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mc:AlternateContent xmlns:mc="http://schemas.openxmlformats.org/markup-compatibility/2006">
    <mc:Choice Requires="x15">
      <x15ac:absPath xmlns:x15ac="http://schemas.microsoft.com/office/spreadsheetml/2010/11/ac" url="C:\Users\lucav\Documents\Work\INFORM Epidemic\"/>
    </mc:Choice>
  </mc:AlternateContent>
  <xr:revisionPtr revIDLastSave="0" documentId="13_ncr:1_{6FFCB47C-9AD6-4687-83C9-0E3973BCEDC9}" xr6:coauthVersionLast="36" xr6:coauthVersionMax="36" xr10:uidLastSave="{00000000-0000-0000-0000-000000000000}"/>
  <bookViews>
    <workbookView xWindow="0" yWindow="0" windowWidth="23040" windowHeight="9060" tabRatio="894" xr2:uid="{00000000-000D-0000-FFFF-FFFF00000000}"/>
  </bookViews>
  <sheets>
    <sheet name="Home" sheetId="73" r:id="rId1"/>
    <sheet name="Table of Contents" sheetId="72" r:id="rId2"/>
    <sheet name="INFORM Epi 2020 (a-z)" sheetId="5" r:id="rId3"/>
    <sheet name="Hazard &amp; Exposure" sheetId="75" r:id="rId4"/>
    <sheet name="Vulnerability" sheetId="3" r:id="rId5"/>
    <sheet name="Lack of Coping Capacity" sheetId="4" r:id="rId6"/>
    <sheet name="Indicator Data" sheetId="74" r:id="rId7"/>
    <sheet name="Indicator Date" sheetId="78" state="hidden" r:id="rId8"/>
    <sheet name="Indicator Date hidden" sheetId="81" state="hidden" r:id="rId9"/>
    <sheet name="Indicator Date hidden2" sheetId="82" state="hidden" r:id="rId10"/>
    <sheet name="Indicator Source" sheetId="80" state="hidden" r:id="rId11"/>
    <sheet name="Indicator Data imputation" sheetId="79" state="hidden" r:id="rId12"/>
    <sheet name="Imputed and missing data hidden" sheetId="83" state="hidden" r:id="rId13"/>
    <sheet name="Lack of Reliability Index" sheetId="84" state="hidden" r:id="rId14"/>
    <sheet name="Indicator Metadata" sheetId="76" r:id="rId15"/>
    <sheet name="Regions" sheetId="77" r:id="rId16"/>
  </sheets>
  <definedNames>
    <definedName name="_2012.06.11___GFM_Indicator_List" localSheetId="14">'Indicator Metadata'!$E$51:$N$98</definedName>
    <definedName name="_xlnm._FilterDatabase" localSheetId="3" hidden="1">'Hazard &amp; Exposure'!$A$2:$DU$194</definedName>
    <definedName name="_xlnm._FilterDatabase" localSheetId="2">'INFORM Epi 2020 (a-z)'!$A$3:$AY$3</definedName>
    <definedName name="_xlnm._FilterDatabase" localSheetId="13" hidden="1">'Lack of Reliability Index'!$A$1:$H$1</definedName>
    <definedName name="_xlnm._FilterDatabase" localSheetId="15" hidden="1">Regions!$A$2:$F$193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Epi 2020 (a-z)'!$A$1:$AR$194</definedName>
    <definedName name="_xlnm.Print_Titles" localSheetId="12">'Imputed and missing data hidden'!$1:$1</definedName>
    <definedName name="_xlnm.Print_Titles" localSheetId="2">'INFORM Epi 2020 (a-z)'!$2:$2</definedName>
  </definedNames>
  <calcPr calcId="191029"/>
</workbook>
</file>

<file path=xl/calcChain.xml><?xml version="1.0" encoding="utf-8"?>
<calcChain xmlns="http://schemas.openxmlformats.org/spreadsheetml/2006/main">
  <c r="AX4" i="3" l="1"/>
  <c r="AX5"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3" i="3"/>
  <c r="P5" i="5" l="1"/>
  <c r="AB4" i="4" l="1"/>
  <c r="AP5" i="5" s="1"/>
  <c r="AB5" i="4"/>
  <c r="AP6" i="5" s="1"/>
  <c r="AB6" i="4"/>
  <c r="AP7" i="5" s="1"/>
  <c r="AB7" i="4"/>
  <c r="AP8" i="5" s="1"/>
  <c r="AB8" i="4"/>
  <c r="AP9" i="5" s="1"/>
  <c r="AB9" i="4"/>
  <c r="AP10" i="5" s="1"/>
  <c r="AB10" i="4"/>
  <c r="AP11" i="5" s="1"/>
  <c r="AB11" i="4"/>
  <c r="AP12" i="5" s="1"/>
  <c r="AB12" i="4"/>
  <c r="AP13" i="5" s="1"/>
  <c r="AB13" i="4"/>
  <c r="AP14" i="5" s="1"/>
  <c r="AB14" i="4"/>
  <c r="AP15" i="5" s="1"/>
  <c r="AB15" i="4"/>
  <c r="AP16" i="5" s="1"/>
  <c r="AB16" i="4"/>
  <c r="AP17" i="5" s="1"/>
  <c r="AB17" i="4"/>
  <c r="AP18" i="5" s="1"/>
  <c r="AB18" i="4"/>
  <c r="AP19" i="5" s="1"/>
  <c r="AB19" i="4"/>
  <c r="AP20" i="5" s="1"/>
  <c r="AB20" i="4"/>
  <c r="AP21" i="5" s="1"/>
  <c r="AB21" i="4"/>
  <c r="AP22" i="5" s="1"/>
  <c r="AB22" i="4"/>
  <c r="AP23" i="5" s="1"/>
  <c r="AB23" i="4"/>
  <c r="AP24" i="5" s="1"/>
  <c r="AB24" i="4"/>
  <c r="AP25" i="5" s="1"/>
  <c r="AB25" i="4"/>
  <c r="AP26" i="5" s="1"/>
  <c r="AB26" i="4"/>
  <c r="AP27" i="5" s="1"/>
  <c r="AB27" i="4"/>
  <c r="AP28" i="5" s="1"/>
  <c r="AB28" i="4"/>
  <c r="AP29" i="5" s="1"/>
  <c r="AB29" i="4"/>
  <c r="AP30" i="5" s="1"/>
  <c r="AB30" i="4"/>
  <c r="AP31" i="5" s="1"/>
  <c r="AB31" i="4"/>
  <c r="AP32" i="5" s="1"/>
  <c r="AB32" i="4"/>
  <c r="AP33" i="5" s="1"/>
  <c r="AB33" i="4"/>
  <c r="AP34" i="5" s="1"/>
  <c r="AB34" i="4"/>
  <c r="AP35" i="5" s="1"/>
  <c r="AB35" i="4"/>
  <c r="AP36" i="5" s="1"/>
  <c r="AB36" i="4"/>
  <c r="AP37" i="5" s="1"/>
  <c r="AB37" i="4"/>
  <c r="AP38" i="5" s="1"/>
  <c r="AB38" i="4"/>
  <c r="AP39" i="5" s="1"/>
  <c r="AB39" i="4"/>
  <c r="AP40" i="5" s="1"/>
  <c r="AB40" i="4"/>
  <c r="AP41" i="5" s="1"/>
  <c r="AB41" i="4"/>
  <c r="AP42" i="5" s="1"/>
  <c r="AB42" i="4"/>
  <c r="AP43" i="5" s="1"/>
  <c r="AB43" i="4"/>
  <c r="AP44" i="5" s="1"/>
  <c r="AB44" i="4"/>
  <c r="AP45" i="5" s="1"/>
  <c r="AB45" i="4"/>
  <c r="AP46" i="5" s="1"/>
  <c r="AB46" i="4"/>
  <c r="AP47" i="5" s="1"/>
  <c r="AB47" i="4"/>
  <c r="AP48" i="5" s="1"/>
  <c r="AB48" i="4"/>
  <c r="AP49" i="5" s="1"/>
  <c r="AB49" i="4"/>
  <c r="AP50" i="5" s="1"/>
  <c r="AB50" i="4"/>
  <c r="AP51" i="5" s="1"/>
  <c r="AB51" i="4"/>
  <c r="AP52" i="5" s="1"/>
  <c r="AB52" i="4"/>
  <c r="AP53" i="5" s="1"/>
  <c r="AB53" i="4"/>
  <c r="AP54" i="5" s="1"/>
  <c r="AB54" i="4"/>
  <c r="AP55" i="5" s="1"/>
  <c r="AB55" i="4"/>
  <c r="AP56" i="5" s="1"/>
  <c r="AB56" i="4"/>
  <c r="AP57" i="5" s="1"/>
  <c r="AB57" i="4"/>
  <c r="AP58" i="5" s="1"/>
  <c r="AB58" i="4"/>
  <c r="AP59" i="5" s="1"/>
  <c r="AB59" i="4"/>
  <c r="AP60" i="5" s="1"/>
  <c r="AB60" i="4"/>
  <c r="AP61" i="5" s="1"/>
  <c r="AB61" i="4"/>
  <c r="AP62" i="5" s="1"/>
  <c r="AB62" i="4"/>
  <c r="AP63" i="5" s="1"/>
  <c r="AB63" i="4"/>
  <c r="AP64" i="5" s="1"/>
  <c r="AB64" i="4"/>
  <c r="AP65" i="5" s="1"/>
  <c r="AB65" i="4"/>
  <c r="AP66" i="5" s="1"/>
  <c r="AB66" i="4"/>
  <c r="AP67" i="5" s="1"/>
  <c r="AB67" i="4"/>
  <c r="AP68" i="5" s="1"/>
  <c r="AB68" i="4"/>
  <c r="AP69" i="5" s="1"/>
  <c r="AB69" i="4"/>
  <c r="AP70" i="5" s="1"/>
  <c r="AB70" i="4"/>
  <c r="AP71" i="5" s="1"/>
  <c r="AB71" i="4"/>
  <c r="AP72" i="5" s="1"/>
  <c r="AB72" i="4"/>
  <c r="AP73" i="5" s="1"/>
  <c r="AB73" i="4"/>
  <c r="AP74" i="5" s="1"/>
  <c r="AB74" i="4"/>
  <c r="AP75" i="5" s="1"/>
  <c r="AB75" i="4"/>
  <c r="AP76" i="5" s="1"/>
  <c r="AB76" i="4"/>
  <c r="AP77" i="5" s="1"/>
  <c r="AB77" i="4"/>
  <c r="AP78" i="5" s="1"/>
  <c r="AB78" i="4"/>
  <c r="AP79" i="5" s="1"/>
  <c r="AB79" i="4"/>
  <c r="AP80" i="5" s="1"/>
  <c r="AB80" i="4"/>
  <c r="AP81" i="5" s="1"/>
  <c r="AB81" i="4"/>
  <c r="AP82" i="5" s="1"/>
  <c r="AB82" i="4"/>
  <c r="AP83" i="5" s="1"/>
  <c r="AB83" i="4"/>
  <c r="AP84" i="5" s="1"/>
  <c r="AB84" i="4"/>
  <c r="AP85" i="5" s="1"/>
  <c r="AB85" i="4"/>
  <c r="AP86" i="5" s="1"/>
  <c r="AB86" i="4"/>
  <c r="AP87" i="5" s="1"/>
  <c r="AB87" i="4"/>
  <c r="AP88" i="5" s="1"/>
  <c r="AB88" i="4"/>
  <c r="AP89" i="5" s="1"/>
  <c r="AB89" i="4"/>
  <c r="AP90" i="5" s="1"/>
  <c r="AB90" i="4"/>
  <c r="AP91" i="5" s="1"/>
  <c r="AB91" i="4"/>
  <c r="AP92" i="5" s="1"/>
  <c r="AB92" i="4"/>
  <c r="AP93" i="5" s="1"/>
  <c r="AB93" i="4"/>
  <c r="AP94" i="5" s="1"/>
  <c r="AB94" i="4"/>
  <c r="AP95" i="5" s="1"/>
  <c r="AB95" i="4"/>
  <c r="AP96" i="5" s="1"/>
  <c r="AB96" i="4"/>
  <c r="AP97" i="5" s="1"/>
  <c r="AB97" i="4"/>
  <c r="AP98" i="5" s="1"/>
  <c r="AB98" i="4"/>
  <c r="AP99" i="5" s="1"/>
  <c r="AB99" i="4"/>
  <c r="AP100" i="5" s="1"/>
  <c r="AB100" i="4"/>
  <c r="AP101" i="5" s="1"/>
  <c r="AB101" i="4"/>
  <c r="AP102" i="5" s="1"/>
  <c r="AB102" i="4"/>
  <c r="AP103" i="5" s="1"/>
  <c r="AB103" i="4"/>
  <c r="AP104" i="5" s="1"/>
  <c r="AB104" i="4"/>
  <c r="AP105" i="5" s="1"/>
  <c r="AB105" i="4"/>
  <c r="AP106" i="5" s="1"/>
  <c r="AB106" i="4"/>
  <c r="AP107" i="5" s="1"/>
  <c r="AB107" i="4"/>
  <c r="AP108" i="5" s="1"/>
  <c r="AB108" i="4"/>
  <c r="AP109" i="5" s="1"/>
  <c r="AB109" i="4"/>
  <c r="AP110" i="5" s="1"/>
  <c r="AB110" i="4"/>
  <c r="AP111" i="5" s="1"/>
  <c r="AB111" i="4"/>
  <c r="AP112" i="5" s="1"/>
  <c r="AB112" i="4"/>
  <c r="AP113" i="5" s="1"/>
  <c r="AB113" i="4"/>
  <c r="AP114" i="5" s="1"/>
  <c r="AB114" i="4"/>
  <c r="AP115" i="5" s="1"/>
  <c r="AB115" i="4"/>
  <c r="AP116" i="5" s="1"/>
  <c r="AB116" i="4"/>
  <c r="AP117" i="5" s="1"/>
  <c r="AB117" i="4"/>
  <c r="AP118" i="5" s="1"/>
  <c r="AB118" i="4"/>
  <c r="AP119" i="5" s="1"/>
  <c r="AB119" i="4"/>
  <c r="AP120" i="5" s="1"/>
  <c r="AB120" i="4"/>
  <c r="AP121" i="5" s="1"/>
  <c r="AB121" i="4"/>
  <c r="AP122" i="5" s="1"/>
  <c r="AB122" i="4"/>
  <c r="AP123" i="5" s="1"/>
  <c r="AB123" i="4"/>
  <c r="AP124" i="5" s="1"/>
  <c r="AB124" i="4"/>
  <c r="AP125" i="5" s="1"/>
  <c r="AB125" i="4"/>
  <c r="AP126" i="5" s="1"/>
  <c r="AB126" i="4"/>
  <c r="AP127" i="5" s="1"/>
  <c r="AB127" i="4"/>
  <c r="AP128" i="5" s="1"/>
  <c r="AB128" i="4"/>
  <c r="AP129" i="5" s="1"/>
  <c r="AB129" i="4"/>
  <c r="AP130" i="5" s="1"/>
  <c r="AB130" i="4"/>
  <c r="AP131" i="5" s="1"/>
  <c r="AB131" i="4"/>
  <c r="AP132" i="5" s="1"/>
  <c r="AB132" i="4"/>
  <c r="AP133" i="5" s="1"/>
  <c r="AB133" i="4"/>
  <c r="AP134" i="5" s="1"/>
  <c r="AB134" i="4"/>
  <c r="AP135" i="5" s="1"/>
  <c r="AB135" i="4"/>
  <c r="AP136" i="5" s="1"/>
  <c r="AB136" i="4"/>
  <c r="AP137" i="5" s="1"/>
  <c r="AB137" i="4"/>
  <c r="AP138" i="5" s="1"/>
  <c r="AB138" i="4"/>
  <c r="AP139" i="5" s="1"/>
  <c r="AB139" i="4"/>
  <c r="AP140" i="5" s="1"/>
  <c r="AB140" i="4"/>
  <c r="AP141" i="5" s="1"/>
  <c r="AB141" i="4"/>
  <c r="AP142" i="5" s="1"/>
  <c r="AB142" i="4"/>
  <c r="AP143" i="5" s="1"/>
  <c r="AB143" i="4"/>
  <c r="AP144" i="5" s="1"/>
  <c r="AB144" i="4"/>
  <c r="AP145" i="5" s="1"/>
  <c r="AB145" i="4"/>
  <c r="AP146" i="5" s="1"/>
  <c r="AB146" i="4"/>
  <c r="AP147" i="5" s="1"/>
  <c r="AB147" i="4"/>
  <c r="AP148" i="5" s="1"/>
  <c r="AB148" i="4"/>
  <c r="AP149" i="5" s="1"/>
  <c r="AB149" i="4"/>
  <c r="AP150" i="5" s="1"/>
  <c r="AB150" i="4"/>
  <c r="AP151" i="5" s="1"/>
  <c r="AB151" i="4"/>
  <c r="AP152" i="5" s="1"/>
  <c r="AB152" i="4"/>
  <c r="AP153" i="5" s="1"/>
  <c r="AB153" i="4"/>
  <c r="AP154" i="5" s="1"/>
  <c r="AB154" i="4"/>
  <c r="AP155" i="5" s="1"/>
  <c r="AB155" i="4"/>
  <c r="AP156" i="5" s="1"/>
  <c r="AB156" i="4"/>
  <c r="AP157" i="5" s="1"/>
  <c r="AB157" i="4"/>
  <c r="AP158" i="5" s="1"/>
  <c r="AB158" i="4"/>
  <c r="AP159" i="5" s="1"/>
  <c r="AB159" i="4"/>
  <c r="AP160" i="5" s="1"/>
  <c r="AB160" i="4"/>
  <c r="AP161" i="5" s="1"/>
  <c r="AB161" i="4"/>
  <c r="AP162" i="5" s="1"/>
  <c r="AB162" i="4"/>
  <c r="AP163" i="5" s="1"/>
  <c r="AB163" i="4"/>
  <c r="AP164" i="5" s="1"/>
  <c r="AB164" i="4"/>
  <c r="AP165" i="5" s="1"/>
  <c r="AB165" i="4"/>
  <c r="AP166" i="5" s="1"/>
  <c r="AB166" i="4"/>
  <c r="AP167" i="5" s="1"/>
  <c r="AB167" i="4"/>
  <c r="AP168" i="5" s="1"/>
  <c r="AB168" i="4"/>
  <c r="AP169" i="5" s="1"/>
  <c r="AB169" i="4"/>
  <c r="AP170" i="5" s="1"/>
  <c r="AB170" i="4"/>
  <c r="AP171" i="5" s="1"/>
  <c r="AB171" i="4"/>
  <c r="AP172" i="5" s="1"/>
  <c r="AB172" i="4"/>
  <c r="AP173" i="5" s="1"/>
  <c r="AB173" i="4"/>
  <c r="AP174" i="5" s="1"/>
  <c r="AB174" i="4"/>
  <c r="AP175" i="5" s="1"/>
  <c r="AB175" i="4"/>
  <c r="AP176" i="5" s="1"/>
  <c r="AB176" i="4"/>
  <c r="AP177" i="5" s="1"/>
  <c r="AB177" i="4"/>
  <c r="AP178" i="5" s="1"/>
  <c r="AB178" i="4"/>
  <c r="AP179" i="5" s="1"/>
  <c r="AB179" i="4"/>
  <c r="AP180" i="5" s="1"/>
  <c r="AB180" i="4"/>
  <c r="AP181" i="5" s="1"/>
  <c r="AB181" i="4"/>
  <c r="AP182" i="5" s="1"/>
  <c r="AB182" i="4"/>
  <c r="AP183" i="5" s="1"/>
  <c r="AB183" i="4"/>
  <c r="AP184" i="5" s="1"/>
  <c r="AB184" i="4"/>
  <c r="AP185" i="5" s="1"/>
  <c r="AB185" i="4"/>
  <c r="AP186" i="5" s="1"/>
  <c r="AB186" i="4"/>
  <c r="AP187" i="5" s="1"/>
  <c r="AB187" i="4"/>
  <c r="AP188" i="5" s="1"/>
  <c r="AB188" i="4"/>
  <c r="AP189" i="5" s="1"/>
  <c r="AB189" i="4"/>
  <c r="AP190" i="5" s="1"/>
  <c r="AB190" i="4"/>
  <c r="AP191" i="5" s="1"/>
  <c r="AB191" i="4"/>
  <c r="AP192" i="5" s="1"/>
  <c r="AB192" i="4"/>
  <c r="AP193" i="5" s="1"/>
  <c r="AB193" i="4"/>
  <c r="AP194" i="5" s="1"/>
  <c r="AB3" i="4"/>
  <c r="AP4" i="5" s="1"/>
  <c r="AT4" i="3"/>
  <c r="AT5" i="3"/>
  <c r="AT6" i="3"/>
  <c r="AT7" i="3"/>
  <c r="AT8" i="3"/>
  <c r="AT9" i="3"/>
  <c r="AT10" i="3"/>
  <c r="AT11" i="3"/>
  <c r="AT12" i="3"/>
  <c r="AT13" i="3"/>
  <c r="AT14" i="3"/>
  <c r="AT15" i="3"/>
  <c r="AT16" i="3"/>
  <c r="AW16" i="3" s="1"/>
  <c r="AY16" i="3" s="1"/>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U4" i="3"/>
  <c r="AV4" i="3"/>
  <c r="AU5" i="3"/>
  <c r="AW5" i="3" s="1"/>
  <c r="AY5" i="3" s="1"/>
  <c r="AV5" i="3"/>
  <c r="AU6" i="3"/>
  <c r="AV6" i="3"/>
  <c r="AU7" i="3"/>
  <c r="AV7" i="3"/>
  <c r="AU8" i="3"/>
  <c r="AV8" i="3"/>
  <c r="AU9" i="3"/>
  <c r="AW9" i="3" s="1"/>
  <c r="AY9" i="3" s="1"/>
  <c r="AV9" i="3"/>
  <c r="AU10" i="3"/>
  <c r="AV10" i="3"/>
  <c r="AU11" i="3"/>
  <c r="AV11" i="3"/>
  <c r="AU12" i="3"/>
  <c r="AV12" i="3"/>
  <c r="AU13" i="3"/>
  <c r="AW13" i="3" s="1"/>
  <c r="AY13" i="3" s="1"/>
  <c r="AV13" i="3"/>
  <c r="AU14" i="3"/>
  <c r="AV14" i="3"/>
  <c r="AU15" i="3"/>
  <c r="AV15" i="3"/>
  <c r="AU16" i="3"/>
  <c r="AV16" i="3"/>
  <c r="AU17" i="3"/>
  <c r="AW17" i="3" s="1"/>
  <c r="AY17" i="3" s="1"/>
  <c r="AV17" i="3"/>
  <c r="AU18" i="3"/>
  <c r="AV18" i="3"/>
  <c r="AU19" i="3"/>
  <c r="AV19" i="3"/>
  <c r="AU20" i="3"/>
  <c r="AV20" i="3"/>
  <c r="AU21" i="3"/>
  <c r="AW21" i="3" s="1"/>
  <c r="AY21" i="3" s="1"/>
  <c r="AV21" i="3"/>
  <c r="AU22" i="3"/>
  <c r="AW22" i="3" s="1"/>
  <c r="AY22" i="3" s="1"/>
  <c r="AV22" i="3"/>
  <c r="AU23" i="3"/>
  <c r="AV23" i="3"/>
  <c r="AU24" i="3"/>
  <c r="AV24" i="3"/>
  <c r="AU25" i="3"/>
  <c r="AW25" i="3" s="1"/>
  <c r="AY25" i="3" s="1"/>
  <c r="AV25" i="3"/>
  <c r="AU26" i="3"/>
  <c r="AV26" i="3"/>
  <c r="AU27" i="3"/>
  <c r="AV27" i="3"/>
  <c r="AU28" i="3"/>
  <c r="AV28" i="3"/>
  <c r="AU29" i="3"/>
  <c r="AW29" i="3" s="1"/>
  <c r="AY29" i="3" s="1"/>
  <c r="AV29" i="3"/>
  <c r="AU30" i="3"/>
  <c r="AW30" i="3" s="1"/>
  <c r="AY30" i="3" s="1"/>
  <c r="AV30" i="3"/>
  <c r="AU31" i="3"/>
  <c r="AV31" i="3"/>
  <c r="AU32" i="3"/>
  <c r="AV32" i="3"/>
  <c r="AU33" i="3"/>
  <c r="AV33" i="3"/>
  <c r="AU34" i="3"/>
  <c r="AV34" i="3"/>
  <c r="AU35" i="3"/>
  <c r="AV35" i="3"/>
  <c r="AU36" i="3"/>
  <c r="AV36" i="3"/>
  <c r="AU37" i="3"/>
  <c r="AW37" i="3" s="1"/>
  <c r="AY37" i="3" s="1"/>
  <c r="AV37" i="3"/>
  <c r="AU38" i="3"/>
  <c r="AW38" i="3" s="1"/>
  <c r="AY38" i="3" s="1"/>
  <c r="AV38" i="3"/>
  <c r="AU39" i="3"/>
  <c r="AV39" i="3"/>
  <c r="AU40" i="3"/>
  <c r="AV40" i="3"/>
  <c r="AU41" i="3"/>
  <c r="AW41" i="3" s="1"/>
  <c r="AY41" i="3" s="1"/>
  <c r="AV41" i="3"/>
  <c r="AU42" i="3"/>
  <c r="AV42" i="3"/>
  <c r="AU43" i="3"/>
  <c r="AV43" i="3"/>
  <c r="AU44" i="3"/>
  <c r="AV44" i="3"/>
  <c r="AU45" i="3"/>
  <c r="AV45" i="3"/>
  <c r="AU46" i="3"/>
  <c r="AV46" i="3"/>
  <c r="AU47" i="3"/>
  <c r="AV47" i="3"/>
  <c r="AU48" i="3"/>
  <c r="AV48" i="3"/>
  <c r="AU49" i="3"/>
  <c r="AW49" i="3" s="1"/>
  <c r="AY49" i="3" s="1"/>
  <c r="AV49" i="3"/>
  <c r="AU50" i="3"/>
  <c r="AV50" i="3"/>
  <c r="AU51" i="3"/>
  <c r="AV51" i="3"/>
  <c r="AU52" i="3"/>
  <c r="AV52" i="3"/>
  <c r="AU53" i="3"/>
  <c r="AW53" i="3" s="1"/>
  <c r="AY53" i="3" s="1"/>
  <c r="AV53" i="3"/>
  <c r="AU54" i="3"/>
  <c r="AV54" i="3"/>
  <c r="AU55" i="3"/>
  <c r="AV55" i="3"/>
  <c r="AU56" i="3"/>
  <c r="AV56" i="3"/>
  <c r="AU57" i="3"/>
  <c r="AW57" i="3" s="1"/>
  <c r="AY57" i="3" s="1"/>
  <c r="AV57" i="3"/>
  <c r="AU58" i="3"/>
  <c r="AV58" i="3"/>
  <c r="AU59" i="3"/>
  <c r="AV59" i="3"/>
  <c r="AU60" i="3"/>
  <c r="AV60" i="3"/>
  <c r="AU61" i="3"/>
  <c r="AW61" i="3" s="1"/>
  <c r="AY61" i="3" s="1"/>
  <c r="AV61" i="3"/>
  <c r="AU62" i="3"/>
  <c r="AV62" i="3"/>
  <c r="AU63" i="3"/>
  <c r="AV63" i="3"/>
  <c r="AU64" i="3"/>
  <c r="AV64" i="3"/>
  <c r="AU65" i="3"/>
  <c r="AW65" i="3" s="1"/>
  <c r="AY65" i="3" s="1"/>
  <c r="AV65" i="3"/>
  <c r="AU66" i="3"/>
  <c r="AV66" i="3"/>
  <c r="AU67" i="3"/>
  <c r="AV67" i="3"/>
  <c r="AU68" i="3"/>
  <c r="AV68" i="3"/>
  <c r="AU69" i="3"/>
  <c r="AW69" i="3" s="1"/>
  <c r="AY69" i="3" s="1"/>
  <c r="AV69" i="3"/>
  <c r="AU70" i="3"/>
  <c r="AV70" i="3"/>
  <c r="AU71" i="3"/>
  <c r="AW71" i="3" s="1"/>
  <c r="AV71" i="3"/>
  <c r="AU72" i="3"/>
  <c r="AV72" i="3"/>
  <c r="AU73" i="3"/>
  <c r="AW73" i="3" s="1"/>
  <c r="AY73" i="3" s="1"/>
  <c r="AV73" i="3"/>
  <c r="AU74" i="3"/>
  <c r="AV74" i="3"/>
  <c r="AU75" i="3"/>
  <c r="AV75" i="3"/>
  <c r="AU76" i="3"/>
  <c r="AV76" i="3"/>
  <c r="AU77" i="3"/>
  <c r="AW77" i="3" s="1"/>
  <c r="AY77" i="3" s="1"/>
  <c r="AV77" i="3"/>
  <c r="AU78" i="3"/>
  <c r="AV78" i="3"/>
  <c r="AU79" i="3"/>
  <c r="AV79" i="3"/>
  <c r="AU80" i="3"/>
  <c r="AV80" i="3"/>
  <c r="AU81" i="3"/>
  <c r="AW81" i="3" s="1"/>
  <c r="AY81" i="3" s="1"/>
  <c r="AV81" i="3"/>
  <c r="AU82" i="3"/>
  <c r="AV82" i="3"/>
  <c r="AU83" i="3"/>
  <c r="AV83" i="3"/>
  <c r="AU84" i="3"/>
  <c r="AV84" i="3"/>
  <c r="AU85" i="3"/>
  <c r="AW85" i="3" s="1"/>
  <c r="AY85" i="3" s="1"/>
  <c r="AV85" i="3"/>
  <c r="AU86" i="3"/>
  <c r="AV86" i="3"/>
  <c r="AU87" i="3"/>
  <c r="AV87" i="3"/>
  <c r="AU88" i="3"/>
  <c r="AV88" i="3"/>
  <c r="AU89" i="3"/>
  <c r="AV89" i="3"/>
  <c r="AU90" i="3"/>
  <c r="AV90" i="3"/>
  <c r="AU91" i="3"/>
  <c r="AV91" i="3"/>
  <c r="AU92" i="3"/>
  <c r="AV92" i="3"/>
  <c r="AU93" i="3"/>
  <c r="AW93" i="3" s="1"/>
  <c r="AY93" i="3" s="1"/>
  <c r="AV93" i="3"/>
  <c r="AU94" i="3"/>
  <c r="AV94" i="3"/>
  <c r="AU95" i="3"/>
  <c r="AV95" i="3"/>
  <c r="AU96" i="3"/>
  <c r="AV96" i="3"/>
  <c r="AU97" i="3"/>
  <c r="AW97" i="3" s="1"/>
  <c r="AY97" i="3" s="1"/>
  <c r="AV97" i="3"/>
  <c r="AU98" i="3"/>
  <c r="AV98" i="3"/>
  <c r="AU99" i="3"/>
  <c r="AV99" i="3"/>
  <c r="AU100" i="3"/>
  <c r="AV100" i="3"/>
  <c r="AU101" i="3"/>
  <c r="AW101" i="3" s="1"/>
  <c r="AY101" i="3" s="1"/>
  <c r="AV101" i="3"/>
  <c r="AU102" i="3"/>
  <c r="AV102" i="3"/>
  <c r="AU103" i="3"/>
  <c r="AV103" i="3"/>
  <c r="AU104" i="3"/>
  <c r="AV104" i="3"/>
  <c r="AU105" i="3"/>
  <c r="AV105" i="3"/>
  <c r="AU106" i="3"/>
  <c r="AV106" i="3"/>
  <c r="AU107" i="3"/>
  <c r="AV107" i="3"/>
  <c r="AU108" i="3"/>
  <c r="AV108" i="3"/>
  <c r="AU109" i="3"/>
  <c r="AW109" i="3" s="1"/>
  <c r="AY109" i="3" s="1"/>
  <c r="AV109" i="3"/>
  <c r="AU110" i="3"/>
  <c r="AV110" i="3"/>
  <c r="AU111" i="3"/>
  <c r="AV111" i="3"/>
  <c r="AU112" i="3"/>
  <c r="AV112" i="3"/>
  <c r="AU113" i="3"/>
  <c r="AW113" i="3" s="1"/>
  <c r="AY113" i="3" s="1"/>
  <c r="AV113" i="3"/>
  <c r="AU114" i="3"/>
  <c r="AV114" i="3"/>
  <c r="AU115" i="3"/>
  <c r="AV115" i="3"/>
  <c r="AU116" i="3"/>
  <c r="AV116" i="3"/>
  <c r="AU117" i="3"/>
  <c r="AW117" i="3" s="1"/>
  <c r="AY117" i="3" s="1"/>
  <c r="AV117" i="3"/>
  <c r="AU118" i="3"/>
  <c r="AV118" i="3"/>
  <c r="AU119" i="3"/>
  <c r="AV119" i="3"/>
  <c r="AU120" i="3"/>
  <c r="AV120" i="3"/>
  <c r="AU121" i="3"/>
  <c r="AW121" i="3" s="1"/>
  <c r="AY121" i="3" s="1"/>
  <c r="AV121" i="3"/>
  <c r="AU122" i="3"/>
  <c r="AV122" i="3"/>
  <c r="AU123" i="3"/>
  <c r="AV123" i="3"/>
  <c r="AU124" i="3"/>
  <c r="AV124" i="3"/>
  <c r="AU125" i="3"/>
  <c r="AW125" i="3" s="1"/>
  <c r="AY125" i="3" s="1"/>
  <c r="AV125" i="3"/>
  <c r="AU126" i="3"/>
  <c r="AV126" i="3"/>
  <c r="AU127" i="3"/>
  <c r="AV127" i="3"/>
  <c r="AU128" i="3"/>
  <c r="AV128" i="3"/>
  <c r="AU129" i="3"/>
  <c r="AV129" i="3"/>
  <c r="AU130" i="3"/>
  <c r="AV130" i="3"/>
  <c r="AU131" i="3"/>
  <c r="AV131" i="3"/>
  <c r="AU132" i="3"/>
  <c r="AV132" i="3"/>
  <c r="AU133" i="3"/>
  <c r="AW133" i="3" s="1"/>
  <c r="AY133" i="3" s="1"/>
  <c r="AV133" i="3"/>
  <c r="AU134" i="3"/>
  <c r="AV134" i="3"/>
  <c r="AU135" i="3"/>
  <c r="AV135" i="3"/>
  <c r="AU136" i="3"/>
  <c r="AV136" i="3"/>
  <c r="AU137" i="3"/>
  <c r="AV137" i="3"/>
  <c r="AU138" i="3"/>
  <c r="AV138" i="3"/>
  <c r="AU139" i="3"/>
  <c r="AV139" i="3"/>
  <c r="AU140" i="3"/>
  <c r="AV140" i="3"/>
  <c r="AU141" i="3"/>
  <c r="AV141" i="3"/>
  <c r="AU142" i="3"/>
  <c r="AV142" i="3"/>
  <c r="AU143" i="3"/>
  <c r="AV143" i="3"/>
  <c r="AU144" i="3"/>
  <c r="AV144" i="3"/>
  <c r="AU145" i="3"/>
  <c r="AV145" i="3"/>
  <c r="AU146" i="3"/>
  <c r="AV146" i="3"/>
  <c r="AU147" i="3"/>
  <c r="AV147" i="3"/>
  <c r="AU148" i="3"/>
  <c r="AV148" i="3"/>
  <c r="AU149" i="3"/>
  <c r="AV149" i="3"/>
  <c r="AU150" i="3"/>
  <c r="AV150" i="3"/>
  <c r="AU151" i="3"/>
  <c r="AV151" i="3"/>
  <c r="AU152" i="3"/>
  <c r="AV152" i="3"/>
  <c r="AU153" i="3"/>
  <c r="AV153" i="3"/>
  <c r="AU154" i="3"/>
  <c r="AV154" i="3"/>
  <c r="AU155" i="3"/>
  <c r="AV155" i="3"/>
  <c r="AU156" i="3"/>
  <c r="AV156" i="3"/>
  <c r="AU157" i="3"/>
  <c r="AW157" i="3" s="1"/>
  <c r="AY157" i="3" s="1"/>
  <c r="AV157" i="3"/>
  <c r="AU158" i="3"/>
  <c r="AV158" i="3"/>
  <c r="AU159" i="3"/>
  <c r="AV159" i="3"/>
  <c r="AU160" i="3"/>
  <c r="AV160" i="3"/>
  <c r="AU161" i="3"/>
  <c r="AW161" i="3" s="1"/>
  <c r="AY161" i="3" s="1"/>
  <c r="AV161" i="3"/>
  <c r="AU162" i="3"/>
  <c r="AV162" i="3"/>
  <c r="AU163" i="3"/>
  <c r="AV163" i="3"/>
  <c r="AU164" i="3"/>
  <c r="AV164" i="3"/>
  <c r="AU165" i="3"/>
  <c r="AW165" i="3" s="1"/>
  <c r="AY165" i="3" s="1"/>
  <c r="AV165" i="3"/>
  <c r="AU166" i="3"/>
  <c r="AV166" i="3"/>
  <c r="AU167" i="3"/>
  <c r="AV167" i="3"/>
  <c r="AU168" i="3"/>
  <c r="AV168" i="3"/>
  <c r="AU169" i="3"/>
  <c r="AW169" i="3" s="1"/>
  <c r="AY169" i="3" s="1"/>
  <c r="AV169" i="3"/>
  <c r="AU170" i="3"/>
  <c r="AV170" i="3"/>
  <c r="AU171" i="3"/>
  <c r="AV171" i="3"/>
  <c r="AU172" i="3"/>
  <c r="AV172" i="3"/>
  <c r="AU173" i="3"/>
  <c r="AW173" i="3" s="1"/>
  <c r="AY173" i="3" s="1"/>
  <c r="AV173" i="3"/>
  <c r="AU174" i="3"/>
  <c r="AV174" i="3"/>
  <c r="AU175" i="3"/>
  <c r="AV175" i="3"/>
  <c r="AU176" i="3"/>
  <c r="AV176" i="3"/>
  <c r="AU177" i="3"/>
  <c r="AV177" i="3"/>
  <c r="AU178" i="3"/>
  <c r="AV178" i="3"/>
  <c r="AU179" i="3"/>
  <c r="AV179" i="3"/>
  <c r="AU180" i="3"/>
  <c r="AV180" i="3"/>
  <c r="AU181" i="3"/>
  <c r="AV181" i="3"/>
  <c r="AU182" i="3"/>
  <c r="AV182" i="3"/>
  <c r="AU183" i="3"/>
  <c r="AV183" i="3"/>
  <c r="AU184" i="3"/>
  <c r="AV184" i="3"/>
  <c r="AU185" i="3"/>
  <c r="AW185" i="3" s="1"/>
  <c r="AY185" i="3" s="1"/>
  <c r="AV185" i="3"/>
  <c r="AU186" i="3"/>
  <c r="AV186" i="3"/>
  <c r="AU187" i="3"/>
  <c r="AV187" i="3"/>
  <c r="AU188" i="3"/>
  <c r="AV188" i="3"/>
  <c r="AU189" i="3"/>
  <c r="AW189" i="3" s="1"/>
  <c r="AY189" i="3" s="1"/>
  <c r="AV189" i="3"/>
  <c r="AU190" i="3"/>
  <c r="AV190" i="3"/>
  <c r="AU191" i="3"/>
  <c r="AV191" i="3"/>
  <c r="AU192" i="3"/>
  <c r="AV192" i="3"/>
  <c r="AU193" i="3"/>
  <c r="AW193" i="3" s="1"/>
  <c r="AY193" i="3" s="1"/>
  <c r="AV193" i="3"/>
  <c r="AV3" i="3"/>
  <c r="AU3" i="3"/>
  <c r="AT3"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3" i="3"/>
  <c r="AQ4" i="3"/>
  <c r="AQ5"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3" i="3"/>
  <c r="AO4" i="3"/>
  <c r="AO5" i="3"/>
  <c r="AP5" i="3" s="1"/>
  <c r="AS5" i="3" s="1"/>
  <c r="AO6" i="3"/>
  <c r="AO7" i="3"/>
  <c r="AO8" i="3"/>
  <c r="AO9" i="3"/>
  <c r="AO10" i="3"/>
  <c r="AO11" i="3"/>
  <c r="AO12" i="3"/>
  <c r="AO13" i="3"/>
  <c r="AP13" i="3" s="1"/>
  <c r="AS13" i="3" s="1"/>
  <c r="AO14" i="3"/>
  <c r="AO15" i="3"/>
  <c r="AO16" i="3"/>
  <c r="AO17" i="3"/>
  <c r="AO18" i="3"/>
  <c r="AO19" i="3"/>
  <c r="AO20" i="3"/>
  <c r="AO21" i="3"/>
  <c r="AP21" i="3" s="1"/>
  <c r="AS21" i="3" s="1"/>
  <c r="AO22" i="3"/>
  <c r="AO23" i="3"/>
  <c r="AO24" i="3"/>
  <c r="AO25" i="3"/>
  <c r="AO26" i="3"/>
  <c r="AO27" i="3"/>
  <c r="AO28" i="3"/>
  <c r="AO29" i="3"/>
  <c r="AO30" i="3"/>
  <c r="AO31" i="3"/>
  <c r="AO32" i="3"/>
  <c r="AO33" i="3"/>
  <c r="AO34" i="3"/>
  <c r="AO35" i="3"/>
  <c r="AO36" i="3"/>
  <c r="AO37" i="3"/>
  <c r="AP37" i="3" s="1"/>
  <c r="AS37" i="3" s="1"/>
  <c r="AO38" i="3"/>
  <c r="AO39" i="3"/>
  <c r="AO40" i="3"/>
  <c r="AO41" i="3"/>
  <c r="AO42" i="3"/>
  <c r="AO43" i="3"/>
  <c r="AO44" i="3"/>
  <c r="AO45" i="3"/>
  <c r="AP45" i="3" s="1"/>
  <c r="AS45" i="3" s="1"/>
  <c r="AO46" i="3"/>
  <c r="AO47" i="3"/>
  <c r="AO48" i="3"/>
  <c r="AO49" i="3"/>
  <c r="AO50" i="3"/>
  <c r="AO51" i="3"/>
  <c r="AO52" i="3"/>
  <c r="AO53" i="3"/>
  <c r="AO54" i="3"/>
  <c r="AO55" i="3"/>
  <c r="AO56" i="3"/>
  <c r="AO57" i="3"/>
  <c r="AO58" i="3"/>
  <c r="AO59" i="3"/>
  <c r="AO60" i="3"/>
  <c r="AO61" i="3"/>
  <c r="AO62" i="3"/>
  <c r="AO63" i="3"/>
  <c r="AO64" i="3"/>
  <c r="AO65" i="3"/>
  <c r="AP65" i="3" s="1"/>
  <c r="AO66" i="3"/>
  <c r="AO67" i="3"/>
  <c r="AO68" i="3"/>
  <c r="AO69" i="3"/>
  <c r="AO70" i="3"/>
  <c r="AO71" i="3"/>
  <c r="AO72" i="3"/>
  <c r="AO73" i="3"/>
  <c r="AP73" i="3" s="1"/>
  <c r="AO74" i="3"/>
  <c r="AO75" i="3"/>
  <c r="AO76" i="3"/>
  <c r="AO77" i="3"/>
  <c r="AP77" i="3" s="1"/>
  <c r="AO78" i="3"/>
  <c r="AO79" i="3"/>
  <c r="AO80" i="3"/>
  <c r="AO81" i="3"/>
  <c r="AP81" i="3" s="1"/>
  <c r="AO82" i="3"/>
  <c r="AO83" i="3"/>
  <c r="AO84" i="3"/>
  <c r="AO85" i="3"/>
  <c r="AP85" i="3" s="1"/>
  <c r="AO86" i="3"/>
  <c r="AO87" i="3"/>
  <c r="AO88" i="3"/>
  <c r="AO89" i="3"/>
  <c r="AO90" i="3"/>
  <c r="AO91" i="3"/>
  <c r="AO92" i="3"/>
  <c r="AO93" i="3"/>
  <c r="AP93" i="3" s="1"/>
  <c r="AS93" i="3" s="1"/>
  <c r="AO94" i="3"/>
  <c r="AO95" i="3"/>
  <c r="AO96" i="3"/>
  <c r="AO97" i="3"/>
  <c r="AP97" i="3" s="1"/>
  <c r="AO98" i="3"/>
  <c r="AO99" i="3"/>
  <c r="AO100" i="3"/>
  <c r="AO101" i="3"/>
  <c r="AP101" i="3" s="1"/>
  <c r="AS101" i="3" s="1"/>
  <c r="AO102" i="3"/>
  <c r="AO103" i="3"/>
  <c r="AO104" i="3"/>
  <c r="AO105" i="3"/>
  <c r="AO106" i="3"/>
  <c r="AO107" i="3"/>
  <c r="AO108" i="3"/>
  <c r="AO109" i="3"/>
  <c r="AP109" i="3" s="1"/>
  <c r="AS109" i="3" s="1"/>
  <c r="AO110" i="3"/>
  <c r="AO111" i="3"/>
  <c r="AO112" i="3"/>
  <c r="AO113" i="3"/>
  <c r="AP113" i="3" s="1"/>
  <c r="AO114" i="3"/>
  <c r="AO115" i="3"/>
  <c r="AO116" i="3"/>
  <c r="AO117" i="3"/>
  <c r="AO118" i="3"/>
  <c r="AO119" i="3"/>
  <c r="AO120" i="3"/>
  <c r="AO121" i="3"/>
  <c r="AO122" i="3"/>
  <c r="AO123" i="3"/>
  <c r="AO124" i="3"/>
  <c r="AO125" i="3"/>
  <c r="AP125" i="3" s="1"/>
  <c r="AO126" i="3"/>
  <c r="AO127" i="3"/>
  <c r="AO128" i="3"/>
  <c r="AO129" i="3"/>
  <c r="AO130" i="3"/>
  <c r="AO131" i="3"/>
  <c r="AO132" i="3"/>
  <c r="AO133" i="3"/>
  <c r="AO134" i="3"/>
  <c r="AO135" i="3"/>
  <c r="AO136" i="3"/>
  <c r="AO137" i="3"/>
  <c r="AP137" i="3" s="1"/>
  <c r="AO138" i="3"/>
  <c r="AO139" i="3"/>
  <c r="AO140" i="3"/>
  <c r="AO141" i="3"/>
  <c r="AP141" i="3" s="1"/>
  <c r="AO142" i="3"/>
  <c r="AO143" i="3"/>
  <c r="AO144" i="3"/>
  <c r="AO145" i="3"/>
  <c r="AO146" i="3"/>
  <c r="AO147" i="3"/>
  <c r="AO148" i="3"/>
  <c r="AO149" i="3"/>
  <c r="AO150" i="3"/>
  <c r="AO151" i="3"/>
  <c r="AO152" i="3"/>
  <c r="AO153" i="3"/>
  <c r="AO154" i="3"/>
  <c r="AO155" i="3"/>
  <c r="AO156" i="3"/>
  <c r="AO157" i="3"/>
  <c r="AP157" i="3" s="1"/>
  <c r="AS157" i="3" s="1"/>
  <c r="AO158" i="3"/>
  <c r="AO159" i="3"/>
  <c r="AO160" i="3"/>
  <c r="AO161" i="3"/>
  <c r="AO162" i="3"/>
  <c r="AO163" i="3"/>
  <c r="AO164" i="3"/>
  <c r="AO165" i="3"/>
  <c r="AO166" i="3"/>
  <c r="AO167" i="3"/>
  <c r="AO168" i="3"/>
  <c r="AO169" i="3"/>
  <c r="AO170" i="3"/>
  <c r="AO171" i="3"/>
  <c r="AO172" i="3"/>
  <c r="AO173" i="3"/>
  <c r="AO174" i="3"/>
  <c r="AO175" i="3"/>
  <c r="AO176" i="3"/>
  <c r="AO177" i="3"/>
  <c r="AP177" i="3" s="1"/>
  <c r="AO178" i="3"/>
  <c r="AO179" i="3"/>
  <c r="AO180" i="3"/>
  <c r="AO181" i="3"/>
  <c r="AO182" i="3"/>
  <c r="AO183" i="3"/>
  <c r="AO184" i="3"/>
  <c r="AO185" i="3"/>
  <c r="AP185" i="3" s="1"/>
  <c r="AO186" i="3"/>
  <c r="AO187" i="3"/>
  <c r="AO188" i="3"/>
  <c r="AO189" i="3"/>
  <c r="AO190" i="3"/>
  <c r="AO191" i="3"/>
  <c r="AO192" i="3"/>
  <c r="AO193" i="3"/>
  <c r="AO3" i="3"/>
  <c r="AN4" i="3"/>
  <c r="AN5" i="3"/>
  <c r="AN6" i="3"/>
  <c r="AN7" i="3"/>
  <c r="AN8" i="3"/>
  <c r="AN9" i="3"/>
  <c r="AN10" i="3"/>
  <c r="AN11" i="3"/>
  <c r="AN12" i="3"/>
  <c r="AN13" i="3"/>
  <c r="AN14" i="3"/>
  <c r="AN15" i="3"/>
  <c r="AN16" i="3"/>
  <c r="AN17" i="3"/>
  <c r="AN18" i="3"/>
  <c r="AN19" i="3"/>
  <c r="AN20" i="3"/>
  <c r="AN21" i="3"/>
  <c r="AN22" i="3"/>
  <c r="AN23" i="3"/>
  <c r="AN24" i="3"/>
  <c r="AN25" i="3"/>
  <c r="AN26" i="3"/>
  <c r="AN27" i="3"/>
  <c r="AN28" i="3"/>
  <c r="AN29" i="3"/>
  <c r="AN30" i="3"/>
  <c r="AP30" i="3" s="1"/>
  <c r="AN31" i="3"/>
  <c r="AN32" i="3"/>
  <c r="AN33" i="3"/>
  <c r="AN34" i="3"/>
  <c r="AN35" i="3"/>
  <c r="AN36" i="3"/>
  <c r="AN37" i="3"/>
  <c r="AN38" i="3"/>
  <c r="AN39" i="3"/>
  <c r="AN40" i="3"/>
  <c r="AN41" i="3"/>
  <c r="AN42" i="3"/>
  <c r="AN43" i="3"/>
  <c r="AN44" i="3"/>
  <c r="AN45" i="3"/>
  <c r="AN46" i="3"/>
  <c r="AP46" i="3" s="1"/>
  <c r="AN47" i="3"/>
  <c r="AN48" i="3"/>
  <c r="AN49" i="3"/>
  <c r="AN50" i="3"/>
  <c r="AN51" i="3"/>
  <c r="AN52" i="3"/>
  <c r="AN53" i="3"/>
  <c r="AN54" i="3"/>
  <c r="AN55" i="3"/>
  <c r="AN56" i="3"/>
  <c r="AN57" i="3"/>
  <c r="AN58" i="3"/>
  <c r="AN59" i="3"/>
  <c r="AN60" i="3"/>
  <c r="AN61" i="3"/>
  <c r="AN62" i="3"/>
  <c r="AN63" i="3"/>
  <c r="AN64" i="3"/>
  <c r="AN65" i="3"/>
  <c r="AN66" i="3"/>
  <c r="AN67" i="3"/>
  <c r="AN68" i="3"/>
  <c r="AN69" i="3"/>
  <c r="AN70" i="3"/>
  <c r="AP70" i="3" s="1"/>
  <c r="AN71" i="3"/>
  <c r="AN72" i="3"/>
  <c r="AN73" i="3"/>
  <c r="AN74" i="3"/>
  <c r="AP74" i="3" s="1"/>
  <c r="AS74" i="3" s="1"/>
  <c r="AN75" i="3"/>
  <c r="AN76" i="3"/>
  <c r="AN77" i="3"/>
  <c r="AN78" i="3"/>
  <c r="AP78" i="3" s="1"/>
  <c r="AN79" i="3"/>
  <c r="AN80" i="3"/>
  <c r="AN81" i="3"/>
  <c r="AN82" i="3"/>
  <c r="AN83" i="3"/>
  <c r="AN84" i="3"/>
  <c r="AN85" i="3"/>
  <c r="AN86" i="3"/>
  <c r="AN87" i="3"/>
  <c r="AN88" i="3"/>
  <c r="AN89" i="3"/>
  <c r="AN90" i="3"/>
  <c r="AN91" i="3"/>
  <c r="AN92" i="3"/>
  <c r="AN93" i="3"/>
  <c r="AN94" i="3"/>
  <c r="AN95" i="3"/>
  <c r="AN96" i="3"/>
  <c r="AN97" i="3"/>
  <c r="AN98" i="3"/>
  <c r="AN99" i="3"/>
  <c r="AN100" i="3"/>
  <c r="AN101" i="3"/>
  <c r="AN102" i="3"/>
  <c r="AP102" i="3" s="1"/>
  <c r="AN103" i="3"/>
  <c r="AN104" i="3"/>
  <c r="AN105" i="3"/>
  <c r="AN106" i="3"/>
  <c r="AN107" i="3"/>
  <c r="AN108" i="3"/>
  <c r="AP108" i="3" s="1"/>
  <c r="AS108" i="3" s="1"/>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P132" i="3" s="1"/>
  <c r="AN133" i="3"/>
  <c r="AN134" i="3"/>
  <c r="AN135" i="3"/>
  <c r="AN136" i="3"/>
  <c r="AN137" i="3"/>
  <c r="AN138" i="3"/>
  <c r="AP138" i="3" s="1"/>
  <c r="AN139" i="3"/>
  <c r="AN140" i="3"/>
  <c r="AN141" i="3"/>
  <c r="AN142" i="3"/>
  <c r="AP142" i="3" s="1"/>
  <c r="AN143" i="3"/>
  <c r="AN144" i="3"/>
  <c r="AN145" i="3"/>
  <c r="AN146" i="3"/>
  <c r="AN147" i="3"/>
  <c r="AN148" i="3"/>
  <c r="AN149" i="3"/>
  <c r="AN150" i="3"/>
  <c r="AN151" i="3"/>
  <c r="AN152" i="3"/>
  <c r="AN153" i="3"/>
  <c r="AN154" i="3"/>
  <c r="AN155" i="3"/>
  <c r="AN156" i="3"/>
  <c r="AP156" i="3" s="1"/>
  <c r="AS156" i="3" s="1"/>
  <c r="AN157" i="3"/>
  <c r="AN158" i="3"/>
  <c r="AN159" i="3"/>
  <c r="AN160" i="3"/>
  <c r="AN161" i="3"/>
  <c r="AN162" i="3"/>
  <c r="AN163" i="3"/>
  <c r="AN164" i="3"/>
  <c r="AN165" i="3"/>
  <c r="AN166" i="3"/>
  <c r="AP166" i="3" s="1"/>
  <c r="AN167" i="3"/>
  <c r="AN168" i="3"/>
  <c r="AN169" i="3"/>
  <c r="AN170" i="3"/>
  <c r="AN171" i="3"/>
  <c r="AN172" i="3"/>
  <c r="AN173" i="3"/>
  <c r="AN174" i="3"/>
  <c r="AN175" i="3"/>
  <c r="AN176" i="3"/>
  <c r="AN177" i="3"/>
  <c r="AN178" i="3"/>
  <c r="AN179" i="3"/>
  <c r="AN180" i="3"/>
  <c r="AN181" i="3"/>
  <c r="AN182" i="3"/>
  <c r="AP182" i="3" s="1"/>
  <c r="AN183" i="3"/>
  <c r="AN184" i="3"/>
  <c r="AN185" i="3"/>
  <c r="AN186" i="3"/>
  <c r="AN187" i="3"/>
  <c r="AN188" i="3"/>
  <c r="AN189" i="3"/>
  <c r="AN190" i="3"/>
  <c r="AN191" i="3"/>
  <c r="AN192" i="3"/>
  <c r="AN193" i="3"/>
  <c r="AP193" i="3" s="1"/>
  <c r="AS193" i="3" s="1"/>
  <c r="AN3" i="3"/>
  <c r="AP180" i="3"/>
  <c r="AS180" i="3" s="1"/>
  <c r="AP172" i="3"/>
  <c r="AP165" i="3"/>
  <c r="AS165" i="3" s="1"/>
  <c r="AP145" i="3"/>
  <c r="AW137" i="3"/>
  <c r="AY137" i="3" s="1"/>
  <c r="AW129" i="3"/>
  <c r="AY129" i="3" s="1"/>
  <c r="AP118" i="3"/>
  <c r="AP110" i="3"/>
  <c r="AW105" i="3"/>
  <c r="AY105" i="3" s="1"/>
  <c r="AW102" i="3"/>
  <c r="AY102" i="3" s="1"/>
  <c r="AP95" i="3"/>
  <c r="AS95" i="3" s="1"/>
  <c r="AW94" i="3"/>
  <c r="AY94" i="3" s="1"/>
  <c r="AW89" i="3"/>
  <c r="AY89" i="3" s="1"/>
  <c r="AP84" i="3"/>
  <c r="AS84" i="3" s="1"/>
  <c r="AW78" i="3"/>
  <c r="AY78" i="3" s="1"/>
  <c r="AP76" i="3"/>
  <c r="AS76" i="3" s="1"/>
  <c r="AW70" i="3"/>
  <c r="AY70" i="3" s="1"/>
  <c r="AP69" i="3"/>
  <c r="AP61" i="3"/>
  <c r="AP60" i="3"/>
  <c r="AP53" i="3"/>
  <c r="AS53" i="3" s="1"/>
  <c r="AP52" i="3"/>
  <c r="AW45" i="3"/>
  <c r="AY45" i="3" s="1"/>
  <c r="AP38" i="3"/>
  <c r="AW36" i="3"/>
  <c r="AY36" i="3" s="1"/>
  <c r="AW33" i="3"/>
  <c r="AY33" i="3" s="1"/>
  <c r="AP29" i="3"/>
  <c r="AS29" i="3" s="1"/>
  <c r="AP28" i="3"/>
  <c r="AW26" i="3"/>
  <c r="AY26" i="3" s="1"/>
  <c r="AW14" i="3"/>
  <c r="AY14" i="3" s="1"/>
  <c r="AP12" i="3"/>
  <c r="AS12" i="3" s="1"/>
  <c r="AW8" i="3"/>
  <c r="AY8" i="3" s="1"/>
  <c r="AW6" i="3"/>
  <c r="AY6" i="3" s="1"/>
  <c r="AP6" i="3"/>
  <c r="AP4" i="3"/>
  <c r="AW3" i="3"/>
  <c r="AW152" i="3" l="1"/>
  <c r="AY152" i="3" s="1"/>
  <c r="AW144" i="3"/>
  <c r="AY144" i="3" s="1"/>
  <c r="AW108" i="3"/>
  <c r="AY108" i="3" s="1"/>
  <c r="AZ108" i="3" s="1"/>
  <c r="AF109" i="5" s="1"/>
  <c r="AW104" i="3"/>
  <c r="AY104" i="3" s="1"/>
  <c r="AZ104" i="3" s="1"/>
  <c r="AF105" i="5" s="1"/>
  <c r="AW100" i="3"/>
  <c r="AY100" i="3" s="1"/>
  <c r="AW96" i="3"/>
  <c r="AY96" i="3" s="1"/>
  <c r="AW92" i="3"/>
  <c r="AY92" i="3" s="1"/>
  <c r="AW88" i="3"/>
  <c r="AY88" i="3" s="1"/>
  <c r="AZ88" i="3" s="1"/>
  <c r="AF89" i="5" s="1"/>
  <c r="AW84" i="3"/>
  <c r="AY84" i="3" s="1"/>
  <c r="AW32" i="3"/>
  <c r="AY32" i="3" s="1"/>
  <c r="AZ32" i="3" s="1"/>
  <c r="AF33" i="5" s="1"/>
  <c r="AW28" i="3"/>
  <c r="AY28" i="3" s="1"/>
  <c r="AW24" i="3"/>
  <c r="AY24" i="3" s="1"/>
  <c r="AZ24" i="3" s="1"/>
  <c r="AF25" i="5" s="1"/>
  <c r="AW20" i="3"/>
  <c r="AY20" i="3" s="1"/>
  <c r="AW12" i="3"/>
  <c r="AY12" i="3" s="1"/>
  <c r="AW4" i="3"/>
  <c r="AY4" i="3" s="1"/>
  <c r="AZ4" i="3" s="1"/>
  <c r="AF5" i="5" s="1"/>
  <c r="AW103" i="3"/>
  <c r="AY103" i="3" s="1"/>
  <c r="AW79" i="3"/>
  <c r="AY79" i="3" s="1"/>
  <c r="AS4" i="3"/>
  <c r="AP173" i="3"/>
  <c r="AS173" i="3" s="1"/>
  <c r="AP129" i="3"/>
  <c r="AP49" i="3"/>
  <c r="AP168" i="3"/>
  <c r="AS168" i="3" s="1"/>
  <c r="AP164" i="3"/>
  <c r="AS164" i="3" s="1"/>
  <c r="AP160" i="3"/>
  <c r="AS160" i="3" s="1"/>
  <c r="AP148" i="3"/>
  <c r="AS148" i="3" s="1"/>
  <c r="AP140" i="3"/>
  <c r="AS140" i="3" s="1"/>
  <c r="AP124" i="3"/>
  <c r="AP116" i="3"/>
  <c r="AP104" i="3"/>
  <c r="AS104" i="3" s="1"/>
  <c r="AP100" i="3"/>
  <c r="AS100" i="3" s="1"/>
  <c r="AP96" i="3"/>
  <c r="AS96" i="3" s="1"/>
  <c r="AP92" i="3"/>
  <c r="AS92" i="3" s="1"/>
  <c r="AP88" i="3"/>
  <c r="AS88" i="3" s="1"/>
  <c r="AP80" i="3"/>
  <c r="AS80" i="3" s="1"/>
  <c r="AP72" i="3"/>
  <c r="AS72" i="3" s="1"/>
  <c r="AP68" i="3"/>
  <c r="AS68" i="3" s="1"/>
  <c r="AP64" i="3"/>
  <c r="AS64" i="3" s="1"/>
  <c r="AP56" i="3"/>
  <c r="AS56" i="3" s="1"/>
  <c r="AP48" i="3"/>
  <c r="AS48" i="3" s="1"/>
  <c r="AP44" i="3"/>
  <c r="AS44" i="3" s="1"/>
  <c r="AP40" i="3"/>
  <c r="AS40" i="3" s="1"/>
  <c r="AP36" i="3"/>
  <c r="AS36" i="3" s="1"/>
  <c r="AP32" i="3"/>
  <c r="AS32" i="3" s="1"/>
  <c r="AP24" i="3"/>
  <c r="AS24" i="3" s="1"/>
  <c r="AP20" i="3"/>
  <c r="AS20" i="3" s="1"/>
  <c r="AP16" i="3"/>
  <c r="AS16" i="3" s="1"/>
  <c r="AP8" i="3"/>
  <c r="AS8" i="3" s="1"/>
  <c r="AW106" i="3"/>
  <c r="AY106" i="3" s="1"/>
  <c r="AW98" i="3"/>
  <c r="AW90" i="3"/>
  <c r="AW34" i="3"/>
  <c r="AY34" i="3" s="1"/>
  <c r="AW18" i="3"/>
  <c r="AY18" i="3" s="1"/>
  <c r="AW10" i="3"/>
  <c r="AY10" i="3" s="1"/>
  <c r="AS172" i="3"/>
  <c r="AP159" i="3"/>
  <c r="AS159" i="3" s="1"/>
  <c r="AP151" i="3"/>
  <c r="AP143" i="3"/>
  <c r="AP127" i="3"/>
  <c r="AS127" i="3" s="1"/>
  <c r="AP87" i="3"/>
  <c r="AS87" i="3" s="1"/>
  <c r="AP79" i="3"/>
  <c r="AP71" i="3"/>
  <c r="AP63" i="3"/>
  <c r="AS63" i="3" s="1"/>
  <c r="AP55" i="3"/>
  <c r="AS55" i="3" s="1"/>
  <c r="AP39" i="3"/>
  <c r="AS39" i="3" s="1"/>
  <c r="AS28" i="3"/>
  <c r="AS52" i="3"/>
  <c r="AS60" i="3"/>
  <c r="AP174" i="3"/>
  <c r="AS174" i="3" s="1"/>
  <c r="AP158" i="3"/>
  <c r="AP150" i="3"/>
  <c r="AP134" i="3"/>
  <c r="AP126" i="3"/>
  <c r="AP94" i="3"/>
  <c r="AP86" i="3"/>
  <c r="AP62" i="3"/>
  <c r="AP54" i="3"/>
  <c r="AP22" i="3"/>
  <c r="AP14" i="3"/>
  <c r="AS102" i="3"/>
  <c r="AZ102" i="3" s="1"/>
  <c r="AF103" i="5" s="1"/>
  <c r="AS78" i="3"/>
  <c r="AZ78" i="3" s="1"/>
  <c r="AF79" i="5" s="1"/>
  <c r="AW171" i="3"/>
  <c r="AY171" i="3" s="1"/>
  <c r="AW35" i="3"/>
  <c r="AW19" i="3"/>
  <c r="AY19" i="3" s="1"/>
  <c r="AS182" i="3"/>
  <c r="AS46" i="3"/>
  <c r="AS158" i="3"/>
  <c r="AS126" i="3"/>
  <c r="AS94" i="3"/>
  <c r="AZ94" i="3" s="1"/>
  <c r="AF95" i="5" s="1"/>
  <c r="AS86" i="3"/>
  <c r="AS62" i="3"/>
  <c r="AS54" i="3"/>
  <c r="AS22" i="3"/>
  <c r="AZ22" i="3" s="1"/>
  <c r="AF23" i="5" s="1"/>
  <c r="AS14" i="3"/>
  <c r="AZ14" i="3" s="1"/>
  <c r="AF15" i="5" s="1"/>
  <c r="AS166" i="3"/>
  <c r="AS38" i="3"/>
  <c r="AZ38" i="3" s="1"/>
  <c r="AF39" i="5" s="1"/>
  <c r="AS6" i="3"/>
  <c r="AZ6" i="3" s="1"/>
  <c r="AF7" i="5" s="1"/>
  <c r="AS118" i="3"/>
  <c r="AS30" i="3"/>
  <c r="AZ30" i="3" s="1"/>
  <c r="AF31" i="5" s="1"/>
  <c r="AS70" i="3"/>
  <c r="AZ70" i="3" s="1"/>
  <c r="AF71" i="5" s="1"/>
  <c r="AP190" i="3"/>
  <c r="AS190" i="3" s="1"/>
  <c r="AP188" i="3"/>
  <c r="AS188" i="3" s="1"/>
  <c r="AP186" i="3"/>
  <c r="AS186" i="3" s="1"/>
  <c r="AP130" i="3"/>
  <c r="AS130" i="3" s="1"/>
  <c r="AP192" i="3"/>
  <c r="AP184" i="3"/>
  <c r="AS184" i="3" s="1"/>
  <c r="AP176" i="3"/>
  <c r="AS176" i="3" s="1"/>
  <c r="AP152" i="3"/>
  <c r="AP144" i="3"/>
  <c r="AP136" i="3"/>
  <c r="AP128" i="3"/>
  <c r="AS128" i="3" s="1"/>
  <c r="AP120" i="3"/>
  <c r="AS120" i="3" s="1"/>
  <c r="AP112" i="3"/>
  <c r="AZ100" i="3"/>
  <c r="AF101" i="5" s="1"/>
  <c r="AZ84" i="3"/>
  <c r="AF85" i="5" s="1"/>
  <c r="AZ13" i="3"/>
  <c r="AF14" i="5" s="1"/>
  <c r="AZ96" i="3"/>
  <c r="AF97" i="5" s="1"/>
  <c r="AP3" i="3"/>
  <c r="AZ20" i="3"/>
  <c r="AF21" i="5" s="1"/>
  <c r="AZ101" i="3"/>
  <c r="AF102" i="5" s="1"/>
  <c r="AZ12" i="3"/>
  <c r="AF13" i="5" s="1"/>
  <c r="AZ45" i="3"/>
  <c r="AF46" i="5" s="1"/>
  <c r="AZ37" i="3"/>
  <c r="AF38" i="5" s="1"/>
  <c r="AZ5" i="3"/>
  <c r="AF6" i="5" s="1"/>
  <c r="AZ173" i="3"/>
  <c r="AF174" i="5" s="1"/>
  <c r="AZ109" i="3"/>
  <c r="AF110" i="5" s="1"/>
  <c r="AZ157" i="3"/>
  <c r="AF158" i="5" s="1"/>
  <c r="AZ193" i="3"/>
  <c r="AF194" i="5" s="1"/>
  <c r="AP178" i="3"/>
  <c r="AS178" i="3" s="1"/>
  <c r="AP170" i="3"/>
  <c r="AS170" i="3" s="1"/>
  <c r="AP162" i="3"/>
  <c r="AS162" i="3" s="1"/>
  <c r="AP154" i="3"/>
  <c r="AS154" i="3" s="1"/>
  <c r="AP146" i="3"/>
  <c r="AS146" i="3" s="1"/>
  <c r="AP122" i="3"/>
  <c r="AS122" i="3" s="1"/>
  <c r="AP114" i="3"/>
  <c r="AS114" i="3" s="1"/>
  <c r="AP106" i="3"/>
  <c r="AS106" i="3" s="1"/>
  <c r="AP98" i="3"/>
  <c r="AS98" i="3" s="1"/>
  <c r="AP90" i="3"/>
  <c r="AS90" i="3" s="1"/>
  <c r="AP82" i="3"/>
  <c r="AS82" i="3" s="1"/>
  <c r="AP66" i="3"/>
  <c r="AS66" i="3" s="1"/>
  <c r="AP58" i="3"/>
  <c r="AS58" i="3" s="1"/>
  <c r="AP50" i="3"/>
  <c r="AS50" i="3" s="1"/>
  <c r="AP42" i="3"/>
  <c r="AS42" i="3" s="1"/>
  <c r="AP34" i="3"/>
  <c r="AS34" i="3" s="1"/>
  <c r="AP26" i="3"/>
  <c r="AS26" i="3" s="1"/>
  <c r="AZ26" i="3" s="1"/>
  <c r="AF27" i="5" s="1"/>
  <c r="AP18" i="3"/>
  <c r="AS18" i="3" s="1"/>
  <c r="AP10" i="3"/>
  <c r="AS10" i="3" s="1"/>
  <c r="AZ10" i="3" s="1"/>
  <c r="AF11" i="5" s="1"/>
  <c r="AZ8" i="3"/>
  <c r="AF9" i="5" s="1"/>
  <c r="AZ21" i="3"/>
  <c r="AF22" i="5" s="1"/>
  <c r="AZ28" i="3"/>
  <c r="AF29" i="5" s="1"/>
  <c r="AZ92" i="3"/>
  <c r="AF93" i="5" s="1"/>
  <c r="AZ165" i="3"/>
  <c r="AF166" i="5" s="1"/>
  <c r="AZ16" i="3"/>
  <c r="AF17" i="5" s="1"/>
  <c r="AZ29" i="3"/>
  <c r="AF30" i="5" s="1"/>
  <c r="AZ36" i="3"/>
  <c r="AF37" i="5" s="1"/>
  <c r="AZ93" i="3"/>
  <c r="AF94" i="5" s="1"/>
  <c r="AZ53" i="3"/>
  <c r="AF54" i="5" s="1"/>
  <c r="AP169" i="3"/>
  <c r="AS169" i="3" s="1"/>
  <c r="AZ169" i="3" s="1"/>
  <c r="AF170" i="5" s="1"/>
  <c r="AP161" i="3"/>
  <c r="AS161" i="3" s="1"/>
  <c r="AZ161" i="3" s="1"/>
  <c r="AF162" i="5" s="1"/>
  <c r="AP153" i="3"/>
  <c r="AP121" i="3"/>
  <c r="AS121" i="3" s="1"/>
  <c r="AZ121" i="3" s="1"/>
  <c r="AF122" i="5" s="1"/>
  <c r="AP105" i="3"/>
  <c r="AS105" i="3" s="1"/>
  <c r="AZ105" i="3" s="1"/>
  <c r="AF106" i="5" s="1"/>
  <c r="AP89" i="3"/>
  <c r="AS89" i="3" s="1"/>
  <c r="AZ89" i="3" s="1"/>
  <c r="AF90" i="5" s="1"/>
  <c r="AP57" i="3"/>
  <c r="AS57" i="3" s="1"/>
  <c r="AZ57" i="3" s="1"/>
  <c r="AF58" i="5" s="1"/>
  <c r="AP41" i="3"/>
  <c r="AP33" i="3"/>
  <c r="AS33" i="3" s="1"/>
  <c r="AZ33" i="3" s="1"/>
  <c r="AF34" i="5" s="1"/>
  <c r="AP25" i="3"/>
  <c r="AS25" i="3" s="1"/>
  <c r="AZ25" i="3" s="1"/>
  <c r="AF26" i="5" s="1"/>
  <c r="AP17" i="3"/>
  <c r="AP9" i="3"/>
  <c r="AS9" i="3" s="1"/>
  <c r="AZ9" i="3" s="1"/>
  <c r="AF10" i="5" s="1"/>
  <c r="AP175" i="3"/>
  <c r="AS175" i="3" s="1"/>
  <c r="AP167" i="3"/>
  <c r="AS167" i="3" s="1"/>
  <c r="AP135" i="3"/>
  <c r="AS135" i="3" s="1"/>
  <c r="AP119" i="3"/>
  <c r="AS119" i="3" s="1"/>
  <c r="AP111" i="3"/>
  <c r="AS111" i="3" s="1"/>
  <c r="AP103" i="3"/>
  <c r="AS103" i="3" s="1"/>
  <c r="AP47" i="3"/>
  <c r="AS47" i="3" s="1"/>
  <c r="AP31" i="3"/>
  <c r="AS31" i="3" s="1"/>
  <c r="AP23" i="3"/>
  <c r="AS23" i="3" s="1"/>
  <c r="AP15" i="3"/>
  <c r="AS15" i="3" s="1"/>
  <c r="AP7" i="3"/>
  <c r="AS7" i="3" s="1"/>
  <c r="AP149" i="3"/>
  <c r="AP133" i="3"/>
  <c r="AP117" i="3"/>
  <c r="AS117" i="3" s="1"/>
  <c r="AZ117" i="3" s="1"/>
  <c r="AF118" i="5" s="1"/>
  <c r="AP67" i="3"/>
  <c r="AS67" i="3" s="1"/>
  <c r="AP27" i="3"/>
  <c r="AP19" i="3"/>
  <c r="AP11" i="3"/>
  <c r="AS11" i="3" s="1"/>
  <c r="AY35" i="3"/>
  <c r="AY3" i="3"/>
  <c r="AW63" i="3"/>
  <c r="AY63" i="3" s="1"/>
  <c r="AZ63" i="3" s="1"/>
  <c r="AF64" i="5" s="1"/>
  <c r="AY71" i="3"/>
  <c r="AW107" i="3"/>
  <c r="AY107" i="3" s="1"/>
  <c r="AW177" i="3"/>
  <c r="AY177" i="3" s="1"/>
  <c r="AW47" i="3"/>
  <c r="AY47" i="3" s="1"/>
  <c r="AW55" i="3"/>
  <c r="AY55" i="3" s="1"/>
  <c r="AZ55" i="3" s="1"/>
  <c r="AF56" i="5" s="1"/>
  <c r="AW83" i="3"/>
  <c r="AY83" i="3" s="1"/>
  <c r="AW181" i="3"/>
  <c r="AY181" i="3" s="1"/>
  <c r="AW187" i="3"/>
  <c r="AY187" i="3" s="1"/>
  <c r="AW7" i="3"/>
  <c r="AY7" i="3" s="1"/>
  <c r="AW23" i="3"/>
  <c r="AY23" i="3" s="1"/>
  <c r="AW95" i="3"/>
  <c r="AY95" i="3" s="1"/>
  <c r="AZ95" i="3" s="1"/>
  <c r="AF96" i="5" s="1"/>
  <c r="AW159" i="3"/>
  <c r="AY159" i="3" s="1"/>
  <c r="AZ159" i="3" s="1"/>
  <c r="AF160" i="5" s="1"/>
  <c r="AW175" i="3"/>
  <c r="AY175" i="3" s="1"/>
  <c r="AW191" i="3"/>
  <c r="AY191" i="3" s="1"/>
  <c r="AW11" i="3"/>
  <c r="AY11" i="3" s="1"/>
  <c r="AW27" i="3"/>
  <c r="AY27" i="3" s="1"/>
  <c r="AW39" i="3"/>
  <c r="AY39" i="3" s="1"/>
  <c r="AZ39" i="3" s="1"/>
  <c r="AF40" i="5" s="1"/>
  <c r="AW59" i="3"/>
  <c r="AY59" i="3" s="1"/>
  <c r="AW75" i="3"/>
  <c r="AY75" i="3" s="1"/>
  <c r="AW163" i="3"/>
  <c r="AY163" i="3" s="1"/>
  <c r="AW51" i="3"/>
  <c r="AY51" i="3" s="1"/>
  <c r="AW99" i="3"/>
  <c r="AY99" i="3" s="1"/>
  <c r="AW179" i="3"/>
  <c r="AY179" i="3" s="1"/>
  <c r="AW43" i="3"/>
  <c r="AY43" i="3" s="1"/>
  <c r="AW87" i="3"/>
  <c r="AY87" i="3" s="1"/>
  <c r="AZ87" i="3" s="1"/>
  <c r="AF88" i="5" s="1"/>
  <c r="AW15" i="3"/>
  <c r="AY15" i="3" s="1"/>
  <c r="AW31" i="3"/>
  <c r="AY31" i="3" s="1"/>
  <c r="AW91" i="3"/>
  <c r="AY91" i="3" s="1"/>
  <c r="AW167" i="3"/>
  <c r="AY167" i="3" s="1"/>
  <c r="AW183" i="3"/>
  <c r="AY183" i="3" s="1"/>
  <c r="AS49" i="3"/>
  <c r="AZ49" i="3" s="1"/>
  <c r="AF50" i="5" s="1"/>
  <c r="AS97" i="3"/>
  <c r="AZ97" i="3" s="1"/>
  <c r="AF98" i="5" s="1"/>
  <c r="AS177" i="3"/>
  <c r="AS41" i="3"/>
  <c r="AZ41" i="3" s="1"/>
  <c r="AF42" i="5" s="1"/>
  <c r="AS17" i="3"/>
  <c r="AZ17" i="3" s="1"/>
  <c r="AF18" i="5" s="1"/>
  <c r="AS185" i="3"/>
  <c r="AZ185" i="3" s="1"/>
  <c r="AF186" i="5" s="1"/>
  <c r="AS73" i="3"/>
  <c r="AZ73" i="3" s="1"/>
  <c r="AF74" i="5" s="1"/>
  <c r="AS27" i="3"/>
  <c r="AS19" i="3"/>
  <c r="AS192" i="3"/>
  <c r="AS3" i="3"/>
  <c r="AP187" i="3"/>
  <c r="AS187" i="3" s="1"/>
  <c r="AP171" i="3"/>
  <c r="AS171" i="3" s="1"/>
  <c r="AZ171" i="3" s="1"/>
  <c r="AF172" i="5" s="1"/>
  <c r="AP147" i="3"/>
  <c r="AS147" i="3" s="1"/>
  <c r="AP123" i="3"/>
  <c r="AS123" i="3" s="1"/>
  <c r="AP91" i="3"/>
  <c r="AS91" i="3" s="1"/>
  <c r="AP163" i="3"/>
  <c r="AS163" i="3" s="1"/>
  <c r="AP139" i="3"/>
  <c r="AS139" i="3" s="1"/>
  <c r="AP107" i="3"/>
  <c r="AS107" i="3" s="1"/>
  <c r="AP83" i="3"/>
  <c r="AS83" i="3" s="1"/>
  <c r="AP51" i="3"/>
  <c r="AS51" i="3" s="1"/>
  <c r="AP191" i="3"/>
  <c r="AS191" i="3" s="1"/>
  <c r="AP183" i="3"/>
  <c r="AS183" i="3" s="1"/>
  <c r="AP179" i="3"/>
  <c r="AS179" i="3" s="1"/>
  <c r="AP155" i="3"/>
  <c r="AS155" i="3" s="1"/>
  <c r="AP131" i="3"/>
  <c r="AS131" i="3" s="1"/>
  <c r="AP115" i="3"/>
  <c r="AS115" i="3" s="1"/>
  <c r="AP99" i="3"/>
  <c r="AS99" i="3" s="1"/>
  <c r="AP75" i="3"/>
  <c r="AS75" i="3" s="1"/>
  <c r="AP59" i="3"/>
  <c r="AS59" i="3" s="1"/>
  <c r="AP43" i="3"/>
  <c r="AS43" i="3" s="1"/>
  <c r="AP35" i="3"/>
  <c r="AS35" i="3" s="1"/>
  <c r="AP189" i="3"/>
  <c r="AS189" i="3" s="1"/>
  <c r="AZ189" i="3" s="1"/>
  <c r="AF190" i="5" s="1"/>
  <c r="AP181" i="3"/>
  <c r="AS181" i="3" s="1"/>
  <c r="AW76" i="3"/>
  <c r="AY76" i="3" s="1"/>
  <c r="AZ76" i="3" s="1"/>
  <c r="AF77" i="5" s="1"/>
  <c r="AS110" i="3"/>
  <c r="AW42" i="3"/>
  <c r="AY42" i="3" s="1"/>
  <c r="AW46" i="3"/>
  <c r="AY46" i="3" s="1"/>
  <c r="AW50" i="3"/>
  <c r="AY50" i="3" s="1"/>
  <c r="AW54" i="3"/>
  <c r="AY54" i="3" s="1"/>
  <c r="AW58" i="3"/>
  <c r="AY58" i="3" s="1"/>
  <c r="AW62" i="3"/>
  <c r="AY62" i="3" s="1"/>
  <c r="AW66" i="3"/>
  <c r="AY66" i="3" s="1"/>
  <c r="AS79" i="3"/>
  <c r="AZ79" i="3" s="1"/>
  <c r="AF80" i="5" s="1"/>
  <c r="AW82" i="3"/>
  <c r="AY82" i="3" s="1"/>
  <c r="AZ82" i="3" s="1"/>
  <c r="AF83" i="5" s="1"/>
  <c r="AS85" i="3"/>
  <c r="AZ85" i="3" s="1"/>
  <c r="AF86" i="5" s="1"/>
  <c r="AY90" i="3"/>
  <c r="AY98" i="3"/>
  <c r="AW67" i="3"/>
  <c r="AY67" i="3" s="1"/>
  <c r="AS69" i="3"/>
  <c r="AZ69" i="3" s="1"/>
  <c r="AF70" i="5" s="1"/>
  <c r="AW72" i="3"/>
  <c r="AY72" i="3" s="1"/>
  <c r="AZ72" i="3" s="1"/>
  <c r="AF73" i="5" s="1"/>
  <c r="AS134" i="3"/>
  <c r="AS61" i="3"/>
  <c r="AZ61" i="3" s="1"/>
  <c r="AF62" i="5" s="1"/>
  <c r="AS65" i="3"/>
  <c r="AZ65" i="3" s="1"/>
  <c r="AF66" i="5" s="1"/>
  <c r="AW68" i="3"/>
  <c r="AY68" i="3" s="1"/>
  <c r="AZ68" i="3" s="1"/>
  <c r="AF69" i="5" s="1"/>
  <c r="AS81" i="3"/>
  <c r="AZ81" i="3" s="1"/>
  <c r="AF82" i="5" s="1"/>
  <c r="AW40" i="3"/>
  <c r="AY40" i="3" s="1"/>
  <c r="AZ40" i="3" s="1"/>
  <c r="AF41" i="5" s="1"/>
  <c r="AW44" i="3"/>
  <c r="AY44" i="3" s="1"/>
  <c r="AZ44" i="3" s="1"/>
  <c r="AF45" i="5" s="1"/>
  <c r="AW48" i="3"/>
  <c r="AY48" i="3" s="1"/>
  <c r="AZ48" i="3" s="1"/>
  <c r="AF49" i="5" s="1"/>
  <c r="AW52" i="3"/>
  <c r="AY52" i="3" s="1"/>
  <c r="AZ52" i="3" s="1"/>
  <c r="AF53" i="5" s="1"/>
  <c r="AW56" i="3"/>
  <c r="AY56" i="3" s="1"/>
  <c r="AZ56" i="3" s="1"/>
  <c r="AF57" i="5" s="1"/>
  <c r="AW60" i="3"/>
  <c r="AY60" i="3" s="1"/>
  <c r="AZ60" i="3" s="1"/>
  <c r="AF61" i="5" s="1"/>
  <c r="AW64" i="3"/>
  <c r="AY64" i="3" s="1"/>
  <c r="AZ64" i="3" s="1"/>
  <c r="AF65" i="5" s="1"/>
  <c r="AS71" i="3"/>
  <c r="AW74" i="3"/>
  <c r="AY74" i="3" s="1"/>
  <c r="AZ74" i="3" s="1"/>
  <c r="AF75" i="5" s="1"/>
  <c r="AW86" i="3"/>
  <c r="AY86" i="3" s="1"/>
  <c r="AS138" i="3"/>
  <c r="AS77" i="3"/>
  <c r="AZ77" i="3" s="1"/>
  <c r="AF78" i="5" s="1"/>
  <c r="AW80" i="3"/>
  <c r="AY80" i="3" s="1"/>
  <c r="AZ80" i="3" s="1"/>
  <c r="AF81" i="5" s="1"/>
  <c r="AS141" i="3"/>
  <c r="AW145" i="3"/>
  <c r="AY145" i="3" s="1"/>
  <c r="AS149" i="3"/>
  <c r="AW153" i="3"/>
  <c r="AY153" i="3" s="1"/>
  <c r="AW110" i="3"/>
  <c r="AY110" i="3" s="1"/>
  <c r="AZ110" i="3" s="1"/>
  <c r="AF111" i="5" s="1"/>
  <c r="AW114" i="3"/>
  <c r="AY114" i="3" s="1"/>
  <c r="AW118" i="3"/>
  <c r="AY118" i="3" s="1"/>
  <c r="AZ118" i="3" s="1"/>
  <c r="AF119" i="5" s="1"/>
  <c r="AW122" i="3"/>
  <c r="AY122" i="3" s="1"/>
  <c r="AW126" i="3"/>
  <c r="AY126" i="3" s="1"/>
  <c r="AZ126" i="3" s="1"/>
  <c r="AF127" i="5" s="1"/>
  <c r="AW130" i="3"/>
  <c r="AY130" i="3" s="1"/>
  <c r="AZ130" i="3" s="1"/>
  <c r="AF131" i="5" s="1"/>
  <c r="AW134" i="3"/>
  <c r="AY134" i="3" s="1"/>
  <c r="AW138" i="3"/>
  <c r="AY138" i="3" s="1"/>
  <c r="AS142" i="3"/>
  <c r="AW146" i="3"/>
  <c r="AY146" i="3" s="1"/>
  <c r="AS150" i="3"/>
  <c r="AW154" i="3"/>
  <c r="AY154" i="3" s="1"/>
  <c r="AS112" i="3"/>
  <c r="AS116" i="3"/>
  <c r="AS124" i="3"/>
  <c r="AS132" i="3"/>
  <c r="AS136" i="3"/>
  <c r="AW139" i="3"/>
  <c r="AY139" i="3" s="1"/>
  <c r="AS143" i="3"/>
  <c r="AW147" i="3"/>
  <c r="AY147" i="3" s="1"/>
  <c r="AS151" i="3"/>
  <c r="AW155" i="3"/>
  <c r="AY155" i="3" s="1"/>
  <c r="AW111" i="3"/>
  <c r="AY111" i="3" s="1"/>
  <c r="AW115" i="3"/>
  <c r="AY115" i="3" s="1"/>
  <c r="AW119" i="3"/>
  <c r="AY119" i="3" s="1"/>
  <c r="AW123" i="3"/>
  <c r="AY123" i="3" s="1"/>
  <c r="AW127" i="3"/>
  <c r="AY127" i="3" s="1"/>
  <c r="AZ127" i="3" s="1"/>
  <c r="AF128" i="5" s="1"/>
  <c r="AW131" i="3"/>
  <c r="AY131" i="3" s="1"/>
  <c r="AW135" i="3"/>
  <c r="AY135" i="3" s="1"/>
  <c r="AW140" i="3"/>
  <c r="AY140" i="3" s="1"/>
  <c r="AZ140" i="3" s="1"/>
  <c r="AF141" i="5" s="1"/>
  <c r="AS144" i="3"/>
  <c r="AZ144" i="3" s="1"/>
  <c r="AF145" i="5" s="1"/>
  <c r="AW148" i="3"/>
  <c r="AY148" i="3" s="1"/>
  <c r="AZ148" i="3" s="1"/>
  <c r="AF149" i="5" s="1"/>
  <c r="AS152" i="3"/>
  <c r="AZ152" i="3" s="1"/>
  <c r="AF153" i="5" s="1"/>
  <c r="AW156" i="3"/>
  <c r="AY156" i="3" s="1"/>
  <c r="AZ156" i="3" s="1"/>
  <c r="AF157" i="5" s="1"/>
  <c r="AW158" i="3"/>
  <c r="AY158" i="3" s="1"/>
  <c r="AZ158" i="3" s="1"/>
  <c r="AF159" i="5" s="1"/>
  <c r="AW160" i="3"/>
  <c r="AY160" i="3" s="1"/>
  <c r="AZ160" i="3" s="1"/>
  <c r="AF161" i="5" s="1"/>
  <c r="AW162" i="3"/>
  <c r="AY162" i="3" s="1"/>
  <c r="AZ162" i="3" s="1"/>
  <c r="AF163" i="5" s="1"/>
  <c r="AW164" i="3"/>
  <c r="AY164" i="3" s="1"/>
  <c r="AZ164" i="3" s="1"/>
  <c r="AF165" i="5" s="1"/>
  <c r="AW166" i="3"/>
  <c r="AY166" i="3" s="1"/>
  <c r="AZ166" i="3" s="1"/>
  <c r="AF167" i="5" s="1"/>
  <c r="AW168" i="3"/>
  <c r="AY168" i="3" s="1"/>
  <c r="AZ168" i="3" s="1"/>
  <c r="AF169" i="5" s="1"/>
  <c r="AW170" i="3"/>
  <c r="AY170" i="3" s="1"/>
  <c r="AW172" i="3"/>
  <c r="AY172" i="3" s="1"/>
  <c r="AZ172" i="3" s="1"/>
  <c r="AF173" i="5" s="1"/>
  <c r="AW174" i="3"/>
  <c r="AY174" i="3" s="1"/>
  <c r="AW176" i="3"/>
  <c r="AY176" i="3" s="1"/>
  <c r="AW178" i="3"/>
  <c r="AY178" i="3" s="1"/>
  <c r="AZ178" i="3" s="1"/>
  <c r="AF179" i="5" s="1"/>
  <c r="AW180" i="3"/>
  <c r="AY180" i="3" s="1"/>
  <c r="AZ180" i="3" s="1"/>
  <c r="AF181" i="5" s="1"/>
  <c r="AW182" i="3"/>
  <c r="AY182" i="3" s="1"/>
  <c r="AW184" i="3"/>
  <c r="AY184" i="3" s="1"/>
  <c r="AW186" i="3"/>
  <c r="AY186" i="3" s="1"/>
  <c r="AZ186" i="3" s="1"/>
  <c r="AF187" i="5" s="1"/>
  <c r="AW188" i="3"/>
  <c r="AY188" i="3" s="1"/>
  <c r="AW190" i="3"/>
  <c r="AY190" i="3" s="1"/>
  <c r="AW192" i="3"/>
  <c r="AY192" i="3" s="1"/>
  <c r="AS113" i="3"/>
  <c r="AZ113" i="3" s="1"/>
  <c r="AF114" i="5" s="1"/>
  <c r="AS125" i="3"/>
  <c r="AZ125" i="3" s="1"/>
  <c r="AF126" i="5" s="1"/>
  <c r="AS129" i="3"/>
  <c r="AZ129" i="3" s="1"/>
  <c r="AF130" i="5" s="1"/>
  <c r="AS133" i="3"/>
  <c r="AZ133" i="3" s="1"/>
  <c r="AF134" i="5" s="1"/>
  <c r="AS137" i="3"/>
  <c r="AZ137" i="3" s="1"/>
  <c r="AF138" i="5" s="1"/>
  <c r="AW141" i="3"/>
  <c r="AY141" i="3" s="1"/>
  <c r="AS145" i="3"/>
  <c r="AW149" i="3"/>
  <c r="AY149" i="3" s="1"/>
  <c r="AS153" i="3"/>
  <c r="AW112" i="3"/>
  <c r="AY112" i="3" s="1"/>
  <c r="AW116" i="3"/>
  <c r="AY116" i="3" s="1"/>
  <c r="AW120" i="3"/>
  <c r="AY120" i="3" s="1"/>
  <c r="AW124" i="3"/>
  <c r="AY124" i="3" s="1"/>
  <c r="AW128" i="3"/>
  <c r="AY128" i="3" s="1"/>
  <c r="AW132" i="3"/>
  <c r="AY132" i="3" s="1"/>
  <c r="AW136" i="3"/>
  <c r="AY136" i="3" s="1"/>
  <c r="AW142" i="3"/>
  <c r="AY142" i="3" s="1"/>
  <c r="AW150" i="3"/>
  <c r="AY150" i="3" s="1"/>
  <c r="AW143" i="3"/>
  <c r="AY143" i="3" s="1"/>
  <c r="AW151" i="3"/>
  <c r="AY151" i="3" s="1"/>
  <c r="AZ103" i="3" l="1"/>
  <c r="AF104" i="5" s="1"/>
  <c r="AZ86" i="3"/>
  <c r="AF87" i="5" s="1"/>
  <c r="AZ46" i="3"/>
  <c r="AF47" i="5" s="1"/>
  <c r="AZ190" i="3"/>
  <c r="AF191" i="5" s="1"/>
  <c r="AZ170" i="3"/>
  <c r="AF171" i="5" s="1"/>
  <c r="AZ31" i="3"/>
  <c r="AF32" i="5" s="1"/>
  <c r="AZ182" i="3"/>
  <c r="AF183" i="5" s="1"/>
  <c r="AZ106" i="3"/>
  <c r="AF107" i="5" s="1"/>
  <c r="AZ54" i="3"/>
  <c r="AF55" i="5" s="1"/>
  <c r="AZ3" i="3"/>
  <c r="AF4" i="5" s="1"/>
  <c r="AZ112" i="3"/>
  <c r="AF113" i="5" s="1"/>
  <c r="AZ47" i="3"/>
  <c r="AF48" i="5" s="1"/>
  <c r="AZ174" i="3"/>
  <c r="AF175" i="5" s="1"/>
  <c r="AZ18" i="3"/>
  <c r="AF19" i="5" s="1"/>
  <c r="AZ188" i="3"/>
  <c r="AF189" i="5" s="1"/>
  <c r="AZ115" i="3"/>
  <c r="AF116" i="5" s="1"/>
  <c r="AZ62" i="3"/>
  <c r="AF63" i="5" s="1"/>
  <c r="AZ155" i="3"/>
  <c r="AF156" i="5" s="1"/>
  <c r="AZ98" i="3"/>
  <c r="AF99" i="5" s="1"/>
  <c r="AZ142" i="3"/>
  <c r="AF143" i="5" s="1"/>
  <c r="AZ90" i="3"/>
  <c r="AF91" i="5" s="1"/>
  <c r="AZ136" i="3"/>
  <c r="AF137" i="5" s="1"/>
  <c r="AZ192" i="3"/>
  <c r="AF193" i="5" s="1"/>
  <c r="AZ128" i="3"/>
  <c r="AF129" i="5" s="1"/>
  <c r="AZ141" i="3"/>
  <c r="AF142" i="5" s="1"/>
  <c r="AZ123" i="3"/>
  <c r="AF124" i="5" s="1"/>
  <c r="AZ149" i="3"/>
  <c r="AF150" i="5" s="1"/>
  <c r="AZ176" i="3"/>
  <c r="AF177" i="5" s="1"/>
  <c r="AZ151" i="3"/>
  <c r="AF152" i="5" s="1"/>
  <c r="AZ114" i="3"/>
  <c r="AF115" i="5" s="1"/>
  <c r="AZ42" i="3"/>
  <c r="AF43" i="5" s="1"/>
  <c r="AZ143" i="3"/>
  <c r="AF144" i="5" s="1"/>
  <c r="AZ131" i="3"/>
  <c r="AF132" i="5" s="1"/>
  <c r="AZ119" i="3"/>
  <c r="AF120" i="5" s="1"/>
  <c r="AZ184" i="3"/>
  <c r="AF185" i="5" s="1"/>
  <c r="AZ111" i="3"/>
  <c r="AF112" i="5" s="1"/>
  <c r="AZ34" i="3"/>
  <c r="AF35" i="5" s="1"/>
  <c r="AZ124" i="3"/>
  <c r="AF125" i="5" s="1"/>
  <c r="AZ120" i="3"/>
  <c r="AF121" i="5" s="1"/>
  <c r="AZ163" i="3"/>
  <c r="AF164" i="5" s="1"/>
  <c r="AZ150" i="3"/>
  <c r="AF151" i="5" s="1"/>
  <c r="AZ58" i="3"/>
  <c r="AF59" i="5" s="1"/>
  <c r="AZ50" i="3"/>
  <c r="AF51" i="5" s="1"/>
  <c r="AZ175" i="3"/>
  <c r="AF176" i="5" s="1"/>
  <c r="AZ91" i="3"/>
  <c r="AF92" i="5" s="1"/>
  <c r="AZ138" i="3"/>
  <c r="AF139" i="5" s="1"/>
  <c r="AZ23" i="3"/>
  <c r="AF24" i="5" s="1"/>
  <c r="AZ132" i="3"/>
  <c r="AF133" i="5" s="1"/>
  <c r="AZ135" i="3"/>
  <c r="AF136" i="5" s="1"/>
  <c r="AZ134" i="3"/>
  <c r="AF135" i="5" s="1"/>
  <c r="AZ67" i="3"/>
  <c r="AF68" i="5" s="1"/>
  <c r="AZ66" i="3"/>
  <c r="AF67" i="5" s="1"/>
  <c r="AZ7" i="3"/>
  <c r="AF8" i="5" s="1"/>
  <c r="AZ71" i="3"/>
  <c r="AF72" i="5" s="1"/>
  <c r="AZ147" i="3"/>
  <c r="AF148" i="5" s="1"/>
  <c r="AZ145" i="3"/>
  <c r="AF146" i="5" s="1"/>
  <c r="AZ43" i="3"/>
  <c r="AF44" i="5" s="1"/>
  <c r="AZ27" i="3"/>
  <c r="AF28" i="5" s="1"/>
  <c r="AZ187" i="3"/>
  <c r="AF188" i="5" s="1"/>
  <c r="AZ139" i="3"/>
  <c r="AF140" i="5" s="1"/>
  <c r="AZ154" i="3"/>
  <c r="AF155" i="5" s="1"/>
  <c r="AZ122" i="3"/>
  <c r="AF123" i="5" s="1"/>
  <c r="AZ179" i="3"/>
  <c r="AF180" i="5" s="1"/>
  <c r="AZ11" i="3"/>
  <c r="AF12" i="5" s="1"/>
  <c r="AZ181" i="3"/>
  <c r="AF182" i="5" s="1"/>
  <c r="AZ116" i="3"/>
  <c r="AF117" i="5" s="1"/>
  <c r="AZ183" i="3"/>
  <c r="AF184" i="5" s="1"/>
  <c r="AZ99" i="3"/>
  <c r="AF100" i="5" s="1"/>
  <c r="AZ191" i="3"/>
  <c r="AF192" i="5" s="1"/>
  <c r="AZ83" i="3"/>
  <c r="AF84" i="5" s="1"/>
  <c r="AZ35" i="3"/>
  <c r="AF36" i="5" s="1"/>
  <c r="AZ146" i="3"/>
  <c r="AF147" i="5" s="1"/>
  <c r="AZ167" i="3"/>
  <c r="AF168" i="5" s="1"/>
  <c r="AZ51" i="3"/>
  <c r="AF52" i="5" s="1"/>
  <c r="AZ19" i="3"/>
  <c r="AF20" i="5" s="1"/>
  <c r="AZ153" i="3"/>
  <c r="AF154" i="5" s="1"/>
  <c r="AZ75" i="3"/>
  <c r="AF76" i="5" s="1"/>
  <c r="AZ177" i="3"/>
  <c r="AF178" i="5" s="1"/>
  <c r="AZ15" i="3"/>
  <c r="AF16" i="5" s="1"/>
  <c r="AZ59" i="3"/>
  <c r="AF60" i="5" s="1"/>
  <c r="AZ107" i="3"/>
  <c r="AF108" i="5" s="1"/>
  <c r="DJ4" i="75"/>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D4" i="82" s="1"/>
  <c r="BF5" i="81"/>
  <c r="BG5" i="81"/>
  <c r="BE6" i="81"/>
  <c r="BD5" i="82" s="1"/>
  <c r="BF6" i="81"/>
  <c r="BG6" i="81"/>
  <c r="BE7" i="81"/>
  <c r="BD6" i="82" s="1"/>
  <c r="BF7" i="81"/>
  <c r="BG7" i="81"/>
  <c r="BE8" i="81"/>
  <c r="BD7" i="82" s="1"/>
  <c r="BF8" i="81"/>
  <c r="BG8" i="81"/>
  <c r="BE9" i="81"/>
  <c r="BD8" i="82" s="1"/>
  <c r="BF9" i="81"/>
  <c r="BG9" i="81"/>
  <c r="BE10" i="81"/>
  <c r="BD9" i="82" s="1"/>
  <c r="BF10" i="81"/>
  <c r="BG10" i="81"/>
  <c r="BE11" i="81"/>
  <c r="BD10" i="82" s="1"/>
  <c r="BF11" i="81"/>
  <c r="BG11" i="81"/>
  <c r="BE12" i="81"/>
  <c r="BD11" i="82" s="1"/>
  <c r="BF12" i="81"/>
  <c r="BG12" i="81"/>
  <c r="BE13" i="81"/>
  <c r="BF13" i="81"/>
  <c r="BG13" i="81"/>
  <c r="BE14" i="81"/>
  <c r="BD13" i="82" s="1"/>
  <c r="BF14" i="81"/>
  <c r="BG14" i="81"/>
  <c r="BE15" i="81"/>
  <c r="BD14" i="82" s="1"/>
  <c r="BF15" i="81"/>
  <c r="BG15" i="81"/>
  <c r="BE16" i="81"/>
  <c r="BF16" i="81"/>
  <c r="BG16" i="81"/>
  <c r="BE17" i="81"/>
  <c r="BD16" i="82" s="1"/>
  <c r="BF17" i="81"/>
  <c r="BG17" i="81"/>
  <c r="BE18" i="81"/>
  <c r="BD17" i="82" s="1"/>
  <c r="BF18" i="81"/>
  <c r="BG18" i="81"/>
  <c r="BE19" i="81"/>
  <c r="BD18" i="82" s="1"/>
  <c r="BF19" i="81"/>
  <c r="BG19" i="81"/>
  <c r="BE20" i="81"/>
  <c r="BD19" i="82" s="1"/>
  <c r="BF20" i="81"/>
  <c r="BG20" i="81"/>
  <c r="BE21" i="81"/>
  <c r="BD20" i="82" s="1"/>
  <c r="BF21" i="81"/>
  <c r="BG21" i="81"/>
  <c r="BE22" i="81"/>
  <c r="BD21" i="82" s="1"/>
  <c r="BF22" i="81"/>
  <c r="BG22" i="81"/>
  <c r="BE23" i="81"/>
  <c r="BD22" i="82" s="1"/>
  <c r="BF23" i="81"/>
  <c r="BG23" i="81"/>
  <c r="BE24" i="81"/>
  <c r="BF24" i="81"/>
  <c r="BG24" i="81"/>
  <c r="BE25" i="81"/>
  <c r="BD24" i="82" s="1"/>
  <c r="BF25" i="81"/>
  <c r="BG25" i="81"/>
  <c r="BE26" i="81"/>
  <c r="BD25" i="82" s="1"/>
  <c r="BF26" i="81"/>
  <c r="BG26" i="81"/>
  <c r="BE27" i="81"/>
  <c r="BD26" i="82" s="1"/>
  <c r="BF27" i="81"/>
  <c r="BG27" i="81"/>
  <c r="BE28" i="81"/>
  <c r="BD27" i="82" s="1"/>
  <c r="BF28" i="81"/>
  <c r="BG28" i="81"/>
  <c r="BE29" i="81"/>
  <c r="BF29" i="81"/>
  <c r="BG29" i="81"/>
  <c r="BE30" i="81"/>
  <c r="BF30" i="81"/>
  <c r="BG30" i="81"/>
  <c r="BE31" i="81"/>
  <c r="BD30" i="82" s="1"/>
  <c r="BF31" i="81"/>
  <c r="BG31" i="81"/>
  <c r="BE32" i="81"/>
  <c r="BD31" i="82" s="1"/>
  <c r="BF32" i="81"/>
  <c r="BG32" i="81"/>
  <c r="BE33" i="81"/>
  <c r="BF33" i="81"/>
  <c r="BG33" i="81"/>
  <c r="BE34" i="81"/>
  <c r="BD33" i="82" s="1"/>
  <c r="BF34" i="81"/>
  <c r="BG34" i="81"/>
  <c r="BE35" i="81"/>
  <c r="BF35" i="81"/>
  <c r="BG35" i="81"/>
  <c r="BE36" i="81"/>
  <c r="BF36" i="81"/>
  <c r="BG36" i="81"/>
  <c r="BE37" i="81"/>
  <c r="BD36" i="82" s="1"/>
  <c r="BF37" i="81"/>
  <c r="BG37" i="81"/>
  <c r="BE38" i="81"/>
  <c r="BD37" i="82" s="1"/>
  <c r="BF38" i="81"/>
  <c r="BG38" i="81"/>
  <c r="BE39" i="81"/>
  <c r="BF39" i="81"/>
  <c r="BG39" i="81"/>
  <c r="BE40" i="81"/>
  <c r="BD39" i="82" s="1"/>
  <c r="BF40" i="81"/>
  <c r="BG40" i="81"/>
  <c r="BE41" i="81"/>
  <c r="BF41" i="81"/>
  <c r="BG41" i="81"/>
  <c r="BE42" i="81"/>
  <c r="BF42" i="81"/>
  <c r="BG42" i="81"/>
  <c r="BE43" i="81"/>
  <c r="BD42" i="82" s="1"/>
  <c r="BF43" i="81"/>
  <c r="BG43" i="81"/>
  <c r="BE44" i="81"/>
  <c r="BF44" i="81"/>
  <c r="BG44" i="81"/>
  <c r="BE45" i="81"/>
  <c r="BD44" i="82" s="1"/>
  <c r="BF45" i="81"/>
  <c r="BG45" i="81"/>
  <c r="BE46" i="81"/>
  <c r="BD45" i="82" s="1"/>
  <c r="BF46" i="81"/>
  <c r="BG46" i="81"/>
  <c r="BE47" i="81"/>
  <c r="BF47" i="81"/>
  <c r="BG47" i="81"/>
  <c r="BE48" i="81"/>
  <c r="BD47" i="82" s="1"/>
  <c r="BF48" i="81"/>
  <c r="BG48" i="81"/>
  <c r="BE49" i="81"/>
  <c r="BD48" i="82" s="1"/>
  <c r="BF49" i="81"/>
  <c r="BG49" i="81"/>
  <c r="BE50" i="81"/>
  <c r="BD49" i="82" s="1"/>
  <c r="BF50" i="81"/>
  <c r="BG50" i="81"/>
  <c r="BE51" i="81"/>
  <c r="BD50" i="82" s="1"/>
  <c r="BF51" i="81"/>
  <c r="BG51" i="81"/>
  <c r="BE52" i="81"/>
  <c r="BD51" i="82" s="1"/>
  <c r="BF52" i="81"/>
  <c r="BG52" i="81"/>
  <c r="BE53" i="81"/>
  <c r="BD52" i="82" s="1"/>
  <c r="BF53" i="81"/>
  <c r="BG53" i="81"/>
  <c r="BE54" i="81"/>
  <c r="BF54" i="81"/>
  <c r="BG54" i="81"/>
  <c r="BE55" i="81"/>
  <c r="BD54" i="82" s="1"/>
  <c r="BF55" i="81"/>
  <c r="BG55" i="81"/>
  <c r="BE56" i="81"/>
  <c r="BD55" i="82" s="1"/>
  <c r="BF56" i="81"/>
  <c r="BG56" i="81"/>
  <c r="BE57" i="81"/>
  <c r="BD56" i="82" s="1"/>
  <c r="BF57" i="81"/>
  <c r="BG57" i="81"/>
  <c r="BE58" i="81"/>
  <c r="BD57" i="82" s="1"/>
  <c r="BF58" i="81"/>
  <c r="BG58" i="81"/>
  <c r="BE59" i="81"/>
  <c r="BD58" i="82" s="1"/>
  <c r="BF59" i="81"/>
  <c r="BG59" i="81"/>
  <c r="BE60" i="81"/>
  <c r="BF60" i="81"/>
  <c r="BG60" i="81"/>
  <c r="BE61" i="81"/>
  <c r="BD60" i="82" s="1"/>
  <c r="BF61" i="81"/>
  <c r="BG61" i="81"/>
  <c r="BE62" i="81"/>
  <c r="BD61" i="82" s="1"/>
  <c r="BF62" i="81"/>
  <c r="BG62" i="81"/>
  <c r="BE63" i="81"/>
  <c r="BD62" i="82" s="1"/>
  <c r="BF63" i="81"/>
  <c r="BG63" i="81"/>
  <c r="BE64" i="81"/>
  <c r="BD63" i="82" s="1"/>
  <c r="BF64" i="81"/>
  <c r="BG64" i="81"/>
  <c r="BE65" i="81"/>
  <c r="BD64" i="82" s="1"/>
  <c r="BF65" i="81"/>
  <c r="BG65" i="81"/>
  <c r="BE66" i="81"/>
  <c r="BF66" i="81"/>
  <c r="BG66" i="81"/>
  <c r="BE67" i="81"/>
  <c r="BD66" i="82" s="1"/>
  <c r="BF67" i="81"/>
  <c r="BG67" i="81"/>
  <c r="BE68" i="81"/>
  <c r="BF68" i="81"/>
  <c r="BG68" i="81"/>
  <c r="BE69" i="81"/>
  <c r="BD68" i="82" s="1"/>
  <c r="BF69" i="81"/>
  <c r="BG69" i="81"/>
  <c r="BE70" i="81"/>
  <c r="BD69" i="82" s="1"/>
  <c r="BF70" i="81"/>
  <c r="BG70" i="81"/>
  <c r="BE71" i="81"/>
  <c r="BF71" i="81"/>
  <c r="BG71" i="81"/>
  <c r="BE72" i="81"/>
  <c r="BD71" i="82" s="1"/>
  <c r="BF72" i="81"/>
  <c r="BG72" i="81"/>
  <c r="BE73" i="81"/>
  <c r="BD72" i="82" s="1"/>
  <c r="BF73" i="81"/>
  <c r="BG73" i="81"/>
  <c r="BE74" i="81"/>
  <c r="BD73" i="82" s="1"/>
  <c r="BF74" i="81"/>
  <c r="BG74" i="81"/>
  <c r="BE75" i="81"/>
  <c r="BF75" i="81"/>
  <c r="BG75" i="81"/>
  <c r="BE76" i="81"/>
  <c r="BF76" i="81"/>
  <c r="BG76" i="81"/>
  <c r="BE77" i="81"/>
  <c r="BD76" i="82" s="1"/>
  <c r="BF77" i="81"/>
  <c r="BG77" i="81"/>
  <c r="BE78" i="81"/>
  <c r="BD77" i="82" s="1"/>
  <c r="BF78" i="81"/>
  <c r="BG78" i="81"/>
  <c r="BE79" i="81"/>
  <c r="BF79" i="81"/>
  <c r="BG79" i="81"/>
  <c r="BE80" i="81"/>
  <c r="BF80" i="81"/>
  <c r="BG80" i="81"/>
  <c r="BE81" i="81"/>
  <c r="BD80" i="82" s="1"/>
  <c r="BF81" i="81"/>
  <c r="BG81" i="81"/>
  <c r="BE82" i="81"/>
  <c r="BF82" i="81"/>
  <c r="BG82" i="81"/>
  <c r="BE83" i="81"/>
  <c r="BD82" i="82" s="1"/>
  <c r="BF83" i="81"/>
  <c r="BG83" i="81"/>
  <c r="BE84" i="81"/>
  <c r="BD83" i="82" s="1"/>
  <c r="BF84" i="81"/>
  <c r="BG84" i="81"/>
  <c r="BE85" i="81"/>
  <c r="BD84" i="82" s="1"/>
  <c r="BF85" i="81"/>
  <c r="BG85" i="81"/>
  <c r="BE86" i="81"/>
  <c r="BD85" i="82" s="1"/>
  <c r="BF86" i="81"/>
  <c r="BG86" i="81"/>
  <c r="BE87" i="81"/>
  <c r="BD86" i="82" s="1"/>
  <c r="BF87" i="81"/>
  <c r="BG87" i="81"/>
  <c r="BE88" i="81"/>
  <c r="BD87" i="82" s="1"/>
  <c r="BF88" i="81"/>
  <c r="BG88" i="81"/>
  <c r="BE89" i="81"/>
  <c r="BD88" i="82" s="1"/>
  <c r="BF89" i="81"/>
  <c r="BG89" i="81"/>
  <c r="BE90" i="81"/>
  <c r="BF90" i="81"/>
  <c r="BG90" i="81"/>
  <c r="BE91" i="81"/>
  <c r="BD90" i="82" s="1"/>
  <c r="BF91" i="81"/>
  <c r="BE90" i="82" s="1"/>
  <c r="BG91" i="81"/>
  <c r="BE92" i="81"/>
  <c r="BD91" i="82" s="1"/>
  <c r="BF92" i="81"/>
  <c r="BE91" i="82" s="1"/>
  <c r="BG92" i="81"/>
  <c r="BE93" i="81"/>
  <c r="BD92" i="82" s="1"/>
  <c r="BF93" i="81"/>
  <c r="BG93" i="81"/>
  <c r="BE94" i="81"/>
  <c r="BD93" i="82" s="1"/>
  <c r="BF94" i="81"/>
  <c r="BG94" i="81"/>
  <c r="BE95" i="81"/>
  <c r="BD94" i="82" s="1"/>
  <c r="BF95" i="81"/>
  <c r="BG95" i="81"/>
  <c r="BE96" i="81"/>
  <c r="BD95" i="82" s="1"/>
  <c r="BF96" i="81"/>
  <c r="BG96" i="81"/>
  <c r="BE97" i="81"/>
  <c r="BD96" i="82" s="1"/>
  <c r="BF97" i="81"/>
  <c r="BG97" i="81"/>
  <c r="BE98" i="81"/>
  <c r="BF98" i="81"/>
  <c r="BG98" i="81"/>
  <c r="BE99" i="81"/>
  <c r="BD98" i="82" s="1"/>
  <c r="BF99" i="81"/>
  <c r="BG99" i="81"/>
  <c r="BE100" i="81"/>
  <c r="BD99" i="82" s="1"/>
  <c r="BF100" i="81"/>
  <c r="BG100" i="81"/>
  <c r="BE101" i="81"/>
  <c r="BF101" i="81"/>
  <c r="BG101" i="81"/>
  <c r="BE102" i="81"/>
  <c r="BD101" i="82" s="1"/>
  <c r="BF102" i="81"/>
  <c r="BG102" i="81"/>
  <c r="BE103" i="81"/>
  <c r="BD102" i="82" s="1"/>
  <c r="BF103" i="81"/>
  <c r="BG103" i="81"/>
  <c r="BE104" i="81"/>
  <c r="BD103" i="82" s="1"/>
  <c r="BF104" i="81"/>
  <c r="BG104" i="81"/>
  <c r="BE105" i="81"/>
  <c r="BF105" i="81"/>
  <c r="BG105" i="81"/>
  <c r="BE106" i="81"/>
  <c r="BD105" i="82" s="1"/>
  <c r="BF106" i="81"/>
  <c r="BG106" i="81"/>
  <c r="BE107" i="81"/>
  <c r="BD106" i="82" s="1"/>
  <c r="BF107" i="81"/>
  <c r="BG107" i="81"/>
  <c r="BE108" i="81"/>
  <c r="BD107" i="82" s="1"/>
  <c r="BF108" i="81"/>
  <c r="BE107" i="82" s="1"/>
  <c r="BG108" i="81"/>
  <c r="BE109" i="81"/>
  <c r="BF109" i="81"/>
  <c r="BG109" i="81"/>
  <c r="BE110" i="81"/>
  <c r="BD109" i="82" s="1"/>
  <c r="BF110" i="81"/>
  <c r="BG110" i="81"/>
  <c r="BE111" i="81"/>
  <c r="BD110" i="82" s="1"/>
  <c r="BF111" i="81"/>
  <c r="BE110" i="82" s="1"/>
  <c r="BG111" i="81"/>
  <c r="BE112" i="81"/>
  <c r="BD111" i="82" s="1"/>
  <c r="BF112" i="81"/>
  <c r="BG112" i="81"/>
  <c r="BE113" i="81"/>
  <c r="BD112" i="82" s="1"/>
  <c r="BF113" i="81"/>
  <c r="BG113" i="81"/>
  <c r="BE114" i="81"/>
  <c r="BF114" i="81"/>
  <c r="BG114" i="81"/>
  <c r="BE115" i="81"/>
  <c r="BD114" i="82" s="1"/>
  <c r="BF115" i="81"/>
  <c r="BG115" i="81"/>
  <c r="BE116" i="81"/>
  <c r="BD115" i="82" s="1"/>
  <c r="BF116" i="81"/>
  <c r="BG116" i="81"/>
  <c r="BE117" i="81"/>
  <c r="BD116" i="82" s="1"/>
  <c r="BF117" i="81"/>
  <c r="BG117" i="81"/>
  <c r="BE118" i="81"/>
  <c r="BD117" i="82" s="1"/>
  <c r="BF118" i="81"/>
  <c r="BG118" i="81"/>
  <c r="BE119" i="81"/>
  <c r="BD118" i="82" s="1"/>
  <c r="BF119" i="81"/>
  <c r="BG119" i="81"/>
  <c r="BE120" i="81"/>
  <c r="BF120" i="81"/>
  <c r="BG120" i="81"/>
  <c r="BE121" i="81"/>
  <c r="BF121" i="81"/>
  <c r="BG121" i="81"/>
  <c r="BE122" i="81"/>
  <c r="BD121" i="82" s="1"/>
  <c r="BF122" i="81"/>
  <c r="BG122" i="81"/>
  <c r="BE123" i="81"/>
  <c r="BD122" i="82" s="1"/>
  <c r="BF123" i="81"/>
  <c r="BG123" i="81"/>
  <c r="BE124" i="81"/>
  <c r="BD123" i="82" s="1"/>
  <c r="BF124" i="81"/>
  <c r="BG124" i="81"/>
  <c r="BE125" i="81"/>
  <c r="BD124" i="82" s="1"/>
  <c r="BF125" i="81"/>
  <c r="BG125" i="81"/>
  <c r="BE126" i="81"/>
  <c r="BD125" i="82" s="1"/>
  <c r="BF126" i="81"/>
  <c r="BG126" i="81"/>
  <c r="BE127" i="81"/>
  <c r="BD126" i="82" s="1"/>
  <c r="BF127" i="81"/>
  <c r="BG127" i="81"/>
  <c r="BE128" i="81"/>
  <c r="BF128" i="81"/>
  <c r="BG128" i="81"/>
  <c r="BE129" i="81"/>
  <c r="BF129" i="81"/>
  <c r="BG129" i="81"/>
  <c r="BE130" i="81"/>
  <c r="BF130" i="81"/>
  <c r="BG130" i="81"/>
  <c r="BE131" i="81"/>
  <c r="BD130" i="82" s="1"/>
  <c r="BF131" i="81"/>
  <c r="BG131" i="81"/>
  <c r="BE132" i="81"/>
  <c r="BD131" i="82" s="1"/>
  <c r="BF132" i="81"/>
  <c r="BG132" i="81"/>
  <c r="BE133" i="81"/>
  <c r="BF133" i="81"/>
  <c r="BG133" i="81"/>
  <c r="BE134" i="81"/>
  <c r="BD133" i="82" s="1"/>
  <c r="BF134" i="81"/>
  <c r="BG134" i="81"/>
  <c r="BE135" i="81"/>
  <c r="BF135" i="81"/>
  <c r="BG135" i="81"/>
  <c r="BE136" i="81"/>
  <c r="BD135" i="82" s="1"/>
  <c r="BF136" i="81"/>
  <c r="BG136" i="81"/>
  <c r="BE137" i="81"/>
  <c r="BF137" i="81"/>
  <c r="BG137" i="81"/>
  <c r="BE138" i="81"/>
  <c r="BD137" i="82" s="1"/>
  <c r="BF138" i="81"/>
  <c r="BG138" i="81"/>
  <c r="BE139" i="81"/>
  <c r="BF139" i="81"/>
  <c r="BG139" i="81"/>
  <c r="BE140" i="81"/>
  <c r="BF140" i="81"/>
  <c r="BG140" i="81"/>
  <c r="BE141" i="81"/>
  <c r="BD140" i="82" s="1"/>
  <c r="BF141" i="81"/>
  <c r="BG141" i="81"/>
  <c r="BE142" i="81"/>
  <c r="BD141" i="82" s="1"/>
  <c r="BF142" i="81"/>
  <c r="BG142" i="81"/>
  <c r="BE143" i="81"/>
  <c r="BD142" i="82" s="1"/>
  <c r="BF143" i="81"/>
  <c r="BG143" i="81"/>
  <c r="BE144" i="81"/>
  <c r="BD143" i="82" s="1"/>
  <c r="BF144" i="81"/>
  <c r="BG144" i="81"/>
  <c r="BE145" i="81"/>
  <c r="BF145" i="81"/>
  <c r="BG145" i="81"/>
  <c r="BE146" i="81"/>
  <c r="BD145" i="82" s="1"/>
  <c r="BF146" i="81"/>
  <c r="BG146" i="81"/>
  <c r="BE147" i="81"/>
  <c r="BD146" i="82" s="1"/>
  <c r="BF147" i="81"/>
  <c r="BG147" i="81"/>
  <c r="BE148" i="81"/>
  <c r="BD147" i="82" s="1"/>
  <c r="BF148" i="81"/>
  <c r="BG148" i="81"/>
  <c r="BE149" i="81"/>
  <c r="BD148" i="82" s="1"/>
  <c r="BF149" i="81"/>
  <c r="BG149" i="81"/>
  <c r="BE150" i="81"/>
  <c r="BD149" i="82" s="1"/>
  <c r="BF150" i="81"/>
  <c r="BG150" i="81"/>
  <c r="BE151" i="81"/>
  <c r="BD150" i="82" s="1"/>
  <c r="BF151" i="81"/>
  <c r="BG151" i="81"/>
  <c r="BE152" i="81"/>
  <c r="BD151" i="82" s="1"/>
  <c r="BF152" i="81"/>
  <c r="BG152" i="81"/>
  <c r="BE153" i="81"/>
  <c r="BF153" i="81"/>
  <c r="BG153" i="81"/>
  <c r="BE154" i="81"/>
  <c r="BD153" i="82" s="1"/>
  <c r="BF154" i="81"/>
  <c r="BG154" i="81"/>
  <c r="BE155" i="81"/>
  <c r="BD154" i="82" s="1"/>
  <c r="BF155" i="81"/>
  <c r="BG155" i="81"/>
  <c r="BE156" i="81"/>
  <c r="BD155" i="82" s="1"/>
  <c r="BF156" i="81"/>
  <c r="BG156" i="81"/>
  <c r="BE157" i="81"/>
  <c r="BD156" i="82" s="1"/>
  <c r="BF157" i="81"/>
  <c r="BG157" i="81"/>
  <c r="BE158" i="81"/>
  <c r="BD157" i="82" s="1"/>
  <c r="BF158" i="81"/>
  <c r="BG158" i="81"/>
  <c r="BE159" i="81"/>
  <c r="BD158" i="82" s="1"/>
  <c r="BF159" i="81"/>
  <c r="BG159" i="81"/>
  <c r="BE160" i="81"/>
  <c r="BD159" i="82" s="1"/>
  <c r="BF160" i="81"/>
  <c r="BG160" i="81"/>
  <c r="BE161" i="81"/>
  <c r="BF161" i="81"/>
  <c r="BG161" i="81"/>
  <c r="BE162" i="81"/>
  <c r="BD161" i="82" s="1"/>
  <c r="BF162" i="81"/>
  <c r="BG162" i="81"/>
  <c r="BE163" i="81"/>
  <c r="BF163" i="81"/>
  <c r="BG163" i="81"/>
  <c r="BE164" i="81"/>
  <c r="BD163" i="82" s="1"/>
  <c r="BF164" i="81"/>
  <c r="BG164" i="81"/>
  <c r="BE165" i="81"/>
  <c r="BF165" i="81"/>
  <c r="BG165" i="81"/>
  <c r="BE166" i="81"/>
  <c r="BF166" i="81"/>
  <c r="BG166" i="81"/>
  <c r="BE167" i="81"/>
  <c r="BD166" i="82" s="1"/>
  <c r="BF167" i="81"/>
  <c r="BG167" i="81"/>
  <c r="BE168" i="81"/>
  <c r="BD167" i="82" s="1"/>
  <c r="BF168" i="81"/>
  <c r="BG168" i="81"/>
  <c r="BE169" i="81"/>
  <c r="BD168" i="82" s="1"/>
  <c r="BF169" i="81"/>
  <c r="BG169" i="81"/>
  <c r="BE170" i="81"/>
  <c r="BF170" i="81"/>
  <c r="BG170" i="81"/>
  <c r="BE171" i="81"/>
  <c r="BD170" i="82" s="1"/>
  <c r="BF171" i="81"/>
  <c r="BG171" i="81"/>
  <c r="BE172" i="81"/>
  <c r="BD171" i="82" s="1"/>
  <c r="BF172" i="81"/>
  <c r="BG172" i="81"/>
  <c r="BE173" i="81"/>
  <c r="BF173" i="81"/>
  <c r="BG173" i="81"/>
  <c r="BE174" i="81"/>
  <c r="BD173" i="82" s="1"/>
  <c r="BF174" i="81"/>
  <c r="BG174" i="81"/>
  <c r="BE175" i="81"/>
  <c r="BD174" i="82" s="1"/>
  <c r="BF175" i="81"/>
  <c r="BG175" i="81"/>
  <c r="BE176" i="81"/>
  <c r="BD175" i="82" s="1"/>
  <c r="BF176" i="81"/>
  <c r="BG176" i="81"/>
  <c r="BE177" i="81"/>
  <c r="BD176" i="82" s="1"/>
  <c r="BF177" i="81"/>
  <c r="BG177" i="81"/>
  <c r="BE178" i="81"/>
  <c r="BD177" i="82" s="1"/>
  <c r="BF178" i="81"/>
  <c r="BG178" i="81"/>
  <c r="BE179" i="81"/>
  <c r="BF179" i="81"/>
  <c r="BG179" i="81"/>
  <c r="BE180" i="81"/>
  <c r="BD179" i="82" s="1"/>
  <c r="BF180" i="81"/>
  <c r="BG180" i="81"/>
  <c r="BE181" i="81"/>
  <c r="BD180" i="82" s="1"/>
  <c r="BF181" i="81"/>
  <c r="BE180" i="82" s="1"/>
  <c r="BG181" i="81"/>
  <c r="BE182" i="81"/>
  <c r="BF182" i="81"/>
  <c r="BG182" i="81"/>
  <c r="BE183" i="81"/>
  <c r="BF183" i="81"/>
  <c r="BG183" i="81"/>
  <c r="BE184" i="81"/>
  <c r="BD183" i="82" s="1"/>
  <c r="BF184" i="81"/>
  <c r="BG184" i="81"/>
  <c r="BE185" i="81"/>
  <c r="BD184" i="82" s="1"/>
  <c r="BF185" i="81"/>
  <c r="BG185" i="81"/>
  <c r="BE186" i="81"/>
  <c r="BD185" i="82" s="1"/>
  <c r="BF186" i="81"/>
  <c r="BG186" i="81"/>
  <c r="BE187" i="81"/>
  <c r="BD186" i="82" s="1"/>
  <c r="BF187" i="81"/>
  <c r="BG187" i="81"/>
  <c r="BE188" i="81"/>
  <c r="BD187" i="82" s="1"/>
  <c r="BF188" i="81"/>
  <c r="BG188" i="81"/>
  <c r="BE189" i="81"/>
  <c r="BD188" i="82" s="1"/>
  <c r="BF189" i="81"/>
  <c r="BG189" i="81"/>
  <c r="BE190" i="81"/>
  <c r="BD189" i="82" s="1"/>
  <c r="BF190" i="81"/>
  <c r="BG190" i="81"/>
  <c r="BE191" i="81"/>
  <c r="BD190" i="82" s="1"/>
  <c r="BF191" i="81"/>
  <c r="BG191" i="81"/>
  <c r="BE192" i="81"/>
  <c r="BF192" i="81"/>
  <c r="BG192" i="81"/>
  <c r="BE193" i="81"/>
  <c r="BD192" i="82" s="1"/>
  <c r="BF193" i="81"/>
  <c r="BG193" i="81"/>
  <c r="BE194" i="81"/>
  <c r="BD193" i="82" s="1"/>
  <c r="BF194" i="81"/>
  <c r="BG194" i="81"/>
  <c r="BF4" i="81"/>
  <c r="BG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S3" i="82" s="1"/>
  <c r="AU4" i="81"/>
  <c r="AV4" i="81"/>
  <c r="AW4" i="81"/>
  <c r="AV3" i="82" s="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M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M6" i="81"/>
  <c r="AL5" i="82" s="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AZ7" i="81"/>
  <c r="AY6" i="82" s="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M8" i="81"/>
  <c r="AL7" i="82" s="1"/>
  <c r="AN8" i="81"/>
  <c r="AO8" i="81"/>
  <c r="AP8" i="81"/>
  <c r="AQ8" i="81"/>
  <c r="AR8" i="81"/>
  <c r="AS8" i="81"/>
  <c r="AT8" i="81"/>
  <c r="AS7" i="82" s="1"/>
  <c r="AU8" i="81"/>
  <c r="AV8" i="81"/>
  <c r="AU7" i="82" s="1"/>
  <c r="AW8" i="81"/>
  <c r="AV7" i="82" s="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X7" i="82" s="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M9" i="81"/>
  <c r="AL8" i="82" s="1"/>
  <c r="AN9" i="81"/>
  <c r="AO9" i="81"/>
  <c r="AP9" i="81"/>
  <c r="AQ9" i="81"/>
  <c r="AR9" i="81"/>
  <c r="AS9" i="81"/>
  <c r="AT9" i="81"/>
  <c r="AS8" i="82" s="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M11" i="81"/>
  <c r="AL10" i="82" s="1"/>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M12" i="81"/>
  <c r="AL11" i="82" s="1"/>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M13" i="81"/>
  <c r="AL12" i="82" s="1"/>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M14" i="81"/>
  <c r="AL13" i="82" s="1"/>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M15" i="81"/>
  <c r="AL14" i="82" s="1"/>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M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M16" i="82" s="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M18" i="81"/>
  <c r="AL17" i="82" s="1"/>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M19" i="81"/>
  <c r="AL18" i="82" s="1"/>
  <c r="AN19" i="81"/>
  <c r="AO19" i="81"/>
  <c r="AP19" i="81"/>
  <c r="AQ19" i="81"/>
  <c r="AP18" i="82" s="1"/>
  <c r="AR19" i="81"/>
  <c r="AS19" i="81"/>
  <c r="AT19" i="81"/>
  <c r="AS18" i="82" s="1"/>
  <c r="AU19" i="81"/>
  <c r="AV19" i="81"/>
  <c r="AU18" i="82" s="1"/>
  <c r="AW19" i="81"/>
  <c r="AV18" i="82" s="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M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M22" i="81"/>
  <c r="AN22" i="81"/>
  <c r="AO22" i="81"/>
  <c r="AP22" i="81"/>
  <c r="AQ22" i="81"/>
  <c r="AR22" i="81"/>
  <c r="AS22" i="81"/>
  <c r="AT22" i="81"/>
  <c r="AU22" i="81"/>
  <c r="AV22" i="81"/>
  <c r="AW22" i="81"/>
  <c r="AV21" i="82" s="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M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U22" i="82" s="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M24" i="81"/>
  <c r="AN24" i="81"/>
  <c r="AO24" i="81"/>
  <c r="AP24" i="81"/>
  <c r="AQ24" i="81"/>
  <c r="AR24" i="81"/>
  <c r="AS24" i="81"/>
  <c r="AT24" i="81"/>
  <c r="AU24" i="81"/>
  <c r="AV24" i="81"/>
  <c r="AU23" i="82" s="1"/>
  <c r="AW24" i="81"/>
  <c r="AV23" i="82" s="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M25" i="81"/>
  <c r="AL24" i="82" s="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M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M27" i="81"/>
  <c r="AL26" i="82" s="1"/>
  <c r="AN27" i="81"/>
  <c r="AO27" i="81"/>
  <c r="AP27" i="81"/>
  <c r="AQ27" i="81"/>
  <c r="AP26" i="82" s="1"/>
  <c r="AR27" i="81"/>
  <c r="AQ26" i="82" s="1"/>
  <c r="AS27" i="81"/>
  <c r="AT27" i="81"/>
  <c r="AU27" i="81"/>
  <c r="AV27" i="81"/>
  <c r="AW27" i="81"/>
  <c r="AV26" i="82" s="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M28" i="81"/>
  <c r="AL27" i="82" s="1"/>
  <c r="AN28" i="81"/>
  <c r="AO28" i="81"/>
  <c r="AP28" i="81"/>
  <c r="AQ28" i="81"/>
  <c r="AP27" i="82" s="1"/>
  <c r="AR28" i="81"/>
  <c r="AS28" i="81"/>
  <c r="AT28" i="81"/>
  <c r="AS27" i="82" s="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M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M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M31" i="81"/>
  <c r="AL30" i="82" s="1"/>
  <c r="AN31" i="81"/>
  <c r="AO31" i="81"/>
  <c r="AP31" i="81"/>
  <c r="AQ31" i="81"/>
  <c r="AR31" i="81"/>
  <c r="AS31" i="81"/>
  <c r="AT31" i="81"/>
  <c r="AS30" i="82" s="1"/>
  <c r="AU31" i="81"/>
  <c r="AV31" i="81"/>
  <c r="AW31" i="81"/>
  <c r="AX31" i="81"/>
  <c r="AY31" i="81"/>
  <c r="AZ31" i="81"/>
  <c r="AY30" i="82" s="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M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M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M34" i="81"/>
  <c r="AL33" i="82" s="1"/>
  <c r="AN34" i="81"/>
  <c r="AO34" i="81"/>
  <c r="AP34" i="81"/>
  <c r="AQ34" i="81"/>
  <c r="AP33" i="82" s="1"/>
  <c r="AR34" i="81"/>
  <c r="AS34" i="81"/>
  <c r="AT34" i="81"/>
  <c r="AS33" i="82" s="1"/>
  <c r="AU34" i="81"/>
  <c r="AV34" i="81"/>
  <c r="AU33" i="82" s="1"/>
  <c r="AW34" i="81"/>
  <c r="AV33" i="82" s="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M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M37" i="81"/>
  <c r="AL36" i="82" s="1"/>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M38" i="81"/>
  <c r="AN38" i="81"/>
  <c r="AO38" i="81"/>
  <c r="AP38" i="81"/>
  <c r="AQ38" i="81"/>
  <c r="AR38" i="81"/>
  <c r="AS38" i="81"/>
  <c r="AT38" i="81"/>
  <c r="AU38" i="81"/>
  <c r="AV38" i="81"/>
  <c r="AU37" i="82" s="1"/>
  <c r="AW38" i="81"/>
  <c r="AV37" i="82" s="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M39" i="81"/>
  <c r="AN39" i="81"/>
  <c r="AO39" i="81"/>
  <c r="AP39" i="81"/>
  <c r="AQ39" i="81"/>
  <c r="AR39" i="81"/>
  <c r="AS39" i="81"/>
  <c r="AT39" i="81"/>
  <c r="AU39" i="81"/>
  <c r="AV39" i="81"/>
  <c r="AW39" i="81"/>
  <c r="AV38" i="82" s="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M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M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M43" i="81"/>
  <c r="AL42" i="82" s="1"/>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M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M45" i="81"/>
  <c r="AL44" i="82" s="1"/>
  <c r="AN45" i="81"/>
  <c r="AO45" i="81"/>
  <c r="AP45" i="81"/>
  <c r="AQ45" i="81"/>
  <c r="AP44" i="82" s="1"/>
  <c r="AR45" i="81"/>
  <c r="AS45" i="81"/>
  <c r="AT45" i="81"/>
  <c r="AS44" i="82" s="1"/>
  <c r="AU45" i="81"/>
  <c r="AV45" i="81"/>
  <c r="AW45" i="81"/>
  <c r="AV44" i="82" s="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M46" i="81"/>
  <c r="AL45" i="82" s="1"/>
  <c r="AN46" i="81"/>
  <c r="AO46" i="81"/>
  <c r="AP46" i="81"/>
  <c r="AQ46" i="81"/>
  <c r="AP45" i="82" s="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M47" i="81"/>
  <c r="AL46" i="82" s="1"/>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M48" i="81"/>
  <c r="AL47" i="82" s="1"/>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M49" i="81"/>
  <c r="AL48" i="82" s="1"/>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M50" i="81"/>
  <c r="AL49" i="82" s="1"/>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M51" i="81"/>
  <c r="AL50" i="82" s="1"/>
  <c r="AN51" i="81"/>
  <c r="AO51" i="81"/>
  <c r="AP51" i="81"/>
  <c r="AQ51" i="81"/>
  <c r="AR51" i="81"/>
  <c r="AS51" i="81"/>
  <c r="AT51" i="81"/>
  <c r="AS50" i="82" s="1"/>
  <c r="AU51" i="81"/>
  <c r="AV51" i="81"/>
  <c r="AU50" i="82" s="1"/>
  <c r="AW51" i="81"/>
  <c r="AV50" i="82" s="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M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U51" i="82" s="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M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M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M55" i="81"/>
  <c r="AL54" i="82" s="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M56" i="81"/>
  <c r="AL55" i="82" s="1"/>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M57" i="81"/>
  <c r="AL56" i="82" s="1"/>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M58" i="81"/>
  <c r="AL57" i="82" s="1"/>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M59" i="81"/>
  <c r="AN59" i="81"/>
  <c r="AO59" i="81"/>
  <c r="AP59" i="81"/>
  <c r="AQ59" i="81"/>
  <c r="AP58" i="82" s="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M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M61" i="81"/>
  <c r="AL60" i="82" s="1"/>
  <c r="AN61" i="81"/>
  <c r="AO61" i="81"/>
  <c r="AP61" i="81"/>
  <c r="AQ61" i="81"/>
  <c r="AR61" i="81"/>
  <c r="AS61" i="81"/>
  <c r="AT61" i="81"/>
  <c r="AS60" i="82" s="1"/>
  <c r="AU61" i="81"/>
  <c r="AV61" i="81"/>
  <c r="AW61" i="81"/>
  <c r="AV60" i="82" s="1"/>
  <c r="AX61" i="81"/>
  <c r="AW60" i="82" s="1"/>
  <c r="AY61" i="81"/>
  <c r="AZ61" i="81"/>
  <c r="BA61" i="81"/>
  <c r="BB61" i="81"/>
  <c r="BC61" i="81"/>
  <c r="BD61" i="81"/>
  <c r="BH61" i="81"/>
  <c r="BI61" i="81"/>
  <c r="BJ61" i="81"/>
  <c r="BK61" i="81"/>
  <c r="BL61" i="81"/>
  <c r="BK60" i="82" s="1"/>
  <c r="BM61" i="81"/>
  <c r="BN61" i="81"/>
  <c r="BM60" i="82" s="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M62" i="81"/>
  <c r="AL61" i="82" s="1"/>
  <c r="AN62" i="81"/>
  <c r="AO62" i="81"/>
  <c r="AP62" i="81"/>
  <c r="AQ62" i="81"/>
  <c r="AP61" i="82" s="1"/>
  <c r="AR62" i="81"/>
  <c r="AS62" i="81"/>
  <c r="AT62" i="81"/>
  <c r="AS61" i="82" s="1"/>
  <c r="AU62" i="81"/>
  <c r="AV62" i="81"/>
  <c r="AU61" i="82" s="1"/>
  <c r="AW62" i="81"/>
  <c r="AV61" i="82" s="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M63" i="81"/>
  <c r="AL62" i="82" s="1"/>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M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M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Z65" i="82" s="1"/>
  <c r="AB66" i="81"/>
  <c r="AC66" i="81"/>
  <c r="AB65" i="82" s="1"/>
  <c r="AD66" i="81"/>
  <c r="AE66" i="81"/>
  <c r="AF66" i="81"/>
  <c r="AG66" i="81"/>
  <c r="AH66" i="81"/>
  <c r="AI66" i="81"/>
  <c r="AJ66" i="81"/>
  <c r="AK66" i="81"/>
  <c r="AL66" i="81"/>
  <c r="AM66" i="81"/>
  <c r="AL65" i="82" s="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M67" i="81"/>
  <c r="AL66" i="82" s="1"/>
  <c r="AN67" i="81"/>
  <c r="AO67" i="81"/>
  <c r="AP67" i="81"/>
  <c r="AQ67" i="81"/>
  <c r="AP66" i="82" s="1"/>
  <c r="AR67" i="81"/>
  <c r="AS67" i="81"/>
  <c r="AT67" i="81"/>
  <c r="AS66" i="82" s="1"/>
  <c r="AU67" i="81"/>
  <c r="AV67" i="81"/>
  <c r="AW67" i="81"/>
  <c r="AV66" i="82" s="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M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M69" i="81"/>
  <c r="AL68" i="82" s="1"/>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M70" i="81"/>
  <c r="AL69" i="82" s="1"/>
  <c r="AN70" i="81"/>
  <c r="AO70" i="81"/>
  <c r="AP70" i="81"/>
  <c r="AQ70" i="81"/>
  <c r="AR70" i="81"/>
  <c r="AS70" i="81"/>
  <c r="AT70" i="81"/>
  <c r="AS69" i="82" s="1"/>
  <c r="AU70" i="81"/>
  <c r="AV70" i="81"/>
  <c r="AU69" i="82" s="1"/>
  <c r="AW70" i="81"/>
  <c r="AV69" i="82" s="1"/>
  <c r="AX70" i="81"/>
  <c r="AW69" i="82" s="1"/>
  <c r="AY70" i="81"/>
  <c r="AZ70" i="81"/>
  <c r="AY69" i="82" s="1"/>
  <c r="BA70" i="81"/>
  <c r="AZ69" i="82" s="1"/>
  <c r="BB70" i="81"/>
  <c r="BC70" i="81"/>
  <c r="BD70" i="81"/>
  <c r="BH70" i="81"/>
  <c r="BI70" i="81"/>
  <c r="BJ70" i="81"/>
  <c r="BK70" i="81"/>
  <c r="BL70" i="81"/>
  <c r="BM70" i="81"/>
  <c r="BN70" i="81"/>
  <c r="BM69" i="82" s="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M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M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M73" i="81"/>
  <c r="AL72" i="82" s="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M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M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M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M77" i="81"/>
  <c r="AL76" i="82" s="1"/>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M78" i="81"/>
  <c r="AL77" i="82" s="1"/>
  <c r="AN78" i="81"/>
  <c r="AO78" i="81"/>
  <c r="AP78" i="81"/>
  <c r="AQ78" i="81"/>
  <c r="AP77" i="82" s="1"/>
  <c r="AR78" i="81"/>
  <c r="AS78" i="81"/>
  <c r="AT78" i="81"/>
  <c r="AS77" i="82" s="1"/>
  <c r="AU78" i="81"/>
  <c r="AV78" i="81"/>
  <c r="AU77" i="82" s="1"/>
  <c r="AW78" i="81"/>
  <c r="AV77" i="82" s="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M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V78" i="82" s="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M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V79" i="82" s="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M81" i="81"/>
  <c r="AL80" i="82" s="1"/>
  <c r="AN81" i="81"/>
  <c r="AO81" i="81"/>
  <c r="AP81" i="81"/>
  <c r="AQ81" i="81"/>
  <c r="AR81" i="81"/>
  <c r="AS81" i="81"/>
  <c r="AT81" i="81"/>
  <c r="AS80" i="82" s="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M82" i="81"/>
  <c r="AN82" i="81"/>
  <c r="AO82" i="81"/>
  <c r="AP82" i="81"/>
  <c r="AQ82" i="81"/>
  <c r="AR82" i="81"/>
  <c r="AS82" i="81"/>
  <c r="AT82" i="81"/>
  <c r="AU82" i="81"/>
  <c r="AV82" i="81"/>
  <c r="AU81" i="82" s="1"/>
  <c r="AW82" i="81"/>
  <c r="AV81" i="82" s="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V81" i="82" s="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M83" i="81"/>
  <c r="AL82" i="82" s="1"/>
  <c r="AN83" i="81"/>
  <c r="AO83" i="81"/>
  <c r="AP83" i="81"/>
  <c r="AQ83" i="81"/>
  <c r="AP82" i="82" s="1"/>
  <c r="AR83" i="81"/>
  <c r="AS83" i="81"/>
  <c r="AT83" i="81"/>
  <c r="AS82" i="82" s="1"/>
  <c r="AU83" i="81"/>
  <c r="AV83" i="81"/>
  <c r="AW83" i="81"/>
  <c r="AV82" i="82" s="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M84" i="81"/>
  <c r="AL83" i="82" s="1"/>
  <c r="AN84" i="81"/>
  <c r="AO84" i="81"/>
  <c r="AP84" i="81"/>
  <c r="AQ84" i="81"/>
  <c r="AP83" i="82" s="1"/>
  <c r="AR84" i="81"/>
  <c r="AS84" i="81"/>
  <c r="AT84" i="81"/>
  <c r="AS83" i="82" s="1"/>
  <c r="AU84" i="81"/>
  <c r="AV84" i="81"/>
  <c r="AU83" i="82" s="1"/>
  <c r="AW84" i="81"/>
  <c r="AV83" i="82" s="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M85" i="81"/>
  <c r="AL84" i="82" s="1"/>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M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M87" i="81"/>
  <c r="AL86" i="82" s="1"/>
  <c r="AN87" i="81"/>
  <c r="AO87" i="81"/>
  <c r="AP87" i="81"/>
  <c r="AQ87" i="81"/>
  <c r="AP86" i="82" s="1"/>
  <c r="AR87" i="81"/>
  <c r="AS87" i="81"/>
  <c r="AT87" i="81"/>
  <c r="AU87" i="81"/>
  <c r="AV87" i="81"/>
  <c r="AW87" i="81"/>
  <c r="AX87" i="81"/>
  <c r="AW86" i="82" s="1"/>
  <c r="AY87" i="81"/>
  <c r="AZ87" i="81"/>
  <c r="BA87" i="81"/>
  <c r="AZ86" i="82" s="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M88" i="81"/>
  <c r="AN88" i="81"/>
  <c r="AO88" i="81"/>
  <c r="AP88" i="81"/>
  <c r="AQ88" i="81"/>
  <c r="AR88" i="81"/>
  <c r="AS88" i="81"/>
  <c r="AT88" i="81"/>
  <c r="AU88" i="81"/>
  <c r="AV88" i="81"/>
  <c r="AW88" i="81"/>
  <c r="AV87" i="82" s="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M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M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K90" i="82" s="1"/>
  <c r="AM91" i="81"/>
  <c r="AL90" i="82" s="1"/>
  <c r="AN91" i="81"/>
  <c r="AO91" i="81"/>
  <c r="AP91" i="81"/>
  <c r="AQ91" i="81"/>
  <c r="AR91" i="81"/>
  <c r="AS91" i="81"/>
  <c r="AT91" i="81"/>
  <c r="AU91" i="81"/>
  <c r="AV91" i="81"/>
  <c r="AU90" i="82" s="1"/>
  <c r="AW91" i="81"/>
  <c r="AV90" i="82" s="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M92" i="81"/>
  <c r="AL91" i="82" s="1"/>
  <c r="AN92" i="81"/>
  <c r="AO92" i="81"/>
  <c r="AP92" i="81"/>
  <c r="AQ92" i="81"/>
  <c r="AP91" i="82" s="1"/>
  <c r="AR92" i="81"/>
  <c r="AQ91" i="82" s="1"/>
  <c r="AS92" i="81"/>
  <c r="AT92" i="81"/>
  <c r="AU92" i="81"/>
  <c r="AV92" i="81"/>
  <c r="AU91" i="82" s="1"/>
  <c r="AW92" i="81"/>
  <c r="AV91" i="82" s="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M93" i="81"/>
  <c r="AL92" i="82" s="1"/>
  <c r="AN93" i="81"/>
  <c r="AO93" i="81"/>
  <c r="AP93" i="81"/>
  <c r="AQ93" i="81"/>
  <c r="AP92" i="82" s="1"/>
  <c r="AR93" i="81"/>
  <c r="AS93" i="81"/>
  <c r="AT93" i="81"/>
  <c r="AU93" i="81"/>
  <c r="AV93" i="81"/>
  <c r="AU92" i="82" s="1"/>
  <c r="AW93" i="81"/>
  <c r="AV92" i="82" s="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M94" i="81"/>
  <c r="AL93" i="82" s="1"/>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M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V94" i="82" s="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M96" i="81"/>
  <c r="AN96" i="81"/>
  <c r="AO96" i="81"/>
  <c r="AP96" i="81"/>
  <c r="AQ96" i="81"/>
  <c r="AR96" i="81"/>
  <c r="AS96" i="81"/>
  <c r="AT96" i="81"/>
  <c r="AU96" i="81"/>
  <c r="AV96" i="81"/>
  <c r="AW96" i="81"/>
  <c r="AV95" i="82" s="1"/>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M97" i="81"/>
  <c r="AL96" i="82" s="1"/>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M98" i="81"/>
  <c r="AL97" i="82" s="1"/>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M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M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M101" i="81"/>
  <c r="AN101" i="81"/>
  <c r="AO101" i="81"/>
  <c r="AP101" i="81"/>
  <c r="AQ101" i="81"/>
  <c r="AR101" i="81"/>
  <c r="AQ100" i="82" s="1"/>
  <c r="AS101" i="81"/>
  <c r="AR100" i="82" s="1"/>
  <c r="AT101" i="81"/>
  <c r="AU101" i="81"/>
  <c r="AV101" i="81"/>
  <c r="AU100" i="82" s="1"/>
  <c r="AW101" i="81"/>
  <c r="AV100" i="82" s="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M102" i="81"/>
  <c r="AL101" i="82" s="1"/>
  <c r="AN102" i="81"/>
  <c r="AO102" i="81"/>
  <c r="AP102" i="81"/>
  <c r="AQ102" i="81"/>
  <c r="AP101" i="82" s="1"/>
  <c r="AR102" i="81"/>
  <c r="AQ101" i="82" s="1"/>
  <c r="AS102" i="81"/>
  <c r="AT102" i="81"/>
  <c r="AS101" i="82" s="1"/>
  <c r="AU102" i="81"/>
  <c r="AT101" i="82" s="1"/>
  <c r="AV102" i="81"/>
  <c r="AU101" i="82" s="1"/>
  <c r="AW102" i="81"/>
  <c r="AV101" i="82" s="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M103" i="81"/>
  <c r="AL102" i="82" s="1"/>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M104" i="81"/>
  <c r="AL103" i="82" s="1"/>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M105" i="81"/>
  <c r="AN105" i="81"/>
  <c r="AO105" i="81"/>
  <c r="AP105" i="81"/>
  <c r="AQ105" i="81"/>
  <c r="AR105" i="81"/>
  <c r="AS105" i="81"/>
  <c r="AT105" i="81"/>
  <c r="AS104" i="82" s="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M107" i="81"/>
  <c r="AL106" i="82" s="1"/>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M108" i="81"/>
  <c r="AN108" i="81"/>
  <c r="AO108" i="81"/>
  <c r="AP108" i="81"/>
  <c r="AQ108" i="81"/>
  <c r="AR108" i="81"/>
  <c r="AS108" i="81"/>
  <c r="AT108" i="81"/>
  <c r="AU108" i="81"/>
  <c r="AV108" i="81"/>
  <c r="AW108" i="81"/>
  <c r="AV107" i="82" s="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M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K109" i="82" s="1"/>
  <c r="AM110" i="81"/>
  <c r="AL109" i="82" s="1"/>
  <c r="AN110" i="81"/>
  <c r="AO110" i="81"/>
  <c r="AP110" i="81"/>
  <c r="AQ110" i="81"/>
  <c r="AP109" i="82" s="1"/>
  <c r="AR110" i="81"/>
  <c r="AS110" i="81"/>
  <c r="AT110" i="81"/>
  <c r="AS109" i="82" s="1"/>
  <c r="AU110" i="81"/>
  <c r="AV110" i="81"/>
  <c r="AW110" i="81"/>
  <c r="AV109" i="82" s="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M111" i="81"/>
  <c r="AL110" i="82" s="1"/>
  <c r="AN111" i="81"/>
  <c r="AO111" i="81"/>
  <c r="AP111" i="81"/>
  <c r="AQ111" i="81"/>
  <c r="AR111" i="81"/>
  <c r="AS111" i="81"/>
  <c r="AT111" i="81"/>
  <c r="AU111" i="81"/>
  <c r="AV111" i="81"/>
  <c r="AU110" i="82" s="1"/>
  <c r="AW111" i="81"/>
  <c r="AV110" i="82" s="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M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M113" i="81"/>
  <c r="AL112" i="82" s="1"/>
  <c r="AN113" i="81"/>
  <c r="AO113" i="81"/>
  <c r="AP113" i="81"/>
  <c r="AQ113" i="81"/>
  <c r="AR113" i="81"/>
  <c r="AS113" i="81"/>
  <c r="AT113" i="81"/>
  <c r="AS112" i="82" s="1"/>
  <c r="AU113" i="81"/>
  <c r="AV113" i="81"/>
  <c r="AW113" i="81"/>
  <c r="AV112" i="82" s="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M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M115" i="81"/>
  <c r="AL114" i="82" s="1"/>
  <c r="AN115" i="81"/>
  <c r="AO115" i="81"/>
  <c r="AP115" i="81"/>
  <c r="AQ115" i="81"/>
  <c r="AR115" i="81"/>
  <c r="AS115" i="81"/>
  <c r="AT115" i="81"/>
  <c r="AS114" i="82" s="1"/>
  <c r="AU115" i="81"/>
  <c r="AV115" i="81"/>
  <c r="AU114" i="82" s="1"/>
  <c r="AW115" i="81"/>
  <c r="AV114" i="82" s="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Z115" i="82" s="1"/>
  <c r="AB116" i="81"/>
  <c r="AC116" i="81"/>
  <c r="AD116" i="81"/>
  <c r="AE116" i="81"/>
  <c r="AF116" i="81"/>
  <c r="AG116" i="81"/>
  <c r="AH116" i="81"/>
  <c r="AI116" i="81"/>
  <c r="AJ116" i="81"/>
  <c r="AK116" i="81"/>
  <c r="AL116" i="81"/>
  <c r="AM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M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V116" i="82" s="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M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M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M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M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K121" i="82" s="1"/>
  <c r="AM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M123" i="81"/>
  <c r="AL122" i="82" s="1"/>
  <c r="AN123" i="81"/>
  <c r="AO123" i="81"/>
  <c r="AP123" i="81"/>
  <c r="AQ123" i="81"/>
  <c r="AR123" i="81"/>
  <c r="AQ122" i="82" s="1"/>
  <c r="AS123" i="81"/>
  <c r="AT123" i="81"/>
  <c r="AU123" i="81"/>
  <c r="AV123" i="81"/>
  <c r="AU122" i="82" s="1"/>
  <c r="AW123" i="81"/>
  <c r="AV122" i="82" s="1"/>
  <c r="AX123" i="81"/>
  <c r="AW122" i="82" s="1"/>
  <c r="AY123" i="81"/>
  <c r="AZ123" i="81"/>
  <c r="AY122" i="82" s="1"/>
  <c r="BA123" i="81"/>
  <c r="AZ122" i="82" s="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M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M125" i="81"/>
  <c r="AL124" i="82" s="1"/>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M126" i="81"/>
  <c r="AL125" i="82" s="1"/>
  <c r="AN126" i="81"/>
  <c r="AO126" i="81"/>
  <c r="AP126" i="81"/>
  <c r="AQ126" i="81"/>
  <c r="AP125" i="82" s="1"/>
  <c r="AR126" i="81"/>
  <c r="AS126" i="81"/>
  <c r="AT126" i="81"/>
  <c r="AS125" i="82" s="1"/>
  <c r="AU126" i="81"/>
  <c r="AV126" i="81"/>
  <c r="AW126" i="81"/>
  <c r="AV125" i="82" s="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M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M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M129" i="81"/>
  <c r="AN129" i="81"/>
  <c r="AO129" i="81"/>
  <c r="AP129" i="81"/>
  <c r="AQ129" i="81"/>
  <c r="AR129" i="81"/>
  <c r="AS129" i="81"/>
  <c r="AT129" i="81"/>
  <c r="AU129" i="81"/>
  <c r="AV129" i="81"/>
  <c r="AW129" i="81"/>
  <c r="AV128" i="82" s="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M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M131" i="81"/>
  <c r="AL130" i="82" s="1"/>
  <c r="AN131" i="81"/>
  <c r="AO131" i="81"/>
  <c r="AP131" i="81"/>
  <c r="AQ131" i="81"/>
  <c r="AP130" i="82" s="1"/>
  <c r="AR131" i="81"/>
  <c r="AS131" i="81"/>
  <c r="AT131" i="81"/>
  <c r="AS130" i="82" s="1"/>
  <c r="AU131" i="81"/>
  <c r="AV131" i="81"/>
  <c r="AW131" i="81"/>
  <c r="AV130" i="82" s="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M132" i="81"/>
  <c r="AL131" i="82" s="1"/>
  <c r="AN132" i="81"/>
  <c r="AO132" i="81"/>
  <c r="AP132" i="81"/>
  <c r="AQ132" i="81"/>
  <c r="AP131" i="82" s="1"/>
  <c r="AR132" i="81"/>
  <c r="AS132" i="81"/>
  <c r="AT132" i="81"/>
  <c r="AU132" i="81"/>
  <c r="AV132" i="81"/>
  <c r="AW132" i="81"/>
  <c r="AV131" i="82" s="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M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M134" i="81"/>
  <c r="AL133" i="82" s="1"/>
  <c r="AN134" i="81"/>
  <c r="AO134" i="81"/>
  <c r="AP134" i="81"/>
  <c r="AQ134" i="81"/>
  <c r="AR134" i="81"/>
  <c r="AS134" i="81"/>
  <c r="AT134" i="81"/>
  <c r="AU134" i="81"/>
  <c r="AV134" i="81"/>
  <c r="AU133" i="82" s="1"/>
  <c r="AW134" i="81"/>
  <c r="AV133" i="82" s="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M135" i="81"/>
  <c r="AN135" i="81"/>
  <c r="AO135" i="81"/>
  <c r="AP135" i="81"/>
  <c r="AQ135" i="81"/>
  <c r="AR135" i="81"/>
  <c r="AS135" i="81"/>
  <c r="AT135" i="81"/>
  <c r="AU135" i="81"/>
  <c r="AV135" i="81"/>
  <c r="AU134" i="82" s="1"/>
  <c r="AW135" i="81"/>
  <c r="AV134" i="82" s="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M136" i="81"/>
  <c r="AL135" i="82" s="1"/>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M137" i="81"/>
  <c r="AL136" i="82" s="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M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M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M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M141" i="81"/>
  <c r="AL140" i="82" s="1"/>
  <c r="AN141" i="81"/>
  <c r="AO141" i="81"/>
  <c r="AP141" i="81"/>
  <c r="AQ141" i="81"/>
  <c r="AP140" i="82" s="1"/>
  <c r="AR141" i="81"/>
  <c r="AS141" i="81"/>
  <c r="AT141" i="81"/>
  <c r="AS140" i="82" s="1"/>
  <c r="AU141" i="81"/>
  <c r="AV141" i="81"/>
  <c r="AW141" i="81"/>
  <c r="AV140" i="82" s="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M142" i="81"/>
  <c r="AL141" i="82" s="1"/>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M143" i="81"/>
  <c r="AL142" i="82" s="1"/>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M144" i="81"/>
  <c r="AL143" i="82" s="1"/>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M145" i="81"/>
  <c r="AL144" i="82" s="1"/>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M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M147" i="81"/>
  <c r="AL146" i="82" s="1"/>
  <c r="AN147" i="81"/>
  <c r="AO147" i="81"/>
  <c r="AP147" i="81"/>
  <c r="AQ147" i="81"/>
  <c r="AP146" i="82" s="1"/>
  <c r="AR147" i="81"/>
  <c r="AS147" i="81"/>
  <c r="AT147" i="81"/>
  <c r="AS146" i="82" s="1"/>
  <c r="AU147" i="81"/>
  <c r="AV147" i="81"/>
  <c r="AU146" i="82" s="1"/>
  <c r="AW147" i="81"/>
  <c r="AV146" i="82" s="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M148" i="81"/>
  <c r="AN148" i="81"/>
  <c r="AO148" i="81"/>
  <c r="AP148" i="81"/>
  <c r="AQ148" i="81"/>
  <c r="AR148" i="81"/>
  <c r="AS148" i="81"/>
  <c r="AT148" i="81"/>
  <c r="AU148" i="81"/>
  <c r="AV148" i="81"/>
  <c r="AU147" i="82" s="1"/>
  <c r="AW148" i="81"/>
  <c r="AV147" i="82" s="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M149" i="81"/>
  <c r="AL148" i="82" s="1"/>
  <c r="AN149" i="81"/>
  <c r="AO149" i="81"/>
  <c r="AP149" i="81"/>
  <c r="AQ149" i="81"/>
  <c r="AR149" i="81"/>
  <c r="AS149" i="81"/>
  <c r="AT149" i="81"/>
  <c r="AS148" i="82" s="1"/>
  <c r="AU149" i="81"/>
  <c r="AV149" i="81"/>
  <c r="AU148" i="82" s="1"/>
  <c r="AW149" i="81"/>
  <c r="AV148" i="82" s="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M150" i="81"/>
  <c r="AL149" i="82" s="1"/>
  <c r="AN150" i="81"/>
  <c r="AO150" i="81"/>
  <c r="AP150" i="81"/>
  <c r="AQ150" i="81"/>
  <c r="AR150" i="81"/>
  <c r="AS150" i="81"/>
  <c r="AT150" i="81"/>
  <c r="AU150" i="81"/>
  <c r="AV150" i="81"/>
  <c r="AU149" i="82" s="1"/>
  <c r="AW150" i="81"/>
  <c r="AV149" i="82" s="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M151" i="81"/>
  <c r="AN151" i="81"/>
  <c r="AO151" i="81"/>
  <c r="AP151" i="81"/>
  <c r="AQ151" i="81"/>
  <c r="AR151" i="81"/>
  <c r="AS151" i="81"/>
  <c r="AT151" i="81"/>
  <c r="AU151" i="81"/>
  <c r="AV151" i="81"/>
  <c r="AW151" i="81"/>
  <c r="AV150" i="82" s="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M152" i="81"/>
  <c r="AL151" i="82" s="1"/>
  <c r="AN152" i="81"/>
  <c r="AO152" i="81"/>
  <c r="AP152" i="81"/>
  <c r="AQ152" i="81"/>
  <c r="AP151" i="82" s="1"/>
  <c r="AR152" i="81"/>
  <c r="AS152" i="81"/>
  <c r="AT152" i="81"/>
  <c r="AS151" i="82" s="1"/>
  <c r="AU152" i="81"/>
  <c r="AV152" i="81"/>
  <c r="AW152" i="81"/>
  <c r="AV151" i="82" s="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M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M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s="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M155" i="81"/>
  <c r="AL154" i="82" s="1"/>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X154" i="82" s="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M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M157" i="81"/>
  <c r="AL156" i="82" s="1"/>
  <c r="AN157" i="81"/>
  <c r="AO157" i="81"/>
  <c r="AP157" i="81"/>
  <c r="AQ157" i="81"/>
  <c r="AP156" i="82" s="1"/>
  <c r="AR157" i="81"/>
  <c r="AQ156" i="82" s="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M158" i="81"/>
  <c r="AL157" i="82" s="1"/>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K158" i="82" s="1"/>
  <c r="AM159" i="81"/>
  <c r="AL158" i="82" s="1"/>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M160" i="81"/>
  <c r="AL159" i="82" s="1"/>
  <c r="AN160" i="81"/>
  <c r="AO160" i="81"/>
  <c r="AP160" i="81"/>
  <c r="AQ160" i="81"/>
  <c r="AR160" i="81"/>
  <c r="AS160" i="81"/>
  <c r="AT160" i="81"/>
  <c r="AU160" i="81"/>
  <c r="AV160" i="81"/>
  <c r="AU159" i="82" s="1"/>
  <c r="AW160" i="81"/>
  <c r="AV159" i="82" s="1"/>
  <c r="AX160" i="81"/>
  <c r="AY160" i="81"/>
  <c r="AZ160" i="81"/>
  <c r="AY159" i="82" s="1"/>
  <c r="BA160" i="81"/>
  <c r="BB160" i="81"/>
  <c r="BC160" i="81"/>
  <c r="BD160" i="81"/>
  <c r="BH160" i="81"/>
  <c r="BI160" i="81"/>
  <c r="BJ160" i="81"/>
  <c r="BK160" i="81"/>
  <c r="BL160" i="81"/>
  <c r="BM160" i="81"/>
  <c r="BN160" i="81"/>
  <c r="BM159" i="82" s="1"/>
  <c r="BO160" i="81"/>
  <c r="BP160" i="81"/>
  <c r="BQ160" i="81"/>
  <c r="BR160" i="8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M161" i="81"/>
  <c r="AL160" i="82" s="1"/>
  <c r="AN161" i="81"/>
  <c r="AO161" i="81"/>
  <c r="AP161" i="81"/>
  <c r="AQ161" i="81"/>
  <c r="AR161" i="81"/>
  <c r="AQ160" i="82" s="1"/>
  <c r="AS161" i="81"/>
  <c r="AT161" i="81"/>
  <c r="AU161" i="81"/>
  <c r="AV161" i="81"/>
  <c r="AW161" i="81"/>
  <c r="AX161" i="81"/>
  <c r="AY161" i="81"/>
  <c r="AZ161" i="81"/>
  <c r="BA161" i="81"/>
  <c r="AZ160" i="82" s="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M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M163" i="81"/>
  <c r="AN163" i="81"/>
  <c r="AO163" i="81"/>
  <c r="AP163" i="81"/>
  <c r="AQ163" i="81"/>
  <c r="AP162" i="82" s="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W162" i="82" s="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M164" i="81"/>
  <c r="AL163" i="82" s="1"/>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M165" i="81"/>
  <c r="AL164" i="82" s="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M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M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M168" i="81"/>
  <c r="AL167" i="82" s="1"/>
  <c r="AN168" i="81"/>
  <c r="AO168" i="81"/>
  <c r="AP168" i="81"/>
  <c r="AQ168" i="81"/>
  <c r="AP167" i="82" s="1"/>
  <c r="AR168" i="81"/>
  <c r="AS168" i="81"/>
  <c r="AT168" i="81"/>
  <c r="AS167" i="82" s="1"/>
  <c r="AU168" i="81"/>
  <c r="AV168" i="81"/>
  <c r="AW168" i="81"/>
  <c r="AV167" i="82" s="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M169" i="81"/>
  <c r="AL168" i="82" s="1"/>
  <c r="AN169" i="81"/>
  <c r="AO169" i="81"/>
  <c r="AP169" i="81"/>
  <c r="AQ169" i="81"/>
  <c r="AP168" i="82" s="1"/>
  <c r="AR169" i="81"/>
  <c r="AS169" i="81"/>
  <c r="AT169" i="81"/>
  <c r="AS168" i="82" s="1"/>
  <c r="AU169" i="81"/>
  <c r="AV169" i="81"/>
  <c r="AW169" i="81"/>
  <c r="AV168" i="82" s="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M170" i="81"/>
  <c r="AN170" i="81"/>
  <c r="AO170" i="81"/>
  <c r="AP170" i="81"/>
  <c r="AQ170" i="81"/>
  <c r="AP169" i="82" s="1"/>
  <c r="AR170" i="81"/>
  <c r="AQ169" i="82" s="1"/>
  <c r="AS170" i="81"/>
  <c r="AT170" i="81"/>
  <c r="AU170" i="81"/>
  <c r="AV170" i="81"/>
  <c r="AW170" i="81"/>
  <c r="AV169" i="82" s="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M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M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M173" i="81"/>
  <c r="AN173" i="81"/>
  <c r="AO173" i="81"/>
  <c r="AP173" i="81"/>
  <c r="AQ173" i="81"/>
  <c r="AR173" i="81"/>
  <c r="AS173" i="81"/>
  <c r="AT173" i="81"/>
  <c r="AU173" i="81"/>
  <c r="AV173" i="81"/>
  <c r="AW173" i="81"/>
  <c r="AV172" i="82" s="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M174" i="81"/>
  <c r="AN174" i="81"/>
  <c r="AO174" i="81"/>
  <c r="AP174" i="81"/>
  <c r="AQ174" i="81"/>
  <c r="AR174" i="81"/>
  <c r="AS174" i="81"/>
  <c r="AT174" i="81"/>
  <c r="AU174" i="81"/>
  <c r="AV174" i="81"/>
  <c r="AU173" i="82" s="1"/>
  <c r="AW174" i="81"/>
  <c r="AV173" i="82" s="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M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M176" i="81"/>
  <c r="AL175" i="82" s="1"/>
  <c r="AN176" i="81"/>
  <c r="AO176" i="81"/>
  <c r="AP176" i="81"/>
  <c r="AQ176" i="81"/>
  <c r="AR176" i="81"/>
  <c r="AS176" i="81"/>
  <c r="AT176" i="81"/>
  <c r="AU176" i="81"/>
  <c r="AV176" i="81"/>
  <c r="AU175" i="82" s="1"/>
  <c r="AW176" i="81"/>
  <c r="AV175" i="82" s="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M177" i="81"/>
  <c r="AL176" i="82" s="1"/>
  <c r="AN177" i="81"/>
  <c r="AO177" i="81"/>
  <c r="AP177" i="81"/>
  <c r="AQ177" i="81"/>
  <c r="AP176" i="82" s="1"/>
  <c r="AR177" i="81"/>
  <c r="AS177" i="81"/>
  <c r="AT177" i="81"/>
  <c r="AS176" i="82" s="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M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M179" i="81"/>
  <c r="AL178" i="82" s="1"/>
  <c r="AN179" i="81"/>
  <c r="AO179" i="81"/>
  <c r="AP179" i="81"/>
  <c r="AQ179" i="81"/>
  <c r="AR179" i="81"/>
  <c r="AS179" i="81"/>
  <c r="AT179" i="81"/>
  <c r="AU179" i="81"/>
  <c r="AV179" i="81"/>
  <c r="AU178" i="82" s="1"/>
  <c r="AW179" i="81"/>
  <c r="AV178" i="82" s="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M180" i="81"/>
  <c r="AN180" i="81"/>
  <c r="AO180" i="81"/>
  <c r="AP180" i="81"/>
  <c r="AQ180" i="81"/>
  <c r="AR180" i="81"/>
  <c r="AS180" i="81"/>
  <c r="AT180" i="81"/>
  <c r="AS179" i="82" s="1"/>
  <c r="AU180" i="81"/>
  <c r="AV180" i="81"/>
  <c r="AU179" i="82" s="1"/>
  <c r="AW180" i="81"/>
  <c r="AV179" i="82" s="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M181" i="81"/>
  <c r="AL180" i="82" s="1"/>
  <c r="AN181" i="81"/>
  <c r="AO181" i="81"/>
  <c r="AP181" i="81"/>
  <c r="AQ181" i="81"/>
  <c r="AR181" i="81"/>
  <c r="AS181" i="81"/>
  <c r="AT181" i="81"/>
  <c r="AU181" i="81"/>
  <c r="AV181" i="81"/>
  <c r="AU180" i="82" s="1"/>
  <c r="AW181" i="81"/>
  <c r="AV180" i="82" s="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M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M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M184" i="81"/>
  <c r="AL183" i="82" s="1"/>
  <c r="AN184" i="81"/>
  <c r="AO184" i="81"/>
  <c r="AP184" i="81"/>
  <c r="AQ184" i="81"/>
  <c r="AP183" i="82" s="1"/>
  <c r="AR184" i="81"/>
  <c r="AQ183" i="82" s="1"/>
  <c r="AS184" i="81"/>
  <c r="AT184" i="81"/>
  <c r="AS183" i="82" s="1"/>
  <c r="AU184" i="81"/>
  <c r="AV184" i="81"/>
  <c r="AU183" i="82" s="1"/>
  <c r="AW184" i="81"/>
  <c r="AV183" i="82" s="1"/>
  <c r="AX184" i="81"/>
  <c r="AY184" i="81"/>
  <c r="AZ184" i="81"/>
  <c r="BA184" i="81"/>
  <c r="AZ183" i="82" s="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M185" i="81"/>
  <c r="AL184" i="82" s="1"/>
  <c r="AN185" i="81"/>
  <c r="AO185" i="81"/>
  <c r="AP185" i="81"/>
  <c r="AQ185" i="81"/>
  <c r="AP184" i="82" s="1"/>
  <c r="AR185" i="81"/>
  <c r="AS185" i="81"/>
  <c r="AT185" i="81"/>
  <c r="AS184" i="82" s="1"/>
  <c r="AU185" i="81"/>
  <c r="AV185" i="81"/>
  <c r="AW185" i="81"/>
  <c r="AV184" i="82" s="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M186" i="81"/>
  <c r="AL185" i="82" s="1"/>
  <c r="AN186" i="81"/>
  <c r="AO186" i="81"/>
  <c r="AP186" i="81"/>
  <c r="AQ186" i="81"/>
  <c r="AP185" i="82" s="1"/>
  <c r="AR186" i="81"/>
  <c r="AS186" i="81"/>
  <c r="AT186" i="81"/>
  <c r="AU186" i="81"/>
  <c r="AV186" i="81"/>
  <c r="AU185" i="82" s="1"/>
  <c r="AW186" i="81"/>
  <c r="AV185" i="82" s="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M187" i="81"/>
  <c r="AL186" i="82" s="1"/>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M188" i="81"/>
  <c r="AL187" i="82" s="1"/>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M189" i="81"/>
  <c r="AN189" i="81"/>
  <c r="AO189" i="81"/>
  <c r="AP189" i="81"/>
  <c r="AQ189" i="81"/>
  <c r="AR189" i="81"/>
  <c r="AS189" i="81"/>
  <c r="AT189" i="81"/>
  <c r="AU189" i="81"/>
  <c r="AV189" i="81"/>
  <c r="AU188" i="82" s="1"/>
  <c r="AW189" i="81"/>
  <c r="AV188" i="82" s="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M190" i="81"/>
  <c r="AL189" i="82" s="1"/>
  <c r="AN190" i="81"/>
  <c r="AO190" i="81"/>
  <c r="AP190" i="81"/>
  <c r="AQ190" i="81"/>
  <c r="AP189" i="82" s="1"/>
  <c r="AR190" i="81"/>
  <c r="AS190" i="81"/>
  <c r="AT190" i="81"/>
  <c r="AU190" i="81"/>
  <c r="AV190" i="81"/>
  <c r="AW190" i="81"/>
  <c r="AV189" i="82" s="1"/>
  <c r="AX190" i="81"/>
  <c r="AY190" i="81"/>
  <c r="AZ190" i="81"/>
  <c r="BA190" i="81"/>
  <c r="AZ189" i="82" s="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M191" i="81"/>
  <c r="AN191" i="81"/>
  <c r="AO191" i="81"/>
  <c r="AP191" i="81"/>
  <c r="AQ191" i="81"/>
  <c r="AR191" i="81"/>
  <c r="AS191" i="81"/>
  <c r="AT191" i="81"/>
  <c r="AU191" i="81"/>
  <c r="AV191" i="81"/>
  <c r="AW191" i="81"/>
  <c r="AV190" i="82" s="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M192" i="81"/>
  <c r="AN192" i="81"/>
  <c r="AO192" i="81"/>
  <c r="AP192" i="81"/>
  <c r="AQ192" i="81"/>
  <c r="AR192" i="81"/>
  <c r="AS192" i="81"/>
  <c r="AT192" i="81"/>
  <c r="AU192" i="81"/>
  <c r="AV192" i="81"/>
  <c r="AW192" i="81"/>
  <c r="AV191" i="82" s="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M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M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BO191" i="82" l="1"/>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BO3" i="82"/>
  <c r="BD127" i="82"/>
  <c r="BD169" i="82"/>
  <c r="BD43" i="82"/>
  <c r="BD136" i="82"/>
  <c r="BD53" i="82"/>
  <c r="BD164" i="82"/>
  <c r="BD38" i="82"/>
  <c r="BD113" i="82"/>
  <c r="BD89" i="82"/>
  <c r="BD35" i="82"/>
  <c r="BD128" i="82"/>
  <c r="BD181" i="82"/>
  <c r="BD132" i="82"/>
  <c r="BD59" i="82"/>
  <c r="BD81" i="82"/>
  <c r="BD65" i="82"/>
  <c r="BD79" i="82"/>
  <c r="BD120" i="82"/>
  <c r="BD165" i="82"/>
  <c r="BD108" i="82"/>
  <c r="BD134" i="82"/>
  <c r="BD41" i="82"/>
  <c r="BD97" i="82"/>
  <c r="BD104" i="82"/>
  <c r="BD178" i="82"/>
  <c r="BD129" i="82"/>
  <c r="BD78" i="82"/>
  <c r="BD139" i="82"/>
  <c r="BD182" i="82"/>
  <c r="BD40" i="82"/>
  <c r="BD162" i="82"/>
  <c r="BD172" i="82"/>
  <c r="BD70" i="82"/>
  <c r="BD75" i="82"/>
  <c r="BD160" i="82"/>
  <c r="BD32" i="82"/>
  <c r="BD138" i="82"/>
  <c r="BD46" i="82"/>
  <c r="BD67" i="82"/>
  <c r="BD152" i="82"/>
  <c r="BD119" i="82"/>
  <c r="BD34" i="82"/>
  <c r="BD144"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W164" i="83" s="1"/>
  <c r="X165" i="74"/>
  <c r="W161" i="83" s="1"/>
  <c r="X59" i="74"/>
  <c r="W55" i="83" s="1"/>
  <c r="W193" i="83" l="1"/>
  <c r="W194" i="83" s="1"/>
  <c r="BG194" i="83"/>
  <c r="C199"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DG190" i="75" l="1"/>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I5" i="75" s="1"/>
  <c r="DH6" i="75"/>
  <c r="DI6" i="75" s="1"/>
  <c r="DH7" i="75"/>
  <c r="DI7" i="75" s="1"/>
  <c r="DH8" i="75"/>
  <c r="DI8" i="75" s="1"/>
  <c r="DH9" i="75"/>
  <c r="DI9" i="75" s="1"/>
  <c r="DH10" i="75"/>
  <c r="DI10" i="75" s="1"/>
  <c r="DH11" i="75"/>
  <c r="DI11" i="75" s="1"/>
  <c r="DH12" i="75"/>
  <c r="DI12" i="75" s="1"/>
  <c r="DH13" i="75"/>
  <c r="DI13" i="75" s="1"/>
  <c r="DH14" i="75"/>
  <c r="DI14" i="75" s="1"/>
  <c r="DH15" i="75"/>
  <c r="DI15" i="75" s="1"/>
  <c r="DH16" i="75"/>
  <c r="DI16" i="75" s="1"/>
  <c r="DH17" i="75"/>
  <c r="DI17" i="75" s="1"/>
  <c r="DH18" i="75"/>
  <c r="DI18" i="75" s="1"/>
  <c r="DH19" i="75"/>
  <c r="DI19" i="75" s="1"/>
  <c r="DH20" i="75"/>
  <c r="DI20" i="75" s="1"/>
  <c r="DH21" i="75"/>
  <c r="DI21" i="75" s="1"/>
  <c r="DH22" i="75"/>
  <c r="DI22" i="75" s="1"/>
  <c r="DH23" i="75"/>
  <c r="DI23" i="75" s="1"/>
  <c r="DH24" i="75"/>
  <c r="DI24" i="75" s="1"/>
  <c r="DH25" i="75"/>
  <c r="DI25" i="75" s="1"/>
  <c r="DH26" i="75"/>
  <c r="DI26" i="75" s="1"/>
  <c r="DH27" i="75"/>
  <c r="DI27" i="75" s="1"/>
  <c r="DH28" i="75"/>
  <c r="DI28" i="75" s="1"/>
  <c r="DH29" i="75"/>
  <c r="DI29" i="75" s="1"/>
  <c r="DH30" i="75"/>
  <c r="DI30" i="75" s="1"/>
  <c r="DH31" i="75"/>
  <c r="DI31" i="75" s="1"/>
  <c r="DH32" i="75"/>
  <c r="DI32" i="75" s="1"/>
  <c r="DH33" i="75"/>
  <c r="DI33" i="75" s="1"/>
  <c r="DH34" i="75"/>
  <c r="DI34" i="75" s="1"/>
  <c r="DH35" i="75"/>
  <c r="DI35" i="75" s="1"/>
  <c r="DH36" i="75"/>
  <c r="DI36" i="75" s="1"/>
  <c r="DH37" i="75"/>
  <c r="DI37" i="75" s="1"/>
  <c r="DH38" i="75"/>
  <c r="DI38" i="75" s="1"/>
  <c r="DH39" i="75"/>
  <c r="DI39" i="75" s="1"/>
  <c r="DH40" i="75"/>
  <c r="DI40" i="75" s="1"/>
  <c r="DH41" i="75"/>
  <c r="DI41" i="75" s="1"/>
  <c r="DH42" i="75"/>
  <c r="DI42" i="75" s="1"/>
  <c r="DH43" i="75"/>
  <c r="DI43" i="75" s="1"/>
  <c r="DH44" i="75"/>
  <c r="DI44" i="75" s="1"/>
  <c r="DH45" i="75"/>
  <c r="DI45" i="75" s="1"/>
  <c r="DH46" i="75"/>
  <c r="DI46" i="75" s="1"/>
  <c r="DH47" i="75"/>
  <c r="DI47" i="75" s="1"/>
  <c r="DH48" i="75"/>
  <c r="DI48" i="75" s="1"/>
  <c r="DH49" i="75"/>
  <c r="DI49" i="75" s="1"/>
  <c r="DH50" i="75"/>
  <c r="DI50" i="75" s="1"/>
  <c r="DH51" i="75"/>
  <c r="DI51" i="75" s="1"/>
  <c r="DH52" i="75"/>
  <c r="DI52" i="75" s="1"/>
  <c r="DH53" i="75"/>
  <c r="DI53" i="75" s="1"/>
  <c r="DH54" i="75"/>
  <c r="DI54" i="75" s="1"/>
  <c r="DH55" i="75"/>
  <c r="DI55" i="75" s="1"/>
  <c r="DH56" i="75"/>
  <c r="DI56" i="75" s="1"/>
  <c r="DH57" i="75"/>
  <c r="DI57" i="75" s="1"/>
  <c r="DH58" i="75"/>
  <c r="DI58" i="75" s="1"/>
  <c r="DH59" i="75"/>
  <c r="DI59" i="75" s="1"/>
  <c r="DH60" i="75"/>
  <c r="DI60" i="75" s="1"/>
  <c r="DH61" i="75"/>
  <c r="DI61" i="75" s="1"/>
  <c r="DH62" i="75"/>
  <c r="DI62" i="75" s="1"/>
  <c r="DH63" i="75"/>
  <c r="DI63" i="75" s="1"/>
  <c r="DH64" i="75"/>
  <c r="DI64" i="75" s="1"/>
  <c r="DH65" i="75"/>
  <c r="DI65" i="75" s="1"/>
  <c r="DH66" i="75"/>
  <c r="DI66" i="75" s="1"/>
  <c r="DH67" i="75"/>
  <c r="DI67" i="75" s="1"/>
  <c r="DH68" i="75"/>
  <c r="DI68" i="75" s="1"/>
  <c r="DH69" i="75"/>
  <c r="DI69" i="75" s="1"/>
  <c r="DH70" i="75"/>
  <c r="DI70" i="75" s="1"/>
  <c r="DH71" i="75"/>
  <c r="DI71" i="75" s="1"/>
  <c r="DH72" i="75"/>
  <c r="DI72" i="75" s="1"/>
  <c r="DH73" i="75"/>
  <c r="DI73" i="75" s="1"/>
  <c r="DH74" i="75"/>
  <c r="DI74" i="75" s="1"/>
  <c r="DH75" i="75"/>
  <c r="DI75" i="75" s="1"/>
  <c r="DH76" i="75"/>
  <c r="DI76" i="75" s="1"/>
  <c r="DH77" i="75"/>
  <c r="DI77" i="75" s="1"/>
  <c r="DH78" i="75"/>
  <c r="DI78" i="75" s="1"/>
  <c r="DH79" i="75"/>
  <c r="DI79" i="75" s="1"/>
  <c r="DH80" i="75"/>
  <c r="DI80" i="75" s="1"/>
  <c r="DH81" i="75"/>
  <c r="DI81" i="75" s="1"/>
  <c r="DH82" i="75"/>
  <c r="DI82" i="75" s="1"/>
  <c r="DH83" i="75"/>
  <c r="DI83" i="75" s="1"/>
  <c r="DH84" i="75"/>
  <c r="DI84" i="75" s="1"/>
  <c r="DH85" i="75"/>
  <c r="DI85" i="75" s="1"/>
  <c r="DH86" i="75"/>
  <c r="DI86" i="75" s="1"/>
  <c r="DH87" i="75"/>
  <c r="DI87" i="75" s="1"/>
  <c r="DH88" i="75"/>
  <c r="DI88" i="75" s="1"/>
  <c r="DH89" i="75"/>
  <c r="DI89" i="75" s="1"/>
  <c r="DH90" i="75"/>
  <c r="DI90" i="75" s="1"/>
  <c r="DH91" i="75"/>
  <c r="DI91" i="75" s="1"/>
  <c r="DH92" i="75"/>
  <c r="DI92" i="75" s="1"/>
  <c r="DH93" i="75"/>
  <c r="DI93" i="75" s="1"/>
  <c r="DH94" i="75"/>
  <c r="DI94" i="75" s="1"/>
  <c r="DH95" i="75"/>
  <c r="DI95" i="75" s="1"/>
  <c r="DH96" i="75"/>
  <c r="DI96" i="75" s="1"/>
  <c r="DH97" i="75"/>
  <c r="DI97" i="75" s="1"/>
  <c r="DH98" i="75"/>
  <c r="DI98" i="75" s="1"/>
  <c r="DH99" i="75"/>
  <c r="DI99" i="75" s="1"/>
  <c r="DH100" i="75"/>
  <c r="DI100" i="75" s="1"/>
  <c r="DH101" i="75"/>
  <c r="DI101" i="75" s="1"/>
  <c r="DH102" i="75"/>
  <c r="DI102" i="75" s="1"/>
  <c r="DH103" i="75"/>
  <c r="DI103" i="75" s="1"/>
  <c r="DH104" i="75"/>
  <c r="DI104" i="75" s="1"/>
  <c r="DH105" i="75"/>
  <c r="DI105" i="75" s="1"/>
  <c r="DH106" i="75"/>
  <c r="DI106" i="75" s="1"/>
  <c r="DH107" i="75"/>
  <c r="DI107" i="75" s="1"/>
  <c r="DH108" i="75"/>
  <c r="DI108" i="75" s="1"/>
  <c r="DH109" i="75"/>
  <c r="DI109" i="75" s="1"/>
  <c r="DH110" i="75"/>
  <c r="DI110" i="75" s="1"/>
  <c r="DH111" i="75"/>
  <c r="DI111" i="75" s="1"/>
  <c r="DH112" i="75"/>
  <c r="DI112" i="75" s="1"/>
  <c r="DH113" i="75"/>
  <c r="DI113" i="75" s="1"/>
  <c r="DH114" i="75"/>
  <c r="DI114" i="75" s="1"/>
  <c r="DH115" i="75"/>
  <c r="DI115" i="75" s="1"/>
  <c r="DH116" i="75"/>
  <c r="DI116" i="75" s="1"/>
  <c r="DH117" i="75"/>
  <c r="DI117" i="75" s="1"/>
  <c r="DH118" i="75"/>
  <c r="DI118" i="75" s="1"/>
  <c r="DH119" i="75"/>
  <c r="DI119" i="75" s="1"/>
  <c r="DH120" i="75"/>
  <c r="DI120" i="75" s="1"/>
  <c r="DH121" i="75"/>
  <c r="DI121" i="75" s="1"/>
  <c r="DH122" i="75"/>
  <c r="DI122" i="75" s="1"/>
  <c r="DH123" i="75"/>
  <c r="DI123" i="75" s="1"/>
  <c r="DH124" i="75"/>
  <c r="DI124" i="75" s="1"/>
  <c r="DH125" i="75"/>
  <c r="DI125" i="75" s="1"/>
  <c r="DH126" i="75"/>
  <c r="DI126" i="75" s="1"/>
  <c r="DH127" i="75"/>
  <c r="DI127" i="75" s="1"/>
  <c r="DH128" i="75"/>
  <c r="DI128" i="75" s="1"/>
  <c r="DH129" i="75"/>
  <c r="DI129" i="75" s="1"/>
  <c r="DH130" i="75"/>
  <c r="DI130" i="75" s="1"/>
  <c r="DH131" i="75"/>
  <c r="DI131" i="75" s="1"/>
  <c r="DH132" i="75"/>
  <c r="DI132" i="75" s="1"/>
  <c r="DH133" i="75"/>
  <c r="DI133" i="75" s="1"/>
  <c r="DH134" i="75"/>
  <c r="DI134" i="75" s="1"/>
  <c r="DH135" i="75"/>
  <c r="DI135" i="75" s="1"/>
  <c r="DH136" i="75"/>
  <c r="DI136" i="75" s="1"/>
  <c r="DH137" i="75"/>
  <c r="DI137" i="75" s="1"/>
  <c r="DH138" i="75"/>
  <c r="DI138" i="75" s="1"/>
  <c r="DH139" i="75"/>
  <c r="DI139" i="75" s="1"/>
  <c r="DH140" i="75"/>
  <c r="DI140" i="75" s="1"/>
  <c r="DH141" i="75"/>
  <c r="DI141" i="75" s="1"/>
  <c r="DH142" i="75"/>
  <c r="DI142" i="75" s="1"/>
  <c r="DH143" i="75"/>
  <c r="DI143" i="75" s="1"/>
  <c r="DH144" i="75"/>
  <c r="DI144" i="75" s="1"/>
  <c r="DH145" i="75"/>
  <c r="DI145" i="75" s="1"/>
  <c r="DH146" i="75"/>
  <c r="DI146" i="75" s="1"/>
  <c r="DH147" i="75"/>
  <c r="DI147" i="75" s="1"/>
  <c r="DH148" i="75"/>
  <c r="DI148" i="75" s="1"/>
  <c r="DH149" i="75"/>
  <c r="DI149" i="75" s="1"/>
  <c r="DH150" i="75"/>
  <c r="DI150" i="75" s="1"/>
  <c r="DH151" i="75"/>
  <c r="DI151" i="75" s="1"/>
  <c r="DH152" i="75"/>
  <c r="DI152" i="75" s="1"/>
  <c r="DH153" i="75"/>
  <c r="DI153" i="75" s="1"/>
  <c r="DH154" i="75"/>
  <c r="DI154" i="75" s="1"/>
  <c r="DH155" i="75"/>
  <c r="DI155" i="75" s="1"/>
  <c r="DH156" i="75"/>
  <c r="DI156" i="75" s="1"/>
  <c r="DH157" i="75"/>
  <c r="DI157" i="75" s="1"/>
  <c r="DH158" i="75"/>
  <c r="DI158" i="75" s="1"/>
  <c r="DH159" i="75"/>
  <c r="DI159" i="75" s="1"/>
  <c r="DH160" i="75"/>
  <c r="DI160" i="75" s="1"/>
  <c r="DH161" i="75"/>
  <c r="DI161" i="75" s="1"/>
  <c r="DH162" i="75"/>
  <c r="DI162" i="75" s="1"/>
  <c r="DH163" i="75"/>
  <c r="DI163" i="75" s="1"/>
  <c r="DH164" i="75"/>
  <c r="DI164" i="75" s="1"/>
  <c r="DH165" i="75"/>
  <c r="DI165" i="75" s="1"/>
  <c r="DH166" i="75"/>
  <c r="DI166" i="75" s="1"/>
  <c r="DH167" i="75"/>
  <c r="DI167" i="75" s="1"/>
  <c r="DH168" i="75"/>
  <c r="DI168" i="75" s="1"/>
  <c r="DH169" i="75"/>
  <c r="DI169" i="75" s="1"/>
  <c r="DH170" i="75"/>
  <c r="DI170" i="75" s="1"/>
  <c r="DH171" i="75"/>
  <c r="DI171" i="75" s="1"/>
  <c r="DH172" i="75"/>
  <c r="DI172" i="75" s="1"/>
  <c r="DH173" i="75"/>
  <c r="DI173" i="75" s="1"/>
  <c r="DH174" i="75"/>
  <c r="DI174" i="75" s="1"/>
  <c r="DH175" i="75"/>
  <c r="DI175" i="75" s="1"/>
  <c r="DH176" i="75"/>
  <c r="DI176" i="75" s="1"/>
  <c r="DH177" i="75"/>
  <c r="DI177" i="75" s="1"/>
  <c r="DH178" i="75"/>
  <c r="DI178" i="75" s="1"/>
  <c r="DH179" i="75"/>
  <c r="DI179" i="75" s="1"/>
  <c r="DH180" i="75"/>
  <c r="DI180" i="75" s="1"/>
  <c r="DH181" i="75"/>
  <c r="DI181" i="75" s="1"/>
  <c r="DH182" i="75"/>
  <c r="DI182" i="75" s="1"/>
  <c r="DH183" i="75"/>
  <c r="DI183" i="75" s="1"/>
  <c r="DH184" i="75"/>
  <c r="DI184" i="75" s="1"/>
  <c r="DH185" i="75"/>
  <c r="DI185" i="75" s="1"/>
  <c r="DH186" i="75"/>
  <c r="DI186" i="75" s="1"/>
  <c r="DH187" i="75"/>
  <c r="DI187" i="75" s="1"/>
  <c r="DH188" i="75"/>
  <c r="DI188" i="75" s="1"/>
  <c r="DH189" i="75"/>
  <c r="DI189" i="75" s="1"/>
  <c r="DH190" i="75"/>
  <c r="DI190" i="75" s="1"/>
  <c r="DH191" i="75"/>
  <c r="DI191" i="75" s="1"/>
  <c r="DH192" i="75"/>
  <c r="DI192" i="75" s="1"/>
  <c r="DH193" i="75"/>
  <c r="DI193" i="75" s="1"/>
  <c r="DH4" i="75"/>
  <c r="DI4" i="75" s="1"/>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DA10" i="75" s="1"/>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DA11" i="75" l="1"/>
  <c r="AW147" i="75"/>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T105" i="75" s="1"/>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53" i="75" l="1"/>
  <c r="BT109" i="75"/>
  <c r="CC40" i="75"/>
  <c r="CC114" i="75"/>
  <c r="CC182" i="75"/>
  <c r="BT161" i="75"/>
  <c r="CC162" i="75"/>
  <c r="BL66" i="75"/>
  <c r="N67" i="5" s="1"/>
  <c r="BT125" i="75"/>
  <c r="BT47" i="75"/>
  <c r="BU47" i="75" s="1"/>
  <c r="CC44" i="75"/>
  <c r="CC108" i="75"/>
  <c r="CD108" i="75" s="1"/>
  <c r="CC72" i="75"/>
  <c r="CD72" i="75" s="1"/>
  <c r="BT55" i="75"/>
  <c r="CC188" i="75"/>
  <c r="BT81" i="75"/>
  <c r="BU81" i="75" s="1"/>
  <c r="BL184" i="75"/>
  <c r="N185" i="5" s="1"/>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N128" i="5" s="1"/>
  <c r="CC116" i="75"/>
  <c r="CC73" i="75"/>
  <c r="BL123" i="75"/>
  <c r="N124" i="5" s="1"/>
  <c r="BL190" i="75"/>
  <c r="N191" i="5" s="1"/>
  <c r="BL132" i="75"/>
  <c r="N133" i="5" s="1"/>
  <c r="BL181" i="75"/>
  <c r="N182" i="5" s="1"/>
  <c r="BL129" i="75"/>
  <c r="N130" i="5" s="1"/>
  <c r="BL168" i="75"/>
  <c r="N169" i="5" s="1"/>
  <c r="BL176" i="75"/>
  <c r="N177" i="5" s="1"/>
  <c r="BL112" i="75"/>
  <c r="N113" i="5" s="1"/>
  <c r="BL156" i="75"/>
  <c r="N157" i="5" s="1"/>
  <c r="BL161" i="75"/>
  <c r="N162" i="5" s="1"/>
  <c r="BL54" i="75"/>
  <c r="N55" i="5" s="1"/>
  <c r="BL56" i="75"/>
  <c r="N57" i="5" s="1"/>
  <c r="BT121" i="75"/>
  <c r="BU121" i="75" s="1"/>
  <c r="BT128" i="75"/>
  <c r="BL62" i="75"/>
  <c r="N63" i="5" s="1"/>
  <c r="BL117" i="75"/>
  <c r="N118" i="5" s="1"/>
  <c r="BL34" i="75"/>
  <c r="N35" i="5" s="1"/>
  <c r="BT44" i="75"/>
  <c r="BL124" i="75"/>
  <c r="N125" i="5" s="1"/>
  <c r="BT170" i="75"/>
  <c r="BL106" i="75"/>
  <c r="N107" i="5" s="1"/>
  <c r="CC141" i="75"/>
  <c r="BL144" i="75"/>
  <c r="N145" i="5" s="1"/>
  <c r="BL55" i="75"/>
  <c r="N56" i="5" s="1"/>
  <c r="BL65" i="75"/>
  <c r="N66" i="5" s="1"/>
  <c r="BL74" i="75"/>
  <c r="N75" i="5" s="1"/>
  <c r="BL78" i="75"/>
  <c r="N79" i="5" s="1"/>
  <c r="BL93" i="75"/>
  <c r="N94" i="5" s="1"/>
  <c r="BL114" i="75"/>
  <c r="N115" i="5" s="1"/>
  <c r="BL152" i="75"/>
  <c r="N153" i="5" s="1"/>
  <c r="BL165" i="75"/>
  <c r="N166" i="5" s="1"/>
  <c r="BL192" i="75"/>
  <c r="N193" i="5" s="1"/>
  <c r="BL4" i="75"/>
  <c r="N5" i="5" s="1"/>
  <c r="BL8" i="75"/>
  <c r="N9" i="5" s="1"/>
  <c r="BL12" i="75"/>
  <c r="N13" i="5" s="1"/>
  <c r="BL48" i="75"/>
  <c r="N49" i="5" s="1"/>
  <c r="BL92" i="75"/>
  <c r="N93" i="5" s="1"/>
  <c r="BL96" i="75"/>
  <c r="N97" i="5" s="1"/>
  <c r="BL136" i="75"/>
  <c r="N137" i="5" s="1"/>
  <c r="BL187" i="75"/>
  <c r="N188" i="5" s="1"/>
  <c r="BL36" i="75"/>
  <c r="N37" i="5" s="1"/>
  <c r="BT116" i="75"/>
  <c r="BL20" i="75"/>
  <c r="N21" i="5" s="1"/>
  <c r="BL90" i="75"/>
  <c r="N91" i="5" s="1"/>
  <c r="BL140" i="75"/>
  <c r="N141" i="5" s="1"/>
  <c r="BL151" i="75"/>
  <c r="N152" i="5" s="1"/>
  <c r="BL167" i="75"/>
  <c r="N168" i="5" s="1"/>
  <c r="CC187" i="75"/>
  <c r="BL130" i="75"/>
  <c r="N131" i="5" s="1"/>
  <c r="BL179" i="75"/>
  <c r="N180" i="5" s="1"/>
  <c r="BL18" i="75"/>
  <c r="N19" i="5" s="1"/>
  <c r="BL40" i="75"/>
  <c r="N41" i="5" s="1"/>
  <c r="BL79" i="75"/>
  <c r="N80" i="5" s="1"/>
  <c r="BL104" i="75"/>
  <c r="N105" i="5" s="1"/>
  <c r="BL164" i="75"/>
  <c r="N165" i="5" s="1"/>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N65" i="5" s="1"/>
  <c r="BL72" i="75"/>
  <c r="N73" i="5" s="1"/>
  <c r="BL95" i="75"/>
  <c r="N96" i="5" s="1"/>
  <c r="BL98" i="75"/>
  <c r="N99" i="5" s="1"/>
  <c r="BL109" i="75"/>
  <c r="N110" i="5" s="1"/>
  <c r="BL122" i="75"/>
  <c r="N123" i="5" s="1"/>
  <c r="BL185" i="75"/>
  <c r="N186" i="5" s="1"/>
  <c r="BL21" i="75"/>
  <c r="N22" i="5" s="1"/>
  <c r="BL27" i="75"/>
  <c r="N28" i="5" s="1"/>
  <c r="BL43" i="75"/>
  <c r="N44" i="5" s="1"/>
  <c r="BL73" i="75"/>
  <c r="N74" i="5" s="1"/>
  <c r="BL110" i="75"/>
  <c r="N111" i="5" s="1"/>
  <c r="BL113" i="75"/>
  <c r="N114" i="5" s="1"/>
  <c r="BL116" i="75"/>
  <c r="N117" i="5" s="1"/>
  <c r="BL119" i="75"/>
  <c r="N120" i="5" s="1"/>
  <c r="BL128" i="75"/>
  <c r="N129" i="5" s="1"/>
  <c r="BL139" i="75"/>
  <c r="N140" i="5" s="1"/>
  <c r="BL142" i="75"/>
  <c r="N143" i="5" s="1"/>
  <c r="BL157" i="75"/>
  <c r="N158" i="5" s="1"/>
  <c r="BL174" i="75"/>
  <c r="N175" i="5" s="1"/>
  <c r="BL10" i="75"/>
  <c r="N11" i="5" s="1"/>
  <c r="BL14" i="75"/>
  <c r="N15" i="5" s="1"/>
  <c r="BL24" i="75"/>
  <c r="N25" i="5" s="1"/>
  <c r="BL44" i="75"/>
  <c r="N45" i="5" s="1"/>
  <c r="BL46" i="75"/>
  <c r="N47" i="5" s="1"/>
  <c r="BL70" i="75"/>
  <c r="N71" i="5" s="1"/>
  <c r="BL77" i="75"/>
  <c r="N78" i="5" s="1"/>
  <c r="BL81" i="75"/>
  <c r="N82" i="5" s="1"/>
  <c r="BL118" i="75"/>
  <c r="N119" i="5" s="1"/>
  <c r="BL146" i="75"/>
  <c r="N147" i="5" s="1"/>
  <c r="BL159" i="75"/>
  <c r="N160" i="5" s="1"/>
  <c r="BL178" i="75"/>
  <c r="N179" i="5" s="1"/>
  <c r="BL186" i="75"/>
  <c r="N187" i="5" s="1"/>
  <c r="BL5" i="75"/>
  <c r="N6" i="5" s="1"/>
  <c r="BL11" i="75"/>
  <c r="N12" i="5" s="1"/>
  <c r="BL33" i="75"/>
  <c r="N34" i="5" s="1"/>
  <c r="BL49" i="75"/>
  <c r="N50" i="5" s="1"/>
  <c r="BL60" i="75"/>
  <c r="N61" i="5" s="1"/>
  <c r="BL69" i="75"/>
  <c r="N70" i="5" s="1"/>
  <c r="BL88" i="75"/>
  <c r="N89" i="5" s="1"/>
  <c r="BL103" i="75"/>
  <c r="N104" i="5" s="1"/>
  <c r="BL131" i="75"/>
  <c r="N132" i="5" s="1"/>
  <c r="BL145" i="75"/>
  <c r="N146" i="5" s="1"/>
  <c r="BL149" i="75"/>
  <c r="N150" i="5" s="1"/>
  <c r="BL171" i="75"/>
  <c r="N172" i="5" s="1"/>
  <c r="BL177" i="75"/>
  <c r="N178" i="5" s="1"/>
  <c r="BL180" i="75"/>
  <c r="N181" i="5" s="1"/>
  <c r="BL189" i="75"/>
  <c r="N190" i="5" s="1"/>
  <c r="BL17" i="75"/>
  <c r="N18" i="5" s="1"/>
  <c r="BL6" i="75"/>
  <c r="N7" i="5" s="1"/>
  <c r="BL42" i="75"/>
  <c r="N43" i="5" s="1"/>
  <c r="BL68" i="75"/>
  <c r="N69" i="5" s="1"/>
  <c r="BL7" i="75"/>
  <c r="N8" i="5" s="1"/>
  <c r="BL23" i="75"/>
  <c r="N24" i="5" s="1"/>
  <c r="BL29" i="75"/>
  <c r="N30" i="5" s="1"/>
  <c r="BL45" i="75"/>
  <c r="N46" i="5" s="1"/>
  <c r="BL61" i="75"/>
  <c r="N62" i="5" s="1"/>
  <c r="BL82" i="75"/>
  <c r="N83" i="5" s="1"/>
  <c r="BL85" i="75"/>
  <c r="N86" i="5" s="1"/>
  <c r="BL89" i="75"/>
  <c r="N90" i="5" s="1"/>
  <c r="BL97" i="75"/>
  <c r="N98" i="5" s="1"/>
  <c r="BL108" i="75"/>
  <c r="N109" i="5" s="1"/>
  <c r="BL111" i="75"/>
  <c r="N112" i="5" s="1"/>
  <c r="BL120" i="75"/>
  <c r="N121" i="5" s="1"/>
  <c r="BL134" i="75"/>
  <c r="N135" i="5" s="1"/>
  <c r="BL155" i="75"/>
  <c r="N156" i="5" s="1"/>
  <c r="BL162" i="75"/>
  <c r="N163" i="5" s="1"/>
  <c r="BL183" i="75"/>
  <c r="N184" i="5" s="1"/>
  <c r="BL28" i="75"/>
  <c r="N29" i="5" s="1"/>
  <c r="BL32" i="75"/>
  <c r="N33" i="5" s="1"/>
  <c r="BL86" i="75"/>
  <c r="N87" i="5" s="1"/>
  <c r="BL172" i="75"/>
  <c r="N173" i="5" s="1"/>
  <c r="BL173" i="75"/>
  <c r="N174" i="5" s="1"/>
  <c r="BL13" i="75"/>
  <c r="N14" i="5" s="1"/>
  <c r="BL35" i="75"/>
  <c r="N36" i="5" s="1"/>
  <c r="BL51" i="75"/>
  <c r="N52" i="5" s="1"/>
  <c r="BL57" i="75"/>
  <c r="N58" i="5" s="1"/>
  <c r="BL71" i="75"/>
  <c r="N72" i="5" s="1"/>
  <c r="BL75" i="75"/>
  <c r="N76" i="5" s="1"/>
  <c r="BL101" i="75"/>
  <c r="N102" i="5" s="1"/>
  <c r="BL115" i="75"/>
  <c r="N116" i="5" s="1"/>
  <c r="BL137" i="75"/>
  <c r="N138" i="5" s="1"/>
  <c r="BL143" i="75"/>
  <c r="N144" i="5" s="1"/>
  <c r="BL147" i="75"/>
  <c r="N148" i="5" s="1"/>
  <c r="BL175" i="75"/>
  <c r="N176" i="5" s="1"/>
  <c r="BL30" i="75"/>
  <c r="N31" i="5" s="1"/>
  <c r="BL76" i="75"/>
  <c r="N77" i="5" s="1"/>
  <c r="BL154" i="75"/>
  <c r="N155" i="5" s="1"/>
  <c r="BL19" i="75"/>
  <c r="N20" i="5" s="1"/>
  <c r="BL25" i="75"/>
  <c r="N26" i="5" s="1"/>
  <c r="BL41" i="75"/>
  <c r="N42" i="5" s="1"/>
  <c r="BL83" i="75"/>
  <c r="N84" i="5" s="1"/>
  <c r="BL94" i="75"/>
  <c r="N95" i="5" s="1"/>
  <c r="BL150" i="75"/>
  <c r="N151" i="5" s="1"/>
  <c r="BL163" i="75"/>
  <c r="N164" i="5" s="1"/>
  <c r="BL169" i="75"/>
  <c r="N170" i="5" s="1"/>
  <c r="BL107" i="75"/>
  <c r="N108" i="5" s="1"/>
  <c r="BL22" i="75"/>
  <c r="N23" i="5" s="1"/>
  <c r="BL50" i="75"/>
  <c r="N51" i="5" s="1"/>
  <c r="BL52" i="75"/>
  <c r="N53" i="5" s="1"/>
  <c r="BL58" i="75"/>
  <c r="N59" i="5" s="1"/>
  <c r="BL100" i="75"/>
  <c r="N101" i="5" s="1"/>
  <c r="BL158" i="75"/>
  <c r="N159" i="5" s="1"/>
  <c r="BL3" i="75"/>
  <c r="N4" i="5" s="1"/>
  <c r="BL9" i="75"/>
  <c r="N10" i="5" s="1"/>
  <c r="BL31" i="75"/>
  <c r="N32" i="5" s="1"/>
  <c r="BL47" i="75"/>
  <c r="N48" i="5" s="1"/>
  <c r="BL67" i="75"/>
  <c r="N68" i="5" s="1"/>
  <c r="BL80" i="75"/>
  <c r="N81" i="5" s="1"/>
  <c r="BL87" i="75"/>
  <c r="N88" i="5" s="1"/>
  <c r="BL99" i="75"/>
  <c r="N100" i="5" s="1"/>
  <c r="BL105" i="75"/>
  <c r="N106" i="5" s="1"/>
  <c r="BL135" i="75"/>
  <c r="N136" i="5" s="1"/>
  <c r="BL138" i="75"/>
  <c r="N139" i="5" s="1"/>
  <c r="BL141" i="75"/>
  <c r="N142" i="5" s="1"/>
  <c r="BL153" i="75"/>
  <c r="N154" i="5" s="1"/>
  <c r="BL160" i="75"/>
  <c r="N161" i="5" s="1"/>
  <c r="BL166" i="75"/>
  <c r="N167" i="5" s="1"/>
  <c r="BL188" i="75"/>
  <c r="N189" i="5" s="1"/>
  <c r="BL193" i="75"/>
  <c r="N194" i="5" s="1"/>
  <c r="BL39" i="75"/>
  <c r="N40" i="5" s="1"/>
  <c r="BL16" i="75"/>
  <c r="N17" i="5" s="1"/>
  <c r="BL26" i="75"/>
  <c r="N27" i="5" s="1"/>
  <c r="BL38" i="75"/>
  <c r="N39" i="5" s="1"/>
  <c r="BL126" i="75"/>
  <c r="N127" i="5" s="1"/>
  <c r="BL15" i="75"/>
  <c r="N16" i="5" s="1"/>
  <c r="BL37" i="75"/>
  <c r="N38" i="5" s="1"/>
  <c r="BL53" i="75"/>
  <c r="N54" i="5" s="1"/>
  <c r="BL59" i="75"/>
  <c r="N60" i="5" s="1"/>
  <c r="BL63" i="75"/>
  <c r="N64" i="5" s="1"/>
  <c r="BL84" i="75"/>
  <c r="N85" i="5" s="1"/>
  <c r="BL91" i="75"/>
  <c r="N92" i="5" s="1"/>
  <c r="BL102" i="75"/>
  <c r="N103" i="5" s="1"/>
  <c r="BL121" i="75"/>
  <c r="N122" i="5" s="1"/>
  <c r="BL125" i="75"/>
  <c r="N126" i="5" s="1"/>
  <c r="BL133" i="75"/>
  <c r="N134" i="5" s="1"/>
  <c r="BL148" i="75"/>
  <c r="N149" i="5" s="1"/>
  <c r="BL170" i="75"/>
  <c r="N171" i="5" s="1"/>
  <c r="BL182" i="75"/>
  <c r="N183" i="5" s="1"/>
  <c r="BL191" i="75"/>
  <c r="N192" i="5" s="1"/>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P120" i="5" s="1"/>
  <c r="CV151" i="75"/>
  <c r="DK91" i="75"/>
  <c r="BO4" i="75"/>
  <c r="BO6" i="75"/>
  <c r="BU6" i="75" s="1"/>
  <c r="BO8" i="75"/>
  <c r="BO12" i="75"/>
  <c r="BO14" i="75"/>
  <c r="BO16" i="75"/>
  <c r="BO18" i="75"/>
  <c r="BO24" i="75"/>
  <c r="BO28" i="75"/>
  <c r="BO32" i="75"/>
  <c r="BO34" i="75"/>
  <c r="CV180" i="75"/>
  <c r="CV188" i="75"/>
  <c r="DB188" i="75" s="1"/>
  <c r="P189" i="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U109" i="75" s="1"/>
  <c r="BO115" i="75"/>
  <c r="BU115" i="75" s="1"/>
  <c r="BO135" i="75"/>
  <c r="BO143" i="75"/>
  <c r="BO161" i="75"/>
  <c r="BU161" i="75" s="1"/>
  <c r="BO179" i="75"/>
  <c r="BO193" i="75"/>
  <c r="BX122" i="75"/>
  <c r="BX132" i="75"/>
  <c r="BX138" i="75"/>
  <c r="BX140" i="75"/>
  <c r="BX146" i="75"/>
  <c r="BX162" i="75"/>
  <c r="CD162" i="75" s="1"/>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BU55"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P6" i="5" s="1"/>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P111" i="5" s="1"/>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P100" i="5" s="1"/>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Q18" i="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P29" i="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Q38" i="5" s="1"/>
  <c r="CI38" i="75"/>
  <c r="CQ41" i="75"/>
  <c r="BT43" i="75"/>
  <c r="DA43" i="75"/>
  <c r="DE43" i="75"/>
  <c r="CC52" i="75"/>
  <c r="CQ54" i="75"/>
  <c r="BO56" i="75"/>
  <c r="DE56" i="75"/>
  <c r="BX58" i="75"/>
  <c r="BT67" i="75"/>
  <c r="BU67" i="75" s="1"/>
  <c r="BX77" i="75"/>
  <c r="CC20" i="75"/>
  <c r="CV20" i="75"/>
  <c r="DA21" i="75"/>
  <c r="DB21" i="75" s="1"/>
  <c r="P22" i="5" s="1"/>
  <c r="CQ25" i="75"/>
  <c r="DA34" i="75"/>
  <c r="DB34" i="75" s="1"/>
  <c r="P35" i="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P10" i="5" s="1"/>
  <c r="BX12" i="75"/>
  <c r="CC14" i="75"/>
  <c r="CM15" i="75"/>
  <c r="DE15" i="75"/>
  <c r="CV17" i="75"/>
  <c r="CC18" i="75"/>
  <c r="CQ20" i="75"/>
  <c r="CM21" i="75"/>
  <c r="CI26" i="75"/>
  <c r="BT30" i="75"/>
  <c r="BX32" i="75"/>
  <c r="DE47" i="75"/>
  <c r="DE69" i="75"/>
  <c r="CQ105" i="75"/>
  <c r="CC118" i="75"/>
  <c r="CI33" i="75"/>
  <c r="DA35" i="75"/>
  <c r="DB35" i="75" s="1"/>
  <c r="P36" i="5" s="1"/>
  <c r="CV37" i="75"/>
  <c r="CQ38" i="75"/>
  <c r="DA38" i="75"/>
  <c r="CQ39" i="75"/>
  <c r="CV39" i="75"/>
  <c r="BO42" i="75"/>
  <c r="CC42" i="75"/>
  <c r="BX44" i="75"/>
  <c r="CD44" i="75" s="1"/>
  <c r="DA44" i="75"/>
  <c r="CV45" i="75"/>
  <c r="DA48" i="75"/>
  <c r="DB48" i="75" s="1"/>
  <c r="P49" i="5" s="1"/>
  <c r="BX49" i="75"/>
  <c r="CM50" i="75"/>
  <c r="CI51" i="75"/>
  <c r="DA51" i="75"/>
  <c r="CI54" i="75"/>
  <c r="CQ61" i="75"/>
  <c r="CQ63" i="75"/>
  <c r="DA63" i="75"/>
  <c r="DE63" i="75"/>
  <c r="DL63" i="75" s="1"/>
  <c r="Q64" i="5" s="1"/>
  <c r="CC67" i="75"/>
  <c r="CD67" i="75" s="1"/>
  <c r="DE75" i="75"/>
  <c r="CI78" i="75"/>
  <c r="DE48" i="75"/>
  <c r="CC53" i="75"/>
  <c r="CD53" i="75" s="1"/>
  <c r="DE57" i="75"/>
  <c r="DA98" i="75"/>
  <c r="CD114" i="75"/>
  <c r="DA27" i="75"/>
  <c r="DB27" i="75" s="1"/>
  <c r="P28" i="5" s="1"/>
  <c r="CV29" i="75"/>
  <c r="BX30" i="75"/>
  <c r="CQ30" i="75"/>
  <c r="DE30" i="75"/>
  <c r="CM31" i="75"/>
  <c r="BX34" i="75"/>
  <c r="BO37" i="75"/>
  <c r="BX38" i="75"/>
  <c r="DE39" i="75"/>
  <c r="BX40" i="75"/>
  <c r="CD40" i="75" s="1"/>
  <c r="CV40" i="75"/>
  <c r="DA41" i="75"/>
  <c r="CV42" i="75"/>
  <c r="CC43" i="75"/>
  <c r="CD43" i="75" s="1"/>
  <c r="CV43" i="75"/>
  <c r="BX45" i="75"/>
  <c r="CQ47" i="75"/>
  <c r="DA47" i="75"/>
  <c r="DB47" i="75" s="1"/>
  <c r="P48" i="5" s="1"/>
  <c r="BX52" i="75"/>
  <c r="CM52" i="75"/>
  <c r="CV58" i="75"/>
  <c r="CM60" i="75"/>
  <c r="CI63" i="75"/>
  <c r="CV65" i="75"/>
  <c r="DB65" i="75" s="1"/>
  <c r="P66" i="5" s="1"/>
  <c r="BO66" i="75"/>
  <c r="DE68" i="75"/>
  <c r="BT77" i="75"/>
  <c r="CI79" i="75"/>
  <c r="CQ98" i="75"/>
  <c r="DA30" i="75"/>
  <c r="DB30" i="75" s="1"/>
  <c r="P31" i="5" s="1"/>
  <c r="DE31" i="75"/>
  <c r="CI32" i="75"/>
  <c r="DE34" i="75"/>
  <c r="BT35" i="75"/>
  <c r="BU35" i="75" s="1"/>
  <c r="CC36" i="75"/>
  <c r="CQ37" i="75"/>
  <c r="BX41" i="75"/>
  <c r="BO44" i="75"/>
  <c r="CV44" i="75"/>
  <c r="DE45" i="75"/>
  <c r="BT46" i="75"/>
  <c r="CI46" i="75"/>
  <c r="CV51" i="75"/>
  <c r="BX56" i="75"/>
  <c r="CV56" i="75"/>
  <c r="CM57" i="75"/>
  <c r="CC59" i="75"/>
  <c r="CM63" i="75"/>
  <c r="BX64" i="75"/>
  <c r="CD64" i="75" s="1"/>
  <c r="DE66" i="75"/>
  <c r="CI71" i="75"/>
  <c r="BT72" i="75"/>
  <c r="BU72" i="75" s="1"/>
  <c r="DA76" i="75"/>
  <c r="DB76" i="75" s="1"/>
  <c r="P77" i="5" s="1"/>
  <c r="CC60" i="75"/>
  <c r="DE60" i="75"/>
  <c r="DA61" i="75"/>
  <c r="DB61" i="75" s="1"/>
  <c r="P62" i="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D66" i="75" s="1"/>
  <c r="CQ71" i="75"/>
  <c r="CV71" i="75"/>
  <c r="DA75" i="75"/>
  <c r="DB75" i="75" s="1"/>
  <c r="P76" i="5" s="1"/>
  <c r="CI80" i="75"/>
  <c r="CV82" i="75"/>
  <c r="DB82" i="75" s="1"/>
  <c r="P83" i="5" s="1"/>
  <c r="BO83" i="75"/>
  <c r="CI84" i="75"/>
  <c r="CI85" i="75"/>
  <c r="CC89" i="75"/>
  <c r="CD89" i="75" s="1"/>
  <c r="DE92" i="75"/>
  <c r="CI94" i="75"/>
  <c r="CM95" i="75"/>
  <c r="CI68" i="75"/>
  <c r="CQ68" i="75"/>
  <c r="BO69" i="75"/>
  <c r="DK69" i="75"/>
  <c r="CV70" i="75"/>
  <c r="CM71" i="75"/>
  <c r="BX73" i="75"/>
  <c r="CD73" i="75" s="1"/>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P94" i="5" s="1"/>
  <c r="DA94" i="75"/>
  <c r="CC97" i="75"/>
  <c r="DE97" i="75"/>
  <c r="DL97" i="75" s="1"/>
  <c r="Q98" i="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P108" i="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P98" i="5" s="1"/>
  <c r="CC100" i="75"/>
  <c r="CD100" i="75" s="1"/>
  <c r="CC101" i="75"/>
  <c r="CD101" i="75" s="1"/>
  <c r="DA108" i="75"/>
  <c r="DA114" i="75"/>
  <c r="CC126" i="75"/>
  <c r="CD126" i="75" s="1"/>
  <c r="BX87" i="75"/>
  <c r="CM87" i="75"/>
  <c r="CC88" i="75"/>
  <c r="BO89" i="75"/>
  <c r="CV89" i="75"/>
  <c r="BT94" i="75"/>
  <c r="DE95" i="75"/>
  <c r="CM96" i="75"/>
  <c r="BX97" i="75"/>
  <c r="CI99" i="75"/>
  <c r="DA102" i="75"/>
  <c r="DB102" i="75" s="1"/>
  <c r="P103" i="5" s="1"/>
  <c r="CI104" i="75"/>
  <c r="CM106" i="75"/>
  <c r="CI111" i="75"/>
  <c r="DA111" i="75"/>
  <c r="DB111" i="75" s="1"/>
  <c r="P112" i="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P132" i="5" s="1"/>
  <c r="CM134" i="75"/>
  <c r="CV134" i="75"/>
  <c r="DB134" i="75" s="1"/>
  <c r="P135" i="5" s="1"/>
  <c r="CQ138" i="75"/>
  <c r="CQ142" i="75"/>
  <c r="DA142" i="75"/>
  <c r="DB142" i="75" s="1"/>
  <c r="P143" i="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P105" i="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P151" i="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P184" i="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P167" i="5" s="1"/>
  <c r="DA168" i="75"/>
  <c r="CM172" i="75"/>
  <c r="CQ174" i="75"/>
  <c r="CV174" i="75"/>
  <c r="CV175" i="75"/>
  <c r="CI177" i="75"/>
  <c r="BX180" i="75"/>
  <c r="BO181" i="75"/>
  <c r="DA182" i="75"/>
  <c r="DB182" i="75" s="1"/>
  <c r="P183" i="5" s="1"/>
  <c r="CM188" i="75"/>
  <c r="BO189" i="75"/>
  <c r="CQ189" i="75"/>
  <c r="CV190" i="75"/>
  <c r="CI193" i="75"/>
  <c r="DB19" i="75"/>
  <c r="P20" i="5" s="1"/>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P26" i="5" s="1"/>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P14" i="5" s="1"/>
  <c r="DA3" i="75"/>
  <c r="CV8" i="75"/>
  <c r="DE9" i="75"/>
  <c r="DA12" i="75"/>
  <c r="CC13" i="75"/>
  <c r="CD13" i="75" s="1"/>
  <c r="CV14" i="75"/>
  <c r="CI17" i="75"/>
  <c r="CV18" i="75"/>
  <c r="CC27" i="75"/>
  <c r="CI29" i="75"/>
  <c r="CQ29" i="75"/>
  <c r="CV32" i="75"/>
  <c r="DA36" i="75"/>
  <c r="DB36" i="75" s="1"/>
  <c r="P37" i="5" s="1"/>
  <c r="CM37" i="75"/>
  <c r="DE38" i="75"/>
  <c r="CC39" i="75"/>
  <c r="CD39" i="75" s="1"/>
  <c r="CI40" i="75"/>
  <c r="DE41" i="75"/>
  <c r="CI47" i="75"/>
  <c r="CV52" i="75"/>
  <c r="DA54" i="75"/>
  <c r="DB54" i="75" s="1"/>
  <c r="P55" i="5" s="1"/>
  <c r="DE54" i="75"/>
  <c r="DK55" i="75"/>
  <c r="CC58" i="75"/>
  <c r="DE19" i="75"/>
  <c r="DA23" i="75"/>
  <c r="DB23" i="75" s="1"/>
  <c r="P24" i="5" s="1"/>
  <c r="DA31" i="75"/>
  <c r="DA39" i="75"/>
  <c r="CM43" i="75"/>
  <c r="DE49" i="75"/>
  <c r="CV50" i="75"/>
  <c r="CM55" i="75"/>
  <c r="DA56" i="75"/>
  <c r="CD65" i="75"/>
  <c r="DA66" i="75"/>
  <c r="DA69" i="75"/>
  <c r="DB69" i="75" s="1"/>
  <c r="P70" i="5" s="1"/>
  <c r="DB80" i="75"/>
  <c r="P81" i="5" s="1"/>
  <c r="CC83" i="75"/>
  <c r="DE122" i="75"/>
  <c r="DA122" i="75"/>
  <c r="DA101" i="75"/>
  <c r="DE101" i="75"/>
  <c r="CQ51" i="75"/>
  <c r="BU53" i="75"/>
  <c r="CC55" i="75"/>
  <c r="CV59" i="75"/>
  <c r="CI62" i="75"/>
  <c r="DA67" i="75"/>
  <c r="DB67" i="75" s="1"/>
  <c r="P68" i="5" s="1"/>
  <c r="BT69" i="75"/>
  <c r="CI69" i="75"/>
  <c r="DE70" i="75"/>
  <c r="CQ40" i="75"/>
  <c r="CM40" i="75"/>
  <c r="DE50" i="75"/>
  <c r="DL50" i="75" s="1"/>
  <c r="Q51" i="5" s="1"/>
  <c r="CQ59" i="75"/>
  <c r="BU62" i="75"/>
  <c r="DE65" i="75"/>
  <c r="CC68" i="75"/>
  <c r="CD68" i="75" s="1"/>
  <c r="CC76" i="75"/>
  <c r="CD76" i="75" s="1"/>
  <c r="CC94" i="75"/>
  <c r="CD94" i="75" s="1"/>
  <c r="CC47" i="75"/>
  <c r="CD47" i="75" s="1"/>
  <c r="DE51" i="75"/>
  <c r="CI53" i="75"/>
  <c r="CI59" i="75"/>
  <c r="DE59" i="75"/>
  <c r="CV60" i="75"/>
  <c r="CC61" i="75"/>
  <c r="CD61" i="75" s="1"/>
  <c r="DE62" i="75"/>
  <c r="BX63" i="75"/>
  <c r="DB72" i="75"/>
  <c r="P73" i="5" s="1"/>
  <c r="CI81" i="75"/>
  <c r="BX90" i="75"/>
  <c r="BO43" i="75"/>
  <c r="CM48" i="75"/>
  <c r="CQ49" i="75"/>
  <c r="CM51" i="75"/>
  <c r="CI55" i="75"/>
  <c r="CQ55" i="75"/>
  <c r="BT56" i="75"/>
  <c r="CM58" i="75"/>
  <c r="DE58" i="75"/>
  <c r="BO59" i="75"/>
  <c r="CI60" i="75"/>
  <c r="DA64" i="75"/>
  <c r="CM65" i="75"/>
  <c r="DE85" i="75"/>
  <c r="DA109" i="75"/>
  <c r="DE109" i="75"/>
  <c r="DA49" i="75"/>
  <c r="DA57" i="75"/>
  <c r="DB57" i="75" s="1"/>
  <c r="P58" i="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BU95" i="75" s="1"/>
  <c r="CV98" i="75"/>
  <c r="DA100" i="75"/>
  <c r="CM101" i="75"/>
  <c r="DE102" i="75"/>
  <c r="CI106" i="75"/>
  <c r="CC107" i="75"/>
  <c r="DA115" i="75"/>
  <c r="DB115" i="75" s="1"/>
  <c r="P116" i="5" s="1"/>
  <c r="DE115" i="75"/>
  <c r="DA137" i="75"/>
  <c r="DB137" i="75" s="1"/>
  <c r="P138" i="5" s="1"/>
  <c r="DE137" i="75"/>
  <c r="DA70" i="75"/>
  <c r="DA78" i="75"/>
  <c r="DB78" i="75" s="1"/>
  <c r="P79" i="5" s="1"/>
  <c r="CQ93" i="75"/>
  <c r="CI98" i="75"/>
  <c r="DE98" i="75"/>
  <c r="CM102" i="75"/>
  <c r="CM104" i="75"/>
  <c r="BX106" i="75"/>
  <c r="DE106" i="75"/>
  <c r="CV112" i="75"/>
  <c r="CC85" i="75"/>
  <c r="CD85" i="75" s="1"/>
  <c r="DE99" i="75"/>
  <c r="DA85" i="75"/>
  <c r="BX88" i="75"/>
  <c r="CI91" i="75"/>
  <c r="CQ94" i="75"/>
  <c r="CC95" i="75"/>
  <c r="BX96" i="75"/>
  <c r="DE103" i="75"/>
  <c r="DL103" i="75" s="1"/>
  <c r="Q104" i="5" s="1"/>
  <c r="BT107" i="75"/>
  <c r="DK111" i="75"/>
  <c r="DA113" i="75"/>
  <c r="DE113" i="75"/>
  <c r="CC117" i="75"/>
  <c r="CV133" i="75"/>
  <c r="CV88" i="75"/>
  <c r="CV90" i="75"/>
  <c r="DA92" i="75"/>
  <c r="CM93" i="75"/>
  <c r="DE94" i="75"/>
  <c r="CV96" i="75"/>
  <c r="BO97" i="75"/>
  <c r="CC99" i="75"/>
  <c r="BO103" i="75"/>
  <c r="CI108" i="75"/>
  <c r="CC109" i="75"/>
  <c r="BT110" i="75"/>
  <c r="DA84" i="75"/>
  <c r="CQ87" i="75"/>
  <c r="CI90" i="75"/>
  <c r="DB91" i="75"/>
  <c r="P92" i="5" s="1"/>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Q111" i="5" s="1"/>
  <c r="DE114" i="75"/>
  <c r="CC121" i="75"/>
  <c r="CD121" i="75" s="1"/>
  <c r="DA136" i="75"/>
  <c r="DB136" i="75" s="1"/>
  <c r="P137" i="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P122" i="5" s="1"/>
  <c r="CQ126" i="75"/>
  <c r="CI127" i="75"/>
  <c r="DE127" i="75"/>
  <c r="CI128" i="75"/>
  <c r="DA129" i="75"/>
  <c r="DB129" i="75" s="1"/>
  <c r="P130" i="5" s="1"/>
  <c r="CM130" i="75"/>
  <c r="CQ131" i="75"/>
  <c r="BX135" i="75"/>
  <c r="CC136" i="75"/>
  <c r="CD136" i="75" s="1"/>
  <c r="CC137" i="75"/>
  <c r="DB156" i="75"/>
  <c r="P157" i="5" s="1"/>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P164" i="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P153" i="5" s="1"/>
  <c r="DB153" i="75"/>
  <c r="P154" i="5" s="1"/>
  <c r="BX155" i="75"/>
  <c r="BT157" i="75"/>
  <c r="BU157" i="75" s="1"/>
  <c r="CI157" i="75"/>
  <c r="DE159" i="75"/>
  <c r="CI163" i="75"/>
  <c r="CV164" i="75"/>
  <c r="DA165" i="75"/>
  <c r="DB165" i="75" s="1"/>
  <c r="P166" i="5" s="1"/>
  <c r="DA167" i="75"/>
  <c r="DB167" i="75" s="1"/>
  <c r="P168" i="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P177" i="5" s="1"/>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Q181" i="5" s="1"/>
  <c r="CQ181" i="75"/>
  <c r="BT182" i="75"/>
  <c r="CM184" i="75"/>
  <c r="DE187" i="75"/>
  <c r="CI188" i="75"/>
  <c r="DE179" i="75"/>
  <c r="CC183" i="75"/>
  <c r="CC191" i="75"/>
  <c r="DE191" i="75"/>
  <c r="CM181" i="75"/>
  <c r="BO182" i="75"/>
  <c r="CC184" i="75"/>
  <c r="CQ184" i="75"/>
  <c r="CC186" i="75"/>
  <c r="BT189" i="75"/>
  <c r="CI189" i="75"/>
  <c r="DA191" i="75"/>
  <c r="DA192" i="75"/>
  <c r="DE184" i="75"/>
  <c r="CI184" i="75"/>
  <c r="CV187" i="75"/>
  <c r="CD188" i="75"/>
  <c r="CQ188" i="75"/>
  <c r="DE188" i="75"/>
  <c r="CM189" i="75"/>
  <c r="BT190" i="75"/>
  <c r="CM192" i="75"/>
  <c r="DA179" i="75"/>
  <c r="DA187" i="75"/>
  <c r="DE190" i="75"/>
  <c r="DA193" i="75"/>
  <c r="DA184" i="75"/>
  <c r="DL111" i="75" l="1"/>
  <c r="Q112" i="5" s="1"/>
  <c r="CD184" i="75"/>
  <c r="DL122" i="75"/>
  <c r="Q123" i="5" s="1"/>
  <c r="CD95" i="75"/>
  <c r="CD12" i="75"/>
  <c r="BU141" i="75"/>
  <c r="BU8" i="75"/>
  <c r="CD36" i="75"/>
  <c r="CE36" i="75" s="1"/>
  <c r="CE108" i="75"/>
  <c r="CR108" i="75" s="1"/>
  <c r="O109" i="5" s="1"/>
  <c r="BU40" i="75"/>
  <c r="CE40" i="75" s="1"/>
  <c r="CR40" i="75" s="1"/>
  <c r="O41" i="5" s="1"/>
  <c r="CD8" i="75"/>
  <c r="CD38" i="75"/>
  <c r="DL90" i="75"/>
  <c r="Q91" i="5" s="1"/>
  <c r="CD30" i="75"/>
  <c r="DL7" i="75"/>
  <c r="Q8" i="5" s="1"/>
  <c r="DL154" i="75"/>
  <c r="Q155" i="5" s="1"/>
  <c r="DL173" i="75"/>
  <c r="Q174" i="5" s="1"/>
  <c r="DL127" i="75"/>
  <c r="Q128" i="5" s="1"/>
  <c r="DL55" i="75"/>
  <c r="Q56" i="5" s="1"/>
  <c r="DL99" i="75"/>
  <c r="Q100" i="5" s="1"/>
  <c r="DL69" i="75"/>
  <c r="Q70" i="5" s="1"/>
  <c r="DL91" i="75"/>
  <c r="Q92" i="5" s="1"/>
  <c r="CD158" i="75"/>
  <c r="DL146" i="75"/>
  <c r="Q147" i="5" s="1"/>
  <c r="DL159" i="75"/>
  <c r="Q160" i="5" s="1"/>
  <c r="DL170" i="75"/>
  <c r="Q171" i="5" s="1"/>
  <c r="DL107" i="75"/>
  <c r="Q108" i="5" s="1"/>
  <c r="CD113" i="75"/>
  <c r="CE113" i="75" s="1"/>
  <c r="CR113" i="75" s="1"/>
  <c r="O114" i="5" s="1"/>
  <c r="CD116" i="75"/>
  <c r="BU165" i="75"/>
  <c r="CE165" i="75" s="1"/>
  <c r="CR165" i="75" s="1"/>
  <c r="O166" i="5" s="1"/>
  <c r="CD58" i="75"/>
  <c r="CE47" i="75"/>
  <c r="CR47" i="75" s="1"/>
  <c r="O48" i="5" s="1"/>
  <c r="BU135" i="75"/>
  <c r="CD157" i="75"/>
  <c r="CE157" i="75" s="1"/>
  <c r="CR157" i="75" s="1"/>
  <c r="O158" i="5" s="1"/>
  <c r="CD56" i="75"/>
  <c r="BU180" i="75"/>
  <c r="CD145" i="75"/>
  <c r="BU181" i="75"/>
  <c r="CE181" i="75" s="1"/>
  <c r="CR181" i="75" s="1"/>
  <c r="O182" i="5" s="1"/>
  <c r="CD115" i="75"/>
  <c r="CE115" i="75" s="1"/>
  <c r="CR115" i="75" s="1"/>
  <c r="O116" i="5" s="1"/>
  <c r="CE33" i="75"/>
  <c r="CR33" i="75" s="1"/>
  <c r="O34" i="5" s="1"/>
  <c r="BU147" i="75"/>
  <c r="CD146" i="75"/>
  <c r="BU170" i="75"/>
  <c r="BU143" i="75"/>
  <c r="BU136" i="75"/>
  <c r="CE136" i="75" s="1"/>
  <c r="CR136" i="75" s="1"/>
  <c r="O137" i="5" s="1"/>
  <c r="BU24" i="75"/>
  <c r="CE24" i="75" s="1"/>
  <c r="CR24" i="75" s="1"/>
  <c r="O25" i="5" s="1"/>
  <c r="BU78" i="75"/>
  <c r="CE78" i="75" s="1"/>
  <c r="CR78" i="75" s="1"/>
  <c r="O79" i="5" s="1"/>
  <c r="BU172" i="75"/>
  <c r="BU34" i="75"/>
  <c r="DB180" i="75"/>
  <c r="P181" i="5" s="1"/>
  <c r="CD151" i="75"/>
  <c r="BU171" i="75"/>
  <c r="BU66" i="75"/>
  <c r="CE66" i="75" s="1"/>
  <c r="CR66" i="75" s="1"/>
  <c r="O67" i="5" s="1"/>
  <c r="BU76" i="75"/>
  <c r="CE76" i="75" s="1"/>
  <c r="BU184" i="75"/>
  <c r="CE184" i="75" s="1"/>
  <c r="CR184" i="75" s="1"/>
  <c r="O185" i="5" s="1"/>
  <c r="CD55" i="75"/>
  <c r="CE55" i="75" s="1"/>
  <c r="CR55" i="75" s="1"/>
  <c r="O56" i="5" s="1"/>
  <c r="BU107" i="75"/>
  <c r="CD34" i="75"/>
  <c r="CD27" i="75"/>
  <c r="CE27" i="75" s="1"/>
  <c r="CR27" i="75" s="1"/>
  <c r="O28" i="5" s="1"/>
  <c r="BU37" i="75"/>
  <c r="CD69" i="75"/>
  <c r="CD77" i="75"/>
  <c r="CD91" i="75"/>
  <c r="BU186" i="75"/>
  <c r="CE114" i="75"/>
  <c r="CR114" i="75" s="1"/>
  <c r="O115" i="5" s="1"/>
  <c r="BU12" i="75"/>
  <c r="BU64" i="75"/>
  <c r="CE64" i="75" s="1"/>
  <c r="CR64" i="75" s="1"/>
  <c r="O65" i="5" s="1"/>
  <c r="CD183" i="75"/>
  <c r="BU46" i="75"/>
  <c r="CE46" i="75" s="1"/>
  <c r="CR46" i="75" s="1"/>
  <c r="O47" i="5" s="1"/>
  <c r="BU48" i="75"/>
  <c r="CE48" i="75" s="1"/>
  <c r="BU58" i="75"/>
  <c r="DB77" i="75"/>
  <c r="P78" i="5" s="1"/>
  <c r="BU90" i="75"/>
  <c r="CD143" i="75"/>
  <c r="BU14" i="75"/>
  <c r="BU173" i="75"/>
  <c r="BU163" i="75"/>
  <c r="CE163" i="75" s="1"/>
  <c r="CR163" i="75" s="1"/>
  <c r="O164" i="5" s="1"/>
  <c r="CD132" i="75"/>
  <c r="BU128" i="75"/>
  <c r="BU87" i="75"/>
  <c r="CD190" i="75"/>
  <c r="CD141" i="75"/>
  <c r="CD187" i="75"/>
  <c r="CD45" i="75"/>
  <c r="CE45" i="75" s="1"/>
  <c r="CR45" i="75" s="1"/>
  <c r="O46" i="5" s="1"/>
  <c r="CD103" i="75"/>
  <c r="BU54" i="75"/>
  <c r="CE54" i="75" s="1"/>
  <c r="CR54" i="75" s="1"/>
  <c r="O55" i="5" s="1"/>
  <c r="BU146" i="75"/>
  <c r="CE29" i="75"/>
  <c r="CR29" i="75" s="1"/>
  <c r="O30" i="5" s="1"/>
  <c r="CD155" i="75"/>
  <c r="CD87" i="75"/>
  <c r="CD41" i="75"/>
  <c r="CE41" i="75" s="1"/>
  <c r="CR41" i="75" s="1"/>
  <c r="O42" i="5" s="1"/>
  <c r="BU132" i="75"/>
  <c r="CE123" i="75"/>
  <c r="CR123" i="75" s="1"/>
  <c r="O124" i="5" s="1"/>
  <c r="CD106" i="75"/>
  <c r="CE106" i="75" s="1"/>
  <c r="CR106" i="75" s="1"/>
  <c r="O107" i="5" s="1"/>
  <c r="BU80" i="75"/>
  <c r="DB31" i="75"/>
  <c r="P32" i="5" s="1"/>
  <c r="DB172" i="75"/>
  <c r="P173" i="5" s="1"/>
  <c r="CD154" i="75"/>
  <c r="DB68" i="75"/>
  <c r="P69" i="5" s="1"/>
  <c r="CD149" i="75"/>
  <c r="CE149" i="75" s="1"/>
  <c r="CR149" i="75" s="1"/>
  <c r="O150" i="5" s="1"/>
  <c r="BU44" i="75"/>
  <c r="CE44" i="75" s="1"/>
  <c r="CR44" i="75" s="1"/>
  <c r="O45" i="5" s="1"/>
  <c r="CD127" i="75"/>
  <c r="BU23" i="75"/>
  <c r="CE23" i="75" s="1"/>
  <c r="BU116" i="75"/>
  <c r="CD180" i="75"/>
  <c r="BU74" i="75"/>
  <c r="CE74" i="75" s="1"/>
  <c r="CR74" i="75" s="1"/>
  <c r="O75" i="5" s="1"/>
  <c r="BU28" i="75"/>
  <c r="CE28" i="75" s="1"/>
  <c r="CR28" i="75" s="1"/>
  <c r="O29" i="5" s="1"/>
  <c r="BU166" i="75"/>
  <c r="CE166" i="75" s="1"/>
  <c r="BU130" i="75"/>
  <c r="CE130" i="75" s="1"/>
  <c r="CR130" i="75" s="1"/>
  <c r="O131" i="5" s="1"/>
  <c r="BU179" i="75"/>
  <c r="CE179" i="75" s="1"/>
  <c r="CR179" i="75" s="1"/>
  <c r="O180" i="5" s="1"/>
  <c r="BU160" i="75"/>
  <c r="CD153" i="75"/>
  <c r="CE153" i="75" s="1"/>
  <c r="CD173" i="75"/>
  <c r="BU42" i="75"/>
  <c r="BU187" i="75"/>
  <c r="BU193" i="75"/>
  <c r="CE193" i="75" s="1"/>
  <c r="CR193" i="75" s="1"/>
  <c r="O194" i="5" s="1"/>
  <c r="BU32" i="75"/>
  <c r="BU22" i="75"/>
  <c r="CE22" i="75" s="1"/>
  <c r="CR22" i="75" s="1"/>
  <c r="O23" i="5" s="1"/>
  <c r="BU162" i="75"/>
  <c r="CE162" i="75" s="1"/>
  <c r="CR162" i="75" s="1"/>
  <c r="O163" i="5" s="1"/>
  <c r="CD164" i="75"/>
  <c r="CE164" i="75" s="1"/>
  <c r="CR164" i="75" s="1"/>
  <c r="O165" i="5" s="1"/>
  <c r="BU145" i="75"/>
  <c r="CD31" i="75"/>
  <c r="CE31" i="75" s="1"/>
  <c r="CR31" i="75" s="1"/>
  <c r="O32" i="5" s="1"/>
  <c r="BU18" i="75"/>
  <c r="BU168" i="75"/>
  <c r="CE168" i="75" s="1"/>
  <c r="CR168" i="75" s="1"/>
  <c r="O169" i="5" s="1"/>
  <c r="BU86" i="75"/>
  <c r="CE86" i="75" s="1"/>
  <c r="CR86" i="75" s="1"/>
  <c r="O87" i="5" s="1"/>
  <c r="BU16" i="75"/>
  <c r="CE16" i="75" s="1"/>
  <c r="CR16" i="75" s="1"/>
  <c r="O17" i="5" s="1"/>
  <c r="CD140" i="75"/>
  <c r="CE140" i="75" s="1"/>
  <c r="CR140" i="75" s="1"/>
  <c r="O141" i="5" s="1"/>
  <c r="CE167" i="75"/>
  <c r="DB62" i="75"/>
  <c r="P63" i="5" s="1"/>
  <c r="BU68" i="75"/>
  <c r="CE68" i="75" s="1"/>
  <c r="CR68" i="75" s="1"/>
  <c r="O69" i="5" s="1"/>
  <c r="BU117" i="75"/>
  <c r="BU97" i="75"/>
  <c r="CD96" i="75"/>
  <c r="DB114" i="75"/>
  <c r="P115" i="5" s="1"/>
  <c r="BU96" i="75"/>
  <c r="BU139" i="75"/>
  <c r="BU38" i="75"/>
  <c r="CE38" i="75" s="1"/>
  <c r="CR38" i="75" s="1"/>
  <c r="O39" i="5" s="1"/>
  <c r="CD189" i="75"/>
  <c r="BU82" i="75"/>
  <c r="CD18" i="75"/>
  <c r="BU127" i="75"/>
  <c r="BU156" i="75"/>
  <c r="CE156" i="75" s="1"/>
  <c r="CD49" i="75"/>
  <c r="CE49" i="75" s="1"/>
  <c r="CR49" i="75" s="1"/>
  <c r="O50" i="5" s="1"/>
  <c r="CD125" i="75"/>
  <c r="CE125" i="75" s="1"/>
  <c r="CR125" i="75" s="1"/>
  <c r="O126" i="5" s="1"/>
  <c r="CD137" i="75"/>
  <c r="BU176" i="75"/>
  <c r="CE176" i="75" s="1"/>
  <c r="CD88" i="75"/>
  <c r="BU52" i="75"/>
  <c r="DB151" i="75"/>
  <c r="P152" i="5" s="1"/>
  <c r="DB17" i="75"/>
  <c r="P18" i="5" s="1"/>
  <c r="DB122" i="75"/>
  <c r="P123" i="5" s="1"/>
  <c r="DB138" i="75"/>
  <c r="P139" i="5" s="1"/>
  <c r="DB86" i="75"/>
  <c r="P87" i="5" s="1"/>
  <c r="DB108" i="75"/>
  <c r="P109" i="5" s="1"/>
  <c r="DB132" i="75"/>
  <c r="P133" i="5" s="1"/>
  <c r="DB40" i="75"/>
  <c r="P41" i="5" s="1"/>
  <c r="DB45" i="75"/>
  <c r="P46" i="5" s="1"/>
  <c r="DB175" i="75"/>
  <c r="P176" i="5" s="1"/>
  <c r="DB95" i="75"/>
  <c r="P96" i="5" s="1"/>
  <c r="DB154" i="75"/>
  <c r="P155" i="5" s="1"/>
  <c r="DB141" i="75"/>
  <c r="P142" i="5" s="1"/>
  <c r="DB170" i="75"/>
  <c r="P171" i="5" s="1"/>
  <c r="DB162" i="75"/>
  <c r="P163" i="5" s="1"/>
  <c r="DB106" i="75"/>
  <c r="P107" i="5" s="1"/>
  <c r="DB12" i="75"/>
  <c r="P13" i="5" s="1"/>
  <c r="DB11" i="75"/>
  <c r="P12" i="5" s="1"/>
  <c r="DB179" i="75"/>
  <c r="P180" i="5" s="1"/>
  <c r="DB148" i="75"/>
  <c r="P149" i="5" s="1"/>
  <c r="BU110" i="75"/>
  <c r="CE110" i="75" s="1"/>
  <c r="CD169" i="75"/>
  <c r="BU192" i="75"/>
  <c r="CE192" i="75" s="1"/>
  <c r="CR192" i="75" s="1"/>
  <c r="O193" i="5" s="1"/>
  <c r="DB161" i="75"/>
  <c r="P162" i="5" s="1"/>
  <c r="CD79" i="75"/>
  <c r="CE79" i="75" s="1"/>
  <c r="CR79" i="75" s="1"/>
  <c r="O80" i="5" s="1"/>
  <c r="CD122" i="75"/>
  <c r="DB184" i="75"/>
  <c r="P185" i="5" s="1"/>
  <c r="CD185" i="75"/>
  <c r="CE185" i="75" s="1"/>
  <c r="CR185" i="75" s="1"/>
  <c r="O186" i="5" s="1"/>
  <c r="DB124" i="75"/>
  <c r="P125" i="5" s="1"/>
  <c r="BU4" i="75"/>
  <c r="CE4" i="75" s="1"/>
  <c r="CR4" i="75" s="1"/>
  <c r="O5" i="5" s="1"/>
  <c r="BU100" i="75"/>
  <c r="CE100" i="75" s="1"/>
  <c r="CR100" i="75" s="1"/>
  <c r="O101" i="5" s="1"/>
  <c r="BU169" i="75"/>
  <c r="DB103" i="75"/>
  <c r="P104" i="5" s="1"/>
  <c r="DB20" i="75"/>
  <c r="P21" i="5" s="1"/>
  <c r="DB49" i="75"/>
  <c r="P50" i="5" s="1"/>
  <c r="DB101" i="75"/>
  <c r="P102" i="5" s="1"/>
  <c r="DB70" i="75"/>
  <c r="P71" i="5" s="1"/>
  <c r="DB74" i="75"/>
  <c r="P75" i="5" s="1"/>
  <c r="DB171" i="75"/>
  <c r="P172" i="5" s="1"/>
  <c r="DB177" i="75"/>
  <c r="P178" i="5" s="1"/>
  <c r="DB100" i="75"/>
  <c r="P101" i="5" s="1"/>
  <c r="DB26" i="75"/>
  <c r="P27" i="5" s="1"/>
  <c r="DB125" i="75"/>
  <c r="P126" i="5" s="1"/>
  <c r="DB3" i="75"/>
  <c r="P4" i="5" s="1"/>
  <c r="CD133" i="75"/>
  <c r="CD25" i="75"/>
  <c r="CE25" i="75" s="1"/>
  <c r="CD172" i="75"/>
  <c r="CD191" i="75"/>
  <c r="CD177" i="75"/>
  <c r="CE177" i="75" s="1"/>
  <c r="CR177" i="75" s="1"/>
  <c r="O178" i="5" s="1"/>
  <c r="CE111" i="75"/>
  <c r="CR111" i="75" s="1"/>
  <c r="O112" i="5" s="1"/>
  <c r="BU137" i="75"/>
  <c r="BU69" i="75"/>
  <c r="BU154" i="75"/>
  <c r="CE101" i="75"/>
  <c r="CR101" i="75" s="1"/>
  <c r="O102" i="5" s="1"/>
  <c r="CD42" i="75"/>
  <c r="CD20" i="75"/>
  <c r="CE20" i="75" s="1"/>
  <c r="CR20" i="75" s="1"/>
  <c r="O21" i="5" s="1"/>
  <c r="BU150" i="75"/>
  <c r="CD170" i="75"/>
  <c r="CE72" i="75"/>
  <c r="CR72" i="75" s="1"/>
  <c r="O73" i="5" s="1"/>
  <c r="CE6" i="75"/>
  <c r="CR6" i="75" s="1"/>
  <c r="O7" i="5" s="1"/>
  <c r="BU144" i="75"/>
  <c r="CE144" i="75" s="1"/>
  <c r="CR144" i="75" s="1"/>
  <c r="O145" i="5" s="1"/>
  <c r="DB155" i="75"/>
  <c r="P156" i="5" s="1"/>
  <c r="CD3" i="75"/>
  <c r="CE3" i="75" s="1"/>
  <c r="CR3" i="75" s="1"/>
  <c r="O4" i="5" s="1"/>
  <c r="DB178" i="75"/>
  <c r="P179" i="5" s="1"/>
  <c r="CD128" i="75"/>
  <c r="CD90" i="75"/>
  <c r="BU94" i="75"/>
  <c r="CE94" i="75" s="1"/>
  <c r="CR94" i="75" s="1"/>
  <c r="O95" i="5" s="1"/>
  <c r="BU84" i="75"/>
  <c r="CE84" i="75" s="1"/>
  <c r="CR84" i="75" s="1"/>
  <c r="O85" i="5" s="1"/>
  <c r="CD148" i="75"/>
  <c r="CD52" i="75"/>
  <c r="BU152" i="75"/>
  <c r="CE152" i="75" s="1"/>
  <c r="CR152" i="75" s="1"/>
  <c r="O153" i="5" s="1"/>
  <c r="DB173" i="75"/>
  <c r="P174" i="5" s="1"/>
  <c r="CE121" i="75"/>
  <c r="CR121" i="75" s="1"/>
  <c r="O122" i="5" s="1"/>
  <c r="BU155" i="75"/>
  <c r="DB130" i="75"/>
  <c r="P131" i="5" s="1"/>
  <c r="CD82" i="75"/>
  <c r="DB71" i="75"/>
  <c r="P72" i="5" s="1"/>
  <c r="CE11" i="75"/>
  <c r="CR11" i="75" s="1"/>
  <c r="O12" i="5" s="1"/>
  <c r="BU190" i="75"/>
  <c r="CE85" i="75"/>
  <c r="CR85" i="75" s="1"/>
  <c r="O86" i="5" s="1"/>
  <c r="DB190" i="75"/>
  <c r="P191" i="5" s="1"/>
  <c r="BU122" i="75"/>
  <c r="DB126" i="75"/>
  <c r="P127" i="5" s="1"/>
  <c r="DB94" i="75"/>
  <c r="P95" i="5" s="1"/>
  <c r="DB41" i="75"/>
  <c r="P42" i="5" s="1"/>
  <c r="BU148" i="75"/>
  <c r="CE98" i="75"/>
  <c r="CR98" i="75" s="1"/>
  <c r="O99" i="5" s="1"/>
  <c r="CE10" i="75"/>
  <c r="CR10" i="75" s="1"/>
  <c r="O11" i="5" s="1"/>
  <c r="CE93" i="75"/>
  <c r="CR93" i="75" s="1"/>
  <c r="O94" i="5" s="1"/>
  <c r="BU112" i="75"/>
  <c r="CE112" i="75" s="1"/>
  <c r="CR112" i="75" s="1"/>
  <c r="O113" i="5" s="1"/>
  <c r="CD138" i="75"/>
  <c r="BU83" i="75"/>
  <c r="CE160" i="75"/>
  <c r="CR160" i="75" s="1"/>
  <c r="O161" i="5" s="1"/>
  <c r="BU174" i="75"/>
  <c r="CE174" i="75" s="1"/>
  <c r="CR174" i="75" s="1"/>
  <c r="O175" i="5" s="1"/>
  <c r="BU119" i="75"/>
  <c r="CE119" i="75" s="1"/>
  <c r="CR119" i="75" s="1"/>
  <c r="O120" i="5" s="1"/>
  <c r="CD75" i="75"/>
  <c r="CE75" i="75" s="1"/>
  <c r="CR75" i="75" s="1"/>
  <c r="O76" i="5" s="1"/>
  <c r="CE161" i="75"/>
  <c r="CR161" i="75" s="1"/>
  <c r="O162" i="5" s="1"/>
  <c r="DB192" i="75"/>
  <c r="P193" i="5" s="1"/>
  <c r="BU191" i="75"/>
  <c r="BU188" i="75"/>
  <c r="CE188" i="75" s="1"/>
  <c r="CR188" i="75" s="1"/>
  <c r="O189" i="5" s="1"/>
  <c r="BU158" i="75"/>
  <c r="BU56" i="75"/>
  <c r="DB15" i="75"/>
  <c r="P16" i="5" s="1"/>
  <c r="CE50" i="75"/>
  <c r="CR50" i="75" s="1"/>
  <c r="O51" i="5" s="1"/>
  <c r="DB10" i="75"/>
  <c r="P11" i="5" s="1"/>
  <c r="BU120" i="75"/>
  <c r="CE120" i="75" s="1"/>
  <c r="CR120" i="75" s="1"/>
  <c r="O121" i="5" s="1"/>
  <c r="CD83" i="75"/>
  <c r="DB55" i="75"/>
  <c r="P56" i="5" s="1"/>
  <c r="DB24" i="75"/>
  <c r="P25" i="5" s="1"/>
  <c r="DB189" i="75"/>
  <c r="P190" i="5" s="1"/>
  <c r="DB44" i="75"/>
  <c r="P45" i="5" s="1"/>
  <c r="DB191" i="75"/>
  <c r="P192" i="5" s="1"/>
  <c r="CD131" i="75"/>
  <c r="CE131" i="75" s="1"/>
  <c r="CR131" i="75" s="1"/>
  <c r="O132" i="5" s="1"/>
  <c r="DB113" i="75"/>
  <c r="P114" i="5" s="1"/>
  <c r="DB89" i="75"/>
  <c r="P90" i="5" s="1"/>
  <c r="DB39" i="75"/>
  <c r="P40" i="5" s="1"/>
  <c r="DB185" i="75"/>
  <c r="P186" i="5" s="1"/>
  <c r="CD105" i="75"/>
  <c r="CE105" i="75" s="1"/>
  <c r="CR105" i="75" s="1"/>
  <c r="O106" i="5" s="1"/>
  <c r="CD150" i="75"/>
  <c r="CE39" i="75"/>
  <c r="CR39" i="75" s="1"/>
  <c r="O40" i="5" s="1"/>
  <c r="CE13" i="75"/>
  <c r="CR13" i="75" s="1"/>
  <c r="O14" i="5" s="1"/>
  <c r="CE17" i="75"/>
  <c r="CR17" i="75" s="1"/>
  <c r="O18" i="5" s="1"/>
  <c r="DB84" i="75"/>
  <c r="P85" i="5" s="1"/>
  <c r="DB64" i="75"/>
  <c r="P65" i="5" s="1"/>
  <c r="CE15" i="75"/>
  <c r="CR15" i="75" s="1"/>
  <c r="O16" i="5" s="1"/>
  <c r="CD147" i="75"/>
  <c r="DB181" i="75"/>
  <c r="P182" i="5" s="1"/>
  <c r="CD159" i="75"/>
  <c r="BU104" i="75"/>
  <c r="CE104" i="75" s="1"/>
  <c r="BU7" i="75"/>
  <c r="CE7" i="75" s="1"/>
  <c r="CR7" i="75" s="1"/>
  <c r="O8" i="5" s="1"/>
  <c r="BU59" i="75"/>
  <c r="BU9" i="75"/>
  <c r="CE9" i="75" s="1"/>
  <c r="DB140" i="75"/>
  <c r="P141" i="5" s="1"/>
  <c r="DB85" i="75"/>
  <c r="P86" i="5" s="1"/>
  <c r="CE21" i="75"/>
  <c r="DB143" i="75"/>
  <c r="P144" i="5" s="1"/>
  <c r="CD63" i="75"/>
  <c r="CE63" i="75" s="1"/>
  <c r="CR63" i="75" s="1"/>
  <c r="O64" i="5" s="1"/>
  <c r="CE102" i="75"/>
  <c r="CR102" i="75" s="1"/>
  <c r="O103" i="5" s="1"/>
  <c r="BU124" i="75"/>
  <c r="CE124" i="75" s="1"/>
  <c r="CR124" i="75" s="1"/>
  <c r="O125" i="5" s="1"/>
  <c r="CE8" i="75"/>
  <c r="CR8" i="75" s="1"/>
  <c r="O9" i="5" s="1"/>
  <c r="CE67" i="75"/>
  <c r="CR67" i="75" s="1"/>
  <c r="O68" i="5" s="1"/>
  <c r="CE61" i="75"/>
  <c r="CR61" i="75" s="1"/>
  <c r="O62" i="5" s="1"/>
  <c r="DB168" i="75"/>
  <c r="P169" i="5" s="1"/>
  <c r="DB174" i="75"/>
  <c r="P175" i="5" s="1"/>
  <c r="DB127" i="75"/>
  <c r="P128" i="5" s="1"/>
  <c r="CD81" i="75"/>
  <c r="CE81" i="75" s="1"/>
  <c r="CR81" i="75" s="1"/>
  <c r="O82" i="5" s="1"/>
  <c r="DB120" i="75"/>
  <c r="P121" i="5" s="1"/>
  <c r="DB56" i="75"/>
  <c r="P57" i="5" s="1"/>
  <c r="CE53" i="75"/>
  <c r="CR53" i="75" s="1"/>
  <c r="O54" i="5" s="1"/>
  <c r="DB7" i="75"/>
  <c r="P8" i="5" s="1"/>
  <c r="CE151" i="75"/>
  <c r="CR151" i="75" s="1"/>
  <c r="O152" i="5" s="1"/>
  <c r="DB83" i="75"/>
  <c r="P84" i="5" s="1"/>
  <c r="CD60" i="75"/>
  <c r="CE60" i="75" s="1"/>
  <c r="CR60" i="75" s="1"/>
  <c r="O61" i="5" s="1"/>
  <c r="CD14" i="75"/>
  <c r="BU159" i="75"/>
  <c r="CD139" i="75"/>
  <c r="CD118" i="75"/>
  <c r="CE118" i="75" s="1"/>
  <c r="CR118" i="75" s="1"/>
  <c r="O119" i="5" s="1"/>
  <c r="DB58" i="75"/>
  <c r="P59" i="5" s="1"/>
  <c r="CE62" i="75"/>
  <c r="CR62" i="75" s="1"/>
  <c r="O63" i="5" s="1"/>
  <c r="DB4" i="75"/>
  <c r="BU134" i="75"/>
  <c r="CE134" i="75" s="1"/>
  <c r="CD186" i="75"/>
  <c r="CE183" i="75"/>
  <c r="CR183" i="75" s="1"/>
  <c r="O184" i="5" s="1"/>
  <c r="DB193" i="75"/>
  <c r="P194" i="5" s="1"/>
  <c r="DB158" i="75"/>
  <c r="P159" i="5" s="1"/>
  <c r="DB144" i="75"/>
  <c r="P145" i="5" s="1"/>
  <c r="CD99" i="75"/>
  <c r="CE99" i="75" s="1"/>
  <c r="CE37" i="75"/>
  <c r="CR37" i="75" s="1"/>
  <c r="O38" i="5" s="1"/>
  <c r="CE19" i="75"/>
  <c r="CR19" i="75" s="1"/>
  <c r="O20" i="5" s="1"/>
  <c r="CE5" i="75"/>
  <c r="CR5" i="75" s="1"/>
  <c r="O6" i="5" s="1"/>
  <c r="CD97" i="75"/>
  <c r="DB42" i="75"/>
  <c r="P43" i="5" s="1"/>
  <c r="DB87" i="75"/>
  <c r="P88" i="5" s="1"/>
  <c r="CD32" i="75"/>
  <c r="DB46" i="75"/>
  <c r="P47" i="5" s="1"/>
  <c r="CE35" i="75"/>
  <c r="CR35" i="75" s="1"/>
  <c r="O36" i="5" s="1"/>
  <c r="BU77" i="75"/>
  <c r="BU30" i="75"/>
  <c r="BU189" i="75"/>
  <c r="CD175" i="75"/>
  <c r="CE175" i="75" s="1"/>
  <c r="CR175" i="75" s="1"/>
  <c r="O176" i="5" s="1"/>
  <c r="CD171" i="75"/>
  <c r="BU142" i="75"/>
  <c r="CE142" i="75" s="1"/>
  <c r="DB128" i="75"/>
  <c r="P129" i="5" s="1"/>
  <c r="BU178" i="75"/>
  <c r="CE178" i="75" s="1"/>
  <c r="CR178" i="75" s="1"/>
  <c r="O179" i="5" s="1"/>
  <c r="BU133" i="75"/>
  <c r="CE80" i="75"/>
  <c r="DB51" i="75"/>
  <c r="P52" i="5" s="1"/>
  <c r="BU57" i="75"/>
  <c r="CE57" i="75" s="1"/>
  <c r="CR57" i="75" s="1"/>
  <c r="O58" i="5" s="1"/>
  <c r="DB145" i="75"/>
  <c r="P146" i="5" s="1"/>
  <c r="CE129" i="75"/>
  <c r="DB117" i="75"/>
  <c r="P118" i="5" s="1"/>
  <c r="CD117" i="75"/>
  <c r="DB37" i="75"/>
  <c r="P38" i="5" s="1"/>
  <c r="CE26" i="75"/>
  <c r="CR26" i="75" s="1"/>
  <c r="O27" i="5" s="1"/>
  <c r="DB186" i="75"/>
  <c r="P187" i="5" s="1"/>
  <c r="CD59" i="75"/>
  <c r="BU51" i="75"/>
  <c r="CE51" i="75" s="1"/>
  <c r="CR51" i="75" s="1"/>
  <c r="O52" i="5" s="1"/>
  <c r="DB6" i="75"/>
  <c r="P7" i="5" s="1"/>
  <c r="BU92" i="75"/>
  <c r="CE92" i="75" s="1"/>
  <c r="CR92" i="75" s="1"/>
  <c r="O93" i="5" s="1"/>
  <c r="DB109" i="75"/>
  <c r="P110" i="5" s="1"/>
  <c r="BU103" i="75"/>
  <c r="CD107" i="75"/>
  <c r="CE73" i="75"/>
  <c r="CR73" i="75" s="1"/>
  <c r="O74" i="5" s="1"/>
  <c r="BU91" i="75"/>
  <c r="BU89" i="75"/>
  <c r="CE89" i="75" s="1"/>
  <c r="CR89" i="75" s="1"/>
  <c r="O90" i="5" s="1"/>
  <c r="BU88" i="75"/>
  <c r="DB43" i="75"/>
  <c r="P44" i="5" s="1"/>
  <c r="CD109" i="75"/>
  <c r="CE109" i="75" s="1"/>
  <c r="CR109" i="75" s="1"/>
  <c r="O110" i="5" s="1"/>
  <c r="DB92" i="75"/>
  <c r="P93" i="5" s="1"/>
  <c r="BU43" i="75"/>
  <c r="CE43" i="75" s="1"/>
  <c r="CR43" i="75" s="1"/>
  <c r="O44" i="5" s="1"/>
  <c r="DB29" i="75"/>
  <c r="P30" i="5" s="1"/>
  <c r="DB169" i="75"/>
  <c r="P170" i="5" s="1"/>
  <c r="DB164" i="75"/>
  <c r="P165" i="5" s="1"/>
  <c r="DB88" i="75"/>
  <c r="P89" i="5" s="1"/>
  <c r="DB60" i="75"/>
  <c r="P61" i="5" s="1"/>
  <c r="DB52" i="75"/>
  <c r="P53" i="5" s="1"/>
  <c r="DB32" i="75"/>
  <c r="P33" i="5" s="1"/>
  <c r="DB18" i="75"/>
  <c r="P19" i="5" s="1"/>
  <c r="BU138" i="75"/>
  <c r="DB135" i="75"/>
  <c r="P136" i="5" s="1"/>
  <c r="DB118" i="75"/>
  <c r="P119" i="5" s="1"/>
  <c r="DB96" i="75"/>
  <c r="P97" i="5" s="1"/>
  <c r="DB133" i="75"/>
  <c r="P134" i="5" s="1"/>
  <c r="CE95" i="75"/>
  <c r="CR95" i="75" s="1"/>
  <c r="O96" i="5" s="1"/>
  <c r="DB98" i="75"/>
  <c r="P99" i="5" s="1"/>
  <c r="DB81" i="75"/>
  <c r="P82" i="5" s="1"/>
  <c r="DB79" i="75"/>
  <c r="P80" i="5" s="1"/>
  <c r="DB50" i="75"/>
  <c r="P51" i="5" s="1"/>
  <c r="DB53" i="75"/>
  <c r="P54" i="5" s="1"/>
  <c r="DB149" i="75"/>
  <c r="P150" i="5" s="1"/>
  <c r="DB146" i="75"/>
  <c r="P147" i="5" s="1"/>
  <c r="CD135" i="75"/>
  <c r="DB123" i="75"/>
  <c r="P124" i="5" s="1"/>
  <c r="CE126" i="75"/>
  <c r="CR126" i="75" s="1"/>
  <c r="O127" i="5" s="1"/>
  <c r="DB59" i="75"/>
  <c r="P60" i="5" s="1"/>
  <c r="DB14" i="75"/>
  <c r="P15" i="5" s="1"/>
  <c r="BU182" i="75"/>
  <c r="CE182" i="75" s="1"/>
  <c r="DB159" i="75"/>
  <c r="P160" i="5" s="1"/>
  <c r="DB116" i="75"/>
  <c r="P117" i="5" s="1"/>
  <c r="DB112" i="75"/>
  <c r="P113" i="5" s="1"/>
  <c r="DB105" i="75"/>
  <c r="P106" i="5" s="1"/>
  <c r="CD71" i="75"/>
  <c r="CE71" i="75" s="1"/>
  <c r="CR71" i="75" s="1"/>
  <c r="O72" i="5" s="1"/>
  <c r="BU70" i="75"/>
  <c r="CE70" i="75" s="1"/>
  <c r="CR70" i="75" s="1"/>
  <c r="O71" i="5" s="1"/>
  <c r="DB22" i="75"/>
  <c r="P23" i="5" s="1"/>
  <c r="DB187" i="75"/>
  <c r="P188" i="5" s="1"/>
  <c r="DB160" i="75"/>
  <c r="P161" i="5" s="1"/>
  <c r="DB157" i="75"/>
  <c r="P158" i="5" s="1"/>
  <c r="DB73" i="75"/>
  <c r="P74" i="5" s="1"/>
  <c r="DB66" i="75"/>
  <c r="P67" i="5" s="1"/>
  <c r="CE65" i="75"/>
  <c r="CR65" i="75" s="1"/>
  <c r="O66" i="5" s="1"/>
  <c r="DB8" i="75"/>
  <c r="P9" i="5" s="1"/>
  <c r="DB16" i="75"/>
  <c r="P17" i="5" s="1"/>
  <c r="DB38" i="75"/>
  <c r="P39" i="5" s="1"/>
  <c r="DB33" i="75"/>
  <c r="P34" i="5" s="1"/>
  <c r="DB147" i="75"/>
  <c r="P148" i="5" s="1"/>
  <c r="DB139" i="75"/>
  <c r="P140" i="5" s="1"/>
  <c r="DB90" i="75"/>
  <c r="P91" i="5" s="1"/>
  <c r="DB63" i="75"/>
  <c r="P64" i="5" s="1"/>
  <c r="CE147" i="75" l="1"/>
  <c r="CR147" i="75" s="1"/>
  <c r="O148" i="5" s="1"/>
  <c r="CE135" i="75"/>
  <c r="CR135" i="75" s="1"/>
  <c r="O136" i="5" s="1"/>
  <c r="CE172" i="75"/>
  <c r="CR172" i="75" s="1"/>
  <c r="O173" i="5" s="1"/>
  <c r="CE12" i="75"/>
  <c r="CR12" i="75" s="1"/>
  <c r="O13" i="5" s="1"/>
  <c r="CE158" i="75"/>
  <c r="CR158" i="75" s="1"/>
  <c r="O159" i="5" s="1"/>
  <c r="CE171" i="75"/>
  <c r="CR171" i="75" s="1"/>
  <c r="O172" i="5" s="1"/>
  <c r="CE141" i="75"/>
  <c r="CR141" i="75" s="1"/>
  <c r="O142" i="5" s="1"/>
  <c r="CE30" i="75"/>
  <c r="CR30" i="75" s="1"/>
  <c r="O31" i="5" s="1"/>
  <c r="CE14" i="75"/>
  <c r="CR14" i="75" s="1"/>
  <c r="O15" i="5" s="1"/>
  <c r="CE117" i="75"/>
  <c r="CR117" i="75" s="1"/>
  <c r="O118" i="5" s="1"/>
  <c r="CE58" i="75"/>
  <c r="CR58" i="75" s="1"/>
  <c r="O59" i="5" s="1"/>
  <c r="CE116" i="75"/>
  <c r="CR116" i="75" s="1"/>
  <c r="O117" i="5" s="1"/>
  <c r="CE56" i="75"/>
  <c r="CR56" i="75" s="1"/>
  <c r="O57" i="5" s="1"/>
  <c r="CE154" i="75"/>
  <c r="CR154" i="75" s="1"/>
  <c r="CE145" i="75"/>
  <c r="CR145" i="75" s="1"/>
  <c r="O146" i="5" s="1"/>
  <c r="CE180" i="75"/>
  <c r="CR180" i="75" s="1"/>
  <c r="CE143" i="75"/>
  <c r="CR143" i="75" s="1"/>
  <c r="O144" i="5" s="1"/>
  <c r="CE146" i="75"/>
  <c r="CR146" i="75" s="1"/>
  <c r="CE107" i="75"/>
  <c r="CR107" i="75" s="1"/>
  <c r="CE190" i="75"/>
  <c r="CR190" i="75" s="1"/>
  <c r="O191" i="5" s="1"/>
  <c r="CE97" i="75"/>
  <c r="CR97" i="75" s="1"/>
  <c r="CE69" i="75"/>
  <c r="CR69" i="75" s="1"/>
  <c r="O70" i="5" s="1"/>
  <c r="CE34" i="75"/>
  <c r="CR34" i="75" s="1"/>
  <c r="O35" i="5" s="1"/>
  <c r="CE170" i="75"/>
  <c r="CR170" i="75" s="1"/>
  <c r="CE189" i="75"/>
  <c r="CR189" i="75" s="1"/>
  <c r="O190" i="5" s="1"/>
  <c r="CE173" i="75"/>
  <c r="CR173" i="75" s="1"/>
  <c r="CE155" i="75"/>
  <c r="CR155" i="75" s="1"/>
  <c r="O156" i="5" s="1"/>
  <c r="CE77" i="75"/>
  <c r="CR77" i="75" s="1"/>
  <c r="O78" i="5" s="1"/>
  <c r="CE187" i="75"/>
  <c r="CR187" i="75" s="1"/>
  <c r="O188" i="5" s="1"/>
  <c r="CE122" i="75"/>
  <c r="CR122" i="75" s="1"/>
  <c r="CR21" i="75"/>
  <c r="O22" i="5" s="1"/>
  <c r="CR156" i="75"/>
  <c r="O157" i="5" s="1"/>
  <c r="CR23" i="75"/>
  <c r="O24" i="5" s="1"/>
  <c r="CR134" i="75"/>
  <c r="O135" i="5" s="1"/>
  <c r="CR129" i="75"/>
  <c r="O130" i="5" s="1"/>
  <c r="CR25" i="75"/>
  <c r="O26" i="5" s="1"/>
  <c r="CR167" i="75"/>
  <c r="O168" i="5" s="1"/>
  <c r="CR166" i="75"/>
  <c r="O167" i="5" s="1"/>
  <c r="CR153" i="75"/>
  <c r="O154" i="5" s="1"/>
  <c r="CR110" i="75"/>
  <c r="CR99" i="75"/>
  <c r="CR76" i="75"/>
  <c r="O77" i="5" s="1"/>
  <c r="CR36" i="75"/>
  <c r="O37" i="5" s="1"/>
  <c r="CR142" i="75"/>
  <c r="O143" i="5" s="1"/>
  <c r="CR176" i="75"/>
  <c r="O177" i="5" s="1"/>
  <c r="CR48" i="75"/>
  <c r="O49" i="5" s="1"/>
  <c r="CR104" i="75"/>
  <c r="O105" i="5" s="1"/>
  <c r="CR80" i="75"/>
  <c r="O81" i="5" s="1"/>
  <c r="CR182" i="75"/>
  <c r="O183" i="5" s="1"/>
  <c r="CR9" i="75"/>
  <c r="O10" i="5" s="1"/>
  <c r="DM69" i="75"/>
  <c r="DM111" i="75"/>
  <c r="CE91" i="75"/>
  <c r="CE83" i="75"/>
  <c r="CE186" i="75"/>
  <c r="CE87" i="75"/>
  <c r="CE133" i="75"/>
  <c r="CR133" i="75" s="1"/>
  <c r="O134" i="5" s="1"/>
  <c r="CE32" i="75"/>
  <c r="CE139" i="75"/>
  <c r="CE90" i="75"/>
  <c r="CE103" i="75"/>
  <c r="CE42" i="75"/>
  <c r="CE132" i="75"/>
  <c r="CE128" i="75"/>
  <c r="CE88" i="75"/>
  <c r="CE159" i="75"/>
  <c r="CE150" i="75"/>
  <c r="CE96" i="75"/>
  <c r="CE18" i="75"/>
  <c r="CE82" i="75"/>
  <c r="CE127" i="75"/>
  <c r="DM55" i="75"/>
  <c r="DM7" i="75"/>
  <c r="CE52" i="75"/>
  <c r="CE137" i="75"/>
  <c r="CE148" i="75"/>
  <c r="DM17" i="75"/>
  <c r="DM63" i="75"/>
  <c r="DM50" i="75"/>
  <c r="DM37" i="75"/>
  <c r="CE169" i="75"/>
  <c r="CE191" i="75"/>
  <c r="CE138" i="75"/>
  <c r="CE59" i="75"/>
  <c r="CR59" i="75" s="1"/>
  <c r="O60" i="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DM180" i="75" l="1"/>
  <c r="O181" i="5"/>
  <c r="H38" i="5"/>
  <c r="R38" i="5"/>
  <c r="H112" i="5"/>
  <c r="R112" i="5"/>
  <c r="H51" i="5"/>
  <c r="R51" i="5"/>
  <c r="H70" i="5"/>
  <c r="R70" i="5"/>
  <c r="DM107" i="75"/>
  <c r="O108" i="5"/>
  <c r="H56" i="5"/>
  <c r="R56" i="5"/>
  <c r="DM110" i="75"/>
  <c r="O111" i="5"/>
  <c r="DM170" i="75"/>
  <c r="O171" i="5"/>
  <c r="H64" i="5"/>
  <c r="R64" i="5"/>
  <c r="DM122" i="75"/>
  <c r="O123" i="5"/>
  <c r="DM173" i="75"/>
  <c r="O174" i="5"/>
  <c r="DM146" i="75"/>
  <c r="O147" i="5"/>
  <c r="DM154" i="75"/>
  <c r="O155" i="5"/>
  <c r="H18" i="5"/>
  <c r="R18" i="5"/>
  <c r="H8" i="5"/>
  <c r="R8" i="5"/>
  <c r="DM99" i="75"/>
  <c r="O100" i="5"/>
  <c r="DM97" i="75"/>
  <c r="O98" i="5"/>
  <c r="CR138" i="75"/>
  <c r="O139" i="5" s="1"/>
  <c r="CR148" i="75"/>
  <c r="O149" i="5" s="1"/>
  <c r="CR82" i="75"/>
  <c r="O83" i="5" s="1"/>
  <c r="CR90" i="75"/>
  <c r="CR83" i="75"/>
  <c r="O84" i="5" s="1"/>
  <c r="CR186" i="75"/>
  <c r="O187" i="5" s="1"/>
  <c r="CR191" i="75"/>
  <c r="O192" i="5" s="1"/>
  <c r="CR127" i="75"/>
  <c r="CR18" i="75"/>
  <c r="O19" i="5" s="1"/>
  <c r="CR88" i="75"/>
  <c r="O89" i="5" s="1"/>
  <c r="CR91" i="75"/>
  <c r="CR52" i="75"/>
  <c r="O53" i="5" s="1"/>
  <c r="CR169" i="75"/>
  <c r="O170" i="5" s="1"/>
  <c r="CR96" i="75"/>
  <c r="O97" i="5" s="1"/>
  <c r="CR139" i="75"/>
  <c r="O140" i="5" s="1"/>
  <c r="CR150" i="75"/>
  <c r="O151" i="5" s="1"/>
  <c r="CR128" i="75"/>
  <c r="O129" i="5" s="1"/>
  <c r="CR32" i="75"/>
  <c r="O33" i="5" s="1"/>
  <c r="CR159" i="75"/>
  <c r="CR103" i="75"/>
  <c r="CR137" i="75"/>
  <c r="O138" i="5" s="1"/>
  <c r="CR132" i="75"/>
  <c r="O133" i="5" s="1"/>
  <c r="CR42" i="75"/>
  <c r="O43" i="5" s="1"/>
  <c r="CR87" i="75"/>
  <c r="O88" i="5" s="1"/>
  <c r="B193" i="83"/>
  <c r="DM103" i="75" l="1"/>
  <c r="O104" i="5"/>
  <c r="DM127" i="75"/>
  <c r="O128" i="5"/>
  <c r="DM90" i="75"/>
  <c r="O91" i="5"/>
  <c r="DM159" i="75"/>
  <c r="O160" i="5"/>
  <c r="DM91" i="75"/>
  <c r="O92" i="5"/>
  <c r="H98" i="5"/>
  <c r="R98" i="5"/>
  <c r="H155" i="5"/>
  <c r="R155" i="5"/>
  <c r="H174" i="5"/>
  <c r="R174" i="5"/>
  <c r="H111" i="5"/>
  <c r="R111" i="5"/>
  <c r="H108" i="5"/>
  <c r="R108" i="5"/>
  <c r="H100" i="5"/>
  <c r="R100" i="5"/>
  <c r="H147" i="5"/>
  <c r="R147" i="5"/>
  <c r="H123" i="5"/>
  <c r="R123" i="5"/>
  <c r="H171" i="5"/>
  <c r="R171" i="5"/>
  <c r="H181" i="5"/>
  <c r="R181" i="5"/>
  <c r="B194" i="83"/>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H160" i="5" l="1"/>
  <c r="R160" i="5"/>
  <c r="H128" i="5"/>
  <c r="R128" i="5"/>
  <c r="H92" i="5"/>
  <c r="R92" i="5"/>
  <c r="H91" i="5"/>
  <c r="R91" i="5"/>
  <c r="H104" i="5"/>
  <c r="R10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K4" i="75"/>
  <c r="N4" i="75"/>
  <c r="V4" i="75" s="1"/>
  <c r="O4" i="75"/>
  <c r="W4" i="75" s="1"/>
  <c r="Q4" i="75"/>
  <c r="Z4" i="75" s="1"/>
  <c r="R4" i="75"/>
  <c r="AA4" i="75" s="1"/>
  <c r="S4" i="75"/>
  <c r="AB4" i="75" s="1"/>
  <c r="T4" i="75"/>
  <c r="U4" i="75"/>
  <c r="DR4" i="75"/>
  <c r="DS4" i="75"/>
  <c r="D5" i="75"/>
  <c r="H5" i="75"/>
  <c r="I5" i="75"/>
  <c r="K5" i="75"/>
  <c r="M5" i="75"/>
  <c r="N5" i="75"/>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8" i="5"/>
  <c r="G7" i="75"/>
  <c r="M7" i="75"/>
  <c r="N7" i="75"/>
  <c r="V7" i="75" s="1"/>
  <c r="O7" i="75"/>
  <c r="W7" i="75" s="1"/>
  <c r="Q7" i="75"/>
  <c r="Z7" i="75" s="1"/>
  <c r="R7" i="75"/>
  <c r="S7" i="75"/>
  <c r="T7" i="75"/>
  <c r="AD7" i="75" s="1"/>
  <c r="U7" i="75"/>
  <c r="AF7" i="75" s="1"/>
  <c r="AG7" i="75"/>
  <c r="DR7" i="75"/>
  <c r="DS7" i="75"/>
  <c r="G8" i="75"/>
  <c r="H8" i="75"/>
  <c r="I8" i="75"/>
  <c r="K8" i="75"/>
  <c r="M8" i="75"/>
  <c r="N8" i="75"/>
  <c r="V8" i="75" s="1"/>
  <c r="O8" i="75"/>
  <c r="W8" i="75" s="1"/>
  <c r="Q8" i="75"/>
  <c r="Z8" i="75" s="1"/>
  <c r="R8" i="75"/>
  <c r="AA8" i="75" s="1"/>
  <c r="S8" i="75"/>
  <c r="T8" i="75"/>
  <c r="AD8" i="75" s="1"/>
  <c r="U8" i="75"/>
  <c r="AF8" i="75" s="1"/>
  <c r="DR8" i="75"/>
  <c r="DS8" i="75"/>
  <c r="G9" i="75"/>
  <c r="H9" i="75"/>
  <c r="I9" i="75"/>
  <c r="K9" i="75"/>
  <c r="N9" i="75"/>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O14" i="75"/>
  <c r="W14" i="75" s="1"/>
  <c r="Q14" i="75"/>
  <c r="Z14" i="75" s="1"/>
  <c r="R14" i="75"/>
  <c r="AA14" i="75" s="1"/>
  <c r="S14" i="75"/>
  <c r="AB14" i="75" s="1"/>
  <c r="T14" i="75"/>
  <c r="U14" i="75"/>
  <c r="AF14" i="75" s="1"/>
  <c r="AG14" i="75"/>
  <c r="DR14" i="75"/>
  <c r="DS14" i="75"/>
  <c r="N15" i="75"/>
  <c r="V15" i="75" s="1"/>
  <c r="O15" i="75"/>
  <c r="W15" i="75" s="1"/>
  <c r="Q15" i="75"/>
  <c r="Z15" i="75" s="1"/>
  <c r="R15" i="75"/>
  <c r="AA15" i="75" s="1"/>
  <c r="S15" i="75"/>
  <c r="AB15" i="75" s="1"/>
  <c r="T15" i="75"/>
  <c r="U15" i="75"/>
  <c r="DR15" i="75"/>
  <c r="DS15" i="75"/>
  <c r="C16" i="75"/>
  <c r="D16" i="75"/>
  <c r="D17" i="5"/>
  <c r="H16" i="75"/>
  <c r="M16" i="75"/>
  <c r="N16" i="75"/>
  <c r="O16" i="75"/>
  <c r="W16" i="75" s="1"/>
  <c r="Q16" i="75"/>
  <c r="Z16" i="75" s="1"/>
  <c r="R16" i="75"/>
  <c r="AA16" i="75" s="1"/>
  <c r="S16" i="75"/>
  <c r="AB16" i="75" s="1"/>
  <c r="T16" i="75"/>
  <c r="AD16" i="75" s="1"/>
  <c r="U16" i="75"/>
  <c r="AF16" i="75" s="1"/>
  <c r="DR16" i="75"/>
  <c r="DS16" i="75"/>
  <c r="C17" i="75"/>
  <c r="D17" i="75"/>
  <c r="G17" i="75"/>
  <c r="H17" i="75"/>
  <c r="I17" i="75"/>
  <c r="K17" i="75"/>
  <c r="M17" i="75"/>
  <c r="N17" i="75"/>
  <c r="O17" i="75"/>
  <c r="W17" i="75" s="1"/>
  <c r="Q17" i="75"/>
  <c r="Z17" i="75" s="1"/>
  <c r="R17" i="75"/>
  <c r="AA17" i="75" s="1"/>
  <c r="S17" i="75"/>
  <c r="AB17" i="75" s="1"/>
  <c r="T17" i="75"/>
  <c r="AD17" i="75" s="1"/>
  <c r="U17" i="75"/>
  <c r="AF17" i="75" s="1"/>
  <c r="AG17" i="75"/>
  <c r="DR17" i="75"/>
  <c r="DS17" i="75"/>
  <c r="D18" i="75"/>
  <c r="G18" i="75"/>
  <c r="H18" i="75"/>
  <c r="I18" i="75"/>
  <c r="K18" i="75"/>
  <c r="M18" i="75"/>
  <c r="N18" i="75"/>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T19" i="75"/>
  <c r="AD19" i="75" s="1"/>
  <c r="U19" i="75"/>
  <c r="AF19" i="75" s="1"/>
  <c r="AG19" i="75"/>
  <c r="DR19" i="75"/>
  <c r="DS19" i="75"/>
  <c r="C20" i="75"/>
  <c r="D20" i="75"/>
  <c r="G20" i="75"/>
  <c r="H20" i="75"/>
  <c r="I20" i="75"/>
  <c r="K20" i="75"/>
  <c r="M20" i="75"/>
  <c r="N20" i="75"/>
  <c r="V20" i="75" s="1"/>
  <c r="O20" i="75"/>
  <c r="W20" i="75" s="1"/>
  <c r="Q20" i="75"/>
  <c r="R20" i="75"/>
  <c r="S20" i="75"/>
  <c r="AB20" i="75" s="1"/>
  <c r="T20" i="75"/>
  <c r="AD20" i="75" s="1"/>
  <c r="U20" i="75"/>
  <c r="AF20" i="75" s="1"/>
  <c r="AG20" i="75"/>
  <c r="DR20" i="75"/>
  <c r="DS20" i="75"/>
  <c r="G21" i="75"/>
  <c r="H21" i="75"/>
  <c r="I21" i="75"/>
  <c r="K21" i="75"/>
  <c r="M21" i="75"/>
  <c r="N21" i="75"/>
  <c r="V21" i="75" s="1"/>
  <c r="O21" i="75"/>
  <c r="W21" i="75" s="1"/>
  <c r="Q21" i="75"/>
  <c r="Z21" i="75" s="1"/>
  <c r="R21" i="75"/>
  <c r="S21" i="75"/>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R29" i="75"/>
  <c r="AA29" i="75" s="1"/>
  <c r="S29" i="75"/>
  <c r="AB29" i="75" s="1"/>
  <c r="T29" i="75"/>
  <c r="AD29" i="75" s="1"/>
  <c r="U29" i="75"/>
  <c r="AF29" i="75" s="1"/>
  <c r="DR29" i="75"/>
  <c r="DS29" i="75"/>
  <c r="C30" i="75"/>
  <c r="D30" i="75"/>
  <c r="D31" i="5"/>
  <c r="G30" i="75"/>
  <c r="H30" i="75"/>
  <c r="I30" i="75"/>
  <c r="K30" i="75"/>
  <c r="M30" i="75"/>
  <c r="N30" i="75"/>
  <c r="O30" i="75"/>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DR31" i="75"/>
  <c r="DS31" i="75"/>
  <c r="D32" i="75"/>
  <c r="G32" i="75"/>
  <c r="H32" i="75"/>
  <c r="I32" i="75"/>
  <c r="K32" i="75"/>
  <c r="N32" i="75"/>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O34" i="75"/>
  <c r="W34" i="75" s="1"/>
  <c r="Q34" i="75"/>
  <c r="Z34" i="75" s="1"/>
  <c r="R34" i="75"/>
  <c r="AA34" i="75" s="1"/>
  <c r="S34" i="75"/>
  <c r="AB34" i="75" s="1"/>
  <c r="T34" i="75"/>
  <c r="AD34" i="75" s="1"/>
  <c r="U34" i="75"/>
  <c r="AF34" i="75" s="1"/>
  <c r="AG34" i="75"/>
  <c r="DR34" i="75"/>
  <c r="DS34" i="75"/>
  <c r="C35" i="75"/>
  <c r="D35" i="75"/>
  <c r="G35" i="75"/>
  <c r="H35" i="75"/>
  <c r="I35" i="75"/>
  <c r="K35" i="75"/>
  <c r="N35" i="75"/>
  <c r="O35" i="75"/>
  <c r="W35" i="75" s="1"/>
  <c r="Q35" i="75"/>
  <c r="Z35" i="75" s="1"/>
  <c r="R35" i="75"/>
  <c r="AA35" i="75" s="1"/>
  <c r="S35" i="75"/>
  <c r="AB35" i="75" s="1"/>
  <c r="T35" i="75"/>
  <c r="AD35" i="75" s="1"/>
  <c r="U35" i="75"/>
  <c r="AF35" i="75" s="1"/>
  <c r="DR35" i="75"/>
  <c r="DS35" i="75"/>
  <c r="H36" i="75"/>
  <c r="I36" i="75"/>
  <c r="K36" i="75"/>
  <c r="M36" i="75"/>
  <c r="N36" i="75"/>
  <c r="V36" i="75" s="1"/>
  <c r="O36" i="75"/>
  <c r="W36" i="75" s="1"/>
  <c r="Q36" i="75"/>
  <c r="R36" i="75"/>
  <c r="S36" i="75"/>
  <c r="AB36" i="75" s="1"/>
  <c r="T36" i="75"/>
  <c r="AD36" i="75" s="1"/>
  <c r="U36" i="75"/>
  <c r="AF36" i="75" s="1"/>
  <c r="DR36" i="75"/>
  <c r="DS36" i="75"/>
  <c r="N37" i="75"/>
  <c r="V37" i="75" s="1"/>
  <c r="O37" i="75"/>
  <c r="Q37" i="75"/>
  <c r="R37" i="75"/>
  <c r="AA37" i="75" s="1"/>
  <c r="S37" i="75"/>
  <c r="AB37" i="75" s="1"/>
  <c r="T37" i="75"/>
  <c r="AD37" i="75" s="1"/>
  <c r="U37" i="75"/>
  <c r="AF37" i="75" s="1"/>
  <c r="DR37" i="75"/>
  <c r="DS37" i="75"/>
  <c r="K38" i="75"/>
  <c r="N38" i="75"/>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R39" i="75"/>
  <c r="AA39" i="75" s="1"/>
  <c r="S39" i="75"/>
  <c r="AB39" i="75" s="1"/>
  <c r="T39" i="75"/>
  <c r="AD39" i="75" s="1"/>
  <c r="U39" i="75"/>
  <c r="AF39" i="75" s="1"/>
  <c r="AG39" i="75"/>
  <c r="DR39" i="75"/>
  <c r="DS39" i="75"/>
  <c r="D40" i="75"/>
  <c r="G40" i="75"/>
  <c r="H40" i="75"/>
  <c r="I40" i="75"/>
  <c r="K40" i="75"/>
  <c r="M40" i="75"/>
  <c r="N40" i="75"/>
  <c r="V40" i="75" s="1"/>
  <c r="O40" i="75"/>
  <c r="Q40" i="75"/>
  <c r="R40" i="75"/>
  <c r="AA40" i="75" s="1"/>
  <c r="S40" i="75"/>
  <c r="AB40" i="75" s="1"/>
  <c r="T40" i="75"/>
  <c r="AD40" i="75" s="1"/>
  <c r="U40" i="75"/>
  <c r="AF40" i="75" s="1"/>
  <c r="AG40" i="75"/>
  <c r="DR40" i="75"/>
  <c r="DS40" i="75"/>
  <c r="D41" i="75"/>
  <c r="G41" i="75"/>
  <c r="H41" i="75"/>
  <c r="I41" i="75"/>
  <c r="K41" i="75"/>
  <c r="N41" i="75"/>
  <c r="V41" i="75" s="1"/>
  <c r="O41" i="75"/>
  <c r="W41" i="75" s="1"/>
  <c r="Q41" i="75"/>
  <c r="R41" i="75"/>
  <c r="S41" i="75"/>
  <c r="AB41" i="75" s="1"/>
  <c r="T41" i="75"/>
  <c r="AD41" i="75" s="1"/>
  <c r="U41" i="75"/>
  <c r="AF41" i="75" s="1"/>
  <c r="DR41" i="75"/>
  <c r="DS41" i="75"/>
  <c r="I42" i="75"/>
  <c r="M42" i="75"/>
  <c r="N42" i="75"/>
  <c r="O42" i="75"/>
  <c r="W42" i="75" s="1"/>
  <c r="Q42" i="75"/>
  <c r="Z42" i="75" s="1"/>
  <c r="R42" i="75"/>
  <c r="AA42" i="75" s="1"/>
  <c r="S42" i="75"/>
  <c r="AB42" i="75" s="1"/>
  <c r="T42" i="75"/>
  <c r="AD42" i="75" s="1"/>
  <c r="U42" i="75"/>
  <c r="AF42" i="75" s="1"/>
  <c r="DR42" i="75"/>
  <c r="DS42" i="75"/>
  <c r="C43" i="75"/>
  <c r="D43" i="75"/>
  <c r="H43" i="75"/>
  <c r="I43" i="75"/>
  <c r="K43" i="75"/>
  <c r="M43" i="75"/>
  <c r="N43" i="75"/>
  <c r="O43" i="75"/>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T46" i="75" s="1"/>
  <c r="C45" i="84" s="1"/>
  <c r="D47" i="75"/>
  <c r="G47" i="75"/>
  <c r="H47" i="75"/>
  <c r="I47" i="75"/>
  <c r="K47" i="75"/>
  <c r="M47" i="75"/>
  <c r="N47" i="75"/>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T48" i="75" s="1"/>
  <c r="C47" i="84" s="1"/>
  <c r="D49" i="75"/>
  <c r="H49" i="75"/>
  <c r="I49" i="75"/>
  <c r="K49" i="75"/>
  <c r="M49" i="75"/>
  <c r="N49" i="75"/>
  <c r="O49" i="75"/>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G51" i="75"/>
  <c r="DR51" i="75"/>
  <c r="DS51" i="75"/>
  <c r="H52" i="75"/>
  <c r="I52" i="75"/>
  <c r="K52" i="75"/>
  <c r="M52" i="75"/>
  <c r="N52" i="75"/>
  <c r="O52" i="75"/>
  <c r="W52" i="75" s="1"/>
  <c r="Q52" i="75"/>
  <c r="Z52" i="75" s="1"/>
  <c r="R52" i="75"/>
  <c r="AA52" i="75" s="1"/>
  <c r="S52" i="75"/>
  <c r="AB52" i="75" s="1"/>
  <c r="T52" i="75"/>
  <c r="AD52" i="75" s="1"/>
  <c r="U52" i="75"/>
  <c r="AF52" i="75" s="1"/>
  <c r="DR52" i="75"/>
  <c r="DS52" i="75"/>
  <c r="D53" i="75"/>
  <c r="H53" i="75"/>
  <c r="I53" i="75"/>
  <c r="K53" i="75"/>
  <c r="M53" i="75"/>
  <c r="N53" i="75"/>
  <c r="V53" i="75" s="1"/>
  <c r="O53" i="75"/>
  <c r="Q53" i="75"/>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U54" i="75"/>
  <c r="AF54" i="75" s="1"/>
  <c r="DR54" i="75"/>
  <c r="DS54" i="75"/>
  <c r="D55" i="75"/>
  <c r="G55" i="75"/>
  <c r="H55" i="75"/>
  <c r="I55" i="75"/>
  <c r="K55" i="75"/>
  <c r="M55" i="75"/>
  <c r="N55" i="75"/>
  <c r="V55" i="75" s="1"/>
  <c r="O55" i="75"/>
  <c r="W55" i="75" s="1"/>
  <c r="Q55" i="75"/>
  <c r="Z55" i="75" s="1"/>
  <c r="R55" i="75"/>
  <c r="AA55" i="75" s="1"/>
  <c r="S55" i="75"/>
  <c r="AB55" i="75" s="1"/>
  <c r="T55" i="75"/>
  <c r="U55" i="75"/>
  <c r="AG55" i="75"/>
  <c r="DR55" i="75"/>
  <c r="DS55" i="75"/>
  <c r="D56" i="75"/>
  <c r="G56" i="75"/>
  <c r="H56" i="75"/>
  <c r="I56" i="75"/>
  <c r="K56" i="75"/>
  <c r="M56" i="75"/>
  <c r="N56" i="75"/>
  <c r="V56" i="75" s="1"/>
  <c r="O56" i="75"/>
  <c r="W56" i="75" s="1"/>
  <c r="Q56" i="75"/>
  <c r="Z56" i="75" s="1"/>
  <c r="R56" i="75"/>
  <c r="AA56" i="75" s="1"/>
  <c r="S56" i="75"/>
  <c r="AB56" i="75" s="1"/>
  <c r="T56" i="75"/>
  <c r="AD56" i="75" s="1"/>
  <c r="U56" i="75"/>
  <c r="DR56" i="75"/>
  <c r="DS56" i="75"/>
  <c r="C57" i="75"/>
  <c r="D57" i="75"/>
  <c r="G57" i="75"/>
  <c r="H57" i="75"/>
  <c r="I57" i="75"/>
  <c r="K57" i="75"/>
  <c r="M57" i="75"/>
  <c r="N57" i="75"/>
  <c r="V57" i="75" s="1"/>
  <c r="O57" i="75"/>
  <c r="W57" i="75" s="1"/>
  <c r="Q57" i="75"/>
  <c r="Z57" i="75" s="1"/>
  <c r="R57" i="75"/>
  <c r="AA57" i="75" s="1"/>
  <c r="S57" i="75"/>
  <c r="AB57" i="75" s="1"/>
  <c r="T57" i="75"/>
  <c r="AD57" i="75" s="1"/>
  <c r="U57" i="75"/>
  <c r="AG57" i="75"/>
  <c r="DR57" i="75"/>
  <c r="DS57" i="75"/>
  <c r="D58" i="75"/>
  <c r="G58" i="75"/>
  <c r="H58" i="75"/>
  <c r="I58" i="75"/>
  <c r="K58" i="75"/>
  <c r="M58" i="75"/>
  <c r="N58" i="75"/>
  <c r="V58" i="75" s="1"/>
  <c r="O58" i="75"/>
  <c r="W58" i="75" s="1"/>
  <c r="Q58" i="75"/>
  <c r="Z58" i="75" s="1"/>
  <c r="R58" i="75"/>
  <c r="AA58" i="75" s="1"/>
  <c r="S58" i="75"/>
  <c r="AB58" i="75" s="1"/>
  <c r="T58" i="75"/>
  <c r="U58" i="75"/>
  <c r="DR58" i="75"/>
  <c r="DS58" i="75"/>
  <c r="D59" i="75"/>
  <c r="D60" i="5"/>
  <c r="H59" i="75"/>
  <c r="K59" i="75"/>
  <c r="M59" i="75"/>
  <c r="N59" i="75"/>
  <c r="O59" i="75"/>
  <c r="W59" i="75" s="1"/>
  <c r="Q59" i="75"/>
  <c r="Z59" i="75" s="1"/>
  <c r="R59" i="75"/>
  <c r="AA59" i="75" s="1"/>
  <c r="S59" i="75"/>
  <c r="AB59" i="75" s="1"/>
  <c r="T59" i="75"/>
  <c r="AD59" i="75" s="1"/>
  <c r="U59" i="75"/>
  <c r="AF59" i="75" s="1"/>
  <c r="DR59" i="75"/>
  <c r="DS59" i="75"/>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O61" i="75"/>
  <c r="W61" i="75" s="1"/>
  <c r="Q61" i="75"/>
  <c r="Z61" i="75" s="1"/>
  <c r="R61" i="75"/>
  <c r="AA61" i="75" s="1"/>
  <c r="S61" i="75"/>
  <c r="AB61" i="75" s="1"/>
  <c r="T61" i="75"/>
  <c r="AD61" i="75" s="1"/>
  <c r="U61" i="75"/>
  <c r="AF61" i="75" s="1"/>
  <c r="DR61" i="75"/>
  <c r="DS61" i="75"/>
  <c r="D62" i="75"/>
  <c r="G62" i="75"/>
  <c r="H62" i="75"/>
  <c r="I62" i="75"/>
  <c r="K62" i="75"/>
  <c r="M62" i="75"/>
  <c r="N62" i="75"/>
  <c r="O62" i="75"/>
  <c r="Q62" i="75"/>
  <c r="Z62" i="75" s="1"/>
  <c r="R62" i="75"/>
  <c r="AA62" i="75" s="1"/>
  <c r="S62" i="75"/>
  <c r="AB62" i="75" s="1"/>
  <c r="T62" i="75"/>
  <c r="AD62" i="75" s="1"/>
  <c r="U62" i="75"/>
  <c r="AF62" i="75" s="1"/>
  <c r="AG62" i="75"/>
  <c r="DR62" i="75"/>
  <c r="DS62" i="75"/>
  <c r="C63" i="75"/>
  <c r="D63" i="75"/>
  <c r="H63" i="75"/>
  <c r="I63" i="75"/>
  <c r="K63" i="75"/>
  <c r="M63" i="75"/>
  <c r="N63" i="75"/>
  <c r="O63" i="75"/>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S64" i="75"/>
  <c r="AB64" i="75" s="1"/>
  <c r="T64" i="75"/>
  <c r="AD64" i="75" s="1"/>
  <c r="U64" i="75"/>
  <c r="AF64" i="75" s="1"/>
  <c r="DR64" i="75"/>
  <c r="DS64" i="75"/>
  <c r="D65" i="75"/>
  <c r="G65" i="75"/>
  <c r="H65" i="75"/>
  <c r="I65" i="75"/>
  <c r="K65" i="75"/>
  <c r="M65" i="75"/>
  <c r="N65" i="75"/>
  <c r="V65" i="75" s="1"/>
  <c r="O65" i="75"/>
  <c r="W65" i="75" s="1"/>
  <c r="Q65" i="75"/>
  <c r="Z65" i="75" s="1"/>
  <c r="R65" i="75"/>
  <c r="S65" i="75"/>
  <c r="T65" i="75"/>
  <c r="AD65" i="75" s="1"/>
  <c r="U65" i="75"/>
  <c r="AF65" i="75" s="1"/>
  <c r="AG65" i="75"/>
  <c r="DR65" i="75"/>
  <c r="DS65" i="75"/>
  <c r="C66" i="75"/>
  <c r="D66" i="75"/>
  <c r="H66" i="75"/>
  <c r="I66" i="75"/>
  <c r="J66" i="75" s="1"/>
  <c r="K66" i="75"/>
  <c r="M66" i="75"/>
  <c r="N66" i="75"/>
  <c r="V66" i="75" s="1"/>
  <c r="O66" i="75"/>
  <c r="W66" i="75" s="1"/>
  <c r="Q66" i="75"/>
  <c r="Z66" i="75" s="1"/>
  <c r="R66" i="75"/>
  <c r="S66" i="75"/>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DR67" i="75"/>
  <c r="DS67" i="75"/>
  <c r="D68" i="75"/>
  <c r="D69" i="5"/>
  <c r="G68" i="75"/>
  <c r="H68" i="75"/>
  <c r="I68" i="75"/>
  <c r="K68" i="75"/>
  <c r="M68" i="75"/>
  <c r="N68" i="75"/>
  <c r="V68" i="75" s="1"/>
  <c r="O68" i="75"/>
  <c r="W68" i="75" s="1"/>
  <c r="Q68" i="75"/>
  <c r="Z68" i="75" s="1"/>
  <c r="R68" i="75"/>
  <c r="AA68" i="75" s="1"/>
  <c r="S68" i="75"/>
  <c r="AB68" i="75" s="1"/>
  <c r="T68" i="75"/>
  <c r="U68" i="75"/>
  <c r="DR68" i="75"/>
  <c r="DS68" i="75"/>
  <c r="H69" i="75"/>
  <c r="I69" i="75"/>
  <c r="K69" i="75"/>
  <c r="M69" i="75"/>
  <c r="N69" i="75"/>
  <c r="O69" i="75"/>
  <c r="Q69" i="75"/>
  <c r="Z69" i="75" s="1"/>
  <c r="R69" i="75"/>
  <c r="AA69" i="75" s="1"/>
  <c r="S69" i="75"/>
  <c r="AB69" i="75" s="1"/>
  <c r="T69" i="75"/>
  <c r="AD69" i="75" s="1"/>
  <c r="U69" i="75"/>
  <c r="AF69" i="75" s="1"/>
  <c r="DR69" i="75"/>
  <c r="DS69" i="75"/>
  <c r="C70" i="75"/>
  <c r="D70" i="75"/>
  <c r="H70" i="75"/>
  <c r="I70" i="75"/>
  <c r="K70" i="75"/>
  <c r="M70" i="75"/>
  <c r="N70" i="75"/>
  <c r="V70" i="75" s="1"/>
  <c r="O70" i="75"/>
  <c r="Q70" i="75"/>
  <c r="R70" i="75"/>
  <c r="AA70" i="75" s="1"/>
  <c r="S70" i="75"/>
  <c r="AB70" i="75" s="1"/>
  <c r="T70" i="75"/>
  <c r="AD70" i="75" s="1"/>
  <c r="U70" i="75"/>
  <c r="AF70" i="75" s="1"/>
  <c r="DR70" i="75"/>
  <c r="DS70" i="75"/>
  <c r="C71" i="75"/>
  <c r="D71" i="75"/>
  <c r="H71" i="75"/>
  <c r="I71" i="75"/>
  <c r="K71" i="75"/>
  <c r="M71" i="75"/>
  <c r="N71" i="75"/>
  <c r="V71" i="75" s="1"/>
  <c r="O71" i="75"/>
  <c r="W71" i="75" s="1"/>
  <c r="Q71" i="75"/>
  <c r="R71" i="75"/>
  <c r="S71" i="75"/>
  <c r="AB71" i="75" s="1"/>
  <c r="T71" i="75"/>
  <c r="AD71" i="75" s="1"/>
  <c r="U71" i="75"/>
  <c r="AF71" i="75" s="1"/>
  <c r="DR71" i="75"/>
  <c r="DS71" i="75"/>
  <c r="C72" i="75"/>
  <c r="D72" i="75"/>
  <c r="H72" i="75"/>
  <c r="I72" i="75"/>
  <c r="K72" i="75"/>
  <c r="M72" i="75"/>
  <c r="N72" i="75"/>
  <c r="V72" i="75" s="1"/>
  <c r="O72" i="75"/>
  <c r="W72" i="75" s="1"/>
  <c r="Q72" i="75"/>
  <c r="Z72" i="75" s="1"/>
  <c r="R72" i="75"/>
  <c r="S72" i="75"/>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DR73" i="75"/>
  <c r="DS73" i="75"/>
  <c r="D74" i="75"/>
  <c r="H74" i="75"/>
  <c r="I74" i="75"/>
  <c r="K74" i="75"/>
  <c r="M74" i="75"/>
  <c r="N74" i="75"/>
  <c r="O74" i="75"/>
  <c r="W74" i="75" s="1"/>
  <c r="Q74" i="75"/>
  <c r="Z74" i="75" s="1"/>
  <c r="R74" i="75"/>
  <c r="AA74" i="75" s="1"/>
  <c r="S74" i="75"/>
  <c r="AB74" i="75" s="1"/>
  <c r="T74" i="75"/>
  <c r="AD74" i="75" s="1"/>
  <c r="U74" i="75"/>
  <c r="AF74" i="75" s="1"/>
  <c r="DR74" i="75"/>
  <c r="DS74" i="75"/>
  <c r="D75" i="75"/>
  <c r="G75" i="75"/>
  <c r="H75" i="75"/>
  <c r="I75" i="75"/>
  <c r="K75" i="75"/>
  <c r="M75" i="75"/>
  <c r="N75" i="75"/>
  <c r="O75" i="75"/>
  <c r="Q75" i="75"/>
  <c r="Z75" i="75" s="1"/>
  <c r="R75" i="75"/>
  <c r="AA75" i="75" s="1"/>
  <c r="S75" i="75"/>
  <c r="AB75" i="75" s="1"/>
  <c r="T75" i="75"/>
  <c r="AD75" i="75" s="1"/>
  <c r="U75" i="75"/>
  <c r="AF75" i="75" s="1"/>
  <c r="DR75" i="75"/>
  <c r="DS75" i="75"/>
  <c r="G76" i="75"/>
  <c r="H76" i="75"/>
  <c r="I76" i="75"/>
  <c r="K76" i="75"/>
  <c r="M76" i="75"/>
  <c r="N76" i="75"/>
  <c r="V76" i="75" s="1"/>
  <c r="O76" i="75"/>
  <c r="Q76" i="75"/>
  <c r="Z76" i="75" s="1"/>
  <c r="R76" i="75"/>
  <c r="AA76" i="75" s="1"/>
  <c r="S76" i="75"/>
  <c r="AB76" i="75" s="1"/>
  <c r="T76" i="75"/>
  <c r="AD76" i="75" s="1"/>
  <c r="U76" i="75"/>
  <c r="AF76" i="75" s="1"/>
  <c r="AG76" i="75"/>
  <c r="DR76" i="75"/>
  <c r="DS76" i="75"/>
  <c r="H77" i="75"/>
  <c r="I77" i="75"/>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DR78" i="75"/>
  <c r="DS78" i="75"/>
  <c r="H79" i="75"/>
  <c r="I79" i="75"/>
  <c r="K79" i="75"/>
  <c r="M79" i="75"/>
  <c r="N79" i="75"/>
  <c r="V79" i="75" s="1"/>
  <c r="O79" i="75"/>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S80" i="75"/>
  <c r="T80" i="75"/>
  <c r="AD80" i="75" s="1"/>
  <c r="U80" i="75"/>
  <c r="AF80" i="75" s="1"/>
  <c r="DR80" i="75"/>
  <c r="DS80" i="75"/>
  <c r="C81" i="75"/>
  <c r="D81" i="75"/>
  <c r="H81" i="75"/>
  <c r="I81" i="75"/>
  <c r="K81" i="75"/>
  <c r="M81" i="75"/>
  <c r="N81" i="75"/>
  <c r="V81" i="75" s="1"/>
  <c r="O81" i="75"/>
  <c r="W81" i="75" s="1"/>
  <c r="Q81" i="75"/>
  <c r="Z81" i="75" s="1"/>
  <c r="R81" i="75"/>
  <c r="AA81" i="75" s="1"/>
  <c r="S81" i="75"/>
  <c r="T81" i="75"/>
  <c r="AD81" i="75" s="1"/>
  <c r="U81" i="75"/>
  <c r="AF81" i="75" s="1"/>
  <c r="AG81" i="75"/>
  <c r="DR81" i="75"/>
  <c r="DT81" i="75" s="1"/>
  <c r="C80" i="84" s="1"/>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Q83" i="75"/>
  <c r="Z83" i="75" s="1"/>
  <c r="R83" i="75"/>
  <c r="AA83" i="75" s="1"/>
  <c r="S83" i="75"/>
  <c r="AB83" i="75" s="1"/>
  <c r="T83" i="75"/>
  <c r="AD83" i="75" s="1"/>
  <c r="U83" i="75"/>
  <c r="AF83" i="75" s="1"/>
  <c r="DR83" i="75"/>
  <c r="DS83" i="75"/>
  <c r="D84" i="75"/>
  <c r="G84" i="75"/>
  <c r="H84" i="75"/>
  <c r="I84" i="75"/>
  <c r="K84" i="75"/>
  <c r="M84" i="75"/>
  <c r="N84" i="75"/>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S85" i="75"/>
  <c r="T85" i="75"/>
  <c r="AD85" i="75" s="1"/>
  <c r="U85" i="75"/>
  <c r="AF85" i="75" s="1"/>
  <c r="AG85" i="75"/>
  <c r="DR85" i="75"/>
  <c r="DS85" i="75"/>
  <c r="D86" i="75"/>
  <c r="G86" i="75"/>
  <c r="H86" i="75"/>
  <c r="I86" i="75"/>
  <c r="K86" i="75"/>
  <c r="M86" i="75"/>
  <c r="N86" i="75"/>
  <c r="V86" i="75" s="1"/>
  <c r="O86" i="75"/>
  <c r="W86" i="75" s="1"/>
  <c r="Q86" i="75"/>
  <c r="Z86" i="75" s="1"/>
  <c r="R86" i="75"/>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O88" i="75"/>
  <c r="W88" i="75" s="1"/>
  <c r="Q88" i="75"/>
  <c r="Z88" i="75" s="1"/>
  <c r="R88" i="75"/>
  <c r="AA88" i="75" s="1"/>
  <c r="S88" i="75"/>
  <c r="AB88" i="75" s="1"/>
  <c r="T88" i="75"/>
  <c r="AD88" i="75" s="1"/>
  <c r="U88" i="75"/>
  <c r="DR88" i="75"/>
  <c r="DS88" i="75"/>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Q90" i="75"/>
  <c r="R90" i="75"/>
  <c r="AA90" i="75" s="1"/>
  <c r="S90" i="75"/>
  <c r="AB90" i="75" s="1"/>
  <c r="T90" i="75"/>
  <c r="AD90" i="75" s="1"/>
  <c r="U90" i="75"/>
  <c r="AF90" i="75" s="1"/>
  <c r="DR90" i="75"/>
  <c r="DS90" i="75"/>
  <c r="C91" i="75"/>
  <c r="D91" i="75"/>
  <c r="H91" i="75"/>
  <c r="I91" i="75"/>
  <c r="K91" i="75"/>
  <c r="M91" i="75"/>
  <c r="N91" i="75"/>
  <c r="V91" i="75" s="1"/>
  <c r="O91" i="75"/>
  <c r="W91" i="75" s="1"/>
  <c r="Q91" i="75"/>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DT94" i="75" s="1"/>
  <c r="C93" i="84" s="1"/>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G96" i="75"/>
  <c r="DR96" i="75"/>
  <c r="DS96" i="75"/>
  <c r="DT96" i="75" s="1"/>
  <c r="C95" i="84" s="1"/>
  <c r="C97" i="75"/>
  <c r="D97" i="75"/>
  <c r="G97" i="75"/>
  <c r="H97" i="75"/>
  <c r="I97" i="75"/>
  <c r="K97" i="75"/>
  <c r="M97" i="75"/>
  <c r="N97" i="75"/>
  <c r="V97" i="75" s="1"/>
  <c r="O97" i="75"/>
  <c r="W97" i="75" s="1"/>
  <c r="Q97" i="75"/>
  <c r="Z97" i="75" s="1"/>
  <c r="R97" i="75"/>
  <c r="AA97" i="75" s="1"/>
  <c r="S97" i="75"/>
  <c r="AB97" i="75" s="1"/>
  <c r="T97" i="75"/>
  <c r="U97" i="75"/>
  <c r="AF97" i="75" s="1"/>
  <c r="DR97" i="75"/>
  <c r="DS97" i="75"/>
  <c r="DT97" i="75" s="1"/>
  <c r="C96" i="84" s="1"/>
  <c r="C98" i="75"/>
  <c r="D98" i="75"/>
  <c r="H98" i="75"/>
  <c r="I98" i="75"/>
  <c r="K98" i="75"/>
  <c r="M98" i="75"/>
  <c r="N98" i="75"/>
  <c r="V98" i="75" s="1"/>
  <c r="O98" i="75"/>
  <c r="W98" i="75" s="1"/>
  <c r="Q98" i="75"/>
  <c r="Z98" i="75" s="1"/>
  <c r="R98" i="75"/>
  <c r="AA98" i="75" s="1"/>
  <c r="S98" i="75"/>
  <c r="AB98" i="75" s="1"/>
  <c r="T98" i="75"/>
  <c r="AD98" i="75" s="1"/>
  <c r="U98" i="75"/>
  <c r="AG98" i="75"/>
  <c r="DR98" i="75"/>
  <c r="DS98" i="75"/>
  <c r="DT98" i="75" s="1"/>
  <c r="C97" i="84" s="1"/>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T100" i="75" s="1"/>
  <c r="C99" i="84" s="1"/>
  <c r="DS100" i="75"/>
  <c r="C101" i="75"/>
  <c r="D101" i="75"/>
  <c r="G101" i="75"/>
  <c r="H101" i="75"/>
  <c r="I101" i="75"/>
  <c r="K101" i="75"/>
  <c r="M101" i="75"/>
  <c r="N101" i="75"/>
  <c r="V101" i="75" s="1"/>
  <c r="O101" i="75"/>
  <c r="W101" i="75" s="1"/>
  <c r="Q101" i="75"/>
  <c r="Z101" i="75" s="1"/>
  <c r="R101" i="75"/>
  <c r="AA101" i="75" s="1"/>
  <c r="S101" i="75"/>
  <c r="AB101" i="75" s="1"/>
  <c r="T101" i="75"/>
  <c r="U101" i="75"/>
  <c r="DR101" i="75"/>
  <c r="DS101" i="75"/>
  <c r="DT101" i="75" s="1"/>
  <c r="C100" i="84" s="1"/>
  <c r="C102" i="75"/>
  <c r="D102" i="75"/>
  <c r="G102" i="75"/>
  <c r="H102" i="75"/>
  <c r="I102" i="75"/>
  <c r="K102" i="75"/>
  <c r="M102" i="75"/>
  <c r="N102" i="75"/>
  <c r="V102" i="75" s="1"/>
  <c r="O102" i="75"/>
  <c r="W102" i="75" s="1"/>
  <c r="Q102" i="75"/>
  <c r="Z102" i="75" s="1"/>
  <c r="R102" i="75"/>
  <c r="AA102" i="75" s="1"/>
  <c r="S102" i="75"/>
  <c r="AB102" i="75" s="1"/>
  <c r="T102" i="75"/>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U103" i="75"/>
  <c r="DR103" i="75"/>
  <c r="DS103" i="75"/>
  <c r="DT103" i="75" s="1"/>
  <c r="C102" i="84" s="1"/>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105" i="75"/>
  <c r="H105" i="75"/>
  <c r="I105" i="75"/>
  <c r="K105" i="75"/>
  <c r="M105" i="75"/>
  <c r="N105" i="75"/>
  <c r="O105" i="75"/>
  <c r="Q105" i="75"/>
  <c r="R105" i="75"/>
  <c r="AA105" i="75" s="1"/>
  <c r="S105" i="75"/>
  <c r="AB105" i="75" s="1"/>
  <c r="T105" i="75"/>
  <c r="AD105" i="75" s="1"/>
  <c r="U105" i="75"/>
  <c r="AF105" i="75" s="1"/>
  <c r="DR105" i="75"/>
  <c r="DS105" i="75"/>
  <c r="C106" i="75"/>
  <c r="D106" i="75"/>
  <c r="D107" i="5"/>
  <c r="H106" i="75"/>
  <c r="I106" i="75"/>
  <c r="K106" i="75"/>
  <c r="M106" i="75"/>
  <c r="N106" i="75"/>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Q108" i="75"/>
  <c r="Z108" i="75" s="1"/>
  <c r="R108" i="75"/>
  <c r="AA108" i="75" s="1"/>
  <c r="S108" i="75"/>
  <c r="AB108" i="75" s="1"/>
  <c r="T108" i="75"/>
  <c r="AD108" i="75" s="1"/>
  <c r="U108" i="75"/>
  <c r="AF108" i="75" s="1"/>
  <c r="AG108" i="75"/>
  <c r="DR108" i="75"/>
  <c r="DS108" i="75"/>
  <c r="C109" i="75"/>
  <c r="D109" i="75"/>
  <c r="D110" i="5"/>
  <c r="H109" i="75"/>
  <c r="K109" i="75"/>
  <c r="M109" i="75"/>
  <c r="N109" i="75"/>
  <c r="O109" i="75"/>
  <c r="Q109" i="75"/>
  <c r="Z109" i="75" s="1"/>
  <c r="R109" i="75"/>
  <c r="AA109" i="75" s="1"/>
  <c r="S109" i="75"/>
  <c r="AB109" i="75" s="1"/>
  <c r="T109" i="75"/>
  <c r="AD109" i="75" s="1"/>
  <c r="U109" i="75"/>
  <c r="AF109" i="75" s="1"/>
  <c r="DR109" i="75"/>
  <c r="DS109" i="75"/>
  <c r="C110" i="75"/>
  <c r="D110" i="75"/>
  <c r="H110" i="75"/>
  <c r="I110" i="75"/>
  <c r="K110" i="75"/>
  <c r="M110" i="75"/>
  <c r="N110" i="75"/>
  <c r="O110" i="75"/>
  <c r="Q110" i="75"/>
  <c r="Z110" i="75" s="1"/>
  <c r="R110" i="75"/>
  <c r="AA110" i="75" s="1"/>
  <c r="S110" i="75"/>
  <c r="AB110" i="75" s="1"/>
  <c r="T110" i="75"/>
  <c r="AD110" i="75" s="1"/>
  <c r="U110" i="75"/>
  <c r="AF110" i="75" s="1"/>
  <c r="DR110" i="75"/>
  <c r="DS110" i="75"/>
  <c r="C111" i="75"/>
  <c r="D111" i="75"/>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U112" i="75"/>
  <c r="AF112" i="75" s="1"/>
  <c r="DR112" i="75"/>
  <c r="DS112" i="75"/>
  <c r="D113" i="75"/>
  <c r="D114" i="5"/>
  <c r="H113" i="75"/>
  <c r="I113" i="75"/>
  <c r="K113" i="75"/>
  <c r="M113" i="75"/>
  <c r="N113" i="75"/>
  <c r="V113" i="75" s="1"/>
  <c r="O113" i="75"/>
  <c r="W113" i="75" s="1"/>
  <c r="Q113" i="75"/>
  <c r="Z113" i="75" s="1"/>
  <c r="R113" i="75"/>
  <c r="AA113" i="75" s="1"/>
  <c r="S113" i="75"/>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U114" i="75"/>
  <c r="AF114" i="75" s="1"/>
  <c r="DR114" i="75"/>
  <c r="DS114" i="75"/>
  <c r="DT114" i="75" s="1"/>
  <c r="C113" i="84" s="1"/>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O123" i="75"/>
  <c r="W123" i="75" s="1"/>
  <c r="Q123" i="75"/>
  <c r="R123" i="75"/>
  <c r="AA123" i="75" s="1"/>
  <c r="S123" i="75"/>
  <c r="AB123" i="75" s="1"/>
  <c r="T123" i="75"/>
  <c r="AD123" i="75" s="1"/>
  <c r="U123" i="75"/>
  <c r="AF123" i="75" s="1"/>
  <c r="AG123" i="75"/>
  <c r="DR123" i="75"/>
  <c r="DS123" i="75"/>
  <c r="H124" i="75"/>
  <c r="I124" i="75"/>
  <c r="K124" i="75"/>
  <c r="M124" i="75"/>
  <c r="N124" i="75"/>
  <c r="V124" i="75" s="1"/>
  <c r="O124" i="75"/>
  <c r="W124" i="75" s="1"/>
  <c r="Q124" i="75"/>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T128" i="75"/>
  <c r="AD128" i="75" s="1"/>
  <c r="U128" i="75"/>
  <c r="AF128" i="75" s="1"/>
  <c r="AG128" i="75"/>
  <c r="DR128" i="75"/>
  <c r="DT128" i="75" s="1"/>
  <c r="C127" i="84" s="1"/>
  <c r="DS128" i="75"/>
  <c r="H129" i="75"/>
  <c r="I129" i="75"/>
  <c r="K129" i="75"/>
  <c r="M129" i="75"/>
  <c r="N129" i="75"/>
  <c r="V129" i="75" s="1"/>
  <c r="O129" i="75"/>
  <c r="W129" i="75" s="1"/>
  <c r="Q129" i="75"/>
  <c r="Z129" i="75" s="1"/>
  <c r="R129" i="75"/>
  <c r="AA129" i="75" s="1"/>
  <c r="S129" i="75"/>
  <c r="AB129" i="75" s="1"/>
  <c r="T129" i="75"/>
  <c r="AD129" i="75" s="1"/>
  <c r="U129" i="75"/>
  <c r="AG129" i="75"/>
  <c r="DR129" i="75"/>
  <c r="DS129" i="75"/>
  <c r="DT129" i="75" s="1"/>
  <c r="C128" i="84" s="1"/>
  <c r="H130" i="75"/>
  <c r="I130" i="75"/>
  <c r="K130" i="75"/>
  <c r="M130" i="75"/>
  <c r="N130" i="75"/>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J132" i="75" s="1"/>
  <c r="K132" i="75"/>
  <c r="M132" i="75"/>
  <c r="N132" i="75"/>
  <c r="V132" i="75" s="1"/>
  <c r="O132" i="75"/>
  <c r="W132" i="75" s="1"/>
  <c r="Q132" i="75"/>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T133" i="75"/>
  <c r="AD133" i="75" s="1"/>
  <c r="U133" i="75"/>
  <c r="AF133" i="75" s="1"/>
  <c r="DR133" i="75"/>
  <c r="DS133" i="75"/>
  <c r="H134" i="75"/>
  <c r="I134" i="75"/>
  <c r="K134" i="75"/>
  <c r="M134" i="75"/>
  <c r="N134" i="75"/>
  <c r="V134" i="75" s="1"/>
  <c r="O134" i="75"/>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R142" i="75"/>
  <c r="AA142" i="75" s="1"/>
  <c r="S142" i="75"/>
  <c r="T142" i="75"/>
  <c r="AD142" i="75" s="1"/>
  <c r="U142" i="75"/>
  <c r="AF142" i="75" s="1"/>
  <c r="DR142" i="75"/>
  <c r="DS142" i="75"/>
  <c r="D143" i="75"/>
  <c r="G143" i="75"/>
  <c r="H143" i="75"/>
  <c r="I143" i="75"/>
  <c r="K143" i="75"/>
  <c r="M143" i="75"/>
  <c r="N143" i="75"/>
  <c r="V143" i="75" s="1"/>
  <c r="O143" i="75"/>
  <c r="W143" i="75" s="1"/>
  <c r="Q143" i="75"/>
  <c r="Z143" i="75" s="1"/>
  <c r="R143" i="75"/>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T146" i="75"/>
  <c r="AD146" i="75" s="1"/>
  <c r="U146" i="75"/>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O154" i="75"/>
  <c r="W154" i="75" s="1"/>
  <c r="AI154" i="75" s="1"/>
  <c r="Q154" i="75"/>
  <c r="Z154" i="75" s="1"/>
  <c r="R154" i="75"/>
  <c r="S154" i="75"/>
  <c r="AB154" i="75" s="1"/>
  <c r="T154" i="75"/>
  <c r="AD154" i="75" s="1"/>
  <c r="U154" i="75"/>
  <c r="AF154" i="75" s="1"/>
  <c r="AG154" i="75"/>
  <c r="DR154" i="75"/>
  <c r="DS154" i="75"/>
  <c r="D155" i="75"/>
  <c r="G155" i="75"/>
  <c r="H155" i="75"/>
  <c r="I155" i="75"/>
  <c r="K155" i="75"/>
  <c r="M155" i="75"/>
  <c r="N155" i="75"/>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T160" i="75" s="1"/>
  <c r="C159" i="84" s="1"/>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G166" i="75"/>
  <c r="DR166" i="75"/>
  <c r="DS166" i="75"/>
  <c r="D167" i="75"/>
  <c r="G167" i="75"/>
  <c r="H167" i="75"/>
  <c r="I167" i="75"/>
  <c r="K167" i="75"/>
  <c r="M167" i="75"/>
  <c r="N167" i="75"/>
  <c r="V167" i="75" s="1"/>
  <c r="O167" i="75"/>
  <c r="W167" i="75" s="1"/>
  <c r="Q167" i="75"/>
  <c r="Z167" i="75" s="1"/>
  <c r="R167" i="75"/>
  <c r="AA167" i="75" s="1"/>
  <c r="S167" i="75"/>
  <c r="T167" i="75"/>
  <c r="AD167" i="75" s="1"/>
  <c r="U167" i="75"/>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C168" i="84"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T191" i="75" s="1"/>
  <c r="C190" i="84" s="1"/>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O193" i="75"/>
  <c r="W193" i="75" s="1"/>
  <c r="Q193" i="75"/>
  <c r="Z193" i="75" s="1"/>
  <c r="R193" i="75"/>
  <c r="AA193" i="75" s="1"/>
  <c r="S193" i="75"/>
  <c r="AB193" i="75" s="1"/>
  <c r="T193" i="75"/>
  <c r="AD193" i="75" s="1"/>
  <c r="U193" i="75"/>
  <c r="AF193" i="75" s="1"/>
  <c r="DR193" i="75"/>
  <c r="DS193" i="75"/>
  <c r="E4" i="3"/>
  <c r="T5" i="5" s="1"/>
  <c r="F4" i="3"/>
  <c r="G4" i="3"/>
  <c r="J4" i="3"/>
  <c r="K4" i="3" s="1"/>
  <c r="L4" i="3"/>
  <c r="P4" i="3"/>
  <c r="R4" i="3" s="1"/>
  <c r="S4" i="3" s="1"/>
  <c r="U4" i="3"/>
  <c r="W4" i="3" s="1"/>
  <c r="X4" i="3"/>
  <c r="AC4" i="3"/>
  <c r="AD4" i="3"/>
  <c r="AF4" i="3"/>
  <c r="AG4" i="3" s="1"/>
  <c r="AH4" i="3" s="1"/>
  <c r="AA5" i="5" s="1"/>
  <c r="AI4" i="3"/>
  <c r="AJ4" i="3"/>
  <c r="E5" i="3"/>
  <c r="T6" i="5" s="1"/>
  <c r="F5" i="3"/>
  <c r="G5" i="3"/>
  <c r="J5" i="3"/>
  <c r="K5" i="3" s="1"/>
  <c r="L5" i="3"/>
  <c r="P5" i="3"/>
  <c r="Q5" i="3" s="1"/>
  <c r="U5" i="3"/>
  <c r="W5" i="3" s="1"/>
  <c r="X5" i="3"/>
  <c r="AC5" i="3"/>
  <c r="AD5" i="3"/>
  <c r="AF5" i="3"/>
  <c r="AG5" i="3" s="1"/>
  <c r="AH5" i="3" s="1"/>
  <c r="AA6" i="5" s="1"/>
  <c r="AI5" i="3"/>
  <c r="AJ5" i="3"/>
  <c r="E6" i="3"/>
  <c r="T7" i="5" s="1"/>
  <c r="F6" i="3"/>
  <c r="G6" i="3"/>
  <c r="J6" i="3"/>
  <c r="K6" i="3" s="1"/>
  <c r="L6" i="3"/>
  <c r="P6" i="3"/>
  <c r="Q6" i="3" s="1"/>
  <c r="U6" i="3"/>
  <c r="W6" i="3" s="1"/>
  <c r="X6" i="3"/>
  <c r="AC6" i="3"/>
  <c r="AD6" i="3"/>
  <c r="AF6" i="3"/>
  <c r="AG6" i="3" s="1"/>
  <c r="AH6" i="3" s="1"/>
  <c r="AA7" i="5" s="1"/>
  <c r="AI6" i="3"/>
  <c r="AJ6" i="3"/>
  <c r="F7" i="3"/>
  <c r="G7" i="3"/>
  <c r="J7" i="3"/>
  <c r="K7" i="3" s="1"/>
  <c r="L7" i="3"/>
  <c r="P7" i="3"/>
  <c r="Q7" i="3" s="1"/>
  <c r="U7" i="3"/>
  <c r="W7" i="3" s="1"/>
  <c r="X7" i="3"/>
  <c r="AC7" i="3"/>
  <c r="AD7" i="3"/>
  <c r="AF7" i="3"/>
  <c r="AG7" i="3" s="1"/>
  <c r="AH7" i="3" s="1"/>
  <c r="AA8" i="5" s="1"/>
  <c r="AI7" i="3"/>
  <c r="AJ7" i="3"/>
  <c r="F8" i="3"/>
  <c r="G8" i="3"/>
  <c r="J8" i="3"/>
  <c r="K8" i="3" s="1"/>
  <c r="L8" i="3"/>
  <c r="P8" i="3"/>
  <c r="Q8" i="3" s="1"/>
  <c r="U8" i="3"/>
  <c r="W8" i="3" s="1"/>
  <c r="X8" i="3"/>
  <c r="AC8" i="3"/>
  <c r="AD8" i="3"/>
  <c r="AF8" i="3"/>
  <c r="AG8" i="3" s="1"/>
  <c r="AH8" i="3" s="1"/>
  <c r="AA9" i="5" s="1"/>
  <c r="AI8" i="3"/>
  <c r="AJ8" i="3"/>
  <c r="F9" i="3"/>
  <c r="G9" i="3"/>
  <c r="J9" i="3"/>
  <c r="K9" i="3" s="1"/>
  <c r="L9" i="3"/>
  <c r="P9" i="3"/>
  <c r="Q9" i="3" s="1"/>
  <c r="U9" i="3"/>
  <c r="W9" i="3" s="1"/>
  <c r="X9" i="3"/>
  <c r="AC9" i="3"/>
  <c r="AD9" i="3"/>
  <c r="AF9" i="3"/>
  <c r="AG9" i="3" s="1"/>
  <c r="AH9" i="3" s="1"/>
  <c r="AA10" i="5" s="1"/>
  <c r="AI9" i="3"/>
  <c r="AJ9" i="3"/>
  <c r="F10" i="3"/>
  <c r="G10" i="3"/>
  <c r="J10" i="3"/>
  <c r="K10" i="3" s="1"/>
  <c r="L10" i="3"/>
  <c r="P10" i="3"/>
  <c r="R10" i="3" s="1"/>
  <c r="S10" i="3" s="1"/>
  <c r="U10" i="3"/>
  <c r="W10" i="3" s="1"/>
  <c r="X10" i="3"/>
  <c r="AC10" i="3"/>
  <c r="AD10" i="3"/>
  <c r="AF10" i="3"/>
  <c r="AG10" i="3" s="1"/>
  <c r="AH10" i="3" s="1"/>
  <c r="AA11" i="5" s="1"/>
  <c r="AI10" i="3"/>
  <c r="AJ10" i="3"/>
  <c r="F11" i="3"/>
  <c r="G11" i="3"/>
  <c r="J11" i="3"/>
  <c r="K11" i="3" s="1"/>
  <c r="L11" i="3"/>
  <c r="P11" i="3"/>
  <c r="Q11" i="3" s="1"/>
  <c r="U11" i="3"/>
  <c r="W11" i="3" s="1"/>
  <c r="X11" i="3"/>
  <c r="AC11" i="3"/>
  <c r="AD11" i="3"/>
  <c r="AF11" i="3"/>
  <c r="AG11" i="3" s="1"/>
  <c r="AH11" i="3" s="1"/>
  <c r="AA12" i="5" s="1"/>
  <c r="AI11" i="3"/>
  <c r="AJ11" i="3"/>
  <c r="E12" i="3"/>
  <c r="T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AA14" i="5" s="1"/>
  <c r="AI13" i="3"/>
  <c r="AJ13" i="3"/>
  <c r="E14" i="3"/>
  <c r="T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AA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AA20" i="5" s="1"/>
  <c r="AI19" i="3"/>
  <c r="AJ19" i="3"/>
  <c r="F20" i="3"/>
  <c r="G20" i="3"/>
  <c r="J20" i="3"/>
  <c r="K20" i="3" s="1"/>
  <c r="L20" i="3"/>
  <c r="P20" i="3"/>
  <c r="Q20" i="3" s="1"/>
  <c r="U20" i="3"/>
  <c r="W20" i="3" s="1"/>
  <c r="X20" i="3"/>
  <c r="AC20" i="3"/>
  <c r="AD20" i="3"/>
  <c r="AF20" i="3"/>
  <c r="AG20" i="3" s="1"/>
  <c r="AH20" i="3" s="1"/>
  <c r="AA21" i="5" s="1"/>
  <c r="AI20" i="3"/>
  <c r="AJ20" i="3"/>
  <c r="F21" i="3"/>
  <c r="G21" i="3"/>
  <c r="J21" i="3"/>
  <c r="K21" i="3" s="1"/>
  <c r="L21" i="3"/>
  <c r="P21" i="3"/>
  <c r="Q21" i="3" s="1"/>
  <c r="U21" i="3"/>
  <c r="W21" i="3" s="1"/>
  <c r="X21" i="3"/>
  <c r="AC21" i="3"/>
  <c r="AD21" i="3"/>
  <c r="AF21" i="3"/>
  <c r="AG21" i="3" s="1"/>
  <c r="AH21" i="3" s="1"/>
  <c r="AA22" i="5" s="1"/>
  <c r="AI21" i="3"/>
  <c r="AJ21" i="3"/>
  <c r="E22" i="3"/>
  <c r="T23" i="5" s="1"/>
  <c r="F22" i="3"/>
  <c r="G22" i="3"/>
  <c r="J22" i="3"/>
  <c r="K22" i="3" s="1"/>
  <c r="L22" i="3"/>
  <c r="P22" i="3"/>
  <c r="R22" i="3" s="1"/>
  <c r="S22" i="3" s="1"/>
  <c r="U22" i="3"/>
  <c r="W22" i="3" s="1"/>
  <c r="X22" i="3"/>
  <c r="AC22" i="3"/>
  <c r="AD22" i="3"/>
  <c r="AF22" i="3"/>
  <c r="AG22" i="3" s="1"/>
  <c r="AH22" i="3" s="1"/>
  <c r="AA23" i="5" s="1"/>
  <c r="AI22" i="3"/>
  <c r="AJ22" i="3"/>
  <c r="F23" i="3"/>
  <c r="G23" i="3"/>
  <c r="J23" i="3"/>
  <c r="K23" i="3" s="1"/>
  <c r="L23" i="3"/>
  <c r="P23" i="3"/>
  <c r="Q23" i="3" s="1"/>
  <c r="U23" i="3"/>
  <c r="W23" i="3" s="1"/>
  <c r="X23" i="3"/>
  <c r="AC23" i="3"/>
  <c r="AD23" i="3"/>
  <c r="AF23" i="3"/>
  <c r="AG23" i="3" s="1"/>
  <c r="AH23" i="3" s="1"/>
  <c r="AA24" i="5" s="1"/>
  <c r="AI23" i="3"/>
  <c r="AJ23" i="3"/>
  <c r="F24" i="3"/>
  <c r="G24" i="3"/>
  <c r="J24" i="3"/>
  <c r="K24" i="3" s="1"/>
  <c r="L24" i="3"/>
  <c r="P24" i="3"/>
  <c r="Q24" i="3" s="1"/>
  <c r="U24" i="3"/>
  <c r="W24" i="3" s="1"/>
  <c r="X24" i="3"/>
  <c r="AC24" i="3"/>
  <c r="AD24" i="3"/>
  <c r="AF24" i="3"/>
  <c r="AG24" i="3" s="1"/>
  <c r="AH24" i="3" s="1"/>
  <c r="AA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AA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T30" i="5" s="1"/>
  <c r="F29" i="3"/>
  <c r="G29" i="3"/>
  <c r="J29" i="3"/>
  <c r="K29" i="3" s="1"/>
  <c r="L29" i="3"/>
  <c r="P29" i="3"/>
  <c r="Q29" i="3" s="1"/>
  <c r="U29" i="3"/>
  <c r="W29" i="3" s="1"/>
  <c r="X29" i="3"/>
  <c r="AC29" i="3"/>
  <c r="AD29" i="3"/>
  <c r="AF29" i="3"/>
  <c r="AG29" i="3" s="1"/>
  <c r="AH29" i="3" s="1"/>
  <c r="AA30" i="5" s="1"/>
  <c r="AI29" i="3"/>
  <c r="AJ29" i="3"/>
  <c r="E30" i="3"/>
  <c r="F30" i="3"/>
  <c r="G30" i="3"/>
  <c r="J30" i="3"/>
  <c r="K30" i="3" s="1"/>
  <c r="L30" i="3"/>
  <c r="P30" i="3"/>
  <c r="Q30" i="3" s="1"/>
  <c r="U30" i="3"/>
  <c r="W30" i="3" s="1"/>
  <c r="X30" i="3"/>
  <c r="AC30" i="3"/>
  <c r="AD30" i="3"/>
  <c r="AF30" i="3"/>
  <c r="AG30" i="3" s="1"/>
  <c r="AH30" i="3" s="1"/>
  <c r="AA31" i="5" s="1"/>
  <c r="AI30" i="3"/>
  <c r="AJ30" i="3"/>
  <c r="F31" i="3"/>
  <c r="G31" i="3"/>
  <c r="J31" i="3"/>
  <c r="K31" i="3" s="1"/>
  <c r="L31" i="3"/>
  <c r="P31" i="3"/>
  <c r="Q31" i="3" s="1"/>
  <c r="U31" i="3"/>
  <c r="W31" i="3" s="1"/>
  <c r="X31" i="3"/>
  <c r="AC31" i="3"/>
  <c r="AD31" i="3"/>
  <c r="AF31" i="3"/>
  <c r="AG31" i="3" s="1"/>
  <c r="AH31" i="3" s="1"/>
  <c r="AA32" i="5" s="1"/>
  <c r="AI31" i="3"/>
  <c r="AJ31" i="3"/>
  <c r="F32" i="3"/>
  <c r="G32" i="3"/>
  <c r="J32" i="3"/>
  <c r="K32" i="3" s="1"/>
  <c r="L32" i="3"/>
  <c r="P32" i="3"/>
  <c r="Q32" i="3" s="1"/>
  <c r="U32" i="3"/>
  <c r="W32" i="3" s="1"/>
  <c r="X32" i="3"/>
  <c r="AC32" i="3"/>
  <c r="AD32" i="3"/>
  <c r="AF32" i="3"/>
  <c r="AG32" i="3" s="1"/>
  <c r="AH32" i="3" s="1"/>
  <c r="AA33" i="5" s="1"/>
  <c r="AI32" i="3"/>
  <c r="AJ32" i="3"/>
  <c r="F33" i="3"/>
  <c r="G33" i="3"/>
  <c r="J33" i="3"/>
  <c r="K33" i="3" s="1"/>
  <c r="L33" i="3"/>
  <c r="P33" i="3"/>
  <c r="Q33" i="3" s="1"/>
  <c r="U33" i="3"/>
  <c r="W33" i="3" s="1"/>
  <c r="X33" i="3"/>
  <c r="AC33" i="3"/>
  <c r="AD33" i="3"/>
  <c r="AF33" i="3"/>
  <c r="AG33" i="3" s="1"/>
  <c r="AH33" i="3" s="1"/>
  <c r="AA34" i="5" s="1"/>
  <c r="AI33" i="3"/>
  <c r="AJ33" i="3"/>
  <c r="E34" i="3"/>
  <c r="T35" i="5" s="1"/>
  <c r="F34" i="3"/>
  <c r="G34" i="3"/>
  <c r="J34" i="3"/>
  <c r="K34" i="3" s="1"/>
  <c r="L34" i="3"/>
  <c r="P34" i="3"/>
  <c r="R34" i="3" s="1"/>
  <c r="S34" i="3" s="1"/>
  <c r="U34" i="3"/>
  <c r="W34" i="3" s="1"/>
  <c r="X34" i="3"/>
  <c r="AC34" i="3"/>
  <c r="AD34" i="3"/>
  <c r="AF34" i="3"/>
  <c r="AG34" i="3" s="1"/>
  <c r="AH34" i="3" s="1"/>
  <c r="AA35" i="5" s="1"/>
  <c r="AI34" i="3"/>
  <c r="AJ34" i="3"/>
  <c r="E35" i="3"/>
  <c r="T36" i="5" s="1"/>
  <c r="F35" i="3"/>
  <c r="G35" i="3"/>
  <c r="J35" i="3"/>
  <c r="K35" i="3" s="1"/>
  <c r="L35" i="3"/>
  <c r="P35" i="3"/>
  <c r="R35" i="3" s="1"/>
  <c r="S35" i="3" s="1"/>
  <c r="U35" i="3"/>
  <c r="W35" i="3" s="1"/>
  <c r="X35" i="3"/>
  <c r="AC35" i="3"/>
  <c r="AD35" i="3"/>
  <c r="AF35" i="3"/>
  <c r="AG35" i="3" s="1"/>
  <c r="AH35" i="3" s="1"/>
  <c r="AI35" i="3"/>
  <c r="AJ35" i="3"/>
  <c r="E36" i="3"/>
  <c r="T37" i="5" s="1"/>
  <c r="F36" i="3"/>
  <c r="G36" i="3"/>
  <c r="J36" i="3"/>
  <c r="K36" i="3" s="1"/>
  <c r="L36" i="3"/>
  <c r="P36" i="3"/>
  <c r="R36" i="3" s="1"/>
  <c r="S36" i="3" s="1"/>
  <c r="U36" i="3"/>
  <c r="W36" i="3" s="1"/>
  <c r="X36" i="3"/>
  <c r="AC36" i="3"/>
  <c r="AD36" i="3"/>
  <c r="AF36" i="3"/>
  <c r="AG36" i="3" s="1"/>
  <c r="AH36" i="3" s="1"/>
  <c r="AI36" i="3"/>
  <c r="AJ36" i="3"/>
  <c r="E37" i="3"/>
  <c r="T38" i="5" s="1"/>
  <c r="F37" i="3"/>
  <c r="G37" i="3"/>
  <c r="J37" i="3"/>
  <c r="K37" i="3" s="1"/>
  <c r="L37" i="3"/>
  <c r="P37" i="3"/>
  <c r="Q37" i="3" s="1"/>
  <c r="U37" i="3"/>
  <c r="W37" i="3" s="1"/>
  <c r="X37" i="3"/>
  <c r="AC37" i="3"/>
  <c r="AD37" i="3"/>
  <c r="AF37" i="3"/>
  <c r="AG37" i="3" s="1"/>
  <c r="AH37" i="3" s="1"/>
  <c r="AA38" i="5" s="1"/>
  <c r="AI37" i="3"/>
  <c r="AJ37" i="3"/>
  <c r="E38" i="3"/>
  <c r="T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AA40" i="5" s="1"/>
  <c r="AI39" i="3"/>
  <c r="AJ39" i="3"/>
  <c r="E40" i="3"/>
  <c r="T41" i="5" s="1"/>
  <c r="F40" i="3"/>
  <c r="G40" i="3"/>
  <c r="J40" i="3"/>
  <c r="K40" i="3" s="1"/>
  <c r="L40" i="3"/>
  <c r="P40" i="3"/>
  <c r="R40" i="3" s="1"/>
  <c r="S40" i="3" s="1"/>
  <c r="U40" i="3"/>
  <c r="W40" i="3" s="1"/>
  <c r="X40" i="3"/>
  <c r="AC40" i="3"/>
  <c r="AD40" i="3"/>
  <c r="AF40" i="3"/>
  <c r="AG40" i="3" s="1"/>
  <c r="AH40" i="3" s="1"/>
  <c r="AA41" i="5" s="1"/>
  <c r="AI40" i="3"/>
  <c r="AJ40" i="3"/>
  <c r="E41" i="3"/>
  <c r="T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AA47" i="5" s="1"/>
  <c r="AI46" i="3"/>
  <c r="AJ46" i="3"/>
  <c r="F47" i="3"/>
  <c r="G47" i="3"/>
  <c r="J47" i="3"/>
  <c r="K47" i="3" s="1"/>
  <c r="L47" i="3"/>
  <c r="P47" i="3"/>
  <c r="R47" i="3" s="1"/>
  <c r="S47" i="3" s="1"/>
  <c r="U47" i="3"/>
  <c r="W47" i="3" s="1"/>
  <c r="X47" i="3"/>
  <c r="AC47" i="3"/>
  <c r="AD47" i="3"/>
  <c r="AF47" i="3"/>
  <c r="AG47" i="3" s="1"/>
  <c r="AH47" i="3" s="1"/>
  <c r="AA48" i="5" s="1"/>
  <c r="AI47" i="3"/>
  <c r="AJ47" i="3"/>
  <c r="F48" i="3"/>
  <c r="G48" i="3"/>
  <c r="J48" i="3"/>
  <c r="K48" i="3" s="1"/>
  <c r="L48" i="3"/>
  <c r="P48" i="3"/>
  <c r="Q48" i="3" s="1"/>
  <c r="U48" i="3"/>
  <c r="W48" i="3" s="1"/>
  <c r="X48" i="3"/>
  <c r="AC48" i="3"/>
  <c r="AD48" i="3"/>
  <c r="AF48" i="3"/>
  <c r="AG48" i="3" s="1"/>
  <c r="AH48" i="3" s="1"/>
  <c r="AA49" i="5" s="1"/>
  <c r="AI48" i="3"/>
  <c r="AJ48" i="3"/>
  <c r="E49" i="3"/>
  <c r="T50" i="5" s="1"/>
  <c r="F49" i="3"/>
  <c r="G49" i="3"/>
  <c r="J49" i="3"/>
  <c r="K49" i="3" s="1"/>
  <c r="L49" i="3"/>
  <c r="P49" i="3"/>
  <c r="Q49" i="3" s="1"/>
  <c r="U49" i="3"/>
  <c r="W49" i="3" s="1"/>
  <c r="X49" i="3"/>
  <c r="AC49" i="3"/>
  <c r="AD49" i="3"/>
  <c r="AF49" i="3"/>
  <c r="AG49" i="3" s="1"/>
  <c r="AH49" i="3" s="1"/>
  <c r="AI49" i="3"/>
  <c r="AJ49" i="3"/>
  <c r="E50" i="3"/>
  <c r="T51" i="5" s="1"/>
  <c r="F50" i="3"/>
  <c r="G50" i="3"/>
  <c r="J50" i="3"/>
  <c r="K50" i="3" s="1"/>
  <c r="L50" i="3"/>
  <c r="P50" i="3"/>
  <c r="Q50" i="3" s="1"/>
  <c r="U50" i="3"/>
  <c r="W50" i="3" s="1"/>
  <c r="X50" i="3"/>
  <c r="AC50" i="3"/>
  <c r="AD50" i="3"/>
  <c r="AF50" i="3"/>
  <c r="AG50" i="3" s="1"/>
  <c r="AH50" i="3" s="1"/>
  <c r="AA51" i="5" s="1"/>
  <c r="AI50" i="3"/>
  <c r="AJ50" i="3"/>
  <c r="E51" i="3"/>
  <c r="T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AA53" i="5" s="1"/>
  <c r="AI52" i="3"/>
  <c r="AJ52" i="3"/>
  <c r="F53" i="3"/>
  <c r="G53" i="3"/>
  <c r="J53" i="3"/>
  <c r="K53" i="3" s="1"/>
  <c r="L53" i="3"/>
  <c r="P53" i="3"/>
  <c r="Q53" i="3" s="1"/>
  <c r="U53" i="3"/>
  <c r="W53" i="3" s="1"/>
  <c r="X53" i="3"/>
  <c r="AC53" i="3"/>
  <c r="AD53" i="3"/>
  <c r="AF53" i="3"/>
  <c r="AG53" i="3" s="1"/>
  <c r="AH53" i="3" s="1"/>
  <c r="AA54" i="5" s="1"/>
  <c r="AI53" i="3"/>
  <c r="AJ53" i="3"/>
  <c r="E54" i="3"/>
  <c r="F54" i="3"/>
  <c r="G54" i="3"/>
  <c r="J54" i="3"/>
  <c r="K54" i="3" s="1"/>
  <c r="L54" i="3"/>
  <c r="P54" i="3"/>
  <c r="Q54" i="3" s="1"/>
  <c r="U54" i="3"/>
  <c r="W54" i="3" s="1"/>
  <c r="X54" i="3"/>
  <c r="AC54" i="3"/>
  <c r="AD54" i="3"/>
  <c r="AF54" i="3"/>
  <c r="AG54" i="3" s="1"/>
  <c r="AH54" i="3" s="1"/>
  <c r="AA55" i="5" s="1"/>
  <c r="AI54" i="3"/>
  <c r="AJ54" i="3"/>
  <c r="F55" i="3"/>
  <c r="G55" i="3"/>
  <c r="J55" i="3"/>
  <c r="K55" i="3" s="1"/>
  <c r="L55" i="3"/>
  <c r="P55" i="3"/>
  <c r="Q55" i="3" s="1"/>
  <c r="U55" i="3"/>
  <c r="W55" i="3" s="1"/>
  <c r="X55" i="3"/>
  <c r="AC55" i="3"/>
  <c r="AD55" i="3"/>
  <c r="AF55" i="3"/>
  <c r="AG55" i="3" s="1"/>
  <c r="AH55" i="3" s="1"/>
  <c r="AA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AA58" i="5" s="1"/>
  <c r="AI57" i="3"/>
  <c r="AJ57" i="3"/>
  <c r="E58" i="3"/>
  <c r="T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AA60" i="5" s="1"/>
  <c r="AI59" i="3"/>
  <c r="AJ59" i="3"/>
  <c r="F60" i="3"/>
  <c r="G60" i="3"/>
  <c r="J60" i="3"/>
  <c r="K60" i="3" s="1"/>
  <c r="L60" i="3"/>
  <c r="P60" i="3"/>
  <c r="Q60" i="3" s="1"/>
  <c r="U60" i="3"/>
  <c r="W60" i="3" s="1"/>
  <c r="X60" i="3"/>
  <c r="AC60" i="3"/>
  <c r="AD60" i="3"/>
  <c r="AF60" i="3"/>
  <c r="AG60" i="3" s="1"/>
  <c r="AH60" i="3" s="1"/>
  <c r="AA61" i="5" s="1"/>
  <c r="AI60" i="3"/>
  <c r="AJ60" i="3"/>
  <c r="F61" i="3"/>
  <c r="G61" i="3"/>
  <c r="J61" i="3"/>
  <c r="K61" i="3" s="1"/>
  <c r="L61" i="3"/>
  <c r="P61" i="3"/>
  <c r="Q61" i="3" s="1"/>
  <c r="U61" i="3"/>
  <c r="W61" i="3" s="1"/>
  <c r="X61" i="3"/>
  <c r="AC61" i="3"/>
  <c r="AD61" i="3"/>
  <c r="AF61" i="3"/>
  <c r="AG61" i="3" s="1"/>
  <c r="AH61" i="3" s="1"/>
  <c r="AA62" i="5" s="1"/>
  <c r="AI61" i="3"/>
  <c r="AJ61" i="3"/>
  <c r="F62" i="3"/>
  <c r="G62" i="3"/>
  <c r="J62" i="3"/>
  <c r="K62" i="3" s="1"/>
  <c r="L62" i="3"/>
  <c r="P62" i="3"/>
  <c r="Q62" i="3" s="1"/>
  <c r="U62" i="3"/>
  <c r="W62" i="3" s="1"/>
  <c r="X62" i="3"/>
  <c r="AC62" i="3"/>
  <c r="AD62" i="3"/>
  <c r="AF62" i="3"/>
  <c r="AG62" i="3" s="1"/>
  <c r="AH62" i="3" s="1"/>
  <c r="AA63" i="5" s="1"/>
  <c r="AI62" i="3"/>
  <c r="AJ62" i="3"/>
  <c r="E63" i="3"/>
  <c r="T64" i="5" s="1"/>
  <c r="F63" i="3"/>
  <c r="G63" i="3"/>
  <c r="J63" i="3"/>
  <c r="K63" i="3" s="1"/>
  <c r="L63" i="3"/>
  <c r="P63" i="3"/>
  <c r="Q63" i="3" s="1"/>
  <c r="U63" i="3"/>
  <c r="W63" i="3" s="1"/>
  <c r="X63" i="3"/>
  <c r="AC63" i="3"/>
  <c r="AD63" i="3"/>
  <c r="AF63" i="3"/>
  <c r="AG63" i="3" s="1"/>
  <c r="AH63" i="3" s="1"/>
  <c r="AA64" i="5" s="1"/>
  <c r="AI63" i="3"/>
  <c r="AJ63" i="3"/>
  <c r="E64" i="3"/>
  <c r="T65" i="5" s="1"/>
  <c r="F64" i="3"/>
  <c r="G64" i="3"/>
  <c r="J64" i="3"/>
  <c r="K64" i="3" s="1"/>
  <c r="L64" i="3"/>
  <c r="P64" i="3"/>
  <c r="Q64" i="3" s="1"/>
  <c r="U64" i="3"/>
  <c r="W64" i="3" s="1"/>
  <c r="X64" i="3"/>
  <c r="AC64" i="3"/>
  <c r="AD64" i="3"/>
  <c r="AF64" i="3"/>
  <c r="AG64" i="3" s="1"/>
  <c r="AH64" i="3" s="1"/>
  <c r="AA65" i="5" s="1"/>
  <c r="AI64" i="3"/>
  <c r="AJ64" i="3"/>
  <c r="F65" i="3"/>
  <c r="G65" i="3"/>
  <c r="J65" i="3"/>
  <c r="K65" i="3" s="1"/>
  <c r="L65" i="3"/>
  <c r="P65" i="3"/>
  <c r="Q65" i="3" s="1"/>
  <c r="U65" i="3"/>
  <c r="W65" i="3" s="1"/>
  <c r="X65" i="3"/>
  <c r="AC65" i="3"/>
  <c r="AD65" i="3"/>
  <c r="AF65" i="3"/>
  <c r="AG65" i="3" s="1"/>
  <c r="AH65" i="3" s="1"/>
  <c r="AA66" i="5" s="1"/>
  <c r="AI65" i="3"/>
  <c r="AJ65" i="3"/>
  <c r="E66" i="3"/>
  <c r="T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AA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AA70" i="5" s="1"/>
  <c r="AI69" i="3"/>
  <c r="AJ69" i="3"/>
  <c r="E70" i="3"/>
  <c r="T71" i="5" s="1"/>
  <c r="F70" i="3"/>
  <c r="G70" i="3"/>
  <c r="J70" i="3"/>
  <c r="K70" i="3" s="1"/>
  <c r="L70" i="3"/>
  <c r="P70" i="3"/>
  <c r="Q70" i="3" s="1"/>
  <c r="U70" i="3"/>
  <c r="W70" i="3" s="1"/>
  <c r="X70" i="3"/>
  <c r="AC70" i="3"/>
  <c r="AD70" i="3"/>
  <c r="AF70" i="3"/>
  <c r="AG70" i="3" s="1"/>
  <c r="AH70" i="3" s="1"/>
  <c r="AA71" i="5" s="1"/>
  <c r="AI70" i="3"/>
  <c r="AJ70" i="3"/>
  <c r="E71" i="3"/>
  <c r="F71" i="3"/>
  <c r="G71" i="3"/>
  <c r="J71" i="3"/>
  <c r="K71" i="3" s="1"/>
  <c r="L71" i="3"/>
  <c r="P71" i="3"/>
  <c r="Q71" i="3" s="1"/>
  <c r="U71" i="3"/>
  <c r="W71" i="3" s="1"/>
  <c r="X71" i="3"/>
  <c r="AC71" i="3"/>
  <c r="AD71" i="3"/>
  <c r="AF71" i="3"/>
  <c r="AG71" i="3" s="1"/>
  <c r="AH71" i="3" s="1"/>
  <c r="AA72" i="5" s="1"/>
  <c r="AI71" i="3"/>
  <c r="AJ71" i="3"/>
  <c r="F72" i="3"/>
  <c r="G72" i="3"/>
  <c r="J72" i="3"/>
  <c r="K72" i="3" s="1"/>
  <c r="L72" i="3"/>
  <c r="P72" i="3"/>
  <c r="R72" i="3" s="1"/>
  <c r="S72" i="3" s="1"/>
  <c r="U72" i="3"/>
  <c r="W72" i="3" s="1"/>
  <c r="X72" i="3"/>
  <c r="AC72" i="3"/>
  <c r="AD72" i="3"/>
  <c r="AF72" i="3"/>
  <c r="AG72" i="3" s="1"/>
  <c r="AH72" i="3" s="1"/>
  <c r="AA73" i="5" s="1"/>
  <c r="AI72" i="3"/>
  <c r="AJ72" i="3"/>
  <c r="E73" i="3"/>
  <c r="T74" i="5" s="1"/>
  <c r="F73" i="3"/>
  <c r="G73" i="3"/>
  <c r="J73" i="3"/>
  <c r="K73" i="3" s="1"/>
  <c r="L73" i="3"/>
  <c r="P73" i="3"/>
  <c r="Q73" i="3" s="1"/>
  <c r="U73" i="3"/>
  <c r="W73" i="3" s="1"/>
  <c r="X73" i="3"/>
  <c r="AC73" i="3"/>
  <c r="AD73" i="3"/>
  <c r="AF73" i="3"/>
  <c r="AG73" i="3" s="1"/>
  <c r="AH73" i="3" s="1"/>
  <c r="AA74" i="5" s="1"/>
  <c r="AI73" i="3"/>
  <c r="AJ73" i="3"/>
  <c r="F74" i="3"/>
  <c r="G74" i="3"/>
  <c r="J74" i="3"/>
  <c r="K74" i="3" s="1"/>
  <c r="L74" i="3"/>
  <c r="P74" i="3"/>
  <c r="Q74" i="3" s="1"/>
  <c r="U74" i="3"/>
  <c r="W74" i="3" s="1"/>
  <c r="X74" i="3"/>
  <c r="AC74" i="3"/>
  <c r="AD74" i="3"/>
  <c r="AF74" i="3"/>
  <c r="AG74" i="3" s="1"/>
  <c r="AH74" i="3" s="1"/>
  <c r="AA75" i="5" s="1"/>
  <c r="AI74" i="3"/>
  <c r="AJ74" i="3"/>
  <c r="F75" i="3"/>
  <c r="G75" i="3"/>
  <c r="J75" i="3"/>
  <c r="K75" i="3" s="1"/>
  <c r="L75" i="3"/>
  <c r="P75" i="3"/>
  <c r="Q75" i="3" s="1"/>
  <c r="U75" i="3"/>
  <c r="W75" i="3" s="1"/>
  <c r="X75" i="3"/>
  <c r="AC75" i="3"/>
  <c r="AD75" i="3"/>
  <c r="AF75" i="3"/>
  <c r="AG75" i="3" s="1"/>
  <c r="AH75" i="3" s="1"/>
  <c r="AA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AA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T81" i="5" s="1"/>
  <c r="F80" i="3"/>
  <c r="G80" i="3"/>
  <c r="J80" i="3"/>
  <c r="K80" i="3" s="1"/>
  <c r="L80" i="3"/>
  <c r="P80" i="3"/>
  <c r="U80" i="3"/>
  <c r="W80" i="3" s="1"/>
  <c r="X80" i="3"/>
  <c r="AC80" i="3"/>
  <c r="AD80" i="3"/>
  <c r="AF80" i="3"/>
  <c r="AG80" i="3" s="1"/>
  <c r="AH80" i="3" s="1"/>
  <c r="AA81" i="5" s="1"/>
  <c r="AI80" i="3"/>
  <c r="AJ80" i="3"/>
  <c r="F81" i="3"/>
  <c r="G81" i="3"/>
  <c r="J81" i="3"/>
  <c r="K81" i="3" s="1"/>
  <c r="L81" i="3"/>
  <c r="P81" i="3"/>
  <c r="Q81" i="3" s="1"/>
  <c r="U81" i="3"/>
  <c r="W81" i="3" s="1"/>
  <c r="X81" i="3"/>
  <c r="AC81" i="3"/>
  <c r="AD81" i="3"/>
  <c r="AF81" i="3"/>
  <c r="AG81" i="3" s="1"/>
  <c r="AH81" i="3" s="1"/>
  <c r="AA82" i="5" s="1"/>
  <c r="AI81" i="3"/>
  <c r="AJ81" i="3"/>
  <c r="F82" i="3"/>
  <c r="G82" i="3"/>
  <c r="J82" i="3"/>
  <c r="K82" i="3" s="1"/>
  <c r="L82" i="3"/>
  <c r="P82" i="3"/>
  <c r="Q82" i="3" s="1"/>
  <c r="U82" i="3"/>
  <c r="W82" i="3" s="1"/>
  <c r="X82" i="3"/>
  <c r="AC82" i="3"/>
  <c r="AD82" i="3"/>
  <c r="AF82" i="3"/>
  <c r="AG82" i="3" s="1"/>
  <c r="AH82" i="3" s="1"/>
  <c r="AA83" i="5" s="1"/>
  <c r="AI82" i="3"/>
  <c r="AJ82" i="3"/>
  <c r="F83" i="3"/>
  <c r="G83" i="3"/>
  <c r="J83" i="3"/>
  <c r="K83" i="3" s="1"/>
  <c r="L83" i="3"/>
  <c r="P83" i="3"/>
  <c r="Q83" i="3" s="1"/>
  <c r="U83" i="3"/>
  <c r="W83" i="3" s="1"/>
  <c r="X83" i="3"/>
  <c r="AC83" i="3"/>
  <c r="AD83" i="3"/>
  <c r="AF83" i="3"/>
  <c r="AG83" i="3" s="1"/>
  <c r="AH83" i="3" s="1"/>
  <c r="AA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AA86" i="5" s="1"/>
  <c r="AI85" i="3"/>
  <c r="AJ85" i="3"/>
  <c r="E86" i="3"/>
  <c r="T87" i="5" s="1"/>
  <c r="F86" i="3"/>
  <c r="G86" i="3"/>
  <c r="J86" i="3"/>
  <c r="K86" i="3" s="1"/>
  <c r="L86" i="3"/>
  <c r="P86" i="3"/>
  <c r="Q86" i="3" s="1"/>
  <c r="U86" i="3"/>
  <c r="W86" i="3" s="1"/>
  <c r="X86" i="3"/>
  <c r="AC86" i="3"/>
  <c r="AD86" i="3"/>
  <c r="AF86" i="3"/>
  <c r="AG86" i="3" s="1"/>
  <c r="AH86" i="3" s="1"/>
  <c r="AA87" i="5" s="1"/>
  <c r="AI86" i="3"/>
  <c r="AJ86" i="3"/>
  <c r="E87" i="3"/>
  <c r="T88" i="5" s="1"/>
  <c r="F87" i="3"/>
  <c r="G87" i="3"/>
  <c r="J87" i="3"/>
  <c r="K87" i="3" s="1"/>
  <c r="L87" i="3"/>
  <c r="P87" i="3"/>
  <c r="U87" i="3"/>
  <c r="W87" i="3" s="1"/>
  <c r="X87" i="3"/>
  <c r="AC87" i="3"/>
  <c r="AD87" i="3"/>
  <c r="AF87" i="3"/>
  <c r="AG87" i="3" s="1"/>
  <c r="AH87" i="3" s="1"/>
  <c r="AA88" i="5" s="1"/>
  <c r="AI87" i="3"/>
  <c r="AJ87" i="3"/>
  <c r="F88" i="3"/>
  <c r="G88" i="3"/>
  <c r="J88" i="3"/>
  <c r="K88" i="3" s="1"/>
  <c r="L88" i="3"/>
  <c r="P88" i="3"/>
  <c r="R88" i="3" s="1"/>
  <c r="S88" i="3" s="1"/>
  <c r="U88" i="3"/>
  <c r="W88" i="3" s="1"/>
  <c r="X88" i="3"/>
  <c r="AC88" i="3"/>
  <c r="AD88" i="3"/>
  <c r="AF88" i="3"/>
  <c r="AG88" i="3" s="1"/>
  <c r="AH88" i="3" s="1"/>
  <c r="AI88" i="3"/>
  <c r="AJ88" i="3"/>
  <c r="E89" i="3"/>
  <c r="T90" i="5" s="1"/>
  <c r="F89" i="3"/>
  <c r="G89" i="3"/>
  <c r="J89" i="3"/>
  <c r="K89" i="3" s="1"/>
  <c r="L89" i="3"/>
  <c r="P89" i="3"/>
  <c r="R89" i="3" s="1"/>
  <c r="S89" i="3" s="1"/>
  <c r="U89" i="3"/>
  <c r="W89" i="3" s="1"/>
  <c r="X89" i="3"/>
  <c r="AC89" i="3"/>
  <c r="AD89" i="3"/>
  <c r="AF89" i="3"/>
  <c r="AG89" i="3" s="1"/>
  <c r="AH89" i="3" s="1"/>
  <c r="AA90" i="5" s="1"/>
  <c r="AI89" i="3"/>
  <c r="AJ89" i="3"/>
  <c r="E90" i="3"/>
  <c r="T91" i="5" s="1"/>
  <c r="F90" i="3"/>
  <c r="G90" i="3"/>
  <c r="J90" i="3"/>
  <c r="K90" i="3" s="1"/>
  <c r="L90" i="3"/>
  <c r="P90" i="3"/>
  <c r="R90" i="3" s="1"/>
  <c r="S90" i="3" s="1"/>
  <c r="U90" i="3"/>
  <c r="W90" i="3" s="1"/>
  <c r="X90" i="3"/>
  <c r="AC90" i="3"/>
  <c r="AD90" i="3"/>
  <c r="AF90" i="3"/>
  <c r="AG90" i="3" s="1"/>
  <c r="AH90" i="3" s="1"/>
  <c r="AA91" i="5" s="1"/>
  <c r="AI90" i="3"/>
  <c r="AJ90" i="3"/>
  <c r="E91" i="3"/>
  <c r="T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AA93" i="5" s="1"/>
  <c r="AI92" i="3"/>
  <c r="AJ92" i="3"/>
  <c r="F93" i="3"/>
  <c r="G93" i="3"/>
  <c r="J93" i="3"/>
  <c r="K93" i="3" s="1"/>
  <c r="L93" i="3"/>
  <c r="P93" i="3"/>
  <c r="Q93" i="3" s="1"/>
  <c r="U93" i="3"/>
  <c r="W93" i="3" s="1"/>
  <c r="X93" i="3"/>
  <c r="AC93" i="3"/>
  <c r="AD93" i="3"/>
  <c r="AF93" i="3"/>
  <c r="AG93" i="3" s="1"/>
  <c r="AH93" i="3" s="1"/>
  <c r="AI93" i="3"/>
  <c r="AJ93" i="3"/>
  <c r="E94" i="3"/>
  <c r="T95" i="5" s="1"/>
  <c r="F94" i="3"/>
  <c r="G94" i="3"/>
  <c r="J94" i="3"/>
  <c r="K94" i="3" s="1"/>
  <c r="L94" i="3"/>
  <c r="P94" i="3"/>
  <c r="Q94" i="3" s="1"/>
  <c r="U94" i="3"/>
  <c r="W94" i="3" s="1"/>
  <c r="X94" i="3"/>
  <c r="AC94" i="3"/>
  <c r="AD94" i="3"/>
  <c r="AF94" i="3"/>
  <c r="AG94" i="3" s="1"/>
  <c r="AH94" i="3" s="1"/>
  <c r="AA95" i="5" s="1"/>
  <c r="AI94" i="3"/>
  <c r="AJ94" i="3"/>
  <c r="F95" i="3"/>
  <c r="G95" i="3"/>
  <c r="J95" i="3"/>
  <c r="K95" i="3" s="1"/>
  <c r="L95" i="3"/>
  <c r="P95" i="3"/>
  <c r="Q95" i="3" s="1"/>
  <c r="U95" i="3"/>
  <c r="W95" i="3" s="1"/>
  <c r="X95" i="3"/>
  <c r="AC95" i="3"/>
  <c r="AD95" i="3"/>
  <c r="AF95" i="3"/>
  <c r="AG95" i="3" s="1"/>
  <c r="AH95" i="3" s="1"/>
  <c r="AA96" i="5" s="1"/>
  <c r="AI95" i="3"/>
  <c r="AJ95" i="3"/>
  <c r="F96" i="3"/>
  <c r="G96" i="3"/>
  <c r="J96" i="3"/>
  <c r="K96" i="3" s="1"/>
  <c r="L96" i="3"/>
  <c r="P96" i="3"/>
  <c r="Q96" i="3" s="1"/>
  <c r="U96" i="3"/>
  <c r="W96" i="3" s="1"/>
  <c r="X96" i="3"/>
  <c r="AC96" i="3"/>
  <c r="AD96" i="3"/>
  <c r="AF96" i="3"/>
  <c r="AG96" i="3" s="1"/>
  <c r="AH96" i="3" s="1"/>
  <c r="AA97" i="5" s="1"/>
  <c r="AI96" i="3"/>
  <c r="AJ96" i="3"/>
  <c r="F97" i="3"/>
  <c r="G97" i="3"/>
  <c r="J97" i="3"/>
  <c r="K97" i="3" s="1"/>
  <c r="L97" i="3"/>
  <c r="P97" i="3"/>
  <c r="R97" i="3" s="1"/>
  <c r="S97" i="3" s="1"/>
  <c r="U97" i="3"/>
  <c r="W97" i="3" s="1"/>
  <c r="X97" i="3"/>
  <c r="AC97" i="3"/>
  <c r="AD97" i="3"/>
  <c r="AF97" i="3"/>
  <c r="AG97" i="3" s="1"/>
  <c r="AH97" i="3" s="1"/>
  <c r="AA98" i="5" s="1"/>
  <c r="AI97" i="3"/>
  <c r="AJ97" i="3"/>
  <c r="E98" i="3"/>
  <c r="T99" i="5" s="1"/>
  <c r="F98" i="3"/>
  <c r="G98" i="3"/>
  <c r="J98" i="3"/>
  <c r="K98" i="3" s="1"/>
  <c r="L98" i="3"/>
  <c r="P98" i="3"/>
  <c r="Q98" i="3" s="1"/>
  <c r="U98" i="3"/>
  <c r="W98" i="3" s="1"/>
  <c r="X98" i="3"/>
  <c r="AC98" i="3"/>
  <c r="AD98" i="3"/>
  <c r="AF98" i="3"/>
  <c r="AG98" i="3" s="1"/>
  <c r="AH98" i="3" s="1"/>
  <c r="AA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AA101" i="5" s="1"/>
  <c r="AI100" i="3"/>
  <c r="AJ100" i="3"/>
  <c r="E101" i="3"/>
  <c r="F101" i="3"/>
  <c r="G101" i="3"/>
  <c r="J101" i="3"/>
  <c r="K101" i="3" s="1"/>
  <c r="L101" i="3"/>
  <c r="P101" i="3"/>
  <c r="U101" i="3"/>
  <c r="W101" i="3" s="1"/>
  <c r="X101" i="3"/>
  <c r="AC101" i="3"/>
  <c r="AD101" i="3"/>
  <c r="AF101" i="3"/>
  <c r="AG101" i="3" s="1"/>
  <c r="AH101" i="3" s="1"/>
  <c r="AA102" i="5" s="1"/>
  <c r="AI101" i="3"/>
  <c r="AJ101" i="3"/>
  <c r="E102" i="3"/>
  <c r="T103" i="5" s="1"/>
  <c r="F102" i="3"/>
  <c r="G102" i="3"/>
  <c r="J102" i="3"/>
  <c r="K102" i="3" s="1"/>
  <c r="L102" i="3"/>
  <c r="P102" i="3"/>
  <c r="Q102" i="3" s="1"/>
  <c r="U102" i="3"/>
  <c r="W102" i="3" s="1"/>
  <c r="X102" i="3"/>
  <c r="AC102" i="3"/>
  <c r="AD102" i="3"/>
  <c r="AF102" i="3"/>
  <c r="AG102" i="3" s="1"/>
  <c r="AH102" i="3" s="1"/>
  <c r="AA103" i="5" s="1"/>
  <c r="AI102" i="3"/>
  <c r="AJ102" i="3"/>
  <c r="F103" i="3"/>
  <c r="G103" i="3"/>
  <c r="J103" i="3"/>
  <c r="K103" i="3" s="1"/>
  <c r="L103" i="3"/>
  <c r="P103" i="3"/>
  <c r="Q103" i="3" s="1"/>
  <c r="U103" i="3"/>
  <c r="W103" i="3" s="1"/>
  <c r="X103" i="3"/>
  <c r="AC103" i="3"/>
  <c r="AD103" i="3"/>
  <c r="AF103" i="3"/>
  <c r="AG103" i="3" s="1"/>
  <c r="AH103" i="3" s="1"/>
  <c r="AA104" i="5" s="1"/>
  <c r="AI103" i="3"/>
  <c r="AJ103" i="3"/>
  <c r="F104" i="3"/>
  <c r="G104" i="3"/>
  <c r="J104" i="3"/>
  <c r="K104" i="3" s="1"/>
  <c r="L104" i="3"/>
  <c r="P104" i="3"/>
  <c r="R104" i="3" s="1"/>
  <c r="S104" i="3" s="1"/>
  <c r="U104" i="3"/>
  <c r="W104" i="3" s="1"/>
  <c r="X104" i="3"/>
  <c r="AC104" i="3"/>
  <c r="AD104" i="3"/>
  <c r="AF104" i="3"/>
  <c r="AG104" i="3" s="1"/>
  <c r="AH104" i="3" s="1"/>
  <c r="AA105" i="5" s="1"/>
  <c r="AI104" i="3"/>
  <c r="AJ104" i="3"/>
  <c r="F105" i="3"/>
  <c r="G105" i="3"/>
  <c r="J105" i="3"/>
  <c r="K105" i="3" s="1"/>
  <c r="L105" i="3"/>
  <c r="P105" i="3"/>
  <c r="R105" i="3" s="1"/>
  <c r="S105" i="3" s="1"/>
  <c r="U105" i="3"/>
  <c r="W105" i="3" s="1"/>
  <c r="X105" i="3"/>
  <c r="AC105" i="3"/>
  <c r="AD105" i="3"/>
  <c r="AF105" i="3"/>
  <c r="AG105" i="3" s="1"/>
  <c r="AH105" i="3" s="1"/>
  <c r="AA106" i="5" s="1"/>
  <c r="AI105" i="3"/>
  <c r="AJ105" i="3"/>
  <c r="F106" i="3"/>
  <c r="G106" i="3"/>
  <c r="J106" i="3"/>
  <c r="K106" i="3" s="1"/>
  <c r="L106" i="3"/>
  <c r="P106" i="3"/>
  <c r="R106" i="3" s="1"/>
  <c r="S106" i="3" s="1"/>
  <c r="U106" i="3"/>
  <c r="W106" i="3" s="1"/>
  <c r="X106" i="3"/>
  <c r="AC106" i="3"/>
  <c r="AD106" i="3"/>
  <c r="AF106" i="3"/>
  <c r="AG106" i="3" s="1"/>
  <c r="AH106" i="3" s="1"/>
  <c r="AA107" i="5" s="1"/>
  <c r="AI106" i="3"/>
  <c r="AJ106" i="3"/>
  <c r="F107" i="3"/>
  <c r="G107" i="3"/>
  <c r="J107" i="3"/>
  <c r="K107" i="3" s="1"/>
  <c r="L107" i="3"/>
  <c r="P107" i="3"/>
  <c r="R107" i="3" s="1"/>
  <c r="S107" i="3" s="1"/>
  <c r="U107" i="3"/>
  <c r="W107" i="3" s="1"/>
  <c r="X107" i="3"/>
  <c r="AC107" i="3"/>
  <c r="AD107" i="3"/>
  <c r="AF107" i="3"/>
  <c r="AG107" i="3" s="1"/>
  <c r="AH107" i="3" s="1"/>
  <c r="AA108" i="5" s="1"/>
  <c r="AI107" i="3"/>
  <c r="AJ107" i="3"/>
  <c r="F108" i="3"/>
  <c r="G108" i="3"/>
  <c r="J108" i="3"/>
  <c r="K108" i="3" s="1"/>
  <c r="L108" i="3"/>
  <c r="P108" i="3"/>
  <c r="R108" i="3" s="1"/>
  <c r="S108" i="3" s="1"/>
  <c r="U108" i="3"/>
  <c r="W108" i="3" s="1"/>
  <c r="X108" i="3"/>
  <c r="AC108" i="3"/>
  <c r="AD108" i="3"/>
  <c r="AF108" i="3"/>
  <c r="AG108" i="3" s="1"/>
  <c r="AH108" i="3" s="1"/>
  <c r="AA109" i="5" s="1"/>
  <c r="AI108" i="3"/>
  <c r="AJ108" i="3"/>
  <c r="E109" i="3"/>
  <c r="T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AA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AA114" i="5" s="1"/>
  <c r="AI113" i="3"/>
  <c r="AJ113" i="3"/>
  <c r="F114" i="3"/>
  <c r="G114" i="3"/>
  <c r="J114" i="3"/>
  <c r="K114" i="3" s="1"/>
  <c r="L114" i="3"/>
  <c r="P114" i="3"/>
  <c r="Q114" i="3" s="1"/>
  <c r="U114" i="3"/>
  <c r="W114" i="3" s="1"/>
  <c r="X114" i="3"/>
  <c r="AC114" i="3"/>
  <c r="AD114" i="3"/>
  <c r="AF114" i="3"/>
  <c r="AG114" i="3" s="1"/>
  <c r="AH114" i="3" s="1"/>
  <c r="AA115" i="5" s="1"/>
  <c r="AI114" i="3"/>
  <c r="AJ114" i="3"/>
  <c r="F115" i="3"/>
  <c r="G115" i="3"/>
  <c r="J115" i="3"/>
  <c r="K115" i="3" s="1"/>
  <c r="L115" i="3"/>
  <c r="P115" i="3"/>
  <c r="U115" i="3"/>
  <c r="W115" i="3" s="1"/>
  <c r="X115" i="3"/>
  <c r="AC115" i="3"/>
  <c r="AD115" i="3"/>
  <c r="AF115" i="3"/>
  <c r="AG115" i="3" s="1"/>
  <c r="AH115" i="3" s="1"/>
  <c r="AA116" i="5" s="1"/>
  <c r="AI115" i="3"/>
  <c r="AJ115" i="3"/>
  <c r="E116" i="3"/>
  <c r="T117" i="5" s="1"/>
  <c r="F116" i="3"/>
  <c r="G116" i="3"/>
  <c r="J116" i="3"/>
  <c r="K116" i="3" s="1"/>
  <c r="L116" i="3"/>
  <c r="P116" i="3"/>
  <c r="Q116" i="3" s="1"/>
  <c r="U116" i="3"/>
  <c r="W116" i="3" s="1"/>
  <c r="X116" i="3"/>
  <c r="AC116" i="3"/>
  <c r="AD116" i="3"/>
  <c r="AF116" i="3"/>
  <c r="AG116" i="3" s="1"/>
  <c r="AH116" i="3" s="1"/>
  <c r="AI116" i="3"/>
  <c r="AJ116" i="3"/>
  <c r="E117" i="3"/>
  <c r="T118" i="5" s="1"/>
  <c r="F117" i="3"/>
  <c r="G117" i="3"/>
  <c r="J117" i="3"/>
  <c r="K117" i="3" s="1"/>
  <c r="L117" i="3"/>
  <c r="P117" i="3"/>
  <c r="Q117" i="3" s="1"/>
  <c r="U117" i="3"/>
  <c r="W117" i="3" s="1"/>
  <c r="X117" i="3"/>
  <c r="AC117" i="3"/>
  <c r="AD117" i="3"/>
  <c r="AF117" i="3"/>
  <c r="AG117" i="3" s="1"/>
  <c r="AH117" i="3" s="1"/>
  <c r="AA118" i="5" s="1"/>
  <c r="AI117" i="3"/>
  <c r="AJ117" i="3"/>
  <c r="F118" i="3"/>
  <c r="G118" i="3"/>
  <c r="J118" i="3"/>
  <c r="K118" i="3" s="1"/>
  <c r="L118" i="3"/>
  <c r="P118" i="3"/>
  <c r="Q118" i="3" s="1"/>
  <c r="U118" i="3"/>
  <c r="W118" i="3" s="1"/>
  <c r="X118" i="3"/>
  <c r="AC118" i="3"/>
  <c r="AD118" i="3"/>
  <c r="AF118" i="3"/>
  <c r="AG118" i="3" s="1"/>
  <c r="AH118" i="3" s="1"/>
  <c r="AA119" i="5" s="1"/>
  <c r="AI118" i="3"/>
  <c r="AJ118" i="3"/>
  <c r="E119" i="3"/>
  <c r="T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AA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T124" i="5" s="1"/>
  <c r="F123" i="3"/>
  <c r="G123" i="3"/>
  <c r="J123" i="3"/>
  <c r="K123" i="3" s="1"/>
  <c r="L123" i="3"/>
  <c r="P123" i="3"/>
  <c r="R123" i="3" s="1"/>
  <c r="S123" i="3" s="1"/>
  <c r="U123" i="3"/>
  <c r="W123" i="3" s="1"/>
  <c r="X123" i="3"/>
  <c r="AC123" i="3"/>
  <c r="AD123" i="3"/>
  <c r="AF123" i="3"/>
  <c r="AG123" i="3" s="1"/>
  <c r="AH123" i="3" s="1"/>
  <c r="AA124" i="5" s="1"/>
  <c r="AI123" i="3"/>
  <c r="AJ123" i="3"/>
  <c r="E124" i="3"/>
  <c r="T125" i="5" s="1"/>
  <c r="F124" i="3"/>
  <c r="G124" i="3"/>
  <c r="J124" i="3"/>
  <c r="K124" i="3" s="1"/>
  <c r="L124" i="3"/>
  <c r="P124" i="3"/>
  <c r="R124" i="3" s="1"/>
  <c r="S124" i="3" s="1"/>
  <c r="U124" i="3"/>
  <c r="W124" i="3" s="1"/>
  <c r="X124" i="3"/>
  <c r="AC124" i="3"/>
  <c r="AD124" i="3"/>
  <c r="AF124" i="3"/>
  <c r="AG124" i="3" s="1"/>
  <c r="AH124" i="3" s="1"/>
  <c r="AA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T128" i="5" s="1"/>
  <c r="F127" i="3"/>
  <c r="G127" i="3"/>
  <c r="J127" i="3"/>
  <c r="K127" i="3" s="1"/>
  <c r="L127" i="3"/>
  <c r="P127" i="3"/>
  <c r="Q127" i="3" s="1"/>
  <c r="U127" i="3"/>
  <c r="W127" i="3" s="1"/>
  <c r="X127" i="3"/>
  <c r="AC127" i="3"/>
  <c r="AD127" i="3"/>
  <c r="AF127" i="3"/>
  <c r="AG127" i="3" s="1"/>
  <c r="AH127" i="3" s="1"/>
  <c r="AA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AA130" i="5" s="1"/>
  <c r="AI129" i="3"/>
  <c r="AJ129" i="3"/>
  <c r="F130" i="3"/>
  <c r="G130" i="3"/>
  <c r="J130" i="3"/>
  <c r="K130" i="3" s="1"/>
  <c r="L130" i="3"/>
  <c r="P130" i="3"/>
  <c r="R130" i="3" s="1"/>
  <c r="S130" i="3" s="1"/>
  <c r="U130" i="3"/>
  <c r="W130" i="3" s="1"/>
  <c r="X130" i="3"/>
  <c r="AC130" i="3"/>
  <c r="AD130" i="3"/>
  <c r="AF130" i="3"/>
  <c r="AG130" i="3" s="1"/>
  <c r="AH130" i="3" s="1"/>
  <c r="AA131" i="5" s="1"/>
  <c r="AI130" i="3"/>
  <c r="AJ130" i="3"/>
  <c r="E131" i="3"/>
  <c r="F131" i="3"/>
  <c r="G131" i="3"/>
  <c r="J131" i="3"/>
  <c r="K131" i="3" s="1"/>
  <c r="L131" i="3"/>
  <c r="P131" i="3"/>
  <c r="R131" i="3" s="1"/>
  <c r="S131" i="3" s="1"/>
  <c r="U131" i="3"/>
  <c r="W131" i="3" s="1"/>
  <c r="X131" i="3"/>
  <c r="AC131" i="3"/>
  <c r="AD131" i="3"/>
  <c r="AF131" i="3"/>
  <c r="AG131" i="3" s="1"/>
  <c r="AH131" i="3" s="1"/>
  <c r="AA132" i="5" s="1"/>
  <c r="AI131" i="3"/>
  <c r="AJ131" i="3"/>
  <c r="E132" i="3"/>
  <c r="F132" i="3"/>
  <c r="G132" i="3"/>
  <c r="J132" i="3"/>
  <c r="K132" i="3" s="1"/>
  <c r="L132" i="3"/>
  <c r="P132" i="3"/>
  <c r="Q132" i="3" s="1"/>
  <c r="U132" i="3"/>
  <c r="W132" i="3" s="1"/>
  <c r="X132" i="3"/>
  <c r="AC132" i="3"/>
  <c r="AD132" i="3"/>
  <c r="AF132" i="3"/>
  <c r="AG132" i="3" s="1"/>
  <c r="AH132" i="3" s="1"/>
  <c r="AA133" i="5" s="1"/>
  <c r="AI132" i="3"/>
  <c r="AJ132" i="3"/>
  <c r="E133" i="3"/>
  <c r="T134" i="5" s="1"/>
  <c r="F133" i="3"/>
  <c r="G133" i="3"/>
  <c r="J133" i="3"/>
  <c r="K133" i="3" s="1"/>
  <c r="L133" i="3"/>
  <c r="P133" i="3"/>
  <c r="Q133" i="3" s="1"/>
  <c r="U133" i="3"/>
  <c r="W133" i="3" s="1"/>
  <c r="X133" i="3"/>
  <c r="AC133" i="3"/>
  <c r="AD133" i="3"/>
  <c r="AF133" i="3"/>
  <c r="AG133" i="3" s="1"/>
  <c r="AH133" i="3" s="1"/>
  <c r="AA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AA137" i="5" s="1"/>
  <c r="AI136" i="3"/>
  <c r="AJ136" i="3"/>
  <c r="F137" i="3"/>
  <c r="G137" i="3"/>
  <c r="J137" i="3"/>
  <c r="K137" i="3" s="1"/>
  <c r="L137" i="3"/>
  <c r="P137" i="3"/>
  <c r="Q137" i="3" s="1"/>
  <c r="U137" i="3"/>
  <c r="W137" i="3" s="1"/>
  <c r="X137" i="3"/>
  <c r="AC137" i="3"/>
  <c r="AD137" i="3"/>
  <c r="AF137" i="3"/>
  <c r="AG137" i="3" s="1"/>
  <c r="AH137" i="3" s="1"/>
  <c r="AA138" i="5" s="1"/>
  <c r="AI137" i="3"/>
  <c r="AJ137" i="3"/>
  <c r="F138" i="3"/>
  <c r="G138" i="3"/>
  <c r="J138" i="3"/>
  <c r="K138" i="3" s="1"/>
  <c r="L138" i="3"/>
  <c r="P138" i="3"/>
  <c r="R138" i="3" s="1"/>
  <c r="S138" i="3" s="1"/>
  <c r="U138" i="3"/>
  <c r="W138" i="3" s="1"/>
  <c r="X138" i="3"/>
  <c r="AC138" i="3"/>
  <c r="AD138" i="3"/>
  <c r="AF138" i="3"/>
  <c r="AG138" i="3" s="1"/>
  <c r="AH138" i="3" s="1"/>
  <c r="AA139" i="5" s="1"/>
  <c r="AI138" i="3"/>
  <c r="AJ138" i="3"/>
  <c r="E139" i="3"/>
  <c r="T140" i="5" s="1"/>
  <c r="F139" i="3"/>
  <c r="G139" i="3"/>
  <c r="J139" i="3"/>
  <c r="K139" i="3" s="1"/>
  <c r="L139" i="3"/>
  <c r="P139" i="3"/>
  <c r="Q139" i="3" s="1"/>
  <c r="U139" i="3"/>
  <c r="W139" i="3" s="1"/>
  <c r="X139" i="3"/>
  <c r="AC139" i="3"/>
  <c r="AD139" i="3"/>
  <c r="AF139" i="3"/>
  <c r="AG139" i="3" s="1"/>
  <c r="AH139" i="3" s="1"/>
  <c r="AA140" i="5" s="1"/>
  <c r="AI139" i="3"/>
  <c r="AJ139" i="3"/>
  <c r="E140" i="3"/>
  <c r="F140" i="3"/>
  <c r="G140" i="3"/>
  <c r="J140" i="3"/>
  <c r="K140" i="3" s="1"/>
  <c r="L140" i="3"/>
  <c r="P140" i="3"/>
  <c r="Q140" i="3" s="1"/>
  <c r="U140" i="3"/>
  <c r="W140" i="3" s="1"/>
  <c r="X140" i="3"/>
  <c r="AC140" i="3"/>
  <c r="AD140" i="3"/>
  <c r="AF140" i="3"/>
  <c r="AG140" i="3" s="1"/>
  <c r="AH140" i="3" s="1"/>
  <c r="AA141" i="5" s="1"/>
  <c r="AI140" i="3"/>
  <c r="AJ140" i="3"/>
  <c r="F141" i="3"/>
  <c r="G141" i="3"/>
  <c r="J141" i="3"/>
  <c r="K141" i="3" s="1"/>
  <c r="L141" i="3"/>
  <c r="P141" i="3"/>
  <c r="R141" i="3" s="1"/>
  <c r="S141" i="3" s="1"/>
  <c r="U141" i="3"/>
  <c r="W141" i="3" s="1"/>
  <c r="X141" i="3"/>
  <c r="AC141" i="3"/>
  <c r="AD141" i="3"/>
  <c r="AF141" i="3"/>
  <c r="AG141" i="3" s="1"/>
  <c r="AH141" i="3" s="1"/>
  <c r="AA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T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T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AA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AA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AA159" i="5" s="1"/>
  <c r="AI158" i="3"/>
  <c r="AJ158" i="3"/>
  <c r="F159" i="3"/>
  <c r="G159" i="3"/>
  <c r="J159" i="3"/>
  <c r="K159" i="3" s="1"/>
  <c r="L159" i="3"/>
  <c r="P159" i="3"/>
  <c r="Q159" i="3" s="1"/>
  <c r="U159" i="3"/>
  <c r="W159" i="3" s="1"/>
  <c r="X159" i="3"/>
  <c r="AC159" i="3"/>
  <c r="AD159" i="3"/>
  <c r="AF159" i="3"/>
  <c r="AG159" i="3" s="1"/>
  <c r="AH159" i="3" s="1"/>
  <c r="AA160" i="5" s="1"/>
  <c r="AI159" i="3"/>
  <c r="AJ159" i="3"/>
  <c r="E160" i="3"/>
  <c r="T161" i="5" s="1"/>
  <c r="F160" i="3"/>
  <c r="G160" i="3"/>
  <c r="J160" i="3"/>
  <c r="K160" i="3" s="1"/>
  <c r="L160" i="3"/>
  <c r="P160" i="3"/>
  <c r="U160" i="3"/>
  <c r="W160" i="3" s="1"/>
  <c r="X160" i="3"/>
  <c r="AC160" i="3"/>
  <c r="AD160" i="3"/>
  <c r="AF160" i="3"/>
  <c r="AG160" i="3" s="1"/>
  <c r="AH160" i="3" s="1"/>
  <c r="AI160" i="3"/>
  <c r="AJ160" i="3"/>
  <c r="E161" i="3"/>
  <c r="T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AA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AA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AA168" i="5" s="1"/>
  <c r="AI167" i="3"/>
  <c r="AJ167" i="3"/>
  <c r="F168" i="3"/>
  <c r="G168" i="3"/>
  <c r="J168" i="3"/>
  <c r="K168" i="3" s="1"/>
  <c r="L168" i="3"/>
  <c r="P168" i="3"/>
  <c r="U168" i="3"/>
  <c r="W168" i="3" s="1"/>
  <c r="X168" i="3"/>
  <c r="AC168" i="3"/>
  <c r="AD168" i="3"/>
  <c r="AF168" i="3"/>
  <c r="AG168" i="3" s="1"/>
  <c r="AH168" i="3" s="1"/>
  <c r="AA169" i="5" s="1"/>
  <c r="AI168" i="3"/>
  <c r="AJ168" i="3"/>
  <c r="E169" i="3"/>
  <c r="T170" i="5" s="1"/>
  <c r="F169" i="3"/>
  <c r="G169" i="3"/>
  <c r="J169" i="3"/>
  <c r="K169" i="3" s="1"/>
  <c r="L169" i="3"/>
  <c r="P169" i="3"/>
  <c r="Q169" i="3" s="1"/>
  <c r="U169" i="3"/>
  <c r="W169" i="3" s="1"/>
  <c r="X169" i="3"/>
  <c r="AC169" i="3"/>
  <c r="AD169" i="3"/>
  <c r="AF169" i="3"/>
  <c r="AG169" i="3" s="1"/>
  <c r="AH169" i="3" s="1"/>
  <c r="AI169" i="3"/>
  <c r="AJ169" i="3"/>
  <c r="E170" i="3"/>
  <c r="T171" i="5" s="1"/>
  <c r="F170" i="3"/>
  <c r="G170" i="3"/>
  <c r="J170" i="3"/>
  <c r="K170" i="3" s="1"/>
  <c r="L170" i="3"/>
  <c r="P170" i="3"/>
  <c r="Q170" i="3" s="1"/>
  <c r="U170" i="3"/>
  <c r="W170" i="3" s="1"/>
  <c r="X170" i="3"/>
  <c r="AC170" i="3"/>
  <c r="AD170" i="3"/>
  <c r="AF170" i="3"/>
  <c r="AG170" i="3" s="1"/>
  <c r="AH170" i="3" s="1"/>
  <c r="AA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AA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T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AA178" i="5" s="1"/>
  <c r="AI177" i="3"/>
  <c r="AJ177" i="3"/>
  <c r="E178" i="3"/>
  <c r="T179" i="5" s="1"/>
  <c r="F178" i="3"/>
  <c r="G178" i="3"/>
  <c r="J178" i="3"/>
  <c r="K178" i="3" s="1"/>
  <c r="L178" i="3"/>
  <c r="P178" i="3"/>
  <c r="Q178" i="3" s="1"/>
  <c r="U178" i="3"/>
  <c r="W178" i="3" s="1"/>
  <c r="X178" i="3"/>
  <c r="AC178" i="3"/>
  <c r="AD178" i="3"/>
  <c r="AF178" i="3"/>
  <c r="AG178" i="3" s="1"/>
  <c r="AH178" i="3" s="1"/>
  <c r="AA179" i="5" s="1"/>
  <c r="AI178" i="3"/>
  <c r="AJ178" i="3"/>
  <c r="E179" i="3"/>
  <c r="T180" i="5" s="1"/>
  <c r="F179" i="3"/>
  <c r="G179" i="3"/>
  <c r="J179" i="3"/>
  <c r="K179" i="3" s="1"/>
  <c r="L179" i="3"/>
  <c r="P179" i="3"/>
  <c r="Q179" i="3" s="1"/>
  <c r="U179" i="3"/>
  <c r="W179" i="3" s="1"/>
  <c r="X179" i="3"/>
  <c r="AC179" i="3"/>
  <c r="AD179" i="3"/>
  <c r="AF179" i="3"/>
  <c r="AG179" i="3" s="1"/>
  <c r="AH179" i="3" s="1"/>
  <c r="AA180" i="5" s="1"/>
  <c r="AI179" i="3"/>
  <c r="AJ179" i="3"/>
  <c r="E180" i="3"/>
  <c r="T181" i="5" s="1"/>
  <c r="F180" i="3"/>
  <c r="G180" i="3"/>
  <c r="J180" i="3"/>
  <c r="K180" i="3" s="1"/>
  <c r="L180" i="3"/>
  <c r="P180" i="3"/>
  <c r="Q180" i="3" s="1"/>
  <c r="U180" i="3"/>
  <c r="W180" i="3" s="1"/>
  <c r="X180" i="3"/>
  <c r="AC180" i="3"/>
  <c r="AD180" i="3"/>
  <c r="AF180" i="3"/>
  <c r="AG180" i="3" s="1"/>
  <c r="AH180" i="3" s="1"/>
  <c r="AA181" i="5" s="1"/>
  <c r="AI180" i="3"/>
  <c r="AJ180" i="3"/>
  <c r="E181" i="3"/>
  <c r="T182" i="5" s="1"/>
  <c r="F181" i="3"/>
  <c r="G181" i="3"/>
  <c r="J181" i="3"/>
  <c r="K181" i="3" s="1"/>
  <c r="L181" i="3"/>
  <c r="P181" i="3"/>
  <c r="R181" i="3" s="1"/>
  <c r="S181" i="3" s="1"/>
  <c r="U181" i="3"/>
  <c r="W181" i="3" s="1"/>
  <c r="X181" i="3"/>
  <c r="AC181" i="3"/>
  <c r="AD181" i="3"/>
  <c r="AF181" i="3"/>
  <c r="AG181" i="3" s="1"/>
  <c r="AH181" i="3" s="1"/>
  <c r="AI181" i="3"/>
  <c r="AJ181" i="3"/>
  <c r="E182" i="3"/>
  <c r="T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AA184" i="5" s="1"/>
  <c r="AI183" i="3"/>
  <c r="AJ183" i="3"/>
  <c r="E184" i="3"/>
  <c r="T185" i="5" s="1"/>
  <c r="F184" i="3"/>
  <c r="G184" i="3"/>
  <c r="J184" i="3"/>
  <c r="K184" i="3" s="1"/>
  <c r="L184" i="3"/>
  <c r="P184" i="3"/>
  <c r="Q184" i="3" s="1"/>
  <c r="U184" i="3"/>
  <c r="W184" i="3" s="1"/>
  <c r="X184" i="3"/>
  <c r="AC184" i="3"/>
  <c r="AD184" i="3"/>
  <c r="AF184" i="3"/>
  <c r="AG184" i="3" s="1"/>
  <c r="AH184" i="3" s="1"/>
  <c r="AA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AA187" i="5" s="1"/>
  <c r="AI186" i="3"/>
  <c r="AJ186" i="3"/>
  <c r="F187" i="3"/>
  <c r="G187" i="3"/>
  <c r="J187" i="3"/>
  <c r="K187" i="3" s="1"/>
  <c r="L187" i="3"/>
  <c r="P187" i="3"/>
  <c r="R187" i="3" s="1"/>
  <c r="S187" i="3" s="1"/>
  <c r="U187" i="3"/>
  <c r="W187" i="3" s="1"/>
  <c r="X187" i="3"/>
  <c r="AC187" i="3"/>
  <c r="AD187" i="3"/>
  <c r="AF187" i="3"/>
  <c r="AG187" i="3" s="1"/>
  <c r="AH187" i="3" s="1"/>
  <c r="AA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T192" i="5" s="1"/>
  <c r="F191" i="3"/>
  <c r="G191" i="3"/>
  <c r="J191" i="3"/>
  <c r="K191" i="3" s="1"/>
  <c r="L191" i="3"/>
  <c r="P191" i="3"/>
  <c r="R191" i="3" s="1"/>
  <c r="S191" i="3" s="1"/>
  <c r="U191" i="3"/>
  <c r="W191" i="3" s="1"/>
  <c r="X191" i="3"/>
  <c r="AC191" i="3"/>
  <c r="AD191" i="3"/>
  <c r="AF191" i="3"/>
  <c r="AG191" i="3" s="1"/>
  <c r="AH191" i="3" s="1"/>
  <c r="AA192" i="5" s="1"/>
  <c r="AI191" i="3"/>
  <c r="AJ191" i="3"/>
  <c r="E192" i="3"/>
  <c r="T193" i="5" s="1"/>
  <c r="F192" i="3"/>
  <c r="G192" i="3"/>
  <c r="J192" i="3"/>
  <c r="K192" i="3" s="1"/>
  <c r="L192" i="3"/>
  <c r="P192" i="3"/>
  <c r="R192" i="3" s="1"/>
  <c r="S192" i="3" s="1"/>
  <c r="U192" i="3"/>
  <c r="W192" i="3" s="1"/>
  <c r="X192" i="3"/>
  <c r="AC192" i="3"/>
  <c r="AD192" i="3"/>
  <c r="AF192" i="3"/>
  <c r="AG192" i="3" s="1"/>
  <c r="AH192" i="3" s="1"/>
  <c r="AA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AH5" i="5" s="1"/>
  <c r="E4" i="4"/>
  <c r="F4" i="4"/>
  <c r="I4" i="4"/>
  <c r="J4" i="4"/>
  <c r="K4" i="4"/>
  <c r="L4" i="4"/>
  <c r="N4" i="4"/>
  <c r="O4" i="4" s="1"/>
  <c r="P4" i="4"/>
  <c r="Q4" i="4"/>
  <c r="S4" i="4"/>
  <c r="X4" i="4"/>
  <c r="C5" i="4"/>
  <c r="D5" i="4" s="1"/>
  <c r="AH6" i="5" s="1"/>
  <c r="E5" i="4"/>
  <c r="F5" i="4"/>
  <c r="I5" i="4"/>
  <c r="J5" i="4"/>
  <c r="K5" i="4"/>
  <c r="L5" i="4"/>
  <c r="N5" i="4"/>
  <c r="O5" i="4" s="1"/>
  <c r="P5" i="4"/>
  <c r="Q5" i="4"/>
  <c r="S5" i="4"/>
  <c r="X5" i="4"/>
  <c r="C6" i="4"/>
  <c r="D6" i="4" s="1"/>
  <c r="AH7" i="5" s="1"/>
  <c r="E6" i="4"/>
  <c r="F6" i="4"/>
  <c r="I6" i="4"/>
  <c r="J6" i="4"/>
  <c r="K6" i="4"/>
  <c r="L6" i="4"/>
  <c r="N6" i="4"/>
  <c r="O6" i="4" s="1"/>
  <c r="P6" i="4"/>
  <c r="Q6" i="4"/>
  <c r="S6" i="4"/>
  <c r="X6" i="4"/>
  <c r="C7" i="4"/>
  <c r="D7" i="4" s="1"/>
  <c r="AH8" i="5" s="1"/>
  <c r="E7" i="4"/>
  <c r="F7" i="4"/>
  <c r="I7" i="4"/>
  <c r="J7" i="4"/>
  <c r="K7" i="4"/>
  <c r="L7" i="4"/>
  <c r="N7" i="4"/>
  <c r="O7" i="4" s="1"/>
  <c r="P7" i="4"/>
  <c r="Q7" i="4"/>
  <c r="S7" i="4"/>
  <c r="X7" i="4"/>
  <c r="C8" i="4"/>
  <c r="D8" i="4" s="1"/>
  <c r="AH9" i="5" s="1"/>
  <c r="E8" i="4"/>
  <c r="F8" i="4"/>
  <c r="I8" i="4"/>
  <c r="J8" i="4"/>
  <c r="K8" i="4"/>
  <c r="L8" i="4"/>
  <c r="N8" i="4"/>
  <c r="O8" i="4" s="1"/>
  <c r="P8" i="4"/>
  <c r="Q8" i="4"/>
  <c r="S8" i="4"/>
  <c r="X8" i="4"/>
  <c r="C9" i="4"/>
  <c r="D9" i="4" s="1"/>
  <c r="AH10" i="5" s="1"/>
  <c r="E9" i="4"/>
  <c r="F9" i="4"/>
  <c r="I9" i="4"/>
  <c r="J9" i="4"/>
  <c r="K9" i="4"/>
  <c r="L9" i="4"/>
  <c r="N9" i="4"/>
  <c r="O9" i="4" s="1"/>
  <c r="P9" i="4"/>
  <c r="Q9" i="4"/>
  <c r="S9" i="4"/>
  <c r="X9" i="4"/>
  <c r="C10" i="4"/>
  <c r="D10" i="4" s="1"/>
  <c r="AH11" i="5" s="1"/>
  <c r="E10" i="4"/>
  <c r="F10" i="4"/>
  <c r="I10" i="4"/>
  <c r="J10" i="4"/>
  <c r="K10" i="4"/>
  <c r="L10" i="4"/>
  <c r="N10" i="4"/>
  <c r="O10" i="4" s="1"/>
  <c r="P10" i="4"/>
  <c r="Q10" i="4"/>
  <c r="S10" i="4"/>
  <c r="X10" i="4"/>
  <c r="C11" i="4"/>
  <c r="D11" i="4" s="1"/>
  <c r="AH12" i="5" s="1"/>
  <c r="E11" i="4"/>
  <c r="F11" i="4"/>
  <c r="I11" i="4"/>
  <c r="J11" i="4"/>
  <c r="K11" i="4"/>
  <c r="L11" i="4"/>
  <c r="N11" i="4"/>
  <c r="O11" i="4" s="1"/>
  <c r="P11" i="4"/>
  <c r="Q11" i="4"/>
  <c r="S11" i="4"/>
  <c r="X11" i="4"/>
  <c r="C12" i="4"/>
  <c r="D12" i="4" s="1"/>
  <c r="AH13" i="5" s="1"/>
  <c r="E12" i="4"/>
  <c r="F12" i="4"/>
  <c r="I12" i="4"/>
  <c r="J12" i="4"/>
  <c r="K12" i="4"/>
  <c r="L12" i="4"/>
  <c r="N12" i="4"/>
  <c r="O12" i="4" s="1"/>
  <c r="P12" i="4"/>
  <c r="Q12" i="4"/>
  <c r="S12" i="4"/>
  <c r="X12" i="4"/>
  <c r="C13" i="4"/>
  <c r="D13" i="4" s="1"/>
  <c r="AH14" i="5" s="1"/>
  <c r="E13" i="4"/>
  <c r="F13" i="4"/>
  <c r="I13" i="4"/>
  <c r="J13" i="4"/>
  <c r="K13" i="4"/>
  <c r="L13" i="4"/>
  <c r="N13" i="4"/>
  <c r="O13" i="4" s="1"/>
  <c r="P13" i="4"/>
  <c r="Q13" i="4"/>
  <c r="S13" i="4"/>
  <c r="X13" i="4"/>
  <c r="C14" i="4"/>
  <c r="D14" i="4" s="1"/>
  <c r="AH15" i="5" s="1"/>
  <c r="E14" i="4"/>
  <c r="F14" i="4"/>
  <c r="I14" i="4"/>
  <c r="J14" i="4"/>
  <c r="K14" i="4"/>
  <c r="L14" i="4"/>
  <c r="N14" i="4"/>
  <c r="O14" i="4" s="1"/>
  <c r="P14" i="4"/>
  <c r="Q14" i="4"/>
  <c r="S14" i="4"/>
  <c r="X14" i="4"/>
  <c r="C15" i="4"/>
  <c r="D15" i="4" s="1"/>
  <c r="AH16" i="5" s="1"/>
  <c r="E15" i="4"/>
  <c r="F15" i="4"/>
  <c r="I15" i="4"/>
  <c r="J15" i="4"/>
  <c r="K15" i="4"/>
  <c r="L15" i="4"/>
  <c r="N15" i="4"/>
  <c r="O15" i="4" s="1"/>
  <c r="P15" i="4"/>
  <c r="Q15" i="4"/>
  <c r="S15" i="4"/>
  <c r="X15" i="4"/>
  <c r="C16" i="4"/>
  <c r="D16" i="4" s="1"/>
  <c r="AH17" i="5" s="1"/>
  <c r="E16" i="4"/>
  <c r="F16" i="4"/>
  <c r="I16" i="4"/>
  <c r="J16" i="4"/>
  <c r="K16" i="4"/>
  <c r="L16" i="4"/>
  <c r="N16" i="4"/>
  <c r="O16" i="4" s="1"/>
  <c r="P16" i="4"/>
  <c r="Q16" i="4"/>
  <c r="S16" i="4"/>
  <c r="X16" i="4"/>
  <c r="C17" i="4"/>
  <c r="D17" i="4" s="1"/>
  <c r="AH18" i="5" s="1"/>
  <c r="E17" i="4"/>
  <c r="F17" i="4"/>
  <c r="I17" i="4"/>
  <c r="J17" i="4"/>
  <c r="K17" i="4"/>
  <c r="L17" i="4"/>
  <c r="N17" i="4"/>
  <c r="O17" i="4" s="1"/>
  <c r="P17" i="4"/>
  <c r="Q17" i="4"/>
  <c r="S17" i="4"/>
  <c r="X17" i="4"/>
  <c r="C18" i="4"/>
  <c r="D18" i="4" s="1"/>
  <c r="AH19" i="5" s="1"/>
  <c r="E18" i="4"/>
  <c r="F18" i="4"/>
  <c r="I18" i="4"/>
  <c r="J18" i="4"/>
  <c r="K18" i="4"/>
  <c r="L18" i="4"/>
  <c r="N18" i="4"/>
  <c r="O18" i="4" s="1"/>
  <c r="P18" i="4"/>
  <c r="Q18" i="4"/>
  <c r="S18" i="4"/>
  <c r="X18" i="4"/>
  <c r="C19" i="4"/>
  <c r="D19" i="4" s="1"/>
  <c r="AH20" i="5" s="1"/>
  <c r="E19" i="4"/>
  <c r="F19" i="4"/>
  <c r="I19" i="4"/>
  <c r="J19" i="4"/>
  <c r="K19" i="4"/>
  <c r="L19" i="4"/>
  <c r="N19" i="4"/>
  <c r="O19" i="4" s="1"/>
  <c r="P19" i="4"/>
  <c r="Q19" i="4"/>
  <c r="S19" i="4"/>
  <c r="X19" i="4"/>
  <c r="C20" i="4"/>
  <c r="D20" i="4" s="1"/>
  <c r="AH21" i="5" s="1"/>
  <c r="E20" i="4"/>
  <c r="F20" i="4"/>
  <c r="I20" i="4"/>
  <c r="J20" i="4"/>
  <c r="K20" i="4"/>
  <c r="L20" i="4"/>
  <c r="N20" i="4"/>
  <c r="O20" i="4" s="1"/>
  <c r="P20" i="4"/>
  <c r="Q20" i="4"/>
  <c r="S20" i="4"/>
  <c r="X20" i="4"/>
  <c r="C21" i="4"/>
  <c r="D21" i="4" s="1"/>
  <c r="AH22" i="5" s="1"/>
  <c r="E21" i="4"/>
  <c r="F21" i="4"/>
  <c r="I21" i="4"/>
  <c r="J21" i="4"/>
  <c r="K21" i="4"/>
  <c r="L21" i="4"/>
  <c r="N21" i="4"/>
  <c r="O21" i="4" s="1"/>
  <c r="P21" i="4"/>
  <c r="Q21" i="4"/>
  <c r="S21" i="4"/>
  <c r="X21" i="4"/>
  <c r="C22" i="4"/>
  <c r="D22" i="4" s="1"/>
  <c r="AH23" i="5" s="1"/>
  <c r="E22" i="4"/>
  <c r="F22" i="4"/>
  <c r="I22" i="4"/>
  <c r="J22" i="4"/>
  <c r="K22" i="4"/>
  <c r="L22" i="4"/>
  <c r="N22" i="4"/>
  <c r="O22" i="4" s="1"/>
  <c r="P22" i="4"/>
  <c r="Q22" i="4"/>
  <c r="S22" i="4"/>
  <c r="X22" i="4"/>
  <c r="C23" i="4"/>
  <c r="D23" i="4" s="1"/>
  <c r="AH24" i="5" s="1"/>
  <c r="E23" i="4"/>
  <c r="F23" i="4"/>
  <c r="I23" i="4"/>
  <c r="J23" i="4"/>
  <c r="K23" i="4"/>
  <c r="L23" i="4"/>
  <c r="N23" i="4"/>
  <c r="O23" i="4" s="1"/>
  <c r="P23" i="4"/>
  <c r="Q23" i="4"/>
  <c r="S23" i="4"/>
  <c r="X23" i="4"/>
  <c r="C24" i="4"/>
  <c r="D24" i="4" s="1"/>
  <c r="AH25" i="5" s="1"/>
  <c r="E24" i="4"/>
  <c r="F24" i="4"/>
  <c r="I24" i="4"/>
  <c r="J24" i="4"/>
  <c r="K24" i="4"/>
  <c r="L24" i="4"/>
  <c r="N24" i="4"/>
  <c r="O24" i="4" s="1"/>
  <c r="P24" i="4"/>
  <c r="Q24" i="4"/>
  <c r="S24" i="4"/>
  <c r="X24" i="4"/>
  <c r="C25" i="4"/>
  <c r="D25" i="4" s="1"/>
  <c r="AH26" i="5" s="1"/>
  <c r="E25" i="4"/>
  <c r="F25" i="4"/>
  <c r="I25" i="4"/>
  <c r="J25" i="4"/>
  <c r="K25" i="4"/>
  <c r="L25" i="4"/>
  <c r="N25" i="4"/>
  <c r="O25" i="4" s="1"/>
  <c r="P25" i="4"/>
  <c r="Q25" i="4"/>
  <c r="S25" i="4"/>
  <c r="X25" i="4"/>
  <c r="C26" i="4"/>
  <c r="D26" i="4" s="1"/>
  <c r="AH27" i="5" s="1"/>
  <c r="E26" i="4"/>
  <c r="F26" i="4"/>
  <c r="I26" i="4"/>
  <c r="J26" i="4"/>
  <c r="K26" i="4"/>
  <c r="L26" i="4"/>
  <c r="N26" i="4"/>
  <c r="O26" i="4" s="1"/>
  <c r="P26" i="4"/>
  <c r="Q26" i="4"/>
  <c r="S26" i="4"/>
  <c r="X26" i="4"/>
  <c r="C27" i="4"/>
  <c r="D27" i="4" s="1"/>
  <c r="AH28" i="5" s="1"/>
  <c r="E27" i="4"/>
  <c r="F27" i="4"/>
  <c r="I27" i="4"/>
  <c r="J27" i="4"/>
  <c r="K27" i="4"/>
  <c r="L27" i="4"/>
  <c r="N27" i="4"/>
  <c r="O27" i="4" s="1"/>
  <c r="P27" i="4"/>
  <c r="Q27" i="4"/>
  <c r="S27" i="4"/>
  <c r="X27" i="4"/>
  <c r="C28" i="4"/>
  <c r="D28" i="4" s="1"/>
  <c r="AH29" i="5" s="1"/>
  <c r="E28" i="4"/>
  <c r="F28" i="4"/>
  <c r="I28" i="4"/>
  <c r="J28" i="4"/>
  <c r="K28" i="4"/>
  <c r="L28" i="4"/>
  <c r="N28" i="4"/>
  <c r="O28" i="4" s="1"/>
  <c r="P28" i="4"/>
  <c r="Q28" i="4"/>
  <c r="S28" i="4"/>
  <c r="X28" i="4"/>
  <c r="C29" i="4"/>
  <c r="D29" i="4" s="1"/>
  <c r="AH30" i="5" s="1"/>
  <c r="E29" i="4"/>
  <c r="F29" i="4"/>
  <c r="I29" i="4"/>
  <c r="J29" i="4"/>
  <c r="K29" i="4"/>
  <c r="L29" i="4"/>
  <c r="N29" i="4"/>
  <c r="O29" i="4" s="1"/>
  <c r="P29" i="4"/>
  <c r="Q29" i="4"/>
  <c r="S29" i="4"/>
  <c r="X29" i="4"/>
  <c r="C30" i="4"/>
  <c r="D30" i="4" s="1"/>
  <c r="AH31" i="5" s="1"/>
  <c r="E30" i="4"/>
  <c r="F30" i="4"/>
  <c r="I30" i="4"/>
  <c r="J30" i="4"/>
  <c r="K30" i="4"/>
  <c r="L30" i="4"/>
  <c r="N30" i="4"/>
  <c r="O30" i="4" s="1"/>
  <c r="P30" i="4"/>
  <c r="Q30" i="4"/>
  <c r="S30" i="4"/>
  <c r="X30" i="4"/>
  <c r="C31" i="4"/>
  <c r="D31" i="4" s="1"/>
  <c r="AH32" i="5" s="1"/>
  <c r="E31" i="4"/>
  <c r="F31" i="4"/>
  <c r="I31" i="4"/>
  <c r="J31" i="4"/>
  <c r="K31" i="4"/>
  <c r="L31" i="4"/>
  <c r="N31" i="4"/>
  <c r="O31" i="4" s="1"/>
  <c r="P31" i="4"/>
  <c r="Q31" i="4"/>
  <c r="S31" i="4"/>
  <c r="X31" i="4"/>
  <c r="C32" i="4"/>
  <c r="D32" i="4" s="1"/>
  <c r="AH33" i="5" s="1"/>
  <c r="E32" i="4"/>
  <c r="F32" i="4"/>
  <c r="I32" i="4"/>
  <c r="J32" i="4"/>
  <c r="K32" i="4"/>
  <c r="L32" i="4"/>
  <c r="N32" i="4"/>
  <c r="O32" i="4" s="1"/>
  <c r="P32" i="4"/>
  <c r="Q32" i="4"/>
  <c r="S32" i="4"/>
  <c r="X32" i="4"/>
  <c r="C33" i="4"/>
  <c r="D33" i="4" s="1"/>
  <c r="AH34" i="5" s="1"/>
  <c r="E33" i="4"/>
  <c r="F33" i="4"/>
  <c r="I33" i="4"/>
  <c r="J33" i="4"/>
  <c r="K33" i="4"/>
  <c r="L33" i="4"/>
  <c r="N33" i="4"/>
  <c r="O33" i="4" s="1"/>
  <c r="P33" i="4"/>
  <c r="Q33" i="4"/>
  <c r="S33" i="4"/>
  <c r="X33" i="4"/>
  <c r="C34" i="4"/>
  <c r="D34" i="4" s="1"/>
  <c r="AH35" i="5" s="1"/>
  <c r="E34" i="4"/>
  <c r="F34" i="4"/>
  <c r="I34" i="4"/>
  <c r="J34" i="4"/>
  <c r="K34" i="4"/>
  <c r="L34" i="4"/>
  <c r="N34" i="4"/>
  <c r="O34" i="4" s="1"/>
  <c r="P34" i="4"/>
  <c r="Q34" i="4"/>
  <c r="S34" i="4"/>
  <c r="X34" i="4"/>
  <c r="C35" i="4"/>
  <c r="D35" i="4" s="1"/>
  <c r="AH36" i="5" s="1"/>
  <c r="E35" i="4"/>
  <c r="F35" i="4"/>
  <c r="I35" i="4"/>
  <c r="J35" i="4"/>
  <c r="K35" i="4"/>
  <c r="L35" i="4"/>
  <c r="N35" i="4"/>
  <c r="O35" i="4" s="1"/>
  <c r="P35" i="4"/>
  <c r="Q35" i="4"/>
  <c r="S35" i="4"/>
  <c r="X35" i="4"/>
  <c r="C36" i="4"/>
  <c r="D36" i="4" s="1"/>
  <c r="AH37" i="5" s="1"/>
  <c r="E36" i="4"/>
  <c r="F36" i="4"/>
  <c r="I36" i="4"/>
  <c r="J36" i="4"/>
  <c r="K36" i="4"/>
  <c r="L36" i="4"/>
  <c r="N36" i="4"/>
  <c r="O36" i="4" s="1"/>
  <c r="P36" i="4"/>
  <c r="Q36" i="4"/>
  <c r="S36" i="4"/>
  <c r="X36" i="4"/>
  <c r="C37" i="4"/>
  <c r="D37" i="4" s="1"/>
  <c r="AH38" i="5" s="1"/>
  <c r="E37" i="4"/>
  <c r="F37" i="4"/>
  <c r="I37" i="4"/>
  <c r="J37" i="4"/>
  <c r="K37" i="4"/>
  <c r="L37" i="4"/>
  <c r="N37" i="4"/>
  <c r="O37" i="4" s="1"/>
  <c r="P37" i="4"/>
  <c r="Q37" i="4"/>
  <c r="S37" i="4"/>
  <c r="X37" i="4"/>
  <c r="C38" i="4"/>
  <c r="D38" i="4" s="1"/>
  <c r="AH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AH41" i="5" s="1"/>
  <c r="E40" i="4"/>
  <c r="F40" i="4"/>
  <c r="I40" i="4"/>
  <c r="J40" i="4"/>
  <c r="K40" i="4"/>
  <c r="L40" i="4"/>
  <c r="N40" i="4"/>
  <c r="O40" i="4" s="1"/>
  <c r="P40" i="4"/>
  <c r="Q40" i="4"/>
  <c r="S40" i="4"/>
  <c r="X40" i="4"/>
  <c r="C41" i="4"/>
  <c r="D41" i="4" s="1"/>
  <c r="AH42" i="5" s="1"/>
  <c r="E41" i="4"/>
  <c r="F41" i="4"/>
  <c r="I41" i="4"/>
  <c r="J41" i="4"/>
  <c r="K41" i="4"/>
  <c r="L41" i="4"/>
  <c r="N41" i="4"/>
  <c r="O41" i="4" s="1"/>
  <c r="P41" i="4"/>
  <c r="Q41" i="4"/>
  <c r="S41" i="4"/>
  <c r="X41" i="4"/>
  <c r="C42" i="4"/>
  <c r="D42" i="4" s="1"/>
  <c r="AH43" i="5" s="1"/>
  <c r="E42" i="4"/>
  <c r="F42" i="4"/>
  <c r="I42" i="4"/>
  <c r="J42" i="4"/>
  <c r="K42" i="4"/>
  <c r="L42" i="4"/>
  <c r="N42" i="4"/>
  <c r="O42" i="4" s="1"/>
  <c r="P42" i="4"/>
  <c r="Q42" i="4"/>
  <c r="S42" i="4"/>
  <c r="X42" i="4"/>
  <c r="C43" i="4"/>
  <c r="D43" i="4" s="1"/>
  <c r="AH44" i="5" s="1"/>
  <c r="E43" i="4"/>
  <c r="F43" i="4"/>
  <c r="I43" i="4"/>
  <c r="J43" i="4"/>
  <c r="K43" i="4"/>
  <c r="L43" i="4"/>
  <c r="N43" i="4"/>
  <c r="O43" i="4" s="1"/>
  <c r="P43" i="4"/>
  <c r="Q43" i="4"/>
  <c r="S43" i="4"/>
  <c r="X43" i="4"/>
  <c r="C44" i="4"/>
  <c r="D44" i="4" s="1"/>
  <c r="AH45" i="5" s="1"/>
  <c r="E44" i="4"/>
  <c r="F44" i="4"/>
  <c r="I44" i="4"/>
  <c r="J44" i="4"/>
  <c r="K44" i="4"/>
  <c r="L44" i="4"/>
  <c r="N44" i="4"/>
  <c r="O44" i="4" s="1"/>
  <c r="P44" i="4"/>
  <c r="Q44" i="4"/>
  <c r="S44" i="4"/>
  <c r="X44" i="4"/>
  <c r="C45" i="4"/>
  <c r="D45" i="4" s="1"/>
  <c r="AH46" i="5" s="1"/>
  <c r="E45" i="4"/>
  <c r="F45" i="4"/>
  <c r="I45" i="4"/>
  <c r="J45" i="4"/>
  <c r="K45" i="4"/>
  <c r="L45" i="4"/>
  <c r="N45" i="4"/>
  <c r="O45" i="4" s="1"/>
  <c r="P45" i="4"/>
  <c r="Q45" i="4"/>
  <c r="S45" i="4"/>
  <c r="X45" i="4"/>
  <c r="C46" i="4"/>
  <c r="D46" i="4" s="1"/>
  <c r="AH47" i="5" s="1"/>
  <c r="E46" i="4"/>
  <c r="F46" i="4"/>
  <c r="I46" i="4"/>
  <c r="J46" i="4"/>
  <c r="K46" i="4"/>
  <c r="L46" i="4"/>
  <c r="N46" i="4"/>
  <c r="O46" i="4" s="1"/>
  <c r="P46" i="4"/>
  <c r="Q46" i="4"/>
  <c r="S46" i="4"/>
  <c r="X46" i="4"/>
  <c r="C47" i="4"/>
  <c r="D47" i="4" s="1"/>
  <c r="AH48" i="5" s="1"/>
  <c r="E47" i="4"/>
  <c r="F47" i="4"/>
  <c r="I47" i="4"/>
  <c r="J47" i="4"/>
  <c r="K47" i="4"/>
  <c r="L47" i="4"/>
  <c r="N47" i="4"/>
  <c r="O47" i="4" s="1"/>
  <c r="P47" i="4"/>
  <c r="Q47" i="4"/>
  <c r="S47" i="4"/>
  <c r="X47" i="4"/>
  <c r="C48" i="4"/>
  <c r="D48" i="4" s="1"/>
  <c r="AH49" i="5" s="1"/>
  <c r="E48" i="4"/>
  <c r="F48" i="4"/>
  <c r="I48" i="4"/>
  <c r="J48" i="4"/>
  <c r="K48" i="4"/>
  <c r="L48" i="4"/>
  <c r="N48" i="4"/>
  <c r="O48" i="4" s="1"/>
  <c r="P48" i="4"/>
  <c r="Q48" i="4"/>
  <c r="S48" i="4"/>
  <c r="X48" i="4"/>
  <c r="C49" i="4"/>
  <c r="D49" i="4" s="1"/>
  <c r="AH50" i="5" s="1"/>
  <c r="E49" i="4"/>
  <c r="F49" i="4"/>
  <c r="I49" i="4"/>
  <c r="J49" i="4"/>
  <c r="K49" i="4"/>
  <c r="L49" i="4"/>
  <c r="N49" i="4"/>
  <c r="O49" i="4" s="1"/>
  <c r="P49" i="4"/>
  <c r="Q49" i="4"/>
  <c r="S49" i="4"/>
  <c r="X49" i="4"/>
  <c r="C50" i="4"/>
  <c r="D50" i="4" s="1"/>
  <c r="AH51" i="5" s="1"/>
  <c r="E50" i="4"/>
  <c r="F50" i="4"/>
  <c r="I50" i="4"/>
  <c r="J50" i="4"/>
  <c r="K50" i="4"/>
  <c r="L50" i="4"/>
  <c r="N50" i="4"/>
  <c r="O50" i="4" s="1"/>
  <c r="P50" i="4"/>
  <c r="Q50" i="4"/>
  <c r="S50" i="4"/>
  <c r="X50" i="4"/>
  <c r="C51" i="4"/>
  <c r="D51" i="4" s="1"/>
  <c r="AH52" i="5" s="1"/>
  <c r="E51" i="4"/>
  <c r="F51" i="4"/>
  <c r="I51" i="4"/>
  <c r="J51" i="4"/>
  <c r="K51" i="4"/>
  <c r="L51" i="4"/>
  <c r="N51" i="4"/>
  <c r="O51" i="4" s="1"/>
  <c r="P51" i="4"/>
  <c r="Q51" i="4"/>
  <c r="S51" i="4"/>
  <c r="X51" i="4"/>
  <c r="C52" i="4"/>
  <c r="D52" i="4" s="1"/>
  <c r="AH53" i="5" s="1"/>
  <c r="E52" i="4"/>
  <c r="F52" i="4"/>
  <c r="I52" i="4"/>
  <c r="J52" i="4"/>
  <c r="K52" i="4"/>
  <c r="L52" i="4"/>
  <c r="N52" i="4"/>
  <c r="O52" i="4" s="1"/>
  <c r="P52" i="4"/>
  <c r="Q52" i="4"/>
  <c r="S52" i="4"/>
  <c r="X52" i="4"/>
  <c r="C53" i="4"/>
  <c r="D53" i="4" s="1"/>
  <c r="AH54" i="5" s="1"/>
  <c r="E53" i="4"/>
  <c r="F53" i="4"/>
  <c r="I53" i="4"/>
  <c r="J53" i="4"/>
  <c r="K53" i="4"/>
  <c r="L53" i="4"/>
  <c r="N53" i="4"/>
  <c r="O53" i="4" s="1"/>
  <c r="P53" i="4"/>
  <c r="Q53" i="4"/>
  <c r="S53" i="4"/>
  <c r="X53" i="4"/>
  <c r="C54" i="4"/>
  <c r="D54" i="4" s="1"/>
  <c r="AH55" i="5" s="1"/>
  <c r="E54" i="4"/>
  <c r="F54" i="4"/>
  <c r="I54" i="4"/>
  <c r="J54" i="4"/>
  <c r="K54" i="4"/>
  <c r="L54" i="4"/>
  <c r="N54" i="4"/>
  <c r="O54" i="4" s="1"/>
  <c r="P54" i="4"/>
  <c r="Q54" i="4"/>
  <c r="S54" i="4"/>
  <c r="X54" i="4"/>
  <c r="C55" i="4"/>
  <c r="D55" i="4" s="1"/>
  <c r="AH56" i="5" s="1"/>
  <c r="E55" i="4"/>
  <c r="F55" i="4"/>
  <c r="I55" i="4"/>
  <c r="J55" i="4"/>
  <c r="K55" i="4"/>
  <c r="L55" i="4"/>
  <c r="N55" i="4"/>
  <c r="O55" i="4" s="1"/>
  <c r="P55" i="4"/>
  <c r="Q55" i="4"/>
  <c r="S55" i="4"/>
  <c r="X55" i="4"/>
  <c r="C56" i="4"/>
  <c r="D56" i="4" s="1"/>
  <c r="AH57" i="5" s="1"/>
  <c r="E56" i="4"/>
  <c r="F56" i="4"/>
  <c r="I56" i="4"/>
  <c r="J56" i="4"/>
  <c r="K56" i="4"/>
  <c r="L56" i="4"/>
  <c r="N56" i="4"/>
  <c r="O56" i="4" s="1"/>
  <c r="P56" i="4"/>
  <c r="Q56" i="4"/>
  <c r="S56" i="4"/>
  <c r="X56" i="4"/>
  <c r="C57" i="4"/>
  <c r="D57" i="4" s="1"/>
  <c r="AH58" i="5" s="1"/>
  <c r="E57" i="4"/>
  <c r="F57" i="4"/>
  <c r="I57" i="4"/>
  <c r="J57" i="4"/>
  <c r="K57" i="4"/>
  <c r="L57" i="4"/>
  <c r="N57" i="4"/>
  <c r="O57" i="4" s="1"/>
  <c r="P57" i="4"/>
  <c r="Q57" i="4"/>
  <c r="S57" i="4"/>
  <c r="X57" i="4"/>
  <c r="C58" i="4"/>
  <c r="D58" i="4" s="1"/>
  <c r="AH59" i="5" s="1"/>
  <c r="E58" i="4"/>
  <c r="F58" i="4"/>
  <c r="I58" i="4"/>
  <c r="J58" i="4"/>
  <c r="K58" i="4"/>
  <c r="L58" i="4"/>
  <c r="N58" i="4"/>
  <c r="O58" i="4" s="1"/>
  <c r="P58" i="4"/>
  <c r="Q58" i="4"/>
  <c r="S58" i="4"/>
  <c r="X58" i="4"/>
  <c r="C59" i="4"/>
  <c r="D59" i="4" s="1"/>
  <c r="AH60" i="5" s="1"/>
  <c r="E59" i="4"/>
  <c r="F59" i="4"/>
  <c r="I59" i="4"/>
  <c r="J59" i="4"/>
  <c r="K59" i="4"/>
  <c r="L59" i="4"/>
  <c r="N59" i="4"/>
  <c r="O59" i="4" s="1"/>
  <c r="P59" i="4"/>
  <c r="Q59" i="4"/>
  <c r="S59" i="4"/>
  <c r="X59" i="4"/>
  <c r="C60" i="4"/>
  <c r="D60" i="4" s="1"/>
  <c r="AH61" i="5" s="1"/>
  <c r="E60" i="4"/>
  <c r="F60" i="4"/>
  <c r="I60" i="4"/>
  <c r="J60" i="4"/>
  <c r="K60" i="4"/>
  <c r="L60" i="4"/>
  <c r="N60" i="4"/>
  <c r="O60" i="4" s="1"/>
  <c r="P60" i="4"/>
  <c r="Q60" i="4"/>
  <c r="S60" i="4"/>
  <c r="X60" i="4"/>
  <c r="C61" i="4"/>
  <c r="D61" i="4" s="1"/>
  <c r="AH62" i="5" s="1"/>
  <c r="E61" i="4"/>
  <c r="F61" i="4"/>
  <c r="I61" i="4"/>
  <c r="J61" i="4"/>
  <c r="K61" i="4"/>
  <c r="L61" i="4"/>
  <c r="N61" i="4"/>
  <c r="O61" i="4" s="1"/>
  <c r="P61" i="4"/>
  <c r="Q61" i="4"/>
  <c r="S61" i="4"/>
  <c r="X61" i="4"/>
  <c r="C62" i="4"/>
  <c r="D62" i="4" s="1"/>
  <c r="AH63" i="5" s="1"/>
  <c r="E62" i="4"/>
  <c r="F62" i="4"/>
  <c r="I62" i="4"/>
  <c r="J62" i="4"/>
  <c r="K62" i="4"/>
  <c r="L62" i="4"/>
  <c r="N62" i="4"/>
  <c r="O62" i="4" s="1"/>
  <c r="P62" i="4"/>
  <c r="Q62" i="4"/>
  <c r="S62" i="4"/>
  <c r="X62" i="4"/>
  <c r="C63" i="4"/>
  <c r="D63" i="4" s="1"/>
  <c r="AH64" i="5" s="1"/>
  <c r="E63" i="4"/>
  <c r="F63" i="4"/>
  <c r="I63" i="4"/>
  <c r="J63" i="4"/>
  <c r="K63" i="4"/>
  <c r="L63" i="4"/>
  <c r="N63" i="4"/>
  <c r="O63" i="4" s="1"/>
  <c r="P63" i="4"/>
  <c r="Q63" i="4"/>
  <c r="S63" i="4"/>
  <c r="X63" i="4"/>
  <c r="C64" i="4"/>
  <c r="D64" i="4" s="1"/>
  <c r="AH65" i="5" s="1"/>
  <c r="E64" i="4"/>
  <c r="F64" i="4"/>
  <c r="I64" i="4"/>
  <c r="J64" i="4"/>
  <c r="K64" i="4"/>
  <c r="L64" i="4"/>
  <c r="N64" i="4"/>
  <c r="O64" i="4" s="1"/>
  <c r="P64" i="4"/>
  <c r="Q64" i="4"/>
  <c r="S64" i="4"/>
  <c r="X64" i="4"/>
  <c r="C65" i="4"/>
  <c r="D65" i="4" s="1"/>
  <c r="AH66" i="5" s="1"/>
  <c r="E65" i="4"/>
  <c r="F65" i="4"/>
  <c r="I65" i="4"/>
  <c r="J65" i="4"/>
  <c r="K65" i="4"/>
  <c r="L65" i="4"/>
  <c r="N65" i="4"/>
  <c r="O65" i="4" s="1"/>
  <c r="P65" i="4"/>
  <c r="Q65" i="4"/>
  <c r="S65" i="4"/>
  <c r="X65" i="4"/>
  <c r="C66" i="4"/>
  <c r="D66" i="4" s="1"/>
  <c r="AH67" i="5" s="1"/>
  <c r="E66" i="4"/>
  <c r="F66" i="4"/>
  <c r="I66" i="4"/>
  <c r="J66" i="4"/>
  <c r="K66" i="4"/>
  <c r="L66" i="4"/>
  <c r="N66" i="4"/>
  <c r="O66" i="4" s="1"/>
  <c r="P66" i="4"/>
  <c r="Q66" i="4"/>
  <c r="S66" i="4"/>
  <c r="X66" i="4"/>
  <c r="C67" i="4"/>
  <c r="D67" i="4" s="1"/>
  <c r="AH68" i="5" s="1"/>
  <c r="E67" i="4"/>
  <c r="F67" i="4"/>
  <c r="I67" i="4"/>
  <c r="J67" i="4"/>
  <c r="K67" i="4"/>
  <c r="L67" i="4"/>
  <c r="N67" i="4"/>
  <c r="O67" i="4" s="1"/>
  <c r="P67" i="4"/>
  <c r="Q67" i="4"/>
  <c r="S67" i="4"/>
  <c r="X67" i="4"/>
  <c r="C68" i="4"/>
  <c r="D68" i="4" s="1"/>
  <c r="AH69" i="5" s="1"/>
  <c r="E68" i="4"/>
  <c r="F68" i="4"/>
  <c r="I68" i="4"/>
  <c r="J68" i="4"/>
  <c r="K68" i="4"/>
  <c r="L68" i="4"/>
  <c r="N68" i="4"/>
  <c r="O68" i="4" s="1"/>
  <c r="P68" i="4"/>
  <c r="Q68" i="4"/>
  <c r="S68" i="4"/>
  <c r="X68" i="4"/>
  <c r="C69" i="4"/>
  <c r="D69" i="4" s="1"/>
  <c r="AH70" i="5" s="1"/>
  <c r="E69" i="4"/>
  <c r="F69" i="4"/>
  <c r="I69" i="4"/>
  <c r="J69" i="4"/>
  <c r="K69" i="4"/>
  <c r="L69" i="4"/>
  <c r="N69" i="4"/>
  <c r="O69" i="4" s="1"/>
  <c r="P69" i="4"/>
  <c r="Q69" i="4"/>
  <c r="S69" i="4"/>
  <c r="X69" i="4"/>
  <c r="C70" i="4"/>
  <c r="D70" i="4" s="1"/>
  <c r="AH71" i="5" s="1"/>
  <c r="E70" i="4"/>
  <c r="F70" i="4"/>
  <c r="I70" i="4"/>
  <c r="J70" i="4"/>
  <c r="K70" i="4"/>
  <c r="L70" i="4"/>
  <c r="N70" i="4"/>
  <c r="O70" i="4" s="1"/>
  <c r="P70" i="4"/>
  <c r="Q70" i="4"/>
  <c r="S70" i="4"/>
  <c r="X70" i="4"/>
  <c r="C71" i="4"/>
  <c r="D71" i="4" s="1"/>
  <c r="AH72" i="5" s="1"/>
  <c r="E71" i="4"/>
  <c r="F71" i="4"/>
  <c r="I71" i="4"/>
  <c r="J71" i="4"/>
  <c r="K71" i="4"/>
  <c r="L71" i="4"/>
  <c r="N71" i="4"/>
  <c r="O71" i="4" s="1"/>
  <c r="P71" i="4"/>
  <c r="Q71" i="4"/>
  <c r="S71" i="4"/>
  <c r="X71" i="4"/>
  <c r="C72" i="4"/>
  <c r="D72" i="4" s="1"/>
  <c r="AH73" i="5" s="1"/>
  <c r="E72" i="4"/>
  <c r="F72" i="4"/>
  <c r="I72" i="4"/>
  <c r="J72" i="4"/>
  <c r="K72" i="4"/>
  <c r="L72" i="4"/>
  <c r="N72" i="4"/>
  <c r="O72" i="4" s="1"/>
  <c r="P72" i="4"/>
  <c r="Q72" i="4"/>
  <c r="S72" i="4"/>
  <c r="X72" i="4"/>
  <c r="C73" i="4"/>
  <c r="D73" i="4" s="1"/>
  <c r="AH74" i="5" s="1"/>
  <c r="E73" i="4"/>
  <c r="F73" i="4"/>
  <c r="I73" i="4"/>
  <c r="J73" i="4"/>
  <c r="K73" i="4"/>
  <c r="L73" i="4"/>
  <c r="N73" i="4"/>
  <c r="O73" i="4" s="1"/>
  <c r="P73" i="4"/>
  <c r="Q73" i="4"/>
  <c r="S73" i="4"/>
  <c r="X73" i="4"/>
  <c r="C74" i="4"/>
  <c r="D74" i="4" s="1"/>
  <c r="AH75" i="5" s="1"/>
  <c r="E74" i="4"/>
  <c r="F74" i="4"/>
  <c r="I74" i="4"/>
  <c r="J74" i="4"/>
  <c r="K74" i="4"/>
  <c r="L74" i="4"/>
  <c r="N74" i="4"/>
  <c r="O74" i="4" s="1"/>
  <c r="P74" i="4"/>
  <c r="Q74" i="4"/>
  <c r="S74" i="4"/>
  <c r="X74" i="4"/>
  <c r="C75" i="4"/>
  <c r="D75" i="4" s="1"/>
  <c r="AH76" i="5" s="1"/>
  <c r="E75" i="4"/>
  <c r="F75" i="4"/>
  <c r="I75" i="4"/>
  <c r="J75" i="4"/>
  <c r="K75" i="4"/>
  <c r="L75" i="4"/>
  <c r="N75" i="4"/>
  <c r="O75" i="4" s="1"/>
  <c r="P75" i="4"/>
  <c r="Q75" i="4"/>
  <c r="S75" i="4"/>
  <c r="X75" i="4"/>
  <c r="C76" i="4"/>
  <c r="D76" i="4" s="1"/>
  <c r="AH77" i="5" s="1"/>
  <c r="E76" i="4"/>
  <c r="F76" i="4"/>
  <c r="I76" i="4"/>
  <c r="J76" i="4"/>
  <c r="K76" i="4"/>
  <c r="L76" i="4"/>
  <c r="N76" i="4"/>
  <c r="O76" i="4" s="1"/>
  <c r="P76" i="4"/>
  <c r="Q76" i="4"/>
  <c r="S76" i="4"/>
  <c r="X76" i="4"/>
  <c r="C77" i="4"/>
  <c r="D77" i="4" s="1"/>
  <c r="AH78" i="5" s="1"/>
  <c r="E77" i="4"/>
  <c r="F77" i="4"/>
  <c r="I77" i="4"/>
  <c r="J77" i="4"/>
  <c r="K77" i="4"/>
  <c r="L77" i="4"/>
  <c r="N77" i="4"/>
  <c r="O77" i="4" s="1"/>
  <c r="P77" i="4"/>
  <c r="Q77" i="4"/>
  <c r="S77" i="4"/>
  <c r="X77" i="4"/>
  <c r="C78" i="4"/>
  <c r="D78" i="4" s="1"/>
  <c r="AH79" i="5" s="1"/>
  <c r="E78" i="4"/>
  <c r="F78" i="4"/>
  <c r="I78" i="4"/>
  <c r="J78" i="4"/>
  <c r="K78" i="4"/>
  <c r="L78" i="4"/>
  <c r="N78" i="4"/>
  <c r="O78" i="4" s="1"/>
  <c r="P78" i="4"/>
  <c r="Q78" i="4"/>
  <c r="S78" i="4"/>
  <c r="X78" i="4"/>
  <c r="C79" i="4"/>
  <c r="D79" i="4" s="1"/>
  <c r="AH80" i="5" s="1"/>
  <c r="E79" i="4"/>
  <c r="F79" i="4"/>
  <c r="I79" i="4"/>
  <c r="J79" i="4"/>
  <c r="K79" i="4"/>
  <c r="L79" i="4"/>
  <c r="N79" i="4"/>
  <c r="O79" i="4" s="1"/>
  <c r="P79" i="4"/>
  <c r="Q79" i="4"/>
  <c r="S79" i="4"/>
  <c r="X79" i="4"/>
  <c r="C80" i="4"/>
  <c r="D80" i="4" s="1"/>
  <c r="AH81" i="5" s="1"/>
  <c r="E80" i="4"/>
  <c r="F80" i="4"/>
  <c r="I80" i="4"/>
  <c r="J80" i="4"/>
  <c r="K80" i="4"/>
  <c r="L80" i="4"/>
  <c r="N80" i="4"/>
  <c r="O80" i="4" s="1"/>
  <c r="P80" i="4"/>
  <c r="Q80" i="4"/>
  <c r="S80" i="4"/>
  <c r="X80" i="4"/>
  <c r="C81" i="4"/>
  <c r="D81" i="4" s="1"/>
  <c r="AH82" i="5" s="1"/>
  <c r="E81" i="4"/>
  <c r="F81" i="4"/>
  <c r="I81" i="4"/>
  <c r="J81" i="4"/>
  <c r="K81" i="4"/>
  <c r="L81" i="4"/>
  <c r="N81" i="4"/>
  <c r="O81" i="4" s="1"/>
  <c r="P81" i="4"/>
  <c r="Q81" i="4"/>
  <c r="S81" i="4"/>
  <c r="X81" i="4"/>
  <c r="C82" i="4"/>
  <c r="D82" i="4" s="1"/>
  <c r="AH83" i="5" s="1"/>
  <c r="E82" i="4"/>
  <c r="F82" i="4"/>
  <c r="I82" i="4"/>
  <c r="J82" i="4"/>
  <c r="K82" i="4"/>
  <c r="L82" i="4"/>
  <c r="N82" i="4"/>
  <c r="O82" i="4" s="1"/>
  <c r="P82" i="4"/>
  <c r="Q82" i="4"/>
  <c r="S82" i="4"/>
  <c r="X82" i="4"/>
  <c r="C83" i="4"/>
  <c r="D83" i="4" s="1"/>
  <c r="AH84" i="5" s="1"/>
  <c r="E83" i="4"/>
  <c r="F83" i="4"/>
  <c r="I83" i="4"/>
  <c r="J83" i="4"/>
  <c r="K83" i="4"/>
  <c r="L83" i="4"/>
  <c r="N83" i="4"/>
  <c r="O83" i="4" s="1"/>
  <c r="P83" i="4"/>
  <c r="Q83" i="4"/>
  <c r="S83" i="4"/>
  <c r="X83" i="4"/>
  <c r="C84" i="4"/>
  <c r="D84" i="4" s="1"/>
  <c r="AH85" i="5" s="1"/>
  <c r="E84" i="4"/>
  <c r="F84" i="4"/>
  <c r="I84" i="4"/>
  <c r="J84" i="4"/>
  <c r="K84" i="4"/>
  <c r="L84" i="4"/>
  <c r="N84" i="4"/>
  <c r="O84" i="4" s="1"/>
  <c r="P84" i="4"/>
  <c r="Q84" i="4"/>
  <c r="S84" i="4"/>
  <c r="X84" i="4"/>
  <c r="C85" i="4"/>
  <c r="D85" i="4" s="1"/>
  <c r="AH86" i="5" s="1"/>
  <c r="E85" i="4"/>
  <c r="F85" i="4"/>
  <c r="I85" i="4"/>
  <c r="J85" i="4"/>
  <c r="K85" i="4"/>
  <c r="L85" i="4"/>
  <c r="N85" i="4"/>
  <c r="O85" i="4" s="1"/>
  <c r="P85" i="4"/>
  <c r="Q85" i="4"/>
  <c r="S85" i="4"/>
  <c r="X85" i="4"/>
  <c r="C86" i="4"/>
  <c r="D86" i="4" s="1"/>
  <c r="AH87" i="5" s="1"/>
  <c r="E86" i="4"/>
  <c r="F86" i="4"/>
  <c r="I86" i="4"/>
  <c r="J86" i="4"/>
  <c r="K86" i="4"/>
  <c r="L86" i="4"/>
  <c r="N86" i="4"/>
  <c r="O86" i="4" s="1"/>
  <c r="P86" i="4"/>
  <c r="Q86" i="4"/>
  <c r="S86" i="4"/>
  <c r="X86" i="4"/>
  <c r="C87" i="4"/>
  <c r="D87" i="4" s="1"/>
  <c r="AH88" i="5" s="1"/>
  <c r="E87" i="4"/>
  <c r="F87" i="4"/>
  <c r="I87" i="4"/>
  <c r="J87" i="4"/>
  <c r="K87" i="4"/>
  <c r="L87" i="4"/>
  <c r="N87" i="4"/>
  <c r="O87" i="4" s="1"/>
  <c r="P87" i="4"/>
  <c r="Q87" i="4"/>
  <c r="S87" i="4"/>
  <c r="X87" i="4"/>
  <c r="C88" i="4"/>
  <c r="D88" i="4" s="1"/>
  <c r="AH89" i="5" s="1"/>
  <c r="E88" i="4"/>
  <c r="F88" i="4"/>
  <c r="I88" i="4"/>
  <c r="J88" i="4"/>
  <c r="K88" i="4"/>
  <c r="L88" i="4"/>
  <c r="N88" i="4"/>
  <c r="O88" i="4" s="1"/>
  <c r="P88" i="4"/>
  <c r="Q88" i="4"/>
  <c r="S88" i="4"/>
  <c r="X88" i="4"/>
  <c r="C89" i="4"/>
  <c r="D89" i="4" s="1"/>
  <c r="AH90" i="5" s="1"/>
  <c r="E89" i="4"/>
  <c r="F89" i="4"/>
  <c r="I89" i="4"/>
  <c r="J89" i="4"/>
  <c r="K89" i="4"/>
  <c r="L89" i="4"/>
  <c r="N89" i="4"/>
  <c r="O89" i="4" s="1"/>
  <c r="P89" i="4"/>
  <c r="Q89" i="4"/>
  <c r="S89" i="4"/>
  <c r="X89" i="4"/>
  <c r="C90" i="4"/>
  <c r="D90" i="4" s="1"/>
  <c r="AH91" i="5" s="1"/>
  <c r="E90" i="4"/>
  <c r="F90" i="4"/>
  <c r="I90" i="4"/>
  <c r="J90" i="4"/>
  <c r="K90" i="4"/>
  <c r="L90" i="4"/>
  <c r="N90" i="4"/>
  <c r="O90" i="4" s="1"/>
  <c r="P90" i="4"/>
  <c r="Q90" i="4"/>
  <c r="S90" i="4"/>
  <c r="X90" i="4"/>
  <c r="C91" i="4"/>
  <c r="D91" i="4" s="1"/>
  <c r="AH92" i="5" s="1"/>
  <c r="E91" i="4"/>
  <c r="F91" i="4"/>
  <c r="I91" i="4"/>
  <c r="J91" i="4"/>
  <c r="K91" i="4"/>
  <c r="L91" i="4"/>
  <c r="N91" i="4"/>
  <c r="O91" i="4" s="1"/>
  <c r="P91" i="4"/>
  <c r="Q91" i="4"/>
  <c r="S91" i="4"/>
  <c r="X91" i="4"/>
  <c r="C92" i="4"/>
  <c r="D92" i="4" s="1"/>
  <c r="AH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AH95" i="5" s="1"/>
  <c r="E94" i="4"/>
  <c r="F94" i="4"/>
  <c r="I94" i="4"/>
  <c r="J94" i="4"/>
  <c r="K94" i="4"/>
  <c r="L94" i="4"/>
  <c r="N94" i="4"/>
  <c r="O94" i="4" s="1"/>
  <c r="P94" i="4"/>
  <c r="Q94" i="4"/>
  <c r="S94" i="4"/>
  <c r="X94" i="4"/>
  <c r="C95" i="4"/>
  <c r="D95" i="4" s="1"/>
  <c r="AH96" i="5" s="1"/>
  <c r="E95" i="4"/>
  <c r="F95" i="4"/>
  <c r="I95" i="4"/>
  <c r="J95" i="4"/>
  <c r="K95" i="4"/>
  <c r="L95" i="4"/>
  <c r="N95" i="4"/>
  <c r="O95" i="4" s="1"/>
  <c r="P95" i="4"/>
  <c r="Q95" i="4"/>
  <c r="S95" i="4"/>
  <c r="X95" i="4"/>
  <c r="C96" i="4"/>
  <c r="D96" i="4" s="1"/>
  <c r="AH97" i="5" s="1"/>
  <c r="E96" i="4"/>
  <c r="F96" i="4"/>
  <c r="I96" i="4"/>
  <c r="J96" i="4"/>
  <c r="K96" i="4"/>
  <c r="L96" i="4"/>
  <c r="N96" i="4"/>
  <c r="O96" i="4" s="1"/>
  <c r="P96" i="4"/>
  <c r="Q96" i="4"/>
  <c r="S96" i="4"/>
  <c r="X96" i="4"/>
  <c r="C97" i="4"/>
  <c r="D97" i="4" s="1"/>
  <c r="AH98" i="5" s="1"/>
  <c r="E97" i="4"/>
  <c r="F97" i="4"/>
  <c r="I97" i="4"/>
  <c r="J97" i="4"/>
  <c r="K97" i="4"/>
  <c r="L97" i="4"/>
  <c r="N97" i="4"/>
  <c r="O97" i="4" s="1"/>
  <c r="P97" i="4"/>
  <c r="Q97" i="4"/>
  <c r="S97" i="4"/>
  <c r="X97" i="4"/>
  <c r="C98" i="4"/>
  <c r="D98" i="4" s="1"/>
  <c r="AH99" i="5" s="1"/>
  <c r="E98" i="4"/>
  <c r="F98" i="4"/>
  <c r="I98" i="4"/>
  <c r="J98" i="4"/>
  <c r="K98" i="4"/>
  <c r="L98" i="4"/>
  <c r="N98" i="4"/>
  <c r="O98" i="4" s="1"/>
  <c r="P98" i="4"/>
  <c r="Q98" i="4"/>
  <c r="S98" i="4"/>
  <c r="X98" i="4"/>
  <c r="C99" i="4"/>
  <c r="D99" i="4" s="1"/>
  <c r="AH100" i="5" s="1"/>
  <c r="E99" i="4"/>
  <c r="F99" i="4"/>
  <c r="I99" i="4"/>
  <c r="J99" i="4"/>
  <c r="K99" i="4"/>
  <c r="L99" i="4"/>
  <c r="N99" i="4"/>
  <c r="O99" i="4" s="1"/>
  <c r="P99" i="4"/>
  <c r="Q99" i="4"/>
  <c r="S99" i="4"/>
  <c r="X99" i="4"/>
  <c r="C100" i="4"/>
  <c r="D100" i="4" s="1"/>
  <c r="AH101" i="5" s="1"/>
  <c r="E100" i="4"/>
  <c r="F100" i="4"/>
  <c r="I100" i="4"/>
  <c r="J100" i="4"/>
  <c r="K100" i="4"/>
  <c r="L100" i="4"/>
  <c r="N100" i="4"/>
  <c r="O100" i="4" s="1"/>
  <c r="P100" i="4"/>
  <c r="Q100" i="4"/>
  <c r="S100" i="4"/>
  <c r="X100" i="4"/>
  <c r="C101" i="4"/>
  <c r="D101" i="4" s="1"/>
  <c r="AH102" i="5" s="1"/>
  <c r="E101" i="4"/>
  <c r="F101" i="4"/>
  <c r="I101" i="4"/>
  <c r="J101" i="4"/>
  <c r="K101" i="4"/>
  <c r="L101" i="4"/>
  <c r="N101" i="4"/>
  <c r="O101" i="4" s="1"/>
  <c r="P101" i="4"/>
  <c r="Q101" i="4"/>
  <c r="S101" i="4"/>
  <c r="X101" i="4"/>
  <c r="C102" i="4"/>
  <c r="D102" i="4" s="1"/>
  <c r="AH103" i="5" s="1"/>
  <c r="E102" i="4"/>
  <c r="F102" i="4"/>
  <c r="I102" i="4"/>
  <c r="J102" i="4"/>
  <c r="K102" i="4"/>
  <c r="L102" i="4"/>
  <c r="N102" i="4"/>
  <c r="O102" i="4" s="1"/>
  <c r="P102" i="4"/>
  <c r="Q102" i="4"/>
  <c r="S102" i="4"/>
  <c r="X102" i="4"/>
  <c r="C103" i="4"/>
  <c r="D103" i="4" s="1"/>
  <c r="AH104" i="5" s="1"/>
  <c r="E103" i="4"/>
  <c r="F103" i="4"/>
  <c r="I103" i="4"/>
  <c r="J103" i="4"/>
  <c r="K103" i="4"/>
  <c r="L103" i="4"/>
  <c r="N103" i="4"/>
  <c r="O103" i="4" s="1"/>
  <c r="P103" i="4"/>
  <c r="Q103" i="4"/>
  <c r="S103" i="4"/>
  <c r="X103" i="4"/>
  <c r="C104" i="4"/>
  <c r="D104" i="4" s="1"/>
  <c r="AH105" i="5" s="1"/>
  <c r="E104" i="4"/>
  <c r="F104" i="4"/>
  <c r="I104" i="4"/>
  <c r="J104" i="4"/>
  <c r="K104" i="4"/>
  <c r="L104" i="4"/>
  <c r="N104" i="4"/>
  <c r="O104" i="4" s="1"/>
  <c r="P104" i="4"/>
  <c r="Q104" i="4"/>
  <c r="S104" i="4"/>
  <c r="X104" i="4"/>
  <c r="C105" i="4"/>
  <c r="D105" i="4" s="1"/>
  <c r="AH106" i="5" s="1"/>
  <c r="E105" i="4"/>
  <c r="F105" i="4"/>
  <c r="I105" i="4"/>
  <c r="J105" i="4"/>
  <c r="K105" i="4"/>
  <c r="L105" i="4"/>
  <c r="N105" i="4"/>
  <c r="O105" i="4" s="1"/>
  <c r="P105" i="4"/>
  <c r="Q105" i="4"/>
  <c r="S105" i="4"/>
  <c r="X105" i="4"/>
  <c r="C106" i="4"/>
  <c r="D106" i="4" s="1"/>
  <c r="AH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AH109" i="5" s="1"/>
  <c r="E108" i="4"/>
  <c r="F108" i="4"/>
  <c r="I108" i="4"/>
  <c r="J108" i="4"/>
  <c r="K108" i="4"/>
  <c r="L108" i="4"/>
  <c r="N108" i="4"/>
  <c r="O108" i="4" s="1"/>
  <c r="P108" i="4"/>
  <c r="Q108" i="4"/>
  <c r="S108" i="4"/>
  <c r="X108" i="4"/>
  <c r="C109" i="4"/>
  <c r="D109" i="4" s="1"/>
  <c r="AH110" i="5" s="1"/>
  <c r="E109" i="4"/>
  <c r="F109" i="4"/>
  <c r="I109" i="4"/>
  <c r="J109" i="4"/>
  <c r="K109" i="4"/>
  <c r="L109" i="4"/>
  <c r="N109" i="4"/>
  <c r="O109" i="4" s="1"/>
  <c r="P109" i="4"/>
  <c r="Q109" i="4"/>
  <c r="S109" i="4"/>
  <c r="X109" i="4"/>
  <c r="C110" i="4"/>
  <c r="D110" i="4" s="1"/>
  <c r="AH111" i="5" s="1"/>
  <c r="E110" i="4"/>
  <c r="F110" i="4"/>
  <c r="I110" i="4"/>
  <c r="J110" i="4"/>
  <c r="K110" i="4"/>
  <c r="L110" i="4"/>
  <c r="N110" i="4"/>
  <c r="O110" i="4" s="1"/>
  <c r="P110" i="4"/>
  <c r="Q110" i="4"/>
  <c r="S110" i="4"/>
  <c r="X110" i="4"/>
  <c r="C111" i="4"/>
  <c r="D111" i="4" s="1"/>
  <c r="AH112" i="5" s="1"/>
  <c r="E111" i="4"/>
  <c r="F111" i="4"/>
  <c r="I111" i="4"/>
  <c r="J111" i="4"/>
  <c r="K111" i="4"/>
  <c r="L111" i="4"/>
  <c r="N111" i="4"/>
  <c r="O111" i="4" s="1"/>
  <c r="P111" i="4"/>
  <c r="Q111" i="4"/>
  <c r="S111" i="4"/>
  <c r="X111" i="4"/>
  <c r="C112" i="4"/>
  <c r="D112" i="4" s="1"/>
  <c r="AH113" i="5" s="1"/>
  <c r="E112" i="4"/>
  <c r="F112" i="4"/>
  <c r="I112" i="4"/>
  <c r="J112" i="4"/>
  <c r="K112" i="4"/>
  <c r="L112" i="4"/>
  <c r="N112" i="4"/>
  <c r="O112" i="4" s="1"/>
  <c r="P112" i="4"/>
  <c r="Q112" i="4"/>
  <c r="S112" i="4"/>
  <c r="X112" i="4"/>
  <c r="C113" i="4"/>
  <c r="D113" i="4" s="1"/>
  <c r="AH114" i="5" s="1"/>
  <c r="E113" i="4"/>
  <c r="F113" i="4"/>
  <c r="I113" i="4"/>
  <c r="J113" i="4"/>
  <c r="K113" i="4"/>
  <c r="L113" i="4"/>
  <c r="N113" i="4"/>
  <c r="O113" i="4" s="1"/>
  <c r="P113" i="4"/>
  <c r="Q113" i="4"/>
  <c r="S113" i="4"/>
  <c r="X113" i="4"/>
  <c r="C114" i="4"/>
  <c r="D114" i="4" s="1"/>
  <c r="AH115" i="5" s="1"/>
  <c r="E114" i="4"/>
  <c r="F114" i="4"/>
  <c r="I114" i="4"/>
  <c r="J114" i="4"/>
  <c r="K114" i="4"/>
  <c r="L114" i="4"/>
  <c r="N114" i="4"/>
  <c r="O114" i="4" s="1"/>
  <c r="P114" i="4"/>
  <c r="Q114" i="4"/>
  <c r="S114" i="4"/>
  <c r="X114" i="4"/>
  <c r="C115" i="4"/>
  <c r="D115" i="4" s="1"/>
  <c r="AH116" i="5" s="1"/>
  <c r="E115" i="4"/>
  <c r="F115" i="4"/>
  <c r="I115" i="4"/>
  <c r="J115" i="4"/>
  <c r="K115" i="4"/>
  <c r="L115" i="4"/>
  <c r="N115" i="4"/>
  <c r="O115" i="4" s="1"/>
  <c r="P115" i="4"/>
  <c r="Q115" i="4"/>
  <c r="S115" i="4"/>
  <c r="X115" i="4"/>
  <c r="C116" i="4"/>
  <c r="D116" i="4" s="1"/>
  <c r="AH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AH119" i="5" s="1"/>
  <c r="E118" i="4"/>
  <c r="F118" i="4"/>
  <c r="I118" i="4"/>
  <c r="J118" i="4"/>
  <c r="K118" i="4"/>
  <c r="L118" i="4"/>
  <c r="N118" i="4"/>
  <c r="O118" i="4" s="1"/>
  <c r="P118" i="4"/>
  <c r="Q118" i="4"/>
  <c r="S118" i="4"/>
  <c r="X118" i="4"/>
  <c r="C119" i="4"/>
  <c r="D119" i="4" s="1"/>
  <c r="AH120" i="5" s="1"/>
  <c r="E119" i="4"/>
  <c r="F119" i="4"/>
  <c r="I119" i="4"/>
  <c r="J119" i="4"/>
  <c r="K119" i="4"/>
  <c r="L119" i="4"/>
  <c r="N119" i="4"/>
  <c r="O119" i="4" s="1"/>
  <c r="P119" i="4"/>
  <c r="Q119" i="4"/>
  <c r="S119" i="4"/>
  <c r="X119" i="4"/>
  <c r="C120" i="4"/>
  <c r="D120" i="4" s="1"/>
  <c r="AH121" i="5" s="1"/>
  <c r="E120" i="4"/>
  <c r="F120" i="4"/>
  <c r="I120" i="4"/>
  <c r="J120" i="4"/>
  <c r="K120" i="4"/>
  <c r="L120" i="4"/>
  <c r="N120" i="4"/>
  <c r="O120" i="4" s="1"/>
  <c r="P120" i="4"/>
  <c r="Q120" i="4"/>
  <c r="S120" i="4"/>
  <c r="X120" i="4"/>
  <c r="C121" i="4"/>
  <c r="D121" i="4" s="1"/>
  <c r="AH122" i="5" s="1"/>
  <c r="E121" i="4"/>
  <c r="F121" i="4"/>
  <c r="I121" i="4"/>
  <c r="J121" i="4"/>
  <c r="K121" i="4"/>
  <c r="L121" i="4"/>
  <c r="N121" i="4"/>
  <c r="O121" i="4" s="1"/>
  <c r="P121" i="4"/>
  <c r="Q121" i="4"/>
  <c r="S121" i="4"/>
  <c r="X121" i="4"/>
  <c r="C122" i="4"/>
  <c r="D122" i="4" s="1"/>
  <c r="AH123" i="5" s="1"/>
  <c r="E122" i="4"/>
  <c r="F122" i="4"/>
  <c r="I122" i="4"/>
  <c r="J122" i="4"/>
  <c r="K122" i="4"/>
  <c r="L122" i="4"/>
  <c r="N122" i="4"/>
  <c r="O122" i="4" s="1"/>
  <c r="P122" i="4"/>
  <c r="Q122" i="4"/>
  <c r="S122" i="4"/>
  <c r="X122" i="4"/>
  <c r="C123" i="4"/>
  <c r="D123" i="4" s="1"/>
  <c r="AH124" i="5" s="1"/>
  <c r="E123" i="4"/>
  <c r="F123" i="4"/>
  <c r="I123" i="4"/>
  <c r="J123" i="4"/>
  <c r="K123" i="4"/>
  <c r="L123" i="4"/>
  <c r="N123" i="4"/>
  <c r="O123" i="4" s="1"/>
  <c r="P123" i="4"/>
  <c r="Q123" i="4"/>
  <c r="S123" i="4"/>
  <c r="X123" i="4"/>
  <c r="C124" i="4"/>
  <c r="D124" i="4" s="1"/>
  <c r="AH125" i="5" s="1"/>
  <c r="E124" i="4"/>
  <c r="F124" i="4"/>
  <c r="I124" i="4"/>
  <c r="J124" i="4"/>
  <c r="K124" i="4"/>
  <c r="L124" i="4"/>
  <c r="N124" i="4"/>
  <c r="O124" i="4" s="1"/>
  <c r="P124" i="4"/>
  <c r="Q124" i="4"/>
  <c r="S124" i="4"/>
  <c r="X124" i="4"/>
  <c r="C125" i="4"/>
  <c r="D125" i="4" s="1"/>
  <c r="AH126" i="5" s="1"/>
  <c r="E125" i="4"/>
  <c r="F125" i="4"/>
  <c r="I125" i="4"/>
  <c r="J125" i="4"/>
  <c r="K125" i="4"/>
  <c r="L125" i="4"/>
  <c r="N125" i="4"/>
  <c r="O125" i="4" s="1"/>
  <c r="P125" i="4"/>
  <c r="Q125" i="4"/>
  <c r="S125" i="4"/>
  <c r="X125" i="4"/>
  <c r="C126" i="4"/>
  <c r="D126" i="4" s="1"/>
  <c r="AH127" i="5" s="1"/>
  <c r="E126" i="4"/>
  <c r="F126" i="4"/>
  <c r="I126" i="4"/>
  <c r="J126" i="4"/>
  <c r="K126" i="4"/>
  <c r="L126" i="4"/>
  <c r="N126" i="4"/>
  <c r="O126" i="4" s="1"/>
  <c r="P126" i="4"/>
  <c r="Q126" i="4"/>
  <c r="S126" i="4"/>
  <c r="X126" i="4"/>
  <c r="C127" i="4"/>
  <c r="D127" i="4" s="1"/>
  <c r="AH128" i="5" s="1"/>
  <c r="E127" i="4"/>
  <c r="F127" i="4"/>
  <c r="I127" i="4"/>
  <c r="J127" i="4"/>
  <c r="K127" i="4"/>
  <c r="L127" i="4"/>
  <c r="N127" i="4"/>
  <c r="O127" i="4" s="1"/>
  <c r="P127" i="4"/>
  <c r="Q127" i="4"/>
  <c r="S127" i="4"/>
  <c r="X127" i="4"/>
  <c r="C128" i="4"/>
  <c r="D128" i="4" s="1"/>
  <c r="AH129" i="5" s="1"/>
  <c r="E128" i="4"/>
  <c r="F128" i="4"/>
  <c r="I128" i="4"/>
  <c r="J128" i="4"/>
  <c r="K128" i="4"/>
  <c r="L128" i="4"/>
  <c r="N128" i="4"/>
  <c r="O128" i="4" s="1"/>
  <c r="P128" i="4"/>
  <c r="Q128" i="4"/>
  <c r="S128" i="4"/>
  <c r="X128" i="4"/>
  <c r="C129" i="4"/>
  <c r="D129" i="4" s="1"/>
  <c r="AH130" i="5" s="1"/>
  <c r="E129" i="4"/>
  <c r="F129" i="4"/>
  <c r="I129" i="4"/>
  <c r="J129" i="4"/>
  <c r="K129" i="4"/>
  <c r="L129" i="4"/>
  <c r="N129" i="4"/>
  <c r="O129" i="4" s="1"/>
  <c r="P129" i="4"/>
  <c r="Q129" i="4"/>
  <c r="S129" i="4"/>
  <c r="X129" i="4"/>
  <c r="C130" i="4"/>
  <c r="D130" i="4" s="1"/>
  <c r="AH131" i="5" s="1"/>
  <c r="E130" i="4"/>
  <c r="F130" i="4"/>
  <c r="I130" i="4"/>
  <c r="J130" i="4"/>
  <c r="K130" i="4"/>
  <c r="L130" i="4"/>
  <c r="N130" i="4"/>
  <c r="O130" i="4" s="1"/>
  <c r="P130" i="4"/>
  <c r="Q130" i="4"/>
  <c r="S130" i="4"/>
  <c r="X130" i="4"/>
  <c r="C131" i="4"/>
  <c r="D131" i="4" s="1"/>
  <c r="AH132" i="5" s="1"/>
  <c r="E131" i="4"/>
  <c r="F131" i="4"/>
  <c r="I131" i="4"/>
  <c r="J131" i="4"/>
  <c r="K131" i="4"/>
  <c r="L131" i="4"/>
  <c r="N131" i="4"/>
  <c r="O131" i="4" s="1"/>
  <c r="P131" i="4"/>
  <c r="Q131" i="4"/>
  <c r="S131" i="4"/>
  <c r="X131" i="4"/>
  <c r="C132" i="4"/>
  <c r="D132" i="4" s="1"/>
  <c r="AH133" i="5" s="1"/>
  <c r="E132" i="4"/>
  <c r="F132" i="4"/>
  <c r="I132" i="4"/>
  <c r="J132" i="4"/>
  <c r="K132" i="4"/>
  <c r="L132" i="4"/>
  <c r="N132" i="4"/>
  <c r="O132" i="4" s="1"/>
  <c r="P132" i="4"/>
  <c r="Q132" i="4"/>
  <c r="S132" i="4"/>
  <c r="X132" i="4"/>
  <c r="C133" i="4"/>
  <c r="D133" i="4" s="1"/>
  <c r="AH134" i="5" s="1"/>
  <c r="E133" i="4"/>
  <c r="F133" i="4"/>
  <c r="I133" i="4"/>
  <c r="J133" i="4"/>
  <c r="K133" i="4"/>
  <c r="L133" i="4"/>
  <c r="N133" i="4"/>
  <c r="O133" i="4" s="1"/>
  <c r="P133" i="4"/>
  <c r="Q133" i="4"/>
  <c r="S133" i="4"/>
  <c r="X133" i="4"/>
  <c r="C134" i="4"/>
  <c r="D134" i="4" s="1"/>
  <c r="AH135" i="5" s="1"/>
  <c r="E134" i="4"/>
  <c r="F134" i="4"/>
  <c r="I134" i="4"/>
  <c r="J134" i="4"/>
  <c r="K134" i="4"/>
  <c r="L134" i="4"/>
  <c r="N134" i="4"/>
  <c r="O134" i="4" s="1"/>
  <c r="P134" i="4"/>
  <c r="Q134" i="4"/>
  <c r="S134" i="4"/>
  <c r="X134" i="4"/>
  <c r="C135" i="4"/>
  <c r="D135" i="4" s="1"/>
  <c r="AH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AH138" i="5" s="1"/>
  <c r="E137" i="4"/>
  <c r="F137" i="4"/>
  <c r="I137" i="4"/>
  <c r="J137" i="4"/>
  <c r="K137" i="4"/>
  <c r="L137" i="4"/>
  <c r="N137" i="4"/>
  <c r="O137" i="4" s="1"/>
  <c r="P137" i="4"/>
  <c r="Q137" i="4"/>
  <c r="S137" i="4"/>
  <c r="X137" i="4"/>
  <c r="C138" i="4"/>
  <c r="D138" i="4" s="1"/>
  <c r="AH139" i="5" s="1"/>
  <c r="E138" i="4"/>
  <c r="F138" i="4"/>
  <c r="I138" i="4"/>
  <c r="J138" i="4"/>
  <c r="K138" i="4"/>
  <c r="L138" i="4"/>
  <c r="N138" i="4"/>
  <c r="O138" i="4" s="1"/>
  <c r="P138" i="4"/>
  <c r="Q138" i="4"/>
  <c r="S138" i="4"/>
  <c r="X138" i="4"/>
  <c r="C139" i="4"/>
  <c r="D139" i="4" s="1"/>
  <c r="AH140" i="5" s="1"/>
  <c r="E139" i="4"/>
  <c r="F139" i="4"/>
  <c r="I139" i="4"/>
  <c r="J139" i="4"/>
  <c r="K139" i="4"/>
  <c r="L139" i="4"/>
  <c r="N139" i="4"/>
  <c r="O139" i="4" s="1"/>
  <c r="P139" i="4"/>
  <c r="Q139" i="4"/>
  <c r="S139" i="4"/>
  <c r="X139" i="4"/>
  <c r="C140" i="4"/>
  <c r="D140" i="4" s="1"/>
  <c r="AH141" i="5" s="1"/>
  <c r="E140" i="4"/>
  <c r="F140" i="4"/>
  <c r="I140" i="4"/>
  <c r="J140" i="4"/>
  <c r="K140" i="4"/>
  <c r="L140" i="4"/>
  <c r="N140" i="4"/>
  <c r="O140" i="4" s="1"/>
  <c r="P140" i="4"/>
  <c r="Q140" i="4"/>
  <c r="S140" i="4"/>
  <c r="X140" i="4"/>
  <c r="C141" i="4"/>
  <c r="D141" i="4" s="1"/>
  <c r="AH142" i="5" s="1"/>
  <c r="E141" i="4"/>
  <c r="F141" i="4"/>
  <c r="I141" i="4"/>
  <c r="J141" i="4"/>
  <c r="K141" i="4"/>
  <c r="L141" i="4"/>
  <c r="N141" i="4"/>
  <c r="O141" i="4" s="1"/>
  <c r="P141" i="4"/>
  <c r="Q141" i="4"/>
  <c r="S141" i="4"/>
  <c r="X141" i="4"/>
  <c r="C142" i="4"/>
  <c r="D142" i="4" s="1"/>
  <c r="AH143" i="5" s="1"/>
  <c r="E142" i="4"/>
  <c r="F142" i="4"/>
  <c r="I142" i="4"/>
  <c r="J142" i="4"/>
  <c r="K142" i="4"/>
  <c r="L142" i="4"/>
  <c r="N142" i="4"/>
  <c r="O142" i="4" s="1"/>
  <c r="P142" i="4"/>
  <c r="Q142" i="4"/>
  <c r="S142" i="4"/>
  <c r="X142" i="4"/>
  <c r="C143" i="4"/>
  <c r="D143" i="4" s="1"/>
  <c r="AH144" i="5" s="1"/>
  <c r="E143" i="4"/>
  <c r="F143" i="4"/>
  <c r="I143" i="4"/>
  <c r="J143" i="4"/>
  <c r="K143" i="4"/>
  <c r="L143" i="4"/>
  <c r="N143" i="4"/>
  <c r="O143" i="4" s="1"/>
  <c r="P143" i="4"/>
  <c r="Q143" i="4"/>
  <c r="S143" i="4"/>
  <c r="X143" i="4"/>
  <c r="C144" i="4"/>
  <c r="D144" i="4" s="1"/>
  <c r="AH145" i="5" s="1"/>
  <c r="E144" i="4"/>
  <c r="F144" i="4"/>
  <c r="I144" i="4"/>
  <c r="J144" i="4"/>
  <c r="K144" i="4"/>
  <c r="L144" i="4"/>
  <c r="N144" i="4"/>
  <c r="O144" i="4" s="1"/>
  <c r="P144" i="4"/>
  <c r="Q144" i="4"/>
  <c r="S144" i="4"/>
  <c r="X144" i="4"/>
  <c r="C145" i="4"/>
  <c r="D145" i="4" s="1"/>
  <c r="AH146" i="5" s="1"/>
  <c r="E145" i="4"/>
  <c r="F145" i="4"/>
  <c r="I145" i="4"/>
  <c r="J145" i="4"/>
  <c r="K145" i="4"/>
  <c r="L145" i="4"/>
  <c r="N145" i="4"/>
  <c r="O145" i="4" s="1"/>
  <c r="P145" i="4"/>
  <c r="Q145" i="4"/>
  <c r="S145" i="4"/>
  <c r="X145" i="4"/>
  <c r="C146" i="4"/>
  <c r="D146" i="4" s="1"/>
  <c r="AH147" i="5" s="1"/>
  <c r="E146" i="4"/>
  <c r="F146" i="4"/>
  <c r="I146" i="4"/>
  <c r="J146" i="4"/>
  <c r="K146" i="4"/>
  <c r="L146" i="4"/>
  <c r="N146" i="4"/>
  <c r="O146" i="4" s="1"/>
  <c r="P146" i="4"/>
  <c r="Q146" i="4"/>
  <c r="S146" i="4"/>
  <c r="X146" i="4"/>
  <c r="C147" i="4"/>
  <c r="D147" i="4" s="1"/>
  <c r="AH148" i="5" s="1"/>
  <c r="E147" i="4"/>
  <c r="F147" i="4"/>
  <c r="I147" i="4"/>
  <c r="J147" i="4"/>
  <c r="K147" i="4"/>
  <c r="L147" i="4"/>
  <c r="N147" i="4"/>
  <c r="O147" i="4" s="1"/>
  <c r="P147" i="4"/>
  <c r="Q147" i="4"/>
  <c r="S147" i="4"/>
  <c r="X147" i="4"/>
  <c r="C148" i="4"/>
  <c r="D148" i="4" s="1"/>
  <c r="AH149" i="5" s="1"/>
  <c r="E148" i="4"/>
  <c r="F148" i="4"/>
  <c r="I148" i="4"/>
  <c r="J148" i="4"/>
  <c r="K148" i="4"/>
  <c r="L148" i="4"/>
  <c r="N148" i="4"/>
  <c r="O148" i="4" s="1"/>
  <c r="P148" i="4"/>
  <c r="Q148" i="4"/>
  <c r="S148" i="4"/>
  <c r="X148" i="4"/>
  <c r="C149" i="4"/>
  <c r="D149" i="4" s="1"/>
  <c r="AH150" i="5" s="1"/>
  <c r="E149" i="4"/>
  <c r="F149" i="4"/>
  <c r="I149" i="4"/>
  <c r="J149" i="4"/>
  <c r="K149" i="4"/>
  <c r="L149" i="4"/>
  <c r="N149" i="4"/>
  <c r="O149" i="4" s="1"/>
  <c r="P149" i="4"/>
  <c r="Q149" i="4"/>
  <c r="S149" i="4"/>
  <c r="X149" i="4"/>
  <c r="C150" i="4"/>
  <c r="D150" i="4" s="1"/>
  <c r="AH151" i="5" s="1"/>
  <c r="E150" i="4"/>
  <c r="F150" i="4"/>
  <c r="I150" i="4"/>
  <c r="J150" i="4"/>
  <c r="K150" i="4"/>
  <c r="L150" i="4"/>
  <c r="N150" i="4"/>
  <c r="O150" i="4" s="1"/>
  <c r="P150" i="4"/>
  <c r="Q150" i="4"/>
  <c r="S150" i="4"/>
  <c r="X150" i="4"/>
  <c r="C151" i="4"/>
  <c r="D151" i="4" s="1"/>
  <c r="AH152" i="5" s="1"/>
  <c r="E151" i="4"/>
  <c r="F151" i="4"/>
  <c r="I151" i="4"/>
  <c r="J151" i="4"/>
  <c r="K151" i="4"/>
  <c r="L151" i="4"/>
  <c r="N151" i="4"/>
  <c r="O151" i="4" s="1"/>
  <c r="P151" i="4"/>
  <c r="Q151" i="4"/>
  <c r="S151" i="4"/>
  <c r="X151" i="4"/>
  <c r="C152" i="4"/>
  <c r="D152" i="4" s="1"/>
  <c r="AH153" i="5" s="1"/>
  <c r="E152" i="4"/>
  <c r="F152" i="4"/>
  <c r="I152" i="4"/>
  <c r="J152" i="4"/>
  <c r="K152" i="4"/>
  <c r="L152" i="4"/>
  <c r="N152" i="4"/>
  <c r="O152" i="4" s="1"/>
  <c r="P152" i="4"/>
  <c r="Q152" i="4"/>
  <c r="S152" i="4"/>
  <c r="X152" i="4"/>
  <c r="C153" i="4"/>
  <c r="D153" i="4" s="1"/>
  <c r="AH154" i="5" s="1"/>
  <c r="E153" i="4"/>
  <c r="F153" i="4"/>
  <c r="I153" i="4"/>
  <c r="J153" i="4"/>
  <c r="K153" i="4"/>
  <c r="L153" i="4"/>
  <c r="N153" i="4"/>
  <c r="O153" i="4" s="1"/>
  <c r="P153" i="4"/>
  <c r="Q153" i="4"/>
  <c r="S153" i="4"/>
  <c r="X153" i="4"/>
  <c r="C154" i="4"/>
  <c r="D154" i="4" s="1"/>
  <c r="AH155" i="5" s="1"/>
  <c r="E154" i="4"/>
  <c r="F154" i="4"/>
  <c r="I154" i="4"/>
  <c r="J154" i="4"/>
  <c r="K154" i="4"/>
  <c r="L154" i="4"/>
  <c r="N154" i="4"/>
  <c r="O154" i="4" s="1"/>
  <c r="P154" i="4"/>
  <c r="Q154" i="4"/>
  <c r="S154" i="4"/>
  <c r="X154" i="4"/>
  <c r="C155" i="4"/>
  <c r="D155" i="4" s="1"/>
  <c r="AH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AH158" i="5" s="1"/>
  <c r="E157" i="4"/>
  <c r="F157" i="4"/>
  <c r="I157" i="4"/>
  <c r="J157" i="4"/>
  <c r="K157" i="4"/>
  <c r="L157" i="4"/>
  <c r="N157" i="4"/>
  <c r="O157" i="4" s="1"/>
  <c r="P157" i="4"/>
  <c r="Q157" i="4"/>
  <c r="S157" i="4"/>
  <c r="X157" i="4"/>
  <c r="C158" i="4"/>
  <c r="D158" i="4" s="1"/>
  <c r="AH159" i="5" s="1"/>
  <c r="E158" i="4"/>
  <c r="F158" i="4"/>
  <c r="I158" i="4"/>
  <c r="J158" i="4"/>
  <c r="K158" i="4"/>
  <c r="L158" i="4"/>
  <c r="N158" i="4"/>
  <c r="O158" i="4" s="1"/>
  <c r="P158" i="4"/>
  <c r="Q158" i="4"/>
  <c r="S158" i="4"/>
  <c r="X158" i="4"/>
  <c r="C159" i="4"/>
  <c r="D159" i="4" s="1"/>
  <c r="AH160" i="5" s="1"/>
  <c r="E159" i="4"/>
  <c r="F159" i="4"/>
  <c r="I159" i="4"/>
  <c r="J159" i="4"/>
  <c r="K159" i="4"/>
  <c r="L159" i="4"/>
  <c r="N159" i="4"/>
  <c r="O159" i="4" s="1"/>
  <c r="P159" i="4"/>
  <c r="Q159" i="4"/>
  <c r="S159" i="4"/>
  <c r="X159" i="4"/>
  <c r="C160" i="4"/>
  <c r="D160" i="4" s="1"/>
  <c r="AH161" i="5" s="1"/>
  <c r="E160" i="4"/>
  <c r="F160" i="4"/>
  <c r="I160" i="4"/>
  <c r="J160" i="4"/>
  <c r="K160" i="4"/>
  <c r="L160" i="4"/>
  <c r="N160" i="4"/>
  <c r="O160" i="4" s="1"/>
  <c r="P160" i="4"/>
  <c r="Q160" i="4"/>
  <c r="S160" i="4"/>
  <c r="X160" i="4"/>
  <c r="C161" i="4"/>
  <c r="D161" i="4" s="1"/>
  <c r="AH162" i="5" s="1"/>
  <c r="E161" i="4"/>
  <c r="F161" i="4"/>
  <c r="I161" i="4"/>
  <c r="J161" i="4"/>
  <c r="K161" i="4"/>
  <c r="L161" i="4"/>
  <c r="N161" i="4"/>
  <c r="O161" i="4" s="1"/>
  <c r="P161" i="4"/>
  <c r="Q161" i="4"/>
  <c r="S161" i="4"/>
  <c r="X161" i="4"/>
  <c r="C162" i="4"/>
  <c r="D162" i="4" s="1"/>
  <c r="AH163" i="5" s="1"/>
  <c r="E162" i="4"/>
  <c r="F162" i="4"/>
  <c r="I162" i="4"/>
  <c r="J162" i="4"/>
  <c r="K162" i="4"/>
  <c r="L162" i="4"/>
  <c r="N162" i="4"/>
  <c r="O162" i="4" s="1"/>
  <c r="P162" i="4"/>
  <c r="Q162" i="4"/>
  <c r="S162" i="4"/>
  <c r="X162" i="4"/>
  <c r="C163" i="4"/>
  <c r="D163" i="4" s="1"/>
  <c r="AH164" i="5" s="1"/>
  <c r="E163" i="4"/>
  <c r="F163" i="4"/>
  <c r="I163" i="4"/>
  <c r="J163" i="4"/>
  <c r="K163" i="4"/>
  <c r="L163" i="4"/>
  <c r="N163" i="4"/>
  <c r="O163" i="4" s="1"/>
  <c r="P163" i="4"/>
  <c r="Q163" i="4"/>
  <c r="S163" i="4"/>
  <c r="X163" i="4"/>
  <c r="C164" i="4"/>
  <c r="D164" i="4" s="1"/>
  <c r="AH165" i="5" s="1"/>
  <c r="E164" i="4"/>
  <c r="F164" i="4"/>
  <c r="I164" i="4"/>
  <c r="J164" i="4"/>
  <c r="K164" i="4"/>
  <c r="L164" i="4"/>
  <c r="N164" i="4"/>
  <c r="O164" i="4" s="1"/>
  <c r="P164" i="4"/>
  <c r="Q164" i="4"/>
  <c r="S164" i="4"/>
  <c r="X164" i="4"/>
  <c r="C165" i="4"/>
  <c r="D165" i="4" s="1"/>
  <c r="AH166" i="5" s="1"/>
  <c r="E165" i="4"/>
  <c r="F165" i="4"/>
  <c r="I165" i="4"/>
  <c r="J165" i="4"/>
  <c r="K165" i="4"/>
  <c r="L165" i="4"/>
  <c r="N165" i="4"/>
  <c r="O165" i="4" s="1"/>
  <c r="P165" i="4"/>
  <c r="Q165" i="4"/>
  <c r="S165" i="4"/>
  <c r="X165" i="4"/>
  <c r="C166" i="4"/>
  <c r="D166" i="4" s="1"/>
  <c r="AH167" i="5" s="1"/>
  <c r="E166" i="4"/>
  <c r="F166" i="4"/>
  <c r="I166" i="4"/>
  <c r="J166" i="4"/>
  <c r="K166" i="4"/>
  <c r="L166" i="4"/>
  <c r="N166" i="4"/>
  <c r="O166" i="4" s="1"/>
  <c r="P166" i="4"/>
  <c r="Q166" i="4"/>
  <c r="S166" i="4"/>
  <c r="X166" i="4"/>
  <c r="C167" i="4"/>
  <c r="D167" i="4" s="1"/>
  <c r="AH168" i="5" s="1"/>
  <c r="E167" i="4"/>
  <c r="F167" i="4"/>
  <c r="I167" i="4"/>
  <c r="J167" i="4"/>
  <c r="K167" i="4"/>
  <c r="L167" i="4"/>
  <c r="N167" i="4"/>
  <c r="O167" i="4" s="1"/>
  <c r="P167" i="4"/>
  <c r="Q167" i="4"/>
  <c r="S167" i="4"/>
  <c r="X167" i="4"/>
  <c r="C168" i="4"/>
  <c r="D168" i="4" s="1"/>
  <c r="AH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AH171" i="5" s="1"/>
  <c r="E170" i="4"/>
  <c r="F170" i="4"/>
  <c r="I170" i="4"/>
  <c r="J170" i="4"/>
  <c r="K170" i="4"/>
  <c r="L170" i="4"/>
  <c r="N170" i="4"/>
  <c r="O170" i="4" s="1"/>
  <c r="P170" i="4"/>
  <c r="Q170" i="4"/>
  <c r="S170" i="4"/>
  <c r="X170" i="4"/>
  <c r="C171" i="4"/>
  <c r="D171" i="4" s="1"/>
  <c r="AH172" i="5" s="1"/>
  <c r="E171" i="4"/>
  <c r="F171" i="4"/>
  <c r="I171" i="4"/>
  <c r="J171" i="4"/>
  <c r="K171" i="4"/>
  <c r="L171" i="4"/>
  <c r="N171" i="4"/>
  <c r="O171" i="4" s="1"/>
  <c r="P171" i="4"/>
  <c r="Q171" i="4"/>
  <c r="S171" i="4"/>
  <c r="X171" i="4"/>
  <c r="C172" i="4"/>
  <c r="D172" i="4" s="1"/>
  <c r="AH173" i="5" s="1"/>
  <c r="E172" i="4"/>
  <c r="F172" i="4"/>
  <c r="I172" i="4"/>
  <c r="J172" i="4"/>
  <c r="K172" i="4"/>
  <c r="L172" i="4"/>
  <c r="N172" i="4"/>
  <c r="O172" i="4" s="1"/>
  <c r="P172" i="4"/>
  <c r="Q172" i="4"/>
  <c r="S172" i="4"/>
  <c r="X172" i="4"/>
  <c r="C173" i="4"/>
  <c r="D173" i="4" s="1"/>
  <c r="AH174" i="5" s="1"/>
  <c r="E173" i="4"/>
  <c r="F173" i="4"/>
  <c r="I173" i="4"/>
  <c r="J173" i="4"/>
  <c r="K173" i="4"/>
  <c r="L173" i="4"/>
  <c r="N173" i="4"/>
  <c r="O173" i="4" s="1"/>
  <c r="P173" i="4"/>
  <c r="Q173" i="4"/>
  <c r="S173" i="4"/>
  <c r="X173" i="4"/>
  <c r="C174" i="4"/>
  <c r="D174" i="4" s="1"/>
  <c r="AH175" i="5" s="1"/>
  <c r="E174" i="4"/>
  <c r="F174" i="4"/>
  <c r="I174" i="4"/>
  <c r="J174" i="4"/>
  <c r="K174" i="4"/>
  <c r="L174" i="4"/>
  <c r="N174" i="4"/>
  <c r="O174" i="4" s="1"/>
  <c r="P174" i="4"/>
  <c r="Q174" i="4"/>
  <c r="S174" i="4"/>
  <c r="X174" i="4"/>
  <c r="C175" i="4"/>
  <c r="D175" i="4" s="1"/>
  <c r="AH176" i="5" s="1"/>
  <c r="E175" i="4"/>
  <c r="F175" i="4"/>
  <c r="I175" i="4"/>
  <c r="J175" i="4"/>
  <c r="K175" i="4"/>
  <c r="L175" i="4"/>
  <c r="N175" i="4"/>
  <c r="O175" i="4" s="1"/>
  <c r="P175" i="4"/>
  <c r="Q175" i="4"/>
  <c r="S175" i="4"/>
  <c r="X175" i="4"/>
  <c r="C176" i="4"/>
  <c r="D176" i="4" s="1"/>
  <c r="AH177" i="5" s="1"/>
  <c r="E176" i="4"/>
  <c r="F176" i="4"/>
  <c r="I176" i="4"/>
  <c r="J176" i="4"/>
  <c r="K176" i="4"/>
  <c r="L176" i="4"/>
  <c r="N176" i="4"/>
  <c r="O176" i="4" s="1"/>
  <c r="P176" i="4"/>
  <c r="Q176" i="4"/>
  <c r="S176" i="4"/>
  <c r="X176" i="4"/>
  <c r="C177" i="4"/>
  <c r="D177" i="4" s="1"/>
  <c r="AH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AH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AH182" i="5" s="1"/>
  <c r="E181" i="4"/>
  <c r="F181" i="4"/>
  <c r="I181" i="4"/>
  <c r="J181" i="4"/>
  <c r="K181" i="4"/>
  <c r="L181" i="4"/>
  <c r="N181" i="4"/>
  <c r="O181" i="4" s="1"/>
  <c r="P181" i="4"/>
  <c r="Q181" i="4"/>
  <c r="S181" i="4"/>
  <c r="X181" i="4"/>
  <c r="C182" i="4"/>
  <c r="D182" i="4" s="1"/>
  <c r="AH183" i="5" s="1"/>
  <c r="E182" i="4"/>
  <c r="F182" i="4"/>
  <c r="I182" i="4"/>
  <c r="J182" i="4"/>
  <c r="K182" i="4"/>
  <c r="L182" i="4"/>
  <c r="N182" i="4"/>
  <c r="O182" i="4" s="1"/>
  <c r="P182" i="4"/>
  <c r="Q182" i="4"/>
  <c r="S182" i="4"/>
  <c r="X182" i="4"/>
  <c r="C183" i="4"/>
  <c r="D183" i="4" s="1"/>
  <c r="AH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AH186" i="5" s="1"/>
  <c r="E185" i="4"/>
  <c r="F185" i="4"/>
  <c r="I185" i="4"/>
  <c r="J185" i="4"/>
  <c r="K185" i="4"/>
  <c r="L185" i="4"/>
  <c r="N185" i="4"/>
  <c r="O185" i="4" s="1"/>
  <c r="P185" i="4"/>
  <c r="Q185" i="4"/>
  <c r="S185" i="4"/>
  <c r="X185" i="4"/>
  <c r="C186" i="4"/>
  <c r="D186" i="4" s="1"/>
  <c r="AH187" i="5" s="1"/>
  <c r="E186" i="4"/>
  <c r="F186" i="4"/>
  <c r="I186" i="4"/>
  <c r="J186" i="4"/>
  <c r="K186" i="4"/>
  <c r="L186" i="4"/>
  <c r="N186" i="4"/>
  <c r="O186" i="4" s="1"/>
  <c r="P186" i="4"/>
  <c r="Q186" i="4"/>
  <c r="S186" i="4"/>
  <c r="X186" i="4"/>
  <c r="C187" i="4"/>
  <c r="D187" i="4" s="1"/>
  <c r="AH188" i="5" s="1"/>
  <c r="E187" i="4"/>
  <c r="F187" i="4"/>
  <c r="I187" i="4"/>
  <c r="J187" i="4"/>
  <c r="K187" i="4"/>
  <c r="L187" i="4"/>
  <c r="N187" i="4"/>
  <c r="O187" i="4" s="1"/>
  <c r="P187" i="4"/>
  <c r="Q187" i="4"/>
  <c r="S187" i="4"/>
  <c r="X187" i="4"/>
  <c r="C188" i="4"/>
  <c r="D188" i="4" s="1"/>
  <c r="AH189" i="5" s="1"/>
  <c r="E188" i="4"/>
  <c r="F188" i="4"/>
  <c r="I188" i="4"/>
  <c r="J188" i="4"/>
  <c r="K188" i="4"/>
  <c r="L188" i="4"/>
  <c r="N188" i="4"/>
  <c r="O188" i="4" s="1"/>
  <c r="P188" i="4"/>
  <c r="Q188" i="4"/>
  <c r="S188" i="4"/>
  <c r="X188" i="4"/>
  <c r="C189" i="4"/>
  <c r="D189" i="4" s="1"/>
  <c r="AH190" i="5" s="1"/>
  <c r="E189" i="4"/>
  <c r="F189" i="4"/>
  <c r="I189" i="4"/>
  <c r="J189" i="4"/>
  <c r="K189" i="4"/>
  <c r="L189" i="4"/>
  <c r="N189" i="4"/>
  <c r="O189" i="4" s="1"/>
  <c r="P189" i="4"/>
  <c r="Q189" i="4"/>
  <c r="S189" i="4"/>
  <c r="X189" i="4"/>
  <c r="C190" i="4"/>
  <c r="D190" i="4" s="1"/>
  <c r="AH191" i="5" s="1"/>
  <c r="E190" i="4"/>
  <c r="F190" i="4"/>
  <c r="I190" i="4"/>
  <c r="J190" i="4"/>
  <c r="K190" i="4"/>
  <c r="L190" i="4"/>
  <c r="N190" i="4"/>
  <c r="O190" i="4" s="1"/>
  <c r="P190" i="4"/>
  <c r="Q190" i="4"/>
  <c r="S190" i="4"/>
  <c r="X190" i="4"/>
  <c r="C191" i="4"/>
  <c r="D191" i="4" s="1"/>
  <c r="AH192" i="5" s="1"/>
  <c r="E191" i="4"/>
  <c r="F191" i="4"/>
  <c r="I191" i="4"/>
  <c r="J191" i="4"/>
  <c r="K191" i="4"/>
  <c r="L191" i="4"/>
  <c r="N191" i="4"/>
  <c r="O191" i="4" s="1"/>
  <c r="P191" i="4"/>
  <c r="Q191" i="4"/>
  <c r="S191" i="4"/>
  <c r="X191" i="4"/>
  <c r="C192" i="4"/>
  <c r="D192" i="4" s="1"/>
  <c r="AH193" i="5" s="1"/>
  <c r="E192" i="4"/>
  <c r="F192" i="4"/>
  <c r="I192" i="4"/>
  <c r="J192" i="4"/>
  <c r="K192" i="4"/>
  <c r="L192" i="4"/>
  <c r="N192" i="4"/>
  <c r="O192" i="4" s="1"/>
  <c r="P192" i="4"/>
  <c r="Q192" i="4"/>
  <c r="S192" i="4"/>
  <c r="X192" i="4"/>
  <c r="C193" i="4"/>
  <c r="D193" i="4" s="1"/>
  <c r="AH194" i="5" s="1"/>
  <c r="E193" i="4"/>
  <c r="F193" i="4"/>
  <c r="I193" i="4"/>
  <c r="J193" i="4"/>
  <c r="K193" i="4"/>
  <c r="L193" i="4"/>
  <c r="N193" i="4"/>
  <c r="O193" i="4" s="1"/>
  <c r="P193" i="4"/>
  <c r="Q193" i="4"/>
  <c r="S193" i="4"/>
  <c r="X193" i="4"/>
  <c r="AD102" i="75"/>
  <c r="AM102" i="75" s="1"/>
  <c r="D147" i="5"/>
  <c r="AD125" i="75"/>
  <c r="AD68" i="75"/>
  <c r="AD137" i="75"/>
  <c r="AD126" i="75"/>
  <c r="AM126" i="75" s="1"/>
  <c r="D146" i="5"/>
  <c r="AD127" i="75"/>
  <c r="AM127" i="75" s="1"/>
  <c r="AD114" i="75"/>
  <c r="AD95" i="75"/>
  <c r="AM95" i="75" s="1"/>
  <c r="AD73" i="75"/>
  <c r="AM73" i="75" s="1"/>
  <c r="I19" i="75"/>
  <c r="AD112" i="75"/>
  <c r="AD101" i="75"/>
  <c r="I13" i="75"/>
  <c r="I37" i="75"/>
  <c r="I54" i="75"/>
  <c r="J54" i="75" s="1"/>
  <c r="I10" i="75"/>
  <c r="I31" i="75"/>
  <c r="I45" i="75"/>
  <c r="I15" i="75"/>
  <c r="I39" i="75"/>
  <c r="I50" i="75"/>
  <c r="I59" i="75"/>
  <c r="I33" i="75"/>
  <c r="I38" i="75"/>
  <c r="I16" i="75"/>
  <c r="I51" i="75"/>
  <c r="J51" i="75" s="1"/>
  <c r="AD93" i="75"/>
  <c r="D77" i="5"/>
  <c r="AD94" i="75"/>
  <c r="Z123" i="75"/>
  <c r="AD97" i="75"/>
  <c r="AM97" i="75" s="1"/>
  <c r="AD103" i="75"/>
  <c r="AM103" i="75" s="1"/>
  <c r="M41" i="75"/>
  <c r="M38" i="75"/>
  <c r="H37" i="75"/>
  <c r="M29" i="75"/>
  <c r="M25" i="75"/>
  <c r="M22" i="75"/>
  <c r="K19" i="75"/>
  <c r="H13" i="75"/>
  <c r="K7" i="75"/>
  <c r="AD58" i="75"/>
  <c r="AM58" i="75" s="1"/>
  <c r="AD55" i="75"/>
  <c r="Z40" i="75"/>
  <c r="M33" i="75"/>
  <c r="M23" i="75"/>
  <c r="H19" i="75"/>
  <c r="AD14" i="75"/>
  <c r="H7" i="75"/>
  <c r="M4" i="75"/>
  <c r="H38" i="75"/>
  <c r="K33" i="75"/>
  <c r="M15" i="75"/>
  <c r="M9" i="75"/>
  <c r="AD4" i="75"/>
  <c r="AM56" i="75"/>
  <c r="M45" i="75"/>
  <c r="K42" i="75"/>
  <c r="M31" i="75"/>
  <c r="Z29" i="75"/>
  <c r="K26" i="75"/>
  <c r="K15" i="75"/>
  <c r="M10" i="75"/>
  <c r="M6" i="75"/>
  <c r="Z41" i="75"/>
  <c r="M37" i="75"/>
  <c r="H33" i="75"/>
  <c r="K31" i="75"/>
  <c r="AD26" i="75"/>
  <c r="Z25" i="75"/>
  <c r="M24" i="75"/>
  <c r="AD15" i="75"/>
  <c r="K10" i="75"/>
  <c r="H42" i="75"/>
  <c r="H39" i="75"/>
  <c r="K37" i="75"/>
  <c r="AD31" i="75"/>
  <c r="M28" i="75"/>
  <c r="H26" i="75"/>
  <c r="J26" i="75" s="1"/>
  <c r="H15" i="75"/>
  <c r="K13" i="75"/>
  <c r="AD10" i="75"/>
  <c r="AD54" i="75"/>
  <c r="M35" i="75"/>
  <c r="H31" i="75"/>
  <c r="Z20" i="75"/>
  <c r="AQ20" i="75" s="1"/>
  <c r="E21" i="5" s="1"/>
  <c r="E111" i="75"/>
  <c r="AQ144" i="75"/>
  <c r="E145" i="5" s="1"/>
  <c r="DT89" i="75"/>
  <c r="C88" i="84" s="1"/>
  <c r="AM82" i="75"/>
  <c r="DT45" i="75"/>
  <c r="C44" i="84" s="1"/>
  <c r="J81" i="75"/>
  <c r="DT104" i="75"/>
  <c r="C103" i="84" s="1"/>
  <c r="AM87" i="75"/>
  <c r="J8" i="75"/>
  <c r="J4" i="75"/>
  <c r="DT52" i="75"/>
  <c r="C51" i="84" s="1"/>
  <c r="DT23" i="75"/>
  <c r="C22" i="84" s="1"/>
  <c r="DT62" i="75"/>
  <c r="C61" i="84" s="1"/>
  <c r="DT6" i="75"/>
  <c r="C5" i="84" s="1"/>
  <c r="DT122" i="75"/>
  <c r="C121" i="84" s="1"/>
  <c r="DT83" i="75"/>
  <c r="C82" i="84" s="1"/>
  <c r="DT88" i="75"/>
  <c r="C87" i="84" s="1"/>
  <c r="E106" i="75"/>
  <c r="DT139" i="75"/>
  <c r="C138" i="84" s="1"/>
  <c r="J93" i="75"/>
  <c r="DT109" i="75"/>
  <c r="C108" i="84" s="1"/>
  <c r="DT123" i="75"/>
  <c r="C122" i="84" s="1"/>
  <c r="J77" i="75"/>
  <c r="DT42" i="75"/>
  <c r="C41" i="84" s="1"/>
  <c r="E153" i="75"/>
  <c r="DT106" i="75"/>
  <c r="C105" i="84" s="1"/>
  <c r="J86" i="75"/>
  <c r="AM57" i="75"/>
  <c r="DT107" i="75"/>
  <c r="C106" i="84" s="1"/>
  <c r="DT59" i="75"/>
  <c r="C58" i="84" s="1"/>
  <c r="DT16" i="75"/>
  <c r="C15" i="84" s="1"/>
  <c r="E30" i="75"/>
  <c r="DT28" i="75"/>
  <c r="C27" i="84" s="1"/>
  <c r="DT35" i="75"/>
  <c r="C34" i="84" s="1"/>
  <c r="G3" i="75"/>
  <c r="K3" i="75"/>
  <c r="I3" i="75"/>
  <c r="H3" i="75"/>
  <c r="X3" i="4"/>
  <c r="S3" i="4"/>
  <c r="Q3" i="4"/>
  <c r="P3" i="4"/>
  <c r="L3" i="4"/>
  <c r="K3" i="4"/>
  <c r="J3" i="4"/>
  <c r="I3" i="4"/>
  <c r="F3" i="4"/>
  <c r="E3" i="4"/>
  <c r="C3" i="4"/>
  <c r="D3" i="4" s="1"/>
  <c r="AH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F3" i="3"/>
  <c r="AG3" i="3" s="1"/>
  <c r="AH3" i="3" s="1"/>
  <c r="AA4" i="5" s="1"/>
  <c r="J3" i="3"/>
  <c r="K3" i="3" s="1"/>
  <c r="N3" i="4"/>
  <c r="O3" i="4" s="1"/>
  <c r="DS3" i="75"/>
  <c r="DR3" i="75"/>
  <c r="DT3" i="75" s="1"/>
  <c r="C2" i="84" s="1"/>
  <c r="P3" i="3"/>
  <c r="R3" i="3" s="1"/>
  <c r="S3" i="3" s="1"/>
  <c r="D145" i="5"/>
  <c r="G112" i="75"/>
  <c r="G15" i="75"/>
  <c r="G111" i="75"/>
  <c r="V106" i="75"/>
  <c r="AH106" i="75" s="1"/>
  <c r="V63" i="75"/>
  <c r="AA72" i="75"/>
  <c r="AJ72" i="75" s="1"/>
  <c r="V89" i="75"/>
  <c r="AG15" i="75"/>
  <c r="DO60" i="75"/>
  <c r="DQ60" i="75" s="1"/>
  <c r="J61" i="5" s="1"/>
  <c r="DO177" i="75"/>
  <c r="DQ177" i="75" s="1"/>
  <c r="J178" i="5" s="1"/>
  <c r="G130" i="75"/>
  <c r="AA50" i="75"/>
  <c r="V16" i="75"/>
  <c r="V43" i="75"/>
  <c r="G53" i="75"/>
  <c r="G121" i="75"/>
  <c r="DO64" i="75"/>
  <c r="DQ64" i="75" s="1"/>
  <c r="J65" i="5" s="1"/>
  <c r="DO44" i="75"/>
  <c r="DQ44" i="75" s="1"/>
  <c r="J45" i="5" s="1"/>
  <c r="V35" i="75"/>
  <c r="G105" i="75"/>
  <c r="DO32" i="75"/>
  <c r="DQ32" i="75" s="1"/>
  <c r="J33" i="5" s="1"/>
  <c r="AG112" i="75"/>
  <c r="DO100" i="75"/>
  <c r="DQ100" i="75" s="1"/>
  <c r="J101" i="5" s="1"/>
  <c r="DO70" i="75"/>
  <c r="DQ70" i="75" s="1"/>
  <c r="J71" i="5" s="1"/>
  <c r="DO14" i="75"/>
  <c r="DQ14" i="75" s="1"/>
  <c r="V30" i="75"/>
  <c r="AH30" i="75" s="1"/>
  <c r="V28" i="75"/>
  <c r="AA182" i="75"/>
  <c r="G116" i="75"/>
  <c r="G63" i="75"/>
  <c r="DO118" i="75"/>
  <c r="DQ118" i="75" s="1"/>
  <c r="J119" i="5" s="1"/>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Q126" i="75" s="1"/>
  <c r="J127" i="5" s="1"/>
  <c r="DO41" i="75"/>
  <c r="DO171" i="75"/>
  <c r="DO77" i="75"/>
  <c r="DQ77" i="75" s="1"/>
  <c r="J78" i="5" s="1"/>
  <c r="G124" i="75"/>
  <c r="G70" i="75"/>
  <c r="DO58" i="75"/>
  <c r="G133" i="75"/>
  <c r="DO90" i="75"/>
  <c r="DO61" i="75"/>
  <c r="DQ61" i="75" s="1"/>
  <c r="J62" i="5" s="1"/>
  <c r="AA85" i="75"/>
  <c r="G125" i="75"/>
  <c r="C9" i="75"/>
  <c r="C42" i="75"/>
  <c r="C49" i="75"/>
  <c r="C4" i="75"/>
  <c r="C115" i="75"/>
  <c r="C32" i="75"/>
  <c r="C61" i="75"/>
  <c r="C128" i="75"/>
  <c r="C84" i="75"/>
  <c r="E84" i="75" s="1"/>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E171" i="75" s="1"/>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V17" i="75"/>
  <c r="C34" i="75"/>
  <c r="G184" i="75"/>
  <c r="DO91" i="75"/>
  <c r="DO34" i="75"/>
  <c r="C188" i="75"/>
  <c r="AA44" i="75"/>
  <c r="G152" i="75"/>
  <c r="G164" i="75"/>
  <c r="DO92" i="75"/>
  <c r="DQ92" i="75" s="1"/>
  <c r="J93" i="5" s="1"/>
  <c r="DO20" i="75"/>
  <c r="DQ20" i="75" s="1"/>
  <c r="J21" i="5" s="1"/>
  <c r="G44" i="75"/>
  <c r="DO80" i="75"/>
  <c r="DQ80" i="75" s="1"/>
  <c r="J81" i="5" s="1"/>
  <c r="DO108" i="75"/>
  <c r="DQ108" i="75" s="1"/>
  <c r="G45" i="75"/>
  <c r="DO163" i="75"/>
  <c r="C113" i="75"/>
  <c r="DO7" i="75"/>
  <c r="DQ7" i="75" s="1"/>
  <c r="J8" i="5" s="1"/>
  <c r="C185" i="75"/>
  <c r="G81" i="75"/>
  <c r="G52" i="75"/>
  <c r="DO68" i="75"/>
  <c r="DQ68" i="75" s="1"/>
  <c r="G129" i="75"/>
  <c r="G189" i="75"/>
  <c r="DO146" i="75"/>
  <c r="C124" i="75"/>
  <c r="G137" i="75"/>
  <c r="DO135" i="75"/>
  <c r="V14" i="75"/>
  <c r="AH14" i="75" s="1"/>
  <c r="C36" i="75"/>
  <c r="C3" i="75"/>
  <c r="G131" i="75"/>
  <c r="DO89" i="75"/>
  <c r="G31" i="75"/>
  <c r="C136" i="75"/>
  <c r="C38" i="75"/>
  <c r="V110" i="75"/>
  <c r="AH110" i="75" s="1"/>
  <c r="DO38" i="75"/>
  <c r="DQ38" i="75" s="1"/>
  <c r="J39" i="5" s="1"/>
  <c r="DO21" i="75"/>
  <c r="DQ21" i="75" s="1"/>
  <c r="J22" i="5" s="1"/>
  <c r="DO138" i="75"/>
  <c r="C140" i="75"/>
  <c r="E140" i="75" s="1"/>
  <c r="DO154" i="75"/>
  <c r="DO12" i="75"/>
  <c r="DQ12" i="75" s="1"/>
  <c r="J13" i="5" s="1"/>
  <c r="DO179" i="75"/>
  <c r="C75" i="75"/>
  <c r="C169" i="75"/>
  <c r="DO9" i="75"/>
  <c r="C83" i="75"/>
  <c r="AA36" i="75"/>
  <c r="C90" i="75"/>
  <c r="E90" i="75" s="1"/>
  <c r="AA71" i="75"/>
  <c r="G85" i="75"/>
  <c r="G59" i="75"/>
  <c r="DO142" i="75"/>
  <c r="DQ142" i="75" s="1"/>
  <c r="J143" i="5" s="1"/>
  <c r="DO63" i="75"/>
  <c r="DQ63" i="75" s="1"/>
  <c r="J64" i="5" s="1"/>
  <c r="DO88" i="75"/>
  <c r="DQ88" i="75" s="1"/>
  <c r="J89" i="5" s="1"/>
  <c r="C15" i="75"/>
  <c r="V135" i="75"/>
  <c r="DO125" i="75"/>
  <c r="DQ125" i="75" s="1"/>
  <c r="J126" i="5" s="1"/>
  <c r="V6" i="75"/>
  <c r="G161" i="75"/>
  <c r="C59" i="75"/>
  <c r="AA143" i="75"/>
  <c r="AJ143" i="75" s="1"/>
  <c r="DO113" i="75"/>
  <c r="DO147" i="75"/>
  <c r="V154" i="75"/>
  <c r="AH154" i="75" s="1"/>
  <c r="C62" i="75"/>
  <c r="C157" i="75"/>
  <c r="V107" i="75"/>
  <c r="AH107" i="75" s="1"/>
  <c r="DO157" i="75"/>
  <c r="DQ157" i="75" s="1"/>
  <c r="AG54" i="75"/>
  <c r="C160" i="75"/>
  <c r="G99" i="75"/>
  <c r="AG36" i="75"/>
  <c r="AF57" i="75"/>
  <c r="AA20" i="75"/>
  <c r="G33" i="75"/>
  <c r="DO28" i="75"/>
  <c r="DQ28" i="75" s="1"/>
  <c r="J29" i="5" s="1"/>
  <c r="DO31" i="75"/>
  <c r="D115" i="75"/>
  <c r="AF31" i="75"/>
  <c r="D12" i="75"/>
  <c r="W134" i="75"/>
  <c r="W79" i="75"/>
  <c r="W76" i="75"/>
  <c r="W37" i="75"/>
  <c r="W69" i="75"/>
  <c r="DO30" i="75"/>
  <c r="DQ30" i="75" s="1"/>
  <c r="V130" i="75"/>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E145" i="75" s="1"/>
  <c r="C133" i="75"/>
  <c r="AA77" i="75"/>
  <c r="AJ77" i="75" s="1"/>
  <c r="AA86" i="75"/>
  <c r="AJ86" i="75" s="1"/>
  <c r="G71" i="75"/>
  <c r="C54" i="75"/>
  <c r="G42" i="75"/>
  <c r="C29" i="75"/>
  <c r="DO83" i="75"/>
  <c r="AG56" i="75"/>
  <c r="G78" i="75"/>
  <c r="DO174" i="75"/>
  <c r="DQ174" i="75" s="1"/>
  <c r="AG137" i="75"/>
  <c r="V12" i="75"/>
  <c r="DO73" i="75"/>
  <c r="AG38" i="75"/>
  <c r="W75" i="75"/>
  <c r="AG135" i="75"/>
  <c r="AB81" i="75"/>
  <c r="DO178" i="75"/>
  <c r="DO47" i="75"/>
  <c r="DQ47" i="75" s="1"/>
  <c r="J48" i="5" s="1"/>
  <c r="AG48" i="75"/>
  <c r="V42" i="75"/>
  <c r="D27" i="75"/>
  <c r="DO87" i="75"/>
  <c r="C74" i="75"/>
  <c r="C170" i="75"/>
  <c r="C40" i="75"/>
  <c r="E40" i="75" s="1"/>
  <c r="DO5" i="75"/>
  <c r="DQ5" i="75" s="1"/>
  <c r="J6" i="5" s="1"/>
  <c r="DO76" i="75"/>
  <c r="DQ76" i="75" s="1"/>
  <c r="J77" i="5" s="1"/>
  <c r="G147" i="75"/>
  <c r="DO143" i="75"/>
  <c r="C134" i="75"/>
  <c r="DO49" i="75"/>
  <c r="DQ49" i="75" s="1"/>
  <c r="J50" i="5" s="1"/>
  <c r="C139" i="75"/>
  <c r="G159" i="75"/>
  <c r="DO94" i="75"/>
  <c r="DQ94" i="75" s="1"/>
  <c r="J95" i="5" s="1"/>
  <c r="DO82" i="75"/>
  <c r="AA154" i="75"/>
  <c r="C78" i="75"/>
  <c r="C55" i="75"/>
  <c r="G136" i="75"/>
  <c r="G119" i="75"/>
  <c r="C100" i="75"/>
  <c r="C161" i="75"/>
  <c r="E161" i="75" s="1"/>
  <c r="C69" i="75"/>
  <c r="DO121" i="75"/>
  <c r="DO75" i="75"/>
  <c r="C44" i="75"/>
  <c r="C123" i="75"/>
  <c r="G142" i="75"/>
  <c r="DO159" i="75"/>
  <c r="DQ159" i="75" s="1"/>
  <c r="DO54" i="75"/>
  <c r="DQ54" i="75" s="1"/>
  <c r="J55" i="5" s="1"/>
  <c r="DO148" i="75"/>
  <c r="DQ148" i="75" s="1"/>
  <c r="J149" i="5" s="1"/>
  <c r="C77" i="75"/>
  <c r="G89" i="75"/>
  <c r="DO164" i="75"/>
  <c r="DQ164" i="75" s="1"/>
  <c r="J165" i="5" s="1"/>
  <c r="AG118" i="75"/>
  <c r="C86" i="75"/>
  <c r="C179" i="75"/>
  <c r="DO95" i="75"/>
  <c r="DQ95" i="75" s="1"/>
  <c r="J96" i="5" s="1"/>
  <c r="DO23" i="75"/>
  <c r="DQ23" i="75" s="1"/>
  <c r="J24" i="5" s="1"/>
  <c r="C192" i="75"/>
  <c r="G74" i="75"/>
  <c r="C93" i="75"/>
  <c r="DO101" i="75"/>
  <c r="DQ101" i="75" s="1"/>
  <c r="DO191" i="75"/>
  <c r="C88" i="75"/>
  <c r="C138" i="75"/>
  <c r="V109" i="75"/>
  <c r="DO98" i="75"/>
  <c r="C168" i="75"/>
  <c r="DO180" i="75"/>
  <c r="DQ180" i="75" s="1"/>
  <c r="J181" i="5" s="1"/>
  <c r="G188" i="75"/>
  <c r="AA41" i="75"/>
  <c r="C50" i="75"/>
  <c r="E50" i="75" s="1"/>
  <c r="C119" i="75"/>
  <c r="G108" i="75"/>
  <c r="AB54" i="75"/>
  <c r="W106" i="75"/>
  <c r="AI106" i="75" s="1"/>
  <c r="AG117" i="75"/>
  <c r="DO169" i="75"/>
  <c r="AG3" i="75"/>
  <c r="D42" i="75"/>
  <c r="D77" i="75"/>
  <c r="DO168" i="75"/>
  <c r="AB22" i="75"/>
  <c r="DO175" i="75"/>
  <c r="AF67" i="75"/>
  <c r="W83" i="75"/>
  <c r="V84" i="75"/>
  <c r="AB92" i="75"/>
  <c r="AK92" i="75" s="1"/>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N11" i="75" s="1"/>
  <c r="AS11" i="75" s="1"/>
  <c r="AU11" i="75" s="1"/>
  <c r="G12" i="5" s="1"/>
  <c r="AF33" i="75"/>
  <c r="DO50" i="75"/>
  <c r="AG90" i="75"/>
  <c r="W109" i="75"/>
  <c r="AF120" i="75"/>
  <c r="D38" i="75"/>
  <c r="D44" i="75"/>
  <c r="D122" i="75"/>
  <c r="G23" i="75"/>
  <c r="D87" i="75"/>
  <c r="C58" i="75"/>
  <c r="DO45" i="75"/>
  <c r="DQ45" i="75" s="1"/>
  <c r="G72" i="75"/>
  <c r="C182" i="75"/>
  <c r="C76" i="75"/>
  <c r="DO42" i="75"/>
  <c r="DO74" i="75"/>
  <c r="C12" i="75"/>
  <c r="W13" i="75"/>
  <c r="V61" i="75"/>
  <c r="C5" i="75"/>
  <c r="V99" i="75"/>
  <c r="AG134" i="75"/>
  <c r="AB133" i="75"/>
  <c r="AK133" i="75" s="1"/>
  <c r="DO188" i="75"/>
  <c r="DQ188" i="75" s="1"/>
  <c r="J189" i="5" s="1"/>
  <c r="AG126" i="75"/>
  <c r="DO186" i="75"/>
  <c r="G69" i="75"/>
  <c r="DO161" i="75"/>
  <c r="D136" i="75"/>
  <c r="D141" i="75"/>
  <c r="AF180" i="75"/>
  <c r="AN180" i="75" s="1"/>
  <c r="V88" i="75"/>
  <c r="AG146" i="75"/>
  <c r="AF146" i="75"/>
  <c r="DO187" i="75"/>
  <c r="DO166" i="75"/>
  <c r="DQ166" i="75" s="1"/>
  <c r="AA7" i="75"/>
  <c r="C47" i="75"/>
  <c r="G39" i="75"/>
  <c r="DO37" i="75"/>
  <c r="DQ37" i="75" s="1"/>
  <c r="C187" i="75"/>
  <c r="AA19" i="75"/>
  <c r="C156" i="75"/>
  <c r="AA80" i="75"/>
  <c r="G117" i="75"/>
  <c r="DO183" i="75"/>
  <c r="D134" i="75"/>
  <c r="AG171" i="75"/>
  <c r="D112" i="75"/>
  <c r="V23" i="75"/>
  <c r="AG162" i="75"/>
  <c r="AG110" i="75"/>
  <c r="AG23" i="75"/>
  <c r="DO104" i="75"/>
  <c r="DQ104" i="75" s="1"/>
  <c r="J105" i="5" s="1"/>
  <c r="V74" i="75"/>
  <c r="DO36" i="75"/>
  <c r="DQ36" i="75" s="1"/>
  <c r="J37" i="5" s="1"/>
  <c r="DO129" i="75"/>
  <c r="D130" i="75"/>
  <c r="D7" i="75"/>
  <c r="AG94" i="75"/>
  <c r="AG71" i="75"/>
  <c r="AG165" i="75"/>
  <c r="AG113" i="75"/>
  <c r="DO110" i="75"/>
  <c r="DQ110" i="75" s="1"/>
  <c r="J111" i="5" s="1"/>
  <c r="AG163" i="75"/>
  <c r="DO176" i="75"/>
  <c r="DQ176" i="75" s="1"/>
  <c r="J177" i="5" s="1"/>
  <c r="G191" i="75"/>
  <c r="G110" i="75"/>
  <c r="AG89" i="75"/>
  <c r="DO85" i="75"/>
  <c r="DQ85" i="75" s="1"/>
  <c r="J86" i="5" s="1"/>
  <c r="G157" i="75"/>
  <c r="W90" i="75"/>
  <c r="AI90" i="75" s="1"/>
  <c r="AA92" i="75"/>
  <c r="AJ92" i="75" s="1"/>
  <c r="AA25" i="75"/>
  <c r="AG10" i="75"/>
  <c r="AG6" i="75"/>
  <c r="DO136" i="75"/>
  <c r="DO149" i="75"/>
  <c r="DQ149" i="75" s="1"/>
  <c r="J150" i="5" s="1"/>
  <c r="AG190" i="75"/>
  <c r="V49" i="75"/>
  <c r="DO185" i="75"/>
  <c r="AG69" i="75"/>
  <c r="AG189" i="75"/>
  <c r="AG27" i="75"/>
  <c r="AB7" i="75"/>
  <c r="C167" i="75"/>
  <c r="C172" i="75"/>
  <c r="AA65" i="75"/>
  <c r="G90" i="75"/>
  <c r="G38" i="75"/>
  <c r="AG64" i="75"/>
  <c r="AF26" i="75"/>
  <c r="AF27" i="75"/>
  <c r="AN27" i="75" s="1"/>
  <c r="AG83" i="75"/>
  <c r="AF82" i="75"/>
  <c r="D54" i="75"/>
  <c r="DO192" i="75"/>
  <c r="DQ192" i="75" s="1"/>
  <c r="AB66" i="75"/>
  <c r="DO27" i="75"/>
  <c r="DO69" i="75"/>
  <c r="DQ69" i="75" s="1"/>
  <c r="J70" i="5" s="1"/>
  <c r="AB176" i="75"/>
  <c r="AB86" i="75"/>
  <c r="DO13" i="75"/>
  <c r="DQ13" i="75" s="1"/>
  <c r="J14" i="5" s="1"/>
  <c r="V123" i="75"/>
  <c r="D133" i="75"/>
  <c r="AB21" i="75"/>
  <c r="AF68" i="75"/>
  <c r="W29" i="75"/>
  <c r="AB65" i="75"/>
  <c r="AB113" i="75"/>
  <c r="AF103" i="75"/>
  <c r="V59" i="75"/>
  <c r="AF4" i="75"/>
  <c r="AF73" i="75"/>
  <c r="AF58" i="75"/>
  <c r="Z150" i="75"/>
  <c r="Z90" i="75"/>
  <c r="Z53" i="75"/>
  <c r="Z39" i="75"/>
  <c r="Z91" i="75"/>
  <c r="Z50" i="75"/>
  <c r="Z132" i="75"/>
  <c r="Z117" i="75"/>
  <c r="Z105" i="75"/>
  <c r="Z71" i="75"/>
  <c r="Z70" i="75"/>
  <c r="Z79" i="75"/>
  <c r="Z124" i="75"/>
  <c r="Z142" i="75"/>
  <c r="Z44" i="75"/>
  <c r="Z136" i="75"/>
  <c r="Z37" i="75"/>
  <c r="Z36" i="75"/>
  <c r="D129" i="75"/>
  <c r="DO151" i="75"/>
  <c r="DO182" i="75"/>
  <c r="DQ182" i="75" s="1"/>
  <c r="J183" i="5" s="1"/>
  <c r="AG139" i="75"/>
  <c r="AG28" i="75"/>
  <c r="AG160" i="75"/>
  <c r="DO193" i="75"/>
  <c r="AG170" i="75"/>
  <c r="D119" i="75"/>
  <c r="DO133" i="75"/>
  <c r="DQ133" i="75" s="1"/>
  <c r="G49" i="75"/>
  <c r="G82" i="75"/>
  <c r="D179" i="75"/>
  <c r="AA91" i="75"/>
  <c r="AF101" i="75"/>
  <c r="AN101" i="75" s="1"/>
  <c r="D52" i="75"/>
  <c r="DO131" i="75"/>
  <c r="C52" i="75"/>
  <c r="AA21" i="75"/>
  <c r="AJ21" i="75" s="1"/>
  <c r="G183" i="75"/>
  <c r="AG44" i="75"/>
  <c r="AB77" i="75"/>
  <c r="AK77" i="75" s="1"/>
  <c r="DO3" i="75"/>
  <c r="AF166" i="75"/>
  <c r="AG130" i="75"/>
  <c r="AF121" i="75"/>
  <c r="AN121" i="75" s="1"/>
  <c r="AS121" i="75" s="1"/>
  <c r="AU121" i="75" s="1"/>
  <c r="G122" i="5" s="1"/>
  <c r="G190" i="75"/>
  <c r="AG4" i="75"/>
  <c r="AF184" i="75"/>
  <c r="AG72" i="75"/>
  <c r="AG91" i="75"/>
  <c r="W116" i="75"/>
  <c r="DO25" i="75"/>
  <c r="G158" i="75"/>
  <c r="V62" i="75"/>
  <c r="D51" i="75"/>
  <c r="D15" i="75"/>
  <c r="AF15" i="75"/>
  <c r="D183" i="75"/>
  <c r="AG32" i="75"/>
  <c r="D124" i="75"/>
  <c r="AG147" i="75"/>
  <c r="DO48" i="75"/>
  <c r="DQ48" i="75" s="1"/>
  <c r="G50" i="75"/>
  <c r="AB118" i="75"/>
  <c r="AG142" i="75"/>
  <c r="D8" i="75"/>
  <c r="D176" i="75"/>
  <c r="AG161" i="75"/>
  <c r="D64" i="75"/>
  <c r="D157" i="75"/>
  <c r="V45" i="75"/>
  <c r="V83" i="75"/>
  <c r="D137" i="75"/>
  <c r="AF88" i="75"/>
  <c r="AN88" i="75" s="1"/>
  <c r="AF157" i="75"/>
  <c r="AF177" i="75"/>
  <c r="W49" i="75"/>
  <c r="DO79" i="75"/>
  <c r="AG63" i="75"/>
  <c r="G4" i="75"/>
  <c r="DO97" i="75"/>
  <c r="DO167" i="75"/>
  <c r="AG103" i="75"/>
  <c r="V32" i="75"/>
  <c r="AG150" i="75"/>
  <c r="AG61" i="75"/>
  <c r="AG136" i="75"/>
  <c r="DO26" i="75"/>
  <c r="D45" i="75"/>
  <c r="DO10" i="75"/>
  <c r="D80" i="75"/>
  <c r="AF167" i="75"/>
  <c r="DO18" i="75"/>
  <c r="AG125" i="75"/>
  <c r="DO66" i="75"/>
  <c r="AG157" i="75"/>
  <c r="V69" i="75"/>
  <c r="D93" i="75"/>
  <c r="DO120" i="75"/>
  <c r="DO17" i="75"/>
  <c r="W40" i="75"/>
  <c r="AI40" i="75" s="1"/>
  <c r="DO109" i="75"/>
  <c r="DQ109" i="75" s="1"/>
  <c r="J110" i="5" s="1"/>
  <c r="D169" i="75"/>
  <c r="AG120" i="75"/>
  <c r="DO96" i="75"/>
  <c r="W108" i="75"/>
  <c r="AF87" i="75"/>
  <c r="DO144" i="75"/>
  <c r="DO22" i="75"/>
  <c r="DQ22" i="75" s="1"/>
  <c r="J23" i="5" s="1"/>
  <c r="DO84" i="75"/>
  <c r="DQ84" i="75" s="1"/>
  <c r="J85" i="5" s="1"/>
  <c r="DO189" i="75"/>
  <c r="DQ189" i="75" s="1"/>
  <c r="AG168" i="75"/>
  <c r="G51" i="75"/>
  <c r="DO116" i="75"/>
  <c r="DQ116" i="75" s="1"/>
  <c r="J117" i="5" s="1"/>
  <c r="DO39" i="75"/>
  <c r="C56" i="75"/>
  <c r="AA64" i="75"/>
  <c r="G16" i="75"/>
  <c r="DO150" i="75"/>
  <c r="DQ150" i="75" s="1"/>
  <c r="J151" i="5" s="1"/>
  <c r="D156" i="75"/>
  <c r="D69" i="75"/>
  <c r="AF96" i="75"/>
  <c r="DO86" i="75"/>
  <c r="DQ86" i="75" s="1"/>
  <c r="J87" i="5" s="1"/>
  <c r="DO153" i="75"/>
  <c r="AG68" i="75"/>
  <c r="AG77" i="75"/>
  <c r="AG9" i="75"/>
  <c r="AG45" i="75"/>
  <c r="AF48" i="75"/>
  <c r="AN48" i="75" s="1"/>
  <c r="AG67" i="75"/>
  <c r="W105" i="75"/>
  <c r="W24" i="75"/>
  <c r="V5" i="75"/>
  <c r="AG30" i="75"/>
  <c r="DO127" i="75"/>
  <c r="DO141" i="75"/>
  <c r="DQ141" i="75" s="1"/>
  <c r="J142" i="5" s="1"/>
  <c r="AF51" i="75"/>
  <c r="DO128" i="75"/>
  <c r="V155" i="75"/>
  <c r="DO71" i="75"/>
  <c r="D125" i="75"/>
  <c r="DO181" i="75"/>
  <c r="DQ181" i="75" s="1"/>
  <c r="AG58" i="75"/>
  <c r="AG22" i="75"/>
  <c r="AF60" i="75"/>
  <c r="AN60" i="75" s="1"/>
  <c r="AS60" i="75" s="1"/>
  <c r="C155" i="75"/>
  <c r="DO43" i="75"/>
  <c r="V47" i="75"/>
  <c r="AG82" i="75"/>
  <c r="AG141" i="75"/>
  <c r="AG80" i="75"/>
  <c r="DO65" i="75"/>
  <c r="AG93" i="75"/>
  <c r="W180" i="75"/>
  <c r="W111" i="75"/>
  <c r="AI111" i="75" s="1"/>
  <c r="AB72" i="75"/>
  <c r="DO162" i="75"/>
  <c r="D76" i="75"/>
  <c r="DO67" i="75"/>
  <c r="G54" i="75"/>
  <c r="C116" i="75"/>
  <c r="E116" i="75" s="1"/>
  <c r="C176" i="75"/>
  <c r="DO122" i="75"/>
  <c r="DO173" i="75"/>
  <c r="DQ173" i="75" s="1"/>
  <c r="J174" i="5" s="1"/>
  <c r="AG158" i="75"/>
  <c r="AF98" i="75"/>
  <c r="D21" i="75"/>
  <c r="AB128" i="75"/>
  <c r="D37" i="75"/>
  <c r="D189" i="75"/>
  <c r="DO190" i="75"/>
  <c r="DQ190" i="75" s="1"/>
  <c r="J191" i="5" s="1"/>
  <c r="DO139" i="75"/>
  <c r="AF163" i="75"/>
  <c r="AG187" i="75"/>
  <c r="V38" i="75"/>
  <c r="AG111" i="75"/>
  <c r="DO137" i="75"/>
  <c r="DO62" i="75"/>
  <c r="DQ62" i="75" s="1"/>
  <c r="J63" i="5" s="1"/>
  <c r="DO59" i="75"/>
  <c r="G185" i="75"/>
  <c r="D172" i="75"/>
  <c r="DO115" i="75"/>
  <c r="C46" i="75"/>
  <c r="C73" i="75"/>
  <c r="DO172" i="75"/>
  <c r="DQ172" i="75" s="1"/>
  <c r="J173" i="5" s="1"/>
  <c r="DO4" i="75"/>
  <c r="DQ4" i="75" s="1"/>
  <c r="J5" i="5" s="1"/>
  <c r="DO35" i="75"/>
  <c r="AG182" i="75"/>
  <c r="AG73" i="75"/>
  <c r="AG122" i="75"/>
  <c r="AF138" i="75"/>
  <c r="AN138" i="75" s="1"/>
  <c r="AS138" i="75" s="1"/>
  <c r="AU138" i="75" s="1"/>
  <c r="G139" i="5" s="1"/>
  <c r="AG115" i="75"/>
  <c r="D187" i="75"/>
  <c r="AG8" i="75"/>
  <c r="AG114" i="75"/>
  <c r="AF162" i="75"/>
  <c r="DO78" i="75"/>
  <c r="DQ78" i="75" s="1"/>
  <c r="J79" i="5" s="1"/>
  <c r="AG59" i="75"/>
  <c r="AG16" i="75"/>
  <c r="AG192" i="75"/>
  <c r="V77" i="75"/>
  <c r="AG180" i="75"/>
  <c r="G132" i="75"/>
  <c r="AG173" i="75"/>
  <c r="AG185" i="75"/>
  <c r="G150" i="75"/>
  <c r="AG177" i="75"/>
  <c r="AF129" i="75"/>
  <c r="AN129" i="75" s="1"/>
  <c r="AS129" i="75" s="1"/>
  <c r="AU129" i="75" s="1"/>
  <c r="G130" i="5" s="1"/>
  <c r="DO55" i="75"/>
  <c r="AG107" i="75"/>
  <c r="AB188" i="75"/>
  <c r="AG175" i="75"/>
  <c r="V105" i="75"/>
  <c r="AG97" i="75"/>
  <c r="G109" i="75"/>
  <c r="DO15" i="75"/>
  <c r="DO102" i="75"/>
  <c r="DQ102" i="75" s="1"/>
  <c r="D185" i="75"/>
  <c r="AG101" i="75"/>
  <c r="D188" i="75"/>
  <c r="AB91" i="75"/>
  <c r="AF189" i="75"/>
  <c r="AF78" i="75"/>
  <c r="AN78" i="75" s="1"/>
  <c r="W62" i="75"/>
  <c r="W110" i="75"/>
  <c r="D188" i="5"/>
  <c r="D182" i="5"/>
  <c r="D193" i="5"/>
  <c r="D170" i="5"/>
  <c r="D12" i="5"/>
  <c r="D97" i="5"/>
  <c r="D28" i="5"/>
  <c r="D124" i="5"/>
  <c r="D136" i="5"/>
  <c r="D140" i="5"/>
  <c r="D185" i="5"/>
  <c r="DO140" i="75"/>
  <c r="DQ140" i="75" s="1"/>
  <c r="J141" i="5" s="1"/>
  <c r="AB85" i="75"/>
  <c r="AB19" i="75"/>
  <c r="DO8" i="75"/>
  <c r="DQ8" i="75" s="1"/>
  <c r="J9" i="5" s="1"/>
  <c r="W84" i="75"/>
  <c r="AI84" i="75" s="1"/>
  <c r="AG176" i="75"/>
  <c r="V34" i="75"/>
  <c r="AB8" i="75"/>
  <c r="AK8" i="75" s="1"/>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V18" i="75"/>
  <c r="DO111" i="75"/>
  <c r="V52" i="75"/>
  <c r="D78" i="75"/>
  <c r="AF151" i="75"/>
  <c r="AG88" i="75"/>
  <c r="AF56" i="75"/>
  <c r="AF171" i="75"/>
  <c r="G134" i="75"/>
  <c r="D33" i="75"/>
  <c r="D32" i="5"/>
  <c r="D74" i="5"/>
  <c r="D106" i="5"/>
  <c r="D164" i="5"/>
  <c r="D108" i="5"/>
  <c r="D44" i="5"/>
  <c r="D173" i="5"/>
  <c r="D133" i="5"/>
  <c r="D73" i="5"/>
  <c r="D36" i="5"/>
  <c r="D93" i="5"/>
  <c r="D29" i="5"/>
  <c r="D127" i="5"/>
  <c r="D66" i="5"/>
  <c r="DO103" i="75"/>
  <c r="AG74" i="75"/>
  <c r="D85" i="75"/>
  <c r="AF140" i="75"/>
  <c r="AN140" i="75" s="1"/>
  <c r="AS140" i="75" s="1"/>
  <c r="DO40" i="75"/>
  <c r="DQ40" i="75" s="1"/>
  <c r="J41" i="5" s="1"/>
  <c r="AG42" i="75"/>
  <c r="D9" i="75"/>
  <c r="AG79" i="75"/>
  <c r="G96" i="75"/>
  <c r="AG31" i="75"/>
  <c r="AG41" i="75"/>
  <c r="G66" i="75"/>
  <c r="W30" i="75"/>
  <c r="AI30" i="75" s="1"/>
  <c r="W43" i="75"/>
  <c r="D167" i="5"/>
  <c r="D161" i="5"/>
  <c r="D94" i="5"/>
  <c r="D4" i="5"/>
  <c r="D89" i="5"/>
  <c r="D11" i="5"/>
  <c r="D111" i="5"/>
  <c r="D49" i="5"/>
  <c r="D134" i="5"/>
  <c r="D70" i="5"/>
  <c r="AG52" i="75"/>
  <c r="DO53" i="75"/>
  <c r="DQ53" i="75" s="1"/>
  <c r="J54" i="5" s="1"/>
  <c r="DO114" i="75"/>
  <c r="AB167" i="75"/>
  <c r="AB112" i="75"/>
  <c r="AK112" i="75" s="1"/>
  <c r="AG35" i="75"/>
  <c r="AG29" i="75"/>
  <c r="DO134" i="75"/>
  <c r="DQ134" i="75" s="1"/>
  <c r="J135" i="5" s="1"/>
  <c r="AB142" i="75"/>
  <c r="AG143" i="75"/>
  <c r="W63" i="75"/>
  <c r="G175" i="75"/>
  <c r="AF10" i="75"/>
  <c r="G77" i="75"/>
  <c r="W70" i="75"/>
  <c r="D171" i="5"/>
  <c r="D160" i="5"/>
  <c r="G156" i="75"/>
  <c r="DO124" i="75"/>
  <c r="DQ124" i="75" s="1"/>
  <c r="J125" i="5" s="1"/>
  <c r="DO52" i="75"/>
  <c r="DQ52" i="75" s="1"/>
  <c r="DO29" i="75"/>
  <c r="DQ29" i="75" s="1"/>
  <c r="AG12" i="75"/>
  <c r="AG133" i="75"/>
  <c r="DO56" i="75"/>
  <c r="DQ56" i="75" s="1"/>
  <c r="J57" i="5" s="1"/>
  <c r="V9" i="75"/>
  <c r="G67" i="75"/>
  <c r="DO11" i="75"/>
  <c r="G5" i="75"/>
  <c r="DO33" i="75"/>
  <c r="W39" i="75"/>
  <c r="DO184" i="75"/>
  <c r="DQ184" i="75" s="1"/>
  <c r="AG145" i="75"/>
  <c r="AG159" i="75"/>
  <c r="G26" i="75"/>
  <c r="AF55" i="75"/>
  <c r="G61" i="75"/>
  <c r="D67" i="75"/>
  <c r="AG49" i="75"/>
  <c r="DO24" i="75"/>
  <c r="DQ24" i="75" s="1"/>
  <c r="AB146" i="75"/>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V193" i="75"/>
  <c r="D79" i="75"/>
  <c r="D62" i="5"/>
  <c r="D180" i="5"/>
  <c r="D27" i="5"/>
  <c r="D130" i="5"/>
  <c r="D45" i="5"/>
  <c r="D81" i="5"/>
  <c r="D23" i="5"/>
  <c r="D128" i="5"/>
  <c r="D183" i="5"/>
  <c r="D115" i="5"/>
  <c r="D46" i="75"/>
  <c r="D3" i="75"/>
  <c r="DO46" i="75"/>
  <c r="DQ46" i="75" s="1"/>
  <c r="DO170" i="75"/>
  <c r="D50" i="5"/>
  <c r="D152" i="5"/>
  <c r="AF46" i="75"/>
  <c r="AN46" i="75" s="1"/>
  <c r="D9" i="5"/>
  <c r="D56" i="5"/>
  <c r="D79" i="5"/>
  <c r="G46" i="75"/>
  <c r="G79" i="75"/>
  <c r="D34" i="5"/>
  <c r="D117" i="5"/>
  <c r="D84" i="5"/>
  <c r="D103" i="5"/>
  <c r="D47" i="5"/>
  <c r="D137" i="5"/>
  <c r="D99" i="5"/>
  <c r="AK193" i="83" l="1"/>
  <c r="AK168" i="83"/>
  <c r="BY168" i="83" s="1"/>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Y123" i="5" s="1"/>
  <c r="AB114" i="3"/>
  <c r="AB106" i="3"/>
  <c r="Y107" i="5" s="1"/>
  <c r="AB98" i="3"/>
  <c r="AB90" i="3"/>
  <c r="AB82" i="3"/>
  <c r="AB74" i="3"/>
  <c r="Y75" i="5" s="1"/>
  <c r="AB66" i="3"/>
  <c r="Y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Y191" i="5" s="1"/>
  <c r="AB182" i="3"/>
  <c r="AB174" i="3"/>
  <c r="Y175" i="5" s="1"/>
  <c r="AB166" i="3"/>
  <c r="AB158" i="3"/>
  <c r="AB150" i="3"/>
  <c r="AB142" i="3"/>
  <c r="Y143" i="5" s="1"/>
  <c r="AB134" i="3"/>
  <c r="Y135" i="5" s="1"/>
  <c r="AB126" i="3"/>
  <c r="Y127" i="5" s="1"/>
  <c r="AB118" i="3"/>
  <c r="AB110" i="3"/>
  <c r="AB102" i="3"/>
  <c r="AB94" i="3"/>
  <c r="AB86" i="3"/>
  <c r="AB78" i="3"/>
  <c r="Y79" i="5" s="1"/>
  <c r="AB70" i="3"/>
  <c r="Y71" i="5" s="1"/>
  <c r="AB62" i="3"/>
  <c r="Y63" i="5" s="1"/>
  <c r="AB54" i="3"/>
  <c r="AB46" i="3"/>
  <c r="Y47" i="5" s="1"/>
  <c r="AB38" i="3"/>
  <c r="AB30" i="3"/>
  <c r="AB186" i="3"/>
  <c r="AB178" i="3"/>
  <c r="Y179" i="5" s="1"/>
  <c r="AB170" i="3"/>
  <c r="AB162" i="3"/>
  <c r="Y163" i="5" s="1"/>
  <c r="AB154" i="3"/>
  <c r="AB146" i="3"/>
  <c r="AB138" i="3"/>
  <c r="AB130" i="3"/>
  <c r="AB58" i="3"/>
  <c r="AB50" i="3"/>
  <c r="Y51" i="5" s="1"/>
  <c r="AB42" i="3"/>
  <c r="Y43" i="5" s="1"/>
  <c r="AB34" i="3"/>
  <c r="Y35" i="5" s="1"/>
  <c r="AB26" i="3"/>
  <c r="E31" i="75"/>
  <c r="DT27" i="75"/>
  <c r="C26" i="84" s="1"/>
  <c r="J21" i="75"/>
  <c r="DT17" i="75"/>
  <c r="C16" i="84" s="1"/>
  <c r="DT14" i="75"/>
  <c r="C13" i="84" s="1"/>
  <c r="E14" i="75"/>
  <c r="DT5" i="75"/>
  <c r="AJ20" i="75"/>
  <c r="AK21" i="75"/>
  <c r="AL21" i="75" s="1"/>
  <c r="N190" i="3"/>
  <c r="N186" i="3"/>
  <c r="N182" i="3"/>
  <c r="N178" i="3"/>
  <c r="V179" i="5" s="1"/>
  <c r="N174" i="3"/>
  <c r="V175" i="5" s="1"/>
  <c r="N170" i="3"/>
  <c r="V171" i="5" s="1"/>
  <c r="N166" i="3"/>
  <c r="N162" i="3"/>
  <c r="V163" i="5" s="1"/>
  <c r="N158" i="3"/>
  <c r="N154" i="3"/>
  <c r="N150" i="3"/>
  <c r="N146" i="3"/>
  <c r="N142" i="3"/>
  <c r="V143" i="5" s="1"/>
  <c r="N138" i="3"/>
  <c r="V139" i="5" s="1"/>
  <c r="N134" i="3"/>
  <c r="N130" i="3"/>
  <c r="V131" i="5" s="1"/>
  <c r="N126" i="3"/>
  <c r="N122" i="3"/>
  <c r="N118" i="3"/>
  <c r="N114" i="3"/>
  <c r="V115" i="5" s="1"/>
  <c r="N110" i="3"/>
  <c r="V111" i="5" s="1"/>
  <c r="N106" i="3"/>
  <c r="V107" i="5" s="1"/>
  <c r="N102" i="3"/>
  <c r="N98" i="3"/>
  <c r="V99" i="5" s="1"/>
  <c r="N94" i="3"/>
  <c r="N90" i="3"/>
  <c r="N86" i="3"/>
  <c r="N82" i="3"/>
  <c r="N78" i="3"/>
  <c r="V79" i="5" s="1"/>
  <c r="N74" i="3"/>
  <c r="V75" i="5" s="1"/>
  <c r="N70" i="3"/>
  <c r="N66" i="3"/>
  <c r="V67" i="5" s="1"/>
  <c r="N62" i="3"/>
  <c r="N58" i="3"/>
  <c r="N54" i="3"/>
  <c r="N50" i="3"/>
  <c r="N46" i="3"/>
  <c r="V47" i="5" s="1"/>
  <c r="N42" i="3"/>
  <c r="V43" i="5" s="1"/>
  <c r="N38" i="3"/>
  <c r="N34" i="3"/>
  <c r="V35" i="5" s="1"/>
  <c r="N30" i="3"/>
  <c r="N26" i="3"/>
  <c r="N22" i="3"/>
  <c r="N18" i="3"/>
  <c r="V19" i="5" s="1"/>
  <c r="N14" i="3"/>
  <c r="V15" i="5" s="1"/>
  <c r="N10" i="3"/>
  <c r="V11" i="5" s="1"/>
  <c r="N192" i="3"/>
  <c r="N188" i="3"/>
  <c r="N184" i="3"/>
  <c r="N180" i="3"/>
  <c r="N176" i="3"/>
  <c r="N172" i="3"/>
  <c r="N168" i="3"/>
  <c r="V169" i="5" s="1"/>
  <c r="N164" i="3"/>
  <c r="V165" i="5" s="1"/>
  <c r="N160" i="3"/>
  <c r="N156" i="3"/>
  <c r="V157" i="5" s="1"/>
  <c r="N152" i="3"/>
  <c r="N148" i="3"/>
  <c r="N144" i="3"/>
  <c r="N140" i="3"/>
  <c r="V141" i="5" s="1"/>
  <c r="N136" i="3"/>
  <c r="V137" i="5" s="1"/>
  <c r="N132" i="3"/>
  <c r="V133" i="5" s="1"/>
  <c r="N128" i="3"/>
  <c r="N124" i="3"/>
  <c r="V125" i="5" s="1"/>
  <c r="N120" i="3"/>
  <c r="N116" i="3"/>
  <c r="N112" i="3"/>
  <c r="N108" i="3"/>
  <c r="V109" i="5" s="1"/>
  <c r="N104" i="3"/>
  <c r="V105" i="5" s="1"/>
  <c r="N100" i="3"/>
  <c r="V101" i="5" s="1"/>
  <c r="N96" i="3"/>
  <c r="N92" i="3"/>
  <c r="V93" i="5" s="1"/>
  <c r="N88" i="3"/>
  <c r="N84" i="3"/>
  <c r="N80" i="3"/>
  <c r="N76" i="3"/>
  <c r="V77" i="5" s="1"/>
  <c r="N72" i="3"/>
  <c r="V73" i="5" s="1"/>
  <c r="N68" i="3"/>
  <c r="V69" i="5" s="1"/>
  <c r="N64" i="3"/>
  <c r="N60" i="3"/>
  <c r="V61" i="5" s="1"/>
  <c r="N56" i="3"/>
  <c r="N52" i="3"/>
  <c r="N48" i="3"/>
  <c r="N44" i="3"/>
  <c r="V45" i="5" s="1"/>
  <c r="N40" i="3"/>
  <c r="V41" i="5" s="1"/>
  <c r="N36" i="3"/>
  <c r="N32" i="3"/>
  <c r="N28" i="3"/>
  <c r="V29" i="5" s="1"/>
  <c r="N24" i="3"/>
  <c r="N20" i="3"/>
  <c r="N16" i="3"/>
  <c r="N12" i="3"/>
  <c r="V13" i="5" s="1"/>
  <c r="N8" i="3"/>
  <c r="V9" i="5" s="1"/>
  <c r="N4" i="3"/>
  <c r="V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I119" i="5" s="1"/>
  <c r="Z102" i="4"/>
  <c r="G102" i="4"/>
  <c r="AI103" i="5" s="1"/>
  <c r="Z94" i="4"/>
  <c r="G94" i="4"/>
  <c r="AI95" i="5" s="1"/>
  <c r="Z86" i="4"/>
  <c r="AM87" i="5" s="1"/>
  <c r="Z78" i="4"/>
  <c r="AM79" i="5" s="1"/>
  <c r="Z70" i="4"/>
  <c r="AM71" i="5" s="1"/>
  <c r="Z62" i="4"/>
  <c r="Z54" i="4"/>
  <c r="AM55" i="5" s="1"/>
  <c r="Z46" i="4"/>
  <c r="AM47" i="5" s="1"/>
  <c r="Z38" i="4"/>
  <c r="Z30" i="4"/>
  <c r="G30" i="4"/>
  <c r="AI31" i="5" s="1"/>
  <c r="Z22" i="4"/>
  <c r="AM23" i="5" s="1"/>
  <c r="Z14" i="4"/>
  <c r="AM15" i="5" s="1"/>
  <c r="G14" i="4"/>
  <c r="Z11" i="4"/>
  <c r="AM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Y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Y193" i="5" s="1"/>
  <c r="AB188" i="3"/>
  <c r="AB184" i="3"/>
  <c r="AB180" i="3"/>
  <c r="AB176" i="3"/>
  <c r="AB172" i="3"/>
  <c r="Y173" i="5" s="1"/>
  <c r="AB168" i="3"/>
  <c r="Y169" i="5" s="1"/>
  <c r="AB164" i="3"/>
  <c r="Y165" i="5" s="1"/>
  <c r="AB160" i="3"/>
  <c r="Y161" i="5" s="1"/>
  <c r="AB156" i="3"/>
  <c r="AB152" i="3"/>
  <c r="AB148" i="3"/>
  <c r="Y149" i="5" s="1"/>
  <c r="AB144" i="3"/>
  <c r="AB140" i="3"/>
  <c r="AB136" i="3"/>
  <c r="Y137" i="5" s="1"/>
  <c r="AB132" i="3"/>
  <c r="Y133" i="5" s="1"/>
  <c r="AB128" i="3"/>
  <c r="Y129" i="5" s="1"/>
  <c r="AB124" i="3"/>
  <c r="AB120" i="3"/>
  <c r="AB116" i="3"/>
  <c r="AB112" i="3"/>
  <c r="AB108" i="3"/>
  <c r="Y109" i="5" s="1"/>
  <c r="AB104" i="3"/>
  <c r="Y105" i="5" s="1"/>
  <c r="AB100" i="3"/>
  <c r="Y101" i="5" s="1"/>
  <c r="AB96" i="3"/>
  <c r="Y97" i="5" s="1"/>
  <c r="AB92" i="3"/>
  <c r="AB88" i="3"/>
  <c r="AB84" i="3"/>
  <c r="AB80" i="3"/>
  <c r="AB76" i="3"/>
  <c r="Y77" i="5" s="1"/>
  <c r="AB72" i="3"/>
  <c r="Y73" i="5" s="1"/>
  <c r="AB68" i="3"/>
  <c r="Y69" i="5" s="1"/>
  <c r="AB64" i="3"/>
  <c r="Y65" i="5" s="1"/>
  <c r="AB60" i="3"/>
  <c r="AB56" i="3"/>
  <c r="AB52" i="3"/>
  <c r="Y53" i="5" s="1"/>
  <c r="AB48" i="3"/>
  <c r="AB44" i="3"/>
  <c r="Y45" i="5" s="1"/>
  <c r="AB40" i="3"/>
  <c r="Y41" i="5" s="1"/>
  <c r="AB36" i="3"/>
  <c r="Y37" i="5" s="1"/>
  <c r="AB32" i="3"/>
  <c r="Y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G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N31" i="3"/>
  <c r="N27" i="3"/>
  <c r="N23" i="3"/>
  <c r="N19" i="3"/>
  <c r="V20" i="5" s="1"/>
  <c r="N15" i="3"/>
  <c r="V16" i="5" s="1"/>
  <c r="N11" i="3"/>
  <c r="V12" i="5" s="1"/>
  <c r="N7" i="3"/>
  <c r="V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G6" i="84" s="1"/>
  <c r="N193" i="3"/>
  <c r="N189" i="3"/>
  <c r="V190" i="5" s="1"/>
  <c r="N185" i="3"/>
  <c r="V186" i="5" s="1"/>
  <c r="N181" i="3"/>
  <c r="V182" i="5" s="1"/>
  <c r="N177" i="3"/>
  <c r="V178" i="5" s="1"/>
  <c r="N173" i="3"/>
  <c r="N169" i="3"/>
  <c r="N165" i="3"/>
  <c r="N161" i="3"/>
  <c r="N157" i="3"/>
  <c r="V158" i="5" s="1"/>
  <c r="N153" i="3"/>
  <c r="V154" i="5" s="1"/>
  <c r="N149" i="3"/>
  <c r="V150" i="5" s="1"/>
  <c r="N145" i="3"/>
  <c r="V146" i="5" s="1"/>
  <c r="N141" i="3"/>
  <c r="N137" i="3"/>
  <c r="N133" i="3"/>
  <c r="N129" i="3"/>
  <c r="N125" i="3"/>
  <c r="V126" i="5" s="1"/>
  <c r="N121" i="3"/>
  <c r="V122" i="5" s="1"/>
  <c r="N117" i="3"/>
  <c r="N113" i="3"/>
  <c r="V114" i="5" s="1"/>
  <c r="N109" i="3"/>
  <c r="V110" i="5" s="1"/>
  <c r="N105" i="3"/>
  <c r="V106" i="5" s="1"/>
  <c r="N101" i="3"/>
  <c r="N97" i="3"/>
  <c r="N93" i="3"/>
  <c r="V94" i="5" s="1"/>
  <c r="N89" i="3"/>
  <c r="V90" i="5" s="1"/>
  <c r="N85" i="3"/>
  <c r="V86" i="5" s="1"/>
  <c r="N81" i="3"/>
  <c r="V82" i="5" s="1"/>
  <c r="N77" i="3"/>
  <c r="N73" i="3"/>
  <c r="N69" i="3"/>
  <c r="N65" i="3"/>
  <c r="N61" i="3"/>
  <c r="V62" i="5" s="1"/>
  <c r="N57" i="3"/>
  <c r="V58" i="5" s="1"/>
  <c r="N53" i="3"/>
  <c r="V54" i="5" s="1"/>
  <c r="N49" i="3"/>
  <c r="V50" i="5" s="1"/>
  <c r="N45" i="3"/>
  <c r="N41" i="3"/>
  <c r="N37" i="3"/>
  <c r="N33" i="3"/>
  <c r="N29" i="3"/>
  <c r="N25" i="3"/>
  <c r="V26" i="5" s="1"/>
  <c r="N21" i="3"/>
  <c r="V22" i="5" s="1"/>
  <c r="N17" i="3"/>
  <c r="V18" i="5" s="1"/>
  <c r="N13" i="3"/>
  <c r="N9" i="3"/>
  <c r="N5" i="3"/>
  <c r="AB191" i="3"/>
  <c r="AB187" i="3"/>
  <c r="Y188" i="5" s="1"/>
  <c r="AB183" i="3"/>
  <c r="Y184" i="5" s="1"/>
  <c r="AB179" i="3"/>
  <c r="Y180" i="5" s="1"/>
  <c r="AB175" i="3"/>
  <c r="AB171" i="3"/>
  <c r="AB167" i="3"/>
  <c r="AB163" i="3"/>
  <c r="AB159" i="3"/>
  <c r="AB155" i="3"/>
  <c r="AB151" i="3"/>
  <c r="Y152" i="5" s="1"/>
  <c r="AB147" i="3"/>
  <c r="Y148" i="5" s="1"/>
  <c r="AB143" i="3"/>
  <c r="AB139" i="3"/>
  <c r="AB135" i="3"/>
  <c r="AB131" i="3"/>
  <c r="AB127" i="3"/>
  <c r="AB123" i="3"/>
  <c r="Y124" i="5" s="1"/>
  <c r="AB119" i="3"/>
  <c r="Y120" i="5" s="1"/>
  <c r="AB115" i="3"/>
  <c r="Y116" i="5" s="1"/>
  <c r="AB111" i="3"/>
  <c r="Y112" i="5" s="1"/>
  <c r="AB107" i="3"/>
  <c r="AB103" i="3"/>
  <c r="AB99" i="3"/>
  <c r="Y100" i="5" s="1"/>
  <c r="AB95" i="3"/>
  <c r="AB91" i="3"/>
  <c r="Y92" i="5" s="1"/>
  <c r="AB87" i="3"/>
  <c r="Y88" i="5" s="1"/>
  <c r="AB83" i="3"/>
  <c r="Y84" i="5" s="1"/>
  <c r="AB79" i="3"/>
  <c r="Y80" i="5" s="1"/>
  <c r="AB75" i="3"/>
  <c r="AB71" i="3"/>
  <c r="AB67" i="3"/>
  <c r="AB63" i="3"/>
  <c r="AB59" i="3"/>
  <c r="AB55" i="3"/>
  <c r="Y56" i="5" s="1"/>
  <c r="AB51" i="3"/>
  <c r="Y52" i="5" s="1"/>
  <c r="AB47" i="3"/>
  <c r="Y48" i="5" s="1"/>
  <c r="AB43" i="3"/>
  <c r="AB39" i="3"/>
  <c r="AB35" i="3"/>
  <c r="Y36" i="5" s="1"/>
  <c r="AB31" i="3"/>
  <c r="AB27" i="3"/>
  <c r="Y28" i="5" s="1"/>
  <c r="N6" i="3"/>
  <c r="V7" i="5" s="1"/>
  <c r="AB28" i="3"/>
  <c r="Y29" i="5" s="1"/>
  <c r="N191" i="3"/>
  <c r="N187" i="3"/>
  <c r="N183" i="3"/>
  <c r="N179" i="3"/>
  <c r="N175" i="3"/>
  <c r="N171" i="3"/>
  <c r="V172" i="5" s="1"/>
  <c r="N167" i="3"/>
  <c r="V168" i="5" s="1"/>
  <c r="N163" i="3"/>
  <c r="V164" i="5" s="1"/>
  <c r="N159" i="3"/>
  <c r="N155" i="3"/>
  <c r="N151" i="3"/>
  <c r="N147" i="3"/>
  <c r="N143" i="3"/>
  <c r="N139" i="3"/>
  <c r="V140" i="5" s="1"/>
  <c r="N135" i="3"/>
  <c r="V136" i="5" s="1"/>
  <c r="N131" i="3"/>
  <c r="V132" i="5" s="1"/>
  <c r="N127" i="3"/>
  <c r="N123" i="3"/>
  <c r="N119" i="3"/>
  <c r="N115" i="3"/>
  <c r="N111" i="3"/>
  <c r="N107" i="3"/>
  <c r="V108" i="5" s="1"/>
  <c r="N103" i="3"/>
  <c r="V104" i="5" s="1"/>
  <c r="N99" i="3"/>
  <c r="V100" i="5" s="1"/>
  <c r="N95" i="3"/>
  <c r="N91" i="3"/>
  <c r="N87" i="3"/>
  <c r="V88" i="5" s="1"/>
  <c r="N83" i="3"/>
  <c r="N79" i="3"/>
  <c r="N75" i="3"/>
  <c r="V76" i="5" s="1"/>
  <c r="N71" i="3"/>
  <c r="V72" i="5" s="1"/>
  <c r="N67" i="3"/>
  <c r="V68" i="5" s="1"/>
  <c r="N63" i="3"/>
  <c r="V64" i="5" s="1"/>
  <c r="N59" i="3"/>
  <c r="N55" i="3"/>
  <c r="N51" i="3"/>
  <c r="N47" i="3"/>
  <c r="N43" i="3"/>
  <c r="V44" i="5" s="1"/>
  <c r="N39" i="3"/>
  <c r="V40" i="5" s="1"/>
  <c r="AB193" i="3"/>
  <c r="Y194" i="5" s="1"/>
  <c r="AB189" i="3"/>
  <c r="Y190" i="5" s="1"/>
  <c r="AB185" i="3"/>
  <c r="AB181" i="3"/>
  <c r="AB177" i="3"/>
  <c r="Y178" i="5" s="1"/>
  <c r="AB173" i="3"/>
  <c r="AB169" i="3"/>
  <c r="Y170" i="5" s="1"/>
  <c r="AB165" i="3"/>
  <c r="Y166" i="5" s="1"/>
  <c r="AB161" i="3"/>
  <c r="Y162" i="5" s="1"/>
  <c r="AB157" i="3"/>
  <c r="Y158" i="5" s="1"/>
  <c r="AB153" i="3"/>
  <c r="AB149" i="3"/>
  <c r="Y150" i="5" s="1"/>
  <c r="AB145" i="3"/>
  <c r="Y146" i="5" s="1"/>
  <c r="AB141" i="3"/>
  <c r="AB137" i="3"/>
  <c r="Y138" i="5" s="1"/>
  <c r="AB133" i="3"/>
  <c r="Y134" i="5" s="1"/>
  <c r="AB129" i="3"/>
  <c r="Y130" i="5" s="1"/>
  <c r="AB125" i="3"/>
  <c r="Y126" i="5" s="1"/>
  <c r="AB121" i="3"/>
  <c r="AB117" i="3"/>
  <c r="Y118" i="5" s="1"/>
  <c r="AB113" i="3"/>
  <c r="Y114" i="5" s="1"/>
  <c r="AB109" i="3"/>
  <c r="AB105" i="3"/>
  <c r="Y106" i="5" s="1"/>
  <c r="AB101" i="3"/>
  <c r="Y102" i="5" s="1"/>
  <c r="AB97" i="3"/>
  <c r="Y98" i="5" s="1"/>
  <c r="AB93" i="3"/>
  <c r="Y94" i="5" s="1"/>
  <c r="AB89" i="3"/>
  <c r="AB85" i="3"/>
  <c r="Y86" i="5" s="1"/>
  <c r="AB81" i="3"/>
  <c r="Y82" i="5" s="1"/>
  <c r="AB77" i="3"/>
  <c r="AB73" i="3"/>
  <c r="AB69" i="3"/>
  <c r="Y70" i="5" s="1"/>
  <c r="AB65" i="3"/>
  <c r="Y66" i="5" s="1"/>
  <c r="AB61" i="3"/>
  <c r="Y62" i="5" s="1"/>
  <c r="AB57" i="3"/>
  <c r="AB53" i="3"/>
  <c r="AB49" i="3"/>
  <c r="Y50" i="5" s="1"/>
  <c r="AB45" i="3"/>
  <c r="AB41" i="3"/>
  <c r="Y42" i="5" s="1"/>
  <c r="AB37" i="3"/>
  <c r="AB33" i="3"/>
  <c r="Y34" i="5" s="1"/>
  <c r="AB29" i="3"/>
  <c r="Y30" i="5" s="1"/>
  <c r="E75" i="75"/>
  <c r="L4" i="75"/>
  <c r="AQ40" i="75"/>
  <c r="E41" i="5" s="1"/>
  <c r="AH17" i="75"/>
  <c r="L8" i="75"/>
  <c r="AK22" i="75"/>
  <c r="AJ44" i="75"/>
  <c r="E10" i="75"/>
  <c r="AN26" i="75"/>
  <c r="AS26" i="75" s="1"/>
  <c r="AU26" i="75" s="1"/>
  <c r="G27" i="5" s="1"/>
  <c r="AM4" i="75"/>
  <c r="J36" i="75"/>
  <c r="L54"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Z13" i="4"/>
  <c r="AM14" i="5" s="1"/>
  <c r="Z10" i="4"/>
  <c r="AM11" i="5" s="1"/>
  <c r="AK193" i="3"/>
  <c r="AK192" i="3"/>
  <c r="AB193" i="5" s="1"/>
  <c r="AK191" i="3"/>
  <c r="AK190" i="3"/>
  <c r="AB191" i="5" s="1"/>
  <c r="AK189" i="3"/>
  <c r="AK188" i="3"/>
  <c r="AK187" i="3"/>
  <c r="AB188" i="5" s="1"/>
  <c r="AK186" i="3"/>
  <c r="AK185" i="3"/>
  <c r="AK184" i="3"/>
  <c r="AB185" i="5" s="1"/>
  <c r="AK183" i="3"/>
  <c r="AK182" i="3"/>
  <c r="AB183" i="5" s="1"/>
  <c r="AK181" i="3"/>
  <c r="AK180" i="3"/>
  <c r="AB181" i="5" s="1"/>
  <c r="AK179" i="3"/>
  <c r="AB180" i="5" s="1"/>
  <c r="AK178" i="3"/>
  <c r="AK177" i="3"/>
  <c r="AK176" i="3"/>
  <c r="AB177" i="5" s="1"/>
  <c r="AK175" i="3"/>
  <c r="AB176" i="5" s="1"/>
  <c r="AK174" i="3"/>
  <c r="AK173" i="3"/>
  <c r="AK172" i="3"/>
  <c r="AK171" i="3"/>
  <c r="AB172" i="5" s="1"/>
  <c r="AK170" i="3"/>
  <c r="AK169" i="3"/>
  <c r="AK168" i="3"/>
  <c r="AB169" i="5" s="1"/>
  <c r="AK167" i="3"/>
  <c r="AK166" i="3"/>
  <c r="AK165" i="3"/>
  <c r="AK164" i="3"/>
  <c r="AK163" i="3"/>
  <c r="AB164" i="5" s="1"/>
  <c r="AK162" i="3"/>
  <c r="AB163" i="5" s="1"/>
  <c r="AK161" i="3"/>
  <c r="AK160" i="3"/>
  <c r="AB161" i="5" s="1"/>
  <c r="AK159" i="3"/>
  <c r="AK158" i="3"/>
  <c r="AK157" i="3"/>
  <c r="AK156" i="3"/>
  <c r="AB157" i="5" s="1"/>
  <c r="AK155" i="3"/>
  <c r="AB156" i="5" s="1"/>
  <c r="AK154" i="3"/>
  <c r="AB155" i="5" s="1"/>
  <c r="AK153" i="3"/>
  <c r="AK152" i="3"/>
  <c r="AK151" i="3"/>
  <c r="AK150" i="3"/>
  <c r="AK149" i="3"/>
  <c r="AB150" i="5" s="1"/>
  <c r="AK148" i="3"/>
  <c r="AB149" i="5" s="1"/>
  <c r="AK147" i="3"/>
  <c r="AB148" i="5" s="1"/>
  <c r="AK146" i="3"/>
  <c r="AK145" i="3"/>
  <c r="AK144" i="3"/>
  <c r="AB145" i="5" s="1"/>
  <c r="AK143" i="3"/>
  <c r="AK142" i="3"/>
  <c r="AK141" i="3"/>
  <c r="AK140" i="3"/>
  <c r="AK139" i="3"/>
  <c r="AK138" i="3"/>
  <c r="AK137" i="3"/>
  <c r="AB138" i="5" s="1"/>
  <c r="AK136" i="3"/>
  <c r="AB137" i="5" s="1"/>
  <c r="AK135" i="3"/>
  <c r="AK134" i="3"/>
  <c r="AB135" i="5" s="1"/>
  <c r="AK133" i="3"/>
  <c r="AK132" i="3"/>
  <c r="AK131" i="3"/>
  <c r="AB132" i="5" s="1"/>
  <c r="AK130" i="3"/>
  <c r="AK129" i="3"/>
  <c r="AK128" i="3"/>
  <c r="AK127" i="3"/>
  <c r="AK126" i="3"/>
  <c r="AB127" i="5" s="1"/>
  <c r="AK125" i="3"/>
  <c r="AK124" i="3"/>
  <c r="AK123" i="3"/>
  <c r="AB124" i="5" s="1"/>
  <c r="AK122" i="3"/>
  <c r="AK121" i="3"/>
  <c r="AK120" i="3"/>
  <c r="AK119" i="3"/>
  <c r="AB120" i="5" s="1"/>
  <c r="AK118" i="3"/>
  <c r="AK117" i="3"/>
  <c r="H48" i="3"/>
  <c r="U49" i="5" s="1"/>
  <c r="F99" i="84"/>
  <c r="Z8" i="4"/>
  <c r="AM9" i="5" s="1"/>
  <c r="Z9" i="4"/>
  <c r="AM10" i="5" s="1"/>
  <c r="AB25" i="3"/>
  <c r="Y26" i="5" s="1"/>
  <c r="AB24" i="3"/>
  <c r="AB23" i="3"/>
  <c r="Y24" i="5" s="1"/>
  <c r="AB22" i="3"/>
  <c r="Y23" i="5" s="1"/>
  <c r="AB21" i="3"/>
  <c r="Y22" i="5" s="1"/>
  <c r="AB20" i="3"/>
  <c r="Y21" i="5" s="1"/>
  <c r="AB19" i="3"/>
  <c r="Y20" i="5" s="1"/>
  <c r="AB18" i="3"/>
  <c r="Y19" i="5" s="1"/>
  <c r="AB17" i="3"/>
  <c r="Y18" i="5" s="1"/>
  <c r="AB16" i="3"/>
  <c r="AB15" i="3"/>
  <c r="Y16" i="5" s="1"/>
  <c r="AB14" i="3"/>
  <c r="Y15" i="5" s="1"/>
  <c r="AB13" i="3"/>
  <c r="Y14" i="5" s="1"/>
  <c r="AB12" i="3"/>
  <c r="Y13" i="5" s="1"/>
  <c r="AB11" i="3"/>
  <c r="Y12" i="5" s="1"/>
  <c r="AB10" i="3"/>
  <c r="Y11" i="5" s="1"/>
  <c r="AB9" i="3"/>
  <c r="Y10" i="5" s="1"/>
  <c r="AB8" i="3"/>
  <c r="Y9" i="5" s="1"/>
  <c r="AB7" i="3"/>
  <c r="Y8" i="5" s="1"/>
  <c r="AB6" i="3"/>
  <c r="Y7" i="5" s="1"/>
  <c r="AB5" i="3"/>
  <c r="Y6" i="5" s="1"/>
  <c r="AB4" i="3"/>
  <c r="Y5" i="5" s="1"/>
  <c r="AK3" i="3"/>
  <c r="Z190" i="4"/>
  <c r="AM191" i="5" s="1"/>
  <c r="Z182" i="4"/>
  <c r="Z174" i="4"/>
  <c r="AM175" i="5" s="1"/>
  <c r="Z166" i="4"/>
  <c r="Z158" i="4"/>
  <c r="Z150" i="4"/>
  <c r="AM151" i="5" s="1"/>
  <c r="Z142" i="4"/>
  <c r="AM143" i="5" s="1"/>
  <c r="Z134" i="4"/>
  <c r="AM135" i="5" s="1"/>
  <c r="Z126" i="4"/>
  <c r="AM127" i="5" s="1"/>
  <c r="Z118" i="4"/>
  <c r="Z110" i="4"/>
  <c r="AK116" i="3"/>
  <c r="AK115" i="3"/>
  <c r="AK114" i="3"/>
  <c r="AK113" i="3"/>
  <c r="AK112" i="3"/>
  <c r="AK111" i="3"/>
  <c r="AK110" i="3"/>
  <c r="AB111" i="5" s="1"/>
  <c r="AK109" i="3"/>
  <c r="AK108" i="3"/>
  <c r="AK107" i="3"/>
  <c r="AK106" i="3"/>
  <c r="AK105" i="3"/>
  <c r="AK104" i="3"/>
  <c r="AK103" i="3"/>
  <c r="AB104" i="5" s="1"/>
  <c r="AK102" i="3"/>
  <c r="AB103" i="5" s="1"/>
  <c r="AK101" i="3"/>
  <c r="AK100" i="3"/>
  <c r="AK99" i="3"/>
  <c r="AB100" i="5" s="1"/>
  <c r="AK98" i="3"/>
  <c r="AK97" i="3"/>
  <c r="AB98" i="5" s="1"/>
  <c r="AK96" i="3"/>
  <c r="AK95" i="3"/>
  <c r="AB96" i="5" s="1"/>
  <c r="AK94" i="3"/>
  <c r="AB95" i="5" s="1"/>
  <c r="AK93" i="3"/>
  <c r="AK92" i="3"/>
  <c r="AB93" i="5" s="1"/>
  <c r="AK91" i="3"/>
  <c r="AB92" i="5" s="1"/>
  <c r="AK90" i="3"/>
  <c r="AB91" i="5" s="1"/>
  <c r="AK89" i="3"/>
  <c r="AK88" i="3"/>
  <c r="K4" i="5"/>
  <c r="AX4" i="5" s="1"/>
  <c r="K123" i="5"/>
  <c r="AX123" i="5" s="1"/>
  <c r="Z193" i="4"/>
  <c r="AM194" i="5" s="1"/>
  <c r="Z185" i="4"/>
  <c r="AM186" i="5" s="1"/>
  <c r="Z177" i="4"/>
  <c r="AM178" i="5" s="1"/>
  <c r="Z169" i="4"/>
  <c r="AM170" i="5" s="1"/>
  <c r="Z161" i="4"/>
  <c r="Z153" i="4"/>
  <c r="AM154" i="5" s="1"/>
  <c r="Z145" i="4"/>
  <c r="AM146" i="5" s="1"/>
  <c r="Z137" i="4"/>
  <c r="Z129" i="4"/>
  <c r="AM130" i="5" s="1"/>
  <c r="Z121" i="4"/>
  <c r="AM122" i="5" s="1"/>
  <c r="Z113" i="4"/>
  <c r="AM114" i="5" s="1"/>
  <c r="Z105" i="4"/>
  <c r="AM106" i="5" s="1"/>
  <c r="Z97" i="4"/>
  <c r="Z89" i="4"/>
  <c r="AM90" i="5" s="1"/>
  <c r="Z81" i="4"/>
  <c r="AM82" i="5" s="1"/>
  <c r="Z73" i="4"/>
  <c r="Z65" i="4"/>
  <c r="AM66" i="5" s="1"/>
  <c r="Z57" i="4"/>
  <c r="AM58" i="5" s="1"/>
  <c r="Z49" i="4"/>
  <c r="AM50" i="5" s="1"/>
  <c r="Z41" i="4"/>
  <c r="AM42" i="5" s="1"/>
  <c r="Z33" i="4"/>
  <c r="Z25" i="4"/>
  <c r="AM26" i="5" s="1"/>
  <c r="Z17" i="4"/>
  <c r="AM18" i="5" s="1"/>
  <c r="Z6" i="4"/>
  <c r="Z3" i="4"/>
  <c r="F41" i="84"/>
  <c r="Z186" i="4"/>
  <c r="AM187" i="5" s="1"/>
  <c r="Z178" i="4"/>
  <c r="AM179" i="5" s="1"/>
  <c r="Z170" i="4"/>
  <c r="Z162" i="4"/>
  <c r="Z154" i="4"/>
  <c r="AM155" i="5" s="1"/>
  <c r="Z146" i="4"/>
  <c r="AM147" i="5" s="1"/>
  <c r="Z138" i="4"/>
  <c r="AM139" i="5" s="1"/>
  <c r="Z130" i="4"/>
  <c r="Z122" i="4"/>
  <c r="AM123" i="5" s="1"/>
  <c r="Z114" i="4"/>
  <c r="AM115" i="5" s="1"/>
  <c r="Z106" i="4"/>
  <c r="AM107" i="5" s="1"/>
  <c r="Z98" i="4"/>
  <c r="Z90" i="4"/>
  <c r="AM91" i="5" s="1"/>
  <c r="Z82" i="4"/>
  <c r="AM83" i="5" s="1"/>
  <c r="Z74" i="4"/>
  <c r="AM75" i="5" s="1"/>
  <c r="Z66" i="4"/>
  <c r="Z58" i="4"/>
  <c r="Z50" i="4"/>
  <c r="AM51" i="5" s="1"/>
  <c r="Z42" i="4"/>
  <c r="AM43" i="5" s="1"/>
  <c r="Z34" i="4"/>
  <c r="Z26" i="4"/>
  <c r="Z18" i="4"/>
  <c r="AM19" i="5" s="1"/>
  <c r="Z7" i="4"/>
  <c r="AM8" i="5" s="1"/>
  <c r="Z189" i="4"/>
  <c r="Z181" i="4"/>
  <c r="Z173" i="4"/>
  <c r="AM174" i="5" s="1"/>
  <c r="Z165" i="4"/>
  <c r="Z157" i="4"/>
  <c r="AM158" i="5" s="1"/>
  <c r="Z149" i="4"/>
  <c r="AM150" i="5" s="1"/>
  <c r="Z141" i="4"/>
  <c r="AM142" i="5" s="1"/>
  <c r="Z133" i="4"/>
  <c r="Z125" i="4"/>
  <c r="AM126" i="5" s="1"/>
  <c r="Z117" i="4"/>
  <c r="AM118" i="5" s="1"/>
  <c r="Z109" i="4"/>
  <c r="AM110" i="5" s="1"/>
  <c r="Z101" i="4"/>
  <c r="Z93" i="4"/>
  <c r="AM94" i="5" s="1"/>
  <c r="Z85" i="4"/>
  <c r="Z77" i="4"/>
  <c r="AM78" i="5" s="1"/>
  <c r="Z69" i="4"/>
  <c r="Z61" i="4"/>
  <c r="AM62" i="5" s="1"/>
  <c r="Z53" i="4"/>
  <c r="Z45" i="4"/>
  <c r="AM46" i="5" s="1"/>
  <c r="Z37" i="4"/>
  <c r="AK87" i="3"/>
  <c r="AK86" i="3"/>
  <c r="AK85" i="3"/>
  <c r="AK84" i="3"/>
  <c r="AK83" i="3"/>
  <c r="AB84" i="5" s="1"/>
  <c r="AK82" i="3"/>
  <c r="AK81" i="3"/>
  <c r="AK80" i="3"/>
  <c r="AB81" i="5" s="1"/>
  <c r="AK79" i="3"/>
  <c r="AK78" i="3"/>
  <c r="AK77" i="3"/>
  <c r="AK76" i="3"/>
  <c r="AB77" i="5" s="1"/>
  <c r="AK75" i="3"/>
  <c r="AB76" i="5" s="1"/>
  <c r="AK74" i="3"/>
  <c r="AB75" i="5" s="1"/>
  <c r="AK73" i="3"/>
  <c r="AB74" i="5" s="1"/>
  <c r="AK72" i="3"/>
  <c r="AB73" i="5" s="1"/>
  <c r="AK71" i="3"/>
  <c r="AK70" i="3"/>
  <c r="AK69" i="3"/>
  <c r="AB70" i="5" s="1"/>
  <c r="AK68" i="3"/>
  <c r="AB69" i="5" s="1"/>
  <c r="AK67" i="3"/>
  <c r="AK66" i="3"/>
  <c r="AK65" i="3"/>
  <c r="AB66" i="5" s="1"/>
  <c r="AK64" i="3"/>
  <c r="AK63" i="3"/>
  <c r="AK62" i="3"/>
  <c r="AK61" i="3"/>
  <c r="AB62" i="5" s="1"/>
  <c r="AK60" i="3"/>
  <c r="AK59" i="3"/>
  <c r="AB60" i="5" s="1"/>
  <c r="AK58" i="3"/>
  <c r="AB59" i="5" s="1"/>
  <c r="AK57" i="3"/>
  <c r="AK56" i="3"/>
  <c r="AB57" i="5" s="1"/>
  <c r="AK55" i="3"/>
  <c r="AK54" i="3"/>
  <c r="AK53" i="3"/>
  <c r="AB54" i="5" s="1"/>
  <c r="AK52" i="3"/>
  <c r="AB53" i="5" s="1"/>
  <c r="AK51" i="3"/>
  <c r="AB52" i="5" s="1"/>
  <c r="AK50" i="3"/>
  <c r="AB51" i="5" s="1"/>
  <c r="AK49" i="3"/>
  <c r="AB50" i="5" s="1"/>
  <c r="AK48" i="3"/>
  <c r="AB49" i="5" s="1"/>
  <c r="AK47" i="3"/>
  <c r="AK46" i="3"/>
  <c r="AK45" i="3"/>
  <c r="AB46" i="5" s="1"/>
  <c r="AK44" i="3"/>
  <c r="AK43" i="3"/>
  <c r="AK42" i="3"/>
  <c r="AK41" i="3"/>
  <c r="AB42" i="5" s="1"/>
  <c r="AK40" i="3"/>
  <c r="AK39" i="3"/>
  <c r="AB40" i="5" s="1"/>
  <c r="AK38" i="3"/>
  <c r="AB39" i="5" s="1"/>
  <c r="AK37" i="3"/>
  <c r="AB38" i="5" s="1"/>
  <c r="AK36" i="3"/>
  <c r="AK35" i="3"/>
  <c r="AK34" i="3"/>
  <c r="AK33" i="3"/>
  <c r="AK32" i="3"/>
  <c r="AK31" i="3"/>
  <c r="AK30" i="3"/>
  <c r="AK29" i="3"/>
  <c r="AB30" i="5" s="1"/>
  <c r="AK28" i="3"/>
  <c r="AB29" i="5" s="1"/>
  <c r="AK27" i="3"/>
  <c r="AK26" i="3"/>
  <c r="AK25" i="3"/>
  <c r="AK24" i="3"/>
  <c r="AK23" i="3"/>
  <c r="AK22" i="3"/>
  <c r="AK21" i="3"/>
  <c r="AB22" i="5" s="1"/>
  <c r="AK20" i="3"/>
  <c r="AB21" i="5" s="1"/>
  <c r="AK19" i="3"/>
  <c r="AK18" i="3"/>
  <c r="AB19" i="5" s="1"/>
  <c r="AK17" i="3"/>
  <c r="AB18" i="5" s="1"/>
  <c r="AK16" i="3"/>
  <c r="AK15" i="3"/>
  <c r="AK14" i="3"/>
  <c r="AK13" i="3"/>
  <c r="AK12" i="3"/>
  <c r="AB13" i="5" s="1"/>
  <c r="AK11" i="3"/>
  <c r="AK10" i="3"/>
  <c r="AK9" i="3"/>
  <c r="AB10" i="5" s="1"/>
  <c r="AK8" i="3"/>
  <c r="AB9" i="5" s="1"/>
  <c r="AK7" i="3"/>
  <c r="AB8" i="5" s="1"/>
  <c r="AK6" i="3"/>
  <c r="AB7" i="5" s="1"/>
  <c r="AK5" i="3"/>
  <c r="AB6" i="5" s="1"/>
  <c r="AK4" i="3"/>
  <c r="J180" i="75"/>
  <c r="L180" i="75" s="1"/>
  <c r="DU160" i="75"/>
  <c r="L161" i="5" s="1"/>
  <c r="Z188" i="4"/>
  <c r="Z180" i="4"/>
  <c r="Z172" i="4"/>
  <c r="Z164" i="4"/>
  <c r="AM165" i="5" s="1"/>
  <c r="Z156" i="4"/>
  <c r="AM157" i="5" s="1"/>
  <c r="Z148" i="4"/>
  <c r="Z140" i="4"/>
  <c r="AM141" i="5" s="1"/>
  <c r="Z132" i="4"/>
  <c r="AM133" i="5" s="1"/>
  <c r="Z124" i="4"/>
  <c r="AM125" i="5" s="1"/>
  <c r="Z116" i="4"/>
  <c r="Z108" i="4"/>
  <c r="Z100" i="4"/>
  <c r="Z92" i="4"/>
  <c r="AM93" i="5" s="1"/>
  <c r="Z84" i="4"/>
  <c r="Z76" i="4"/>
  <c r="AM77" i="5" s="1"/>
  <c r="Z68" i="4"/>
  <c r="AM69" i="5" s="1"/>
  <c r="Z60" i="4"/>
  <c r="AM61" i="5" s="1"/>
  <c r="Z52" i="4"/>
  <c r="Z44" i="4"/>
  <c r="Z36" i="4"/>
  <c r="AM37" i="5" s="1"/>
  <c r="Z28" i="4"/>
  <c r="Z20" i="4"/>
  <c r="Z191" i="4"/>
  <c r="Z183" i="4"/>
  <c r="AM184" i="5" s="1"/>
  <c r="Z175" i="4"/>
  <c r="AM176" i="5" s="1"/>
  <c r="Z167" i="4"/>
  <c r="Z159" i="4"/>
  <c r="Z151" i="4"/>
  <c r="AM152" i="5" s="1"/>
  <c r="Z143" i="4"/>
  <c r="AM144" i="5" s="1"/>
  <c r="Z135" i="4"/>
  <c r="Z127" i="4"/>
  <c r="Z119" i="4"/>
  <c r="AM120" i="5" s="1"/>
  <c r="Z111" i="4"/>
  <c r="Z103" i="4"/>
  <c r="Z95" i="4"/>
  <c r="Z87" i="4"/>
  <c r="AM88" i="5" s="1"/>
  <c r="Z79" i="4"/>
  <c r="AM80" i="5" s="1"/>
  <c r="Z71" i="4"/>
  <c r="Z63" i="4"/>
  <c r="AM64" i="5" s="1"/>
  <c r="Z55" i="4"/>
  <c r="Z47" i="4"/>
  <c r="AM48" i="5" s="1"/>
  <c r="Z39" i="4"/>
  <c r="Z31" i="4"/>
  <c r="Z23" i="4"/>
  <c r="Z15" i="4"/>
  <c r="AM16" i="5" s="1"/>
  <c r="Z12" i="4"/>
  <c r="Z4" i="4"/>
  <c r="Z192" i="4"/>
  <c r="AM193" i="5" s="1"/>
  <c r="Z184" i="4"/>
  <c r="AM185" i="5" s="1"/>
  <c r="Z176" i="4"/>
  <c r="Z168" i="4"/>
  <c r="Z160" i="4"/>
  <c r="AM161" i="5" s="1"/>
  <c r="Z152" i="4"/>
  <c r="AM153" i="5" s="1"/>
  <c r="Z144" i="4"/>
  <c r="Z136" i="4"/>
  <c r="AM137" i="5" s="1"/>
  <c r="Z128" i="4"/>
  <c r="AM129" i="5" s="1"/>
  <c r="Z120" i="4"/>
  <c r="Z112" i="4"/>
  <c r="Z104" i="4"/>
  <c r="Z96" i="4"/>
  <c r="AM97" i="5" s="1"/>
  <c r="Z88" i="4"/>
  <c r="AM89" i="5" s="1"/>
  <c r="Z80" i="4"/>
  <c r="Z72" i="4"/>
  <c r="AM73" i="5" s="1"/>
  <c r="Z64" i="4"/>
  <c r="AM65" i="5" s="1"/>
  <c r="Z56" i="4"/>
  <c r="AM57" i="5" s="1"/>
  <c r="Z48" i="4"/>
  <c r="Z40" i="4"/>
  <c r="Z32" i="4"/>
  <c r="AM33" i="5" s="1"/>
  <c r="Z24" i="4"/>
  <c r="Z16" i="4"/>
  <c r="Z5" i="4"/>
  <c r="AM6" i="5" s="1"/>
  <c r="Z187" i="4"/>
  <c r="AM188" i="5" s="1"/>
  <c r="Z179" i="4"/>
  <c r="AM180" i="5" s="1"/>
  <c r="Z171" i="4"/>
  <c r="Z163" i="4"/>
  <c r="Z155" i="4"/>
  <c r="AM156" i="5" s="1"/>
  <c r="Z147" i="4"/>
  <c r="AM148" i="5" s="1"/>
  <c r="Z139" i="4"/>
  <c r="Z131" i="4"/>
  <c r="AM132" i="5" s="1"/>
  <c r="Z123" i="4"/>
  <c r="AM124" i="5" s="1"/>
  <c r="Z115" i="4"/>
  <c r="AM116" i="5" s="1"/>
  <c r="Z107" i="4"/>
  <c r="Z99" i="4"/>
  <c r="Z91" i="4"/>
  <c r="AM92" i="5" s="1"/>
  <c r="Z83" i="4"/>
  <c r="AM84" i="5" s="1"/>
  <c r="Z75" i="4"/>
  <c r="Z67" i="4"/>
  <c r="AM68" i="5" s="1"/>
  <c r="Z59" i="4"/>
  <c r="AM60" i="5" s="1"/>
  <c r="Z51" i="4"/>
  <c r="AM52" i="5" s="1"/>
  <c r="Z43" i="4"/>
  <c r="Z35" i="4"/>
  <c r="Z27" i="4"/>
  <c r="Z19" i="4"/>
  <c r="AM20" i="5" s="1"/>
  <c r="DT176" i="75"/>
  <c r="N3" i="3"/>
  <c r="V4" i="5" s="1"/>
  <c r="DT73" i="75"/>
  <c r="C72" i="84" s="1"/>
  <c r="DT58" i="75"/>
  <c r="C57" i="84" s="1"/>
  <c r="DT31" i="75"/>
  <c r="J20" i="75"/>
  <c r="L20" i="75" s="1"/>
  <c r="E17" i="75"/>
  <c r="DT11" i="75"/>
  <c r="C10" i="84" s="1"/>
  <c r="DQ121" i="75"/>
  <c r="J122" i="5" s="1"/>
  <c r="AJ50" i="75"/>
  <c r="DQ97" i="75"/>
  <c r="DU97" i="75" s="1"/>
  <c r="L98" i="5" s="1"/>
  <c r="AK20" i="75"/>
  <c r="AL20" i="75" s="1"/>
  <c r="AU140" i="75"/>
  <c r="G141" i="5" s="1"/>
  <c r="DQ137" i="75"/>
  <c r="J138" i="5" s="1"/>
  <c r="AJ41" i="75"/>
  <c r="AU60" i="75"/>
  <c r="G61" i="5" s="1"/>
  <c r="DQ17" i="75"/>
  <c r="J18" i="5" s="1"/>
  <c r="DQ169" i="75"/>
  <c r="J170" i="5" s="1"/>
  <c r="DQ41" i="75"/>
  <c r="J42" i="5" s="1"/>
  <c r="DQ81" i="75"/>
  <c r="J82" i="5" s="1"/>
  <c r="AH28" i="75"/>
  <c r="L21" i="75"/>
  <c r="AQ30" i="75"/>
  <c r="E31" i="5" s="1"/>
  <c r="AN8" i="75"/>
  <c r="AS8" i="75" s="1"/>
  <c r="AU8" i="75" s="1"/>
  <c r="G9" i="5" s="1"/>
  <c r="L66" i="75"/>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V145" i="5"/>
  <c r="V129" i="5"/>
  <c r="V121" i="5"/>
  <c r="V113" i="5"/>
  <c r="AK193" i="75"/>
  <c r="J193" i="75"/>
  <c r="AJ192" i="75"/>
  <c r="AJ191" i="75"/>
  <c r="AN188" i="75"/>
  <c r="AS188" i="75" s="1"/>
  <c r="AU188" i="75" s="1"/>
  <c r="G189" i="5" s="1"/>
  <c r="AK187" i="75"/>
  <c r="J187" i="75"/>
  <c r="L187" i="75" s="1"/>
  <c r="AQ186" i="75"/>
  <c r="E187" i="5" s="1"/>
  <c r="DT184" i="75"/>
  <c r="DT183" i="75"/>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C165" i="84" s="1"/>
  <c r="AM160" i="75"/>
  <c r="AK159" i="75"/>
  <c r="J159" i="75"/>
  <c r="L159" i="75" s="1"/>
  <c r="AM155" i="75"/>
  <c r="AM154" i="75"/>
  <c r="DT151" i="75"/>
  <c r="AN142" i="75"/>
  <c r="AS142" i="75" s="1"/>
  <c r="AU142" i="75" s="1"/>
  <c r="G143" i="5" s="1"/>
  <c r="E128" i="75"/>
  <c r="E190" i="75"/>
  <c r="E158" i="75"/>
  <c r="E110" i="75"/>
  <c r="E108" i="75"/>
  <c r="E107" i="75"/>
  <c r="E70" i="75"/>
  <c r="G168" i="4"/>
  <c r="AI169" i="5" s="1"/>
  <c r="G152" i="4"/>
  <c r="H152" i="4" s="1"/>
  <c r="AJ153" i="5" s="1"/>
  <c r="G104" i="4"/>
  <c r="AI105" i="5" s="1"/>
  <c r="G40" i="4"/>
  <c r="AI41" i="5" s="1"/>
  <c r="G32" i="4"/>
  <c r="H32" i="4" s="1"/>
  <c r="AJ33" i="5" s="1"/>
  <c r="AB186" i="5"/>
  <c r="AB140" i="5"/>
  <c r="AB136" i="5"/>
  <c r="E60" i="75"/>
  <c r="AB36" i="5"/>
  <c r="AB12" i="5"/>
  <c r="AN192" i="75"/>
  <c r="AS192" i="75" s="1"/>
  <c r="AU192" i="75" s="1"/>
  <c r="AN191" i="75"/>
  <c r="AS191" i="75" s="1"/>
  <c r="AU191" i="75" s="1"/>
  <c r="G192" i="5" s="1"/>
  <c r="AM185" i="75"/>
  <c r="AJ183" i="75"/>
  <c r="AN178" i="75"/>
  <c r="AS178" i="75" s="1"/>
  <c r="AU178" i="75" s="1"/>
  <c r="G179" i="5" s="1"/>
  <c r="DT175" i="75"/>
  <c r="DT174" i="75"/>
  <c r="DT173" i="75"/>
  <c r="AM168" i="75"/>
  <c r="AJ167" i="75"/>
  <c r="DT159" i="75"/>
  <c r="C158" i="84" s="1"/>
  <c r="AJ157" i="75"/>
  <c r="DT155" i="75"/>
  <c r="DT154" i="75"/>
  <c r="E154" i="75"/>
  <c r="E150" i="75"/>
  <c r="AQ149" i="75"/>
  <c r="E150" i="5" s="1"/>
  <c r="AQ148" i="75"/>
  <c r="E149" i="5" s="1"/>
  <c r="AQ143" i="75"/>
  <c r="E144" i="5" s="1"/>
  <c r="AN141" i="75"/>
  <c r="AS141" i="75" s="1"/>
  <c r="AU141" i="75" s="1"/>
  <c r="AM140" i="75"/>
  <c r="AN139" i="75"/>
  <c r="AM138" i="75"/>
  <c r="AK137" i="75"/>
  <c r="J137" i="75"/>
  <c r="AN135" i="75"/>
  <c r="AS135" i="75" s="1"/>
  <c r="AU135" i="75" s="1"/>
  <c r="G136" i="5" s="1"/>
  <c r="AN134" i="75"/>
  <c r="AJ133" i="75"/>
  <c r="AL133" i="75" s="1"/>
  <c r="DT130" i="75"/>
  <c r="AM129" i="75"/>
  <c r="AJ128" i="75"/>
  <c r="AK127" i="75"/>
  <c r="J127" i="75"/>
  <c r="AK126" i="75"/>
  <c r="J126" i="75"/>
  <c r="AK125" i="75"/>
  <c r="J125" i="75"/>
  <c r="L125" i="75" s="1"/>
  <c r="AN122" i="75"/>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DT127" i="75"/>
  <c r="C126" i="84" s="1"/>
  <c r="DT118" i="75"/>
  <c r="DT102" i="75"/>
  <c r="DT95" i="75"/>
  <c r="DT93" i="75"/>
  <c r="C92" i="84" s="1"/>
  <c r="E89" i="75"/>
  <c r="DT87" i="75"/>
  <c r="C86" i="84" s="1"/>
  <c r="E146" i="75"/>
  <c r="AM181" i="75"/>
  <c r="DT120" i="75"/>
  <c r="DT75" i="75"/>
  <c r="AN74" i="75"/>
  <c r="J73" i="75"/>
  <c r="L73" i="75" s="1"/>
  <c r="E72" i="75"/>
  <c r="AK68" i="75"/>
  <c r="J68" i="75"/>
  <c r="L68" i="75" s="1"/>
  <c r="AK67" i="75"/>
  <c r="J67" i="75"/>
  <c r="L67" i="75" s="1"/>
  <c r="E66" i="75"/>
  <c r="AQ65" i="75"/>
  <c r="E66" i="5" s="1"/>
  <c r="DT63" i="75"/>
  <c r="AN61" i="75"/>
  <c r="AS61" i="75" s="1"/>
  <c r="AU61" i="75" s="1"/>
  <c r="G62" i="5" s="1"/>
  <c r="AM60" i="75"/>
  <c r="AN59" i="75"/>
  <c r="AS59" i="75" s="1"/>
  <c r="AU59" i="75" s="1"/>
  <c r="AK58" i="75"/>
  <c r="J58" i="75"/>
  <c r="L58" i="75" s="1"/>
  <c r="AK57" i="75"/>
  <c r="J57" i="75"/>
  <c r="L57" i="75" s="1"/>
  <c r="AK56" i="75"/>
  <c r="J56" i="75"/>
  <c r="L56" i="75" s="1"/>
  <c r="AK55" i="75"/>
  <c r="J55" i="75"/>
  <c r="L55" i="75" s="1"/>
  <c r="DT53" i="75"/>
  <c r="C52" i="84" s="1"/>
  <c r="AN52" i="75"/>
  <c r="AS52" i="75" s="1"/>
  <c r="AU52" i="75" s="1"/>
  <c r="G53" i="5" s="1"/>
  <c r="AM48" i="75"/>
  <c r="AN47" i="75"/>
  <c r="AS47" i="75" s="1"/>
  <c r="AU47" i="75" s="1"/>
  <c r="G48" i="5" s="1"/>
  <c r="AN42" i="75"/>
  <c r="AS42" i="75" s="1"/>
  <c r="AU42" i="75" s="1"/>
  <c r="G43" i="5" s="1"/>
  <c r="DT39" i="75"/>
  <c r="C38" i="84" s="1"/>
  <c r="AN34" i="75"/>
  <c r="AS34" i="75" s="1"/>
  <c r="AU34" i="75" s="1"/>
  <c r="G35" i="5" s="1"/>
  <c r="AN193" i="75"/>
  <c r="AN169" i="75"/>
  <c r="AS169" i="75" s="1"/>
  <c r="AU169" i="75" s="1"/>
  <c r="G170" i="5" s="1"/>
  <c r="AQ146" i="75"/>
  <c r="E147" i="5" s="1"/>
  <c r="AI145" i="75"/>
  <c r="AI144" i="75"/>
  <c r="AH91" i="75"/>
  <c r="AE28" i="3"/>
  <c r="Z29" i="5" s="1"/>
  <c r="DT140" i="75"/>
  <c r="C139" i="84" s="1"/>
  <c r="DT138" i="75"/>
  <c r="C137" i="84" s="1"/>
  <c r="DT137" i="75"/>
  <c r="C136" i="84" s="1"/>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Q47" i="3"/>
  <c r="T47" i="3" s="1"/>
  <c r="X48" i="5" s="1"/>
  <c r="R33" i="3"/>
  <c r="S33" i="3" s="1"/>
  <c r="T33" i="3" s="1"/>
  <c r="X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C25" i="84" s="1"/>
  <c r="F25" i="84" s="1"/>
  <c r="DT22" i="75"/>
  <c r="AQ11" i="75"/>
  <c r="E12" i="5" s="1"/>
  <c r="R115" i="4"/>
  <c r="AL116" i="5" s="1"/>
  <c r="R99" i="4"/>
  <c r="AL100" i="5" s="1"/>
  <c r="R59" i="4"/>
  <c r="AL60" i="5" s="1"/>
  <c r="R51" i="4"/>
  <c r="AL52" i="5" s="1"/>
  <c r="R43" i="4"/>
  <c r="AL44" i="5" s="1"/>
  <c r="R27" i="4"/>
  <c r="AL28" i="5" s="1"/>
  <c r="M23" i="4"/>
  <c r="AK24" i="5" s="1"/>
  <c r="R19" i="4"/>
  <c r="AL20" i="5" s="1"/>
  <c r="AH184" i="75"/>
  <c r="AI164" i="75"/>
  <c r="AH162" i="75"/>
  <c r="AQ35" i="75"/>
  <c r="E36" i="5" s="1"/>
  <c r="AK29" i="75"/>
  <c r="R171" i="4"/>
  <c r="AL172" i="5" s="1"/>
  <c r="Q13" i="3"/>
  <c r="T13" i="3" s="1"/>
  <c r="X14" i="5" s="1"/>
  <c r="AM144" i="75"/>
  <c r="AI140" i="75"/>
  <c r="AQ75" i="75"/>
  <c r="E76" i="5" s="1"/>
  <c r="AK71" i="75"/>
  <c r="AJ70" i="75"/>
  <c r="DT68" i="75"/>
  <c r="DT67" i="75"/>
  <c r="AQ62" i="75"/>
  <c r="E63" i="5" s="1"/>
  <c r="AH48" i="75"/>
  <c r="AK44" i="75"/>
  <c r="J44" i="75"/>
  <c r="AJ40" i="75"/>
  <c r="AK36" i="75"/>
  <c r="AI34" i="75"/>
  <c r="E24" i="75"/>
  <c r="AM21" i="75"/>
  <c r="AI18" i="75"/>
  <c r="DT15" i="75"/>
  <c r="C14" i="84" s="1"/>
  <c r="E13" i="75"/>
  <c r="R179" i="4"/>
  <c r="AL180" i="5" s="1"/>
  <c r="R107" i="4"/>
  <c r="AL108" i="5" s="1"/>
  <c r="R9" i="3"/>
  <c r="S9" i="3" s="1"/>
  <c r="T9" i="3" s="1"/>
  <c r="X10" i="5" s="1"/>
  <c r="Q4" i="3"/>
  <c r="T4" i="3" s="1"/>
  <c r="X5" i="5" s="1"/>
  <c r="R131" i="4"/>
  <c r="AL132" i="5" s="1"/>
  <c r="DT192" i="75"/>
  <c r="AJ142" i="75"/>
  <c r="AN137" i="75"/>
  <c r="AJ132" i="75"/>
  <c r="AJ117" i="75"/>
  <c r="R6" i="3"/>
  <c r="S6" i="3" s="1"/>
  <c r="T6" i="3" s="1"/>
  <c r="X7" i="5" s="1"/>
  <c r="R11" i="3"/>
  <c r="S11" i="3" s="1"/>
  <c r="T11" i="3" s="1"/>
  <c r="X12" i="5" s="1"/>
  <c r="AQ7" i="75"/>
  <c r="E8" i="5" s="1"/>
  <c r="R15" i="3"/>
  <c r="S15" i="3" s="1"/>
  <c r="T15" i="3" s="1"/>
  <c r="X16" i="5" s="1"/>
  <c r="R96" i="4"/>
  <c r="AL97" i="5" s="1"/>
  <c r="G91" i="4"/>
  <c r="AI92" i="5" s="1"/>
  <c r="R48" i="4"/>
  <c r="AL49" i="5" s="1"/>
  <c r="R37" i="4"/>
  <c r="AL38" i="5" s="1"/>
  <c r="R10" i="4"/>
  <c r="AL11" i="5" s="1"/>
  <c r="G8" i="4"/>
  <c r="H8" i="4" s="1"/>
  <c r="AJ9" i="5" s="1"/>
  <c r="AB166" i="5"/>
  <c r="AB113" i="5"/>
  <c r="AB101" i="5"/>
  <c r="AM191" i="75"/>
  <c r="J190" i="75"/>
  <c r="L190" i="75" s="1"/>
  <c r="J186" i="75"/>
  <c r="L186" i="75" s="1"/>
  <c r="E184" i="75"/>
  <c r="DT182" i="75"/>
  <c r="AH182" i="75"/>
  <c r="J172" i="75"/>
  <c r="L172" i="75" s="1"/>
  <c r="E162" i="75"/>
  <c r="E152" i="75"/>
  <c r="AN119" i="75"/>
  <c r="AS119" i="75" s="1"/>
  <c r="AU119" i="75" s="1"/>
  <c r="AN115" i="75"/>
  <c r="AS115" i="75" s="1"/>
  <c r="AU115" i="75" s="1"/>
  <c r="G116" i="5" s="1"/>
  <c r="AK114" i="75"/>
  <c r="J114" i="75"/>
  <c r="L114" i="75" s="1"/>
  <c r="AJ113" i="75"/>
  <c r="DT111" i="75"/>
  <c r="DT110" i="75"/>
  <c r="DT105" i="75"/>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AQ15" i="75"/>
  <c r="E16" i="5" s="1"/>
  <c r="X100" i="75"/>
  <c r="AQ39" i="75"/>
  <c r="E40" i="5" s="1"/>
  <c r="AH23" i="75"/>
  <c r="AI52" i="75"/>
  <c r="AH119" i="75"/>
  <c r="J192" i="75"/>
  <c r="L192" i="75" s="1"/>
  <c r="J191" i="75"/>
  <c r="L191" i="75" s="1"/>
  <c r="J178" i="75"/>
  <c r="L178" i="75" s="1"/>
  <c r="J168" i="75"/>
  <c r="L168" i="75" s="1"/>
  <c r="E163" i="75"/>
  <c r="DT152" i="75"/>
  <c r="X141" i="75"/>
  <c r="J133" i="75"/>
  <c r="L133" i="75" s="1"/>
  <c r="J128" i="75"/>
  <c r="L128" i="75" s="1"/>
  <c r="AN127" i="75"/>
  <c r="AS127" i="75" s="1"/>
  <c r="AU127" i="75" s="1"/>
  <c r="G128" i="5" s="1"/>
  <c r="J118" i="75"/>
  <c r="L118" i="75" s="1"/>
  <c r="J113" i="75"/>
  <c r="L113" i="75" s="1"/>
  <c r="DT108" i="75"/>
  <c r="C107" i="84" s="1"/>
  <c r="AH108" i="75"/>
  <c r="AN102" i="75"/>
  <c r="AS102" i="75" s="1"/>
  <c r="AU102" i="75" s="1"/>
  <c r="G103" i="5" s="1"/>
  <c r="J92" i="75"/>
  <c r="L92" i="75" s="1"/>
  <c r="E91" i="75"/>
  <c r="AM81" i="75"/>
  <c r="AQ76" i="75"/>
  <c r="E77" i="5" s="1"/>
  <c r="J72" i="75"/>
  <c r="L72" i="75" s="1"/>
  <c r="E71" i="75"/>
  <c r="DT61" i="75"/>
  <c r="C60" i="84" s="1"/>
  <c r="DT43" i="75"/>
  <c r="C42" i="84" s="1"/>
  <c r="F42" i="84" s="1"/>
  <c r="DT32" i="75"/>
  <c r="AM22" i="75"/>
  <c r="DT18" i="75"/>
  <c r="DT30" i="75"/>
  <c r="C29" i="84" s="1"/>
  <c r="AM27" i="75"/>
  <c r="E26" i="75"/>
  <c r="DT24" i="75"/>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AN12" i="75"/>
  <c r="AS12" i="75" s="1"/>
  <c r="AU12" i="75" s="1"/>
  <c r="G13" i="5" s="1"/>
  <c r="AM11" i="75"/>
  <c r="AJ8" i="75"/>
  <c r="AL8" i="75" s="1"/>
  <c r="E129" i="75"/>
  <c r="AI66" i="75"/>
  <c r="AJ51" i="75"/>
  <c r="AM45" i="75"/>
  <c r="AM38" i="75"/>
  <c r="AM35" i="75"/>
  <c r="AM32" i="75"/>
  <c r="AM28" i="75"/>
  <c r="AM23" i="75"/>
  <c r="AQ22" i="75"/>
  <c r="E23" i="5" s="1"/>
  <c r="AJ80" i="75"/>
  <c r="G130" i="4"/>
  <c r="R106" i="4"/>
  <c r="AL107" i="5" s="1"/>
  <c r="R34" i="4"/>
  <c r="AL35" i="5" s="1"/>
  <c r="R26" i="4"/>
  <c r="AL27" i="5" s="1"/>
  <c r="G18" i="4"/>
  <c r="AI19" i="5" s="1"/>
  <c r="R7" i="4"/>
  <c r="AL8" i="5" s="1"/>
  <c r="G7" i="4"/>
  <c r="AI8" i="5" s="1"/>
  <c r="R4" i="4"/>
  <c r="AL5" i="5" s="1"/>
  <c r="R167" i="4"/>
  <c r="AL168" i="5" s="1"/>
  <c r="R154" i="4"/>
  <c r="AL155" i="5" s="1"/>
  <c r="R138" i="4"/>
  <c r="AL139" i="5" s="1"/>
  <c r="AH34" i="75"/>
  <c r="E56" i="75"/>
  <c r="AJ124" i="75"/>
  <c r="AN160" i="75"/>
  <c r="AS160" i="75" s="1"/>
  <c r="AU160" i="75" s="1"/>
  <c r="G161" i="5" s="1"/>
  <c r="AK81" i="75"/>
  <c r="E29" i="75"/>
  <c r="AJ190" i="75"/>
  <c r="E41" i="75"/>
  <c r="AH63" i="75"/>
  <c r="R46" i="3"/>
  <c r="S46" i="3" s="1"/>
  <c r="T46" i="3" s="1"/>
  <c r="X47" i="5" s="1"/>
  <c r="AQ9" i="75"/>
  <c r="E10" i="5" s="1"/>
  <c r="AQ25" i="75"/>
  <c r="E26" i="5" s="1"/>
  <c r="AQ32" i="75"/>
  <c r="E33" i="5" s="1"/>
  <c r="AM94" i="75"/>
  <c r="X52" i="75"/>
  <c r="AI116" i="75"/>
  <c r="AI162" i="75"/>
  <c r="AN103" i="75"/>
  <c r="E167" i="75"/>
  <c r="AN120" i="75"/>
  <c r="AS120" i="75" s="1"/>
  <c r="AU120" i="75" s="1"/>
  <c r="G121" i="5" s="1"/>
  <c r="AH153" i="75"/>
  <c r="E181" i="75"/>
  <c r="AJ85" i="75"/>
  <c r="R14" i="3"/>
  <c r="S14" i="3" s="1"/>
  <c r="T14" i="3" s="1"/>
  <c r="X15" i="5" s="1"/>
  <c r="Q10" i="3"/>
  <c r="T10" i="3" s="1"/>
  <c r="X11" i="5" s="1"/>
  <c r="AM55" i="75"/>
  <c r="L51" i="75"/>
  <c r="AM101" i="75"/>
  <c r="AM68" i="75"/>
  <c r="AM169" i="75"/>
  <c r="M111" i="4"/>
  <c r="AK112" i="5" s="1"/>
  <c r="M103" i="4"/>
  <c r="AK104" i="5" s="1"/>
  <c r="M63" i="4"/>
  <c r="AK64" i="5" s="1"/>
  <c r="M47" i="4"/>
  <c r="AK48" i="5" s="1"/>
  <c r="AI132" i="75"/>
  <c r="AI117" i="75"/>
  <c r="AI91" i="75"/>
  <c r="AI71" i="75"/>
  <c r="AI50" i="75"/>
  <c r="AI41" i="75"/>
  <c r="AH39" i="75"/>
  <c r="AN32" i="75"/>
  <c r="AS32" i="75" s="1"/>
  <c r="AU32" i="75" s="1"/>
  <c r="G33" i="5" s="1"/>
  <c r="AN28" i="75"/>
  <c r="AS28" i="75" s="1"/>
  <c r="AU28" i="75" s="1"/>
  <c r="G29" i="5" s="1"/>
  <c r="AK26" i="75"/>
  <c r="AI25" i="75"/>
  <c r="M39" i="4"/>
  <c r="AK40" i="5" s="1"/>
  <c r="X106" i="75"/>
  <c r="AO106" i="75" s="1"/>
  <c r="AH94" i="75"/>
  <c r="E87" i="75"/>
  <c r="E193" i="75"/>
  <c r="H175" i="3"/>
  <c r="U176" i="5" s="1"/>
  <c r="AE174" i="3"/>
  <c r="Z175" i="5" s="1"/>
  <c r="H169" i="3"/>
  <c r="U170" i="5" s="1"/>
  <c r="AE168" i="3"/>
  <c r="Z169" i="5" s="1"/>
  <c r="H167" i="3"/>
  <c r="U168" i="5" s="1"/>
  <c r="AE166" i="3"/>
  <c r="Z167" i="5" s="1"/>
  <c r="AE162" i="3"/>
  <c r="Z163" i="5" s="1"/>
  <c r="H159" i="3"/>
  <c r="U160" i="5" s="1"/>
  <c r="AE158" i="3"/>
  <c r="Z159" i="5" s="1"/>
  <c r="AE154" i="3"/>
  <c r="Z155" i="5" s="1"/>
  <c r="H154" i="3"/>
  <c r="U155" i="5" s="1"/>
  <c r="H151" i="3"/>
  <c r="U152" i="5" s="1"/>
  <c r="AE150" i="3"/>
  <c r="Z151" i="5" s="1"/>
  <c r="AE146" i="3"/>
  <c r="Z147" i="5" s="1"/>
  <c r="H146" i="3"/>
  <c r="U147" i="5" s="1"/>
  <c r="H145" i="3"/>
  <c r="U146" i="5" s="1"/>
  <c r="AE144" i="3"/>
  <c r="Z145" i="5" s="1"/>
  <c r="H144" i="3"/>
  <c r="U145" i="5" s="1"/>
  <c r="AE142" i="3"/>
  <c r="Z143" i="5" s="1"/>
  <c r="AE140" i="3"/>
  <c r="Z141" i="5" s="1"/>
  <c r="H140" i="3"/>
  <c r="U141" i="5" s="1"/>
  <c r="AE139" i="3"/>
  <c r="Z140" i="5" s="1"/>
  <c r="H139" i="3"/>
  <c r="U140" i="5" s="1"/>
  <c r="AE138" i="3"/>
  <c r="Z139" i="5" s="1"/>
  <c r="AE136" i="3"/>
  <c r="Z137" i="5" s="1"/>
  <c r="AE131" i="3"/>
  <c r="Z132" i="5" s="1"/>
  <c r="H131" i="3"/>
  <c r="U132" i="5" s="1"/>
  <c r="AE130" i="3"/>
  <c r="Z131" i="5" s="1"/>
  <c r="H129" i="3"/>
  <c r="U130" i="5" s="1"/>
  <c r="AE124" i="3"/>
  <c r="Z125" i="5" s="1"/>
  <c r="H124" i="3"/>
  <c r="U125" i="5" s="1"/>
  <c r="AE123" i="3"/>
  <c r="Z124" i="5" s="1"/>
  <c r="AE122" i="3"/>
  <c r="Z123" i="5" s="1"/>
  <c r="H120" i="3"/>
  <c r="U121" i="5" s="1"/>
  <c r="H117" i="3"/>
  <c r="U118" i="5" s="1"/>
  <c r="AE116" i="3"/>
  <c r="Z117" i="5" s="1"/>
  <c r="AE115" i="3"/>
  <c r="Z116" i="5" s="1"/>
  <c r="AE114" i="3"/>
  <c r="Z115" i="5" s="1"/>
  <c r="H114" i="3"/>
  <c r="U115" i="5" s="1"/>
  <c r="H110" i="3"/>
  <c r="U111" i="5" s="1"/>
  <c r="AE108" i="3"/>
  <c r="Z109" i="5" s="1"/>
  <c r="AE107" i="3"/>
  <c r="Z108" i="5" s="1"/>
  <c r="AE103" i="3"/>
  <c r="Z104" i="5" s="1"/>
  <c r="H103" i="3"/>
  <c r="U104" i="5" s="1"/>
  <c r="AE102" i="3"/>
  <c r="Z103" i="5" s="1"/>
  <c r="H101" i="3"/>
  <c r="U102" i="5" s="1"/>
  <c r="AE100" i="3"/>
  <c r="Z101" i="5" s="1"/>
  <c r="AE97" i="3"/>
  <c r="Z98" i="5" s="1"/>
  <c r="AE96" i="3"/>
  <c r="Z97" i="5" s="1"/>
  <c r="H95" i="3"/>
  <c r="U96" i="5" s="1"/>
  <c r="H94" i="3"/>
  <c r="U95" i="5" s="1"/>
  <c r="AE93" i="3"/>
  <c r="Z94" i="5" s="1"/>
  <c r="H92" i="3"/>
  <c r="U93" i="5" s="1"/>
  <c r="AE90" i="3"/>
  <c r="Z91" i="5" s="1"/>
  <c r="AE89" i="3"/>
  <c r="Z90" i="5" s="1"/>
  <c r="H89" i="3"/>
  <c r="U90" i="5" s="1"/>
  <c r="AE88" i="3"/>
  <c r="Z89" i="5" s="1"/>
  <c r="Y60" i="5"/>
  <c r="Y49" i="5"/>
  <c r="Y31" i="5"/>
  <c r="DT185" i="75"/>
  <c r="AI175" i="75"/>
  <c r="E175" i="75"/>
  <c r="E174" i="75"/>
  <c r="AJ170" i="75"/>
  <c r="DT168" i="75"/>
  <c r="AN164" i="75"/>
  <c r="AS164" i="75" s="1"/>
  <c r="AU164" i="75" s="1"/>
  <c r="G165" i="5" s="1"/>
  <c r="J161" i="75"/>
  <c r="L161" i="75" s="1"/>
  <c r="DT158" i="75"/>
  <c r="C157" i="84" s="1"/>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DU86" i="75" s="1"/>
  <c r="L87" i="5" s="1"/>
  <c r="DT80" i="75"/>
  <c r="C79" i="84" s="1"/>
  <c r="DT77" i="75"/>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N5" i="75"/>
  <c r="AS5" i="75" s="1"/>
  <c r="AU5" i="75" s="1"/>
  <c r="G6" i="5" s="1"/>
  <c r="AK4" i="75"/>
  <c r="H88" i="3"/>
  <c r="U89" i="5" s="1"/>
  <c r="AE87" i="3"/>
  <c r="Z88" i="5" s="1"/>
  <c r="AE86" i="3"/>
  <c r="Z87" i="5" s="1"/>
  <c r="AE85" i="3"/>
  <c r="Z86" i="5" s="1"/>
  <c r="H85" i="3"/>
  <c r="U86" i="5" s="1"/>
  <c r="AE82" i="3"/>
  <c r="Z83" i="5" s="1"/>
  <c r="H82" i="3"/>
  <c r="U83" i="5" s="1"/>
  <c r="AE81" i="3"/>
  <c r="Z82" i="5" s="1"/>
  <c r="AE80" i="3"/>
  <c r="Z81" i="5" s="1"/>
  <c r="H80" i="3"/>
  <c r="U81" i="5" s="1"/>
  <c r="H79" i="3"/>
  <c r="U80" i="5" s="1"/>
  <c r="AE78" i="3"/>
  <c r="Z79" i="5" s="1"/>
  <c r="AE77" i="3"/>
  <c r="Z78" i="5" s="1"/>
  <c r="H77" i="3"/>
  <c r="U78" i="5" s="1"/>
  <c r="AE74" i="3"/>
  <c r="Z75" i="5" s="1"/>
  <c r="H74" i="3"/>
  <c r="U75" i="5" s="1"/>
  <c r="AE73" i="3"/>
  <c r="Z74" i="5" s="1"/>
  <c r="AE72" i="3"/>
  <c r="Z73" i="5" s="1"/>
  <c r="H72" i="3"/>
  <c r="U73" i="5" s="1"/>
  <c r="AE71" i="3"/>
  <c r="Z72" i="5" s="1"/>
  <c r="H71" i="3"/>
  <c r="U72" i="5" s="1"/>
  <c r="AE70" i="3"/>
  <c r="Z71" i="5" s="1"/>
  <c r="AE69" i="3"/>
  <c r="Z70" i="5" s="1"/>
  <c r="H69" i="3"/>
  <c r="U70" i="5" s="1"/>
  <c r="AE66" i="3"/>
  <c r="Z67" i="5" s="1"/>
  <c r="AE65" i="3"/>
  <c r="Z66" i="5" s="1"/>
  <c r="AE64" i="3"/>
  <c r="Z65" i="5" s="1"/>
  <c r="H64" i="3"/>
  <c r="U65" i="5" s="1"/>
  <c r="AE63" i="3"/>
  <c r="Z64" i="5" s="1"/>
  <c r="H63" i="3"/>
  <c r="U64" i="5" s="1"/>
  <c r="AE62" i="3"/>
  <c r="Z63" i="5" s="1"/>
  <c r="AE61" i="3"/>
  <c r="Z62" i="5" s="1"/>
  <c r="AE60" i="3"/>
  <c r="Z61" i="5" s="1"/>
  <c r="H59" i="3"/>
  <c r="U60" i="5" s="1"/>
  <c r="AE58" i="3"/>
  <c r="Z59" i="5" s="1"/>
  <c r="AE57" i="3"/>
  <c r="Z58" i="5" s="1"/>
  <c r="H57" i="3"/>
  <c r="U58" i="5" s="1"/>
  <c r="AE56" i="3"/>
  <c r="Z57" i="5" s="1"/>
  <c r="H56" i="3"/>
  <c r="U57" i="5" s="1"/>
  <c r="H54" i="3"/>
  <c r="U55" i="5" s="1"/>
  <c r="AE53" i="3"/>
  <c r="Z54" i="5" s="1"/>
  <c r="H53" i="3"/>
  <c r="U54" i="5" s="1"/>
  <c r="AE52" i="3"/>
  <c r="Z53" i="5" s="1"/>
  <c r="H50" i="3"/>
  <c r="U51" i="5" s="1"/>
  <c r="AE49" i="3"/>
  <c r="Z50" i="5" s="1"/>
  <c r="AE48" i="3"/>
  <c r="Z49" i="5" s="1"/>
  <c r="AE46" i="3"/>
  <c r="Z47" i="5" s="1"/>
  <c r="H46" i="3"/>
  <c r="U47" i="5" s="1"/>
  <c r="AE44" i="3"/>
  <c r="Z45" i="5" s="1"/>
  <c r="AE41" i="3"/>
  <c r="Z42" i="5" s="1"/>
  <c r="AE40" i="3"/>
  <c r="Z41" i="5" s="1"/>
  <c r="H40" i="3"/>
  <c r="U41" i="5" s="1"/>
  <c r="H39" i="3"/>
  <c r="U40" i="5" s="1"/>
  <c r="AE37" i="3"/>
  <c r="Z38" i="5" s="1"/>
  <c r="H37" i="3"/>
  <c r="U38" i="5" s="1"/>
  <c r="AE36" i="3"/>
  <c r="Z37" i="5" s="1"/>
  <c r="H36" i="3"/>
  <c r="U37" i="5" s="1"/>
  <c r="H35" i="3"/>
  <c r="U36" i="5" s="1"/>
  <c r="AE33" i="3"/>
  <c r="Z34" i="5" s="1"/>
  <c r="H33" i="3"/>
  <c r="U34" i="5" s="1"/>
  <c r="AE32" i="3"/>
  <c r="Z33" i="5" s="1"/>
  <c r="H32" i="3"/>
  <c r="U33" i="5" s="1"/>
  <c r="H28" i="3"/>
  <c r="U29" i="5" s="1"/>
  <c r="H27" i="3"/>
  <c r="U28" i="5" s="1"/>
  <c r="H26" i="3"/>
  <c r="U27" i="5" s="1"/>
  <c r="AE25" i="3"/>
  <c r="Z26" i="5" s="1"/>
  <c r="AE24" i="3"/>
  <c r="Z25" i="5" s="1"/>
  <c r="H24" i="3"/>
  <c r="U25" i="5" s="1"/>
  <c r="AE22" i="3"/>
  <c r="Z23" i="5" s="1"/>
  <c r="AE20" i="3"/>
  <c r="Z21" i="5" s="1"/>
  <c r="H20" i="3"/>
  <c r="U21" i="5" s="1"/>
  <c r="H18" i="3"/>
  <c r="U19" i="5" s="1"/>
  <c r="AE17" i="3"/>
  <c r="Z18" i="5" s="1"/>
  <c r="H17" i="3"/>
  <c r="U18" i="5" s="1"/>
  <c r="AE16" i="3"/>
  <c r="Z17" i="5" s="1"/>
  <c r="AE13" i="3"/>
  <c r="Z14" i="5" s="1"/>
  <c r="H13" i="3"/>
  <c r="U14" i="5" s="1"/>
  <c r="AE12" i="3"/>
  <c r="Z13" i="5" s="1"/>
  <c r="H12" i="3"/>
  <c r="U13" i="5" s="1"/>
  <c r="AE9" i="3"/>
  <c r="Z10" i="5" s="1"/>
  <c r="H9" i="3"/>
  <c r="U10" i="5" s="1"/>
  <c r="AE6" i="3"/>
  <c r="Z7" i="5" s="1"/>
  <c r="H6" i="3"/>
  <c r="U7" i="5" s="1"/>
  <c r="AE5" i="3"/>
  <c r="Z6" i="5" s="1"/>
  <c r="H5" i="3"/>
  <c r="U6" i="5" s="1"/>
  <c r="M15" i="4"/>
  <c r="AK16" i="5" s="1"/>
  <c r="M12" i="4"/>
  <c r="AK13" i="5" s="1"/>
  <c r="M4" i="4"/>
  <c r="AK5" i="5" s="1"/>
  <c r="AH130" i="75"/>
  <c r="AH83" i="75"/>
  <c r="E119" i="75"/>
  <c r="X16" i="75"/>
  <c r="X192" i="75"/>
  <c r="E83" i="75"/>
  <c r="AC69" i="75"/>
  <c r="AE69" i="75" s="1"/>
  <c r="AI68" i="75"/>
  <c r="E61" i="75"/>
  <c r="X58" i="75"/>
  <c r="X26" i="75"/>
  <c r="AN25" i="75"/>
  <c r="AS25" i="75" s="1"/>
  <c r="AU25" i="75" s="1"/>
  <c r="G26" i="5" s="1"/>
  <c r="AI15" i="75"/>
  <c r="AQ12" i="75"/>
  <c r="E13" i="5" s="1"/>
  <c r="DT8" i="75"/>
  <c r="E6" i="75"/>
  <c r="AI33" i="75"/>
  <c r="AQ69" i="75"/>
  <c r="E70" i="5" s="1"/>
  <c r="E77" i="75"/>
  <c r="X138" i="75"/>
  <c r="AJ116" i="75"/>
  <c r="AH193" i="75"/>
  <c r="AH61" i="75"/>
  <c r="AH19" i="75"/>
  <c r="AJ39" i="75"/>
  <c r="AH98" i="75"/>
  <c r="L132" i="75"/>
  <c r="AI104" i="75"/>
  <c r="X23" i="75"/>
  <c r="AJ185" i="75"/>
  <c r="AC185" i="75"/>
  <c r="AE185" i="75" s="1"/>
  <c r="AH148" i="75"/>
  <c r="X148" i="75"/>
  <c r="Y59" i="5"/>
  <c r="Y57" i="5"/>
  <c r="AQ152" i="75"/>
  <c r="E153" i="5" s="1"/>
  <c r="AQ151" i="75"/>
  <c r="E152" i="5" s="1"/>
  <c r="AN185" i="75"/>
  <c r="AS185" i="75" s="1"/>
  <c r="AU185" i="75" s="1"/>
  <c r="G186" i="5" s="1"/>
  <c r="AK37" i="75"/>
  <c r="R98" i="4"/>
  <c r="AL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C141" i="84" s="1"/>
  <c r="J141" i="75"/>
  <c r="L141" i="75" s="1"/>
  <c r="J139" i="75"/>
  <c r="L139" i="75" s="1"/>
  <c r="DT136" i="75"/>
  <c r="C135" i="84" s="1"/>
  <c r="J135" i="75"/>
  <c r="L135" i="75" s="1"/>
  <c r="J134" i="75"/>
  <c r="L134" i="75" s="1"/>
  <c r="DT124" i="75"/>
  <c r="C123" i="84" s="1"/>
  <c r="AM123" i="75"/>
  <c r="J122" i="75"/>
  <c r="L122" i="75" s="1"/>
  <c r="J119" i="75"/>
  <c r="L119" i="75" s="1"/>
  <c r="DT117" i="75"/>
  <c r="J115" i="75"/>
  <c r="L115" i="75" s="1"/>
  <c r="AM110" i="75"/>
  <c r="J108" i="75"/>
  <c r="L108" i="75" s="1"/>
  <c r="J107" i="75"/>
  <c r="L107" i="75" s="1"/>
  <c r="J89" i="75"/>
  <c r="L89" i="75" s="1"/>
  <c r="DT85" i="75"/>
  <c r="C84" i="84" s="1"/>
  <c r="DT71" i="75"/>
  <c r="C70" i="84" s="1"/>
  <c r="DT66" i="75"/>
  <c r="DT65" i="75"/>
  <c r="C64" i="84" s="1"/>
  <c r="DT64" i="75"/>
  <c r="C63" i="84" s="1"/>
  <c r="DT44" i="75"/>
  <c r="C43" i="84" s="1"/>
  <c r="F43" i="84" s="1"/>
  <c r="DT41" i="75"/>
  <c r="C40" i="84" s="1"/>
  <c r="AI19" i="75"/>
  <c r="AI32" i="75"/>
  <c r="AN159" i="75"/>
  <c r="AS159" i="75" s="1"/>
  <c r="AU159" i="75" s="1"/>
  <c r="G160" i="5" s="1"/>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I180" i="5" s="1"/>
  <c r="G171" i="4"/>
  <c r="AI172" i="5" s="1"/>
  <c r="R109" i="4"/>
  <c r="AL110" i="5" s="1"/>
  <c r="G107" i="4"/>
  <c r="AI108" i="5" s="1"/>
  <c r="R104" i="4"/>
  <c r="AL105" i="5" s="1"/>
  <c r="M100" i="4"/>
  <c r="AK101" i="5" s="1"/>
  <c r="R93" i="4"/>
  <c r="AL94" i="5" s="1"/>
  <c r="R88" i="4"/>
  <c r="AL89" i="5" s="1"/>
  <c r="G83" i="4"/>
  <c r="AI84" i="5" s="1"/>
  <c r="R80" i="4"/>
  <c r="AL81" i="5" s="1"/>
  <c r="R77" i="4"/>
  <c r="AL78" i="5" s="1"/>
  <c r="R64" i="4"/>
  <c r="AL65" i="5" s="1"/>
  <c r="R45" i="4"/>
  <c r="AL46" i="5" s="1"/>
  <c r="M44" i="4"/>
  <c r="AK45" i="5" s="1"/>
  <c r="G43" i="4"/>
  <c r="AI44" i="5" s="1"/>
  <c r="R40" i="4"/>
  <c r="AL41" i="5" s="1"/>
  <c r="G35" i="4"/>
  <c r="AI36" i="5" s="1"/>
  <c r="R32" i="4"/>
  <c r="AL33" i="5" s="1"/>
  <c r="R24" i="4"/>
  <c r="AL25" i="5" s="1"/>
  <c r="M20" i="4"/>
  <c r="AK21" i="5" s="1"/>
  <c r="G19" i="4"/>
  <c r="AI20" i="5" s="1"/>
  <c r="R16" i="4"/>
  <c r="AL17" i="5" s="1"/>
  <c r="R13" i="4"/>
  <c r="AL14" i="5" s="1"/>
  <c r="AB174" i="5"/>
  <c r="AI3" i="75"/>
  <c r="AN187" i="75"/>
  <c r="AS187" i="75" s="1"/>
  <c r="AU187" i="75" s="1"/>
  <c r="G188" i="5" s="1"/>
  <c r="AH65" i="75"/>
  <c r="AN143" i="75"/>
  <c r="AS143" i="75" s="1"/>
  <c r="AU143" i="75" s="1"/>
  <c r="G144" i="5" s="1"/>
  <c r="AN175" i="75"/>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L119" i="5" s="1"/>
  <c r="R116" i="4"/>
  <c r="AL117" i="5" s="1"/>
  <c r="R84" i="4"/>
  <c r="AL85" i="5" s="1"/>
  <c r="R54" i="4"/>
  <c r="AL55" i="5" s="1"/>
  <c r="M43" i="4"/>
  <c r="AK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F97" i="84"/>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K109" i="5" s="1"/>
  <c r="R101" i="4"/>
  <c r="AL102" i="5" s="1"/>
  <c r="R90" i="4"/>
  <c r="AL91" i="5" s="1"/>
  <c r="Y183" i="5"/>
  <c r="Y177" i="5"/>
  <c r="Y167" i="5"/>
  <c r="Y157" i="5"/>
  <c r="Y147" i="5"/>
  <c r="Y140" i="5"/>
  <c r="Y125" i="5"/>
  <c r="Y117" i="5"/>
  <c r="Y115" i="5"/>
  <c r="Y113" i="5"/>
  <c r="Y103" i="5"/>
  <c r="Y93" i="5"/>
  <c r="Y91" i="5"/>
  <c r="Y90" i="5"/>
  <c r="Y89" i="5"/>
  <c r="Y87" i="5"/>
  <c r="Y83" i="5"/>
  <c r="DQ128" i="75"/>
  <c r="J129" i="5" s="1"/>
  <c r="X191" i="75"/>
  <c r="AI156" i="75"/>
  <c r="AH122" i="75"/>
  <c r="AN168" i="75"/>
  <c r="AS168" i="75" s="1"/>
  <c r="AU168" i="75" s="1"/>
  <c r="G169" i="5" s="1"/>
  <c r="AQ157" i="75"/>
  <c r="E158" i="5" s="1"/>
  <c r="AI6" i="75"/>
  <c r="E5" i="75"/>
  <c r="AI44" i="75"/>
  <c r="E104" i="75"/>
  <c r="E42" i="75"/>
  <c r="AI99" i="75"/>
  <c r="AC24" i="75"/>
  <c r="AE24" i="75" s="1"/>
  <c r="E99" i="75"/>
  <c r="AB134" i="5"/>
  <c r="L36" i="75"/>
  <c r="DQ96" i="75"/>
  <c r="DU96" i="75" s="1"/>
  <c r="L97" i="5" s="1"/>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I178" i="5" s="1"/>
  <c r="G169" i="4"/>
  <c r="AI170" i="5" s="1"/>
  <c r="G153" i="4"/>
  <c r="AI154" i="5" s="1"/>
  <c r="G129" i="4"/>
  <c r="AI130" i="5" s="1"/>
  <c r="G121" i="4"/>
  <c r="AI122" i="5" s="1"/>
  <c r="G105" i="4"/>
  <c r="H105" i="4" s="1"/>
  <c r="AJ106" i="5" s="1"/>
  <c r="G73" i="4"/>
  <c r="AI74" i="5" s="1"/>
  <c r="G65" i="4"/>
  <c r="AI66" i="5" s="1"/>
  <c r="G57" i="4"/>
  <c r="H57" i="4" s="1"/>
  <c r="AJ58" i="5" s="1"/>
  <c r="G41" i="4"/>
  <c r="H41" i="4" s="1"/>
  <c r="AJ42" i="5" s="1"/>
  <c r="G33" i="4"/>
  <c r="AI34" i="5" s="1"/>
  <c r="G17" i="4"/>
  <c r="AI18" i="5" s="1"/>
  <c r="G173" i="4"/>
  <c r="AI174" i="5" s="1"/>
  <c r="G157" i="4"/>
  <c r="H157" i="4" s="1"/>
  <c r="AJ158" i="5" s="1"/>
  <c r="G149" i="4"/>
  <c r="H149" i="4" s="1"/>
  <c r="AJ150" i="5" s="1"/>
  <c r="G141" i="4"/>
  <c r="AI142" i="5" s="1"/>
  <c r="G117" i="4"/>
  <c r="AI118" i="5" s="1"/>
  <c r="G93" i="4"/>
  <c r="AI94" i="5" s="1"/>
  <c r="G61" i="4"/>
  <c r="AI62" i="5" s="1"/>
  <c r="G37" i="4"/>
  <c r="AI38" i="5" s="1"/>
  <c r="AE4" i="3"/>
  <c r="Z5" i="5" s="1"/>
  <c r="E156" i="75"/>
  <c r="AK170" i="75"/>
  <c r="AK45" i="75"/>
  <c r="X14" i="75"/>
  <c r="AO14" i="75" s="1"/>
  <c r="E192" i="75"/>
  <c r="M61" i="4"/>
  <c r="AK62" i="5" s="1"/>
  <c r="DT162" i="75"/>
  <c r="C161" i="84" s="1"/>
  <c r="AH146" i="75"/>
  <c r="AI136" i="75"/>
  <c r="AH131" i="75"/>
  <c r="AQ112" i="75"/>
  <c r="E113" i="5" s="1"/>
  <c r="F123" i="84"/>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103" i="84"/>
  <c r="G138" i="4"/>
  <c r="AI139" i="5" s="1"/>
  <c r="G122" i="4"/>
  <c r="AI123" i="5" s="1"/>
  <c r="DT143" i="75"/>
  <c r="C142" i="84" s="1"/>
  <c r="E57" i="75"/>
  <c r="AK43" i="75"/>
  <c r="E16" i="75"/>
  <c r="AC7" i="75"/>
  <c r="AE7" i="75" s="1"/>
  <c r="AN41" i="75"/>
  <c r="AS41" i="75" s="1"/>
  <c r="AU41" i="75" s="1"/>
  <c r="G42" i="5" s="1"/>
  <c r="AH96" i="75"/>
  <c r="AI103" i="75"/>
  <c r="AC44" i="75"/>
  <c r="AE44" i="75" s="1"/>
  <c r="X38" i="75"/>
  <c r="E67" i="75"/>
  <c r="X113" i="75"/>
  <c r="AC72" i="75"/>
  <c r="AE72" i="75" s="1"/>
  <c r="AC86" i="75"/>
  <c r="AE86" i="75" s="1"/>
  <c r="AH46" i="75"/>
  <c r="AQ70" i="75"/>
  <c r="E71" i="5" s="1"/>
  <c r="AQ38" i="75"/>
  <c r="E39" i="5" s="1"/>
  <c r="E133" i="75"/>
  <c r="X3" i="75"/>
  <c r="E46" i="75"/>
  <c r="X89" i="75"/>
  <c r="AH22" i="75"/>
  <c r="AQ189" i="75"/>
  <c r="E190" i="5" s="1"/>
  <c r="X68" i="75"/>
  <c r="F137" i="84"/>
  <c r="J13" i="75"/>
  <c r="L13" i="75" s="1"/>
  <c r="AH9" i="75"/>
  <c r="AH84" i="75"/>
  <c r="X102" i="75"/>
  <c r="AI9" i="75"/>
  <c r="X97" i="75"/>
  <c r="AH15" i="75"/>
  <c r="E8" i="75"/>
  <c r="AH12" i="75"/>
  <c r="AI38" i="75"/>
  <c r="AN33" i="75"/>
  <c r="AS33" i="75" s="1"/>
  <c r="AU33" i="75" s="1"/>
  <c r="G34" i="5" s="1"/>
  <c r="X33" i="75"/>
  <c r="AI134" i="75"/>
  <c r="R184" i="4"/>
  <c r="AL185" i="5" s="1"/>
  <c r="G174" i="4"/>
  <c r="AI175" i="5" s="1"/>
  <c r="AJ118" i="75"/>
  <c r="AC118" i="75"/>
  <c r="AE118" i="75" s="1"/>
  <c r="AH70" i="75"/>
  <c r="X70" i="75"/>
  <c r="AO70" i="75" s="1"/>
  <c r="AC22" i="75"/>
  <c r="AE22" i="75" s="1"/>
  <c r="AJ22" i="75"/>
  <c r="AH164" i="75"/>
  <c r="X164" i="75"/>
  <c r="AJ125" i="75"/>
  <c r="AC125" i="75"/>
  <c r="AE125" i="75" s="1"/>
  <c r="AK28" i="75"/>
  <c r="AH175" i="75"/>
  <c r="X175" i="75"/>
  <c r="R134" i="4"/>
  <c r="AL135" i="5" s="1"/>
  <c r="G124" i="4"/>
  <c r="AI125" i="5" s="1"/>
  <c r="M122" i="4"/>
  <c r="AK123" i="5" s="1"/>
  <c r="M98" i="4"/>
  <c r="AK99" i="5" s="1"/>
  <c r="M58" i="4"/>
  <c r="AK59" i="5" s="1"/>
  <c r="M42" i="4"/>
  <c r="AK43" i="5" s="1"/>
  <c r="AJ181" i="75"/>
  <c r="AL181" i="75" s="1"/>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K67" i="5" s="1"/>
  <c r="R62" i="4"/>
  <c r="AL63" i="5" s="1"/>
  <c r="R25" i="4"/>
  <c r="AL26" i="5" s="1"/>
  <c r="DT189" i="75"/>
  <c r="C188" i="84" s="1"/>
  <c r="AI186" i="75"/>
  <c r="AM170" i="75"/>
  <c r="AK160" i="75"/>
  <c r="DT157" i="75"/>
  <c r="C156" i="84" s="1"/>
  <c r="F156" i="84" s="1"/>
  <c r="X132" i="75"/>
  <c r="AO132" i="75" s="1"/>
  <c r="AK120" i="75"/>
  <c r="AM119" i="75"/>
  <c r="AM108" i="75"/>
  <c r="J104" i="75"/>
  <c r="L104" i="75" s="1"/>
  <c r="AK100" i="75"/>
  <c r="AJ94" i="75"/>
  <c r="AH132" i="75"/>
  <c r="AH47" i="75"/>
  <c r="AI173" i="75"/>
  <c r="AK141" i="75"/>
  <c r="AK176" i="75"/>
  <c r="AH66" i="75"/>
  <c r="R150" i="4"/>
  <c r="AL151" i="5" s="1"/>
  <c r="R121" i="4"/>
  <c r="AL122" i="5" s="1"/>
  <c r="G116" i="4"/>
  <c r="H116" i="4" s="1"/>
  <c r="AJ117" i="5" s="1"/>
  <c r="R110" i="4"/>
  <c r="AL111" i="5" s="1"/>
  <c r="R78" i="4"/>
  <c r="AL79" i="5" s="1"/>
  <c r="M50" i="4"/>
  <c r="AK51" i="5" s="1"/>
  <c r="AM176" i="75"/>
  <c r="DT165" i="75"/>
  <c r="AK155" i="75"/>
  <c r="J154" i="75"/>
  <c r="L154" i="75" s="1"/>
  <c r="DT147" i="75"/>
  <c r="C146" i="84" s="1"/>
  <c r="DT146" i="75"/>
  <c r="C145" i="84" s="1"/>
  <c r="DT144" i="75"/>
  <c r="C143" i="84" s="1"/>
  <c r="J138" i="75"/>
  <c r="L138" i="75" s="1"/>
  <c r="DT132" i="75"/>
  <c r="AM122" i="75"/>
  <c r="AN105" i="75"/>
  <c r="AS105" i="75" s="1"/>
  <c r="AU105" i="75" s="1"/>
  <c r="G106" i="5" s="1"/>
  <c r="AJ103" i="75"/>
  <c r="AJ102" i="75"/>
  <c r="AM99" i="75"/>
  <c r="AJ95" i="75"/>
  <c r="AI92" i="75"/>
  <c r="AK88" i="75"/>
  <c r="AJ87" i="75"/>
  <c r="AI65" i="75"/>
  <c r="DT37" i="75"/>
  <c r="C36" i="84" s="1"/>
  <c r="J11" i="75"/>
  <c r="L11" i="75" s="1"/>
  <c r="AN151" i="75"/>
  <c r="AS151" i="75" s="1"/>
  <c r="AU151" i="75" s="1"/>
  <c r="G152" i="5" s="1"/>
  <c r="AN116" i="75"/>
  <c r="AS116" i="75" s="1"/>
  <c r="AU116" i="75" s="1"/>
  <c r="G117" i="5" s="1"/>
  <c r="AJ65" i="75"/>
  <c r="AC65" i="75"/>
  <c r="AE65" i="75" s="1"/>
  <c r="AM115" i="75"/>
  <c r="R182" i="4"/>
  <c r="AL183" i="5" s="1"/>
  <c r="M106" i="4"/>
  <c r="AK107" i="5" s="1"/>
  <c r="R17" i="4"/>
  <c r="AL18" i="5" s="1"/>
  <c r="M13" i="4"/>
  <c r="AK14" i="5" s="1"/>
  <c r="AM188" i="75"/>
  <c r="AJ179" i="75"/>
  <c r="AJ175" i="75"/>
  <c r="AL175" i="75" s="1"/>
  <c r="J155" i="75"/>
  <c r="L155" i="75" s="1"/>
  <c r="AC133" i="75"/>
  <c r="AE133" i="75" s="1"/>
  <c r="AH192" i="75"/>
  <c r="X83" i="75"/>
  <c r="AJ82" i="75"/>
  <c r="AH156" i="75"/>
  <c r="AI118" i="75"/>
  <c r="AH101" i="75"/>
  <c r="X101" i="75"/>
  <c r="AH72" i="75"/>
  <c r="AM106" i="75"/>
  <c r="X189" i="75"/>
  <c r="AH189" i="75"/>
  <c r="R126" i="4"/>
  <c r="AL127" i="5" s="1"/>
  <c r="M114" i="4"/>
  <c r="AK115" i="5" s="1"/>
  <c r="R70" i="4"/>
  <c r="AL71" i="5" s="1"/>
  <c r="G44" i="4"/>
  <c r="AI45" i="5" s="1"/>
  <c r="R38" i="4"/>
  <c r="AL39" i="5" s="1"/>
  <c r="M18" i="4"/>
  <c r="AK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AL67" i="75" s="1"/>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C69" i="84" s="1"/>
  <c r="AN69" i="75"/>
  <c r="AS69" i="75" s="1"/>
  <c r="AU69" i="75" s="1"/>
  <c r="G70" i="5" s="1"/>
  <c r="AN63" i="75"/>
  <c r="AS63" i="75" s="1"/>
  <c r="AU63" i="75" s="1"/>
  <c r="G64" i="5" s="1"/>
  <c r="AM61" i="75"/>
  <c r="J60" i="75"/>
  <c r="L60" i="75" s="1"/>
  <c r="AJ58" i="75"/>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AM153" i="75"/>
  <c r="X147" i="75"/>
  <c r="AI172" i="75"/>
  <c r="AN131" i="75"/>
  <c r="AS131" i="75" s="1"/>
  <c r="AU131" i="75" s="1"/>
  <c r="G132" i="5" s="1"/>
  <c r="AH62" i="75"/>
  <c r="AK135" i="75"/>
  <c r="AM10" i="75"/>
  <c r="AM31" i="75"/>
  <c r="AM156" i="75"/>
  <c r="AM161" i="75"/>
  <c r="R193" i="4"/>
  <c r="AL194" i="5" s="1"/>
  <c r="R151" i="4"/>
  <c r="AL152" i="5" s="1"/>
  <c r="R145" i="4"/>
  <c r="AL146" i="5" s="1"/>
  <c r="R143" i="4"/>
  <c r="AL144" i="5" s="1"/>
  <c r="M142" i="4"/>
  <c r="AK143" i="5" s="1"/>
  <c r="R135" i="4"/>
  <c r="AL136" i="5" s="1"/>
  <c r="R132" i="4"/>
  <c r="AL133" i="5" s="1"/>
  <c r="R129" i="4"/>
  <c r="AL130" i="5" s="1"/>
  <c r="R124" i="4"/>
  <c r="AL125" i="5" s="1"/>
  <c r="R119" i="4"/>
  <c r="AL120" i="5" s="1"/>
  <c r="R113" i="4"/>
  <c r="AL114" i="5" s="1"/>
  <c r="R111" i="4"/>
  <c r="AL112" i="5" s="1"/>
  <c r="R105" i="4"/>
  <c r="AL106" i="5" s="1"/>
  <c r="R92" i="4"/>
  <c r="AL93" i="5" s="1"/>
  <c r="R89" i="4"/>
  <c r="AL90" i="5" s="1"/>
  <c r="R87" i="4"/>
  <c r="AL88" i="5" s="1"/>
  <c r="M83" i="4"/>
  <c r="AK84" i="5" s="1"/>
  <c r="R81" i="4"/>
  <c r="AL82" i="5" s="1"/>
  <c r="R79" i="4"/>
  <c r="AL80" i="5" s="1"/>
  <c r="R76" i="4"/>
  <c r="AL77" i="5" s="1"/>
  <c r="R73" i="4"/>
  <c r="AL74" i="5" s="1"/>
  <c r="R71" i="4"/>
  <c r="AL72" i="5" s="1"/>
  <c r="R68" i="4"/>
  <c r="AL69" i="5" s="1"/>
  <c r="M67" i="4"/>
  <c r="AK68" i="5" s="1"/>
  <c r="R65" i="4"/>
  <c r="AL66" i="5" s="1"/>
  <c r="R60" i="4"/>
  <c r="AL61" i="5" s="1"/>
  <c r="M59" i="4"/>
  <c r="AK60" i="5" s="1"/>
  <c r="R55" i="4"/>
  <c r="AL56" i="5" s="1"/>
  <c r="M51" i="4"/>
  <c r="AK52" i="5" s="1"/>
  <c r="R49" i="4"/>
  <c r="AL50" i="5" s="1"/>
  <c r="R47" i="4"/>
  <c r="AL48" i="5" s="1"/>
  <c r="R44" i="4"/>
  <c r="AL45" i="5" s="1"/>
  <c r="R41" i="4"/>
  <c r="AL42" i="5" s="1"/>
  <c r="H134" i="3"/>
  <c r="U135" i="5" s="1"/>
  <c r="AE110" i="3"/>
  <c r="Z111" i="5" s="1"/>
  <c r="AE95" i="3"/>
  <c r="Z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H14" i="4"/>
  <c r="AJ15" i="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I161" i="5" s="1"/>
  <c r="G96" i="4"/>
  <c r="AI97" i="5" s="1"/>
  <c r="G80" i="4"/>
  <c r="AI81" i="5" s="1"/>
  <c r="G64" i="4"/>
  <c r="AI65" i="5" s="1"/>
  <c r="G5" i="4"/>
  <c r="AI6" i="5" s="1"/>
  <c r="AB158" i="5"/>
  <c r="AB122" i="5"/>
  <c r="AB97" i="5"/>
  <c r="J85" i="75"/>
  <c r="L85" i="75" s="1"/>
  <c r="J80" i="75"/>
  <c r="L80" i="75" s="1"/>
  <c r="J65" i="75"/>
  <c r="L65" i="75" s="1"/>
  <c r="J22" i="75"/>
  <c r="L22" i="75" s="1"/>
  <c r="AM148" i="75"/>
  <c r="G114" i="4"/>
  <c r="AI115" i="5" s="1"/>
  <c r="G98" i="4"/>
  <c r="AI99" i="5" s="1"/>
  <c r="G90" i="4"/>
  <c r="AI91" i="5" s="1"/>
  <c r="G82" i="4"/>
  <c r="AI83" i="5" s="1"/>
  <c r="G74" i="4"/>
  <c r="AI75" i="5" s="1"/>
  <c r="G66" i="4"/>
  <c r="H66" i="4" s="1"/>
  <c r="AJ67" i="5" s="1"/>
  <c r="G50" i="4"/>
  <c r="H50" i="4" s="1"/>
  <c r="AJ51" i="5" s="1"/>
  <c r="G78" i="4"/>
  <c r="AI79" i="5" s="1"/>
  <c r="G62" i="4"/>
  <c r="AI63" i="5" s="1"/>
  <c r="G132" i="4"/>
  <c r="AI133" i="5" s="1"/>
  <c r="G108" i="4"/>
  <c r="AI109" i="5" s="1"/>
  <c r="G84" i="4"/>
  <c r="AI85" i="5" s="1"/>
  <c r="G76" i="4"/>
  <c r="AI77" i="5" s="1"/>
  <c r="G60" i="4"/>
  <c r="AI61" i="5" s="1"/>
  <c r="G193" i="4"/>
  <c r="AI194" i="5" s="1"/>
  <c r="G185" i="4"/>
  <c r="AI186" i="5" s="1"/>
  <c r="M125" i="4"/>
  <c r="AK126" i="5" s="1"/>
  <c r="M109" i="4"/>
  <c r="AK110" i="5" s="1"/>
  <c r="M85" i="4"/>
  <c r="AK86" i="5" s="1"/>
  <c r="M77" i="4"/>
  <c r="AK78" i="5" s="1"/>
  <c r="M69" i="4"/>
  <c r="AK70" i="5" s="1"/>
  <c r="M45" i="4"/>
  <c r="AK46" i="5" s="1"/>
  <c r="M10" i="4"/>
  <c r="AK11" i="5" s="1"/>
  <c r="M37" i="4"/>
  <c r="AK38" i="5" s="1"/>
  <c r="M184" i="4"/>
  <c r="AK185" i="5" s="1"/>
  <c r="M144" i="4"/>
  <c r="AK145" i="5" s="1"/>
  <c r="M136" i="4"/>
  <c r="AK137" i="5" s="1"/>
  <c r="M120" i="4"/>
  <c r="AK121" i="5" s="1"/>
  <c r="M112" i="4"/>
  <c r="AK113" i="5" s="1"/>
  <c r="M88" i="4"/>
  <c r="AK89" i="5" s="1"/>
  <c r="M80" i="4"/>
  <c r="M64" i="4"/>
  <c r="AK65" i="5" s="1"/>
  <c r="M40" i="4"/>
  <c r="AK41" i="5" s="1"/>
  <c r="V23" i="5"/>
  <c r="AM140" i="5"/>
  <c r="V193" i="5"/>
  <c r="G180" i="4"/>
  <c r="AI181" i="5" s="1"/>
  <c r="G183" i="4"/>
  <c r="AI184" i="5" s="1"/>
  <c r="G143" i="4"/>
  <c r="H143" i="4" s="1"/>
  <c r="AJ144" i="5" s="1"/>
  <c r="G87" i="4"/>
  <c r="AI88" i="5" s="1"/>
  <c r="G79" i="4"/>
  <c r="H79" i="4" s="1"/>
  <c r="AJ80" i="5" s="1"/>
  <c r="G63" i="4"/>
  <c r="AI64" i="5" s="1"/>
  <c r="G39" i="4"/>
  <c r="AI40" i="5" s="1"/>
  <c r="G156" i="4"/>
  <c r="AI157" i="5" s="1"/>
  <c r="G36" i="4"/>
  <c r="H36" i="4" s="1"/>
  <c r="AJ37" i="5" s="1"/>
  <c r="H104" i="4"/>
  <c r="AJ105" i="5" s="1"/>
  <c r="G140" i="4"/>
  <c r="AI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U114" i="75" s="1"/>
  <c r="L115" i="5" s="1"/>
  <c r="DQ66" i="75"/>
  <c r="DQ74" i="75"/>
  <c r="J75" i="5" s="1"/>
  <c r="DQ178" i="75"/>
  <c r="J179" i="5" s="1"/>
  <c r="DQ58" i="75"/>
  <c r="J59" i="5" s="1"/>
  <c r="DQ122" i="75"/>
  <c r="J123" i="5" s="1"/>
  <c r="DQ10" i="75"/>
  <c r="J11" i="5" s="1"/>
  <c r="DQ42" i="75"/>
  <c r="J43" i="5" s="1"/>
  <c r="DQ154" i="75"/>
  <c r="DU154" i="75" s="1"/>
  <c r="L155" i="5" s="1"/>
  <c r="DQ98" i="75"/>
  <c r="DU98" i="75" s="1"/>
  <c r="L99" i="5" s="1"/>
  <c r="DQ130" i="75"/>
  <c r="J131" i="5" s="1"/>
  <c r="AJ97" i="75"/>
  <c r="AC97" i="75"/>
  <c r="AE97" i="75" s="1"/>
  <c r="X80" i="75"/>
  <c r="AI80" i="75"/>
  <c r="AI72" i="75"/>
  <c r="X72" i="75"/>
  <c r="AC55" i="75"/>
  <c r="AE55" i="75" s="1"/>
  <c r="AJ55" i="75"/>
  <c r="AE5" i="75"/>
  <c r="AH125" i="75"/>
  <c r="AC154" i="75"/>
  <c r="AE154" i="75" s="1"/>
  <c r="X32" i="75"/>
  <c r="X92" i="75"/>
  <c r="AK15" i="75"/>
  <c r="AN40" i="75"/>
  <c r="AS40" i="75" s="1"/>
  <c r="AU40" i="75" s="1"/>
  <c r="G41" i="5" s="1"/>
  <c r="AI187" i="75"/>
  <c r="DU81" i="75"/>
  <c r="L82" i="5" s="1"/>
  <c r="R153" i="4"/>
  <c r="AL154" i="5" s="1"/>
  <c r="G151" i="4"/>
  <c r="AI152" i="5" s="1"/>
  <c r="R148" i="4"/>
  <c r="AL149" i="5" s="1"/>
  <c r="M141" i="4"/>
  <c r="AK142" i="5" s="1"/>
  <c r="M139" i="4"/>
  <c r="AK140" i="5" s="1"/>
  <c r="R137" i="4"/>
  <c r="AL138" i="5" s="1"/>
  <c r="M99" i="4"/>
  <c r="AK100" i="5" s="1"/>
  <c r="G95" i="4"/>
  <c r="R6" i="4"/>
  <c r="AL7" i="5" s="1"/>
  <c r="X118" i="75"/>
  <c r="E187" i="75"/>
  <c r="AI21" i="75"/>
  <c r="X155" i="75"/>
  <c r="AN76" i="75"/>
  <c r="AS76" i="75" s="1"/>
  <c r="AU76" i="75" s="1"/>
  <c r="G77" i="5" s="1"/>
  <c r="AQ101" i="75"/>
  <c r="E102" i="5" s="1"/>
  <c r="R188" i="4"/>
  <c r="AL189" i="5" s="1"/>
  <c r="G106" i="4"/>
  <c r="AI107" i="5" s="1"/>
  <c r="AE164" i="3"/>
  <c r="Z165" i="5" s="1"/>
  <c r="AE160" i="3"/>
  <c r="Z161" i="5" s="1"/>
  <c r="AE148" i="3"/>
  <c r="Z149" i="5" s="1"/>
  <c r="H138" i="3"/>
  <c r="U139" i="5" s="1"/>
  <c r="H106" i="3"/>
  <c r="U107" i="5" s="1"/>
  <c r="AH190" i="75"/>
  <c r="AH185" i="75"/>
  <c r="AH143" i="75"/>
  <c r="AI85" i="75"/>
  <c r="AJ100" i="75"/>
  <c r="AH170" i="75"/>
  <c r="AJ48" i="75"/>
  <c r="AJ6" i="75"/>
  <c r="AJ23" i="75"/>
  <c r="AJ88" i="75"/>
  <c r="AM84" i="75"/>
  <c r="M134" i="4"/>
  <c r="AK135" i="5" s="1"/>
  <c r="M110" i="4"/>
  <c r="AK111" i="5" s="1"/>
  <c r="M86" i="4"/>
  <c r="AK87" i="5" s="1"/>
  <c r="M78" i="4"/>
  <c r="AK79" i="5" s="1"/>
  <c r="Y121" i="5"/>
  <c r="AI193" i="75"/>
  <c r="DT190" i="75"/>
  <c r="C189" i="84" s="1"/>
  <c r="F189" i="84" s="1"/>
  <c r="AH32" i="75"/>
  <c r="AH24" i="75"/>
  <c r="AI115" i="75"/>
  <c r="AC82" i="75"/>
  <c r="AE82" i="75" s="1"/>
  <c r="AI14" i="75"/>
  <c r="AI119" i="75"/>
  <c r="AH10" i="75"/>
  <c r="AC137" i="75"/>
  <c r="AE137" i="75" s="1"/>
  <c r="AS48" i="75"/>
  <c r="AU48" i="75" s="1"/>
  <c r="G49" i="5" s="1"/>
  <c r="AH145" i="75"/>
  <c r="AH8" i="75"/>
  <c r="AM46" i="75"/>
  <c r="M177" i="4"/>
  <c r="AK178" i="5" s="1"/>
  <c r="M175" i="4"/>
  <c r="AK176" i="5" s="1"/>
  <c r="R173" i="4"/>
  <c r="AL174" i="5" s="1"/>
  <c r="R170" i="4"/>
  <c r="AL171" i="5" s="1"/>
  <c r="G136" i="4"/>
  <c r="AI137" i="5" s="1"/>
  <c r="M89" i="4"/>
  <c r="AK90" i="5" s="1"/>
  <c r="R50" i="4"/>
  <c r="AL51" i="5" s="1"/>
  <c r="R29" i="4"/>
  <c r="AL30" i="5" s="1"/>
  <c r="G29" i="4"/>
  <c r="AI30" i="5" s="1"/>
  <c r="M25" i="4"/>
  <c r="AK26" i="5" s="1"/>
  <c r="R23" i="4"/>
  <c r="AL24" i="5" s="1"/>
  <c r="M22" i="4"/>
  <c r="AK23" i="5" s="1"/>
  <c r="R21" i="4"/>
  <c r="AL22" i="5" s="1"/>
  <c r="R18" i="4"/>
  <c r="AL19" i="5" s="1"/>
  <c r="M17" i="4"/>
  <c r="AK18" i="5" s="1"/>
  <c r="G16" i="4"/>
  <c r="AI17" i="5" s="1"/>
  <c r="R15" i="4"/>
  <c r="AL16" i="5" s="1"/>
  <c r="M14" i="4"/>
  <c r="AK15" i="5" s="1"/>
  <c r="G13" i="4"/>
  <c r="AI14" i="5" s="1"/>
  <c r="AB130" i="5"/>
  <c r="AH7" i="75"/>
  <c r="AC193" i="75"/>
  <c r="AE193" i="75" s="1"/>
  <c r="AC159" i="75"/>
  <c r="AE159" i="75" s="1"/>
  <c r="AN90" i="75"/>
  <c r="AS90" i="75" s="1"/>
  <c r="AU90" i="75" s="1"/>
  <c r="G91" i="5" s="1"/>
  <c r="AJ32" i="75"/>
  <c r="AN70" i="75"/>
  <c r="AS70" i="75" s="1"/>
  <c r="AU70" i="75" s="1"/>
  <c r="G71" i="5" s="1"/>
  <c r="AK17" i="75"/>
  <c r="AK3" i="75"/>
  <c r="R85" i="4"/>
  <c r="AL86" i="5" s="1"/>
  <c r="M84" i="4"/>
  <c r="AK85" i="5" s="1"/>
  <c r="M68" i="4"/>
  <c r="AK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K192" i="5" s="1"/>
  <c r="R190" i="4"/>
  <c r="AL191" i="5" s="1"/>
  <c r="AC117" i="75"/>
  <c r="AE117" i="75" s="1"/>
  <c r="AN79" i="75"/>
  <c r="AS79" i="75" s="1"/>
  <c r="AU79" i="75" s="1"/>
  <c r="G80" i="5" s="1"/>
  <c r="AQ119" i="75"/>
  <c r="E120" i="5" s="1"/>
  <c r="AI73" i="75"/>
  <c r="AK52" i="75"/>
  <c r="X130" i="75"/>
  <c r="E82" i="75"/>
  <c r="G92" i="4"/>
  <c r="R91" i="4"/>
  <c r="AL92" i="5" s="1"/>
  <c r="R86" i="4"/>
  <c r="AL87" i="5" s="1"/>
  <c r="G81" i="4"/>
  <c r="AI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L153" i="75" s="1"/>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C98" i="84" s="1"/>
  <c r="AE42" i="3"/>
  <c r="Z43" i="5" s="1"/>
  <c r="AE35" i="3"/>
  <c r="Z36" i="5" s="1"/>
  <c r="AE34" i="3"/>
  <c r="Z35" i="5" s="1"/>
  <c r="H34" i="3"/>
  <c r="U35" i="5" s="1"/>
  <c r="AE29" i="3"/>
  <c r="Z30" i="5" s="1"/>
  <c r="H29" i="3"/>
  <c r="U30" i="5" s="1"/>
  <c r="AE27" i="3"/>
  <c r="Z28" i="5" s="1"/>
  <c r="AE26" i="3"/>
  <c r="Z27" i="5" s="1"/>
  <c r="AE19" i="3"/>
  <c r="Z20" i="5" s="1"/>
  <c r="AE18" i="3"/>
  <c r="Z19" i="5" s="1"/>
  <c r="AE11" i="3"/>
  <c r="Z12" i="5" s="1"/>
  <c r="AE10" i="3"/>
  <c r="Z11" i="5" s="1"/>
  <c r="AN161" i="75"/>
  <c r="AS161" i="75" s="1"/>
  <c r="AU161" i="75" s="1"/>
  <c r="G162" i="5" s="1"/>
  <c r="AN156" i="75"/>
  <c r="AS156" i="75" s="1"/>
  <c r="AU156" i="75" s="1"/>
  <c r="G157" i="5" s="1"/>
  <c r="AN153" i="75"/>
  <c r="AS153" i="75" s="1"/>
  <c r="AU153" i="75" s="1"/>
  <c r="G154" i="5" s="1"/>
  <c r="AN152" i="75"/>
  <c r="AS152" i="75" s="1"/>
  <c r="AU152" i="75" s="1"/>
  <c r="G153" i="5" s="1"/>
  <c r="DT29" i="75"/>
  <c r="C28" i="84" s="1"/>
  <c r="R69" i="3"/>
  <c r="S69" i="3" s="1"/>
  <c r="T69" i="3" s="1"/>
  <c r="X70" i="5" s="1"/>
  <c r="Q105" i="3"/>
  <c r="T105" i="3" s="1"/>
  <c r="X106" i="5" s="1"/>
  <c r="R125" i="3"/>
  <c r="S125" i="3" s="1"/>
  <c r="T125" i="3" s="1"/>
  <c r="X126" i="5" s="1"/>
  <c r="R91" i="3"/>
  <c r="S91" i="3" s="1"/>
  <c r="T91" i="3" s="1"/>
  <c r="X92" i="5" s="1"/>
  <c r="R75" i="3"/>
  <c r="S75" i="3" s="1"/>
  <c r="T75" i="3" s="1"/>
  <c r="X76" i="5" s="1"/>
  <c r="Q113" i="3"/>
  <c r="T113" i="3" s="1"/>
  <c r="X114" i="5" s="1"/>
  <c r="R157" i="3"/>
  <c r="S157" i="3" s="1"/>
  <c r="T157" i="3" s="1"/>
  <c r="X158" i="5" s="1"/>
  <c r="R127" i="3"/>
  <c r="S127" i="3" s="1"/>
  <c r="T127" i="3" s="1"/>
  <c r="X128" i="5" s="1"/>
  <c r="R103" i="3"/>
  <c r="S103" i="3" s="1"/>
  <c r="T103" i="3" s="1"/>
  <c r="X104" i="5" s="1"/>
  <c r="R188" i="3"/>
  <c r="S188" i="3" s="1"/>
  <c r="T188" i="3" s="1"/>
  <c r="X189" i="5" s="1"/>
  <c r="R61" i="3"/>
  <c r="S61" i="3" s="1"/>
  <c r="T61" i="3" s="1"/>
  <c r="X62" i="5" s="1"/>
  <c r="R81" i="3"/>
  <c r="S81" i="3" s="1"/>
  <c r="T81" i="3" s="1"/>
  <c r="X82" i="5" s="1"/>
  <c r="Q161" i="3"/>
  <c r="T161" i="3" s="1"/>
  <c r="X162" i="5" s="1"/>
  <c r="R78" i="3"/>
  <c r="S78" i="3" s="1"/>
  <c r="T78" i="3" s="1"/>
  <c r="X79" i="5" s="1"/>
  <c r="Q97" i="3"/>
  <c r="T97" i="3" s="1"/>
  <c r="X98" i="5" s="1"/>
  <c r="R57" i="3"/>
  <c r="S57" i="3" s="1"/>
  <c r="T57" i="3" s="1"/>
  <c r="X58" i="5" s="1"/>
  <c r="Q66" i="3"/>
  <c r="T66" i="3" s="1"/>
  <c r="X67" i="5" s="1"/>
  <c r="R133" i="3"/>
  <c r="S133" i="3" s="1"/>
  <c r="T133" i="3" s="1"/>
  <c r="X134" i="5" s="1"/>
  <c r="Q67" i="3"/>
  <c r="T67" i="3" s="1"/>
  <c r="X68" i="5" s="1"/>
  <c r="R96" i="3"/>
  <c r="S96" i="3" s="1"/>
  <c r="T96" i="3" s="1"/>
  <c r="R86" i="3"/>
  <c r="S86" i="3" s="1"/>
  <c r="T86" i="3" s="1"/>
  <c r="X87" i="5" s="1"/>
  <c r="R38" i="3"/>
  <c r="S38" i="3" s="1"/>
  <c r="T38" i="3" s="1"/>
  <c r="X39" i="5" s="1"/>
  <c r="Q90" i="3"/>
  <c r="T90" i="3" s="1"/>
  <c r="X91" i="5" s="1"/>
  <c r="Q85" i="3"/>
  <c r="T85" i="3" s="1"/>
  <c r="R139" i="3"/>
  <c r="S139" i="3" s="1"/>
  <c r="T139" i="3" s="1"/>
  <c r="X140" i="5" s="1"/>
  <c r="Q147" i="3"/>
  <c r="T147" i="3" s="1"/>
  <c r="X148" i="5" s="1"/>
  <c r="R120" i="3"/>
  <c r="S120" i="3" s="1"/>
  <c r="T120" i="3" s="1"/>
  <c r="X121" i="5" s="1"/>
  <c r="Q107" i="3"/>
  <c r="T107" i="3" s="1"/>
  <c r="X108" i="5" s="1"/>
  <c r="R129" i="3"/>
  <c r="S129" i="3" s="1"/>
  <c r="T129" i="3" s="1"/>
  <c r="X130" i="5" s="1"/>
  <c r="Q51" i="3"/>
  <c r="T51" i="3" s="1"/>
  <c r="X52" i="5" s="1"/>
  <c r="R76" i="3"/>
  <c r="S76" i="3" s="1"/>
  <c r="T76" i="3" s="1"/>
  <c r="X77" i="5" s="1"/>
  <c r="R186" i="3"/>
  <c r="S186" i="3" s="1"/>
  <c r="T186" i="3" s="1"/>
  <c r="X187" i="5" s="1"/>
  <c r="R121" i="3"/>
  <c r="S121" i="3" s="1"/>
  <c r="T121" i="3" s="1"/>
  <c r="X122" i="5" s="1"/>
  <c r="R179" i="3"/>
  <c r="S179" i="3" s="1"/>
  <c r="T179" i="3" s="1"/>
  <c r="X180" i="5" s="1"/>
  <c r="R126" i="3"/>
  <c r="S126" i="3" s="1"/>
  <c r="T126" i="3" s="1"/>
  <c r="X127" i="5" s="1"/>
  <c r="Q27" i="3"/>
  <c r="T27" i="3" s="1"/>
  <c r="X28" i="5" s="1"/>
  <c r="R159" i="3"/>
  <c r="S159" i="3" s="1"/>
  <c r="T159" i="3" s="1"/>
  <c r="X160" i="5" s="1"/>
  <c r="Q22" i="3"/>
  <c r="T22" i="3" s="1"/>
  <c r="X23" i="5" s="1"/>
  <c r="R37" i="3"/>
  <c r="S37" i="3" s="1"/>
  <c r="T37" i="3" s="1"/>
  <c r="X38" i="5" s="1"/>
  <c r="R117" i="3"/>
  <c r="S117" i="3" s="1"/>
  <c r="T117" i="3" s="1"/>
  <c r="X118" i="5" s="1"/>
  <c r="Q59" i="3"/>
  <c r="R73" i="3"/>
  <c r="S73" i="3" s="1"/>
  <c r="T73" i="3" s="1"/>
  <c r="X74" i="5" s="1"/>
  <c r="Q191" i="3"/>
  <c r="T191" i="3" s="1"/>
  <c r="X192" i="5" s="1"/>
  <c r="R74" i="3"/>
  <c r="S74" i="3" s="1"/>
  <c r="T74" i="3" s="1"/>
  <c r="X75" i="5" s="1"/>
  <c r="R165" i="3"/>
  <c r="S165" i="3" s="1"/>
  <c r="T165" i="3" s="1"/>
  <c r="X166" i="5" s="1"/>
  <c r="R25" i="3"/>
  <c r="S25" i="3" s="1"/>
  <c r="T25" i="3" s="1"/>
  <c r="X26" i="5" s="1"/>
  <c r="Q34" i="3"/>
  <c r="T34" i="3" s="1"/>
  <c r="X35" i="5" s="1"/>
  <c r="R50" i="3"/>
  <c r="S50" i="3" s="1"/>
  <c r="T50" i="3" s="1"/>
  <c r="X51" i="5" s="1"/>
  <c r="R58" i="3"/>
  <c r="S58" i="3" s="1"/>
  <c r="T58" i="3" s="1"/>
  <c r="X59" i="5" s="1"/>
  <c r="R39" i="3"/>
  <c r="S39" i="3" s="1"/>
  <c r="T39" i="3" s="1"/>
  <c r="X40" i="5" s="1"/>
  <c r="R119" i="3"/>
  <c r="S119" i="3" s="1"/>
  <c r="T119" i="3" s="1"/>
  <c r="X120" i="5" s="1"/>
  <c r="R45" i="3"/>
  <c r="S45" i="3" s="1"/>
  <c r="T45" i="3" s="1"/>
  <c r="X46" i="5" s="1"/>
  <c r="R42" i="3"/>
  <c r="S42" i="3" s="1"/>
  <c r="T42" i="3" s="1"/>
  <c r="X43" i="5" s="1"/>
  <c r="Q171" i="3"/>
  <c r="T171" i="3" s="1"/>
  <c r="X172" i="5" s="1"/>
  <c r="R151" i="3"/>
  <c r="S151" i="3" s="1"/>
  <c r="T151" i="3" s="1"/>
  <c r="R180" i="3"/>
  <c r="S180" i="3" s="1"/>
  <c r="T180" i="3" s="1"/>
  <c r="X181" i="5" s="1"/>
  <c r="R137" i="3"/>
  <c r="S137" i="3" s="1"/>
  <c r="T137" i="3" s="1"/>
  <c r="X138" i="5" s="1"/>
  <c r="Q163" i="3"/>
  <c r="T163" i="3" s="1"/>
  <c r="X164" i="5" s="1"/>
  <c r="AM63" i="5"/>
  <c r="AM70" i="5"/>
  <c r="M81" i="4"/>
  <c r="AK82" i="5" s="1"/>
  <c r="M65" i="4"/>
  <c r="AK66" i="5" s="1"/>
  <c r="M189" i="4"/>
  <c r="AK190" i="5" s="1"/>
  <c r="M128" i="4"/>
  <c r="AK129" i="5" s="1"/>
  <c r="M87" i="4"/>
  <c r="AK88" i="5" s="1"/>
  <c r="M5" i="4"/>
  <c r="AK6" i="5" s="1"/>
  <c r="M181" i="4"/>
  <c r="AK182" i="5" s="1"/>
  <c r="M192" i="4"/>
  <c r="AK193" i="5" s="1"/>
  <c r="DU100" i="75"/>
  <c r="L101" i="5" s="1"/>
  <c r="DQ27" i="75"/>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C190" i="75"/>
  <c r="AE190" i="75" s="1"/>
  <c r="AR190" i="75" s="1"/>
  <c r="F191" i="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R66" i="75" s="1"/>
  <c r="F67" i="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L77" i="75"/>
  <c r="AJ184" i="75"/>
  <c r="AJ121" i="75"/>
  <c r="AC121" i="75"/>
  <c r="AE121" i="75" s="1"/>
  <c r="AJ168" i="75"/>
  <c r="AJ162" i="75"/>
  <c r="AC63" i="75"/>
  <c r="AE63" i="75" s="1"/>
  <c r="AJ112" i="75"/>
  <c r="AL112" i="75" s="1"/>
  <c r="L44" i="75"/>
  <c r="L193" i="75"/>
  <c r="J105" i="75"/>
  <c r="L105" i="75" s="1"/>
  <c r="AM158" i="75"/>
  <c r="AK116" i="75"/>
  <c r="AL116" i="75" s="1"/>
  <c r="AJ114" i="75"/>
  <c r="AC114" i="75"/>
  <c r="AE114" i="75" s="1"/>
  <c r="AC135" i="75"/>
  <c r="AE135" i="75" s="1"/>
  <c r="AC182" i="75"/>
  <c r="AE182" i="75" s="1"/>
  <c r="AC49" i="75"/>
  <c r="AE49" i="75" s="1"/>
  <c r="AC142" i="75"/>
  <c r="AE142" i="75" s="1"/>
  <c r="AC150" i="75"/>
  <c r="AE150" i="75" s="1"/>
  <c r="AK79" i="75"/>
  <c r="AK142" i="75"/>
  <c r="AL142" i="75" s="1"/>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L127" i="75"/>
  <c r="AM20" i="75"/>
  <c r="AM36" i="75"/>
  <c r="AM25" i="75"/>
  <c r="AM71" i="75"/>
  <c r="AM112" i="75"/>
  <c r="AM179" i="75"/>
  <c r="AK178" i="75"/>
  <c r="AK118" i="75"/>
  <c r="AJ151" i="75"/>
  <c r="AJ71" i="75"/>
  <c r="AJ69" i="75"/>
  <c r="L81" i="75"/>
  <c r="L126"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AO50" i="75" s="1"/>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AO75" i="75" s="1"/>
  <c r="X11" i="75"/>
  <c r="X19" i="75"/>
  <c r="AO19" i="75" s="1"/>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M183" i="4"/>
  <c r="AK184" i="5" s="1"/>
  <c r="E189" i="75"/>
  <c r="E49" i="75"/>
  <c r="AC92" i="75"/>
  <c r="AE92" i="75" s="1"/>
  <c r="AI107" i="75"/>
  <c r="X176" i="75"/>
  <c r="X30" i="75"/>
  <c r="AO30" i="75" s="1"/>
  <c r="X82" i="75"/>
  <c r="AH29" i="75"/>
  <c r="J19" i="75"/>
  <c r="L19" i="75" s="1"/>
  <c r="R83" i="4"/>
  <c r="AL84" i="5" s="1"/>
  <c r="M82" i="4"/>
  <c r="AK83" i="5" s="1"/>
  <c r="M79" i="4"/>
  <c r="AK80" i="5" s="1"/>
  <c r="R75" i="4"/>
  <c r="AL76" i="5" s="1"/>
  <c r="AH112" i="75"/>
  <c r="AJ24" i="75"/>
  <c r="AC170" i="75"/>
  <c r="AE170" i="75" s="1"/>
  <c r="AC124" i="75"/>
  <c r="AE124" i="75" s="1"/>
  <c r="AH92" i="75"/>
  <c r="AC10" i="75"/>
  <c r="AE10" i="75" s="1"/>
  <c r="AC116" i="75"/>
  <c r="AE116" i="75" s="1"/>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H118" i="4"/>
  <c r="AJ119" i="5" s="1"/>
  <c r="K104" i="5"/>
  <c r="AX104" i="5" s="1"/>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L192" i="5" s="1"/>
  <c r="M187" i="4"/>
  <c r="AK188" i="5" s="1"/>
  <c r="R186" i="4"/>
  <c r="AL187" i="5" s="1"/>
  <c r="M185" i="4"/>
  <c r="AK186" i="5" s="1"/>
  <c r="AC48" i="75"/>
  <c r="AE48" i="75" s="1"/>
  <c r="X117" i="75"/>
  <c r="AO117" i="75" s="1"/>
  <c r="AI43" i="75"/>
  <c r="X34" i="75"/>
  <c r="AH45" i="75"/>
  <c r="AI176" i="75"/>
  <c r="AQ61" i="75"/>
  <c r="E62" i="5" s="1"/>
  <c r="AH87" i="75"/>
  <c r="AH21" i="75"/>
  <c r="M176" i="4"/>
  <c r="AK177" i="5" s="1"/>
  <c r="M174" i="4"/>
  <c r="AK175" i="5" s="1"/>
  <c r="G170" i="4"/>
  <c r="AI171" i="5" s="1"/>
  <c r="G167" i="4"/>
  <c r="H167" i="4" s="1"/>
  <c r="AJ168" i="5" s="1"/>
  <c r="R166" i="4"/>
  <c r="AL167" i="5" s="1"/>
  <c r="M164" i="4"/>
  <c r="AK165" i="5" s="1"/>
  <c r="R163" i="4"/>
  <c r="AL164" i="5" s="1"/>
  <c r="G158" i="4"/>
  <c r="M156" i="4"/>
  <c r="AK157" i="5" s="1"/>
  <c r="M154" i="4"/>
  <c r="AK155" i="5" s="1"/>
  <c r="M153" i="4"/>
  <c r="AK154" i="5" s="1"/>
  <c r="R152" i="4"/>
  <c r="AL153" i="5" s="1"/>
  <c r="G150" i="4"/>
  <c r="AI151" i="5" s="1"/>
  <c r="R149" i="4"/>
  <c r="AL150" i="5" s="1"/>
  <c r="R147" i="4"/>
  <c r="AL148" i="5" s="1"/>
  <c r="R144" i="4"/>
  <c r="AL145" i="5" s="1"/>
  <c r="R139" i="4"/>
  <c r="AL140" i="5" s="1"/>
  <c r="M138" i="4"/>
  <c r="AK139" i="5" s="1"/>
  <c r="G131" i="4"/>
  <c r="AI132" i="5" s="1"/>
  <c r="R130" i="4"/>
  <c r="AL131" i="5" s="1"/>
  <c r="R128" i="4"/>
  <c r="AL129" i="5" s="1"/>
  <c r="M127" i="4"/>
  <c r="AK128" i="5" s="1"/>
  <c r="M124" i="4"/>
  <c r="AK125" i="5" s="1"/>
  <c r="G123" i="4"/>
  <c r="AI124" i="5" s="1"/>
  <c r="R122" i="4"/>
  <c r="AL123" i="5" s="1"/>
  <c r="M121" i="4"/>
  <c r="AK122" i="5" s="1"/>
  <c r="R120" i="4"/>
  <c r="AL121" i="5" s="1"/>
  <c r="M119" i="4"/>
  <c r="AK120" i="5" s="1"/>
  <c r="R117" i="4"/>
  <c r="AL118" i="5" s="1"/>
  <c r="G115" i="4"/>
  <c r="AI116" i="5" s="1"/>
  <c r="M113" i="4"/>
  <c r="AK114" i="5" s="1"/>
  <c r="G112" i="4"/>
  <c r="H112" i="4" s="1"/>
  <c r="AJ113" i="5" s="1"/>
  <c r="M60" i="4"/>
  <c r="AK61" i="5" s="1"/>
  <c r="G59" i="4"/>
  <c r="AI60" i="5" s="1"/>
  <c r="R58" i="4"/>
  <c r="AL59" i="5" s="1"/>
  <c r="R56" i="4"/>
  <c r="AL57" i="5" s="1"/>
  <c r="G56" i="4"/>
  <c r="AI57" i="5" s="1"/>
  <c r="M54" i="4"/>
  <c r="AK55" i="5" s="1"/>
  <c r="R53" i="4"/>
  <c r="AL54" i="5" s="1"/>
  <c r="M52" i="4"/>
  <c r="AK53" i="5" s="1"/>
  <c r="M49" i="4"/>
  <c r="AK50" i="5" s="1"/>
  <c r="AM49" i="5"/>
  <c r="M46" i="4"/>
  <c r="AK47" i="5" s="1"/>
  <c r="R42" i="4"/>
  <c r="AL43" i="5" s="1"/>
  <c r="G42" i="4"/>
  <c r="AI43" i="5" s="1"/>
  <c r="M41" i="4"/>
  <c r="AK42" i="5" s="1"/>
  <c r="R39" i="4"/>
  <c r="AL40" i="5" s="1"/>
  <c r="M38" i="4"/>
  <c r="AK39" i="5" s="1"/>
  <c r="R36" i="4"/>
  <c r="AL37" i="5" s="1"/>
  <c r="G34" i="4"/>
  <c r="AI35" i="5" s="1"/>
  <c r="R33" i="4"/>
  <c r="AL34" i="5" s="1"/>
  <c r="R31" i="4"/>
  <c r="AL32" i="5" s="1"/>
  <c r="G31" i="4"/>
  <c r="AI32" i="5" s="1"/>
  <c r="R30" i="4"/>
  <c r="AL31" i="5" s="1"/>
  <c r="R28" i="4"/>
  <c r="AL29" i="5" s="1"/>
  <c r="G28" i="4"/>
  <c r="AI29" i="5" s="1"/>
  <c r="M27" i="4"/>
  <c r="AK28" i="5" s="1"/>
  <c r="M26" i="4"/>
  <c r="AK27" i="5" s="1"/>
  <c r="M24" i="4"/>
  <c r="AK25" i="5" s="1"/>
  <c r="AM22" i="5"/>
  <c r="M21" i="4"/>
  <c r="AK22" i="5" s="1"/>
  <c r="R20" i="4"/>
  <c r="AL21" i="5" s="1"/>
  <c r="G20" i="4"/>
  <c r="H20" i="4" s="1"/>
  <c r="AJ21" i="5" s="1"/>
  <c r="M19" i="4"/>
  <c r="AK20" i="5" s="1"/>
  <c r="M16" i="4"/>
  <c r="AK17" i="5" s="1"/>
  <c r="G15" i="4"/>
  <c r="AI16" i="5" s="1"/>
  <c r="R14" i="4"/>
  <c r="AL15" i="5" s="1"/>
  <c r="G12" i="4"/>
  <c r="AI13" i="5" s="1"/>
  <c r="R11" i="4"/>
  <c r="AL12" i="5" s="1"/>
  <c r="R9" i="4"/>
  <c r="AL10" i="5" s="1"/>
  <c r="G9" i="4"/>
  <c r="R8" i="4"/>
  <c r="AL9" i="5" s="1"/>
  <c r="G6" i="4"/>
  <c r="H6" i="4" s="1"/>
  <c r="AJ7" i="5" s="1"/>
  <c r="R5" i="4"/>
  <c r="AL6" i="5" s="1"/>
  <c r="G176" i="4"/>
  <c r="AI177" i="5" s="1"/>
  <c r="M166" i="4"/>
  <c r="AK167" i="5" s="1"/>
  <c r="G164" i="4"/>
  <c r="AI165" i="5" s="1"/>
  <c r="M163" i="4"/>
  <c r="AK164" i="5" s="1"/>
  <c r="G161" i="4"/>
  <c r="AI162" i="5" s="1"/>
  <c r="G148" i="4"/>
  <c r="AI149" i="5" s="1"/>
  <c r="AM136" i="5"/>
  <c r="M133" i="4"/>
  <c r="AK134" i="5" s="1"/>
  <c r="R123" i="4"/>
  <c r="AL124" i="5" s="1"/>
  <c r="G110" i="4"/>
  <c r="AI111" i="5" s="1"/>
  <c r="AM36" i="5"/>
  <c r="AM17" i="5"/>
  <c r="AE191" i="3"/>
  <c r="Z192" i="5" s="1"/>
  <c r="AE190" i="3"/>
  <c r="Z191" i="5" s="1"/>
  <c r="AE184" i="3"/>
  <c r="Z185" i="5" s="1"/>
  <c r="AE182" i="3"/>
  <c r="Z183" i="5" s="1"/>
  <c r="AE181" i="3"/>
  <c r="Z182" i="5" s="1"/>
  <c r="AE175" i="3"/>
  <c r="Z176" i="5" s="1"/>
  <c r="AE173" i="3"/>
  <c r="Z174" i="5" s="1"/>
  <c r="AE171" i="3"/>
  <c r="Z172" i="5" s="1"/>
  <c r="AE167" i="3"/>
  <c r="Z168" i="5" s="1"/>
  <c r="H163" i="3"/>
  <c r="U164" i="5" s="1"/>
  <c r="AE159" i="3"/>
  <c r="Z160" i="5" s="1"/>
  <c r="AE155" i="3"/>
  <c r="Z156" i="5" s="1"/>
  <c r="AE152" i="3"/>
  <c r="Z153" i="5" s="1"/>
  <c r="AE147" i="3"/>
  <c r="Z148" i="5" s="1"/>
  <c r="AE141" i="3"/>
  <c r="Z142" i="5" s="1"/>
  <c r="H141" i="3"/>
  <c r="U142" i="5" s="1"/>
  <c r="AE133" i="3"/>
  <c r="Z134" i="5" s="1"/>
  <c r="H133" i="3"/>
  <c r="U134" i="5" s="1"/>
  <c r="AE126" i="3"/>
  <c r="Z127" i="5" s="1"/>
  <c r="AE125" i="3"/>
  <c r="Z126" i="5" s="1"/>
  <c r="AE120" i="3"/>
  <c r="Z121" i="5" s="1"/>
  <c r="AE118" i="3"/>
  <c r="Z119" i="5" s="1"/>
  <c r="H118" i="3"/>
  <c r="U119" i="5" s="1"/>
  <c r="AE117" i="3"/>
  <c r="Z118" i="5" s="1"/>
  <c r="H115" i="3"/>
  <c r="U116" i="5" s="1"/>
  <c r="AE112" i="3"/>
  <c r="Z113" i="5" s="1"/>
  <c r="AE109" i="3"/>
  <c r="Z110" i="5" s="1"/>
  <c r="AE104" i="3"/>
  <c r="Z105" i="5" s="1"/>
  <c r="H104" i="3"/>
  <c r="U105" i="5" s="1"/>
  <c r="V98" i="5"/>
  <c r="R102" i="4"/>
  <c r="AL103" i="5" s="1"/>
  <c r="R97" i="4"/>
  <c r="AL98" i="5" s="1"/>
  <c r="H99" i="3"/>
  <c r="U100" i="5" s="1"/>
  <c r="V83" i="5"/>
  <c r="R168" i="4"/>
  <c r="AL169" i="5" s="1"/>
  <c r="M167" i="4"/>
  <c r="AK168" i="5" s="1"/>
  <c r="G166" i="4"/>
  <c r="AI167" i="5" s="1"/>
  <c r="AM145" i="5"/>
  <c r="AM134" i="5"/>
  <c r="M102" i="4"/>
  <c r="AK103" i="5" s="1"/>
  <c r="R57" i="4"/>
  <c r="AL58" i="5" s="1"/>
  <c r="G55" i="4"/>
  <c r="AI56" i="5" s="1"/>
  <c r="AM45" i="5"/>
  <c r="Y151" i="5"/>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J110" i="5" s="1"/>
  <c r="R108" i="4"/>
  <c r="AL109" i="5" s="1"/>
  <c r="M105" i="4"/>
  <c r="AK106" i="5" s="1"/>
  <c r="M104" i="4"/>
  <c r="AK105" i="5" s="1"/>
  <c r="R103" i="4"/>
  <c r="AL104" i="5" s="1"/>
  <c r="R95" i="4"/>
  <c r="AL96" i="5" s="1"/>
  <c r="AB190" i="5"/>
  <c r="Y176" i="5"/>
  <c r="H78" i="3"/>
  <c r="U79" i="5" s="1"/>
  <c r="H68" i="3"/>
  <c r="U69" i="5" s="1"/>
  <c r="H52" i="3"/>
  <c r="U53" i="5" s="1"/>
  <c r="H30" i="3"/>
  <c r="U31" i="5" s="1"/>
  <c r="DT186" i="75"/>
  <c r="C185" i="84" s="1"/>
  <c r="DT76" i="75"/>
  <c r="C75" i="84" s="1"/>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K115" i="5"/>
  <c r="AX115" i="5" s="1"/>
  <c r="R100" i="4"/>
  <c r="AL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AO84" i="75" s="1"/>
  <c r="K130" i="5"/>
  <c r="AX130" i="5" s="1"/>
  <c r="AI131" i="5"/>
  <c r="H130" i="4"/>
  <c r="AJ131" i="5" s="1"/>
  <c r="AH181" i="5"/>
  <c r="AH170" i="5"/>
  <c r="AH118" i="5"/>
  <c r="AH94" i="5"/>
  <c r="AH40" i="5"/>
  <c r="X150" i="75"/>
  <c r="AC157" i="75"/>
  <c r="AE157" i="75" s="1"/>
  <c r="AQ85" i="75"/>
  <c r="E86" i="5" s="1"/>
  <c r="F51" i="84"/>
  <c r="K53" i="5"/>
  <c r="AX53" i="5" s="1"/>
  <c r="AC120" i="75"/>
  <c r="AE120" i="75" s="1"/>
  <c r="X104" i="75"/>
  <c r="X142" i="75"/>
  <c r="AC158" i="75"/>
  <c r="AE158" i="75" s="1"/>
  <c r="R189" i="4"/>
  <c r="AL190" i="5" s="1"/>
  <c r="R175" i="4"/>
  <c r="AL176" i="5" s="1"/>
  <c r="R155" i="4"/>
  <c r="AL156" i="5" s="1"/>
  <c r="M146" i="4"/>
  <c r="AK147" i="5" s="1"/>
  <c r="R112" i="4"/>
  <c r="AL113" i="5" s="1"/>
  <c r="AC79" i="75"/>
  <c r="AE79" i="75" s="1"/>
  <c r="AC131" i="75"/>
  <c r="AE131" i="75" s="1"/>
  <c r="AQ51" i="75"/>
  <c r="E52" i="5" s="1"/>
  <c r="AH69" i="75"/>
  <c r="R67" i="4"/>
  <c r="AL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K28" i="5"/>
  <c r="AX28" i="5" s="1"/>
  <c r="AM3" i="75"/>
  <c r="R128" i="3"/>
  <c r="S128" i="3" s="1"/>
  <c r="T128" i="3" s="1"/>
  <c r="X129" i="5" s="1"/>
  <c r="Q104" i="3"/>
  <c r="T104" i="3" s="1"/>
  <c r="X105" i="5" s="1"/>
  <c r="M190" i="4"/>
  <c r="AK191" i="5" s="1"/>
  <c r="G184" i="4"/>
  <c r="AI185" i="5" s="1"/>
  <c r="R183" i="4"/>
  <c r="AL184" i="5" s="1"/>
  <c r="G181" i="4"/>
  <c r="H181" i="4" s="1"/>
  <c r="AJ182" i="5" s="1"/>
  <c r="AM102" i="5"/>
  <c r="AM85" i="5"/>
  <c r="DT161" i="75"/>
  <c r="C160" i="84" s="1"/>
  <c r="AN97" i="75"/>
  <c r="AS97" i="75" s="1"/>
  <c r="AU97" i="75" s="1"/>
  <c r="G98" i="5" s="1"/>
  <c r="AN95" i="75"/>
  <c r="AS95" i="75" s="1"/>
  <c r="AU95" i="75" s="1"/>
  <c r="G96" i="5" s="1"/>
  <c r="AN94" i="75"/>
  <c r="AS94" i="75" s="1"/>
  <c r="AU94" i="75" s="1"/>
  <c r="AN81" i="75"/>
  <c r="AS81" i="75" s="1"/>
  <c r="AU81" i="75" s="1"/>
  <c r="G82" i="5" s="1"/>
  <c r="AN54" i="75"/>
  <c r="AS54" i="75" s="1"/>
  <c r="AU54" i="75" s="1"/>
  <c r="G55" i="5" s="1"/>
  <c r="M182" i="4"/>
  <c r="AK183" i="5" s="1"/>
  <c r="M162" i="4"/>
  <c r="AK163" i="5" s="1"/>
  <c r="Y174" i="5"/>
  <c r="Y95" i="5"/>
  <c r="R192" i="4"/>
  <c r="AL193" i="5" s="1"/>
  <c r="M188" i="4"/>
  <c r="AK189" i="5" s="1"/>
  <c r="AM100" i="5"/>
  <c r="H177" i="3"/>
  <c r="U178" i="5" s="1"/>
  <c r="AE176" i="3"/>
  <c r="Z177" i="5" s="1"/>
  <c r="AB173" i="5"/>
  <c r="AE50" i="3"/>
  <c r="Z51" i="5" s="1"/>
  <c r="AM67" i="75"/>
  <c r="AQ64" i="75"/>
  <c r="E65" i="5" s="1"/>
  <c r="AM51" i="75"/>
  <c r="DT47" i="75"/>
  <c r="C46" i="84" s="1"/>
  <c r="DT34" i="75"/>
  <c r="C33" i="84" s="1"/>
  <c r="DT4" i="75"/>
  <c r="C3" i="84" s="1"/>
  <c r="F3" i="84" s="1"/>
  <c r="R152" i="3"/>
  <c r="S152" i="3" s="1"/>
  <c r="T152" i="3" s="1"/>
  <c r="X153" i="5" s="1"/>
  <c r="AE111" i="3"/>
  <c r="Z112" i="5" s="1"/>
  <c r="R144" i="3"/>
  <c r="S144" i="3" s="1"/>
  <c r="T144" i="3" s="1"/>
  <c r="AB105" i="5"/>
  <c r="R165" i="4"/>
  <c r="AL166" i="5" s="1"/>
  <c r="M53" i="4"/>
  <c r="AK54" i="5" s="1"/>
  <c r="AM7" i="75"/>
  <c r="AB83" i="5"/>
  <c r="G103" i="4"/>
  <c r="H103" i="4" s="1"/>
  <c r="AJ104" i="5" s="1"/>
  <c r="M101" i="4"/>
  <c r="AK102" i="5" s="1"/>
  <c r="G97" i="4"/>
  <c r="H97" i="4" s="1"/>
  <c r="AJ98" i="5" s="1"/>
  <c r="G85" i="4"/>
  <c r="AI86" i="5" s="1"/>
  <c r="R82" i="4"/>
  <c r="AL83" i="5" s="1"/>
  <c r="AM81" i="5"/>
  <c r="R66" i="4"/>
  <c r="AL67" i="5" s="1"/>
  <c r="M62" i="4"/>
  <c r="AK63" i="5" s="1"/>
  <c r="R61" i="4"/>
  <c r="AL62" i="5" s="1"/>
  <c r="R35" i="4"/>
  <c r="AL36" i="5" s="1"/>
  <c r="AE94" i="3"/>
  <c r="Z95" i="5" s="1"/>
  <c r="AE55" i="3"/>
  <c r="Z56" i="5" s="1"/>
  <c r="AE47" i="3"/>
  <c r="Z48" i="5" s="1"/>
  <c r="H94" i="4"/>
  <c r="AJ95" i="5" s="1"/>
  <c r="J39" i="75"/>
  <c r="L39" i="75" s="1"/>
  <c r="R180" i="4"/>
  <c r="AL181" i="5" s="1"/>
  <c r="M178" i="4"/>
  <c r="AK179" i="5" s="1"/>
  <c r="R174" i="4"/>
  <c r="AL175" i="5" s="1"/>
  <c r="R172" i="4"/>
  <c r="AL173" i="5" s="1"/>
  <c r="R169" i="4"/>
  <c r="AL170" i="5" s="1"/>
  <c r="M165" i="4"/>
  <c r="AK166" i="5" s="1"/>
  <c r="M161" i="4"/>
  <c r="AK162" i="5" s="1"/>
  <c r="G155" i="4"/>
  <c r="AI156" i="5" s="1"/>
  <c r="G147" i="4"/>
  <c r="AI148" i="5" s="1"/>
  <c r="R146" i="4"/>
  <c r="AL147" i="5" s="1"/>
  <c r="M145" i="4"/>
  <c r="AK146" i="5" s="1"/>
  <c r="R133" i="4"/>
  <c r="AL134" i="5" s="1"/>
  <c r="R127" i="4"/>
  <c r="AL128" i="5" s="1"/>
  <c r="M126" i="4"/>
  <c r="AK127" i="5" s="1"/>
  <c r="M123" i="4"/>
  <c r="AK124" i="5" s="1"/>
  <c r="G120" i="4"/>
  <c r="H120" i="4" s="1"/>
  <c r="AJ121" i="5" s="1"/>
  <c r="G75" i="4"/>
  <c r="AI76" i="5" s="1"/>
  <c r="R72" i="4"/>
  <c r="AL73" i="5" s="1"/>
  <c r="M71" i="4"/>
  <c r="AK72" i="5" s="1"/>
  <c r="DT153" i="75"/>
  <c r="C152" i="84" s="1"/>
  <c r="DT119" i="75"/>
  <c r="DT57" i="75"/>
  <c r="DT51" i="75"/>
  <c r="C50" i="84" s="1"/>
  <c r="F50" i="84" s="1"/>
  <c r="AK119" i="75"/>
  <c r="AC100" i="75"/>
  <c r="AE100" i="75" s="1"/>
  <c r="X140" i="75"/>
  <c r="AO140" i="75" s="1"/>
  <c r="AI79" i="75"/>
  <c r="AH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L4" i="5" s="1"/>
  <c r="K108" i="5"/>
  <c r="AX108" i="5" s="1"/>
  <c r="AM15" i="75"/>
  <c r="G23" i="4"/>
  <c r="AI24" i="5" s="1"/>
  <c r="H187" i="3"/>
  <c r="U188" i="5" s="1"/>
  <c r="AB182" i="5"/>
  <c r="AE178" i="3"/>
  <c r="Z179" i="5" s="1"/>
  <c r="H178" i="3"/>
  <c r="U179" i="5" s="1"/>
  <c r="AE170" i="3"/>
  <c r="Z171" i="5" s="1"/>
  <c r="H170" i="3"/>
  <c r="U171" i="5" s="1"/>
  <c r="H45" i="3"/>
  <c r="U46" i="5" s="1"/>
  <c r="DT171" i="75"/>
  <c r="C170" i="84" s="1"/>
  <c r="DT167" i="75"/>
  <c r="C166" i="84" s="1"/>
  <c r="F166" i="84" s="1"/>
  <c r="DT164" i="75"/>
  <c r="C163" i="84" s="1"/>
  <c r="DT116" i="75"/>
  <c r="C115" i="84" s="1"/>
  <c r="F115" i="84" s="1"/>
  <c r="DQ99" i="75"/>
  <c r="J100" i="5" s="1"/>
  <c r="E187" i="3"/>
  <c r="T188" i="5" s="1"/>
  <c r="AE185" i="3"/>
  <c r="Z186" i="5" s="1"/>
  <c r="H185" i="3"/>
  <c r="U186" i="5" s="1"/>
  <c r="AE177" i="3"/>
  <c r="Z178" i="5" s="1"/>
  <c r="AE169" i="3"/>
  <c r="Z170" i="5" s="1"/>
  <c r="AE161" i="3"/>
  <c r="Z162" i="5" s="1"/>
  <c r="AE153" i="3"/>
  <c r="Z154" i="5" s="1"/>
  <c r="AE145" i="3"/>
  <c r="Z146" i="5" s="1"/>
  <c r="AE137" i="3"/>
  <c r="Z138" i="5" s="1"/>
  <c r="H137" i="3"/>
  <c r="U138" i="5" s="1"/>
  <c r="AE129" i="3"/>
  <c r="Z130" i="5" s="1"/>
  <c r="AE121" i="3"/>
  <c r="Z122" i="5" s="1"/>
  <c r="E93" i="3"/>
  <c r="T94" i="5" s="1"/>
  <c r="AE91" i="3"/>
  <c r="Z92" i="5" s="1"/>
  <c r="E85" i="3"/>
  <c r="T86" i="5" s="1"/>
  <c r="AE75" i="3"/>
  <c r="Z76" i="5" s="1"/>
  <c r="E61" i="3"/>
  <c r="T62" i="5" s="1"/>
  <c r="AE59" i="3"/>
  <c r="Z60" i="5" s="1"/>
  <c r="AE51" i="3"/>
  <c r="Z52" i="5" s="1"/>
  <c r="AB47" i="5"/>
  <c r="AE43" i="3"/>
  <c r="Z44" i="5" s="1"/>
  <c r="H43" i="3"/>
  <c r="U44" i="5" s="1"/>
  <c r="AH36" i="75"/>
  <c r="AM162" i="5"/>
  <c r="R141" i="4"/>
  <c r="AL142" i="5" s="1"/>
  <c r="M140" i="4"/>
  <c r="AK141" i="5" s="1"/>
  <c r="G139" i="4"/>
  <c r="AI140" i="5" s="1"/>
  <c r="AM138" i="5"/>
  <c r="M137" i="4"/>
  <c r="AK138" i="5" s="1"/>
  <c r="AM119" i="5"/>
  <c r="R114" i="4"/>
  <c r="AL115" i="5" s="1"/>
  <c r="R74" i="4"/>
  <c r="AL75" i="5" s="1"/>
  <c r="G72" i="4"/>
  <c r="AI73" i="5" s="1"/>
  <c r="M70" i="4"/>
  <c r="AK71" i="5" s="1"/>
  <c r="R69" i="4"/>
  <c r="AL70" i="5" s="1"/>
  <c r="R52" i="4"/>
  <c r="AL53" i="5" s="1"/>
  <c r="M48" i="4"/>
  <c r="AK49" i="5" s="1"/>
  <c r="R46" i="4"/>
  <c r="AL47" i="5" s="1"/>
  <c r="R12" i="4"/>
  <c r="AL13" i="5" s="1"/>
  <c r="M179" i="4"/>
  <c r="AK180" i="5" s="1"/>
  <c r="G178" i="4"/>
  <c r="AI179" i="5" s="1"/>
  <c r="AM166" i="5"/>
  <c r="R125" i="4"/>
  <c r="AL126" i="5" s="1"/>
  <c r="AM108" i="5"/>
  <c r="AM34" i="5"/>
  <c r="AM31" i="5"/>
  <c r="G24" i="4"/>
  <c r="AI25" i="5" s="1"/>
  <c r="AE183" i="3"/>
  <c r="Z184" i="5" s="1"/>
  <c r="Y172" i="5"/>
  <c r="Y164" i="5"/>
  <c r="Y156" i="5"/>
  <c r="AE151" i="3"/>
  <c r="Z152" i="5" s="1"/>
  <c r="E130" i="3"/>
  <c r="T131" i="5" s="1"/>
  <c r="H119" i="3"/>
  <c r="U120" i="5" s="1"/>
  <c r="AQ80" i="75"/>
  <c r="E81" i="5" s="1"/>
  <c r="DT33" i="75"/>
  <c r="J31" i="75"/>
  <c r="L31" i="75" s="1"/>
  <c r="Y187" i="5"/>
  <c r="X184" i="75"/>
  <c r="X45" i="75"/>
  <c r="AQ190" i="75"/>
  <c r="E191" i="5" s="1"/>
  <c r="X128" i="75"/>
  <c r="X157" i="75"/>
  <c r="AQ184" i="75"/>
  <c r="E185" i="5" s="1"/>
  <c r="K97" i="5"/>
  <c r="AX97" i="5" s="1"/>
  <c r="K84" i="5"/>
  <c r="AX84" i="5" s="1"/>
  <c r="J33" i="75"/>
  <c r="L33" i="75" s="1"/>
  <c r="R187" i="4"/>
  <c r="AL188" i="5" s="1"/>
  <c r="M186" i="4"/>
  <c r="AK187" i="5" s="1"/>
  <c r="R181" i="4"/>
  <c r="AL182" i="5" s="1"/>
  <c r="G135" i="4"/>
  <c r="AI136" i="5" s="1"/>
  <c r="AM38" i="5"/>
  <c r="AM32" i="5"/>
  <c r="G22" i="4"/>
  <c r="AI23" i="5" s="1"/>
  <c r="Y186" i="5"/>
  <c r="V117" i="5"/>
  <c r="AE101" i="3"/>
  <c r="Z102" i="5" s="1"/>
  <c r="Y99" i="5"/>
  <c r="V87" i="5"/>
  <c r="AE79" i="3"/>
  <c r="Z80" i="5" s="1"/>
  <c r="Y44" i="5"/>
  <c r="AE39" i="3"/>
  <c r="Z40" i="5" s="1"/>
  <c r="E18" i="3"/>
  <c r="T19" i="5" s="1"/>
  <c r="H16" i="3"/>
  <c r="U17" i="5" s="1"/>
  <c r="AQ132" i="75"/>
  <c r="E133" i="5" s="1"/>
  <c r="AQ71" i="75"/>
  <c r="E72" i="5" s="1"/>
  <c r="AC132" i="75"/>
  <c r="AE132" i="75" s="1"/>
  <c r="AI15" i="5"/>
  <c r="G182" i="4"/>
  <c r="AI183" i="5" s="1"/>
  <c r="G119" i="4"/>
  <c r="AI120" i="5" s="1"/>
  <c r="AM109" i="5"/>
  <c r="G68" i="4"/>
  <c r="H68" i="4" s="1"/>
  <c r="AJ69" i="5" s="1"/>
  <c r="AM67" i="5"/>
  <c r="AM53" i="5"/>
  <c r="AM44" i="5"/>
  <c r="AM35" i="5"/>
  <c r="AM13" i="5"/>
  <c r="AE188" i="3"/>
  <c r="Z189" i="5" s="1"/>
  <c r="Y185" i="5"/>
  <c r="AH40" i="75"/>
  <c r="X145" i="75"/>
  <c r="AO145" i="75" s="1"/>
  <c r="AC23" i="75"/>
  <c r="AE23" i="75" s="1"/>
  <c r="X179" i="75"/>
  <c r="AQ111" i="75"/>
  <c r="E112" i="5" s="1"/>
  <c r="X31" i="75"/>
  <c r="AI178" i="75"/>
  <c r="AQ147" i="75"/>
  <c r="E148" i="5" s="1"/>
  <c r="AJ42" i="75"/>
  <c r="K102" i="5"/>
  <c r="AX102" i="5" s="1"/>
  <c r="J15" i="75"/>
  <c r="L15" i="75" s="1"/>
  <c r="H116" i="3"/>
  <c r="U117" i="5" s="1"/>
  <c r="AE21" i="3"/>
  <c r="Z22" i="5" s="1"/>
  <c r="H21" i="3"/>
  <c r="U22" i="5" s="1"/>
  <c r="DT55" i="75"/>
  <c r="C54" i="84" s="1"/>
  <c r="E136" i="3"/>
  <c r="T137" i="5" s="1"/>
  <c r="E23" i="3"/>
  <c r="T24" i="5" s="1"/>
  <c r="E7" i="3"/>
  <c r="T8" i="5" s="1"/>
  <c r="E99" i="3"/>
  <c r="T100" i="5" s="1"/>
  <c r="E84" i="3"/>
  <c r="T85" i="5" s="1"/>
  <c r="E193" i="3"/>
  <c r="T194" i="5" s="1"/>
  <c r="E129" i="3"/>
  <c r="T130" i="5" s="1"/>
  <c r="E120" i="3"/>
  <c r="T121" i="5" s="1"/>
  <c r="V156" i="5"/>
  <c r="E190" i="3"/>
  <c r="T191" i="5" s="1"/>
  <c r="E158" i="3"/>
  <c r="T159" i="5" s="1"/>
  <c r="E46" i="3"/>
  <c r="T47" i="5" s="1"/>
  <c r="M107" i="4"/>
  <c r="AK108" i="5" s="1"/>
  <c r="M11" i="4"/>
  <c r="AK12" i="5" s="1"/>
  <c r="AS74" i="75"/>
  <c r="AU74" i="75" s="1"/>
  <c r="G75" i="5" s="1"/>
  <c r="AN4" i="75"/>
  <c r="AS4" i="75" s="1"/>
  <c r="AU4" i="75" s="1"/>
  <c r="G5" i="5" s="1"/>
  <c r="R190" i="3"/>
  <c r="S190" i="3" s="1"/>
  <c r="T190" i="3" s="1"/>
  <c r="X191" i="5" s="1"/>
  <c r="R68" i="3"/>
  <c r="S68" i="3" s="1"/>
  <c r="T68" i="3" s="1"/>
  <c r="X69" i="5" s="1"/>
  <c r="R32" i="3"/>
  <c r="S32" i="3" s="1"/>
  <c r="T32" i="3" s="1"/>
  <c r="X33" i="5" s="1"/>
  <c r="R102" i="3"/>
  <c r="S102" i="3" s="1"/>
  <c r="T102" i="3" s="1"/>
  <c r="X103" i="5" s="1"/>
  <c r="J109" i="5"/>
  <c r="R64" i="3"/>
  <c r="S64" i="3" s="1"/>
  <c r="T64" i="3" s="1"/>
  <c r="X65" i="5" s="1"/>
  <c r="Q92" i="3"/>
  <c r="T92" i="3" s="1"/>
  <c r="X93" i="5" s="1"/>
  <c r="AN56" i="75"/>
  <c r="AS56" i="75" s="1"/>
  <c r="AU56" i="75" s="1"/>
  <c r="G57" i="5" s="1"/>
  <c r="AN167" i="75"/>
  <c r="AS167" i="75" s="1"/>
  <c r="AU167" i="75" s="1"/>
  <c r="G168" i="5" s="1"/>
  <c r="R182" i="3"/>
  <c r="S182" i="3" s="1"/>
  <c r="Q40" i="3"/>
  <c r="T40" i="3" s="1"/>
  <c r="X41" i="5" s="1"/>
  <c r="Q110" i="3"/>
  <c r="T110" i="3" s="1"/>
  <c r="X111" i="5" s="1"/>
  <c r="R20" i="3"/>
  <c r="S20" i="3" s="1"/>
  <c r="T20" i="3" s="1"/>
  <c r="X21" i="5" s="1"/>
  <c r="R134" i="3"/>
  <c r="S134" i="3" s="1"/>
  <c r="T134" i="3" s="1"/>
  <c r="X135" i="5" s="1"/>
  <c r="AN10" i="75"/>
  <c r="AS10" i="75" s="1"/>
  <c r="AU10" i="75" s="1"/>
  <c r="AN51" i="75"/>
  <c r="AS51" i="75" s="1"/>
  <c r="AU51" i="75" s="1"/>
  <c r="G52" i="5" s="1"/>
  <c r="AN166" i="75"/>
  <c r="AS166" i="75" s="1"/>
  <c r="AU166" i="75" s="1"/>
  <c r="G167" i="5" s="1"/>
  <c r="R142" i="3"/>
  <c r="S142" i="3" s="1"/>
  <c r="T142" i="3" s="1"/>
  <c r="X143" i="5" s="1"/>
  <c r="R52" i="3"/>
  <c r="S52" i="3" s="1"/>
  <c r="T52" i="3" s="1"/>
  <c r="X53" i="5" s="1"/>
  <c r="R178" i="3"/>
  <c r="S178" i="3" s="1"/>
  <c r="T178" i="3" s="1"/>
  <c r="X179" i="5" s="1"/>
  <c r="AN9" i="75"/>
  <c r="AS9" i="75" s="1"/>
  <c r="AU9" i="75" s="1"/>
  <c r="G10" i="5" s="1"/>
  <c r="R24" i="3"/>
  <c r="S24" i="3" s="1"/>
  <c r="T24" i="3" s="1"/>
  <c r="X25" i="5" s="1"/>
  <c r="R99" i="3"/>
  <c r="S99" i="3" s="1"/>
  <c r="T99" i="3" s="1"/>
  <c r="X100" i="5" s="1"/>
  <c r="Q185" i="3"/>
  <c r="T185" i="3" s="1"/>
  <c r="X186" i="5" s="1"/>
  <c r="V160" i="5"/>
  <c r="Q193" i="3"/>
  <c r="T193" i="3" s="1"/>
  <c r="X194" i="5" s="1"/>
  <c r="Q130" i="3"/>
  <c r="T130" i="3" s="1"/>
  <c r="X131" i="5" s="1"/>
  <c r="AS88" i="75"/>
  <c r="AU88" i="75" s="1"/>
  <c r="G89" i="5" s="1"/>
  <c r="AS137" i="75"/>
  <c r="AU137" i="75" s="1"/>
  <c r="G138" i="5" s="1"/>
  <c r="AS27" i="75"/>
  <c r="AU27" i="75" s="1"/>
  <c r="G28" i="5" s="1"/>
  <c r="AN37" i="75"/>
  <c r="AS37" i="75" s="1"/>
  <c r="AU37" i="75" s="1"/>
  <c r="G38" i="5" s="1"/>
  <c r="AN31" i="75"/>
  <c r="AS31" i="75" s="1"/>
  <c r="AU31" i="75" s="1"/>
  <c r="G32" i="5" s="1"/>
  <c r="V144" i="5"/>
  <c r="AE192" i="3"/>
  <c r="Z193" i="5" s="1"/>
  <c r="Y85" i="5"/>
  <c r="AE143" i="3"/>
  <c r="Z144" i="5" s="1"/>
  <c r="AE135" i="3"/>
  <c r="Z136" i="5" s="1"/>
  <c r="V102" i="5"/>
  <c r="V80" i="5"/>
  <c r="AS78" i="75"/>
  <c r="AU78" i="75" s="1"/>
  <c r="G79" i="5" s="1"/>
  <c r="AE106" i="3"/>
  <c r="Z107" i="5" s="1"/>
  <c r="AE99" i="3"/>
  <c r="Z100" i="5" s="1"/>
  <c r="AE92" i="3"/>
  <c r="Z93" i="5" s="1"/>
  <c r="AE84" i="3"/>
  <c r="Z85" i="5" s="1"/>
  <c r="AE76" i="3"/>
  <c r="Z77" i="5" s="1"/>
  <c r="AE68" i="3"/>
  <c r="Z69" i="5" s="1"/>
  <c r="V10" i="5"/>
  <c r="AN163" i="75"/>
  <c r="AS163" i="75" s="1"/>
  <c r="AU163" i="75" s="1"/>
  <c r="G164" i="5" s="1"/>
  <c r="AS134" i="75"/>
  <c r="AU134" i="75" s="1"/>
  <c r="G135"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M177" i="5"/>
  <c r="V95" i="5"/>
  <c r="AE189" i="3"/>
  <c r="Z190" i="5" s="1"/>
  <c r="AN29" i="75"/>
  <c r="AS29" i="75" s="1"/>
  <c r="AU29" i="75" s="1"/>
  <c r="G30" i="5" s="1"/>
  <c r="AM159" i="5"/>
  <c r="Y46" i="5"/>
  <c r="Y61" i="5"/>
  <c r="AM96" i="5"/>
  <c r="AM160" i="5"/>
  <c r="Y76" i="5"/>
  <c r="AM167" i="5"/>
  <c r="AM131" i="5"/>
  <c r="Y32" i="5"/>
  <c r="AM104" i="5"/>
  <c r="AM98" i="5"/>
  <c r="Y181" i="5"/>
  <c r="Y39" i="5"/>
  <c r="AE7" i="3"/>
  <c r="Z8" i="5" s="1"/>
  <c r="AE187" i="3"/>
  <c r="Z188" i="5" s="1"/>
  <c r="AE180" i="3"/>
  <c r="Z181" i="5" s="1"/>
  <c r="AE172" i="3"/>
  <c r="Z173" i="5" s="1"/>
  <c r="AE132" i="3"/>
  <c r="Z133" i="5" s="1"/>
  <c r="AE54" i="3"/>
  <c r="Z55" i="5" s="1"/>
  <c r="AE30" i="3"/>
  <c r="Z31" i="5" s="1"/>
  <c r="AE45" i="3"/>
  <c r="Z46" i="5" s="1"/>
  <c r="G120" i="5"/>
  <c r="DU101" i="75"/>
  <c r="L102" i="5" s="1"/>
  <c r="J102" i="5"/>
  <c r="J175" i="5"/>
  <c r="AN157" i="75"/>
  <c r="AS157" i="75" s="1"/>
  <c r="AU157" i="75" s="1"/>
  <c r="G158" i="5" s="1"/>
  <c r="DQ3" i="75"/>
  <c r="J4" i="5" s="1"/>
  <c r="DQ107" i="75"/>
  <c r="DU107" i="75" s="1"/>
  <c r="L108" i="5" s="1"/>
  <c r="AN55" i="75"/>
  <c r="AS55" i="75" s="1"/>
  <c r="AU55" i="75" s="1"/>
  <c r="G56" i="5" s="1"/>
  <c r="AS193" i="75"/>
  <c r="AU193" i="75" s="1"/>
  <c r="G194"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V89" i="5"/>
  <c r="J38" i="5"/>
  <c r="J30" i="5"/>
  <c r="X74" i="75"/>
  <c r="AI74" i="75"/>
  <c r="AC37" i="75"/>
  <c r="AE37" i="75" s="1"/>
  <c r="AC115" i="75"/>
  <c r="AE115" i="75" s="1"/>
  <c r="AH51" i="75"/>
  <c r="AC179" i="75"/>
  <c r="AE179" i="75" s="1"/>
  <c r="X46" i="75"/>
  <c r="AL93" i="75"/>
  <c r="E142" i="75"/>
  <c r="AJ43" i="75"/>
  <c r="AC43" i="75"/>
  <c r="AE43" i="75" s="1"/>
  <c r="AH185" i="5"/>
  <c r="AH179" i="5"/>
  <c r="AK190" i="75"/>
  <c r="AC74" i="75"/>
  <c r="AE74" i="75" s="1"/>
  <c r="AC146" i="75"/>
  <c r="AE146" i="75" s="1"/>
  <c r="AK146" i="75"/>
  <c r="AJ107" i="75"/>
  <c r="AC107" i="75"/>
  <c r="AE107" i="75" s="1"/>
  <c r="X29" i="75"/>
  <c r="X39" i="75"/>
  <c r="D76" i="5"/>
  <c r="X62" i="75"/>
  <c r="X105" i="75"/>
  <c r="AO105" i="75" s="1"/>
  <c r="AC113" i="75"/>
  <c r="AE113" i="75" s="1"/>
  <c r="AI130" i="75"/>
  <c r="AC35" i="75"/>
  <c r="AE35" i="75" s="1"/>
  <c r="AK53" i="75"/>
  <c r="AS46" i="75"/>
  <c r="AU46" i="75" s="1"/>
  <c r="G47" i="5" s="1"/>
  <c r="AJ54" i="75"/>
  <c r="AC54" i="75"/>
  <c r="AE54" i="75" s="1"/>
  <c r="AR54" i="75" s="1"/>
  <c r="F55" i="5" s="1"/>
  <c r="AJ123" i="75"/>
  <c r="AC123" i="75"/>
  <c r="AE123" i="75" s="1"/>
  <c r="E69" i="75"/>
  <c r="AH123" i="75"/>
  <c r="AC3" i="75"/>
  <c r="AE3" i="75" s="1"/>
  <c r="AH176" i="75"/>
  <c r="X49" i="75"/>
  <c r="AK31" i="75"/>
  <c r="AK25" i="75"/>
  <c r="AL25" i="75" s="1"/>
  <c r="AC25" i="75"/>
  <c r="AE25" i="75" s="1"/>
  <c r="X28" i="75"/>
  <c r="AI28" i="75"/>
  <c r="AS139" i="75"/>
  <c r="AU139" i="75" s="1"/>
  <c r="X10" i="75"/>
  <c r="AQ185" i="75"/>
  <c r="E186" i="5" s="1"/>
  <c r="X76" i="75"/>
  <c r="AC160" i="75"/>
  <c r="AE160" i="75" s="1"/>
  <c r="X178" i="75"/>
  <c r="AQ103" i="75"/>
  <c r="E104" i="5" s="1"/>
  <c r="E36" i="75"/>
  <c r="X7" i="75"/>
  <c r="AO7" i="75" s="1"/>
  <c r="AI168" i="75"/>
  <c r="DQ155" i="75"/>
  <c r="J156" i="5" s="1"/>
  <c r="DQ179" i="75"/>
  <c r="J180" i="5" s="1"/>
  <c r="J3" i="75"/>
  <c r="L3" i="75" s="1"/>
  <c r="K7" i="5"/>
  <c r="AX7" i="5" s="1"/>
  <c r="AQ120" i="75"/>
  <c r="E121" i="5" s="1"/>
  <c r="M180" i="4"/>
  <c r="AK181" i="5" s="1"/>
  <c r="R136" i="4"/>
  <c r="AL137" i="5" s="1"/>
  <c r="AN38" i="75"/>
  <c r="AS38" i="75" s="1"/>
  <c r="AU38" i="75" s="1"/>
  <c r="G39" i="5" s="1"/>
  <c r="DQ171" i="75"/>
  <c r="J172" i="5" s="1"/>
  <c r="X131" i="75"/>
  <c r="AO131" i="75" s="1"/>
  <c r="AS103" i="75"/>
  <c r="AU103" i="75" s="1"/>
  <c r="G104" i="5" s="1"/>
  <c r="AS180" i="75"/>
  <c r="AU180" i="75" s="1"/>
  <c r="G181" i="5" s="1"/>
  <c r="E179" i="75"/>
  <c r="DQ75" i="75"/>
  <c r="J76" i="5" s="1"/>
  <c r="X8" i="75"/>
  <c r="G186" i="4"/>
  <c r="R185" i="4"/>
  <c r="AL186" i="5" s="1"/>
  <c r="AI157" i="75"/>
  <c r="AQ173" i="75"/>
  <c r="E174" i="5" s="1"/>
  <c r="M193" i="4"/>
  <c r="AK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L163" i="5" s="1"/>
  <c r="G162" i="4"/>
  <c r="H162" i="4" s="1"/>
  <c r="AJ163" i="5" s="1"/>
  <c r="R161" i="4"/>
  <c r="AL162" i="5" s="1"/>
  <c r="M160" i="4"/>
  <c r="AK161" i="5" s="1"/>
  <c r="R159" i="4"/>
  <c r="AL160" i="5" s="1"/>
  <c r="G159" i="4"/>
  <c r="H159" i="4" s="1"/>
  <c r="AJ160" i="5" s="1"/>
  <c r="M158" i="4"/>
  <c r="AK159" i="5" s="1"/>
  <c r="M157" i="4"/>
  <c r="AK158" i="5" s="1"/>
  <c r="M155" i="4"/>
  <c r="AK156" i="5" s="1"/>
  <c r="G154" i="4"/>
  <c r="H154" i="4" s="1"/>
  <c r="AJ155" i="5" s="1"/>
  <c r="M143" i="4"/>
  <c r="AK144" i="5" s="1"/>
  <c r="R142" i="4"/>
  <c r="AL143" i="5" s="1"/>
  <c r="G142" i="4"/>
  <c r="AI143" i="5" s="1"/>
  <c r="G137" i="4"/>
  <c r="AI138" i="5" s="1"/>
  <c r="M135" i="4"/>
  <c r="AK136" i="5" s="1"/>
  <c r="G133" i="4"/>
  <c r="AI134" i="5" s="1"/>
  <c r="R63" i="4"/>
  <c r="AL64" i="5" s="1"/>
  <c r="G47" i="4"/>
  <c r="AI48" i="5" s="1"/>
  <c r="R22" i="4"/>
  <c r="AL23" i="5" s="1"/>
  <c r="AE193" i="3"/>
  <c r="Z194" i="5" s="1"/>
  <c r="V192" i="5"/>
  <c r="AB189" i="5"/>
  <c r="Y189" i="5"/>
  <c r="V161" i="5"/>
  <c r="H122" i="3"/>
  <c r="U123" i="5" s="1"/>
  <c r="E39" i="3"/>
  <c r="T40" i="5" s="1"/>
  <c r="AE38" i="3"/>
  <c r="Z39" i="5" s="1"/>
  <c r="AE31" i="3"/>
  <c r="Z32" i="5" s="1"/>
  <c r="H31" i="3"/>
  <c r="U32" i="5" s="1"/>
  <c r="Y27" i="5"/>
  <c r="E25" i="3"/>
  <c r="T26" i="5" s="1"/>
  <c r="AE23" i="3"/>
  <c r="Z24" i="5" s="1"/>
  <c r="AE15" i="3"/>
  <c r="Z16" i="5" s="1"/>
  <c r="H15" i="3"/>
  <c r="U16" i="5" s="1"/>
  <c r="AE8" i="3"/>
  <c r="Z9" i="5" s="1"/>
  <c r="H8" i="3"/>
  <c r="U9" i="5" s="1"/>
  <c r="H7" i="3"/>
  <c r="U8" i="5" s="1"/>
  <c r="DT188" i="75"/>
  <c r="C187" i="84" s="1"/>
  <c r="Y110" i="5"/>
  <c r="AB89" i="5"/>
  <c r="Y72" i="5"/>
  <c r="Y64" i="5"/>
  <c r="R140" i="4"/>
  <c r="AL141" i="5" s="1"/>
  <c r="AM99" i="5"/>
  <c r="H183" i="3"/>
  <c r="U184" i="5" s="1"/>
  <c r="V183" i="5"/>
  <c r="H160" i="3"/>
  <c r="U161" i="5" s="1"/>
  <c r="V159" i="5"/>
  <c r="E147" i="3"/>
  <c r="T148" i="5" s="1"/>
  <c r="AE113" i="3"/>
  <c r="Z114" i="5" s="1"/>
  <c r="H113" i="3"/>
  <c r="U114" i="5" s="1"/>
  <c r="R94" i="4"/>
  <c r="AL95" i="5" s="1"/>
  <c r="G53" i="4"/>
  <c r="AI54" i="5" s="1"/>
  <c r="G27" i="4"/>
  <c r="H27" i="4" s="1"/>
  <c r="AJ28" i="5" s="1"/>
  <c r="Y132" i="5"/>
  <c r="AE128" i="3"/>
  <c r="Z129" i="5" s="1"/>
  <c r="V127" i="5"/>
  <c r="E122" i="3"/>
  <c r="T123" i="5" s="1"/>
  <c r="E114" i="3"/>
  <c r="T115" i="5" s="1"/>
  <c r="DT54" i="75"/>
  <c r="C53" i="84" s="1"/>
  <c r="R157" i="4"/>
  <c r="AL158" i="5" s="1"/>
  <c r="H135" i="3"/>
  <c r="U136" i="5" s="1"/>
  <c r="V134" i="5"/>
  <c r="H73" i="3"/>
  <c r="AM33" i="75"/>
  <c r="AM88" i="75"/>
  <c r="AM172" i="75"/>
  <c r="M35" i="4"/>
  <c r="AK36" i="5" s="1"/>
  <c r="AB194" i="5"/>
  <c r="AE165" i="3"/>
  <c r="Z166" i="5" s="1"/>
  <c r="H165" i="3"/>
  <c r="U166" i="5" s="1"/>
  <c r="AB162" i="5"/>
  <c r="E159" i="3"/>
  <c r="AE157" i="3"/>
  <c r="Z158" i="5" s="1"/>
  <c r="H157" i="3"/>
  <c r="U158" i="5" s="1"/>
  <c r="AB154" i="5"/>
  <c r="Y154" i="5"/>
  <c r="H150" i="3"/>
  <c r="U151" i="5" s="1"/>
  <c r="V149" i="5"/>
  <c r="AB146" i="5"/>
  <c r="Y144" i="5"/>
  <c r="Y136" i="5"/>
  <c r="DT131" i="75"/>
  <c r="C130" i="84" s="1"/>
  <c r="AM19" i="75"/>
  <c r="AM89" i="75"/>
  <c r="AB184" i="5"/>
  <c r="H171" i="3"/>
  <c r="U172" i="5" s="1"/>
  <c r="AB170" i="5"/>
  <c r="AE163" i="3"/>
  <c r="Z164" i="5" s="1"/>
  <c r="H155" i="3"/>
  <c r="U156" i="5" s="1"/>
  <c r="E150" i="3"/>
  <c r="T151" i="5" s="1"/>
  <c r="H148" i="3"/>
  <c r="U149" i="5" s="1"/>
  <c r="DT10" i="75"/>
  <c r="C9" i="84" s="1"/>
  <c r="AS175" i="75"/>
  <c r="AU175" i="75" s="1"/>
  <c r="G176" i="5" s="1"/>
  <c r="AE186" i="3"/>
  <c r="Z187" i="5" s="1"/>
  <c r="H186" i="3"/>
  <c r="U187" i="5" s="1"/>
  <c r="V185" i="5"/>
  <c r="Y182" i="5"/>
  <c r="AE179" i="3"/>
  <c r="Z180" i="5" s="1"/>
  <c r="V170" i="5"/>
  <c r="T155" i="5"/>
  <c r="H192" i="3"/>
  <c r="U193" i="5" s="1"/>
  <c r="AB35" i="5"/>
  <c r="E24" i="3"/>
  <c r="T25" i="5" s="1"/>
  <c r="Q19" i="3"/>
  <c r="R19" i="3"/>
  <c r="S19" i="3" s="1"/>
  <c r="R80" i="3"/>
  <c r="S80" i="3" s="1"/>
  <c r="Q80" i="3"/>
  <c r="Q56" i="3"/>
  <c r="R56" i="3"/>
  <c r="S56" i="3" s="1"/>
  <c r="Q41" i="3"/>
  <c r="R41" i="3"/>
  <c r="S41" i="3" s="1"/>
  <c r="Y40" i="5"/>
  <c r="H22" i="3"/>
  <c r="U23" i="5" s="1"/>
  <c r="V21" i="5"/>
  <c r="R18" i="3"/>
  <c r="S18" i="3" s="1"/>
  <c r="Q18" i="3"/>
  <c r="Y17" i="5"/>
  <c r="AE14" i="3"/>
  <c r="Z15" i="5" s="1"/>
  <c r="Q109" i="3"/>
  <c r="R109" i="3"/>
  <c r="S109" i="3" s="1"/>
  <c r="Y108" i="5"/>
  <c r="AE105" i="3"/>
  <c r="Q101" i="3"/>
  <c r="R101" i="3"/>
  <c r="S101" i="3" s="1"/>
  <c r="AE98" i="3"/>
  <c r="Z99" i="5" s="1"/>
  <c r="H98" i="3"/>
  <c r="U99" i="5" s="1"/>
  <c r="V97" i="5"/>
  <c r="H91" i="3"/>
  <c r="U92" i="5" s="1"/>
  <c r="R87" i="3"/>
  <c r="S87" i="3" s="1"/>
  <c r="Q87" i="3"/>
  <c r="AB87" i="5"/>
  <c r="AE83" i="3"/>
  <c r="Z84" i="5" s="1"/>
  <c r="Q79" i="3"/>
  <c r="R79" i="3"/>
  <c r="S79" i="3" s="1"/>
  <c r="AB79" i="5"/>
  <c r="Y78" i="5"/>
  <c r="H75" i="3"/>
  <c r="U76" i="5" s="1"/>
  <c r="AB71" i="5"/>
  <c r="AE67" i="3"/>
  <c r="Z68" i="5" s="1"/>
  <c r="AB56" i="5"/>
  <c r="AB55" i="5"/>
  <c r="Y54" i="5"/>
  <c r="H51" i="3"/>
  <c r="U52" i="5" s="1"/>
  <c r="V51" i="5"/>
  <c r="AB48" i="5"/>
  <c r="AB117" i="5"/>
  <c r="H112" i="3"/>
  <c r="U113" i="5" s="1"/>
  <c r="Y131" i="5"/>
  <c r="AE127" i="3"/>
  <c r="Z128" i="5" s="1"/>
  <c r="H127" i="3"/>
  <c r="U128" i="5" s="1"/>
  <c r="Y122" i="5"/>
  <c r="AE119" i="3"/>
  <c r="Z120" i="5" s="1"/>
  <c r="R115" i="3"/>
  <c r="S115" i="3" s="1"/>
  <c r="Q115" i="3"/>
  <c r="Q88" i="3"/>
  <c r="T88" i="3" s="1"/>
  <c r="X89" i="5" s="1"/>
  <c r="Y145" i="5"/>
  <c r="AE134" i="3"/>
  <c r="Z135" i="5" s="1"/>
  <c r="R183" i="3"/>
  <c r="S183" i="3" s="1"/>
  <c r="Q183" i="3"/>
  <c r="Q176" i="3"/>
  <c r="R176" i="3"/>
  <c r="S176" i="3" s="1"/>
  <c r="Q168" i="3"/>
  <c r="R168" i="3"/>
  <c r="S168" i="3" s="1"/>
  <c r="Y168" i="5"/>
  <c r="Q160" i="3"/>
  <c r="R160" i="3"/>
  <c r="S160" i="3" s="1"/>
  <c r="Y160" i="5"/>
  <c r="Y159" i="5"/>
  <c r="AE156" i="3"/>
  <c r="Z157" i="5" s="1"/>
  <c r="V155" i="5"/>
  <c r="AB153" i="5"/>
  <c r="Y153" i="5"/>
  <c r="AE149" i="3"/>
  <c r="Z150" i="5" s="1"/>
  <c r="H149" i="3"/>
  <c r="U150" i="5" s="1"/>
  <c r="R145" i="3"/>
  <c r="S145" i="3" s="1"/>
  <c r="Q145" i="3"/>
  <c r="V14" i="5"/>
  <c r="V191" i="5"/>
  <c r="H184" i="3"/>
  <c r="U185" i="5" s="1"/>
  <c r="E128" i="3"/>
  <c r="T129" i="5" s="1"/>
  <c r="H111" i="3"/>
  <c r="U112" i="5" s="1"/>
  <c r="V36" i="5"/>
  <c r="V28" i="5"/>
  <c r="H190" i="3"/>
  <c r="U191" i="5" s="1"/>
  <c r="AB20" i="5"/>
  <c r="AB118" i="5"/>
  <c r="Y119" i="5"/>
  <c r="H109" i="3"/>
  <c r="U110" i="5" s="1"/>
  <c r="V34" i="5"/>
  <c r="H11" i="3"/>
  <c r="U12" i="5" s="1"/>
  <c r="H41" i="3"/>
  <c r="U42" i="5" s="1"/>
  <c r="AB178" i="5"/>
  <c r="AB126" i="5"/>
  <c r="V194" i="5"/>
  <c r="E88" i="3"/>
  <c r="T89" i="5" s="1"/>
  <c r="H86" i="3"/>
  <c r="U87" i="5" s="1"/>
  <c r="V85" i="5"/>
  <c r="H10" i="3"/>
  <c r="U11" i="5" s="1"/>
  <c r="H180" i="3"/>
  <c r="U181" i="5" s="1"/>
  <c r="H173" i="3"/>
  <c r="U174" i="5" s="1"/>
  <c r="H76" i="3"/>
  <c r="U77" i="5" s="1"/>
  <c r="V52" i="5"/>
  <c r="E48" i="3"/>
  <c r="T49" i="5" s="1"/>
  <c r="H38" i="3"/>
  <c r="U39" i="5" s="1"/>
  <c r="D46" i="5"/>
  <c r="D35" i="5"/>
  <c r="D67" i="5"/>
  <c r="D138" i="5"/>
  <c r="D98" i="5"/>
  <c r="D59" i="5"/>
  <c r="D174" i="5"/>
  <c r="D178" i="5"/>
  <c r="D105" i="5"/>
  <c r="D143" i="5"/>
  <c r="D157" i="5"/>
  <c r="D169" i="5"/>
  <c r="J38" i="75"/>
  <c r="L38" i="75" s="1"/>
  <c r="AJ38" i="75"/>
  <c r="AH157" i="5"/>
  <c r="AH137" i="5"/>
  <c r="AC161" i="75"/>
  <c r="AE161" i="75" s="1"/>
  <c r="AC85" i="75"/>
  <c r="AE85" i="75" s="1"/>
  <c r="X40" i="75"/>
  <c r="AO40" i="75" s="1"/>
  <c r="AS122" i="75"/>
  <c r="AU122" i="75" s="1"/>
  <c r="G123" i="5" s="1"/>
  <c r="AJ174" i="75"/>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AO13" i="75" s="1"/>
  <c r="X146" i="75"/>
  <c r="AO146" i="75" s="1"/>
  <c r="AC62" i="75"/>
  <c r="AE62" i="75" s="1"/>
  <c r="AI69" i="75"/>
  <c r="AI169" i="75"/>
  <c r="AQ171" i="75"/>
  <c r="E172" i="5" s="1"/>
  <c r="X143" i="75"/>
  <c r="E176" i="75"/>
  <c r="X125" i="75"/>
  <c r="AQ23" i="75"/>
  <c r="E24" i="5" s="1"/>
  <c r="AQ161" i="75"/>
  <c r="E162" i="5" s="1"/>
  <c r="AQ109" i="75"/>
  <c r="AQ4" i="75"/>
  <c r="E5" i="5" s="1"/>
  <c r="X42" i="75"/>
  <c r="X21" i="75"/>
  <c r="AE3" i="3"/>
  <c r="Z4" i="5" s="1"/>
  <c r="T60" i="5"/>
  <c r="K43" i="5"/>
  <c r="AX43" i="5" s="1"/>
  <c r="AQ3" i="75"/>
  <c r="E4" i="5" s="1"/>
  <c r="K99" i="5"/>
  <c r="AX99" i="5" s="1"/>
  <c r="AI33" i="5"/>
  <c r="AJ3" i="75"/>
  <c r="E15" i="75"/>
  <c r="AQ183" i="75"/>
  <c r="E184" i="5" s="1"/>
  <c r="X124" i="75"/>
  <c r="AL92" i="75"/>
  <c r="X66" i="75"/>
  <c r="AI133" i="75"/>
  <c r="X122" i="75"/>
  <c r="AI77" i="75"/>
  <c r="X185" i="75"/>
  <c r="X9" i="75"/>
  <c r="X87" i="75"/>
  <c r="K60" i="5"/>
  <c r="AX60" i="5" s="1"/>
  <c r="K124" i="5"/>
  <c r="AX124" i="5" s="1"/>
  <c r="X134" i="75"/>
  <c r="AC77" i="75"/>
  <c r="AE77" i="75" s="1"/>
  <c r="AR77" i="75" s="1"/>
  <c r="X182" i="75"/>
  <c r="K17" i="5"/>
  <c r="AX17" i="5" s="1"/>
  <c r="AI58" i="5"/>
  <c r="X168" i="75"/>
  <c r="AQ82" i="75"/>
  <c r="E83" i="5" s="1"/>
  <c r="AQ116" i="75"/>
  <c r="E117" i="5" s="1"/>
  <c r="X114" i="75"/>
  <c r="AI42" i="75"/>
  <c r="AH3" i="75"/>
  <c r="K101" i="5"/>
  <c r="AX101" i="5" s="1"/>
  <c r="M131" i="4"/>
  <c r="AK132" i="5" s="1"/>
  <c r="M117" i="4"/>
  <c r="M28" i="4"/>
  <c r="AK29" i="5" s="1"/>
  <c r="M6" i="4"/>
  <c r="AK7" i="5" s="1"/>
  <c r="G192" i="4"/>
  <c r="H192" i="4" s="1"/>
  <c r="AJ193" i="5" s="1"/>
  <c r="AM189" i="5"/>
  <c r="AM172" i="5"/>
  <c r="M168" i="4"/>
  <c r="AK169" i="5" s="1"/>
  <c r="R158" i="4"/>
  <c r="G86" i="4"/>
  <c r="AI87" i="5" s="1"/>
  <c r="M74" i="4"/>
  <c r="AM59" i="5"/>
  <c r="G49" i="4"/>
  <c r="H49" i="4" s="1"/>
  <c r="AJ50" i="5" s="1"/>
  <c r="M29" i="4"/>
  <c r="AK30" i="5" s="1"/>
  <c r="M7" i="4"/>
  <c r="AK8" i="5" s="1"/>
  <c r="V173" i="5"/>
  <c r="H168" i="3"/>
  <c r="U169" i="5" s="1"/>
  <c r="V167" i="5"/>
  <c r="H153" i="3"/>
  <c r="U154" i="5" s="1"/>
  <c r="V138" i="5"/>
  <c r="Y128" i="5"/>
  <c r="H125" i="3"/>
  <c r="U126" i="5" s="1"/>
  <c r="V124" i="5"/>
  <c r="H67" i="3"/>
  <c r="U68" i="5" s="1"/>
  <c r="H66" i="3"/>
  <c r="U67" i="5" s="1"/>
  <c r="V66" i="5"/>
  <c r="V60" i="5"/>
  <c r="V46" i="5"/>
  <c r="H25" i="3"/>
  <c r="U26" i="5" s="1"/>
  <c r="R176" i="4"/>
  <c r="M173" i="4"/>
  <c r="AK174" i="5" s="1"/>
  <c r="M169" i="4"/>
  <c r="AK170" i="5" s="1"/>
  <c r="R156" i="4"/>
  <c r="M150" i="4"/>
  <c r="AK151" i="5" s="1"/>
  <c r="M118" i="4"/>
  <c r="AK119" i="5" s="1"/>
  <c r="AM56" i="5"/>
  <c r="M30" i="4"/>
  <c r="AK31" i="5" s="1"/>
  <c r="M8" i="4"/>
  <c r="AK9" i="5" s="1"/>
  <c r="E168" i="3"/>
  <c r="T169" i="5" s="1"/>
  <c r="H166" i="3"/>
  <c r="U167" i="5" s="1"/>
  <c r="V166" i="5"/>
  <c r="H152" i="3"/>
  <c r="U153" i="5" s="1"/>
  <c r="V151" i="5"/>
  <c r="V130" i="5"/>
  <c r="E125" i="3"/>
  <c r="T126" i="5" s="1"/>
  <c r="E104" i="3"/>
  <c r="T105" i="5" s="1"/>
  <c r="E97" i="3"/>
  <c r="T98" i="5" s="1"/>
  <c r="E67" i="3"/>
  <c r="T68" i="5" s="1"/>
  <c r="H65" i="3"/>
  <c r="U66" i="5" s="1"/>
  <c r="V65" i="5"/>
  <c r="Y55" i="5"/>
  <c r="DT156" i="75"/>
  <c r="C155" i="84" s="1"/>
  <c r="DT78" i="75"/>
  <c r="C77" i="84" s="1"/>
  <c r="DT74" i="75"/>
  <c r="C73" i="84" s="1"/>
  <c r="G163" i="4"/>
  <c r="AI164" i="5" s="1"/>
  <c r="G134" i="4"/>
  <c r="AI135" i="5" s="1"/>
  <c r="M129" i="4"/>
  <c r="AK130" i="5" s="1"/>
  <c r="M97" i="4"/>
  <c r="AK98" i="5" s="1"/>
  <c r="M57" i="4"/>
  <c r="AK58" i="5" s="1"/>
  <c r="G25" i="4"/>
  <c r="H25" i="4" s="1"/>
  <c r="AJ26" i="5" s="1"/>
  <c r="G21" i="4"/>
  <c r="AI22" i="5" s="1"/>
  <c r="M9" i="4"/>
  <c r="AK10" i="5" s="1"/>
  <c r="V189" i="5"/>
  <c r="E153" i="3"/>
  <c r="T154" i="5" s="1"/>
  <c r="Y139" i="5"/>
  <c r="E138" i="3"/>
  <c r="T139" i="5" s="1"/>
  <c r="V78" i="5"/>
  <c r="V71" i="5"/>
  <c r="E52" i="3"/>
  <c r="T53" i="5" s="1"/>
  <c r="DT163" i="75"/>
  <c r="G190" i="4"/>
  <c r="AI191" i="5" s="1"/>
  <c r="R177" i="4"/>
  <c r="G175" i="4"/>
  <c r="H175" i="4" s="1"/>
  <c r="AJ176" i="5" s="1"/>
  <c r="M115" i="4"/>
  <c r="AK116" i="5" s="1"/>
  <c r="AM76" i="5"/>
  <c r="AM40" i="5"/>
  <c r="G26" i="4"/>
  <c r="H26" i="4" s="1"/>
  <c r="AJ27" i="5" s="1"/>
  <c r="G4" i="4"/>
  <c r="AI5" i="5" s="1"/>
  <c r="H128" i="3"/>
  <c r="U129" i="5" s="1"/>
  <c r="H100" i="3"/>
  <c r="U101" i="5" s="1"/>
  <c r="E79" i="3"/>
  <c r="T80" i="5" s="1"/>
  <c r="DT177" i="75"/>
  <c r="C176" i="84" s="1"/>
  <c r="M93" i="4"/>
  <c r="AK94" i="5" s="1"/>
  <c r="M32" i="4"/>
  <c r="AK33" i="5" s="1"/>
  <c r="R178" i="4"/>
  <c r="AL179" i="5" s="1"/>
  <c r="AM163" i="5"/>
  <c r="R160" i="4"/>
  <c r="AL161" i="5" s="1"/>
  <c r="M159" i="4"/>
  <c r="AK160" i="5" s="1"/>
  <c r="M116" i="4"/>
  <c r="AK117" i="5" s="1"/>
  <c r="V187" i="5"/>
  <c r="H182" i="3"/>
  <c r="U183" i="5" s="1"/>
  <c r="H181" i="3"/>
  <c r="U182" i="5" s="1"/>
  <c r="V181" i="5"/>
  <c r="E177" i="3"/>
  <c r="T178" i="5" s="1"/>
  <c r="V162" i="5"/>
  <c r="V147" i="5"/>
  <c r="V91" i="5"/>
  <c r="H83" i="3"/>
  <c r="U84" i="5" s="1"/>
  <c r="H49" i="3"/>
  <c r="U50" i="5" s="1"/>
  <c r="V48" i="5"/>
  <c r="V27" i="5"/>
  <c r="DT187" i="75"/>
  <c r="DT181" i="75"/>
  <c r="C180" i="84" s="1"/>
  <c r="DT179" i="75"/>
  <c r="DT36" i="75"/>
  <c r="C35" i="84" s="1"/>
  <c r="D141" i="5"/>
  <c r="D126" i="5"/>
  <c r="D172" i="5"/>
  <c r="D177" i="5"/>
  <c r="D43" i="5"/>
  <c r="D190" i="5"/>
  <c r="X133" i="75"/>
  <c r="AH133" i="75"/>
  <c r="AJ30" i="75"/>
  <c r="AC30" i="75"/>
  <c r="AE30" i="75" s="1"/>
  <c r="AH155" i="75"/>
  <c r="AC14" i="75"/>
  <c r="AE14" i="75" s="1"/>
  <c r="AK14" i="75"/>
  <c r="X22" i="75"/>
  <c r="AI22" i="75"/>
  <c r="AC93" i="75"/>
  <c r="AE93" i="75" s="1"/>
  <c r="AJ145" i="75"/>
  <c r="AL145" i="75" s="1"/>
  <c r="AC28" i="75"/>
  <c r="AE28" i="75" s="1"/>
  <c r="AK64" i="75"/>
  <c r="AC64" i="75"/>
  <c r="AE64" i="75" s="1"/>
  <c r="AI122" i="75"/>
  <c r="X15" i="75"/>
  <c r="X65" i="75"/>
  <c r="AB4" i="5"/>
  <c r="AC40" i="75"/>
  <c r="AE40" i="75" s="1"/>
  <c r="X55" i="75"/>
  <c r="M171" i="4"/>
  <c r="AK172" i="5" s="1"/>
  <c r="M147" i="4"/>
  <c r="AK148" i="5" s="1"/>
  <c r="M130" i="4"/>
  <c r="G191" i="4"/>
  <c r="AI192" i="5" s="1"/>
  <c r="M152" i="4"/>
  <c r="AK153" i="5" s="1"/>
  <c r="M148" i="4"/>
  <c r="AK149" i="5" s="1"/>
  <c r="M172" i="4"/>
  <c r="AK173" i="5" s="1"/>
  <c r="G165" i="4"/>
  <c r="H165" i="4" s="1"/>
  <c r="AJ166" i="5" s="1"/>
  <c r="R164" i="4"/>
  <c r="AL165" i="5" s="1"/>
  <c r="M149" i="4"/>
  <c r="AK150" i="5" s="1"/>
  <c r="AM149" i="5"/>
  <c r="G187" i="4"/>
  <c r="H187" i="4" s="1"/>
  <c r="AJ188" i="5" s="1"/>
  <c r="G188" i="4"/>
  <c r="AI189" i="5" s="1"/>
  <c r="AM169" i="5"/>
  <c r="AM168" i="5"/>
  <c r="G189" i="4"/>
  <c r="AI190" i="5" s="1"/>
  <c r="AM173" i="5"/>
  <c r="M170" i="4"/>
  <c r="AK171" i="5" s="1"/>
  <c r="M151" i="4"/>
  <c r="AK152" i="5" s="1"/>
  <c r="M132" i="4"/>
  <c r="AK133" i="5" s="1"/>
  <c r="G111" i="4"/>
  <c r="AI112" i="5" s="1"/>
  <c r="G88" i="4"/>
  <c r="AI89" i="5" s="1"/>
  <c r="M76" i="4"/>
  <c r="AK77" i="5" s="1"/>
  <c r="G70" i="4"/>
  <c r="AI71" i="5" s="1"/>
  <c r="M56" i="4"/>
  <c r="AK57" i="5" s="1"/>
  <c r="G51" i="4"/>
  <c r="AI52" i="5" s="1"/>
  <c r="M31" i="4"/>
  <c r="AK32" i="5" s="1"/>
  <c r="G146" i="4"/>
  <c r="H146" i="4" s="1"/>
  <c r="AJ147" i="5" s="1"/>
  <c r="G145" i="4"/>
  <c r="AI146" i="5" s="1"/>
  <c r="G144" i="4"/>
  <c r="H144" i="4" s="1"/>
  <c r="AJ145" i="5" s="1"/>
  <c r="G128" i="4"/>
  <c r="H128" i="4" s="1"/>
  <c r="AJ129" i="5" s="1"/>
  <c r="G127" i="4"/>
  <c r="AI128" i="5" s="1"/>
  <c r="G126" i="4"/>
  <c r="AI127" i="5" s="1"/>
  <c r="G125" i="4"/>
  <c r="AI126" i="5" s="1"/>
  <c r="G113" i="4"/>
  <c r="H113" i="4" s="1"/>
  <c r="AJ114" i="5" s="1"/>
  <c r="M94" i="4"/>
  <c r="AK95" i="5" s="1"/>
  <c r="M90" i="4"/>
  <c r="AK91" i="5" s="1"/>
  <c r="G89" i="4"/>
  <c r="AI90" i="5" s="1"/>
  <c r="M72" i="4"/>
  <c r="AK73" i="5" s="1"/>
  <c r="G71" i="4"/>
  <c r="H71" i="4" s="1"/>
  <c r="AJ72" i="5" s="1"/>
  <c r="G52" i="4"/>
  <c r="H52" i="4" s="1"/>
  <c r="AJ53" i="5" s="1"/>
  <c r="M95" i="4"/>
  <c r="AK96" i="5" s="1"/>
  <c r="M33" i="4"/>
  <c r="AK34" i="5" s="1"/>
  <c r="M96" i="4"/>
  <c r="AK97" i="5" s="1"/>
  <c r="AM95" i="5"/>
  <c r="M91" i="4"/>
  <c r="AK92" i="5" s="1"/>
  <c r="M73" i="4"/>
  <c r="AK74" i="5" s="1"/>
  <c r="G67" i="4"/>
  <c r="AI68" i="5" s="1"/>
  <c r="G46" i="4"/>
  <c r="AI47" i="5" s="1"/>
  <c r="G45" i="4"/>
  <c r="H45" i="4" s="1"/>
  <c r="AJ46" i="5" s="1"/>
  <c r="M34" i="4"/>
  <c r="AK35" i="5" s="1"/>
  <c r="M92" i="4"/>
  <c r="AK93" i="5" s="1"/>
  <c r="M75" i="4"/>
  <c r="AK76" i="5" s="1"/>
  <c r="AM74" i="5"/>
  <c r="G69" i="4"/>
  <c r="H69" i="4" s="1"/>
  <c r="AJ70" i="5" s="1"/>
  <c r="M55" i="4"/>
  <c r="AK56" i="5" s="1"/>
  <c r="G54" i="4"/>
  <c r="AI55" i="5" s="1"/>
  <c r="G48" i="4"/>
  <c r="H48" i="4" s="1"/>
  <c r="AJ49" i="5" s="1"/>
  <c r="M36" i="4"/>
  <c r="H193" i="3"/>
  <c r="U194" i="5" s="1"/>
  <c r="H188" i="3"/>
  <c r="U189" i="5" s="1"/>
  <c r="V188" i="5"/>
  <c r="V177" i="5"/>
  <c r="H172" i="3"/>
  <c r="U173" i="5" s="1"/>
  <c r="H161" i="3"/>
  <c r="U162" i="5" s="1"/>
  <c r="H156" i="3"/>
  <c r="U157" i="5" s="1"/>
  <c r="H136" i="3"/>
  <c r="U137" i="5" s="1"/>
  <c r="H123" i="3"/>
  <c r="U124" i="5" s="1"/>
  <c r="V123" i="5"/>
  <c r="V116" i="5"/>
  <c r="V103" i="5"/>
  <c r="H93" i="3"/>
  <c r="U94" i="5" s="1"/>
  <c r="H87" i="3"/>
  <c r="U88" i="5" s="1"/>
  <c r="E82" i="3"/>
  <c r="T83" i="5" s="1"/>
  <c r="H60" i="3"/>
  <c r="U61" i="5" s="1"/>
  <c r="V59" i="5"/>
  <c r="V53" i="5"/>
  <c r="H47" i="3"/>
  <c r="U48" i="5" s="1"/>
  <c r="Y25" i="5"/>
  <c r="DT145" i="75"/>
  <c r="C144" i="84" s="1"/>
  <c r="H102" i="3"/>
  <c r="U103" i="5" s="1"/>
  <c r="H97" i="3"/>
  <c r="U98" i="5" s="1"/>
  <c r="Y68" i="5"/>
  <c r="H58" i="3"/>
  <c r="U59" i="5" s="1"/>
  <c r="E15" i="3"/>
  <c r="T16" i="5" s="1"/>
  <c r="H14" i="3"/>
  <c r="U15" i="5" s="1"/>
  <c r="DT60" i="75"/>
  <c r="C59" i="84" s="1"/>
  <c r="AM7" i="5"/>
  <c r="H176" i="3"/>
  <c r="U177" i="5" s="1"/>
  <c r="V176" i="5"/>
  <c r="V148" i="5"/>
  <c r="H143" i="3"/>
  <c r="U144" i="5" s="1"/>
  <c r="H142" i="3"/>
  <c r="U143" i="5" s="1"/>
  <c r="V142" i="5"/>
  <c r="V135" i="5"/>
  <c r="H130" i="3"/>
  <c r="U131" i="5" s="1"/>
  <c r="AV42" i="5"/>
  <c r="AW42"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U165" i="5" s="1"/>
  <c r="H108" i="3"/>
  <c r="U109" i="5" s="1"/>
  <c r="H96" i="3"/>
  <c r="U97" i="5" s="1"/>
  <c r="V96" i="5"/>
  <c r="H90" i="3"/>
  <c r="U91" i="5" s="1"/>
  <c r="H84" i="3"/>
  <c r="U85" i="5" s="1"/>
  <c r="V84" i="5"/>
  <c r="V70" i="5"/>
  <c r="V57" i="5"/>
  <c r="V39" i="5"/>
  <c r="DT172" i="75"/>
  <c r="DT150" i="75"/>
  <c r="C149" i="84" s="1"/>
  <c r="V153" i="5"/>
  <c r="H147" i="3"/>
  <c r="U148" i="5" s="1"/>
  <c r="E143" i="3"/>
  <c r="H121" i="3"/>
  <c r="U122" i="5" s="1"/>
  <c r="V120" i="5"/>
  <c r="H70" i="3"/>
  <c r="U71" i="5" s="1"/>
  <c r="V63" i="5"/>
  <c r="V33" i="5"/>
  <c r="E28" i="3"/>
  <c r="V25" i="5"/>
  <c r="V6" i="5"/>
  <c r="Y192" i="5"/>
  <c r="V184" i="5"/>
  <c r="V180" i="5"/>
  <c r="E175" i="3"/>
  <c r="T176" i="5" s="1"/>
  <c r="V174" i="5"/>
  <c r="H158" i="3"/>
  <c r="U159" i="5" s="1"/>
  <c r="Y155" i="5"/>
  <c r="V152" i="5"/>
  <c r="H126" i="3"/>
  <c r="U127" i="5" s="1"/>
  <c r="V119" i="5"/>
  <c r="V112" i="5"/>
  <c r="H107" i="3"/>
  <c r="U108" i="5" s="1"/>
  <c r="V74" i="5"/>
  <c r="V56" i="5"/>
  <c r="H44" i="3"/>
  <c r="U45" i="5" s="1"/>
  <c r="V38" i="5"/>
  <c r="V32" i="5"/>
  <c r="V24" i="5"/>
  <c r="V17" i="5"/>
  <c r="G101" i="4"/>
  <c r="AI102" i="5" s="1"/>
  <c r="G100" i="4"/>
  <c r="H100" i="4" s="1"/>
  <c r="AJ101" i="5" s="1"/>
  <c r="G99" i="4"/>
  <c r="AI100" i="5" s="1"/>
  <c r="G77" i="4"/>
  <c r="AI78" i="5" s="1"/>
  <c r="G58" i="4"/>
  <c r="AI59" i="5" s="1"/>
  <c r="G38" i="4"/>
  <c r="H38" i="4" s="1"/>
  <c r="AJ39" i="5" s="1"/>
  <c r="G11" i="4"/>
  <c r="H11" i="4" s="1"/>
  <c r="AJ12" i="5" s="1"/>
  <c r="G10" i="4"/>
  <c r="AI11" i="5" s="1"/>
  <c r="H132" i="3"/>
  <c r="U133" i="5" s="1"/>
  <c r="E121" i="3"/>
  <c r="T122" i="5" s="1"/>
  <c r="E113" i="3"/>
  <c r="T114" i="5" s="1"/>
  <c r="E108" i="3"/>
  <c r="T109" i="5" s="1"/>
  <c r="H105" i="3"/>
  <c r="U106" i="5" s="1"/>
  <c r="E100" i="3"/>
  <c r="T101" i="5" s="1"/>
  <c r="E96" i="3"/>
  <c r="T97" i="5" s="1"/>
  <c r="H81" i="3"/>
  <c r="U82" i="5" s="1"/>
  <c r="V81" i="5"/>
  <c r="E76" i="3"/>
  <c r="T77" i="5" s="1"/>
  <c r="H62" i="3"/>
  <c r="U63" i="5" s="1"/>
  <c r="H61" i="3"/>
  <c r="U62" i="5" s="1"/>
  <c r="H55" i="3"/>
  <c r="U56" i="5" s="1"/>
  <c r="V55" i="5"/>
  <c r="V49" i="5"/>
  <c r="H42" i="3"/>
  <c r="U43" i="5" s="1"/>
  <c r="V31" i="5"/>
  <c r="H23" i="3"/>
  <c r="U24" i="5" s="1"/>
  <c r="AY46" i="5"/>
  <c r="AY127" i="5"/>
  <c r="G153" i="84"/>
  <c r="AY12" i="5"/>
  <c r="AY28" i="5"/>
  <c r="J49" i="5"/>
  <c r="DU48" i="75"/>
  <c r="L49" i="5" s="1"/>
  <c r="J17" i="5"/>
  <c r="DQ151" i="75"/>
  <c r="J152" i="5" s="1"/>
  <c r="DQ87" i="75"/>
  <c r="J88" i="5" s="1"/>
  <c r="AV49" i="5"/>
  <c r="AW49" i="5" s="1"/>
  <c r="DQ143" i="75"/>
  <c r="J144" i="5" s="1"/>
  <c r="J182" i="5"/>
  <c r="DQ111" i="75"/>
  <c r="J112" i="5" s="1"/>
  <c r="DU129" i="75"/>
  <c r="L130" i="5" s="1"/>
  <c r="DQ55" i="75"/>
  <c r="J56" i="5" s="1"/>
  <c r="DQ167" i="75"/>
  <c r="J168" i="5" s="1"/>
  <c r="DQ79" i="75"/>
  <c r="J80" i="5" s="1"/>
  <c r="DQ71" i="75"/>
  <c r="J72" i="5" s="1"/>
  <c r="J160" i="5"/>
  <c r="DU159" i="75"/>
  <c r="L160" i="5" s="1"/>
  <c r="J158" i="5"/>
  <c r="J69" i="5"/>
  <c r="DU46" i="75"/>
  <c r="L47" i="5" s="1"/>
  <c r="J47" i="5"/>
  <c r="DU28" i="75"/>
  <c r="L29" i="5" s="1"/>
  <c r="J167" i="5"/>
  <c r="DU166" i="75"/>
  <c r="L167" i="5" s="1"/>
  <c r="J106" i="5"/>
  <c r="DU45" i="75"/>
  <c r="L46" i="5" s="1"/>
  <c r="J46" i="5"/>
  <c r="J193" i="5"/>
  <c r="DU42" i="75"/>
  <c r="L43" i="5" s="1"/>
  <c r="DU23" i="75"/>
  <c r="L24" i="5" s="1"/>
  <c r="DU6" i="75"/>
  <c r="L7" i="5" s="1"/>
  <c r="DU52" i="75"/>
  <c r="L53" i="5" s="1"/>
  <c r="J53" i="5"/>
  <c r="J25" i="5"/>
  <c r="J185" i="5"/>
  <c r="J190" i="5"/>
  <c r="J94" i="5"/>
  <c r="J31" i="5"/>
  <c r="J103" i="5"/>
  <c r="J134" i="5"/>
  <c r="DU169" i="75"/>
  <c r="L170" i="5" s="1"/>
  <c r="DU14" i="75"/>
  <c r="L15" i="5" s="1"/>
  <c r="J15" i="5"/>
  <c r="J73" i="5"/>
  <c r="M3" i="4"/>
  <c r="AK4" i="5" s="1"/>
  <c r="AA89" i="5"/>
  <c r="H59" i="4"/>
  <c r="AJ60" i="5" s="1"/>
  <c r="G172" i="4"/>
  <c r="AI173" i="5" s="1"/>
  <c r="AI9" i="5"/>
  <c r="G3" i="4"/>
  <c r="AI4" i="5" s="1"/>
  <c r="AA186" i="5"/>
  <c r="Q106" i="3"/>
  <c r="T106" i="3" s="1"/>
  <c r="X107" i="5" s="1"/>
  <c r="R136" i="3"/>
  <c r="S136" i="3" s="1"/>
  <c r="T136" i="3" s="1"/>
  <c r="X137" i="5" s="1"/>
  <c r="R116" i="3"/>
  <c r="S116" i="3" s="1"/>
  <c r="T116" i="3" s="1"/>
  <c r="X117" i="5" s="1"/>
  <c r="Q16" i="3"/>
  <c r="T16" i="3" s="1"/>
  <c r="X17" i="5" s="1"/>
  <c r="R12" i="3"/>
  <c r="S12" i="3" s="1"/>
  <c r="T12" i="3" s="1"/>
  <c r="X13" i="5" s="1"/>
  <c r="R7" i="3"/>
  <c r="S7" i="3" s="1"/>
  <c r="T7" i="3" s="1"/>
  <c r="X8" i="5" s="1"/>
  <c r="R63" i="3"/>
  <c r="S63" i="3" s="1"/>
  <c r="T63" i="3" s="1"/>
  <c r="X64" i="5" s="1"/>
  <c r="Q124" i="3"/>
  <c r="T124" i="3" s="1"/>
  <c r="X125" i="5" s="1"/>
  <c r="R70" i="3"/>
  <c r="S70" i="3" s="1"/>
  <c r="T70" i="3" s="1"/>
  <c r="X71" i="5" s="1"/>
  <c r="R146" i="3"/>
  <c r="S146" i="3" s="1"/>
  <c r="T146" i="3" s="1"/>
  <c r="X147" i="5" s="1"/>
  <c r="R17" i="3"/>
  <c r="S17" i="3" s="1"/>
  <c r="T17" i="3" s="1"/>
  <c r="X18" i="5" s="1"/>
  <c r="Q167" i="3"/>
  <c r="T167" i="3" s="1"/>
  <c r="X168" i="5" s="1"/>
  <c r="Q164" i="3"/>
  <c r="T164" i="3" s="1"/>
  <c r="X165" i="5" s="1"/>
  <c r="Q3" i="3"/>
  <c r="T3" i="3" s="1"/>
  <c r="X4" i="5" s="1"/>
  <c r="Q158" i="3"/>
  <c r="T158" i="3" s="1"/>
  <c r="X159" i="5" s="1"/>
  <c r="R30" i="3"/>
  <c r="S30" i="3" s="1"/>
  <c r="T30" i="3" s="1"/>
  <c r="X31" i="5" s="1"/>
  <c r="R189" i="3"/>
  <c r="S189" i="3" s="1"/>
  <c r="T189" i="3" s="1"/>
  <c r="X190" i="5" s="1"/>
  <c r="Q173" i="3"/>
  <c r="T173" i="3" s="1"/>
  <c r="Q36" i="3"/>
  <c r="T36" i="3" s="1"/>
  <c r="X37" i="5" s="1"/>
  <c r="R54" i="3"/>
  <c r="S54" i="3" s="1"/>
  <c r="T54" i="3" s="1"/>
  <c r="X55" i="5" s="1"/>
  <c r="Q89" i="3"/>
  <c r="T89" i="3" s="1"/>
  <c r="X90" i="5" s="1"/>
  <c r="R135" i="3"/>
  <c r="S135" i="3" s="1"/>
  <c r="T135" i="3" s="1"/>
  <c r="X136" i="5" s="1"/>
  <c r="Q138" i="3"/>
  <c r="T138" i="3" s="1"/>
  <c r="X139" i="5" s="1"/>
  <c r="R29" i="3"/>
  <c r="S29" i="3" s="1"/>
  <c r="T29" i="3" s="1"/>
  <c r="X30" i="5" s="1"/>
  <c r="R55" i="3"/>
  <c r="S55" i="3" s="1"/>
  <c r="T55" i="3" s="1"/>
  <c r="R184" i="3"/>
  <c r="S184" i="3" s="1"/>
  <c r="T184" i="3" s="1"/>
  <c r="X185" i="5" s="1"/>
  <c r="Q100" i="3"/>
  <c r="T100" i="3" s="1"/>
  <c r="X101" i="5" s="1"/>
  <c r="R140" i="3"/>
  <c r="S140" i="3" s="1"/>
  <c r="T140" i="3" s="1"/>
  <c r="R169" i="3"/>
  <c r="S169" i="3" s="1"/>
  <c r="T169" i="3" s="1"/>
  <c r="Q77" i="3"/>
  <c r="T77" i="3" s="1"/>
  <c r="R49" i="3"/>
  <c r="S49" i="3" s="1"/>
  <c r="T49" i="3" s="1"/>
  <c r="X50" i="5" s="1"/>
  <c r="R83" i="3"/>
  <c r="S83" i="3" s="1"/>
  <c r="T83" i="3" s="1"/>
  <c r="X84" i="5" s="1"/>
  <c r="Q172" i="3"/>
  <c r="T172" i="3" s="1"/>
  <c r="X173" i="5" s="1"/>
  <c r="R60" i="3"/>
  <c r="S60" i="3" s="1"/>
  <c r="T60" i="3" s="1"/>
  <c r="X61" i="5" s="1"/>
  <c r="Q155" i="3"/>
  <c r="T155" i="3" s="1"/>
  <c r="X156" i="5" s="1"/>
  <c r="Q181" i="3"/>
  <c r="T181" i="3" s="1"/>
  <c r="X182" i="5" s="1"/>
  <c r="Q123" i="3"/>
  <c r="T123" i="3" s="1"/>
  <c r="R95" i="3"/>
  <c r="S95" i="3" s="1"/>
  <c r="T95" i="3" s="1"/>
  <c r="X96" i="5" s="1"/>
  <c r="AV53" i="5"/>
  <c r="AW53" i="5" s="1"/>
  <c r="T59" i="3"/>
  <c r="X60" i="5" s="1"/>
  <c r="R23" i="3"/>
  <c r="S23" i="3" s="1"/>
  <c r="T23" i="3" s="1"/>
  <c r="X24" i="5" s="1"/>
  <c r="R28" i="3"/>
  <c r="S28" i="3" s="1"/>
  <c r="T28" i="3" s="1"/>
  <c r="X29" i="5" s="1"/>
  <c r="Q131" i="3"/>
  <c r="T131" i="3" s="1"/>
  <c r="X132" i="5" s="1"/>
  <c r="R84" i="3"/>
  <c r="S84" i="3" s="1"/>
  <c r="T84" i="3" s="1"/>
  <c r="X85" i="5" s="1"/>
  <c r="R94" i="3"/>
  <c r="S94" i="3" s="1"/>
  <c r="T94" i="3" s="1"/>
  <c r="R114" i="3"/>
  <c r="S114" i="3" s="1"/>
  <c r="T114" i="3" s="1"/>
  <c r="X115" i="5" s="1"/>
  <c r="AA136" i="5"/>
  <c r="AA29" i="5"/>
  <c r="AA148" i="5"/>
  <c r="AA52" i="5"/>
  <c r="AA176" i="5"/>
  <c r="AA92" i="5"/>
  <c r="R166" i="3"/>
  <c r="S166" i="3" s="1"/>
  <c r="T166" i="3" s="1"/>
  <c r="X167" i="5" s="1"/>
  <c r="R8" i="3"/>
  <c r="S8" i="3" s="1"/>
  <c r="T8" i="3" s="1"/>
  <c r="X9" i="5" s="1"/>
  <c r="R53" i="3"/>
  <c r="S53" i="3" s="1"/>
  <c r="T53" i="3" s="1"/>
  <c r="X54" i="5" s="1"/>
  <c r="R162" i="3"/>
  <c r="S162" i="3" s="1"/>
  <c r="T162" i="3" s="1"/>
  <c r="X163" i="5" s="1"/>
  <c r="Q187" i="3"/>
  <c r="T187" i="3" s="1"/>
  <c r="X188" i="5" s="1"/>
  <c r="R31" i="3"/>
  <c r="S31" i="3" s="1"/>
  <c r="T31" i="3" s="1"/>
  <c r="R154" i="3"/>
  <c r="S154" i="3" s="1"/>
  <c r="T154" i="3" s="1"/>
  <c r="X155" i="5" s="1"/>
  <c r="R112" i="3"/>
  <c r="S112" i="3" s="1"/>
  <c r="T112" i="3" s="1"/>
  <c r="X113" i="5" s="1"/>
  <c r="Q44" i="3"/>
  <c r="T44" i="3" s="1"/>
  <c r="X45" i="5" s="1"/>
  <c r="R21" i="3"/>
  <c r="S21" i="3" s="1"/>
  <c r="T21" i="3" s="1"/>
  <c r="X22" i="5" s="1"/>
  <c r="R71" i="3"/>
  <c r="S71" i="3" s="1"/>
  <c r="T71" i="3" s="1"/>
  <c r="X72" i="5" s="1"/>
  <c r="Q72" i="3"/>
  <c r="T72" i="3" s="1"/>
  <c r="X73" i="5" s="1"/>
  <c r="Q35" i="3"/>
  <c r="T35" i="3" s="1"/>
  <c r="X36" i="5" s="1"/>
  <c r="R98" i="3"/>
  <c r="S98" i="3" s="1"/>
  <c r="T98" i="3" s="1"/>
  <c r="X99" i="5" s="1"/>
  <c r="Q108" i="3"/>
  <c r="T108" i="3" s="1"/>
  <c r="R65" i="3"/>
  <c r="S65" i="3" s="1"/>
  <c r="T65" i="3" s="1"/>
  <c r="X66" i="5" s="1"/>
  <c r="R143" i="3"/>
  <c r="S143" i="3" s="1"/>
  <c r="T143" i="3" s="1"/>
  <c r="X144" i="5" s="1"/>
  <c r="R93" i="3"/>
  <c r="S93" i="3" s="1"/>
  <c r="T93" i="3" s="1"/>
  <c r="X94" i="5" s="1"/>
  <c r="T5" i="3"/>
  <c r="X6" i="5" s="1"/>
  <c r="R62" i="3"/>
  <c r="S62" i="3" s="1"/>
  <c r="T62" i="3" s="1"/>
  <c r="X63" i="5" s="1"/>
  <c r="R148" i="3"/>
  <c r="S148" i="3" s="1"/>
  <c r="T148" i="3" s="1"/>
  <c r="X149" i="5" s="1"/>
  <c r="R82" i="3"/>
  <c r="S82" i="3" s="1"/>
  <c r="T82" i="3" s="1"/>
  <c r="X83" i="5" s="1"/>
  <c r="Q192" i="3"/>
  <c r="T192" i="3" s="1"/>
  <c r="X193" i="5" s="1"/>
  <c r="R118" i="3"/>
  <c r="S118" i="3" s="1"/>
  <c r="T118" i="3" s="1"/>
  <c r="X119" i="5" s="1"/>
  <c r="R175" i="3"/>
  <c r="S175" i="3" s="1"/>
  <c r="T175" i="3" s="1"/>
  <c r="X176" i="5" s="1"/>
  <c r="AA183" i="5"/>
  <c r="R48" i="3"/>
  <c r="S48" i="3" s="1"/>
  <c r="T48" i="3" s="1"/>
  <c r="X49" i="5" s="1"/>
  <c r="R150" i="3"/>
  <c r="S150" i="3" s="1"/>
  <c r="T150" i="3" s="1"/>
  <c r="X151" i="5" s="1"/>
  <c r="R170" i="3"/>
  <c r="S170" i="3" s="1"/>
  <c r="T170" i="3" s="1"/>
  <c r="X171" i="5" s="1"/>
  <c r="R132" i="3"/>
  <c r="S132" i="3" s="1"/>
  <c r="T132" i="3" s="1"/>
  <c r="X133" i="5" s="1"/>
  <c r="R111" i="3"/>
  <c r="S111" i="3" s="1"/>
  <c r="T111" i="3" s="1"/>
  <c r="X112" i="5" s="1"/>
  <c r="Q122" i="3"/>
  <c r="T122" i="3" s="1"/>
  <c r="X123" i="5" s="1"/>
  <c r="AA152" i="5"/>
  <c r="Q26" i="3"/>
  <c r="T26" i="3" s="1"/>
  <c r="X27" i="5" s="1"/>
  <c r="Q141" i="3"/>
  <c r="T141" i="3" s="1"/>
  <c r="X142" i="5" s="1"/>
  <c r="R153" i="3"/>
  <c r="S153" i="3" s="1"/>
  <c r="T153" i="3" s="1"/>
  <c r="X154" i="5" s="1"/>
  <c r="Q43" i="3"/>
  <c r="T43" i="3" s="1"/>
  <c r="X44" i="5" s="1"/>
  <c r="T182" i="3"/>
  <c r="X183" i="5" s="1"/>
  <c r="R174" i="3"/>
  <c r="S174" i="3" s="1"/>
  <c r="T174" i="3" s="1"/>
  <c r="X175" i="5" s="1"/>
  <c r="R149" i="3"/>
  <c r="S149" i="3" s="1"/>
  <c r="T149" i="3" s="1"/>
  <c r="X150" i="5" s="1"/>
  <c r="R156" i="3"/>
  <c r="S156" i="3" s="1"/>
  <c r="T156" i="3" s="1"/>
  <c r="Q177" i="3"/>
  <c r="T177" i="3" s="1"/>
  <c r="X178" i="5" s="1"/>
  <c r="AA13" i="5"/>
  <c r="AA161" i="5"/>
  <c r="AA16" i="5"/>
  <c r="AA167" i="5"/>
  <c r="AA19" i="5"/>
  <c r="AA191" i="5"/>
  <c r="AA57" i="5"/>
  <c r="AA135" i="5"/>
  <c r="AA173" i="5"/>
  <c r="AA165" i="5"/>
  <c r="AA158" i="5"/>
  <c r="AA151" i="5"/>
  <c r="AA127" i="5"/>
  <c r="AA17" i="5"/>
  <c r="AA194" i="5"/>
  <c r="AA182" i="5"/>
  <c r="AA175" i="5"/>
  <c r="AA146" i="5"/>
  <c r="AA172" i="5"/>
  <c r="AA149" i="5"/>
  <c r="AA143" i="5"/>
  <c r="AA190" i="5"/>
  <c r="AA162" i="5"/>
  <c r="AA153" i="5"/>
  <c r="AA100" i="5"/>
  <c r="AA150" i="5"/>
  <c r="AA77" i="5"/>
  <c r="AA69" i="5"/>
  <c r="AA189" i="5"/>
  <c r="AA147" i="5"/>
  <c r="AA145" i="5"/>
  <c r="AA80" i="5"/>
  <c r="AA46" i="5"/>
  <c r="AA164" i="5"/>
  <c r="AA154" i="5"/>
  <c r="AA79" i="5"/>
  <c r="AA50" i="5"/>
  <c r="AA43" i="5"/>
  <c r="AA37" i="5"/>
  <c r="AA15" i="5"/>
  <c r="AA123" i="5"/>
  <c r="AA117" i="5"/>
  <c r="AA113" i="5"/>
  <c r="AA59" i="5"/>
  <c r="AA45" i="5"/>
  <c r="AA26" i="5"/>
  <c r="AA156" i="5"/>
  <c r="AA126" i="5"/>
  <c r="AA85" i="5"/>
  <c r="AA177" i="5"/>
  <c r="AA144" i="5"/>
  <c r="AA129" i="5"/>
  <c r="AA112" i="5"/>
  <c r="AA94" i="5"/>
  <c r="AA67" i="5"/>
  <c r="AA122" i="5"/>
  <c r="AA44" i="5"/>
  <c r="AA170" i="5"/>
  <c r="AA120" i="5"/>
  <c r="AA110" i="5"/>
  <c r="AA42" i="5"/>
  <c r="AA39" i="5"/>
  <c r="AA36" i="5"/>
  <c r="AA28" i="5"/>
  <c r="H189" i="3"/>
  <c r="U190" i="5" s="1"/>
  <c r="H179" i="3"/>
  <c r="U180" i="5" s="1"/>
  <c r="H174" i="3"/>
  <c r="U175" i="5" s="1"/>
  <c r="H162" i="3"/>
  <c r="U163" i="5" s="1"/>
  <c r="H19" i="3"/>
  <c r="U20" i="5" s="1"/>
  <c r="H4" i="3"/>
  <c r="U5" i="5" s="1"/>
  <c r="H191" i="3"/>
  <c r="U192" i="5" s="1"/>
  <c r="H3" i="3"/>
  <c r="U4" i="5" s="1"/>
  <c r="Y104" i="5"/>
  <c r="Y142" i="5"/>
  <c r="Y74" i="5"/>
  <c r="AV16" i="5"/>
  <c r="AW16" i="5" s="1"/>
  <c r="AV96" i="5"/>
  <c r="AW96" i="5" s="1"/>
  <c r="AV188" i="5"/>
  <c r="AW188" i="5" s="1"/>
  <c r="V42" i="5"/>
  <c r="AV74" i="5"/>
  <c r="AW74" i="5" s="1"/>
  <c r="E189" i="3"/>
  <c r="T190" i="5" s="1"/>
  <c r="E172" i="3"/>
  <c r="T173" i="5" s="1"/>
  <c r="E110" i="3"/>
  <c r="T111" i="5" s="1"/>
  <c r="E106" i="3"/>
  <c r="T107" i="5" s="1"/>
  <c r="AV80" i="5"/>
  <c r="AW80" i="5" s="1"/>
  <c r="DT92" i="75"/>
  <c r="C91" i="84" s="1"/>
  <c r="DT91" i="75"/>
  <c r="C90" i="84" s="1"/>
  <c r="F90" i="84" s="1"/>
  <c r="DT79" i="75"/>
  <c r="C78" i="84" s="1"/>
  <c r="DT69" i="75"/>
  <c r="C68" i="84" s="1"/>
  <c r="DT56" i="75"/>
  <c r="C55" i="84" s="1"/>
  <c r="DT25" i="75"/>
  <c r="C24" i="84" s="1"/>
  <c r="DT21" i="75"/>
  <c r="C20" i="84" s="1"/>
  <c r="F20" i="84" s="1"/>
  <c r="DT19" i="75"/>
  <c r="C18" i="84" s="1"/>
  <c r="F18" i="84" s="1"/>
  <c r="AV172" i="5"/>
  <c r="AW172" i="5" s="1"/>
  <c r="AV164" i="5"/>
  <c r="AW164" i="5" s="1"/>
  <c r="K170" i="5"/>
  <c r="AX170" i="5" s="1"/>
  <c r="E173" i="3"/>
  <c r="T174" i="5" s="1"/>
  <c r="E151" i="3"/>
  <c r="E111" i="3"/>
  <c r="E107" i="3"/>
  <c r="T108" i="5" s="1"/>
  <c r="E32" i="3"/>
  <c r="T33" i="5" s="1"/>
  <c r="E16" i="3"/>
  <c r="T17" i="5" s="1"/>
  <c r="E8" i="3"/>
  <c r="T9" i="5" s="1"/>
  <c r="AV156" i="5"/>
  <c r="AW156" i="5" s="1"/>
  <c r="AV144" i="5"/>
  <c r="AW144" i="5" s="1"/>
  <c r="AV72" i="5"/>
  <c r="AW72" i="5" s="1"/>
  <c r="T72" i="5"/>
  <c r="K18" i="5"/>
  <c r="AX18" i="5" s="1"/>
  <c r="E167" i="3"/>
  <c r="T168" i="5" s="1"/>
  <c r="E137" i="3"/>
  <c r="T138" i="5" s="1"/>
  <c r="E47" i="3"/>
  <c r="T48" i="5" s="1"/>
  <c r="K71" i="5"/>
  <c r="AX71" i="5" s="1"/>
  <c r="E20" i="3"/>
  <c r="T21" i="5" s="1"/>
  <c r="E9" i="3"/>
  <c r="T10" i="5" s="1"/>
  <c r="AV108" i="5"/>
  <c r="AW108" i="5" s="1"/>
  <c r="K46" i="5"/>
  <c r="AX46" i="5" s="1"/>
  <c r="K24" i="5"/>
  <c r="AX24" i="5" s="1"/>
  <c r="E188" i="3"/>
  <c r="T189" i="5" s="1"/>
  <c r="E171" i="3"/>
  <c r="T172" i="5" s="1"/>
  <c r="E118" i="3"/>
  <c r="T119" i="5" s="1"/>
  <c r="E105" i="3"/>
  <c r="T106" i="5" s="1"/>
  <c r="E68" i="3"/>
  <c r="T69" i="5" s="1"/>
  <c r="DT82" i="75"/>
  <c r="C81" i="84" s="1"/>
  <c r="F81" i="84" s="1"/>
  <c r="AV160" i="5"/>
  <c r="AW160" i="5" s="1"/>
  <c r="AV155" i="5"/>
  <c r="AW155" i="5" s="1"/>
  <c r="T132" i="5"/>
  <c r="E152" i="3"/>
  <c r="E144" i="3"/>
  <c r="E112" i="3"/>
  <c r="E83" i="3"/>
  <c r="E78" i="3"/>
  <c r="T79" i="5" s="1"/>
  <c r="E77" i="3"/>
  <c r="E69" i="3"/>
  <c r="T70" i="5" s="1"/>
  <c r="E62" i="3"/>
  <c r="E57" i="3"/>
  <c r="E55" i="3"/>
  <c r="T56" i="5" s="1"/>
  <c r="E33" i="3"/>
  <c r="E21" i="3"/>
  <c r="E13" i="3"/>
  <c r="T14" i="5" s="1"/>
  <c r="E11" i="3"/>
  <c r="E10" i="3"/>
  <c r="T28" i="5"/>
  <c r="E186" i="3"/>
  <c r="T187" i="5" s="1"/>
  <c r="E185" i="3"/>
  <c r="T186" i="5" s="1"/>
  <c r="E183" i="3"/>
  <c r="E164" i="3"/>
  <c r="T165" i="5" s="1"/>
  <c r="E162" i="3"/>
  <c r="T163" i="5" s="1"/>
  <c r="E156" i="3"/>
  <c r="T157" i="5" s="1"/>
  <c r="E155" i="3"/>
  <c r="T156" i="5" s="1"/>
  <c r="E134" i="3"/>
  <c r="T135" i="5" s="1"/>
  <c r="E115" i="3"/>
  <c r="T116" i="5" s="1"/>
  <c r="E92" i="3"/>
  <c r="E74" i="3"/>
  <c r="T75" i="5" s="1"/>
  <c r="E72" i="3"/>
  <c r="T73" i="5" s="1"/>
  <c r="E65" i="3"/>
  <c r="T66" i="5" s="1"/>
  <c r="E42" i="3"/>
  <c r="T43" i="5" s="1"/>
  <c r="E166" i="3"/>
  <c r="T167" i="5" s="1"/>
  <c r="E165" i="3"/>
  <c r="T166" i="5" s="1"/>
  <c r="E163" i="3"/>
  <c r="T164" i="5" s="1"/>
  <c r="E157" i="3"/>
  <c r="E149" i="3"/>
  <c r="T150" i="5" s="1"/>
  <c r="E142" i="3"/>
  <c r="T143" i="5" s="1"/>
  <c r="E141" i="3"/>
  <c r="T142" i="5" s="1"/>
  <c r="E135" i="3"/>
  <c r="T136" i="5" s="1"/>
  <c r="E126" i="3"/>
  <c r="T127" i="5" s="1"/>
  <c r="E103" i="3"/>
  <c r="T104" i="5" s="1"/>
  <c r="E95" i="3"/>
  <c r="T96" i="5" s="1"/>
  <c r="E81" i="3"/>
  <c r="T82" i="5" s="1"/>
  <c r="E75" i="3"/>
  <c r="T76" i="5" s="1"/>
  <c r="E60" i="3"/>
  <c r="T61" i="5" s="1"/>
  <c r="E53" i="3"/>
  <c r="T54" i="5" s="1"/>
  <c r="E45" i="3"/>
  <c r="E44" i="3"/>
  <c r="T45" i="5" s="1"/>
  <c r="E43" i="3"/>
  <c r="T44" i="5" s="1"/>
  <c r="E31" i="3"/>
  <c r="T32" i="5" s="1"/>
  <c r="E26" i="3"/>
  <c r="T27" i="5" s="1"/>
  <c r="E17" i="3"/>
  <c r="E3" i="3"/>
  <c r="T4" i="5" s="1"/>
  <c r="T175" i="5"/>
  <c r="AV151" i="5"/>
  <c r="AW151" i="5" s="1"/>
  <c r="AV143" i="5"/>
  <c r="AW143" i="5" s="1"/>
  <c r="AV131" i="5"/>
  <c r="AW131" i="5" s="1"/>
  <c r="T147" i="5"/>
  <c r="T55" i="5"/>
  <c r="T31" i="5"/>
  <c r="T102" i="5"/>
  <c r="AV137" i="5"/>
  <c r="AW137" i="5" s="1"/>
  <c r="T57" i="5"/>
  <c r="T20" i="5"/>
  <c r="T141" i="5"/>
  <c r="T133" i="5"/>
  <c r="AV175" i="5"/>
  <c r="AW175" i="5" s="1"/>
  <c r="AV91" i="5"/>
  <c r="AW91" i="5" s="1"/>
  <c r="AV67" i="5"/>
  <c r="AW67" i="5" s="1"/>
  <c r="AV94" i="5"/>
  <c r="AW94" i="5" s="1"/>
  <c r="AV90" i="5"/>
  <c r="AW90" i="5" s="1"/>
  <c r="AV70" i="5"/>
  <c r="AW70" i="5" s="1"/>
  <c r="AV62" i="5"/>
  <c r="AW62" i="5" s="1"/>
  <c r="AV125" i="5"/>
  <c r="AW125" i="5" s="1"/>
  <c r="AV113" i="5"/>
  <c r="AW113" i="5" s="1"/>
  <c r="AV31" i="5"/>
  <c r="AW31" i="5" s="1"/>
  <c r="AV23" i="5"/>
  <c r="AW23" i="5" s="1"/>
  <c r="AV15" i="5"/>
  <c r="AW15" i="5" s="1"/>
  <c r="AV11" i="5"/>
  <c r="AW11" i="5" s="1"/>
  <c r="DT170" i="75"/>
  <c r="C169" i="84" s="1"/>
  <c r="DT141" i="75"/>
  <c r="C140" i="84" s="1"/>
  <c r="F140" i="84" s="1"/>
  <c r="DT135" i="75"/>
  <c r="C134" i="84" s="1"/>
  <c r="DT134" i="75"/>
  <c r="C133" i="84" s="1"/>
  <c r="AV121" i="5"/>
  <c r="AW121" i="5" s="1"/>
  <c r="DT193" i="75"/>
  <c r="C192" i="84" s="1"/>
  <c r="DT180" i="75"/>
  <c r="C179" i="84" s="1"/>
  <c r="DT178" i="75"/>
  <c r="C177" i="84" s="1"/>
  <c r="DT149" i="75"/>
  <c r="C148" i="84" s="1"/>
  <c r="DT148" i="75"/>
  <c r="C147" i="84" s="1"/>
  <c r="DT115" i="75"/>
  <c r="C114" i="84" s="1"/>
  <c r="DT90" i="75"/>
  <c r="C89" i="84" s="1"/>
  <c r="F89" i="84" s="1"/>
  <c r="DT84" i="75"/>
  <c r="C83" i="84" s="1"/>
  <c r="DT12" i="75"/>
  <c r="C11" i="84" s="1"/>
  <c r="DT9" i="75"/>
  <c r="C8" i="84" s="1"/>
  <c r="F59" i="84"/>
  <c r="F106" i="84"/>
  <c r="K105" i="5"/>
  <c r="AX105" i="5" s="1"/>
  <c r="DU104" i="75"/>
  <c r="L105" i="5" s="1"/>
  <c r="K184" i="5"/>
  <c r="AX184" i="5" s="1"/>
  <c r="F113" i="84"/>
  <c r="K144" i="5"/>
  <c r="AX144" i="5" s="1"/>
  <c r="K177" i="5"/>
  <c r="AX177" i="5" s="1"/>
  <c r="DU88" i="75"/>
  <c r="L89" i="5" s="1"/>
  <c r="F130" i="84"/>
  <c r="DU89" i="75"/>
  <c r="L90" i="5" s="1"/>
  <c r="K176" i="5"/>
  <c r="AX176" i="5" s="1"/>
  <c r="AV154" i="5"/>
  <c r="AW154" i="5" s="1"/>
  <c r="AV146" i="5"/>
  <c r="AW146" i="5" s="1"/>
  <c r="AV138" i="5"/>
  <c r="AW138" i="5" s="1"/>
  <c r="K63" i="5"/>
  <c r="AX63" i="5" s="1"/>
  <c r="DU62" i="75"/>
  <c r="L63" i="5" s="1"/>
  <c r="DU128" i="75"/>
  <c r="L129" i="5" s="1"/>
  <c r="K129" i="5"/>
  <c r="AX129" i="5" s="1"/>
  <c r="DU94" i="75"/>
  <c r="L95" i="5" s="1"/>
  <c r="K95" i="5"/>
  <c r="AX95" i="5" s="1"/>
  <c r="DU70" i="75"/>
  <c r="L71" i="5" s="1"/>
  <c r="K90" i="5"/>
  <c r="AX90" i="5" s="1"/>
  <c r="DT7" i="75"/>
  <c r="C6" i="84" s="1"/>
  <c r="K49" i="5"/>
  <c r="AX49" i="5" s="1"/>
  <c r="DT126" i="75"/>
  <c r="C125" i="84" s="1"/>
  <c r="DT125" i="75"/>
  <c r="C124" i="84" s="1"/>
  <c r="DT121" i="75"/>
  <c r="C120" i="84" s="1"/>
  <c r="DT113" i="75"/>
  <c r="C112" i="84" s="1"/>
  <c r="DT112" i="75"/>
  <c r="C111" i="84" s="1"/>
  <c r="DT50" i="75"/>
  <c r="C49" i="84" s="1"/>
  <c r="DT49" i="75"/>
  <c r="C48" i="84" s="1"/>
  <c r="F48" i="84" s="1"/>
  <c r="DT40" i="75"/>
  <c r="C39" i="84" s="1"/>
  <c r="DT38" i="75"/>
  <c r="C37" i="84" s="1"/>
  <c r="F52" i="84"/>
  <c r="K54" i="5"/>
  <c r="AX54" i="5" s="1"/>
  <c r="DU53" i="75"/>
  <c r="L54" i="5" s="1"/>
  <c r="K72" i="5"/>
  <c r="AX72" i="5" s="1"/>
  <c r="F15" i="84"/>
  <c r="K29" i="5"/>
  <c r="AX29" i="5" s="1"/>
  <c r="K110" i="5"/>
  <c r="AX110" i="5" s="1"/>
  <c r="DU109" i="75"/>
  <c r="L110" i="5" s="1"/>
  <c r="F126" i="84"/>
  <c r="K128" i="5"/>
  <c r="AX128" i="5" s="1"/>
  <c r="K36" i="5"/>
  <c r="AX36" i="5" s="1"/>
  <c r="K87" i="5"/>
  <c r="AX87" i="5" s="1"/>
  <c r="DU5" i="75"/>
  <c r="L6" i="5" s="1"/>
  <c r="K140" i="5"/>
  <c r="AX140" i="5" s="1"/>
  <c r="DU139" i="75"/>
  <c r="L140" i="5" s="1"/>
  <c r="K98" i="5"/>
  <c r="AX98" i="5" s="1"/>
  <c r="DU191" i="75"/>
  <c r="L192" i="5" s="1"/>
  <c r="K192" i="5"/>
  <c r="AX192" i="5" s="1"/>
  <c r="K107" i="5"/>
  <c r="AX107" i="5" s="1"/>
  <c r="K82" i="5"/>
  <c r="AX82" i="5" s="1"/>
  <c r="K47" i="5"/>
  <c r="AX47" i="5" s="1"/>
  <c r="K160" i="5"/>
  <c r="AX160" i="5" s="1"/>
  <c r="K68" i="5"/>
  <c r="AX68" i="5" s="1"/>
  <c r="K12" i="5"/>
  <c r="AX12" i="5" s="1"/>
  <c r="K152" i="5"/>
  <c r="AX152" i="5" s="1"/>
  <c r="K27" i="5"/>
  <c r="AX27" i="5" s="1"/>
  <c r="K161" i="5"/>
  <c r="AX161" i="5" s="1"/>
  <c r="K89" i="5"/>
  <c r="AX89" i="5" s="1"/>
  <c r="K32" i="5"/>
  <c r="AX32" i="5" s="1"/>
  <c r="DU3" i="75"/>
  <c r="L4" i="5" s="1"/>
  <c r="AV39" i="5" l="1"/>
  <c r="AW39" i="5" s="1"/>
  <c r="AV61" i="5"/>
  <c r="AW61" i="5" s="1"/>
  <c r="H174" i="4"/>
  <c r="AJ175" i="5" s="1"/>
  <c r="AY24" i="5"/>
  <c r="H102" i="4"/>
  <c r="AJ103" i="5" s="1"/>
  <c r="K147" i="5"/>
  <c r="AX147" i="5" s="1"/>
  <c r="AV83" i="5"/>
  <c r="AW83" i="5" s="1"/>
  <c r="AV103" i="5"/>
  <c r="AW103" i="5" s="1"/>
  <c r="AV162" i="5"/>
  <c r="AW162" i="5" s="1"/>
  <c r="AV129" i="5"/>
  <c r="AW129" i="5" s="1"/>
  <c r="AV22" i="5"/>
  <c r="AW22" i="5" s="1"/>
  <c r="AV34" i="5"/>
  <c r="AW34" i="5" s="1"/>
  <c r="K65" i="5"/>
  <c r="AX65" i="5" s="1"/>
  <c r="DU27" i="75"/>
  <c r="L28" i="5" s="1"/>
  <c r="AY40" i="5"/>
  <c r="AY8" i="5"/>
  <c r="H106" i="4"/>
  <c r="AJ107" i="5" s="1"/>
  <c r="AR158" i="75"/>
  <c r="F159" i="5" s="1"/>
  <c r="H117" i="4"/>
  <c r="AJ118" i="5" s="1"/>
  <c r="H177" i="4"/>
  <c r="AJ178" i="5" s="1"/>
  <c r="AL58" i="75"/>
  <c r="AO175" i="75"/>
  <c r="C176" i="5" s="1"/>
  <c r="AL125" i="75"/>
  <c r="AL22" i="75"/>
  <c r="K186" i="5"/>
  <c r="AX186" i="5" s="1"/>
  <c r="C184" i="84"/>
  <c r="F169" i="84"/>
  <c r="C171" i="84"/>
  <c r="F171" i="84" s="1"/>
  <c r="H30" i="4"/>
  <c r="AJ31" i="5" s="1"/>
  <c r="F134" i="84"/>
  <c r="C131" i="84"/>
  <c r="DU13" i="75"/>
  <c r="L14" i="5" s="1"/>
  <c r="C12" i="84"/>
  <c r="DU24" i="75"/>
  <c r="L25" i="5" s="1"/>
  <c r="C23" i="84"/>
  <c r="C151" i="84"/>
  <c r="F151" i="84" s="1"/>
  <c r="F180" i="84"/>
  <c r="C181" i="84"/>
  <c r="F96" i="84"/>
  <c r="C94" i="84"/>
  <c r="F165" i="84"/>
  <c r="C153" i="84"/>
  <c r="C174" i="84"/>
  <c r="F174" i="84" s="1"/>
  <c r="AV4" i="5"/>
  <c r="AW4" i="5" s="1"/>
  <c r="BZ2" i="83"/>
  <c r="C164" i="84"/>
  <c r="F164" i="84" s="1"/>
  <c r="F61" i="84"/>
  <c r="C62" i="84"/>
  <c r="H148" i="4"/>
  <c r="AJ149" i="5" s="1"/>
  <c r="K15" i="5"/>
  <c r="AX15" i="5" s="1"/>
  <c r="F73" i="84"/>
  <c r="C74" i="84"/>
  <c r="C101" i="84"/>
  <c r="F101" i="84" s="1"/>
  <c r="C129" i="84"/>
  <c r="F129" i="84" s="1"/>
  <c r="C154" i="84"/>
  <c r="F154" i="84" s="1"/>
  <c r="F149" i="84"/>
  <c r="C150" i="84"/>
  <c r="F150" i="84" s="1"/>
  <c r="F5" i="84"/>
  <c r="C182" i="84"/>
  <c r="C175" i="84"/>
  <c r="F54" i="84"/>
  <c r="C162" i="84"/>
  <c r="F162" i="84" s="1"/>
  <c r="K175" i="5"/>
  <c r="AX175" i="5" s="1"/>
  <c r="C173" i="84"/>
  <c r="F173" i="84" s="1"/>
  <c r="K167" i="5"/>
  <c r="AX167" i="5" s="1"/>
  <c r="F55" i="84"/>
  <c r="C56" i="84"/>
  <c r="F56" i="84" s="1"/>
  <c r="C167" i="84"/>
  <c r="F167" i="84" s="1"/>
  <c r="DU192" i="75"/>
  <c r="L193" i="5" s="1"/>
  <c r="C191" i="84"/>
  <c r="F191" i="84" s="1"/>
  <c r="C119" i="84"/>
  <c r="F119" i="84" s="1"/>
  <c r="F107" i="84"/>
  <c r="C117" i="84"/>
  <c r="F117" i="84" s="1"/>
  <c r="DU184" i="75"/>
  <c r="L185" i="5" s="1"/>
  <c r="C183" i="84"/>
  <c r="F183" i="84" s="1"/>
  <c r="AL71" i="75"/>
  <c r="F6" i="84"/>
  <c r="C7" i="84"/>
  <c r="F7" i="84" s="1"/>
  <c r="F82" i="84"/>
  <c r="C76" i="84"/>
  <c r="F23" i="84"/>
  <c r="C21" i="84"/>
  <c r="F21" i="84" s="1"/>
  <c r="AL174" i="75"/>
  <c r="C32" i="84"/>
  <c r="AL191" i="75"/>
  <c r="F14" i="84"/>
  <c r="C19" i="84"/>
  <c r="F13" i="84"/>
  <c r="C17" i="84"/>
  <c r="F17" i="84" s="1"/>
  <c r="C71" i="84"/>
  <c r="F71" i="84" s="1"/>
  <c r="F122" i="84"/>
  <c r="C104" i="84"/>
  <c r="F104" i="84" s="1"/>
  <c r="F64" i="84"/>
  <c r="C66" i="84"/>
  <c r="F66" i="84" s="1"/>
  <c r="F138" i="84"/>
  <c r="C132" i="84"/>
  <c r="C178" i="84"/>
  <c r="F178" i="84" s="1"/>
  <c r="K120" i="5"/>
  <c r="AX120" i="5" s="1"/>
  <c r="C118" i="84"/>
  <c r="C186" i="84"/>
  <c r="F87" i="84"/>
  <c r="C85" i="84"/>
  <c r="F85" i="84" s="1"/>
  <c r="F112" i="84"/>
  <c r="C109" i="84"/>
  <c r="F109" i="84" s="1"/>
  <c r="F69" i="84"/>
  <c r="C67" i="84"/>
  <c r="F67" i="84" s="1"/>
  <c r="F91" i="84"/>
  <c r="C30" i="84"/>
  <c r="F30" i="84" s="1"/>
  <c r="O36" i="3"/>
  <c r="W37" i="5" s="1"/>
  <c r="K6" i="5"/>
  <c r="AX6" i="5" s="1"/>
  <c r="C4" i="84"/>
  <c r="B168" i="84"/>
  <c r="BZ168" i="83"/>
  <c r="AO62" i="75"/>
  <c r="AR146" i="75"/>
  <c r="F147" i="5" s="1"/>
  <c r="AO128" i="75"/>
  <c r="F45" i="84"/>
  <c r="C65" i="84"/>
  <c r="F65" i="84" s="1"/>
  <c r="C116" i="84"/>
  <c r="F116" i="84" s="1"/>
  <c r="K33" i="5"/>
  <c r="AX33" i="5" s="1"/>
  <c r="C31" i="84"/>
  <c r="F31" i="84" s="1"/>
  <c r="F120" i="84"/>
  <c r="C110" i="84"/>
  <c r="F110" i="84" s="1"/>
  <c r="C172" i="84"/>
  <c r="F172" i="84" s="1"/>
  <c r="AK194" i="83"/>
  <c r="C198" i="83"/>
  <c r="B10" i="84"/>
  <c r="B53" i="84"/>
  <c r="B117" i="84"/>
  <c r="E117" i="84" s="1"/>
  <c r="B181" i="84"/>
  <c r="E181" i="84" s="1"/>
  <c r="B38" i="84"/>
  <c r="B102" i="84"/>
  <c r="E102" i="84" s="1"/>
  <c r="B166" i="84"/>
  <c r="B15" i="84"/>
  <c r="E15" i="84" s="1"/>
  <c r="B79" i="84"/>
  <c r="B143" i="84"/>
  <c r="E143" i="84" s="1"/>
  <c r="B67" i="84"/>
  <c r="E67" i="84" s="1"/>
  <c r="B48" i="84"/>
  <c r="E48" i="84" s="1"/>
  <c r="B112" i="84"/>
  <c r="B184" i="84"/>
  <c r="E184" i="84" s="1"/>
  <c r="B97" i="84"/>
  <c r="E97" i="84" s="1"/>
  <c r="B161" i="84"/>
  <c r="E161" i="84" s="1"/>
  <c r="B155" i="84"/>
  <c r="B66" i="84"/>
  <c r="B130" i="84"/>
  <c r="E130" i="84" s="1"/>
  <c r="B27" i="84"/>
  <c r="E27" i="84" s="1"/>
  <c r="B36" i="84"/>
  <c r="B100" i="84"/>
  <c r="B164" i="84"/>
  <c r="E164" i="84" s="1"/>
  <c r="B46" i="84"/>
  <c r="E46" i="84" s="1"/>
  <c r="B151" i="84"/>
  <c r="B105" i="84"/>
  <c r="B172" i="84"/>
  <c r="E172" i="84" s="1"/>
  <c r="B5" i="84"/>
  <c r="E5" i="84" s="1"/>
  <c r="B69" i="84"/>
  <c r="E69" i="84" s="1"/>
  <c r="B133" i="84"/>
  <c r="B75" i="84"/>
  <c r="E75" i="84" s="1"/>
  <c r="B54" i="84"/>
  <c r="E54" i="84" s="1"/>
  <c r="B118" i="84"/>
  <c r="B182" i="84"/>
  <c r="E182" i="84" s="1"/>
  <c r="B95" i="84"/>
  <c r="E95" i="84" s="1"/>
  <c r="B159" i="84"/>
  <c r="E159" i="84" s="1"/>
  <c r="B171" i="84"/>
  <c r="E171" i="84" s="1"/>
  <c r="B64" i="84"/>
  <c r="E64" i="84" s="1"/>
  <c r="B128" i="84"/>
  <c r="E128" i="84" s="1"/>
  <c r="B35" i="84"/>
  <c r="E35" i="84" s="1"/>
  <c r="B49" i="84"/>
  <c r="B113" i="84"/>
  <c r="E113" i="84" s="1"/>
  <c r="B177" i="84"/>
  <c r="E177" i="84" s="1"/>
  <c r="B18" i="84"/>
  <c r="E18" i="84" s="1"/>
  <c r="B82" i="84"/>
  <c r="E82" i="84" s="1"/>
  <c r="B146" i="84"/>
  <c r="E146" i="84" s="1"/>
  <c r="B131" i="84"/>
  <c r="E131" i="84" s="1"/>
  <c r="B52" i="84"/>
  <c r="E52" i="84" s="1"/>
  <c r="B116" i="84"/>
  <c r="B180" i="84"/>
  <c r="E180" i="84" s="1"/>
  <c r="B61" i="84"/>
  <c r="E61" i="84" s="1"/>
  <c r="B115" i="84"/>
  <c r="E115" i="84" s="1"/>
  <c r="B169" i="84"/>
  <c r="B108" i="84"/>
  <c r="E108" i="84" s="1"/>
  <c r="B13" i="84"/>
  <c r="E13" i="84" s="1"/>
  <c r="B77" i="84"/>
  <c r="E77" i="84" s="1"/>
  <c r="B141" i="84"/>
  <c r="B139" i="84"/>
  <c r="E139" i="84" s="1"/>
  <c r="B62" i="84"/>
  <c r="E62" i="84" s="1"/>
  <c r="B126" i="84"/>
  <c r="E126" i="84" s="1"/>
  <c r="B190" i="84"/>
  <c r="B39" i="84"/>
  <c r="E39" i="84" s="1"/>
  <c r="B103" i="84"/>
  <c r="E103" i="84" s="1"/>
  <c r="B167" i="84"/>
  <c r="E167" i="84" s="1"/>
  <c r="B8" i="84"/>
  <c r="E8" i="84" s="1"/>
  <c r="B72" i="84"/>
  <c r="E72" i="84" s="1"/>
  <c r="B136" i="84"/>
  <c r="E136" i="84" s="1"/>
  <c r="B99" i="84"/>
  <c r="E99" i="84" s="1"/>
  <c r="B57" i="84"/>
  <c r="B121" i="84"/>
  <c r="B185" i="84"/>
  <c r="E185" i="84" s="1"/>
  <c r="B26" i="84"/>
  <c r="E26" i="84" s="1"/>
  <c r="B154" i="84"/>
  <c r="B179" i="84"/>
  <c r="E179" i="84" s="1"/>
  <c r="B60" i="84"/>
  <c r="E60" i="84" s="1"/>
  <c r="B124" i="84"/>
  <c r="E124" i="84" s="1"/>
  <c r="B188" i="84"/>
  <c r="B110" i="84"/>
  <c r="E110" i="84" s="1"/>
  <c r="B56" i="84"/>
  <c r="E56" i="84" s="1"/>
  <c r="B83" i="84"/>
  <c r="E83" i="84" s="1"/>
  <c r="B21" i="84"/>
  <c r="B85" i="84"/>
  <c r="B149" i="84"/>
  <c r="E149" i="84" s="1"/>
  <c r="B6" i="84"/>
  <c r="E6" i="84" s="1"/>
  <c r="B70" i="84"/>
  <c r="B134" i="84"/>
  <c r="B51" i="84"/>
  <c r="E51" i="84" s="1"/>
  <c r="B47" i="84"/>
  <c r="E47" i="84" s="1"/>
  <c r="B111" i="84"/>
  <c r="B175" i="84"/>
  <c r="E175" i="84" s="1"/>
  <c r="B16" i="84"/>
  <c r="B80" i="84"/>
  <c r="E80" i="84" s="1"/>
  <c r="B144" i="84"/>
  <c r="B147" i="84"/>
  <c r="B65" i="84"/>
  <c r="E65" i="84" s="1"/>
  <c r="B129" i="84"/>
  <c r="E129" i="84" s="1"/>
  <c r="B34" i="84"/>
  <c r="E34" i="84" s="1"/>
  <c r="B98" i="84"/>
  <c r="B162" i="84"/>
  <c r="E162" i="84" s="1"/>
  <c r="B4" i="84"/>
  <c r="E4" i="84" s="1"/>
  <c r="B68" i="84"/>
  <c r="E68" i="84" s="1"/>
  <c r="B132" i="84"/>
  <c r="E132" i="84" s="1"/>
  <c r="B3" i="84"/>
  <c r="E3" i="84" s="1"/>
  <c r="B189" i="84"/>
  <c r="E189" i="84" s="1"/>
  <c r="B87" i="84"/>
  <c r="E87" i="84" s="1"/>
  <c r="B41" i="84"/>
  <c r="B44" i="84"/>
  <c r="E44" i="84" s="1"/>
  <c r="B29" i="84"/>
  <c r="E29" i="84" s="1"/>
  <c r="B93" i="84"/>
  <c r="B157" i="84"/>
  <c r="E157" i="84" s="1"/>
  <c r="B14" i="84"/>
  <c r="E14" i="84" s="1"/>
  <c r="B78" i="84"/>
  <c r="E78" i="84" s="1"/>
  <c r="B142" i="84"/>
  <c r="B123" i="84"/>
  <c r="B55" i="84"/>
  <c r="B119" i="84"/>
  <c r="E119" i="84" s="1"/>
  <c r="B183" i="84"/>
  <c r="B24" i="84"/>
  <c r="E24" i="84" s="1"/>
  <c r="B88" i="84"/>
  <c r="E88" i="84" s="1"/>
  <c r="B152" i="84"/>
  <c r="E152" i="84" s="1"/>
  <c r="B9" i="84"/>
  <c r="B73" i="84"/>
  <c r="B137" i="84"/>
  <c r="E137" i="84" s="1"/>
  <c r="B42" i="84"/>
  <c r="E42" i="84" s="1"/>
  <c r="B106" i="84"/>
  <c r="B170" i="84"/>
  <c r="E170" i="84" s="1"/>
  <c r="B12" i="84"/>
  <c r="E12" i="84" s="1"/>
  <c r="B76" i="84"/>
  <c r="E76" i="84" s="1"/>
  <c r="B140" i="84"/>
  <c r="E140" i="84" s="1"/>
  <c r="B43" i="84"/>
  <c r="E43" i="84" s="1"/>
  <c r="B174" i="84"/>
  <c r="B192" i="84"/>
  <c r="E192" i="84" s="1"/>
  <c r="B138" i="84"/>
  <c r="B37" i="84"/>
  <c r="E37" i="84" s="1"/>
  <c r="B101" i="84"/>
  <c r="B165" i="84"/>
  <c r="E165" i="84" s="1"/>
  <c r="B22" i="84"/>
  <c r="E22" i="84" s="1"/>
  <c r="B86" i="84"/>
  <c r="B150" i="84"/>
  <c r="E150" i="84" s="1"/>
  <c r="B187" i="84"/>
  <c r="E187" i="84" s="1"/>
  <c r="B63" i="84"/>
  <c r="E63" i="84" s="1"/>
  <c r="B127" i="84"/>
  <c r="E127" i="84" s="1"/>
  <c r="B191" i="84"/>
  <c r="E191" i="84" s="1"/>
  <c r="B32" i="84"/>
  <c r="E32" i="84" s="1"/>
  <c r="B96" i="84"/>
  <c r="E96" i="84" s="1"/>
  <c r="B160" i="84"/>
  <c r="E160" i="84" s="1"/>
  <c r="B17" i="84"/>
  <c r="E17" i="84" s="1"/>
  <c r="B81" i="84"/>
  <c r="E81" i="84" s="1"/>
  <c r="B145" i="84"/>
  <c r="B59" i="84"/>
  <c r="B50" i="84"/>
  <c r="E50" i="84" s="1"/>
  <c r="B114" i="84"/>
  <c r="E114" i="84" s="1"/>
  <c r="B178" i="84"/>
  <c r="B20" i="84"/>
  <c r="E20" i="84" s="1"/>
  <c r="B84" i="84"/>
  <c r="E84" i="84" s="1"/>
  <c r="B148" i="84"/>
  <c r="E148" i="84" s="1"/>
  <c r="B91" i="84"/>
  <c r="E91" i="84" s="1"/>
  <c r="B125" i="84"/>
  <c r="E125" i="84" s="1"/>
  <c r="B23" i="84"/>
  <c r="B120" i="84"/>
  <c r="E120" i="84" s="1"/>
  <c r="B74" i="84"/>
  <c r="E74" i="84" s="1"/>
  <c r="B45" i="84"/>
  <c r="E45" i="84" s="1"/>
  <c r="B109" i="84"/>
  <c r="E109" i="84" s="1"/>
  <c r="B173" i="84"/>
  <c r="E173" i="84" s="1"/>
  <c r="B30" i="84"/>
  <c r="E30" i="84" s="1"/>
  <c r="B94" i="84"/>
  <c r="E94" i="84" s="1"/>
  <c r="B158" i="84"/>
  <c r="E158" i="84" s="1"/>
  <c r="B7" i="84"/>
  <c r="E7" i="84" s="1"/>
  <c r="B71" i="84"/>
  <c r="B135" i="84"/>
  <c r="B11" i="84"/>
  <c r="E11" i="84" s="1"/>
  <c r="B40" i="84"/>
  <c r="E40" i="84" s="1"/>
  <c r="B104" i="84"/>
  <c r="B176" i="84"/>
  <c r="E176" i="84" s="1"/>
  <c r="B25" i="84"/>
  <c r="B89" i="84"/>
  <c r="E89" i="84" s="1"/>
  <c r="B153" i="84"/>
  <c r="B107" i="84"/>
  <c r="E107" i="84" s="1"/>
  <c r="B58" i="84"/>
  <c r="E58" i="84" s="1"/>
  <c r="B122" i="84"/>
  <c r="E122" i="84" s="1"/>
  <c r="B186" i="84"/>
  <c r="B28" i="84"/>
  <c r="B92" i="84"/>
  <c r="E92" i="84" s="1"/>
  <c r="B156" i="84"/>
  <c r="E156" i="84" s="1"/>
  <c r="B163" i="84"/>
  <c r="B90" i="84"/>
  <c r="E90" i="84" s="1"/>
  <c r="B19" i="84"/>
  <c r="B31" i="84"/>
  <c r="E31" i="84" s="1"/>
  <c r="B33" i="84"/>
  <c r="D168" i="84"/>
  <c r="G168" i="84" s="1"/>
  <c r="AY36" i="5"/>
  <c r="D34" i="84"/>
  <c r="G34" i="84" s="1"/>
  <c r="AY100" i="5"/>
  <c r="D98" i="84"/>
  <c r="AY148" i="5"/>
  <c r="D146" i="84"/>
  <c r="G146" i="84" s="1"/>
  <c r="D178" i="84"/>
  <c r="AY16" i="5"/>
  <c r="D14" i="84"/>
  <c r="G14" i="84" s="1"/>
  <c r="D30" i="84"/>
  <c r="G30" i="84" s="1"/>
  <c r="G44" i="84"/>
  <c r="D46" i="84"/>
  <c r="AY80" i="5"/>
  <c r="D78" i="84"/>
  <c r="G78" i="84" s="1"/>
  <c r="D94" i="84"/>
  <c r="G94" i="84" s="1"/>
  <c r="D142" i="84"/>
  <c r="G190" i="84"/>
  <c r="D158" i="84"/>
  <c r="G158" i="84" s="1"/>
  <c r="AY90" i="5"/>
  <c r="D88" i="84"/>
  <c r="G88" i="84" s="1"/>
  <c r="D52" i="84"/>
  <c r="G52" i="84" s="1"/>
  <c r="AY86" i="5"/>
  <c r="D84" i="84"/>
  <c r="G149" i="84"/>
  <c r="D148" i="84"/>
  <c r="G148" i="84" s="1"/>
  <c r="D165" i="84"/>
  <c r="G165" i="84" s="1"/>
  <c r="G180" i="84"/>
  <c r="D181" i="84"/>
  <c r="D47" i="84"/>
  <c r="G47" i="84" s="1"/>
  <c r="AY113" i="5"/>
  <c r="D111" i="84"/>
  <c r="G111" i="84" s="1"/>
  <c r="G174" i="84"/>
  <c r="D175" i="84"/>
  <c r="G175" i="84" s="1"/>
  <c r="D191" i="84"/>
  <c r="G191" i="84" s="1"/>
  <c r="G7" i="84"/>
  <c r="D8" i="84"/>
  <c r="G8" i="84" s="1"/>
  <c r="G55" i="84"/>
  <c r="D56" i="84"/>
  <c r="G56" i="84" s="1"/>
  <c r="D4" i="84"/>
  <c r="AY38" i="5"/>
  <c r="D36" i="84"/>
  <c r="G36" i="84" s="1"/>
  <c r="G71" i="84"/>
  <c r="D68" i="84"/>
  <c r="G68" i="84" s="1"/>
  <c r="AY39" i="5"/>
  <c r="D37" i="84"/>
  <c r="G37" i="84" s="1"/>
  <c r="G105" i="84"/>
  <c r="D101" i="84"/>
  <c r="G101" i="84" s="1"/>
  <c r="D42" i="84"/>
  <c r="G42" i="84" s="1"/>
  <c r="D106" i="84"/>
  <c r="G106" i="84" s="1"/>
  <c r="G128" i="84"/>
  <c r="D122" i="84"/>
  <c r="G122" i="84" s="1"/>
  <c r="G169" i="84"/>
  <c r="D170" i="84"/>
  <c r="G170" i="84" s="1"/>
  <c r="D11" i="84"/>
  <c r="G11" i="84" s="1"/>
  <c r="D43" i="84"/>
  <c r="D75" i="84"/>
  <c r="G75" i="84" s="1"/>
  <c r="G95" i="84"/>
  <c r="D91" i="84"/>
  <c r="G91" i="84" s="1"/>
  <c r="AY109" i="5"/>
  <c r="D107" i="84"/>
  <c r="AY125" i="5"/>
  <c r="D123" i="84"/>
  <c r="G123" i="84" s="1"/>
  <c r="G145" i="84"/>
  <c r="D139" i="84"/>
  <c r="G139" i="84" s="1"/>
  <c r="AY157" i="5"/>
  <c r="D155" i="84"/>
  <c r="G155" i="84" s="1"/>
  <c r="AY173" i="5"/>
  <c r="D171" i="84"/>
  <c r="G171" i="84" s="1"/>
  <c r="G135" i="84"/>
  <c r="D132" i="84"/>
  <c r="G132" i="84" s="1"/>
  <c r="AY76" i="5"/>
  <c r="D74" i="84"/>
  <c r="G74" i="84" s="1"/>
  <c r="D90" i="84"/>
  <c r="G90" i="84" s="1"/>
  <c r="AY140" i="5"/>
  <c r="D138" i="84"/>
  <c r="G138" i="84" s="1"/>
  <c r="AY156" i="5"/>
  <c r="D154" i="84"/>
  <c r="G154" i="84" s="1"/>
  <c r="G183" i="84"/>
  <c r="D186" i="84"/>
  <c r="G186" i="84" s="1"/>
  <c r="AY56" i="5"/>
  <c r="D54" i="84"/>
  <c r="G54" i="84" s="1"/>
  <c r="G143" i="84"/>
  <c r="D134" i="84"/>
  <c r="G134" i="84" s="1"/>
  <c r="G157" i="84"/>
  <c r="D150" i="84"/>
  <c r="G150" i="84" s="1"/>
  <c r="G31" i="84"/>
  <c r="D166" i="84"/>
  <c r="G166" i="84" s="1"/>
  <c r="AY98" i="5"/>
  <c r="D96" i="84"/>
  <c r="G96" i="84" s="1"/>
  <c r="G19" i="84"/>
  <c r="D12" i="84"/>
  <c r="G59" i="84"/>
  <c r="D60" i="84"/>
  <c r="G60" i="84" s="1"/>
  <c r="D76" i="84"/>
  <c r="G76" i="84" s="1"/>
  <c r="D92" i="84"/>
  <c r="G92" i="84" s="1"/>
  <c r="G127" i="84"/>
  <c r="D124" i="84"/>
  <c r="G124" i="84" s="1"/>
  <c r="D140" i="84"/>
  <c r="G185" i="84"/>
  <c r="D188" i="84"/>
  <c r="G188" i="84" s="1"/>
  <c r="D173" i="84"/>
  <c r="G173" i="84" s="1"/>
  <c r="AY50" i="5"/>
  <c r="D48" i="84"/>
  <c r="G48" i="84" s="1"/>
  <c r="AY131" i="5"/>
  <c r="D129" i="84"/>
  <c r="G129" i="84" s="1"/>
  <c r="G49" i="84"/>
  <c r="D50" i="84"/>
  <c r="G50" i="84" s="1"/>
  <c r="AY84" i="5"/>
  <c r="D82" i="84"/>
  <c r="G82" i="84" s="1"/>
  <c r="AY116" i="5"/>
  <c r="D114" i="84"/>
  <c r="G114" i="84" s="1"/>
  <c r="D130" i="84"/>
  <c r="G130" i="84" s="1"/>
  <c r="AY5" i="5"/>
  <c r="D3" i="84"/>
  <c r="G3" i="84" s="1"/>
  <c r="G32" i="84"/>
  <c r="D35" i="84"/>
  <c r="D51" i="84"/>
  <c r="G51" i="84" s="1"/>
  <c r="G85" i="84"/>
  <c r="D83" i="84"/>
  <c r="D99" i="84"/>
  <c r="G99" i="84" s="1"/>
  <c r="AY117" i="5"/>
  <c r="D115" i="84"/>
  <c r="G144" i="84"/>
  <c r="D131" i="84"/>
  <c r="G131" i="84" s="1"/>
  <c r="G159" i="84"/>
  <c r="D147" i="84"/>
  <c r="G147" i="84" s="1"/>
  <c r="G160" i="84"/>
  <c r="D163" i="84"/>
  <c r="G163" i="84" s="1"/>
  <c r="G104" i="84"/>
  <c r="D100" i="84"/>
  <c r="AV51" i="5"/>
  <c r="AW51" i="5" s="1"/>
  <c r="AV7" i="5"/>
  <c r="AW7" i="5" s="1"/>
  <c r="AV187" i="5"/>
  <c r="AW187" i="5" s="1"/>
  <c r="AV28" i="5"/>
  <c r="AW28" i="5" s="1"/>
  <c r="AV190" i="5"/>
  <c r="AW190" i="5" s="1"/>
  <c r="AV59" i="5"/>
  <c r="AW59" i="5" s="1"/>
  <c r="AV123" i="5"/>
  <c r="AW123" i="5" s="1"/>
  <c r="AV64" i="5"/>
  <c r="AW64" i="5" s="1"/>
  <c r="AV163" i="5"/>
  <c r="AW163" i="5" s="1"/>
  <c r="AV168" i="5"/>
  <c r="AW168" i="5" s="1"/>
  <c r="AV29" i="5"/>
  <c r="AW29" i="5" s="1"/>
  <c r="AV145" i="5"/>
  <c r="AW145" i="5" s="1"/>
  <c r="AV38" i="5"/>
  <c r="AW38" i="5" s="1"/>
  <c r="AV104" i="5"/>
  <c r="AW104" i="5" s="1"/>
  <c r="AV119" i="5"/>
  <c r="AW119" i="5" s="1"/>
  <c r="AV50" i="5"/>
  <c r="AW50" i="5" s="1"/>
  <c r="AV17" i="5"/>
  <c r="AW17" i="5" s="1"/>
  <c r="AV35" i="5"/>
  <c r="AW35" i="5" s="1"/>
  <c r="AV69" i="5"/>
  <c r="AW69" i="5" s="1"/>
  <c r="H40" i="4"/>
  <c r="AJ41" i="5" s="1"/>
  <c r="K174" i="5"/>
  <c r="AX174" i="5" s="1"/>
  <c r="AO53" i="75"/>
  <c r="AL70" i="75"/>
  <c r="P193" i="83"/>
  <c r="P194" i="83" s="1"/>
  <c r="H141" i="4"/>
  <c r="AJ142" i="5" s="1"/>
  <c r="AO104" i="75"/>
  <c r="K78" i="5"/>
  <c r="AX78" i="5" s="1"/>
  <c r="DU32" i="75"/>
  <c r="L33" i="5" s="1"/>
  <c r="AV110" i="5"/>
  <c r="AW110" i="5" s="1"/>
  <c r="AV48" i="5"/>
  <c r="AW48" i="5" s="1"/>
  <c r="DU11" i="75"/>
  <c r="L12" i="5" s="1"/>
  <c r="H65" i="4"/>
  <c r="AJ66" i="5" s="1"/>
  <c r="K112" i="5"/>
  <c r="AX112" i="5" s="1"/>
  <c r="AR34" i="75"/>
  <c r="F35" i="5" s="1"/>
  <c r="K9" i="5"/>
  <c r="AX9" i="5" s="1"/>
  <c r="DU8" i="75"/>
  <c r="L9" i="5" s="1"/>
  <c r="AL82" i="3"/>
  <c r="AC83" i="5" s="1"/>
  <c r="AV46" i="5"/>
  <c r="AW46" i="5" s="1"/>
  <c r="AV122" i="5"/>
  <c r="AW122" i="5" s="1"/>
  <c r="AV161" i="5"/>
  <c r="AW161" i="5" s="1"/>
  <c r="O144" i="3"/>
  <c r="W145" i="5" s="1"/>
  <c r="AV191" i="5"/>
  <c r="AW191" i="5" s="1"/>
  <c r="AV58" i="5"/>
  <c r="AW58" i="5" s="1"/>
  <c r="AV171" i="5"/>
  <c r="AW171" i="5" s="1"/>
  <c r="AV37" i="5"/>
  <c r="AW37" i="5" s="1"/>
  <c r="AV63" i="5"/>
  <c r="AW63" i="5" s="1"/>
  <c r="AV115" i="5"/>
  <c r="AW115" i="5" s="1"/>
  <c r="AV133" i="5"/>
  <c r="AW133" i="5" s="1"/>
  <c r="AV179" i="5"/>
  <c r="AW179" i="5" s="1"/>
  <c r="AV135" i="5"/>
  <c r="AW135" i="5" s="1"/>
  <c r="AV176" i="5"/>
  <c r="AW176" i="5" s="1"/>
  <c r="AV182" i="5"/>
  <c r="AW182" i="5" s="1"/>
  <c r="AV25" i="5"/>
  <c r="AW25" i="5" s="1"/>
  <c r="AV112" i="5"/>
  <c r="AW112" i="5" s="1"/>
  <c r="AV153" i="5"/>
  <c r="AW153" i="5" s="1"/>
  <c r="AV12" i="5"/>
  <c r="AW12" i="5" s="1"/>
  <c r="AV120" i="5"/>
  <c r="AW120" i="5" s="1"/>
  <c r="AL74" i="3"/>
  <c r="K94" i="5"/>
  <c r="AX94" i="5" s="1"/>
  <c r="AR93" i="75"/>
  <c r="F94" i="5" s="1"/>
  <c r="AL40" i="75"/>
  <c r="AO31" i="75"/>
  <c r="AL50" i="75"/>
  <c r="O17" i="3"/>
  <c r="W18" i="5" s="1"/>
  <c r="AL132" i="75"/>
  <c r="AO10" i="75"/>
  <c r="AI153" i="5"/>
  <c r="H140" i="4"/>
  <c r="AJ141" i="5" s="1"/>
  <c r="H7" i="4"/>
  <c r="AJ8" i="5" s="1"/>
  <c r="H61" i="4"/>
  <c r="AJ62" i="5" s="1"/>
  <c r="H153" i="4"/>
  <c r="AJ154" i="5" s="1"/>
  <c r="AL169" i="75"/>
  <c r="AO35" i="75"/>
  <c r="AI160" i="5"/>
  <c r="AL36" i="75"/>
  <c r="H19" i="4"/>
  <c r="AJ20" i="5" s="1"/>
  <c r="K21" i="5"/>
  <c r="AX21" i="5" s="1"/>
  <c r="AL7" i="75"/>
  <c r="AR89" i="75"/>
  <c r="F90" i="5" s="1"/>
  <c r="DU20" i="75"/>
  <c r="L21" i="5" s="1"/>
  <c r="H168" i="4"/>
  <c r="AJ169" i="5" s="1"/>
  <c r="AR8" i="75"/>
  <c r="F9" i="5" s="1"/>
  <c r="AR35" i="75"/>
  <c r="F36" i="5" s="1"/>
  <c r="AL42" i="75"/>
  <c r="K134" i="5"/>
  <c r="AX134" i="5" s="1"/>
  <c r="DU176" i="75"/>
  <c r="L177" i="5" s="1"/>
  <c r="AO28" i="75"/>
  <c r="AL76" i="75"/>
  <c r="K141" i="5"/>
  <c r="AX141" i="5" s="1"/>
  <c r="AL95" i="75"/>
  <c r="K69" i="5"/>
  <c r="AX69" i="5" s="1"/>
  <c r="DU133" i="75"/>
  <c r="L134" i="5" s="1"/>
  <c r="DU68" i="75"/>
  <c r="L69" i="5" s="1"/>
  <c r="DU140" i="75"/>
  <c r="L141" i="5" s="1"/>
  <c r="AL126" i="75"/>
  <c r="AL44" i="75"/>
  <c r="DU17" i="75"/>
  <c r="L18" i="5" s="1"/>
  <c r="AL192" i="75"/>
  <c r="AL167" i="75"/>
  <c r="AR86" i="75"/>
  <c r="F87" i="5" s="1"/>
  <c r="DU73" i="75"/>
  <c r="L74" i="5" s="1"/>
  <c r="J98" i="5"/>
  <c r="DU118" i="75"/>
  <c r="L119" i="5" s="1"/>
  <c r="K23" i="5"/>
  <c r="AX23" i="5" s="1"/>
  <c r="AO63" i="75"/>
  <c r="C64" i="5" s="1"/>
  <c r="K76" i="5"/>
  <c r="AX76" i="5" s="1"/>
  <c r="K19" i="5"/>
  <c r="AX19" i="5" s="1"/>
  <c r="DU120" i="75"/>
  <c r="L121" i="5" s="1"/>
  <c r="AR50" i="75"/>
  <c r="F51" i="5" s="1"/>
  <c r="AO190" i="75"/>
  <c r="C191" i="5" s="1"/>
  <c r="AL183" i="75"/>
  <c r="AL104" i="75"/>
  <c r="AL157" i="75"/>
  <c r="DU165" i="75"/>
  <c r="L166" i="5" s="1"/>
  <c r="DU22" i="75"/>
  <c r="L23" i="5" s="1"/>
  <c r="DU146" i="75"/>
  <c r="L147" i="5" s="1"/>
  <c r="K131" i="5"/>
  <c r="AX131" i="5" s="1"/>
  <c r="DU110" i="75"/>
  <c r="L111" i="5" s="1"/>
  <c r="K121" i="5"/>
  <c r="AX121" i="5" s="1"/>
  <c r="DU102" i="75"/>
  <c r="L103" i="5" s="1"/>
  <c r="AL64" i="75"/>
  <c r="AL78" i="75"/>
  <c r="K156" i="5"/>
  <c r="AX156" i="5" s="1"/>
  <c r="K59" i="5"/>
  <c r="AX59" i="5" s="1"/>
  <c r="DU127" i="75"/>
  <c r="L128" i="5" s="1"/>
  <c r="AR28" i="75"/>
  <c r="K138" i="5"/>
  <c r="AX138" i="5" s="1"/>
  <c r="AL31" i="75"/>
  <c r="K119" i="5"/>
  <c r="AX119" i="5" s="1"/>
  <c r="AO173" i="75"/>
  <c r="AR174" i="75"/>
  <c r="F175" i="5" s="1"/>
  <c r="K111" i="5"/>
  <c r="AX111" i="5" s="1"/>
  <c r="AR104" i="75"/>
  <c r="F105" i="5" s="1"/>
  <c r="AR10" i="75"/>
  <c r="F11" i="5" s="1"/>
  <c r="K180" i="5"/>
  <c r="AX180" i="5" s="1"/>
  <c r="K188" i="5"/>
  <c r="AX188" i="5" s="1"/>
  <c r="AL170" i="3"/>
  <c r="AC171" i="5" s="1"/>
  <c r="AB152" i="5"/>
  <c r="AB121" i="5"/>
  <c r="AL73" i="3"/>
  <c r="AM73" i="3" s="1"/>
  <c r="AD74" i="5" s="1"/>
  <c r="AB112" i="5"/>
  <c r="AB119" i="5"/>
  <c r="AB192" i="5"/>
  <c r="AB143" i="5"/>
  <c r="AB102" i="5"/>
  <c r="AB159" i="5"/>
  <c r="AB160" i="5"/>
  <c r="AB128" i="5"/>
  <c r="AB151" i="5"/>
  <c r="AB110" i="5"/>
  <c r="AB167" i="5"/>
  <c r="AB25" i="5"/>
  <c r="AB41" i="5"/>
  <c r="AB144" i="5"/>
  <c r="AB175" i="5"/>
  <c r="AB168" i="5"/>
  <c r="AB133" i="5"/>
  <c r="AB15" i="5"/>
  <c r="AB141" i="5"/>
  <c r="AB142" i="5"/>
  <c r="AB28" i="5"/>
  <c r="AB68" i="5"/>
  <c r="AB125" i="5"/>
  <c r="AB129" i="5"/>
  <c r="AB44" i="5"/>
  <c r="AB43" i="5"/>
  <c r="AB11" i="5"/>
  <c r="AB123" i="5"/>
  <c r="AB171" i="5"/>
  <c r="AB37" i="5"/>
  <c r="AB85" i="5"/>
  <c r="AB187" i="5"/>
  <c r="AB139" i="5"/>
  <c r="AB147" i="5"/>
  <c r="AB5" i="5"/>
  <c r="AB31" i="5"/>
  <c r="AB61" i="5"/>
  <c r="AB131" i="5"/>
  <c r="AB179" i="5"/>
  <c r="AB63" i="5"/>
  <c r="O94" i="3"/>
  <c r="W95" i="5" s="1"/>
  <c r="O117" i="3"/>
  <c r="W118" i="5" s="1"/>
  <c r="DU105" i="75"/>
  <c r="L106" i="5" s="1"/>
  <c r="AR21" i="75"/>
  <c r="F22" i="5" s="1"/>
  <c r="K73" i="5"/>
  <c r="AX73" i="5" s="1"/>
  <c r="DU174" i="75"/>
  <c r="L175" i="5" s="1"/>
  <c r="DU132" i="75"/>
  <c r="L133" i="5" s="1"/>
  <c r="DU95" i="75"/>
  <c r="L96" i="5" s="1"/>
  <c r="K133" i="5"/>
  <c r="AX133" i="5" s="1"/>
  <c r="DU137" i="75"/>
  <c r="L138" i="5" s="1"/>
  <c r="AL178" i="75"/>
  <c r="AL94" i="75"/>
  <c r="K96" i="5"/>
  <c r="AX96" i="5" s="1"/>
  <c r="K106" i="5"/>
  <c r="AX106" i="5" s="1"/>
  <c r="AO108" i="75"/>
  <c r="C109" i="5" s="1"/>
  <c r="AR150" i="75"/>
  <c r="F151" i="5" s="1"/>
  <c r="DU72" i="75"/>
  <c r="L73" i="5" s="1"/>
  <c r="AO154" i="75"/>
  <c r="C155" i="5" s="1"/>
  <c r="AL128" i="75"/>
  <c r="AR109" i="75"/>
  <c r="F110" i="5" s="1"/>
  <c r="AR68" i="75"/>
  <c r="F69" i="5" s="1"/>
  <c r="AL136" i="75"/>
  <c r="AL26" i="75"/>
  <c r="AL117" i="75"/>
  <c r="K164" i="5"/>
  <c r="AX164" i="5" s="1"/>
  <c r="DU77" i="75"/>
  <c r="L78" i="5" s="1"/>
  <c r="AL82" i="75"/>
  <c r="AL4" i="75"/>
  <c r="DU173" i="75"/>
  <c r="L174" i="5" s="1"/>
  <c r="K153" i="5"/>
  <c r="AX153" i="5" s="1"/>
  <c r="DU93" i="75"/>
  <c r="L94" i="5" s="1"/>
  <c r="AL3" i="75"/>
  <c r="AB115" i="5"/>
  <c r="AO167" i="75"/>
  <c r="C168" i="5" s="1"/>
  <c r="AB86" i="5"/>
  <c r="K62" i="5"/>
  <c r="AX62" i="5" s="1"/>
  <c r="DU117" i="75"/>
  <c r="L118" i="5" s="1"/>
  <c r="H47" i="4"/>
  <c r="AJ48" i="5" s="1"/>
  <c r="AO122" i="75"/>
  <c r="C123" i="5" s="1"/>
  <c r="K67" i="5"/>
  <c r="AX67" i="5" s="1"/>
  <c r="K25" i="5"/>
  <c r="AX25" i="5" s="1"/>
  <c r="DU182" i="75"/>
  <c r="L183" i="5" s="1"/>
  <c r="DU61" i="75"/>
  <c r="L62" i="5" s="1"/>
  <c r="AL124" i="75"/>
  <c r="AR11" i="75"/>
  <c r="F12" i="5" s="1"/>
  <c r="K193" i="5"/>
  <c r="AX193" i="5" s="1"/>
  <c r="AO17" i="75"/>
  <c r="C18" i="5" s="1"/>
  <c r="AL159" i="75"/>
  <c r="AB99" i="5"/>
  <c r="AL41" i="75"/>
  <c r="DU152" i="75"/>
  <c r="L153" i="5" s="1"/>
  <c r="AR51" i="75"/>
  <c r="F52" i="5" s="1"/>
  <c r="AL134" i="75"/>
  <c r="DU63" i="75"/>
  <c r="L64" i="5" s="1"/>
  <c r="K183" i="5"/>
  <c r="AX183" i="5" s="1"/>
  <c r="AB78" i="5"/>
  <c r="AR172" i="75"/>
  <c r="F173" i="5" s="1"/>
  <c r="AB14" i="5"/>
  <c r="K64" i="5"/>
  <c r="AX64" i="5" s="1"/>
  <c r="K34" i="5"/>
  <c r="AX34" i="5" s="1"/>
  <c r="K118" i="5"/>
  <c r="AX118" i="5" s="1"/>
  <c r="AI117" i="5"/>
  <c r="AO150" i="75"/>
  <c r="C151" i="5" s="1"/>
  <c r="AI12" i="5"/>
  <c r="AR92" i="75"/>
  <c r="F93" i="5" s="1"/>
  <c r="AB65" i="5"/>
  <c r="AB33" i="5"/>
  <c r="AO165" i="75"/>
  <c r="C166" i="5" s="1"/>
  <c r="AO68" i="75"/>
  <c r="C69" i="5" s="1"/>
  <c r="AB34" i="5"/>
  <c r="AB114" i="5"/>
  <c r="AL179" i="75"/>
  <c r="AB106" i="5"/>
  <c r="AL43" i="75"/>
  <c r="AL29" i="75"/>
  <c r="AL74" i="75"/>
  <c r="AL187" i="75"/>
  <c r="AL138" i="75"/>
  <c r="AL173" i="75"/>
  <c r="AB107" i="5"/>
  <c r="DU123" i="75"/>
  <c r="L124" i="5" s="1"/>
  <c r="AR62" i="75"/>
  <c r="F63" i="5" s="1"/>
  <c r="AR101" i="75"/>
  <c r="F102" i="5" s="1"/>
  <c r="AB17" i="5"/>
  <c r="AB58" i="5"/>
  <c r="AR162" i="75"/>
  <c r="F163" i="5" s="1"/>
  <c r="AO158" i="75"/>
  <c r="C159" i="5" s="1"/>
  <c r="AB90" i="5"/>
  <c r="F143" i="84"/>
  <c r="F135" i="84"/>
  <c r="K189" i="5"/>
  <c r="AX189" i="5" s="1"/>
  <c r="F187" i="84"/>
  <c r="DU116" i="75"/>
  <c r="L117" i="5" s="1"/>
  <c r="F118" i="84"/>
  <c r="AR57" i="75"/>
  <c r="F58" i="5" s="1"/>
  <c r="F181" i="84"/>
  <c r="K14" i="5"/>
  <c r="AX14" i="5" s="1"/>
  <c r="F19" i="84"/>
  <c r="F28" i="84"/>
  <c r="F26" i="84"/>
  <c r="K139" i="5"/>
  <c r="AX139" i="5" s="1"/>
  <c r="F136" i="84"/>
  <c r="F160" i="84"/>
  <c r="F102" i="84"/>
  <c r="F49" i="84"/>
  <c r="AL161" i="75"/>
  <c r="F12" i="84"/>
  <c r="K86" i="5"/>
  <c r="AX86" i="5" s="1"/>
  <c r="DU142" i="75"/>
  <c r="L143" i="5" s="1"/>
  <c r="F145" i="84"/>
  <c r="K109" i="5"/>
  <c r="AX109" i="5" s="1"/>
  <c r="F114" i="84"/>
  <c r="AB116" i="5"/>
  <c r="DU172" i="75"/>
  <c r="L173" i="5" s="1"/>
  <c r="DU69" i="75"/>
  <c r="L70" i="5" s="1"/>
  <c r="F70" i="84"/>
  <c r="F75" i="84"/>
  <c r="AL158" i="75"/>
  <c r="AR15" i="75"/>
  <c r="F16" i="5" s="1"/>
  <c r="F163" i="84"/>
  <c r="K155" i="5"/>
  <c r="AX155" i="5" s="1"/>
  <c r="K100" i="5"/>
  <c r="AX100" i="5" s="1"/>
  <c r="F98" i="84"/>
  <c r="AB72" i="5"/>
  <c r="F33" i="84"/>
  <c r="K148" i="5"/>
  <c r="AX148" i="5" s="1"/>
  <c r="F100" i="84"/>
  <c r="DU80" i="75"/>
  <c r="L81" i="5" s="1"/>
  <c r="F80" i="84"/>
  <c r="AO100" i="75"/>
  <c r="C101" i="5" s="1"/>
  <c r="AB32" i="5"/>
  <c r="K74" i="5"/>
  <c r="AX74" i="5" s="1"/>
  <c r="F72" i="84"/>
  <c r="K39" i="5"/>
  <c r="AX39" i="5" s="1"/>
  <c r="F38" i="84"/>
  <c r="K150" i="5"/>
  <c r="AX150" i="5" s="1"/>
  <c r="F188" i="84"/>
  <c r="K57" i="5"/>
  <c r="AX57" i="5" s="1"/>
  <c r="F53" i="84"/>
  <c r="K171" i="5"/>
  <c r="AX171" i="5" s="1"/>
  <c r="F170" i="84"/>
  <c r="DU49" i="75"/>
  <c r="L50" i="5" s="1"/>
  <c r="F46" i="84"/>
  <c r="K8" i="5"/>
  <c r="AX8" i="5" s="1"/>
  <c r="F8" i="84"/>
  <c r="K173" i="5"/>
  <c r="AX173" i="5" s="1"/>
  <c r="DU9" i="75"/>
  <c r="L10" i="5" s="1"/>
  <c r="DU180" i="75"/>
  <c r="L181" i="5" s="1"/>
  <c r="F177" i="84"/>
  <c r="K80" i="5"/>
  <c r="AX80" i="5" s="1"/>
  <c r="F77" i="84"/>
  <c r="F32" i="84"/>
  <c r="K172" i="5"/>
  <c r="AX172" i="5" s="1"/>
  <c r="AR120" i="75"/>
  <c r="F121" i="5" s="1"/>
  <c r="AO110" i="75"/>
  <c r="C111" i="5" s="1"/>
  <c r="AL113" i="75"/>
  <c r="DU190" i="75"/>
  <c r="L191" i="5" s="1"/>
  <c r="F186" i="84"/>
  <c r="AB80" i="5"/>
  <c r="F153" i="84"/>
  <c r="F161" i="84"/>
  <c r="F36" i="84"/>
  <c r="K125" i="5"/>
  <c r="AX125" i="5" s="1"/>
  <c r="F128" i="84"/>
  <c r="F40" i="84"/>
  <c r="DU141" i="75"/>
  <c r="L142" i="5" s="1"/>
  <c r="F142" i="84"/>
  <c r="DU177" i="75"/>
  <c r="L178" i="5" s="1"/>
  <c r="F175" i="84"/>
  <c r="F176" i="84"/>
  <c r="K13" i="5"/>
  <c r="AX13" i="5" s="1"/>
  <c r="F11" i="84"/>
  <c r="F192" i="84"/>
  <c r="DU82" i="75"/>
  <c r="L83" i="5" s="1"/>
  <c r="F79" i="84"/>
  <c r="K92" i="5"/>
  <c r="AX92" i="5" s="1"/>
  <c r="F141" i="84"/>
  <c r="H21" i="4"/>
  <c r="AJ22" i="5" s="1"/>
  <c r="DU145" i="75"/>
  <c r="L146" i="5" s="1"/>
  <c r="F148" i="84"/>
  <c r="AR14" i="75"/>
  <c r="F152" i="84"/>
  <c r="F133" i="84"/>
  <c r="DU153" i="75"/>
  <c r="L154" i="5" s="1"/>
  <c r="F157" i="84"/>
  <c r="F4" i="84"/>
  <c r="AO160" i="75"/>
  <c r="C161" i="5" s="1"/>
  <c r="AL90" i="75"/>
  <c r="AB108" i="5"/>
  <c r="AL87" i="75"/>
  <c r="AL170" i="75"/>
  <c r="DU44" i="75"/>
  <c r="L45" i="5" s="1"/>
  <c r="F74" i="84"/>
  <c r="K16" i="5"/>
  <c r="AX16" i="5" s="1"/>
  <c r="F16" i="84"/>
  <c r="K88" i="5"/>
  <c r="AX88" i="5" s="1"/>
  <c r="F86" i="84"/>
  <c r="AB64" i="5"/>
  <c r="DU125" i="75"/>
  <c r="L126" i="5" s="1"/>
  <c r="F132" i="84"/>
  <c r="F24" i="84"/>
  <c r="DU35" i="75"/>
  <c r="L36" i="5" s="1"/>
  <c r="DU92" i="75"/>
  <c r="L93" i="5" s="1"/>
  <c r="F94" i="84"/>
  <c r="H164" i="4"/>
  <c r="AJ165" i="5" s="1"/>
  <c r="K61" i="5"/>
  <c r="AX61" i="5" s="1"/>
  <c r="F58" i="84"/>
  <c r="DU181" i="75"/>
  <c r="L182" i="5" s="1"/>
  <c r="F179" i="84"/>
  <c r="F68" i="84"/>
  <c r="DU34" i="75"/>
  <c r="L35" i="5" s="1"/>
  <c r="F29" i="84"/>
  <c r="K162" i="5"/>
  <c r="AX162" i="5" s="1"/>
  <c r="F190" i="84"/>
  <c r="AR36" i="75"/>
  <c r="F37" i="5" s="1"/>
  <c r="AR180" i="75"/>
  <c r="F181" i="5" s="1"/>
  <c r="AB88" i="5"/>
  <c r="AL57" i="75"/>
  <c r="DU64" i="75"/>
  <c r="L65" i="5" s="1"/>
  <c r="DU158" i="75"/>
  <c r="L159" i="5" s="1"/>
  <c r="DU185" i="75"/>
  <c r="L186" i="5" s="1"/>
  <c r="F182" i="84"/>
  <c r="K40" i="5"/>
  <c r="AX40" i="5" s="1"/>
  <c r="F39" i="84"/>
  <c r="AB24" i="5"/>
  <c r="F10" i="84"/>
  <c r="DU126" i="75"/>
  <c r="L127" i="5" s="1"/>
  <c r="F127" i="84"/>
  <c r="K41" i="5"/>
  <c r="AX41" i="5" s="1"/>
  <c r="F37" i="84"/>
  <c r="K178" i="5"/>
  <c r="AX178" i="5" s="1"/>
  <c r="F60" i="84"/>
  <c r="F111" i="84"/>
  <c r="F92" i="84"/>
  <c r="O87" i="3"/>
  <c r="W88" i="5" s="1"/>
  <c r="K20" i="5"/>
  <c r="AX20" i="5" s="1"/>
  <c r="F22" i="84"/>
  <c r="DU150" i="75"/>
  <c r="L151" i="5" s="1"/>
  <c r="F159" i="84"/>
  <c r="AR111" i="75"/>
  <c r="F112" i="5" s="1"/>
  <c r="DU47" i="75"/>
  <c r="L48" i="5" s="1"/>
  <c r="F44" i="84"/>
  <c r="K103" i="5"/>
  <c r="AX103" i="5" s="1"/>
  <c r="H33" i="4"/>
  <c r="AJ34" i="5" s="1"/>
  <c r="DU66" i="75"/>
  <c r="L67" i="5" s="1"/>
  <c r="K66" i="5"/>
  <c r="AX66" i="5" s="1"/>
  <c r="F63" i="84"/>
  <c r="K137" i="5"/>
  <c r="AX137" i="5" s="1"/>
  <c r="F139" i="84"/>
  <c r="AO148" i="75"/>
  <c r="F35" i="84"/>
  <c r="AB16" i="5"/>
  <c r="K185" i="5"/>
  <c r="AX185" i="5" s="1"/>
  <c r="F62" i="84"/>
  <c r="F131" i="84"/>
  <c r="F124" i="84"/>
  <c r="F108" i="84"/>
  <c r="F144" i="84"/>
  <c r="F27" i="84"/>
  <c r="DU10" i="75"/>
  <c r="L11" i="5" s="1"/>
  <c r="F9" i="84"/>
  <c r="K55" i="5"/>
  <c r="AX55" i="5" s="1"/>
  <c r="F155" i="84"/>
  <c r="K77" i="5"/>
  <c r="AX77" i="5" s="1"/>
  <c r="F76" i="84"/>
  <c r="F185" i="84"/>
  <c r="F158" i="84"/>
  <c r="K44" i="5"/>
  <c r="AX44" i="5" s="1"/>
  <c r="F34" i="84"/>
  <c r="F168" i="84"/>
  <c r="J155" i="5"/>
  <c r="J115" i="5"/>
  <c r="DU18" i="75"/>
  <c r="L19" i="5" s="1"/>
  <c r="J97" i="5"/>
  <c r="DU33" i="75"/>
  <c r="L34" i="5" s="1"/>
  <c r="DU57" i="75"/>
  <c r="L58" i="5" s="1"/>
  <c r="AI21" i="5"/>
  <c r="H135" i="4"/>
  <c r="AJ136" i="5" s="1"/>
  <c r="H18" i="4"/>
  <c r="AJ19" i="5" s="1"/>
  <c r="AI106" i="5"/>
  <c r="H63" i="4"/>
  <c r="AJ64" i="5" s="1"/>
  <c r="AI158" i="5"/>
  <c r="H35" i="4"/>
  <c r="AJ36" i="5" s="1"/>
  <c r="H132" i="4"/>
  <c r="AJ133" i="5" s="1"/>
  <c r="AA20" i="4"/>
  <c r="AN21" i="5" s="1"/>
  <c r="AO21" i="5" s="1"/>
  <c r="AL136" i="3"/>
  <c r="AM136" i="3" s="1"/>
  <c r="AD137" i="5" s="1"/>
  <c r="AL97" i="3"/>
  <c r="AC98" i="5" s="1"/>
  <c r="AL90" i="3"/>
  <c r="AM90" i="3" s="1"/>
  <c r="AD91" i="5" s="1"/>
  <c r="O37" i="3"/>
  <c r="W38" i="5" s="1"/>
  <c r="AL65" i="3"/>
  <c r="AM65" i="3" s="1"/>
  <c r="AD66" i="5" s="1"/>
  <c r="O63" i="3"/>
  <c r="W64" i="5" s="1"/>
  <c r="AB23" i="5"/>
  <c r="AL22" i="3"/>
  <c r="AC23" i="5" s="1"/>
  <c r="AL110" i="3"/>
  <c r="AM110" i="3" s="1"/>
  <c r="AD111" i="5" s="1"/>
  <c r="AL148" i="3"/>
  <c r="AC149" i="5" s="1"/>
  <c r="AB165" i="5"/>
  <c r="AL164" i="3"/>
  <c r="AM164" i="3" s="1"/>
  <c r="AD165" i="5" s="1"/>
  <c r="AB45" i="5"/>
  <c r="AL44" i="3"/>
  <c r="AM44" i="3" s="1"/>
  <c r="AD45" i="5" s="1"/>
  <c r="AL72" i="3"/>
  <c r="AC73" i="5" s="1"/>
  <c r="AL37" i="3"/>
  <c r="AC38" i="5" s="1"/>
  <c r="AL6" i="3"/>
  <c r="AC7" i="5" s="1"/>
  <c r="AL50" i="3"/>
  <c r="AM50" i="3" s="1"/>
  <c r="AD51" i="5" s="1"/>
  <c r="AL9" i="3"/>
  <c r="AM9" i="3" s="1"/>
  <c r="AD10" i="5" s="1"/>
  <c r="AL49" i="3"/>
  <c r="AC50" i="5" s="1"/>
  <c r="Y171" i="5"/>
  <c r="AR173" i="75"/>
  <c r="F174" i="5" s="1"/>
  <c r="AL5" i="75"/>
  <c r="AL135" i="75"/>
  <c r="H91" i="4"/>
  <c r="AJ92" i="5" s="1"/>
  <c r="AL56" i="75"/>
  <c r="AL193" i="75"/>
  <c r="AL137" i="75"/>
  <c r="AR59" i="75"/>
  <c r="F60" i="5" s="1"/>
  <c r="AL53" i="75"/>
  <c r="AR98" i="75"/>
  <c r="F99" i="5" s="1"/>
  <c r="AL127" i="75"/>
  <c r="AO107" i="75"/>
  <c r="C108" i="5" s="1"/>
  <c r="AR30" i="75"/>
  <c r="AR161" i="75"/>
  <c r="F162" i="5" s="1"/>
  <c r="AL101" i="75"/>
  <c r="H67" i="4"/>
  <c r="AJ68" i="5" s="1"/>
  <c r="AR58" i="75"/>
  <c r="F59" i="5" s="1"/>
  <c r="AR87" i="75"/>
  <c r="F88" i="5" s="1"/>
  <c r="AB67" i="5"/>
  <c r="AL66" i="3"/>
  <c r="AC67" i="5" s="1"/>
  <c r="AA100" i="4"/>
  <c r="AN101" i="5" s="1"/>
  <c r="AO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AC62" i="5" s="1"/>
  <c r="AR171" i="75"/>
  <c r="F172" i="5" s="1"/>
  <c r="AL106" i="3"/>
  <c r="AM106" i="3" s="1"/>
  <c r="AD107" i="5" s="1"/>
  <c r="AR163" i="75"/>
  <c r="F164" i="5" s="1"/>
  <c r="AO11" i="75"/>
  <c r="K56" i="5"/>
  <c r="AX56" i="5" s="1"/>
  <c r="AO124" i="75"/>
  <c r="C125" i="5" s="1"/>
  <c r="J67" i="5"/>
  <c r="AO65" i="75"/>
  <c r="AL140" i="3"/>
  <c r="AC141" i="5" s="1"/>
  <c r="AR79" i="75"/>
  <c r="F80" i="5" s="1"/>
  <c r="AO119" i="75"/>
  <c r="C120" i="5" s="1"/>
  <c r="AO86" i="75"/>
  <c r="C87" i="5" s="1"/>
  <c r="AO77" i="75"/>
  <c r="K190" i="5"/>
  <c r="AX190" i="5" s="1"/>
  <c r="K58" i="5"/>
  <c r="AX58" i="5" s="1"/>
  <c r="H58" i="4"/>
  <c r="AJ59" i="5" s="1"/>
  <c r="AM101" i="5"/>
  <c r="AO95" i="75"/>
  <c r="C96" i="5" s="1"/>
  <c r="AO99" i="75"/>
  <c r="C100" i="5" s="1"/>
  <c r="H171" i="4"/>
  <c r="AJ172" i="5" s="1"/>
  <c r="AR94" i="75"/>
  <c r="F95" i="5" s="1"/>
  <c r="AO74" i="75"/>
  <c r="C75" i="5" s="1"/>
  <c r="AL151" i="75"/>
  <c r="H129" i="4"/>
  <c r="AJ130" i="5" s="1"/>
  <c r="AL10" i="75"/>
  <c r="DU162" i="75"/>
  <c r="L163" i="5" s="1"/>
  <c r="AR123" i="75"/>
  <c r="F124" i="5" s="1"/>
  <c r="K163" i="5"/>
  <c r="AX163" i="5" s="1"/>
  <c r="AL37" i="75"/>
  <c r="H17" i="4"/>
  <c r="AJ18" i="5" s="1"/>
  <c r="K45" i="5"/>
  <c r="AX45" i="5" s="1"/>
  <c r="H37" i="4"/>
  <c r="AJ38" i="5" s="1"/>
  <c r="AA111" i="4"/>
  <c r="AN112" i="5" s="1"/>
  <c r="H81" i="4"/>
  <c r="AJ82" i="5" s="1"/>
  <c r="AR153" i="75"/>
  <c r="F154" i="5" s="1"/>
  <c r="AL20" i="3"/>
  <c r="AM20" i="3" s="1"/>
  <c r="AD21" i="5" s="1"/>
  <c r="AL56" i="3"/>
  <c r="AC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X159" i="5" s="1"/>
  <c r="DU136" i="75"/>
  <c r="L137" i="5" s="1"/>
  <c r="AL39" i="75"/>
  <c r="AL60" i="75"/>
  <c r="K154" i="5"/>
  <c r="AX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AB94" i="5"/>
  <c r="AL93" i="3"/>
  <c r="AC94" i="5" s="1"/>
  <c r="AL169" i="3"/>
  <c r="AC170" i="5" s="1"/>
  <c r="AL17" i="3"/>
  <c r="AC18" i="5" s="1"/>
  <c r="AR113" i="75"/>
  <c r="F114" i="5" s="1"/>
  <c r="AR129" i="75"/>
  <c r="F130" i="5" s="1"/>
  <c r="AL97" i="75"/>
  <c r="AO89" i="75"/>
  <c r="AL162" i="3"/>
  <c r="AM162" i="3" s="1"/>
  <c r="AD163" i="5" s="1"/>
  <c r="AL28" i="3"/>
  <c r="AC29" i="5" s="1"/>
  <c r="AL57" i="3"/>
  <c r="AM57" i="3" s="1"/>
  <c r="AD58" i="5" s="1"/>
  <c r="AL139" i="3"/>
  <c r="AC140" i="5" s="1"/>
  <c r="AO48" i="75"/>
  <c r="C49" i="5" s="1"/>
  <c r="AR56" i="75"/>
  <c r="F57" i="5" s="1"/>
  <c r="AO181" i="75"/>
  <c r="C182" i="5" s="1"/>
  <c r="H173" i="4"/>
  <c r="AJ174" i="5" s="1"/>
  <c r="AL41" i="3"/>
  <c r="AC42" i="5" s="1"/>
  <c r="DU124" i="75"/>
  <c r="L125" i="5" s="1"/>
  <c r="AL69" i="3"/>
  <c r="AC70" i="5" s="1"/>
  <c r="AA4" i="4"/>
  <c r="AN5" i="5" s="1"/>
  <c r="H183" i="4"/>
  <c r="AJ184" i="5" s="1"/>
  <c r="AR72" i="75"/>
  <c r="F73" i="5" s="1"/>
  <c r="AO72" i="75"/>
  <c r="K42" i="5"/>
  <c r="AX42" i="5" s="1"/>
  <c r="AL52" i="3"/>
  <c r="AC53" i="5" s="1"/>
  <c r="AO125" i="75"/>
  <c r="C126" i="5" s="1"/>
  <c r="AR53" i="75"/>
  <c r="F54" i="5" s="1"/>
  <c r="AL160" i="75"/>
  <c r="K11" i="5"/>
  <c r="AX11" i="5" s="1"/>
  <c r="DU55" i="75"/>
  <c r="L56" i="5" s="1"/>
  <c r="K81" i="5"/>
  <c r="AX81" i="5" s="1"/>
  <c r="AL190" i="75"/>
  <c r="DU41" i="75"/>
  <c r="L42" i="5" s="1"/>
  <c r="AL80" i="75"/>
  <c r="AR119" i="75"/>
  <c r="F120" i="5" s="1"/>
  <c r="AO130" i="75"/>
  <c r="C131" i="5" s="1"/>
  <c r="AL58" i="3"/>
  <c r="AM58" i="3" s="1"/>
  <c r="AD59" i="5" s="1"/>
  <c r="AL115" i="3"/>
  <c r="AC116" i="5" s="1"/>
  <c r="O139" i="3"/>
  <c r="W140" i="5" s="1"/>
  <c r="AO49" i="75"/>
  <c r="C50" i="5" s="1"/>
  <c r="AR107" i="75"/>
  <c r="AR130" i="75"/>
  <c r="F131" i="5" s="1"/>
  <c r="AO174" i="75"/>
  <c r="C175" i="5" s="1"/>
  <c r="AR168" i="75"/>
  <c r="F169" i="5" s="1"/>
  <c r="AY13" i="5"/>
  <c r="DU179" i="75"/>
  <c r="L180" i="5" s="1"/>
  <c r="AO139" i="75"/>
  <c r="C140" i="5" s="1"/>
  <c r="AR167" i="75"/>
  <c r="F168" i="5" s="1"/>
  <c r="AR99" i="75"/>
  <c r="F100" i="5" s="1"/>
  <c r="AO78" i="75"/>
  <c r="AL18" i="75"/>
  <c r="C63" i="5"/>
  <c r="C15" i="5"/>
  <c r="C146" i="5"/>
  <c r="C105" i="5"/>
  <c r="C117" i="5"/>
  <c r="AR110" i="75"/>
  <c r="F111" i="5" s="1"/>
  <c r="DU167" i="75"/>
  <c r="L168" i="5" s="1"/>
  <c r="C174" i="5"/>
  <c r="AR102" i="75"/>
  <c r="F103" i="5" s="1"/>
  <c r="AO103" i="75"/>
  <c r="C20" i="5"/>
  <c r="AL103" i="75"/>
  <c r="C172" i="5"/>
  <c r="C36" i="5"/>
  <c r="C41" i="5"/>
  <c r="C11" i="5"/>
  <c r="C31" i="5"/>
  <c r="C71" i="5"/>
  <c r="H101" i="4"/>
  <c r="AJ102" i="5" s="1"/>
  <c r="C13" i="5"/>
  <c r="C107" i="5"/>
  <c r="C76" i="5"/>
  <c r="AO187" i="75"/>
  <c r="AO52" i="75"/>
  <c r="C132" i="5"/>
  <c r="C32" i="5"/>
  <c r="C154" i="5"/>
  <c r="DN50" i="75"/>
  <c r="I51" i="5" s="1"/>
  <c r="C133" i="5"/>
  <c r="AA115" i="4"/>
  <c r="AN116" i="5" s="1"/>
  <c r="O159" i="3"/>
  <c r="W160" i="5" s="1"/>
  <c r="C118" i="5"/>
  <c r="C91" i="5"/>
  <c r="AR12" i="75"/>
  <c r="F13" i="5" s="1"/>
  <c r="AO144" i="75"/>
  <c r="AL32" i="7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X31" i="5" s="1"/>
  <c r="K35" i="5"/>
  <c r="AX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X181" i="5" s="1"/>
  <c r="DU36" i="75"/>
  <c r="L37" i="5" s="1"/>
  <c r="AL6" i="75"/>
  <c r="K169" i="5"/>
  <c r="AX169" i="5" s="1"/>
  <c r="AL110" i="75"/>
  <c r="AR156" i="75"/>
  <c r="F157" i="5" s="1"/>
  <c r="AR48" i="75"/>
  <c r="F49" i="5" s="1"/>
  <c r="AR67" i="75"/>
  <c r="F68" i="5" s="1"/>
  <c r="AO56" i="75"/>
  <c r="DU85" i="75"/>
  <c r="L86" i="5" s="1"/>
  <c r="K143" i="5"/>
  <c r="AX143" i="5" s="1"/>
  <c r="AR74" i="75"/>
  <c r="F75" i="5" s="1"/>
  <c r="AR145" i="75"/>
  <c r="F146" i="5" s="1"/>
  <c r="AR46" i="75"/>
  <c r="F47" i="5" s="1"/>
  <c r="AL123" i="75"/>
  <c r="AO149" i="75"/>
  <c r="C150" i="5" s="1"/>
  <c r="AL28" i="75"/>
  <c r="AR95" i="75"/>
  <c r="F96" i="5" s="1"/>
  <c r="AR60" i="75"/>
  <c r="F61" i="5" s="1"/>
  <c r="AR32" i="75"/>
  <c r="F33" i="5" s="1"/>
  <c r="AO5" i="75"/>
  <c r="AL185" i="75"/>
  <c r="AL115" i="75"/>
  <c r="O28" i="3"/>
  <c r="W29" i="5" s="1"/>
  <c r="AA63" i="4"/>
  <c r="AN64" i="5" s="1"/>
  <c r="AY137" i="5"/>
  <c r="G38" i="84"/>
  <c r="G84" i="84"/>
  <c r="AA31" i="4"/>
  <c r="AN32" i="5" s="1"/>
  <c r="AA114" i="4"/>
  <c r="AN115" i="5" s="1"/>
  <c r="AR124" i="75"/>
  <c r="F125" i="5" s="1"/>
  <c r="AR83" i="75"/>
  <c r="F84" i="5" s="1"/>
  <c r="AO118" i="75"/>
  <c r="AO33" i="75"/>
  <c r="AL59" i="75"/>
  <c r="AO80" i="75"/>
  <c r="AO85" i="75"/>
  <c r="AL129" i="75"/>
  <c r="H83" i="4"/>
  <c r="AJ84" i="5" s="1"/>
  <c r="K22" i="5"/>
  <c r="AX22" i="5" s="1"/>
  <c r="O151" i="3"/>
  <c r="W152" i="5" s="1"/>
  <c r="H123" i="4"/>
  <c r="AJ124" i="5" s="1"/>
  <c r="AR44" i="75"/>
  <c r="F45" i="5" s="1"/>
  <c r="AO169" i="75"/>
  <c r="AL189" i="75"/>
  <c r="AL99" i="75"/>
  <c r="AR147" i="75"/>
  <c r="F148" i="5" s="1"/>
  <c r="AR128" i="75"/>
  <c r="F129" i="5" s="1"/>
  <c r="AL154" i="75"/>
  <c r="AL46" i="75"/>
  <c r="AR143" i="75"/>
  <c r="F144" i="5" s="1"/>
  <c r="AO136" i="75"/>
  <c r="AR52" i="75"/>
  <c r="F53" i="5" s="1"/>
  <c r="AR122" i="75"/>
  <c r="F123" i="5" s="1"/>
  <c r="K157" i="5"/>
  <c r="AX157" i="5" s="1"/>
  <c r="K146" i="5"/>
  <c r="AX146" i="5" s="1"/>
  <c r="K168" i="5"/>
  <c r="AX168" i="5" s="1"/>
  <c r="AL85" i="3"/>
  <c r="AC86" i="5" s="1"/>
  <c r="H43" i="4"/>
  <c r="AJ44" i="5" s="1"/>
  <c r="AL146" i="3"/>
  <c r="AC147" i="5" s="1"/>
  <c r="AA112" i="4"/>
  <c r="AN113" i="5" s="1"/>
  <c r="AO113" i="5" s="1"/>
  <c r="AO142" i="75"/>
  <c r="AO45" i="75"/>
  <c r="H107" i="4"/>
  <c r="AJ108" i="5" s="1"/>
  <c r="AR100" i="75"/>
  <c r="F101" i="5" s="1"/>
  <c r="AR131" i="75"/>
  <c r="F132" i="5" s="1"/>
  <c r="H121" i="4"/>
  <c r="AJ122" i="5" s="1"/>
  <c r="AO137" i="75"/>
  <c r="H62" i="4"/>
  <c r="AJ63" i="5" s="1"/>
  <c r="AR149" i="75"/>
  <c r="F150" i="5" s="1"/>
  <c r="AO59" i="75"/>
  <c r="AR88" i="75"/>
  <c r="F89" i="5" s="1"/>
  <c r="H96" i="4"/>
  <c r="AJ97" i="5" s="1"/>
  <c r="K187" i="5"/>
  <c r="AX187" i="5" s="1"/>
  <c r="K132" i="5"/>
  <c r="AX132" i="5" s="1"/>
  <c r="DU119" i="75"/>
  <c r="L120" i="5" s="1"/>
  <c r="Y111" i="5"/>
  <c r="AL24" i="3"/>
  <c r="AM24" i="3" s="1"/>
  <c r="AD25" i="5" s="1"/>
  <c r="H139" i="4"/>
  <c r="AJ140" i="5" s="1"/>
  <c r="AL88" i="3"/>
  <c r="AC89" i="5" s="1"/>
  <c r="AR7" i="75"/>
  <c r="F8" i="5" s="1"/>
  <c r="AO168" i="75"/>
  <c r="AR85" i="75"/>
  <c r="F86" i="5" s="1"/>
  <c r="AR132" i="75"/>
  <c r="F133" i="5" s="1"/>
  <c r="H179" i="4"/>
  <c r="AJ180" i="5" s="1"/>
  <c r="AA13" i="4"/>
  <c r="AN14" i="5" s="1"/>
  <c r="AL172" i="75"/>
  <c r="AR49" i="75"/>
  <c r="F50" i="5" s="1"/>
  <c r="AR121" i="75"/>
  <c r="F122" i="5" s="1"/>
  <c r="AR165" i="75"/>
  <c r="F166" i="5" s="1"/>
  <c r="AL149" i="75"/>
  <c r="AL16" i="75"/>
  <c r="AL48" i="75"/>
  <c r="DU43" i="75"/>
  <c r="L44" i="5" s="1"/>
  <c r="O6" i="3"/>
  <c r="W7" i="5" s="1"/>
  <c r="T160" i="5"/>
  <c r="DU156" i="75"/>
  <c r="L157" i="5" s="1"/>
  <c r="AL32" i="3"/>
  <c r="AM32" i="3" s="1"/>
  <c r="AD33" i="5" s="1"/>
  <c r="AY78" i="5"/>
  <c r="AR33" i="75"/>
  <c r="F34" i="5" s="1"/>
  <c r="AI104" i="5"/>
  <c r="AR138" i="75"/>
  <c r="F139" i="5" s="1"/>
  <c r="AO73" i="75"/>
  <c r="AO37" i="75"/>
  <c r="AL186" i="75"/>
  <c r="AL166" i="75"/>
  <c r="AL109" i="75"/>
  <c r="AR133" i="75"/>
  <c r="F134" i="5" s="1"/>
  <c r="DU155" i="75"/>
  <c r="L156" i="5" s="1"/>
  <c r="DU39" i="75"/>
  <c r="L40" i="5" s="1"/>
  <c r="DU75" i="75"/>
  <c r="L76" i="5" s="1"/>
  <c r="AA126" i="4"/>
  <c r="AN127" i="5" s="1"/>
  <c r="AL12" i="3"/>
  <c r="AC13" i="5" s="1"/>
  <c r="H138" i="4"/>
  <c r="AJ139" i="5" s="1"/>
  <c r="AI53" i="5"/>
  <c r="AA131" i="4"/>
  <c r="AN132" i="5" s="1"/>
  <c r="AY160" i="5"/>
  <c r="AY44" i="5"/>
  <c r="H137" i="4"/>
  <c r="AJ138" i="5" s="1"/>
  <c r="AA84" i="4"/>
  <c r="AN85" i="5" s="1"/>
  <c r="AR134" i="75"/>
  <c r="F135" i="5" s="1"/>
  <c r="AR39" i="75"/>
  <c r="F40" i="5" s="1"/>
  <c r="AL75" i="75"/>
  <c r="AR155" i="75"/>
  <c r="F156" i="5" s="1"/>
  <c r="AR108" i="75"/>
  <c r="F109" i="5" s="1"/>
  <c r="AR125" i="75"/>
  <c r="F126" i="5" s="1"/>
  <c r="AR164" i="75"/>
  <c r="F165" i="5" s="1"/>
  <c r="AL139" i="75"/>
  <c r="AR71" i="75"/>
  <c r="F72" i="5" s="1"/>
  <c r="AO96" i="75"/>
  <c r="K37" i="5"/>
  <c r="AX37" i="5" s="1"/>
  <c r="AL122" i="3"/>
  <c r="AC123" i="5" s="1"/>
  <c r="AL102" i="3"/>
  <c r="AC103" i="5" s="1"/>
  <c r="AL8" i="3"/>
  <c r="AC9" i="5" s="1"/>
  <c r="AL14" i="75"/>
  <c r="AA15" i="4"/>
  <c r="AN16" i="5" s="1"/>
  <c r="H90" i="4"/>
  <c r="AJ91" i="5" s="1"/>
  <c r="AL98" i="75"/>
  <c r="AL84" i="75"/>
  <c r="AY52" i="5"/>
  <c r="H82" i="4"/>
  <c r="AJ83" i="5" s="1"/>
  <c r="K151" i="5"/>
  <c r="AX151" i="5" s="1"/>
  <c r="DU188" i="75"/>
  <c r="L189" i="5" s="1"/>
  <c r="AL71" i="3"/>
  <c r="AC72" i="5" s="1"/>
  <c r="Y38" i="5"/>
  <c r="T18" i="3"/>
  <c r="X19" i="5" s="1"/>
  <c r="AR169" i="75"/>
  <c r="F170" i="5" s="1"/>
  <c r="AA24" i="4"/>
  <c r="AN25" i="5" s="1"/>
  <c r="AO98" i="75"/>
  <c r="AR80" i="75"/>
  <c r="F81" i="5" s="1"/>
  <c r="AL12" i="75"/>
  <c r="AO4" i="75"/>
  <c r="AO3" i="75"/>
  <c r="O138" i="3"/>
  <c r="W139" i="5" s="1"/>
  <c r="AM5" i="5"/>
  <c r="AL155" i="3"/>
  <c r="AC156" i="5" s="1"/>
  <c r="AL124" i="3"/>
  <c r="AC125" i="5" s="1"/>
  <c r="AR175" i="75"/>
  <c r="F176" i="5" s="1"/>
  <c r="AL96" i="75"/>
  <c r="AR29" i="75"/>
  <c r="F30" i="5" s="1"/>
  <c r="H93" i="4"/>
  <c r="AJ94" i="5" s="1"/>
  <c r="AL9" i="75"/>
  <c r="K26" i="5"/>
  <c r="AX26" i="5" s="1"/>
  <c r="AA168" i="4"/>
  <c r="AN169" i="5" s="1"/>
  <c r="AL107" i="3"/>
  <c r="AM107" i="3" s="1"/>
  <c r="AD108" i="5" s="1"/>
  <c r="AL182" i="3"/>
  <c r="AC183" i="5" s="1"/>
  <c r="AO186" i="75"/>
  <c r="AO112" i="75"/>
  <c r="AO159" i="75"/>
  <c r="AR63" i="75"/>
  <c r="F64" i="5" s="1"/>
  <c r="AI168" i="5"/>
  <c r="DU25" i="75"/>
  <c r="L26" i="5" s="1"/>
  <c r="H119" i="4"/>
  <c r="AJ120" i="5" s="1"/>
  <c r="AA119" i="4"/>
  <c r="AN120" i="5" s="1"/>
  <c r="AO183" i="75"/>
  <c r="AO67" i="75"/>
  <c r="AL162" i="75"/>
  <c r="AR140" i="75"/>
  <c r="F141" i="5" s="1"/>
  <c r="F184" i="84"/>
  <c r="K191" i="5"/>
  <c r="AX191" i="5" s="1"/>
  <c r="AA167" i="4"/>
  <c r="AN168" i="5" s="1"/>
  <c r="AO168" i="5" s="1"/>
  <c r="AL114" i="3"/>
  <c r="AC115" i="5" s="1"/>
  <c r="AL36" i="3"/>
  <c r="AC37" i="5" s="1"/>
  <c r="H80" i="4"/>
  <c r="AJ81" i="5" s="1"/>
  <c r="AO178" i="75"/>
  <c r="AI42" i="5"/>
  <c r="AL168" i="75"/>
  <c r="AL52" i="75"/>
  <c r="AR75" i="75"/>
  <c r="F76" i="5" s="1"/>
  <c r="F93" i="84"/>
  <c r="K75" i="5"/>
  <c r="AX75" i="5" s="1"/>
  <c r="AA51" i="4"/>
  <c r="AN52" i="5" s="1"/>
  <c r="AL145" i="3"/>
  <c r="AC146" i="5" s="1"/>
  <c r="AA161" i="4"/>
  <c r="AN162" i="5" s="1"/>
  <c r="AO114" i="75"/>
  <c r="H169" i="4"/>
  <c r="AJ170" i="5" s="1"/>
  <c r="AL108" i="75"/>
  <c r="AL171" i="75"/>
  <c r="AL180" i="75"/>
  <c r="AL152" i="75"/>
  <c r="AI150" i="5"/>
  <c r="H108" i="4"/>
  <c r="AJ109" i="5" s="1"/>
  <c r="H44" i="4"/>
  <c r="AJ45" i="5" s="1"/>
  <c r="AI188" i="5"/>
  <c r="AI147" i="5"/>
  <c r="AI98" i="5"/>
  <c r="H114" i="4"/>
  <c r="AJ115" i="5" s="1"/>
  <c r="H73" i="4"/>
  <c r="AJ74" i="5" s="1"/>
  <c r="H28" i="4"/>
  <c r="AJ29" i="5" s="1"/>
  <c r="H39" i="4"/>
  <c r="AJ40" i="5" s="1"/>
  <c r="T41" i="3"/>
  <c r="X42" i="5" s="1"/>
  <c r="T176" i="3"/>
  <c r="X177" i="5" s="1"/>
  <c r="AM25" i="5"/>
  <c r="O80" i="3"/>
  <c r="W81" i="5" s="1"/>
  <c r="AL152" i="3"/>
  <c r="AM152" i="3" s="1"/>
  <c r="AD153" i="5" s="1"/>
  <c r="AA130" i="4"/>
  <c r="AN131" i="5" s="1"/>
  <c r="AO131" i="5" s="1"/>
  <c r="AL11" i="3"/>
  <c r="AC12" i="5" s="1"/>
  <c r="AL181" i="3"/>
  <c r="AC182" i="5" s="1"/>
  <c r="AL70" i="3"/>
  <c r="AC71" i="5" s="1"/>
  <c r="AB26" i="5"/>
  <c r="AL25" i="3"/>
  <c r="AC26" i="5" s="1"/>
  <c r="AL46" i="3"/>
  <c r="AC47" i="5" s="1"/>
  <c r="H98" i="4"/>
  <c r="AJ99" i="5" s="1"/>
  <c r="AA183" i="4"/>
  <c r="AN184" i="5" s="1"/>
  <c r="AR84" i="75"/>
  <c r="F85" i="5" s="1"/>
  <c r="AR90" i="75"/>
  <c r="F91" i="5" s="1"/>
  <c r="AL165" i="75"/>
  <c r="AO92" i="75"/>
  <c r="AL188" i="75"/>
  <c r="AL120" i="75"/>
  <c r="AL121" i="75"/>
  <c r="AI101" i="5"/>
  <c r="H124" i="4"/>
  <c r="AJ125" i="5" s="1"/>
  <c r="AO157" i="75"/>
  <c r="AL63" i="75"/>
  <c r="AR45" i="75"/>
  <c r="F46" i="5" s="1"/>
  <c r="AR24" i="75"/>
  <c r="F25" i="5" s="1"/>
  <c r="AR117" i="75"/>
  <c r="F118" i="5" s="1"/>
  <c r="AR18" i="75"/>
  <c r="F19" i="5" s="1"/>
  <c r="AL61" i="75"/>
  <c r="AL141" i="75"/>
  <c r="AR154" i="75"/>
  <c r="F155" i="5" s="1"/>
  <c r="DU4" i="75"/>
  <c r="L5" i="5" s="1"/>
  <c r="O86" i="3"/>
  <c r="W87" i="5" s="1"/>
  <c r="AL193" i="3"/>
  <c r="AC194" i="5" s="1"/>
  <c r="AR78" i="75"/>
  <c r="F79" i="5" s="1"/>
  <c r="AR157" i="75"/>
  <c r="F158" i="5" s="1"/>
  <c r="AR9" i="75"/>
  <c r="F10" i="5" s="1"/>
  <c r="AO170" i="75"/>
  <c r="AO64" i="75"/>
  <c r="AR91" i="75"/>
  <c r="F92" i="5" s="1"/>
  <c r="AR76" i="75"/>
  <c r="F77" i="5" s="1"/>
  <c r="DU130" i="75"/>
  <c r="L131" i="5" s="1"/>
  <c r="DU138" i="75"/>
  <c r="L139" i="5" s="1"/>
  <c r="K5" i="5"/>
  <c r="AX5" i="5" s="1"/>
  <c r="O104" i="3"/>
  <c r="W105" i="5" s="1"/>
  <c r="AA5" i="4"/>
  <c r="AN6" i="5" s="1"/>
  <c r="AL149" i="3"/>
  <c r="AC150" i="5" s="1"/>
  <c r="AR64" i="75"/>
  <c r="F65" i="5" s="1"/>
  <c r="AR112" i="75"/>
  <c r="F113" i="5" s="1"/>
  <c r="AL38" i="75"/>
  <c r="AR31" i="75"/>
  <c r="F32" i="5" s="1"/>
  <c r="H78" i="4"/>
  <c r="AJ79" i="5" s="1"/>
  <c r="AR69" i="75"/>
  <c r="F70" i="5" s="1"/>
  <c r="AR191" i="75"/>
  <c r="F192" i="5" s="1"/>
  <c r="AL47" i="75"/>
  <c r="AR192" i="75"/>
  <c r="F193" i="5" s="1"/>
  <c r="AA94" i="4"/>
  <c r="AN95" i="5" s="1"/>
  <c r="AO95" i="5" s="1"/>
  <c r="AL63" i="3"/>
  <c r="AM63" i="3" s="1"/>
  <c r="AD64" i="5" s="1"/>
  <c r="AL103" i="3"/>
  <c r="AM103" i="3" s="1"/>
  <c r="AD104" i="5" s="1"/>
  <c r="AA106" i="4"/>
  <c r="AN107" i="5" s="1"/>
  <c r="AO107" i="5" s="1"/>
  <c r="AR38" i="75"/>
  <c r="F39" i="5" s="1"/>
  <c r="H178" i="4"/>
  <c r="AJ179" i="5" s="1"/>
  <c r="AR151" i="75"/>
  <c r="F152" i="5" s="1"/>
  <c r="AL24" i="75"/>
  <c r="AR166" i="75"/>
  <c r="F167" i="5" s="1"/>
  <c r="AO120" i="75"/>
  <c r="H84" i="4"/>
  <c r="AJ85" i="5" s="1"/>
  <c r="AI70" i="5"/>
  <c r="T109" i="3"/>
  <c r="X110" i="5" s="1"/>
  <c r="AL146" i="75"/>
  <c r="AL34" i="75"/>
  <c r="AL150" i="75"/>
  <c r="H122" i="4"/>
  <c r="AJ123" i="5" s="1"/>
  <c r="AL100" i="75"/>
  <c r="DU74" i="75"/>
  <c r="L75" i="5" s="1"/>
  <c r="AA77" i="4"/>
  <c r="AN78" i="5" s="1"/>
  <c r="AL104" i="3"/>
  <c r="AC105" i="5" s="1"/>
  <c r="H160" i="4"/>
  <c r="AJ161" i="5" s="1"/>
  <c r="AR189" i="75"/>
  <c r="F190" i="5" s="1"/>
  <c r="AO155" i="75"/>
  <c r="AO44" i="75"/>
  <c r="AL163" i="75"/>
  <c r="AL65" i="75"/>
  <c r="AL79" i="75"/>
  <c r="AR176" i="75"/>
  <c r="F177" i="5" s="1"/>
  <c r="AR17" i="75"/>
  <c r="F18" i="5" s="1"/>
  <c r="C51" i="5"/>
  <c r="AB82" i="5"/>
  <c r="AL81" i="3"/>
  <c r="AM81" i="3" s="1"/>
  <c r="AD82" i="5" s="1"/>
  <c r="K117" i="5"/>
  <c r="AX117" i="5" s="1"/>
  <c r="AI144" i="5"/>
  <c r="K158" i="5"/>
  <c r="AX158" i="5" s="1"/>
  <c r="O12" i="3"/>
  <c r="W13" i="5" s="1"/>
  <c r="O27" i="3"/>
  <c r="W28" i="5" s="1"/>
  <c r="AL132" i="3"/>
  <c r="AC133" i="5" s="1"/>
  <c r="AI50" i="5"/>
  <c r="AL86" i="3"/>
  <c r="AC87" i="5" s="1"/>
  <c r="K145" i="5"/>
  <c r="AX145" i="5" s="1"/>
  <c r="H131" i="4"/>
  <c r="AJ132" i="5" s="1"/>
  <c r="AR43" i="75"/>
  <c r="F44" i="5" s="1"/>
  <c r="AI110" i="5"/>
  <c r="AR70" i="75"/>
  <c r="AL69" i="75"/>
  <c r="AL119" i="75"/>
  <c r="AR184" i="75"/>
  <c r="AR170" i="75"/>
  <c r="F171" i="5" s="1"/>
  <c r="AO121" i="75"/>
  <c r="AR142" i="75"/>
  <c r="F143" i="5" s="1"/>
  <c r="AR186" i="75"/>
  <c r="F187" i="5" s="1"/>
  <c r="AI67" i="5"/>
  <c r="F84" i="84"/>
  <c r="AO134" i="75"/>
  <c r="K30" i="5"/>
  <c r="AX30" i="5" s="1"/>
  <c r="DU122" i="75"/>
  <c r="L123" i="5" s="1"/>
  <c r="DU19" i="75"/>
  <c r="L20" i="5" s="1"/>
  <c r="O133" i="3"/>
  <c r="W134" i="5" s="1"/>
  <c r="AM112" i="5"/>
  <c r="AA90" i="4"/>
  <c r="AN91" i="5" s="1"/>
  <c r="AA108" i="4"/>
  <c r="AN109" i="5" s="1"/>
  <c r="DU186" i="75"/>
  <c r="L187" i="5" s="1"/>
  <c r="AR40" i="75"/>
  <c r="AA146" i="4"/>
  <c r="AN147" i="5" s="1"/>
  <c r="AO147" i="5" s="1"/>
  <c r="AR16" i="75"/>
  <c r="F17" i="5" s="1"/>
  <c r="AR19" i="75"/>
  <c r="AR135" i="75"/>
  <c r="F136" i="5" s="1"/>
  <c r="AR106" i="75"/>
  <c r="F107" i="5" s="1"/>
  <c r="H151" i="4"/>
  <c r="AJ152" i="5" s="1"/>
  <c r="AR96" i="75"/>
  <c r="F97" i="5" s="1"/>
  <c r="AR139" i="75"/>
  <c r="F140" i="5" s="1"/>
  <c r="H60" i="4"/>
  <c r="AJ61" i="5" s="1"/>
  <c r="F147" i="84"/>
  <c r="DU161" i="75"/>
  <c r="L162" i="5" s="1"/>
  <c r="O140" i="3"/>
  <c r="W141" i="5" s="1"/>
  <c r="O178" i="3"/>
  <c r="W179" i="5" s="1"/>
  <c r="O34" i="3"/>
  <c r="W35" i="5" s="1"/>
  <c r="AA45" i="4"/>
  <c r="AN46" i="5" s="1"/>
  <c r="AO46" i="5" s="1"/>
  <c r="AA81" i="4"/>
  <c r="AN82" i="5" s="1"/>
  <c r="AL179" i="3"/>
  <c r="AM179" i="3" s="1"/>
  <c r="AD180" i="5" s="1"/>
  <c r="H74" i="4"/>
  <c r="AJ75" i="5" s="1"/>
  <c r="AA50" i="4"/>
  <c r="AN51" i="5" s="1"/>
  <c r="AO51" i="5" s="1"/>
  <c r="AA14" i="4"/>
  <c r="AN15" i="5" s="1"/>
  <c r="AO15" i="5" s="1"/>
  <c r="AA86" i="4"/>
  <c r="AN87" i="5" s="1"/>
  <c r="H170" i="4"/>
  <c r="AJ171" i="5" s="1"/>
  <c r="AO189" i="75"/>
  <c r="AR152" i="75"/>
  <c r="F153" i="5" s="1"/>
  <c r="AO151" i="75"/>
  <c r="AR65" i="75"/>
  <c r="F66" i="5" s="1"/>
  <c r="AL35" i="75"/>
  <c r="F121" i="84"/>
  <c r="AA82" i="4"/>
  <c r="AN83" i="5" s="1"/>
  <c r="K52" i="5"/>
  <c r="AX52" i="5" s="1"/>
  <c r="O33" i="3"/>
  <c r="W34" i="5" s="1"/>
  <c r="AA132" i="4"/>
  <c r="AN133" i="5" s="1"/>
  <c r="AL64" i="3"/>
  <c r="AC65" i="5" s="1"/>
  <c r="AL35" i="3"/>
  <c r="AC36" i="5" s="1"/>
  <c r="AL112" i="3"/>
  <c r="AC113" i="5" s="1"/>
  <c r="AL126" i="3"/>
  <c r="AM126" i="3" s="1"/>
  <c r="AD127" i="5" s="1"/>
  <c r="H34" i="4"/>
  <c r="AJ35" i="5" s="1"/>
  <c r="H189" i="4"/>
  <c r="AJ190" i="5" s="1"/>
  <c r="H64" i="4"/>
  <c r="AJ65" i="5" s="1"/>
  <c r="AO82" i="75"/>
  <c r="AR188" i="75"/>
  <c r="F189" i="5" s="1"/>
  <c r="AR144" i="75"/>
  <c r="K48" i="5"/>
  <c r="AX48" i="5" s="1"/>
  <c r="DU51" i="75"/>
  <c r="L52" i="5" s="1"/>
  <c r="O131" i="3"/>
  <c r="W132" i="5" s="1"/>
  <c r="AA175" i="4"/>
  <c r="AN176" i="5" s="1"/>
  <c r="AO176" i="5" s="1"/>
  <c r="AL23" i="3"/>
  <c r="AC24" i="5" s="1"/>
  <c r="AL189" i="3"/>
  <c r="AM189" i="3" s="1"/>
  <c r="AD190" i="5" s="1"/>
  <c r="AL174" i="3"/>
  <c r="AC175" i="5" s="1"/>
  <c r="H5" i="4"/>
  <c r="AJ6" i="5" s="1"/>
  <c r="AK131" i="5"/>
  <c r="DU144" i="75"/>
  <c r="L145" i="5" s="1"/>
  <c r="DU157" i="75"/>
  <c r="L158" i="5" s="1"/>
  <c r="AL188" i="3"/>
  <c r="AC189" i="5" s="1"/>
  <c r="AL156" i="75"/>
  <c r="AR25" i="75"/>
  <c r="F26" i="5" s="1"/>
  <c r="AR23" i="75"/>
  <c r="F24" i="5" s="1"/>
  <c r="K38" i="5"/>
  <c r="AX38" i="5" s="1"/>
  <c r="AR47" i="75"/>
  <c r="AO180" i="75"/>
  <c r="AR193" i="75"/>
  <c r="F194" i="5" s="1"/>
  <c r="AR116" i="75"/>
  <c r="F117" i="5" s="1"/>
  <c r="AL180" i="3"/>
  <c r="AM180" i="3" s="1"/>
  <c r="AD181" i="5" s="1"/>
  <c r="AL60" i="3"/>
  <c r="AM60" i="3" s="1"/>
  <c r="AD61" i="5" s="1"/>
  <c r="O50" i="3"/>
  <c r="W51" i="5" s="1"/>
  <c r="AL43" i="3"/>
  <c r="AM43" i="3" s="1"/>
  <c r="AD44" i="5" s="1"/>
  <c r="AL116" i="3"/>
  <c r="AC117" i="5" s="1"/>
  <c r="AL42" i="3"/>
  <c r="AM42" i="3" s="1"/>
  <c r="AD43" i="5" s="1"/>
  <c r="AL142" i="3"/>
  <c r="AC143" i="5" s="1"/>
  <c r="AI39" i="5"/>
  <c r="J28" i="5"/>
  <c r="AA27" i="4"/>
  <c r="AN28" i="5" s="1"/>
  <c r="AO28" i="5" s="1"/>
  <c r="AL80" i="3"/>
  <c r="AC81" i="5" s="1"/>
  <c r="AR179" i="75"/>
  <c r="F180" i="5" s="1"/>
  <c r="DU37" i="75"/>
  <c r="L38" i="5" s="1"/>
  <c r="AL106" i="75"/>
  <c r="AA85" i="4"/>
  <c r="AN86" i="5" s="1"/>
  <c r="K166" i="5"/>
  <c r="AX166" i="5" s="1"/>
  <c r="O143" i="3"/>
  <c r="W144" i="5" s="1"/>
  <c r="AA80" i="4"/>
  <c r="AN81" i="5" s="1"/>
  <c r="O157" i="3"/>
  <c r="W158" i="5" s="1"/>
  <c r="O71" i="3"/>
  <c r="W72" i="5" s="1"/>
  <c r="H87" i="4"/>
  <c r="AJ88" i="5" s="1"/>
  <c r="H161" i="4"/>
  <c r="AJ162" i="5" s="1"/>
  <c r="H22" i="4"/>
  <c r="AJ23" i="5" s="1"/>
  <c r="H86" i="4"/>
  <c r="AJ87" i="5" s="1"/>
  <c r="H184" i="4"/>
  <c r="AJ185" i="5" s="1"/>
  <c r="H134" i="4"/>
  <c r="AJ135" i="5" s="1"/>
  <c r="H185" i="4"/>
  <c r="AJ186" i="5" s="1"/>
  <c r="AI80" i="5"/>
  <c r="H55" i="4"/>
  <c r="AJ56" i="5" s="1"/>
  <c r="H188" i="4"/>
  <c r="AJ189" i="5" s="1"/>
  <c r="AI51" i="5"/>
  <c r="H182" i="4"/>
  <c r="AJ183" i="5" s="1"/>
  <c r="H46" i="4"/>
  <c r="AJ47" i="5" s="1"/>
  <c r="H110" i="4"/>
  <c r="AJ111" i="5" s="1"/>
  <c r="H15" i="4"/>
  <c r="AJ16" i="5" s="1"/>
  <c r="H111" i="4"/>
  <c r="AJ112" i="5" s="1"/>
  <c r="AI129" i="5"/>
  <c r="H72" i="4"/>
  <c r="AJ73" i="5" s="1"/>
  <c r="H85" i="4"/>
  <c r="AJ86" i="5" s="1"/>
  <c r="H24" i="4"/>
  <c r="AJ25" i="5" s="1"/>
  <c r="AI145" i="5"/>
  <c r="H136" i="4"/>
  <c r="AJ137" i="5" s="1"/>
  <c r="AI28" i="5"/>
  <c r="AI27" i="5"/>
  <c r="H13" i="4"/>
  <c r="AJ14" i="5" s="1"/>
  <c r="H176" i="4"/>
  <c r="AJ177" i="5" s="1"/>
  <c r="H193" i="4"/>
  <c r="AJ194" i="5" s="1"/>
  <c r="AI163" i="5"/>
  <c r="H155" i="4"/>
  <c r="AJ156" i="5" s="1"/>
  <c r="AI176" i="5"/>
  <c r="AI113" i="5"/>
  <c r="H89" i="4"/>
  <c r="AJ90" i="5" s="1"/>
  <c r="H75" i="4"/>
  <c r="AJ76" i="5" s="1"/>
  <c r="H133" i="4"/>
  <c r="AJ134" i="5" s="1"/>
  <c r="AI37" i="5"/>
  <c r="H29" i="4"/>
  <c r="AJ30" i="5" s="1"/>
  <c r="H4" i="4"/>
  <c r="AJ5" i="5" s="1"/>
  <c r="H76" i="4"/>
  <c r="AJ77" i="5" s="1"/>
  <c r="H88" i="4"/>
  <c r="AJ89" i="5" s="1"/>
  <c r="H180" i="4"/>
  <c r="AJ181" i="5" s="1"/>
  <c r="AY54" i="5"/>
  <c r="AY144" i="5"/>
  <c r="AY108" i="5"/>
  <c r="AA191" i="4"/>
  <c r="AN192" i="5" s="1"/>
  <c r="AA52" i="4"/>
  <c r="AN53" i="5" s="1"/>
  <c r="AO53" i="5" s="1"/>
  <c r="AA3" i="4"/>
  <c r="AN4" i="5" s="1"/>
  <c r="AA128" i="4"/>
  <c r="AN129" i="5" s="1"/>
  <c r="AO129" i="5" s="1"/>
  <c r="AK81" i="5"/>
  <c r="AA188" i="4"/>
  <c r="AN189" i="5" s="1"/>
  <c r="AA53" i="4"/>
  <c r="AN54" i="5" s="1"/>
  <c r="AA28" i="4"/>
  <c r="AN29" i="5" s="1"/>
  <c r="AA71" i="4"/>
  <c r="AN72" i="5" s="1"/>
  <c r="AO72" i="5" s="1"/>
  <c r="AA118" i="4"/>
  <c r="AN119" i="5" s="1"/>
  <c r="AO119" i="5" s="1"/>
  <c r="AA8" i="4"/>
  <c r="AN9" i="5" s="1"/>
  <c r="AO9" i="5" s="1"/>
  <c r="AA26" i="4"/>
  <c r="AN27" i="5" s="1"/>
  <c r="AO27" i="5" s="1"/>
  <c r="AA139" i="4"/>
  <c r="AN140" i="5" s="1"/>
  <c r="AA89" i="4"/>
  <c r="AN90" i="5" s="1"/>
  <c r="AA163" i="4"/>
  <c r="AN164" i="5" s="1"/>
  <c r="AA153" i="4"/>
  <c r="AN154" i="5" s="1"/>
  <c r="AO154" i="5" s="1"/>
  <c r="AA48" i="4"/>
  <c r="AN49" i="5" s="1"/>
  <c r="AO49" i="5" s="1"/>
  <c r="AA18" i="4"/>
  <c r="AN19" i="5" s="1"/>
  <c r="AA55" i="4"/>
  <c r="AN56" i="5" s="1"/>
  <c r="AL131" i="3"/>
  <c r="AC132" i="5" s="1"/>
  <c r="Y58" i="5"/>
  <c r="AL150" i="3"/>
  <c r="AM150" i="3" s="1"/>
  <c r="AD151" i="5" s="1"/>
  <c r="AA154" i="4"/>
  <c r="AN155" i="5" s="1"/>
  <c r="AO155" i="5" s="1"/>
  <c r="AL34" i="3"/>
  <c r="AC35" i="5" s="1"/>
  <c r="AA42" i="4"/>
  <c r="AN43" i="5" s="1"/>
  <c r="AM28" i="5"/>
  <c r="AM86" i="5"/>
  <c r="AL18" i="3"/>
  <c r="AL163" i="3"/>
  <c r="AC164" i="5" s="1"/>
  <c r="AL120" i="3"/>
  <c r="AC121" i="5" s="1"/>
  <c r="AL13" i="3"/>
  <c r="AC14" i="5" s="1"/>
  <c r="AL100" i="3"/>
  <c r="AM100" i="3" s="1"/>
  <c r="AD101" i="5" s="1"/>
  <c r="AL125" i="3"/>
  <c r="AC126" i="5" s="1"/>
  <c r="AA62" i="4"/>
  <c r="AN63" i="5" s="1"/>
  <c r="AL29" i="3"/>
  <c r="AC30" i="5" s="1"/>
  <c r="AL187" i="3"/>
  <c r="AM187" i="3" s="1"/>
  <c r="AD188" i="5" s="1"/>
  <c r="AL159" i="3"/>
  <c r="AC160" i="5" s="1"/>
  <c r="AL111" i="3"/>
  <c r="AM111" i="3" s="1"/>
  <c r="AD112" i="5" s="1"/>
  <c r="DU26" i="75"/>
  <c r="L27" i="5" s="1"/>
  <c r="J99" i="5"/>
  <c r="DU171" i="75"/>
  <c r="L172" i="5" s="1"/>
  <c r="O29" i="3"/>
  <c r="W30" i="5" s="1"/>
  <c r="O51" i="3"/>
  <c r="W52" i="5" s="1"/>
  <c r="H125" i="4"/>
  <c r="AJ126" i="5" s="1"/>
  <c r="H150" i="4"/>
  <c r="AJ151" i="5" s="1"/>
  <c r="H56" i="4"/>
  <c r="AJ57" i="5" s="1"/>
  <c r="H166" i="4"/>
  <c r="AJ167" i="5" s="1"/>
  <c r="H156" i="4"/>
  <c r="AJ157" i="5" s="1"/>
  <c r="AI155" i="5"/>
  <c r="H16" i="4"/>
  <c r="AJ17" i="5" s="1"/>
  <c r="AI7" i="5"/>
  <c r="H190" i="4"/>
  <c r="AJ191" i="5" s="1"/>
  <c r="H54" i="4"/>
  <c r="AJ55" i="5" s="1"/>
  <c r="AI121" i="5"/>
  <c r="H42" i="4"/>
  <c r="AJ43" i="5" s="1"/>
  <c r="F78" i="84"/>
  <c r="DU31" i="75"/>
  <c r="L32" i="5" s="1"/>
  <c r="DU106" i="75"/>
  <c r="L107" i="5" s="1"/>
  <c r="DU58" i="75"/>
  <c r="L59" i="5" s="1"/>
  <c r="J84" i="5"/>
  <c r="DU54" i="75"/>
  <c r="L55" i="5" s="1"/>
  <c r="AA65" i="4"/>
  <c r="AN66" i="5" s="1"/>
  <c r="AR13" i="75"/>
  <c r="F14" i="5" s="1"/>
  <c r="AR177" i="75"/>
  <c r="F178" i="5" s="1"/>
  <c r="DU29" i="75"/>
  <c r="L30" i="5" s="1"/>
  <c r="AR5" i="75"/>
  <c r="AL164" i="75"/>
  <c r="AR61" i="75"/>
  <c r="F62" i="5" s="1"/>
  <c r="T145" i="3"/>
  <c r="X146" i="5" s="1"/>
  <c r="AA29" i="4"/>
  <c r="AN30" i="5" s="1"/>
  <c r="AL105" i="75"/>
  <c r="AI96" i="5"/>
  <c r="H95" i="4"/>
  <c r="AJ96" i="5" s="1"/>
  <c r="AR159" i="75"/>
  <c r="F160" i="5" s="1"/>
  <c r="H92" i="4"/>
  <c r="AJ93" i="5" s="1"/>
  <c r="AI93" i="5"/>
  <c r="AY101" i="5"/>
  <c r="G117" i="84"/>
  <c r="G103" i="84"/>
  <c r="G17" i="84"/>
  <c r="G118" i="84"/>
  <c r="D2" i="84"/>
  <c r="G2" i="84" s="1"/>
  <c r="G80" i="84"/>
  <c r="AY32" i="5"/>
  <c r="AY94" i="5"/>
  <c r="AY62" i="5"/>
  <c r="G4" i="84"/>
  <c r="G16" i="84"/>
  <c r="T160" i="3"/>
  <c r="X161" i="5" s="1"/>
  <c r="T79" i="3"/>
  <c r="X80" i="5" s="1"/>
  <c r="T56" i="3"/>
  <c r="X57" i="5" s="1"/>
  <c r="T80" i="3"/>
  <c r="X81" i="5" s="1"/>
  <c r="AA36" i="4"/>
  <c r="AN37" i="5" s="1"/>
  <c r="AO37" i="5" s="1"/>
  <c r="AM54" i="5"/>
  <c r="AA37" i="4"/>
  <c r="AN38" i="5" s="1"/>
  <c r="AO38" i="5" s="1"/>
  <c r="AA87" i="4"/>
  <c r="AN88" i="5" s="1"/>
  <c r="AA99" i="4"/>
  <c r="AN100" i="5" s="1"/>
  <c r="AA35" i="4"/>
  <c r="AN36" i="5" s="1"/>
  <c r="AA164" i="4"/>
  <c r="AN165" i="5" s="1"/>
  <c r="AM30" i="5"/>
  <c r="AA46" i="4"/>
  <c r="AN47" i="5" s="1"/>
  <c r="V118" i="5"/>
  <c r="T183" i="3"/>
  <c r="X184" i="5" s="1"/>
  <c r="T115" i="3"/>
  <c r="X116" i="5" s="1"/>
  <c r="O184" i="3"/>
  <c r="W185" i="5" s="1"/>
  <c r="O98" i="3"/>
  <c r="W99" i="5" s="1"/>
  <c r="O161" i="3"/>
  <c r="W162" i="5" s="1"/>
  <c r="O124" i="3"/>
  <c r="W125" i="5" s="1"/>
  <c r="O73" i="3"/>
  <c r="W74" i="5" s="1"/>
  <c r="AA105" i="4"/>
  <c r="AN106" i="5" s="1"/>
  <c r="AO106" i="5" s="1"/>
  <c r="AM164" i="5"/>
  <c r="AM113" i="5"/>
  <c r="AA121" i="4"/>
  <c r="AN122" i="5" s="1"/>
  <c r="AA68" i="4"/>
  <c r="AN69" i="5" s="1"/>
  <c r="AO69" i="5" s="1"/>
  <c r="AA186" i="4"/>
  <c r="AN187" i="5" s="1"/>
  <c r="AA124" i="4"/>
  <c r="AN125" i="5" s="1"/>
  <c r="AA185" i="4"/>
  <c r="AN186" i="5" s="1"/>
  <c r="AA10" i="4"/>
  <c r="AN11" i="5" s="1"/>
  <c r="AA7" i="4"/>
  <c r="AN8" i="5" s="1"/>
  <c r="AA54" i="4"/>
  <c r="AN55" i="5" s="1"/>
  <c r="AA78" i="4"/>
  <c r="AN79" i="5" s="1"/>
  <c r="AA17" i="4"/>
  <c r="AN18" i="5" s="1"/>
  <c r="AA174" i="4"/>
  <c r="AN175" i="5" s="1"/>
  <c r="AO175" i="5" s="1"/>
  <c r="AA43" i="4"/>
  <c r="AN44" i="5" s="1"/>
  <c r="AA16" i="4"/>
  <c r="AN17" i="5" s="1"/>
  <c r="AA70" i="4"/>
  <c r="AN71" i="5" s="1"/>
  <c r="AA33" i="4"/>
  <c r="AN34" i="5" s="1"/>
  <c r="AA25" i="4"/>
  <c r="AN26" i="5" s="1"/>
  <c r="AO26" i="5" s="1"/>
  <c r="AM27" i="5"/>
  <c r="AA123" i="4"/>
  <c r="AN124" i="5" s="1"/>
  <c r="AA136" i="4"/>
  <c r="AN137" i="5" s="1"/>
  <c r="AA83" i="4"/>
  <c r="AN84" i="5" s="1"/>
  <c r="AA64" i="4"/>
  <c r="AN65" i="5" s="1"/>
  <c r="O147" i="3"/>
  <c r="W148" i="5" s="1"/>
  <c r="O41" i="3"/>
  <c r="W42" i="5" s="1"/>
  <c r="O102" i="3"/>
  <c r="W103" i="5" s="1"/>
  <c r="E36" i="84"/>
  <c r="O58" i="3"/>
  <c r="W59" i="5" s="1"/>
  <c r="O4" i="3"/>
  <c r="W5" i="5" s="1"/>
  <c r="AA107" i="4"/>
  <c r="AN108" i="5" s="1"/>
  <c r="AA101" i="4"/>
  <c r="AN102" i="5" s="1"/>
  <c r="AA60" i="4"/>
  <c r="AN61" i="5" s="1"/>
  <c r="AA96" i="4"/>
  <c r="AN97" i="5" s="1"/>
  <c r="AA166" i="4"/>
  <c r="AN167" i="5" s="1"/>
  <c r="AA93" i="4"/>
  <c r="AN94" i="5" s="1"/>
  <c r="AA49" i="4"/>
  <c r="AN50" i="5" s="1"/>
  <c r="AO50" i="5" s="1"/>
  <c r="AA192" i="4"/>
  <c r="AN193" i="5" s="1"/>
  <c r="AO193" i="5" s="1"/>
  <c r="AV73" i="5"/>
  <c r="AW73" i="5" s="1"/>
  <c r="AL171" i="3"/>
  <c r="AM171" i="3" s="1"/>
  <c r="AD172" i="5" s="1"/>
  <c r="AL135" i="3"/>
  <c r="AC136" i="5" s="1"/>
  <c r="AV81" i="5"/>
  <c r="AW81" i="5" s="1"/>
  <c r="AL141" i="3"/>
  <c r="AM141" i="3" s="1"/>
  <c r="AD142" i="5" s="1"/>
  <c r="AL54" i="3"/>
  <c r="AC55" i="5" s="1"/>
  <c r="AL143" i="3"/>
  <c r="AC144" i="5" s="1"/>
  <c r="AL176" i="3"/>
  <c r="AC177" i="5" s="1"/>
  <c r="AL117" i="3"/>
  <c r="AC118" i="5" s="1"/>
  <c r="AL84" i="3"/>
  <c r="AC85" i="5" s="1"/>
  <c r="AL156" i="3"/>
  <c r="AC157" i="5" s="1"/>
  <c r="AL137" i="3"/>
  <c r="AM137" i="3" s="1"/>
  <c r="AD138" i="5" s="1"/>
  <c r="AL94" i="3"/>
  <c r="AC95" i="5" s="1"/>
  <c r="AL128" i="3"/>
  <c r="AC129" i="5" s="1"/>
  <c r="AL15" i="3"/>
  <c r="AM15" i="3" s="1"/>
  <c r="AD16" i="5" s="1"/>
  <c r="AL59" i="3"/>
  <c r="AC60" i="5" s="1"/>
  <c r="AL133" i="3"/>
  <c r="AC134" i="5" s="1"/>
  <c r="AL75" i="3"/>
  <c r="AM75" i="3" s="1"/>
  <c r="AD76" i="5" s="1"/>
  <c r="AL121" i="3"/>
  <c r="AM121" i="3" s="1"/>
  <c r="AD122" i="5" s="1"/>
  <c r="AL177" i="3"/>
  <c r="AC178" i="5" s="1"/>
  <c r="AL186" i="3"/>
  <c r="AC187" i="5" s="1"/>
  <c r="AL76" i="3"/>
  <c r="AC77" i="5" s="1"/>
  <c r="O38" i="3"/>
  <c r="W39" i="5" s="1"/>
  <c r="O101" i="3"/>
  <c r="W102" i="5" s="1"/>
  <c r="O145" i="3"/>
  <c r="W146" i="5" s="1"/>
  <c r="O183" i="3"/>
  <c r="W184" i="5" s="1"/>
  <c r="V37" i="5"/>
  <c r="O92" i="3"/>
  <c r="W93" i="5" s="1"/>
  <c r="V30" i="5"/>
  <c r="O169" i="3"/>
  <c r="W170" i="5" s="1"/>
  <c r="O182" i="3"/>
  <c r="W183" i="5" s="1"/>
  <c r="O111" i="3"/>
  <c r="W112" i="5" s="1"/>
  <c r="O61" i="3"/>
  <c r="W62" i="5" s="1"/>
  <c r="E116" i="84"/>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V33" i="5"/>
  <c r="AW33" i="5" s="1"/>
  <c r="DU67" i="75"/>
  <c r="L68" i="5" s="1"/>
  <c r="O123" i="3"/>
  <c r="W124" i="5" s="1"/>
  <c r="AA88" i="4"/>
  <c r="AN89" i="5" s="1"/>
  <c r="AA91" i="4"/>
  <c r="AN92" i="5" s="1"/>
  <c r="AL10" i="3"/>
  <c r="AM10" i="3" s="1"/>
  <c r="AD11" i="5" s="1"/>
  <c r="AA19" i="4"/>
  <c r="AN20" i="5" s="1"/>
  <c r="AO20" i="5" s="1"/>
  <c r="U74" i="5"/>
  <c r="AL119" i="3"/>
  <c r="AC120" i="5" s="1"/>
  <c r="H142" i="4"/>
  <c r="AJ143" i="5" s="1"/>
  <c r="AI193" i="5"/>
  <c r="AA30" i="4"/>
  <c r="AN31" i="5" s="1"/>
  <c r="AO31" i="5" s="1"/>
  <c r="AA41" i="4"/>
  <c r="AN42" i="5" s="1"/>
  <c r="AO42" i="5" s="1"/>
  <c r="AL4" i="3"/>
  <c r="AM4" i="3" s="1"/>
  <c r="AD5" i="5" s="1"/>
  <c r="AL190" i="3"/>
  <c r="AC191" i="5" s="1"/>
  <c r="AL123" i="3"/>
  <c r="AC124" i="5" s="1"/>
  <c r="AA76" i="4"/>
  <c r="AN77" i="5" s="1"/>
  <c r="AA21" i="4"/>
  <c r="AN22" i="5" s="1"/>
  <c r="AL153" i="3"/>
  <c r="AC154" i="5" s="1"/>
  <c r="DU131" i="75"/>
  <c r="L132" i="5" s="1"/>
  <c r="AA57" i="4"/>
  <c r="AN58" i="5" s="1"/>
  <c r="AO58" i="5" s="1"/>
  <c r="AL129" i="3"/>
  <c r="AC130" i="5" s="1"/>
  <c r="AL92" i="3"/>
  <c r="AC93" i="5" s="1"/>
  <c r="AL67" i="3"/>
  <c r="AC68" i="5" s="1"/>
  <c r="AL127" i="3"/>
  <c r="AC128" i="5" s="1"/>
  <c r="O22" i="3"/>
  <c r="W23" i="5" s="1"/>
  <c r="AL38" i="3"/>
  <c r="AC39" i="5" s="1"/>
  <c r="AL79" i="3"/>
  <c r="H126" i="4"/>
  <c r="AJ127" i="5" s="1"/>
  <c r="AA141" i="4"/>
  <c r="AN142" i="5" s="1"/>
  <c r="AO142" i="5" s="1"/>
  <c r="AA34" i="4"/>
  <c r="AN35" i="5" s="1"/>
  <c r="O113" i="3"/>
  <c r="W114" i="5" s="1"/>
  <c r="H31" i="4"/>
  <c r="AJ32" i="5" s="1"/>
  <c r="AM72" i="5"/>
  <c r="AL154" i="3"/>
  <c r="AC155" i="5" s="1"/>
  <c r="AL98" i="3"/>
  <c r="AM98" i="3" s="1"/>
  <c r="AD99" i="5" s="1"/>
  <c r="AL89" i="3"/>
  <c r="AM89" i="3" s="1"/>
  <c r="AD90" i="5" s="1"/>
  <c r="Y141" i="5"/>
  <c r="AL51" i="3"/>
  <c r="AC52" i="5" s="1"/>
  <c r="H12" i="4"/>
  <c r="AJ13" i="5" s="1"/>
  <c r="O116" i="3"/>
  <c r="W117" i="5" s="1"/>
  <c r="C153" i="5"/>
  <c r="AA6" i="4"/>
  <c r="AN7" i="5" s="1"/>
  <c r="AO7" i="5" s="1"/>
  <c r="AL185" i="3"/>
  <c r="AM185" i="3" s="1"/>
  <c r="AD186" i="5" s="1"/>
  <c r="AL96" i="3"/>
  <c r="AC97" i="5" s="1"/>
  <c r="H23" i="4"/>
  <c r="AJ24" i="5" s="1"/>
  <c r="H115" i="4"/>
  <c r="AJ116" i="5" s="1"/>
  <c r="AA144" i="4"/>
  <c r="AN145" i="5" s="1"/>
  <c r="AO145" i="5" s="1"/>
  <c r="AA170" i="4"/>
  <c r="AN171" i="5" s="1"/>
  <c r="AL118" i="3"/>
  <c r="AC119" i="5" s="1"/>
  <c r="AA179" i="4"/>
  <c r="AN180" i="5" s="1"/>
  <c r="AA103" i="4"/>
  <c r="AN104" i="5" s="1"/>
  <c r="AO104" i="5" s="1"/>
  <c r="H9" i="4"/>
  <c r="AJ10" i="5" s="1"/>
  <c r="AI10" i="5"/>
  <c r="O174" i="3"/>
  <c r="W175" i="5" s="1"/>
  <c r="AA22" i="4"/>
  <c r="AN23" i="5" s="1"/>
  <c r="AA113" i="4"/>
  <c r="AN114" i="5" s="1"/>
  <c r="AO114" i="5" s="1"/>
  <c r="AA190" i="4"/>
  <c r="AN191" i="5" s="1"/>
  <c r="AA149" i="4"/>
  <c r="AN150" i="5" s="1"/>
  <c r="AO150" i="5" s="1"/>
  <c r="AA173" i="4"/>
  <c r="AN174" i="5" s="1"/>
  <c r="Y81" i="5"/>
  <c r="AL191" i="3"/>
  <c r="AM191" i="3" s="1"/>
  <c r="AD192" i="5" s="1"/>
  <c r="AL134" i="3"/>
  <c r="AM134" i="3" s="1"/>
  <c r="AD135" i="5" s="1"/>
  <c r="AL147" i="3"/>
  <c r="AC148" i="5" s="1"/>
  <c r="AL173" i="3"/>
  <c r="AC174" i="5" s="1"/>
  <c r="AL48" i="3"/>
  <c r="AC49" i="5" s="1"/>
  <c r="AA74" i="4"/>
  <c r="AN75" i="5" s="1"/>
  <c r="AA44" i="4"/>
  <c r="AN45" i="5" s="1"/>
  <c r="O170" i="3"/>
  <c r="W171" i="5" s="1"/>
  <c r="AA122" i="4"/>
  <c r="AN123" i="5" s="1"/>
  <c r="AL167" i="3"/>
  <c r="AM167" i="3" s="1"/>
  <c r="AD168" i="5" s="1"/>
  <c r="AL99" i="3"/>
  <c r="AC100" i="5" s="1"/>
  <c r="AA152" i="4"/>
  <c r="AN153" i="5" s="1"/>
  <c r="AO153" i="5" s="1"/>
  <c r="AI159" i="5"/>
  <c r="H158" i="4"/>
  <c r="AJ159" i="5" s="1"/>
  <c r="T144" i="5"/>
  <c r="T29" i="5"/>
  <c r="O7" i="3"/>
  <c r="W8" i="5" s="1"/>
  <c r="O82" i="3"/>
  <c r="W83" i="5" s="1"/>
  <c r="O99" i="3"/>
  <c r="W100" i="5" s="1"/>
  <c r="O84" i="3"/>
  <c r="W85" i="5" s="1"/>
  <c r="O48" i="3"/>
  <c r="W49" i="5" s="1"/>
  <c r="O76" i="3"/>
  <c r="W77" i="5" s="1"/>
  <c r="O190" i="3"/>
  <c r="W191" i="5" s="1"/>
  <c r="O108" i="3"/>
  <c r="W109" i="5" s="1"/>
  <c r="AY93" i="5"/>
  <c r="G33" i="84"/>
  <c r="G125" i="84"/>
  <c r="G161" i="84"/>
  <c r="AY85" i="5"/>
  <c r="AY70" i="5"/>
  <c r="G142" i="84"/>
  <c r="AY177" i="5"/>
  <c r="AY124" i="5"/>
  <c r="AY49" i="5"/>
  <c r="AY183" i="5"/>
  <c r="G115" i="84"/>
  <c r="AY142" i="5"/>
  <c r="AY169" i="5"/>
  <c r="AY141" i="5"/>
  <c r="AY180" i="5"/>
  <c r="G167" i="84"/>
  <c r="AY175" i="5"/>
  <c r="G113" i="84"/>
  <c r="AY158" i="5"/>
  <c r="AY77" i="5"/>
  <c r="AY14" i="5"/>
  <c r="AY6" i="5"/>
  <c r="AY9" i="5"/>
  <c r="AY96" i="5"/>
  <c r="G39" i="84"/>
  <c r="AY45" i="5"/>
  <c r="C85" i="5"/>
  <c r="G95" i="5"/>
  <c r="O70" i="3"/>
  <c r="W71" i="5" s="1"/>
  <c r="O88" i="3"/>
  <c r="W89" i="5" s="1"/>
  <c r="O18" i="3"/>
  <c r="W19" i="5" s="1"/>
  <c r="AM171" i="5"/>
  <c r="AA69" i="4"/>
  <c r="AN70" i="5" s="1"/>
  <c r="AO70" i="5" s="1"/>
  <c r="AL183" i="3"/>
  <c r="AC184" i="5" s="1"/>
  <c r="AL130" i="3"/>
  <c r="AC131" i="5" s="1"/>
  <c r="AI69" i="5"/>
  <c r="AI49" i="5"/>
  <c r="AA157" i="4"/>
  <c r="AN158" i="5" s="1"/>
  <c r="AO158" i="5" s="1"/>
  <c r="AO9" i="75"/>
  <c r="DU91" i="75"/>
  <c r="L92" i="5" s="1"/>
  <c r="O176" i="3"/>
  <c r="W177" i="5" s="1"/>
  <c r="AA151" i="4"/>
  <c r="AN152" i="5" s="1"/>
  <c r="AA193" i="4"/>
  <c r="AN194" i="5" s="1"/>
  <c r="AL113" i="3"/>
  <c r="AC114" i="5" s="1"/>
  <c r="AL87" i="3"/>
  <c r="AC88" i="5" s="1"/>
  <c r="AL172" i="3"/>
  <c r="AM172" i="3" s="1"/>
  <c r="AD173" i="5" s="1"/>
  <c r="AI182" i="5"/>
  <c r="H77" i="4"/>
  <c r="AJ78" i="5" s="1"/>
  <c r="AA135" i="4"/>
  <c r="AN136" i="5" s="1"/>
  <c r="AO136" i="5" s="1"/>
  <c r="AA140" i="4"/>
  <c r="AN141" i="5" s="1"/>
  <c r="AO141" i="5" s="1"/>
  <c r="AL21" i="3"/>
  <c r="AM21" i="3" s="1"/>
  <c r="AD22" i="5" s="1"/>
  <c r="AA137" i="4"/>
  <c r="AN138" i="5" s="1"/>
  <c r="AA12" i="4"/>
  <c r="AN13" i="5" s="1"/>
  <c r="O130" i="3"/>
  <c r="W131" i="5" s="1"/>
  <c r="O49" i="3"/>
  <c r="W50" i="5" s="1"/>
  <c r="AA72" i="4"/>
  <c r="AN73" i="5" s="1"/>
  <c r="AL62" i="3"/>
  <c r="AC63" i="5" s="1"/>
  <c r="AL19" i="3"/>
  <c r="AL45" i="3"/>
  <c r="AC46" i="5" s="1"/>
  <c r="AL166" i="3"/>
  <c r="AC167" i="5" s="1"/>
  <c r="H53" i="4"/>
  <c r="AJ54" i="5" s="1"/>
  <c r="H145" i="4"/>
  <c r="AJ146" i="5" s="1"/>
  <c r="AK75" i="5"/>
  <c r="AA159" i="4"/>
  <c r="AN160" i="5" s="1"/>
  <c r="AO160" i="5" s="1"/>
  <c r="AA67" i="4"/>
  <c r="AN68" i="5" s="1"/>
  <c r="AA129" i="4"/>
  <c r="AN130" i="5" s="1"/>
  <c r="AL184" i="3"/>
  <c r="AM184" i="3" s="1"/>
  <c r="AD185" i="5" s="1"/>
  <c r="AL91" i="3"/>
  <c r="AC92" i="5" s="1"/>
  <c r="AO179" i="75"/>
  <c r="AA133" i="4"/>
  <c r="AN134" i="5" s="1"/>
  <c r="K70" i="5"/>
  <c r="AX70" i="5" s="1"/>
  <c r="O158" i="3"/>
  <c r="W159" i="5" s="1"/>
  <c r="AA125" i="4"/>
  <c r="AN126" i="5" s="1"/>
  <c r="F125" i="84"/>
  <c r="DU78" i="75"/>
  <c r="L79" i="5" s="1"/>
  <c r="O119" i="3"/>
  <c r="W120" i="5" s="1"/>
  <c r="O128" i="3"/>
  <c r="W129" i="5" s="1"/>
  <c r="O168" i="3"/>
  <c r="W169" i="5" s="1"/>
  <c r="O180" i="3"/>
  <c r="W181" i="5" s="1"/>
  <c r="O114" i="3"/>
  <c r="W115" i="5" s="1"/>
  <c r="DU60" i="75"/>
  <c r="L61" i="5" s="1"/>
  <c r="AA160" i="4"/>
  <c r="AN161" i="5" s="1"/>
  <c r="AL5" i="3"/>
  <c r="AC6" i="5" s="1"/>
  <c r="O192" i="3"/>
  <c r="W193" i="5" s="1"/>
  <c r="O122" i="3"/>
  <c r="W123" i="5" s="1"/>
  <c r="AL178" i="3"/>
  <c r="AM178" i="3" s="1"/>
  <c r="AD179" i="5" s="1"/>
  <c r="AL68" i="3"/>
  <c r="AM68" i="3" s="1"/>
  <c r="AD69" i="5" s="1"/>
  <c r="AI26" i="5"/>
  <c r="AI72" i="5"/>
  <c r="O39" i="3"/>
  <c r="W40" i="5" s="1"/>
  <c r="F146" i="84"/>
  <c r="K79" i="5"/>
  <c r="AX79" i="5" s="1"/>
  <c r="O66" i="3"/>
  <c r="W67" i="5" s="1"/>
  <c r="O189" i="3"/>
  <c r="W190" i="5" s="1"/>
  <c r="O97" i="3"/>
  <c r="W98" i="5" s="1"/>
  <c r="F57" i="84"/>
  <c r="DU164" i="75"/>
  <c r="L165" i="5" s="1"/>
  <c r="AA9" i="4"/>
  <c r="AN10" i="5" s="1"/>
  <c r="AA171" i="4"/>
  <c r="AN172" i="5" s="1"/>
  <c r="AL101" i="3"/>
  <c r="AC102" i="5" s="1"/>
  <c r="AA165" i="4"/>
  <c r="AN166" i="5" s="1"/>
  <c r="AO166" i="5" s="1"/>
  <c r="O90" i="3"/>
  <c r="W91" i="5" s="1"/>
  <c r="AL27" i="3"/>
  <c r="AC28" i="5" s="1"/>
  <c r="AL161" i="3"/>
  <c r="AC162" i="5" s="1"/>
  <c r="H163" i="4"/>
  <c r="AJ164" i="5" s="1"/>
  <c r="AA178" i="4"/>
  <c r="AN179" i="5" s="1"/>
  <c r="H147" i="4"/>
  <c r="AJ148" i="5" s="1"/>
  <c r="O69" i="3"/>
  <c r="W70" i="5" s="1"/>
  <c r="K127" i="5"/>
  <c r="AX127" i="5" s="1"/>
  <c r="K10" i="5"/>
  <c r="AX10" i="5" s="1"/>
  <c r="DU149" i="75"/>
  <c r="L150" i="5" s="1"/>
  <c r="K165" i="5"/>
  <c r="AX165" i="5" s="1"/>
  <c r="DU15" i="75"/>
  <c r="L16" i="5" s="1"/>
  <c r="O193" i="3"/>
  <c r="W194" i="5" s="1"/>
  <c r="O79" i="3"/>
  <c r="W80" i="5" s="1"/>
  <c r="O181" i="3"/>
  <c r="W182" i="5" s="1"/>
  <c r="AA75" i="4"/>
  <c r="AN76" i="5" s="1"/>
  <c r="AL7" i="3"/>
  <c r="AC8" i="5" s="1"/>
  <c r="AL30" i="3"/>
  <c r="AM30" i="3" s="1"/>
  <c r="AD31" i="5" s="1"/>
  <c r="H3" i="4"/>
  <c r="AJ4" i="5" s="1"/>
  <c r="AL47" i="3"/>
  <c r="AC48" i="5" s="1"/>
  <c r="G159" i="5"/>
  <c r="C79" i="5"/>
  <c r="AB27" i="5"/>
  <c r="AL26" i="3"/>
  <c r="AC27" i="5" s="1"/>
  <c r="C129" i="5"/>
  <c r="AM24" i="5"/>
  <c r="AA23" i="4"/>
  <c r="AN24" i="5" s="1"/>
  <c r="J108" i="5"/>
  <c r="AO69" i="75"/>
  <c r="AA66" i="4"/>
  <c r="AN67" i="5" s="1"/>
  <c r="AO67" i="5" s="1"/>
  <c r="AR37" i="75"/>
  <c r="F38" i="5" s="1"/>
  <c r="O153" i="3"/>
  <c r="W154" i="5" s="1"/>
  <c r="O120" i="3"/>
  <c r="W121" i="5" s="1"/>
  <c r="O95" i="3"/>
  <c r="W96" i="5" s="1"/>
  <c r="AA116" i="4"/>
  <c r="AN117" i="5" s="1"/>
  <c r="AO117" i="5" s="1"/>
  <c r="G11" i="5"/>
  <c r="AM21" i="5"/>
  <c r="AL151" i="3"/>
  <c r="AC152" i="5" s="1"/>
  <c r="AA142" i="4"/>
  <c r="AN143" i="5" s="1"/>
  <c r="DU103" i="75"/>
  <c r="L104" i="5" s="1"/>
  <c r="AA11" i="4"/>
  <c r="AN12" i="5" s="1"/>
  <c r="AO12" i="5" s="1"/>
  <c r="AL3" i="3"/>
  <c r="AC4" i="5" s="1"/>
  <c r="DU71" i="75"/>
  <c r="L72" i="5" s="1"/>
  <c r="AM29" i="5"/>
  <c r="AA147" i="4"/>
  <c r="AN148" i="5" s="1"/>
  <c r="Y4" i="5"/>
  <c r="AA61" i="4"/>
  <c r="AN62" i="5" s="1"/>
  <c r="AO62" i="5" s="1"/>
  <c r="DU175" i="75"/>
  <c r="L176" i="5" s="1"/>
  <c r="AM4" i="5"/>
  <c r="AA145" i="4"/>
  <c r="AN146" i="5" s="1"/>
  <c r="AA143" i="4"/>
  <c r="AN144" i="5" s="1"/>
  <c r="AO144" i="5" s="1"/>
  <c r="AM117" i="5"/>
  <c r="AA109" i="4"/>
  <c r="AN110" i="5" s="1"/>
  <c r="AO110" i="5" s="1"/>
  <c r="AM192" i="5"/>
  <c r="AL158" i="3"/>
  <c r="AC159" i="5" s="1"/>
  <c r="DU143" i="75"/>
  <c r="L144" i="5" s="1"/>
  <c r="J148" i="5"/>
  <c r="AA117" i="4"/>
  <c r="AN118" i="5" s="1"/>
  <c r="AO118" i="5" s="1"/>
  <c r="AA79" i="4"/>
  <c r="AN80" i="5" s="1"/>
  <c r="AO80" i="5" s="1"/>
  <c r="AL31" i="3"/>
  <c r="AC32" i="5" s="1"/>
  <c r="AA59" i="4"/>
  <c r="AN60" i="5" s="1"/>
  <c r="AO60" i="5" s="1"/>
  <c r="AA148" i="4"/>
  <c r="AN149" i="5" s="1"/>
  <c r="AO149" i="5" s="1"/>
  <c r="AA58" i="4"/>
  <c r="AN59" i="5" s="1"/>
  <c r="AL33" i="3"/>
  <c r="AM33" i="3" s="1"/>
  <c r="AD34" i="5" s="1"/>
  <c r="AL109" i="3"/>
  <c r="AC110" i="5" s="1"/>
  <c r="AL16" i="3"/>
  <c r="AC17" i="5" s="1"/>
  <c r="AL160" i="3"/>
  <c r="AC161" i="5" s="1"/>
  <c r="AA138" i="4"/>
  <c r="AN139" i="5" s="1"/>
  <c r="AL144" i="3"/>
  <c r="AC145" i="5" s="1"/>
  <c r="AL138" i="3"/>
  <c r="AM138" i="3" s="1"/>
  <c r="AD139" i="5" s="1"/>
  <c r="AL78" i="3"/>
  <c r="AM78" i="3" s="1"/>
  <c r="AD79" i="5" s="1"/>
  <c r="AA97" i="4"/>
  <c r="AN98" i="5" s="1"/>
  <c r="AO98" i="5" s="1"/>
  <c r="AA47" i="4"/>
  <c r="AN48" i="5" s="1"/>
  <c r="AA184" i="4"/>
  <c r="AN185" i="5" s="1"/>
  <c r="O30" i="3"/>
  <c r="W31" i="5" s="1"/>
  <c r="O14" i="3"/>
  <c r="W15" i="5" s="1"/>
  <c r="AL157" i="3"/>
  <c r="AC158" i="5" s="1"/>
  <c r="O31" i="3"/>
  <c r="W32" i="5" s="1"/>
  <c r="O45" i="3"/>
  <c r="W46" i="5" s="1"/>
  <c r="O150" i="3"/>
  <c r="W151" i="5" s="1"/>
  <c r="O107" i="3"/>
  <c r="W108" i="5" s="1"/>
  <c r="O52" i="3"/>
  <c r="W53" i="5" s="1"/>
  <c r="AL83" i="3"/>
  <c r="AC84" i="5" s="1"/>
  <c r="O160" i="3"/>
  <c r="W161" i="5" s="1"/>
  <c r="O25" i="3"/>
  <c r="W26" i="5" s="1"/>
  <c r="O74" i="3"/>
  <c r="W75" i="5" s="1"/>
  <c r="O89" i="3"/>
  <c r="W90" i="5" s="1"/>
  <c r="G112" i="5"/>
  <c r="G69" i="5"/>
  <c r="G151" i="5"/>
  <c r="DU59" i="75"/>
  <c r="L60" i="5" s="1"/>
  <c r="J60" i="5"/>
  <c r="DU187" i="75"/>
  <c r="L188" i="5" s="1"/>
  <c r="O187" i="3"/>
  <c r="W188" i="5" s="1"/>
  <c r="O23" i="3"/>
  <c r="W24" i="5" s="1"/>
  <c r="O146" i="3"/>
  <c r="W147" i="5" s="1"/>
  <c r="O96" i="3"/>
  <c r="W97" i="5" s="1"/>
  <c r="O148" i="3"/>
  <c r="W149" i="5" s="1"/>
  <c r="E138" i="84"/>
  <c r="AV132" i="5"/>
  <c r="AW132" i="5" s="1"/>
  <c r="O43" i="3"/>
  <c r="W44" i="5" s="1"/>
  <c r="O54" i="3"/>
  <c r="W55" i="5" s="1"/>
  <c r="DU111" i="75"/>
  <c r="L112" i="5" s="1"/>
  <c r="G193" i="5"/>
  <c r="C144" i="5"/>
  <c r="C8" i="5"/>
  <c r="H186" i="4"/>
  <c r="AJ187" i="5" s="1"/>
  <c r="AI187" i="5"/>
  <c r="G140" i="5"/>
  <c r="T101" i="3"/>
  <c r="X102" i="5" s="1"/>
  <c r="T19" i="3"/>
  <c r="X20" i="5" s="1"/>
  <c r="AM190" i="5"/>
  <c r="AA189" i="4"/>
  <c r="AN190" i="5" s="1"/>
  <c r="DU178" i="75"/>
  <c r="L179" i="5" s="1"/>
  <c r="K149" i="5"/>
  <c r="AX149" i="5" s="1"/>
  <c r="O16" i="3"/>
  <c r="W17" i="5" s="1"/>
  <c r="T184" i="5"/>
  <c r="H99" i="4"/>
  <c r="AJ100" i="5" s="1"/>
  <c r="AA169" i="4"/>
  <c r="AN170" i="5" s="1"/>
  <c r="AL95" i="3"/>
  <c r="AM95" i="3" s="1"/>
  <c r="AD96" i="5" s="1"/>
  <c r="AL39" i="3"/>
  <c r="AA98" i="4"/>
  <c r="AN99" i="5" s="1"/>
  <c r="AA134" i="4"/>
  <c r="AN135" i="5" s="1"/>
  <c r="AM128" i="5"/>
  <c r="AA127" i="4"/>
  <c r="AN128" i="5" s="1"/>
  <c r="DU170" i="75"/>
  <c r="L171" i="5" s="1"/>
  <c r="DU38" i="75"/>
  <c r="L39" i="5" s="1"/>
  <c r="K136" i="5"/>
  <c r="AX136" i="5" s="1"/>
  <c r="O9" i="3"/>
  <c r="W10" i="5" s="1"/>
  <c r="AA95" i="4"/>
  <c r="AN96" i="5" s="1"/>
  <c r="H10" i="4"/>
  <c r="AJ11" i="5" s="1"/>
  <c r="H191" i="4"/>
  <c r="AJ192" i="5" s="1"/>
  <c r="H70" i="4"/>
  <c r="AJ71" i="5" s="1"/>
  <c r="AA32" i="4"/>
  <c r="AN33" i="5" s="1"/>
  <c r="AO33" i="5" s="1"/>
  <c r="AK37" i="5"/>
  <c r="AK118" i="5"/>
  <c r="DU87" i="75"/>
  <c r="L88" i="5" s="1"/>
  <c r="AO15" i="75"/>
  <c r="AA110" i="4"/>
  <c r="AN111" i="5" s="1"/>
  <c r="AM111" i="5"/>
  <c r="K142" i="5"/>
  <c r="AX142" i="5" s="1"/>
  <c r="O100" i="3"/>
  <c r="W101" i="5" s="1"/>
  <c r="AA73" i="4"/>
  <c r="AN74" i="5" s="1"/>
  <c r="AR3" i="75"/>
  <c r="F4" i="5" s="1"/>
  <c r="AL105" i="3"/>
  <c r="Z106" i="5"/>
  <c r="O46" i="3"/>
  <c r="W47" i="5" s="1"/>
  <c r="AL14" i="3"/>
  <c r="AC15" i="5" s="1"/>
  <c r="O132" i="3"/>
  <c r="W133" i="5" s="1"/>
  <c r="O13" i="3"/>
  <c r="W14" i="5" s="1"/>
  <c r="O75" i="3"/>
  <c r="W76" i="5" s="1"/>
  <c r="O93" i="3"/>
  <c r="W94" i="5" s="1"/>
  <c r="AL175" i="3"/>
  <c r="AC176" i="5" s="1"/>
  <c r="O125" i="3"/>
  <c r="W126" i="5" s="1"/>
  <c r="O5" i="3"/>
  <c r="W6" i="5" s="1"/>
  <c r="AL192" i="3"/>
  <c r="AC193" i="5" s="1"/>
  <c r="Y96" i="5"/>
  <c r="AL165" i="3"/>
  <c r="AM165" i="3" s="1"/>
  <c r="AD166" i="5" s="1"/>
  <c r="O154" i="3"/>
  <c r="W155" i="5" s="1"/>
  <c r="O149" i="3"/>
  <c r="W150" i="5" s="1"/>
  <c r="O78" i="3"/>
  <c r="W79" i="5" s="1"/>
  <c r="O164" i="3"/>
  <c r="W165" i="5" s="1"/>
  <c r="O35" i="3"/>
  <c r="W36" i="5" s="1"/>
  <c r="O109" i="3"/>
  <c r="W110" i="5" s="1"/>
  <c r="O67" i="3"/>
  <c r="W68" i="5" s="1"/>
  <c r="O15" i="3"/>
  <c r="W16" i="5" s="1"/>
  <c r="O64" i="3"/>
  <c r="W65" i="5" s="1"/>
  <c r="AL108" i="3"/>
  <c r="AC109" i="5" s="1"/>
  <c r="AB109" i="5"/>
  <c r="O56" i="3"/>
  <c r="W57" i="5" s="1"/>
  <c r="O72" i="3"/>
  <c r="W73" i="5" s="1"/>
  <c r="O32" i="3"/>
  <c r="W33" i="5" s="1"/>
  <c r="O135" i="3"/>
  <c r="W136" i="5" s="1"/>
  <c r="O171" i="3"/>
  <c r="W172" i="5" s="1"/>
  <c r="O129" i="3"/>
  <c r="W130" i="5" s="1"/>
  <c r="O177" i="3"/>
  <c r="W178" i="5" s="1"/>
  <c r="O136" i="3"/>
  <c r="W137" i="5" s="1"/>
  <c r="O121" i="3"/>
  <c r="W122" i="5" s="1"/>
  <c r="T168" i="3"/>
  <c r="X169" i="5" s="1"/>
  <c r="AL77" i="3"/>
  <c r="AC78" i="5" s="1"/>
  <c r="T112" i="5"/>
  <c r="O175" i="3"/>
  <c r="W176" i="5" s="1"/>
  <c r="AL168" i="3"/>
  <c r="AC169" i="5" s="1"/>
  <c r="AL40" i="3"/>
  <c r="AC41" i="5" s="1"/>
  <c r="AL53" i="3"/>
  <c r="AC54" i="5" s="1"/>
  <c r="AL55" i="3"/>
  <c r="AC56" i="5" s="1"/>
  <c r="T87" i="3"/>
  <c r="X88" i="5" s="1"/>
  <c r="C147" i="5"/>
  <c r="C54" i="5"/>
  <c r="C26" i="5"/>
  <c r="AL159" i="5"/>
  <c r="AA158" i="4"/>
  <c r="AN159" i="5" s="1"/>
  <c r="F78" i="5"/>
  <c r="O59" i="3"/>
  <c r="W60" i="5" s="1"/>
  <c r="E110" i="5"/>
  <c r="O20" i="3"/>
  <c r="W21" i="5" s="1"/>
  <c r="O137" i="3"/>
  <c r="W138" i="5" s="1"/>
  <c r="AM39" i="5"/>
  <c r="AA38" i="4"/>
  <c r="AN39" i="5" s="1"/>
  <c r="AO39" i="5" s="1"/>
  <c r="AL157" i="5"/>
  <c r="AA156" i="4"/>
  <c r="AN157" i="5" s="1"/>
  <c r="AL178" i="5"/>
  <c r="AA177" i="4"/>
  <c r="AN178" i="5" s="1"/>
  <c r="AO178" i="5" s="1"/>
  <c r="AO185" i="75"/>
  <c r="G60" i="5"/>
  <c r="O188" i="3"/>
  <c r="W189" i="5" s="1"/>
  <c r="AA150" i="4"/>
  <c r="AN151" i="5" s="1"/>
  <c r="DU183" i="75"/>
  <c r="L184" i="5" s="1"/>
  <c r="AM103" i="5"/>
  <c r="AA102" i="4"/>
  <c r="AN103" i="5" s="1"/>
  <c r="AO103" i="5" s="1"/>
  <c r="AA162" i="4"/>
  <c r="AN163" i="5" s="1"/>
  <c r="AO163" i="5" s="1"/>
  <c r="AI46" i="5"/>
  <c r="H127" i="4"/>
  <c r="AJ128" i="5" s="1"/>
  <c r="AI166" i="5"/>
  <c r="K182" i="5"/>
  <c r="AX182" i="5" s="1"/>
  <c r="AM41" i="5"/>
  <c r="AA40" i="4"/>
  <c r="AN41" i="5" s="1"/>
  <c r="AM181" i="5"/>
  <c r="AA180" i="4"/>
  <c r="AN181" i="5" s="1"/>
  <c r="AM121" i="5"/>
  <c r="AA120" i="4"/>
  <c r="AN121" i="5" s="1"/>
  <c r="AO121" i="5" s="1"/>
  <c r="AL177" i="5"/>
  <c r="AA176" i="4"/>
  <c r="AN177" i="5" s="1"/>
  <c r="AM105" i="5"/>
  <c r="AA104" i="4"/>
  <c r="AN105" i="5" s="1"/>
  <c r="AO105" i="5" s="1"/>
  <c r="O85" i="3"/>
  <c r="W86" i="5" s="1"/>
  <c r="AA187" i="4"/>
  <c r="AN188" i="5" s="1"/>
  <c r="AO188" i="5" s="1"/>
  <c r="AA155" i="4"/>
  <c r="AN156" i="5" s="1"/>
  <c r="O26" i="3"/>
  <c r="W27" i="5" s="1"/>
  <c r="AM182" i="5"/>
  <c r="AA181" i="4"/>
  <c r="AN182" i="5" s="1"/>
  <c r="AO182" i="5" s="1"/>
  <c r="AA39" i="4"/>
  <c r="AN40" i="5" s="1"/>
  <c r="DU135" i="75"/>
  <c r="L136" i="5" s="1"/>
  <c r="O141" i="3"/>
  <c r="W142" i="5" s="1"/>
  <c r="AA182" i="4"/>
  <c r="AN183" i="5" s="1"/>
  <c r="AM183" i="5"/>
  <c r="G142" i="5"/>
  <c r="T46" i="5"/>
  <c r="H172" i="4"/>
  <c r="AJ173" i="5" s="1"/>
  <c r="V128" i="5"/>
  <c r="O127" i="3"/>
  <c r="W128" i="5" s="1"/>
  <c r="O165" i="3"/>
  <c r="W166" i="5" s="1"/>
  <c r="F29" i="5"/>
  <c r="T93" i="5"/>
  <c r="O173" i="3"/>
  <c r="W174" i="5" s="1"/>
  <c r="AA92" i="4"/>
  <c r="AN93" i="5" s="1"/>
  <c r="F15" i="5"/>
  <c r="DU193" i="75"/>
  <c r="L194" i="5" s="1"/>
  <c r="K93" i="5"/>
  <c r="AX93" i="5" s="1"/>
  <c r="T34" i="5"/>
  <c r="O8" i="3"/>
  <c r="W9" i="5" s="1"/>
  <c r="O40" i="3"/>
  <c r="W41" i="5" s="1"/>
  <c r="K50" i="5"/>
  <c r="AX50" i="5" s="1"/>
  <c r="K194" i="5"/>
  <c r="AX194" i="5" s="1"/>
  <c r="F95" i="84"/>
  <c r="O185" i="3"/>
  <c r="W186" i="5" s="1"/>
  <c r="O105" i="3"/>
  <c r="W106" i="5" s="1"/>
  <c r="O103" i="3"/>
  <c r="W104" i="5" s="1"/>
  <c r="O134" i="3"/>
  <c r="W135" i="5" s="1"/>
  <c r="O68" i="3"/>
  <c r="W69" i="5" s="1"/>
  <c r="V92" i="5"/>
  <c r="O91" i="3"/>
  <c r="W92" i="5" s="1"/>
  <c r="O24" i="3"/>
  <c r="W25" i="5" s="1"/>
  <c r="DU21" i="75"/>
  <c r="L22" i="5" s="1"/>
  <c r="DU12" i="75"/>
  <c r="L13" i="5" s="1"/>
  <c r="K91" i="5"/>
  <c r="AX91" i="5" s="1"/>
  <c r="AI114" i="5"/>
  <c r="H51" i="4"/>
  <c r="AJ52" i="5" s="1"/>
  <c r="AA56" i="4"/>
  <c r="AN57" i="5" s="1"/>
  <c r="DU113" i="75"/>
  <c r="L114" i="5" s="1"/>
  <c r="DU115" i="75"/>
  <c r="L116" i="5" s="1"/>
  <c r="AA172" i="4"/>
  <c r="AN173" i="5" s="1"/>
  <c r="C66" i="5"/>
  <c r="G109" i="84"/>
  <c r="AY104" i="5"/>
  <c r="AY136" i="5"/>
  <c r="AY170" i="5"/>
  <c r="G162" i="84"/>
  <c r="AY167" i="5"/>
  <c r="AY133" i="5"/>
  <c r="AY172" i="5"/>
  <c r="AY92" i="5"/>
  <c r="AY102" i="5"/>
  <c r="AY190" i="5"/>
  <c r="AY165" i="5"/>
  <c r="AY48" i="5"/>
  <c r="AY128" i="5"/>
  <c r="G126" i="84"/>
  <c r="G87" i="84"/>
  <c r="AY10" i="5"/>
  <c r="AY53" i="5"/>
  <c r="AY37" i="5"/>
  <c r="AY193" i="5"/>
  <c r="G10" i="84"/>
  <c r="AY88" i="5"/>
  <c r="AY168" i="5"/>
  <c r="G178" i="84"/>
  <c r="AY171" i="5"/>
  <c r="H88" i="84"/>
  <c r="AY134" i="5"/>
  <c r="AY150" i="5"/>
  <c r="AY132" i="5"/>
  <c r="AY58" i="5"/>
  <c r="AY103" i="5"/>
  <c r="AY188" i="5"/>
  <c r="AY152" i="5"/>
  <c r="AY149" i="5"/>
  <c r="AY126" i="5"/>
  <c r="G46" i="84"/>
  <c r="G15" i="84"/>
  <c r="AY29" i="5"/>
  <c r="G20" i="84"/>
  <c r="G18" i="84"/>
  <c r="AY15" i="5"/>
  <c r="AY99" i="5"/>
  <c r="G98" i="84"/>
  <c r="AY164" i="5"/>
  <c r="G41" i="84"/>
  <c r="AY43" i="5"/>
  <c r="G53" i="84"/>
  <c r="AY57" i="5"/>
  <c r="G140" i="84"/>
  <c r="H140" i="84" s="1"/>
  <c r="AY139" i="5"/>
  <c r="AY42" i="5"/>
  <c r="G81" i="84"/>
  <c r="AY81" i="5"/>
  <c r="G120" i="84"/>
  <c r="AY111" i="5"/>
  <c r="G25" i="84"/>
  <c r="AY17" i="5"/>
  <c r="AY74" i="5"/>
  <c r="G89" i="84"/>
  <c r="AY89" i="5"/>
  <c r="G5" i="84"/>
  <c r="AY184" i="5"/>
  <c r="G79" i="84"/>
  <c r="AY82" i="5"/>
  <c r="G70" i="84"/>
  <c r="AY69" i="5"/>
  <c r="G40" i="84"/>
  <c r="AY31" i="5"/>
  <c r="G65" i="84"/>
  <c r="AY71" i="5"/>
  <c r="AY187" i="5"/>
  <c r="G181" i="84"/>
  <c r="AY51" i="5"/>
  <c r="G184" i="84"/>
  <c r="AY147" i="5"/>
  <c r="AY153" i="5"/>
  <c r="G83" i="84"/>
  <c r="AY83" i="5"/>
  <c r="G61" i="84"/>
  <c r="AY63" i="5"/>
  <c r="G189" i="84"/>
  <c r="AY192" i="5"/>
  <c r="G164" i="84"/>
  <c r="AY166" i="5"/>
  <c r="AY135" i="5"/>
  <c r="G116" i="84"/>
  <c r="AY120" i="5"/>
  <c r="G69" i="84"/>
  <c r="AY68" i="5"/>
  <c r="AY121" i="5"/>
  <c r="AY114" i="5"/>
  <c r="AY105" i="5"/>
  <c r="AY159" i="5"/>
  <c r="G156" i="84"/>
  <c r="AY95" i="5"/>
  <c r="AY154" i="5"/>
  <c r="G141" i="84"/>
  <c r="AY91" i="5"/>
  <c r="AY143" i="5"/>
  <c r="AY129" i="5"/>
  <c r="G27" i="84"/>
  <c r="AY22" i="5"/>
  <c r="G21" i="84"/>
  <c r="AY18" i="5"/>
  <c r="G35" i="84"/>
  <c r="AY33" i="5"/>
  <c r="AY122" i="5"/>
  <c r="G23" i="84"/>
  <c r="AY23" i="5"/>
  <c r="AY106" i="5"/>
  <c r="AY7" i="5"/>
  <c r="AY21" i="5"/>
  <c r="AY20" i="5"/>
  <c r="G22" i="84"/>
  <c r="G64" i="84"/>
  <c r="AY67" i="5"/>
  <c r="G73" i="84"/>
  <c r="AY75" i="5"/>
  <c r="G110" i="84"/>
  <c r="AY107" i="5"/>
  <c r="AY178" i="5"/>
  <c r="AY27" i="5"/>
  <c r="G26" i="84"/>
  <c r="AY34" i="5"/>
  <c r="G177" i="84"/>
  <c r="AY181" i="5"/>
  <c r="AY11" i="5"/>
  <c r="G9" i="84"/>
  <c r="G97" i="84"/>
  <c r="AY97" i="5"/>
  <c r="AY174" i="5"/>
  <c r="G172" i="84"/>
  <c r="G66" i="84"/>
  <c r="AY64" i="5"/>
  <c r="G62" i="84"/>
  <c r="AY185" i="5"/>
  <c r="G108" i="84"/>
  <c r="AY115" i="5"/>
  <c r="AY59" i="5"/>
  <c r="AY123" i="5"/>
  <c r="G57" i="84"/>
  <c r="AY61" i="5"/>
  <c r="AY60" i="5"/>
  <c r="G58" i="84"/>
  <c r="G28" i="84"/>
  <c r="AY25" i="5"/>
  <c r="G152" i="84"/>
  <c r="AY155" i="5"/>
  <c r="AY161" i="5"/>
  <c r="G179" i="84"/>
  <c r="AY182" i="5"/>
  <c r="AY55" i="5"/>
  <c r="G133" i="84"/>
  <c r="AY130" i="5"/>
  <c r="G151" i="84"/>
  <c r="AY151" i="5"/>
  <c r="G67" i="84"/>
  <c r="AY72" i="5"/>
  <c r="G112" i="84"/>
  <c r="AY110" i="5"/>
  <c r="AY145" i="5"/>
  <c r="G93" i="84"/>
  <c r="G182" i="84"/>
  <c r="AY186" i="5"/>
  <c r="AY176" i="5"/>
  <c r="G187" i="84"/>
  <c r="AY189" i="5"/>
  <c r="G24" i="84"/>
  <c r="AY26" i="5"/>
  <c r="G176" i="84"/>
  <c r="AY179" i="5"/>
  <c r="G192" i="84"/>
  <c r="AY194" i="5"/>
  <c r="G107" i="84"/>
  <c r="AY118" i="5"/>
  <c r="G45" i="84"/>
  <c r="AY66" i="5"/>
  <c r="G29" i="84"/>
  <c r="AY35" i="5"/>
  <c r="G137" i="84"/>
  <c r="AY138" i="5"/>
  <c r="G43" i="84"/>
  <c r="AY47" i="5"/>
  <c r="G100" i="84"/>
  <c r="AY146" i="5"/>
  <c r="G102" i="84"/>
  <c r="AY163" i="5"/>
  <c r="AY41" i="5"/>
  <c r="AY87" i="5"/>
  <c r="G86" i="84"/>
  <c r="G72" i="84"/>
  <c r="AY73" i="5"/>
  <c r="G12" i="84"/>
  <c r="AY30" i="5"/>
  <c r="G13" i="84"/>
  <c r="AY19" i="5"/>
  <c r="G77" i="84"/>
  <c r="AY79" i="5"/>
  <c r="AY191" i="5"/>
  <c r="G121" i="84"/>
  <c r="AY112" i="5"/>
  <c r="G119" i="84"/>
  <c r="AY119" i="5"/>
  <c r="AY162" i="5"/>
  <c r="G63" i="84"/>
  <c r="AY65" i="5"/>
  <c r="AV65" i="5"/>
  <c r="AW65" i="5" s="1"/>
  <c r="AV180" i="5"/>
  <c r="AW180" i="5" s="1"/>
  <c r="AV5" i="5"/>
  <c r="AW5" i="5" s="1"/>
  <c r="E53" i="84"/>
  <c r="AV57" i="5"/>
  <c r="AW57" i="5" s="1"/>
  <c r="AV41" i="5"/>
  <c r="AW41" i="5" s="1"/>
  <c r="E28" i="84"/>
  <c r="E25" i="84"/>
  <c r="AV44" i="5"/>
  <c r="AW44" i="5" s="1"/>
  <c r="DU151" i="75"/>
  <c r="L152" i="5" s="1"/>
  <c r="H149" i="84"/>
  <c r="E70" i="84"/>
  <c r="AV192" i="5"/>
  <c r="AW192" i="5" s="1"/>
  <c r="AV56" i="5"/>
  <c r="AW56" i="5" s="1"/>
  <c r="AV52" i="5"/>
  <c r="AW52" i="5" s="1"/>
  <c r="AV9" i="5"/>
  <c r="AW9" i="5" s="1"/>
  <c r="E57" i="84"/>
  <c r="E49" i="84"/>
  <c r="AV13" i="5"/>
  <c r="AW13" i="5" s="1"/>
  <c r="AV21" i="5"/>
  <c r="AW21" i="5" s="1"/>
  <c r="AV105" i="5"/>
  <c r="AW105" i="5" s="1"/>
  <c r="E118" i="84"/>
  <c r="AV116" i="5"/>
  <c r="AW116" i="5" s="1"/>
  <c r="X174" i="5"/>
  <c r="X124" i="5"/>
  <c r="X56" i="5"/>
  <c r="X78" i="5"/>
  <c r="X95" i="5"/>
  <c r="X170" i="5"/>
  <c r="X141" i="5"/>
  <c r="AV45" i="5"/>
  <c r="AW45" i="5" s="1"/>
  <c r="AV157" i="5"/>
  <c r="AW157" i="5" s="1"/>
  <c r="X109" i="5"/>
  <c r="X32" i="5"/>
  <c r="X97" i="5"/>
  <c r="E169" i="84"/>
  <c r="H169" i="84" s="1"/>
  <c r="E10" i="84"/>
  <c r="AV14" i="5"/>
  <c r="AW14" i="5" s="1"/>
  <c r="X157" i="5"/>
  <c r="X152" i="5"/>
  <c r="AV97" i="5"/>
  <c r="AW97" i="5" s="1"/>
  <c r="AV68" i="5"/>
  <c r="AW68" i="5" s="1"/>
  <c r="X145" i="5"/>
  <c r="E19" i="84"/>
  <c r="X86" i="5"/>
  <c r="AV77" i="5"/>
  <c r="AW77" i="5" s="1"/>
  <c r="E188" i="84"/>
  <c r="AV169" i="5"/>
  <c r="AW169" i="5" s="1"/>
  <c r="AM170" i="3"/>
  <c r="AD171" i="5" s="1"/>
  <c r="E142" i="84"/>
  <c r="AV140" i="5"/>
  <c r="AW140" i="5" s="1"/>
  <c r="AV100" i="5"/>
  <c r="AW100" i="5" s="1"/>
  <c r="O179" i="3"/>
  <c r="W180" i="5" s="1"/>
  <c r="O3" i="3"/>
  <c r="W4" i="5" s="1"/>
  <c r="O191" i="3"/>
  <c r="W192" i="5" s="1"/>
  <c r="AV32" i="5"/>
  <c r="AW32" i="5" s="1"/>
  <c r="AV148" i="5"/>
  <c r="AW148" i="5" s="1"/>
  <c r="E66" i="84"/>
  <c r="AV8" i="5"/>
  <c r="AW8" i="5" s="1"/>
  <c r="AV88" i="5"/>
  <c r="AW88" i="5" s="1"/>
  <c r="AV20" i="5"/>
  <c r="AW20" i="5" s="1"/>
  <c r="O19" i="3"/>
  <c r="W20" i="5" s="1"/>
  <c r="E147" i="84"/>
  <c r="AV60" i="5"/>
  <c r="AW60" i="5" s="1"/>
  <c r="AV139" i="5"/>
  <c r="AW139" i="5" s="1"/>
  <c r="AV43" i="5"/>
  <c r="AW43" i="5" s="1"/>
  <c r="E21" i="84"/>
  <c r="AV165" i="5"/>
  <c r="AW165" i="5" s="1"/>
  <c r="AV75" i="5"/>
  <c r="AW75" i="5" s="1"/>
  <c r="AV185" i="5"/>
  <c r="AW185" i="5" s="1"/>
  <c r="E16" i="84"/>
  <c r="AV149" i="5"/>
  <c r="AW149" i="5" s="1"/>
  <c r="AV76" i="5"/>
  <c r="AW76" i="5" s="1"/>
  <c r="AV86" i="5"/>
  <c r="AW86" i="5" s="1"/>
  <c r="AV82" i="5"/>
  <c r="AW82" i="5" s="1"/>
  <c r="AV54" i="5"/>
  <c r="AW54" i="5" s="1"/>
  <c r="E174" i="84"/>
  <c r="AV40" i="5"/>
  <c r="AW40" i="5" s="1"/>
  <c r="AV71" i="5"/>
  <c r="AW71" i="5" s="1"/>
  <c r="AV183" i="5"/>
  <c r="AW183" i="5" s="1"/>
  <c r="E79" i="84"/>
  <c r="AV117" i="5"/>
  <c r="AW117" i="5" s="1"/>
  <c r="AM74" i="3"/>
  <c r="AD75" i="5" s="1"/>
  <c r="AC75" i="5"/>
  <c r="E186" i="84"/>
  <c r="AV92" i="5"/>
  <c r="AW92" i="5" s="1"/>
  <c r="AV173" i="5"/>
  <c r="AW173" i="5" s="1"/>
  <c r="E111" i="84"/>
  <c r="E183" i="84"/>
  <c r="AV79" i="5"/>
  <c r="AW79" i="5" s="1"/>
  <c r="E73" i="84"/>
  <c r="AV18" i="5"/>
  <c r="AW18" i="5" s="1"/>
  <c r="E59" i="84"/>
  <c r="H59" i="84" s="1"/>
  <c r="E55" i="84"/>
  <c r="AV184" i="5"/>
  <c r="AW184" i="5" s="1"/>
  <c r="AV109" i="5"/>
  <c r="AW109" i="5" s="1"/>
  <c r="AV84" i="5"/>
  <c r="AW84" i="5" s="1"/>
  <c r="AV177" i="5"/>
  <c r="AW177" i="5" s="1"/>
  <c r="E190" i="84"/>
  <c r="E134" i="84"/>
  <c r="E106" i="84"/>
  <c r="AV107" i="5"/>
  <c r="AW107" i="5" s="1"/>
  <c r="AV152" i="5"/>
  <c r="AW152" i="5" s="1"/>
  <c r="AV98" i="5"/>
  <c r="AW98" i="5" s="1"/>
  <c r="AV159" i="5"/>
  <c r="AW159" i="5" s="1"/>
  <c r="AV136" i="5"/>
  <c r="AW136" i="5" s="1"/>
  <c r="AV186" i="5"/>
  <c r="AW186" i="5" s="1"/>
  <c r="E166" i="84"/>
  <c r="AV141" i="5"/>
  <c r="AW141" i="5" s="1"/>
  <c r="AV124" i="5"/>
  <c r="AW124" i="5" s="1"/>
  <c r="AV128" i="5"/>
  <c r="AW128" i="5" s="1"/>
  <c r="E100" i="84"/>
  <c r="AV147" i="5"/>
  <c r="AW147" i="5" s="1"/>
  <c r="AV10" i="5"/>
  <c r="AW10" i="5" s="1"/>
  <c r="E121" i="84"/>
  <c r="E151" i="84"/>
  <c r="AV111" i="5"/>
  <c r="AW111" i="5" s="1"/>
  <c r="AV167" i="5"/>
  <c r="AW167" i="5" s="1"/>
  <c r="K85" i="5"/>
  <c r="AX85" i="5" s="1"/>
  <c r="O166" i="3"/>
  <c r="W167" i="5" s="1"/>
  <c r="DU79" i="75"/>
  <c r="L80" i="5" s="1"/>
  <c r="DU84" i="75"/>
  <c r="L85" i="5" s="1"/>
  <c r="AV127" i="5"/>
  <c r="AW127" i="5" s="1"/>
  <c r="F83" i="84"/>
  <c r="O106" i="3"/>
  <c r="W107" i="5" s="1"/>
  <c r="O167" i="3"/>
  <c r="W168" i="5" s="1"/>
  <c r="AV36" i="5"/>
  <c r="AW36" i="5" s="1"/>
  <c r="O47" i="3"/>
  <c r="W48" i="5" s="1"/>
  <c r="O110" i="3"/>
  <c r="W111" i="5" s="1"/>
  <c r="T152" i="5"/>
  <c r="K126" i="5"/>
  <c r="AX126" i="5" s="1"/>
  <c r="K83" i="5"/>
  <c r="AX83" i="5" s="1"/>
  <c r="K179" i="5"/>
  <c r="AX179" i="5" s="1"/>
  <c r="DU90" i="75"/>
  <c r="L91" i="5" s="1"/>
  <c r="O118" i="3"/>
  <c r="W119" i="5" s="1"/>
  <c r="O44" i="3"/>
  <c r="W45" i="5" s="1"/>
  <c r="O126" i="3"/>
  <c r="W127" i="5" s="1"/>
  <c r="O172" i="3"/>
  <c r="W173" i="5" s="1"/>
  <c r="O186" i="3"/>
  <c r="W187" i="5" s="1"/>
  <c r="DU56" i="75"/>
  <c r="L57" i="5" s="1"/>
  <c r="AV24" i="5"/>
  <c r="AW24" i="5" s="1"/>
  <c r="O115" i="3"/>
  <c r="W116" i="5" s="1"/>
  <c r="E93" i="84"/>
  <c r="AV19" i="5"/>
  <c r="AW19" i="5" s="1"/>
  <c r="AV114" i="5"/>
  <c r="AW114" i="5" s="1"/>
  <c r="E105" i="84"/>
  <c r="AV189" i="5"/>
  <c r="AW189" i="5" s="1"/>
  <c r="AV99" i="5"/>
  <c r="AW99" i="5" s="1"/>
  <c r="E144" i="84"/>
  <c r="B2" i="84"/>
  <c r="E2" i="84" s="1"/>
  <c r="O60" i="3"/>
  <c r="W61" i="5" s="1"/>
  <c r="O142" i="3"/>
  <c r="W143" i="5" s="1"/>
  <c r="O155" i="3"/>
  <c r="W156" i="5" s="1"/>
  <c r="E133" i="84"/>
  <c r="T145" i="5"/>
  <c r="T158" i="5"/>
  <c r="O156" i="3"/>
  <c r="W157" i="5" s="1"/>
  <c r="AV130" i="5"/>
  <c r="AW130" i="5" s="1"/>
  <c r="AV87" i="5"/>
  <c r="AW87" i="5" s="1"/>
  <c r="E123" i="84"/>
  <c r="E9" i="84"/>
  <c r="O53" i="3"/>
  <c r="W54" i="5" s="1"/>
  <c r="AV26" i="5"/>
  <c r="AW26" i="5" s="1"/>
  <c r="E86" i="84"/>
  <c r="AV178" i="5"/>
  <c r="AW178" i="5" s="1"/>
  <c r="E178" i="84"/>
  <c r="O55" i="3"/>
  <c r="W56" i="5" s="1"/>
  <c r="O65" i="3"/>
  <c r="W66" i="5" s="1"/>
  <c r="T18" i="5"/>
  <c r="O81" i="3"/>
  <c r="W82" i="5" s="1"/>
  <c r="O163" i="3"/>
  <c r="W164" i="5" s="1"/>
  <c r="O42" i="3"/>
  <c r="W43" i="5" s="1"/>
  <c r="O162" i="3"/>
  <c r="W163" i="5" s="1"/>
  <c r="AV95" i="5"/>
  <c r="AW95" i="5" s="1"/>
  <c r="E98" i="84"/>
  <c r="AV174" i="5"/>
  <c r="AW174" i="5" s="1"/>
  <c r="T11" i="5"/>
  <c r="O10" i="3"/>
  <c r="W11" i="5" s="1"/>
  <c r="T12" i="5"/>
  <c r="O11" i="3"/>
  <c r="W12" i="5" s="1"/>
  <c r="T78" i="5"/>
  <c r="O77" i="3"/>
  <c r="W78" i="5" s="1"/>
  <c r="T22" i="5"/>
  <c r="O21" i="3"/>
  <c r="W22" i="5" s="1"/>
  <c r="T84" i="5"/>
  <c r="O83" i="3"/>
  <c r="W84" i="5" s="1"/>
  <c r="T113" i="5"/>
  <c r="O112" i="3"/>
  <c r="W113" i="5" s="1"/>
  <c r="O57" i="3"/>
  <c r="W58" i="5" s="1"/>
  <c r="T58" i="5"/>
  <c r="T153" i="5"/>
  <c r="O152" i="3"/>
  <c r="W153" i="5" s="1"/>
  <c r="O62" i="3"/>
  <c r="W63" i="5" s="1"/>
  <c r="T63" i="5"/>
  <c r="AV55" i="5"/>
  <c r="AW55" i="5" s="1"/>
  <c r="AV193" i="5"/>
  <c r="AW193" i="5" s="1"/>
  <c r="E145" i="84"/>
  <c r="AV194" i="5"/>
  <c r="AW194" i="5" s="1"/>
  <c r="AV6" i="5"/>
  <c r="AW6" i="5" s="1"/>
  <c r="E141" i="84"/>
  <c r="AV106" i="5"/>
  <c r="AW106" i="5" s="1"/>
  <c r="E155" i="84"/>
  <c r="AV27" i="5"/>
  <c r="AW27" i="5" s="1"/>
  <c r="AV126" i="5"/>
  <c r="AW126" i="5" s="1"/>
  <c r="E168" i="84"/>
  <c r="AV142" i="5"/>
  <c r="AW142" i="5" s="1"/>
  <c r="AV66" i="5"/>
  <c r="AW66" i="5" s="1"/>
  <c r="AV85" i="5"/>
  <c r="AW85" i="5" s="1"/>
  <c r="E85" i="84"/>
  <c r="AV118" i="5"/>
  <c r="AW118" i="5" s="1"/>
  <c r="AV150" i="5"/>
  <c r="AW150" i="5" s="1"/>
  <c r="AV89" i="5"/>
  <c r="AW89" i="5" s="1"/>
  <c r="AV30" i="5"/>
  <c r="AW30" i="5" s="1"/>
  <c r="AV78" i="5"/>
  <c r="AW78" i="5" s="1"/>
  <c r="AV93" i="5"/>
  <c r="AW93" i="5" s="1"/>
  <c r="E33" i="84"/>
  <c r="E154" i="84"/>
  <c r="E112" i="84"/>
  <c r="E71" i="84"/>
  <c r="AV101" i="5"/>
  <c r="AW101" i="5" s="1"/>
  <c r="E101" i="84"/>
  <c r="AV181" i="5"/>
  <c r="AW181" i="5" s="1"/>
  <c r="E163" i="84"/>
  <c r="E153" i="84"/>
  <c r="AV47" i="5"/>
  <c r="AW47" i="5" s="1"/>
  <c r="E41" i="84"/>
  <c r="K114" i="5"/>
  <c r="AX114" i="5" s="1"/>
  <c r="DU7" i="75"/>
  <c r="L8" i="5" s="1"/>
  <c r="K116" i="5"/>
  <c r="AX116" i="5" s="1"/>
  <c r="E135" i="84"/>
  <c r="E23" i="84"/>
  <c r="E104" i="84"/>
  <c r="AV134" i="5"/>
  <c r="AW134" i="5" s="1"/>
  <c r="K122" i="5"/>
  <c r="AX122" i="5" s="1"/>
  <c r="K135" i="5"/>
  <c r="AX135" i="5" s="1"/>
  <c r="AV102" i="5"/>
  <c r="AW102" i="5" s="1"/>
  <c r="DU121" i="75"/>
  <c r="L122" i="5" s="1"/>
  <c r="DU134" i="75"/>
  <c r="L135" i="5" s="1"/>
  <c r="E38" i="84"/>
  <c r="AV170" i="5"/>
  <c r="AW170" i="5" s="1"/>
  <c r="DU148" i="75"/>
  <c r="L149" i="5" s="1"/>
  <c r="F47" i="84"/>
  <c r="DU50" i="75"/>
  <c r="L51" i="5" s="1"/>
  <c r="K51" i="5"/>
  <c r="AX51" i="5" s="1"/>
  <c r="DU40" i="75"/>
  <c r="L41" i="5" s="1"/>
  <c r="K113" i="5"/>
  <c r="AX113" i="5" s="1"/>
  <c r="AV166" i="5"/>
  <c r="AW166" i="5" s="1"/>
  <c r="DU112" i="75"/>
  <c r="L113" i="5" s="1"/>
  <c r="AV158" i="5"/>
  <c r="AW158" i="5" s="1"/>
  <c r="F2" i="84"/>
  <c r="H87" i="84" l="1"/>
  <c r="H20" i="84"/>
  <c r="H103" i="84"/>
  <c r="H55" i="84"/>
  <c r="AQ39" i="5"/>
  <c r="AQ98" i="5"/>
  <c r="AQ166" i="5"/>
  <c r="AQ150" i="5"/>
  <c r="AQ7" i="5"/>
  <c r="AQ38" i="5"/>
  <c r="AQ155" i="5"/>
  <c r="AQ15" i="5"/>
  <c r="AQ131" i="5"/>
  <c r="AQ106" i="5"/>
  <c r="AQ51" i="5"/>
  <c r="AQ107" i="5"/>
  <c r="AQ33" i="5"/>
  <c r="AQ149" i="5"/>
  <c r="AQ67" i="5"/>
  <c r="AQ153" i="5"/>
  <c r="AQ114" i="5"/>
  <c r="AQ37" i="5"/>
  <c r="AO57" i="5"/>
  <c r="AQ121" i="5"/>
  <c r="AQ60" i="5"/>
  <c r="AQ110" i="5"/>
  <c r="AQ141" i="5"/>
  <c r="AQ145" i="5"/>
  <c r="AQ27" i="5"/>
  <c r="AQ129" i="5"/>
  <c r="AQ147" i="5"/>
  <c r="AQ168" i="5"/>
  <c r="AQ113" i="5"/>
  <c r="AQ62" i="5"/>
  <c r="AQ136" i="5"/>
  <c r="AQ70" i="5"/>
  <c r="AQ20" i="5"/>
  <c r="AQ193" i="5"/>
  <c r="AQ175" i="5"/>
  <c r="AQ9" i="5"/>
  <c r="AQ28" i="5"/>
  <c r="AQ95" i="5"/>
  <c r="AQ182" i="5"/>
  <c r="AQ188" i="5"/>
  <c r="AQ163" i="5"/>
  <c r="AQ178" i="5"/>
  <c r="AQ80" i="5"/>
  <c r="AQ144" i="5"/>
  <c r="AQ117" i="5"/>
  <c r="AQ160" i="5"/>
  <c r="AQ142" i="5"/>
  <c r="AQ50" i="5"/>
  <c r="AQ69" i="5"/>
  <c r="AO36" i="5"/>
  <c r="AQ119" i="5"/>
  <c r="AQ53" i="5"/>
  <c r="AQ46" i="5"/>
  <c r="AQ101" i="5"/>
  <c r="AQ103" i="5"/>
  <c r="AQ118" i="5"/>
  <c r="AQ58" i="5"/>
  <c r="AQ42" i="5"/>
  <c r="AQ49" i="5"/>
  <c r="AQ72" i="5"/>
  <c r="AQ176" i="5"/>
  <c r="AQ105" i="5"/>
  <c r="AQ12" i="5"/>
  <c r="AQ158" i="5"/>
  <c r="AQ104" i="5"/>
  <c r="AQ31" i="5"/>
  <c r="AQ26" i="5"/>
  <c r="AQ154" i="5"/>
  <c r="AQ21" i="5"/>
  <c r="AO74" i="5"/>
  <c r="AO66" i="5"/>
  <c r="AO108" i="5"/>
  <c r="AO52" i="5"/>
  <c r="AO81" i="5"/>
  <c r="H6" i="84"/>
  <c r="H105" i="84"/>
  <c r="DN146" i="75"/>
  <c r="I147" i="5" s="1"/>
  <c r="H174" i="84"/>
  <c r="H104" i="84"/>
  <c r="H101" i="84"/>
  <c r="AU103" i="5" s="1"/>
  <c r="AO180" i="5"/>
  <c r="AO8" i="5"/>
  <c r="H171" i="84"/>
  <c r="AU173" i="5" s="1"/>
  <c r="H34" i="84"/>
  <c r="H138" i="84"/>
  <c r="H180" i="84"/>
  <c r="H191" i="84"/>
  <c r="AU193" i="5" s="1"/>
  <c r="H115" i="84"/>
  <c r="H120" i="84"/>
  <c r="H126" i="84"/>
  <c r="H99" i="84"/>
  <c r="AU101" i="5" s="1"/>
  <c r="H107" i="84"/>
  <c r="H96" i="84"/>
  <c r="H91" i="84"/>
  <c r="H52" i="84"/>
  <c r="AU54" i="5" s="1"/>
  <c r="H82" i="84"/>
  <c r="H50" i="84"/>
  <c r="H113" i="84"/>
  <c r="H90" i="84"/>
  <c r="H51" i="84"/>
  <c r="AU53" i="5" s="1"/>
  <c r="H48" i="84"/>
  <c r="H31" i="84"/>
  <c r="H183" i="84"/>
  <c r="AO22" i="5"/>
  <c r="AO41" i="5"/>
  <c r="AO48" i="5"/>
  <c r="AO59" i="5"/>
  <c r="AO130" i="5"/>
  <c r="H74" i="84"/>
  <c r="H106" i="84"/>
  <c r="H166" i="84"/>
  <c r="H146" i="84"/>
  <c r="H134" i="84"/>
  <c r="AC74" i="5"/>
  <c r="AM82" i="3"/>
  <c r="AD83" i="5" s="1"/>
  <c r="H189" i="84"/>
  <c r="H122" i="84"/>
  <c r="H7" i="84"/>
  <c r="H127" i="84"/>
  <c r="H172" i="84"/>
  <c r="AU174" i="5" s="1"/>
  <c r="H69" i="84"/>
  <c r="C197" i="83"/>
  <c r="H97" i="84"/>
  <c r="AO68" i="5"/>
  <c r="H170" i="84"/>
  <c r="AO123" i="5"/>
  <c r="AO139" i="5"/>
  <c r="C29" i="5"/>
  <c r="AO34" i="5"/>
  <c r="AO169" i="5"/>
  <c r="DN111" i="75"/>
  <c r="I112" i="5" s="1"/>
  <c r="M112" i="5" s="1"/>
  <c r="S112" i="5" s="1"/>
  <c r="F31" i="5"/>
  <c r="M147" i="5"/>
  <c r="S147" i="5" s="1"/>
  <c r="DN107" i="75"/>
  <c r="I108" i="5" s="1"/>
  <c r="M108" i="5" s="1"/>
  <c r="S108" i="5" s="1"/>
  <c r="C149" i="5"/>
  <c r="AO172" i="5"/>
  <c r="AO174" i="5"/>
  <c r="AO190" i="5"/>
  <c r="AO191" i="5"/>
  <c r="AO165" i="5"/>
  <c r="AO64" i="5"/>
  <c r="AC180" i="5"/>
  <c r="H72" i="84"/>
  <c r="AM97" i="3"/>
  <c r="AD98" i="5" s="1"/>
  <c r="AE98" i="5" s="1"/>
  <c r="AC44" i="5"/>
  <c r="AC104" i="5"/>
  <c r="AC82" i="5"/>
  <c r="AC91" i="5"/>
  <c r="AC10" i="5"/>
  <c r="AM11" i="3"/>
  <c r="AD12" i="5" s="1"/>
  <c r="AE12" i="5" s="1"/>
  <c r="H143" i="84"/>
  <c r="H114" i="84"/>
  <c r="H39" i="84"/>
  <c r="H128" i="84"/>
  <c r="H162" i="84"/>
  <c r="H153" i="84"/>
  <c r="AO171" i="5"/>
  <c r="C55" i="5"/>
  <c r="H19" i="84"/>
  <c r="AM94" i="3"/>
  <c r="AD95" i="5" s="1"/>
  <c r="AE95" i="5" s="1"/>
  <c r="AC51" i="5"/>
  <c r="AO177" i="5"/>
  <c r="AO82" i="5"/>
  <c r="C58" i="5"/>
  <c r="AM148" i="3"/>
  <c r="AD149" i="5" s="1"/>
  <c r="AE149" i="5" s="1"/>
  <c r="AO19" i="5"/>
  <c r="H32" i="84"/>
  <c r="H182" i="84"/>
  <c r="H160" i="84"/>
  <c r="H157" i="84"/>
  <c r="H136" i="84"/>
  <c r="H65" i="84"/>
  <c r="H26" i="84"/>
  <c r="H49" i="84"/>
  <c r="H163" i="84"/>
  <c r="H35" i="84"/>
  <c r="H185" i="84"/>
  <c r="H192" i="84"/>
  <c r="AU194" i="5" s="1"/>
  <c r="H12" i="84"/>
  <c r="H168" i="84"/>
  <c r="H68" i="84"/>
  <c r="H76" i="84"/>
  <c r="AU78" i="5" s="1"/>
  <c r="AM6" i="3"/>
  <c r="AD7" i="5" s="1"/>
  <c r="AE7" i="5" s="1"/>
  <c r="AC137" i="5"/>
  <c r="AC111" i="5"/>
  <c r="AM36" i="3"/>
  <c r="AD37" i="5" s="1"/>
  <c r="AE37" i="5" s="1"/>
  <c r="AM66" i="3"/>
  <c r="AD67" i="5" s="1"/>
  <c r="AE67" i="5" s="1"/>
  <c r="AC153" i="5"/>
  <c r="AC165" i="5"/>
  <c r="AM49" i="3"/>
  <c r="AD50" i="5" s="1"/>
  <c r="AE50" i="5" s="1"/>
  <c r="AM25" i="3"/>
  <c r="AD26" i="5" s="1"/>
  <c r="AE26" i="5" s="1"/>
  <c r="AM12" i="3"/>
  <c r="AD13" i="5" s="1"/>
  <c r="AE13" i="5" s="1"/>
  <c r="AC190" i="5"/>
  <c r="AC21" i="5"/>
  <c r="AC66" i="5"/>
  <c r="AO120" i="5"/>
  <c r="AO5" i="5"/>
  <c r="AO133" i="5"/>
  <c r="AO115" i="5"/>
  <c r="AO92" i="5"/>
  <c r="AO61" i="5"/>
  <c r="AO112" i="5"/>
  <c r="AO91" i="5"/>
  <c r="AO84" i="5"/>
  <c r="AM174" i="3"/>
  <c r="AD175" i="5" s="1"/>
  <c r="AE175" i="5" s="1"/>
  <c r="AM22" i="3"/>
  <c r="AD23" i="5" s="1"/>
  <c r="AE23" i="5" s="1"/>
  <c r="AM193" i="3"/>
  <c r="AD194" i="5" s="1"/>
  <c r="AE194" i="5" s="1"/>
  <c r="AM61" i="3"/>
  <c r="AD62" i="5" s="1"/>
  <c r="AE62" i="5" s="1"/>
  <c r="AC151" i="5"/>
  <c r="AE64" i="5"/>
  <c r="AC59" i="5"/>
  <c r="AM140" i="3"/>
  <c r="AD141" i="5" s="1"/>
  <c r="AE141" i="5" s="1"/>
  <c r="AM71" i="3"/>
  <c r="AD72" i="5" s="1"/>
  <c r="AE72" i="5" s="1"/>
  <c r="AC108" i="5"/>
  <c r="AM72" i="3"/>
  <c r="AD73" i="5" s="1"/>
  <c r="AE73" i="5" s="1"/>
  <c r="AM69" i="3"/>
  <c r="AD70" i="5" s="1"/>
  <c r="AE70" i="5" s="1"/>
  <c r="AC58" i="5"/>
  <c r="AM169" i="3"/>
  <c r="AD170" i="5" s="1"/>
  <c r="AE170" i="5" s="1"/>
  <c r="AM146" i="3"/>
  <c r="AD147" i="5" s="1"/>
  <c r="AE147" i="5" s="1"/>
  <c r="AM112" i="3"/>
  <c r="AD113" i="5" s="1"/>
  <c r="AE113" i="5" s="1"/>
  <c r="AM93" i="3"/>
  <c r="AD94" i="5" s="1"/>
  <c r="AE94" i="5" s="1"/>
  <c r="DN173" i="75"/>
  <c r="I174" i="5" s="1"/>
  <c r="M174" i="5" s="1"/>
  <c r="S174" i="5" s="1"/>
  <c r="AM59" i="3"/>
  <c r="AD60" i="5" s="1"/>
  <c r="AE60" i="5" s="1"/>
  <c r="AC45" i="5"/>
  <c r="AE51" i="5"/>
  <c r="AC43" i="5"/>
  <c r="AM139" i="3"/>
  <c r="AD140" i="5" s="1"/>
  <c r="AE140" i="5" s="1"/>
  <c r="AM115" i="3"/>
  <c r="AD116" i="5" s="1"/>
  <c r="AE116" i="5" s="1"/>
  <c r="AM104" i="3"/>
  <c r="AD105" i="5" s="1"/>
  <c r="AE105" i="5" s="1"/>
  <c r="AM149" i="3"/>
  <c r="AD150" i="5" s="1"/>
  <c r="AE150" i="5" s="1"/>
  <c r="AM37" i="3"/>
  <c r="AD38" i="5" s="1"/>
  <c r="AE38" i="5" s="1"/>
  <c r="AC33" i="5"/>
  <c r="AM17" i="3"/>
  <c r="AD18" i="5" s="1"/>
  <c r="AE18" i="5" s="1"/>
  <c r="AC107" i="5"/>
  <c r="AM114" i="3"/>
  <c r="AD115" i="5" s="1"/>
  <c r="AE115" i="5" s="1"/>
  <c r="AM182" i="3"/>
  <c r="AD183" i="5" s="1"/>
  <c r="AE183" i="5" s="1"/>
  <c r="AM46" i="3"/>
  <c r="AD47" i="5" s="1"/>
  <c r="AE47" i="5" s="1"/>
  <c r="AC127" i="5"/>
  <c r="AO116" i="5"/>
  <c r="AE139" i="5"/>
  <c r="AO94" i="5"/>
  <c r="AO14" i="5"/>
  <c r="AC25" i="5"/>
  <c r="AM18" i="3"/>
  <c r="AD19" i="5" s="1"/>
  <c r="AE19" i="5" s="1"/>
  <c r="AO23" i="5"/>
  <c r="C22" i="5"/>
  <c r="AO143" i="5"/>
  <c r="AO102" i="5"/>
  <c r="AM29" i="3"/>
  <c r="AD30" i="5" s="1"/>
  <c r="AE30" i="5" s="1"/>
  <c r="AM133" i="3"/>
  <c r="AD134" i="5" s="1"/>
  <c r="AE134" i="5" s="1"/>
  <c r="C163" i="5"/>
  <c r="C78" i="5"/>
  <c r="C57" i="5"/>
  <c r="C73" i="5"/>
  <c r="C179" i="5"/>
  <c r="C12" i="5"/>
  <c r="C124" i="5"/>
  <c r="C116" i="5"/>
  <c r="AO170" i="5"/>
  <c r="AM28" i="3"/>
  <c r="AD29" i="5" s="1"/>
  <c r="AE29" i="5" s="1"/>
  <c r="AM116" i="3"/>
  <c r="AD117" i="5" s="1"/>
  <c r="AE117" i="5" s="1"/>
  <c r="AM176" i="3"/>
  <c r="AD177" i="5" s="1"/>
  <c r="AE177" i="5" s="1"/>
  <c r="DN97" i="75"/>
  <c r="I98" i="5" s="1"/>
  <c r="M98" i="5" s="1"/>
  <c r="S98" i="5" s="1"/>
  <c r="DN99" i="75"/>
  <c r="I100" i="5" s="1"/>
  <c r="M100" i="5" s="1"/>
  <c r="S100" i="5" s="1"/>
  <c r="AC96" i="5"/>
  <c r="AM124" i="3"/>
  <c r="AD125" i="5" s="1"/>
  <c r="AE125" i="5" s="1"/>
  <c r="AM122" i="3"/>
  <c r="AD123" i="5" s="1"/>
  <c r="AE123" i="5" s="1"/>
  <c r="AC163" i="5"/>
  <c r="AO78" i="5"/>
  <c r="AM117" i="3"/>
  <c r="AD118" i="5" s="1"/>
  <c r="AE118" i="5" s="1"/>
  <c r="F108" i="5"/>
  <c r="AC172" i="5"/>
  <c r="AO54" i="5"/>
  <c r="DN110" i="75"/>
  <c r="I111" i="5" s="1"/>
  <c r="M111" i="5" s="1"/>
  <c r="S111" i="5" s="1"/>
  <c r="AO164" i="5"/>
  <c r="AO18" i="5"/>
  <c r="AM52" i="3"/>
  <c r="AD53" i="5" s="1"/>
  <c r="AE53" i="5" s="1"/>
  <c r="AM13" i="3"/>
  <c r="AD14" i="5" s="1"/>
  <c r="AE14" i="5" s="1"/>
  <c r="C90" i="5"/>
  <c r="H63" i="84"/>
  <c r="H44" i="84"/>
  <c r="AC79" i="5"/>
  <c r="AO184" i="5"/>
  <c r="H17" i="84"/>
  <c r="H84" i="84"/>
  <c r="C171" i="5"/>
  <c r="DN170" i="75"/>
  <c r="I171" i="5" s="1"/>
  <c r="M171" i="5" s="1"/>
  <c r="S171" i="5" s="1"/>
  <c r="C74" i="5"/>
  <c r="C142" i="5"/>
  <c r="C94" i="5"/>
  <c r="C17" i="5"/>
  <c r="DN90" i="75"/>
  <c r="I91" i="5" s="1"/>
  <c r="M91" i="5" s="1"/>
  <c r="S91" i="5" s="1"/>
  <c r="C188" i="5"/>
  <c r="C104" i="5"/>
  <c r="DN103" i="75"/>
  <c r="I104" i="5" s="1"/>
  <c r="M104" i="5" s="1"/>
  <c r="S104" i="5" s="1"/>
  <c r="C135" i="5"/>
  <c r="AO29" i="5"/>
  <c r="C34" i="5"/>
  <c r="C6" i="5"/>
  <c r="C178" i="5"/>
  <c r="C157" i="5"/>
  <c r="C114" i="5"/>
  <c r="AO47" i="5"/>
  <c r="C181" i="5"/>
  <c r="DN180" i="75"/>
  <c r="I181" i="5" s="1"/>
  <c r="M181" i="5" s="1"/>
  <c r="S181" i="5" s="1"/>
  <c r="C83" i="5"/>
  <c r="C160" i="5"/>
  <c r="DN159" i="75"/>
  <c r="I160" i="5" s="1"/>
  <c r="M160" i="5" s="1"/>
  <c r="S160" i="5" s="1"/>
  <c r="C119" i="5"/>
  <c r="C84" i="5"/>
  <c r="C95" i="5"/>
  <c r="C193" i="5"/>
  <c r="C145" i="5"/>
  <c r="DN154" i="75"/>
  <c r="I155" i="5" s="1"/>
  <c r="M155" i="5" s="1"/>
  <c r="S155" i="5" s="1"/>
  <c r="C45" i="5"/>
  <c r="C121" i="5"/>
  <c r="C68" i="5"/>
  <c r="C113" i="5"/>
  <c r="C4" i="5"/>
  <c r="C60" i="5"/>
  <c r="C46" i="5"/>
  <c r="C128" i="5"/>
  <c r="DN127" i="75"/>
  <c r="I128" i="5" s="1"/>
  <c r="M128" i="5" s="1"/>
  <c r="S128" i="5" s="1"/>
  <c r="C9" i="5"/>
  <c r="DN17" i="75"/>
  <c r="I18" i="5" s="1"/>
  <c r="M18" i="5" s="1"/>
  <c r="S18" i="5" s="1"/>
  <c r="DN7" i="75"/>
  <c r="I8" i="5" s="1"/>
  <c r="M8" i="5" s="1"/>
  <c r="S8" i="5" s="1"/>
  <c r="C184" i="5"/>
  <c r="C187" i="5"/>
  <c r="C5" i="5"/>
  <c r="C97" i="5"/>
  <c r="C143" i="5"/>
  <c r="DN63" i="75"/>
  <c r="I64" i="5" s="1"/>
  <c r="M64" i="5" s="1"/>
  <c r="S64" i="5" s="1"/>
  <c r="C16" i="5"/>
  <c r="DN122" i="75"/>
  <c r="I123" i="5" s="1"/>
  <c r="M123" i="5" s="1"/>
  <c r="S123" i="5" s="1"/>
  <c r="DN55" i="75"/>
  <c r="I56" i="5" s="1"/>
  <c r="M56" i="5" s="1"/>
  <c r="S56" i="5" s="1"/>
  <c r="C70" i="5"/>
  <c r="DN69" i="75"/>
  <c r="I70" i="5" s="1"/>
  <c r="M70" i="5" s="1"/>
  <c r="S70" i="5" s="1"/>
  <c r="C93" i="5"/>
  <c r="C169" i="5"/>
  <c r="C138" i="5"/>
  <c r="C86" i="5"/>
  <c r="C53" i="5"/>
  <c r="C65" i="5"/>
  <c r="C158" i="5"/>
  <c r="C115" i="5"/>
  <c r="C99" i="5"/>
  <c r="C38" i="5"/>
  <c r="DN37" i="75"/>
  <c r="I38" i="5" s="1"/>
  <c r="M38" i="5" s="1"/>
  <c r="S38" i="5" s="1"/>
  <c r="C137" i="5"/>
  <c r="C170" i="5"/>
  <c r="C81" i="5"/>
  <c r="C82" i="5"/>
  <c r="C59" i="5"/>
  <c r="C37" i="5"/>
  <c r="DN91" i="75"/>
  <c r="I92" i="5" s="1"/>
  <c r="M92" i="5" s="1"/>
  <c r="S92" i="5" s="1"/>
  <c r="AO32" i="5"/>
  <c r="AO124" i="5"/>
  <c r="AO140" i="5"/>
  <c r="AO185" i="5"/>
  <c r="AO179" i="5"/>
  <c r="AO97" i="5"/>
  <c r="H144" i="84"/>
  <c r="H85" i="84"/>
  <c r="H164" i="84"/>
  <c r="H159" i="84"/>
  <c r="H145" i="84"/>
  <c r="AO63" i="5"/>
  <c r="AO16" i="5"/>
  <c r="AO79" i="5"/>
  <c r="AO85" i="5"/>
  <c r="AO6" i="5"/>
  <c r="AO132" i="5"/>
  <c r="AO87" i="5"/>
  <c r="AO44" i="5"/>
  <c r="AO122" i="5"/>
  <c r="AM102" i="3"/>
  <c r="AD103" i="5" s="1"/>
  <c r="AE103" i="5" s="1"/>
  <c r="H175" i="84"/>
  <c r="AM88" i="3"/>
  <c r="AD89" i="5" s="1"/>
  <c r="AE89" i="5" s="1"/>
  <c r="AO25" i="5"/>
  <c r="AO83" i="5"/>
  <c r="AO162" i="5"/>
  <c r="M51" i="5"/>
  <c r="S51" i="5" s="1"/>
  <c r="H148" i="84"/>
  <c r="AO127" i="5"/>
  <c r="AM154" i="3"/>
  <c r="AD155" i="5" s="1"/>
  <c r="AE155" i="5" s="1"/>
  <c r="AM67" i="3"/>
  <c r="AD68" i="5" s="1"/>
  <c r="AE68" i="5" s="1"/>
  <c r="AM41" i="3"/>
  <c r="AD42" i="5" s="1"/>
  <c r="AE42" i="5" s="1"/>
  <c r="AO99" i="5"/>
  <c r="AE34" i="5"/>
  <c r="AO45" i="5"/>
  <c r="AO109" i="5"/>
  <c r="AO40" i="5"/>
  <c r="AO192" i="5"/>
  <c r="AM125" i="3"/>
  <c r="AD126" i="5" s="1"/>
  <c r="AE126" i="5" s="1"/>
  <c r="AM181" i="3"/>
  <c r="AD182" i="5" s="1"/>
  <c r="AE182" i="5" s="1"/>
  <c r="AM85" i="3"/>
  <c r="AD86" i="5" s="1"/>
  <c r="AE86" i="5" s="1"/>
  <c r="AM8" i="3"/>
  <c r="AD9" i="5" s="1"/>
  <c r="AE9" i="5" s="1"/>
  <c r="AM7" i="3"/>
  <c r="AD8" i="5" s="1"/>
  <c r="AE8" i="5" s="1"/>
  <c r="AM155" i="3"/>
  <c r="AD156" i="5" s="1"/>
  <c r="AE156" i="5" s="1"/>
  <c r="H184" i="84"/>
  <c r="AO156" i="5"/>
  <c r="AO138" i="5"/>
  <c r="H117" i="84"/>
  <c r="AC61" i="5"/>
  <c r="AM130" i="3"/>
  <c r="AD131" i="5" s="1"/>
  <c r="AE131" i="5" s="1"/>
  <c r="H58" i="84"/>
  <c r="AO137" i="5"/>
  <c r="H135" i="84"/>
  <c r="AO125" i="5"/>
  <c r="AE5" i="5"/>
  <c r="AM79" i="3"/>
  <c r="AD80" i="5" s="1"/>
  <c r="AE80" i="5" s="1"/>
  <c r="AO88" i="5"/>
  <c r="AC101" i="5"/>
  <c r="AE179" i="5"/>
  <c r="AO100" i="5"/>
  <c r="AO35" i="5"/>
  <c r="AO146" i="5"/>
  <c r="AM127" i="3"/>
  <c r="AD128" i="5" s="1"/>
  <c r="AE128" i="5" s="1"/>
  <c r="AC64" i="5"/>
  <c r="AM70" i="3"/>
  <c r="AD71" i="5" s="1"/>
  <c r="AE71" i="5" s="1"/>
  <c r="AO71" i="5"/>
  <c r="AO11" i="5"/>
  <c r="AC168" i="5"/>
  <c r="AM80" i="3"/>
  <c r="AD81" i="5" s="1"/>
  <c r="AE81" i="5" s="1"/>
  <c r="AM159" i="3"/>
  <c r="AD160" i="5" s="1"/>
  <c r="AE160" i="5" s="1"/>
  <c r="AO126" i="5"/>
  <c r="AO75" i="5"/>
  <c r="C156" i="5"/>
  <c r="AC142" i="5"/>
  <c r="AO17" i="5"/>
  <c r="AO183" i="5"/>
  <c r="AO161" i="5"/>
  <c r="AO152" i="5"/>
  <c r="AM86" i="3"/>
  <c r="AD87" i="5" s="1"/>
  <c r="AE87" i="5" s="1"/>
  <c r="H94" i="84"/>
  <c r="AU96" i="5" s="1"/>
  <c r="AM23" i="3"/>
  <c r="AD24" i="5" s="1"/>
  <c r="AE24" i="5" s="1"/>
  <c r="AC5" i="5"/>
  <c r="AM142" i="3"/>
  <c r="AD143" i="5" s="1"/>
  <c r="AE143" i="5" s="1"/>
  <c r="AM145" i="3"/>
  <c r="AD146" i="5" s="1"/>
  <c r="AE146" i="5" s="1"/>
  <c r="AM188" i="3"/>
  <c r="AD189" i="5" s="1"/>
  <c r="AE189" i="5" s="1"/>
  <c r="AO76" i="5"/>
  <c r="AO86" i="5"/>
  <c r="AC76" i="5"/>
  <c r="AM84" i="3"/>
  <c r="AD85" i="5" s="1"/>
  <c r="AE85" i="5" s="1"/>
  <c r="AC19" i="5"/>
  <c r="AO93" i="5"/>
  <c r="AO151" i="5"/>
  <c r="F48" i="5"/>
  <c r="AO111" i="5"/>
  <c r="F20" i="5"/>
  <c r="F71" i="5"/>
  <c r="AM64" i="3"/>
  <c r="AD65" i="5" s="1"/>
  <c r="AE65" i="5" s="1"/>
  <c r="AM131" i="3"/>
  <c r="AD132" i="5" s="1"/>
  <c r="AE132" i="5" s="1"/>
  <c r="AC181" i="5"/>
  <c r="AO159" i="5"/>
  <c r="C10" i="5"/>
  <c r="AO4" i="5"/>
  <c r="AO56" i="5"/>
  <c r="AM35" i="3"/>
  <c r="AD36" i="5" s="1"/>
  <c r="AE36" i="5" s="1"/>
  <c r="AO134" i="5"/>
  <c r="AM132" i="3"/>
  <c r="AD133" i="5" s="1"/>
  <c r="AE133" i="5" s="1"/>
  <c r="F41" i="5"/>
  <c r="C152" i="5"/>
  <c r="C122" i="5"/>
  <c r="H190" i="84"/>
  <c r="AO135" i="5"/>
  <c r="AC188" i="5"/>
  <c r="AM56" i="3"/>
  <c r="AD57" i="5" s="1"/>
  <c r="AE57" i="5" s="1"/>
  <c r="AM163" i="3"/>
  <c r="AD164" i="5" s="1"/>
  <c r="AE164" i="5" s="1"/>
  <c r="AO73" i="5"/>
  <c r="AO65" i="5"/>
  <c r="AO186" i="5"/>
  <c r="F145" i="5"/>
  <c r="AO30" i="5"/>
  <c r="C190" i="5"/>
  <c r="F185" i="5"/>
  <c r="AO77" i="5"/>
  <c r="AO55" i="5"/>
  <c r="AE171" i="5"/>
  <c r="AO194" i="5"/>
  <c r="AO157" i="5"/>
  <c r="AO96" i="5"/>
  <c r="AO181" i="5"/>
  <c r="AO189" i="5"/>
  <c r="AO148" i="5"/>
  <c r="AO24" i="5"/>
  <c r="AO10" i="5"/>
  <c r="AO13" i="5"/>
  <c r="AO89" i="5"/>
  <c r="AO90" i="5"/>
  <c r="AO167" i="5"/>
  <c r="AE59" i="5"/>
  <c r="AM34" i="3"/>
  <c r="AD35" i="5" s="1"/>
  <c r="AE35" i="5" s="1"/>
  <c r="AM91" i="3"/>
  <c r="AD92" i="5" s="1"/>
  <c r="AE92" i="5" s="1"/>
  <c r="AC186" i="5"/>
  <c r="AC11" i="5"/>
  <c r="AM129" i="3"/>
  <c r="AD130" i="5" s="1"/>
  <c r="AE130" i="5" s="1"/>
  <c r="AM173" i="3"/>
  <c r="AD174" i="5" s="1"/>
  <c r="AE174" i="5" s="1"/>
  <c r="AO43" i="5"/>
  <c r="AM120" i="3"/>
  <c r="AD121" i="5" s="1"/>
  <c r="AE121" i="5" s="1"/>
  <c r="AC112" i="5"/>
  <c r="AM16" i="3"/>
  <c r="AD17" i="5" s="1"/>
  <c r="AE17" i="5" s="1"/>
  <c r="AC80" i="5"/>
  <c r="AO187" i="5"/>
  <c r="AC173" i="5"/>
  <c r="H81" i="84"/>
  <c r="AE76" i="5"/>
  <c r="AE99" i="5"/>
  <c r="AM101" i="3"/>
  <c r="AD102" i="5" s="1"/>
  <c r="AE102" i="5" s="1"/>
  <c r="AM3" i="3"/>
  <c r="AD4" i="5" s="1"/>
  <c r="AE4" i="5" s="1"/>
  <c r="AC16" i="5"/>
  <c r="AM158" i="3"/>
  <c r="AD159" i="5" s="1"/>
  <c r="AE159" i="5" s="1"/>
  <c r="AM40" i="3"/>
  <c r="AD41" i="5" s="1"/>
  <c r="AE41" i="5" s="1"/>
  <c r="AM143" i="3"/>
  <c r="AD144" i="5" s="1"/>
  <c r="AE144" i="5" s="1"/>
  <c r="AE74" i="5"/>
  <c r="H78" i="84"/>
  <c r="H177" i="84"/>
  <c r="H38" i="84"/>
  <c r="AE185" i="5"/>
  <c r="AE112" i="5"/>
  <c r="AE25" i="5"/>
  <c r="AE108" i="5"/>
  <c r="H22" i="84"/>
  <c r="H11" i="84"/>
  <c r="AU13" i="5" s="1"/>
  <c r="F6" i="5"/>
  <c r="H116" i="84"/>
  <c r="H125" i="84"/>
  <c r="H173" i="84"/>
  <c r="AU176" i="5" s="1"/>
  <c r="H33" i="84"/>
  <c r="H118" i="84"/>
  <c r="H16" i="84"/>
  <c r="H8" i="84"/>
  <c r="H109" i="84"/>
  <c r="H23" i="84"/>
  <c r="H154" i="84"/>
  <c r="H142" i="84"/>
  <c r="AU142" i="5" s="1"/>
  <c r="H4" i="84"/>
  <c r="AU6" i="5" s="1"/>
  <c r="H41" i="84"/>
  <c r="AU43" i="5" s="1"/>
  <c r="H156" i="84"/>
  <c r="H167" i="84"/>
  <c r="H42" i="84"/>
  <c r="H161" i="84"/>
  <c r="AM19" i="3"/>
  <c r="AD20" i="5" s="1"/>
  <c r="AE20" i="5" s="1"/>
  <c r="AM135" i="3"/>
  <c r="AD136" i="5" s="1"/>
  <c r="AE136" i="5" s="1"/>
  <c r="AC99" i="5"/>
  <c r="AC90" i="5"/>
  <c r="AC138" i="5"/>
  <c r="AM144" i="3"/>
  <c r="AD145" i="5" s="1"/>
  <c r="AE145" i="5" s="1"/>
  <c r="AM45" i="3"/>
  <c r="AD46" i="5" s="1"/>
  <c r="AE46" i="5" s="1"/>
  <c r="AM153" i="3"/>
  <c r="AD154" i="5" s="1"/>
  <c r="AE154" i="5" s="1"/>
  <c r="AC192" i="5"/>
  <c r="AM177" i="3"/>
  <c r="AD178" i="5" s="1"/>
  <c r="AE178" i="5" s="1"/>
  <c r="AM38" i="3"/>
  <c r="AD39" i="5" s="1"/>
  <c r="AE39" i="5" s="1"/>
  <c r="AM5" i="3"/>
  <c r="AD6" i="5" s="1"/>
  <c r="AE6" i="5" s="1"/>
  <c r="AC20" i="5"/>
  <c r="AM156" i="3"/>
  <c r="AD157" i="5" s="1"/>
  <c r="AE157" i="5" s="1"/>
  <c r="AM113" i="3"/>
  <c r="AD114" i="5" s="1"/>
  <c r="AE114" i="5" s="1"/>
  <c r="AC122" i="5"/>
  <c r="H36" i="84"/>
  <c r="AE122" i="5"/>
  <c r="AE96" i="5"/>
  <c r="AM54" i="3"/>
  <c r="AD55" i="5" s="1"/>
  <c r="AE55" i="5" s="1"/>
  <c r="AM76" i="3"/>
  <c r="AD77" i="5" s="1"/>
  <c r="AE77" i="5" s="1"/>
  <c r="AM147" i="3"/>
  <c r="AD148" i="5" s="1"/>
  <c r="AE148" i="5" s="1"/>
  <c r="AM128" i="3"/>
  <c r="AD129" i="5" s="1"/>
  <c r="AE129" i="5" s="1"/>
  <c r="AC179" i="5"/>
  <c r="AM51" i="3"/>
  <c r="AD52" i="5" s="1"/>
  <c r="AE52" i="5" s="1"/>
  <c r="AC185" i="5"/>
  <c r="AM109" i="3"/>
  <c r="AD110" i="5" s="1"/>
  <c r="AE110" i="5" s="1"/>
  <c r="AM161" i="3"/>
  <c r="AD162" i="5" s="1"/>
  <c r="AE162" i="5" s="1"/>
  <c r="AM157" i="3"/>
  <c r="AD158" i="5" s="1"/>
  <c r="AE158" i="5" s="1"/>
  <c r="AM31" i="3"/>
  <c r="AD32" i="5" s="1"/>
  <c r="AE32" i="5" s="1"/>
  <c r="AM186" i="3"/>
  <c r="AD187" i="5" s="1"/>
  <c r="AE187" i="5" s="1"/>
  <c r="AC139" i="5"/>
  <c r="AC34" i="5"/>
  <c r="AM27" i="3"/>
  <c r="AD28" i="5" s="1"/>
  <c r="AE28" i="5" s="1"/>
  <c r="AM166" i="3"/>
  <c r="AD167" i="5" s="1"/>
  <c r="AE167" i="5" s="1"/>
  <c r="AC135" i="5"/>
  <c r="AM47" i="3"/>
  <c r="AD48" i="5" s="1"/>
  <c r="AE48" i="5" s="1"/>
  <c r="AM183" i="3"/>
  <c r="AD184" i="5" s="1"/>
  <c r="AE184" i="5" s="1"/>
  <c r="AM99" i="3"/>
  <c r="AD100" i="5" s="1"/>
  <c r="AE100" i="5" s="1"/>
  <c r="AM48" i="3"/>
  <c r="AD49" i="5" s="1"/>
  <c r="AE49" i="5" s="1"/>
  <c r="AM190" i="3"/>
  <c r="AD191" i="5" s="1"/>
  <c r="AE191" i="5" s="1"/>
  <c r="AM160" i="3"/>
  <c r="AD161" i="5" s="1"/>
  <c r="AE161" i="5" s="1"/>
  <c r="AE75" i="5"/>
  <c r="AE165" i="5"/>
  <c r="AE142" i="5"/>
  <c r="H30" i="84"/>
  <c r="AE190" i="5"/>
  <c r="AE31" i="5"/>
  <c r="H71" i="84"/>
  <c r="F128" i="5"/>
  <c r="AM118" i="3"/>
  <c r="AD119" i="5" s="1"/>
  <c r="AE119" i="5" s="1"/>
  <c r="AM55" i="3"/>
  <c r="AD56" i="5" s="1"/>
  <c r="AE56" i="5" s="1"/>
  <c r="AM92" i="3"/>
  <c r="AD93" i="5" s="1"/>
  <c r="AE93" i="5" s="1"/>
  <c r="AM119" i="3"/>
  <c r="AD120" i="5" s="1"/>
  <c r="AE120" i="5" s="1"/>
  <c r="AM192" i="3"/>
  <c r="AD193" i="5" s="1"/>
  <c r="AE193" i="5" s="1"/>
  <c r="AM96" i="3"/>
  <c r="AD97" i="5" s="1"/>
  <c r="AE97" i="5" s="1"/>
  <c r="AE16" i="5"/>
  <c r="AM62" i="3"/>
  <c r="AD63" i="5" s="1"/>
  <c r="AE63" i="5" s="1"/>
  <c r="AC69" i="5"/>
  <c r="AM83" i="3"/>
  <c r="AD84" i="5" s="1"/>
  <c r="AE84" i="5" s="1"/>
  <c r="AE137" i="5"/>
  <c r="AM26" i="3"/>
  <c r="AD27" i="5" s="1"/>
  <c r="AE27" i="5" s="1"/>
  <c r="AC31" i="5"/>
  <c r="AE101" i="5"/>
  <c r="AM14" i="3"/>
  <c r="AD15" i="5" s="1"/>
  <c r="AE15" i="5" s="1"/>
  <c r="AM53" i="3"/>
  <c r="AD54" i="5" s="1"/>
  <c r="AE54" i="5" s="1"/>
  <c r="AC22" i="5"/>
  <c r="AE83" i="5"/>
  <c r="AM123" i="3"/>
  <c r="AD124" i="5" s="1"/>
  <c r="AE124" i="5" s="1"/>
  <c r="H95" i="84"/>
  <c r="AU97" i="5" s="1"/>
  <c r="AE181" i="5"/>
  <c r="AM151" i="3"/>
  <c r="AD152" i="5" s="1"/>
  <c r="AE152" i="5" s="1"/>
  <c r="AE188" i="5"/>
  <c r="AE90" i="5"/>
  <c r="AE151" i="5"/>
  <c r="AE91" i="5"/>
  <c r="AE104" i="5"/>
  <c r="AE172" i="5"/>
  <c r="AE69" i="5"/>
  <c r="H40" i="84"/>
  <c r="H54" i="84"/>
  <c r="H43" i="84"/>
  <c r="H60" i="84"/>
  <c r="H132" i="84"/>
  <c r="AU134" i="5" s="1"/>
  <c r="H5" i="84"/>
  <c r="H86" i="84"/>
  <c r="H141" i="84"/>
  <c r="H37" i="84"/>
  <c r="H73" i="84"/>
  <c r="H62" i="84"/>
  <c r="C180" i="5"/>
  <c r="AE186" i="5"/>
  <c r="AE79" i="5"/>
  <c r="AM168" i="3"/>
  <c r="AD169" i="5" s="1"/>
  <c r="AE169" i="5" s="1"/>
  <c r="AM175" i="3"/>
  <c r="AD176" i="5" s="1"/>
  <c r="AE176" i="5" s="1"/>
  <c r="AO128" i="5"/>
  <c r="AE10" i="5"/>
  <c r="AE33" i="5"/>
  <c r="AE21" i="5"/>
  <c r="AE44" i="5"/>
  <c r="AE180" i="5"/>
  <c r="AE166" i="5"/>
  <c r="AC40" i="5"/>
  <c r="AM39" i="3"/>
  <c r="AD40" i="5" s="1"/>
  <c r="AE40" i="5" s="1"/>
  <c r="AE138" i="5"/>
  <c r="AE135" i="5"/>
  <c r="AM108" i="3"/>
  <c r="AD109" i="5" s="1"/>
  <c r="AE109" i="5" s="1"/>
  <c r="AC166" i="5"/>
  <c r="AM77" i="3"/>
  <c r="AD78" i="5" s="1"/>
  <c r="AE78" i="5" s="1"/>
  <c r="AM87" i="3"/>
  <c r="AD88" i="5" s="1"/>
  <c r="AE88" i="5" s="1"/>
  <c r="AC106" i="5"/>
  <c r="AM105" i="3"/>
  <c r="AD106" i="5" s="1"/>
  <c r="AE106" i="5" s="1"/>
  <c r="C186" i="5"/>
  <c r="AO173" i="5"/>
  <c r="H121" i="84"/>
  <c r="H61" i="84"/>
  <c r="AU63" i="5" s="1"/>
  <c r="H150" i="84"/>
  <c r="AU152" i="5" s="1"/>
  <c r="H24" i="84"/>
  <c r="AU26" i="5" s="1"/>
  <c r="H111" i="84"/>
  <c r="H3" i="84"/>
  <c r="H147" i="84"/>
  <c r="H130" i="84"/>
  <c r="H112" i="84"/>
  <c r="H165" i="84"/>
  <c r="H133" i="84"/>
  <c r="H89" i="84"/>
  <c r="AU89" i="5" s="1"/>
  <c r="H45" i="84"/>
  <c r="H77" i="84"/>
  <c r="H92" i="84"/>
  <c r="H155" i="84"/>
  <c r="H18" i="84"/>
  <c r="H187" i="84"/>
  <c r="AU189" i="5" s="1"/>
  <c r="H13" i="84"/>
  <c r="H188" i="84"/>
  <c r="H176" i="84"/>
  <c r="H139" i="84"/>
  <c r="AU141" i="5" s="1"/>
  <c r="H123" i="84"/>
  <c r="AU106" i="5" s="1"/>
  <c r="H102" i="84"/>
  <c r="H178" i="84"/>
  <c r="AU180" i="5" s="1"/>
  <c r="H158" i="84"/>
  <c r="H15" i="84"/>
  <c r="H151" i="84"/>
  <c r="H46" i="84"/>
  <c r="H75" i="84"/>
  <c r="H21" i="84"/>
  <c r="H10" i="84"/>
  <c r="AU12" i="5" s="1"/>
  <c r="H29" i="84"/>
  <c r="AU35" i="5" s="1"/>
  <c r="H179" i="84"/>
  <c r="AU182" i="5" s="1"/>
  <c r="H100" i="84"/>
  <c r="AU102" i="5" s="1"/>
  <c r="H27" i="84"/>
  <c r="AU22" i="5" s="1"/>
  <c r="H108" i="84"/>
  <c r="H57" i="84"/>
  <c r="H70" i="84"/>
  <c r="H64" i="84"/>
  <c r="H98" i="84"/>
  <c r="H9" i="84"/>
  <c r="AU11" i="5" s="1"/>
  <c r="H152" i="84"/>
  <c r="H181" i="84"/>
  <c r="H28" i="84"/>
  <c r="H14" i="84"/>
  <c r="H129" i="84"/>
  <c r="H93" i="84"/>
  <c r="AU95" i="5" s="1"/>
  <c r="H131" i="84"/>
  <c r="AU133" i="5" s="1"/>
  <c r="H79" i="84"/>
  <c r="H56" i="84"/>
  <c r="AU58" i="5" s="1"/>
  <c r="H53" i="84"/>
  <c r="AU57" i="5" s="1"/>
  <c r="H67" i="84"/>
  <c r="H186" i="84"/>
  <c r="H137" i="84"/>
  <c r="H124" i="84"/>
  <c r="H110" i="84"/>
  <c r="H66" i="84"/>
  <c r="D194" i="84"/>
  <c r="D195" i="84"/>
  <c r="H119" i="84"/>
  <c r="H25" i="84"/>
  <c r="AE173" i="5"/>
  <c r="AE43" i="5"/>
  <c r="AE45" i="5"/>
  <c r="AE82" i="5"/>
  <c r="AE127" i="5"/>
  <c r="AE66" i="5"/>
  <c r="H83" i="84"/>
  <c r="AE107" i="5"/>
  <c r="AE58" i="5"/>
  <c r="AE61" i="5"/>
  <c r="AE11" i="5"/>
  <c r="AE168" i="5"/>
  <c r="AE111" i="5"/>
  <c r="AE22" i="5"/>
  <c r="AE163" i="5"/>
  <c r="AE153" i="5"/>
  <c r="AE192" i="5"/>
  <c r="H80" i="84"/>
  <c r="H47" i="84"/>
  <c r="B195" i="84"/>
  <c r="B194" i="84"/>
  <c r="C194" i="84"/>
  <c r="C195" i="84"/>
  <c r="H2" i="84"/>
  <c r="AU4" i="5" s="1"/>
  <c r="AU8" i="5" l="1"/>
  <c r="AU19" i="5"/>
  <c r="AG166" i="5"/>
  <c r="AG172" i="5"/>
  <c r="AG111" i="5"/>
  <c r="AG127" i="5"/>
  <c r="AG78" i="5"/>
  <c r="AG180" i="5"/>
  <c r="AG79" i="5"/>
  <c r="AG104" i="5"/>
  <c r="AR104" i="5" s="1"/>
  <c r="AG124" i="5"/>
  <c r="AG137" i="5"/>
  <c r="AG93" i="5"/>
  <c r="AG142" i="5"/>
  <c r="AG48" i="5"/>
  <c r="AG158" i="5"/>
  <c r="AG77" i="5"/>
  <c r="AG102" i="5"/>
  <c r="AG35" i="5"/>
  <c r="AQ148" i="5"/>
  <c r="AQ77" i="5"/>
  <c r="AG164" i="5"/>
  <c r="AG133" i="5"/>
  <c r="AG132" i="5"/>
  <c r="AQ71" i="5"/>
  <c r="AG131" i="5"/>
  <c r="AG9" i="5"/>
  <c r="AG34" i="5"/>
  <c r="AQ162" i="5"/>
  <c r="AQ87" i="5"/>
  <c r="AQ124" i="5"/>
  <c r="AG53" i="5"/>
  <c r="AQ78" i="5"/>
  <c r="AG117" i="5"/>
  <c r="AQ23" i="5"/>
  <c r="AG47" i="5"/>
  <c r="AG105" i="5"/>
  <c r="AG94" i="5"/>
  <c r="AG72" i="5"/>
  <c r="AG175" i="5"/>
  <c r="AQ5" i="5"/>
  <c r="AG149" i="5"/>
  <c r="AQ171" i="5"/>
  <c r="AQ64" i="5"/>
  <c r="AG66" i="5"/>
  <c r="AG44" i="5"/>
  <c r="AG186" i="5"/>
  <c r="AG91" i="5"/>
  <c r="AG83" i="5"/>
  <c r="AG84" i="5"/>
  <c r="AG56" i="5"/>
  <c r="AG165" i="5"/>
  <c r="AG162" i="5"/>
  <c r="AG55" i="5"/>
  <c r="AG6" i="5"/>
  <c r="AG108" i="5"/>
  <c r="AG99" i="5"/>
  <c r="AG121" i="5"/>
  <c r="AG59" i="5"/>
  <c r="AQ189" i="5"/>
  <c r="AG57" i="5"/>
  <c r="AQ134" i="5"/>
  <c r="AG65" i="5"/>
  <c r="AG85" i="5"/>
  <c r="AG24" i="5"/>
  <c r="AG71" i="5"/>
  <c r="AQ88" i="5"/>
  <c r="AG86" i="5"/>
  <c r="AQ99" i="5"/>
  <c r="AQ83" i="5"/>
  <c r="AQ132" i="5"/>
  <c r="AQ32" i="5"/>
  <c r="AQ18" i="5"/>
  <c r="AG29" i="5"/>
  <c r="AG19" i="5"/>
  <c r="AG183" i="5"/>
  <c r="AG116" i="5"/>
  <c r="AG113" i="5"/>
  <c r="AG141" i="5"/>
  <c r="AQ84" i="5"/>
  <c r="AQ120" i="5"/>
  <c r="AQ165" i="5"/>
  <c r="AQ68" i="5"/>
  <c r="AQ130" i="5"/>
  <c r="AG45" i="5"/>
  <c r="AG109" i="5"/>
  <c r="AG21" i="5"/>
  <c r="AG151" i="5"/>
  <c r="AG119" i="5"/>
  <c r="AG75" i="5"/>
  <c r="AG167" i="5"/>
  <c r="AG110" i="5"/>
  <c r="AG96" i="5"/>
  <c r="AG39" i="5"/>
  <c r="AG25" i="5"/>
  <c r="AG74" i="5"/>
  <c r="AG76" i="5"/>
  <c r="AQ43" i="5"/>
  <c r="AQ167" i="5"/>
  <c r="AQ181" i="5"/>
  <c r="AG36" i="5"/>
  <c r="AQ75" i="5"/>
  <c r="AG80" i="5"/>
  <c r="AG182" i="5"/>
  <c r="AG42" i="5"/>
  <c r="AQ25" i="5"/>
  <c r="AQ6" i="5"/>
  <c r="AQ184" i="5"/>
  <c r="AQ164" i="5"/>
  <c r="AG123" i="5"/>
  <c r="AQ170" i="5"/>
  <c r="AG115" i="5"/>
  <c r="AG140" i="5"/>
  <c r="AG147" i="5"/>
  <c r="AR147" i="5" s="1"/>
  <c r="AQ91" i="5"/>
  <c r="AG67" i="5"/>
  <c r="AQ82" i="5"/>
  <c r="AQ191" i="5"/>
  <c r="AQ59" i="5"/>
  <c r="AG11" i="5"/>
  <c r="AG43" i="5"/>
  <c r="AG90" i="5"/>
  <c r="AG63" i="5"/>
  <c r="AG28" i="5"/>
  <c r="AG122" i="5"/>
  <c r="AG136" i="5"/>
  <c r="AG144" i="5"/>
  <c r="AG174" i="5"/>
  <c r="AQ90" i="5"/>
  <c r="AQ96" i="5"/>
  <c r="AQ30" i="5"/>
  <c r="AQ135" i="5"/>
  <c r="AQ56" i="5"/>
  <c r="AQ86" i="5"/>
  <c r="AG87" i="5"/>
  <c r="AQ126" i="5"/>
  <c r="AG128" i="5"/>
  <c r="AG5" i="5"/>
  <c r="AQ138" i="5"/>
  <c r="AG126" i="5"/>
  <c r="AG68" i="5"/>
  <c r="AG89" i="5"/>
  <c r="AQ85" i="5"/>
  <c r="AG125" i="5"/>
  <c r="AG134" i="5"/>
  <c r="AQ14" i="5"/>
  <c r="AG170" i="5"/>
  <c r="AG64" i="5"/>
  <c r="AR64" i="5" s="1"/>
  <c r="AQ112" i="5"/>
  <c r="AG37" i="5"/>
  <c r="AQ177" i="5"/>
  <c r="AQ190" i="5"/>
  <c r="AQ169" i="5"/>
  <c r="AQ48" i="5"/>
  <c r="AQ8" i="5"/>
  <c r="AQ81" i="5"/>
  <c r="AQ57" i="5"/>
  <c r="AG168" i="5"/>
  <c r="AG61" i="5"/>
  <c r="AG33" i="5"/>
  <c r="AG54" i="5"/>
  <c r="AG161" i="5"/>
  <c r="AG178" i="5"/>
  <c r="AG192" i="5"/>
  <c r="AG58" i="5"/>
  <c r="AG173" i="5"/>
  <c r="AG138" i="5"/>
  <c r="AG10" i="5"/>
  <c r="AG188" i="5"/>
  <c r="AG15" i="5"/>
  <c r="AG16" i="5"/>
  <c r="AG191" i="5"/>
  <c r="AG52" i="5"/>
  <c r="AG20" i="5"/>
  <c r="AG112" i="5"/>
  <c r="AG41" i="5"/>
  <c r="AG130" i="5"/>
  <c r="AQ89" i="5"/>
  <c r="AQ157" i="5"/>
  <c r="AQ4" i="5"/>
  <c r="AQ111" i="5"/>
  <c r="AQ76" i="5"/>
  <c r="AQ152" i="5"/>
  <c r="AG160" i="5"/>
  <c r="AR160" i="5" s="1"/>
  <c r="AQ146" i="5"/>
  <c r="AQ125" i="5"/>
  <c r="AQ156" i="5"/>
  <c r="AQ192" i="5"/>
  <c r="AG155" i="5"/>
  <c r="AR155" i="5" s="1"/>
  <c r="AQ79" i="5"/>
  <c r="AQ97" i="5"/>
  <c r="AQ29" i="5"/>
  <c r="AQ54" i="5"/>
  <c r="AG30" i="5"/>
  <c r="AQ94" i="5"/>
  <c r="AG18" i="5"/>
  <c r="AR18" i="5" s="1"/>
  <c r="AG51" i="5"/>
  <c r="AR51" i="5" s="1"/>
  <c r="AQ61" i="5"/>
  <c r="AQ174" i="5"/>
  <c r="AQ34" i="5"/>
  <c r="AQ41" i="5"/>
  <c r="AQ180" i="5"/>
  <c r="AQ52" i="5"/>
  <c r="AG22" i="5"/>
  <c r="AG82" i="5"/>
  <c r="AQ173" i="5"/>
  <c r="AG153" i="5"/>
  <c r="AG107" i="5"/>
  <c r="AG106" i="5"/>
  <c r="AG40" i="5"/>
  <c r="AQ128" i="5"/>
  <c r="AG152" i="5"/>
  <c r="AG101" i="5"/>
  <c r="AG97" i="5"/>
  <c r="AG31" i="5"/>
  <c r="AG49" i="5"/>
  <c r="AG154" i="5"/>
  <c r="AG185" i="5"/>
  <c r="AG159" i="5"/>
  <c r="AQ187" i="5"/>
  <c r="AQ13" i="5"/>
  <c r="AQ194" i="5"/>
  <c r="AQ186" i="5"/>
  <c r="AG189" i="5"/>
  <c r="AQ161" i="5"/>
  <c r="AG81" i="5"/>
  <c r="AQ35" i="5"/>
  <c r="AQ40" i="5"/>
  <c r="AQ127" i="5"/>
  <c r="AG103" i="5"/>
  <c r="AQ16" i="5"/>
  <c r="AQ179" i="5"/>
  <c r="AQ102" i="5"/>
  <c r="AG139" i="5"/>
  <c r="AG70" i="5"/>
  <c r="AR70" i="5" s="1"/>
  <c r="AG62" i="5"/>
  <c r="AQ92" i="5"/>
  <c r="AG13" i="5"/>
  <c r="AG95" i="5"/>
  <c r="AG98" i="5"/>
  <c r="AR98" i="5" s="1"/>
  <c r="AQ172" i="5"/>
  <c r="AQ22" i="5"/>
  <c r="AQ108" i="5"/>
  <c r="AG135" i="5"/>
  <c r="AG163" i="5"/>
  <c r="AG176" i="5"/>
  <c r="AG69" i="5"/>
  <c r="AG181" i="5"/>
  <c r="AR181" i="5" s="1"/>
  <c r="AG193" i="5"/>
  <c r="AG190" i="5"/>
  <c r="AG100" i="5"/>
  <c r="AG187" i="5"/>
  <c r="AG129" i="5"/>
  <c r="AG114" i="5"/>
  <c r="AG46" i="5"/>
  <c r="AQ10" i="5"/>
  <c r="AG171" i="5"/>
  <c r="AR171" i="5" s="1"/>
  <c r="AQ65" i="5"/>
  <c r="AQ159" i="5"/>
  <c r="AQ151" i="5"/>
  <c r="AG146" i="5"/>
  <c r="AQ183" i="5"/>
  <c r="AQ100" i="5"/>
  <c r="AQ137" i="5"/>
  <c r="AG156" i="5"/>
  <c r="AQ109" i="5"/>
  <c r="AQ122" i="5"/>
  <c r="AQ63" i="5"/>
  <c r="AQ185" i="5"/>
  <c r="AQ47" i="5"/>
  <c r="AQ143" i="5"/>
  <c r="AQ116" i="5"/>
  <c r="AG38" i="5"/>
  <c r="AR38" i="5" s="1"/>
  <c r="AG60" i="5"/>
  <c r="AG73" i="5"/>
  <c r="AG194" i="5"/>
  <c r="AQ115" i="5"/>
  <c r="AG26" i="5"/>
  <c r="AG7" i="5"/>
  <c r="AQ139" i="5"/>
  <c r="AQ66" i="5"/>
  <c r="AQ36" i="5"/>
  <c r="AG88" i="5"/>
  <c r="AG169" i="5"/>
  <c r="AG27" i="5"/>
  <c r="AG120" i="5"/>
  <c r="AG184" i="5"/>
  <c r="AG32" i="5"/>
  <c r="AG148" i="5"/>
  <c r="AG157" i="5"/>
  <c r="AG145" i="5"/>
  <c r="AG4" i="5"/>
  <c r="AG17" i="5"/>
  <c r="AG92" i="5"/>
  <c r="AQ24" i="5"/>
  <c r="AQ55" i="5"/>
  <c r="AQ73" i="5"/>
  <c r="AQ93" i="5"/>
  <c r="AG143" i="5"/>
  <c r="AQ17" i="5"/>
  <c r="AQ11" i="5"/>
  <c r="AG179" i="5"/>
  <c r="AG8" i="5"/>
  <c r="AR8" i="5" s="1"/>
  <c r="AQ45" i="5"/>
  <c r="AQ44" i="5"/>
  <c r="AQ140" i="5"/>
  <c r="AG14" i="5"/>
  <c r="AG118" i="5"/>
  <c r="AG177" i="5"/>
  <c r="AG150" i="5"/>
  <c r="AG23" i="5"/>
  <c r="AQ133" i="5"/>
  <c r="AG50" i="5"/>
  <c r="AQ19" i="5"/>
  <c r="AG12" i="5"/>
  <c r="AQ123" i="5"/>
  <c r="AQ74" i="5"/>
  <c r="AU36" i="5"/>
  <c r="AU50" i="5"/>
  <c r="AU187" i="5"/>
  <c r="AU109" i="5"/>
  <c r="AU21" i="5"/>
  <c r="AU98" i="5"/>
  <c r="AU168" i="5"/>
  <c r="AU184" i="5"/>
  <c r="AU130" i="5"/>
  <c r="AU119" i="5"/>
  <c r="AU185" i="5"/>
  <c r="AU129" i="5"/>
  <c r="AU18" i="5"/>
  <c r="AU191" i="5"/>
  <c r="AU41" i="5"/>
  <c r="AU52" i="5"/>
  <c r="AU33" i="5"/>
  <c r="AU51" i="5"/>
  <c r="AU76" i="5"/>
  <c r="AU87" i="5"/>
  <c r="AU34" i="5"/>
  <c r="AU29" i="5"/>
  <c r="AU64" i="5"/>
  <c r="AU179" i="5"/>
  <c r="AU46" i="5"/>
  <c r="AU86" i="5"/>
  <c r="AU169" i="5"/>
  <c r="AU14" i="5"/>
  <c r="AU55" i="5"/>
  <c r="AU144" i="5"/>
  <c r="AU175" i="5"/>
  <c r="AU47" i="5"/>
  <c r="AU17" i="5"/>
  <c r="AU7" i="5"/>
  <c r="AU31" i="5"/>
  <c r="AU136" i="5"/>
  <c r="AU42" i="5"/>
  <c r="AU181" i="5"/>
  <c r="AU149" i="5"/>
  <c r="AU56" i="5"/>
  <c r="AU27" i="5"/>
  <c r="AU40" i="5"/>
  <c r="AU192" i="5"/>
  <c r="AU183" i="5"/>
  <c r="AU25" i="5"/>
  <c r="AU104" i="5"/>
  <c r="AU170" i="5"/>
  <c r="AU85" i="5"/>
  <c r="AU48" i="5"/>
  <c r="AU30" i="5"/>
  <c r="AU139" i="5"/>
  <c r="AU49" i="5"/>
  <c r="AU28" i="5"/>
  <c r="AU160" i="5"/>
  <c r="AU44" i="5"/>
  <c r="AU23" i="5"/>
  <c r="AU16" i="5"/>
  <c r="AU20" i="5"/>
  <c r="AU39" i="5"/>
  <c r="AU190" i="5"/>
  <c r="AU167" i="5"/>
  <c r="AU24" i="5"/>
  <c r="AU118" i="5"/>
  <c r="AU186" i="5"/>
  <c r="AU32" i="5"/>
  <c r="AU45" i="5"/>
  <c r="AU99" i="5"/>
  <c r="AU15" i="5"/>
  <c r="AU110" i="5"/>
  <c r="AU112" i="5"/>
  <c r="AU5" i="5"/>
  <c r="AU38" i="5"/>
  <c r="AU37" i="5"/>
  <c r="AU10" i="5"/>
  <c r="AU188" i="5"/>
  <c r="AU9" i="5"/>
  <c r="AU178" i="5"/>
  <c r="AU77" i="5"/>
  <c r="AU177" i="5"/>
  <c r="AU69" i="5"/>
  <c r="AU127" i="5"/>
  <c r="AU171" i="5"/>
  <c r="AU138" i="5"/>
  <c r="AU74" i="5"/>
  <c r="AU125" i="5"/>
  <c r="AU159" i="5"/>
  <c r="AU154" i="5"/>
  <c r="AU72" i="5"/>
  <c r="AU66" i="5"/>
  <c r="AU59" i="5"/>
  <c r="AU135" i="5"/>
  <c r="AU143" i="5"/>
  <c r="AU151" i="5"/>
  <c r="AU146" i="5"/>
  <c r="AU61" i="5"/>
  <c r="AU93" i="5"/>
  <c r="AU162" i="5"/>
  <c r="AU82" i="5"/>
  <c r="AU79" i="5"/>
  <c r="AU121" i="5"/>
  <c r="AU156" i="5"/>
  <c r="AU90" i="5"/>
  <c r="AU126" i="5"/>
  <c r="AU161" i="5"/>
  <c r="AU80" i="5"/>
  <c r="AU105" i="5"/>
  <c r="AU153" i="5"/>
  <c r="AU67" i="5"/>
  <c r="AU83" i="5"/>
  <c r="AU145" i="5"/>
  <c r="AU163" i="5"/>
  <c r="AU123" i="5"/>
  <c r="AU113" i="5"/>
  <c r="AU155" i="5"/>
  <c r="AU164" i="5"/>
  <c r="AU114" i="5"/>
  <c r="AU107" i="5"/>
  <c r="AU122" i="5"/>
  <c r="AU147" i="5"/>
  <c r="AU108" i="5"/>
  <c r="AU68" i="5"/>
  <c r="AU70" i="5"/>
  <c r="AU131" i="5"/>
  <c r="AU124" i="5"/>
  <c r="AU75" i="5"/>
  <c r="AU116" i="5"/>
  <c r="AU62" i="5"/>
  <c r="AU111" i="5"/>
  <c r="AU132" i="5"/>
  <c r="AU94" i="5"/>
  <c r="AU157" i="5"/>
  <c r="AU115" i="5"/>
  <c r="AU158" i="5"/>
  <c r="AU71" i="5"/>
  <c r="AU128" i="5"/>
  <c r="AU137" i="5"/>
  <c r="AU165" i="5"/>
  <c r="AU148" i="5"/>
  <c r="AU91" i="5"/>
  <c r="AU140" i="5"/>
  <c r="AU88" i="5"/>
  <c r="AU166" i="5"/>
  <c r="AU84" i="5"/>
  <c r="AU117" i="5"/>
  <c r="AU60" i="5"/>
  <c r="AU73" i="5"/>
  <c r="AU120" i="5"/>
  <c r="AU81" i="5"/>
  <c r="AU172" i="5"/>
  <c r="AU150" i="5"/>
  <c r="AU65" i="5"/>
  <c r="AU100" i="5"/>
  <c r="AU92" i="5"/>
  <c r="AR112" i="5" l="1"/>
  <c r="AR92" i="5"/>
  <c r="AS92" i="5" s="1"/>
  <c r="AR123" i="5"/>
  <c r="AS123" i="5" s="1"/>
  <c r="AR128" i="5"/>
  <c r="AS128" i="5" s="1"/>
  <c r="AR111" i="5"/>
  <c r="AR174" i="5"/>
  <c r="AR108" i="5"/>
  <c r="AS108" i="5" s="1"/>
  <c r="AR91" i="5"/>
  <c r="AS91" i="5" s="1"/>
  <c r="AR100" i="5"/>
  <c r="AS100" i="5" s="1"/>
  <c r="AR56" i="5"/>
  <c r="AS56" i="5" s="1"/>
  <c r="AS64" i="5"/>
  <c r="AS147" i="5"/>
  <c r="AS8" i="5"/>
  <c r="AS18" i="5"/>
  <c r="AS160" i="5"/>
  <c r="AS38" i="5"/>
  <c r="AS98" i="5"/>
  <c r="AS51" i="5"/>
  <c r="AS181" i="5"/>
  <c r="AS104" i="5"/>
  <c r="AS171" i="5"/>
  <c r="AS112" i="5"/>
  <c r="AS70" i="5"/>
  <c r="AS155" i="5"/>
  <c r="AS111" i="5"/>
  <c r="AS174" i="5"/>
  <c r="DK58" i="75" l="1"/>
  <c r="DL58" i="75" s="1"/>
  <c r="DK96" i="75"/>
  <c r="DL96" i="75" s="1"/>
  <c r="DK123" i="75"/>
  <c r="DL123" i="75" s="1"/>
  <c r="DK128" i="75"/>
  <c r="DL128" i="75" s="1"/>
  <c r="DK165" i="75"/>
  <c r="DL165" i="75" s="1"/>
  <c r="DK121" i="75"/>
  <c r="DL121" i="75" s="1"/>
  <c r="DK176" i="75"/>
  <c r="DL176" i="75" s="1"/>
  <c r="DK130" i="75"/>
  <c r="DL130" i="75" s="1"/>
  <c r="DK34" i="75"/>
  <c r="DL34" i="75" s="1"/>
  <c r="DK74" i="75"/>
  <c r="DL74" i="75" s="1"/>
  <c r="DK70" i="75"/>
  <c r="DL70" i="75" s="1"/>
  <c r="DK156" i="75"/>
  <c r="DL156" i="75" s="1"/>
  <c r="DK140" i="75"/>
  <c r="DL140" i="75" s="1"/>
  <c r="DK11" i="75"/>
  <c r="DL11" i="75" s="1"/>
  <c r="DK13" i="75"/>
  <c r="DL13" i="75" s="1"/>
  <c r="DK179" i="75"/>
  <c r="DL179" i="75" s="1"/>
  <c r="DK160" i="75"/>
  <c r="DL160" i="75" s="1"/>
  <c r="DK189" i="75"/>
  <c r="DL189" i="75" s="1"/>
  <c r="DK53" i="75"/>
  <c r="DL53" i="75" s="1"/>
  <c r="DK104" i="75"/>
  <c r="DL104" i="75" s="1"/>
  <c r="DK144" i="75"/>
  <c r="DL144" i="75" s="1"/>
  <c r="DK139" i="75"/>
  <c r="DL139" i="75" s="1"/>
  <c r="DK118" i="75"/>
  <c r="DL118" i="75" s="1"/>
  <c r="DK67" i="75"/>
  <c r="DL67" i="75" s="1"/>
  <c r="DK14" i="75"/>
  <c r="DL14" i="75" s="1"/>
  <c r="DK138" i="75"/>
  <c r="DL138" i="75" s="1"/>
  <c r="DK168" i="75"/>
  <c r="DL168" i="75" s="1"/>
  <c r="DK46" i="75"/>
  <c r="DL46" i="75" s="1"/>
  <c r="DK174" i="75"/>
  <c r="DL174" i="75" s="1"/>
  <c r="DK20" i="75"/>
  <c r="DL20" i="75" s="1"/>
  <c r="DK136" i="75"/>
  <c r="DL136" i="75" s="1"/>
  <c r="DK95" i="75"/>
  <c r="DL95" i="75" s="1"/>
  <c r="DK137" i="75"/>
  <c r="DL137" i="75" s="1"/>
  <c r="DK47" i="75"/>
  <c r="DL47" i="75" s="1"/>
  <c r="DK52" i="75"/>
  <c r="DL52" i="75" s="1"/>
  <c r="DK119" i="75"/>
  <c r="DL119" i="75" s="1"/>
  <c r="DK112" i="75"/>
  <c r="DL112" i="75" s="1"/>
  <c r="DK21" i="75"/>
  <c r="DL21" i="75" s="1"/>
  <c r="DK9" i="75"/>
  <c r="DL9" i="75" s="1"/>
  <c r="DK161" i="75"/>
  <c r="DL161" i="75" s="1"/>
  <c r="DI3" i="75"/>
  <c r="DK3" i="75" s="1"/>
  <c r="DL3" i="75" s="1"/>
  <c r="DK39" i="75"/>
  <c r="DL39" i="75" s="1"/>
  <c r="DK16" i="75"/>
  <c r="DL16" i="75" s="1"/>
  <c r="DK93" i="75"/>
  <c r="DL93" i="75" s="1"/>
  <c r="DK62" i="75"/>
  <c r="DL62" i="75" s="1"/>
  <c r="DK22" i="75"/>
  <c r="DL22" i="75" s="1"/>
  <c r="DK147" i="75"/>
  <c r="DL147" i="75" s="1"/>
  <c r="DK38" i="75"/>
  <c r="DL38" i="75" s="1"/>
  <c r="DK109" i="75"/>
  <c r="DL109" i="75" s="1"/>
  <c r="DK26" i="75"/>
  <c r="DL26" i="75" s="1"/>
  <c r="DK143" i="75"/>
  <c r="DL143" i="75" s="1"/>
  <c r="DK24" i="75"/>
  <c r="DL24" i="75" s="1"/>
  <c r="DK124" i="75"/>
  <c r="DL124" i="75" s="1"/>
  <c r="DK57" i="75"/>
  <c r="DL57" i="75" s="1"/>
  <c r="DK33" i="75"/>
  <c r="DL33" i="75" s="1"/>
  <c r="DK158" i="75"/>
  <c r="DL158" i="75" s="1"/>
  <c r="DK43" i="75"/>
  <c r="DL43" i="75" s="1"/>
  <c r="DK125" i="75"/>
  <c r="DL125" i="75" s="1"/>
  <c r="DK169" i="75"/>
  <c r="DL169" i="75" s="1"/>
  <c r="DK30" i="75"/>
  <c r="DL30" i="75" s="1"/>
  <c r="DK134" i="75"/>
  <c r="DL134" i="75" s="1"/>
  <c r="DK115" i="75"/>
  <c r="DL115" i="75" s="1"/>
  <c r="DK94" i="75"/>
  <c r="DL94" i="75" s="1"/>
  <c r="DK12" i="75"/>
  <c r="DL12" i="75" s="1"/>
  <c r="DK23" i="75"/>
  <c r="DL23" i="75" s="1"/>
  <c r="DK19" i="75"/>
  <c r="DL19" i="75" s="1"/>
  <c r="DK18" i="75"/>
  <c r="DL18" i="75" s="1"/>
  <c r="DK76" i="75"/>
  <c r="DL76" i="75" s="1"/>
  <c r="DK188" i="75"/>
  <c r="DL188" i="75" s="1"/>
  <c r="DK59" i="75"/>
  <c r="DL59" i="75" s="1"/>
  <c r="DK167" i="75"/>
  <c r="DL167" i="75" s="1"/>
  <c r="DK175" i="75"/>
  <c r="DL175" i="75" s="1"/>
  <c r="DK171" i="75"/>
  <c r="DL171" i="75" s="1"/>
  <c r="DK73" i="75"/>
  <c r="DL73" i="75" s="1"/>
  <c r="DK150" i="75"/>
  <c r="DL150" i="75" s="1"/>
  <c r="DK153" i="75"/>
  <c r="DL153" i="75" s="1"/>
  <c r="DK126" i="75"/>
  <c r="DL126" i="75" s="1"/>
  <c r="DK65" i="75"/>
  <c r="DL65" i="75" s="1"/>
  <c r="DK15" i="75"/>
  <c r="DL15" i="75" s="1"/>
  <c r="DK82" i="75"/>
  <c r="DL82" i="75" s="1"/>
  <c r="DK100" i="75"/>
  <c r="DL100" i="75" s="1"/>
  <c r="DK35" i="75"/>
  <c r="DL35" i="75" s="1"/>
  <c r="DK162" i="75"/>
  <c r="DL162" i="75" s="1"/>
  <c r="DK133" i="75"/>
  <c r="DL133" i="75" s="1"/>
  <c r="DK64" i="75"/>
  <c r="DL64" i="75" s="1"/>
  <c r="DK101" i="75"/>
  <c r="DL101" i="75" s="1"/>
  <c r="DK6" i="75"/>
  <c r="DL6" i="75" s="1"/>
  <c r="DK84" i="75"/>
  <c r="DL84" i="75" s="1"/>
  <c r="DK190" i="75"/>
  <c r="DL190" i="75" s="1"/>
  <c r="DK155" i="75"/>
  <c r="DL155" i="75" s="1"/>
  <c r="DK157" i="75"/>
  <c r="DL157" i="75" s="1"/>
  <c r="DK86" i="75"/>
  <c r="DL86" i="75" s="1"/>
  <c r="DK192" i="75"/>
  <c r="DL192" i="75" s="1"/>
  <c r="DK117" i="75"/>
  <c r="DL117" i="75" s="1"/>
  <c r="DK29" i="75"/>
  <c r="DL29" i="75" s="1"/>
  <c r="DK145" i="75"/>
  <c r="DL145" i="75" s="1"/>
  <c r="DK68" i="75"/>
  <c r="DL68" i="75" s="1"/>
  <c r="DK42" i="75"/>
  <c r="DL42" i="75" s="1"/>
  <c r="DK54" i="75"/>
  <c r="DL54" i="75" s="1"/>
  <c r="DK120" i="75"/>
  <c r="DL120" i="75" s="1"/>
  <c r="DK61" i="75"/>
  <c r="DL61" i="75" s="1"/>
  <c r="DK44" i="75"/>
  <c r="DL44" i="75" s="1"/>
  <c r="DK184" i="75"/>
  <c r="DL184" i="75" s="1"/>
  <c r="DK28" i="75"/>
  <c r="DL28" i="75" s="1"/>
  <c r="DK105" i="75"/>
  <c r="DL105" i="75" s="1"/>
  <c r="DK149" i="75"/>
  <c r="DL149" i="75" s="1"/>
  <c r="DK164" i="75"/>
  <c r="DL164" i="75" s="1"/>
  <c r="DK92" i="75"/>
  <c r="DL92" i="75" s="1"/>
  <c r="DK185" i="75"/>
  <c r="DL185" i="75" s="1"/>
  <c r="DK114" i="75"/>
  <c r="DL114" i="75" s="1"/>
  <c r="DK129" i="75"/>
  <c r="DL129" i="75" s="1"/>
  <c r="DK87" i="75"/>
  <c r="DL87" i="75" s="1"/>
  <c r="DK183" i="75"/>
  <c r="DL183" i="75" s="1"/>
  <c r="DK71" i="75"/>
  <c r="DL71" i="75" s="1"/>
  <c r="DK142" i="75"/>
  <c r="DL142" i="75" s="1"/>
  <c r="DK102" i="75"/>
  <c r="DL102" i="75" s="1"/>
  <c r="DK89" i="75"/>
  <c r="DL89" i="75" s="1"/>
  <c r="DK80" i="75"/>
  <c r="DL80" i="75" s="1"/>
  <c r="DK48" i="75"/>
  <c r="DL48" i="75" s="1"/>
  <c r="DK141" i="75"/>
  <c r="DL141" i="75" s="1"/>
  <c r="DK177" i="75"/>
  <c r="DL177" i="75" s="1"/>
  <c r="DK135" i="75"/>
  <c r="DL135" i="75" s="1"/>
  <c r="DK32" i="75"/>
  <c r="DL32" i="75" s="1"/>
  <c r="DK25" i="75"/>
  <c r="DL25" i="75" s="1"/>
  <c r="DK49" i="75"/>
  <c r="DL49" i="75" s="1"/>
  <c r="DK88" i="75"/>
  <c r="DL88" i="75" s="1"/>
  <c r="DK181" i="75"/>
  <c r="DL181" i="75" s="1"/>
  <c r="DK8" i="75"/>
  <c r="DL8" i="75" s="1"/>
  <c r="DK178" i="75"/>
  <c r="DL178" i="75" s="1"/>
  <c r="DK41" i="75"/>
  <c r="DL41" i="75" s="1"/>
  <c r="DK45" i="75"/>
  <c r="DL45" i="75" s="1"/>
  <c r="DK51" i="75"/>
  <c r="DL51" i="75" s="1"/>
  <c r="DK186" i="75"/>
  <c r="DL186" i="75" s="1"/>
  <c r="DK75" i="75"/>
  <c r="DL75" i="75" s="1"/>
  <c r="DK5" i="75"/>
  <c r="DL5" i="75" s="1"/>
  <c r="DK60" i="75"/>
  <c r="DL60" i="75" s="1"/>
  <c r="DK10" i="75"/>
  <c r="DL10" i="75" s="1"/>
  <c r="DK131" i="75"/>
  <c r="DL131" i="75" s="1"/>
  <c r="DK31" i="75"/>
  <c r="DL31" i="75" s="1"/>
  <c r="DK27" i="75"/>
  <c r="DL27" i="75" s="1"/>
  <c r="DK66" i="75"/>
  <c r="DL66" i="75" s="1"/>
  <c r="DK81" i="75"/>
  <c r="DL81" i="75" s="1"/>
  <c r="DK77" i="75"/>
  <c r="DL77" i="75" s="1"/>
  <c r="DK78" i="75"/>
  <c r="DL78" i="75" s="1"/>
  <c r="DK113" i="75"/>
  <c r="DL113" i="75" s="1"/>
  <c r="DK187" i="75"/>
  <c r="DL187" i="75" s="1"/>
  <c r="DK36" i="75"/>
  <c r="DL36" i="75" s="1"/>
  <c r="DK79" i="75"/>
  <c r="DL79" i="75" s="1"/>
  <c r="DK193" i="75"/>
  <c r="DL193" i="75" s="1"/>
  <c r="DK85" i="75"/>
  <c r="DL85" i="75" s="1"/>
  <c r="DK116" i="75"/>
  <c r="DL116" i="75" s="1"/>
  <c r="DK152" i="75"/>
  <c r="DL152" i="75" s="1"/>
  <c r="DK83" i="75"/>
  <c r="DL83" i="75" s="1"/>
  <c r="DK72" i="75"/>
  <c r="DL72" i="75" s="1"/>
  <c r="DK191" i="75"/>
  <c r="DL191" i="75" s="1"/>
  <c r="DK163" i="75"/>
  <c r="DL163" i="75" s="1"/>
  <c r="DK148" i="75"/>
  <c r="DL148" i="75" s="1"/>
  <c r="DK40" i="75"/>
  <c r="DL40" i="75" s="1"/>
  <c r="DK106" i="75"/>
  <c r="DL106" i="75" s="1"/>
  <c r="DK98" i="75"/>
  <c r="DL98" i="75" s="1"/>
  <c r="DK166" i="75"/>
  <c r="DL166" i="75" s="1"/>
  <c r="DK182" i="75"/>
  <c r="DL182" i="75" s="1"/>
  <c r="DK56" i="75"/>
  <c r="DL56" i="75" s="1"/>
  <c r="DK172" i="75"/>
  <c r="DL172" i="75" s="1"/>
  <c r="DK108" i="75"/>
  <c r="DL108" i="75" s="1"/>
  <c r="DK4" i="75"/>
  <c r="DL4" i="75" s="1"/>
  <c r="DK151" i="75"/>
  <c r="DL151" i="75" s="1"/>
  <c r="DK132" i="75"/>
  <c r="DL132" i="75"/>
  <c r="DM139" i="75" l="1"/>
  <c r="Q140" i="5"/>
  <c r="DM132" i="75"/>
  <c r="R133" i="5" s="1"/>
  <c r="Q133" i="5"/>
  <c r="DM148" i="75"/>
  <c r="R149" i="5" s="1"/>
  <c r="Q149" i="5"/>
  <c r="DM113" i="75"/>
  <c r="R114" i="5" s="1"/>
  <c r="Q114" i="5"/>
  <c r="DM186" i="75"/>
  <c r="R187" i="5" s="1"/>
  <c r="Q187" i="5"/>
  <c r="DM177" i="75"/>
  <c r="R178" i="5" s="1"/>
  <c r="Q178" i="5"/>
  <c r="DM185" i="75"/>
  <c r="Q186" i="5"/>
  <c r="DM68" i="75"/>
  <c r="Q69" i="5"/>
  <c r="DM190" i="75"/>
  <c r="R191" i="5" s="1"/>
  <c r="Q191" i="5"/>
  <c r="DM126" i="75"/>
  <c r="R127" i="5" s="1"/>
  <c r="Q127" i="5"/>
  <c r="DM23" i="75"/>
  <c r="R24" i="5" s="1"/>
  <c r="Q24" i="5"/>
  <c r="DM124" i="75"/>
  <c r="R125" i="5" s="1"/>
  <c r="Q125" i="5"/>
  <c r="DM62" i="75"/>
  <c r="R63" i="5" s="1"/>
  <c r="Q63" i="5"/>
  <c r="DM137" i="75"/>
  <c r="R138" i="5" s="1"/>
  <c r="Q138" i="5"/>
  <c r="DM11" i="75"/>
  <c r="R12" i="5" s="1"/>
  <c r="Q12" i="5"/>
  <c r="DM151" i="75"/>
  <c r="R152" i="5" s="1"/>
  <c r="Q152" i="5"/>
  <c r="DM106" i="75"/>
  <c r="R107" i="5" s="1"/>
  <c r="Q107" i="5"/>
  <c r="DM116" i="75"/>
  <c r="R117" i="5" s="1"/>
  <c r="Q117" i="5"/>
  <c r="DM36" i="75"/>
  <c r="R37" i="5" s="1"/>
  <c r="Q37" i="5"/>
  <c r="DM77" i="75"/>
  <c r="R78" i="5" s="1"/>
  <c r="Q78" i="5"/>
  <c r="DM31" i="75"/>
  <c r="R32" i="5" s="1"/>
  <c r="Q32" i="5"/>
  <c r="DM5" i="75"/>
  <c r="R6" i="5" s="1"/>
  <c r="Q6" i="5"/>
  <c r="DM45" i="75"/>
  <c r="R46" i="5" s="1"/>
  <c r="Q46" i="5"/>
  <c r="DM181" i="75"/>
  <c r="R182" i="5" s="1"/>
  <c r="Q182" i="5"/>
  <c r="DM32" i="75"/>
  <c r="R33" i="5" s="1"/>
  <c r="Q33" i="5"/>
  <c r="DM48" i="75"/>
  <c r="R49" i="5" s="1"/>
  <c r="Q49" i="5"/>
  <c r="DM142" i="75"/>
  <c r="R143" i="5" s="1"/>
  <c r="Q143" i="5"/>
  <c r="DM129" i="75"/>
  <c r="R130" i="5" s="1"/>
  <c r="Q130" i="5"/>
  <c r="DM164" i="75"/>
  <c r="Q165" i="5"/>
  <c r="DM184" i="75"/>
  <c r="R185" i="5" s="1"/>
  <c r="Q185" i="5"/>
  <c r="DM54" i="75"/>
  <c r="R55" i="5" s="1"/>
  <c r="Q55" i="5"/>
  <c r="DM29" i="75"/>
  <c r="R30" i="5" s="1"/>
  <c r="Q30" i="5"/>
  <c r="DM157" i="75"/>
  <c r="R158" i="5" s="1"/>
  <c r="Q158" i="5"/>
  <c r="DM6" i="75"/>
  <c r="R7" i="5" s="1"/>
  <c r="Q7" i="5"/>
  <c r="DM162" i="75"/>
  <c r="R163" i="5" s="1"/>
  <c r="Q163" i="5"/>
  <c r="DM15" i="75"/>
  <c r="R16" i="5" s="1"/>
  <c r="Q16" i="5"/>
  <c r="DM150" i="75"/>
  <c r="R151" i="5" s="1"/>
  <c r="Q151" i="5"/>
  <c r="DM167" i="75"/>
  <c r="R168" i="5" s="1"/>
  <c r="Q168" i="5"/>
  <c r="DM18" i="75"/>
  <c r="R19" i="5" s="1"/>
  <c r="Q19" i="5"/>
  <c r="DM94" i="75"/>
  <c r="R95" i="5" s="1"/>
  <c r="Q95" i="5"/>
  <c r="DM169" i="75"/>
  <c r="R170" i="5" s="1"/>
  <c r="Q170" i="5"/>
  <c r="DM33" i="75"/>
  <c r="R34" i="5" s="1"/>
  <c r="Q34" i="5"/>
  <c r="DM143" i="75"/>
  <c r="R144" i="5" s="1"/>
  <c r="Q144" i="5"/>
  <c r="DM147" i="75"/>
  <c r="R148" i="5" s="1"/>
  <c r="Q148" i="5"/>
  <c r="DM16" i="75"/>
  <c r="R17" i="5" s="1"/>
  <c r="Q17" i="5"/>
  <c r="DM9" i="75"/>
  <c r="R10" i="5" s="1"/>
  <c r="Q10" i="5"/>
  <c r="DM52" i="75"/>
  <c r="R53" i="5" s="1"/>
  <c r="Q53" i="5"/>
  <c r="DM136" i="75"/>
  <c r="R137" i="5" s="1"/>
  <c r="Q137" i="5"/>
  <c r="DM168" i="75"/>
  <c r="R169" i="5" s="1"/>
  <c r="Q169" i="5"/>
  <c r="DM118" i="75"/>
  <c r="R119" i="5" s="1"/>
  <c r="Q119" i="5"/>
  <c r="DM104" i="75"/>
  <c r="R105" i="5" s="1"/>
  <c r="Q105" i="5"/>
  <c r="DM179" i="75"/>
  <c r="R180" i="5" s="1"/>
  <c r="Q180" i="5"/>
  <c r="DM156" i="75"/>
  <c r="R157" i="5" s="1"/>
  <c r="Q157" i="5"/>
  <c r="DM130" i="75"/>
  <c r="DN130" i="75" s="1"/>
  <c r="I131" i="5" s="1"/>
  <c r="M131" i="5" s="1"/>
  <c r="Q131" i="5"/>
  <c r="DM128" i="75"/>
  <c r="R129" i="5" s="1"/>
  <c r="Q129" i="5"/>
  <c r="DM108" i="75"/>
  <c r="R109" i="5" s="1"/>
  <c r="Q109" i="5"/>
  <c r="DM83" i="75"/>
  <c r="R84" i="5" s="1"/>
  <c r="Q84" i="5"/>
  <c r="DM66" i="75"/>
  <c r="R67" i="5" s="1"/>
  <c r="Q67" i="5"/>
  <c r="DM178" i="75"/>
  <c r="Q179" i="5"/>
  <c r="DM89" i="75"/>
  <c r="Q90" i="5"/>
  <c r="DM105" i="75"/>
  <c r="R106" i="5" s="1"/>
  <c r="Q106" i="5"/>
  <c r="DM192" i="75"/>
  <c r="R193" i="5" s="1"/>
  <c r="Q193" i="5"/>
  <c r="DM100" i="75"/>
  <c r="R101" i="5" s="1"/>
  <c r="Q101" i="5"/>
  <c r="DM188" i="75"/>
  <c r="R189" i="5" s="1"/>
  <c r="Q189" i="5"/>
  <c r="DM43" i="75"/>
  <c r="R44" i="5" s="1"/>
  <c r="Q44" i="5"/>
  <c r="DM109" i="75"/>
  <c r="R110" i="5" s="1"/>
  <c r="Q110" i="5"/>
  <c r="DM112" i="75"/>
  <c r="R113" i="5" s="1"/>
  <c r="Q113" i="5"/>
  <c r="DM14" i="75"/>
  <c r="R15" i="5" s="1"/>
  <c r="Q15" i="5"/>
  <c r="DM121" i="75"/>
  <c r="R122" i="5" s="1"/>
  <c r="Q122" i="5"/>
  <c r="DM56" i="75"/>
  <c r="Q57" i="5"/>
  <c r="DM191" i="75"/>
  <c r="R192" i="5" s="1"/>
  <c r="Q192" i="5"/>
  <c r="DM4" i="75"/>
  <c r="R5" i="5" s="1"/>
  <c r="Q5" i="5"/>
  <c r="DM182" i="75"/>
  <c r="R183" i="5" s="1"/>
  <c r="Q183" i="5"/>
  <c r="DM40" i="75"/>
  <c r="R41" i="5" s="1"/>
  <c r="Q41" i="5"/>
  <c r="DM72" i="75"/>
  <c r="R73" i="5" s="1"/>
  <c r="Q73" i="5"/>
  <c r="DM85" i="75"/>
  <c r="Q86" i="5"/>
  <c r="DM187" i="75"/>
  <c r="R188" i="5" s="1"/>
  <c r="Q188" i="5"/>
  <c r="DM81" i="75"/>
  <c r="R82" i="5" s="1"/>
  <c r="Q82" i="5"/>
  <c r="DM131" i="75"/>
  <c r="R132" i="5" s="1"/>
  <c r="Q132" i="5"/>
  <c r="DM75" i="75"/>
  <c r="R76" i="5" s="1"/>
  <c r="Q76" i="5"/>
  <c r="DM41" i="75"/>
  <c r="R42" i="5" s="1"/>
  <c r="Q42" i="5"/>
  <c r="DM88" i="75"/>
  <c r="R89" i="5" s="1"/>
  <c r="Q89" i="5"/>
  <c r="DM135" i="75"/>
  <c r="R136" i="5" s="1"/>
  <c r="Q136" i="5"/>
  <c r="DM80" i="75"/>
  <c r="R81" i="5" s="1"/>
  <c r="Q81" i="5"/>
  <c r="DM71" i="75"/>
  <c r="R72" i="5" s="1"/>
  <c r="Q72" i="5"/>
  <c r="DM114" i="75"/>
  <c r="R115" i="5" s="1"/>
  <c r="Q115" i="5"/>
  <c r="DM149" i="75"/>
  <c r="R150" i="5" s="1"/>
  <c r="Q150" i="5"/>
  <c r="DM44" i="75"/>
  <c r="R45" i="5" s="1"/>
  <c r="Q45" i="5"/>
  <c r="DM42" i="75"/>
  <c r="R43" i="5" s="1"/>
  <c r="Q43" i="5"/>
  <c r="DM117" i="75"/>
  <c r="R118" i="5" s="1"/>
  <c r="Q118" i="5"/>
  <c r="DM155" i="75"/>
  <c r="R156" i="5" s="1"/>
  <c r="Q156" i="5"/>
  <c r="DM101" i="75"/>
  <c r="R102" i="5" s="1"/>
  <c r="Q102" i="5"/>
  <c r="DM35" i="75"/>
  <c r="R36" i="5" s="1"/>
  <c r="Q36" i="5"/>
  <c r="DM65" i="75"/>
  <c r="R66" i="5" s="1"/>
  <c r="Q66" i="5"/>
  <c r="DM73" i="75"/>
  <c r="R74" i="5" s="1"/>
  <c r="Q74" i="5"/>
  <c r="DM59" i="75"/>
  <c r="R60" i="5" s="1"/>
  <c r="Q60" i="5"/>
  <c r="DM19" i="75"/>
  <c r="R20" i="5" s="1"/>
  <c r="Q20" i="5"/>
  <c r="DM115" i="75"/>
  <c r="R116" i="5" s="1"/>
  <c r="Q116" i="5"/>
  <c r="DM125" i="75"/>
  <c r="R126" i="5" s="1"/>
  <c r="Q126" i="5"/>
  <c r="DM57" i="75"/>
  <c r="R58" i="5" s="1"/>
  <c r="Q58" i="5"/>
  <c r="DM26" i="75"/>
  <c r="H27" i="5" s="1"/>
  <c r="Q27" i="5"/>
  <c r="DM22" i="75"/>
  <c r="R23" i="5" s="1"/>
  <c r="Q23" i="5"/>
  <c r="DM39" i="75"/>
  <c r="R40" i="5" s="1"/>
  <c r="Q40" i="5"/>
  <c r="DM21" i="75"/>
  <c r="DN21" i="75" s="1"/>
  <c r="I22" i="5" s="1"/>
  <c r="M22" i="5" s="1"/>
  <c r="Q22" i="5"/>
  <c r="DM47" i="75"/>
  <c r="Q48" i="5"/>
  <c r="DM20" i="75"/>
  <c r="R21" i="5" s="1"/>
  <c r="Q21" i="5"/>
  <c r="DM138" i="75"/>
  <c r="R139" i="5" s="1"/>
  <c r="Q139" i="5"/>
  <c r="DM53" i="75"/>
  <c r="R54" i="5" s="1"/>
  <c r="Q54" i="5"/>
  <c r="DM13" i="75"/>
  <c r="R14" i="5" s="1"/>
  <c r="Q14" i="5"/>
  <c r="DM70" i="75"/>
  <c r="R71" i="5" s="1"/>
  <c r="Q71" i="5"/>
  <c r="DM176" i="75"/>
  <c r="Q177" i="5"/>
  <c r="DM123" i="75"/>
  <c r="Q124" i="5"/>
  <c r="DM166" i="75"/>
  <c r="R167" i="5" s="1"/>
  <c r="Q167" i="5"/>
  <c r="DM193" i="75"/>
  <c r="R194" i="5" s="1"/>
  <c r="Q194" i="5"/>
  <c r="DM10" i="75"/>
  <c r="R11" i="5" s="1"/>
  <c r="Q11" i="5"/>
  <c r="DM49" i="75"/>
  <c r="R50" i="5" s="1"/>
  <c r="Q50" i="5"/>
  <c r="DM183" i="75"/>
  <c r="R184" i="5" s="1"/>
  <c r="Q184" i="5"/>
  <c r="DM61" i="75"/>
  <c r="R62" i="5" s="1"/>
  <c r="Q62" i="5"/>
  <c r="DM64" i="75"/>
  <c r="Q65" i="5"/>
  <c r="DM171" i="75"/>
  <c r="R172" i="5" s="1"/>
  <c r="Q172" i="5"/>
  <c r="DM134" i="75"/>
  <c r="R135" i="5" s="1"/>
  <c r="Q135" i="5"/>
  <c r="DM3" i="75"/>
  <c r="R4" i="5" s="1"/>
  <c r="Q4" i="5"/>
  <c r="DM174" i="75"/>
  <c r="R175" i="5" s="1"/>
  <c r="Q175" i="5"/>
  <c r="DM189" i="75"/>
  <c r="DN189" i="75" s="1"/>
  <c r="I190" i="5" s="1"/>
  <c r="M190" i="5" s="1"/>
  <c r="Q190" i="5"/>
  <c r="DM74" i="75"/>
  <c r="R75" i="5" s="1"/>
  <c r="Q75" i="5"/>
  <c r="DM96" i="75"/>
  <c r="R97" i="5" s="1"/>
  <c r="Q97" i="5"/>
  <c r="DM172" i="75"/>
  <c r="R173" i="5" s="1"/>
  <c r="Q173" i="5"/>
  <c r="DM98" i="75"/>
  <c r="R99" i="5" s="1"/>
  <c r="Q99" i="5"/>
  <c r="DM163" i="75"/>
  <c r="Q164" i="5"/>
  <c r="DM152" i="75"/>
  <c r="R153" i="5" s="1"/>
  <c r="Q153" i="5"/>
  <c r="DM79" i="75"/>
  <c r="R80" i="5" s="1"/>
  <c r="Q80" i="5"/>
  <c r="DM78" i="75"/>
  <c r="R79" i="5" s="1"/>
  <c r="Q79" i="5"/>
  <c r="DM27" i="75"/>
  <c r="R28" i="5" s="1"/>
  <c r="Q28" i="5"/>
  <c r="DM60" i="75"/>
  <c r="R61" i="5" s="1"/>
  <c r="Q61" i="5"/>
  <c r="DM51" i="75"/>
  <c r="R52" i="5" s="1"/>
  <c r="Q52" i="5"/>
  <c r="DM8" i="75"/>
  <c r="R9" i="5" s="1"/>
  <c r="Q9" i="5"/>
  <c r="DM25" i="75"/>
  <c r="R26" i="5" s="1"/>
  <c r="Q26" i="5"/>
  <c r="DM141" i="75"/>
  <c r="DN141" i="75" s="1"/>
  <c r="I142" i="5" s="1"/>
  <c r="M142" i="5" s="1"/>
  <c r="Q142" i="5"/>
  <c r="DM102" i="75"/>
  <c r="R103" i="5" s="1"/>
  <c r="Q103" i="5"/>
  <c r="DM87" i="75"/>
  <c r="R88" i="5" s="1"/>
  <c r="Q88" i="5"/>
  <c r="DM92" i="75"/>
  <c r="R93" i="5" s="1"/>
  <c r="Q93" i="5"/>
  <c r="DM28" i="75"/>
  <c r="R29" i="5" s="1"/>
  <c r="Q29" i="5"/>
  <c r="DM120" i="75"/>
  <c r="H121" i="5" s="1"/>
  <c r="Q121" i="5"/>
  <c r="DM145" i="75"/>
  <c r="R146" i="5" s="1"/>
  <c r="Q146" i="5"/>
  <c r="DM86" i="75"/>
  <c r="R87" i="5" s="1"/>
  <c r="Q87" i="5"/>
  <c r="DM84" i="75"/>
  <c r="R85" i="5" s="1"/>
  <c r="Q85" i="5"/>
  <c r="DM133" i="75"/>
  <c r="R134" i="5" s="1"/>
  <c r="Q134" i="5"/>
  <c r="DM82" i="75"/>
  <c r="R83" i="5" s="1"/>
  <c r="Q83" i="5"/>
  <c r="DM153" i="75"/>
  <c r="R154" i="5" s="1"/>
  <c r="Q154" i="5"/>
  <c r="DM175" i="75"/>
  <c r="R176" i="5" s="1"/>
  <c r="Q176" i="5"/>
  <c r="DM76" i="75"/>
  <c r="R77" i="5" s="1"/>
  <c r="Q77" i="5"/>
  <c r="DM12" i="75"/>
  <c r="DN12" i="75" s="1"/>
  <c r="I13" i="5" s="1"/>
  <c r="M13" i="5" s="1"/>
  <c r="Q13" i="5"/>
  <c r="DM30" i="75"/>
  <c r="R31" i="5" s="1"/>
  <c r="Q31" i="5"/>
  <c r="DM158" i="75"/>
  <c r="R159" i="5" s="1"/>
  <c r="Q159" i="5"/>
  <c r="DM24" i="75"/>
  <c r="DN24" i="75" s="1"/>
  <c r="I25" i="5" s="1"/>
  <c r="M25" i="5" s="1"/>
  <c r="Q25" i="5"/>
  <c r="DM38" i="75"/>
  <c r="R39" i="5" s="1"/>
  <c r="Q39" i="5"/>
  <c r="DM93" i="75"/>
  <c r="R94" i="5" s="1"/>
  <c r="Q94" i="5"/>
  <c r="DM161" i="75"/>
  <c r="DN161" i="75" s="1"/>
  <c r="I162" i="5" s="1"/>
  <c r="M162" i="5" s="1"/>
  <c r="Q162" i="5"/>
  <c r="DM119" i="75"/>
  <c r="R120" i="5" s="1"/>
  <c r="Q120" i="5"/>
  <c r="DM95" i="75"/>
  <c r="R96" i="5" s="1"/>
  <c r="Q96" i="5"/>
  <c r="DM46" i="75"/>
  <c r="Q47" i="5"/>
  <c r="DM67" i="75"/>
  <c r="R68" i="5" s="1"/>
  <c r="Q68" i="5"/>
  <c r="DM144" i="75"/>
  <c r="R145" i="5" s="1"/>
  <c r="Q145" i="5"/>
  <c r="DM160" i="75"/>
  <c r="H161" i="5" s="1"/>
  <c r="Q161" i="5"/>
  <c r="DM140" i="75"/>
  <c r="R141" i="5" s="1"/>
  <c r="Q141" i="5"/>
  <c r="DM34" i="75"/>
  <c r="R35" i="5" s="1"/>
  <c r="Q35" i="5"/>
  <c r="DM165" i="75"/>
  <c r="R166" i="5" s="1"/>
  <c r="Q166" i="5"/>
  <c r="DM58" i="75"/>
  <c r="R59" i="5" s="1"/>
  <c r="Q59" i="5"/>
  <c r="DN139" i="75"/>
  <c r="I140" i="5" s="1"/>
  <c r="M140" i="5" s="1"/>
  <c r="DN54" i="75"/>
  <c r="I55" i="5" s="1"/>
  <c r="M55" i="5" s="1"/>
  <c r="S55" i="5" s="1"/>
  <c r="AR55" i="5" s="1"/>
  <c r="AS55" i="5" s="1"/>
  <c r="DN41" i="75"/>
  <c r="I42" i="5" s="1"/>
  <c r="M42" i="5" s="1"/>
  <c r="H167" i="5"/>
  <c r="DN15" i="75"/>
  <c r="I16" i="5" s="1"/>
  <c r="M16" i="5" s="1"/>
  <c r="DN66" i="75"/>
  <c r="I67" i="5" s="1"/>
  <c r="M67" i="5" s="1"/>
  <c r="H117" i="5"/>
  <c r="DN116" i="75"/>
  <c r="I117" i="5" s="1"/>
  <c r="M117" i="5" s="1"/>
  <c r="DN172" i="75"/>
  <c r="I173" i="5" s="1"/>
  <c r="M173" i="5" s="1"/>
  <c r="H114" i="5"/>
  <c r="DN113" i="75"/>
  <c r="I114" i="5" s="1"/>
  <c r="M114" i="5" s="1"/>
  <c r="H187" i="5"/>
  <c r="DN186" i="75"/>
  <c r="I187" i="5" s="1"/>
  <c r="M187" i="5" s="1"/>
  <c r="DN162" i="75"/>
  <c r="I163" i="5" s="1"/>
  <c r="M163" i="5" s="1"/>
  <c r="S163" i="5" s="1"/>
  <c r="AR163" i="5" s="1"/>
  <c r="AS163" i="5" s="1"/>
  <c r="H163" i="5"/>
  <c r="DN64" i="75"/>
  <c r="I65" i="5" s="1"/>
  <c r="M65" i="5" s="1"/>
  <c r="DN46" i="75"/>
  <c r="I47" i="5" s="1"/>
  <c r="M47" i="5" s="1"/>
  <c r="H26" i="5"/>
  <c r="DN72" i="75"/>
  <c r="I73" i="5" s="1"/>
  <c r="M73" i="5" s="1"/>
  <c r="S73" i="5" s="1"/>
  <c r="AR73" i="5" s="1"/>
  <c r="DN60" i="75"/>
  <c r="I61" i="5" s="1"/>
  <c r="M61" i="5" s="1"/>
  <c r="S61" i="5" s="1"/>
  <c r="AR61" i="5" s="1"/>
  <c r="H5" i="5"/>
  <c r="H37" i="5"/>
  <c r="DN36" i="75"/>
  <c r="I37" i="5" s="1"/>
  <c r="M37" i="5" s="1"/>
  <c r="S37" i="5" s="1"/>
  <c r="AR37" i="5" s="1"/>
  <c r="H78" i="5"/>
  <c r="DN77" i="75"/>
  <c r="I78" i="5" s="1"/>
  <c r="M78" i="5" s="1"/>
  <c r="S78" i="5" s="1"/>
  <c r="AR78" i="5" s="1"/>
  <c r="DN27" i="75"/>
  <c r="I28" i="5" s="1"/>
  <c r="M28" i="5" s="1"/>
  <c r="S28" i="5" s="1"/>
  <c r="AR28" i="5" s="1"/>
  <c r="DN92" i="75"/>
  <c r="I93" i="5" s="1"/>
  <c r="M93" i="5" s="1"/>
  <c r="S93" i="5" s="1"/>
  <c r="AR93" i="5" s="1"/>
  <c r="H43" i="5"/>
  <c r="DN40" i="75"/>
  <c r="I41" i="5" s="1"/>
  <c r="M41" i="5" s="1"/>
  <c r="S41" i="5" s="1"/>
  <c r="AR41" i="5" s="1"/>
  <c r="H152" i="5"/>
  <c r="DN151" i="75"/>
  <c r="I152" i="5" s="1"/>
  <c r="M152" i="5" s="1"/>
  <c r="S152" i="5" s="1"/>
  <c r="AR152" i="5" s="1"/>
  <c r="H89" i="5"/>
  <c r="H178" i="5"/>
  <c r="DN177" i="75"/>
  <c r="I178" i="5" s="1"/>
  <c r="M178" i="5" s="1"/>
  <c r="S178" i="5" s="1"/>
  <c r="AR178" i="5" s="1"/>
  <c r="H107" i="5"/>
  <c r="DN106" i="75"/>
  <c r="I107" i="5" s="1"/>
  <c r="M107" i="5" s="1"/>
  <c r="S107" i="5" s="1"/>
  <c r="AR107" i="5" s="1"/>
  <c r="DN83" i="75"/>
  <c r="I84" i="5" s="1"/>
  <c r="M84" i="5" s="1"/>
  <c r="S84" i="5" s="1"/>
  <c r="AR84" i="5" s="1"/>
  <c r="H32" i="5"/>
  <c r="DN31" i="75"/>
  <c r="I32" i="5" s="1"/>
  <c r="M32" i="5" s="1"/>
  <c r="S32" i="5" s="1"/>
  <c r="AR32" i="5" s="1"/>
  <c r="H6" i="5"/>
  <c r="DN5" i="75"/>
  <c r="I6" i="5" s="1"/>
  <c r="M6" i="5" s="1"/>
  <c r="S6" i="5" s="1"/>
  <c r="AR6" i="5" s="1"/>
  <c r="DN51" i="75"/>
  <c r="I52" i="5" s="1"/>
  <c r="M52" i="5" s="1"/>
  <c r="S52" i="5" s="1"/>
  <c r="AR52" i="5" s="1"/>
  <c r="DN133" i="75"/>
  <c r="I134" i="5" s="1"/>
  <c r="M134" i="5" s="1"/>
  <c r="S134" i="5" s="1"/>
  <c r="AR134" i="5" s="1"/>
  <c r="DN102" i="75"/>
  <c r="I103" i="5" s="1"/>
  <c r="M103" i="5" s="1"/>
  <c r="S103" i="5" s="1"/>
  <c r="AR103" i="5" s="1"/>
  <c r="DN157" i="75"/>
  <c r="I158" i="5" s="1"/>
  <c r="M158" i="5" s="1"/>
  <c r="S158" i="5" s="1"/>
  <c r="AR158" i="5" s="1"/>
  <c r="DN6" i="75"/>
  <c r="I7" i="5" s="1"/>
  <c r="M7" i="5" s="1"/>
  <c r="S7" i="5" s="1"/>
  <c r="AR7" i="5" s="1"/>
  <c r="H7" i="5"/>
  <c r="H66" i="5"/>
  <c r="H109" i="5"/>
  <c r="DN108" i="75"/>
  <c r="I109" i="5" s="1"/>
  <c r="M109" i="5" s="1"/>
  <c r="S109" i="5" s="1"/>
  <c r="AR109" i="5" s="1"/>
  <c r="H130" i="5"/>
  <c r="DN129" i="75"/>
  <c r="I130" i="5" s="1"/>
  <c r="M130" i="5" s="1"/>
  <c r="S130" i="5" s="1"/>
  <c r="AR130" i="5" s="1"/>
  <c r="H194" i="5"/>
  <c r="DN114" i="75"/>
  <c r="I115" i="5" s="1"/>
  <c r="M115" i="5" s="1"/>
  <c r="S115" i="5" s="1"/>
  <c r="AR115" i="5" s="1"/>
  <c r="H33" i="5"/>
  <c r="DN32" i="75"/>
  <c r="I33" i="5" s="1"/>
  <c r="M33" i="5" s="1"/>
  <c r="S33" i="5" s="1"/>
  <c r="AR33" i="5" s="1"/>
  <c r="H49" i="5"/>
  <c r="DN48" i="75"/>
  <c r="I49" i="5" s="1"/>
  <c r="M49" i="5" s="1"/>
  <c r="S49" i="5" s="1"/>
  <c r="AR49" i="5" s="1"/>
  <c r="H143" i="5"/>
  <c r="DN142" i="75"/>
  <c r="I143" i="5" s="1"/>
  <c r="M143" i="5" s="1"/>
  <c r="S143" i="5" s="1"/>
  <c r="AR143" i="5" s="1"/>
  <c r="H36" i="5"/>
  <c r="DN188" i="75"/>
  <c r="I189" i="5" s="1"/>
  <c r="M189" i="5" s="1"/>
  <c r="S189" i="5" s="1"/>
  <c r="AR189" i="5" s="1"/>
  <c r="DN81" i="75"/>
  <c r="I82" i="5" s="1"/>
  <c r="M82" i="5" s="1"/>
  <c r="S82" i="5" s="1"/>
  <c r="AR82" i="5" s="1"/>
  <c r="H185" i="5"/>
  <c r="DN184" i="75"/>
  <c r="I185" i="5" s="1"/>
  <c r="M185" i="5" s="1"/>
  <c r="S185" i="5" s="1"/>
  <c r="AR185" i="5" s="1"/>
  <c r="DN152" i="75"/>
  <c r="I153" i="5" s="1"/>
  <c r="M153" i="5" s="1"/>
  <c r="S153" i="5" s="1"/>
  <c r="AR153" i="5" s="1"/>
  <c r="H45" i="5"/>
  <c r="DN80" i="75"/>
  <c r="I81" i="5" s="1"/>
  <c r="M81" i="5" s="1"/>
  <c r="S81" i="5" s="1"/>
  <c r="AR81" i="5" s="1"/>
  <c r="DN71" i="75"/>
  <c r="I72" i="5" s="1"/>
  <c r="M72" i="5" s="1"/>
  <c r="S72" i="5" s="1"/>
  <c r="AR72" i="5" s="1"/>
  <c r="H101" i="5"/>
  <c r="DN100" i="75"/>
  <c r="I101" i="5" s="1"/>
  <c r="M101" i="5" s="1"/>
  <c r="S101" i="5" s="1"/>
  <c r="AR101" i="5" s="1"/>
  <c r="H127" i="5"/>
  <c r="DN126" i="75"/>
  <c r="I127" i="5" s="1"/>
  <c r="M127" i="5" s="1"/>
  <c r="S127" i="5" s="1"/>
  <c r="AR127" i="5" s="1"/>
  <c r="H188" i="5"/>
  <c r="DN187" i="75"/>
  <c r="I188" i="5" s="1"/>
  <c r="M188" i="5" s="1"/>
  <c r="S188" i="5" s="1"/>
  <c r="AR188" i="5" s="1"/>
  <c r="H85" i="5"/>
  <c r="H149" i="5"/>
  <c r="DN148" i="75"/>
  <c r="I149" i="5" s="1"/>
  <c r="M149" i="5" s="1"/>
  <c r="S149" i="5" s="1"/>
  <c r="AR149" i="5" s="1"/>
  <c r="H133" i="5"/>
  <c r="DN132" i="75"/>
  <c r="I133" i="5" s="1"/>
  <c r="M133" i="5" s="1"/>
  <c r="S133" i="5" s="1"/>
  <c r="AR133" i="5" s="1"/>
  <c r="DN191" i="75"/>
  <c r="I192" i="5" s="1"/>
  <c r="M192" i="5" s="1"/>
  <c r="S192" i="5" s="1"/>
  <c r="AR192" i="5" s="1"/>
  <c r="DN135" i="75"/>
  <c r="I136" i="5" s="1"/>
  <c r="M136" i="5" s="1"/>
  <c r="S136" i="5" s="1"/>
  <c r="AR136" i="5" s="1"/>
  <c r="H184" i="5"/>
  <c r="H74" i="5"/>
  <c r="H34" i="5"/>
  <c r="DN33" i="75"/>
  <c r="I34" i="5" s="1"/>
  <c r="M34" i="5" s="1"/>
  <c r="S34" i="5" s="1"/>
  <c r="AR34" i="5" s="1"/>
  <c r="H39" i="5"/>
  <c r="DN93" i="75"/>
  <c r="I94" i="5" s="1"/>
  <c r="M94" i="5" s="1"/>
  <c r="S94" i="5" s="1"/>
  <c r="AR94" i="5" s="1"/>
  <c r="DN119" i="75"/>
  <c r="I120" i="5" s="1"/>
  <c r="M120" i="5" s="1"/>
  <c r="S120" i="5" s="1"/>
  <c r="AR120" i="5" s="1"/>
  <c r="H119" i="5"/>
  <c r="DN118" i="75"/>
  <c r="I119" i="5" s="1"/>
  <c r="M119" i="5" s="1"/>
  <c r="S119" i="5" s="1"/>
  <c r="AR119" i="5" s="1"/>
  <c r="H105" i="5"/>
  <c r="DN104" i="75"/>
  <c r="I105" i="5" s="1"/>
  <c r="M105" i="5" s="1"/>
  <c r="S105" i="5" s="1"/>
  <c r="AR105" i="5" s="1"/>
  <c r="DN98" i="75"/>
  <c r="I99" i="5" s="1"/>
  <c r="M99" i="5" s="1"/>
  <c r="S99" i="5" s="1"/>
  <c r="AR99" i="5" s="1"/>
  <c r="H63" i="5"/>
  <c r="DN62" i="75"/>
  <c r="I63" i="5" s="1"/>
  <c r="M63" i="5" s="1"/>
  <c r="S63" i="5" s="1"/>
  <c r="AR63" i="5" s="1"/>
  <c r="DN89" i="75"/>
  <c r="I90" i="5" s="1"/>
  <c r="M90" i="5" s="1"/>
  <c r="H87" i="5"/>
  <c r="DN128" i="75"/>
  <c r="I129" i="5" s="1"/>
  <c r="M129" i="5" s="1"/>
  <c r="S129" i="5" s="1"/>
  <c r="AR129" i="5" s="1"/>
  <c r="H129" i="5"/>
  <c r="H154" i="5"/>
  <c r="DN19" i="75"/>
  <c r="I20" i="5" s="1"/>
  <c r="M20" i="5" s="1"/>
  <c r="S20" i="5" s="1"/>
  <c r="AR20" i="5" s="1"/>
  <c r="DN10" i="75"/>
  <c r="I11" i="5" s="1"/>
  <c r="M11" i="5" s="1"/>
  <c r="S11" i="5" s="1"/>
  <c r="AR11" i="5" s="1"/>
  <c r="DN68" i="75"/>
  <c r="I69" i="5" s="1"/>
  <c r="M69" i="5" s="1"/>
  <c r="H193" i="5"/>
  <c r="DN192" i="75"/>
  <c r="I193" i="5" s="1"/>
  <c r="M193" i="5" s="1"/>
  <c r="S193" i="5" s="1"/>
  <c r="AR193" i="5" s="1"/>
  <c r="H126" i="5"/>
  <c r="H58" i="5"/>
  <c r="H53" i="5"/>
  <c r="DN52" i="75"/>
  <c r="I53" i="5" s="1"/>
  <c r="M53" i="5" s="1"/>
  <c r="S53" i="5" s="1"/>
  <c r="AR53" i="5" s="1"/>
  <c r="H21" i="5"/>
  <c r="H182" i="5"/>
  <c r="DN181" i="75"/>
  <c r="I182" i="5" s="1"/>
  <c r="M182" i="5" s="1"/>
  <c r="S182" i="5" s="1"/>
  <c r="AR182" i="5" s="1"/>
  <c r="DN29" i="75"/>
  <c r="I30" i="5" s="1"/>
  <c r="M30" i="5" s="1"/>
  <c r="S30" i="5" s="1"/>
  <c r="AR30" i="5" s="1"/>
  <c r="H30" i="5"/>
  <c r="DN18" i="75"/>
  <c r="I19" i="5" s="1"/>
  <c r="M19" i="5" s="1"/>
  <c r="S19" i="5" s="1"/>
  <c r="AR19" i="5" s="1"/>
  <c r="H19" i="5"/>
  <c r="H68" i="5"/>
  <c r="DN79" i="75"/>
  <c r="I80" i="5" s="1"/>
  <c r="M80" i="5" s="1"/>
  <c r="S80" i="5" s="1"/>
  <c r="AR80" i="5" s="1"/>
  <c r="DN87" i="75"/>
  <c r="I88" i="5" s="1"/>
  <c r="M88" i="5" s="1"/>
  <c r="S88" i="5" s="1"/>
  <c r="AR88" i="5" s="1"/>
  <c r="H46" i="5"/>
  <c r="DN45" i="75"/>
  <c r="I46" i="5" s="1"/>
  <c r="M46" i="5" s="1"/>
  <c r="S46" i="5" s="1"/>
  <c r="AR46" i="5" s="1"/>
  <c r="DN155" i="75"/>
  <c r="I156" i="5" s="1"/>
  <c r="M156" i="5" s="1"/>
  <c r="S156" i="5" s="1"/>
  <c r="AR156" i="5" s="1"/>
  <c r="H102" i="5"/>
  <c r="DN101" i="75"/>
  <c r="I102" i="5" s="1"/>
  <c r="M102" i="5" s="1"/>
  <c r="S102" i="5" s="1"/>
  <c r="AR102" i="5" s="1"/>
  <c r="H144" i="5"/>
  <c r="DN143" i="75"/>
  <c r="I144" i="5" s="1"/>
  <c r="M144" i="5" s="1"/>
  <c r="S144" i="5" s="1"/>
  <c r="AR144" i="5" s="1"/>
  <c r="H148" i="5"/>
  <c r="DN147" i="75"/>
  <c r="I148" i="5" s="1"/>
  <c r="M148" i="5" s="1"/>
  <c r="S148" i="5" s="1"/>
  <c r="AR148" i="5" s="1"/>
  <c r="H139" i="5"/>
  <c r="DN138" i="75"/>
  <c r="I139" i="5" s="1"/>
  <c r="M139" i="5" s="1"/>
  <c r="S139" i="5" s="1"/>
  <c r="AR139" i="5" s="1"/>
  <c r="DN53" i="75"/>
  <c r="I54" i="5" s="1"/>
  <c r="M54" i="5" s="1"/>
  <c r="S54" i="5" s="1"/>
  <c r="AR54" i="5" s="1"/>
  <c r="H54" i="5"/>
  <c r="DN59" i="75"/>
  <c r="I60" i="5" s="1"/>
  <c r="M60" i="5" s="1"/>
  <c r="S60" i="5" s="1"/>
  <c r="AR60" i="5" s="1"/>
  <c r="H10" i="5"/>
  <c r="DN9" i="75"/>
  <c r="I10" i="5" s="1"/>
  <c r="M10" i="5" s="1"/>
  <c r="S10" i="5" s="1"/>
  <c r="AR10" i="5" s="1"/>
  <c r="H172" i="5"/>
  <c r="DN76" i="75"/>
  <c r="I77" i="5" s="1"/>
  <c r="M77" i="5" s="1"/>
  <c r="S77" i="5" s="1"/>
  <c r="AR77" i="5" s="1"/>
  <c r="H24" i="5"/>
  <c r="DN23" i="75"/>
  <c r="I24" i="5" s="1"/>
  <c r="M24" i="5" s="1"/>
  <c r="S24" i="5" s="1"/>
  <c r="AR24" i="5" s="1"/>
  <c r="H17" i="5"/>
  <c r="DN16" i="75"/>
  <c r="I17" i="5" s="1"/>
  <c r="M17" i="5" s="1"/>
  <c r="S17" i="5" s="1"/>
  <c r="AR17" i="5" s="1"/>
  <c r="H138" i="5"/>
  <c r="DN137" i="75"/>
  <c r="I138" i="5" s="1"/>
  <c r="M138" i="5" s="1"/>
  <c r="S138" i="5" s="1"/>
  <c r="AR138" i="5" s="1"/>
  <c r="DN96" i="75"/>
  <c r="I97" i="5" s="1"/>
  <c r="M97" i="5" s="1"/>
  <c r="S97" i="5" s="1"/>
  <c r="AR97" i="5" s="1"/>
  <c r="H170" i="5"/>
  <c r="DN169" i="75"/>
  <c r="I170" i="5" s="1"/>
  <c r="M170" i="5" s="1"/>
  <c r="S170" i="5" s="1"/>
  <c r="AR170" i="5" s="1"/>
  <c r="DN165" i="75"/>
  <c r="I166" i="5" s="1"/>
  <c r="M166" i="5" s="1"/>
  <c r="S166" i="5" s="1"/>
  <c r="AR166" i="5" s="1"/>
  <c r="H191" i="5"/>
  <c r="DN190" i="75"/>
  <c r="I191" i="5" s="1"/>
  <c r="M191" i="5" s="1"/>
  <c r="S191" i="5" s="1"/>
  <c r="AR191" i="5" s="1"/>
  <c r="H151" i="5"/>
  <c r="DN150" i="75"/>
  <c r="I151" i="5" s="1"/>
  <c r="M151" i="5" s="1"/>
  <c r="S151" i="5" s="1"/>
  <c r="AR151" i="5" s="1"/>
  <c r="DN175" i="75"/>
  <c r="I176" i="5" s="1"/>
  <c r="M176" i="5" s="1"/>
  <c r="S176" i="5" s="1"/>
  <c r="AR176" i="5" s="1"/>
  <c r="DN30" i="75"/>
  <c r="I31" i="5" s="1"/>
  <c r="M31" i="5" s="1"/>
  <c r="S31" i="5" s="1"/>
  <c r="AR31" i="5" s="1"/>
  <c r="H44" i="5"/>
  <c r="DN43" i="75"/>
  <c r="I44" i="5" s="1"/>
  <c r="M44" i="5" s="1"/>
  <c r="S44" i="5" s="1"/>
  <c r="AR44" i="5" s="1"/>
  <c r="H125" i="5"/>
  <c r="DN124" i="75"/>
  <c r="I125" i="5" s="1"/>
  <c r="M125" i="5" s="1"/>
  <c r="S125" i="5" s="1"/>
  <c r="AR125" i="5" s="1"/>
  <c r="H40" i="5"/>
  <c r="DN39" i="75"/>
  <c r="I40" i="5" s="1"/>
  <c r="M40" i="5" s="1"/>
  <c r="S40" i="5" s="1"/>
  <c r="AR40" i="5" s="1"/>
  <c r="H15" i="5"/>
  <c r="DN14" i="75"/>
  <c r="I15" i="5" s="1"/>
  <c r="M15" i="5" s="1"/>
  <c r="S15" i="5" s="1"/>
  <c r="AR15" i="5" s="1"/>
  <c r="DN131" i="75"/>
  <c r="I132" i="5" s="1"/>
  <c r="M132" i="5" s="1"/>
  <c r="S132" i="5" s="1"/>
  <c r="AR132" i="5" s="1"/>
  <c r="H132" i="5"/>
  <c r="H146" i="5"/>
  <c r="H118" i="5"/>
  <c r="DN117" i="75"/>
  <c r="I118" i="5" s="1"/>
  <c r="M118" i="5" s="1"/>
  <c r="S118" i="5" s="1"/>
  <c r="AR118" i="5" s="1"/>
  <c r="H169" i="5"/>
  <c r="DN168" i="75"/>
  <c r="I169" i="5" s="1"/>
  <c r="M169" i="5" s="1"/>
  <c r="S169" i="5" s="1"/>
  <c r="AR169" i="5" s="1"/>
  <c r="DN56" i="75"/>
  <c r="I57" i="5" s="1"/>
  <c r="M57" i="5" s="1"/>
  <c r="DN85" i="75"/>
  <c r="I86" i="5" s="1"/>
  <c r="M86" i="5" s="1"/>
  <c r="DN163" i="75"/>
  <c r="I164" i="5" s="1"/>
  <c r="M164" i="5" s="1"/>
  <c r="DN178" i="75"/>
  <c r="I179" i="5" s="1"/>
  <c r="M179" i="5" s="1"/>
  <c r="DN185" i="75"/>
  <c r="I186" i="5" s="1"/>
  <c r="M186" i="5" s="1"/>
  <c r="DN164" i="75"/>
  <c r="I165" i="5" s="1"/>
  <c r="M165" i="5" s="1"/>
  <c r="H168" i="5"/>
  <c r="DN167" i="75"/>
  <c r="I168" i="5" s="1"/>
  <c r="M168" i="5" s="1"/>
  <c r="S168" i="5" s="1"/>
  <c r="AR168" i="5" s="1"/>
  <c r="H95" i="5"/>
  <c r="DN94" i="75"/>
  <c r="I95" i="5" s="1"/>
  <c r="M95" i="5" s="1"/>
  <c r="S95" i="5" s="1"/>
  <c r="AR95" i="5" s="1"/>
  <c r="H110" i="5"/>
  <c r="DN109" i="75"/>
  <c r="I110" i="5" s="1"/>
  <c r="M110" i="5" s="1"/>
  <c r="S110" i="5" s="1"/>
  <c r="AR110" i="5" s="1"/>
  <c r="DN3" i="75"/>
  <c r="I4" i="5" s="1"/>
  <c r="M4" i="5" s="1"/>
  <c r="S4" i="5" s="1"/>
  <c r="AR4" i="5" s="1"/>
  <c r="H4" i="5"/>
  <c r="H96" i="5"/>
  <c r="H23" i="5"/>
  <c r="DN22" i="75"/>
  <c r="I23" i="5" s="1"/>
  <c r="M23" i="5" s="1"/>
  <c r="S23" i="5" s="1"/>
  <c r="AR23" i="5" s="1"/>
  <c r="H180" i="5"/>
  <c r="DN179" i="75"/>
  <c r="I180" i="5" s="1"/>
  <c r="M180" i="5" s="1"/>
  <c r="S180" i="5" s="1"/>
  <c r="AR180" i="5" s="1"/>
  <c r="DN13" i="75"/>
  <c r="I14" i="5" s="1"/>
  <c r="M14" i="5" s="1"/>
  <c r="S14" i="5" s="1"/>
  <c r="AR14" i="5" s="1"/>
  <c r="H14" i="5"/>
  <c r="H177" i="5"/>
  <c r="H113" i="5"/>
  <c r="DN112" i="75"/>
  <c r="I113" i="5" s="1"/>
  <c r="M113" i="5" s="1"/>
  <c r="S113" i="5" s="1"/>
  <c r="AR113" i="5" s="1"/>
  <c r="H124" i="5"/>
  <c r="H157" i="5"/>
  <c r="DN156" i="75"/>
  <c r="I157" i="5" s="1"/>
  <c r="M157" i="5" s="1"/>
  <c r="S157" i="5" s="1"/>
  <c r="AR157" i="5" s="1"/>
  <c r="H12" i="5"/>
  <c r="DN11" i="75"/>
  <c r="I12" i="5" s="1"/>
  <c r="M12" i="5" s="1"/>
  <c r="S12" i="5" s="1"/>
  <c r="AR12" i="5" s="1"/>
  <c r="H75" i="5"/>
  <c r="DN74" i="75"/>
  <c r="I75" i="5" s="1"/>
  <c r="M75" i="5" s="1"/>
  <c r="S75" i="5" s="1"/>
  <c r="AR75" i="5" s="1"/>
  <c r="DN47" i="75"/>
  <c r="I48" i="5" s="1"/>
  <c r="M48" i="5" s="1"/>
  <c r="DN140" i="75"/>
  <c r="I141" i="5" s="1"/>
  <c r="M141" i="5" s="1"/>
  <c r="S141" i="5" s="1"/>
  <c r="AR141" i="5" s="1"/>
  <c r="H141" i="5"/>
  <c r="H71" i="5"/>
  <c r="DN70" i="75"/>
  <c r="I71" i="5" s="1"/>
  <c r="M71" i="5" s="1"/>
  <c r="S71" i="5" s="1"/>
  <c r="AR71" i="5" s="1"/>
  <c r="H122" i="5"/>
  <c r="DN121" i="75"/>
  <c r="I122" i="5" s="1"/>
  <c r="M122" i="5" s="1"/>
  <c r="S122" i="5" s="1"/>
  <c r="AR122" i="5" s="1"/>
  <c r="H137" i="5"/>
  <c r="DN136" i="75"/>
  <c r="I137" i="5" s="1"/>
  <c r="M137" i="5" s="1"/>
  <c r="S137" i="5" s="1"/>
  <c r="AR137" i="5" s="1"/>
  <c r="H35" i="5"/>
  <c r="DN145" i="75" l="1"/>
  <c r="I146" i="5" s="1"/>
  <c r="M146" i="5" s="1"/>
  <c r="S146" i="5" s="1"/>
  <c r="AR146" i="5" s="1"/>
  <c r="DN82" i="75"/>
  <c r="I83" i="5" s="1"/>
  <c r="M83" i="5" s="1"/>
  <c r="S83" i="5" s="1"/>
  <c r="AR83" i="5" s="1"/>
  <c r="DN134" i="75"/>
  <c r="I135" i="5" s="1"/>
  <c r="M135" i="5" s="1"/>
  <c r="S135" i="5" s="1"/>
  <c r="AR135" i="5" s="1"/>
  <c r="H88" i="5"/>
  <c r="DN57" i="75"/>
  <c r="I58" i="5" s="1"/>
  <c r="M58" i="5" s="1"/>
  <c r="S58" i="5" s="1"/>
  <c r="AR58" i="5" s="1"/>
  <c r="DN153" i="75"/>
  <c r="I154" i="5" s="1"/>
  <c r="M154" i="5" s="1"/>
  <c r="S154" i="5" s="1"/>
  <c r="AR154" i="5" s="1"/>
  <c r="DN86" i="75"/>
  <c r="I87" i="5" s="1"/>
  <c r="M87" i="5" s="1"/>
  <c r="S87" i="5" s="1"/>
  <c r="AR87" i="5" s="1"/>
  <c r="AS87" i="5" s="1"/>
  <c r="H120" i="5"/>
  <c r="DN183" i="75"/>
  <c r="I184" i="5" s="1"/>
  <c r="M184" i="5" s="1"/>
  <c r="S184" i="5" s="1"/>
  <c r="AR184" i="5" s="1"/>
  <c r="H192" i="5"/>
  <c r="DN149" i="75"/>
  <c r="I150" i="5" s="1"/>
  <c r="M150" i="5" s="1"/>
  <c r="S150" i="5" s="1"/>
  <c r="AR150" i="5" s="1"/>
  <c r="DN44" i="75"/>
  <c r="I45" i="5" s="1"/>
  <c r="M45" i="5" s="1"/>
  <c r="S45" i="5" s="1"/>
  <c r="AR45" i="5" s="1"/>
  <c r="AS45" i="5" s="1"/>
  <c r="H153" i="5"/>
  <c r="H82" i="5"/>
  <c r="H115" i="5"/>
  <c r="H9" i="5"/>
  <c r="H103" i="5"/>
  <c r="H52" i="5"/>
  <c r="DN78" i="75"/>
  <c r="I79" i="5" s="1"/>
  <c r="M79" i="5" s="1"/>
  <c r="S79" i="5" s="1"/>
  <c r="AR79" i="5" s="1"/>
  <c r="DN42" i="75"/>
  <c r="I43" i="5" s="1"/>
  <c r="M43" i="5" s="1"/>
  <c r="S43" i="5" s="1"/>
  <c r="AR43" i="5" s="1"/>
  <c r="AS43" i="5" s="1"/>
  <c r="H93" i="5"/>
  <c r="DN105" i="75"/>
  <c r="I106" i="5" s="1"/>
  <c r="M106" i="5" s="1"/>
  <c r="S106" i="5" s="1"/>
  <c r="AR106" i="5" s="1"/>
  <c r="DN25" i="75"/>
  <c r="I26" i="5" s="1"/>
  <c r="M26" i="5" s="1"/>
  <c r="S26" i="5" s="1"/>
  <c r="AR26" i="5" s="1"/>
  <c r="DN61" i="75"/>
  <c r="I62" i="5" s="1"/>
  <c r="M62" i="5" s="1"/>
  <c r="S62" i="5" s="1"/>
  <c r="AR62" i="5" s="1"/>
  <c r="AS62" i="5" s="1"/>
  <c r="DN166" i="75"/>
  <c r="I167" i="5" s="1"/>
  <c r="M167" i="5" s="1"/>
  <c r="H42" i="5"/>
  <c r="H59" i="5"/>
  <c r="H145" i="5"/>
  <c r="DN158" i="75"/>
  <c r="I159" i="5" s="1"/>
  <c r="M159" i="5" s="1"/>
  <c r="S159" i="5" s="1"/>
  <c r="AR159" i="5" s="1"/>
  <c r="H31" i="5"/>
  <c r="H166" i="5"/>
  <c r="H97" i="5"/>
  <c r="DN171" i="75"/>
  <c r="I172" i="5" s="1"/>
  <c r="M172" i="5" s="1"/>
  <c r="S172" i="5" s="1"/>
  <c r="AR172" i="5" s="1"/>
  <c r="DN174" i="75"/>
  <c r="I175" i="5" s="1"/>
  <c r="M175" i="5" s="1"/>
  <c r="S175" i="5" s="1"/>
  <c r="AR175" i="5" s="1"/>
  <c r="DN67" i="75"/>
  <c r="I68" i="5" s="1"/>
  <c r="M68" i="5" s="1"/>
  <c r="S68" i="5" s="1"/>
  <c r="AR68" i="5" s="1"/>
  <c r="DN20" i="75"/>
  <c r="I21" i="5" s="1"/>
  <c r="M21" i="5" s="1"/>
  <c r="S21" i="5" s="1"/>
  <c r="AR21" i="5" s="1"/>
  <c r="H11" i="5"/>
  <c r="H99" i="5"/>
  <c r="DN38" i="75"/>
  <c r="I39" i="5" s="1"/>
  <c r="M39" i="5" s="1"/>
  <c r="S39" i="5" s="1"/>
  <c r="AR39" i="5" s="1"/>
  <c r="DN73" i="75"/>
  <c r="I74" i="5" s="1"/>
  <c r="M74" i="5" s="1"/>
  <c r="S74" i="5" s="1"/>
  <c r="AR74" i="5" s="1"/>
  <c r="AS74" i="5" s="1"/>
  <c r="H72" i="5"/>
  <c r="DN75" i="75"/>
  <c r="I76" i="5" s="1"/>
  <c r="M76" i="5" s="1"/>
  <c r="S76" i="5" s="1"/>
  <c r="AR76" i="5" s="1"/>
  <c r="DN35" i="75"/>
  <c r="I36" i="5" s="1"/>
  <c r="M36" i="5" s="1"/>
  <c r="S36" i="5" s="1"/>
  <c r="AR36" i="5" s="1"/>
  <c r="DN49" i="75"/>
  <c r="I50" i="5" s="1"/>
  <c r="M50" i="5" s="1"/>
  <c r="S50" i="5" s="1"/>
  <c r="AR50" i="5" s="1"/>
  <c r="AS50" i="5" s="1"/>
  <c r="DN88" i="75"/>
  <c r="I89" i="5" s="1"/>
  <c r="M89" i="5" s="1"/>
  <c r="S89" i="5" s="1"/>
  <c r="AR89" i="5" s="1"/>
  <c r="DN28" i="75"/>
  <c r="I29" i="5" s="1"/>
  <c r="M29" i="5" s="1"/>
  <c r="S29" i="5" s="1"/>
  <c r="AR29" i="5" s="1"/>
  <c r="DN4" i="75"/>
  <c r="I5" i="5" s="1"/>
  <c r="M5" i="5" s="1"/>
  <c r="S5" i="5" s="1"/>
  <c r="AR5" i="5" s="1"/>
  <c r="H61" i="5"/>
  <c r="DN182" i="75"/>
  <c r="I183" i="5" s="1"/>
  <c r="M183" i="5" s="1"/>
  <c r="S183" i="5" s="1"/>
  <c r="AR183" i="5" s="1"/>
  <c r="H173" i="5"/>
  <c r="H67" i="5"/>
  <c r="DN115" i="75"/>
  <c r="I116" i="5" s="1"/>
  <c r="M116" i="5" s="1"/>
  <c r="H47" i="5"/>
  <c r="R47" i="5"/>
  <c r="H25" i="5"/>
  <c r="R25" i="5"/>
  <c r="S25" i="5" s="1"/>
  <c r="AR25" i="5" s="1"/>
  <c r="AS25" i="5" s="1"/>
  <c r="DN120" i="75"/>
  <c r="I121" i="5" s="1"/>
  <c r="M121" i="5" s="1"/>
  <c r="S121" i="5" s="1"/>
  <c r="AR121" i="5" s="1"/>
  <c r="AS121" i="5" s="1"/>
  <c r="R121" i="5"/>
  <c r="DN34" i="75"/>
  <c r="I35" i="5" s="1"/>
  <c r="M35" i="5" s="1"/>
  <c r="S35" i="5" s="1"/>
  <c r="AR35" i="5" s="1"/>
  <c r="AS35" i="5" s="1"/>
  <c r="DN58" i="75"/>
  <c r="I59" i="5" s="1"/>
  <c r="M59" i="5" s="1"/>
  <c r="S59" i="5" s="1"/>
  <c r="AR59" i="5" s="1"/>
  <c r="AS59" i="5" s="1"/>
  <c r="DN144" i="75"/>
  <c r="I145" i="5" s="1"/>
  <c r="M145" i="5" s="1"/>
  <c r="S145" i="5" s="1"/>
  <c r="AR145" i="5" s="1"/>
  <c r="DN95" i="75"/>
  <c r="I96" i="5" s="1"/>
  <c r="M96" i="5" s="1"/>
  <c r="S96" i="5" s="1"/>
  <c r="AR96" i="5" s="1"/>
  <c r="H159" i="5"/>
  <c r="H176" i="5"/>
  <c r="H77" i="5"/>
  <c r="H83" i="5"/>
  <c r="H60" i="5"/>
  <c r="H135" i="5"/>
  <c r="H156" i="5"/>
  <c r="H175" i="5"/>
  <c r="H80" i="5"/>
  <c r="DN125" i="75"/>
  <c r="I126" i="5" s="1"/>
  <c r="M126" i="5" s="1"/>
  <c r="S126" i="5" s="1"/>
  <c r="AR126" i="5" s="1"/>
  <c r="AS126" i="5" s="1"/>
  <c r="H20" i="5"/>
  <c r="H94" i="5"/>
  <c r="H136" i="5"/>
  <c r="DN84" i="75"/>
  <c r="I85" i="5" s="1"/>
  <c r="M85" i="5" s="1"/>
  <c r="S85" i="5" s="1"/>
  <c r="AR85" i="5" s="1"/>
  <c r="AS85" i="5" s="1"/>
  <c r="H150" i="5"/>
  <c r="H81" i="5"/>
  <c r="H76" i="5"/>
  <c r="H189" i="5"/>
  <c r="DN193" i="75"/>
  <c r="I194" i="5" s="1"/>
  <c r="M194" i="5" s="1"/>
  <c r="S194" i="5" s="1"/>
  <c r="AR194" i="5" s="1"/>
  <c r="DN8" i="75"/>
  <c r="I9" i="5" s="1"/>
  <c r="M9" i="5" s="1"/>
  <c r="S9" i="5" s="1"/>
  <c r="AR9" i="5" s="1"/>
  <c r="DN65" i="75"/>
  <c r="I66" i="5" s="1"/>
  <c r="M66" i="5" s="1"/>
  <c r="S66" i="5" s="1"/>
  <c r="AR66" i="5" s="1"/>
  <c r="AS66" i="5" s="1"/>
  <c r="H158" i="5"/>
  <c r="H134" i="5"/>
  <c r="H50" i="5"/>
  <c r="H84" i="5"/>
  <c r="H79" i="5"/>
  <c r="H41" i="5"/>
  <c r="H29" i="5"/>
  <c r="H28" i="5"/>
  <c r="H106" i="5"/>
  <c r="H73" i="5"/>
  <c r="H183" i="5"/>
  <c r="H62" i="5"/>
  <c r="H16" i="5"/>
  <c r="H116" i="5"/>
  <c r="H55" i="5"/>
  <c r="S22" i="5"/>
  <c r="AR22" i="5" s="1"/>
  <c r="S131" i="5"/>
  <c r="AR131" i="5" s="1"/>
  <c r="AS131" i="5" s="1"/>
  <c r="DN160" i="75"/>
  <c r="I161" i="5" s="1"/>
  <c r="M161" i="5" s="1"/>
  <c r="S161" i="5" s="1"/>
  <c r="AR161" i="5" s="1"/>
  <c r="AS161" i="5" s="1"/>
  <c r="R161" i="5"/>
  <c r="H162" i="5"/>
  <c r="R162" i="5"/>
  <c r="S162" i="5" s="1"/>
  <c r="AR162" i="5" s="1"/>
  <c r="AS162" i="5" s="1"/>
  <c r="H13" i="5"/>
  <c r="R13" i="5"/>
  <c r="S13" i="5" s="1"/>
  <c r="AR13" i="5" s="1"/>
  <c r="H142" i="5"/>
  <c r="R142" i="5"/>
  <c r="S142" i="5" s="1"/>
  <c r="AR142" i="5" s="1"/>
  <c r="H190" i="5"/>
  <c r="R190" i="5"/>
  <c r="S190" i="5" s="1"/>
  <c r="AR190" i="5" s="1"/>
  <c r="AS190" i="5" s="1"/>
  <c r="DN123" i="75"/>
  <c r="I124" i="5" s="1"/>
  <c r="M124" i="5" s="1"/>
  <c r="R124" i="5"/>
  <c r="H22" i="5"/>
  <c r="R22" i="5"/>
  <c r="H86" i="5"/>
  <c r="R86" i="5"/>
  <c r="S86" i="5" s="1"/>
  <c r="AR86" i="5" s="1"/>
  <c r="AS86" i="5" s="1"/>
  <c r="H57" i="5"/>
  <c r="R57" i="5"/>
  <c r="S57" i="5" s="1"/>
  <c r="AR57" i="5" s="1"/>
  <c r="AS57" i="5" s="1"/>
  <c r="H90" i="5"/>
  <c r="R90" i="5"/>
  <c r="S90" i="5" s="1"/>
  <c r="AR90" i="5" s="1"/>
  <c r="AS90" i="5" s="1"/>
  <c r="H131" i="5"/>
  <c r="R131" i="5"/>
  <c r="H69" i="5"/>
  <c r="R69" i="5"/>
  <c r="S69" i="5" s="1"/>
  <c r="AR69" i="5" s="1"/>
  <c r="H164" i="5"/>
  <c r="R164" i="5"/>
  <c r="S164" i="5" s="1"/>
  <c r="AR164" i="5" s="1"/>
  <c r="H65" i="5"/>
  <c r="R65" i="5"/>
  <c r="S65" i="5" s="1"/>
  <c r="AR65" i="5" s="1"/>
  <c r="AS65" i="5" s="1"/>
  <c r="DN176" i="75"/>
  <c r="I177" i="5" s="1"/>
  <c r="M177" i="5" s="1"/>
  <c r="R177" i="5"/>
  <c r="H48" i="5"/>
  <c r="R48" i="5"/>
  <c r="S48" i="5" s="1"/>
  <c r="AR48" i="5" s="1"/>
  <c r="AS48" i="5" s="1"/>
  <c r="DN26" i="75"/>
  <c r="I27" i="5" s="1"/>
  <c r="M27" i="5" s="1"/>
  <c r="R27" i="5"/>
  <c r="H179" i="5"/>
  <c r="R179" i="5"/>
  <c r="S179" i="5" s="1"/>
  <c r="AR179" i="5" s="1"/>
  <c r="H165" i="5"/>
  <c r="R165" i="5"/>
  <c r="S165" i="5" s="1"/>
  <c r="AR165" i="5" s="1"/>
  <c r="H186" i="5"/>
  <c r="R186" i="5"/>
  <c r="S186" i="5" s="1"/>
  <c r="AR186" i="5" s="1"/>
  <c r="H140" i="5"/>
  <c r="R140" i="5"/>
  <c r="S140" i="5" s="1"/>
  <c r="AR140" i="5" s="1"/>
  <c r="S47" i="5"/>
  <c r="AR47" i="5" s="1"/>
  <c r="AS47" i="5" s="1"/>
  <c r="S114" i="5"/>
  <c r="AR114" i="5" s="1"/>
  <c r="AS114" i="5" s="1"/>
  <c r="S67" i="5"/>
  <c r="AR67" i="5" s="1"/>
  <c r="AS67" i="5" s="1"/>
  <c r="S42" i="5"/>
  <c r="AR42" i="5" s="1"/>
  <c r="AS42" i="5" s="1"/>
  <c r="S16" i="5"/>
  <c r="AR16" i="5" s="1"/>
  <c r="AS16" i="5" s="1"/>
  <c r="S173" i="5"/>
  <c r="AR173" i="5" s="1"/>
  <c r="AS173" i="5" s="1"/>
  <c r="S167" i="5"/>
  <c r="AR167" i="5" s="1"/>
  <c r="AS167" i="5" s="1"/>
  <c r="S187" i="5"/>
  <c r="AR187" i="5" s="1"/>
  <c r="AS187" i="5" s="1"/>
  <c r="S117" i="5"/>
  <c r="AR117" i="5" s="1"/>
  <c r="AS117" i="5" s="1"/>
  <c r="S116" i="5"/>
  <c r="AR116" i="5" s="1"/>
  <c r="AS116" i="5" s="1"/>
  <c r="AS138" i="5"/>
  <c r="AS75" i="5"/>
  <c r="AS159" i="5"/>
  <c r="AS40" i="5"/>
  <c r="AS77" i="5"/>
  <c r="AS139" i="5"/>
  <c r="AS102" i="5"/>
  <c r="AS22" i="5"/>
  <c r="AS105" i="5"/>
  <c r="AS192" i="5"/>
  <c r="AS81" i="5"/>
  <c r="AS153" i="5"/>
  <c r="AS189" i="5"/>
  <c r="AS49" i="5"/>
  <c r="AS115" i="5"/>
  <c r="AS109" i="5"/>
  <c r="AS84" i="5"/>
  <c r="AS79" i="5"/>
  <c r="AS78" i="5"/>
  <c r="AS61" i="5"/>
  <c r="AS12" i="5"/>
  <c r="AS71" i="5"/>
  <c r="AS31" i="5"/>
  <c r="AS60" i="5"/>
  <c r="AS88" i="5"/>
  <c r="AS11" i="5"/>
  <c r="AS39" i="5"/>
  <c r="AS101" i="5"/>
  <c r="AS96" i="5"/>
  <c r="AS168" i="5"/>
  <c r="AS30" i="5"/>
  <c r="AS176" i="5"/>
  <c r="AS80" i="5"/>
  <c r="AS34" i="5"/>
  <c r="AS185" i="5"/>
  <c r="AS33" i="5"/>
  <c r="AS52" i="5"/>
  <c r="AS152" i="5"/>
  <c r="AS37" i="5"/>
  <c r="AS14" i="5"/>
  <c r="AS148" i="5"/>
  <c r="AS20" i="5"/>
  <c r="AS119" i="5"/>
  <c r="AS133" i="5"/>
  <c r="AS36" i="5"/>
  <c r="AS194" i="5"/>
  <c r="AS103" i="5"/>
  <c r="AS107" i="5"/>
  <c r="AS29" i="5"/>
  <c r="AS73" i="5"/>
  <c r="AS137" i="5"/>
  <c r="AS141" i="5"/>
  <c r="AS180" i="5"/>
  <c r="AS132" i="5"/>
  <c r="AS166" i="5"/>
  <c r="AS63" i="5"/>
  <c r="AS156" i="5"/>
  <c r="AS125" i="5"/>
  <c r="AS83" i="5"/>
  <c r="AS46" i="5"/>
  <c r="AS154" i="5"/>
  <c r="AS188" i="5"/>
  <c r="AS82" i="5"/>
  <c r="AS130" i="5"/>
  <c r="AS6" i="5"/>
  <c r="AS178" i="5"/>
  <c r="AS41" i="5"/>
  <c r="AS93" i="5"/>
  <c r="AS5" i="5"/>
  <c r="AS26" i="5"/>
  <c r="AS169" i="5"/>
  <c r="AS182" i="5"/>
  <c r="AS17" i="5"/>
  <c r="AS144" i="5"/>
  <c r="AS68" i="5"/>
  <c r="AS21" i="5"/>
  <c r="AS120" i="5"/>
  <c r="AS184" i="5"/>
  <c r="AS149" i="5"/>
  <c r="AS150" i="5"/>
  <c r="AS145" i="5"/>
  <c r="AS110" i="5"/>
  <c r="AS170" i="5"/>
  <c r="AS54" i="5"/>
  <c r="AS193" i="5"/>
  <c r="AS99" i="5"/>
  <c r="AS7" i="5"/>
  <c r="AS134" i="5"/>
  <c r="AS172" i="5"/>
  <c r="AS4" i="5"/>
  <c r="AS151" i="5"/>
  <c r="AS113" i="5"/>
  <c r="AS15" i="5"/>
  <c r="AS44" i="5"/>
  <c r="AS24" i="5"/>
  <c r="AS10" i="5"/>
  <c r="AS135" i="5"/>
  <c r="AS175" i="5"/>
  <c r="AS53" i="5"/>
  <c r="AS94" i="5"/>
  <c r="AS136" i="5"/>
  <c r="AS127" i="5"/>
  <c r="AS72" i="5"/>
  <c r="AS76" i="5"/>
  <c r="AS143" i="5"/>
  <c r="AS9" i="5"/>
  <c r="AS32" i="5"/>
  <c r="AS89" i="5"/>
  <c r="AS28" i="5"/>
  <c r="AS106" i="5"/>
  <c r="AS183" i="5"/>
  <c r="AS58" i="5"/>
  <c r="AS118" i="5"/>
  <c r="AS122" i="5"/>
  <c r="AS146" i="5"/>
  <c r="AS191" i="5"/>
  <c r="AS157" i="5"/>
  <c r="AS23" i="5"/>
  <c r="AS95" i="5"/>
  <c r="AS97" i="5"/>
  <c r="AS19" i="5"/>
  <c r="AS129" i="5"/>
  <c r="AS158" i="5"/>
  <c r="AS186" i="5" l="1"/>
  <c r="AS179" i="5"/>
  <c r="AS69" i="5"/>
  <c r="AS142" i="5"/>
  <c r="AS140" i="5"/>
  <c r="AS165" i="5"/>
  <c r="AS164" i="5"/>
  <c r="AS13" i="5"/>
  <c r="S27" i="5"/>
  <c r="AR27" i="5" s="1"/>
  <c r="S177" i="5"/>
  <c r="AR177" i="5" s="1"/>
  <c r="S124" i="5"/>
  <c r="AR124" i="5" s="1"/>
  <c r="AT11" i="5"/>
  <c r="AT87" i="5"/>
  <c r="AT31" i="5"/>
  <c r="AT67" i="5"/>
  <c r="AT57" i="5" l="1"/>
  <c r="AT189" i="5"/>
  <c r="AT186" i="5"/>
  <c r="AT12" i="5"/>
  <c r="AT169" i="5"/>
  <c r="AT96" i="5"/>
  <c r="AT148" i="5"/>
  <c r="AT43" i="5"/>
  <c r="AT101" i="5"/>
  <c r="AT132" i="5"/>
  <c r="AT46" i="5"/>
  <c r="AT98" i="5"/>
  <c r="AT14" i="5"/>
  <c r="AT44" i="5"/>
  <c r="AT9" i="5"/>
  <c r="AT15" i="5"/>
  <c r="AT149" i="5"/>
  <c r="AT185" i="5"/>
  <c r="AT19" i="5"/>
  <c r="AT47" i="5"/>
  <c r="AT172" i="5"/>
  <c r="AT141" i="5"/>
  <c r="AT140" i="5"/>
  <c r="AT49" i="5"/>
  <c r="AT115" i="5"/>
  <c r="AT131" i="5"/>
  <c r="AT20" i="5"/>
  <c r="AT61" i="5"/>
  <c r="AT79" i="5"/>
  <c r="AT52" i="5"/>
  <c r="AT187" i="5"/>
  <c r="AT126" i="5"/>
  <c r="AT77" i="5"/>
  <c r="AT105" i="5"/>
  <c r="AT25" i="5"/>
  <c r="AT86" i="5"/>
  <c r="AT66" i="5"/>
  <c r="AT182" i="5"/>
  <c r="AT97" i="5"/>
  <c r="AT144" i="5"/>
  <c r="AT94" i="5"/>
  <c r="AT147" i="5"/>
  <c r="AT174" i="5"/>
  <c r="AT130" i="5"/>
  <c r="AT166" i="5"/>
  <c r="AT35" i="5"/>
  <c r="AT95" i="5"/>
  <c r="AT175" i="5"/>
  <c r="AT70" i="5"/>
  <c r="AT85" i="5"/>
  <c r="AT118" i="5"/>
  <c r="AT117" i="5"/>
  <c r="AT24" i="5"/>
  <c r="AT104" i="5"/>
  <c r="AT8" i="5"/>
  <c r="AT190" i="5"/>
  <c r="AT17" i="5"/>
  <c r="AT137" i="5"/>
  <c r="AT119" i="5"/>
  <c r="AT84" i="5"/>
  <c r="AT113" i="5"/>
  <c r="AT129" i="5"/>
  <c r="AT121" i="5"/>
  <c r="AT122" i="5"/>
  <c r="AT127" i="5"/>
  <c r="AT181" i="5"/>
  <c r="AT18" i="5"/>
  <c r="AT54" i="5"/>
  <c r="AT116" i="5"/>
  <c r="AT62" i="5"/>
  <c r="AT194" i="5"/>
  <c r="AT40" i="5"/>
  <c r="AT142" i="5"/>
  <c r="AT179" i="5"/>
  <c r="AS124" i="5"/>
  <c r="AT124" i="5"/>
  <c r="AT10" i="5"/>
  <c r="AT154" i="5"/>
  <c r="AT109" i="5"/>
  <c r="AT170" i="5"/>
  <c r="AT76" i="5"/>
  <c r="AT4" i="5"/>
  <c r="AT26" i="5"/>
  <c r="AT153" i="5"/>
  <c r="AT158" i="5"/>
  <c r="AT91" i="5"/>
  <c r="AT5" i="5"/>
  <c r="AT133" i="5"/>
  <c r="AT102" i="5"/>
  <c r="AT173" i="5"/>
  <c r="AT176" i="5"/>
  <c r="AT180" i="5"/>
  <c r="AT81" i="5"/>
  <c r="AT152" i="5"/>
  <c r="AT163" i="5"/>
  <c r="AT71" i="5"/>
  <c r="AT63" i="5"/>
  <c r="AT50" i="5"/>
  <c r="AT30" i="5"/>
  <c r="AT188" i="5"/>
  <c r="AS177" i="5"/>
  <c r="AT177" i="5"/>
  <c r="AT110" i="5"/>
  <c r="AT37" i="5"/>
  <c r="AT151" i="5"/>
  <c r="AT56" i="5"/>
  <c r="AT161" i="5"/>
  <c r="AT83" i="5"/>
  <c r="AT33" i="5"/>
  <c r="AT192" i="5"/>
  <c r="AT143" i="5"/>
  <c r="AT111" i="5"/>
  <c r="AT45" i="5"/>
  <c r="AT16" i="5"/>
  <c r="AT13" i="5"/>
  <c r="AT136" i="5"/>
  <c r="AT48" i="5"/>
  <c r="AT100" i="5"/>
  <c r="AT134" i="5"/>
  <c r="AT120" i="5"/>
  <c r="AT93" i="5"/>
  <c r="AT103" i="5"/>
  <c r="AT114" i="5"/>
  <c r="AT89" i="5"/>
  <c r="AT193" i="5"/>
  <c r="AT157" i="5"/>
  <c r="AT23" i="5"/>
  <c r="AT28" i="5"/>
  <c r="AT135" i="5"/>
  <c r="AT108" i="5"/>
  <c r="AT7" i="5"/>
  <c r="AT184" i="5"/>
  <c r="AT41" i="5"/>
  <c r="AT73" i="5"/>
  <c r="AT88" i="5"/>
  <c r="AT112" i="5"/>
  <c r="AT55" i="5"/>
  <c r="AT106" i="5"/>
  <c r="AT39" i="5"/>
  <c r="AT171" i="5"/>
  <c r="AT29" i="5"/>
  <c r="AT92" i="5"/>
  <c r="AT58" i="5"/>
  <c r="AT150" i="5"/>
  <c r="AT164" i="5"/>
  <c r="AT65" i="5"/>
  <c r="AT60" i="5"/>
  <c r="AT138" i="5"/>
  <c r="AT162" i="5"/>
  <c r="AT159" i="5"/>
  <c r="AT78" i="5"/>
  <c r="AT90" i="5"/>
  <c r="AT6" i="5"/>
  <c r="AS27" i="5"/>
  <c r="AT27" i="5"/>
  <c r="AT59" i="5"/>
  <c r="AT167" i="5"/>
  <c r="AT160" i="5"/>
  <c r="AT38" i="5"/>
  <c r="AT178" i="5"/>
  <c r="AT156" i="5"/>
  <c r="AT34" i="5"/>
  <c r="AT139" i="5"/>
  <c r="AT42" i="5"/>
  <c r="AT123" i="5"/>
  <c r="AT125" i="5"/>
  <c r="AT146" i="5"/>
  <c r="AT183" i="5"/>
  <c r="AT53" i="5"/>
  <c r="AT51" i="5"/>
  <c r="AT128" i="5"/>
  <c r="AT145" i="5"/>
  <c r="AT68" i="5"/>
  <c r="AT82" i="5"/>
  <c r="AT36" i="5"/>
  <c r="AT168" i="5"/>
  <c r="AT72" i="5"/>
  <c r="AT80" i="5"/>
  <c r="AT191" i="5"/>
  <c r="AT32" i="5"/>
  <c r="AT155" i="5"/>
  <c r="AT64" i="5"/>
  <c r="AT99" i="5"/>
  <c r="AT21" i="5"/>
  <c r="AT74" i="5"/>
  <c r="AT107" i="5"/>
  <c r="AT75" i="5"/>
  <c r="AT165" i="5"/>
  <c r="AT22" i="5"/>
  <c r="AT6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%EC_USER_DISPLAY_NAME%</author>
  </authors>
  <commentList>
    <comment ref="AN3" authorId="0" shapeId="0" xr:uid="{00000000-0006-0000-0600-000002000000}">
      <text>
        <r>
          <rPr>
            <b/>
            <sz val="9"/>
            <color indexed="81"/>
            <rFont val="Tahoma"/>
            <family val="2"/>
          </rPr>
          <t>Luca Vernaccini:</t>
        </r>
        <r>
          <rPr>
            <sz val="9"/>
            <color indexed="81"/>
            <rFont val="Tahoma"/>
            <family val="2"/>
          </rPr>
          <t xml:space="preserve">
Data of 2019 at 26/8/2019</t>
        </r>
      </text>
    </comment>
    <comment ref="CI94" authorId="1" shapeId="0" xr:uid="{00000000-0006-0000-0600-000003000000}">
      <text>
        <r>
          <rPr>
            <b/>
            <sz val="9"/>
            <color indexed="81"/>
            <rFont val="Tahoma"/>
            <family val="2"/>
          </rPr>
          <t>JRC:</t>
        </r>
        <r>
          <rPr>
            <sz val="9"/>
            <color indexed="81"/>
            <rFont val="Tahoma"/>
            <family val="2"/>
          </rPr>
          <t xml:space="preserve">
GDP ppp Per capita (CIA Factbook)</t>
        </r>
      </text>
    </comment>
    <comment ref="AT165" authorId="0" shapeId="0" xr:uid="{00000000-0006-0000-0600-000004000000}">
      <text>
        <r>
          <rPr>
            <b/>
            <sz val="9"/>
            <color indexed="81"/>
            <rFont val="Tahoma"/>
            <family val="2"/>
          </rPr>
          <t>Luca Vernaccini:</t>
        </r>
        <r>
          <rPr>
            <sz val="9"/>
            <color indexed="81"/>
            <rFont val="Tahoma"/>
            <family val="2"/>
          </rPr>
          <t xml:space="preserve">
EMRO, WHO (2012)</t>
        </r>
      </text>
    </comment>
    <comment ref="BY188" authorId="0" shapeId="0" xr:uid="{00000000-0006-0000-06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<sst xmlns="http://schemas.openxmlformats.org/spreadsheetml/2006/main" count="22887" uniqueCount="1370">
  <si>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</si>
  <si>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</si>
  <si>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</si>
  <si>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</si>
  <si>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</si>
  <si>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</si>
  <si>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</si>
  <si>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</si>
  <si>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</si>
  <si>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</si>
  <si>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</si>
  <si>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</si>
  <si>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</si>
  <si>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</si>
  <si>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</si>
  <si>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</si>
  <si>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</si>
  <si>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</si>
  <si>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</si>
  <si>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</si>
  <si>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</si>
  <si>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</si>
  <si>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</si>
  <si>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</si>
  <si>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</si>
  <si>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</si>
  <si>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</si>
  <si>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</si>
  <si>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</si>
  <si>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</si>
  <si>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</si>
  <si>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</si>
  <si>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</si>
  <si>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</si>
  <si>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</si>
  <si>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</si>
  <si>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</si>
  <si>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</si>
  <si>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</si>
  <si>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</si>
  <si>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</si>
  <si>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</si>
  <si>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</si>
  <si>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</si>
  <si>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</si>
  <si>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</si>
  <si>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</si>
  <si>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</si>
  <si>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</si>
  <si>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</si>
  <si>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</si>
  <si>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</si>
  <si>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</si>
  <si>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</si>
  <si>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</si>
  <si>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</si>
  <si>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</si>
  <si>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</si>
  <si>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</si>
  <si>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</si>
  <si>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</si>
  <si>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</si>
  <si>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</si>
  <si>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</si>
  <si>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</si>
  <si>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</si>
  <si>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</si>
  <si>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</si>
  <si>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</si>
  <si>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</si>
  <si>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</si>
  <si>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</si>
  <si>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</si>
  <si>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</si>
  <si>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</si>
  <si>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</si>
  <si>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</si>
  <si>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</si>
  <si>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</si>
  <si>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</si>
  <si>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</si>
  <si>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</si>
  <si>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</si>
  <si>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</si>
  <si>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</si>
  <si>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</si>
  <si>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</si>
  <si>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</si>
  <si>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</si>
  <si>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</si>
  <si>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</si>
  <si>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</si>
  <si>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</si>
  <si>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</si>
  <si>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</si>
  <si>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</si>
  <si>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</si>
  <si>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</si>
  <si>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</si>
  <si>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</si>
  <si>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</si>
  <si>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</si>
  <si>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</si>
  <si>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</si>
  <si>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</si>
  <si>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</si>
  <si>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</si>
  <si>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</si>
  <si>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</si>
  <si>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</si>
  <si>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</si>
  <si>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</si>
  <si>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</si>
  <si>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</si>
  <si>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</si>
  <si>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</si>
  <si>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</si>
  <si>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</si>
  <si>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</si>
  <si>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</si>
  <si>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</si>
  <si>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</si>
  <si>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</si>
  <si>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</si>
  <si>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</si>
  <si>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</si>
  <si>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</si>
  <si>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</si>
  <si>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</si>
  <si>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</si>
  <si>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</si>
  <si>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</si>
  <si>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</si>
  <si>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</si>
  <si>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</si>
  <si>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</si>
  <si>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</si>
  <si>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</si>
  <si>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</si>
  <si>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</si>
  <si>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</si>
  <si>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</si>
  <si>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</si>
  <si>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</si>
  <si>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</si>
  <si>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</si>
  <si>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</si>
  <si>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</si>
  <si>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</si>
  <si>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</si>
  <si>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</si>
  <si>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</si>
  <si>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</si>
  <si>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</si>
  <si>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</si>
  <si>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</si>
  <si>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</si>
  <si>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</si>
  <si>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</si>
  <si>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</si>
  <si>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</si>
  <si>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</si>
  <si>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</si>
  <si>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</si>
  <si>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</si>
  <si>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</si>
  <si>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</si>
  <si>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</si>
  <si>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</si>
  <si>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</si>
  <si>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</si>
  <si>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</si>
  <si>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</si>
  <si>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</si>
  <si>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</si>
  <si>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</si>
  <si>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</si>
  <si>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</si>
  <si>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</si>
  <si>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</si>
  <si>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</si>
  <si>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</si>
  <si>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</si>
  <si>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</si>
  <si>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</si>
  <si>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</si>
  <si>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</si>
  <si>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</si>
  <si>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</si>
  <si>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</si>
  <si>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</si>
  <si>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</si>
  <si>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</si>
  <si>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</si>
  <si>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</si>
  <si>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</si>
  <si>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</si>
  <si>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</si>
  <si>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</si>
  <si>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</si>
  <si>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</si>
  <si>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</si>
  <si>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</si>
  <si>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</si>
  <si>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</si>
  <si>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</si>
  <si>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</si>
  <si>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</si>
  <si>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</si>
  <si>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</si>
  <si>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</si>
  <si>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</si>
  <si>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</si>
  <si>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</si>
  <si>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</si>
  <si>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</si>
  <si>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</si>
  <si>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</si>
  <si>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</si>
  <si>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</si>
  <si>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</si>
  <si>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</si>
  <si>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</si>
  <si>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</si>
  <si>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</si>
  <si>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</si>
  <si>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</si>
  <si>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</si>
  <si>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</si>
  <si>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</si>
  <si>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</si>
  <si>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</si>
  <si>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</si>
  <si>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</si>
  <si>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</si>
  <si>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</si>
  <si>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</si>
  <si>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</si>
  <si>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</si>
  <si>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</si>
  <si>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</si>
  <si>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</si>
  <si>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</si>
  <si>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</si>
  <si>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</si>
  <si>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</si>
  <si>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</si>
  <si>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</si>
  <si>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</si>
  <si>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</si>
  <si>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</si>
  <si>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</si>
  <si>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</si>
  <si>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</si>
  <si>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</si>
  <si>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</si>
  <si>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</si>
  <si>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</si>
  <si>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</si>
  <si>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</si>
  <si>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</si>
  <si>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</si>
  <si>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</si>
  <si>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</si>
  <si>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</si>
  <si>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</si>
  <si>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</si>
  <si>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</si>
  <si>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</si>
  <si>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</si>
  <si>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</si>
  <si>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</si>
  <si>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</si>
  <si>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</si>
  <si>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</si>
  <si>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</si>
  <si>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</si>
  <si>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</si>
  <si>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</si>
  <si>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</si>
  <si>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</si>
  <si>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</si>
  <si>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</si>
  <si>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</si>
  <si>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</si>
  <si>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</si>
  <si>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</si>
  <si>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</si>
  <si>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</si>
  <si>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</si>
  <si>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</si>
  <si>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</si>
  <si>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</si>
  <si>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</si>
  <si>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</si>
  <si>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</si>
  <si>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</si>
  <si>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</si>
  <si>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</si>
  <si>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</si>
  <si>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</si>
  <si>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</si>
  <si>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</si>
  <si>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</si>
  <si>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</si>
  <si>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</si>
  <si>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</si>
  <si>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</si>
  <si>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</si>
  <si>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</si>
  <si>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</si>
  <si>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</si>
  <si>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</si>
  <si>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</si>
  <si>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</si>
  <si>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</si>
  <si>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</si>
  <si>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</si>
  <si>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</si>
  <si>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</si>
  <si>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</si>
  <si>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</si>
  <si>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</si>
  <si>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</si>
  <si>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</si>
  <si>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</si>
  <si>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</si>
  <si>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</si>
  <si>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</si>
  <si>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</si>
  <si>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</si>
  <si>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</si>
  <si>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</si>
  <si>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</si>
  <si>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</si>
  <si>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</si>
  <si>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</si>
  <si>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</si>
  <si>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</si>
  <si>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</si>
  <si>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</si>
  <si>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</si>
  <si>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</si>
  <si>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</si>
  <si>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</si>
  <si>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</si>
  <si>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</si>
  <si>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</si>
  <si>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</si>
  <si>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</si>
  <si>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</si>
  <si>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</si>
  <si>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</si>
  <si>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</si>
  <si>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</si>
  <si>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</si>
  <si>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</si>
  <si>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</si>
  <si>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</si>
  <si>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</si>
  <si>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</si>
  <si>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</si>
  <si>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</si>
  <si>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</si>
  <si>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</si>
  <si>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</si>
  <si>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</si>
  <si>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</si>
  <si>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</si>
  <si>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</si>
  <si>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</si>
  <si>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</si>
  <si>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</si>
  <si>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</si>
  <si>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</si>
  <si>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</si>
  <si>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</si>
  <si>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</si>
  <si>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</si>
  <si>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</si>
  <si>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</si>
  <si>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</si>
  <si>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</si>
  <si>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</si>
  <si>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</si>
  <si>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</si>
  <si>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</si>
  <si>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</si>
  <si>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</si>
  <si>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</si>
  <si>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</si>
  <si>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</si>
  <si>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</si>
  <si>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</si>
  <si>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</si>
  <si>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</si>
  <si>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</si>
  <si>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</si>
  <si>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</si>
  <si>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</si>
  <si>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</si>
  <si>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</si>
  <si>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</si>
  <si>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</si>
  <si>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</si>
  <si>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</si>
  <si>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</si>
  <si>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</si>
  <si>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</si>
  <si>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</si>
  <si>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</si>
  <si>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</si>
  <si>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</si>
  <si>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</si>
  <si>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</si>
  <si>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</si>
  <si>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</si>
  <si>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</si>
  <si>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</si>
  <si>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</si>
  <si>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</si>
  <si>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</si>
  <si>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</si>
  <si>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</si>
  <si>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</si>
  <si>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</si>
  <si>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</si>
  <si>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</si>
  <si>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</si>
  <si>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</si>
  <si>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</si>
  <si>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</si>
  <si>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</si>
  <si>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</si>
  <si>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</si>
  <si>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</si>
  <si>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</si>
  <si>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</si>
  <si>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</si>
  <si>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</si>
  <si>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</si>
  <si>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</si>
  <si>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</si>
  <si>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</si>
  <si>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</si>
  <si>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</si>
  <si>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</si>
  <si>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</si>
  <si>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</si>
  <si>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</si>
  <si>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</si>
  <si>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</si>
  <si>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</si>
  <si>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</si>
  <si>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</si>
  <si>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</si>
  <si>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</si>
  <si>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</si>
  <si>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</si>
  <si>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</si>
  <si>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</si>
  <si>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</si>
  <si>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</si>
  <si>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</si>
  <si>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</si>
  <si>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</si>
  <si>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</si>
  <si>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</si>
  <si>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</si>
  <si>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</si>
  <si>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</si>
  <si>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</si>
  <si>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</si>
  <si>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</si>
  <si>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</si>
  <si>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</si>
  <si>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</si>
  <si>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</si>
  <si>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</si>
  <si>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</si>
  <si>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</si>
  <si>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</si>
  <si>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</si>
  <si>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</si>
  <si>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</si>
  <si>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</si>
  <si>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Physical exposure to tsunamis (absolute)</t>
  </si>
  <si>
    <t>Physical exposure to tsunamis (relative)</t>
  </si>
  <si>
    <t>Flood</t>
  </si>
  <si>
    <t>Tropical Cyclone</t>
  </si>
  <si>
    <t>Storm Surge (absolute)</t>
  </si>
  <si>
    <t>Storm Surge (relative)</t>
  </si>
  <si>
    <t>Drought</t>
  </si>
  <si>
    <t>http://www.emdat.be/</t>
  </si>
  <si>
    <t>Worldwide Governance Indicators World Bank</t>
  </si>
  <si>
    <t>Social-Economics Vulnerability</t>
  </si>
  <si>
    <t>Poverty &amp; Development</t>
  </si>
  <si>
    <t>UNDP Human Development Report</t>
  </si>
  <si>
    <t>Income Gini coefficient - Inequality in income or consumption</t>
  </si>
  <si>
    <t>Economical Dependency</t>
  </si>
  <si>
    <t>Public aid per capita</t>
  </si>
  <si>
    <t>FTS (OCHA); OECD DAC</t>
  </si>
  <si>
    <t>http://data.worldbank.org/indicator/DT.ODA.ODAT.GN.ZS</t>
  </si>
  <si>
    <t>Health of children under 5</t>
  </si>
  <si>
    <t>Mortality rate, under-5 (per 1,000 live births)</t>
  </si>
  <si>
    <t>Children Under Weight</t>
  </si>
  <si>
    <t>Global Trends Report United Nations Refugee Agency</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</si>
  <si>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</si>
  <si>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</si>
  <si>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</si>
  <si>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</si>
  <si>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</si>
  <si>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</si>
  <si>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</si>
  <si>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</si>
  <si>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</si>
  <si>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</si>
  <si>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</si>
  <si>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</si>
  <si>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</si>
  <si>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</si>
  <si>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</si>
  <si>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</si>
  <si>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</si>
  <si>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</si>
  <si>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</si>
  <si>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</si>
  <si>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</si>
  <si>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</si>
  <si>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</si>
  <si>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</si>
  <si>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</si>
  <si>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</si>
  <si>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</si>
  <si>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</si>
  <si>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</si>
  <si>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</si>
  <si>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</si>
  <si>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</si>
  <si>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</si>
  <si>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</si>
  <si>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</si>
  <si>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</si>
  <si>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</si>
  <si>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</si>
  <si>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</si>
  <si>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Adult Prevalence of HIV-AIDS</t>
  </si>
  <si>
    <t>HIV prevalence among adults aged 15-49 years (%)</t>
  </si>
  <si>
    <t>Percentage of underweight (weight-for-age less than -2 standard deviations of the WHO Child Growth Standards median) among children aged 0-5 years.</t>
  </si>
  <si>
    <t>Population affected by natural disasters in the last 3 years</t>
  </si>
  <si>
    <t>Percentage of population affected by natural disasters in the last 12, 24, 36 months</t>
  </si>
  <si>
    <t>Prevalence of undernourishment (% of population)</t>
  </si>
  <si>
    <t>Corruption Perception Index CPI</t>
  </si>
  <si>
    <t>Hyogo Framework for Action scores</t>
  </si>
  <si>
    <t>Internet Users</t>
  </si>
  <si>
    <t>Mobile celluar subscriptions</t>
  </si>
  <si>
    <t>Improved sanitation facilities</t>
  </si>
  <si>
    <t>Improved water source</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</si>
  <si>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</si>
  <si>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</si>
  <si>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</si>
  <si>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</si>
  <si>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</si>
  <si>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</si>
  <si>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</si>
  <si>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</si>
  <si>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</si>
  <si>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</si>
  <si>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</si>
  <si>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</si>
  <si>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</si>
  <si>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</si>
  <si>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</si>
  <si>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</si>
  <si>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</si>
  <si>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</si>
  <si>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</si>
  <si>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</si>
  <si>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</si>
  <si>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</si>
  <si>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</si>
  <si>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</si>
  <si>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</si>
  <si>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</si>
  <si>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</si>
  <si>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</si>
  <si>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</si>
  <si>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</si>
  <si>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</si>
  <si>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</si>
  <si>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</si>
  <si>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</si>
  <si>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</si>
  <si>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</si>
  <si>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</si>
  <si>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</si>
  <si>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</si>
  <si>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</si>
  <si>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</si>
  <si>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</si>
  <si>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</si>
  <si>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</si>
  <si>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</si>
  <si>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</si>
  <si>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</si>
  <si>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</si>
  <si>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</si>
  <si>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</si>
  <si>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</si>
  <si>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</si>
  <si>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</si>
  <si>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</si>
  <si>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</si>
  <si>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</si>
  <si>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</si>
  <si>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</si>
  <si>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</si>
  <si>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</si>
  <si>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</si>
  <si>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</si>
  <si>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</si>
  <si>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</si>
  <si>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</si>
  <si>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</si>
  <si>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</si>
  <si>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</si>
  <si>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</si>
  <si>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</si>
  <si>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</si>
  <si>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</si>
  <si>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</si>
  <si>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</si>
  <si>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</si>
  <si>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</si>
  <si>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</si>
  <si>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</si>
  <si>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</si>
  <si>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</si>
  <si>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</si>
  <si>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</si>
  <si>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</si>
  <si>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</si>
  <si>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</si>
  <si>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</si>
  <si>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</si>
  <si>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</si>
  <si>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</si>
  <si>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</si>
  <si>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</si>
  <si>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</si>
  <si>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</si>
  <si>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</si>
  <si>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</si>
  <si>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</si>
  <si>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</si>
  <si>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</si>
  <si>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</si>
  <si>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</si>
  <si>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</si>
  <si>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</si>
  <si>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</si>
  <si>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</si>
  <si>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</si>
  <si>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</si>
  <si>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</si>
  <si>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</si>
  <si>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</si>
  <si>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</si>
  <si>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</si>
  <si>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</si>
  <si>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</si>
  <si>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</si>
  <si>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</si>
  <si>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</si>
  <si>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</si>
  <si>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</si>
  <si>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</si>
  <si>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</si>
  <si>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</si>
  <si>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</si>
  <si>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</si>
  <si>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</si>
  <si>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</si>
  <si>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</si>
  <si>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http://data.worldbank.org/indicator/SI.POV.GINI</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</si>
  <si>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</si>
  <si>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</si>
  <si>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</si>
  <si>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</si>
  <si>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</si>
  <si>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</si>
  <si>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</si>
  <si>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</si>
  <si>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</si>
  <si>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</si>
  <si>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</si>
  <si>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</si>
  <si>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</si>
  <si>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</si>
  <si>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</si>
  <si>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</si>
  <si>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</si>
  <si>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</si>
  <si>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</si>
  <si>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</si>
  <si>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</si>
  <si>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</si>
  <si>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</si>
  <si>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</si>
  <si>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</si>
  <si>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</si>
  <si>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</si>
  <si>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</si>
  <si>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</si>
  <si>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</si>
  <si>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</si>
  <si>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</si>
  <si>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</si>
  <si>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</si>
  <si>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</si>
  <si>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</si>
  <si>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</si>
  <si>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</si>
  <si>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</si>
  <si>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</si>
  <si>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</si>
  <si>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</si>
  <si>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</si>
  <si>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</si>
  <si>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</si>
  <si>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People affected by droughts 1990-2013 - average annual population affected (percentage of the total population)</t>
  </si>
  <si>
    <t>The indicator shows the percentage of the average annual affected population per country by droughts on the period from 1990 to 2013.</t>
  </si>
  <si>
    <t>Conflict Barometer - Subnational Conflicts</t>
  </si>
  <si>
    <t>Conflict Barometer - National Power Conflicts</t>
  </si>
  <si>
    <t>Frequency of droughts events</t>
  </si>
  <si>
    <t>The indicator shows the frequency of droughts events on the period from 1990 to 2013.</t>
  </si>
  <si>
    <t>Droughts probability and historical impact</t>
  </si>
  <si>
    <t>GCRI Highly Violent Conflict probability</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</si>
  <si>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</si>
  <si>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</si>
  <si>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</si>
  <si>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</si>
  <si>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</si>
  <si>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</si>
  <si>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</si>
  <si>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</si>
  <si>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</si>
  <si>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</si>
  <si>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</si>
  <si>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</si>
  <si>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</si>
  <si>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</si>
  <si>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</si>
  <si>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</si>
  <si>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</si>
  <si>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</si>
  <si>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</si>
  <si>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</si>
  <si>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</si>
  <si>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Vulnerable Groups</t>
  </si>
  <si>
    <t>INFORM Infrastructure</t>
  </si>
  <si>
    <t>INFORM Institutional</t>
  </si>
  <si>
    <t>INFORM Socio-Economic Vulnerability</t>
  </si>
  <si>
    <t>Number / Year</t>
  </si>
  <si>
    <t>per 100 people</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</si>
  <si>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</si>
  <si>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</si>
  <si>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</si>
  <si>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</si>
  <si>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</si>
  <si>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</si>
  <si>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</si>
  <si>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</si>
  <si>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</si>
  <si>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</si>
  <si>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</si>
  <si>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</si>
  <si>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</si>
  <si>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</si>
  <si>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</si>
  <si>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</si>
  <si>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</si>
  <si>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</si>
  <si>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</si>
  <si>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</si>
  <si>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</si>
  <si>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</si>
  <si>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</si>
  <si>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</si>
  <si>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</si>
  <si>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</si>
  <si>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</si>
  <si>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</si>
  <si>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</si>
  <si>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</si>
  <si>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</si>
  <si>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</si>
  <si>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</si>
  <si>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</si>
  <si>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</si>
  <si>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</si>
  <si>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</si>
  <si>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</si>
  <si>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</si>
  <si>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</si>
  <si>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</si>
  <si>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</si>
  <si>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</si>
  <si>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</si>
  <si>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</si>
  <si>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</si>
  <si>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</si>
  <si>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</si>
  <si>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</si>
  <si>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</si>
  <si>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National Power Conflict Intensity (Highly Violent)</t>
  </si>
  <si>
    <t>Subnational Conflict Intensity (Highly Violent)</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</si>
  <si>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</si>
  <si>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</si>
  <si>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</si>
  <si>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</si>
  <si>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</si>
  <si>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</si>
  <si>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</si>
  <si>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</si>
  <si>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</si>
  <si>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</si>
  <si>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</si>
  <si>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</si>
  <si>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</si>
  <si>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</si>
  <si>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</si>
  <si>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</si>
  <si>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</si>
  <si>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</si>
  <si>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</si>
  <si>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</si>
  <si>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</si>
  <si>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</si>
  <si>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</si>
  <si>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</si>
  <si>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</si>
  <si>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</si>
  <si>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</si>
  <si>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</si>
  <si>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</si>
  <si>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</si>
  <si>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</si>
  <si>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</si>
  <si>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</si>
  <si>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</si>
  <si>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</si>
  <si>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</si>
  <si>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</si>
  <si>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</si>
  <si>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</si>
  <si>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</si>
  <si>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</si>
  <si>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</si>
  <si>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</si>
  <si>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</si>
  <si>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</si>
  <si>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</si>
  <si>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</si>
  <si>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</si>
  <si>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</si>
  <si>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</si>
  <si>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</si>
  <si>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</si>
  <si>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</si>
  <si>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</si>
  <si>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</si>
  <si>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</si>
  <si>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</si>
  <si>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</si>
  <si>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</si>
  <si>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</si>
  <si>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</si>
  <si>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</si>
  <si>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</si>
  <si>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</si>
  <si>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</si>
  <si>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</si>
  <si>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</si>
  <si>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</si>
  <si>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 Reliability Index: 0 more reliable, 10 less reliable.</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</si>
  <si>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</si>
  <si>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</si>
  <si>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</si>
  <si>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</si>
  <si>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</si>
  <si>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</si>
  <si>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</si>
  <si>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</si>
  <si>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</si>
  <si>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</si>
  <si>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</si>
  <si>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</si>
  <si>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</si>
  <si>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</si>
  <si>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</si>
  <si>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</si>
  <si>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</si>
  <si>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</si>
  <si>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Lack of Reliability (*)</t>
  </si>
  <si>
    <t>Calculation table for the INFORM Lack of Reliability Index</t>
  </si>
  <si>
    <t>Lack of Reliability Index</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</si>
  <si>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</si>
  <si>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</si>
  <si>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</si>
  <si>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</si>
  <si>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</si>
  <si>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</si>
  <si>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</si>
  <si>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</si>
  <si>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</si>
  <si>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</si>
  <si>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</si>
  <si>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</si>
  <si>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</si>
  <si>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Data access</t>
  </si>
  <si>
    <t>Global Trends Report and Operational Portal, UNHCR</t>
  </si>
  <si>
    <t>IndicatorId</t>
  </si>
  <si>
    <t>http://www.fao.org/giews/earthobservation/</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</si>
  <si>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</si>
  <si>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</si>
  <si>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</si>
  <si>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</si>
  <si>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</si>
  <si>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</si>
  <si>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</si>
  <si>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</si>
  <si>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</si>
  <si>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</si>
  <si>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</si>
  <si>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</si>
  <si>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</si>
  <si>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</si>
  <si>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</si>
  <si>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</si>
  <si>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</si>
  <si>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</si>
  <si>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</si>
  <si>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</si>
  <si>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</si>
  <si>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</si>
  <si>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</si>
  <si>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</si>
  <si>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</si>
  <si>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</si>
  <si>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</si>
  <si>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</si>
  <si>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</si>
  <si>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</si>
  <si>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</si>
  <si>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</si>
  <si>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</si>
  <si>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</si>
  <si>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</si>
  <si>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</si>
  <si>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</si>
  <si>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</si>
  <si>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</si>
  <si>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</si>
  <si>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</si>
  <si>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</si>
  <si>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</si>
  <si>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</si>
  <si>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VU.VGR.UP.REF-TOT</t>
  </si>
  <si>
    <t>SE.ADT.LITR.ZS</t>
  </si>
  <si>
    <t>SN.ITK.DEFC.ZS</t>
  </si>
  <si>
    <t>TB</t>
  </si>
  <si>
    <t>VC.PROB</t>
  </si>
  <si>
    <t>VU.VGR.OG.NATDIS-1</t>
  </si>
  <si>
    <t>VU.VGR.OG.NATDIS-2</t>
  </si>
  <si>
    <t>VU.VGR.OG.NATDIS-CUR</t>
  </si>
  <si>
    <t>ODA-2</t>
  </si>
  <si>
    <t>ODA-1</t>
  </si>
  <si>
    <t>2005-2017</t>
  </si>
  <si>
    <t>2007-2015</t>
  </si>
  <si>
    <t>H&amp;E</t>
  </si>
  <si>
    <t>V</t>
  </si>
  <si>
    <t>LCC</t>
  </si>
  <si>
    <t>Population exposed to CCHF (zoonoses)</t>
  </si>
  <si>
    <t>Population exposed to EDV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</si>
  <si>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</si>
  <si>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</si>
  <si>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</si>
  <si>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</si>
  <si>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</si>
  <si>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</si>
  <si>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</si>
  <si>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</si>
  <si>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</si>
  <si>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</si>
  <si>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</si>
  <si>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</si>
  <si>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</si>
  <si>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</si>
  <si>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</si>
  <si>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</si>
  <si>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</si>
  <si>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</si>
  <si>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</si>
  <si>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</si>
  <si>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</si>
  <si>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</si>
  <si>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POP.EXP.ZOON.EDV</t>
  </si>
  <si>
    <t>POP.EXP.ZOON.LASSA</t>
  </si>
  <si>
    <t>POP.EXP.ZOON.MVD</t>
  </si>
  <si>
    <t>POP.EXP.VECT.PV.UST.MAL</t>
  </si>
  <si>
    <t>POP.EXP.VECT.PV.STA.MAL</t>
  </si>
  <si>
    <t>POP.EXP.VECT.PF.UST.MAL</t>
  </si>
  <si>
    <t>POP.EXP.VECT.PF.STA.MAL</t>
  </si>
  <si>
    <t>POP.EXP.VECT.ZIKA</t>
  </si>
  <si>
    <t>POP.EXP.VECT.AEDES</t>
  </si>
  <si>
    <t>POP.EXP.VECT.DENGUE</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</si>
  <si>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</si>
  <si>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</si>
  <si>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</si>
  <si>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</si>
  <si>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</si>
  <si>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</si>
  <si>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</si>
  <si>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</si>
  <si>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</si>
  <si>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</si>
  <si>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</si>
  <si>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</si>
  <si>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</si>
  <si>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</si>
  <si>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</si>
  <si>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</si>
  <si>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</si>
  <si>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</si>
  <si>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</si>
  <si>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</si>
  <si>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</si>
  <si>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</si>
  <si>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</si>
  <si>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</si>
  <si>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</si>
  <si>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</si>
  <si>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</si>
  <si>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</si>
  <si>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</si>
  <si>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</si>
  <si>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</si>
  <si>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</si>
  <si>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</si>
  <si>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</si>
  <si>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</si>
  <si>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</si>
  <si>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</si>
  <si>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</si>
  <si>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</si>
  <si>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</si>
  <si>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</si>
  <si>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</si>
  <si>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</si>
  <si>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</si>
  <si>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</si>
  <si>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</si>
  <si>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</si>
  <si>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</si>
  <si>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</si>
  <si>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</si>
  <si>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</si>
  <si>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</si>
  <si>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</si>
  <si>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</si>
  <si>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</si>
  <si>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</si>
  <si>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</si>
  <si>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</si>
  <si>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</si>
  <si>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</si>
  <si>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</si>
  <si>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</si>
  <si>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</si>
  <si>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</si>
  <si>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</si>
  <si>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</si>
  <si>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</si>
  <si>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</si>
  <si>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</si>
  <si>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</si>
  <si>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</si>
  <si>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</si>
  <si>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</si>
  <si>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</si>
  <si>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</si>
  <si>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</si>
  <si>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</si>
  <si>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</si>
  <si>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</si>
  <si>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</si>
  <si>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</si>
  <si>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</si>
  <si>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</si>
  <si>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</si>
  <si>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</si>
  <si>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</si>
  <si>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</si>
  <si>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</si>
  <si>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</si>
  <si>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</si>
  <si>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</si>
  <si>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</si>
  <si>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</si>
  <si>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</si>
  <si>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</si>
  <si>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</si>
  <si>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</si>
  <si>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</si>
  <si>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</si>
  <si>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</si>
  <si>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</si>
  <si>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</si>
  <si>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</si>
  <si>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</si>
  <si>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</si>
  <si>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</si>
  <si>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</si>
  <si>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</si>
  <si>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</si>
  <si>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</si>
  <si>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</si>
  <si>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</si>
  <si>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</si>
  <si>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</si>
  <si>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</si>
  <si>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</si>
  <si>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</si>
  <si>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</si>
  <si>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</si>
  <si>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</si>
  <si>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</si>
  <si>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</si>
  <si>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</si>
  <si>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</si>
  <si>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</si>
  <si>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</si>
  <si>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</si>
  <si>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1984-2018</t>
  </si>
  <si>
    <t>EX_EQ_GEM_MMI6</t>
  </si>
  <si>
    <t>EX_EQ_GEM_MMI8</t>
  </si>
  <si>
    <t>Population at Risk to Aedes (vector borne)</t>
  </si>
  <si>
    <t>2014-2018</t>
  </si>
  <si>
    <t>POL.GE.EST</t>
  </si>
  <si>
    <t>per 10,000 people</t>
  </si>
  <si>
    <t>Population exposed to Dengue (vector borne)</t>
  </si>
  <si>
    <t>Population exposed to Dengue (absolute)</t>
  </si>
  <si>
    <t>Population exposed to Dengue (relative)</t>
  </si>
  <si>
    <t>Population exposed to Dengue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</si>
  <si>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</si>
  <si>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</si>
  <si>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</si>
  <si>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</si>
  <si>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</si>
  <si>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</si>
  <si>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</si>
  <si>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</si>
  <si>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</si>
  <si>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</si>
  <si>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</si>
  <si>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</si>
  <si>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</si>
  <si>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</si>
  <si>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</si>
  <si>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</si>
  <si>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</si>
  <si>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1984-2016</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</si>
  <si>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</si>
  <si>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</si>
  <si>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</si>
  <si>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</si>
  <si>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</si>
  <si>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</si>
  <si>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</si>
  <si>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</si>
  <si>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</si>
  <si>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</si>
  <si>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Population with a basic handwashing facility: a device to contain, transport or regulate the flow of water
to facilitate handwashing with soap and water in the household.</t>
  </si>
  <si>
    <t>https://unstats.un.org/sdgs/indicators/database/</t>
  </si>
  <si>
    <t>2016-2018</t>
  </si>
  <si>
    <t>31/12/2018</t>
  </si>
  <si>
    <t>2017</t>
  </si>
  <si>
    <t>2015</t>
  </si>
  <si>
    <t>2018</t>
  </si>
  <si>
    <t>2016</t>
  </si>
  <si>
    <t>2010</t>
  </si>
  <si>
    <t>2014</t>
  </si>
  <si>
    <t>2012</t>
  </si>
  <si>
    <t>2011</t>
  </si>
  <si>
    <t>2013</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</si>
  <si>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</si>
  <si>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</si>
  <si>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</si>
  <si>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</si>
  <si>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</si>
  <si>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</si>
  <si>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</si>
  <si>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</si>
  <si>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</si>
  <si>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</si>
  <si>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</si>
  <si>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</si>
  <si>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</si>
  <si>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</si>
  <si>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</si>
  <si>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</si>
  <si>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</si>
  <si>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</si>
  <si>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</si>
  <si>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</si>
  <si>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2011-2016</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</si>
  <si>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</si>
  <si>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</si>
  <si>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</si>
  <si>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</si>
  <si>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</si>
  <si>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</si>
  <si>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</si>
  <si>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</si>
  <si>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</si>
  <si>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</si>
  <si>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</si>
  <si>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</si>
  <si>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</si>
  <si>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</si>
  <si>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</si>
  <si>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Regional average (Central Asia)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</si>
  <si>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</si>
  <si>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</si>
  <si>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</si>
  <si>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</si>
  <si>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</si>
  <si>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</si>
  <si>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United Nations, Department of Economic and Social Affairs, Population Division (2019). World Population Prospects 2019, Online Edition.</t>
  </si>
  <si>
    <t>Heidelberg Institute for International Conflict Research (HIIK) (2019): Conflict Barometer 2018, Heidelberg</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</si>
  <si>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</si>
  <si>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</si>
  <si>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</si>
  <si>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</si>
  <si>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</si>
  <si>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</si>
  <si>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</si>
  <si>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</si>
  <si>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</si>
  <si>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</si>
  <si>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</si>
  <si>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</si>
  <si>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</si>
  <si>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</si>
  <si>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</si>
  <si>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</si>
  <si>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</si>
  <si>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</si>
  <si>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</si>
  <si>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</si>
  <si>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</si>
  <si>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</si>
  <si>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</si>
  <si>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</si>
  <si>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</si>
  <si>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</si>
  <si>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</si>
  <si>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</si>
  <si>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</si>
  <si>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</si>
  <si>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</si>
  <si>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</si>
  <si>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</si>
  <si>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</si>
  <si>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</si>
  <si>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</si>
  <si>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</si>
  <si>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</si>
  <si>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</si>
  <si>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</si>
  <si>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</si>
  <si>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</si>
  <si>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</si>
  <si>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</si>
  <si>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</si>
  <si>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</si>
  <si>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</si>
  <si>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</si>
  <si>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</si>
  <si>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</si>
  <si>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</si>
  <si>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</si>
  <si>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</si>
  <si>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</si>
  <si>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</si>
  <si>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</si>
  <si>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</si>
  <si>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Children under 5 (% of population)</t>
  </si>
  <si>
    <t>Children under 5 (% of total population)</t>
  </si>
  <si>
    <t>Percentage of children under 5 years old of total population in the country.</t>
  </si>
  <si>
    <t>https://www.unhcr.org/data.html</t>
  </si>
  <si>
    <t>Air transport, passengers carried</t>
  </si>
  <si>
    <t>International tourism, number of arrivals</t>
  </si>
  <si>
    <t>International travellers</t>
  </si>
  <si>
    <t>Access to Cities</t>
  </si>
  <si>
    <t>Point of entry</t>
  </si>
  <si>
    <t>Movement</t>
  </si>
  <si>
    <t>Internet usres</t>
  </si>
  <si>
    <t>Awerness</t>
  </si>
  <si>
    <t>Behaviour</t>
  </si>
  <si>
    <t>IHR</t>
  </si>
  <si>
    <t>IHR capacity score: Points of entry</t>
  </si>
  <si>
    <t>IS.AIR.PSGR</t>
  </si>
  <si>
    <t>ST.INT.ARVL</t>
  </si>
  <si>
    <t>IHR09</t>
  </si>
  <si>
    <t>Adult literacy rate, population 15+ years</t>
  </si>
  <si>
    <t>Individuals using the Internet (% of population)</t>
  </si>
  <si>
    <t>IT.NET.USER.ZS</t>
  </si>
  <si>
    <t>SDGIHR</t>
  </si>
  <si>
    <t>Epidemic Vulnerability</t>
  </si>
  <si>
    <t>HAZARD &amp; EXPOSURE (Hazard-independent)</t>
  </si>
  <si>
    <t>HAZARD &amp; EXPOSURE (Hazard-dependent)</t>
  </si>
  <si>
    <t>VULNERABILITY (Hazard-independent)</t>
  </si>
  <si>
    <t>VULNERABILITY (Hazard-dependent)</t>
  </si>
  <si>
    <t>LACK OF COPING CAPACITY (Hazard-independent)</t>
  </si>
  <si>
    <t>LACK OF COPING CAPACITY (Hazard-dependent)</t>
  </si>
  <si>
    <t>EPIDEMIC INFORM RISK</t>
  </si>
  <si>
    <t>EPIDEMIC RISK CLASS</t>
  </si>
  <si>
    <t>Vectorborne</t>
  </si>
  <si>
    <t>Average of 13 International Health Regulations core capacity scores, SPAR version</t>
  </si>
  <si>
    <t>Other</t>
  </si>
  <si>
    <t>2007-2018</t>
  </si>
  <si>
    <t>2018-2020</t>
  </si>
  <si>
    <t>https://drmkc.jrc.ec.europa.eu/inform-index</t>
  </si>
  <si>
    <t>https://drmkc.jrc.ec.europa.eu/overview/COVID-19#documents/972/list</t>
  </si>
  <si>
    <t>INFORM Epidemic Risk Index 2020</t>
  </si>
  <si>
    <t>The INFORM EPIDEMIC RISK INDEX assesses the risk of countries to epidemic outbreak, which would exceed the national capacity to respond to the crisis.
INFORM EPIDEMIC RISK INDEX is a prototype version of hazard dependent INFORM Global Risk Index created in 2018. It was developed under the technical lead of the JRC and in close collaboration with WHO for the epidemic components. Through extensive consultation, the WHO identified the underlying risk drivers of epidemic, which enabled the development of a conceptual framework for epidemic risk assessment in countries. JRC developed the INFORM Epidemic Risk Index as an adaptation of the INFORM GRI, preserving the integrity of the original model. The risk score ranges from 0-10, where 10 is the highest risk. In its original version it is covering four groups of Infectious diseases on the base of the mode of transmission and the epidemiological triad addressing agent, host and environment:  1) Zoonoses, (2) Vector borne, (3) Person-to-person (P2P), (4) Foodborne, and Waterborne.</t>
  </si>
  <si>
    <t>INFORM Epi 2020 (a-z)</t>
  </si>
  <si>
    <r>
      <rPr>
        <b/>
        <i/>
        <sz val="10"/>
        <color rgb="FF323232"/>
        <rFont val="Arial"/>
        <family val="2"/>
      </rPr>
      <t>Citation</t>
    </r>
    <r>
      <rPr>
        <i/>
        <sz val="10"/>
        <color rgb="FF323232"/>
        <rFont val="Arial"/>
        <family val="2"/>
      </rPr>
      <t xml:space="preserve">
Poljanšek, K., Marin-Ferrer, M., Vernaccini, L., Messina, L., Incorporating epidemics risk in the INFORM Global Risk Index, EUR 29603 EN, Publications Office of the European Union, Luxembourg, 2018, ISBN 978-92-79-98669-7, doi:10.2760/990429, JRC114652</t>
    </r>
  </si>
  <si>
    <t>Epidemic Lack of coping capacity</t>
  </si>
  <si>
    <t>Air passengers carried include both domestic and international aircraft passengers of air carriers registered in the country.</t>
  </si>
  <si>
    <t>High mobility increases the risk of disease spread (examples Pandemic H1N1, MERS – CoV, SARS etc). Highly interconnected world may actually promote the  rapid expansion of infectious disease epidemics.</t>
  </si>
  <si>
    <t>http://data.worldbank.org/indicator/IS.AIR.PSGR</t>
  </si>
  <si>
    <t xml:space="preserve">International inbound tourists (overnight visitors) are the number of tourists who travel to a country other than that in which they have their usual residence, but outside their usual environment, for a period not exceeding 12 months and whose main purpose in visiting is other than an activity remunerated from within the country visited. </t>
  </si>
  <si>
    <t>http://data.worldbank.org/indicator/ST.INT.ARVL</t>
  </si>
  <si>
    <t>D.J. Weiss, A. Nelson, H.S. Gibson, W. Temperley, S. Peedell, A. Lieber, M. Hancher, E. Poyart, S. Belchior, N. Fullman, B. Mappin, U. Dalrymple, J. Rozier, T.C.D. Lucas, R.E. Howes, L.S. Tusting, S.Y. Kang, E. Cameron, D. Bisanzio, K.E. Battle, S. Bhatt, and P.W. Gething. A global map of travel time to cities to assess inequalities in accessibility in 2015.</t>
  </si>
  <si>
    <t>The indicator has been derived by JRC from the predicted travel time (minutes) to nearest city. This is a predictive map showing the estimated time to travel from every point on earth to the nearest (in time) city.</t>
  </si>
  <si>
    <t>The proportion/percentage of attribute (a set of specific elements or functions which reflect the level of performance or achievement of Points of Entry) that have been attained.</t>
  </si>
  <si>
    <t>While international travel and trade bring many health benefits linked to economic development, they may also cause public health risks that can spread internationally at airports, ports and ground crossings through persons, baggage, cargo, containers, conveyances, goods and postal parcels. The IHR (2005) provide a public health response in the form of obligations and standing or temporary non-binding recommendations in ways that avoid unnecessary interference with international travel and trade. States Parties to the IHR (2005) must strengthen public health capacities at designated airports, ports and ground crossings in both routine circumstances and when responding to events that may constitute a public health emergency of international concern.</t>
  </si>
  <si>
    <t>http://apps.who.int/gho//data/view.main.IHRCTRY09v?lang=en</t>
  </si>
  <si>
    <t>Low rates of literacy in a population are likely to increase its vulnerability as health promotion messages and disease etiology etc. may be less likely to be understood and the uptake low.</t>
  </si>
  <si>
    <t>Access to information and health messages. Increases likelyhood to change in behavious. Potentially also access to false information…</t>
  </si>
  <si>
    <t>http://data.worldbank.org/indicator/IT.NET.USER.ZS</t>
  </si>
  <si>
    <t>World Health Organization's Global Health Workforce Statistics, OECD, supplemented by country data.</t>
  </si>
  <si>
    <t>http://data.worldbank.org/indicator/SH.MED.PHYS.ZS</t>
  </si>
  <si>
    <t>WHO, UNICEF, UNFPA, World Bank Group, and the United Nations Population Division</t>
  </si>
  <si>
    <t>WHO, UNICEF, UNFPA, World Bank Group, and the United Nations Population Division. Trends in Maternal Mortality: 2000 to 2017. Geneva, World Health Organization, 2019</t>
  </si>
  <si>
    <t>http://data.worldbank.org/indicator/SH.STA.MMRT</t>
  </si>
  <si>
    <t>Average of 13 International Health Regulations core capacity scores</t>
  </si>
  <si>
    <t xml:space="preserve">IHR (2005) is an obligation to member states for detecting, verifying, assessing, informing and responding to any events or threats related to infectious hazards including zoonosis, food safety, chemical events and radiation emergencies. </t>
  </si>
  <si>
    <t>http://apps.who.int/gho/indicatorregistry/App_Main/view_indicator.aspx?iid=4672</t>
  </si>
  <si>
    <t>(release: 17 April 2020 v 0.4.1)</t>
  </si>
  <si>
    <t>Public trust in politicians</t>
  </si>
  <si>
    <t>Trust</t>
  </si>
  <si>
    <t>Public Trust In Politicians</t>
  </si>
  <si>
    <t>Public Trust In Politicians, Value</t>
  </si>
  <si>
    <t>In your country, how would you rate the ethical standards of politicians? [1 = extremely low; 7 = extremely high]</t>
  </si>
  <si>
    <t>World Economic Forum Global Competitiveness Index</t>
  </si>
  <si>
    <t>https://govdata360.worldbank.org/indicators/h5c4a5dee?indicator=665&amp;viz=line_chart&amp;years=2007,2017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</si>
</sst>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d/mm/yyyy;@"/>
    <numFmt numFmtId="182" formatCode="d/mm/yyyy;@"/>
  </numFmts>
  <fonts count="1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i/>
      <sz val="6"/>
      <name val="Calibri"/>
      <family val="2"/>
      <scheme val="minor"/>
    </font>
    <font>
      <sz val="6"/>
      <color theme="1"/>
      <name val="Calibri"/>
      <family val="2"/>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9"/>
      </left>
      <right style="thick">
        <color theme="0"/>
      </right>
      <top/>
      <bottom style="thin">
        <color indexed="9"/>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2" fillId="0" borderId="0" applyNumberFormat="0" applyFill="0" applyBorder="0" applyAlignment="0" applyProtection="0"/>
  </cellStyleXfs>
  <cellXfs count="242">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7"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98" fillId="0" borderId="0" xfId="0" applyFont="1"/>
    <xf numFmtId="0" fontId="99" fillId="0" borderId="0" xfId="286" applyFont="1" applyAlignment="1" applyProtection="1"/>
    <xf numFmtId="0" fontId="99" fillId="0" borderId="0" xfId="286" quotePrefix="1" applyFont="1" applyAlignment="1" applyProtection="1"/>
    <xf numFmtId="0" fontId="93" fillId="47" borderId="29" xfId="0" applyFont="1" applyFill="1" applyBorder="1" applyAlignment="1">
      <alignment vertical="center" wrapText="1"/>
    </xf>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2" fillId="12" borderId="40" xfId="20" applyFont="1" applyBorder="1" applyAlignment="1">
      <alignment horizontal="center" textRotation="90" wrapText="1"/>
    </xf>
    <xf numFmtId="0" fontId="112"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1" fillId="12" borderId="0" xfId="20" applyNumberFormat="1" applyFont="1" applyBorder="1" applyAlignment="1">
      <alignment horizontal="center" vertical="center"/>
    </xf>
    <xf numFmtId="164" fontId="112"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1"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1" fillId="25" borderId="39" xfId="33" applyFont="1" applyBorder="1" applyAlignment="1">
      <alignment horizontal="center" textRotation="90" wrapText="1"/>
    </xf>
    <xf numFmtId="0" fontId="111" fillId="25" borderId="41" xfId="33" applyFont="1" applyBorder="1" applyAlignment="1">
      <alignment horizontal="center" textRotation="90" wrapText="1"/>
    </xf>
    <xf numFmtId="0" fontId="112"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1"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1"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1"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1" fillId="25" borderId="0" xfId="33" applyNumberFormat="1" applyFont="1" applyBorder="1" applyAlignment="1">
      <alignment horizontal="center" vertical="center"/>
    </xf>
    <xf numFmtId="164" fontId="112"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2" fillId="24" borderId="40" xfId="32" applyFont="1" applyBorder="1" applyAlignment="1">
      <alignment horizontal="center" textRotation="90" wrapText="1"/>
    </xf>
    <xf numFmtId="0" fontId="112"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2" fillId="24" borderId="10" xfId="32" applyNumberFormat="1" applyFont="1" applyBorder="1" applyAlignment="1">
      <alignment horizontal="center" vertical="center"/>
    </xf>
    <xf numFmtId="164" fontId="112"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5"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5" fillId="47" borderId="0" xfId="32" applyFont="1" applyFill="1" applyBorder="1" applyAlignment="1">
      <alignment horizontal="center" vertical="center" wrapText="1"/>
    </xf>
    <xf numFmtId="164" fontId="116"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0" fillId="0" borderId="42" xfId="0" applyFont="1" applyFill="1" applyBorder="1" applyAlignment="1">
      <alignment horizontal="center"/>
    </xf>
    <xf numFmtId="0" fontId="117" fillId="0" borderId="0" xfId="0" applyFont="1"/>
    <xf numFmtId="0" fontId="117" fillId="0" borderId="0" xfId="71" applyFont="1"/>
    <xf numFmtId="0" fontId="117"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98" fillId="0" borderId="0" xfId="0" applyFont="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2"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0" fontId="120"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0"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3" fillId="66" borderId="21" xfId="0" applyFont="1" applyFill="1" applyBorder="1" applyAlignment="1">
      <alignment horizontal="center" vertical="top" wrapText="1"/>
    </xf>
    <xf numFmtId="0" fontId="124" fillId="66" borderId="21" xfId="0" applyFont="1" applyFill="1" applyBorder="1" applyAlignment="1">
      <alignment horizontal="center" vertical="center" wrapText="1"/>
    </xf>
    <xf numFmtId="164" fontId="111"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1"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3" fillId="67" borderId="21" xfId="0" applyFont="1" applyFill="1" applyBorder="1" applyAlignment="1">
      <alignment horizontal="center" vertical="top" wrapText="1"/>
    </xf>
    <xf numFmtId="0" fontId="124" fillId="67" borderId="21" xfId="0" applyFont="1" applyFill="1" applyBorder="1" applyAlignment="1">
      <alignment horizontal="center" vertical="center" wrapText="1"/>
    </xf>
    <xf numFmtId="0" fontId="123" fillId="68" borderId="21" xfId="0" applyFont="1" applyFill="1" applyBorder="1" applyAlignment="1">
      <alignment horizontal="center" vertical="top" wrapText="1"/>
    </xf>
    <xf numFmtId="0" fontId="124" fillId="68" borderId="21" xfId="0" applyFont="1" applyFill="1" applyBorder="1" applyAlignment="1">
      <alignment horizontal="center" vertical="center" wrapText="1"/>
    </xf>
    <xf numFmtId="0" fontId="123" fillId="47" borderId="21" xfId="0" applyFont="1" applyFill="1" applyBorder="1" applyAlignment="1">
      <alignment horizontal="center" vertical="top" wrapText="1"/>
    </xf>
    <xf numFmtId="0" fontId="124" fillId="47" borderId="21" xfId="0" applyFont="1" applyFill="1" applyBorder="1" applyAlignment="1">
      <alignment horizontal="center" vertical="center" wrapText="1"/>
    </xf>
    <xf numFmtId="0" fontId="125" fillId="66" borderId="21" xfId="0" applyFont="1" applyFill="1" applyBorder="1" applyAlignment="1">
      <alignment horizontal="center" vertical="center" wrapText="1"/>
    </xf>
    <xf numFmtId="0" fontId="117"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85" fillId="0" borderId="0" xfId="0" applyNumberFormat="1" applyFont="1" applyAlignment="1">
      <alignment horizontal="right"/>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2" fontId="0" fillId="48" borderId="0" xfId="0" applyNumberFormat="1" applyFill="1"/>
    <xf numFmtId="182" fontId="85" fillId="48" borderId="0" xfId="0" applyNumberFormat="1" applyFont="1" applyFill="1" applyAlignment="1">
      <alignment horizontal="center"/>
    </xf>
    <xf numFmtId="181" fontId="85" fillId="48" borderId="0" xfId="0" applyNumberFormat="1" applyFont="1" applyFill="1" applyAlignment="1">
      <alignment horizontal="center"/>
    </xf>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2" fontId="85" fillId="0" borderId="0" xfId="0" applyNumberFormat="1" applyFont="1" applyAlignment="1">
      <alignment horizontal="center"/>
    </xf>
    <xf numFmtId="14" fontId="85" fillId="48" borderId="0" xfId="0" applyNumberFormat="1" applyFont="1" applyFill="1" applyAlignment="1">
      <alignment horizontal="center"/>
    </xf>
    <xf numFmtId="0" fontId="112" fillId="21" borderId="51" xfId="29" applyFont="1" applyBorder="1" applyAlignment="1">
      <alignment horizontal="center" textRotation="90" wrapText="1"/>
    </xf>
    <xf numFmtId="164" fontId="112" fillId="21" borderId="10" xfId="29" applyNumberFormat="1" applyFont="1" applyBorder="1" applyAlignment="1">
      <alignment horizontal="center" vertical="center"/>
    </xf>
    <xf numFmtId="0" fontId="123" fillId="77" borderId="21" xfId="0" applyFont="1" applyFill="1" applyBorder="1" applyAlignment="1">
      <alignment horizontal="center" vertical="top" wrapText="1"/>
    </xf>
    <xf numFmtId="0" fontId="124" fillId="77" borderId="21" xfId="0" applyFont="1" applyFill="1" applyBorder="1" applyAlignment="1">
      <alignment horizontal="center" vertical="center" wrapText="1"/>
    </xf>
    <xf numFmtId="0" fontId="26" fillId="73" borderId="21" xfId="0" applyFont="1" applyFill="1" applyBorder="1" applyAlignment="1">
      <alignment horizontal="center" vertical="top" wrapText="1"/>
    </xf>
    <xf numFmtId="0" fontId="126" fillId="73" borderId="21" xfId="0" applyFont="1" applyFill="1" applyBorder="1" applyAlignment="1">
      <alignment horizontal="center" vertical="center" wrapText="1"/>
    </xf>
    <xf numFmtId="0" fontId="87" fillId="48" borderId="0" xfId="0" applyFont="1" applyFill="1" applyAlignment="1">
      <alignment horizontal="center" vertical="center" wrapText="1"/>
    </xf>
    <xf numFmtId="0" fontId="95" fillId="48" borderId="55" xfId="0" applyFont="1" applyFill="1" applyBorder="1" applyAlignment="1">
      <alignment horizontal="left" wrapText="1" indent="1"/>
    </xf>
    <xf numFmtId="0" fontId="88" fillId="48" borderId="30" xfId="286" applyFont="1" applyFill="1" applyBorder="1" applyAlignment="1" applyProtection="1">
      <alignment horizontal="left" indent="1"/>
    </xf>
    <xf numFmtId="0" fontId="80" fillId="0" borderId="15" xfId="286" applyBorder="1" applyAlignment="1" applyProtection="1">
      <alignment horizontal="left" indent="1"/>
    </xf>
    <xf numFmtId="0" fontId="92" fillId="73" borderId="21" xfId="0" applyFont="1" applyFill="1" applyBorder="1" applyAlignment="1">
      <alignment horizontal="left" vertical="top" wrapText="1" indent="1"/>
    </xf>
    <xf numFmtId="0" fontId="92" fillId="77" borderId="21" xfId="0" applyFont="1" applyFill="1" applyBorder="1" applyAlignment="1">
      <alignment horizontal="left" vertical="top" wrapText="1" indent="1"/>
    </xf>
    <xf numFmtId="0" fontId="0" fillId="48" borderId="0" xfId="0" applyFill="1" applyProtection="1">
      <protection locked="0"/>
    </xf>
    <xf numFmtId="0" fontId="100" fillId="48" borderId="19" xfId="3" applyFont="1" applyFill="1" applyBorder="1" applyAlignment="1" applyProtection="1">
      <alignment horizontal="left" indent="1"/>
      <protection locked="0"/>
    </xf>
    <xf numFmtId="0" fontId="100" fillId="48" borderId="19" xfId="3" applyFont="1" applyFill="1" applyBorder="1" applyProtection="1">
      <protection locked="0"/>
    </xf>
    <xf numFmtId="0" fontId="101" fillId="48" borderId="20" xfId="3" applyFont="1" applyFill="1" applyBorder="1" applyAlignment="1" applyProtection="1">
      <alignment horizontal="center" textRotation="90" wrapText="1"/>
      <protection locked="0"/>
    </xf>
    <xf numFmtId="0" fontId="102" fillId="48" borderId="20" xfId="3" applyFont="1" applyFill="1" applyBorder="1" applyAlignment="1" applyProtection="1">
      <alignment horizontal="center" textRotation="90" wrapText="1"/>
      <protection locked="0"/>
    </xf>
    <xf numFmtId="0" fontId="103" fillId="48" borderId="43" xfId="2" applyFont="1" applyFill="1" applyBorder="1" applyAlignment="1" applyProtection="1">
      <alignment horizontal="center" textRotation="90" wrapText="1"/>
      <protection locked="0"/>
    </xf>
    <xf numFmtId="0" fontId="104" fillId="48" borderId="20" xfId="4" applyFont="1" applyFill="1" applyBorder="1" applyAlignment="1" applyProtection="1">
      <alignment horizontal="center" textRotation="90" wrapText="1"/>
      <protection locked="0"/>
    </xf>
    <xf numFmtId="0" fontId="105" fillId="48" borderId="20" xfId="3" applyFont="1" applyFill="1" applyBorder="1" applyAlignment="1" applyProtection="1">
      <alignment horizontal="center" textRotation="90" wrapText="1"/>
      <protection locked="0"/>
    </xf>
    <xf numFmtId="0" fontId="106" fillId="48" borderId="20" xfId="4" applyFont="1" applyFill="1" applyBorder="1" applyAlignment="1" applyProtection="1">
      <alignment horizontal="center" textRotation="90" wrapText="1"/>
      <protection locked="0"/>
    </xf>
    <xf numFmtId="0" fontId="104" fillId="48" borderId="20" xfId="3" applyFont="1" applyFill="1" applyBorder="1" applyAlignment="1" applyProtection="1">
      <alignment horizontal="center" textRotation="90" wrapText="1"/>
      <protection locked="0"/>
    </xf>
    <xf numFmtId="0" fontId="107" fillId="48" borderId="20" xfId="2" applyFont="1" applyFill="1" applyBorder="1" applyAlignment="1" applyProtection="1">
      <alignment horizontal="center" textRotation="90" wrapText="1"/>
      <protection locked="0"/>
    </xf>
    <xf numFmtId="0" fontId="90" fillId="48" borderId="20" xfId="4" applyFont="1" applyFill="1" applyBorder="1" applyAlignment="1" applyProtection="1">
      <alignment horizontal="center" textRotation="90" wrapText="1"/>
      <protection locked="0"/>
    </xf>
    <xf numFmtId="0" fontId="108" fillId="48" borderId="20" xfId="3" applyFont="1" applyFill="1" applyBorder="1" applyAlignment="1" applyProtection="1">
      <alignment horizontal="center" textRotation="90" wrapText="1"/>
      <protection locked="0"/>
    </xf>
    <xf numFmtId="0" fontId="109" fillId="48" borderId="20" xfId="2" applyFont="1" applyFill="1" applyBorder="1" applyAlignment="1" applyProtection="1">
      <alignment horizontal="center" textRotation="90" wrapText="1"/>
      <protection locked="0"/>
    </xf>
    <xf numFmtId="0" fontId="110" fillId="48" borderId="20" xfId="2" applyFont="1" applyFill="1" applyBorder="1" applyAlignment="1" applyProtection="1">
      <alignment horizontal="center" textRotation="90" wrapText="1"/>
      <protection locked="0"/>
    </xf>
    <xf numFmtId="0" fontId="110" fillId="48" borderId="0" xfId="2" applyFont="1" applyFill="1" applyBorder="1" applyAlignment="1" applyProtection="1">
      <alignment horizontal="center" textRotation="90" wrapText="1"/>
      <protection locked="0"/>
    </xf>
    <xf numFmtId="0" fontId="120" fillId="48" borderId="0" xfId="3" applyFont="1" applyFill="1" applyBorder="1" applyAlignment="1" applyProtection="1">
      <alignment horizontal="center" textRotation="90"/>
      <protection locked="0"/>
    </xf>
    <xf numFmtId="0" fontId="121" fillId="48" borderId="0" xfId="3" applyFont="1" applyFill="1" applyBorder="1" applyAlignment="1" applyProtection="1">
      <alignment horizontal="center" textRotation="90" wrapText="1"/>
      <protection locked="0"/>
    </xf>
    <xf numFmtId="0" fontId="120" fillId="48" borderId="0" xfId="3" applyFont="1" applyFill="1" applyBorder="1" applyAlignment="1" applyProtection="1">
      <alignment horizontal="center" textRotation="90" wrapText="1"/>
      <protection locked="0"/>
    </xf>
    <xf numFmtId="0" fontId="4" fillId="48" borderId="0" xfId="3" applyFill="1" applyBorder="1" applyProtection="1">
      <protection locked="0"/>
    </xf>
    <xf numFmtId="0" fontId="113" fillId="48" borderId="0" xfId="3" applyFont="1" applyFill="1" applyBorder="1" applyAlignment="1" applyProtection="1">
      <alignment horizontal="left" indent="1"/>
      <protection locked="0"/>
    </xf>
    <xf numFmtId="0" fontId="113" fillId="48" borderId="0" xfId="3" applyFont="1" applyFill="1" applyBorder="1" applyProtection="1">
      <protection locked="0"/>
    </xf>
    <xf numFmtId="0" fontId="113" fillId="48" borderId="0" xfId="3" applyFont="1" applyFill="1" applyBorder="1" applyAlignment="1" applyProtection="1">
      <protection locked="0"/>
    </xf>
    <xf numFmtId="0" fontId="100" fillId="48" borderId="16" xfId="0" applyFont="1" applyFill="1" applyBorder="1" applyAlignment="1" applyProtection="1">
      <alignment horizontal="left" indent="1"/>
      <protection locked="0"/>
    </xf>
    <xf numFmtId="0" fontId="100" fillId="48" borderId="46" xfId="0" applyFont="1" applyFill="1" applyBorder="1" applyProtection="1">
      <protection locked="0"/>
    </xf>
    <xf numFmtId="164" fontId="27" fillId="75" borderId="48" xfId="0" applyNumberFormat="1" applyFont="1" applyFill="1" applyBorder="1" applyAlignment="1" applyProtection="1">
      <alignment horizontal="center" vertical="center"/>
      <protection locked="0"/>
    </xf>
    <xf numFmtId="164" fontId="27" fillId="75" borderId="17" xfId="0" applyNumberFormat="1" applyFont="1" applyFill="1" applyBorder="1" applyAlignment="1" applyProtection="1">
      <alignment horizontal="center" vertical="center"/>
      <protection locked="0"/>
    </xf>
    <xf numFmtId="164" fontId="27" fillId="49" borderId="18" xfId="0" applyNumberFormat="1" applyFont="1" applyFill="1" applyBorder="1" applyAlignment="1" applyProtection="1">
      <alignment horizontal="center" vertical="center"/>
      <protection locked="0"/>
    </xf>
    <xf numFmtId="164" fontId="27" fillId="49" borderId="44" xfId="0" applyNumberFormat="1" applyFont="1" applyFill="1" applyBorder="1" applyAlignment="1" applyProtection="1">
      <alignment horizontal="center" vertical="center"/>
      <protection locked="0"/>
    </xf>
    <xf numFmtId="164" fontId="27" fillId="49" borderId="56" xfId="0" applyNumberFormat="1" applyFont="1" applyFill="1" applyBorder="1" applyAlignment="1" applyProtection="1">
      <alignment horizontal="center" vertical="center"/>
      <protection locked="0"/>
    </xf>
    <xf numFmtId="164" fontId="27" fillId="74" borderId="45" xfId="0" applyNumberFormat="1" applyFont="1" applyFill="1" applyBorder="1" applyAlignment="1" applyProtection="1">
      <alignment horizontal="center" vertical="center"/>
      <protection locked="0"/>
    </xf>
    <xf numFmtId="164" fontId="27" fillId="74" borderId="18" xfId="0" applyNumberFormat="1" applyFont="1" applyFill="1" applyBorder="1" applyAlignment="1" applyProtection="1">
      <alignment horizontal="center" vertical="center"/>
      <protection locked="0"/>
    </xf>
    <xf numFmtId="164" fontId="27" fillId="67" borderId="18" xfId="0" applyNumberFormat="1" applyFont="1" applyFill="1" applyBorder="1" applyAlignment="1" applyProtection="1">
      <alignment horizontal="center" vertical="center"/>
      <protection locked="0"/>
    </xf>
    <xf numFmtId="164" fontId="27" fillId="73" borderId="48" xfId="0" applyNumberFormat="1" applyFont="1" applyFill="1" applyBorder="1" applyAlignment="1" applyProtection="1">
      <alignment horizontal="center" vertical="center"/>
      <protection locked="0"/>
    </xf>
    <xf numFmtId="164" fontId="27" fillId="73" borderId="18" xfId="0" applyNumberFormat="1" applyFont="1" applyFill="1" applyBorder="1" applyAlignment="1" applyProtection="1">
      <alignment horizontal="center" vertical="center"/>
      <protection locked="0"/>
    </xf>
    <xf numFmtId="164" fontId="27" fillId="49" borderId="50" xfId="0" applyNumberFormat="1" applyFont="1" applyFill="1" applyBorder="1" applyAlignment="1" applyProtection="1">
      <alignment horizontal="center" vertical="center"/>
      <protection locked="0"/>
    </xf>
    <xf numFmtId="164" fontId="27" fillId="49" borderId="52" xfId="0" applyNumberFormat="1" applyFont="1" applyFill="1" applyBorder="1" applyAlignment="1" applyProtection="1">
      <alignment horizontal="center" vertical="center"/>
      <protection locked="0"/>
    </xf>
    <xf numFmtId="0" fontId="87" fillId="48" borderId="0" xfId="0" applyFont="1" applyFill="1" applyAlignment="1" applyProtection="1">
      <alignment horizontal="center"/>
      <protection locked="0"/>
    </xf>
    <xf numFmtId="164" fontId="117" fillId="48" borderId="0" xfId="0" applyNumberFormat="1" applyFont="1" applyFill="1" applyAlignment="1" applyProtection="1">
      <alignment horizontal="center"/>
      <protection locked="0"/>
    </xf>
    <xf numFmtId="0" fontId="86" fillId="48" borderId="0" xfId="0" applyFont="1" applyFill="1" applyAlignment="1" applyProtection="1">
      <alignment horizontal="center"/>
      <protection locked="0"/>
    </xf>
    <xf numFmtId="9" fontId="86" fillId="48" borderId="0" xfId="73" applyFont="1" applyFill="1" applyProtection="1">
      <protection locked="0"/>
    </xf>
    <xf numFmtId="2" fontId="86" fillId="48" borderId="0" xfId="0" applyNumberFormat="1" applyFont="1" applyFill="1" applyProtection="1">
      <protection locked="0"/>
    </xf>
    <xf numFmtId="164" fontId="27" fillId="75" borderId="49" xfId="0" applyNumberFormat="1" applyFont="1" applyFill="1" applyBorder="1" applyAlignment="1" applyProtection="1">
      <alignment horizontal="center" vertical="center"/>
      <protection locked="0"/>
    </xf>
    <xf numFmtId="164" fontId="27" fillId="73" borderId="49" xfId="0" applyNumberFormat="1" applyFont="1" applyFill="1" applyBorder="1" applyAlignment="1" applyProtection="1">
      <alignment horizontal="center" vertical="center"/>
      <protection locked="0"/>
    </xf>
    <xf numFmtId="0" fontId="0" fillId="48" borderId="0" xfId="0" applyFont="1" applyFill="1" applyBorder="1" applyProtection="1">
      <protection locked="0"/>
    </xf>
    <xf numFmtId="0" fontId="0" fillId="48" borderId="0" xfId="0" applyFill="1" applyBorder="1" applyProtection="1">
      <protection locked="0"/>
    </xf>
    <xf numFmtId="0" fontId="100" fillId="47" borderId="29" xfId="0" applyFont="1" applyFill="1" applyBorder="1" applyAlignment="1">
      <alignment horizontal="center" vertical="center" wrapText="1"/>
    </xf>
    <xf numFmtId="0" fontId="25" fillId="69" borderId="0" xfId="68" applyFill="1" applyBorder="1" applyAlignment="1" applyProtection="1">
      <alignment horizontal="center"/>
      <protection locked="0"/>
    </xf>
    <xf numFmtId="0" fontId="0" fillId="48" borderId="0" xfId="0" applyFill="1" applyAlignment="1" applyProtection="1">
      <alignment horizontal="left" wrapText="1"/>
      <protection locked="0"/>
    </xf>
    <xf numFmtId="0" fontId="114"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cellXfs>
  <cellStyles count="290">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_SSI2012-Finaldata_JRCresults_2003" xfId="214" xr:uid="{00000000-0005-0000-0000-0000CE000000}"/>
    <cellStyle name="Normal 4" xfId="215" xr:uid="{00000000-0005-0000-0000-0000CF000000}"/>
    <cellStyle name="Normal 5" xfId="216" xr:uid="{00000000-0005-0000-0000-0000D0000000}"/>
    <cellStyle name="Normal 6" xfId="217" xr:uid="{00000000-0005-0000-0000-0000D1000000}"/>
    <cellStyle name="Normal 6 2" xfId="218" xr:uid="{00000000-0005-0000-0000-0000D2000000}"/>
    <cellStyle name="Normal 7" xfId="219" xr:uid="{00000000-0005-0000-0000-0000D3000000}"/>
    <cellStyle name="Normal 8" xfId="220" xr:uid="{00000000-0005-0000-0000-0000D4000000}"/>
    <cellStyle name="Normale_Foglio1" xfId="221" xr:uid="{00000000-0005-0000-0000-0000D5000000}"/>
    <cellStyle name="Nota" xfId="222" xr:uid="{00000000-0005-0000-0000-0000D6000000}"/>
    <cellStyle name="Note" xfId="75" builtinId="10" customBuiltin="1"/>
    <cellStyle name="Note 2" xfId="66" xr:uid="{00000000-0005-0000-0000-0000D8000000}"/>
    <cellStyle name="Note 2 2" xfId="72" xr:uid="{00000000-0005-0000-0000-0000D9000000}"/>
    <cellStyle name="Note 2 3" xfId="223" xr:uid="{00000000-0005-0000-0000-0000DA000000}"/>
    <cellStyle name="Notitie 2" xfId="224" xr:uid="{00000000-0005-0000-0000-0000DB000000}"/>
    <cellStyle name="Ongeldig 2" xfId="225" xr:uid="{00000000-0005-0000-0000-0000DC000000}"/>
    <cellStyle name="Output" xfId="10" builtinId="21" customBuiltin="1"/>
    <cellStyle name="Output 2" xfId="67" xr:uid="{00000000-0005-0000-0000-0000DE000000}"/>
    <cellStyle name="Percent" xfId="73" builtinId="5"/>
    <cellStyle name="Percent 2" xfId="226" xr:uid="{00000000-0005-0000-0000-0000E0000000}"/>
    <cellStyle name="Prozent_SubCatperStud" xfId="227" xr:uid="{00000000-0005-0000-0000-0000E1000000}"/>
    <cellStyle name="row" xfId="228" xr:uid="{00000000-0005-0000-0000-0000E2000000}"/>
    <cellStyle name="RowCodes" xfId="229" xr:uid="{00000000-0005-0000-0000-0000E3000000}"/>
    <cellStyle name="Row-Col Headings" xfId="230" xr:uid="{00000000-0005-0000-0000-0000E4000000}"/>
    <cellStyle name="RowTitles" xfId="231" xr:uid="{00000000-0005-0000-0000-0000E5000000}"/>
    <cellStyle name="RowTitles1-Detail" xfId="232" xr:uid="{00000000-0005-0000-0000-0000E6000000}"/>
    <cellStyle name="RowTitles-Col2" xfId="233" xr:uid="{00000000-0005-0000-0000-0000E7000000}"/>
    <cellStyle name="RowTitles-Detail" xfId="234" xr:uid="{00000000-0005-0000-0000-0000E8000000}"/>
    <cellStyle name="ss1" xfId="235" xr:uid="{00000000-0005-0000-0000-0000E9000000}"/>
    <cellStyle name="ss10" xfId="236" xr:uid="{00000000-0005-0000-0000-0000EA000000}"/>
    <cellStyle name="ss11" xfId="237" xr:uid="{00000000-0005-0000-0000-0000EB000000}"/>
    <cellStyle name="ss12" xfId="238" xr:uid="{00000000-0005-0000-0000-0000EC000000}"/>
    <cellStyle name="ss13" xfId="239" xr:uid="{00000000-0005-0000-0000-0000ED000000}"/>
    <cellStyle name="ss14" xfId="240" xr:uid="{00000000-0005-0000-0000-0000EE000000}"/>
    <cellStyle name="ss15" xfId="241" xr:uid="{00000000-0005-0000-0000-0000EF000000}"/>
    <cellStyle name="ss16" xfId="242" xr:uid="{00000000-0005-0000-0000-0000F0000000}"/>
    <cellStyle name="ss17" xfId="243" xr:uid="{00000000-0005-0000-0000-0000F1000000}"/>
    <cellStyle name="ss18" xfId="244" xr:uid="{00000000-0005-0000-0000-0000F2000000}"/>
    <cellStyle name="ss19" xfId="245" xr:uid="{00000000-0005-0000-0000-0000F3000000}"/>
    <cellStyle name="ss2" xfId="246" xr:uid="{00000000-0005-0000-0000-0000F4000000}"/>
    <cellStyle name="ss20" xfId="247" xr:uid="{00000000-0005-0000-0000-0000F5000000}"/>
    <cellStyle name="ss21" xfId="248" xr:uid="{00000000-0005-0000-0000-0000F6000000}"/>
    <cellStyle name="ss22" xfId="249" xr:uid="{00000000-0005-0000-0000-0000F7000000}"/>
    <cellStyle name="ss3" xfId="250" xr:uid="{00000000-0005-0000-0000-0000F8000000}"/>
    <cellStyle name="ss4" xfId="251" xr:uid="{00000000-0005-0000-0000-0000F9000000}"/>
    <cellStyle name="ss5" xfId="252" xr:uid="{00000000-0005-0000-0000-0000FA000000}"/>
    <cellStyle name="ss6" xfId="253" xr:uid="{00000000-0005-0000-0000-0000FB000000}"/>
    <cellStyle name="ss7" xfId="254" xr:uid="{00000000-0005-0000-0000-0000FC000000}"/>
    <cellStyle name="ss8" xfId="255" xr:uid="{00000000-0005-0000-0000-0000FD000000}"/>
    <cellStyle name="ss9" xfId="256" xr:uid="{00000000-0005-0000-0000-0000FE000000}"/>
    <cellStyle name="Standaard 2" xfId="257" xr:uid="{00000000-0005-0000-0000-0000FF000000}"/>
    <cellStyle name="Standaard 3" xfId="258" xr:uid="{00000000-0005-0000-0000-000000010000}"/>
    <cellStyle name="Standard_cpi-mp-be-stats" xfId="259" xr:uid="{00000000-0005-0000-0000-000001010000}"/>
    <cellStyle name="Style 1" xfId="260" xr:uid="{00000000-0005-0000-0000-000002010000}"/>
    <cellStyle name="Style 2" xfId="261" xr:uid="{00000000-0005-0000-0000-000003010000}"/>
    <cellStyle name="Table No." xfId="262" xr:uid="{00000000-0005-0000-0000-000004010000}"/>
    <cellStyle name="Table Title" xfId="263" xr:uid="{00000000-0005-0000-0000-000005010000}"/>
    <cellStyle name="Tagline" xfId="264" xr:uid="{00000000-0005-0000-0000-000006010000}"/>
    <cellStyle name="temp" xfId="265" xr:uid="{00000000-0005-0000-0000-000007010000}"/>
    <cellStyle name="test" xfId="288" xr:uid="{00000000-0005-0000-0000-000008010000}"/>
    <cellStyle name="Testo avviso" xfId="266" xr:uid="{00000000-0005-0000-0000-000009010000}"/>
    <cellStyle name="Testo descrittivo" xfId="267" xr:uid="{00000000-0005-0000-0000-00000A010000}"/>
    <cellStyle name="Title" xfId="1" builtinId="15" customBuiltin="1"/>
    <cellStyle name="Title 1" xfId="268" xr:uid="{00000000-0005-0000-0000-00000C010000}"/>
    <cellStyle name="Title 2" xfId="68" xr:uid="{00000000-0005-0000-0000-00000D010000}"/>
    <cellStyle name="title1" xfId="269" xr:uid="{00000000-0005-0000-0000-00000E010000}"/>
    <cellStyle name="Titolo" xfId="270" xr:uid="{00000000-0005-0000-0000-00000F010000}"/>
    <cellStyle name="Titolo 1" xfId="271" xr:uid="{00000000-0005-0000-0000-000010010000}"/>
    <cellStyle name="Titolo 2" xfId="272" xr:uid="{00000000-0005-0000-0000-000011010000}"/>
    <cellStyle name="Titolo 3" xfId="273" xr:uid="{00000000-0005-0000-0000-000012010000}"/>
    <cellStyle name="Titolo 4" xfId="274" xr:uid="{00000000-0005-0000-0000-000013010000}"/>
    <cellStyle name="Titolo_SSI2012-Finaldata_JRCresults_2003" xfId="275" xr:uid="{00000000-0005-0000-0000-000014010000}"/>
    <cellStyle name="Totaal 2" xfId="276" xr:uid="{00000000-0005-0000-0000-000015010000}"/>
    <cellStyle name="Total" xfId="16" builtinId="25" customBuiltin="1"/>
    <cellStyle name="Total 2" xfId="69" xr:uid="{00000000-0005-0000-0000-000017010000}"/>
    <cellStyle name="Totale" xfId="277" xr:uid="{00000000-0005-0000-0000-000018010000}"/>
    <cellStyle name="Uitvoer 2" xfId="278" xr:uid="{00000000-0005-0000-0000-000019010000}"/>
    <cellStyle name="Valore non valido" xfId="279" xr:uid="{00000000-0005-0000-0000-00001A010000}"/>
    <cellStyle name="Valore valido" xfId="280" xr:uid="{00000000-0005-0000-0000-00001B010000}"/>
    <cellStyle name="Verklarende tekst 2" xfId="281" xr:uid="{00000000-0005-0000-0000-00001C010000}"/>
    <cellStyle name="Waarschuwingstekst 2" xfId="282" xr:uid="{00000000-0005-0000-0000-00001D010000}"/>
    <cellStyle name="Währung [0]_Germany" xfId="283" xr:uid="{00000000-0005-0000-0000-00001E010000}"/>
    <cellStyle name="Währung_Germany" xfId="284" xr:uid="{00000000-0005-0000-0000-00001F010000}"/>
    <cellStyle name="Warning Text" xfId="14" builtinId="11" customBuiltin="1"/>
    <cellStyle name="Warning Text 2" xfId="285" xr:uid="{00000000-0005-0000-0000-000021010000}"/>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323232"/>
      <color rgb="FF996600"/>
      <color rgb="FF6BAED6"/>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99060</xdr:colOff>
      <xdr:row>6</xdr:row>
      <xdr:rowOff>50960</xdr:rowOff>
    </xdr:from>
    <xdr:to>
      <xdr:col>0</xdr:col>
      <xdr:colOff>7170420</xdr:colOff>
      <xdr:row>7</xdr:row>
      <xdr:rowOff>114299</xdr:rowOff>
    </xdr:to>
    <xdr:pic>
      <xdr:nvPicPr>
        <xdr:cNvPr id="5" name="Picture 4">
          <a:extLst>
            <a:ext uri="{FF2B5EF4-FFF2-40B4-BE49-F238E27FC236}">
              <a16:creationId xmlns:a16="http://schemas.microsoft.com/office/drawing/2014/main" id="{CE698A68-DD8C-4654-85CA-46DA868FC0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2877980"/>
          <a:ext cx="7071360" cy="3301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E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overview/COVID-19" TargetMode="External"/><Relationship Id="rId1" Type="http://schemas.openxmlformats.org/officeDocument/2006/relationships/hyperlink" Target="https://drmkc.jrc.ec.europa.eu/inform-index"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s://www.unhcr.org/data.html"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s://www.unhcr.org/data.html"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4"/>
  <sheetViews>
    <sheetView tabSelected="1" workbookViewId="0"/>
  </sheetViews>
  <sheetFormatPr defaultColWidth="9.109375" defaultRowHeight="14.4" x14ac:dyDescent="0.3"/>
  <cols>
    <col min="1" max="1" width="108.33203125" style="2" bestFit="1" customWidth="1"/>
    <col min="2" max="16384" width="9.109375" style="2"/>
  </cols>
  <sheetData>
    <row r="1" spans="1:1" ht="22.8" x14ac:dyDescent="0.3">
      <c r="A1" s="137" t="s">
        <v>1336</v>
      </c>
    </row>
    <row r="2" spans="1:1" x14ac:dyDescent="0.3">
      <c r="A2" s="19" t="s">
        <v>1362</v>
      </c>
    </row>
    <row r="3" spans="1:1" x14ac:dyDescent="0.3">
      <c r="A3" s="94" t="s">
        <v>422</v>
      </c>
    </row>
    <row r="4" spans="1:1" ht="19.5" customHeight="1" x14ac:dyDescent="0.3">
      <c r="A4" s="93" t="s">
        <v>476</v>
      </c>
    </row>
    <row r="5" spans="1:1" ht="145.19999999999999" x14ac:dyDescent="0.3">
      <c r="A5" s="92" t="s">
        <v>1337</v>
      </c>
    </row>
    <row r="6" spans="1:1" ht="6.75" customHeight="1" x14ac:dyDescent="0.3">
      <c r="A6" s="4"/>
    </row>
    <row r="7" spans="1:1" ht="255" customHeight="1" x14ac:dyDescent="0.3">
      <c r="A7" s="164"/>
    </row>
    <row r="8" spans="1:1" ht="45.75" customHeight="1" x14ac:dyDescent="0.3">
      <c r="A8" s="95" t="s">
        <v>934</v>
      </c>
    </row>
    <row r="9" spans="1:1" ht="58.5" customHeight="1" x14ac:dyDescent="0.3">
      <c r="A9" s="95" t="s">
        <v>1339</v>
      </c>
    </row>
    <row r="10" spans="1:1" s="15" customFormat="1" ht="173.25" customHeight="1" x14ac:dyDescent="0.3">
      <c r="A10" s="183" t="s">
        <v>933</v>
      </c>
    </row>
    <row r="11" spans="1:1" ht="24" customHeight="1" x14ac:dyDescent="0.3">
      <c r="A11" s="173" t="s">
        <v>423</v>
      </c>
    </row>
    <row r="12" spans="1:1" ht="24" customHeight="1" x14ac:dyDescent="0.3">
      <c r="A12" s="185" t="s">
        <v>1335</v>
      </c>
    </row>
    <row r="13" spans="1:1" ht="15.75" customHeight="1" x14ac:dyDescent="0.3">
      <c r="A13" s="185" t="s">
        <v>1334</v>
      </c>
    </row>
    <row r="14" spans="1:1" ht="9" customHeight="1" x14ac:dyDescent="0.3">
      <c r="A14" s="184"/>
    </row>
  </sheetData>
  <hyperlinks>
    <hyperlink ref="A3" location="'Table of Contents'!A1" display="(table of Contents)" xr:uid="{00000000-0004-0000-0000-000000000000}"/>
    <hyperlink ref="A13" r:id="rId1" xr:uid="{51BFDD4A-2EAA-450F-92F5-297E2117BA2D}"/>
    <hyperlink ref="A12" r:id="rId2" location="documents/972/list" display="https://drmkc.jrc.ec.europa.eu/overview/COVID-19 - documents/972/list" xr:uid="{8C61FED1-3877-47BB-B7A2-181B16B894BB}"/>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B2" sqref="B2"/>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3" customWidth="1"/>
  </cols>
  <sheetData>
    <row r="1" spans="1:81" ht="409.6" x14ac:dyDescent="0.3">
      <c r="A1"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EDV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Proportion of population with basic handwashing facilities on premises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GCRI Violent Conflict probability</v>
      </c>
      <c r="AH1" s="124" t="str">
        <f>'Indicator Data'!AI2</f>
        <v>GCRI 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Number of new HIV infections per 1,000 uninfected population</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Data'!BR2</f>
        <v>HFA Scores Last recent</v>
      </c>
      <c r="BJ1" s="124" t="str">
        <f>'Indicator Data'!BS2</f>
        <v>Government Effectiveness</v>
      </c>
      <c r="BK1" s="124" t="str">
        <f>'Indicator Data'!BT2</f>
        <v>Corruption Perception Index</v>
      </c>
      <c r="BL1" s="124" t="str">
        <f>'Indicator Data'!BU2</f>
        <v>Access to electricity</v>
      </c>
      <c r="BM1" s="124" t="str">
        <f>'Indicator Data'!BV2</f>
        <v>Adult literacy rate</v>
      </c>
      <c r="BN1" s="124" t="str">
        <f>'Indicator Data'!BW2</f>
        <v>Internet users</v>
      </c>
      <c r="BO1" s="124" t="str">
        <f>'Indicator Data'!BX2</f>
        <v>Mobile cellular subscriptions</v>
      </c>
      <c r="BP1" s="124" t="str">
        <f>'Indicator Data'!BY2</f>
        <v>Road lenght</v>
      </c>
      <c r="BQ1" s="124" t="str">
        <f>'Indicator Data'!BZ2</f>
        <v>People using at least basic sanitation services (% of population)</v>
      </c>
      <c r="BR1" s="124" t="str">
        <f>'Indicator Data'!CA2</f>
        <v>People using at least basic drinking water services (% of population)</v>
      </c>
      <c r="BS1" s="124" t="str">
        <f>'Indicator Data'!CB2</f>
        <v>Physicians Density</v>
      </c>
      <c r="BT1" s="124" t="str">
        <f>'Indicator Data'!CC2</f>
        <v>Proportion of the target population with access to 3 doses of diphtheria-tetanus-pertussis (DTP3) (%)</v>
      </c>
      <c r="BU1" s="124" t="str">
        <f>'Indicator Data'!CD2</f>
        <v>Proportion of the target population with access to measles-containing-vaccine second-dose (MCV2) (%)</v>
      </c>
      <c r="BV1" s="124" t="str">
        <f>'Indicator Data'!CE2</f>
        <v>Proportion of the target population with access to pneumococcal conjugate 3rd dose (PCV3) (%)</v>
      </c>
      <c r="BW1" s="124" t="str">
        <f>'Indicator Data'!CF2</f>
        <v>Current health expenditure per capita</v>
      </c>
      <c r="BX1" s="124" t="str">
        <f>'Indicator Data'!CG2</f>
        <v>Maternal Mortality Ratio</v>
      </c>
    </row>
    <row r="2" spans="1:81" x14ac:dyDescent="0.3">
      <c r="A2" t="s">
        <v>836</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2018</v>
      </c>
      <c r="J2" s="3" t="str">
        <f>'Indicator Date hidden'!K3</f>
        <v>2018</v>
      </c>
      <c r="K2" s="3" t="str">
        <f>'Indicator Date hidden'!L3</f>
        <v>2016</v>
      </c>
      <c r="L2" s="3" t="str">
        <f>'Indicator Date hidden'!M3</f>
        <v>2015</v>
      </c>
      <c r="M2" s="3" t="str">
        <f>'Indicator Date hidden'!N3</f>
        <v>2015</v>
      </c>
      <c r="N2" s="3" t="str">
        <f>'Indicator Date hidden'!O3</f>
        <v>2015</v>
      </c>
      <c r="O2" s="3" t="str">
        <f>'Indicator Date hidden'!P3</f>
        <v>2015</v>
      </c>
      <c r="P2" s="3" t="str">
        <f>'Indicator Date hidden'!Q3</f>
        <v>2010</v>
      </c>
      <c r="Q2" s="3" t="str">
        <f>'Indicator Date hidden'!R3</f>
        <v>2010</v>
      </c>
      <c r="R2" s="3" t="str">
        <f>'Indicator Date hidden'!S3</f>
        <v>2010</v>
      </c>
      <c r="S2" s="3" t="str">
        <f>'Indicator Date hidden'!T3</f>
        <v>2010</v>
      </c>
      <c r="T2" s="3" t="str">
        <f>'Indicator Date hidden'!U3</f>
        <v>2015</v>
      </c>
      <c r="U2" s="3" t="str">
        <f>'Indicator Date hidden'!V3</f>
        <v>2015</v>
      </c>
      <c r="V2" s="3" t="str">
        <f>'Indicator Date hidden'!W3</f>
        <v>2015</v>
      </c>
      <c r="W2" s="3" t="str">
        <f>'Indicator Date hidden'!X3</f>
        <v>2018</v>
      </c>
      <c r="X2" s="3" t="str">
        <f>'Indicator Date hidden'!Y3</f>
        <v>2018</v>
      </c>
      <c r="Y2" s="3" t="str">
        <f>'Indicator Date hidden'!Z3</f>
        <v>2018</v>
      </c>
      <c r="Z2" s="3" t="str">
        <f>'Indicator Date hidden'!AA3</f>
        <v>2016</v>
      </c>
      <c r="AA2" s="3" t="str">
        <f>'Indicator Date hidden'!AB3</f>
        <v>2017</v>
      </c>
      <c r="AB2" s="3" t="str">
        <f>'Indicator Date hidden'!AC3</f>
        <v>2017</v>
      </c>
      <c r="AC2" s="3" t="str">
        <f>'Indicator Date hidden'!AD3</f>
        <v>2018</v>
      </c>
      <c r="AD2" s="3" t="str">
        <f>'Indicator Date hidden'!AE3</f>
        <v>2018</v>
      </c>
      <c r="AE2" s="3" t="str">
        <f>'Indicator Date hidden'!AF3</f>
        <v>2016</v>
      </c>
      <c r="AF2" s="3" t="str">
        <f>'Indicator Date hidden'!AG3</f>
        <v>2019</v>
      </c>
      <c r="AG2" s="3" t="str">
        <f>'Indicator Date hidden'!AH3</f>
        <v>2019</v>
      </c>
      <c r="AH2" s="3" t="str">
        <f>'Indicator Date hidden'!AI3</f>
        <v>2019</v>
      </c>
      <c r="AI2" s="3" t="str">
        <f>'Indicator Date hidden'!AJ3</f>
        <v>2019</v>
      </c>
      <c r="AJ2" s="3" t="str">
        <f>'Indicator Date hidden'!AK3</f>
        <v>2019</v>
      </c>
      <c r="AK2" s="3" t="str">
        <f>'Indicator Date hidden'!AL3</f>
        <v>2018</v>
      </c>
      <c r="AL2" s="3" t="str">
        <f>'Indicator Date hidden'!AM3</f>
        <v>2018</v>
      </c>
      <c r="AM2" s="3" t="str">
        <f>'Indicator Date hidden'!AN3</f>
        <v>2020</v>
      </c>
      <c r="AN2" s="3" t="str">
        <f>'Indicator Date hidden'!AO3</f>
        <v>2017</v>
      </c>
      <c r="AO2" s="3" t="str">
        <f>'Indicator Date hidden'!AP3</f>
        <v>2018</v>
      </c>
      <c r="AP2" s="3" t="str">
        <f>'Indicator Date hidden'!AQ3</f>
        <v>2018</v>
      </c>
      <c r="AQ2" s="3" t="str">
        <f>'Indicator Date hidden'!AR3</f>
        <v>2018</v>
      </c>
      <c r="AR2" s="3" t="str">
        <f>'Indicator Date hidden'!AS3</f>
        <v>2018</v>
      </c>
      <c r="AS2" s="3" t="str">
        <f>'Indicator Date hidden'!AT3</f>
        <v>2017</v>
      </c>
      <c r="AT2" s="3" t="str">
        <f>'Indicator Date hidden'!AU3</f>
        <v>2017</v>
      </c>
      <c r="AU2" s="3" t="str">
        <f>'Indicator Date hidden'!AV3</f>
        <v>2017</v>
      </c>
      <c r="AV2" s="3" t="str">
        <f>'Indicator Date hidden'!AW3</f>
        <v>2017</v>
      </c>
      <c r="AW2" s="3" t="str">
        <f>'Indicator Date hidden'!AX3</f>
        <v>2017</v>
      </c>
      <c r="AX2" s="3" t="str">
        <f>'Indicator Date hidden'!AY3</f>
        <v>2017</v>
      </c>
      <c r="AY2" s="3" t="str">
        <f>'Indicator Date hidden'!AZ3</f>
        <v>2018</v>
      </c>
      <c r="AZ2" s="3" t="str">
        <f>'Indicator Date hidden'!BA3</f>
        <v>2017</v>
      </c>
      <c r="BA2" s="3" t="str">
        <f>'Indicator Date hidden'!BB3</f>
        <v>2017</v>
      </c>
      <c r="BB2" s="3" t="str">
        <f>'Indicator Date hidden'!BC3</f>
        <v>2018</v>
      </c>
      <c r="BC2" s="3" t="str">
        <f>'Indicator Date hidden'!BD3</f>
        <v>2019</v>
      </c>
      <c r="BD2" s="3" t="str">
        <f>'Indicator Date hidden'!BE3</f>
        <v>2020</v>
      </c>
      <c r="BE2" s="3" t="str">
        <f>'Indicator Date hidden'!BF3</f>
        <v>2020</v>
      </c>
      <c r="BF2" s="3" t="str">
        <f>'Indicator Date hidden'!BG3</f>
        <v>2018</v>
      </c>
      <c r="BG2" s="3" t="str">
        <f>'Indicator Date hidden'!BH3</f>
        <v>2018</v>
      </c>
      <c r="BH2" s="3" t="str">
        <f>'Indicator Date hidden'!BI3</f>
        <v>2018</v>
      </c>
      <c r="BI2" s="3" t="str">
        <f>'Indicator Date hidden'!BJ3</f>
        <v>2015</v>
      </c>
      <c r="BJ2" s="3" t="str">
        <f>'Indicator Date hidden'!BK3</f>
        <v>2018</v>
      </c>
      <c r="BK2" s="3" t="str">
        <f>'Indicator Date hidden'!BL3</f>
        <v>2019</v>
      </c>
      <c r="BL2" s="3" t="str">
        <f>'Indicator Date hidden'!BM3</f>
        <v>2017</v>
      </c>
      <c r="BM2" s="3" t="str">
        <f>'Indicator Date hidden'!BN3</f>
        <v>2018</v>
      </c>
      <c r="BN2" s="3" t="str">
        <f>'Indicator Date hidden'!BO3</f>
        <v>2018</v>
      </c>
      <c r="BO2" s="3" t="str">
        <f>'Indicator Date hidden'!BP3</f>
        <v>2018</v>
      </c>
      <c r="BP2" s="3" t="str">
        <f>'Indicator Date hidden'!BQ3</f>
        <v>2014</v>
      </c>
      <c r="BQ2" s="3" t="str">
        <f>'Indicator Date hidden'!BR3</f>
        <v>2017</v>
      </c>
      <c r="BR2" s="3" t="str">
        <f>'Indicator Date hidden'!BS3</f>
        <v>2017</v>
      </c>
      <c r="BS2" s="3" t="str">
        <f>'Indicator Date hidden'!BT3</f>
        <v>2018</v>
      </c>
      <c r="BT2" s="3" t="str">
        <f>'Indicator Date hidden'!BU3</f>
        <v>2017</v>
      </c>
      <c r="BU2" s="3" t="str">
        <f>'Indicator Date hidden'!BV3</f>
        <v>2017</v>
      </c>
      <c r="BV2" s="3" t="str">
        <f>'Indicator Date hidden'!BW3</f>
        <v>2017</v>
      </c>
      <c r="BW2" s="3" t="str">
        <f>'Indicator Date hidden'!BX3</f>
        <v>2016</v>
      </c>
      <c r="BX2" s="3" t="str">
        <f>'Indicator Date hidden'!BY3</f>
        <v>2017</v>
      </c>
      <c r="BY2" t="s">
        <v>870</v>
      </c>
      <c r="BZ2" t="s">
        <v>869</v>
      </c>
      <c r="CA2" t="s">
        <v>872</v>
      </c>
      <c r="CB2" t="s">
        <v>876</v>
      </c>
      <c r="CC2" t="s">
        <v>880</v>
      </c>
    </row>
    <row r="3" spans="1:81" x14ac:dyDescent="0.3">
      <c r="A3" t="s">
        <v>0</v>
      </c>
      <c r="B3" s="125">
        <f>IF('Indicator Date hidden'!C4="x","x",B$2-'Indicator Date hidden'!C4)</f>
        <v>0</v>
      </c>
      <c r="C3" s="125">
        <f>IF('Indicator Date hidden'!D4="x","x",C$2-'Indicator Date hidden'!D4)</f>
        <v>0</v>
      </c>
      <c r="D3" s="125">
        <f>IF('Indicator Date hidden'!E4="x","x",D$2-'Indicator Date hidden'!E4)</f>
        <v>0</v>
      </c>
      <c r="E3" s="125">
        <f>IF('Indicator Date hidden'!F4="x","x",E$2-'Indicator Date hidden'!F4)</f>
        <v>0</v>
      </c>
      <c r="F3" s="125">
        <f>IF('Indicator Date hidden'!G4="x","x",F$2-'Indicator Date hidden'!G4)</f>
        <v>0</v>
      </c>
      <c r="G3" s="125">
        <f>IF('Indicator Date hidden'!H4="x","x",G$2-'Indicator Date hidden'!H4)</f>
        <v>0</v>
      </c>
      <c r="H3" s="125">
        <f>IF('Indicator Date hidden'!I4="x","x",H$2-'Indicator Date hidden'!I4)</f>
        <v>0</v>
      </c>
      <c r="I3" s="125">
        <f>IF('Indicator Date hidden'!J4="x","x",I$2-'Indicator Date hidden'!J4)</f>
        <v>0</v>
      </c>
      <c r="J3" s="125">
        <f>IF('Indicator Date hidden'!K4="x","x",J$2-'Indicator Date hidden'!K4)</f>
        <v>0</v>
      </c>
      <c r="K3" s="125">
        <f>IF('Indicator Date hidden'!L4="x","x",K$2-'Indicator Date hidden'!L4)</f>
        <v>0</v>
      </c>
      <c r="L3" s="125">
        <f>IF('Indicator Date hidden'!M4="x","x",L$2-'Indicator Date hidden'!M4)</f>
        <v>0</v>
      </c>
      <c r="M3" s="125">
        <f>IF('Indicator Date hidden'!N4="x","x",M$2-'Indicator Date hidden'!N4)</f>
        <v>0</v>
      </c>
      <c r="N3" s="125">
        <f>IF('Indicator Date hidden'!O4="x","x",N$2-'Indicator Date hidden'!O4)</f>
        <v>0</v>
      </c>
      <c r="O3" s="125">
        <f>IF('Indicator Date hidden'!P4="x","x",O$2-'Indicator Date hidden'!P4)</f>
        <v>0</v>
      </c>
      <c r="P3" s="125">
        <f>IF('Indicator Date hidden'!Q4="x","x",P$2-'Indicator Date hidden'!Q4)</f>
        <v>0</v>
      </c>
      <c r="Q3" s="125">
        <f>IF('Indicator Date hidden'!R4="x","x",Q$2-'Indicator Date hidden'!R4)</f>
        <v>0</v>
      </c>
      <c r="R3" s="125">
        <f>IF('Indicator Date hidden'!S4="x","x",R$2-'Indicator Date hidden'!S4)</f>
        <v>0</v>
      </c>
      <c r="S3" s="125">
        <f>IF('Indicator Date hidden'!T4="x","x",S$2-'Indicator Date hidden'!T4)</f>
        <v>0</v>
      </c>
      <c r="T3" s="125">
        <f>IF('Indicator Date hidden'!U4="x","x",T$2-'Indicator Date hidden'!U4)</f>
        <v>0</v>
      </c>
      <c r="U3" s="125">
        <f>IF('Indicator Date hidden'!V4="x","x",U$2-'Indicator Date hidden'!V4)</f>
        <v>0</v>
      </c>
      <c r="V3" s="125">
        <f>IF('Indicator Date hidden'!W4="x","x",V$2-'Indicator Date hidden'!W4)</f>
        <v>0</v>
      </c>
      <c r="W3" s="125">
        <f>IF('Indicator Date hidden'!X4="x","x",W$2-'Indicator Date hidden'!X4)</f>
        <v>0</v>
      </c>
      <c r="X3" s="125">
        <f>IF('Indicator Date hidden'!Y4="x","x",X$2-'Indicator Date hidden'!Y4)</f>
        <v>0</v>
      </c>
      <c r="Y3" s="125">
        <f>IF('Indicator Date hidden'!Z4="x","x",Y$2-'Indicator Date hidden'!Z4)</f>
        <v>0</v>
      </c>
      <c r="Z3" s="125">
        <f>IF('Indicator Date hidden'!AA4="x","x",Z$2-'Indicator Date hidden'!AA4)</f>
        <v>1</v>
      </c>
      <c r="AA3" s="125">
        <f>IF('Indicator Date hidden'!AB4="x","x",AA$2-'Indicator Date hidden'!AB4)</f>
        <v>0</v>
      </c>
      <c r="AB3" s="125">
        <f>IF('Indicator Date hidden'!AC4="x","x",AB$2-'Indicator Date hidden'!AC4)</f>
        <v>0</v>
      </c>
      <c r="AC3" s="125">
        <f>IF('Indicator Date hidden'!AD4="x","x",AC$2-'Indicator Date hidden'!AD4)</f>
        <v>1</v>
      </c>
      <c r="AD3" s="125">
        <f>IF('Indicator Date hidden'!AE4="x","x",AD$2-'Indicator Date hidden'!AE4)</f>
        <v>0</v>
      </c>
      <c r="AE3" s="125">
        <f>IF('Indicator Date hidden'!AF4="x","x",AE$2-'Indicator Date hidden'!AF4)</f>
        <v>0</v>
      </c>
      <c r="AF3" s="125">
        <f>IF('Indicator Date hidden'!AG4="x","x",AF$2-'Indicator Date hidden'!AG4)</f>
        <v>0</v>
      </c>
      <c r="AG3" s="125">
        <f>IF('Indicator Date hidden'!AH4="x","x",AG$2-'Indicator Date hidden'!AH4)</f>
        <v>0</v>
      </c>
      <c r="AH3" s="125">
        <f>IF('Indicator Date hidden'!AI4="x","x",AH$2-'Indicator Date hidden'!AI4)</f>
        <v>0</v>
      </c>
      <c r="AI3" s="125">
        <f>IF('Indicator Date hidden'!AJ4="x","x",AI$2-'Indicator Date hidden'!AJ4)</f>
        <v>1</v>
      </c>
      <c r="AJ3" s="125">
        <f>IF('Indicator Date hidden'!AK4="x","x",AJ$2-'Indicator Date hidden'!AK4)</f>
        <v>1</v>
      </c>
      <c r="AK3" s="125">
        <f>IF('Indicator Date hidden'!AL4="x","x",AK$2-'Indicator Date hidden'!AL4)</f>
        <v>1</v>
      </c>
      <c r="AL3" s="125">
        <f>IF('Indicator Date hidden'!AM4="x","x",AL$2-'Indicator Date hidden'!AM4)</f>
        <v>2</v>
      </c>
      <c r="AM3" s="125">
        <f>IF('Indicator Date hidden'!AN4="x","x",AM$2-'Indicator Date hidden'!AN4)</f>
        <v>1</v>
      </c>
      <c r="AN3" s="125">
        <f>IF('Indicator Date hidden'!AO4="x","x",AN$2-'Indicator Date hidden'!AO4)</f>
        <v>1</v>
      </c>
      <c r="AO3" s="125">
        <f>IF('Indicator Date hidden'!AP4="x","x",AO$2-'Indicator Date hidden'!AP4)</f>
        <v>1</v>
      </c>
      <c r="AP3" s="125">
        <f>IF('Indicator Date hidden'!AQ4="x","x",AP$2-'Indicator Date hidden'!AQ4)</f>
        <v>1</v>
      </c>
      <c r="AQ3" s="125">
        <f>IF('Indicator Date hidden'!AR4="x","x",AQ$2-'Indicator Date hidden'!AR4)</f>
        <v>0</v>
      </c>
      <c r="AR3" s="125">
        <f>IF('Indicator Date hidden'!AS4="x","x",AR$2-'Indicator Date hidden'!AS4)</f>
        <v>1</v>
      </c>
      <c r="AS3" s="125" t="str">
        <f>IF('Indicator Date hidden'!AT4="x","x",AS$2-'Indicator Date hidden'!AT4)</f>
        <v>x</v>
      </c>
      <c r="AT3" s="125">
        <f>IF('Indicator Date hidden'!AU4="x","x",AT$2-'Indicator Date hidden'!AU4)</f>
        <v>0</v>
      </c>
      <c r="AU3" s="125">
        <f>IF('Indicator Date hidden'!AV4="x","x",AU$2-'Indicator Date hidden'!AV4)</f>
        <v>1</v>
      </c>
      <c r="AV3" s="125" t="str">
        <f>IF('Indicator Date hidden'!AW4="x","x",AV$2-'Indicator Date hidden'!AW4)</f>
        <v>x</v>
      </c>
      <c r="AW3" s="125">
        <f>IF('Indicator Date hidden'!AX4="x","x",AW$2-'Indicator Date hidden'!AX4)</f>
        <v>0</v>
      </c>
      <c r="AX3" s="125">
        <f>IF('Indicator Date hidden'!AY4="x","x",AX$2-'Indicator Date hidden'!AY4)</f>
        <v>0</v>
      </c>
      <c r="AY3" s="125">
        <f>IF('Indicator Date hidden'!AZ4="x","x",AY$2-'Indicator Date hidden'!AZ4)</f>
        <v>1</v>
      </c>
      <c r="AZ3" s="125" t="str">
        <f>IF('Indicator Date hidden'!BA4="x","x",AZ$2-'Indicator Date hidden'!BA4)</f>
        <v>x</v>
      </c>
      <c r="BA3" s="125">
        <f>IF('Indicator Date hidden'!BB4="x","x",BA$2-'Indicator Date hidden'!BB4)</f>
        <v>0</v>
      </c>
      <c r="BB3" s="125">
        <f>IF('Indicator Date hidden'!BC4="x","x",BB$2-'Indicator Date hidden'!BC4)</f>
        <v>0</v>
      </c>
      <c r="BC3" s="125">
        <f>IF('Indicator Date hidden'!BD4="x","x",BC$2-'Indicator Date hidden'!BD4)</f>
        <v>0</v>
      </c>
      <c r="BD3" s="125">
        <f>IF('Indicator Date hidden'!BE4="x","x",BD$2-'Indicator Date hidden'!BE4)</f>
        <v>2</v>
      </c>
      <c r="BE3" s="125">
        <f>IF('Indicator Date hidden'!BF4="x","x",BE$2-'Indicator Date hidden'!BF4)</f>
        <v>2</v>
      </c>
      <c r="BF3" s="125">
        <f>IF('Indicator Date hidden'!BG4="x","x",BF$2-'Indicator Date hidden'!BG4)</f>
        <v>0</v>
      </c>
      <c r="BG3" s="125">
        <f>IF('Indicator Date hidden'!BH4="x","x",BG$2-'Indicator Date hidden'!BH4)</f>
        <v>0</v>
      </c>
      <c r="BH3" s="125">
        <f>IF('Indicator Date hidden'!BI4="x","x",BH$2-'Indicator Date hidden'!BI4)</f>
        <v>0</v>
      </c>
      <c r="BI3" s="125">
        <f>IF('Indicator Date hidden'!BJ4="x","x",BI$2-'Indicator Date hidden'!BJ4)</f>
        <v>0</v>
      </c>
      <c r="BJ3" s="125">
        <f>IF('Indicator Date hidden'!BK4="x","x",BJ$2-'Indicator Date hidden'!BK4)</f>
        <v>1</v>
      </c>
      <c r="BK3" s="125">
        <f>IF('Indicator Date hidden'!BL4="x","x",BK$2-'Indicator Date hidden'!BL4)</f>
        <v>1</v>
      </c>
      <c r="BL3" s="125">
        <f>IF('Indicator Date hidden'!BM4="x","x",BL$2-'Indicator Date hidden'!BM4)</f>
        <v>0</v>
      </c>
      <c r="BM3" s="125">
        <f>IF('Indicator Date hidden'!BN4="x","x",BM$2-'Indicator Date hidden'!BN4)</f>
        <v>3</v>
      </c>
      <c r="BN3" s="125">
        <f>IF('Indicator Date hidden'!BO4="x","x",BN$2-'Indicator Date hidden'!BO4)</f>
        <v>2</v>
      </c>
      <c r="BO3" s="125">
        <f>IF('Indicator Date hidden'!BP4="x","x",BO$2-'Indicator Date hidden'!BP4)</f>
        <v>1</v>
      </c>
      <c r="BP3" s="125">
        <f>IF('Indicator Date hidden'!BQ4="x","x",BP$2-'Indicator Date hidden'!BQ4)</f>
        <v>0</v>
      </c>
      <c r="BQ3" s="125">
        <f>IF('Indicator Date hidden'!BR4="x","x",BQ$2-'Indicator Date hidden'!BR4)</f>
        <v>0</v>
      </c>
      <c r="BR3" s="125">
        <f>IF('Indicator Date hidden'!BS4="x","x",BR$2-'Indicator Date hidden'!BS4)</f>
        <v>0</v>
      </c>
      <c r="BS3" s="125">
        <f>IF('Indicator Date hidden'!BT4="x","x",BS$2-'Indicator Date hidden'!BT4)</f>
        <v>2</v>
      </c>
      <c r="BT3" s="125">
        <f>IF('Indicator Date hidden'!BU4="x","x",BT$2-'Indicator Date hidden'!BU4)</f>
        <v>0</v>
      </c>
      <c r="BU3" s="125">
        <f>IF('Indicator Date hidden'!BV4="x","x",BU$2-'Indicator Date hidden'!BV4)</f>
        <v>0</v>
      </c>
      <c r="BV3" s="125">
        <f>IF('Indicator Date hidden'!BW4="x","x",BV$2-'Indicator Date hidden'!BW4)</f>
        <v>0</v>
      </c>
      <c r="BW3" s="125">
        <f>IF('Indicator Date hidden'!BX4="x","x",BW$2-'Indicator Date hidden'!BX4)</f>
        <v>0</v>
      </c>
      <c r="BX3" s="125">
        <f>IF('Indicator Date hidden'!BY4="x","x",BX$2-'Indicator Date hidden'!BY4)</f>
        <v>2</v>
      </c>
      <c r="BY3" s="3">
        <f t="shared" ref="BY3:BY34" si="0">SUM(B3:BX3)</f>
        <v>30</v>
      </c>
      <c r="BZ3" s="126">
        <f t="shared" ref="BZ3:BZ34" si="1">BY3/COUNT(B3:BX3)</f>
        <v>0.41666666666666669</v>
      </c>
      <c r="CA3" s="3">
        <f t="shared" ref="CA3:CA34" si="2">COUNTIF(B3:BX3,"&gt;0")</f>
        <v>22</v>
      </c>
      <c r="CB3" s="126">
        <f t="shared" ref="CB3:CB34" si="3">_xlfn.STDEV.P(B3:BX3)</f>
        <v>0.70217914776469659</v>
      </c>
      <c r="CC3" s="129">
        <f t="shared" ref="CC3:CC34" si="4">MEDIAN(B3:BX3)</f>
        <v>0</v>
      </c>
    </row>
    <row r="4" spans="1:81" x14ac:dyDescent="0.3">
      <c r="A4" t="s">
        <v>2</v>
      </c>
      <c r="B4" s="125">
        <f>IF('Indicator Date hidden'!C5="x","x",B$2-'Indicator Date hidden'!C5)</f>
        <v>0</v>
      </c>
      <c r="C4" s="125">
        <f>IF('Indicator Date hidden'!D5="x","x",C$2-'Indicator Date hidden'!D5)</f>
        <v>0</v>
      </c>
      <c r="D4" s="125">
        <f>IF('Indicator Date hidden'!E5="x","x",D$2-'Indicator Date hidden'!E5)</f>
        <v>0</v>
      </c>
      <c r="E4" s="125">
        <f>IF('Indicator Date hidden'!F5="x","x",E$2-'Indicator Date hidden'!F5)</f>
        <v>0</v>
      </c>
      <c r="F4" s="125">
        <f>IF('Indicator Date hidden'!G5="x","x",F$2-'Indicator Date hidden'!G5)</f>
        <v>0</v>
      </c>
      <c r="G4" s="125">
        <f>IF('Indicator Date hidden'!H5="x","x",G$2-'Indicator Date hidden'!H5)</f>
        <v>0</v>
      </c>
      <c r="H4" s="125">
        <f>IF('Indicator Date hidden'!I5="x","x",H$2-'Indicator Date hidden'!I5)</f>
        <v>0</v>
      </c>
      <c r="I4" s="125">
        <f>IF('Indicator Date hidden'!J5="x","x",I$2-'Indicator Date hidden'!J5)</f>
        <v>0</v>
      </c>
      <c r="J4" s="125">
        <f>IF('Indicator Date hidden'!K5="x","x",J$2-'Indicator Date hidden'!K5)</f>
        <v>0</v>
      </c>
      <c r="K4" s="125">
        <f>IF('Indicator Date hidden'!L5="x","x",K$2-'Indicator Date hidden'!L5)</f>
        <v>0</v>
      </c>
      <c r="L4" s="125">
        <f>IF('Indicator Date hidden'!M5="x","x",L$2-'Indicator Date hidden'!M5)</f>
        <v>0</v>
      </c>
      <c r="M4" s="125">
        <f>IF('Indicator Date hidden'!N5="x","x",M$2-'Indicator Date hidden'!N5)</f>
        <v>0</v>
      </c>
      <c r="N4" s="125">
        <f>IF('Indicator Date hidden'!O5="x","x",N$2-'Indicator Date hidden'!O5)</f>
        <v>0</v>
      </c>
      <c r="O4" s="125">
        <f>IF('Indicator Date hidden'!P5="x","x",O$2-'Indicator Date hidden'!P5)</f>
        <v>0</v>
      </c>
      <c r="P4" s="125">
        <f>IF('Indicator Date hidden'!Q5="x","x",P$2-'Indicator Date hidden'!Q5)</f>
        <v>0</v>
      </c>
      <c r="Q4" s="125">
        <f>IF('Indicator Date hidden'!R5="x","x",Q$2-'Indicator Date hidden'!R5)</f>
        <v>0</v>
      </c>
      <c r="R4" s="125">
        <f>IF('Indicator Date hidden'!S5="x","x",R$2-'Indicator Date hidden'!S5)</f>
        <v>0</v>
      </c>
      <c r="S4" s="125">
        <f>IF('Indicator Date hidden'!T5="x","x",S$2-'Indicator Date hidden'!T5)</f>
        <v>0</v>
      </c>
      <c r="T4" s="125">
        <f>IF('Indicator Date hidden'!U5="x","x",T$2-'Indicator Date hidden'!U5)</f>
        <v>0</v>
      </c>
      <c r="U4" s="125">
        <f>IF('Indicator Date hidden'!V5="x","x",U$2-'Indicator Date hidden'!V5)</f>
        <v>0</v>
      </c>
      <c r="V4" s="125">
        <f>IF('Indicator Date hidden'!W5="x","x",V$2-'Indicator Date hidden'!W5)</f>
        <v>0</v>
      </c>
      <c r="W4" s="125">
        <f>IF('Indicator Date hidden'!X5="x","x",W$2-'Indicator Date hidden'!X5)</f>
        <v>0</v>
      </c>
      <c r="X4" s="125">
        <f>IF('Indicator Date hidden'!Y5="x","x",X$2-'Indicator Date hidden'!Y5)</f>
        <v>0</v>
      </c>
      <c r="Y4" s="125">
        <f>IF('Indicator Date hidden'!Z5="x","x",Y$2-'Indicator Date hidden'!Z5)</f>
        <v>0</v>
      </c>
      <c r="Z4" s="125">
        <f>IF('Indicator Date hidden'!AA5="x","x",Z$2-'Indicator Date hidden'!AA5)</f>
        <v>5</v>
      </c>
      <c r="AA4" s="125">
        <f>IF('Indicator Date hidden'!AB5="x","x",AA$2-'Indicator Date hidden'!AB5)</f>
        <v>0</v>
      </c>
      <c r="AB4" s="125" t="str">
        <f>IF('Indicator Date hidden'!AC5="x","x",AB$2-'Indicator Date hidden'!AC5)</f>
        <v>x</v>
      </c>
      <c r="AC4" s="125">
        <f>IF('Indicator Date hidden'!AD5="x","x",AC$2-'Indicator Date hidden'!AD5)</f>
        <v>2</v>
      </c>
      <c r="AD4" s="125">
        <f>IF('Indicator Date hidden'!AE5="x","x",AD$2-'Indicator Date hidden'!AE5)</f>
        <v>0</v>
      </c>
      <c r="AE4" s="125" t="str">
        <f>IF('Indicator Date hidden'!AF5="x","x",AE$2-'Indicator Date hidden'!AF5)</f>
        <v>x</v>
      </c>
      <c r="AF4" s="125">
        <f>IF('Indicator Date hidden'!AG5="x","x",AF$2-'Indicator Date hidden'!AG5)</f>
        <v>0</v>
      </c>
      <c r="AG4" s="125">
        <f>IF('Indicator Date hidden'!AH5="x","x",AG$2-'Indicator Date hidden'!AH5)</f>
        <v>0</v>
      </c>
      <c r="AH4" s="125">
        <f>IF('Indicator Date hidden'!AI5="x","x",AH$2-'Indicator Date hidden'!AI5)</f>
        <v>0</v>
      </c>
      <c r="AI4" s="125">
        <f>IF('Indicator Date hidden'!AJ5="x","x",AI$2-'Indicator Date hidden'!AJ5)</f>
        <v>1</v>
      </c>
      <c r="AJ4" s="125">
        <f>IF('Indicator Date hidden'!AK5="x","x",AJ$2-'Indicator Date hidden'!AK5)</f>
        <v>1</v>
      </c>
      <c r="AK4" s="125">
        <f>IF('Indicator Date hidden'!AL5="x","x",AK$2-'Indicator Date hidden'!AL5)</f>
        <v>1</v>
      </c>
      <c r="AL4" s="125">
        <f>IF('Indicator Date hidden'!AM5="x","x",AL$2-'Indicator Date hidden'!AM5)</f>
        <v>9</v>
      </c>
      <c r="AM4" s="125">
        <f>IF('Indicator Date hidden'!AN5="x","x",AM$2-'Indicator Date hidden'!AN5)</f>
        <v>1</v>
      </c>
      <c r="AN4" s="125">
        <f>IF('Indicator Date hidden'!AO5="x","x",AN$2-'Indicator Date hidden'!AO5)</f>
        <v>1</v>
      </c>
      <c r="AO4" s="125">
        <f>IF('Indicator Date hidden'!AP5="x","x",AO$2-'Indicator Date hidden'!AP5)</f>
        <v>1</v>
      </c>
      <c r="AP4" s="125">
        <f>IF('Indicator Date hidden'!AQ5="x","x",AP$2-'Indicator Date hidden'!AQ5)</f>
        <v>1</v>
      </c>
      <c r="AQ4" s="125">
        <f>IF('Indicator Date hidden'!AR5="x","x",AQ$2-'Indicator Date hidden'!AR5)</f>
        <v>0</v>
      </c>
      <c r="AR4" s="125">
        <f>IF('Indicator Date hidden'!AS5="x","x",AR$2-'Indicator Date hidden'!AS5)</f>
        <v>1</v>
      </c>
      <c r="AS4" s="125">
        <f>IF('Indicator Date hidden'!AT5="x","x",AS$2-'Indicator Date hidden'!AT5)</f>
        <v>8</v>
      </c>
      <c r="AT4" s="125">
        <f>IF('Indicator Date hidden'!AU5="x","x",AT$2-'Indicator Date hidden'!AU5)</f>
        <v>0</v>
      </c>
      <c r="AU4" s="125">
        <f>IF('Indicator Date hidden'!AV5="x","x",AU$2-'Indicator Date hidden'!AV5)</f>
        <v>0</v>
      </c>
      <c r="AV4" s="125">
        <f>IF('Indicator Date hidden'!AW5="x","x",AV$2-'Indicator Date hidden'!AW5)</f>
        <v>0</v>
      </c>
      <c r="AW4" s="125" t="str">
        <f>IF('Indicator Date hidden'!AX5="x","x",AW$2-'Indicator Date hidden'!AX5)</f>
        <v>x</v>
      </c>
      <c r="AX4" s="125">
        <f>IF('Indicator Date hidden'!AY5="x","x",AX$2-'Indicator Date hidden'!AY5)</f>
        <v>0</v>
      </c>
      <c r="AY4" s="125">
        <f>IF('Indicator Date hidden'!AZ5="x","x",AY$2-'Indicator Date hidden'!AZ5)</f>
        <v>1</v>
      </c>
      <c r="AZ4" s="125">
        <f>IF('Indicator Date hidden'!BA5="x","x",AZ$2-'Indicator Date hidden'!BA5)</f>
        <v>5</v>
      </c>
      <c r="BA4" s="125">
        <f>IF('Indicator Date hidden'!BB5="x","x",BA$2-'Indicator Date hidden'!BB5)</f>
        <v>0</v>
      </c>
      <c r="BB4" s="125">
        <f>IF('Indicator Date hidden'!BC5="x","x",BB$2-'Indicator Date hidden'!BC5)</f>
        <v>0</v>
      </c>
      <c r="BC4" s="125">
        <f>IF('Indicator Date hidden'!BD5="x","x",BC$2-'Indicator Date hidden'!BD5)</f>
        <v>0</v>
      </c>
      <c r="BD4" s="125" t="str">
        <f>IF('Indicator Date hidden'!BE5="x","x",BD$2-'Indicator Date hidden'!BE5)</f>
        <v>x</v>
      </c>
      <c r="BE4" s="125">
        <f>IF('Indicator Date hidden'!BF5="x","x",BE$2-'Indicator Date hidden'!BF5)</f>
        <v>2</v>
      </c>
      <c r="BF4" s="125">
        <f>IF('Indicator Date hidden'!BG5="x","x",BF$2-'Indicator Date hidden'!BG5)</f>
        <v>0</v>
      </c>
      <c r="BG4" s="125">
        <f>IF('Indicator Date hidden'!BH5="x","x",BG$2-'Indicator Date hidden'!BH5)</f>
        <v>0</v>
      </c>
      <c r="BH4" s="125">
        <f>IF('Indicator Date hidden'!BI5="x","x",BH$2-'Indicator Date hidden'!BI5)</f>
        <v>0</v>
      </c>
      <c r="BI4" s="125" t="str">
        <f>IF('Indicator Date hidden'!BJ5="x","x",BI$2-'Indicator Date hidden'!BJ5)</f>
        <v>x</v>
      </c>
      <c r="BJ4" s="125">
        <f>IF('Indicator Date hidden'!BK5="x","x",BJ$2-'Indicator Date hidden'!BK5)</f>
        <v>1</v>
      </c>
      <c r="BK4" s="125">
        <f>IF('Indicator Date hidden'!BL5="x","x",BK$2-'Indicator Date hidden'!BL5)</f>
        <v>1</v>
      </c>
      <c r="BL4" s="125">
        <f>IF('Indicator Date hidden'!BM5="x","x",BL$2-'Indicator Date hidden'!BM5)</f>
        <v>0</v>
      </c>
      <c r="BM4" s="125">
        <f>IF('Indicator Date hidden'!BN5="x","x",BM$2-'Indicator Date hidden'!BN5)</f>
        <v>3</v>
      </c>
      <c r="BN4" s="125">
        <f>IF('Indicator Date hidden'!BO5="x","x",BN$2-'Indicator Date hidden'!BO5)</f>
        <v>2</v>
      </c>
      <c r="BO4" s="125">
        <f>IF('Indicator Date hidden'!BP5="x","x",BO$2-'Indicator Date hidden'!BP5)</f>
        <v>1</v>
      </c>
      <c r="BP4" s="125">
        <f>IF('Indicator Date hidden'!BQ5="x","x",BP$2-'Indicator Date hidden'!BQ5)</f>
        <v>0</v>
      </c>
      <c r="BQ4" s="125">
        <f>IF('Indicator Date hidden'!BR5="x","x",BQ$2-'Indicator Date hidden'!BR5)</f>
        <v>0</v>
      </c>
      <c r="BR4" s="125">
        <f>IF('Indicator Date hidden'!BS5="x","x",BR$2-'Indicator Date hidden'!BS5)</f>
        <v>0</v>
      </c>
      <c r="BS4" s="125">
        <f>IF('Indicator Date hidden'!BT5="x","x",BS$2-'Indicator Date hidden'!BT5)</f>
        <v>2</v>
      </c>
      <c r="BT4" s="125">
        <f>IF('Indicator Date hidden'!BU5="x","x",BT$2-'Indicator Date hidden'!BU5)</f>
        <v>0</v>
      </c>
      <c r="BU4" s="125">
        <f>IF('Indicator Date hidden'!BV5="x","x",BU$2-'Indicator Date hidden'!BV5)</f>
        <v>0</v>
      </c>
      <c r="BV4" s="125">
        <f>IF('Indicator Date hidden'!BW5="x","x",BV$2-'Indicator Date hidden'!BW5)</f>
        <v>0</v>
      </c>
      <c r="BW4" s="125">
        <f>IF('Indicator Date hidden'!BX5="x","x",BW$2-'Indicator Date hidden'!BX5)</f>
        <v>0</v>
      </c>
      <c r="BX4" s="125">
        <f>IF('Indicator Date hidden'!BY5="x","x",BX$2-'Indicator Date hidden'!BY5)</f>
        <v>2</v>
      </c>
      <c r="BY4" s="3">
        <f t="shared" si="0"/>
        <v>52</v>
      </c>
      <c r="BZ4" s="126">
        <f t="shared" si="1"/>
        <v>0.74285714285714288</v>
      </c>
      <c r="CA4" s="3">
        <f t="shared" si="2"/>
        <v>22</v>
      </c>
      <c r="CB4" s="126">
        <f t="shared" si="3"/>
        <v>1.6791640291331558</v>
      </c>
      <c r="CC4" s="129">
        <f t="shared" si="4"/>
        <v>0</v>
      </c>
    </row>
    <row r="5" spans="1:81" x14ac:dyDescent="0.3">
      <c r="A5" t="s">
        <v>4</v>
      </c>
      <c r="B5" s="125">
        <f>IF('Indicator Date hidden'!C6="x","x",B$2-'Indicator Date hidden'!C6)</f>
        <v>0</v>
      </c>
      <c r="C5" s="125">
        <f>IF('Indicator Date hidden'!D6="x","x",C$2-'Indicator Date hidden'!D6)</f>
        <v>0</v>
      </c>
      <c r="D5" s="125">
        <f>IF('Indicator Date hidden'!E6="x","x",D$2-'Indicator Date hidden'!E6)</f>
        <v>0</v>
      </c>
      <c r="E5" s="125">
        <f>IF('Indicator Date hidden'!F6="x","x",E$2-'Indicator Date hidden'!F6)</f>
        <v>0</v>
      </c>
      <c r="F5" s="125">
        <f>IF('Indicator Date hidden'!G6="x","x",F$2-'Indicator Date hidden'!G6)</f>
        <v>0</v>
      </c>
      <c r="G5" s="125">
        <f>IF('Indicator Date hidden'!H6="x","x",G$2-'Indicator Date hidden'!H6)</f>
        <v>0</v>
      </c>
      <c r="H5" s="125">
        <f>IF('Indicator Date hidden'!I6="x","x",H$2-'Indicator Date hidden'!I6)</f>
        <v>0</v>
      </c>
      <c r="I5" s="125">
        <f>IF('Indicator Date hidden'!J6="x","x",I$2-'Indicator Date hidden'!J6)</f>
        <v>0</v>
      </c>
      <c r="J5" s="125">
        <f>IF('Indicator Date hidden'!K6="x","x",J$2-'Indicator Date hidden'!K6)</f>
        <v>0</v>
      </c>
      <c r="K5" s="125">
        <f>IF('Indicator Date hidden'!L6="x","x",K$2-'Indicator Date hidden'!L6)</f>
        <v>0</v>
      </c>
      <c r="L5" s="125">
        <f>IF('Indicator Date hidden'!M6="x","x",L$2-'Indicator Date hidden'!M6)</f>
        <v>0</v>
      </c>
      <c r="M5" s="125">
        <f>IF('Indicator Date hidden'!N6="x","x",M$2-'Indicator Date hidden'!N6)</f>
        <v>0</v>
      </c>
      <c r="N5" s="125">
        <f>IF('Indicator Date hidden'!O6="x","x",N$2-'Indicator Date hidden'!O6)</f>
        <v>0</v>
      </c>
      <c r="O5" s="125">
        <f>IF('Indicator Date hidden'!P6="x","x",O$2-'Indicator Date hidden'!P6)</f>
        <v>0</v>
      </c>
      <c r="P5" s="125">
        <f>IF('Indicator Date hidden'!Q6="x","x",P$2-'Indicator Date hidden'!Q6)</f>
        <v>0</v>
      </c>
      <c r="Q5" s="125">
        <f>IF('Indicator Date hidden'!R6="x","x",Q$2-'Indicator Date hidden'!R6)</f>
        <v>0</v>
      </c>
      <c r="R5" s="125">
        <f>IF('Indicator Date hidden'!S6="x","x",R$2-'Indicator Date hidden'!S6)</f>
        <v>0</v>
      </c>
      <c r="S5" s="125">
        <f>IF('Indicator Date hidden'!T6="x","x",S$2-'Indicator Date hidden'!T6)</f>
        <v>0</v>
      </c>
      <c r="T5" s="125">
        <f>IF('Indicator Date hidden'!U6="x","x",T$2-'Indicator Date hidden'!U6)</f>
        <v>0</v>
      </c>
      <c r="U5" s="125">
        <f>IF('Indicator Date hidden'!V6="x","x",U$2-'Indicator Date hidden'!V6)</f>
        <v>0</v>
      </c>
      <c r="V5" s="125">
        <f>IF('Indicator Date hidden'!W6="x","x",V$2-'Indicator Date hidden'!W6)</f>
        <v>0</v>
      </c>
      <c r="W5" s="125">
        <f>IF('Indicator Date hidden'!X6="x","x",W$2-'Indicator Date hidden'!X6)</f>
        <v>0</v>
      </c>
      <c r="X5" s="125">
        <f>IF('Indicator Date hidden'!Y6="x","x",X$2-'Indicator Date hidden'!Y6)</f>
        <v>0</v>
      </c>
      <c r="Y5" s="125">
        <f>IF('Indicator Date hidden'!Z6="x","x",Y$2-'Indicator Date hidden'!Z6)</f>
        <v>0</v>
      </c>
      <c r="Z5" s="125" t="str">
        <f>IF('Indicator Date hidden'!AA6="x","x",Z$2-'Indicator Date hidden'!AA6)</f>
        <v>x</v>
      </c>
      <c r="AA5" s="125">
        <f>IF('Indicator Date hidden'!AB6="x","x",AA$2-'Indicator Date hidden'!AB6)</f>
        <v>0</v>
      </c>
      <c r="AB5" s="125">
        <f>IF('Indicator Date hidden'!AC6="x","x",AB$2-'Indicator Date hidden'!AC6)</f>
        <v>0</v>
      </c>
      <c r="AC5" s="125">
        <f>IF('Indicator Date hidden'!AD6="x","x",AC$2-'Indicator Date hidden'!AD6)</f>
        <v>3</v>
      </c>
      <c r="AD5" s="125">
        <f>IF('Indicator Date hidden'!AE6="x","x",AD$2-'Indicator Date hidden'!AE6)</f>
        <v>0</v>
      </c>
      <c r="AE5" s="125" t="str">
        <f>IF('Indicator Date hidden'!AF6="x","x",AE$2-'Indicator Date hidden'!AF6)</f>
        <v>x</v>
      </c>
      <c r="AF5" s="125">
        <f>IF('Indicator Date hidden'!AG6="x","x",AF$2-'Indicator Date hidden'!AG6)</f>
        <v>0</v>
      </c>
      <c r="AG5" s="125">
        <f>IF('Indicator Date hidden'!AH6="x","x",AG$2-'Indicator Date hidden'!AH6)</f>
        <v>0</v>
      </c>
      <c r="AH5" s="125">
        <f>IF('Indicator Date hidden'!AI6="x","x",AH$2-'Indicator Date hidden'!AI6)</f>
        <v>0</v>
      </c>
      <c r="AI5" s="125">
        <f>IF('Indicator Date hidden'!AJ6="x","x",AI$2-'Indicator Date hidden'!AJ6)</f>
        <v>1</v>
      </c>
      <c r="AJ5" s="125">
        <f>IF('Indicator Date hidden'!AK6="x","x",AJ$2-'Indicator Date hidden'!AK6)</f>
        <v>1</v>
      </c>
      <c r="AK5" s="125">
        <f>IF('Indicator Date hidden'!AL6="x","x",AK$2-'Indicator Date hidden'!AL6)</f>
        <v>1</v>
      </c>
      <c r="AL5" s="125" t="str">
        <f>IF('Indicator Date hidden'!AM6="x","x",AL$2-'Indicator Date hidden'!AM6)</f>
        <v>x</v>
      </c>
      <c r="AM5" s="125">
        <f>IF('Indicator Date hidden'!AN6="x","x",AM$2-'Indicator Date hidden'!AN6)</f>
        <v>1</v>
      </c>
      <c r="AN5" s="125">
        <f>IF('Indicator Date hidden'!AO6="x","x",AN$2-'Indicator Date hidden'!AO6)</f>
        <v>1</v>
      </c>
      <c r="AO5" s="125">
        <f>IF('Indicator Date hidden'!AP6="x","x",AO$2-'Indicator Date hidden'!AP6)</f>
        <v>1</v>
      </c>
      <c r="AP5" s="125">
        <f>IF('Indicator Date hidden'!AQ6="x","x",AP$2-'Indicator Date hidden'!AQ6)</f>
        <v>1</v>
      </c>
      <c r="AQ5" s="125">
        <f>IF('Indicator Date hidden'!AR6="x","x",AQ$2-'Indicator Date hidden'!AR6)</f>
        <v>0</v>
      </c>
      <c r="AR5" s="125">
        <f>IF('Indicator Date hidden'!AS6="x","x",AR$2-'Indicator Date hidden'!AS6)</f>
        <v>1</v>
      </c>
      <c r="AS5" s="125">
        <f>IF('Indicator Date hidden'!AT6="x","x",AS$2-'Indicator Date hidden'!AT6)</f>
        <v>5</v>
      </c>
      <c r="AT5" s="125">
        <f>IF('Indicator Date hidden'!AU6="x","x",AT$2-'Indicator Date hidden'!AU6)</f>
        <v>0</v>
      </c>
      <c r="AU5" s="125">
        <f>IF('Indicator Date hidden'!AV6="x","x",AU$2-'Indicator Date hidden'!AV6)</f>
        <v>0</v>
      </c>
      <c r="AV5" s="125">
        <f>IF('Indicator Date hidden'!AW6="x","x",AV$2-'Indicator Date hidden'!AW6)</f>
        <v>0</v>
      </c>
      <c r="AW5" s="125">
        <f>IF('Indicator Date hidden'!AX6="x","x",AW$2-'Indicator Date hidden'!AX6)</f>
        <v>0</v>
      </c>
      <c r="AX5" s="125">
        <f>IF('Indicator Date hidden'!AY6="x","x",AX$2-'Indicator Date hidden'!AY6)</f>
        <v>0</v>
      </c>
      <c r="AY5" s="125">
        <f>IF('Indicator Date hidden'!AZ6="x","x",AY$2-'Indicator Date hidden'!AZ6)</f>
        <v>1</v>
      </c>
      <c r="AZ5" s="125">
        <f>IF('Indicator Date hidden'!BA6="x","x",AZ$2-'Indicator Date hidden'!BA6)</f>
        <v>6</v>
      </c>
      <c r="BA5" s="125">
        <f>IF('Indicator Date hidden'!BB6="x","x",BA$2-'Indicator Date hidden'!BB6)</f>
        <v>0</v>
      </c>
      <c r="BB5" s="125">
        <f>IF('Indicator Date hidden'!BC6="x","x",BB$2-'Indicator Date hidden'!BC6)</f>
        <v>0</v>
      </c>
      <c r="BC5" s="125">
        <f>IF('Indicator Date hidden'!BD6="x","x",BC$2-'Indicator Date hidden'!BD6)</f>
        <v>0</v>
      </c>
      <c r="BD5" s="125" t="str">
        <f>IF('Indicator Date hidden'!BE6="x","x",BD$2-'Indicator Date hidden'!BE6)</f>
        <v>x</v>
      </c>
      <c r="BE5" s="125">
        <f>IF('Indicator Date hidden'!BF6="x","x",BE$2-'Indicator Date hidden'!BF6)</f>
        <v>2</v>
      </c>
      <c r="BF5" s="125">
        <f>IF('Indicator Date hidden'!BG6="x","x",BF$2-'Indicator Date hidden'!BG6)</f>
        <v>0</v>
      </c>
      <c r="BG5" s="125">
        <f>IF('Indicator Date hidden'!BH6="x","x",BG$2-'Indicator Date hidden'!BH6)</f>
        <v>0</v>
      </c>
      <c r="BH5" s="125">
        <f>IF('Indicator Date hidden'!BI6="x","x",BH$2-'Indicator Date hidden'!BI6)</f>
        <v>0</v>
      </c>
      <c r="BI5" s="125">
        <f>IF('Indicator Date hidden'!BJ6="x","x",BI$2-'Indicator Date hidden'!BJ6)</f>
        <v>2</v>
      </c>
      <c r="BJ5" s="125">
        <f>IF('Indicator Date hidden'!BK6="x","x",BJ$2-'Indicator Date hidden'!BK6)</f>
        <v>1</v>
      </c>
      <c r="BK5" s="125">
        <f>IF('Indicator Date hidden'!BL6="x","x",BK$2-'Indicator Date hidden'!BL6)</f>
        <v>1</v>
      </c>
      <c r="BL5" s="125">
        <f>IF('Indicator Date hidden'!BM6="x","x",BL$2-'Indicator Date hidden'!BM6)</f>
        <v>0</v>
      </c>
      <c r="BM5" s="125">
        <f>IF('Indicator Date hidden'!BN6="x","x",BM$2-'Indicator Date hidden'!BN6)</f>
        <v>3</v>
      </c>
      <c r="BN5" s="125">
        <f>IF('Indicator Date hidden'!BO6="x","x",BN$2-'Indicator Date hidden'!BO6)</f>
        <v>2</v>
      </c>
      <c r="BO5" s="125">
        <f>IF('Indicator Date hidden'!BP6="x","x",BO$2-'Indicator Date hidden'!BP6)</f>
        <v>1</v>
      </c>
      <c r="BP5" s="125">
        <f>IF('Indicator Date hidden'!BQ6="x","x",BP$2-'Indicator Date hidden'!BQ6)</f>
        <v>0</v>
      </c>
      <c r="BQ5" s="125">
        <f>IF('Indicator Date hidden'!BR6="x","x",BQ$2-'Indicator Date hidden'!BR6)</f>
        <v>0</v>
      </c>
      <c r="BR5" s="125">
        <f>IF('Indicator Date hidden'!BS6="x","x",BR$2-'Indicator Date hidden'!BS6)</f>
        <v>0</v>
      </c>
      <c r="BS5" s="125">
        <f>IF('Indicator Date hidden'!BT6="x","x",BS$2-'Indicator Date hidden'!BT6)</f>
        <v>2</v>
      </c>
      <c r="BT5" s="125">
        <f>IF('Indicator Date hidden'!BU6="x","x",BT$2-'Indicator Date hidden'!BU6)</f>
        <v>0</v>
      </c>
      <c r="BU5" s="125">
        <f>IF('Indicator Date hidden'!BV6="x","x",BU$2-'Indicator Date hidden'!BV6)</f>
        <v>0</v>
      </c>
      <c r="BV5" s="125">
        <f>IF('Indicator Date hidden'!BW6="x","x",BV$2-'Indicator Date hidden'!BW6)</f>
        <v>0</v>
      </c>
      <c r="BW5" s="125">
        <f>IF('Indicator Date hidden'!BX6="x","x",BW$2-'Indicator Date hidden'!BX6)</f>
        <v>0</v>
      </c>
      <c r="BX5" s="125">
        <f>IF('Indicator Date hidden'!BY6="x","x",BX$2-'Indicator Date hidden'!BY6)</f>
        <v>2</v>
      </c>
      <c r="BY5" s="3">
        <f t="shared" si="0"/>
        <v>39</v>
      </c>
      <c r="BZ5" s="126">
        <f t="shared" si="1"/>
        <v>0.54929577464788737</v>
      </c>
      <c r="CA5" s="3">
        <f t="shared" si="2"/>
        <v>21</v>
      </c>
      <c r="CB5" s="126">
        <f t="shared" si="3"/>
        <v>1.1232339175986978</v>
      </c>
      <c r="CC5" s="129">
        <f t="shared" si="4"/>
        <v>0</v>
      </c>
    </row>
    <row r="6" spans="1:81" x14ac:dyDescent="0.3">
      <c r="A6" t="s">
        <v>6</v>
      </c>
      <c r="B6" s="125">
        <f>IF('Indicator Date hidden'!C7="x","x",B$2-'Indicator Date hidden'!C7)</f>
        <v>0</v>
      </c>
      <c r="C6" s="125">
        <f>IF('Indicator Date hidden'!D7="x","x",C$2-'Indicator Date hidden'!D7)</f>
        <v>0</v>
      </c>
      <c r="D6" s="125">
        <f>IF('Indicator Date hidden'!E7="x","x",D$2-'Indicator Date hidden'!E7)</f>
        <v>0</v>
      </c>
      <c r="E6" s="125">
        <f>IF('Indicator Date hidden'!F7="x","x",E$2-'Indicator Date hidden'!F7)</f>
        <v>0</v>
      </c>
      <c r="F6" s="125">
        <f>IF('Indicator Date hidden'!G7="x","x",F$2-'Indicator Date hidden'!G7)</f>
        <v>0</v>
      </c>
      <c r="G6" s="125">
        <f>IF('Indicator Date hidden'!H7="x","x",G$2-'Indicator Date hidden'!H7)</f>
        <v>0</v>
      </c>
      <c r="H6" s="125">
        <f>IF('Indicator Date hidden'!I7="x","x",H$2-'Indicator Date hidden'!I7)</f>
        <v>0</v>
      </c>
      <c r="I6" s="125">
        <f>IF('Indicator Date hidden'!J7="x","x",I$2-'Indicator Date hidden'!J7)</f>
        <v>0</v>
      </c>
      <c r="J6" s="125">
        <f>IF('Indicator Date hidden'!K7="x","x",J$2-'Indicator Date hidden'!K7)</f>
        <v>0</v>
      </c>
      <c r="K6" s="125">
        <f>IF('Indicator Date hidden'!L7="x","x",K$2-'Indicator Date hidden'!L7)</f>
        <v>0</v>
      </c>
      <c r="L6" s="125">
        <f>IF('Indicator Date hidden'!M7="x","x",L$2-'Indicator Date hidden'!M7)</f>
        <v>0</v>
      </c>
      <c r="M6" s="125">
        <f>IF('Indicator Date hidden'!N7="x","x",M$2-'Indicator Date hidden'!N7)</f>
        <v>0</v>
      </c>
      <c r="N6" s="125">
        <f>IF('Indicator Date hidden'!O7="x","x",N$2-'Indicator Date hidden'!O7)</f>
        <v>0</v>
      </c>
      <c r="O6" s="125">
        <f>IF('Indicator Date hidden'!P7="x","x",O$2-'Indicator Date hidden'!P7)</f>
        <v>0</v>
      </c>
      <c r="P6" s="125">
        <f>IF('Indicator Date hidden'!Q7="x","x",P$2-'Indicator Date hidden'!Q7)</f>
        <v>0</v>
      </c>
      <c r="Q6" s="125">
        <f>IF('Indicator Date hidden'!R7="x","x",Q$2-'Indicator Date hidden'!R7)</f>
        <v>0</v>
      </c>
      <c r="R6" s="125">
        <f>IF('Indicator Date hidden'!S7="x","x",R$2-'Indicator Date hidden'!S7)</f>
        <v>0</v>
      </c>
      <c r="S6" s="125">
        <f>IF('Indicator Date hidden'!T7="x","x",S$2-'Indicator Date hidden'!T7)</f>
        <v>0</v>
      </c>
      <c r="T6" s="125">
        <f>IF('Indicator Date hidden'!U7="x","x",T$2-'Indicator Date hidden'!U7)</f>
        <v>0</v>
      </c>
      <c r="U6" s="125">
        <f>IF('Indicator Date hidden'!V7="x","x",U$2-'Indicator Date hidden'!V7)</f>
        <v>0</v>
      </c>
      <c r="V6" s="125">
        <f>IF('Indicator Date hidden'!W7="x","x",V$2-'Indicator Date hidden'!W7)</f>
        <v>0</v>
      </c>
      <c r="W6" s="125">
        <f>IF('Indicator Date hidden'!X7="x","x",W$2-'Indicator Date hidden'!X7)</f>
        <v>0</v>
      </c>
      <c r="X6" s="125">
        <f>IF('Indicator Date hidden'!Y7="x","x",X$2-'Indicator Date hidden'!Y7)</f>
        <v>0</v>
      </c>
      <c r="Y6" s="125">
        <f>IF('Indicator Date hidden'!Z7="x","x",Y$2-'Indicator Date hidden'!Z7)</f>
        <v>0</v>
      </c>
      <c r="Z6" s="125">
        <f>IF('Indicator Date hidden'!AA7="x","x",Z$2-'Indicator Date hidden'!AA7)</f>
        <v>0</v>
      </c>
      <c r="AA6" s="125">
        <f>IF('Indicator Date hidden'!AB7="x","x",AA$2-'Indicator Date hidden'!AB7)</f>
        <v>0</v>
      </c>
      <c r="AB6" s="125">
        <f>IF('Indicator Date hidden'!AC7="x","x",AB$2-'Indicator Date hidden'!AC7)</f>
        <v>0</v>
      </c>
      <c r="AC6" s="125">
        <f>IF('Indicator Date hidden'!AD7="x","x",AC$2-'Indicator Date hidden'!AD7)</f>
        <v>1</v>
      </c>
      <c r="AD6" s="125">
        <f>IF('Indicator Date hidden'!AE7="x","x",AD$2-'Indicator Date hidden'!AE7)</f>
        <v>0</v>
      </c>
      <c r="AE6" s="125">
        <f>IF('Indicator Date hidden'!AF7="x","x",AE$2-'Indicator Date hidden'!AF7)</f>
        <v>0</v>
      </c>
      <c r="AF6" s="125">
        <f>IF('Indicator Date hidden'!AG7="x","x",AF$2-'Indicator Date hidden'!AG7)</f>
        <v>0</v>
      </c>
      <c r="AG6" s="125">
        <f>IF('Indicator Date hidden'!AH7="x","x",AG$2-'Indicator Date hidden'!AH7)</f>
        <v>0</v>
      </c>
      <c r="AH6" s="125">
        <f>IF('Indicator Date hidden'!AI7="x","x",AH$2-'Indicator Date hidden'!AI7)</f>
        <v>0</v>
      </c>
      <c r="AI6" s="125">
        <f>IF('Indicator Date hidden'!AJ7="x","x",AI$2-'Indicator Date hidden'!AJ7)</f>
        <v>1</v>
      </c>
      <c r="AJ6" s="125">
        <f>IF('Indicator Date hidden'!AK7="x","x",AJ$2-'Indicator Date hidden'!AK7)</f>
        <v>1</v>
      </c>
      <c r="AK6" s="125">
        <f>IF('Indicator Date hidden'!AL7="x","x",AK$2-'Indicator Date hidden'!AL7)</f>
        <v>1</v>
      </c>
      <c r="AL6" s="125">
        <f>IF('Indicator Date hidden'!AM7="x","x",AL$2-'Indicator Date hidden'!AM7)</f>
        <v>2</v>
      </c>
      <c r="AM6" s="125">
        <f>IF('Indicator Date hidden'!AN7="x","x",AM$2-'Indicator Date hidden'!AN7)</f>
        <v>1</v>
      </c>
      <c r="AN6" s="125">
        <f>IF('Indicator Date hidden'!AO7="x","x",AN$2-'Indicator Date hidden'!AO7)</f>
        <v>1</v>
      </c>
      <c r="AO6" s="125">
        <f>IF('Indicator Date hidden'!AP7="x","x",AO$2-'Indicator Date hidden'!AP7)</f>
        <v>1</v>
      </c>
      <c r="AP6" s="125">
        <f>IF('Indicator Date hidden'!AQ7="x","x",AP$2-'Indicator Date hidden'!AQ7)</f>
        <v>1</v>
      </c>
      <c r="AQ6" s="125">
        <f>IF('Indicator Date hidden'!AR7="x","x",AQ$2-'Indicator Date hidden'!AR7)</f>
        <v>0</v>
      </c>
      <c r="AR6" s="125">
        <f>IF('Indicator Date hidden'!AS7="x","x",AR$2-'Indicator Date hidden'!AS7)</f>
        <v>1</v>
      </c>
      <c r="AS6" s="125">
        <f>IF('Indicator Date hidden'!AT7="x","x",AS$2-'Indicator Date hidden'!AT7)</f>
        <v>1</v>
      </c>
      <c r="AT6" s="125">
        <f>IF('Indicator Date hidden'!AU7="x","x",AT$2-'Indicator Date hidden'!AU7)</f>
        <v>0</v>
      </c>
      <c r="AU6" s="125">
        <f>IF('Indicator Date hidden'!AV7="x","x",AU$2-'Indicator Date hidden'!AV7)</f>
        <v>0</v>
      </c>
      <c r="AV6" s="125">
        <f>IF('Indicator Date hidden'!AW7="x","x",AV$2-'Indicator Date hidden'!AW7)</f>
        <v>0</v>
      </c>
      <c r="AW6" s="125">
        <f>IF('Indicator Date hidden'!AX7="x","x",AW$2-'Indicator Date hidden'!AX7)</f>
        <v>0</v>
      </c>
      <c r="AX6" s="125">
        <f>IF('Indicator Date hidden'!AY7="x","x",AX$2-'Indicator Date hidden'!AY7)</f>
        <v>0</v>
      </c>
      <c r="AY6" s="125" t="str">
        <f>IF('Indicator Date hidden'!AZ7="x","x",AY$2-'Indicator Date hidden'!AZ7)</f>
        <v>x</v>
      </c>
      <c r="AZ6" s="125">
        <f>IF('Indicator Date hidden'!BA7="x","x",AZ$2-'Indicator Date hidden'!BA7)</f>
        <v>9</v>
      </c>
      <c r="BA6" s="125">
        <f>IF('Indicator Date hidden'!BB7="x","x",BA$2-'Indicator Date hidden'!BB7)</f>
        <v>0</v>
      </c>
      <c r="BB6" s="125">
        <f>IF('Indicator Date hidden'!BC7="x","x",BB$2-'Indicator Date hidden'!BC7)</f>
        <v>0</v>
      </c>
      <c r="BC6" s="125">
        <f>IF('Indicator Date hidden'!BD7="x","x",BC$2-'Indicator Date hidden'!BD7)</f>
        <v>0</v>
      </c>
      <c r="BD6" s="125" t="str">
        <f>IF('Indicator Date hidden'!BE7="x","x",BD$2-'Indicator Date hidden'!BE7)</f>
        <v>x</v>
      </c>
      <c r="BE6" s="125">
        <f>IF('Indicator Date hidden'!BF7="x","x",BE$2-'Indicator Date hidden'!BF7)</f>
        <v>1</v>
      </c>
      <c r="BF6" s="125">
        <f>IF('Indicator Date hidden'!BG7="x","x",BF$2-'Indicator Date hidden'!BG7)</f>
        <v>0</v>
      </c>
      <c r="BG6" s="125">
        <f>IF('Indicator Date hidden'!BH7="x","x",BG$2-'Indicator Date hidden'!BH7)</f>
        <v>0</v>
      </c>
      <c r="BH6" s="125">
        <f>IF('Indicator Date hidden'!BI7="x","x",BH$2-'Indicator Date hidden'!BI7)</f>
        <v>0</v>
      </c>
      <c r="BI6" s="125">
        <f>IF('Indicator Date hidden'!BJ7="x","x",BI$2-'Indicator Date hidden'!BJ7)</f>
        <v>2</v>
      </c>
      <c r="BJ6" s="125">
        <f>IF('Indicator Date hidden'!BK7="x","x",BJ$2-'Indicator Date hidden'!BK7)</f>
        <v>1</v>
      </c>
      <c r="BK6" s="125">
        <f>IF('Indicator Date hidden'!BL7="x","x",BK$2-'Indicator Date hidden'!BL7)</f>
        <v>1</v>
      </c>
      <c r="BL6" s="125">
        <f>IF('Indicator Date hidden'!BM7="x","x",BL$2-'Indicator Date hidden'!BM7)</f>
        <v>0</v>
      </c>
      <c r="BM6" s="125">
        <f>IF('Indicator Date hidden'!BN7="x","x",BM$2-'Indicator Date hidden'!BN7)</f>
        <v>3</v>
      </c>
      <c r="BN6" s="125">
        <f>IF('Indicator Date hidden'!BO7="x","x",BN$2-'Indicator Date hidden'!BO7)</f>
        <v>2</v>
      </c>
      <c r="BO6" s="125">
        <f>IF('Indicator Date hidden'!BP7="x","x",BO$2-'Indicator Date hidden'!BP7)</f>
        <v>1</v>
      </c>
      <c r="BP6" s="125">
        <f>IF('Indicator Date hidden'!BQ7="x","x",BP$2-'Indicator Date hidden'!BQ7)</f>
        <v>0</v>
      </c>
      <c r="BQ6" s="125">
        <f>IF('Indicator Date hidden'!BR7="x","x",BQ$2-'Indicator Date hidden'!BR7)</f>
        <v>0</v>
      </c>
      <c r="BR6" s="125">
        <f>IF('Indicator Date hidden'!BS7="x","x",BR$2-'Indicator Date hidden'!BS7)</f>
        <v>0</v>
      </c>
      <c r="BS6" s="125">
        <f>IF('Indicator Date hidden'!BT7="x","x",BS$2-'Indicator Date hidden'!BT7)</f>
        <v>1</v>
      </c>
      <c r="BT6" s="125">
        <f>IF('Indicator Date hidden'!BU7="x","x",BT$2-'Indicator Date hidden'!BU7)</f>
        <v>0</v>
      </c>
      <c r="BU6" s="125">
        <f>IF('Indicator Date hidden'!BV7="x","x",BU$2-'Indicator Date hidden'!BV7)</f>
        <v>0</v>
      </c>
      <c r="BV6" s="125">
        <f>IF('Indicator Date hidden'!BW7="x","x",BV$2-'Indicator Date hidden'!BW7)</f>
        <v>0</v>
      </c>
      <c r="BW6" s="125">
        <f>IF('Indicator Date hidden'!BX7="x","x",BW$2-'Indicator Date hidden'!BX7)</f>
        <v>0</v>
      </c>
      <c r="BX6" s="125">
        <f>IF('Indicator Date hidden'!BY7="x","x",BX$2-'Indicator Date hidden'!BY7)</f>
        <v>2</v>
      </c>
      <c r="BY6" s="3">
        <f t="shared" si="0"/>
        <v>35</v>
      </c>
      <c r="BZ6" s="126">
        <f t="shared" si="1"/>
        <v>0.47945205479452052</v>
      </c>
      <c r="CA6" s="3">
        <f t="shared" si="2"/>
        <v>21</v>
      </c>
      <c r="CB6" s="126">
        <f t="shared" si="3"/>
        <v>1.1948472595811794</v>
      </c>
      <c r="CC6" s="129">
        <f t="shared" si="4"/>
        <v>0</v>
      </c>
    </row>
    <row r="7" spans="1:81" x14ac:dyDescent="0.3">
      <c r="A7" t="s">
        <v>8</v>
      </c>
      <c r="B7" s="125">
        <f>IF('Indicator Date hidden'!C8="x","x",B$2-'Indicator Date hidden'!C8)</f>
        <v>0</v>
      </c>
      <c r="C7" s="125">
        <f>IF('Indicator Date hidden'!D8="x","x",C$2-'Indicator Date hidden'!D8)</f>
        <v>0</v>
      </c>
      <c r="D7" s="125">
        <f>IF('Indicator Date hidden'!E8="x","x",D$2-'Indicator Date hidden'!E8)</f>
        <v>0</v>
      </c>
      <c r="E7" s="125">
        <f>IF('Indicator Date hidden'!F8="x","x",E$2-'Indicator Date hidden'!F8)</f>
        <v>0</v>
      </c>
      <c r="F7" s="125">
        <f>IF('Indicator Date hidden'!G8="x","x",F$2-'Indicator Date hidden'!G8)</f>
        <v>0</v>
      </c>
      <c r="G7" s="125">
        <f>IF('Indicator Date hidden'!H8="x","x",G$2-'Indicator Date hidden'!H8)</f>
        <v>0</v>
      </c>
      <c r="H7" s="125">
        <f>IF('Indicator Date hidden'!I8="x","x",H$2-'Indicator Date hidden'!I8)</f>
        <v>0</v>
      </c>
      <c r="I7" s="125">
        <f>IF('Indicator Date hidden'!J8="x","x",I$2-'Indicator Date hidden'!J8)</f>
        <v>0</v>
      </c>
      <c r="J7" s="125">
        <f>IF('Indicator Date hidden'!K8="x","x",J$2-'Indicator Date hidden'!K8)</f>
        <v>0</v>
      </c>
      <c r="K7" s="125">
        <f>IF('Indicator Date hidden'!L8="x","x",K$2-'Indicator Date hidden'!L8)</f>
        <v>0</v>
      </c>
      <c r="L7" s="125">
        <f>IF('Indicator Date hidden'!M8="x","x",L$2-'Indicator Date hidden'!M8)</f>
        <v>0</v>
      </c>
      <c r="M7" s="125">
        <f>IF('Indicator Date hidden'!N8="x","x",M$2-'Indicator Date hidden'!N8)</f>
        <v>0</v>
      </c>
      <c r="N7" s="125">
        <f>IF('Indicator Date hidden'!O8="x","x",N$2-'Indicator Date hidden'!O8)</f>
        <v>0</v>
      </c>
      <c r="O7" s="125">
        <f>IF('Indicator Date hidden'!P8="x","x",O$2-'Indicator Date hidden'!P8)</f>
        <v>0</v>
      </c>
      <c r="P7" s="125">
        <f>IF('Indicator Date hidden'!Q8="x","x",P$2-'Indicator Date hidden'!Q8)</f>
        <v>0</v>
      </c>
      <c r="Q7" s="125">
        <f>IF('Indicator Date hidden'!R8="x","x",Q$2-'Indicator Date hidden'!R8)</f>
        <v>0</v>
      </c>
      <c r="R7" s="125">
        <f>IF('Indicator Date hidden'!S8="x","x",R$2-'Indicator Date hidden'!S8)</f>
        <v>0</v>
      </c>
      <c r="S7" s="125">
        <f>IF('Indicator Date hidden'!T8="x","x",S$2-'Indicator Date hidden'!T8)</f>
        <v>0</v>
      </c>
      <c r="T7" s="125">
        <f>IF('Indicator Date hidden'!U8="x","x",T$2-'Indicator Date hidden'!U8)</f>
        <v>0</v>
      </c>
      <c r="U7" s="125">
        <f>IF('Indicator Date hidden'!V8="x","x",U$2-'Indicator Date hidden'!V8)</f>
        <v>0</v>
      </c>
      <c r="V7" s="125">
        <f>IF('Indicator Date hidden'!W8="x","x",V$2-'Indicator Date hidden'!W8)</f>
        <v>0</v>
      </c>
      <c r="W7" s="125">
        <f>IF('Indicator Date hidden'!X8="x","x",W$2-'Indicator Date hidden'!X8)</f>
        <v>0</v>
      </c>
      <c r="X7" s="125">
        <f>IF('Indicator Date hidden'!Y8="x","x",X$2-'Indicator Date hidden'!Y8)</f>
        <v>0</v>
      </c>
      <c r="Y7" s="125">
        <f>IF('Indicator Date hidden'!Z8="x","x",Y$2-'Indicator Date hidden'!Z8)</f>
        <v>0</v>
      </c>
      <c r="Z7" s="125" t="str">
        <f>IF('Indicator Date hidden'!AA8="x","x",Z$2-'Indicator Date hidden'!AA8)</f>
        <v>x</v>
      </c>
      <c r="AA7" s="125">
        <f>IF('Indicator Date hidden'!AB8="x","x",AA$2-'Indicator Date hidden'!AB8)</f>
        <v>0</v>
      </c>
      <c r="AB7" s="125" t="str">
        <f>IF('Indicator Date hidden'!AC8="x","x",AB$2-'Indicator Date hidden'!AC8)</f>
        <v>x</v>
      </c>
      <c r="AC7" s="125">
        <f>IF('Indicator Date hidden'!AD8="x","x",AC$2-'Indicator Date hidden'!AD8)</f>
        <v>4</v>
      </c>
      <c r="AD7" s="125">
        <f>IF('Indicator Date hidden'!AE8="x","x",AD$2-'Indicator Date hidden'!AE8)</f>
        <v>0</v>
      </c>
      <c r="AE7" s="125" t="str">
        <f>IF('Indicator Date hidden'!AF8="x","x",AE$2-'Indicator Date hidden'!AF8)</f>
        <v>x</v>
      </c>
      <c r="AF7" s="125">
        <f>IF('Indicator Date hidden'!AG8="x","x",AF$2-'Indicator Date hidden'!AG8)</f>
        <v>0</v>
      </c>
      <c r="AG7" s="125">
        <f>IF('Indicator Date hidden'!AH8="x","x",AG$2-'Indicator Date hidden'!AH8)</f>
        <v>0</v>
      </c>
      <c r="AH7" s="125">
        <f>IF('Indicator Date hidden'!AI8="x","x",AH$2-'Indicator Date hidden'!AI8)</f>
        <v>0</v>
      </c>
      <c r="AI7" s="125">
        <f>IF('Indicator Date hidden'!AJ8="x","x",AI$2-'Indicator Date hidden'!AJ8)</f>
        <v>1</v>
      </c>
      <c r="AJ7" s="125">
        <f>IF('Indicator Date hidden'!AK8="x","x",AJ$2-'Indicator Date hidden'!AK8)</f>
        <v>1</v>
      </c>
      <c r="AK7" s="125">
        <f>IF('Indicator Date hidden'!AL8="x","x",AK$2-'Indicator Date hidden'!AL8)</f>
        <v>1</v>
      </c>
      <c r="AL7" s="125" t="str">
        <f>IF('Indicator Date hidden'!AM8="x","x",AL$2-'Indicator Date hidden'!AM8)</f>
        <v>x</v>
      </c>
      <c r="AM7" s="125">
        <f>IF('Indicator Date hidden'!AN8="x","x",AM$2-'Indicator Date hidden'!AN8)</f>
        <v>1</v>
      </c>
      <c r="AN7" s="125">
        <f>IF('Indicator Date hidden'!AO8="x","x",AN$2-'Indicator Date hidden'!AO8)</f>
        <v>1</v>
      </c>
      <c r="AO7" s="125">
        <f>IF('Indicator Date hidden'!AP8="x","x",AO$2-'Indicator Date hidden'!AP8)</f>
        <v>1</v>
      </c>
      <c r="AP7" s="125">
        <f>IF('Indicator Date hidden'!AQ8="x","x",AP$2-'Indicator Date hidden'!AQ8)</f>
        <v>1</v>
      </c>
      <c r="AQ7" s="125">
        <f>IF('Indicator Date hidden'!AR8="x","x",AQ$2-'Indicator Date hidden'!AR8)</f>
        <v>0</v>
      </c>
      <c r="AR7" s="125">
        <f>IF('Indicator Date hidden'!AS8="x","x",AR$2-'Indicator Date hidden'!AS8)</f>
        <v>1</v>
      </c>
      <c r="AS7" s="125" t="str">
        <f>IF('Indicator Date hidden'!AT8="x","x",AS$2-'Indicator Date hidden'!AT8)</f>
        <v>x</v>
      </c>
      <c r="AT7" s="125">
        <f>IF('Indicator Date hidden'!AU8="x","x",AT$2-'Indicator Date hidden'!AU8)</f>
        <v>0</v>
      </c>
      <c r="AU7" s="125" t="str">
        <f>IF('Indicator Date hidden'!AV8="x","x",AU$2-'Indicator Date hidden'!AV8)</f>
        <v>x</v>
      </c>
      <c r="AV7" s="125" t="str">
        <f>IF('Indicator Date hidden'!AW8="x","x",AV$2-'Indicator Date hidden'!AW8)</f>
        <v>x</v>
      </c>
      <c r="AW7" s="125" t="str">
        <f>IF('Indicator Date hidden'!AX8="x","x",AW$2-'Indicator Date hidden'!AX8)</f>
        <v>x</v>
      </c>
      <c r="AX7" s="125">
        <f>IF('Indicator Date hidden'!AY8="x","x",AX$2-'Indicator Date hidden'!AY8)</f>
        <v>0</v>
      </c>
      <c r="AY7" s="125" t="str">
        <f>IF('Indicator Date hidden'!AZ8="x","x",AY$2-'Indicator Date hidden'!AZ8)</f>
        <v>x</v>
      </c>
      <c r="AZ7" s="125" t="str">
        <f>IF('Indicator Date hidden'!BA8="x","x",AZ$2-'Indicator Date hidden'!BA8)</f>
        <v>x</v>
      </c>
      <c r="BA7" s="125">
        <f>IF('Indicator Date hidden'!BB8="x","x",BA$2-'Indicator Date hidden'!BB8)</f>
        <v>0</v>
      </c>
      <c r="BB7" s="125">
        <f>IF('Indicator Date hidden'!BC8="x","x",BB$2-'Indicator Date hidden'!BC8)</f>
        <v>0</v>
      </c>
      <c r="BC7" s="125">
        <f>IF('Indicator Date hidden'!BD8="x","x",BC$2-'Indicator Date hidden'!BD8)</f>
        <v>0</v>
      </c>
      <c r="BD7" s="125" t="str">
        <f>IF('Indicator Date hidden'!BE8="x","x",BD$2-'Indicator Date hidden'!BE8)</f>
        <v>x</v>
      </c>
      <c r="BE7" s="125">
        <f>IF('Indicator Date hidden'!BF8="x","x",BE$2-'Indicator Date hidden'!BF8)</f>
        <v>2</v>
      </c>
      <c r="BF7" s="125">
        <f>IF('Indicator Date hidden'!BG8="x","x",BF$2-'Indicator Date hidden'!BG8)</f>
        <v>0</v>
      </c>
      <c r="BG7" s="125">
        <f>IF('Indicator Date hidden'!BH8="x","x",BG$2-'Indicator Date hidden'!BH8)</f>
        <v>0</v>
      </c>
      <c r="BH7" s="125">
        <f>IF('Indicator Date hidden'!BI8="x","x",BH$2-'Indicator Date hidden'!BI8)</f>
        <v>0</v>
      </c>
      <c r="BI7" s="125">
        <f>IF('Indicator Date hidden'!BJ8="x","x",BI$2-'Indicator Date hidden'!BJ8)</f>
        <v>2</v>
      </c>
      <c r="BJ7" s="125">
        <f>IF('Indicator Date hidden'!BK8="x","x",BJ$2-'Indicator Date hidden'!BK8)</f>
        <v>1</v>
      </c>
      <c r="BK7" s="125" t="str">
        <f>IF('Indicator Date hidden'!BL8="x","x",BK$2-'Indicator Date hidden'!BL8)</f>
        <v>x</v>
      </c>
      <c r="BL7" s="125">
        <f>IF('Indicator Date hidden'!BM8="x","x",BL$2-'Indicator Date hidden'!BM8)</f>
        <v>0</v>
      </c>
      <c r="BM7" s="125">
        <f>IF('Indicator Date hidden'!BN8="x","x",BM$2-'Indicator Date hidden'!BN8)</f>
        <v>4</v>
      </c>
      <c r="BN7" s="125">
        <f>IF('Indicator Date hidden'!BO8="x","x",BN$2-'Indicator Date hidden'!BO8)</f>
        <v>2</v>
      </c>
      <c r="BO7" s="125">
        <f>IF('Indicator Date hidden'!BP8="x","x",BO$2-'Indicator Date hidden'!BP8)</f>
        <v>1</v>
      </c>
      <c r="BP7" s="125">
        <f>IF('Indicator Date hidden'!BQ8="x","x",BP$2-'Indicator Date hidden'!BQ8)</f>
        <v>0</v>
      </c>
      <c r="BQ7" s="125">
        <f>IF('Indicator Date hidden'!BR8="x","x",BQ$2-'Indicator Date hidden'!BR8)</f>
        <v>0</v>
      </c>
      <c r="BR7" s="125">
        <f>IF('Indicator Date hidden'!BS8="x","x",BR$2-'Indicator Date hidden'!BS8)</f>
        <v>0</v>
      </c>
      <c r="BS7" s="125">
        <f>IF('Indicator Date hidden'!BT8="x","x",BS$2-'Indicator Date hidden'!BT8)</f>
        <v>1</v>
      </c>
      <c r="BT7" s="125">
        <f>IF('Indicator Date hidden'!BU8="x","x",BT$2-'Indicator Date hidden'!BU8)</f>
        <v>0</v>
      </c>
      <c r="BU7" s="125">
        <f>IF('Indicator Date hidden'!BV8="x","x",BU$2-'Indicator Date hidden'!BV8)</f>
        <v>0</v>
      </c>
      <c r="BV7" s="125" t="str">
        <f>IF('Indicator Date hidden'!BW8="x","x",BV$2-'Indicator Date hidden'!BW8)</f>
        <v>x</v>
      </c>
      <c r="BW7" s="125">
        <f>IF('Indicator Date hidden'!BX8="x","x",BW$2-'Indicator Date hidden'!BX8)</f>
        <v>0</v>
      </c>
      <c r="BX7" s="125" t="str">
        <f>IF('Indicator Date hidden'!BY8="x","x",BX$2-'Indicator Date hidden'!BY8)</f>
        <v>x</v>
      </c>
      <c r="BY7" s="3">
        <f t="shared" si="0"/>
        <v>25</v>
      </c>
      <c r="BZ7" s="126">
        <f t="shared" si="1"/>
        <v>0.4098360655737705</v>
      </c>
      <c r="CA7" s="3">
        <f t="shared" si="2"/>
        <v>16</v>
      </c>
      <c r="CB7" s="126">
        <f t="shared" si="3"/>
        <v>0.85654757230250045</v>
      </c>
      <c r="CC7" s="129">
        <f t="shared" si="4"/>
        <v>0</v>
      </c>
    </row>
    <row r="8" spans="1:81" x14ac:dyDescent="0.3">
      <c r="A8" t="s">
        <v>10</v>
      </c>
      <c r="B8" s="125">
        <f>IF('Indicator Date hidden'!C9="x","x",B$2-'Indicator Date hidden'!C9)</f>
        <v>0</v>
      </c>
      <c r="C8" s="125">
        <f>IF('Indicator Date hidden'!D9="x","x",C$2-'Indicator Date hidden'!D9)</f>
        <v>0</v>
      </c>
      <c r="D8" s="125">
        <f>IF('Indicator Date hidden'!E9="x","x",D$2-'Indicator Date hidden'!E9)</f>
        <v>0</v>
      </c>
      <c r="E8" s="125">
        <f>IF('Indicator Date hidden'!F9="x","x",E$2-'Indicator Date hidden'!F9)</f>
        <v>0</v>
      </c>
      <c r="F8" s="125">
        <f>IF('Indicator Date hidden'!G9="x","x",F$2-'Indicator Date hidden'!G9)</f>
        <v>0</v>
      </c>
      <c r="G8" s="125">
        <f>IF('Indicator Date hidden'!H9="x","x",G$2-'Indicator Date hidden'!H9)</f>
        <v>0</v>
      </c>
      <c r="H8" s="125">
        <f>IF('Indicator Date hidden'!I9="x","x",H$2-'Indicator Date hidden'!I9)</f>
        <v>0</v>
      </c>
      <c r="I8" s="125">
        <f>IF('Indicator Date hidden'!J9="x","x",I$2-'Indicator Date hidden'!J9)</f>
        <v>0</v>
      </c>
      <c r="J8" s="125">
        <f>IF('Indicator Date hidden'!K9="x","x",J$2-'Indicator Date hidden'!K9)</f>
        <v>0</v>
      </c>
      <c r="K8" s="125">
        <f>IF('Indicator Date hidden'!L9="x","x",K$2-'Indicator Date hidden'!L9)</f>
        <v>0</v>
      </c>
      <c r="L8" s="125">
        <f>IF('Indicator Date hidden'!M9="x","x",L$2-'Indicator Date hidden'!M9)</f>
        <v>0</v>
      </c>
      <c r="M8" s="125">
        <f>IF('Indicator Date hidden'!N9="x","x",M$2-'Indicator Date hidden'!N9)</f>
        <v>0</v>
      </c>
      <c r="N8" s="125">
        <f>IF('Indicator Date hidden'!O9="x","x",N$2-'Indicator Date hidden'!O9)</f>
        <v>0</v>
      </c>
      <c r="O8" s="125">
        <f>IF('Indicator Date hidden'!P9="x","x",O$2-'Indicator Date hidden'!P9)</f>
        <v>0</v>
      </c>
      <c r="P8" s="125">
        <f>IF('Indicator Date hidden'!Q9="x","x",P$2-'Indicator Date hidden'!Q9)</f>
        <v>0</v>
      </c>
      <c r="Q8" s="125">
        <f>IF('Indicator Date hidden'!R9="x","x",Q$2-'Indicator Date hidden'!R9)</f>
        <v>0</v>
      </c>
      <c r="R8" s="125">
        <f>IF('Indicator Date hidden'!S9="x","x",R$2-'Indicator Date hidden'!S9)</f>
        <v>0</v>
      </c>
      <c r="S8" s="125">
        <f>IF('Indicator Date hidden'!T9="x","x",S$2-'Indicator Date hidden'!T9)</f>
        <v>0</v>
      </c>
      <c r="T8" s="125">
        <f>IF('Indicator Date hidden'!U9="x","x",T$2-'Indicator Date hidden'!U9)</f>
        <v>0</v>
      </c>
      <c r="U8" s="125">
        <f>IF('Indicator Date hidden'!V9="x","x",U$2-'Indicator Date hidden'!V9)</f>
        <v>0</v>
      </c>
      <c r="V8" s="125">
        <f>IF('Indicator Date hidden'!W9="x","x",V$2-'Indicator Date hidden'!W9)</f>
        <v>0</v>
      </c>
      <c r="W8" s="125">
        <f>IF('Indicator Date hidden'!X9="x","x",W$2-'Indicator Date hidden'!X9)</f>
        <v>0</v>
      </c>
      <c r="X8" s="125">
        <f>IF('Indicator Date hidden'!Y9="x","x",X$2-'Indicator Date hidden'!Y9)</f>
        <v>0</v>
      </c>
      <c r="Y8" s="125">
        <f>IF('Indicator Date hidden'!Z9="x","x",Y$2-'Indicator Date hidden'!Z9)</f>
        <v>0</v>
      </c>
      <c r="Z8" s="125">
        <f>IF('Indicator Date hidden'!AA9="x","x",Z$2-'Indicator Date hidden'!AA9)</f>
        <v>6</v>
      </c>
      <c r="AA8" s="125">
        <f>IF('Indicator Date hidden'!AB9="x","x",AA$2-'Indicator Date hidden'!AB9)</f>
        <v>3</v>
      </c>
      <c r="AB8" s="125" t="str">
        <f>IF('Indicator Date hidden'!AC9="x","x",AB$2-'Indicator Date hidden'!AC9)</f>
        <v>x</v>
      </c>
      <c r="AC8" s="125">
        <f>IF('Indicator Date hidden'!AD9="x","x",AC$2-'Indicator Date hidden'!AD9)</f>
        <v>0</v>
      </c>
      <c r="AD8" s="125">
        <f>IF('Indicator Date hidden'!AE9="x","x",AD$2-'Indicator Date hidden'!AE9)</f>
        <v>0</v>
      </c>
      <c r="AE8" s="125">
        <f>IF('Indicator Date hidden'!AF9="x","x",AE$2-'Indicator Date hidden'!AF9)</f>
        <v>0</v>
      </c>
      <c r="AF8" s="125">
        <f>IF('Indicator Date hidden'!AG9="x","x",AF$2-'Indicator Date hidden'!AG9)</f>
        <v>0</v>
      </c>
      <c r="AG8" s="125">
        <f>IF('Indicator Date hidden'!AH9="x","x",AG$2-'Indicator Date hidden'!AH9)</f>
        <v>0</v>
      </c>
      <c r="AH8" s="125">
        <f>IF('Indicator Date hidden'!AI9="x","x",AH$2-'Indicator Date hidden'!AI9)</f>
        <v>0</v>
      </c>
      <c r="AI8" s="125">
        <f>IF('Indicator Date hidden'!AJ9="x","x",AI$2-'Indicator Date hidden'!AJ9)</f>
        <v>1</v>
      </c>
      <c r="AJ8" s="125">
        <f>IF('Indicator Date hidden'!AK9="x","x",AJ$2-'Indicator Date hidden'!AK9)</f>
        <v>1</v>
      </c>
      <c r="AK8" s="125">
        <f>IF('Indicator Date hidden'!AL9="x","x",AK$2-'Indicator Date hidden'!AL9)</f>
        <v>1</v>
      </c>
      <c r="AL8" s="125" t="str">
        <f>IF('Indicator Date hidden'!AM9="x","x",AL$2-'Indicator Date hidden'!AM9)</f>
        <v>x</v>
      </c>
      <c r="AM8" s="125">
        <f>IF('Indicator Date hidden'!AN9="x","x",AM$2-'Indicator Date hidden'!AN9)</f>
        <v>1</v>
      </c>
      <c r="AN8" s="125">
        <f>IF('Indicator Date hidden'!AO9="x","x",AN$2-'Indicator Date hidden'!AO9)</f>
        <v>1</v>
      </c>
      <c r="AO8" s="125">
        <f>IF('Indicator Date hidden'!AP9="x","x",AO$2-'Indicator Date hidden'!AP9)</f>
        <v>1</v>
      </c>
      <c r="AP8" s="125">
        <f>IF('Indicator Date hidden'!AQ9="x","x",AP$2-'Indicator Date hidden'!AQ9)</f>
        <v>1</v>
      </c>
      <c r="AQ8" s="125">
        <f>IF('Indicator Date hidden'!AR9="x","x",AQ$2-'Indicator Date hidden'!AR9)</f>
        <v>0</v>
      </c>
      <c r="AR8" s="125">
        <f>IF('Indicator Date hidden'!AS9="x","x",AR$2-'Indicator Date hidden'!AS9)</f>
        <v>1</v>
      </c>
      <c r="AS8" s="125" t="str">
        <f>IF('Indicator Date hidden'!AT9="x","x",AS$2-'Indicator Date hidden'!AT9)</f>
        <v>x</v>
      </c>
      <c r="AT8" s="125">
        <f>IF('Indicator Date hidden'!AU9="x","x",AT$2-'Indicator Date hidden'!AU9)</f>
        <v>0</v>
      </c>
      <c r="AU8" s="125">
        <f>IF('Indicator Date hidden'!AV9="x","x",AU$2-'Indicator Date hidden'!AV9)</f>
        <v>0</v>
      </c>
      <c r="AV8" s="125">
        <f>IF('Indicator Date hidden'!AW9="x","x",AV$2-'Indicator Date hidden'!AW9)</f>
        <v>0</v>
      </c>
      <c r="AW8" s="125">
        <f>IF('Indicator Date hidden'!AX9="x","x",AW$2-'Indicator Date hidden'!AX9)</f>
        <v>0</v>
      </c>
      <c r="AX8" s="125">
        <f>IF('Indicator Date hidden'!AY9="x","x",AX$2-'Indicator Date hidden'!AY9)</f>
        <v>0</v>
      </c>
      <c r="AY8" s="125">
        <f>IF('Indicator Date hidden'!AZ9="x","x",AY$2-'Indicator Date hidden'!AZ9)</f>
        <v>1</v>
      </c>
      <c r="AZ8" s="125">
        <f>IF('Indicator Date hidden'!BA9="x","x",AZ$2-'Indicator Date hidden'!BA9)</f>
        <v>0</v>
      </c>
      <c r="BA8" s="125">
        <f>IF('Indicator Date hidden'!BB9="x","x",BA$2-'Indicator Date hidden'!BB9)</f>
        <v>0</v>
      </c>
      <c r="BB8" s="125">
        <f>IF('Indicator Date hidden'!BC9="x","x",BB$2-'Indicator Date hidden'!BC9)</f>
        <v>0</v>
      </c>
      <c r="BC8" s="125">
        <f>IF('Indicator Date hidden'!BD9="x","x",BC$2-'Indicator Date hidden'!BD9)</f>
        <v>0</v>
      </c>
      <c r="BD8" s="125" t="str">
        <f>IF('Indicator Date hidden'!BE9="x","x",BD$2-'Indicator Date hidden'!BE9)</f>
        <v>x</v>
      </c>
      <c r="BE8" s="125">
        <f>IF('Indicator Date hidden'!BF9="x","x",BE$2-'Indicator Date hidden'!BF9)</f>
        <v>2</v>
      </c>
      <c r="BF8" s="125">
        <f>IF('Indicator Date hidden'!BG9="x","x",BF$2-'Indicator Date hidden'!BG9)</f>
        <v>0</v>
      </c>
      <c r="BG8" s="125">
        <f>IF('Indicator Date hidden'!BH9="x","x",BG$2-'Indicator Date hidden'!BH9)</f>
        <v>0</v>
      </c>
      <c r="BH8" s="125">
        <f>IF('Indicator Date hidden'!BI9="x","x",BH$2-'Indicator Date hidden'!BI9)</f>
        <v>0</v>
      </c>
      <c r="BI8" s="125">
        <f>IF('Indicator Date hidden'!BJ9="x","x",BI$2-'Indicator Date hidden'!BJ9)</f>
        <v>0</v>
      </c>
      <c r="BJ8" s="125">
        <f>IF('Indicator Date hidden'!BK9="x","x",BJ$2-'Indicator Date hidden'!BK9)</f>
        <v>1</v>
      </c>
      <c r="BK8" s="125">
        <f>IF('Indicator Date hidden'!BL9="x","x",BK$2-'Indicator Date hidden'!BL9)</f>
        <v>1</v>
      </c>
      <c r="BL8" s="125">
        <f>IF('Indicator Date hidden'!BM9="x","x",BL$2-'Indicator Date hidden'!BM9)</f>
        <v>0</v>
      </c>
      <c r="BM8" s="125">
        <f>IF('Indicator Date hidden'!BN9="x","x",BM$2-'Indicator Date hidden'!BN9)</f>
        <v>3</v>
      </c>
      <c r="BN8" s="125">
        <f>IF('Indicator Date hidden'!BO9="x","x",BN$2-'Indicator Date hidden'!BO9)</f>
        <v>2</v>
      </c>
      <c r="BO8" s="125">
        <f>IF('Indicator Date hidden'!BP9="x","x",BO$2-'Indicator Date hidden'!BP9)</f>
        <v>1</v>
      </c>
      <c r="BP8" s="125">
        <f>IF('Indicator Date hidden'!BQ9="x","x",BP$2-'Indicator Date hidden'!BQ9)</f>
        <v>0</v>
      </c>
      <c r="BQ8" s="125">
        <f>IF('Indicator Date hidden'!BR9="x","x",BQ$2-'Indicator Date hidden'!BR9)</f>
        <v>1</v>
      </c>
      <c r="BR8" s="125">
        <f>IF('Indicator Date hidden'!BS9="x","x",BR$2-'Indicator Date hidden'!BS9)</f>
        <v>1</v>
      </c>
      <c r="BS8" s="125">
        <f>IF('Indicator Date hidden'!BT9="x","x",BS$2-'Indicator Date hidden'!BT9)</f>
        <v>1</v>
      </c>
      <c r="BT8" s="125">
        <f>IF('Indicator Date hidden'!BU9="x","x",BT$2-'Indicator Date hidden'!BU9)</f>
        <v>0</v>
      </c>
      <c r="BU8" s="125">
        <f>IF('Indicator Date hidden'!BV9="x","x",BU$2-'Indicator Date hidden'!BV9)</f>
        <v>0</v>
      </c>
      <c r="BV8" s="125">
        <f>IF('Indicator Date hidden'!BW9="x","x",BV$2-'Indicator Date hidden'!BW9)</f>
        <v>0</v>
      </c>
      <c r="BW8" s="125">
        <f>IF('Indicator Date hidden'!BX9="x","x",BW$2-'Indicator Date hidden'!BX9)</f>
        <v>0</v>
      </c>
      <c r="BX8" s="125">
        <f>IF('Indicator Date hidden'!BY9="x","x",BX$2-'Indicator Date hidden'!BY9)</f>
        <v>2</v>
      </c>
      <c r="BY8" s="3">
        <f t="shared" si="0"/>
        <v>33</v>
      </c>
      <c r="BZ8" s="126">
        <f t="shared" si="1"/>
        <v>0.46478873239436619</v>
      </c>
      <c r="CA8" s="3">
        <f t="shared" si="2"/>
        <v>21</v>
      </c>
      <c r="CB8" s="126">
        <f t="shared" si="3"/>
        <v>0.96167380366825705</v>
      </c>
      <c r="CC8" s="129">
        <f t="shared" si="4"/>
        <v>0</v>
      </c>
    </row>
    <row r="9" spans="1:81" x14ac:dyDescent="0.3">
      <c r="A9" t="s">
        <v>12</v>
      </c>
      <c r="B9" s="125">
        <f>IF('Indicator Date hidden'!C10="x","x",B$2-'Indicator Date hidden'!C10)</f>
        <v>0</v>
      </c>
      <c r="C9" s="125">
        <f>IF('Indicator Date hidden'!D10="x","x",C$2-'Indicator Date hidden'!D10)</f>
        <v>0</v>
      </c>
      <c r="D9" s="125">
        <f>IF('Indicator Date hidden'!E10="x","x",D$2-'Indicator Date hidden'!E10)</f>
        <v>0</v>
      </c>
      <c r="E9" s="125">
        <f>IF('Indicator Date hidden'!F10="x","x",E$2-'Indicator Date hidden'!F10)</f>
        <v>0</v>
      </c>
      <c r="F9" s="125">
        <f>IF('Indicator Date hidden'!G10="x","x",F$2-'Indicator Date hidden'!G10)</f>
        <v>0</v>
      </c>
      <c r="G9" s="125">
        <f>IF('Indicator Date hidden'!H10="x","x",G$2-'Indicator Date hidden'!H10)</f>
        <v>0</v>
      </c>
      <c r="H9" s="125">
        <f>IF('Indicator Date hidden'!I10="x","x",H$2-'Indicator Date hidden'!I10)</f>
        <v>0</v>
      </c>
      <c r="I9" s="125">
        <f>IF('Indicator Date hidden'!J10="x","x",I$2-'Indicator Date hidden'!J10)</f>
        <v>0</v>
      </c>
      <c r="J9" s="125">
        <f>IF('Indicator Date hidden'!K10="x","x",J$2-'Indicator Date hidden'!K10)</f>
        <v>0</v>
      </c>
      <c r="K9" s="125">
        <f>IF('Indicator Date hidden'!L10="x","x",K$2-'Indicator Date hidden'!L10)</f>
        <v>0</v>
      </c>
      <c r="L9" s="125">
        <f>IF('Indicator Date hidden'!M10="x","x",L$2-'Indicator Date hidden'!M10)</f>
        <v>0</v>
      </c>
      <c r="M9" s="125">
        <f>IF('Indicator Date hidden'!N10="x","x",M$2-'Indicator Date hidden'!N10)</f>
        <v>0</v>
      </c>
      <c r="N9" s="125">
        <f>IF('Indicator Date hidden'!O10="x","x",N$2-'Indicator Date hidden'!O10)</f>
        <v>0</v>
      </c>
      <c r="O9" s="125">
        <f>IF('Indicator Date hidden'!P10="x","x",O$2-'Indicator Date hidden'!P10)</f>
        <v>0</v>
      </c>
      <c r="P9" s="125">
        <f>IF('Indicator Date hidden'!Q10="x","x",P$2-'Indicator Date hidden'!Q10)</f>
        <v>0</v>
      </c>
      <c r="Q9" s="125">
        <f>IF('Indicator Date hidden'!R10="x","x",Q$2-'Indicator Date hidden'!R10)</f>
        <v>0</v>
      </c>
      <c r="R9" s="125">
        <f>IF('Indicator Date hidden'!S10="x","x",R$2-'Indicator Date hidden'!S10)</f>
        <v>0</v>
      </c>
      <c r="S9" s="125">
        <f>IF('Indicator Date hidden'!T10="x","x",S$2-'Indicator Date hidden'!T10)</f>
        <v>0</v>
      </c>
      <c r="T9" s="125">
        <f>IF('Indicator Date hidden'!U10="x","x",T$2-'Indicator Date hidden'!U10)</f>
        <v>0</v>
      </c>
      <c r="U9" s="125">
        <f>IF('Indicator Date hidden'!V10="x","x",U$2-'Indicator Date hidden'!V10)</f>
        <v>0</v>
      </c>
      <c r="V9" s="125">
        <f>IF('Indicator Date hidden'!W10="x","x",V$2-'Indicator Date hidden'!W10)</f>
        <v>0</v>
      </c>
      <c r="W9" s="125">
        <f>IF('Indicator Date hidden'!X10="x","x",W$2-'Indicator Date hidden'!X10)</f>
        <v>0</v>
      </c>
      <c r="X9" s="125">
        <f>IF('Indicator Date hidden'!Y10="x","x",X$2-'Indicator Date hidden'!Y10)</f>
        <v>0</v>
      </c>
      <c r="Y9" s="125">
        <f>IF('Indicator Date hidden'!Z10="x","x",Y$2-'Indicator Date hidden'!Z10)</f>
        <v>0</v>
      </c>
      <c r="Z9" s="125">
        <f>IF('Indicator Date hidden'!AA10="x","x",Z$2-'Indicator Date hidden'!AA10)</f>
        <v>5</v>
      </c>
      <c r="AA9" s="125">
        <f>IF('Indicator Date hidden'!AB10="x","x",AA$2-'Indicator Date hidden'!AB10)</f>
        <v>0</v>
      </c>
      <c r="AB9" s="125">
        <f>IF('Indicator Date hidden'!AC10="x","x",AB$2-'Indicator Date hidden'!AC10)</f>
        <v>0</v>
      </c>
      <c r="AC9" s="125">
        <f>IF('Indicator Date hidden'!AD10="x","x",AC$2-'Indicator Date hidden'!AD10)</f>
        <v>0</v>
      </c>
      <c r="AD9" s="125">
        <f>IF('Indicator Date hidden'!AE10="x","x",AD$2-'Indicator Date hidden'!AE10)</f>
        <v>0</v>
      </c>
      <c r="AE9" s="125">
        <f>IF('Indicator Date hidden'!AF10="x","x",AE$2-'Indicator Date hidden'!AF10)</f>
        <v>0</v>
      </c>
      <c r="AF9" s="125">
        <f>IF('Indicator Date hidden'!AG10="x","x",AF$2-'Indicator Date hidden'!AG10)</f>
        <v>0</v>
      </c>
      <c r="AG9" s="125">
        <f>IF('Indicator Date hidden'!AH10="x","x",AG$2-'Indicator Date hidden'!AH10)</f>
        <v>0</v>
      </c>
      <c r="AH9" s="125">
        <f>IF('Indicator Date hidden'!AI10="x","x",AH$2-'Indicator Date hidden'!AI10)</f>
        <v>0</v>
      </c>
      <c r="AI9" s="125">
        <f>IF('Indicator Date hidden'!AJ10="x","x",AI$2-'Indicator Date hidden'!AJ10)</f>
        <v>1</v>
      </c>
      <c r="AJ9" s="125">
        <f>IF('Indicator Date hidden'!AK10="x","x",AJ$2-'Indicator Date hidden'!AK10)</f>
        <v>1</v>
      </c>
      <c r="AK9" s="125">
        <f>IF('Indicator Date hidden'!AL10="x","x",AK$2-'Indicator Date hidden'!AL10)</f>
        <v>1</v>
      </c>
      <c r="AL9" s="125">
        <f>IF('Indicator Date hidden'!AM10="x","x",AL$2-'Indicator Date hidden'!AM10)</f>
        <v>2</v>
      </c>
      <c r="AM9" s="125">
        <f>IF('Indicator Date hidden'!AN10="x","x",AM$2-'Indicator Date hidden'!AN10)</f>
        <v>1</v>
      </c>
      <c r="AN9" s="125">
        <f>IF('Indicator Date hidden'!AO10="x","x",AN$2-'Indicator Date hidden'!AO10)</f>
        <v>1</v>
      </c>
      <c r="AO9" s="125">
        <f>IF('Indicator Date hidden'!AP10="x","x",AO$2-'Indicator Date hidden'!AP10)</f>
        <v>1</v>
      </c>
      <c r="AP9" s="125">
        <f>IF('Indicator Date hidden'!AQ10="x","x",AP$2-'Indicator Date hidden'!AQ10)</f>
        <v>1</v>
      </c>
      <c r="AQ9" s="125">
        <f>IF('Indicator Date hidden'!AR10="x","x",AQ$2-'Indicator Date hidden'!AR10)</f>
        <v>0</v>
      </c>
      <c r="AR9" s="125">
        <f>IF('Indicator Date hidden'!AS10="x","x",AR$2-'Indicator Date hidden'!AS10)</f>
        <v>1</v>
      </c>
      <c r="AS9" s="125">
        <f>IF('Indicator Date hidden'!AT10="x","x",AS$2-'Indicator Date hidden'!AT10)</f>
        <v>1</v>
      </c>
      <c r="AT9" s="125">
        <f>IF('Indicator Date hidden'!AU10="x","x",AT$2-'Indicator Date hidden'!AU10)</f>
        <v>0</v>
      </c>
      <c r="AU9" s="125">
        <f>IF('Indicator Date hidden'!AV10="x","x",AU$2-'Indicator Date hidden'!AV10)</f>
        <v>0</v>
      </c>
      <c r="AV9" s="125">
        <f>IF('Indicator Date hidden'!AW10="x","x",AV$2-'Indicator Date hidden'!AW10)</f>
        <v>0</v>
      </c>
      <c r="AW9" s="125">
        <f>IF('Indicator Date hidden'!AX10="x","x",AW$2-'Indicator Date hidden'!AX10)</f>
        <v>0</v>
      </c>
      <c r="AX9" s="125">
        <f>IF('Indicator Date hidden'!AY10="x","x",AX$2-'Indicator Date hidden'!AY10)</f>
        <v>0</v>
      </c>
      <c r="AY9" s="125">
        <f>IF('Indicator Date hidden'!AZ10="x","x",AY$2-'Indicator Date hidden'!AZ10)</f>
        <v>1</v>
      </c>
      <c r="AZ9" s="125">
        <f>IF('Indicator Date hidden'!BA10="x","x",AZ$2-'Indicator Date hidden'!BA10)</f>
        <v>0</v>
      </c>
      <c r="BA9" s="125">
        <f>IF('Indicator Date hidden'!BB10="x","x",BA$2-'Indicator Date hidden'!BB10)</f>
        <v>0</v>
      </c>
      <c r="BB9" s="125">
        <f>IF('Indicator Date hidden'!BC10="x","x",BB$2-'Indicator Date hidden'!BC10)</f>
        <v>0</v>
      </c>
      <c r="BC9" s="125">
        <f>IF('Indicator Date hidden'!BD10="x","x",BC$2-'Indicator Date hidden'!BD10)</f>
        <v>0</v>
      </c>
      <c r="BD9" s="125" t="str">
        <f>IF('Indicator Date hidden'!BE10="x","x",BD$2-'Indicator Date hidden'!BE10)</f>
        <v>x</v>
      </c>
      <c r="BE9" s="125">
        <f>IF('Indicator Date hidden'!BF10="x","x",BE$2-'Indicator Date hidden'!BF10)</f>
        <v>2</v>
      </c>
      <c r="BF9" s="125">
        <f>IF('Indicator Date hidden'!BG10="x","x",BF$2-'Indicator Date hidden'!BG10)</f>
        <v>0</v>
      </c>
      <c r="BG9" s="125">
        <f>IF('Indicator Date hidden'!BH10="x","x",BG$2-'Indicator Date hidden'!BH10)</f>
        <v>0</v>
      </c>
      <c r="BH9" s="125">
        <f>IF('Indicator Date hidden'!BI10="x","x",BH$2-'Indicator Date hidden'!BI10)</f>
        <v>0</v>
      </c>
      <c r="BI9" s="125">
        <f>IF('Indicator Date hidden'!BJ10="x","x",BI$2-'Indicator Date hidden'!BJ10)</f>
        <v>2</v>
      </c>
      <c r="BJ9" s="125">
        <f>IF('Indicator Date hidden'!BK10="x","x",BJ$2-'Indicator Date hidden'!BK10)</f>
        <v>1</v>
      </c>
      <c r="BK9" s="125">
        <f>IF('Indicator Date hidden'!BL10="x","x",BK$2-'Indicator Date hidden'!BL10)</f>
        <v>1</v>
      </c>
      <c r="BL9" s="125">
        <f>IF('Indicator Date hidden'!BM10="x","x",BL$2-'Indicator Date hidden'!BM10)</f>
        <v>0</v>
      </c>
      <c r="BM9" s="125">
        <f>IF('Indicator Date hidden'!BN10="x","x",BM$2-'Indicator Date hidden'!BN10)</f>
        <v>3</v>
      </c>
      <c r="BN9" s="125">
        <f>IF('Indicator Date hidden'!BO10="x","x",BN$2-'Indicator Date hidden'!BO10)</f>
        <v>2</v>
      </c>
      <c r="BO9" s="125">
        <f>IF('Indicator Date hidden'!BP10="x","x",BO$2-'Indicator Date hidden'!BP10)</f>
        <v>1</v>
      </c>
      <c r="BP9" s="125">
        <f>IF('Indicator Date hidden'!BQ10="x","x",BP$2-'Indicator Date hidden'!BQ10)</f>
        <v>0</v>
      </c>
      <c r="BQ9" s="125">
        <f>IF('Indicator Date hidden'!BR10="x","x",BQ$2-'Indicator Date hidden'!BR10)</f>
        <v>0</v>
      </c>
      <c r="BR9" s="125">
        <f>IF('Indicator Date hidden'!BS10="x","x",BR$2-'Indicator Date hidden'!BS10)</f>
        <v>0</v>
      </c>
      <c r="BS9" s="125">
        <f>IF('Indicator Date hidden'!BT10="x","x",BS$2-'Indicator Date hidden'!BT10)</f>
        <v>4</v>
      </c>
      <c r="BT9" s="125">
        <f>IF('Indicator Date hidden'!BU10="x","x",BT$2-'Indicator Date hidden'!BU10)</f>
        <v>0</v>
      </c>
      <c r="BU9" s="125">
        <f>IF('Indicator Date hidden'!BV10="x","x",BU$2-'Indicator Date hidden'!BV10)</f>
        <v>0</v>
      </c>
      <c r="BV9" s="125">
        <f>IF('Indicator Date hidden'!BW10="x","x",BV$2-'Indicator Date hidden'!BW10)</f>
        <v>0</v>
      </c>
      <c r="BW9" s="125">
        <f>IF('Indicator Date hidden'!BX10="x","x",BW$2-'Indicator Date hidden'!BX10)</f>
        <v>0</v>
      </c>
      <c r="BX9" s="125">
        <f>IF('Indicator Date hidden'!BY10="x","x",BX$2-'Indicator Date hidden'!BY10)</f>
        <v>2</v>
      </c>
      <c r="BY9" s="3">
        <f t="shared" si="0"/>
        <v>35</v>
      </c>
      <c r="BZ9" s="126">
        <f t="shared" si="1"/>
        <v>0.47297297297297297</v>
      </c>
      <c r="CA9" s="3">
        <f t="shared" si="2"/>
        <v>21</v>
      </c>
      <c r="CB9" s="126">
        <f t="shared" si="3"/>
        <v>0.94758545179774101</v>
      </c>
      <c r="CC9" s="129">
        <f t="shared" si="4"/>
        <v>0</v>
      </c>
    </row>
    <row r="10" spans="1:81" x14ac:dyDescent="0.3">
      <c r="A10" t="s">
        <v>14</v>
      </c>
      <c r="B10" s="125">
        <f>IF('Indicator Date hidden'!C11="x","x",B$2-'Indicator Date hidden'!C11)</f>
        <v>0</v>
      </c>
      <c r="C10" s="125">
        <f>IF('Indicator Date hidden'!D11="x","x",C$2-'Indicator Date hidden'!D11)</f>
        <v>0</v>
      </c>
      <c r="D10" s="125">
        <f>IF('Indicator Date hidden'!E11="x","x",D$2-'Indicator Date hidden'!E11)</f>
        <v>0</v>
      </c>
      <c r="E10" s="125">
        <f>IF('Indicator Date hidden'!F11="x","x",E$2-'Indicator Date hidden'!F11)</f>
        <v>0</v>
      </c>
      <c r="F10" s="125">
        <f>IF('Indicator Date hidden'!G11="x","x",F$2-'Indicator Date hidden'!G11)</f>
        <v>0</v>
      </c>
      <c r="G10" s="125">
        <f>IF('Indicator Date hidden'!H11="x","x",G$2-'Indicator Date hidden'!H11)</f>
        <v>0</v>
      </c>
      <c r="H10" s="125">
        <f>IF('Indicator Date hidden'!I11="x","x",H$2-'Indicator Date hidden'!I11)</f>
        <v>0</v>
      </c>
      <c r="I10" s="125">
        <f>IF('Indicator Date hidden'!J11="x","x",I$2-'Indicator Date hidden'!J11)</f>
        <v>0</v>
      </c>
      <c r="J10" s="125">
        <f>IF('Indicator Date hidden'!K11="x","x",J$2-'Indicator Date hidden'!K11)</f>
        <v>0</v>
      </c>
      <c r="K10" s="125">
        <f>IF('Indicator Date hidden'!L11="x","x",K$2-'Indicator Date hidden'!L11)</f>
        <v>0</v>
      </c>
      <c r="L10" s="125">
        <f>IF('Indicator Date hidden'!M11="x","x",L$2-'Indicator Date hidden'!M11)</f>
        <v>0</v>
      </c>
      <c r="M10" s="125">
        <f>IF('Indicator Date hidden'!N11="x","x",M$2-'Indicator Date hidden'!N11)</f>
        <v>0</v>
      </c>
      <c r="N10" s="125">
        <f>IF('Indicator Date hidden'!O11="x","x",N$2-'Indicator Date hidden'!O11)</f>
        <v>0</v>
      </c>
      <c r="O10" s="125">
        <f>IF('Indicator Date hidden'!P11="x","x",O$2-'Indicator Date hidden'!P11)</f>
        <v>0</v>
      </c>
      <c r="P10" s="125">
        <f>IF('Indicator Date hidden'!Q11="x","x",P$2-'Indicator Date hidden'!Q11)</f>
        <v>0</v>
      </c>
      <c r="Q10" s="125">
        <f>IF('Indicator Date hidden'!R11="x","x",Q$2-'Indicator Date hidden'!R11)</f>
        <v>0</v>
      </c>
      <c r="R10" s="125">
        <f>IF('Indicator Date hidden'!S11="x","x",R$2-'Indicator Date hidden'!S11)</f>
        <v>0</v>
      </c>
      <c r="S10" s="125">
        <f>IF('Indicator Date hidden'!T11="x","x",S$2-'Indicator Date hidden'!T11)</f>
        <v>0</v>
      </c>
      <c r="T10" s="125">
        <f>IF('Indicator Date hidden'!U11="x","x",T$2-'Indicator Date hidden'!U11)</f>
        <v>0</v>
      </c>
      <c r="U10" s="125">
        <f>IF('Indicator Date hidden'!V11="x","x",U$2-'Indicator Date hidden'!V11)</f>
        <v>0</v>
      </c>
      <c r="V10" s="125">
        <f>IF('Indicator Date hidden'!W11="x","x",V$2-'Indicator Date hidden'!W11)</f>
        <v>0</v>
      </c>
      <c r="W10" s="125">
        <f>IF('Indicator Date hidden'!X11="x","x",W$2-'Indicator Date hidden'!X11)</f>
        <v>0</v>
      </c>
      <c r="X10" s="125">
        <f>IF('Indicator Date hidden'!Y11="x","x",X$2-'Indicator Date hidden'!Y11)</f>
        <v>0</v>
      </c>
      <c r="Y10" s="125">
        <f>IF('Indicator Date hidden'!Z11="x","x",Y$2-'Indicator Date hidden'!Z11)</f>
        <v>0</v>
      </c>
      <c r="Z10" s="125">
        <f>IF('Indicator Date hidden'!AA11="x","x",Z$2-'Indicator Date hidden'!AA11)</f>
        <v>5</v>
      </c>
      <c r="AA10" s="125">
        <f>IF('Indicator Date hidden'!AB11="x","x",AA$2-'Indicator Date hidden'!AB11)</f>
        <v>0</v>
      </c>
      <c r="AB10" s="125" t="str">
        <f>IF('Indicator Date hidden'!AC11="x","x",AB$2-'Indicator Date hidden'!AC11)</f>
        <v>x</v>
      </c>
      <c r="AC10" s="125">
        <f>IF('Indicator Date hidden'!AD11="x","x",AC$2-'Indicator Date hidden'!AD11)</f>
        <v>0</v>
      </c>
      <c r="AD10" s="125">
        <f>IF('Indicator Date hidden'!AE11="x","x",AD$2-'Indicator Date hidden'!AE11)</f>
        <v>0</v>
      </c>
      <c r="AE10" s="125" t="str">
        <f>IF('Indicator Date hidden'!AF11="x","x",AE$2-'Indicator Date hidden'!AF11)</f>
        <v>x</v>
      </c>
      <c r="AF10" s="125">
        <f>IF('Indicator Date hidden'!AG11="x","x",AF$2-'Indicator Date hidden'!AG11)</f>
        <v>0</v>
      </c>
      <c r="AG10" s="125">
        <f>IF('Indicator Date hidden'!AH11="x","x",AG$2-'Indicator Date hidden'!AH11)</f>
        <v>0</v>
      </c>
      <c r="AH10" s="125">
        <f>IF('Indicator Date hidden'!AI11="x","x",AH$2-'Indicator Date hidden'!AI11)</f>
        <v>0</v>
      </c>
      <c r="AI10" s="125">
        <f>IF('Indicator Date hidden'!AJ11="x","x",AI$2-'Indicator Date hidden'!AJ11)</f>
        <v>1</v>
      </c>
      <c r="AJ10" s="125">
        <f>IF('Indicator Date hidden'!AK11="x","x",AJ$2-'Indicator Date hidden'!AK11)</f>
        <v>1</v>
      </c>
      <c r="AK10" s="125">
        <f>IF('Indicator Date hidden'!AL11="x","x",AK$2-'Indicator Date hidden'!AL11)</f>
        <v>1</v>
      </c>
      <c r="AL10" s="125" t="str">
        <f>IF('Indicator Date hidden'!AM11="x","x",AL$2-'Indicator Date hidden'!AM11)</f>
        <v>x</v>
      </c>
      <c r="AM10" s="125">
        <f>IF('Indicator Date hidden'!AN11="x","x",AM$2-'Indicator Date hidden'!AN11)</f>
        <v>1</v>
      </c>
      <c r="AN10" s="125">
        <f>IF('Indicator Date hidden'!AO11="x","x",AN$2-'Indicator Date hidden'!AO11)</f>
        <v>1</v>
      </c>
      <c r="AO10" s="125">
        <f>IF('Indicator Date hidden'!AP11="x","x",AO$2-'Indicator Date hidden'!AP11)</f>
        <v>1</v>
      </c>
      <c r="AP10" s="125" t="str">
        <f>IF('Indicator Date hidden'!AQ11="x","x",AP$2-'Indicator Date hidden'!AQ11)</f>
        <v>x</v>
      </c>
      <c r="AQ10" s="125">
        <f>IF('Indicator Date hidden'!AR11="x","x",AQ$2-'Indicator Date hidden'!AR11)</f>
        <v>0</v>
      </c>
      <c r="AR10" s="125">
        <f>IF('Indicator Date hidden'!AS11="x","x",AR$2-'Indicator Date hidden'!AS11)</f>
        <v>1</v>
      </c>
      <c r="AS10" s="125">
        <f>IF('Indicator Date hidden'!AT11="x","x",AS$2-'Indicator Date hidden'!AT11)</f>
        <v>10</v>
      </c>
      <c r="AT10" s="125">
        <f>IF('Indicator Date hidden'!AU11="x","x",AT$2-'Indicator Date hidden'!AU11)</f>
        <v>0</v>
      </c>
      <c r="AU10" s="125">
        <f>IF('Indicator Date hidden'!AV11="x","x",AU$2-'Indicator Date hidden'!AV11)</f>
        <v>0</v>
      </c>
      <c r="AV10" s="125">
        <f>IF('Indicator Date hidden'!AW11="x","x",AV$2-'Indicator Date hidden'!AW11)</f>
        <v>0</v>
      </c>
      <c r="AW10" s="125" t="str">
        <f>IF('Indicator Date hidden'!AX11="x","x",AW$2-'Indicator Date hidden'!AX11)</f>
        <v>x</v>
      </c>
      <c r="AX10" s="125">
        <f>IF('Indicator Date hidden'!AY11="x","x",AX$2-'Indicator Date hidden'!AY11)</f>
        <v>0</v>
      </c>
      <c r="AY10" s="125">
        <f>IF('Indicator Date hidden'!AZ11="x","x",AY$2-'Indicator Date hidden'!AZ11)</f>
        <v>1</v>
      </c>
      <c r="AZ10" s="125">
        <f>IF('Indicator Date hidden'!BA11="x","x",AZ$2-'Indicator Date hidden'!BA11)</f>
        <v>3</v>
      </c>
      <c r="BA10" s="125">
        <f>IF('Indicator Date hidden'!BB11="x","x",BA$2-'Indicator Date hidden'!BB11)</f>
        <v>0</v>
      </c>
      <c r="BB10" s="125">
        <f>IF('Indicator Date hidden'!BC11="x","x",BB$2-'Indicator Date hidden'!BC11)</f>
        <v>0</v>
      </c>
      <c r="BC10" s="125">
        <f>IF('Indicator Date hidden'!BD11="x","x",BC$2-'Indicator Date hidden'!BD11)</f>
        <v>0</v>
      </c>
      <c r="BD10" s="125" t="str">
        <f>IF('Indicator Date hidden'!BE11="x","x",BD$2-'Indicator Date hidden'!BE11)</f>
        <v>x</v>
      </c>
      <c r="BE10" s="125">
        <f>IF('Indicator Date hidden'!BF11="x","x",BE$2-'Indicator Date hidden'!BF11)</f>
        <v>2</v>
      </c>
      <c r="BF10" s="125">
        <f>IF('Indicator Date hidden'!BG11="x","x",BF$2-'Indicator Date hidden'!BG11)</f>
        <v>0</v>
      </c>
      <c r="BG10" s="125">
        <f>IF('Indicator Date hidden'!BH11="x","x",BG$2-'Indicator Date hidden'!BH11)</f>
        <v>0</v>
      </c>
      <c r="BH10" s="125">
        <f>IF('Indicator Date hidden'!BI11="x","x",BH$2-'Indicator Date hidden'!BI11)</f>
        <v>0</v>
      </c>
      <c r="BI10" s="125">
        <f>IF('Indicator Date hidden'!BJ11="x","x",BI$2-'Indicator Date hidden'!BJ11)</f>
        <v>0</v>
      </c>
      <c r="BJ10" s="125">
        <f>IF('Indicator Date hidden'!BK11="x","x",BJ$2-'Indicator Date hidden'!BK11)</f>
        <v>1</v>
      </c>
      <c r="BK10" s="125">
        <f>IF('Indicator Date hidden'!BL11="x","x",BK$2-'Indicator Date hidden'!BL11)</f>
        <v>1</v>
      </c>
      <c r="BL10" s="125">
        <f>IF('Indicator Date hidden'!BM11="x","x",BL$2-'Indicator Date hidden'!BM11)</f>
        <v>0</v>
      </c>
      <c r="BM10" s="125" t="str">
        <f>IF('Indicator Date hidden'!BN11="x","x",BM$2-'Indicator Date hidden'!BN11)</f>
        <v>x</v>
      </c>
      <c r="BN10" s="125">
        <f>IF('Indicator Date hidden'!BO11="x","x",BN$2-'Indicator Date hidden'!BO11)</f>
        <v>2</v>
      </c>
      <c r="BO10" s="125">
        <f>IF('Indicator Date hidden'!BP11="x","x",BO$2-'Indicator Date hidden'!BP11)</f>
        <v>1</v>
      </c>
      <c r="BP10" s="125">
        <f>IF('Indicator Date hidden'!BQ11="x","x",BP$2-'Indicator Date hidden'!BQ11)</f>
        <v>0</v>
      </c>
      <c r="BQ10" s="125">
        <f>IF('Indicator Date hidden'!BR11="x","x",BQ$2-'Indicator Date hidden'!BR11)</f>
        <v>0</v>
      </c>
      <c r="BR10" s="125">
        <f>IF('Indicator Date hidden'!BS11="x","x",BR$2-'Indicator Date hidden'!BS11)</f>
        <v>0</v>
      </c>
      <c r="BS10" s="125">
        <f>IF('Indicator Date hidden'!BT11="x","x",BS$2-'Indicator Date hidden'!BT11)</f>
        <v>2</v>
      </c>
      <c r="BT10" s="125">
        <f>IF('Indicator Date hidden'!BU11="x","x",BT$2-'Indicator Date hidden'!BU11)</f>
        <v>0</v>
      </c>
      <c r="BU10" s="125">
        <f>IF('Indicator Date hidden'!BV11="x","x",BU$2-'Indicator Date hidden'!BV11)</f>
        <v>0</v>
      </c>
      <c r="BV10" s="125">
        <f>IF('Indicator Date hidden'!BW11="x","x",BV$2-'Indicator Date hidden'!BW11)</f>
        <v>0</v>
      </c>
      <c r="BW10" s="125">
        <f>IF('Indicator Date hidden'!BX11="x","x",BW$2-'Indicator Date hidden'!BX11)</f>
        <v>0</v>
      </c>
      <c r="BX10" s="125">
        <f>IF('Indicator Date hidden'!BY11="x","x",BX$2-'Indicator Date hidden'!BY11)</f>
        <v>2</v>
      </c>
      <c r="BY10" s="3">
        <f t="shared" si="0"/>
        <v>37</v>
      </c>
      <c r="BZ10" s="126">
        <f t="shared" si="1"/>
        <v>0.54411764705882348</v>
      </c>
      <c r="CA10" s="3">
        <f t="shared" si="2"/>
        <v>18</v>
      </c>
      <c r="CB10" s="126">
        <f t="shared" si="3"/>
        <v>1.439299498013773</v>
      </c>
      <c r="CC10" s="129">
        <f t="shared" si="4"/>
        <v>0</v>
      </c>
    </row>
    <row r="11" spans="1:81" x14ac:dyDescent="0.3">
      <c r="A11" t="s">
        <v>16</v>
      </c>
      <c r="B11" s="125">
        <f>IF('Indicator Date hidden'!C12="x","x",B$2-'Indicator Date hidden'!C12)</f>
        <v>0</v>
      </c>
      <c r="C11" s="125">
        <f>IF('Indicator Date hidden'!D12="x","x",C$2-'Indicator Date hidden'!D12)</f>
        <v>0</v>
      </c>
      <c r="D11" s="125">
        <f>IF('Indicator Date hidden'!E12="x","x",D$2-'Indicator Date hidden'!E12)</f>
        <v>0</v>
      </c>
      <c r="E11" s="125">
        <f>IF('Indicator Date hidden'!F12="x","x",E$2-'Indicator Date hidden'!F12)</f>
        <v>0</v>
      </c>
      <c r="F11" s="125">
        <f>IF('Indicator Date hidden'!G12="x","x",F$2-'Indicator Date hidden'!G12)</f>
        <v>0</v>
      </c>
      <c r="G11" s="125">
        <f>IF('Indicator Date hidden'!H12="x","x",G$2-'Indicator Date hidden'!H12)</f>
        <v>0</v>
      </c>
      <c r="H11" s="125">
        <f>IF('Indicator Date hidden'!I12="x","x",H$2-'Indicator Date hidden'!I12)</f>
        <v>0</v>
      </c>
      <c r="I11" s="125">
        <f>IF('Indicator Date hidden'!J12="x","x",I$2-'Indicator Date hidden'!J12)</f>
        <v>0</v>
      </c>
      <c r="J11" s="125">
        <f>IF('Indicator Date hidden'!K12="x","x",J$2-'Indicator Date hidden'!K12)</f>
        <v>0</v>
      </c>
      <c r="K11" s="125">
        <f>IF('Indicator Date hidden'!L12="x","x",K$2-'Indicator Date hidden'!L12)</f>
        <v>0</v>
      </c>
      <c r="L11" s="125">
        <f>IF('Indicator Date hidden'!M12="x","x",L$2-'Indicator Date hidden'!M12)</f>
        <v>0</v>
      </c>
      <c r="M11" s="125">
        <f>IF('Indicator Date hidden'!N12="x","x",M$2-'Indicator Date hidden'!N12)</f>
        <v>0</v>
      </c>
      <c r="N11" s="125">
        <f>IF('Indicator Date hidden'!O12="x","x",N$2-'Indicator Date hidden'!O12)</f>
        <v>0</v>
      </c>
      <c r="O11" s="125">
        <f>IF('Indicator Date hidden'!P12="x","x",O$2-'Indicator Date hidden'!P12)</f>
        <v>0</v>
      </c>
      <c r="P11" s="125">
        <f>IF('Indicator Date hidden'!Q12="x","x",P$2-'Indicator Date hidden'!Q12)</f>
        <v>0</v>
      </c>
      <c r="Q11" s="125">
        <f>IF('Indicator Date hidden'!R12="x","x",Q$2-'Indicator Date hidden'!R12)</f>
        <v>0</v>
      </c>
      <c r="R11" s="125">
        <f>IF('Indicator Date hidden'!S12="x","x",R$2-'Indicator Date hidden'!S12)</f>
        <v>0</v>
      </c>
      <c r="S11" s="125">
        <f>IF('Indicator Date hidden'!T12="x","x",S$2-'Indicator Date hidden'!T12)</f>
        <v>0</v>
      </c>
      <c r="T11" s="125">
        <f>IF('Indicator Date hidden'!U12="x","x",T$2-'Indicator Date hidden'!U12)</f>
        <v>0</v>
      </c>
      <c r="U11" s="125">
        <f>IF('Indicator Date hidden'!V12="x","x",U$2-'Indicator Date hidden'!V12)</f>
        <v>0</v>
      </c>
      <c r="V11" s="125">
        <f>IF('Indicator Date hidden'!W12="x","x",V$2-'Indicator Date hidden'!W12)</f>
        <v>0</v>
      </c>
      <c r="W11" s="125">
        <f>IF('Indicator Date hidden'!X12="x","x",W$2-'Indicator Date hidden'!X12)</f>
        <v>0</v>
      </c>
      <c r="X11" s="125">
        <f>IF('Indicator Date hidden'!Y12="x","x",X$2-'Indicator Date hidden'!Y12)</f>
        <v>0</v>
      </c>
      <c r="Y11" s="125">
        <f>IF('Indicator Date hidden'!Z12="x","x",Y$2-'Indicator Date hidden'!Z12)</f>
        <v>0</v>
      </c>
      <c r="Z11" s="125">
        <f>IF('Indicator Date hidden'!AA12="x","x",Z$2-'Indicator Date hidden'!AA12)</f>
        <v>5</v>
      </c>
      <c r="AA11" s="125">
        <f>IF('Indicator Date hidden'!AB12="x","x",AA$2-'Indicator Date hidden'!AB12)</f>
        <v>0</v>
      </c>
      <c r="AB11" s="125" t="str">
        <f>IF('Indicator Date hidden'!AC12="x","x",AB$2-'Indicator Date hidden'!AC12)</f>
        <v>x</v>
      </c>
      <c r="AC11" s="125">
        <f>IF('Indicator Date hidden'!AD12="x","x",AC$2-'Indicator Date hidden'!AD12)</f>
        <v>1</v>
      </c>
      <c r="AD11" s="125">
        <f>IF('Indicator Date hidden'!AE12="x","x",AD$2-'Indicator Date hidden'!AE12)</f>
        <v>0</v>
      </c>
      <c r="AE11" s="125" t="str">
        <f>IF('Indicator Date hidden'!AF12="x","x",AE$2-'Indicator Date hidden'!AF12)</f>
        <v>x</v>
      </c>
      <c r="AF11" s="125">
        <f>IF('Indicator Date hidden'!AG12="x","x",AF$2-'Indicator Date hidden'!AG12)</f>
        <v>0</v>
      </c>
      <c r="AG11" s="125">
        <f>IF('Indicator Date hidden'!AH12="x","x",AG$2-'Indicator Date hidden'!AH12)</f>
        <v>0</v>
      </c>
      <c r="AH11" s="125">
        <f>IF('Indicator Date hidden'!AI12="x","x",AH$2-'Indicator Date hidden'!AI12)</f>
        <v>0</v>
      </c>
      <c r="AI11" s="125">
        <f>IF('Indicator Date hidden'!AJ12="x","x",AI$2-'Indicator Date hidden'!AJ12)</f>
        <v>1</v>
      </c>
      <c r="AJ11" s="125">
        <f>IF('Indicator Date hidden'!AK12="x","x",AJ$2-'Indicator Date hidden'!AK12)</f>
        <v>1</v>
      </c>
      <c r="AK11" s="125">
        <f>IF('Indicator Date hidden'!AL12="x","x",AK$2-'Indicator Date hidden'!AL12)</f>
        <v>1</v>
      </c>
      <c r="AL11" s="125" t="str">
        <f>IF('Indicator Date hidden'!AM12="x","x",AL$2-'Indicator Date hidden'!AM12)</f>
        <v>x</v>
      </c>
      <c r="AM11" s="125">
        <f>IF('Indicator Date hidden'!AN12="x","x",AM$2-'Indicator Date hidden'!AN12)</f>
        <v>1</v>
      </c>
      <c r="AN11" s="125">
        <f>IF('Indicator Date hidden'!AO12="x","x",AN$2-'Indicator Date hidden'!AO12)</f>
        <v>1</v>
      </c>
      <c r="AO11" s="125">
        <f>IF('Indicator Date hidden'!AP12="x","x",AO$2-'Indicator Date hidden'!AP12)</f>
        <v>1</v>
      </c>
      <c r="AP11" s="125" t="str">
        <f>IF('Indicator Date hidden'!AQ12="x","x",AP$2-'Indicator Date hidden'!AQ12)</f>
        <v>x</v>
      </c>
      <c r="AQ11" s="125">
        <f>IF('Indicator Date hidden'!AR12="x","x",AQ$2-'Indicator Date hidden'!AR12)</f>
        <v>0</v>
      </c>
      <c r="AR11" s="125">
        <f>IF('Indicator Date hidden'!AS12="x","x",AR$2-'Indicator Date hidden'!AS12)</f>
        <v>1</v>
      </c>
      <c r="AS11" s="125" t="str">
        <f>IF('Indicator Date hidden'!AT12="x","x",AS$2-'Indicator Date hidden'!AT12)</f>
        <v>x</v>
      </c>
      <c r="AT11" s="125">
        <f>IF('Indicator Date hidden'!AU12="x","x",AT$2-'Indicator Date hidden'!AU12)</f>
        <v>0</v>
      </c>
      <c r="AU11" s="125">
        <f>IF('Indicator Date hidden'!AV12="x","x",AU$2-'Indicator Date hidden'!AV12)</f>
        <v>0</v>
      </c>
      <c r="AV11" s="125">
        <f>IF('Indicator Date hidden'!AW12="x","x",AV$2-'Indicator Date hidden'!AW12)</f>
        <v>0</v>
      </c>
      <c r="AW11" s="125" t="str">
        <f>IF('Indicator Date hidden'!AX12="x","x",AW$2-'Indicator Date hidden'!AX12)</f>
        <v>x</v>
      </c>
      <c r="AX11" s="125">
        <f>IF('Indicator Date hidden'!AY12="x","x",AX$2-'Indicator Date hidden'!AY12)</f>
        <v>0</v>
      </c>
      <c r="AY11" s="125">
        <f>IF('Indicator Date hidden'!AZ12="x","x",AY$2-'Indicator Date hidden'!AZ12)</f>
        <v>1</v>
      </c>
      <c r="AZ11" s="125">
        <f>IF('Indicator Date hidden'!BA12="x","x",AZ$2-'Indicator Date hidden'!BA12)</f>
        <v>2</v>
      </c>
      <c r="BA11" s="125">
        <f>IF('Indicator Date hidden'!BB12="x","x",BA$2-'Indicator Date hidden'!BB12)</f>
        <v>0</v>
      </c>
      <c r="BB11" s="125">
        <f>IF('Indicator Date hidden'!BC12="x","x",BB$2-'Indicator Date hidden'!BC12)</f>
        <v>0</v>
      </c>
      <c r="BC11" s="125">
        <f>IF('Indicator Date hidden'!BD12="x","x",BC$2-'Indicator Date hidden'!BD12)</f>
        <v>0</v>
      </c>
      <c r="BD11" s="125" t="str">
        <f>IF('Indicator Date hidden'!BE12="x","x",BD$2-'Indicator Date hidden'!BE12)</f>
        <v>x</v>
      </c>
      <c r="BE11" s="125">
        <f>IF('Indicator Date hidden'!BF12="x","x",BE$2-'Indicator Date hidden'!BF12)</f>
        <v>2</v>
      </c>
      <c r="BF11" s="125">
        <f>IF('Indicator Date hidden'!BG12="x","x",BF$2-'Indicator Date hidden'!BG12)</f>
        <v>0</v>
      </c>
      <c r="BG11" s="125">
        <f>IF('Indicator Date hidden'!BH12="x","x",BG$2-'Indicator Date hidden'!BH12)</f>
        <v>0</v>
      </c>
      <c r="BH11" s="125">
        <f>IF('Indicator Date hidden'!BI12="x","x",BH$2-'Indicator Date hidden'!BI12)</f>
        <v>0</v>
      </c>
      <c r="BI11" s="125">
        <f>IF('Indicator Date hidden'!BJ12="x","x",BI$2-'Indicator Date hidden'!BJ12)</f>
        <v>0</v>
      </c>
      <c r="BJ11" s="125">
        <f>IF('Indicator Date hidden'!BK12="x","x",BJ$2-'Indicator Date hidden'!BK12)</f>
        <v>1</v>
      </c>
      <c r="BK11" s="125">
        <f>IF('Indicator Date hidden'!BL12="x","x",BK$2-'Indicator Date hidden'!BL12)</f>
        <v>1</v>
      </c>
      <c r="BL11" s="125">
        <f>IF('Indicator Date hidden'!BM12="x","x",BL$2-'Indicator Date hidden'!BM12)</f>
        <v>0</v>
      </c>
      <c r="BM11" s="125" t="str">
        <f>IF('Indicator Date hidden'!BN12="x","x",BM$2-'Indicator Date hidden'!BN12)</f>
        <v>x</v>
      </c>
      <c r="BN11" s="125">
        <f>IF('Indicator Date hidden'!BO12="x","x",BN$2-'Indicator Date hidden'!BO12)</f>
        <v>2</v>
      </c>
      <c r="BO11" s="125">
        <f>IF('Indicator Date hidden'!BP12="x","x",BO$2-'Indicator Date hidden'!BP12)</f>
        <v>1</v>
      </c>
      <c r="BP11" s="125">
        <f>IF('Indicator Date hidden'!BQ12="x","x",BP$2-'Indicator Date hidden'!BQ12)</f>
        <v>0</v>
      </c>
      <c r="BQ11" s="125">
        <f>IF('Indicator Date hidden'!BR12="x","x",BQ$2-'Indicator Date hidden'!BR12)</f>
        <v>0</v>
      </c>
      <c r="BR11" s="125">
        <f>IF('Indicator Date hidden'!BS12="x","x",BR$2-'Indicator Date hidden'!BS12)</f>
        <v>0</v>
      </c>
      <c r="BS11" s="125">
        <f>IF('Indicator Date hidden'!BT12="x","x",BS$2-'Indicator Date hidden'!BT12)</f>
        <v>2</v>
      </c>
      <c r="BT11" s="125">
        <f>IF('Indicator Date hidden'!BU12="x","x",BT$2-'Indicator Date hidden'!BU12)</f>
        <v>0</v>
      </c>
      <c r="BU11" s="125">
        <f>IF('Indicator Date hidden'!BV12="x","x",BU$2-'Indicator Date hidden'!BV12)</f>
        <v>0</v>
      </c>
      <c r="BV11" s="125" t="str">
        <f>IF('Indicator Date hidden'!BW12="x","x",BV$2-'Indicator Date hidden'!BW12)</f>
        <v>x</v>
      </c>
      <c r="BW11" s="125">
        <f>IF('Indicator Date hidden'!BX12="x","x",BW$2-'Indicator Date hidden'!BX12)</f>
        <v>0</v>
      </c>
      <c r="BX11" s="125">
        <f>IF('Indicator Date hidden'!BY12="x","x",BX$2-'Indicator Date hidden'!BY12)</f>
        <v>2</v>
      </c>
      <c r="BY11" s="3">
        <f t="shared" si="0"/>
        <v>27</v>
      </c>
      <c r="BZ11" s="126">
        <f t="shared" si="1"/>
        <v>0.40909090909090912</v>
      </c>
      <c r="CA11" s="3">
        <f t="shared" si="2"/>
        <v>18</v>
      </c>
      <c r="CB11" s="126">
        <f t="shared" si="3"/>
        <v>0.83443453412208268</v>
      </c>
      <c r="CC11" s="129">
        <f t="shared" si="4"/>
        <v>0</v>
      </c>
    </row>
    <row r="12" spans="1:81" x14ac:dyDescent="0.3">
      <c r="A12" t="s">
        <v>18</v>
      </c>
      <c r="B12" s="125">
        <f>IF('Indicator Date hidden'!C13="x","x",B$2-'Indicator Date hidden'!C13)</f>
        <v>0</v>
      </c>
      <c r="C12" s="125">
        <f>IF('Indicator Date hidden'!D13="x","x",C$2-'Indicator Date hidden'!D13)</f>
        <v>0</v>
      </c>
      <c r="D12" s="125">
        <f>IF('Indicator Date hidden'!E13="x","x",D$2-'Indicator Date hidden'!E13)</f>
        <v>0</v>
      </c>
      <c r="E12" s="125">
        <f>IF('Indicator Date hidden'!F13="x","x",E$2-'Indicator Date hidden'!F13)</f>
        <v>0</v>
      </c>
      <c r="F12" s="125">
        <f>IF('Indicator Date hidden'!G13="x","x",F$2-'Indicator Date hidden'!G13)</f>
        <v>0</v>
      </c>
      <c r="G12" s="125">
        <f>IF('Indicator Date hidden'!H13="x","x",G$2-'Indicator Date hidden'!H13)</f>
        <v>0</v>
      </c>
      <c r="H12" s="125">
        <f>IF('Indicator Date hidden'!I13="x","x",H$2-'Indicator Date hidden'!I13)</f>
        <v>0</v>
      </c>
      <c r="I12" s="125">
        <f>IF('Indicator Date hidden'!J13="x","x",I$2-'Indicator Date hidden'!J13)</f>
        <v>0</v>
      </c>
      <c r="J12" s="125">
        <f>IF('Indicator Date hidden'!K13="x","x",J$2-'Indicator Date hidden'!K13)</f>
        <v>0</v>
      </c>
      <c r="K12" s="125">
        <f>IF('Indicator Date hidden'!L13="x","x",K$2-'Indicator Date hidden'!L13)</f>
        <v>0</v>
      </c>
      <c r="L12" s="125">
        <f>IF('Indicator Date hidden'!M13="x","x",L$2-'Indicator Date hidden'!M13)</f>
        <v>0</v>
      </c>
      <c r="M12" s="125">
        <f>IF('Indicator Date hidden'!N13="x","x",M$2-'Indicator Date hidden'!N13)</f>
        <v>0</v>
      </c>
      <c r="N12" s="125">
        <f>IF('Indicator Date hidden'!O13="x","x",N$2-'Indicator Date hidden'!O13)</f>
        <v>0</v>
      </c>
      <c r="O12" s="125">
        <f>IF('Indicator Date hidden'!P13="x","x",O$2-'Indicator Date hidden'!P13)</f>
        <v>0</v>
      </c>
      <c r="P12" s="125">
        <f>IF('Indicator Date hidden'!Q13="x","x",P$2-'Indicator Date hidden'!Q13)</f>
        <v>0</v>
      </c>
      <c r="Q12" s="125">
        <f>IF('Indicator Date hidden'!R13="x","x",Q$2-'Indicator Date hidden'!R13)</f>
        <v>0</v>
      </c>
      <c r="R12" s="125">
        <f>IF('Indicator Date hidden'!S13="x","x",R$2-'Indicator Date hidden'!S13)</f>
        <v>0</v>
      </c>
      <c r="S12" s="125">
        <f>IF('Indicator Date hidden'!T13="x","x",S$2-'Indicator Date hidden'!T13)</f>
        <v>0</v>
      </c>
      <c r="T12" s="125">
        <f>IF('Indicator Date hidden'!U13="x","x",T$2-'Indicator Date hidden'!U13)</f>
        <v>0</v>
      </c>
      <c r="U12" s="125">
        <f>IF('Indicator Date hidden'!V13="x","x",U$2-'Indicator Date hidden'!V13)</f>
        <v>0</v>
      </c>
      <c r="V12" s="125">
        <f>IF('Indicator Date hidden'!W13="x","x",V$2-'Indicator Date hidden'!W13)</f>
        <v>0</v>
      </c>
      <c r="W12" s="125">
        <f>IF('Indicator Date hidden'!X13="x","x",W$2-'Indicator Date hidden'!X13)</f>
        <v>0</v>
      </c>
      <c r="X12" s="125">
        <f>IF('Indicator Date hidden'!Y13="x","x",X$2-'Indicator Date hidden'!Y13)</f>
        <v>0</v>
      </c>
      <c r="Y12" s="125">
        <f>IF('Indicator Date hidden'!Z13="x","x",Y$2-'Indicator Date hidden'!Z13)</f>
        <v>0</v>
      </c>
      <c r="Z12" s="125">
        <f>IF('Indicator Date hidden'!AA13="x","x",Z$2-'Indicator Date hidden'!AA13)</f>
        <v>7</v>
      </c>
      <c r="AA12" s="125">
        <f>IF('Indicator Date hidden'!AB13="x","x",AA$2-'Indicator Date hidden'!AB13)</f>
        <v>0</v>
      </c>
      <c r="AB12" s="125">
        <f>IF('Indicator Date hidden'!AC13="x","x",AB$2-'Indicator Date hidden'!AC13)</f>
        <v>0</v>
      </c>
      <c r="AC12" s="125">
        <f>IF('Indicator Date hidden'!AD13="x","x",AC$2-'Indicator Date hidden'!AD13)</f>
        <v>0</v>
      </c>
      <c r="AD12" s="125">
        <f>IF('Indicator Date hidden'!AE13="x","x",AD$2-'Indicator Date hidden'!AE13)</f>
        <v>0</v>
      </c>
      <c r="AE12" s="125" t="str">
        <f>IF('Indicator Date hidden'!AF13="x","x",AE$2-'Indicator Date hidden'!AF13)</f>
        <v>x</v>
      </c>
      <c r="AF12" s="125">
        <f>IF('Indicator Date hidden'!AG13="x","x",AF$2-'Indicator Date hidden'!AG13)</f>
        <v>0</v>
      </c>
      <c r="AG12" s="125">
        <f>IF('Indicator Date hidden'!AH13="x","x",AG$2-'Indicator Date hidden'!AH13)</f>
        <v>0</v>
      </c>
      <c r="AH12" s="125">
        <f>IF('Indicator Date hidden'!AI13="x","x",AH$2-'Indicator Date hidden'!AI13)</f>
        <v>0</v>
      </c>
      <c r="AI12" s="125">
        <f>IF('Indicator Date hidden'!AJ13="x","x",AI$2-'Indicator Date hidden'!AJ13)</f>
        <v>1</v>
      </c>
      <c r="AJ12" s="125">
        <f>IF('Indicator Date hidden'!AK13="x","x",AJ$2-'Indicator Date hidden'!AK13)</f>
        <v>1</v>
      </c>
      <c r="AK12" s="125">
        <f>IF('Indicator Date hidden'!AL13="x","x",AK$2-'Indicator Date hidden'!AL13)</f>
        <v>1</v>
      </c>
      <c r="AL12" s="125" t="str">
        <f>IF('Indicator Date hidden'!AM13="x","x",AL$2-'Indicator Date hidden'!AM13)</f>
        <v>x</v>
      </c>
      <c r="AM12" s="125">
        <f>IF('Indicator Date hidden'!AN13="x","x",AM$2-'Indicator Date hidden'!AN13)</f>
        <v>1</v>
      </c>
      <c r="AN12" s="125">
        <f>IF('Indicator Date hidden'!AO13="x","x",AN$2-'Indicator Date hidden'!AO13)</f>
        <v>1</v>
      </c>
      <c r="AO12" s="125">
        <f>IF('Indicator Date hidden'!AP13="x","x",AO$2-'Indicator Date hidden'!AP13)</f>
        <v>1</v>
      </c>
      <c r="AP12" s="125">
        <f>IF('Indicator Date hidden'!AQ13="x","x",AP$2-'Indicator Date hidden'!AQ13)</f>
        <v>1</v>
      </c>
      <c r="AQ12" s="125">
        <f>IF('Indicator Date hidden'!AR13="x","x",AQ$2-'Indicator Date hidden'!AR13)</f>
        <v>0</v>
      </c>
      <c r="AR12" s="125">
        <f>IF('Indicator Date hidden'!AS13="x","x",AR$2-'Indicator Date hidden'!AS13)</f>
        <v>1</v>
      </c>
      <c r="AS12" s="125">
        <f>IF('Indicator Date hidden'!AT13="x","x",AS$2-'Indicator Date hidden'!AT13)</f>
        <v>4</v>
      </c>
      <c r="AT12" s="125">
        <f>IF('Indicator Date hidden'!AU13="x","x",AT$2-'Indicator Date hidden'!AU13)</f>
        <v>0</v>
      </c>
      <c r="AU12" s="125">
        <f>IF('Indicator Date hidden'!AV13="x","x",AU$2-'Indicator Date hidden'!AV13)</f>
        <v>0</v>
      </c>
      <c r="AV12" s="125">
        <f>IF('Indicator Date hidden'!AW13="x","x",AV$2-'Indicator Date hidden'!AW13)</f>
        <v>0</v>
      </c>
      <c r="AW12" s="125">
        <f>IF('Indicator Date hidden'!AX13="x","x",AW$2-'Indicator Date hidden'!AX13)</f>
        <v>0</v>
      </c>
      <c r="AX12" s="125">
        <f>IF('Indicator Date hidden'!AY13="x","x",AX$2-'Indicator Date hidden'!AY13)</f>
        <v>0</v>
      </c>
      <c r="AY12" s="125">
        <f>IF('Indicator Date hidden'!AZ13="x","x",AY$2-'Indicator Date hidden'!AZ13)</f>
        <v>1</v>
      </c>
      <c r="AZ12" s="125">
        <f>IF('Indicator Date hidden'!BA13="x","x",AZ$2-'Indicator Date hidden'!BA13)</f>
        <v>12</v>
      </c>
      <c r="BA12" s="125">
        <f>IF('Indicator Date hidden'!BB13="x","x",BA$2-'Indicator Date hidden'!BB13)</f>
        <v>0</v>
      </c>
      <c r="BB12" s="125">
        <f>IF('Indicator Date hidden'!BC13="x","x",BB$2-'Indicator Date hidden'!BC13)</f>
        <v>0</v>
      </c>
      <c r="BC12" s="125">
        <f>IF('Indicator Date hidden'!BD13="x","x",BC$2-'Indicator Date hidden'!BD13)</f>
        <v>0</v>
      </c>
      <c r="BD12" s="125">
        <f>IF('Indicator Date hidden'!BE13="x","x",BD$2-'Indicator Date hidden'!BE13)</f>
        <v>2</v>
      </c>
      <c r="BE12" s="125">
        <f>IF('Indicator Date hidden'!BF13="x","x",BE$2-'Indicator Date hidden'!BF13)</f>
        <v>2</v>
      </c>
      <c r="BF12" s="125">
        <f>IF('Indicator Date hidden'!BG13="x","x",BF$2-'Indicator Date hidden'!BG13)</f>
        <v>0</v>
      </c>
      <c r="BG12" s="125">
        <f>IF('Indicator Date hidden'!BH13="x","x",BG$2-'Indicator Date hidden'!BH13)</f>
        <v>0</v>
      </c>
      <c r="BH12" s="125">
        <f>IF('Indicator Date hidden'!BI13="x","x",BH$2-'Indicator Date hidden'!BI13)</f>
        <v>0</v>
      </c>
      <c r="BI12" s="125" t="str">
        <f>IF('Indicator Date hidden'!BJ13="x","x",BI$2-'Indicator Date hidden'!BJ13)</f>
        <v>x</v>
      </c>
      <c r="BJ12" s="125">
        <f>IF('Indicator Date hidden'!BK13="x","x",BJ$2-'Indicator Date hidden'!BK13)</f>
        <v>1</v>
      </c>
      <c r="BK12" s="125">
        <f>IF('Indicator Date hidden'!BL13="x","x",BK$2-'Indicator Date hidden'!BL13)</f>
        <v>1</v>
      </c>
      <c r="BL12" s="125">
        <f>IF('Indicator Date hidden'!BM13="x","x",BL$2-'Indicator Date hidden'!BM13)</f>
        <v>0</v>
      </c>
      <c r="BM12" s="125">
        <f>IF('Indicator Date hidden'!BN13="x","x",BM$2-'Indicator Date hidden'!BN13)</f>
        <v>2</v>
      </c>
      <c r="BN12" s="125">
        <f>IF('Indicator Date hidden'!BO13="x","x",BN$2-'Indicator Date hidden'!BO13)</f>
        <v>2</v>
      </c>
      <c r="BO12" s="125">
        <f>IF('Indicator Date hidden'!BP13="x","x",BO$2-'Indicator Date hidden'!BP13)</f>
        <v>1</v>
      </c>
      <c r="BP12" s="125">
        <f>IF('Indicator Date hidden'!BQ13="x","x",BP$2-'Indicator Date hidden'!BQ13)</f>
        <v>0</v>
      </c>
      <c r="BQ12" s="125">
        <f>IF('Indicator Date hidden'!BR13="x","x",BQ$2-'Indicator Date hidden'!BR13)</f>
        <v>0</v>
      </c>
      <c r="BR12" s="125">
        <f>IF('Indicator Date hidden'!BS13="x","x",BR$2-'Indicator Date hidden'!BS13)</f>
        <v>0</v>
      </c>
      <c r="BS12" s="125">
        <f>IF('Indicator Date hidden'!BT13="x","x",BS$2-'Indicator Date hidden'!BT13)</f>
        <v>4</v>
      </c>
      <c r="BT12" s="125">
        <f>IF('Indicator Date hidden'!BU13="x","x",BT$2-'Indicator Date hidden'!BU13)</f>
        <v>0</v>
      </c>
      <c r="BU12" s="125">
        <f>IF('Indicator Date hidden'!BV13="x","x",BU$2-'Indicator Date hidden'!BV13)</f>
        <v>0</v>
      </c>
      <c r="BV12" s="125">
        <f>IF('Indicator Date hidden'!BW13="x","x",BV$2-'Indicator Date hidden'!BW13)</f>
        <v>0</v>
      </c>
      <c r="BW12" s="125">
        <f>IF('Indicator Date hidden'!BX13="x","x",BW$2-'Indicator Date hidden'!BX13)</f>
        <v>0</v>
      </c>
      <c r="BX12" s="125">
        <f>IF('Indicator Date hidden'!BY13="x","x",BX$2-'Indicator Date hidden'!BY13)</f>
        <v>2</v>
      </c>
      <c r="BY12" s="3">
        <f t="shared" si="0"/>
        <v>49</v>
      </c>
      <c r="BZ12" s="126">
        <f t="shared" si="1"/>
        <v>0.68055555555555558</v>
      </c>
      <c r="CA12" s="3">
        <f t="shared" si="2"/>
        <v>21</v>
      </c>
      <c r="CB12" s="126">
        <f t="shared" si="3"/>
        <v>1.7624666181936366</v>
      </c>
      <c r="CC12" s="129">
        <f t="shared" si="4"/>
        <v>0</v>
      </c>
    </row>
    <row r="13" spans="1:81" x14ac:dyDescent="0.3">
      <c r="A13" t="s">
        <v>20</v>
      </c>
      <c r="B13" s="125">
        <f>IF('Indicator Date hidden'!C14="x","x",B$2-'Indicator Date hidden'!C14)</f>
        <v>0</v>
      </c>
      <c r="C13" s="125">
        <f>IF('Indicator Date hidden'!D14="x","x",C$2-'Indicator Date hidden'!D14)</f>
        <v>0</v>
      </c>
      <c r="D13" s="125">
        <f>IF('Indicator Date hidden'!E14="x","x",D$2-'Indicator Date hidden'!E14)</f>
        <v>0</v>
      </c>
      <c r="E13" s="125">
        <f>IF('Indicator Date hidden'!F14="x","x",E$2-'Indicator Date hidden'!F14)</f>
        <v>0</v>
      </c>
      <c r="F13" s="125">
        <f>IF('Indicator Date hidden'!G14="x","x",F$2-'Indicator Date hidden'!G14)</f>
        <v>0</v>
      </c>
      <c r="G13" s="125">
        <f>IF('Indicator Date hidden'!H14="x","x",G$2-'Indicator Date hidden'!H14)</f>
        <v>0</v>
      </c>
      <c r="H13" s="125">
        <f>IF('Indicator Date hidden'!I14="x","x",H$2-'Indicator Date hidden'!I14)</f>
        <v>0</v>
      </c>
      <c r="I13" s="125">
        <f>IF('Indicator Date hidden'!J14="x","x",I$2-'Indicator Date hidden'!J14)</f>
        <v>0</v>
      </c>
      <c r="J13" s="125">
        <f>IF('Indicator Date hidden'!K14="x","x",J$2-'Indicator Date hidden'!K14)</f>
        <v>0</v>
      </c>
      <c r="K13" s="125">
        <f>IF('Indicator Date hidden'!L14="x","x",K$2-'Indicator Date hidden'!L14)</f>
        <v>0</v>
      </c>
      <c r="L13" s="125">
        <f>IF('Indicator Date hidden'!M14="x","x",L$2-'Indicator Date hidden'!M14)</f>
        <v>0</v>
      </c>
      <c r="M13" s="125">
        <f>IF('Indicator Date hidden'!N14="x","x",M$2-'Indicator Date hidden'!N14)</f>
        <v>0</v>
      </c>
      <c r="N13" s="125">
        <f>IF('Indicator Date hidden'!O14="x","x",N$2-'Indicator Date hidden'!O14)</f>
        <v>0</v>
      </c>
      <c r="O13" s="125">
        <f>IF('Indicator Date hidden'!P14="x","x",O$2-'Indicator Date hidden'!P14)</f>
        <v>0</v>
      </c>
      <c r="P13" s="125">
        <f>IF('Indicator Date hidden'!Q14="x","x",P$2-'Indicator Date hidden'!Q14)</f>
        <v>0</v>
      </c>
      <c r="Q13" s="125">
        <f>IF('Indicator Date hidden'!R14="x","x",Q$2-'Indicator Date hidden'!R14)</f>
        <v>0</v>
      </c>
      <c r="R13" s="125">
        <f>IF('Indicator Date hidden'!S14="x","x",R$2-'Indicator Date hidden'!S14)</f>
        <v>0</v>
      </c>
      <c r="S13" s="125">
        <f>IF('Indicator Date hidden'!T14="x","x",S$2-'Indicator Date hidden'!T14)</f>
        <v>0</v>
      </c>
      <c r="T13" s="125">
        <f>IF('Indicator Date hidden'!U14="x","x",T$2-'Indicator Date hidden'!U14)</f>
        <v>0</v>
      </c>
      <c r="U13" s="125">
        <f>IF('Indicator Date hidden'!V14="x","x",U$2-'Indicator Date hidden'!V14)</f>
        <v>0</v>
      </c>
      <c r="V13" s="125">
        <f>IF('Indicator Date hidden'!W14="x","x",V$2-'Indicator Date hidden'!W14)</f>
        <v>0</v>
      </c>
      <c r="W13" s="125">
        <f>IF('Indicator Date hidden'!X14="x","x",W$2-'Indicator Date hidden'!X14)</f>
        <v>0</v>
      </c>
      <c r="X13" s="125">
        <f>IF('Indicator Date hidden'!Y14="x","x",X$2-'Indicator Date hidden'!Y14)</f>
        <v>0</v>
      </c>
      <c r="Y13" s="125">
        <f>IF('Indicator Date hidden'!Z14="x","x",Y$2-'Indicator Date hidden'!Z14)</f>
        <v>0</v>
      </c>
      <c r="Z13" s="125">
        <f>IF('Indicator Date hidden'!AA14="x","x",Z$2-'Indicator Date hidden'!AA14)</f>
        <v>6</v>
      </c>
      <c r="AA13" s="125">
        <f>IF('Indicator Date hidden'!AB14="x","x",AA$2-'Indicator Date hidden'!AB14)</f>
        <v>0</v>
      </c>
      <c r="AB13" s="125" t="str">
        <f>IF('Indicator Date hidden'!AC14="x","x",AB$2-'Indicator Date hidden'!AC14)</f>
        <v>x</v>
      </c>
      <c r="AC13" s="125">
        <f>IF('Indicator Date hidden'!AD14="x","x",AC$2-'Indicator Date hidden'!AD14)</f>
        <v>1</v>
      </c>
      <c r="AD13" s="125">
        <f>IF('Indicator Date hidden'!AE14="x","x",AD$2-'Indicator Date hidden'!AE14)</f>
        <v>0</v>
      </c>
      <c r="AE13" s="125" t="str">
        <f>IF('Indicator Date hidden'!AF14="x","x",AE$2-'Indicator Date hidden'!AF14)</f>
        <v>x</v>
      </c>
      <c r="AF13" s="125">
        <f>IF('Indicator Date hidden'!AG14="x","x",AF$2-'Indicator Date hidden'!AG14)</f>
        <v>0</v>
      </c>
      <c r="AG13" s="125">
        <f>IF('Indicator Date hidden'!AH14="x","x",AG$2-'Indicator Date hidden'!AH14)</f>
        <v>0</v>
      </c>
      <c r="AH13" s="125">
        <f>IF('Indicator Date hidden'!AI14="x","x",AH$2-'Indicator Date hidden'!AI14)</f>
        <v>0</v>
      </c>
      <c r="AI13" s="125">
        <f>IF('Indicator Date hidden'!AJ14="x","x",AI$2-'Indicator Date hidden'!AJ14)</f>
        <v>1</v>
      </c>
      <c r="AJ13" s="125">
        <f>IF('Indicator Date hidden'!AK14="x","x",AJ$2-'Indicator Date hidden'!AK14)</f>
        <v>1</v>
      </c>
      <c r="AK13" s="125">
        <f>IF('Indicator Date hidden'!AL14="x","x",AK$2-'Indicator Date hidden'!AL14)</f>
        <v>1</v>
      </c>
      <c r="AL13" s="125" t="str">
        <f>IF('Indicator Date hidden'!AM14="x","x",AL$2-'Indicator Date hidden'!AM14)</f>
        <v>x</v>
      </c>
      <c r="AM13" s="125">
        <f>IF('Indicator Date hidden'!AN14="x","x",AM$2-'Indicator Date hidden'!AN14)</f>
        <v>1</v>
      </c>
      <c r="AN13" s="125">
        <f>IF('Indicator Date hidden'!AO14="x","x",AN$2-'Indicator Date hidden'!AO14)</f>
        <v>1</v>
      </c>
      <c r="AO13" s="125">
        <f>IF('Indicator Date hidden'!AP14="x","x",AO$2-'Indicator Date hidden'!AP14)</f>
        <v>1</v>
      </c>
      <c r="AP13" s="125" t="str">
        <f>IF('Indicator Date hidden'!AQ14="x","x",AP$2-'Indicator Date hidden'!AQ14)</f>
        <v>x</v>
      </c>
      <c r="AQ13" s="125" t="str">
        <f>IF('Indicator Date hidden'!AR14="x","x",AQ$2-'Indicator Date hidden'!AR14)</f>
        <v>x</v>
      </c>
      <c r="AR13" s="125">
        <f>IF('Indicator Date hidden'!AS14="x","x",AR$2-'Indicator Date hidden'!AS14)</f>
        <v>1</v>
      </c>
      <c r="AS13" s="125" t="str">
        <f>IF('Indicator Date hidden'!AT14="x","x",AS$2-'Indicator Date hidden'!AT14)</f>
        <v>x</v>
      </c>
      <c r="AT13" s="125">
        <f>IF('Indicator Date hidden'!AU14="x","x",AT$2-'Indicator Date hidden'!AU14)</f>
        <v>0</v>
      </c>
      <c r="AU13" s="125">
        <f>IF('Indicator Date hidden'!AV14="x","x",AU$2-'Indicator Date hidden'!AV14)</f>
        <v>0</v>
      </c>
      <c r="AV13" s="125">
        <f>IF('Indicator Date hidden'!AW14="x","x",AV$2-'Indicator Date hidden'!AW14)</f>
        <v>0</v>
      </c>
      <c r="AW13" s="125" t="str">
        <f>IF('Indicator Date hidden'!AX14="x","x",AW$2-'Indicator Date hidden'!AX14)</f>
        <v>x</v>
      </c>
      <c r="AX13" s="125">
        <f>IF('Indicator Date hidden'!AY14="x","x",AX$2-'Indicator Date hidden'!AY14)</f>
        <v>0</v>
      </c>
      <c r="AY13" s="125">
        <f>IF('Indicator Date hidden'!AZ14="x","x",AY$2-'Indicator Date hidden'!AZ14)</f>
        <v>1</v>
      </c>
      <c r="AZ13" s="125" t="str">
        <f>IF('Indicator Date hidden'!BA14="x","x",AZ$2-'Indicator Date hidden'!BA14)</f>
        <v>x</v>
      </c>
      <c r="BA13" s="125">
        <f>IF('Indicator Date hidden'!BB14="x","x",BA$2-'Indicator Date hidden'!BB14)</f>
        <v>0</v>
      </c>
      <c r="BB13" s="125">
        <f>IF('Indicator Date hidden'!BC14="x","x",BB$2-'Indicator Date hidden'!BC14)</f>
        <v>0</v>
      </c>
      <c r="BC13" s="125">
        <f>IF('Indicator Date hidden'!BD14="x","x",BC$2-'Indicator Date hidden'!BD14)</f>
        <v>0</v>
      </c>
      <c r="BD13" s="125" t="str">
        <f>IF('Indicator Date hidden'!BE14="x","x",BD$2-'Indicator Date hidden'!BE14)</f>
        <v>x</v>
      </c>
      <c r="BE13" s="125">
        <f>IF('Indicator Date hidden'!BF14="x","x",BE$2-'Indicator Date hidden'!BF14)</f>
        <v>2</v>
      </c>
      <c r="BF13" s="125">
        <f>IF('Indicator Date hidden'!BG14="x","x",BF$2-'Indicator Date hidden'!BG14)</f>
        <v>0</v>
      </c>
      <c r="BG13" s="125">
        <f>IF('Indicator Date hidden'!BH14="x","x",BG$2-'Indicator Date hidden'!BH14)</f>
        <v>0</v>
      </c>
      <c r="BH13" s="125">
        <f>IF('Indicator Date hidden'!BI14="x","x",BH$2-'Indicator Date hidden'!BI14)</f>
        <v>0</v>
      </c>
      <c r="BI13" s="125" t="str">
        <f>IF('Indicator Date hidden'!BJ14="x","x",BI$2-'Indicator Date hidden'!BJ14)</f>
        <v>x</v>
      </c>
      <c r="BJ13" s="125">
        <f>IF('Indicator Date hidden'!BK14="x","x",BJ$2-'Indicator Date hidden'!BK14)</f>
        <v>1</v>
      </c>
      <c r="BK13" s="125">
        <f>IF('Indicator Date hidden'!BL14="x","x",BK$2-'Indicator Date hidden'!BL14)</f>
        <v>1</v>
      </c>
      <c r="BL13" s="125">
        <f>IF('Indicator Date hidden'!BM14="x","x",BL$2-'Indicator Date hidden'!BM14)</f>
        <v>0</v>
      </c>
      <c r="BM13" s="125" t="str">
        <f>IF('Indicator Date hidden'!BN14="x","x",BM$2-'Indicator Date hidden'!BN14)</f>
        <v>x</v>
      </c>
      <c r="BN13" s="125">
        <f>IF('Indicator Date hidden'!BO14="x","x",BN$2-'Indicator Date hidden'!BO14)</f>
        <v>2</v>
      </c>
      <c r="BO13" s="125">
        <f>IF('Indicator Date hidden'!BP14="x","x",BO$2-'Indicator Date hidden'!BP14)</f>
        <v>1</v>
      </c>
      <c r="BP13" s="125">
        <f>IF('Indicator Date hidden'!BQ14="x","x",BP$2-'Indicator Date hidden'!BQ14)</f>
        <v>0</v>
      </c>
      <c r="BQ13" s="125">
        <f>IF('Indicator Date hidden'!BR14="x","x",BQ$2-'Indicator Date hidden'!BR14)</f>
        <v>0</v>
      </c>
      <c r="BR13" s="125">
        <f>IF('Indicator Date hidden'!BS14="x","x",BR$2-'Indicator Date hidden'!BS14)</f>
        <v>0</v>
      </c>
      <c r="BS13" s="125">
        <f>IF('Indicator Date hidden'!BT14="x","x",BS$2-'Indicator Date hidden'!BT14)</f>
        <v>1</v>
      </c>
      <c r="BT13" s="125">
        <f>IF('Indicator Date hidden'!BU14="x","x",BT$2-'Indicator Date hidden'!BU14)</f>
        <v>0</v>
      </c>
      <c r="BU13" s="125">
        <f>IF('Indicator Date hidden'!BV14="x","x",BU$2-'Indicator Date hidden'!BV14)</f>
        <v>0</v>
      </c>
      <c r="BV13" s="125">
        <f>IF('Indicator Date hidden'!BW14="x","x",BV$2-'Indicator Date hidden'!BW14)</f>
        <v>0</v>
      </c>
      <c r="BW13" s="125">
        <f>IF('Indicator Date hidden'!BX14="x","x",BW$2-'Indicator Date hidden'!BX14)</f>
        <v>0</v>
      </c>
      <c r="BX13" s="125">
        <f>IF('Indicator Date hidden'!BY14="x","x",BX$2-'Indicator Date hidden'!BY14)</f>
        <v>2</v>
      </c>
      <c r="BY13" s="3">
        <f t="shared" si="0"/>
        <v>25</v>
      </c>
      <c r="BZ13" s="126">
        <f t="shared" si="1"/>
        <v>0.390625</v>
      </c>
      <c r="CA13" s="3">
        <f t="shared" si="2"/>
        <v>17</v>
      </c>
      <c r="CB13" s="126">
        <f t="shared" si="3"/>
        <v>0.89472739388877554</v>
      </c>
      <c r="CC13" s="129">
        <f t="shared" si="4"/>
        <v>0</v>
      </c>
    </row>
    <row r="14" spans="1:81" x14ac:dyDescent="0.3">
      <c r="A14" t="s">
        <v>22</v>
      </c>
      <c r="B14" s="125">
        <f>IF('Indicator Date hidden'!C15="x","x",B$2-'Indicator Date hidden'!C15)</f>
        <v>0</v>
      </c>
      <c r="C14" s="125">
        <f>IF('Indicator Date hidden'!D15="x","x",C$2-'Indicator Date hidden'!D15)</f>
        <v>0</v>
      </c>
      <c r="D14" s="125">
        <f>IF('Indicator Date hidden'!E15="x","x",D$2-'Indicator Date hidden'!E15)</f>
        <v>0</v>
      </c>
      <c r="E14" s="125">
        <f>IF('Indicator Date hidden'!F15="x","x",E$2-'Indicator Date hidden'!F15)</f>
        <v>0</v>
      </c>
      <c r="F14" s="125">
        <f>IF('Indicator Date hidden'!G15="x","x",F$2-'Indicator Date hidden'!G15)</f>
        <v>0</v>
      </c>
      <c r="G14" s="125">
        <f>IF('Indicator Date hidden'!H15="x","x",G$2-'Indicator Date hidden'!H15)</f>
        <v>0</v>
      </c>
      <c r="H14" s="125">
        <f>IF('Indicator Date hidden'!I15="x","x",H$2-'Indicator Date hidden'!I15)</f>
        <v>0</v>
      </c>
      <c r="I14" s="125">
        <f>IF('Indicator Date hidden'!J15="x","x",I$2-'Indicator Date hidden'!J15)</f>
        <v>0</v>
      </c>
      <c r="J14" s="125">
        <f>IF('Indicator Date hidden'!K15="x","x",J$2-'Indicator Date hidden'!K15)</f>
        <v>0</v>
      </c>
      <c r="K14" s="125">
        <f>IF('Indicator Date hidden'!L15="x","x",K$2-'Indicator Date hidden'!L15)</f>
        <v>0</v>
      </c>
      <c r="L14" s="125">
        <f>IF('Indicator Date hidden'!M15="x","x",L$2-'Indicator Date hidden'!M15)</f>
        <v>0</v>
      </c>
      <c r="M14" s="125">
        <f>IF('Indicator Date hidden'!N15="x","x",M$2-'Indicator Date hidden'!N15)</f>
        <v>0</v>
      </c>
      <c r="N14" s="125">
        <f>IF('Indicator Date hidden'!O15="x","x",N$2-'Indicator Date hidden'!O15)</f>
        <v>0</v>
      </c>
      <c r="O14" s="125">
        <f>IF('Indicator Date hidden'!P15="x","x",O$2-'Indicator Date hidden'!P15)</f>
        <v>0</v>
      </c>
      <c r="P14" s="125">
        <f>IF('Indicator Date hidden'!Q15="x","x",P$2-'Indicator Date hidden'!Q15)</f>
        <v>0</v>
      </c>
      <c r="Q14" s="125">
        <f>IF('Indicator Date hidden'!R15="x","x",Q$2-'Indicator Date hidden'!R15)</f>
        <v>0</v>
      </c>
      <c r="R14" s="125">
        <f>IF('Indicator Date hidden'!S15="x","x",R$2-'Indicator Date hidden'!S15)</f>
        <v>0</v>
      </c>
      <c r="S14" s="125">
        <f>IF('Indicator Date hidden'!T15="x","x",S$2-'Indicator Date hidden'!T15)</f>
        <v>0</v>
      </c>
      <c r="T14" s="125">
        <f>IF('Indicator Date hidden'!U15="x","x",T$2-'Indicator Date hidden'!U15)</f>
        <v>0</v>
      </c>
      <c r="U14" s="125">
        <f>IF('Indicator Date hidden'!V15="x","x",U$2-'Indicator Date hidden'!V15)</f>
        <v>0</v>
      </c>
      <c r="V14" s="125">
        <f>IF('Indicator Date hidden'!W15="x","x",V$2-'Indicator Date hidden'!W15)</f>
        <v>0</v>
      </c>
      <c r="W14" s="125">
        <f>IF('Indicator Date hidden'!X15="x","x",W$2-'Indicator Date hidden'!X15)</f>
        <v>0</v>
      </c>
      <c r="X14" s="125">
        <f>IF('Indicator Date hidden'!Y15="x","x",X$2-'Indicator Date hidden'!Y15)</f>
        <v>0</v>
      </c>
      <c r="Y14" s="125">
        <f>IF('Indicator Date hidden'!Z15="x","x",Y$2-'Indicator Date hidden'!Z15)</f>
        <v>0</v>
      </c>
      <c r="Z14" s="125" t="str">
        <f>IF('Indicator Date hidden'!AA15="x","x",Z$2-'Indicator Date hidden'!AA15)</f>
        <v>x</v>
      </c>
      <c r="AA14" s="125">
        <f>IF('Indicator Date hidden'!AB15="x","x",AA$2-'Indicator Date hidden'!AB15)</f>
        <v>0</v>
      </c>
      <c r="AB14" s="125" t="str">
        <f>IF('Indicator Date hidden'!AC15="x","x",AB$2-'Indicator Date hidden'!AC15)</f>
        <v>x</v>
      </c>
      <c r="AC14" s="125">
        <f>IF('Indicator Date hidden'!AD15="x","x",AC$2-'Indicator Date hidden'!AD15)</f>
        <v>1</v>
      </c>
      <c r="AD14" s="125">
        <f>IF('Indicator Date hidden'!AE15="x","x",AD$2-'Indicator Date hidden'!AE15)</f>
        <v>0</v>
      </c>
      <c r="AE14" s="125" t="str">
        <f>IF('Indicator Date hidden'!AF15="x","x",AE$2-'Indicator Date hidden'!AF15)</f>
        <v>x</v>
      </c>
      <c r="AF14" s="125">
        <f>IF('Indicator Date hidden'!AG15="x","x",AF$2-'Indicator Date hidden'!AG15)</f>
        <v>0</v>
      </c>
      <c r="AG14" s="125">
        <f>IF('Indicator Date hidden'!AH15="x","x",AG$2-'Indicator Date hidden'!AH15)</f>
        <v>0</v>
      </c>
      <c r="AH14" s="125">
        <f>IF('Indicator Date hidden'!AI15="x","x",AH$2-'Indicator Date hidden'!AI15)</f>
        <v>0</v>
      </c>
      <c r="AI14" s="125">
        <f>IF('Indicator Date hidden'!AJ15="x","x",AI$2-'Indicator Date hidden'!AJ15)</f>
        <v>1</v>
      </c>
      <c r="AJ14" s="125">
        <f>IF('Indicator Date hidden'!AK15="x","x",AJ$2-'Indicator Date hidden'!AK15)</f>
        <v>1</v>
      </c>
      <c r="AK14" s="125">
        <f>IF('Indicator Date hidden'!AL15="x","x",AK$2-'Indicator Date hidden'!AL15)</f>
        <v>1</v>
      </c>
      <c r="AL14" s="125" t="str">
        <f>IF('Indicator Date hidden'!AM15="x","x",AL$2-'Indicator Date hidden'!AM15)</f>
        <v>x</v>
      </c>
      <c r="AM14" s="125">
        <f>IF('Indicator Date hidden'!AN15="x","x",AM$2-'Indicator Date hidden'!AN15)</f>
        <v>1</v>
      </c>
      <c r="AN14" s="125">
        <f>IF('Indicator Date hidden'!AO15="x","x",AN$2-'Indicator Date hidden'!AO15)</f>
        <v>1</v>
      </c>
      <c r="AO14" s="125">
        <f>IF('Indicator Date hidden'!AP15="x","x",AO$2-'Indicator Date hidden'!AP15)</f>
        <v>1</v>
      </c>
      <c r="AP14" s="125" t="str">
        <f>IF('Indicator Date hidden'!AQ15="x","x",AP$2-'Indicator Date hidden'!AQ15)</f>
        <v>x</v>
      </c>
      <c r="AQ14" s="125" t="str">
        <f>IF('Indicator Date hidden'!AR15="x","x",AQ$2-'Indicator Date hidden'!AR15)</f>
        <v>x</v>
      </c>
      <c r="AR14" s="125">
        <f>IF('Indicator Date hidden'!AS15="x","x",AR$2-'Indicator Date hidden'!AS15)</f>
        <v>1</v>
      </c>
      <c r="AS14" s="125" t="str">
        <f>IF('Indicator Date hidden'!AT15="x","x",AS$2-'Indicator Date hidden'!AT15)</f>
        <v>x</v>
      </c>
      <c r="AT14" s="125">
        <f>IF('Indicator Date hidden'!AU15="x","x",AT$2-'Indicator Date hidden'!AU15)</f>
        <v>0</v>
      </c>
      <c r="AU14" s="125">
        <f>IF('Indicator Date hidden'!AV15="x","x",AU$2-'Indicator Date hidden'!AV15)</f>
        <v>0</v>
      </c>
      <c r="AV14" s="125">
        <f>IF('Indicator Date hidden'!AW15="x","x",AV$2-'Indicator Date hidden'!AW15)</f>
        <v>0</v>
      </c>
      <c r="AW14" s="125" t="str">
        <f>IF('Indicator Date hidden'!AX15="x","x",AW$2-'Indicator Date hidden'!AX15)</f>
        <v>x</v>
      </c>
      <c r="AX14" s="125">
        <f>IF('Indicator Date hidden'!AY15="x","x",AX$2-'Indicator Date hidden'!AY15)</f>
        <v>0</v>
      </c>
      <c r="AY14" s="125">
        <f>IF('Indicator Date hidden'!AZ15="x","x",AY$2-'Indicator Date hidden'!AZ15)</f>
        <v>1</v>
      </c>
      <c r="AZ14" s="125" t="str">
        <f>IF('Indicator Date hidden'!BA15="x","x",AZ$2-'Indicator Date hidden'!BA15)</f>
        <v>x</v>
      </c>
      <c r="BA14" s="125">
        <f>IF('Indicator Date hidden'!BB15="x","x",BA$2-'Indicator Date hidden'!BB15)</f>
        <v>0</v>
      </c>
      <c r="BB14" s="125">
        <f>IF('Indicator Date hidden'!BC15="x","x",BB$2-'Indicator Date hidden'!BC15)</f>
        <v>0</v>
      </c>
      <c r="BC14" s="125">
        <f>IF('Indicator Date hidden'!BD15="x","x",BC$2-'Indicator Date hidden'!BD15)</f>
        <v>0</v>
      </c>
      <c r="BD14" s="125" t="str">
        <f>IF('Indicator Date hidden'!BE15="x","x",BD$2-'Indicator Date hidden'!BE15)</f>
        <v>x</v>
      </c>
      <c r="BE14" s="125">
        <f>IF('Indicator Date hidden'!BF15="x","x",BE$2-'Indicator Date hidden'!BF15)</f>
        <v>2</v>
      </c>
      <c r="BF14" s="125">
        <f>IF('Indicator Date hidden'!BG15="x","x",BF$2-'Indicator Date hidden'!BG15)</f>
        <v>0</v>
      </c>
      <c r="BG14" s="125">
        <f>IF('Indicator Date hidden'!BH15="x","x",BG$2-'Indicator Date hidden'!BH15)</f>
        <v>0</v>
      </c>
      <c r="BH14" s="125">
        <f>IF('Indicator Date hidden'!BI15="x","x",BH$2-'Indicator Date hidden'!BI15)</f>
        <v>0</v>
      </c>
      <c r="BI14" s="125">
        <f>IF('Indicator Date hidden'!BJ15="x","x",BI$2-'Indicator Date hidden'!BJ15)</f>
        <v>2</v>
      </c>
      <c r="BJ14" s="125">
        <f>IF('Indicator Date hidden'!BK15="x","x",BJ$2-'Indicator Date hidden'!BK15)</f>
        <v>1</v>
      </c>
      <c r="BK14" s="125">
        <f>IF('Indicator Date hidden'!BL15="x","x",BK$2-'Indicator Date hidden'!BL15)</f>
        <v>1</v>
      </c>
      <c r="BL14" s="125">
        <f>IF('Indicator Date hidden'!BM15="x","x",BL$2-'Indicator Date hidden'!BM15)</f>
        <v>0</v>
      </c>
      <c r="BM14" s="125">
        <f>IF('Indicator Date hidden'!BN15="x","x",BM$2-'Indicator Date hidden'!BN15)</f>
        <v>3</v>
      </c>
      <c r="BN14" s="125">
        <f>IF('Indicator Date hidden'!BO15="x","x",BN$2-'Indicator Date hidden'!BO15)</f>
        <v>2</v>
      </c>
      <c r="BO14" s="125">
        <f>IF('Indicator Date hidden'!BP15="x","x",BO$2-'Indicator Date hidden'!BP15)</f>
        <v>1</v>
      </c>
      <c r="BP14" s="125">
        <f>IF('Indicator Date hidden'!BQ15="x","x",BP$2-'Indicator Date hidden'!BQ15)</f>
        <v>0</v>
      </c>
      <c r="BQ14" s="125">
        <f>IF('Indicator Date hidden'!BR15="x","x",BQ$2-'Indicator Date hidden'!BR15)</f>
        <v>0</v>
      </c>
      <c r="BR14" s="125">
        <f>IF('Indicator Date hidden'!BS15="x","x",BR$2-'Indicator Date hidden'!BS15)</f>
        <v>0</v>
      </c>
      <c r="BS14" s="125">
        <f>IF('Indicator Date hidden'!BT15="x","x",BS$2-'Indicator Date hidden'!BT15)</f>
        <v>3</v>
      </c>
      <c r="BT14" s="125">
        <f>IF('Indicator Date hidden'!BU15="x","x",BT$2-'Indicator Date hidden'!BU15)</f>
        <v>0</v>
      </c>
      <c r="BU14" s="125">
        <f>IF('Indicator Date hidden'!BV15="x","x",BU$2-'Indicator Date hidden'!BV15)</f>
        <v>0</v>
      </c>
      <c r="BV14" s="125">
        <f>IF('Indicator Date hidden'!BW15="x","x",BV$2-'Indicator Date hidden'!BW15)</f>
        <v>0</v>
      </c>
      <c r="BW14" s="125">
        <f>IF('Indicator Date hidden'!BX15="x","x",BW$2-'Indicator Date hidden'!BX15)</f>
        <v>0</v>
      </c>
      <c r="BX14" s="125">
        <f>IF('Indicator Date hidden'!BY15="x","x",BX$2-'Indicator Date hidden'!BY15)</f>
        <v>2</v>
      </c>
      <c r="BY14" s="3">
        <f t="shared" si="0"/>
        <v>26</v>
      </c>
      <c r="BZ14" s="126">
        <f t="shared" si="1"/>
        <v>0.4</v>
      </c>
      <c r="CA14" s="3">
        <f t="shared" si="2"/>
        <v>18</v>
      </c>
      <c r="CB14" s="126">
        <f t="shared" si="3"/>
        <v>0.74006236743419651</v>
      </c>
      <c r="CC14" s="129">
        <f t="shared" si="4"/>
        <v>0</v>
      </c>
    </row>
    <row r="15" spans="1:81" x14ac:dyDescent="0.3">
      <c r="A15" t="s">
        <v>24</v>
      </c>
      <c r="B15" s="125">
        <f>IF('Indicator Date hidden'!C16="x","x",B$2-'Indicator Date hidden'!C16)</f>
        <v>0</v>
      </c>
      <c r="C15" s="125">
        <f>IF('Indicator Date hidden'!D16="x","x",C$2-'Indicator Date hidden'!D16)</f>
        <v>0</v>
      </c>
      <c r="D15" s="125">
        <f>IF('Indicator Date hidden'!E16="x","x",D$2-'Indicator Date hidden'!E16)</f>
        <v>0</v>
      </c>
      <c r="E15" s="125">
        <f>IF('Indicator Date hidden'!F16="x","x",E$2-'Indicator Date hidden'!F16)</f>
        <v>0</v>
      </c>
      <c r="F15" s="125">
        <f>IF('Indicator Date hidden'!G16="x","x",F$2-'Indicator Date hidden'!G16)</f>
        <v>0</v>
      </c>
      <c r="G15" s="125">
        <f>IF('Indicator Date hidden'!H16="x","x",G$2-'Indicator Date hidden'!H16)</f>
        <v>0</v>
      </c>
      <c r="H15" s="125">
        <f>IF('Indicator Date hidden'!I16="x","x",H$2-'Indicator Date hidden'!I16)</f>
        <v>0</v>
      </c>
      <c r="I15" s="125">
        <f>IF('Indicator Date hidden'!J16="x","x",I$2-'Indicator Date hidden'!J16)</f>
        <v>0</v>
      </c>
      <c r="J15" s="125">
        <f>IF('Indicator Date hidden'!K16="x","x",J$2-'Indicator Date hidden'!K16)</f>
        <v>0</v>
      </c>
      <c r="K15" s="125">
        <f>IF('Indicator Date hidden'!L16="x","x",K$2-'Indicator Date hidden'!L16)</f>
        <v>0</v>
      </c>
      <c r="L15" s="125">
        <f>IF('Indicator Date hidden'!M16="x","x",L$2-'Indicator Date hidden'!M16)</f>
        <v>0</v>
      </c>
      <c r="M15" s="125">
        <f>IF('Indicator Date hidden'!N16="x","x",M$2-'Indicator Date hidden'!N16)</f>
        <v>0</v>
      </c>
      <c r="N15" s="125">
        <f>IF('Indicator Date hidden'!O16="x","x",N$2-'Indicator Date hidden'!O16)</f>
        <v>0</v>
      </c>
      <c r="O15" s="125">
        <f>IF('Indicator Date hidden'!P16="x","x",O$2-'Indicator Date hidden'!P16)</f>
        <v>0</v>
      </c>
      <c r="P15" s="125">
        <f>IF('Indicator Date hidden'!Q16="x","x",P$2-'Indicator Date hidden'!Q16)</f>
        <v>0</v>
      </c>
      <c r="Q15" s="125">
        <f>IF('Indicator Date hidden'!R16="x","x",Q$2-'Indicator Date hidden'!R16)</f>
        <v>0</v>
      </c>
      <c r="R15" s="125">
        <f>IF('Indicator Date hidden'!S16="x","x",R$2-'Indicator Date hidden'!S16)</f>
        <v>0</v>
      </c>
      <c r="S15" s="125">
        <f>IF('Indicator Date hidden'!T16="x","x",S$2-'Indicator Date hidden'!T16)</f>
        <v>0</v>
      </c>
      <c r="T15" s="125">
        <f>IF('Indicator Date hidden'!U16="x","x",T$2-'Indicator Date hidden'!U16)</f>
        <v>0</v>
      </c>
      <c r="U15" s="125">
        <f>IF('Indicator Date hidden'!V16="x","x",U$2-'Indicator Date hidden'!V16)</f>
        <v>0</v>
      </c>
      <c r="V15" s="125">
        <f>IF('Indicator Date hidden'!W16="x","x",V$2-'Indicator Date hidden'!W16)</f>
        <v>0</v>
      </c>
      <c r="W15" s="125">
        <f>IF('Indicator Date hidden'!X16="x","x",W$2-'Indicator Date hidden'!X16)</f>
        <v>0</v>
      </c>
      <c r="X15" s="125">
        <f>IF('Indicator Date hidden'!Y16="x","x",X$2-'Indicator Date hidden'!Y16)</f>
        <v>0</v>
      </c>
      <c r="Y15" s="125">
        <f>IF('Indicator Date hidden'!Z16="x","x",Y$2-'Indicator Date hidden'!Z16)</f>
        <v>0</v>
      </c>
      <c r="Z15" s="125">
        <f>IF('Indicator Date hidden'!AA16="x","x",Z$2-'Indicator Date hidden'!AA16)</f>
        <v>2</v>
      </c>
      <c r="AA15" s="125">
        <f>IF('Indicator Date hidden'!AB16="x","x",AA$2-'Indicator Date hidden'!AB16)</f>
        <v>0</v>
      </c>
      <c r="AB15" s="125">
        <f>IF('Indicator Date hidden'!AC16="x","x",AB$2-'Indicator Date hidden'!AC16)</f>
        <v>0</v>
      </c>
      <c r="AC15" s="125">
        <f>IF('Indicator Date hidden'!AD16="x","x",AC$2-'Indicator Date hidden'!AD16)</f>
        <v>0</v>
      </c>
      <c r="AD15" s="125">
        <f>IF('Indicator Date hidden'!AE16="x","x",AD$2-'Indicator Date hidden'!AE16)</f>
        <v>0</v>
      </c>
      <c r="AE15" s="125">
        <f>IF('Indicator Date hidden'!AF16="x","x",AE$2-'Indicator Date hidden'!AF16)</f>
        <v>0</v>
      </c>
      <c r="AF15" s="125">
        <f>IF('Indicator Date hidden'!AG16="x","x",AF$2-'Indicator Date hidden'!AG16)</f>
        <v>0</v>
      </c>
      <c r="AG15" s="125">
        <f>IF('Indicator Date hidden'!AH16="x","x",AG$2-'Indicator Date hidden'!AH16)</f>
        <v>0</v>
      </c>
      <c r="AH15" s="125">
        <f>IF('Indicator Date hidden'!AI16="x","x",AH$2-'Indicator Date hidden'!AI16)</f>
        <v>0</v>
      </c>
      <c r="AI15" s="125">
        <f>IF('Indicator Date hidden'!AJ16="x","x",AI$2-'Indicator Date hidden'!AJ16)</f>
        <v>1</v>
      </c>
      <c r="AJ15" s="125">
        <f>IF('Indicator Date hidden'!AK16="x","x",AJ$2-'Indicator Date hidden'!AK16)</f>
        <v>1</v>
      </c>
      <c r="AK15" s="125">
        <f>IF('Indicator Date hidden'!AL16="x","x",AK$2-'Indicator Date hidden'!AL16)</f>
        <v>1</v>
      </c>
      <c r="AL15" s="125">
        <f>IF('Indicator Date hidden'!AM16="x","x",AL$2-'Indicator Date hidden'!AM16)</f>
        <v>4</v>
      </c>
      <c r="AM15" s="125">
        <f>IF('Indicator Date hidden'!AN16="x","x",AM$2-'Indicator Date hidden'!AN16)</f>
        <v>1</v>
      </c>
      <c r="AN15" s="125">
        <f>IF('Indicator Date hidden'!AO16="x","x",AN$2-'Indicator Date hidden'!AO16)</f>
        <v>1</v>
      </c>
      <c r="AO15" s="125">
        <f>IF('Indicator Date hidden'!AP16="x","x",AO$2-'Indicator Date hidden'!AP16)</f>
        <v>1</v>
      </c>
      <c r="AP15" s="125">
        <f>IF('Indicator Date hidden'!AQ16="x","x",AP$2-'Indicator Date hidden'!AQ16)</f>
        <v>1</v>
      </c>
      <c r="AQ15" s="125">
        <f>IF('Indicator Date hidden'!AR16="x","x",AQ$2-'Indicator Date hidden'!AR16)</f>
        <v>0</v>
      </c>
      <c r="AR15" s="125">
        <f>IF('Indicator Date hidden'!AS16="x","x",AR$2-'Indicator Date hidden'!AS16)</f>
        <v>1</v>
      </c>
      <c r="AS15" s="125">
        <f>IF('Indicator Date hidden'!AT16="x","x",AS$2-'Indicator Date hidden'!AT16)</f>
        <v>3</v>
      </c>
      <c r="AT15" s="125">
        <f>IF('Indicator Date hidden'!AU16="x","x",AT$2-'Indicator Date hidden'!AU16)</f>
        <v>0</v>
      </c>
      <c r="AU15" s="125">
        <f>IF('Indicator Date hidden'!AV16="x","x",AU$2-'Indicator Date hidden'!AV16)</f>
        <v>0</v>
      </c>
      <c r="AV15" s="125">
        <f>IF('Indicator Date hidden'!AW16="x","x",AV$2-'Indicator Date hidden'!AW16)</f>
        <v>0</v>
      </c>
      <c r="AW15" s="125">
        <f>IF('Indicator Date hidden'!AX16="x","x",AW$2-'Indicator Date hidden'!AX16)</f>
        <v>0</v>
      </c>
      <c r="AX15" s="125">
        <f>IF('Indicator Date hidden'!AY16="x","x",AX$2-'Indicator Date hidden'!AY16)</f>
        <v>0</v>
      </c>
      <c r="AY15" s="125">
        <f>IF('Indicator Date hidden'!AZ16="x","x",AY$2-'Indicator Date hidden'!AZ16)</f>
        <v>1</v>
      </c>
      <c r="AZ15" s="125">
        <f>IF('Indicator Date hidden'!BA16="x","x",AZ$2-'Indicator Date hidden'!BA16)</f>
        <v>1</v>
      </c>
      <c r="BA15" s="125">
        <f>IF('Indicator Date hidden'!BB16="x","x",BA$2-'Indicator Date hidden'!BB16)</f>
        <v>0</v>
      </c>
      <c r="BB15" s="125">
        <f>IF('Indicator Date hidden'!BC16="x","x",BB$2-'Indicator Date hidden'!BC16)</f>
        <v>0</v>
      </c>
      <c r="BC15" s="125">
        <f>IF('Indicator Date hidden'!BD16="x","x",BC$2-'Indicator Date hidden'!BD16)</f>
        <v>0</v>
      </c>
      <c r="BD15" s="125">
        <f>IF('Indicator Date hidden'!BE16="x","x",BD$2-'Indicator Date hidden'!BE16)</f>
        <v>2</v>
      </c>
      <c r="BE15" s="125">
        <f>IF('Indicator Date hidden'!BF16="x","x",BE$2-'Indicator Date hidden'!BF16)</f>
        <v>1</v>
      </c>
      <c r="BF15" s="125">
        <f>IF('Indicator Date hidden'!BG16="x","x",BF$2-'Indicator Date hidden'!BG16)</f>
        <v>0</v>
      </c>
      <c r="BG15" s="125">
        <f>IF('Indicator Date hidden'!BH16="x","x",BG$2-'Indicator Date hidden'!BH16)</f>
        <v>0</v>
      </c>
      <c r="BH15" s="125">
        <f>IF('Indicator Date hidden'!BI16="x","x",BH$2-'Indicator Date hidden'!BI16)</f>
        <v>0</v>
      </c>
      <c r="BI15" s="125">
        <f>IF('Indicator Date hidden'!BJ16="x","x",BI$2-'Indicator Date hidden'!BJ16)</f>
        <v>0</v>
      </c>
      <c r="BJ15" s="125">
        <f>IF('Indicator Date hidden'!BK16="x","x",BJ$2-'Indicator Date hidden'!BK16)</f>
        <v>1</v>
      </c>
      <c r="BK15" s="125">
        <f>IF('Indicator Date hidden'!BL16="x","x",BK$2-'Indicator Date hidden'!BL16)</f>
        <v>1</v>
      </c>
      <c r="BL15" s="125">
        <f>IF('Indicator Date hidden'!BM16="x","x",BL$2-'Indicator Date hidden'!BM16)</f>
        <v>0</v>
      </c>
      <c r="BM15" s="125">
        <f>IF('Indicator Date hidden'!BN16="x","x",BM$2-'Indicator Date hidden'!BN16)</f>
        <v>1</v>
      </c>
      <c r="BN15" s="125">
        <f>IF('Indicator Date hidden'!BO16="x","x",BN$2-'Indicator Date hidden'!BO16)</f>
        <v>2</v>
      </c>
      <c r="BO15" s="125">
        <f>IF('Indicator Date hidden'!BP16="x","x",BO$2-'Indicator Date hidden'!BP16)</f>
        <v>1</v>
      </c>
      <c r="BP15" s="125">
        <f>IF('Indicator Date hidden'!BQ16="x","x",BP$2-'Indicator Date hidden'!BQ16)</f>
        <v>0</v>
      </c>
      <c r="BQ15" s="125">
        <f>IF('Indicator Date hidden'!BR16="x","x",BQ$2-'Indicator Date hidden'!BR16)</f>
        <v>0</v>
      </c>
      <c r="BR15" s="125">
        <f>IF('Indicator Date hidden'!BS16="x","x",BR$2-'Indicator Date hidden'!BS16)</f>
        <v>0</v>
      </c>
      <c r="BS15" s="125">
        <f>IF('Indicator Date hidden'!BT16="x","x",BS$2-'Indicator Date hidden'!BT16)</f>
        <v>1</v>
      </c>
      <c r="BT15" s="125">
        <f>IF('Indicator Date hidden'!BU16="x","x",BT$2-'Indicator Date hidden'!BU16)</f>
        <v>0</v>
      </c>
      <c r="BU15" s="125">
        <f>IF('Indicator Date hidden'!BV16="x","x",BU$2-'Indicator Date hidden'!BV16)</f>
        <v>0</v>
      </c>
      <c r="BV15" s="125">
        <f>IF('Indicator Date hidden'!BW16="x","x",BV$2-'Indicator Date hidden'!BW16)</f>
        <v>0</v>
      </c>
      <c r="BW15" s="125">
        <f>IF('Indicator Date hidden'!BX16="x","x",BW$2-'Indicator Date hidden'!BX16)</f>
        <v>0</v>
      </c>
      <c r="BX15" s="125">
        <f>IF('Indicator Date hidden'!BY16="x","x",BX$2-'Indicator Date hidden'!BY16)</f>
        <v>2</v>
      </c>
      <c r="BY15" s="3">
        <f t="shared" si="0"/>
        <v>31</v>
      </c>
      <c r="BZ15" s="126">
        <f t="shared" si="1"/>
        <v>0.41333333333333333</v>
      </c>
      <c r="CA15" s="3">
        <f t="shared" si="2"/>
        <v>22</v>
      </c>
      <c r="CB15" s="126">
        <f t="shared" si="3"/>
        <v>0.76756469144662687</v>
      </c>
      <c r="CC15" s="129">
        <f t="shared" si="4"/>
        <v>0</v>
      </c>
    </row>
    <row r="16" spans="1:81" x14ac:dyDescent="0.3">
      <c r="A16" t="s">
        <v>26</v>
      </c>
      <c r="B16" s="125">
        <f>IF('Indicator Date hidden'!C17="x","x",B$2-'Indicator Date hidden'!C17)</f>
        <v>0</v>
      </c>
      <c r="C16" s="125">
        <f>IF('Indicator Date hidden'!D17="x","x",C$2-'Indicator Date hidden'!D17)</f>
        <v>0</v>
      </c>
      <c r="D16" s="125">
        <f>IF('Indicator Date hidden'!E17="x","x",D$2-'Indicator Date hidden'!E17)</f>
        <v>0</v>
      </c>
      <c r="E16" s="125">
        <f>IF('Indicator Date hidden'!F17="x","x",E$2-'Indicator Date hidden'!F17)</f>
        <v>0</v>
      </c>
      <c r="F16" s="125">
        <f>IF('Indicator Date hidden'!G17="x","x",F$2-'Indicator Date hidden'!G17)</f>
        <v>0</v>
      </c>
      <c r="G16" s="125">
        <f>IF('Indicator Date hidden'!H17="x","x",G$2-'Indicator Date hidden'!H17)</f>
        <v>0</v>
      </c>
      <c r="H16" s="125">
        <f>IF('Indicator Date hidden'!I17="x","x",H$2-'Indicator Date hidden'!I17)</f>
        <v>0</v>
      </c>
      <c r="I16" s="125">
        <f>IF('Indicator Date hidden'!J17="x","x",I$2-'Indicator Date hidden'!J17)</f>
        <v>0</v>
      </c>
      <c r="J16" s="125">
        <f>IF('Indicator Date hidden'!K17="x","x",J$2-'Indicator Date hidden'!K17)</f>
        <v>0</v>
      </c>
      <c r="K16" s="125">
        <f>IF('Indicator Date hidden'!L17="x","x",K$2-'Indicator Date hidden'!L17)</f>
        <v>0</v>
      </c>
      <c r="L16" s="125">
        <f>IF('Indicator Date hidden'!M17="x","x",L$2-'Indicator Date hidden'!M17)</f>
        <v>0</v>
      </c>
      <c r="M16" s="125">
        <f>IF('Indicator Date hidden'!N17="x","x",M$2-'Indicator Date hidden'!N17)</f>
        <v>0</v>
      </c>
      <c r="N16" s="125">
        <f>IF('Indicator Date hidden'!O17="x","x",N$2-'Indicator Date hidden'!O17)</f>
        <v>0</v>
      </c>
      <c r="O16" s="125">
        <f>IF('Indicator Date hidden'!P17="x","x",O$2-'Indicator Date hidden'!P17)</f>
        <v>0</v>
      </c>
      <c r="P16" s="125">
        <f>IF('Indicator Date hidden'!Q17="x","x",P$2-'Indicator Date hidden'!Q17)</f>
        <v>0</v>
      </c>
      <c r="Q16" s="125">
        <f>IF('Indicator Date hidden'!R17="x","x",Q$2-'Indicator Date hidden'!R17)</f>
        <v>0</v>
      </c>
      <c r="R16" s="125">
        <f>IF('Indicator Date hidden'!S17="x","x",R$2-'Indicator Date hidden'!S17)</f>
        <v>0</v>
      </c>
      <c r="S16" s="125">
        <f>IF('Indicator Date hidden'!T17="x","x",S$2-'Indicator Date hidden'!T17)</f>
        <v>0</v>
      </c>
      <c r="T16" s="125">
        <f>IF('Indicator Date hidden'!U17="x","x",T$2-'Indicator Date hidden'!U17)</f>
        <v>0</v>
      </c>
      <c r="U16" s="125">
        <f>IF('Indicator Date hidden'!V17="x","x",U$2-'Indicator Date hidden'!V17)</f>
        <v>0</v>
      </c>
      <c r="V16" s="125">
        <f>IF('Indicator Date hidden'!W17="x","x",V$2-'Indicator Date hidden'!W17)</f>
        <v>0</v>
      </c>
      <c r="W16" s="125">
        <f>IF('Indicator Date hidden'!X17="x","x",W$2-'Indicator Date hidden'!X17)</f>
        <v>0</v>
      </c>
      <c r="X16" s="125">
        <f>IF('Indicator Date hidden'!Y17="x","x",X$2-'Indicator Date hidden'!Y17)</f>
        <v>0</v>
      </c>
      <c r="Y16" s="125">
        <f>IF('Indicator Date hidden'!Z17="x","x",Y$2-'Indicator Date hidden'!Z17)</f>
        <v>0</v>
      </c>
      <c r="Z16" s="125" t="str">
        <f>IF('Indicator Date hidden'!AA17="x","x",Z$2-'Indicator Date hidden'!AA17)</f>
        <v>x</v>
      </c>
      <c r="AA16" s="125">
        <f>IF('Indicator Date hidden'!AB17="x","x",AA$2-'Indicator Date hidden'!AB17)</f>
        <v>0</v>
      </c>
      <c r="AB16" s="125">
        <f>IF('Indicator Date hidden'!AC17="x","x",AB$2-'Indicator Date hidden'!AC17)</f>
        <v>1</v>
      </c>
      <c r="AC16" s="125">
        <f>IF('Indicator Date hidden'!AD17="x","x",AC$2-'Indicator Date hidden'!AD17)</f>
        <v>1</v>
      </c>
      <c r="AD16" s="125">
        <f>IF('Indicator Date hidden'!AE17="x","x",AD$2-'Indicator Date hidden'!AE17)</f>
        <v>0</v>
      </c>
      <c r="AE16" s="125" t="str">
        <f>IF('Indicator Date hidden'!AF17="x","x",AE$2-'Indicator Date hidden'!AF17)</f>
        <v>x</v>
      </c>
      <c r="AF16" s="125">
        <f>IF('Indicator Date hidden'!AG17="x","x",AF$2-'Indicator Date hidden'!AG17)</f>
        <v>0</v>
      </c>
      <c r="AG16" s="125">
        <f>IF('Indicator Date hidden'!AH17="x","x",AG$2-'Indicator Date hidden'!AH17)</f>
        <v>0</v>
      </c>
      <c r="AH16" s="125">
        <f>IF('Indicator Date hidden'!AI17="x","x",AH$2-'Indicator Date hidden'!AI17)</f>
        <v>0</v>
      </c>
      <c r="AI16" s="125">
        <f>IF('Indicator Date hidden'!AJ17="x","x",AI$2-'Indicator Date hidden'!AJ17)</f>
        <v>1</v>
      </c>
      <c r="AJ16" s="125">
        <f>IF('Indicator Date hidden'!AK17="x","x",AJ$2-'Indicator Date hidden'!AK17)</f>
        <v>1</v>
      </c>
      <c r="AK16" s="125">
        <f>IF('Indicator Date hidden'!AL17="x","x",AK$2-'Indicator Date hidden'!AL17)</f>
        <v>1</v>
      </c>
      <c r="AL16" s="125">
        <f>IF('Indicator Date hidden'!AM17="x","x",AL$2-'Indicator Date hidden'!AM17)</f>
        <v>6</v>
      </c>
      <c r="AM16" s="125">
        <f>IF('Indicator Date hidden'!AN17="x","x",AM$2-'Indicator Date hidden'!AN17)</f>
        <v>1</v>
      </c>
      <c r="AN16" s="125">
        <f>IF('Indicator Date hidden'!AO17="x","x",AN$2-'Indicator Date hidden'!AO17)</f>
        <v>1</v>
      </c>
      <c r="AO16" s="125">
        <f>IF('Indicator Date hidden'!AP17="x","x",AO$2-'Indicator Date hidden'!AP17)</f>
        <v>1</v>
      </c>
      <c r="AP16" s="125" t="str">
        <f>IF('Indicator Date hidden'!AQ17="x","x",AP$2-'Indicator Date hidden'!AQ17)</f>
        <v>x</v>
      </c>
      <c r="AQ16" s="125">
        <f>IF('Indicator Date hidden'!AR17="x","x",AQ$2-'Indicator Date hidden'!AR17)</f>
        <v>1</v>
      </c>
      <c r="AR16" s="125">
        <f>IF('Indicator Date hidden'!AS17="x","x",AR$2-'Indicator Date hidden'!AS17)</f>
        <v>1</v>
      </c>
      <c r="AS16" s="125">
        <f>IF('Indicator Date hidden'!AT17="x","x",AS$2-'Indicator Date hidden'!AT17)</f>
        <v>4</v>
      </c>
      <c r="AT16" s="125">
        <f>IF('Indicator Date hidden'!AU17="x","x",AT$2-'Indicator Date hidden'!AU17)</f>
        <v>0</v>
      </c>
      <c r="AU16" s="125">
        <f>IF('Indicator Date hidden'!AV17="x","x",AU$2-'Indicator Date hidden'!AV17)</f>
        <v>0</v>
      </c>
      <c r="AV16" s="125">
        <f>IF('Indicator Date hidden'!AW17="x","x",AV$2-'Indicator Date hidden'!AW17)</f>
        <v>0</v>
      </c>
      <c r="AW16" s="125" t="str">
        <f>IF('Indicator Date hidden'!AX17="x","x",AW$2-'Indicator Date hidden'!AX17)</f>
        <v>x</v>
      </c>
      <c r="AX16" s="125">
        <f>IF('Indicator Date hidden'!AY17="x","x",AX$2-'Indicator Date hidden'!AY17)</f>
        <v>0</v>
      </c>
      <c r="AY16" s="125">
        <f>IF('Indicator Date hidden'!AZ17="x","x",AY$2-'Indicator Date hidden'!AZ17)</f>
        <v>1</v>
      </c>
      <c r="AZ16" s="125" t="str">
        <f>IF('Indicator Date hidden'!BA17="x","x",AZ$2-'Indicator Date hidden'!BA17)</f>
        <v>x</v>
      </c>
      <c r="BA16" s="125">
        <f>IF('Indicator Date hidden'!BB17="x","x",BA$2-'Indicator Date hidden'!BB17)</f>
        <v>0</v>
      </c>
      <c r="BB16" s="125">
        <f>IF('Indicator Date hidden'!BC17="x","x",BB$2-'Indicator Date hidden'!BC17)</f>
        <v>0</v>
      </c>
      <c r="BC16" s="125">
        <f>IF('Indicator Date hidden'!BD17="x","x",BC$2-'Indicator Date hidden'!BD17)</f>
        <v>0</v>
      </c>
      <c r="BD16" s="125" t="str">
        <f>IF('Indicator Date hidden'!BE17="x","x",BD$2-'Indicator Date hidden'!BE17)</f>
        <v>x</v>
      </c>
      <c r="BE16" s="125">
        <f>IF('Indicator Date hidden'!BF17="x","x",BE$2-'Indicator Date hidden'!BF17)</f>
        <v>2</v>
      </c>
      <c r="BF16" s="125">
        <f>IF('Indicator Date hidden'!BG17="x","x",BF$2-'Indicator Date hidden'!BG17)</f>
        <v>0</v>
      </c>
      <c r="BG16" s="125">
        <f>IF('Indicator Date hidden'!BH17="x","x",BG$2-'Indicator Date hidden'!BH17)</f>
        <v>0</v>
      </c>
      <c r="BH16" s="125">
        <f>IF('Indicator Date hidden'!BI17="x","x",BH$2-'Indicator Date hidden'!BI17)</f>
        <v>0</v>
      </c>
      <c r="BI16" s="125">
        <f>IF('Indicator Date hidden'!BJ17="x","x",BI$2-'Indicator Date hidden'!BJ17)</f>
        <v>2</v>
      </c>
      <c r="BJ16" s="125">
        <f>IF('Indicator Date hidden'!BK17="x","x",BJ$2-'Indicator Date hidden'!BK17)</f>
        <v>1</v>
      </c>
      <c r="BK16" s="125">
        <f>IF('Indicator Date hidden'!BL17="x","x",BK$2-'Indicator Date hidden'!BL17)</f>
        <v>1</v>
      </c>
      <c r="BL16" s="125">
        <f>IF('Indicator Date hidden'!BM17="x","x",BL$2-'Indicator Date hidden'!BM17)</f>
        <v>0</v>
      </c>
      <c r="BM16" s="125" t="str">
        <f>IF('Indicator Date hidden'!BN17="x","x",BM$2-'Indicator Date hidden'!BN17)</f>
        <v>x</v>
      </c>
      <c r="BN16" s="125">
        <f>IF('Indicator Date hidden'!BO17="x","x",BN$2-'Indicator Date hidden'!BO17)</f>
        <v>2</v>
      </c>
      <c r="BO16" s="125">
        <f>IF('Indicator Date hidden'!BP17="x","x",BO$2-'Indicator Date hidden'!BP17)</f>
        <v>1</v>
      </c>
      <c r="BP16" s="125">
        <f>IF('Indicator Date hidden'!BQ17="x","x",BP$2-'Indicator Date hidden'!BQ17)</f>
        <v>0</v>
      </c>
      <c r="BQ16" s="125">
        <f>IF('Indicator Date hidden'!BR17="x","x",BQ$2-'Indicator Date hidden'!BR17)</f>
        <v>0</v>
      </c>
      <c r="BR16" s="125">
        <f>IF('Indicator Date hidden'!BS17="x","x",BR$2-'Indicator Date hidden'!BS17)</f>
        <v>0</v>
      </c>
      <c r="BS16" s="125">
        <f>IF('Indicator Date hidden'!BT17="x","x",BS$2-'Indicator Date hidden'!BT17)</f>
        <v>1</v>
      </c>
      <c r="BT16" s="125">
        <f>IF('Indicator Date hidden'!BU17="x","x",BT$2-'Indicator Date hidden'!BU17)</f>
        <v>0</v>
      </c>
      <c r="BU16" s="125">
        <f>IF('Indicator Date hidden'!BV17="x","x",BU$2-'Indicator Date hidden'!BV17)</f>
        <v>0</v>
      </c>
      <c r="BV16" s="125">
        <f>IF('Indicator Date hidden'!BW17="x","x",BV$2-'Indicator Date hidden'!BW17)</f>
        <v>0</v>
      </c>
      <c r="BW16" s="125">
        <f>IF('Indicator Date hidden'!BX17="x","x",BW$2-'Indicator Date hidden'!BX17)</f>
        <v>0</v>
      </c>
      <c r="BX16" s="125">
        <f>IF('Indicator Date hidden'!BY17="x","x",BX$2-'Indicator Date hidden'!BY17)</f>
        <v>2</v>
      </c>
      <c r="BY16" s="3">
        <f t="shared" si="0"/>
        <v>33</v>
      </c>
      <c r="BZ16" s="126">
        <f t="shared" si="1"/>
        <v>0.48529411764705882</v>
      </c>
      <c r="CA16" s="3">
        <f t="shared" si="2"/>
        <v>21</v>
      </c>
      <c r="CB16" s="126">
        <f t="shared" si="3"/>
        <v>0.99251088390570319</v>
      </c>
      <c r="CC16" s="129">
        <f t="shared" si="4"/>
        <v>0</v>
      </c>
    </row>
    <row r="17" spans="1:81" x14ac:dyDescent="0.3">
      <c r="A17" t="s">
        <v>28</v>
      </c>
      <c r="B17" s="125">
        <f>IF('Indicator Date hidden'!C18="x","x",B$2-'Indicator Date hidden'!C18)</f>
        <v>0</v>
      </c>
      <c r="C17" s="125">
        <f>IF('Indicator Date hidden'!D18="x","x",C$2-'Indicator Date hidden'!D18)</f>
        <v>0</v>
      </c>
      <c r="D17" s="125">
        <f>IF('Indicator Date hidden'!E18="x","x",D$2-'Indicator Date hidden'!E18)</f>
        <v>0</v>
      </c>
      <c r="E17" s="125">
        <f>IF('Indicator Date hidden'!F18="x","x",E$2-'Indicator Date hidden'!F18)</f>
        <v>0</v>
      </c>
      <c r="F17" s="125">
        <f>IF('Indicator Date hidden'!G18="x","x",F$2-'Indicator Date hidden'!G18)</f>
        <v>0</v>
      </c>
      <c r="G17" s="125">
        <f>IF('Indicator Date hidden'!H18="x","x",G$2-'Indicator Date hidden'!H18)</f>
        <v>0</v>
      </c>
      <c r="H17" s="125">
        <f>IF('Indicator Date hidden'!I18="x","x",H$2-'Indicator Date hidden'!I18)</f>
        <v>0</v>
      </c>
      <c r="I17" s="125">
        <f>IF('Indicator Date hidden'!J18="x","x",I$2-'Indicator Date hidden'!J18)</f>
        <v>0</v>
      </c>
      <c r="J17" s="125">
        <f>IF('Indicator Date hidden'!K18="x","x",J$2-'Indicator Date hidden'!K18)</f>
        <v>0</v>
      </c>
      <c r="K17" s="125">
        <f>IF('Indicator Date hidden'!L18="x","x",K$2-'Indicator Date hidden'!L18)</f>
        <v>0</v>
      </c>
      <c r="L17" s="125">
        <f>IF('Indicator Date hidden'!M18="x","x",L$2-'Indicator Date hidden'!M18)</f>
        <v>0</v>
      </c>
      <c r="M17" s="125">
        <f>IF('Indicator Date hidden'!N18="x","x",M$2-'Indicator Date hidden'!N18)</f>
        <v>0</v>
      </c>
      <c r="N17" s="125">
        <f>IF('Indicator Date hidden'!O18="x","x",N$2-'Indicator Date hidden'!O18)</f>
        <v>0</v>
      </c>
      <c r="O17" s="125">
        <f>IF('Indicator Date hidden'!P18="x","x",O$2-'Indicator Date hidden'!P18)</f>
        <v>0</v>
      </c>
      <c r="P17" s="125">
        <f>IF('Indicator Date hidden'!Q18="x","x",P$2-'Indicator Date hidden'!Q18)</f>
        <v>0</v>
      </c>
      <c r="Q17" s="125">
        <f>IF('Indicator Date hidden'!R18="x","x",Q$2-'Indicator Date hidden'!R18)</f>
        <v>0</v>
      </c>
      <c r="R17" s="125">
        <f>IF('Indicator Date hidden'!S18="x","x",R$2-'Indicator Date hidden'!S18)</f>
        <v>0</v>
      </c>
      <c r="S17" s="125">
        <f>IF('Indicator Date hidden'!T18="x","x",S$2-'Indicator Date hidden'!T18)</f>
        <v>0</v>
      </c>
      <c r="T17" s="125">
        <f>IF('Indicator Date hidden'!U18="x","x",T$2-'Indicator Date hidden'!U18)</f>
        <v>0</v>
      </c>
      <c r="U17" s="125">
        <f>IF('Indicator Date hidden'!V18="x","x",U$2-'Indicator Date hidden'!V18)</f>
        <v>0</v>
      </c>
      <c r="V17" s="125">
        <f>IF('Indicator Date hidden'!W18="x","x",V$2-'Indicator Date hidden'!W18)</f>
        <v>0</v>
      </c>
      <c r="W17" s="125">
        <f>IF('Indicator Date hidden'!X18="x","x",W$2-'Indicator Date hidden'!X18)</f>
        <v>0</v>
      </c>
      <c r="X17" s="125">
        <f>IF('Indicator Date hidden'!Y18="x","x",X$2-'Indicator Date hidden'!Y18)</f>
        <v>0</v>
      </c>
      <c r="Y17" s="125">
        <f>IF('Indicator Date hidden'!Z18="x","x",Y$2-'Indicator Date hidden'!Z18)</f>
        <v>0</v>
      </c>
      <c r="Z17" s="125">
        <f>IF('Indicator Date hidden'!AA18="x","x",Z$2-'Indicator Date hidden'!AA18)</f>
        <v>7</v>
      </c>
      <c r="AA17" s="125">
        <f>IF('Indicator Date hidden'!AB18="x","x",AA$2-'Indicator Date hidden'!AB18)</f>
        <v>0</v>
      </c>
      <c r="AB17" s="125" t="str">
        <f>IF('Indicator Date hidden'!AC18="x","x",AB$2-'Indicator Date hidden'!AC18)</f>
        <v>x</v>
      </c>
      <c r="AC17" s="125">
        <f>IF('Indicator Date hidden'!AD18="x","x",AC$2-'Indicator Date hidden'!AD18)</f>
        <v>4</v>
      </c>
      <c r="AD17" s="125">
        <f>IF('Indicator Date hidden'!AE18="x","x",AD$2-'Indicator Date hidden'!AE18)</f>
        <v>0</v>
      </c>
      <c r="AE17" s="125">
        <f>IF('Indicator Date hidden'!AF18="x","x",AE$2-'Indicator Date hidden'!AF18)</f>
        <v>0</v>
      </c>
      <c r="AF17" s="125">
        <f>IF('Indicator Date hidden'!AG18="x","x",AF$2-'Indicator Date hidden'!AG18)</f>
        <v>0</v>
      </c>
      <c r="AG17" s="125">
        <f>IF('Indicator Date hidden'!AH18="x","x",AG$2-'Indicator Date hidden'!AH18)</f>
        <v>0</v>
      </c>
      <c r="AH17" s="125">
        <f>IF('Indicator Date hidden'!AI18="x","x",AH$2-'Indicator Date hidden'!AI18)</f>
        <v>0</v>
      </c>
      <c r="AI17" s="125">
        <f>IF('Indicator Date hidden'!AJ18="x","x",AI$2-'Indicator Date hidden'!AJ18)</f>
        <v>1</v>
      </c>
      <c r="AJ17" s="125">
        <f>IF('Indicator Date hidden'!AK18="x","x",AJ$2-'Indicator Date hidden'!AK18)</f>
        <v>1</v>
      </c>
      <c r="AK17" s="125">
        <f>IF('Indicator Date hidden'!AL18="x","x",AK$2-'Indicator Date hidden'!AL18)</f>
        <v>1</v>
      </c>
      <c r="AL17" s="125" t="str">
        <f>IF('Indicator Date hidden'!AM18="x","x",AL$2-'Indicator Date hidden'!AM18)</f>
        <v>x</v>
      </c>
      <c r="AM17" s="125">
        <f>IF('Indicator Date hidden'!AN18="x","x",AM$2-'Indicator Date hidden'!AN18)</f>
        <v>1</v>
      </c>
      <c r="AN17" s="125">
        <f>IF('Indicator Date hidden'!AO18="x","x",AN$2-'Indicator Date hidden'!AO18)</f>
        <v>1</v>
      </c>
      <c r="AO17" s="125">
        <f>IF('Indicator Date hidden'!AP18="x","x",AO$2-'Indicator Date hidden'!AP18)</f>
        <v>1</v>
      </c>
      <c r="AP17" s="125">
        <f>IF('Indicator Date hidden'!AQ18="x","x",AP$2-'Indicator Date hidden'!AQ18)</f>
        <v>1</v>
      </c>
      <c r="AQ17" s="125">
        <f>IF('Indicator Date hidden'!AR18="x","x",AQ$2-'Indicator Date hidden'!AR18)</f>
        <v>0</v>
      </c>
      <c r="AR17" s="125">
        <f>IF('Indicator Date hidden'!AS18="x","x",AR$2-'Indicator Date hidden'!AS18)</f>
        <v>1</v>
      </c>
      <c r="AS17" s="125" t="str">
        <f>IF('Indicator Date hidden'!AT18="x","x",AS$2-'Indicator Date hidden'!AT18)</f>
        <v>x</v>
      </c>
      <c r="AT17" s="125">
        <f>IF('Indicator Date hidden'!AU18="x","x",AT$2-'Indicator Date hidden'!AU18)</f>
        <v>0</v>
      </c>
      <c r="AU17" s="125">
        <f>IF('Indicator Date hidden'!AV18="x","x",AU$2-'Indicator Date hidden'!AV18)</f>
        <v>0</v>
      </c>
      <c r="AV17" s="125">
        <f>IF('Indicator Date hidden'!AW18="x","x",AV$2-'Indicator Date hidden'!AW18)</f>
        <v>0</v>
      </c>
      <c r="AW17" s="125" t="str">
        <f>IF('Indicator Date hidden'!AX18="x","x",AW$2-'Indicator Date hidden'!AX18)</f>
        <v>x</v>
      </c>
      <c r="AX17" s="125">
        <f>IF('Indicator Date hidden'!AY18="x","x",AX$2-'Indicator Date hidden'!AY18)</f>
        <v>0</v>
      </c>
      <c r="AY17" s="125">
        <f>IF('Indicator Date hidden'!AZ18="x","x",AY$2-'Indicator Date hidden'!AZ18)</f>
        <v>1</v>
      </c>
      <c r="AZ17" s="125">
        <f>IF('Indicator Date hidden'!BA18="x","x",AZ$2-'Indicator Date hidden'!BA18)</f>
        <v>0</v>
      </c>
      <c r="BA17" s="125">
        <f>IF('Indicator Date hidden'!BB18="x","x",BA$2-'Indicator Date hidden'!BB18)</f>
        <v>0</v>
      </c>
      <c r="BB17" s="125">
        <f>IF('Indicator Date hidden'!BC18="x","x",BB$2-'Indicator Date hidden'!BC18)</f>
        <v>0</v>
      </c>
      <c r="BC17" s="125">
        <f>IF('Indicator Date hidden'!BD18="x","x",BC$2-'Indicator Date hidden'!BD18)</f>
        <v>0</v>
      </c>
      <c r="BD17" s="125" t="str">
        <f>IF('Indicator Date hidden'!BE18="x","x",BD$2-'Indicator Date hidden'!BE18)</f>
        <v>x</v>
      </c>
      <c r="BE17" s="125">
        <f>IF('Indicator Date hidden'!BF18="x","x",BE$2-'Indicator Date hidden'!BF18)</f>
        <v>2</v>
      </c>
      <c r="BF17" s="125">
        <f>IF('Indicator Date hidden'!BG18="x","x",BF$2-'Indicator Date hidden'!BG18)</f>
        <v>0</v>
      </c>
      <c r="BG17" s="125">
        <f>IF('Indicator Date hidden'!BH18="x","x",BG$2-'Indicator Date hidden'!BH18)</f>
        <v>0</v>
      </c>
      <c r="BH17" s="125">
        <f>IF('Indicator Date hidden'!BI18="x","x",BH$2-'Indicator Date hidden'!BI18)</f>
        <v>0</v>
      </c>
      <c r="BI17" s="125">
        <f>IF('Indicator Date hidden'!BJ18="x","x",BI$2-'Indicator Date hidden'!BJ18)</f>
        <v>0</v>
      </c>
      <c r="BJ17" s="125">
        <f>IF('Indicator Date hidden'!BK18="x","x",BJ$2-'Indicator Date hidden'!BK18)</f>
        <v>1</v>
      </c>
      <c r="BK17" s="125">
        <f>IF('Indicator Date hidden'!BL18="x","x",BK$2-'Indicator Date hidden'!BL18)</f>
        <v>1</v>
      </c>
      <c r="BL17" s="125">
        <f>IF('Indicator Date hidden'!BM18="x","x",BL$2-'Indicator Date hidden'!BM18)</f>
        <v>0</v>
      </c>
      <c r="BM17" s="125">
        <f>IF('Indicator Date hidden'!BN18="x","x",BM$2-'Indicator Date hidden'!BN18)</f>
        <v>3</v>
      </c>
      <c r="BN17" s="125">
        <f>IF('Indicator Date hidden'!BO18="x","x",BN$2-'Indicator Date hidden'!BO18)</f>
        <v>2</v>
      </c>
      <c r="BO17" s="125">
        <f>IF('Indicator Date hidden'!BP18="x","x",BO$2-'Indicator Date hidden'!BP18)</f>
        <v>1</v>
      </c>
      <c r="BP17" s="125">
        <f>IF('Indicator Date hidden'!BQ18="x","x",BP$2-'Indicator Date hidden'!BQ18)</f>
        <v>0</v>
      </c>
      <c r="BQ17" s="125">
        <f>IF('Indicator Date hidden'!BR18="x","x",BQ$2-'Indicator Date hidden'!BR18)</f>
        <v>0</v>
      </c>
      <c r="BR17" s="125">
        <f>IF('Indicator Date hidden'!BS18="x","x",BR$2-'Indicator Date hidden'!BS18)</f>
        <v>0</v>
      </c>
      <c r="BS17" s="125">
        <f>IF('Indicator Date hidden'!BT18="x","x",BS$2-'Indicator Date hidden'!BT18)</f>
        <v>4</v>
      </c>
      <c r="BT17" s="125">
        <f>IF('Indicator Date hidden'!BU18="x","x",BT$2-'Indicator Date hidden'!BU18)</f>
        <v>0</v>
      </c>
      <c r="BU17" s="125">
        <f>IF('Indicator Date hidden'!BV18="x","x",BU$2-'Indicator Date hidden'!BV18)</f>
        <v>0</v>
      </c>
      <c r="BV17" s="125" t="str">
        <f>IF('Indicator Date hidden'!BW18="x","x",BV$2-'Indicator Date hidden'!BW18)</f>
        <v>x</v>
      </c>
      <c r="BW17" s="125">
        <f>IF('Indicator Date hidden'!BX18="x","x",BW$2-'Indicator Date hidden'!BX18)</f>
        <v>0</v>
      </c>
      <c r="BX17" s="125">
        <f>IF('Indicator Date hidden'!BY18="x","x",BX$2-'Indicator Date hidden'!BY18)</f>
        <v>2</v>
      </c>
      <c r="BY17" s="3">
        <f t="shared" si="0"/>
        <v>36</v>
      </c>
      <c r="BZ17" s="126">
        <f t="shared" si="1"/>
        <v>0.52173913043478259</v>
      </c>
      <c r="CA17" s="3">
        <f t="shared" si="2"/>
        <v>19</v>
      </c>
      <c r="CB17" s="126">
        <f t="shared" si="3"/>
        <v>1.1747179205309823</v>
      </c>
      <c r="CC17" s="129">
        <f t="shared" si="4"/>
        <v>0</v>
      </c>
    </row>
    <row r="18" spans="1:81" x14ac:dyDescent="0.3">
      <c r="A18" t="s">
        <v>30</v>
      </c>
      <c r="B18" s="125">
        <f>IF('Indicator Date hidden'!C19="x","x",B$2-'Indicator Date hidden'!C19)</f>
        <v>0</v>
      </c>
      <c r="C18" s="125">
        <f>IF('Indicator Date hidden'!D19="x","x",C$2-'Indicator Date hidden'!D19)</f>
        <v>0</v>
      </c>
      <c r="D18" s="125">
        <f>IF('Indicator Date hidden'!E19="x","x",D$2-'Indicator Date hidden'!E19)</f>
        <v>0</v>
      </c>
      <c r="E18" s="125">
        <f>IF('Indicator Date hidden'!F19="x","x",E$2-'Indicator Date hidden'!F19)</f>
        <v>0</v>
      </c>
      <c r="F18" s="125">
        <f>IF('Indicator Date hidden'!G19="x","x",F$2-'Indicator Date hidden'!G19)</f>
        <v>0</v>
      </c>
      <c r="G18" s="125">
        <f>IF('Indicator Date hidden'!H19="x","x",G$2-'Indicator Date hidden'!H19)</f>
        <v>0</v>
      </c>
      <c r="H18" s="125">
        <f>IF('Indicator Date hidden'!I19="x","x",H$2-'Indicator Date hidden'!I19)</f>
        <v>0</v>
      </c>
      <c r="I18" s="125">
        <f>IF('Indicator Date hidden'!J19="x","x",I$2-'Indicator Date hidden'!J19)</f>
        <v>0</v>
      </c>
      <c r="J18" s="125">
        <f>IF('Indicator Date hidden'!K19="x","x",J$2-'Indicator Date hidden'!K19)</f>
        <v>0</v>
      </c>
      <c r="K18" s="125">
        <f>IF('Indicator Date hidden'!L19="x","x",K$2-'Indicator Date hidden'!L19)</f>
        <v>0</v>
      </c>
      <c r="L18" s="125">
        <f>IF('Indicator Date hidden'!M19="x","x",L$2-'Indicator Date hidden'!M19)</f>
        <v>0</v>
      </c>
      <c r="M18" s="125">
        <f>IF('Indicator Date hidden'!N19="x","x",M$2-'Indicator Date hidden'!N19)</f>
        <v>0</v>
      </c>
      <c r="N18" s="125">
        <f>IF('Indicator Date hidden'!O19="x","x",N$2-'Indicator Date hidden'!O19)</f>
        <v>0</v>
      </c>
      <c r="O18" s="125">
        <f>IF('Indicator Date hidden'!P19="x","x",O$2-'Indicator Date hidden'!P19)</f>
        <v>0</v>
      </c>
      <c r="P18" s="125">
        <f>IF('Indicator Date hidden'!Q19="x","x",P$2-'Indicator Date hidden'!Q19)</f>
        <v>0</v>
      </c>
      <c r="Q18" s="125">
        <f>IF('Indicator Date hidden'!R19="x","x",Q$2-'Indicator Date hidden'!R19)</f>
        <v>0</v>
      </c>
      <c r="R18" s="125">
        <f>IF('Indicator Date hidden'!S19="x","x",R$2-'Indicator Date hidden'!S19)</f>
        <v>0</v>
      </c>
      <c r="S18" s="125">
        <f>IF('Indicator Date hidden'!T19="x","x",S$2-'Indicator Date hidden'!T19)</f>
        <v>0</v>
      </c>
      <c r="T18" s="125">
        <f>IF('Indicator Date hidden'!U19="x","x",T$2-'Indicator Date hidden'!U19)</f>
        <v>0</v>
      </c>
      <c r="U18" s="125">
        <f>IF('Indicator Date hidden'!V19="x","x",U$2-'Indicator Date hidden'!V19)</f>
        <v>0</v>
      </c>
      <c r="V18" s="125">
        <f>IF('Indicator Date hidden'!W19="x","x",V$2-'Indicator Date hidden'!W19)</f>
        <v>0</v>
      </c>
      <c r="W18" s="125">
        <f>IF('Indicator Date hidden'!X19="x","x",W$2-'Indicator Date hidden'!X19)</f>
        <v>0</v>
      </c>
      <c r="X18" s="125">
        <f>IF('Indicator Date hidden'!Y19="x","x",X$2-'Indicator Date hidden'!Y19)</f>
        <v>0</v>
      </c>
      <c r="Y18" s="125">
        <f>IF('Indicator Date hidden'!Z19="x","x",Y$2-'Indicator Date hidden'!Z19)</f>
        <v>0</v>
      </c>
      <c r="Z18" s="125">
        <f>IF('Indicator Date hidden'!AA19="x","x",Z$2-'Indicator Date hidden'!AA19)</f>
        <v>5</v>
      </c>
      <c r="AA18" s="125">
        <f>IF('Indicator Date hidden'!AB19="x","x",AA$2-'Indicator Date hidden'!AB19)</f>
        <v>0</v>
      </c>
      <c r="AB18" s="125" t="str">
        <f>IF('Indicator Date hidden'!AC19="x","x",AB$2-'Indicator Date hidden'!AC19)</f>
        <v>x</v>
      </c>
      <c r="AC18" s="125">
        <f>IF('Indicator Date hidden'!AD19="x","x",AC$2-'Indicator Date hidden'!AD19)</f>
        <v>0</v>
      </c>
      <c r="AD18" s="125">
        <f>IF('Indicator Date hidden'!AE19="x","x",AD$2-'Indicator Date hidden'!AE19)</f>
        <v>0</v>
      </c>
      <c r="AE18" s="125" t="str">
        <f>IF('Indicator Date hidden'!AF19="x","x",AE$2-'Indicator Date hidden'!AF19)</f>
        <v>x</v>
      </c>
      <c r="AF18" s="125">
        <f>IF('Indicator Date hidden'!AG19="x","x",AF$2-'Indicator Date hidden'!AG19)</f>
        <v>0</v>
      </c>
      <c r="AG18" s="125">
        <f>IF('Indicator Date hidden'!AH19="x","x",AG$2-'Indicator Date hidden'!AH19)</f>
        <v>0</v>
      </c>
      <c r="AH18" s="125">
        <f>IF('Indicator Date hidden'!AI19="x","x",AH$2-'Indicator Date hidden'!AI19)</f>
        <v>0</v>
      </c>
      <c r="AI18" s="125">
        <f>IF('Indicator Date hidden'!AJ19="x","x",AI$2-'Indicator Date hidden'!AJ19)</f>
        <v>1</v>
      </c>
      <c r="AJ18" s="125">
        <f>IF('Indicator Date hidden'!AK19="x","x",AJ$2-'Indicator Date hidden'!AK19)</f>
        <v>1</v>
      </c>
      <c r="AK18" s="125">
        <f>IF('Indicator Date hidden'!AL19="x","x",AK$2-'Indicator Date hidden'!AL19)</f>
        <v>1</v>
      </c>
      <c r="AL18" s="125" t="str">
        <f>IF('Indicator Date hidden'!AM19="x","x",AL$2-'Indicator Date hidden'!AM19)</f>
        <v>x</v>
      </c>
      <c r="AM18" s="125">
        <f>IF('Indicator Date hidden'!AN19="x","x",AM$2-'Indicator Date hidden'!AN19)</f>
        <v>1</v>
      </c>
      <c r="AN18" s="125">
        <f>IF('Indicator Date hidden'!AO19="x","x",AN$2-'Indicator Date hidden'!AO19)</f>
        <v>1</v>
      </c>
      <c r="AO18" s="125">
        <f>IF('Indicator Date hidden'!AP19="x","x",AO$2-'Indicator Date hidden'!AP19)</f>
        <v>1</v>
      </c>
      <c r="AP18" s="125" t="str">
        <f>IF('Indicator Date hidden'!AQ19="x","x",AP$2-'Indicator Date hidden'!AQ19)</f>
        <v>x</v>
      </c>
      <c r="AQ18" s="125">
        <f>IF('Indicator Date hidden'!AR19="x","x",AQ$2-'Indicator Date hidden'!AR19)</f>
        <v>0</v>
      </c>
      <c r="AR18" s="125">
        <f>IF('Indicator Date hidden'!AS19="x","x",AR$2-'Indicator Date hidden'!AS19)</f>
        <v>1</v>
      </c>
      <c r="AS18" s="125" t="str">
        <f>IF('Indicator Date hidden'!AT19="x","x",AS$2-'Indicator Date hidden'!AT19)</f>
        <v>x</v>
      </c>
      <c r="AT18" s="125">
        <f>IF('Indicator Date hidden'!AU19="x","x",AT$2-'Indicator Date hidden'!AU19)</f>
        <v>0</v>
      </c>
      <c r="AU18" s="125" t="str">
        <f>IF('Indicator Date hidden'!AV19="x","x",AU$2-'Indicator Date hidden'!AV19)</f>
        <v>x</v>
      </c>
      <c r="AV18" s="125" t="str">
        <f>IF('Indicator Date hidden'!AW19="x","x",AV$2-'Indicator Date hidden'!AW19)</f>
        <v>x</v>
      </c>
      <c r="AW18" s="125" t="str">
        <f>IF('Indicator Date hidden'!AX19="x","x",AW$2-'Indicator Date hidden'!AX19)</f>
        <v>x</v>
      </c>
      <c r="AX18" s="125">
        <f>IF('Indicator Date hidden'!AY19="x","x",AX$2-'Indicator Date hidden'!AY19)</f>
        <v>0</v>
      </c>
      <c r="AY18" s="125">
        <f>IF('Indicator Date hidden'!AZ19="x","x",AY$2-'Indicator Date hidden'!AZ19)</f>
        <v>1</v>
      </c>
      <c r="AZ18" s="125">
        <f>IF('Indicator Date hidden'!BA19="x","x",AZ$2-'Indicator Date hidden'!BA19)</f>
        <v>2</v>
      </c>
      <c r="BA18" s="125">
        <f>IF('Indicator Date hidden'!BB19="x","x",BA$2-'Indicator Date hidden'!BB19)</f>
        <v>0</v>
      </c>
      <c r="BB18" s="125">
        <f>IF('Indicator Date hidden'!BC19="x","x",BB$2-'Indicator Date hidden'!BC19)</f>
        <v>0</v>
      </c>
      <c r="BC18" s="125">
        <f>IF('Indicator Date hidden'!BD19="x","x",BC$2-'Indicator Date hidden'!BD19)</f>
        <v>0</v>
      </c>
      <c r="BD18" s="125" t="str">
        <f>IF('Indicator Date hidden'!BE19="x","x",BD$2-'Indicator Date hidden'!BE19)</f>
        <v>x</v>
      </c>
      <c r="BE18" s="125">
        <f>IF('Indicator Date hidden'!BF19="x","x",BE$2-'Indicator Date hidden'!BF19)</f>
        <v>2</v>
      </c>
      <c r="BF18" s="125">
        <f>IF('Indicator Date hidden'!BG19="x","x",BF$2-'Indicator Date hidden'!BG19)</f>
        <v>0</v>
      </c>
      <c r="BG18" s="125">
        <f>IF('Indicator Date hidden'!BH19="x","x",BG$2-'Indicator Date hidden'!BH19)</f>
        <v>0</v>
      </c>
      <c r="BH18" s="125">
        <f>IF('Indicator Date hidden'!BI19="x","x",BH$2-'Indicator Date hidden'!BI19)</f>
        <v>0</v>
      </c>
      <c r="BI18" s="125" t="str">
        <f>IF('Indicator Date hidden'!BJ19="x","x",BI$2-'Indicator Date hidden'!BJ19)</f>
        <v>x</v>
      </c>
      <c r="BJ18" s="125">
        <f>IF('Indicator Date hidden'!BK19="x","x",BJ$2-'Indicator Date hidden'!BK19)</f>
        <v>1</v>
      </c>
      <c r="BK18" s="125">
        <f>IF('Indicator Date hidden'!BL19="x","x",BK$2-'Indicator Date hidden'!BL19)</f>
        <v>1</v>
      </c>
      <c r="BL18" s="125">
        <f>IF('Indicator Date hidden'!BM19="x","x",BL$2-'Indicator Date hidden'!BM19)</f>
        <v>0</v>
      </c>
      <c r="BM18" s="125" t="str">
        <f>IF('Indicator Date hidden'!BN19="x","x",BM$2-'Indicator Date hidden'!BN19)</f>
        <v>x</v>
      </c>
      <c r="BN18" s="125">
        <f>IF('Indicator Date hidden'!BO19="x","x",BN$2-'Indicator Date hidden'!BO19)</f>
        <v>2</v>
      </c>
      <c r="BO18" s="125">
        <f>IF('Indicator Date hidden'!BP19="x","x",BO$2-'Indicator Date hidden'!BP19)</f>
        <v>1</v>
      </c>
      <c r="BP18" s="125">
        <f>IF('Indicator Date hidden'!BQ19="x","x",BP$2-'Indicator Date hidden'!BQ19)</f>
        <v>0</v>
      </c>
      <c r="BQ18" s="125">
        <f>IF('Indicator Date hidden'!BR19="x","x",BQ$2-'Indicator Date hidden'!BR19)</f>
        <v>0</v>
      </c>
      <c r="BR18" s="125">
        <f>IF('Indicator Date hidden'!BS19="x","x",BR$2-'Indicator Date hidden'!BS19)</f>
        <v>0</v>
      </c>
      <c r="BS18" s="125">
        <f>IF('Indicator Date hidden'!BT19="x","x",BS$2-'Indicator Date hidden'!BT19)</f>
        <v>2</v>
      </c>
      <c r="BT18" s="125">
        <f>IF('Indicator Date hidden'!BU19="x","x",BT$2-'Indicator Date hidden'!BU19)</f>
        <v>0</v>
      </c>
      <c r="BU18" s="125">
        <f>IF('Indicator Date hidden'!BV19="x","x",BU$2-'Indicator Date hidden'!BV19)</f>
        <v>0</v>
      </c>
      <c r="BV18" s="125">
        <f>IF('Indicator Date hidden'!BW19="x","x",BV$2-'Indicator Date hidden'!BW19)</f>
        <v>0</v>
      </c>
      <c r="BW18" s="125">
        <f>IF('Indicator Date hidden'!BX19="x","x",BW$2-'Indicator Date hidden'!BX19)</f>
        <v>0</v>
      </c>
      <c r="BX18" s="125">
        <f>IF('Indicator Date hidden'!BY19="x","x",BX$2-'Indicator Date hidden'!BY19)</f>
        <v>2</v>
      </c>
      <c r="BY18" s="3">
        <f t="shared" si="0"/>
        <v>26</v>
      </c>
      <c r="BZ18" s="126">
        <f t="shared" si="1"/>
        <v>0.40625</v>
      </c>
      <c r="CA18" s="3">
        <f t="shared" si="2"/>
        <v>17</v>
      </c>
      <c r="CB18" s="126">
        <f t="shared" si="3"/>
        <v>0.84259179766954773</v>
      </c>
      <c r="CC18" s="129">
        <f t="shared" si="4"/>
        <v>0</v>
      </c>
    </row>
    <row r="19" spans="1:81" x14ac:dyDescent="0.3">
      <c r="A19" t="s">
        <v>32</v>
      </c>
      <c r="B19" s="125">
        <f>IF('Indicator Date hidden'!C20="x","x",B$2-'Indicator Date hidden'!C20)</f>
        <v>0</v>
      </c>
      <c r="C19" s="125">
        <f>IF('Indicator Date hidden'!D20="x","x",C$2-'Indicator Date hidden'!D20)</f>
        <v>0</v>
      </c>
      <c r="D19" s="125">
        <f>IF('Indicator Date hidden'!E20="x","x",D$2-'Indicator Date hidden'!E20)</f>
        <v>0</v>
      </c>
      <c r="E19" s="125">
        <f>IF('Indicator Date hidden'!F20="x","x",E$2-'Indicator Date hidden'!F20)</f>
        <v>0</v>
      </c>
      <c r="F19" s="125">
        <f>IF('Indicator Date hidden'!G20="x","x",F$2-'Indicator Date hidden'!G20)</f>
        <v>0</v>
      </c>
      <c r="G19" s="125">
        <f>IF('Indicator Date hidden'!H20="x","x",G$2-'Indicator Date hidden'!H20)</f>
        <v>0</v>
      </c>
      <c r="H19" s="125">
        <f>IF('Indicator Date hidden'!I20="x","x",H$2-'Indicator Date hidden'!I20)</f>
        <v>0</v>
      </c>
      <c r="I19" s="125">
        <f>IF('Indicator Date hidden'!J20="x","x",I$2-'Indicator Date hidden'!J20)</f>
        <v>0</v>
      </c>
      <c r="J19" s="125">
        <f>IF('Indicator Date hidden'!K20="x","x",J$2-'Indicator Date hidden'!K20)</f>
        <v>0</v>
      </c>
      <c r="K19" s="125">
        <f>IF('Indicator Date hidden'!L20="x","x",K$2-'Indicator Date hidden'!L20)</f>
        <v>0</v>
      </c>
      <c r="L19" s="125">
        <f>IF('Indicator Date hidden'!M20="x","x",L$2-'Indicator Date hidden'!M20)</f>
        <v>0</v>
      </c>
      <c r="M19" s="125">
        <f>IF('Indicator Date hidden'!N20="x","x",M$2-'Indicator Date hidden'!N20)</f>
        <v>0</v>
      </c>
      <c r="N19" s="125">
        <f>IF('Indicator Date hidden'!O20="x","x",N$2-'Indicator Date hidden'!O20)</f>
        <v>0</v>
      </c>
      <c r="O19" s="125">
        <f>IF('Indicator Date hidden'!P20="x","x",O$2-'Indicator Date hidden'!P20)</f>
        <v>0</v>
      </c>
      <c r="P19" s="125">
        <f>IF('Indicator Date hidden'!Q20="x","x",P$2-'Indicator Date hidden'!Q20)</f>
        <v>0</v>
      </c>
      <c r="Q19" s="125">
        <f>IF('Indicator Date hidden'!R20="x","x",Q$2-'Indicator Date hidden'!R20)</f>
        <v>0</v>
      </c>
      <c r="R19" s="125">
        <f>IF('Indicator Date hidden'!S20="x","x",R$2-'Indicator Date hidden'!S20)</f>
        <v>0</v>
      </c>
      <c r="S19" s="125">
        <f>IF('Indicator Date hidden'!T20="x","x",S$2-'Indicator Date hidden'!T20)</f>
        <v>0</v>
      </c>
      <c r="T19" s="125">
        <f>IF('Indicator Date hidden'!U20="x","x",T$2-'Indicator Date hidden'!U20)</f>
        <v>0</v>
      </c>
      <c r="U19" s="125">
        <f>IF('Indicator Date hidden'!V20="x","x",U$2-'Indicator Date hidden'!V20)</f>
        <v>0</v>
      </c>
      <c r="V19" s="125">
        <f>IF('Indicator Date hidden'!W20="x","x",V$2-'Indicator Date hidden'!W20)</f>
        <v>0</v>
      </c>
      <c r="W19" s="125">
        <f>IF('Indicator Date hidden'!X20="x","x",W$2-'Indicator Date hidden'!X20)</f>
        <v>0</v>
      </c>
      <c r="X19" s="125">
        <f>IF('Indicator Date hidden'!Y20="x","x",X$2-'Indicator Date hidden'!Y20)</f>
        <v>0</v>
      </c>
      <c r="Y19" s="125">
        <f>IF('Indicator Date hidden'!Z20="x","x",Y$2-'Indicator Date hidden'!Z20)</f>
        <v>0</v>
      </c>
      <c r="Z19" s="125" t="str">
        <f>IF('Indicator Date hidden'!AA20="x","x",Z$2-'Indicator Date hidden'!AA20)</f>
        <v>x</v>
      </c>
      <c r="AA19" s="125">
        <f>IF('Indicator Date hidden'!AB20="x","x",AA$2-'Indicator Date hidden'!AB20)</f>
        <v>0</v>
      </c>
      <c r="AB19" s="125">
        <f>IF('Indicator Date hidden'!AC20="x","x",AB$2-'Indicator Date hidden'!AC20)</f>
        <v>0</v>
      </c>
      <c r="AC19" s="125">
        <f>IF('Indicator Date hidden'!AD20="x","x",AC$2-'Indicator Date hidden'!AD20)</f>
        <v>4</v>
      </c>
      <c r="AD19" s="125">
        <f>IF('Indicator Date hidden'!AE20="x","x",AD$2-'Indicator Date hidden'!AE20)</f>
        <v>0</v>
      </c>
      <c r="AE19" s="125">
        <f>IF('Indicator Date hidden'!AF20="x","x",AE$2-'Indicator Date hidden'!AF20)</f>
        <v>0</v>
      </c>
      <c r="AF19" s="125">
        <f>IF('Indicator Date hidden'!AG20="x","x",AF$2-'Indicator Date hidden'!AG20)</f>
        <v>0</v>
      </c>
      <c r="AG19" s="125">
        <f>IF('Indicator Date hidden'!AH20="x","x",AG$2-'Indicator Date hidden'!AH20)</f>
        <v>0</v>
      </c>
      <c r="AH19" s="125">
        <f>IF('Indicator Date hidden'!AI20="x","x",AH$2-'Indicator Date hidden'!AI20)</f>
        <v>0</v>
      </c>
      <c r="AI19" s="125">
        <f>IF('Indicator Date hidden'!AJ20="x","x",AI$2-'Indicator Date hidden'!AJ20)</f>
        <v>1</v>
      </c>
      <c r="AJ19" s="125">
        <f>IF('Indicator Date hidden'!AK20="x","x",AJ$2-'Indicator Date hidden'!AK20)</f>
        <v>1</v>
      </c>
      <c r="AK19" s="125">
        <f>IF('Indicator Date hidden'!AL20="x","x",AK$2-'Indicator Date hidden'!AL20)</f>
        <v>1</v>
      </c>
      <c r="AL19" s="125">
        <f>IF('Indicator Date hidden'!AM20="x","x",AL$2-'Indicator Date hidden'!AM20)</f>
        <v>2</v>
      </c>
      <c r="AM19" s="125">
        <f>IF('Indicator Date hidden'!AN20="x","x",AM$2-'Indicator Date hidden'!AN20)</f>
        <v>1</v>
      </c>
      <c r="AN19" s="125">
        <f>IF('Indicator Date hidden'!AO20="x","x",AN$2-'Indicator Date hidden'!AO20)</f>
        <v>1</v>
      </c>
      <c r="AO19" s="125">
        <f>IF('Indicator Date hidden'!AP20="x","x",AO$2-'Indicator Date hidden'!AP20)</f>
        <v>1</v>
      </c>
      <c r="AP19" s="125">
        <f>IF('Indicator Date hidden'!AQ20="x","x",AP$2-'Indicator Date hidden'!AQ20)</f>
        <v>1</v>
      </c>
      <c r="AQ19" s="125">
        <f>IF('Indicator Date hidden'!AR20="x","x",AQ$2-'Indicator Date hidden'!AR20)</f>
        <v>0</v>
      </c>
      <c r="AR19" s="125">
        <f>IF('Indicator Date hidden'!AS20="x","x",AR$2-'Indicator Date hidden'!AS20)</f>
        <v>1</v>
      </c>
      <c r="AS19" s="125">
        <f>IF('Indicator Date hidden'!AT20="x","x",AS$2-'Indicator Date hidden'!AT20)</f>
        <v>6</v>
      </c>
      <c r="AT19" s="125">
        <f>IF('Indicator Date hidden'!AU20="x","x",AT$2-'Indicator Date hidden'!AU20)</f>
        <v>0</v>
      </c>
      <c r="AU19" s="125">
        <f>IF('Indicator Date hidden'!AV20="x","x",AU$2-'Indicator Date hidden'!AV20)</f>
        <v>0</v>
      </c>
      <c r="AV19" s="125">
        <f>IF('Indicator Date hidden'!AW20="x","x",AV$2-'Indicator Date hidden'!AW20)</f>
        <v>0</v>
      </c>
      <c r="AW19" s="125">
        <f>IF('Indicator Date hidden'!AX20="x","x",AW$2-'Indicator Date hidden'!AX20)</f>
        <v>0</v>
      </c>
      <c r="AX19" s="125">
        <f>IF('Indicator Date hidden'!AY20="x","x",AX$2-'Indicator Date hidden'!AY20)</f>
        <v>0</v>
      </c>
      <c r="AY19" s="125">
        <f>IF('Indicator Date hidden'!AZ20="x","x",AY$2-'Indicator Date hidden'!AZ20)</f>
        <v>1</v>
      </c>
      <c r="AZ19" s="125" t="str">
        <f>IF('Indicator Date hidden'!BA20="x","x",AZ$2-'Indicator Date hidden'!BA20)</f>
        <v>x</v>
      </c>
      <c r="BA19" s="125">
        <f>IF('Indicator Date hidden'!BB20="x","x",BA$2-'Indicator Date hidden'!BB20)</f>
        <v>0</v>
      </c>
      <c r="BB19" s="125">
        <f>IF('Indicator Date hidden'!BC20="x","x",BB$2-'Indicator Date hidden'!BC20)</f>
        <v>0</v>
      </c>
      <c r="BC19" s="125">
        <f>IF('Indicator Date hidden'!BD20="x","x",BC$2-'Indicator Date hidden'!BD20)</f>
        <v>0</v>
      </c>
      <c r="BD19" s="125" t="str">
        <f>IF('Indicator Date hidden'!BE20="x","x",BD$2-'Indicator Date hidden'!BE20)</f>
        <v>x</v>
      </c>
      <c r="BE19" s="125">
        <f>IF('Indicator Date hidden'!BF20="x","x",BE$2-'Indicator Date hidden'!BF20)</f>
        <v>2</v>
      </c>
      <c r="BF19" s="125">
        <f>IF('Indicator Date hidden'!BG20="x","x",BF$2-'Indicator Date hidden'!BG20)</f>
        <v>0</v>
      </c>
      <c r="BG19" s="125">
        <f>IF('Indicator Date hidden'!BH20="x","x",BG$2-'Indicator Date hidden'!BH20)</f>
        <v>0</v>
      </c>
      <c r="BH19" s="125">
        <f>IF('Indicator Date hidden'!BI20="x","x",BH$2-'Indicator Date hidden'!BI20)</f>
        <v>0</v>
      </c>
      <c r="BI19" s="125" t="str">
        <f>IF('Indicator Date hidden'!BJ20="x","x",BI$2-'Indicator Date hidden'!BJ20)</f>
        <v>x</v>
      </c>
      <c r="BJ19" s="125">
        <f>IF('Indicator Date hidden'!BK20="x","x",BJ$2-'Indicator Date hidden'!BK20)</f>
        <v>1</v>
      </c>
      <c r="BK19" s="125" t="str">
        <f>IF('Indicator Date hidden'!BL20="x","x",BK$2-'Indicator Date hidden'!BL20)</f>
        <v>x</v>
      </c>
      <c r="BL19" s="125">
        <f>IF('Indicator Date hidden'!BM20="x","x",BL$2-'Indicator Date hidden'!BM20)</f>
        <v>0</v>
      </c>
      <c r="BM19" s="125">
        <f>IF('Indicator Date hidden'!BN20="x","x",BM$2-'Indicator Date hidden'!BN20)</f>
        <v>3</v>
      </c>
      <c r="BN19" s="125">
        <f>IF('Indicator Date hidden'!BO20="x","x",BN$2-'Indicator Date hidden'!BO20)</f>
        <v>2</v>
      </c>
      <c r="BO19" s="125">
        <f>IF('Indicator Date hidden'!BP20="x","x",BO$2-'Indicator Date hidden'!BP20)</f>
        <v>1</v>
      </c>
      <c r="BP19" s="125">
        <f>IF('Indicator Date hidden'!BQ20="x","x",BP$2-'Indicator Date hidden'!BQ20)</f>
        <v>0</v>
      </c>
      <c r="BQ19" s="125">
        <f>IF('Indicator Date hidden'!BR20="x","x",BQ$2-'Indicator Date hidden'!BR20)</f>
        <v>0</v>
      </c>
      <c r="BR19" s="125">
        <f>IF('Indicator Date hidden'!BS20="x","x",BR$2-'Indicator Date hidden'!BS20)</f>
        <v>0</v>
      </c>
      <c r="BS19" s="125">
        <f>IF('Indicator Date hidden'!BT20="x","x",BS$2-'Indicator Date hidden'!BT20)</f>
        <v>1</v>
      </c>
      <c r="BT19" s="125">
        <f>IF('Indicator Date hidden'!BU20="x","x",BT$2-'Indicator Date hidden'!BU20)</f>
        <v>0</v>
      </c>
      <c r="BU19" s="125">
        <f>IF('Indicator Date hidden'!BV20="x","x",BU$2-'Indicator Date hidden'!BV20)</f>
        <v>0</v>
      </c>
      <c r="BV19" s="125" t="str">
        <f>IF('Indicator Date hidden'!BW20="x","x",BV$2-'Indicator Date hidden'!BW20)</f>
        <v>x</v>
      </c>
      <c r="BW19" s="125">
        <f>IF('Indicator Date hidden'!BX20="x","x",BW$2-'Indicator Date hidden'!BX20)</f>
        <v>0</v>
      </c>
      <c r="BX19" s="125">
        <f>IF('Indicator Date hidden'!BY20="x","x",BX$2-'Indicator Date hidden'!BY20)</f>
        <v>2</v>
      </c>
      <c r="BY19" s="3">
        <f t="shared" si="0"/>
        <v>33</v>
      </c>
      <c r="BZ19" s="126">
        <f t="shared" si="1"/>
        <v>0.47826086956521741</v>
      </c>
      <c r="CA19" s="3">
        <f t="shared" si="2"/>
        <v>19</v>
      </c>
      <c r="CB19" s="126">
        <f t="shared" si="3"/>
        <v>1.0301075735603977</v>
      </c>
      <c r="CC19" s="129">
        <f t="shared" si="4"/>
        <v>0</v>
      </c>
    </row>
    <row r="20" spans="1:81" x14ac:dyDescent="0.3">
      <c r="A20" t="s">
        <v>34</v>
      </c>
      <c r="B20" s="125">
        <f>IF('Indicator Date hidden'!C21="x","x",B$2-'Indicator Date hidden'!C21)</f>
        <v>0</v>
      </c>
      <c r="C20" s="125">
        <f>IF('Indicator Date hidden'!D21="x","x",C$2-'Indicator Date hidden'!D21)</f>
        <v>0</v>
      </c>
      <c r="D20" s="125">
        <f>IF('Indicator Date hidden'!E21="x","x",D$2-'Indicator Date hidden'!E21)</f>
        <v>0</v>
      </c>
      <c r="E20" s="125">
        <f>IF('Indicator Date hidden'!F21="x","x",E$2-'Indicator Date hidden'!F21)</f>
        <v>0</v>
      </c>
      <c r="F20" s="125">
        <f>IF('Indicator Date hidden'!G21="x","x",F$2-'Indicator Date hidden'!G21)</f>
        <v>0</v>
      </c>
      <c r="G20" s="125">
        <f>IF('Indicator Date hidden'!H21="x","x",G$2-'Indicator Date hidden'!H21)</f>
        <v>0</v>
      </c>
      <c r="H20" s="125">
        <f>IF('Indicator Date hidden'!I21="x","x",H$2-'Indicator Date hidden'!I21)</f>
        <v>0</v>
      </c>
      <c r="I20" s="125">
        <f>IF('Indicator Date hidden'!J21="x","x",I$2-'Indicator Date hidden'!J21)</f>
        <v>0</v>
      </c>
      <c r="J20" s="125">
        <f>IF('Indicator Date hidden'!K21="x","x",J$2-'Indicator Date hidden'!K21)</f>
        <v>0</v>
      </c>
      <c r="K20" s="125">
        <f>IF('Indicator Date hidden'!L21="x","x",K$2-'Indicator Date hidden'!L21)</f>
        <v>0</v>
      </c>
      <c r="L20" s="125">
        <f>IF('Indicator Date hidden'!M21="x","x",L$2-'Indicator Date hidden'!M21)</f>
        <v>0</v>
      </c>
      <c r="M20" s="125">
        <f>IF('Indicator Date hidden'!N21="x","x",M$2-'Indicator Date hidden'!N21)</f>
        <v>0</v>
      </c>
      <c r="N20" s="125">
        <f>IF('Indicator Date hidden'!O21="x","x",N$2-'Indicator Date hidden'!O21)</f>
        <v>0</v>
      </c>
      <c r="O20" s="125">
        <f>IF('Indicator Date hidden'!P21="x","x",O$2-'Indicator Date hidden'!P21)</f>
        <v>0</v>
      </c>
      <c r="P20" s="125">
        <f>IF('Indicator Date hidden'!Q21="x","x",P$2-'Indicator Date hidden'!Q21)</f>
        <v>0</v>
      </c>
      <c r="Q20" s="125">
        <f>IF('Indicator Date hidden'!R21="x","x",Q$2-'Indicator Date hidden'!R21)</f>
        <v>0</v>
      </c>
      <c r="R20" s="125">
        <f>IF('Indicator Date hidden'!S21="x","x",R$2-'Indicator Date hidden'!S21)</f>
        <v>0</v>
      </c>
      <c r="S20" s="125">
        <f>IF('Indicator Date hidden'!T21="x","x",S$2-'Indicator Date hidden'!T21)</f>
        <v>0</v>
      </c>
      <c r="T20" s="125">
        <f>IF('Indicator Date hidden'!U21="x","x",T$2-'Indicator Date hidden'!U21)</f>
        <v>0</v>
      </c>
      <c r="U20" s="125">
        <f>IF('Indicator Date hidden'!V21="x","x",U$2-'Indicator Date hidden'!V21)</f>
        <v>0</v>
      </c>
      <c r="V20" s="125">
        <f>IF('Indicator Date hidden'!W21="x","x",V$2-'Indicator Date hidden'!W21)</f>
        <v>0</v>
      </c>
      <c r="W20" s="125">
        <f>IF('Indicator Date hidden'!X21="x","x",W$2-'Indicator Date hidden'!X21)</f>
        <v>0</v>
      </c>
      <c r="X20" s="125">
        <f>IF('Indicator Date hidden'!Y21="x","x",X$2-'Indicator Date hidden'!Y21)</f>
        <v>0</v>
      </c>
      <c r="Y20" s="125">
        <f>IF('Indicator Date hidden'!Z21="x","x",Y$2-'Indicator Date hidden'!Z21)</f>
        <v>0</v>
      </c>
      <c r="Z20" s="125">
        <f>IF('Indicator Date hidden'!AA21="x","x",Z$2-'Indicator Date hidden'!AA21)</f>
        <v>4</v>
      </c>
      <c r="AA20" s="125">
        <f>IF('Indicator Date hidden'!AB21="x","x",AA$2-'Indicator Date hidden'!AB21)</f>
        <v>0</v>
      </c>
      <c r="AB20" s="125">
        <f>IF('Indicator Date hidden'!AC21="x","x",AB$2-'Indicator Date hidden'!AC21)</f>
        <v>0</v>
      </c>
      <c r="AC20" s="125">
        <f>IF('Indicator Date hidden'!AD21="x","x",AC$2-'Indicator Date hidden'!AD21)</f>
        <v>2</v>
      </c>
      <c r="AD20" s="125">
        <f>IF('Indicator Date hidden'!AE21="x","x",AD$2-'Indicator Date hidden'!AE21)</f>
        <v>0</v>
      </c>
      <c r="AE20" s="125">
        <f>IF('Indicator Date hidden'!AF21="x","x",AE$2-'Indicator Date hidden'!AF21)</f>
        <v>0</v>
      </c>
      <c r="AF20" s="125">
        <f>IF('Indicator Date hidden'!AG21="x","x",AF$2-'Indicator Date hidden'!AG21)</f>
        <v>0</v>
      </c>
      <c r="AG20" s="125">
        <f>IF('Indicator Date hidden'!AH21="x","x",AG$2-'Indicator Date hidden'!AH21)</f>
        <v>0</v>
      </c>
      <c r="AH20" s="125">
        <f>IF('Indicator Date hidden'!AI21="x","x",AH$2-'Indicator Date hidden'!AI21)</f>
        <v>0</v>
      </c>
      <c r="AI20" s="125">
        <f>IF('Indicator Date hidden'!AJ21="x","x",AI$2-'Indicator Date hidden'!AJ21)</f>
        <v>1</v>
      </c>
      <c r="AJ20" s="125">
        <f>IF('Indicator Date hidden'!AK21="x","x",AJ$2-'Indicator Date hidden'!AK21)</f>
        <v>1</v>
      </c>
      <c r="AK20" s="125">
        <f>IF('Indicator Date hidden'!AL21="x","x",AK$2-'Indicator Date hidden'!AL21)</f>
        <v>1</v>
      </c>
      <c r="AL20" s="125">
        <f>IF('Indicator Date hidden'!AM21="x","x",AL$2-'Indicator Date hidden'!AM21)</f>
        <v>6</v>
      </c>
      <c r="AM20" s="125">
        <f>IF('Indicator Date hidden'!AN21="x","x",AM$2-'Indicator Date hidden'!AN21)</f>
        <v>1</v>
      </c>
      <c r="AN20" s="125">
        <f>IF('Indicator Date hidden'!AO21="x","x",AN$2-'Indicator Date hidden'!AO21)</f>
        <v>1</v>
      </c>
      <c r="AO20" s="125">
        <f>IF('Indicator Date hidden'!AP21="x","x",AO$2-'Indicator Date hidden'!AP21)</f>
        <v>1</v>
      </c>
      <c r="AP20" s="125">
        <f>IF('Indicator Date hidden'!AQ21="x","x",AP$2-'Indicator Date hidden'!AQ21)</f>
        <v>1</v>
      </c>
      <c r="AQ20" s="125">
        <f>IF('Indicator Date hidden'!AR21="x","x",AQ$2-'Indicator Date hidden'!AR21)</f>
        <v>0</v>
      </c>
      <c r="AR20" s="125">
        <f>IF('Indicator Date hidden'!AS21="x","x",AR$2-'Indicator Date hidden'!AS21)</f>
        <v>1</v>
      </c>
      <c r="AS20" s="125">
        <f>IF('Indicator Date hidden'!AT21="x","x",AS$2-'Indicator Date hidden'!AT21)</f>
        <v>3</v>
      </c>
      <c r="AT20" s="125">
        <f>IF('Indicator Date hidden'!AU21="x","x",AT$2-'Indicator Date hidden'!AU21)</f>
        <v>0</v>
      </c>
      <c r="AU20" s="125">
        <f>IF('Indicator Date hidden'!AV21="x","x",AU$2-'Indicator Date hidden'!AV21)</f>
        <v>0</v>
      </c>
      <c r="AV20" s="125">
        <f>IF('Indicator Date hidden'!AW21="x","x",AV$2-'Indicator Date hidden'!AW21)</f>
        <v>0</v>
      </c>
      <c r="AW20" s="125">
        <f>IF('Indicator Date hidden'!AX21="x","x",AW$2-'Indicator Date hidden'!AX21)</f>
        <v>0</v>
      </c>
      <c r="AX20" s="125">
        <f>IF('Indicator Date hidden'!AY21="x","x",AX$2-'Indicator Date hidden'!AY21)</f>
        <v>0</v>
      </c>
      <c r="AY20" s="125">
        <f>IF('Indicator Date hidden'!AZ21="x","x",AY$2-'Indicator Date hidden'!AZ21)</f>
        <v>1</v>
      </c>
      <c r="AZ20" s="125">
        <f>IF('Indicator Date hidden'!BA21="x","x",AZ$2-'Indicator Date hidden'!BA21)</f>
        <v>2</v>
      </c>
      <c r="BA20" s="125">
        <f>IF('Indicator Date hidden'!BB21="x","x",BA$2-'Indicator Date hidden'!BB21)</f>
        <v>0</v>
      </c>
      <c r="BB20" s="125">
        <f>IF('Indicator Date hidden'!BC21="x","x",BB$2-'Indicator Date hidden'!BC21)</f>
        <v>0</v>
      </c>
      <c r="BC20" s="125">
        <f>IF('Indicator Date hidden'!BD21="x","x",BC$2-'Indicator Date hidden'!BD21)</f>
        <v>0</v>
      </c>
      <c r="BD20" s="125" t="str">
        <f>IF('Indicator Date hidden'!BE21="x","x",BD$2-'Indicator Date hidden'!BE21)</f>
        <v>x</v>
      </c>
      <c r="BE20" s="125">
        <f>IF('Indicator Date hidden'!BF21="x","x",BE$2-'Indicator Date hidden'!BF21)</f>
        <v>2</v>
      </c>
      <c r="BF20" s="125">
        <f>IF('Indicator Date hidden'!BG21="x","x",BF$2-'Indicator Date hidden'!BG21)</f>
        <v>0</v>
      </c>
      <c r="BG20" s="125">
        <f>IF('Indicator Date hidden'!BH21="x","x",BG$2-'Indicator Date hidden'!BH21)</f>
        <v>0</v>
      </c>
      <c r="BH20" s="125">
        <f>IF('Indicator Date hidden'!BI21="x","x",BH$2-'Indicator Date hidden'!BI21)</f>
        <v>0</v>
      </c>
      <c r="BI20" s="125">
        <f>IF('Indicator Date hidden'!BJ21="x","x",BI$2-'Indicator Date hidden'!BJ21)</f>
        <v>0</v>
      </c>
      <c r="BJ20" s="125">
        <f>IF('Indicator Date hidden'!BK21="x","x",BJ$2-'Indicator Date hidden'!BK21)</f>
        <v>1</v>
      </c>
      <c r="BK20" s="125">
        <f>IF('Indicator Date hidden'!BL21="x","x",BK$2-'Indicator Date hidden'!BL21)</f>
        <v>1</v>
      </c>
      <c r="BL20" s="125">
        <f>IF('Indicator Date hidden'!BM21="x","x",BL$2-'Indicator Date hidden'!BM21)</f>
        <v>0</v>
      </c>
      <c r="BM20" s="125">
        <f>IF('Indicator Date hidden'!BN21="x","x",BM$2-'Indicator Date hidden'!BN21)</f>
        <v>3</v>
      </c>
      <c r="BN20" s="125">
        <f>IF('Indicator Date hidden'!BO21="x","x",BN$2-'Indicator Date hidden'!BO21)</f>
        <v>2</v>
      </c>
      <c r="BO20" s="125">
        <f>IF('Indicator Date hidden'!BP21="x","x",BO$2-'Indicator Date hidden'!BP21)</f>
        <v>1</v>
      </c>
      <c r="BP20" s="125">
        <f>IF('Indicator Date hidden'!BQ21="x","x",BP$2-'Indicator Date hidden'!BQ21)</f>
        <v>0</v>
      </c>
      <c r="BQ20" s="125">
        <f>IF('Indicator Date hidden'!BR21="x","x",BQ$2-'Indicator Date hidden'!BR21)</f>
        <v>0</v>
      </c>
      <c r="BR20" s="125">
        <f>IF('Indicator Date hidden'!BS21="x","x",BR$2-'Indicator Date hidden'!BS21)</f>
        <v>0</v>
      </c>
      <c r="BS20" s="125">
        <f>IF('Indicator Date hidden'!BT21="x","x",BS$2-'Indicator Date hidden'!BT21)</f>
        <v>2</v>
      </c>
      <c r="BT20" s="125">
        <f>IF('Indicator Date hidden'!BU21="x","x",BT$2-'Indicator Date hidden'!BU21)</f>
        <v>0</v>
      </c>
      <c r="BU20" s="125" t="str">
        <f>IF('Indicator Date hidden'!BV21="x","x",BU$2-'Indicator Date hidden'!BV21)</f>
        <v>x</v>
      </c>
      <c r="BV20" s="125">
        <f>IF('Indicator Date hidden'!BW21="x","x",BV$2-'Indicator Date hidden'!BW21)</f>
        <v>0</v>
      </c>
      <c r="BW20" s="125">
        <f>IF('Indicator Date hidden'!BX21="x","x",BW$2-'Indicator Date hidden'!BX21)</f>
        <v>0</v>
      </c>
      <c r="BX20" s="125">
        <f>IF('Indicator Date hidden'!BY21="x","x",BX$2-'Indicator Date hidden'!BY21)</f>
        <v>2</v>
      </c>
      <c r="BY20" s="3">
        <f t="shared" si="0"/>
        <v>40</v>
      </c>
      <c r="BZ20" s="126">
        <f t="shared" si="1"/>
        <v>0.54794520547945202</v>
      </c>
      <c r="CA20" s="3">
        <f t="shared" si="2"/>
        <v>22</v>
      </c>
      <c r="CB20" s="126">
        <f t="shared" si="3"/>
        <v>1.0732245088110079</v>
      </c>
      <c r="CC20" s="129">
        <f t="shared" si="4"/>
        <v>0</v>
      </c>
    </row>
    <row r="21" spans="1:81" x14ac:dyDescent="0.3">
      <c r="A21" t="s">
        <v>36</v>
      </c>
      <c r="B21" s="125">
        <f>IF('Indicator Date hidden'!C22="x","x",B$2-'Indicator Date hidden'!C22)</f>
        <v>0</v>
      </c>
      <c r="C21" s="125">
        <f>IF('Indicator Date hidden'!D22="x","x",C$2-'Indicator Date hidden'!D22)</f>
        <v>0</v>
      </c>
      <c r="D21" s="125">
        <f>IF('Indicator Date hidden'!E22="x","x",D$2-'Indicator Date hidden'!E22)</f>
        <v>0</v>
      </c>
      <c r="E21" s="125">
        <f>IF('Indicator Date hidden'!F22="x","x",E$2-'Indicator Date hidden'!F22)</f>
        <v>0</v>
      </c>
      <c r="F21" s="125">
        <f>IF('Indicator Date hidden'!G22="x","x",F$2-'Indicator Date hidden'!G22)</f>
        <v>0</v>
      </c>
      <c r="G21" s="125">
        <f>IF('Indicator Date hidden'!H22="x","x",G$2-'Indicator Date hidden'!H22)</f>
        <v>0</v>
      </c>
      <c r="H21" s="125">
        <f>IF('Indicator Date hidden'!I22="x","x",H$2-'Indicator Date hidden'!I22)</f>
        <v>0</v>
      </c>
      <c r="I21" s="125">
        <f>IF('Indicator Date hidden'!J22="x","x",I$2-'Indicator Date hidden'!J22)</f>
        <v>0</v>
      </c>
      <c r="J21" s="125">
        <f>IF('Indicator Date hidden'!K22="x","x",J$2-'Indicator Date hidden'!K22)</f>
        <v>0</v>
      </c>
      <c r="K21" s="125">
        <f>IF('Indicator Date hidden'!L22="x","x",K$2-'Indicator Date hidden'!L22)</f>
        <v>0</v>
      </c>
      <c r="L21" s="125">
        <f>IF('Indicator Date hidden'!M22="x","x",L$2-'Indicator Date hidden'!M22)</f>
        <v>0</v>
      </c>
      <c r="M21" s="125">
        <f>IF('Indicator Date hidden'!N22="x","x",M$2-'Indicator Date hidden'!N22)</f>
        <v>0</v>
      </c>
      <c r="N21" s="125">
        <f>IF('Indicator Date hidden'!O22="x","x",N$2-'Indicator Date hidden'!O22)</f>
        <v>0</v>
      </c>
      <c r="O21" s="125">
        <f>IF('Indicator Date hidden'!P22="x","x",O$2-'Indicator Date hidden'!P22)</f>
        <v>0</v>
      </c>
      <c r="P21" s="125">
        <f>IF('Indicator Date hidden'!Q22="x","x",P$2-'Indicator Date hidden'!Q22)</f>
        <v>0</v>
      </c>
      <c r="Q21" s="125">
        <f>IF('Indicator Date hidden'!R22="x","x",Q$2-'Indicator Date hidden'!R22)</f>
        <v>0</v>
      </c>
      <c r="R21" s="125">
        <f>IF('Indicator Date hidden'!S22="x","x",R$2-'Indicator Date hidden'!S22)</f>
        <v>0</v>
      </c>
      <c r="S21" s="125">
        <f>IF('Indicator Date hidden'!T22="x","x",S$2-'Indicator Date hidden'!T22)</f>
        <v>0</v>
      </c>
      <c r="T21" s="125">
        <f>IF('Indicator Date hidden'!U22="x","x",T$2-'Indicator Date hidden'!U22)</f>
        <v>0</v>
      </c>
      <c r="U21" s="125">
        <f>IF('Indicator Date hidden'!V22="x","x",U$2-'Indicator Date hidden'!V22)</f>
        <v>0</v>
      </c>
      <c r="V21" s="125">
        <f>IF('Indicator Date hidden'!W22="x","x",V$2-'Indicator Date hidden'!W22)</f>
        <v>0</v>
      </c>
      <c r="W21" s="125">
        <f>IF('Indicator Date hidden'!X22="x","x",W$2-'Indicator Date hidden'!X22)</f>
        <v>0</v>
      </c>
      <c r="X21" s="125">
        <f>IF('Indicator Date hidden'!Y22="x","x",X$2-'Indicator Date hidden'!Y22)</f>
        <v>0</v>
      </c>
      <c r="Y21" s="125">
        <f>IF('Indicator Date hidden'!Z22="x","x",Y$2-'Indicator Date hidden'!Z22)</f>
        <v>0</v>
      </c>
      <c r="Z21" s="125" t="str">
        <f>IF('Indicator Date hidden'!AA22="x","x",Z$2-'Indicator Date hidden'!AA22)</f>
        <v>x</v>
      </c>
      <c r="AA21" s="125">
        <f>IF('Indicator Date hidden'!AB22="x","x",AA$2-'Indicator Date hidden'!AB22)</f>
        <v>0</v>
      </c>
      <c r="AB21" s="125">
        <f>IF('Indicator Date hidden'!AC22="x","x",AB$2-'Indicator Date hidden'!AC22)</f>
        <v>3</v>
      </c>
      <c r="AC21" s="125">
        <f>IF('Indicator Date hidden'!AD22="x","x",AC$2-'Indicator Date hidden'!AD22)</f>
        <v>0</v>
      </c>
      <c r="AD21" s="125">
        <f>IF('Indicator Date hidden'!AE22="x","x",AD$2-'Indicator Date hidden'!AE22)</f>
        <v>0</v>
      </c>
      <c r="AE21" s="125" t="str">
        <f>IF('Indicator Date hidden'!AF22="x","x",AE$2-'Indicator Date hidden'!AF22)</f>
        <v>x</v>
      </c>
      <c r="AF21" s="125">
        <f>IF('Indicator Date hidden'!AG22="x","x",AF$2-'Indicator Date hidden'!AG22)</f>
        <v>0</v>
      </c>
      <c r="AG21" s="125">
        <f>IF('Indicator Date hidden'!AH22="x","x",AG$2-'Indicator Date hidden'!AH22)</f>
        <v>0</v>
      </c>
      <c r="AH21" s="125">
        <f>IF('Indicator Date hidden'!AI22="x","x",AH$2-'Indicator Date hidden'!AI22)</f>
        <v>0</v>
      </c>
      <c r="AI21" s="125">
        <f>IF('Indicator Date hidden'!AJ22="x","x",AI$2-'Indicator Date hidden'!AJ22)</f>
        <v>1</v>
      </c>
      <c r="AJ21" s="125">
        <f>IF('Indicator Date hidden'!AK22="x","x",AJ$2-'Indicator Date hidden'!AK22)</f>
        <v>1</v>
      </c>
      <c r="AK21" s="125">
        <f>IF('Indicator Date hidden'!AL22="x","x",AK$2-'Indicator Date hidden'!AL22)</f>
        <v>1</v>
      </c>
      <c r="AL21" s="125">
        <f>IF('Indicator Date hidden'!AM22="x","x",AL$2-'Indicator Date hidden'!AM22)</f>
        <v>8</v>
      </c>
      <c r="AM21" s="125">
        <f>IF('Indicator Date hidden'!AN22="x","x",AM$2-'Indicator Date hidden'!AN22)</f>
        <v>1</v>
      </c>
      <c r="AN21" s="125">
        <f>IF('Indicator Date hidden'!AO22="x","x",AN$2-'Indicator Date hidden'!AO22)</f>
        <v>1</v>
      </c>
      <c r="AO21" s="125">
        <f>IF('Indicator Date hidden'!AP22="x","x",AO$2-'Indicator Date hidden'!AP22)</f>
        <v>1</v>
      </c>
      <c r="AP21" s="125">
        <f>IF('Indicator Date hidden'!AQ22="x","x",AP$2-'Indicator Date hidden'!AQ22)</f>
        <v>1</v>
      </c>
      <c r="AQ21" s="125">
        <f>IF('Indicator Date hidden'!AR22="x","x",AQ$2-'Indicator Date hidden'!AR22)</f>
        <v>0</v>
      </c>
      <c r="AR21" s="125">
        <f>IF('Indicator Date hidden'!AS22="x","x",AR$2-'Indicator Date hidden'!AS22)</f>
        <v>1</v>
      </c>
      <c r="AS21" s="125">
        <f>IF('Indicator Date hidden'!AT22="x","x",AS$2-'Indicator Date hidden'!AT22)</f>
        <v>7</v>
      </c>
      <c r="AT21" s="125">
        <f>IF('Indicator Date hidden'!AU22="x","x",AT$2-'Indicator Date hidden'!AU22)</f>
        <v>0</v>
      </c>
      <c r="AU21" s="125">
        <f>IF('Indicator Date hidden'!AV22="x","x",AU$2-'Indicator Date hidden'!AV22)</f>
        <v>4</v>
      </c>
      <c r="AV21" s="125" t="str">
        <f>IF('Indicator Date hidden'!AW22="x","x",AV$2-'Indicator Date hidden'!AW22)</f>
        <v>x</v>
      </c>
      <c r="AW21" s="125">
        <f>IF('Indicator Date hidden'!AX22="x","x",AW$2-'Indicator Date hidden'!AX22)</f>
        <v>0</v>
      </c>
      <c r="AX21" s="125">
        <f>IF('Indicator Date hidden'!AY22="x","x",AX$2-'Indicator Date hidden'!AY22)</f>
        <v>0</v>
      </c>
      <c r="AY21" s="125">
        <f>IF('Indicator Date hidden'!AZ22="x","x",AY$2-'Indicator Date hidden'!AZ22)</f>
        <v>1</v>
      </c>
      <c r="AZ21" s="125">
        <f>IF('Indicator Date hidden'!BA22="x","x",AZ$2-'Indicator Date hidden'!BA22)</f>
        <v>0</v>
      </c>
      <c r="BA21" s="125">
        <f>IF('Indicator Date hidden'!BB22="x","x",BA$2-'Indicator Date hidden'!BB22)</f>
        <v>0</v>
      </c>
      <c r="BB21" s="125">
        <f>IF('Indicator Date hidden'!BC22="x","x",BB$2-'Indicator Date hidden'!BC22)</f>
        <v>0</v>
      </c>
      <c r="BC21" s="125">
        <f>IF('Indicator Date hidden'!BD22="x","x",BC$2-'Indicator Date hidden'!BD22)</f>
        <v>0</v>
      </c>
      <c r="BD21" s="125" t="str">
        <f>IF('Indicator Date hidden'!BE22="x","x",BD$2-'Indicator Date hidden'!BE22)</f>
        <v>x</v>
      </c>
      <c r="BE21" s="125">
        <f>IF('Indicator Date hidden'!BF22="x","x",BE$2-'Indicator Date hidden'!BF22)</f>
        <v>2</v>
      </c>
      <c r="BF21" s="125">
        <f>IF('Indicator Date hidden'!BG22="x","x",BF$2-'Indicator Date hidden'!BG22)</f>
        <v>0</v>
      </c>
      <c r="BG21" s="125">
        <f>IF('Indicator Date hidden'!BH22="x","x",BG$2-'Indicator Date hidden'!BH22)</f>
        <v>0</v>
      </c>
      <c r="BH21" s="125">
        <f>IF('Indicator Date hidden'!BI22="x","x",BH$2-'Indicator Date hidden'!BI22)</f>
        <v>0</v>
      </c>
      <c r="BI21" s="125">
        <f>IF('Indicator Date hidden'!BJ22="x","x",BI$2-'Indicator Date hidden'!BJ22)</f>
        <v>0</v>
      </c>
      <c r="BJ21" s="125">
        <f>IF('Indicator Date hidden'!BK22="x","x",BJ$2-'Indicator Date hidden'!BK22)</f>
        <v>1</v>
      </c>
      <c r="BK21" s="125">
        <f>IF('Indicator Date hidden'!BL22="x","x",BK$2-'Indicator Date hidden'!BL22)</f>
        <v>1</v>
      </c>
      <c r="BL21" s="125">
        <f>IF('Indicator Date hidden'!BM22="x","x",BL$2-'Indicator Date hidden'!BM22)</f>
        <v>0</v>
      </c>
      <c r="BM21" s="125">
        <f>IF('Indicator Date hidden'!BN22="x","x",BM$2-'Indicator Date hidden'!BN22)</f>
        <v>3</v>
      </c>
      <c r="BN21" s="125">
        <f>IF('Indicator Date hidden'!BO22="x","x",BN$2-'Indicator Date hidden'!BO22)</f>
        <v>2</v>
      </c>
      <c r="BO21" s="125">
        <f>IF('Indicator Date hidden'!BP22="x","x",BO$2-'Indicator Date hidden'!BP22)</f>
        <v>1</v>
      </c>
      <c r="BP21" s="125">
        <f>IF('Indicator Date hidden'!BQ22="x","x",BP$2-'Indicator Date hidden'!BQ22)</f>
        <v>0</v>
      </c>
      <c r="BQ21" s="125">
        <f>IF('Indicator Date hidden'!BR22="x","x",BQ$2-'Indicator Date hidden'!BR22)</f>
        <v>0</v>
      </c>
      <c r="BR21" s="125">
        <f>IF('Indicator Date hidden'!BS22="x","x",BR$2-'Indicator Date hidden'!BS22)</f>
        <v>0</v>
      </c>
      <c r="BS21" s="125">
        <f>IF('Indicator Date hidden'!BT22="x","x",BS$2-'Indicator Date hidden'!BT22)</f>
        <v>1</v>
      </c>
      <c r="BT21" s="125">
        <f>IF('Indicator Date hidden'!BU22="x","x",BT$2-'Indicator Date hidden'!BU22)</f>
        <v>0</v>
      </c>
      <c r="BU21" s="125">
        <f>IF('Indicator Date hidden'!BV22="x","x",BU$2-'Indicator Date hidden'!BV22)</f>
        <v>0</v>
      </c>
      <c r="BV21" s="125" t="str">
        <f>IF('Indicator Date hidden'!BW22="x","x",BV$2-'Indicator Date hidden'!BW22)</f>
        <v>x</v>
      </c>
      <c r="BW21" s="125">
        <f>IF('Indicator Date hidden'!BX22="x","x",BW$2-'Indicator Date hidden'!BX22)</f>
        <v>0</v>
      </c>
      <c r="BX21" s="125">
        <f>IF('Indicator Date hidden'!BY22="x","x",BX$2-'Indicator Date hidden'!BY22)</f>
        <v>2</v>
      </c>
      <c r="BY21" s="3">
        <f t="shared" si="0"/>
        <v>44</v>
      </c>
      <c r="BZ21" s="126">
        <f t="shared" si="1"/>
        <v>0.62857142857142856</v>
      </c>
      <c r="CA21" s="3">
        <f t="shared" si="2"/>
        <v>21</v>
      </c>
      <c r="CB21" s="126">
        <f t="shared" si="3"/>
        <v>1.4359807855004643</v>
      </c>
      <c r="CC21" s="129">
        <f t="shared" si="4"/>
        <v>0</v>
      </c>
    </row>
    <row r="22" spans="1:81" x14ac:dyDescent="0.3">
      <c r="A22" t="s">
        <v>38</v>
      </c>
      <c r="B22" s="125">
        <f>IF('Indicator Date hidden'!C23="x","x",B$2-'Indicator Date hidden'!C23)</f>
        <v>0</v>
      </c>
      <c r="C22" s="125">
        <f>IF('Indicator Date hidden'!D23="x","x",C$2-'Indicator Date hidden'!D23)</f>
        <v>0</v>
      </c>
      <c r="D22" s="125">
        <f>IF('Indicator Date hidden'!E23="x","x",D$2-'Indicator Date hidden'!E23)</f>
        <v>0</v>
      </c>
      <c r="E22" s="125">
        <f>IF('Indicator Date hidden'!F23="x","x",E$2-'Indicator Date hidden'!F23)</f>
        <v>0</v>
      </c>
      <c r="F22" s="125">
        <f>IF('Indicator Date hidden'!G23="x","x",F$2-'Indicator Date hidden'!G23)</f>
        <v>0</v>
      </c>
      <c r="G22" s="125">
        <f>IF('Indicator Date hidden'!H23="x","x",G$2-'Indicator Date hidden'!H23)</f>
        <v>0</v>
      </c>
      <c r="H22" s="125">
        <f>IF('Indicator Date hidden'!I23="x","x",H$2-'Indicator Date hidden'!I23)</f>
        <v>0</v>
      </c>
      <c r="I22" s="125">
        <f>IF('Indicator Date hidden'!J23="x","x",I$2-'Indicator Date hidden'!J23)</f>
        <v>0</v>
      </c>
      <c r="J22" s="125">
        <f>IF('Indicator Date hidden'!K23="x","x",J$2-'Indicator Date hidden'!K23)</f>
        <v>0</v>
      </c>
      <c r="K22" s="125">
        <f>IF('Indicator Date hidden'!L23="x","x",K$2-'Indicator Date hidden'!L23)</f>
        <v>0</v>
      </c>
      <c r="L22" s="125">
        <f>IF('Indicator Date hidden'!M23="x","x",L$2-'Indicator Date hidden'!M23)</f>
        <v>0</v>
      </c>
      <c r="M22" s="125">
        <f>IF('Indicator Date hidden'!N23="x","x",M$2-'Indicator Date hidden'!N23)</f>
        <v>0</v>
      </c>
      <c r="N22" s="125">
        <f>IF('Indicator Date hidden'!O23="x","x",N$2-'Indicator Date hidden'!O23)</f>
        <v>0</v>
      </c>
      <c r="O22" s="125">
        <f>IF('Indicator Date hidden'!P23="x","x",O$2-'Indicator Date hidden'!P23)</f>
        <v>0</v>
      </c>
      <c r="P22" s="125">
        <f>IF('Indicator Date hidden'!Q23="x","x",P$2-'Indicator Date hidden'!Q23)</f>
        <v>0</v>
      </c>
      <c r="Q22" s="125">
        <f>IF('Indicator Date hidden'!R23="x","x",Q$2-'Indicator Date hidden'!R23)</f>
        <v>0</v>
      </c>
      <c r="R22" s="125">
        <f>IF('Indicator Date hidden'!S23="x","x",R$2-'Indicator Date hidden'!S23)</f>
        <v>0</v>
      </c>
      <c r="S22" s="125">
        <f>IF('Indicator Date hidden'!T23="x","x",S$2-'Indicator Date hidden'!T23)</f>
        <v>0</v>
      </c>
      <c r="T22" s="125">
        <f>IF('Indicator Date hidden'!U23="x","x",T$2-'Indicator Date hidden'!U23)</f>
        <v>0</v>
      </c>
      <c r="U22" s="125">
        <f>IF('Indicator Date hidden'!V23="x","x",U$2-'Indicator Date hidden'!V23)</f>
        <v>0</v>
      </c>
      <c r="V22" s="125">
        <f>IF('Indicator Date hidden'!W23="x","x",V$2-'Indicator Date hidden'!W23)</f>
        <v>0</v>
      </c>
      <c r="W22" s="125">
        <f>IF('Indicator Date hidden'!X23="x","x",W$2-'Indicator Date hidden'!X23)</f>
        <v>0</v>
      </c>
      <c r="X22" s="125">
        <f>IF('Indicator Date hidden'!Y23="x","x",X$2-'Indicator Date hidden'!Y23)</f>
        <v>0</v>
      </c>
      <c r="Y22" s="125">
        <f>IF('Indicator Date hidden'!Z23="x","x",Y$2-'Indicator Date hidden'!Z23)</f>
        <v>0</v>
      </c>
      <c r="Z22" s="125">
        <f>IF('Indicator Date hidden'!AA23="x","x",Z$2-'Indicator Date hidden'!AA23)</f>
        <v>4</v>
      </c>
      <c r="AA22" s="125">
        <f>IF('Indicator Date hidden'!AB23="x","x",AA$2-'Indicator Date hidden'!AB23)</f>
        <v>0</v>
      </c>
      <c r="AB22" s="125">
        <f>IF('Indicator Date hidden'!AC23="x","x",AB$2-'Indicator Date hidden'!AC23)</f>
        <v>0</v>
      </c>
      <c r="AC22" s="125">
        <f>IF('Indicator Date hidden'!AD23="x","x",AC$2-'Indicator Date hidden'!AD23)</f>
        <v>0</v>
      </c>
      <c r="AD22" s="125">
        <f>IF('Indicator Date hidden'!AE23="x","x",AD$2-'Indicator Date hidden'!AE23)</f>
        <v>0</v>
      </c>
      <c r="AE22" s="125">
        <f>IF('Indicator Date hidden'!AF23="x","x",AE$2-'Indicator Date hidden'!AF23)</f>
        <v>0</v>
      </c>
      <c r="AF22" s="125">
        <f>IF('Indicator Date hidden'!AG23="x","x",AF$2-'Indicator Date hidden'!AG23)</f>
        <v>0</v>
      </c>
      <c r="AG22" s="125">
        <f>IF('Indicator Date hidden'!AH23="x","x",AG$2-'Indicator Date hidden'!AH23)</f>
        <v>0</v>
      </c>
      <c r="AH22" s="125">
        <f>IF('Indicator Date hidden'!AI23="x","x",AH$2-'Indicator Date hidden'!AI23)</f>
        <v>0</v>
      </c>
      <c r="AI22" s="125">
        <f>IF('Indicator Date hidden'!AJ23="x","x",AI$2-'Indicator Date hidden'!AJ23)</f>
        <v>1</v>
      </c>
      <c r="AJ22" s="125">
        <f>IF('Indicator Date hidden'!AK23="x","x",AJ$2-'Indicator Date hidden'!AK23)</f>
        <v>1</v>
      </c>
      <c r="AK22" s="125">
        <f>IF('Indicator Date hidden'!AL23="x","x",AK$2-'Indicator Date hidden'!AL23)</f>
        <v>1</v>
      </c>
      <c r="AL22" s="125">
        <f>IF('Indicator Date hidden'!AM23="x","x",AL$2-'Indicator Date hidden'!AM23)</f>
        <v>10</v>
      </c>
      <c r="AM22" s="125">
        <f>IF('Indicator Date hidden'!AN23="x","x",AM$2-'Indicator Date hidden'!AN23)</f>
        <v>1</v>
      </c>
      <c r="AN22" s="125">
        <f>IF('Indicator Date hidden'!AO23="x","x",AN$2-'Indicator Date hidden'!AO23)</f>
        <v>1</v>
      </c>
      <c r="AO22" s="125">
        <f>IF('Indicator Date hidden'!AP23="x","x",AO$2-'Indicator Date hidden'!AP23)</f>
        <v>1</v>
      </c>
      <c r="AP22" s="125">
        <f>IF('Indicator Date hidden'!AQ23="x","x",AP$2-'Indicator Date hidden'!AQ23)</f>
        <v>1</v>
      </c>
      <c r="AQ22" s="125">
        <f>IF('Indicator Date hidden'!AR23="x","x",AQ$2-'Indicator Date hidden'!AR23)</f>
        <v>0</v>
      </c>
      <c r="AR22" s="125">
        <f>IF('Indicator Date hidden'!AS23="x","x",AR$2-'Indicator Date hidden'!AS23)</f>
        <v>1</v>
      </c>
      <c r="AS22" s="125">
        <f>IF('Indicator Date hidden'!AT23="x","x",AS$2-'Indicator Date hidden'!AT23)</f>
        <v>1</v>
      </c>
      <c r="AT22" s="125">
        <f>IF('Indicator Date hidden'!AU23="x","x",AT$2-'Indicator Date hidden'!AU23)</f>
        <v>0</v>
      </c>
      <c r="AU22" s="125">
        <f>IF('Indicator Date hidden'!AV23="x","x",AU$2-'Indicator Date hidden'!AV23)</f>
        <v>0</v>
      </c>
      <c r="AV22" s="125">
        <f>IF('Indicator Date hidden'!AW23="x","x",AV$2-'Indicator Date hidden'!AW23)</f>
        <v>0</v>
      </c>
      <c r="AW22" s="125">
        <f>IF('Indicator Date hidden'!AX23="x","x",AW$2-'Indicator Date hidden'!AX23)</f>
        <v>0</v>
      </c>
      <c r="AX22" s="125">
        <f>IF('Indicator Date hidden'!AY23="x","x",AX$2-'Indicator Date hidden'!AY23)</f>
        <v>0</v>
      </c>
      <c r="AY22" s="125">
        <f>IF('Indicator Date hidden'!AZ23="x","x",AY$2-'Indicator Date hidden'!AZ23)</f>
        <v>1</v>
      </c>
      <c r="AZ22" s="125">
        <f>IF('Indicator Date hidden'!BA23="x","x",AZ$2-'Indicator Date hidden'!BA23)</f>
        <v>0</v>
      </c>
      <c r="BA22" s="125">
        <f>IF('Indicator Date hidden'!BB23="x","x",BA$2-'Indicator Date hidden'!BB23)</f>
        <v>0</v>
      </c>
      <c r="BB22" s="125">
        <f>IF('Indicator Date hidden'!BC23="x","x",BB$2-'Indicator Date hidden'!BC23)</f>
        <v>0</v>
      </c>
      <c r="BC22" s="125">
        <f>IF('Indicator Date hidden'!BD23="x","x",BC$2-'Indicator Date hidden'!BD23)</f>
        <v>0</v>
      </c>
      <c r="BD22" s="125" t="str">
        <f>IF('Indicator Date hidden'!BE23="x","x",BD$2-'Indicator Date hidden'!BE23)</f>
        <v>x</v>
      </c>
      <c r="BE22" s="125">
        <f>IF('Indicator Date hidden'!BF23="x","x",BE$2-'Indicator Date hidden'!BF23)</f>
        <v>2</v>
      </c>
      <c r="BF22" s="125">
        <f>IF('Indicator Date hidden'!BG23="x","x",BF$2-'Indicator Date hidden'!BG23)</f>
        <v>0</v>
      </c>
      <c r="BG22" s="125">
        <f>IF('Indicator Date hidden'!BH23="x","x",BG$2-'Indicator Date hidden'!BH23)</f>
        <v>0</v>
      </c>
      <c r="BH22" s="125">
        <f>IF('Indicator Date hidden'!BI23="x","x",BH$2-'Indicator Date hidden'!BI23)</f>
        <v>0</v>
      </c>
      <c r="BI22" s="125">
        <f>IF('Indicator Date hidden'!BJ23="x","x",BI$2-'Indicator Date hidden'!BJ23)</f>
        <v>2</v>
      </c>
      <c r="BJ22" s="125">
        <f>IF('Indicator Date hidden'!BK23="x","x",BJ$2-'Indicator Date hidden'!BK23)</f>
        <v>1</v>
      </c>
      <c r="BK22" s="125">
        <f>IF('Indicator Date hidden'!BL23="x","x",BK$2-'Indicator Date hidden'!BL23)</f>
        <v>1</v>
      </c>
      <c r="BL22" s="125">
        <f>IF('Indicator Date hidden'!BM23="x","x",BL$2-'Indicator Date hidden'!BM23)</f>
        <v>0</v>
      </c>
      <c r="BM22" s="125">
        <f>IF('Indicator Date hidden'!BN23="x","x",BM$2-'Indicator Date hidden'!BN23)</f>
        <v>3</v>
      </c>
      <c r="BN22" s="125">
        <f>IF('Indicator Date hidden'!BO23="x","x",BN$2-'Indicator Date hidden'!BO23)</f>
        <v>2</v>
      </c>
      <c r="BO22" s="125">
        <f>IF('Indicator Date hidden'!BP23="x","x",BO$2-'Indicator Date hidden'!BP23)</f>
        <v>1</v>
      </c>
      <c r="BP22" s="125">
        <f>IF('Indicator Date hidden'!BQ23="x","x",BP$2-'Indicator Date hidden'!BQ23)</f>
        <v>0</v>
      </c>
      <c r="BQ22" s="125">
        <f>IF('Indicator Date hidden'!BR23="x","x",BQ$2-'Indicator Date hidden'!BR23)</f>
        <v>0</v>
      </c>
      <c r="BR22" s="125">
        <f>IF('Indicator Date hidden'!BS23="x","x",BR$2-'Indicator Date hidden'!BS23)</f>
        <v>0</v>
      </c>
      <c r="BS22" s="125">
        <f>IF('Indicator Date hidden'!BT23="x","x",BS$2-'Indicator Date hidden'!BT23)</f>
        <v>2</v>
      </c>
      <c r="BT22" s="125">
        <f>IF('Indicator Date hidden'!BU23="x","x",BT$2-'Indicator Date hidden'!BU23)</f>
        <v>0</v>
      </c>
      <c r="BU22" s="125" t="str">
        <f>IF('Indicator Date hidden'!BV23="x","x",BU$2-'Indicator Date hidden'!BV23)</f>
        <v>x</v>
      </c>
      <c r="BV22" s="125">
        <f>IF('Indicator Date hidden'!BW23="x","x",BV$2-'Indicator Date hidden'!BW23)</f>
        <v>0</v>
      </c>
      <c r="BW22" s="125">
        <f>IF('Indicator Date hidden'!BX23="x","x",BW$2-'Indicator Date hidden'!BX23)</f>
        <v>0</v>
      </c>
      <c r="BX22" s="125">
        <f>IF('Indicator Date hidden'!BY23="x","x",BX$2-'Indicator Date hidden'!BY23)</f>
        <v>2</v>
      </c>
      <c r="BY22" s="3">
        <f t="shared" si="0"/>
        <v>40</v>
      </c>
      <c r="BZ22" s="126">
        <f t="shared" si="1"/>
        <v>0.54794520547945202</v>
      </c>
      <c r="CA22" s="3">
        <f t="shared" si="2"/>
        <v>21</v>
      </c>
      <c r="CB22" s="126">
        <f t="shared" si="3"/>
        <v>1.3653349821329257</v>
      </c>
      <c r="CC22" s="129">
        <f t="shared" si="4"/>
        <v>0</v>
      </c>
    </row>
    <row r="23" spans="1:81" x14ac:dyDescent="0.3">
      <c r="A23" t="s">
        <v>39</v>
      </c>
      <c r="B23" s="125">
        <f>IF('Indicator Date hidden'!C24="x","x",B$2-'Indicator Date hidden'!C24)</f>
        <v>0</v>
      </c>
      <c r="C23" s="125">
        <f>IF('Indicator Date hidden'!D24="x","x",C$2-'Indicator Date hidden'!D24)</f>
        <v>0</v>
      </c>
      <c r="D23" s="125">
        <f>IF('Indicator Date hidden'!E24="x","x",D$2-'Indicator Date hidden'!E24)</f>
        <v>0</v>
      </c>
      <c r="E23" s="125">
        <f>IF('Indicator Date hidden'!F24="x","x",E$2-'Indicator Date hidden'!F24)</f>
        <v>0</v>
      </c>
      <c r="F23" s="125">
        <f>IF('Indicator Date hidden'!G24="x","x",F$2-'Indicator Date hidden'!G24)</f>
        <v>0</v>
      </c>
      <c r="G23" s="125">
        <f>IF('Indicator Date hidden'!H24="x","x",G$2-'Indicator Date hidden'!H24)</f>
        <v>0</v>
      </c>
      <c r="H23" s="125">
        <f>IF('Indicator Date hidden'!I24="x","x",H$2-'Indicator Date hidden'!I24)</f>
        <v>0</v>
      </c>
      <c r="I23" s="125">
        <f>IF('Indicator Date hidden'!J24="x","x",I$2-'Indicator Date hidden'!J24)</f>
        <v>0</v>
      </c>
      <c r="J23" s="125">
        <f>IF('Indicator Date hidden'!K24="x","x",J$2-'Indicator Date hidden'!K24)</f>
        <v>0</v>
      </c>
      <c r="K23" s="125">
        <f>IF('Indicator Date hidden'!L24="x","x",K$2-'Indicator Date hidden'!L24)</f>
        <v>0</v>
      </c>
      <c r="L23" s="125">
        <f>IF('Indicator Date hidden'!M24="x","x",L$2-'Indicator Date hidden'!M24)</f>
        <v>0</v>
      </c>
      <c r="M23" s="125">
        <f>IF('Indicator Date hidden'!N24="x","x",M$2-'Indicator Date hidden'!N24)</f>
        <v>0</v>
      </c>
      <c r="N23" s="125">
        <f>IF('Indicator Date hidden'!O24="x","x",N$2-'Indicator Date hidden'!O24)</f>
        <v>0</v>
      </c>
      <c r="O23" s="125">
        <f>IF('Indicator Date hidden'!P24="x","x",O$2-'Indicator Date hidden'!P24)</f>
        <v>0</v>
      </c>
      <c r="P23" s="125">
        <f>IF('Indicator Date hidden'!Q24="x","x",P$2-'Indicator Date hidden'!Q24)</f>
        <v>0</v>
      </c>
      <c r="Q23" s="125">
        <f>IF('Indicator Date hidden'!R24="x","x",Q$2-'Indicator Date hidden'!R24)</f>
        <v>0</v>
      </c>
      <c r="R23" s="125">
        <f>IF('Indicator Date hidden'!S24="x","x",R$2-'Indicator Date hidden'!S24)</f>
        <v>0</v>
      </c>
      <c r="S23" s="125">
        <f>IF('Indicator Date hidden'!T24="x","x",S$2-'Indicator Date hidden'!T24)</f>
        <v>0</v>
      </c>
      <c r="T23" s="125">
        <f>IF('Indicator Date hidden'!U24="x","x",T$2-'Indicator Date hidden'!U24)</f>
        <v>0</v>
      </c>
      <c r="U23" s="125">
        <f>IF('Indicator Date hidden'!V24="x","x",U$2-'Indicator Date hidden'!V24)</f>
        <v>0</v>
      </c>
      <c r="V23" s="125">
        <f>IF('Indicator Date hidden'!W24="x","x",V$2-'Indicator Date hidden'!W24)</f>
        <v>0</v>
      </c>
      <c r="W23" s="125">
        <f>IF('Indicator Date hidden'!X24="x","x",W$2-'Indicator Date hidden'!X24)</f>
        <v>0</v>
      </c>
      <c r="X23" s="125">
        <f>IF('Indicator Date hidden'!Y24="x","x",X$2-'Indicator Date hidden'!Y24)</f>
        <v>0</v>
      </c>
      <c r="Y23" s="125">
        <f>IF('Indicator Date hidden'!Z24="x","x",Y$2-'Indicator Date hidden'!Z24)</f>
        <v>0</v>
      </c>
      <c r="Z23" s="125" t="str">
        <f>IF('Indicator Date hidden'!AA24="x","x",Z$2-'Indicator Date hidden'!AA24)</f>
        <v>x</v>
      </c>
      <c r="AA23" s="125">
        <f>IF('Indicator Date hidden'!AB24="x","x",AA$2-'Indicator Date hidden'!AB24)</f>
        <v>0</v>
      </c>
      <c r="AB23" s="125">
        <f>IF('Indicator Date hidden'!AC24="x","x",AB$2-'Indicator Date hidden'!AC24)</f>
        <v>1</v>
      </c>
      <c r="AC23" s="125">
        <f>IF('Indicator Date hidden'!AD24="x","x",AC$2-'Indicator Date hidden'!AD24)</f>
        <v>1</v>
      </c>
      <c r="AD23" s="125">
        <f>IF('Indicator Date hidden'!AE24="x","x",AD$2-'Indicator Date hidden'!AE24)</f>
        <v>0</v>
      </c>
      <c r="AE23" s="125">
        <f>IF('Indicator Date hidden'!AF24="x","x",AE$2-'Indicator Date hidden'!AF24)</f>
        <v>0</v>
      </c>
      <c r="AF23" s="125">
        <f>IF('Indicator Date hidden'!AG24="x","x",AF$2-'Indicator Date hidden'!AG24)</f>
        <v>0</v>
      </c>
      <c r="AG23" s="125">
        <f>IF('Indicator Date hidden'!AH24="x","x",AG$2-'Indicator Date hidden'!AH24)</f>
        <v>0</v>
      </c>
      <c r="AH23" s="125">
        <f>IF('Indicator Date hidden'!AI24="x","x",AH$2-'Indicator Date hidden'!AI24)</f>
        <v>0</v>
      </c>
      <c r="AI23" s="125">
        <f>IF('Indicator Date hidden'!AJ24="x","x",AI$2-'Indicator Date hidden'!AJ24)</f>
        <v>1</v>
      </c>
      <c r="AJ23" s="125">
        <f>IF('Indicator Date hidden'!AK24="x","x",AJ$2-'Indicator Date hidden'!AK24)</f>
        <v>1</v>
      </c>
      <c r="AK23" s="125">
        <f>IF('Indicator Date hidden'!AL24="x","x",AK$2-'Indicator Date hidden'!AL24)</f>
        <v>1</v>
      </c>
      <c r="AL23" s="125">
        <f>IF('Indicator Date hidden'!AM24="x","x",AL$2-'Indicator Date hidden'!AM24)</f>
        <v>6</v>
      </c>
      <c r="AM23" s="125">
        <f>IF('Indicator Date hidden'!AN24="x","x",AM$2-'Indicator Date hidden'!AN24)</f>
        <v>1</v>
      </c>
      <c r="AN23" s="125">
        <f>IF('Indicator Date hidden'!AO24="x","x",AN$2-'Indicator Date hidden'!AO24)</f>
        <v>1</v>
      </c>
      <c r="AO23" s="125">
        <f>IF('Indicator Date hidden'!AP24="x","x",AO$2-'Indicator Date hidden'!AP24)</f>
        <v>1</v>
      </c>
      <c r="AP23" s="125">
        <f>IF('Indicator Date hidden'!AQ24="x","x",AP$2-'Indicator Date hidden'!AQ24)</f>
        <v>1</v>
      </c>
      <c r="AQ23" s="125">
        <f>IF('Indicator Date hidden'!AR24="x","x",AQ$2-'Indicator Date hidden'!AR24)</f>
        <v>0</v>
      </c>
      <c r="AR23" s="125">
        <f>IF('Indicator Date hidden'!AS24="x","x",AR$2-'Indicator Date hidden'!AS24)</f>
        <v>1</v>
      </c>
      <c r="AS23" s="125">
        <f>IF('Indicator Date hidden'!AT24="x","x",AS$2-'Indicator Date hidden'!AT24)</f>
        <v>5</v>
      </c>
      <c r="AT23" s="125">
        <f>IF('Indicator Date hidden'!AU24="x","x",AT$2-'Indicator Date hidden'!AU24)</f>
        <v>0</v>
      </c>
      <c r="AU23" s="125" t="str">
        <f>IF('Indicator Date hidden'!AV24="x","x",AU$2-'Indicator Date hidden'!AV24)</f>
        <v>x</v>
      </c>
      <c r="AV23" s="125" t="str">
        <f>IF('Indicator Date hidden'!AW24="x","x",AV$2-'Indicator Date hidden'!AW24)</f>
        <v>x</v>
      </c>
      <c r="AW23" s="125" t="str">
        <f>IF('Indicator Date hidden'!AX24="x","x",AW$2-'Indicator Date hidden'!AX24)</f>
        <v>x</v>
      </c>
      <c r="AX23" s="125">
        <f>IF('Indicator Date hidden'!AY24="x","x",AX$2-'Indicator Date hidden'!AY24)</f>
        <v>0</v>
      </c>
      <c r="AY23" s="125">
        <f>IF('Indicator Date hidden'!AZ24="x","x",AY$2-'Indicator Date hidden'!AZ24)</f>
        <v>1</v>
      </c>
      <c r="AZ23" s="125">
        <f>IF('Indicator Date hidden'!BA24="x","x",AZ$2-'Indicator Date hidden'!BA24)</f>
        <v>6</v>
      </c>
      <c r="BA23" s="125">
        <f>IF('Indicator Date hidden'!BB24="x","x",BA$2-'Indicator Date hidden'!BB24)</f>
        <v>0</v>
      </c>
      <c r="BB23" s="125">
        <f>IF('Indicator Date hidden'!BC24="x","x",BB$2-'Indicator Date hidden'!BC24)</f>
        <v>0</v>
      </c>
      <c r="BC23" s="125">
        <f>IF('Indicator Date hidden'!BD24="x","x",BC$2-'Indicator Date hidden'!BD24)</f>
        <v>0</v>
      </c>
      <c r="BD23" s="125">
        <f>IF('Indicator Date hidden'!BE24="x","x",BD$2-'Indicator Date hidden'!BE24)</f>
        <v>2</v>
      </c>
      <c r="BE23" s="125">
        <f>IF('Indicator Date hidden'!BF24="x","x",BE$2-'Indicator Date hidden'!BF24)</f>
        <v>2</v>
      </c>
      <c r="BF23" s="125">
        <f>IF('Indicator Date hidden'!BG24="x","x",BF$2-'Indicator Date hidden'!BG24)</f>
        <v>0</v>
      </c>
      <c r="BG23" s="125">
        <f>IF('Indicator Date hidden'!BH24="x","x",BG$2-'Indicator Date hidden'!BH24)</f>
        <v>0</v>
      </c>
      <c r="BH23" s="125">
        <f>IF('Indicator Date hidden'!BI24="x","x",BH$2-'Indicator Date hidden'!BI24)</f>
        <v>0</v>
      </c>
      <c r="BI23" s="125" t="str">
        <f>IF('Indicator Date hidden'!BJ24="x","x",BI$2-'Indicator Date hidden'!BJ24)</f>
        <v>x</v>
      </c>
      <c r="BJ23" s="125">
        <f>IF('Indicator Date hidden'!BK24="x","x",BJ$2-'Indicator Date hidden'!BK24)</f>
        <v>1</v>
      </c>
      <c r="BK23" s="125">
        <f>IF('Indicator Date hidden'!BL24="x","x",BK$2-'Indicator Date hidden'!BL24)</f>
        <v>1</v>
      </c>
      <c r="BL23" s="125">
        <f>IF('Indicator Date hidden'!BM24="x","x",BL$2-'Indicator Date hidden'!BM24)</f>
        <v>0</v>
      </c>
      <c r="BM23" s="125">
        <f>IF('Indicator Date hidden'!BN24="x","x",BM$2-'Indicator Date hidden'!BN24)</f>
        <v>3</v>
      </c>
      <c r="BN23" s="125">
        <f>IF('Indicator Date hidden'!BO24="x","x",BN$2-'Indicator Date hidden'!BO24)</f>
        <v>2</v>
      </c>
      <c r="BO23" s="125">
        <f>IF('Indicator Date hidden'!BP24="x","x",BO$2-'Indicator Date hidden'!BP24)</f>
        <v>1</v>
      </c>
      <c r="BP23" s="125">
        <f>IF('Indicator Date hidden'!BQ24="x","x",BP$2-'Indicator Date hidden'!BQ24)</f>
        <v>0</v>
      </c>
      <c r="BQ23" s="125">
        <f>IF('Indicator Date hidden'!BR24="x","x",BQ$2-'Indicator Date hidden'!BR24)</f>
        <v>0</v>
      </c>
      <c r="BR23" s="125">
        <f>IF('Indicator Date hidden'!BS24="x","x",BR$2-'Indicator Date hidden'!BS24)</f>
        <v>0</v>
      </c>
      <c r="BS23" s="125">
        <f>IF('Indicator Date hidden'!BT24="x","x",BS$2-'Indicator Date hidden'!BT24)</f>
        <v>5</v>
      </c>
      <c r="BT23" s="125">
        <f>IF('Indicator Date hidden'!BU24="x","x",BT$2-'Indicator Date hidden'!BU24)</f>
        <v>0</v>
      </c>
      <c r="BU23" s="125">
        <f>IF('Indicator Date hidden'!BV24="x","x",BU$2-'Indicator Date hidden'!BV24)</f>
        <v>0</v>
      </c>
      <c r="BV23" s="125" t="str">
        <f>IF('Indicator Date hidden'!BW24="x","x",BV$2-'Indicator Date hidden'!BW24)</f>
        <v>x</v>
      </c>
      <c r="BW23" s="125">
        <f>IF('Indicator Date hidden'!BX24="x","x",BW$2-'Indicator Date hidden'!BX24)</f>
        <v>0</v>
      </c>
      <c r="BX23" s="125">
        <f>IF('Indicator Date hidden'!BY24="x","x",BX$2-'Indicator Date hidden'!BY24)</f>
        <v>2</v>
      </c>
      <c r="BY23" s="3">
        <f t="shared" si="0"/>
        <v>47</v>
      </c>
      <c r="BZ23" s="126">
        <f t="shared" si="1"/>
        <v>0.6811594202898551</v>
      </c>
      <c r="CA23" s="3">
        <f t="shared" si="2"/>
        <v>23</v>
      </c>
      <c r="CB23" s="126">
        <f t="shared" si="3"/>
        <v>1.367243642327044</v>
      </c>
      <c r="CC23" s="129">
        <f t="shared" si="4"/>
        <v>0</v>
      </c>
    </row>
    <row r="24" spans="1:81" x14ac:dyDescent="0.3">
      <c r="A24" t="s">
        <v>41</v>
      </c>
      <c r="B24" s="125">
        <f>IF('Indicator Date hidden'!C25="x","x",B$2-'Indicator Date hidden'!C25)</f>
        <v>0</v>
      </c>
      <c r="C24" s="125">
        <f>IF('Indicator Date hidden'!D25="x","x",C$2-'Indicator Date hidden'!D25)</f>
        <v>0</v>
      </c>
      <c r="D24" s="125">
        <f>IF('Indicator Date hidden'!E25="x","x",D$2-'Indicator Date hidden'!E25)</f>
        <v>0</v>
      </c>
      <c r="E24" s="125">
        <f>IF('Indicator Date hidden'!F25="x","x",E$2-'Indicator Date hidden'!F25)</f>
        <v>0</v>
      </c>
      <c r="F24" s="125">
        <f>IF('Indicator Date hidden'!G25="x","x",F$2-'Indicator Date hidden'!G25)</f>
        <v>0</v>
      </c>
      <c r="G24" s="125">
        <f>IF('Indicator Date hidden'!H25="x","x",G$2-'Indicator Date hidden'!H25)</f>
        <v>0</v>
      </c>
      <c r="H24" s="125">
        <f>IF('Indicator Date hidden'!I25="x","x",H$2-'Indicator Date hidden'!I25)</f>
        <v>0</v>
      </c>
      <c r="I24" s="125">
        <f>IF('Indicator Date hidden'!J25="x","x",I$2-'Indicator Date hidden'!J25)</f>
        <v>0</v>
      </c>
      <c r="J24" s="125">
        <f>IF('Indicator Date hidden'!K25="x","x",J$2-'Indicator Date hidden'!K25)</f>
        <v>0</v>
      </c>
      <c r="K24" s="125">
        <f>IF('Indicator Date hidden'!L25="x","x",K$2-'Indicator Date hidden'!L25)</f>
        <v>0</v>
      </c>
      <c r="L24" s="125">
        <f>IF('Indicator Date hidden'!M25="x","x",L$2-'Indicator Date hidden'!M25)</f>
        <v>0</v>
      </c>
      <c r="M24" s="125">
        <f>IF('Indicator Date hidden'!N25="x","x",M$2-'Indicator Date hidden'!N25)</f>
        <v>0</v>
      </c>
      <c r="N24" s="125">
        <f>IF('Indicator Date hidden'!O25="x","x",N$2-'Indicator Date hidden'!O25)</f>
        <v>0</v>
      </c>
      <c r="O24" s="125">
        <f>IF('Indicator Date hidden'!P25="x","x",O$2-'Indicator Date hidden'!P25)</f>
        <v>0</v>
      </c>
      <c r="P24" s="125">
        <f>IF('Indicator Date hidden'!Q25="x","x",P$2-'Indicator Date hidden'!Q25)</f>
        <v>0</v>
      </c>
      <c r="Q24" s="125">
        <f>IF('Indicator Date hidden'!R25="x","x",Q$2-'Indicator Date hidden'!R25)</f>
        <v>0</v>
      </c>
      <c r="R24" s="125">
        <f>IF('Indicator Date hidden'!S25="x","x",R$2-'Indicator Date hidden'!S25)</f>
        <v>0</v>
      </c>
      <c r="S24" s="125">
        <f>IF('Indicator Date hidden'!T25="x","x",S$2-'Indicator Date hidden'!T25)</f>
        <v>0</v>
      </c>
      <c r="T24" s="125">
        <f>IF('Indicator Date hidden'!U25="x","x",T$2-'Indicator Date hidden'!U25)</f>
        <v>0</v>
      </c>
      <c r="U24" s="125">
        <f>IF('Indicator Date hidden'!V25="x","x",U$2-'Indicator Date hidden'!V25)</f>
        <v>0</v>
      </c>
      <c r="V24" s="125">
        <f>IF('Indicator Date hidden'!W25="x","x",V$2-'Indicator Date hidden'!W25)</f>
        <v>0</v>
      </c>
      <c r="W24" s="125">
        <f>IF('Indicator Date hidden'!X25="x","x",W$2-'Indicator Date hidden'!X25)</f>
        <v>0</v>
      </c>
      <c r="X24" s="125">
        <f>IF('Indicator Date hidden'!Y25="x","x",X$2-'Indicator Date hidden'!Y25)</f>
        <v>0</v>
      </c>
      <c r="Y24" s="125">
        <f>IF('Indicator Date hidden'!Z25="x","x",Y$2-'Indicator Date hidden'!Z25)</f>
        <v>0</v>
      </c>
      <c r="Z24" s="125">
        <f>IF('Indicator Date hidden'!AA25="x","x",Z$2-'Indicator Date hidden'!AA25)</f>
        <v>5</v>
      </c>
      <c r="AA24" s="125">
        <f>IF('Indicator Date hidden'!AB25="x","x",AA$2-'Indicator Date hidden'!AB25)</f>
        <v>0</v>
      </c>
      <c r="AB24" s="125" t="str">
        <f>IF('Indicator Date hidden'!AC25="x","x",AB$2-'Indicator Date hidden'!AC25)</f>
        <v>x</v>
      </c>
      <c r="AC24" s="125">
        <f>IF('Indicator Date hidden'!AD25="x","x",AC$2-'Indicator Date hidden'!AD25)</f>
        <v>1</v>
      </c>
      <c r="AD24" s="125">
        <f>IF('Indicator Date hidden'!AE25="x","x",AD$2-'Indicator Date hidden'!AE25)</f>
        <v>0</v>
      </c>
      <c r="AE24" s="125" t="str">
        <f>IF('Indicator Date hidden'!AF25="x","x",AE$2-'Indicator Date hidden'!AF25)</f>
        <v>x</v>
      </c>
      <c r="AF24" s="125">
        <f>IF('Indicator Date hidden'!AG25="x","x",AF$2-'Indicator Date hidden'!AG25)</f>
        <v>0</v>
      </c>
      <c r="AG24" s="125">
        <f>IF('Indicator Date hidden'!AH25="x","x",AG$2-'Indicator Date hidden'!AH25)</f>
        <v>0</v>
      </c>
      <c r="AH24" s="125">
        <f>IF('Indicator Date hidden'!AI25="x","x",AH$2-'Indicator Date hidden'!AI25)</f>
        <v>0</v>
      </c>
      <c r="AI24" s="125">
        <f>IF('Indicator Date hidden'!AJ25="x","x",AI$2-'Indicator Date hidden'!AJ25)</f>
        <v>1</v>
      </c>
      <c r="AJ24" s="125">
        <f>IF('Indicator Date hidden'!AK25="x","x",AJ$2-'Indicator Date hidden'!AK25)</f>
        <v>1</v>
      </c>
      <c r="AK24" s="125">
        <f>IF('Indicator Date hidden'!AL25="x","x",AK$2-'Indicator Date hidden'!AL25)</f>
        <v>1</v>
      </c>
      <c r="AL24" s="125" t="str">
        <f>IF('Indicator Date hidden'!AM25="x","x",AL$2-'Indicator Date hidden'!AM25)</f>
        <v>x</v>
      </c>
      <c r="AM24" s="125">
        <f>IF('Indicator Date hidden'!AN25="x","x",AM$2-'Indicator Date hidden'!AN25)</f>
        <v>1</v>
      </c>
      <c r="AN24" s="125">
        <f>IF('Indicator Date hidden'!AO25="x","x",AN$2-'Indicator Date hidden'!AO25)</f>
        <v>1</v>
      </c>
      <c r="AO24" s="125">
        <f>IF('Indicator Date hidden'!AP25="x","x",AO$2-'Indicator Date hidden'!AP25)</f>
        <v>1</v>
      </c>
      <c r="AP24" s="125">
        <f>IF('Indicator Date hidden'!AQ25="x","x",AP$2-'Indicator Date hidden'!AQ25)</f>
        <v>1</v>
      </c>
      <c r="AQ24" s="125">
        <f>IF('Indicator Date hidden'!AR25="x","x",AQ$2-'Indicator Date hidden'!AR25)</f>
        <v>0</v>
      </c>
      <c r="AR24" s="125">
        <f>IF('Indicator Date hidden'!AS25="x","x",AR$2-'Indicator Date hidden'!AS25)</f>
        <v>1</v>
      </c>
      <c r="AS24" s="125">
        <f>IF('Indicator Date hidden'!AT25="x","x",AS$2-'Indicator Date hidden'!AT25)</f>
        <v>10</v>
      </c>
      <c r="AT24" s="125">
        <f>IF('Indicator Date hidden'!AU25="x","x",AT$2-'Indicator Date hidden'!AU25)</f>
        <v>0</v>
      </c>
      <c r="AU24" s="125">
        <f>IF('Indicator Date hidden'!AV25="x","x",AU$2-'Indicator Date hidden'!AV25)</f>
        <v>0</v>
      </c>
      <c r="AV24" s="125">
        <f>IF('Indicator Date hidden'!AW25="x","x",AV$2-'Indicator Date hidden'!AW25)</f>
        <v>0</v>
      </c>
      <c r="AW24" s="125">
        <f>IF('Indicator Date hidden'!AX25="x","x",AW$2-'Indicator Date hidden'!AX25)</f>
        <v>0</v>
      </c>
      <c r="AX24" s="125">
        <f>IF('Indicator Date hidden'!AY25="x","x",AX$2-'Indicator Date hidden'!AY25)</f>
        <v>0</v>
      </c>
      <c r="AY24" s="125">
        <f>IF('Indicator Date hidden'!AZ25="x","x",AY$2-'Indicator Date hidden'!AZ25)</f>
        <v>1</v>
      </c>
      <c r="AZ24" s="125">
        <f>IF('Indicator Date hidden'!BA25="x","x",AZ$2-'Indicator Date hidden'!BA25)</f>
        <v>2</v>
      </c>
      <c r="BA24" s="125">
        <f>IF('Indicator Date hidden'!BB25="x","x",BA$2-'Indicator Date hidden'!BB25)</f>
        <v>0</v>
      </c>
      <c r="BB24" s="125">
        <f>IF('Indicator Date hidden'!BC25="x","x",BB$2-'Indicator Date hidden'!BC25)</f>
        <v>0</v>
      </c>
      <c r="BC24" s="125">
        <f>IF('Indicator Date hidden'!BD25="x","x",BC$2-'Indicator Date hidden'!BD25)</f>
        <v>0</v>
      </c>
      <c r="BD24" s="125" t="str">
        <f>IF('Indicator Date hidden'!BE25="x","x",BD$2-'Indicator Date hidden'!BE25)</f>
        <v>x</v>
      </c>
      <c r="BE24" s="125">
        <f>IF('Indicator Date hidden'!BF25="x","x",BE$2-'Indicator Date hidden'!BF25)</f>
        <v>2</v>
      </c>
      <c r="BF24" s="125">
        <f>IF('Indicator Date hidden'!BG25="x","x",BF$2-'Indicator Date hidden'!BG25)</f>
        <v>0</v>
      </c>
      <c r="BG24" s="125">
        <f>IF('Indicator Date hidden'!BH25="x","x",BG$2-'Indicator Date hidden'!BH25)</f>
        <v>0</v>
      </c>
      <c r="BH24" s="125">
        <f>IF('Indicator Date hidden'!BI25="x","x",BH$2-'Indicator Date hidden'!BI25)</f>
        <v>0</v>
      </c>
      <c r="BI24" s="125">
        <f>IF('Indicator Date hidden'!BJ25="x","x",BI$2-'Indicator Date hidden'!BJ25)</f>
        <v>0</v>
      </c>
      <c r="BJ24" s="125">
        <f>IF('Indicator Date hidden'!BK25="x","x",BJ$2-'Indicator Date hidden'!BK25)</f>
        <v>1</v>
      </c>
      <c r="BK24" s="125">
        <f>IF('Indicator Date hidden'!BL25="x","x",BK$2-'Indicator Date hidden'!BL25)</f>
        <v>1</v>
      </c>
      <c r="BL24" s="125">
        <f>IF('Indicator Date hidden'!BM25="x","x",BL$2-'Indicator Date hidden'!BM25)</f>
        <v>0</v>
      </c>
      <c r="BM24" s="125">
        <f>IF('Indicator Date hidden'!BN25="x","x",BM$2-'Indicator Date hidden'!BN25)</f>
        <v>3</v>
      </c>
      <c r="BN24" s="125">
        <f>IF('Indicator Date hidden'!BO25="x","x",BN$2-'Indicator Date hidden'!BO25)</f>
        <v>2</v>
      </c>
      <c r="BO24" s="125">
        <f>IF('Indicator Date hidden'!BP25="x","x",BO$2-'Indicator Date hidden'!BP25)</f>
        <v>1</v>
      </c>
      <c r="BP24" s="125">
        <f>IF('Indicator Date hidden'!BQ25="x","x",BP$2-'Indicator Date hidden'!BQ25)</f>
        <v>0</v>
      </c>
      <c r="BQ24" s="125">
        <f>IF('Indicator Date hidden'!BR25="x","x",BQ$2-'Indicator Date hidden'!BR25)</f>
        <v>0</v>
      </c>
      <c r="BR24" s="125">
        <f>IF('Indicator Date hidden'!BS25="x","x",BR$2-'Indicator Date hidden'!BS25)</f>
        <v>0</v>
      </c>
      <c r="BS24" s="125">
        <f>IF('Indicator Date hidden'!BT25="x","x",BS$2-'Indicator Date hidden'!BT25)</f>
        <v>2</v>
      </c>
      <c r="BT24" s="125">
        <f>IF('Indicator Date hidden'!BU25="x","x",BT$2-'Indicator Date hidden'!BU25)</f>
        <v>0</v>
      </c>
      <c r="BU24" s="125">
        <f>IF('Indicator Date hidden'!BV25="x","x",BU$2-'Indicator Date hidden'!BV25)</f>
        <v>0</v>
      </c>
      <c r="BV24" s="125">
        <f>IF('Indicator Date hidden'!BW25="x","x",BV$2-'Indicator Date hidden'!BW25)</f>
        <v>0</v>
      </c>
      <c r="BW24" s="125">
        <f>IF('Indicator Date hidden'!BX25="x","x",BW$2-'Indicator Date hidden'!BX25)</f>
        <v>0</v>
      </c>
      <c r="BX24" s="125">
        <f>IF('Indicator Date hidden'!BY25="x","x",BX$2-'Indicator Date hidden'!BY25)</f>
        <v>2</v>
      </c>
      <c r="BY24" s="3">
        <f t="shared" si="0"/>
        <v>41</v>
      </c>
      <c r="BZ24" s="126">
        <f t="shared" si="1"/>
        <v>0.57746478873239437</v>
      </c>
      <c r="CA24" s="3">
        <f t="shared" si="2"/>
        <v>21</v>
      </c>
      <c r="CB24" s="126">
        <f t="shared" si="3"/>
        <v>1.4207910099063088</v>
      </c>
      <c r="CC24" s="129">
        <f t="shared" si="4"/>
        <v>0</v>
      </c>
    </row>
    <row r="25" spans="1:81" x14ac:dyDescent="0.3">
      <c r="A25" t="s">
        <v>43</v>
      </c>
      <c r="B25" s="125">
        <f>IF('Indicator Date hidden'!C26="x","x",B$2-'Indicator Date hidden'!C26)</f>
        <v>0</v>
      </c>
      <c r="C25" s="125">
        <f>IF('Indicator Date hidden'!D26="x","x",C$2-'Indicator Date hidden'!D26)</f>
        <v>0</v>
      </c>
      <c r="D25" s="125">
        <f>IF('Indicator Date hidden'!E26="x","x",D$2-'Indicator Date hidden'!E26)</f>
        <v>0</v>
      </c>
      <c r="E25" s="125">
        <f>IF('Indicator Date hidden'!F26="x","x",E$2-'Indicator Date hidden'!F26)</f>
        <v>0</v>
      </c>
      <c r="F25" s="125">
        <f>IF('Indicator Date hidden'!G26="x","x",F$2-'Indicator Date hidden'!G26)</f>
        <v>0</v>
      </c>
      <c r="G25" s="125">
        <f>IF('Indicator Date hidden'!H26="x","x",G$2-'Indicator Date hidden'!H26)</f>
        <v>0</v>
      </c>
      <c r="H25" s="125">
        <f>IF('Indicator Date hidden'!I26="x","x",H$2-'Indicator Date hidden'!I26)</f>
        <v>0</v>
      </c>
      <c r="I25" s="125">
        <f>IF('Indicator Date hidden'!J26="x","x",I$2-'Indicator Date hidden'!J26)</f>
        <v>0</v>
      </c>
      <c r="J25" s="125">
        <f>IF('Indicator Date hidden'!K26="x","x",J$2-'Indicator Date hidden'!K26)</f>
        <v>0</v>
      </c>
      <c r="K25" s="125">
        <f>IF('Indicator Date hidden'!L26="x","x",K$2-'Indicator Date hidden'!L26)</f>
        <v>0</v>
      </c>
      <c r="L25" s="125">
        <f>IF('Indicator Date hidden'!M26="x","x",L$2-'Indicator Date hidden'!M26)</f>
        <v>0</v>
      </c>
      <c r="M25" s="125">
        <f>IF('Indicator Date hidden'!N26="x","x",M$2-'Indicator Date hidden'!N26)</f>
        <v>0</v>
      </c>
      <c r="N25" s="125">
        <f>IF('Indicator Date hidden'!O26="x","x",N$2-'Indicator Date hidden'!O26)</f>
        <v>0</v>
      </c>
      <c r="O25" s="125">
        <f>IF('Indicator Date hidden'!P26="x","x",O$2-'Indicator Date hidden'!P26)</f>
        <v>0</v>
      </c>
      <c r="P25" s="125">
        <f>IF('Indicator Date hidden'!Q26="x","x",P$2-'Indicator Date hidden'!Q26)</f>
        <v>0</v>
      </c>
      <c r="Q25" s="125">
        <f>IF('Indicator Date hidden'!R26="x","x",Q$2-'Indicator Date hidden'!R26)</f>
        <v>0</v>
      </c>
      <c r="R25" s="125">
        <f>IF('Indicator Date hidden'!S26="x","x",R$2-'Indicator Date hidden'!S26)</f>
        <v>0</v>
      </c>
      <c r="S25" s="125">
        <f>IF('Indicator Date hidden'!T26="x","x",S$2-'Indicator Date hidden'!T26)</f>
        <v>0</v>
      </c>
      <c r="T25" s="125">
        <f>IF('Indicator Date hidden'!U26="x","x",T$2-'Indicator Date hidden'!U26)</f>
        <v>0</v>
      </c>
      <c r="U25" s="125">
        <f>IF('Indicator Date hidden'!V26="x","x",U$2-'Indicator Date hidden'!V26)</f>
        <v>0</v>
      </c>
      <c r="V25" s="125">
        <f>IF('Indicator Date hidden'!W26="x","x",V$2-'Indicator Date hidden'!W26)</f>
        <v>0</v>
      </c>
      <c r="W25" s="125">
        <f>IF('Indicator Date hidden'!X26="x","x",W$2-'Indicator Date hidden'!X26)</f>
        <v>0</v>
      </c>
      <c r="X25" s="125">
        <f>IF('Indicator Date hidden'!Y26="x","x",X$2-'Indicator Date hidden'!Y26)</f>
        <v>0</v>
      </c>
      <c r="Y25" s="125">
        <f>IF('Indicator Date hidden'!Z26="x","x",Y$2-'Indicator Date hidden'!Z26)</f>
        <v>0</v>
      </c>
      <c r="Z25" s="125">
        <f>IF('Indicator Date hidden'!AA26="x","x",Z$2-'Indicator Date hidden'!AA26)</f>
        <v>6</v>
      </c>
      <c r="AA25" s="125">
        <f>IF('Indicator Date hidden'!AB26="x","x",AA$2-'Indicator Date hidden'!AB26)</f>
        <v>0</v>
      </c>
      <c r="AB25" s="125" t="str">
        <f>IF('Indicator Date hidden'!AC26="x","x",AB$2-'Indicator Date hidden'!AC26)</f>
        <v>x</v>
      </c>
      <c r="AC25" s="125">
        <f>IF('Indicator Date hidden'!AD26="x","x",AC$2-'Indicator Date hidden'!AD26)</f>
        <v>0</v>
      </c>
      <c r="AD25" s="125">
        <f>IF('Indicator Date hidden'!AE26="x","x",AD$2-'Indicator Date hidden'!AE26)</f>
        <v>0</v>
      </c>
      <c r="AE25" s="125">
        <f>IF('Indicator Date hidden'!AF26="x","x",AE$2-'Indicator Date hidden'!AF26)</f>
        <v>0</v>
      </c>
      <c r="AF25" s="125">
        <f>IF('Indicator Date hidden'!AG26="x","x",AF$2-'Indicator Date hidden'!AG26)</f>
        <v>0</v>
      </c>
      <c r="AG25" s="125">
        <f>IF('Indicator Date hidden'!AH26="x","x",AG$2-'Indicator Date hidden'!AH26)</f>
        <v>0</v>
      </c>
      <c r="AH25" s="125">
        <f>IF('Indicator Date hidden'!AI26="x","x",AH$2-'Indicator Date hidden'!AI26)</f>
        <v>0</v>
      </c>
      <c r="AI25" s="125">
        <f>IF('Indicator Date hidden'!AJ26="x","x",AI$2-'Indicator Date hidden'!AJ26)</f>
        <v>1</v>
      </c>
      <c r="AJ25" s="125">
        <f>IF('Indicator Date hidden'!AK26="x","x",AJ$2-'Indicator Date hidden'!AK26)</f>
        <v>1</v>
      </c>
      <c r="AK25" s="125">
        <f>IF('Indicator Date hidden'!AL26="x","x",AK$2-'Indicator Date hidden'!AL26)</f>
        <v>1</v>
      </c>
      <c r="AL25" s="125">
        <f>IF('Indicator Date hidden'!AM26="x","x",AL$2-'Indicator Date hidden'!AM26)</f>
        <v>4</v>
      </c>
      <c r="AM25" s="125">
        <f>IF('Indicator Date hidden'!AN26="x","x",AM$2-'Indicator Date hidden'!AN26)</f>
        <v>1</v>
      </c>
      <c r="AN25" s="125">
        <f>IF('Indicator Date hidden'!AO26="x","x",AN$2-'Indicator Date hidden'!AO26)</f>
        <v>1</v>
      </c>
      <c r="AO25" s="125">
        <f>IF('Indicator Date hidden'!AP26="x","x",AO$2-'Indicator Date hidden'!AP26)</f>
        <v>1</v>
      </c>
      <c r="AP25" s="125">
        <f>IF('Indicator Date hidden'!AQ26="x","x",AP$2-'Indicator Date hidden'!AQ26)</f>
        <v>1</v>
      </c>
      <c r="AQ25" s="125">
        <f>IF('Indicator Date hidden'!AR26="x","x",AQ$2-'Indicator Date hidden'!AR26)</f>
        <v>0</v>
      </c>
      <c r="AR25" s="125">
        <f>IF('Indicator Date hidden'!AS26="x","x",AR$2-'Indicator Date hidden'!AS26)</f>
        <v>1</v>
      </c>
      <c r="AS25" s="125">
        <f>IF('Indicator Date hidden'!AT26="x","x",AS$2-'Indicator Date hidden'!AT26)</f>
        <v>10</v>
      </c>
      <c r="AT25" s="125">
        <f>IF('Indicator Date hidden'!AU26="x","x",AT$2-'Indicator Date hidden'!AU26)</f>
        <v>0</v>
      </c>
      <c r="AU25" s="125">
        <f>IF('Indicator Date hidden'!AV26="x","x",AU$2-'Indicator Date hidden'!AV26)</f>
        <v>0</v>
      </c>
      <c r="AV25" s="125">
        <f>IF('Indicator Date hidden'!AW26="x","x",AV$2-'Indicator Date hidden'!AW26)</f>
        <v>0</v>
      </c>
      <c r="AW25" s="125">
        <f>IF('Indicator Date hidden'!AX26="x","x",AW$2-'Indicator Date hidden'!AX26)</f>
        <v>0</v>
      </c>
      <c r="AX25" s="125">
        <f>IF('Indicator Date hidden'!AY26="x","x",AX$2-'Indicator Date hidden'!AY26)</f>
        <v>0</v>
      </c>
      <c r="AY25" s="125">
        <f>IF('Indicator Date hidden'!AZ26="x","x",AY$2-'Indicator Date hidden'!AZ26)</f>
        <v>1</v>
      </c>
      <c r="AZ25" s="125">
        <f>IF('Indicator Date hidden'!BA26="x","x",AZ$2-'Indicator Date hidden'!BA26)</f>
        <v>0</v>
      </c>
      <c r="BA25" s="125">
        <f>IF('Indicator Date hidden'!BB26="x","x",BA$2-'Indicator Date hidden'!BB26)</f>
        <v>0</v>
      </c>
      <c r="BB25" s="125">
        <f>IF('Indicator Date hidden'!BC26="x","x",BB$2-'Indicator Date hidden'!BC26)</f>
        <v>0</v>
      </c>
      <c r="BC25" s="125">
        <f>IF('Indicator Date hidden'!BD26="x","x",BC$2-'Indicator Date hidden'!BD26)</f>
        <v>0</v>
      </c>
      <c r="BD25" s="125" t="str">
        <f>IF('Indicator Date hidden'!BE26="x","x",BD$2-'Indicator Date hidden'!BE26)</f>
        <v>x</v>
      </c>
      <c r="BE25" s="125">
        <f>IF('Indicator Date hidden'!BF26="x","x",BE$2-'Indicator Date hidden'!BF26)</f>
        <v>2</v>
      </c>
      <c r="BF25" s="125">
        <f>IF('Indicator Date hidden'!BG26="x","x",BF$2-'Indicator Date hidden'!BG26)</f>
        <v>0</v>
      </c>
      <c r="BG25" s="125">
        <f>IF('Indicator Date hidden'!BH26="x","x",BG$2-'Indicator Date hidden'!BH26)</f>
        <v>0</v>
      </c>
      <c r="BH25" s="125">
        <f>IF('Indicator Date hidden'!BI26="x","x",BH$2-'Indicator Date hidden'!BI26)</f>
        <v>0</v>
      </c>
      <c r="BI25" s="125">
        <f>IF('Indicator Date hidden'!BJ26="x","x",BI$2-'Indicator Date hidden'!BJ26)</f>
        <v>2</v>
      </c>
      <c r="BJ25" s="125">
        <f>IF('Indicator Date hidden'!BK26="x","x",BJ$2-'Indicator Date hidden'!BK26)</f>
        <v>1</v>
      </c>
      <c r="BK25" s="125">
        <f>IF('Indicator Date hidden'!BL26="x","x",BK$2-'Indicator Date hidden'!BL26)</f>
        <v>1</v>
      </c>
      <c r="BL25" s="125">
        <f>IF('Indicator Date hidden'!BM26="x","x",BL$2-'Indicator Date hidden'!BM26)</f>
        <v>0</v>
      </c>
      <c r="BM25" s="125">
        <f>IF('Indicator Date hidden'!BN26="x","x",BM$2-'Indicator Date hidden'!BN26)</f>
        <v>3</v>
      </c>
      <c r="BN25" s="125">
        <f>IF('Indicator Date hidden'!BO26="x","x",BN$2-'Indicator Date hidden'!BO26)</f>
        <v>2</v>
      </c>
      <c r="BO25" s="125">
        <f>IF('Indicator Date hidden'!BP26="x","x",BO$2-'Indicator Date hidden'!BP26)</f>
        <v>1</v>
      </c>
      <c r="BP25" s="125">
        <f>IF('Indicator Date hidden'!BQ26="x","x",BP$2-'Indicator Date hidden'!BQ26)</f>
        <v>0</v>
      </c>
      <c r="BQ25" s="125">
        <f>IF('Indicator Date hidden'!BR26="x","x",BQ$2-'Indicator Date hidden'!BR26)</f>
        <v>0</v>
      </c>
      <c r="BR25" s="125">
        <f>IF('Indicator Date hidden'!BS26="x","x",BR$2-'Indicator Date hidden'!BS26)</f>
        <v>0</v>
      </c>
      <c r="BS25" s="125">
        <f>IF('Indicator Date hidden'!BT26="x","x",BS$2-'Indicator Date hidden'!BT26)</f>
        <v>0</v>
      </c>
      <c r="BT25" s="125">
        <f>IF('Indicator Date hidden'!BU26="x","x",BT$2-'Indicator Date hidden'!BU26)</f>
        <v>0</v>
      </c>
      <c r="BU25" s="125">
        <f>IF('Indicator Date hidden'!BV26="x","x",BU$2-'Indicator Date hidden'!BV26)</f>
        <v>0</v>
      </c>
      <c r="BV25" s="125">
        <f>IF('Indicator Date hidden'!BW26="x","x",BV$2-'Indicator Date hidden'!BW26)</f>
        <v>0</v>
      </c>
      <c r="BW25" s="125">
        <f>IF('Indicator Date hidden'!BX26="x","x",BW$2-'Indicator Date hidden'!BX26)</f>
        <v>0</v>
      </c>
      <c r="BX25" s="125">
        <f>IF('Indicator Date hidden'!BY26="x","x",BX$2-'Indicator Date hidden'!BY26)</f>
        <v>2</v>
      </c>
      <c r="BY25" s="3">
        <f t="shared" si="0"/>
        <v>43</v>
      </c>
      <c r="BZ25" s="126">
        <f t="shared" si="1"/>
        <v>0.58904109589041098</v>
      </c>
      <c r="CA25" s="3">
        <f t="shared" si="2"/>
        <v>20</v>
      </c>
      <c r="CB25" s="126">
        <f t="shared" si="3"/>
        <v>1.4973548955550366</v>
      </c>
      <c r="CC25" s="129">
        <f t="shared" si="4"/>
        <v>0</v>
      </c>
    </row>
    <row r="26" spans="1:81" x14ac:dyDescent="0.3">
      <c r="A26" t="s">
        <v>45</v>
      </c>
      <c r="B26" s="125">
        <f>IF('Indicator Date hidden'!C27="x","x",B$2-'Indicator Date hidden'!C27)</f>
        <v>0</v>
      </c>
      <c r="C26" s="125">
        <f>IF('Indicator Date hidden'!D27="x","x",C$2-'Indicator Date hidden'!D27)</f>
        <v>0</v>
      </c>
      <c r="D26" s="125">
        <f>IF('Indicator Date hidden'!E27="x","x",D$2-'Indicator Date hidden'!E27)</f>
        <v>0</v>
      </c>
      <c r="E26" s="125">
        <f>IF('Indicator Date hidden'!F27="x","x",E$2-'Indicator Date hidden'!F27)</f>
        <v>0</v>
      </c>
      <c r="F26" s="125">
        <f>IF('Indicator Date hidden'!G27="x","x",F$2-'Indicator Date hidden'!G27)</f>
        <v>0</v>
      </c>
      <c r="G26" s="125">
        <f>IF('Indicator Date hidden'!H27="x","x",G$2-'Indicator Date hidden'!H27)</f>
        <v>0</v>
      </c>
      <c r="H26" s="125">
        <f>IF('Indicator Date hidden'!I27="x","x",H$2-'Indicator Date hidden'!I27)</f>
        <v>0</v>
      </c>
      <c r="I26" s="125">
        <f>IF('Indicator Date hidden'!J27="x","x",I$2-'Indicator Date hidden'!J27)</f>
        <v>0</v>
      </c>
      <c r="J26" s="125">
        <f>IF('Indicator Date hidden'!K27="x","x",J$2-'Indicator Date hidden'!K27)</f>
        <v>0</v>
      </c>
      <c r="K26" s="125">
        <f>IF('Indicator Date hidden'!L27="x","x",K$2-'Indicator Date hidden'!L27)</f>
        <v>0</v>
      </c>
      <c r="L26" s="125">
        <f>IF('Indicator Date hidden'!M27="x","x",L$2-'Indicator Date hidden'!M27)</f>
        <v>0</v>
      </c>
      <c r="M26" s="125">
        <f>IF('Indicator Date hidden'!N27="x","x",M$2-'Indicator Date hidden'!N27)</f>
        <v>0</v>
      </c>
      <c r="N26" s="125">
        <f>IF('Indicator Date hidden'!O27="x","x",N$2-'Indicator Date hidden'!O27)</f>
        <v>0</v>
      </c>
      <c r="O26" s="125">
        <f>IF('Indicator Date hidden'!P27="x","x",O$2-'Indicator Date hidden'!P27)</f>
        <v>0</v>
      </c>
      <c r="P26" s="125">
        <f>IF('Indicator Date hidden'!Q27="x","x",P$2-'Indicator Date hidden'!Q27)</f>
        <v>0</v>
      </c>
      <c r="Q26" s="125">
        <f>IF('Indicator Date hidden'!R27="x","x",Q$2-'Indicator Date hidden'!R27)</f>
        <v>0</v>
      </c>
      <c r="R26" s="125">
        <f>IF('Indicator Date hidden'!S27="x","x",R$2-'Indicator Date hidden'!S27)</f>
        <v>0</v>
      </c>
      <c r="S26" s="125">
        <f>IF('Indicator Date hidden'!T27="x","x",S$2-'Indicator Date hidden'!T27)</f>
        <v>0</v>
      </c>
      <c r="T26" s="125">
        <f>IF('Indicator Date hidden'!U27="x","x",T$2-'Indicator Date hidden'!U27)</f>
        <v>0</v>
      </c>
      <c r="U26" s="125">
        <f>IF('Indicator Date hidden'!V27="x","x",U$2-'Indicator Date hidden'!V27)</f>
        <v>0</v>
      </c>
      <c r="V26" s="125">
        <f>IF('Indicator Date hidden'!W27="x","x",V$2-'Indicator Date hidden'!W27)</f>
        <v>0</v>
      </c>
      <c r="W26" s="125">
        <f>IF('Indicator Date hidden'!X27="x","x",W$2-'Indicator Date hidden'!X27)</f>
        <v>0</v>
      </c>
      <c r="X26" s="125">
        <f>IF('Indicator Date hidden'!Y27="x","x",X$2-'Indicator Date hidden'!Y27)</f>
        <v>0</v>
      </c>
      <c r="Y26" s="125">
        <f>IF('Indicator Date hidden'!Z27="x","x",Y$2-'Indicator Date hidden'!Z27)</f>
        <v>0</v>
      </c>
      <c r="Z26" s="125" t="str">
        <f>IF('Indicator Date hidden'!AA27="x","x",Z$2-'Indicator Date hidden'!AA27)</f>
        <v>x</v>
      </c>
      <c r="AA26" s="125">
        <f>IF('Indicator Date hidden'!AB27="x","x",AA$2-'Indicator Date hidden'!AB27)</f>
        <v>2</v>
      </c>
      <c r="AB26" s="125" t="str">
        <f>IF('Indicator Date hidden'!AC27="x","x",AB$2-'Indicator Date hidden'!AC27)</f>
        <v>x</v>
      </c>
      <c r="AC26" s="125">
        <f>IF('Indicator Date hidden'!AD27="x","x",AC$2-'Indicator Date hidden'!AD27)</f>
        <v>1</v>
      </c>
      <c r="AD26" s="125">
        <f>IF('Indicator Date hidden'!AE27="x","x",AD$2-'Indicator Date hidden'!AE27)</f>
        <v>0</v>
      </c>
      <c r="AE26" s="125" t="str">
        <f>IF('Indicator Date hidden'!AF27="x","x",AE$2-'Indicator Date hidden'!AF27)</f>
        <v>x</v>
      </c>
      <c r="AF26" s="125">
        <f>IF('Indicator Date hidden'!AG27="x","x",AF$2-'Indicator Date hidden'!AG27)</f>
        <v>0</v>
      </c>
      <c r="AG26" s="125">
        <f>IF('Indicator Date hidden'!AH27="x","x",AG$2-'Indicator Date hidden'!AH27)</f>
        <v>0</v>
      </c>
      <c r="AH26" s="125">
        <f>IF('Indicator Date hidden'!AI27="x","x",AH$2-'Indicator Date hidden'!AI27)</f>
        <v>0</v>
      </c>
      <c r="AI26" s="125">
        <f>IF('Indicator Date hidden'!AJ27="x","x",AI$2-'Indicator Date hidden'!AJ27)</f>
        <v>1</v>
      </c>
      <c r="AJ26" s="125">
        <f>IF('Indicator Date hidden'!AK27="x","x",AJ$2-'Indicator Date hidden'!AK27)</f>
        <v>1</v>
      </c>
      <c r="AK26" s="125">
        <f>IF('Indicator Date hidden'!AL27="x","x",AK$2-'Indicator Date hidden'!AL27)</f>
        <v>1</v>
      </c>
      <c r="AL26" s="125" t="str">
        <f>IF('Indicator Date hidden'!AM27="x","x",AL$2-'Indicator Date hidden'!AM27)</f>
        <v>x</v>
      </c>
      <c r="AM26" s="125">
        <f>IF('Indicator Date hidden'!AN27="x","x",AM$2-'Indicator Date hidden'!AN27)</f>
        <v>1</v>
      </c>
      <c r="AN26" s="125">
        <f>IF('Indicator Date hidden'!AO27="x","x",AN$2-'Indicator Date hidden'!AO27)</f>
        <v>1</v>
      </c>
      <c r="AO26" s="125">
        <f>IF('Indicator Date hidden'!AP27="x","x",AO$2-'Indicator Date hidden'!AP27)</f>
        <v>1</v>
      </c>
      <c r="AP26" s="125" t="str">
        <f>IF('Indicator Date hidden'!AQ27="x","x",AP$2-'Indicator Date hidden'!AQ27)</f>
        <v>x</v>
      </c>
      <c r="AQ26" s="125" t="str">
        <f>IF('Indicator Date hidden'!AR27="x","x",AQ$2-'Indicator Date hidden'!AR27)</f>
        <v>x</v>
      </c>
      <c r="AR26" s="125">
        <f>IF('Indicator Date hidden'!AS27="x","x",AR$2-'Indicator Date hidden'!AS27)</f>
        <v>1</v>
      </c>
      <c r="AS26" s="125">
        <f>IF('Indicator Date hidden'!AT27="x","x",AS$2-'Indicator Date hidden'!AT27)</f>
        <v>8</v>
      </c>
      <c r="AT26" s="125">
        <f>IF('Indicator Date hidden'!AU27="x","x",AT$2-'Indicator Date hidden'!AU27)</f>
        <v>0</v>
      </c>
      <c r="AU26" s="125">
        <f>IF('Indicator Date hidden'!AV27="x","x",AU$2-'Indicator Date hidden'!AV27)</f>
        <v>1</v>
      </c>
      <c r="AV26" s="125" t="str">
        <f>IF('Indicator Date hidden'!AW27="x","x",AV$2-'Indicator Date hidden'!AW27)</f>
        <v>x</v>
      </c>
      <c r="AW26" s="125" t="str">
        <f>IF('Indicator Date hidden'!AX27="x","x",AW$2-'Indicator Date hidden'!AX27)</f>
        <v>x</v>
      </c>
      <c r="AX26" s="125">
        <f>IF('Indicator Date hidden'!AY27="x","x",AX$2-'Indicator Date hidden'!AY27)</f>
        <v>0</v>
      </c>
      <c r="AY26" s="125">
        <f>IF('Indicator Date hidden'!AZ27="x","x",AY$2-'Indicator Date hidden'!AZ27)</f>
        <v>1</v>
      </c>
      <c r="AZ26" s="125" t="str">
        <f>IF('Indicator Date hidden'!BA27="x","x",AZ$2-'Indicator Date hidden'!BA27)</f>
        <v>x</v>
      </c>
      <c r="BA26" s="125">
        <f>IF('Indicator Date hidden'!BB27="x","x",BA$2-'Indicator Date hidden'!BB27)</f>
        <v>0</v>
      </c>
      <c r="BB26" s="125">
        <f>IF('Indicator Date hidden'!BC27="x","x",BB$2-'Indicator Date hidden'!BC27)</f>
        <v>0</v>
      </c>
      <c r="BC26" s="125">
        <f>IF('Indicator Date hidden'!BD27="x","x",BC$2-'Indicator Date hidden'!BD27)</f>
        <v>0</v>
      </c>
      <c r="BD26" s="125" t="str">
        <f>IF('Indicator Date hidden'!BE27="x","x",BD$2-'Indicator Date hidden'!BE27)</f>
        <v>x</v>
      </c>
      <c r="BE26" s="125">
        <f>IF('Indicator Date hidden'!BF27="x","x",BE$2-'Indicator Date hidden'!BF27)</f>
        <v>2</v>
      </c>
      <c r="BF26" s="125">
        <f>IF('Indicator Date hidden'!BG27="x","x",BF$2-'Indicator Date hidden'!BG27)</f>
        <v>0</v>
      </c>
      <c r="BG26" s="125">
        <f>IF('Indicator Date hidden'!BH27="x","x",BG$2-'Indicator Date hidden'!BH27)</f>
        <v>0</v>
      </c>
      <c r="BH26" s="125">
        <f>IF('Indicator Date hidden'!BI27="x","x",BH$2-'Indicator Date hidden'!BI27)</f>
        <v>0</v>
      </c>
      <c r="BI26" s="125">
        <f>IF('Indicator Date hidden'!BJ27="x","x",BI$2-'Indicator Date hidden'!BJ27)</f>
        <v>2</v>
      </c>
      <c r="BJ26" s="125">
        <f>IF('Indicator Date hidden'!BK27="x","x",BJ$2-'Indicator Date hidden'!BK27)</f>
        <v>1</v>
      </c>
      <c r="BK26" s="125">
        <f>IF('Indicator Date hidden'!BL27="x","x",BK$2-'Indicator Date hidden'!BL27)</f>
        <v>1</v>
      </c>
      <c r="BL26" s="125">
        <f>IF('Indicator Date hidden'!BM27="x","x",BL$2-'Indicator Date hidden'!BM27)</f>
        <v>0</v>
      </c>
      <c r="BM26" s="125">
        <f>IF('Indicator Date hidden'!BN27="x","x",BM$2-'Indicator Date hidden'!BN27)</f>
        <v>3</v>
      </c>
      <c r="BN26" s="125">
        <f>IF('Indicator Date hidden'!BO27="x","x",BN$2-'Indicator Date hidden'!BO27)</f>
        <v>2</v>
      </c>
      <c r="BO26" s="125">
        <f>IF('Indicator Date hidden'!BP27="x","x",BO$2-'Indicator Date hidden'!BP27)</f>
        <v>1</v>
      </c>
      <c r="BP26" s="125">
        <f>IF('Indicator Date hidden'!BQ27="x","x",BP$2-'Indicator Date hidden'!BQ27)</f>
        <v>0</v>
      </c>
      <c r="BQ26" s="125">
        <f>IF('Indicator Date hidden'!BR27="x","x",BQ$2-'Indicator Date hidden'!BR27)</f>
        <v>2</v>
      </c>
      <c r="BR26" s="125">
        <f>IF('Indicator Date hidden'!BS27="x","x",BR$2-'Indicator Date hidden'!BS27)</f>
        <v>0</v>
      </c>
      <c r="BS26" s="125">
        <f>IF('Indicator Date hidden'!BT27="x","x",BS$2-'Indicator Date hidden'!BT27)</f>
        <v>3</v>
      </c>
      <c r="BT26" s="125">
        <f>IF('Indicator Date hidden'!BU27="x","x",BT$2-'Indicator Date hidden'!BU27)</f>
        <v>0</v>
      </c>
      <c r="BU26" s="125">
        <f>IF('Indicator Date hidden'!BV27="x","x",BU$2-'Indicator Date hidden'!BV27)</f>
        <v>0</v>
      </c>
      <c r="BV26" s="125" t="str">
        <f>IF('Indicator Date hidden'!BW27="x","x",BV$2-'Indicator Date hidden'!BW27)</f>
        <v>x</v>
      </c>
      <c r="BW26" s="125">
        <f>IF('Indicator Date hidden'!BX27="x","x",BW$2-'Indicator Date hidden'!BX27)</f>
        <v>0</v>
      </c>
      <c r="BX26" s="125">
        <f>IF('Indicator Date hidden'!BY27="x","x",BX$2-'Indicator Date hidden'!BY27)</f>
        <v>2</v>
      </c>
      <c r="BY26" s="3">
        <f t="shared" si="0"/>
        <v>39</v>
      </c>
      <c r="BZ26" s="126">
        <f t="shared" si="1"/>
        <v>0.609375</v>
      </c>
      <c r="CA26" s="3">
        <f t="shared" si="2"/>
        <v>22</v>
      </c>
      <c r="CB26" s="126">
        <f t="shared" si="3"/>
        <v>1.2198512652676146</v>
      </c>
      <c r="CC26" s="129">
        <f t="shared" si="4"/>
        <v>0</v>
      </c>
    </row>
    <row r="27" spans="1:81" x14ac:dyDescent="0.3">
      <c r="A27" t="s">
        <v>46</v>
      </c>
      <c r="B27" s="125">
        <f>IF('Indicator Date hidden'!C28="x","x",B$2-'Indicator Date hidden'!C28)</f>
        <v>0</v>
      </c>
      <c r="C27" s="125">
        <f>IF('Indicator Date hidden'!D28="x","x",C$2-'Indicator Date hidden'!D28)</f>
        <v>0</v>
      </c>
      <c r="D27" s="125">
        <f>IF('Indicator Date hidden'!E28="x","x",D$2-'Indicator Date hidden'!E28)</f>
        <v>0</v>
      </c>
      <c r="E27" s="125">
        <f>IF('Indicator Date hidden'!F28="x","x",E$2-'Indicator Date hidden'!F28)</f>
        <v>0</v>
      </c>
      <c r="F27" s="125">
        <f>IF('Indicator Date hidden'!G28="x","x",F$2-'Indicator Date hidden'!G28)</f>
        <v>0</v>
      </c>
      <c r="G27" s="125">
        <f>IF('Indicator Date hidden'!H28="x","x",G$2-'Indicator Date hidden'!H28)</f>
        <v>0</v>
      </c>
      <c r="H27" s="125">
        <f>IF('Indicator Date hidden'!I28="x","x",H$2-'Indicator Date hidden'!I28)</f>
        <v>0</v>
      </c>
      <c r="I27" s="125">
        <f>IF('Indicator Date hidden'!J28="x","x",I$2-'Indicator Date hidden'!J28)</f>
        <v>0</v>
      </c>
      <c r="J27" s="125">
        <f>IF('Indicator Date hidden'!K28="x","x",J$2-'Indicator Date hidden'!K28)</f>
        <v>0</v>
      </c>
      <c r="K27" s="125">
        <f>IF('Indicator Date hidden'!L28="x","x",K$2-'Indicator Date hidden'!L28)</f>
        <v>0</v>
      </c>
      <c r="L27" s="125">
        <f>IF('Indicator Date hidden'!M28="x","x",L$2-'Indicator Date hidden'!M28)</f>
        <v>0</v>
      </c>
      <c r="M27" s="125">
        <f>IF('Indicator Date hidden'!N28="x","x",M$2-'Indicator Date hidden'!N28)</f>
        <v>0</v>
      </c>
      <c r="N27" s="125">
        <f>IF('Indicator Date hidden'!O28="x","x",N$2-'Indicator Date hidden'!O28)</f>
        <v>0</v>
      </c>
      <c r="O27" s="125">
        <f>IF('Indicator Date hidden'!P28="x","x",O$2-'Indicator Date hidden'!P28)</f>
        <v>0</v>
      </c>
      <c r="P27" s="125">
        <f>IF('Indicator Date hidden'!Q28="x","x",P$2-'Indicator Date hidden'!Q28)</f>
        <v>0</v>
      </c>
      <c r="Q27" s="125">
        <f>IF('Indicator Date hidden'!R28="x","x",Q$2-'Indicator Date hidden'!R28)</f>
        <v>0</v>
      </c>
      <c r="R27" s="125">
        <f>IF('Indicator Date hidden'!S28="x","x",R$2-'Indicator Date hidden'!S28)</f>
        <v>0</v>
      </c>
      <c r="S27" s="125">
        <f>IF('Indicator Date hidden'!T28="x","x",S$2-'Indicator Date hidden'!T28)</f>
        <v>0</v>
      </c>
      <c r="T27" s="125">
        <f>IF('Indicator Date hidden'!U28="x","x",T$2-'Indicator Date hidden'!U28)</f>
        <v>0</v>
      </c>
      <c r="U27" s="125">
        <f>IF('Indicator Date hidden'!V28="x","x",U$2-'Indicator Date hidden'!V28)</f>
        <v>0</v>
      </c>
      <c r="V27" s="125">
        <f>IF('Indicator Date hidden'!W28="x","x",V$2-'Indicator Date hidden'!W28)</f>
        <v>0</v>
      </c>
      <c r="W27" s="125">
        <f>IF('Indicator Date hidden'!X28="x","x",W$2-'Indicator Date hidden'!X28)</f>
        <v>0</v>
      </c>
      <c r="X27" s="125">
        <f>IF('Indicator Date hidden'!Y28="x","x",X$2-'Indicator Date hidden'!Y28)</f>
        <v>0</v>
      </c>
      <c r="Y27" s="125">
        <f>IF('Indicator Date hidden'!Z28="x","x",Y$2-'Indicator Date hidden'!Z28)</f>
        <v>0</v>
      </c>
      <c r="Z27" s="125">
        <f>IF('Indicator Date hidden'!AA28="x","x",Z$2-'Indicator Date hidden'!AA28)</f>
        <v>5</v>
      </c>
      <c r="AA27" s="125">
        <f>IF('Indicator Date hidden'!AB28="x","x",AA$2-'Indicator Date hidden'!AB28)</f>
        <v>0</v>
      </c>
      <c r="AB27" s="125" t="str">
        <f>IF('Indicator Date hidden'!AC28="x","x",AB$2-'Indicator Date hidden'!AC28)</f>
        <v>x</v>
      </c>
      <c r="AC27" s="125">
        <f>IF('Indicator Date hidden'!AD28="x","x",AC$2-'Indicator Date hidden'!AD28)</f>
        <v>0</v>
      </c>
      <c r="AD27" s="125">
        <f>IF('Indicator Date hidden'!AE28="x","x",AD$2-'Indicator Date hidden'!AE28)</f>
        <v>0</v>
      </c>
      <c r="AE27" s="125" t="str">
        <f>IF('Indicator Date hidden'!AF28="x","x",AE$2-'Indicator Date hidden'!AF28)</f>
        <v>x</v>
      </c>
      <c r="AF27" s="125">
        <f>IF('Indicator Date hidden'!AG28="x","x",AF$2-'Indicator Date hidden'!AG28)</f>
        <v>0</v>
      </c>
      <c r="AG27" s="125">
        <f>IF('Indicator Date hidden'!AH28="x","x",AG$2-'Indicator Date hidden'!AH28)</f>
        <v>0</v>
      </c>
      <c r="AH27" s="125">
        <f>IF('Indicator Date hidden'!AI28="x","x",AH$2-'Indicator Date hidden'!AI28)</f>
        <v>0</v>
      </c>
      <c r="AI27" s="125">
        <f>IF('Indicator Date hidden'!AJ28="x","x",AI$2-'Indicator Date hidden'!AJ28)</f>
        <v>1</v>
      </c>
      <c r="AJ27" s="125">
        <f>IF('Indicator Date hidden'!AK28="x","x",AJ$2-'Indicator Date hidden'!AK28)</f>
        <v>1</v>
      </c>
      <c r="AK27" s="125">
        <f>IF('Indicator Date hidden'!AL28="x","x",AK$2-'Indicator Date hidden'!AL28)</f>
        <v>1</v>
      </c>
      <c r="AL27" s="125" t="str">
        <f>IF('Indicator Date hidden'!AM28="x","x",AL$2-'Indicator Date hidden'!AM28)</f>
        <v>x</v>
      </c>
      <c r="AM27" s="125">
        <f>IF('Indicator Date hidden'!AN28="x","x",AM$2-'Indicator Date hidden'!AN28)</f>
        <v>1</v>
      </c>
      <c r="AN27" s="125">
        <f>IF('Indicator Date hidden'!AO28="x","x",AN$2-'Indicator Date hidden'!AO28)</f>
        <v>1</v>
      </c>
      <c r="AO27" s="125">
        <f>IF('Indicator Date hidden'!AP28="x","x",AO$2-'Indicator Date hidden'!AP28)</f>
        <v>1</v>
      </c>
      <c r="AP27" s="125" t="str">
        <f>IF('Indicator Date hidden'!AQ28="x","x",AP$2-'Indicator Date hidden'!AQ28)</f>
        <v>x</v>
      </c>
      <c r="AQ27" s="125">
        <f>IF('Indicator Date hidden'!AR28="x","x",AQ$2-'Indicator Date hidden'!AR28)</f>
        <v>0</v>
      </c>
      <c r="AR27" s="125">
        <f>IF('Indicator Date hidden'!AS28="x","x",AR$2-'Indicator Date hidden'!AS28)</f>
        <v>1</v>
      </c>
      <c r="AS27" s="125" t="str">
        <f>IF('Indicator Date hidden'!AT28="x","x",AS$2-'Indicator Date hidden'!AT28)</f>
        <v>x</v>
      </c>
      <c r="AT27" s="125">
        <f>IF('Indicator Date hidden'!AU28="x","x",AT$2-'Indicator Date hidden'!AU28)</f>
        <v>0</v>
      </c>
      <c r="AU27" s="125">
        <f>IF('Indicator Date hidden'!AV28="x","x",AU$2-'Indicator Date hidden'!AV28)</f>
        <v>0</v>
      </c>
      <c r="AV27" s="125">
        <f>IF('Indicator Date hidden'!AW28="x","x",AV$2-'Indicator Date hidden'!AW28)</f>
        <v>0</v>
      </c>
      <c r="AW27" s="125" t="str">
        <f>IF('Indicator Date hidden'!AX28="x","x",AW$2-'Indicator Date hidden'!AX28)</f>
        <v>x</v>
      </c>
      <c r="AX27" s="125">
        <f>IF('Indicator Date hidden'!AY28="x","x",AX$2-'Indicator Date hidden'!AY28)</f>
        <v>0</v>
      </c>
      <c r="AY27" s="125">
        <f>IF('Indicator Date hidden'!AZ28="x","x",AY$2-'Indicator Date hidden'!AZ28)</f>
        <v>1</v>
      </c>
      <c r="AZ27" s="125">
        <f>IF('Indicator Date hidden'!BA28="x","x",AZ$2-'Indicator Date hidden'!BA28)</f>
        <v>3</v>
      </c>
      <c r="BA27" s="125">
        <f>IF('Indicator Date hidden'!BB28="x","x",BA$2-'Indicator Date hidden'!BB28)</f>
        <v>0</v>
      </c>
      <c r="BB27" s="125">
        <f>IF('Indicator Date hidden'!BC28="x","x",BB$2-'Indicator Date hidden'!BC28)</f>
        <v>0</v>
      </c>
      <c r="BC27" s="125">
        <f>IF('Indicator Date hidden'!BD28="x","x",BC$2-'Indicator Date hidden'!BD28)</f>
        <v>0</v>
      </c>
      <c r="BD27" s="125" t="str">
        <f>IF('Indicator Date hidden'!BE28="x","x",BD$2-'Indicator Date hidden'!BE28)</f>
        <v>x</v>
      </c>
      <c r="BE27" s="125">
        <f>IF('Indicator Date hidden'!BF28="x","x",BE$2-'Indicator Date hidden'!BF28)</f>
        <v>2</v>
      </c>
      <c r="BF27" s="125">
        <f>IF('Indicator Date hidden'!BG28="x","x",BF$2-'Indicator Date hidden'!BG28)</f>
        <v>0</v>
      </c>
      <c r="BG27" s="125">
        <f>IF('Indicator Date hidden'!BH28="x","x",BG$2-'Indicator Date hidden'!BH28)</f>
        <v>0</v>
      </c>
      <c r="BH27" s="125">
        <f>IF('Indicator Date hidden'!BI28="x","x",BH$2-'Indicator Date hidden'!BI28)</f>
        <v>0</v>
      </c>
      <c r="BI27" s="125">
        <f>IF('Indicator Date hidden'!BJ28="x","x",BI$2-'Indicator Date hidden'!BJ28)</f>
        <v>0</v>
      </c>
      <c r="BJ27" s="125">
        <f>IF('Indicator Date hidden'!BK28="x","x",BJ$2-'Indicator Date hidden'!BK28)</f>
        <v>1</v>
      </c>
      <c r="BK27" s="125">
        <f>IF('Indicator Date hidden'!BL28="x","x",BK$2-'Indicator Date hidden'!BL28)</f>
        <v>1</v>
      </c>
      <c r="BL27" s="125">
        <f>IF('Indicator Date hidden'!BM28="x","x",BL$2-'Indicator Date hidden'!BM28)</f>
        <v>0</v>
      </c>
      <c r="BM27" s="125">
        <f>IF('Indicator Date hidden'!BN28="x","x",BM$2-'Indicator Date hidden'!BN28)</f>
        <v>3</v>
      </c>
      <c r="BN27" s="125">
        <f>IF('Indicator Date hidden'!BO28="x","x",BN$2-'Indicator Date hidden'!BO28)</f>
        <v>2</v>
      </c>
      <c r="BO27" s="125">
        <f>IF('Indicator Date hidden'!BP28="x","x",BO$2-'Indicator Date hidden'!BP28)</f>
        <v>1</v>
      </c>
      <c r="BP27" s="125">
        <f>IF('Indicator Date hidden'!BQ28="x","x",BP$2-'Indicator Date hidden'!BQ28)</f>
        <v>0</v>
      </c>
      <c r="BQ27" s="125">
        <f>IF('Indicator Date hidden'!BR28="x","x",BQ$2-'Indicator Date hidden'!BR28)</f>
        <v>0</v>
      </c>
      <c r="BR27" s="125">
        <f>IF('Indicator Date hidden'!BS28="x","x",BR$2-'Indicator Date hidden'!BS28)</f>
        <v>0</v>
      </c>
      <c r="BS27" s="125">
        <f>IF('Indicator Date hidden'!BT28="x","x",BS$2-'Indicator Date hidden'!BT28)</f>
        <v>4</v>
      </c>
      <c r="BT27" s="125">
        <f>IF('Indicator Date hidden'!BU28="x","x",BT$2-'Indicator Date hidden'!BU28)</f>
        <v>0</v>
      </c>
      <c r="BU27" s="125">
        <f>IF('Indicator Date hidden'!BV28="x","x",BU$2-'Indicator Date hidden'!BV28)</f>
        <v>0</v>
      </c>
      <c r="BV27" s="125">
        <f>IF('Indicator Date hidden'!BW28="x","x",BV$2-'Indicator Date hidden'!BW28)</f>
        <v>0</v>
      </c>
      <c r="BW27" s="125">
        <f>IF('Indicator Date hidden'!BX28="x","x",BW$2-'Indicator Date hidden'!BX28)</f>
        <v>0</v>
      </c>
      <c r="BX27" s="125">
        <f>IF('Indicator Date hidden'!BY28="x","x",BX$2-'Indicator Date hidden'!BY28)</f>
        <v>2</v>
      </c>
      <c r="BY27" s="3">
        <f t="shared" si="0"/>
        <v>32</v>
      </c>
      <c r="BZ27" s="126">
        <f t="shared" si="1"/>
        <v>0.47058823529411764</v>
      </c>
      <c r="CA27" s="3">
        <f t="shared" si="2"/>
        <v>18</v>
      </c>
      <c r="CB27" s="126">
        <f t="shared" si="3"/>
        <v>0.99218398784899997</v>
      </c>
      <c r="CC27" s="129">
        <f t="shared" si="4"/>
        <v>0</v>
      </c>
    </row>
    <row r="28" spans="1:81" x14ac:dyDescent="0.3">
      <c r="A28" t="s">
        <v>48</v>
      </c>
      <c r="B28" s="125">
        <f>IF('Indicator Date hidden'!C29="x","x",B$2-'Indicator Date hidden'!C29)</f>
        <v>0</v>
      </c>
      <c r="C28" s="125">
        <f>IF('Indicator Date hidden'!D29="x","x",C$2-'Indicator Date hidden'!D29)</f>
        <v>0</v>
      </c>
      <c r="D28" s="125">
        <f>IF('Indicator Date hidden'!E29="x","x",D$2-'Indicator Date hidden'!E29)</f>
        <v>0</v>
      </c>
      <c r="E28" s="125">
        <f>IF('Indicator Date hidden'!F29="x","x",E$2-'Indicator Date hidden'!F29)</f>
        <v>0</v>
      </c>
      <c r="F28" s="125">
        <f>IF('Indicator Date hidden'!G29="x","x",F$2-'Indicator Date hidden'!G29)</f>
        <v>0</v>
      </c>
      <c r="G28" s="125">
        <f>IF('Indicator Date hidden'!H29="x","x",G$2-'Indicator Date hidden'!H29)</f>
        <v>0</v>
      </c>
      <c r="H28" s="125">
        <f>IF('Indicator Date hidden'!I29="x","x",H$2-'Indicator Date hidden'!I29)</f>
        <v>0</v>
      </c>
      <c r="I28" s="125">
        <f>IF('Indicator Date hidden'!J29="x","x",I$2-'Indicator Date hidden'!J29)</f>
        <v>0</v>
      </c>
      <c r="J28" s="125">
        <f>IF('Indicator Date hidden'!K29="x","x",J$2-'Indicator Date hidden'!K29)</f>
        <v>0</v>
      </c>
      <c r="K28" s="125">
        <f>IF('Indicator Date hidden'!L29="x","x",K$2-'Indicator Date hidden'!L29)</f>
        <v>0</v>
      </c>
      <c r="L28" s="125">
        <f>IF('Indicator Date hidden'!M29="x","x",L$2-'Indicator Date hidden'!M29)</f>
        <v>0</v>
      </c>
      <c r="M28" s="125">
        <f>IF('Indicator Date hidden'!N29="x","x",M$2-'Indicator Date hidden'!N29)</f>
        <v>0</v>
      </c>
      <c r="N28" s="125">
        <f>IF('Indicator Date hidden'!O29="x","x",N$2-'Indicator Date hidden'!O29)</f>
        <v>0</v>
      </c>
      <c r="O28" s="125">
        <f>IF('Indicator Date hidden'!P29="x","x",O$2-'Indicator Date hidden'!P29)</f>
        <v>0</v>
      </c>
      <c r="P28" s="125">
        <f>IF('Indicator Date hidden'!Q29="x","x",P$2-'Indicator Date hidden'!Q29)</f>
        <v>0</v>
      </c>
      <c r="Q28" s="125">
        <f>IF('Indicator Date hidden'!R29="x","x",Q$2-'Indicator Date hidden'!R29)</f>
        <v>0</v>
      </c>
      <c r="R28" s="125">
        <f>IF('Indicator Date hidden'!S29="x","x",R$2-'Indicator Date hidden'!S29)</f>
        <v>0</v>
      </c>
      <c r="S28" s="125">
        <f>IF('Indicator Date hidden'!T29="x","x",S$2-'Indicator Date hidden'!T29)</f>
        <v>0</v>
      </c>
      <c r="T28" s="125">
        <f>IF('Indicator Date hidden'!U29="x","x",T$2-'Indicator Date hidden'!U29)</f>
        <v>0</v>
      </c>
      <c r="U28" s="125">
        <f>IF('Indicator Date hidden'!V29="x","x",U$2-'Indicator Date hidden'!V29)</f>
        <v>0</v>
      </c>
      <c r="V28" s="125">
        <f>IF('Indicator Date hidden'!W29="x","x",V$2-'Indicator Date hidden'!W29)</f>
        <v>0</v>
      </c>
      <c r="W28" s="125">
        <f>IF('Indicator Date hidden'!X29="x","x",W$2-'Indicator Date hidden'!X29)</f>
        <v>0</v>
      </c>
      <c r="X28" s="125">
        <f>IF('Indicator Date hidden'!Y29="x","x",X$2-'Indicator Date hidden'!Y29)</f>
        <v>0</v>
      </c>
      <c r="Y28" s="125">
        <f>IF('Indicator Date hidden'!Z29="x","x",Y$2-'Indicator Date hidden'!Z29)</f>
        <v>0</v>
      </c>
      <c r="Z28" s="125">
        <f>IF('Indicator Date hidden'!AA29="x","x",Z$2-'Indicator Date hidden'!AA29)</f>
        <v>2</v>
      </c>
      <c r="AA28" s="125">
        <f>IF('Indicator Date hidden'!AB29="x","x",AA$2-'Indicator Date hidden'!AB29)</f>
        <v>0</v>
      </c>
      <c r="AB28" s="125">
        <f>IF('Indicator Date hidden'!AC29="x","x",AB$2-'Indicator Date hidden'!AC29)</f>
        <v>0</v>
      </c>
      <c r="AC28" s="125">
        <f>IF('Indicator Date hidden'!AD29="x","x",AC$2-'Indicator Date hidden'!AD29)</f>
        <v>0</v>
      </c>
      <c r="AD28" s="125">
        <f>IF('Indicator Date hidden'!AE29="x","x",AD$2-'Indicator Date hidden'!AE29)</f>
        <v>0</v>
      </c>
      <c r="AE28" s="125">
        <f>IF('Indicator Date hidden'!AF29="x","x",AE$2-'Indicator Date hidden'!AF29)</f>
        <v>0</v>
      </c>
      <c r="AF28" s="125">
        <f>IF('Indicator Date hidden'!AG29="x","x",AF$2-'Indicator Date hidden'!AG29)</f>
        <v>0</v>
      </c>
      <c r="AG28" s="125">
        <f>IF('Indicator Date hidden'!AH29="x","x",AG$2-'Indicator Date hidden'!AH29)</f>
        <v>0</v>
      </c>
      <c r="AH28" s="125">
        <f>IF('Indicator Date hidden'!AI29="x","x",AH$2-'Indicator Date hidden'!AI29)</f>
        <v>0</v>
      </c>
      <c r="AI28" s="125">
        <f>IF('Indicator Date hidden'!AJ29="x","x",AI$2-'Indicator Date hidden'!AJ29)</f>
        <v>1</v>
      </c>
      <c r="AJ28" s="125">
        <f>IF('Indicator Date hidden'!AK29="x","x",AJ$2-'Indicator Date hidden'!AK29)</f>
        <v>1</v>
      </c>
      <c r="AK28" s="125">
        <f>IF('Indicator Date hidden'!AL29="x","x",AK$2-'Indicator Date hidden'!AL29)</f>
        <v>1</v>
      </c>
      <c r="AL28" s="125">
        <f>IF('Indicator Date hidden'!AM29="x","x",AL$2-'Indicator Date hidden'!AM29)</f>
        <v>8</v>
      </c>
      <c r="AM28" s="125">
        <f>IF('Indicator Date hidden'!AN29="x","x",AM$2-'Indicator Date hidden'!AN29)</f>
        <v>1</v>
      </c>
      <c r="AN28" s="125">
        <f>IF('Indicator Date hidden'!AO29="x","x",AN$2-'Indicator Date hidden'!AO29)</f>
        <v>1</v>
      </c>
      <c r="AO28" s="125">
        <f>IF('Indicator Date hidden'!AP29="x","x",AO$2-'Indicator Date hidden'!AP29)</f>
        <v>1</v>
      </c>
      <c r="AP28" s="125">
        <f>IF('Indicator Date hidden'!AQ29="x","x",AP$2-'Indicator Date hidden'!AQ29)</f>
        <v>1</v>
      </c>
      <c r="AQ28" s="125">
        <f>IF('Indicator Date hidden'!AR29="x","x",AQ$2-'Indicator Date hidden'!AR29)</f>
        <v>0</v>
      </c>
      <c r="AR28" s="125">
        <f>IF('Indicator Date hidden'!AS29="x","x",AR$2-'Indicator Date hidden'!AS29)</f>
        <v>1</v>
      </c>
      <c r="AS28" s="125">
        <f>IF('Indicator Date hidden'!AT29="x","x",AS$2-'Indicator Date hidden'!AT29)</f>
        <v>1</v>
      </c>
      <c r="AT28" s="125">
        <f>IF('Indicator Date hidden'!AU29="x","x",AT$2-'Indicator Date hidden'!AU29)</f>
        <v>0</v>
      </c>
      <c r="AU28" s="125">
        <f>IF('Indicator Date hidden'!AV29="x","x",AU$2-'Indicator Date hidden'!AV29)</f>
        <v>0</v>
      </c>
      <c r="AV28" s="125">
        <f>IF('Indicator Date hidden'!AW29="x","x",AV$2-'Indicator Date hidden'!AW29)</f>
        <v>0</v>
      </c>
      <c r="AW28" s="125">
        <f>IF('Indicator Date hidden'!AX29="x","x",AW$2-'Indicator Date hidden'!AX29)</f>
        <v>0</v>
      </c>
      <c r="AX28" s="125">
        <f>IF('Indicator Date hidden'!AY29="x","x",AX$2-'Indicator Date hidden'!AY29)</f>
        <v>0</v>
      </c>
      <c r="AY28" s="125">
        <f>IF('Indicator Date hidden'!AZ29="x","x",AY$2-'Indicator Date hidden'!AZ29)</f>
        <v>1</v>
      </c>
      <c r="AZ28" s="125">
        <f>IF('Indicator Date hidden'!BA29="x","x",AZ$2-'Indicator Date hidden'!BA29)</f>
        <v>3</v>
      </c>
      <c r="BA28" s="125">
        <f>IF('Indicator Date hidden'!BB29="x","x",BA$2-'Indicator Date hidden'!BB29)</f>
        <v>0</v>
      </c>
      <c r="BB28" s="125">
        <f>IF('Indicator Date hidden'!BC29="x","x",BB$2-'Indicator Date hidden'!BC29)</f>
        <v>0</v>
      </c>
      <c r="BC28" s="125">
        <f>IF('Indicator Date hidden'!BD29="x","x",BC$2-'Indicator Date hidden'!BD29)</f>
        <v>0</v>
      </c>
      <c r="BD28" s="125">
        <f>IF('Indicator Date hidden'!BE29="x","x",BD$2-'Indicator Date hidden'!BE29)</f>
        <v>2</v>
      </c>
      <c r="BE28" s="125">
        <f>IF('Indicator Date hidden'!BF29="x","x",BE$2-'Indicator Date hidden'!BF29)</f>
        <v>1</v>
      </c>
      <c r="BF28" s="125">
        <f>IF('Indicator Date hidden'!BG29="x","x",BF$2-'Indicator Date hidden'!BG29)</f>
        <v>0</v>
      </c>
      <c r="BG28" s="125">
        <f>IF('Indicator Date hidden'!BH29="x","x",BG$2-'Indicator Date hidden'!BH29)</f>
        <v>0</v>
      </c>
      <c r="BH28" s="125">
        <f>IF('Indicator Date hidden'!BI29="x","x",BH$2-'Indicator Date hidden'!BI29)</f>
        <v>0</v>
      </c>
      <c r="BI28" s="125">
        <f>IF('Indicator Date hidden'!BJ29="x","x",BI$2-'Indicator Date hidden'!BJ29)</f>
        <v>0</v>
      </c>
      <c r="BJ28" s="125">
        <f>IF('Indicator Date hidden'!BK29="x","x",BJ$2-'Indicator Date hidden'!BK29)</f>
        <v>1</v>
      </c>
      <c r="BK28" s="125">
        <f>IF('Indicator Date hidden'!BL29="x","x",BK$2-'Indicator Date hidden'!BL29)</f>
        <v>1</v>
      </c>
      <c r="BL28" s="125">
        <f>IF('Indicator Date hidden'!BM29="x","x",BL$2-'Indicator Date hidden'!BM29)</f>
        <v>0</v>
      </c>
      <c r="BM28" s="125">
        <f>IF('Indicator Date hidden'!BN29="x","x",BM$2-'Indicator Date hidden'!BN29)</f>
        <v>3</v>
      </c>
      <c r="BN28" s="125">
        <f>IF('Indicator Date hidden'!BO29="x","x",BN$2-'Indicator Date hidden'!BO29)</f>
        <v>2</v>
      </c>
      <c r="BO28" s="125">
        <f>IF('Indicator Date hidden'!BP29="x","x",BO$2-'Indicator Date hidden'!BP29)</f>
        <v>1</v>
      </c>
      <c r="BP28" s="125">
        <f>IF('Indicator Date hidden'!BQ29="x","x",BP$2-'Indicator Date hidden'!BQ29)</f>
        <v>0</v>
      </c>
      <c r="BQ28" s="125">
        <f>IF('Indicator Date hidden'!BR29="x","x",BQ$2-'Indicator Date hidden'!BR29)</f>
        <v>0</v>
      </c>
      <c r="BR28" s="125">
        <f>IF('Indicator Date hidden'!BS29="x","x",BR$2-'Indicator Date hidden'!BS29)</f>
        <v>0</v>
      </c>
      <c r="BS28" s="125">
        <f>IF('Indicator Date hidden'!BT29="x","x",BS$2-'Indicator Date hidden'!BT29)</f>
        <v>2</v>
      </c>
      <c r="BT28" s="125">
        <f>IF('Indicator Date hidden'!BU29="x","x",BT$2-'Indicator Date hidden'!BU29)</f>
        <v>0</v>
      </c>
      <c r="BU28" s="125">
        <f>IF('Indicator Date hidden'!BV29="x","x",BU$2-'Indicator Date hidden'!BV29)</f>
        <v>0</v>
      </c>
      <c r="BV28" s="125">
        <f>IF('Indicator Date hidden'!BW29="x","x",BV$2-'Indicator Date hidden'!BW29)</f>
        <v>0</v>
      </c>
      <c r="BW28" s="125">
        <f>IF('Indicator Date hidden'!BX29="x","x",BW$2-'Indicator Date hidden'!BX29)</f>
        <v>0</v>
      </c>
      <c r="BX28" s="125">
        <f>IF('Indicator Date hidden'!BY29="x","x",BX$2-'Indicator Date hidden'!BY29)</f>
        <v>2</v>
      </c>
      <c r="BY28" s="3">
        <f t="shared" si="0"/>
        <v>38</v>
      </c>
      <c r="BZ28" s="126">
        <f t="shared" si="1"/>
        <v>0.50666666666666671</v>
      </c>
      <c r="CA28" s="3">
        <f t="shared" si="2"/>
        <v>22</v>
      </c>
      <c r="CB28" s="126">
        <f t="shared" si="3"/>
        <v>1.1357621034158323</v>
      </c>
      <c r="CC28" s="129">
        <f t="shared" si="4"/>
        <v>0</v>
      </c>
    </row>
    <row r="29" spans="1:81" x14ac:dyDescent="0.3">
      <c r="A29" t="s">
        <v>50</v>
      </c>
      <c r="B29" s="125">
        <f>IF('Indicator Date hidden'!C30="x","x",B$2-'Indicator Date hidden'!C30)</f>
        <v>0</v>
      </c>
      <c r="C29" s="125">
        <f>IF('Indicator Date hidden'!D30="x","x",C$2-'Indicator Date hidden'!D30)</f>
        <v>0</v>
      </c>
      <c r="D29" s="125">
        <f>IF('Indicator Date hidden'!E30="x","x",D$2-'Indicator Date hidden'!E30)</f>
        <v>0</v>
      </c>
      <c r="E29" s="125">
        <f>IF('Indicator Date hidden'!F30="x","x",E$2-'Indicator Date hidden'!F30)</f>
        <v>0</v>
      </c>
      <c r="F29" s="125">
        <f>IF('Indicator Date hidden'!G30="x","x",F$2-'Indicator Date hidden'!G30)</f>
        <v>0</v>
      </c>
      <c r="G29" s="125">
        <f>IF('Indicator Date hidden'!H30="x","x",G$2-'Indicator Date hidden'!H30)</f>
        <v>0</v>
      </c>
      <c r="H29" s="125">
        <f>IF('Indicator Date hidden'!I30="x","x",H$2-'Indicator Date hidden'!I30)</f>
        <v>0</v>
      </c>
      <c r="I29" s="125">
        <f>IF('Indicator Date hidden'!J30="x","x",I$2-'Indicator Date hidden'!J30)</f>
        <v>0</v>
      </c>
      <c r="J29" s="125">
        <f>IF('Indicator Date hidden'!K30="x","x",J$2-'Indicator Date hidden'!K30)</f>
        <v>0</v>
      </c>
      <c r="K29" s="125">
        <f>IF('Indicator Date hidden'!L30="x","x",K$2-'Indicator Date hidden'!L30)</f>
        <v>0</v>
      </c>
      <c r="L29" s="125">
        <f>IF('Indicator Date hidden'!M30="x","x",L$2-'Indicator Date hidden'!M30)</f>
        <v>0</v>
      </c>
      <c r="M29" s="125">
        <f>IF('Indicator Date hidden'!N30="x","x",M$2-'Indicator Date hidden'!N30)</f>
        <v>0</v>
      </c>
      <c r="N29" s="125">
        <f>IF('Indicator Date hidden'!O30="x","x",N$2-'Indicator Date hidden'!O30)</f>
        <v>0</v>
      </c>
      <c r="O29" s="125">
        <f>IF('Indicator Date hidden'!P30="x","x",O$2-'Indicator Date hidden'!P30)</f>
        <v>0</v>
      </c>
      <c r="P29" s="125">
        <f>IF('Indicator Date hidden'!Q30="x","x",P$2-'Indicator Date hidden'!Q30)</f>
        <v>0</v>
      </c>
      <c r="Q29" s="125">
        <f>IF('Indicator Date hidden'!R30="x","x",Q$2-'Indicator Date hidden'!R30)</f>
        <v>0</v>
      </c>
      <c r="R29" s="125">
        <f>IF('Indicator Date hidden'!S30="x","x",R$2-'Indicator Date hidden'!S30)</f>
        <v>0</v>
      </c>
      <c r="S29" s="125">
        <f>IF('Indicator Date hidden'!T30="x","x",S$2-'Indicator Date hidden'!T30)</f>
        <v>0</v>
      </c>
      <c r="T29" s="125">
        <f>IF('Indicator Date hidden'!U30="x","x",T$2-'Indicator Date hidden'!U30)</f>
        <v>0</v>
      </c>
      <c r="U29" s="125">
        <f>IF('Indicator Date hidden'!V30="x","x",U$2-'Indicator Date hidden'!V30)</f>
        <v>0</v>
      </c>
      <c r="V29" s="125">
        <f>IF('Indicator Date hidden'!W30="x","x",V$2-'Indicator Date hidden'!W30)</f>
        <v>0</v>
      </c>
      <c r="W29" s="125">
        <f>IF('Indicator Date hidden'!X30="x","x",W$2-'Indicator Date hidden'!X30)</f>
        <v>0</v>
      </c>
      <c r="X29" s="125">
        <f>IF('Indicator Date hidden'!Y30="x","x",X$2-'Indicator Date hidden'!Y30)</f>
        <v>0</v>
      </c>
      <c r="Y29" s="125">
        <f>IF('Indicator Date hidden'!Z30="x","x",Y$2-'Indicator Date hidden'!Z30)</f>
        <v>0</v>
      </c>
      <c r="Z29" s="125">
        <f>IF('Indicator Date hidden'!AA30="x","x",Z$2-'Indicator Date hidden'!AA30)</f>
        <v>0</v>
      </c>
      <c r="AA29" s="125">
        <f>IF('Indicator Date hidden'!AB30="x","x",AA$2-'Indicator Date hidden'!AB30)</f>
        <v>0</v>
      </c>
      <c r="AB29" s="125">
        <f>IF('Indicator Date hidden'!AC30="x","x",AB$2-'Indicator Date hidden'!AC30)</f>
        <v>0</v>
      </c>
      <c r="AC29" s="125">
        <f>IF('Indicator Date hidden'!AD30="x","x",AC$2-'Indicator Date hidden'!AD30)</f>
        <v>1</v>
      </c>
      <c r="AD29" s="125">
        <f>IF('Indicator Date hidden'!AE30="x","x",AD$2-'Indicator Date hidden'!AE30)</f>
        <v>0</v>
      </c>
      <c r="AE29" s="125">
        <f>IF('Indicator Date hidden'!AF30="x","x",AE$2-'Indicator Date hidden'!AF30)</f>
        <v>0</v>
      </c>
      <c r="AF29" s="125">
        <f>IF('Indicator Date hidden'!AG30="x","x",AF$2-'Indicator Date hidden'!AG30)</f>
        <v>0</v>
      </c>
      <c r="AG29" s="125">
        <f>IF('Indicator Date hidden'!AH30="x","x",AG$2-'Indicator Date hidden'!AH30)</f>
        <v>0</v>
      </c>
      <c r="AH29" s="125">
        <f>IF('Indicator Date hidden'!AI30="x","x",AH$2-'Indicator Date hidden'!AI30)</f>
        <v>0</v>
      </c>
      <c r="AI29" s="125">
        <f>IF('Indicator Date hidden'!AJ30="x","x",AI$2-'Indicator Date hidden'!AJ30)</f>
        <v>1</v>
      </c>
      <c r="AJ29" s="125">
        <f>IF('Indicator Date hidden'!AK30="x","x",AJ$2-'Indicator Date hidden'!AK30)</f>
        <v>1</v>
      </c>
      <c r="AK29" s="125">
        <f>IF('Indicator Date hidden'!AL30="x","x",AK$2-'Indicator Date hidden'!AL30)</f>
        <v>1</v>
      </c>
      <c r="AL29" s="125">
        <f>IF('Indicator Date hidden'!AM30="x","x",AL$2-'Indicator Date hidden'!AM30)</f>
        <v>1</v>
      </c>
      <c r="AM29" s="125">
        <f>IF('Indicator Date hidden'!AN30="x","x",AM$2-'Indicator Date hidden'!AN30)</f>
        <v>1</v>
      </c>
      <c r="AN29" s="125">
        <f>IF('Indicator Date hidden'!AO30="x","x",AN$2-'Indicator Date hidden'!AO30)</f>
        <v>1</v>
      </c>
      <c r="AO29" s="125">
        <f>IF('Indicator Date hidden'!AP30="x","x",AO$2-'Indicator Date hidden'!AP30)</f>
        <v>1</v>
      </c>
      <c r="AP29" s="125">
        <f>IF('Indicator Date hidden'!AQ30="x","x",AP$2-'Indicator Date hidden'!AQ30)</f>
        <v>1</v>
      </c>
      <c r="AQ29" s="125">
        <f>IF('Indicator Date hidden'!AR30="x","x",AQ$2-'Indicator Date hidden'!AR30)</f>
        <v>0</v>
      </c>
      <c r="AR29" s="125">
        <f>IF('Indicator Date hidden'!AS30="x","x",AR$2-'Indicator Date hidden'!AS30)</f>
        <v>1</v>
      </c>
      <c r="AS29" s="125">
        <f>IF('Indicator Date hidden'!AT30="x","x",AS$2-'Indicator Date hidden'!AT30)</f>
        <v>1</v>
      </c>
      <c r="AT29" s="125">
        <f>IF('Indicator Date hidden'!AU30="x","x",AT$2-'Indicator Date hidden'!AU30)</f>
        <v>0</v>
      </c>
      <c r="AU29" s="125">
        <f>IF('Indicator Date hidden'!AV30="x","x",AU$2-'Indicator Date hidden'!AV30)</f>
        <v>0</v>
      </c>
      <c r="AV29" s="125">
        <f>IF('Indicator Date hidden'!AW30="x","x",AV$2-'Indicator Date hidden'!AW30)</f>
        <v>0</v>
      </c>
      <c r="AW29" s="125">
        <f>IF('Indicator Date hidden'!AX30="x","x",AW$2-'Indicator Date hidden'!AX30)</f>
        <v>0</v>
      </c>
      <c r="AX29" s="125">
        <f>IF('Indicator Date hidden'!AY30="x","x",AX$2-'Indicator Date hidden'!AY30)</f>
        <v>0</v>
      </c>
      <c r="AY29" s="125">
        <f>IF('Indicator Date hidden'!AZ30="x","x",AY$2-'Indicator Date hidden'!AZ30)</f>
        <v>1</v>
      </c>
      <c r="AZ29" s="125">
        <f>IF('Indicator Date hidden'!BA30="x","x",AZ$2-'Indicator Date hidden'!BA30)</f>
        <v>4</v>
      </c>
      <c r="BA29" s="125">
        <f>IF('Indicator Date hidden'!BB30="x","x",BA$2-'Indicator Date hidden'!BB30)</f>
        <v>0</v>
      </c>
      <c r="BB29" s="125">
        <f>IF('Indicator Date hidden'!BC30="x","x",BB$2-'Indicator Date hidden'!BC30)</f>
        <v>0</v>
      </c>
      <c r="BC29" s="125">
        <f>IF('Indicator Date hidden'!BD30="x","x",BC$2-'Indicator Date hidden'!BD30)</f>
        <v>0</v>
      </c>
      <c r="BD29" s="125">
        <f>IF('Indicator Date hidden'!BE30="x","x",BD$2-'Indicator Date hidden'!BE30)</f>
        <v>2</v>
      </c>
      <c r="BE29" s="125">
        <f>IF('Indicator Date hidden'!BF30="x","x",BE$2-'Indicator Date hidden'!BF30)</f>
        <v>1</v>
      </c>
      <c r="BF29" s="125">
        <f>IF('Indicator Date hidden'!BG30="x","x",BF$2-'Indicator Date hidden'!BG30)</f>
        <v>0</v>
      </c>
      <c r="BG29" s="125">
        <f>IF('Indicator Date hidden'!BH30="x","x",BG$2-'Indicator Date hidden'!BH30)</f>
        <v>0</v>
      </c>
      <c r="BH29" s="125">
        <f>IF('Indicator Date hidden'!BI30="x","x",BH$2-'Indicator Date hidden'!BI30)</f>
        <v>0</v>
      </c>
      <c r="BI29" s="125">
        <f>IF('Indicator Date hidden'!BJ30="x","x",BI$2-'Indicator Date hidden'!BJ30)</f>
        <v>0</v>
      </c>
      <c r="BJ29" s="125">
        <f>IF('Indicator Date hidden'!BK30="x","x",BJ$2-'Indicator Date hidden'!BK30)</f>
        <v>1</v>
      </c>
      <c r="BK29" s="125">
        <f>IF('Indicator Date hidden'!BL30="x","x",BK$2-'Indicator Date hidden'!BL30)</f>
        <v>1</v>
      </c>
      <c r="BL29" s="125">
        <f>IF('Indicator Date hidden'!BM30="x","x",BL$2-'Indicator Date hidden'!BM30)</f>
        <v>0</v>
      </c>
      <c r="BM29" s="125">
        <f>IF('Indicator Date hidden'!BN30="x","x",BM$2-'Indicator Date hidden'!BN30)</f>
        <v>3</v>
      </c>
      <c r="BN29" s="125">
        <f>IF('Indicator Date hidden'!BO30="x","x",BN$2-'Indicator Date hidden'!BO30)</f>
        <v>2</v>
      </c>
      <c r="BO29" s="125">
        <f>IF('Indicator Date hidden'!BP30="x","x",BO$2-'Indicator Date hidden'!BP30)</f>
        <v>1</v>
      </c>
      <c r="BP29" s="125">
        <f>IF('Indicator Date hidden'!BQ30="x","x",BP$2-'Indicator Date hidden'!BQ30)</f>
        <v>0</v>
      </c>
      <c r="BQ29" s="125">
        <f>IF('Indicator Date hidden'!BR30="x","x",BQ$2-'Indicator Date hidden'!BR30)</f>
        <v>0</v>
      </c>
      <c r="BR29" s="125">
        <f>IF('Indicator Date hidden'!BS30="x","x",BR$2-'Indicator Date hidden'!BS30)</f>
        <v>0</v>
      </c>
      <c r="BS29" s="125">
        <f>IF('Indicator Date hidden'!BT30="x","x",BS$2-'Indicator Date hidden'!BT30)</f>
        <v>2</v>
      </c>
      <c r="BT29" s="125">
        <f>IF('Indicator Date hidden'!BU30="x","x",BT$2-'Indicator Date hidden'!BU30)</f>
        <v>0</v>
      </c>
      <c r="BU29" s="125">
        <f>IF('Indicator Date hidden'!BV30="x","x",BU$2-'Indicator Date hidden'!BV30)</f>
        <v>0</v>
      </c>
      <c r="BV29" s="125">
        <f>IF('Indicator Date hidden'!BW30="x","x",BV$2-'Indicator Date hidden'!BW30)</f>
        <v>0</v>
      </c>
      <c r="BW29" s="125">
        <f>IF('Indicator Date hidden'!BX30="x","x",BW$2-'Indicator Date hidden'!BX30)</f>
        <v>0</v>
      </c>
      <c r="BX29" s="125">
        <f>IF('Indicator Date hidden'!BY30="x","x",BX$2-'Indicator Date hidden'!BY30)</f>
        <v>2</v>
      </c>
      <c r="BY29" s="3">
        <f t="shared" si="0"/>
        <v>31</v>
      </c>
      <c r="BZ29" s="126">
        <f t="shared" si="1"/>
        <v>0.41333333333333333</v>
      </c>
      <c r="CA29" s="3">
        <f t="shared" si="2"/>
        <v>22</v>
      </c>
      <c r="CB29" s="126">
        <f t="shared" si="3"/>
        <v>0.76756469144662687</v>
      </c>
      <c r="CC29" s="129">
        <f t="shared" si="4"/>
        <v>0</v>
      </c>
    </row>
    <row r="30" spans="1:81" x14ac:dyDescent="0.3">
      <c r="A30" t="s">
        <v>58</v>
      </c>
      <c r="B30" s="125">
        <f>IF('Indicator Date hidden'!C31="x","x",B$2-'Indicator Date hidden'!C31)</f>
        <v>0</v>
      </c>
      <c r="C30" s="125">
        <f>IF('Indicator Date hidden'!D31="x","x",C$2-'Indicator Date hidden'!D31)</f>
        <v>0</v>
      </c>
      <c r="D30" s="125">
        <f>IF('Indicator Date hidden'!E31="x","x",D$2-'Indicator Date hidden'!E31)</f>
        <v>0</v>
      </c>
      <c r="E30" s="125">
        <f>IF('Indicator Date hidden'!F31="x","x",E$2-'Indicator Date hidden'!F31)</f>
        <v>0</v>
      </c>
      <c r="F30" s="125">
        <f>IF('Indicator Date hidden'!G31="x","x",F$2-'Indicator Date hidden'!G31)</f>
        <v>0</v>
      </c>
      <c r="G30" s="125">
        <f>IF('Indicator Date hidden'!H31="x","x",G$2-'Indicator Date hidden'!H31)</f>
        <v>0</v>
      </c>
      <c r="H30" s="125">
        <f>IF('Indicator Date hidden'!I31="x","x",H$2-'Indicator Date hidden'!I31)</f>
        <v>0</v>
      </c>
      <c r="I30" s="125">
        <f>IF('Indicator Date hidden'!J31="x","x",I$2-'Indicator Date hidden'!J31)</f>
        <v>0</v>
      </c>
      <c r="J30" s="125">
        <f>IF('Indicator Date hidden'!K31="x","x",J$2-'Indicator Date hidden'!K31)</f>
        <v>0</v>
      </c>
      <c r="K30" s="125">
        <f>IF('Indicator Date hidden'!L31="x","x",K$2-'Indicator Date hidden'!L31)</f>
        <v>0</v>
      </c>
      <c r="L30" s="125">
        <f>IF('Indicator Date hidden'!M31="x","x",L$2-'Indicator Date hidden'!M31)</f>
        <v>0</v>
      </c>
      <c r="M30" s="125">
        <f>IF('Indicator Date hidden'!N31="x","x",M$2-'Indicator Date hidden'!N31)</f>
        <v>0</v>
      </c>
      <c r="N30" s="125">
        <f>IF('Indicator Date hidden'!O31="x","x",N$2-'Indicator Date hidden'!O31)</f>
        <v>0</v>
      </c>
      <c r="O30" s="125">
        <f>IF('Indicator Date hidden'!P31="x","x",O$2-'Indicator Date hidden'!P31)</f>
        <v>0</v>
      </c>
      <c r="P30" s="125">
        <f>IF('Indicator Date hidden'!Q31="x","x",P$2-'Indicator Date hidden'!Q31)</f>
        <v>0</v>
      </c>
      <c r="Q30" s="125">
        <f>IF('Indicator Date hidden'!R31="x","x",Q$2-'Indicator Date hidden'!R31)</f>
        <v>0</v>
      </c>
      <c r="R30" s="125">
        <f>IF('Indicator Date hidden'!S31="x","x",R$2-'Indicator Date hidden'!S31)</f>
        <v>0</v>
      </c>
      <c r="S30" s="125">
        <f>IF('Indicator Date hidden'!T31="x","x",S$2-'Indicator Date hidden'!T31)</f>
        <v>0</v>
      </c>
      <c r="T30" s="125">
        <f>IF('Indicator Date hidden'!U31="x","x",T$2-'Indicator Date hidden'!U31)</f>
        <v>0</v>
      </c>
      <c r="U30" s="125">
        <f>IF('Indicator Date hidden'!V31="x","x",U$2-'Indicator Date hidden'!V31)</f>
        <v>0</v>
      </c>
      <c r="V30" s="125">
        <f>IF('Indicator Date hidden'!W31="x","x",V$2-'Indicator Date hidden'!W31)</f>
        <v>0</v>
      </c>
      <c r="W30" s="125">
        <f>IF('Indicator Date hidden'!X31="x","x",W$2-'Indicator Date hidden'!X31)</f>
        <v>0</v>
      </c>
      <c r="X30" s="125">
        <f>IF('Indicator Date hidden'!Y31="x","x",X$2-'Indicator Date hidden'!Y31)</f>
        <v>0</v>
      </c>
      <c r="Y30" s="125">
        <f>IF('Indicator Date hidden'!Z31="x","x",Y$2-'Indicator Date hidden'!Z31)</f>
        <v>0</v>
      </c>
      <c r="Z30" s="125" t="str">
        <f>IF('Indicator Date hidden'!AA31="x","x",Z$2-'Indicator Date hidden'!AA31)</f>
        <v>x</v>
      </c>
      <c r="AA30" s="125">
        <f>IF('Indicator Date hidden'!AB31="x","x",AA$2-'Indicator Date hidden'!AB31)</f>
        <v>0</v>
      </c>
      <c r="AB30" s="125" t="str">
        <f>IF('Indicator Date hidden'!AC31="x","x",AB$2-'Indicator Date hidden'!AC31)</f>
        <v>x</v>
      </c>
      <c r="AC30" s="125">
        <f>IF('Indicator Date hidden'!AD31="x","x",AC$2-'Indicator Date hidden'!AD31)</f>
        <v>0</v>
      </c>
      <c r="AD30" s="125">
        <f>IF('Indicator Date hidden'!AE31="x","x",AD$2-'Indicator Date hidden'!AE31)</f>
        <v>0</v>
      </c>
      <c r="AE30" s="125" t="str">
        <f>IF('Indicator Date hidden'!AF31="x","x",AE$2-'Indicator Date hidden'!AF31)</f>
        <v>x</v>
      </c>
      <c r="AF30" s="125">
        <f>IF('Indicator Date hidden'!AG31="x","x",AF$2-'Indicator Date hidden'!AG31)</f>
        <v>0</v>
      </c>
      <c r="AG30" s="125">
        <f>IF('Indicator Date hidden'!AH31="x","x",AG$2-'Indicator Date hidden'!AH31)</f>
        <v>0</v>
      </c>
      <c r="AH30" s="125">
        <f>IF('Indicator Date hidden'!AI31="x","x",AH$2-'Indicator Date hidden'!AI31)</f>
        <v>0</v>
      </c>
      <c r="AI30" s="125">
        <f>IF('Indicator Date hidden'!AJ31="x","x",AI$2-'Indicator Date hidden'!AJ31)</f>
        <v>1</v>
      </c>
      <c r="AJ30" s="125">
        <f>IF('Indicator Date hidden'!AK31="x","x",AJ$2-'Indicator Date hidden'!AK31)</f>
        <v>1</v>
      </c>
      <c r="AK30" s="125">
        <f>IF('Indicator Date hidden'!AL31="x","x",AK$2-'Indicator Date hidden'!AL31)</f>
        <v>1</v>
      </c>
      <c r="AL30" s="125" t="str">
        <f>IF('Indicator Date hidden'!AM31="x","x",AL$2-'Indicator Date hidden'!AM31)</f>
        <v>x</v>
      </c>
      <c r="AM30" s="125">
        <f>IF('Indicator Date hidden'!AN31="x","x",AM$2-'Indicator Date hidden'!AN31)</f>
        <v>1</v>
      </c>
      <c r="AN30" s="125">
        <f>IF('Indicator Date hidden'!AO31="x","x",AN$2-'Indicator Date hidden'!AO31)</f>
        <v>1</v>
      </c>
      <c r="AO30" s="125">
        <f>IF('Indicator Date hidden'!AP31="x","x",AO$2-'Indicator Date hidden'!AP31)</f>
        <v>1</v>
      </c>
      <c r="AP30" s="125">
        <f>IF('Indicator Date hidden'!AQ31="x","x",AP$2-'Indicator Date hidden'!AQ31)</f>
        <v>1</v>
      </c>
      <c r="AQ30" s="125">
        <f>IF('Indicator Date hidden'!AR31="x","x",AQ$2-'Indicator Date hidden'!AR31)</f>
        <v>0</v>
      </c>
      <c r="AR30" s="125">
        <f>IF('Indicator Date hidden'!AS31="x","x",AR$2-'Indicator Date hidden'!AS31)</f>
        <v>1</v>
      </c>
      <c r="AS30" s="125" t="str">
        <f>IF('Indicator Date hidden'!AT31="x","x",AS$2-'Indicator Date hidden'!AT31)</f>
        <v>x</v>
      </c>
      <c r="AT30" s="125">
        <f>IF('Indicator Date hidden'!AU31="x","x",AT$2-'Indicator Date hidden'!AU31)</f>
        <v>0</v>
      </c>
      <c r="AU30" s="125">
        <f>IF('Indicator Date hidden'!AV31="x","x",AU$2-'Indicator Date hidden'!AV31)</f>
        <v>0</v>
      </c>
      <c r="AV30" s="125">
        <f>IF('Indicator Date hidden'!AW31="x","x",AV$2-'Indicator Date hidden'!AW31)</f>
        <v>0</v>
      </c>
      <c r="AW30" s="125">
        <f>IF('Indicator Date hidden'!AX31="x","x",AW$2-'Indicator Date hidden'!AX31)</f>
        <v>0</v>
      </c>
      <c r="AX30" s="125">
        <f>IF('Indicator Date hidden'!AY31="x","x",AX$2-'Indicator Date hidden'!AY31)</f>
        <v>0</v>
      </c>
      <c r="AY30" s="125" t="str">
        <f>IF('Indicator Date hidden'!AZ31="x","x",AY$2-'Indicator Date hidden'!AZ31)</f>
        <v>x</v>
      </c>
      <c r="AZ30" s="125">
        <f>IF('Indicator Date hidden'!BA31="x","x",AZ$2-'Indicator Date hidden'!BA31)</f>
        <v>10</v>
      </c>
      <c r="BA30" s="125">
        <f>IF('Indicator Date hidden'!BB31="x","x",BA$2-'Indicator Date hidden'!BB31)</f>
        <v>0</v>
      </c>
      <c r="BB30" s="125">
        <f>IF('Indicator Date hidden'!BC31="x","x",BB$2-'Indicator Date hidden'!BC31)</f>
        <v>0</v>
      </c>
      <c r="BC30" s="125">
        <f>IF('Indicator Date hidden'!BD31="x","x",BC$2-'Indicator Date hidden'!BD31)</f>
        <v>0</v>
      </c>
      <c r="BD30" s="125" t="str">
        <f>IF('Indicator Date hidden'!BE31="x","x",BD$2-'Indicator Date hidden'!BE31)</f>
        <v>x</v>
      </c>
      <c r="BE30" s="125">
        <f>IF('Indicator Date hidden'!BF31="x","x",BE$2-'Indicator Date hidden'!BF31)</f>
        <v>2</v>
      </c>
      <c r="BF30" s="125">
        <f>IF('Indicator Date hidden'!BG31="x","x",BF$2-'Indicator Date hidden'!BG31)</f>
        <v>0</v>
      </c>
      <c r="BG30" s="125">
        <f>IF('Indicator Date hidden'!BH31="x","x",BG$2-'Indicator Date hidden'!BH31)</f>
        <v>0</v>
      </c>
      <c r="BH30" s="125">
        <f>IF('Indicator Date hidden'!BI31="x","x",BH$2-'Indicator Date hidden'!BI31)</f>
        <v>0</v>
      </c>
      <c r="BI30" s="125">
        <f>IF('Indicator Date hidden'!BJ31="x","x",BI$2-'Indicator Date hidden'!BJ31)</f>
        <v>0</v>
      </c>
      <c r="BJ30" s="125">
        <f>IF('Indicator Date hidden'!BK31="x","x",BJ$2-'Indicator Date hidden'!BK31)</f>
        <v>1</v>
      </c>
      <c r="BK30" s="125">
        <f>IF('Indicator Date hidden'!BL31="x","x",BK$2-'Indicator Date hidden'!BL31)</f>
        <v>1</v>
      </c>
      <c r="BL30" s="125">
        <f>IF('Indicator Date hidden'!BM31="x","x",BL$2-'Indicator Date hidden'!BM31)</f>
        <v>0</v>
      </c>
      <c r="BM30" s="125">
        <f>IF('Indicator Date hidden'!BN31="x","x",BM$2-'Indicator Date hidden'!BN31)</f>
        <v>3</v>
      </c>
      <c r="BN30" s="125">
        <f>IF('Indicator Date hidden'!BO31="x","x",BN$2-'Indicator Date hidden'!BO31)</f>
        <v>2</v>
      </c>
      <c r="BO30" s="125">
        <f>IF('Indicator Date hidden'!BP31="x","x",BO$2-'Indicator Date hidden'!BP31)</f>
        <v>1</v>
      </c>
      <c r="BP30" s="125">
        <f>IF('Indicator Date hidden'!BQ31="x","x",BP$2-'Indicator Date hidden'!BQ31)</f>
        <v>0</v>
      </c>
      <c r="BQ30" s="125">
        <f>IF('Indicator Date hidden'!BR31="x","x",BQ$2-'Indicator Date hidden'!BR31)</f>
        <v>0</v>
      </c>
      <c r="BR30" s="125">
        <f>IF('Indicator Date hidden'!BS31="x","x",BR$2-'Indicator Date hidden'!BS31)</f>
        <v>0</v>
      </c>
      <c r="BS30" s="125">
        <f>IF('Indicator Date hidden'!BT31="x","x",BS$2-'Indicator Date hidden'!BT31)</f>
        <v>3</v>
      </c>
      <c r="BT30" s="125">
        <f>IF('Indicator Date hidden'!BU31="x","x",BT$2-'Indicator Date hidden'!BU31)</f>
        <v>0</v>
      </c>
      <c r="BU30" s="125">
        <f>IF('Indicator Date hidden'!BV31="x","x",BU$2-'Indicator Date hidden'!BV31)</f>
        <v>0</v>
      </c>
      <c r="BV30" s="125" t="str">
        <f>IF('Indicator Date hidden'!BW31="x","x",BV$2-'Indicator Date hidden'!BW31)</f>
        <v>x</v>
      </c>
      <c r="BW30" s="125">
        <f>IF('Indicator Date hidden'!BX31="x","x",BW$2-'Indicator Date hidden'!BX31)</f>
        <v>0</v>
      </c>
      <c r="BX30" s="125">
        <f>IF('Indicator Date hidden'!BY31="x","x",BX$2-'Indicator Date hidden'!BY31)</f>
        <v>2</v>
      </c>
      <c r="BY30" s="3">
        <f t="shared" si="0"/>
        <v>33</v>
      </c>
      <c r="BZ30" s="126">
        <f t="shared" si="1"/>
        <v>0.4925373134328358</v>
      </c>
      <c r="CA30" s="3">
        <f t="shared" si="2"/>
        <v>17</v>
      </c>
      <c r="CB30" s="126">
        <f t="shared" si="3"/>
        <v>1.3645089251509728</v>
      </c>
      <c r="CC30" s="129">
        <f t="shared" si="4"/>
        <v>0</v>
      </c>
    </row>
    <row r="31" spans="1:81" x14ac:dyDescent="0.3">
      <c r="A31" t="s">
        <v>52</v>
      </c>
      <c r="B31" s="125">
        <f>IF('Indicator Date hidden'!C32="x","x",B$2-'Indicator Date hidden'!C32)</f>
        <v>0</v>
      </c>
      <c r="C31" s="125">
        <f>IF('Indicator Date hidden'!D32="x","x",C$2-'Indicator Date hidden'!D32)</f>
        <v>0</v>
      </c>
      <c r="D31" s="125">
        <f>IF('Indicator Date hidden'!E32="x","x",D$2-'Indicator Date hidden'!E32)</f>
        <v>0</v>
      </c>
      <c r="E31" s="125">
        <f>IF('Indicator Date hidden'!F32="x","x",E$2-'Indicator Date hidden'!F32)</f>
        <v>0</v>
      </c>
      <c r="F31" s="125">
        <f>IF('Indicator Date hidden'!G32="x","x",F$2-'Indicator Date hidden'!G32)</f>
        <v>0</v>
      </c>
      <c r="G31" s="125">
        <f>IF('Indicator Date hidden'!H32="x","x",G$2-'Indicator Date hidden'!H32)</f>
        <v>0</v>
      </c>
      <c r="H31" s="125">
        <f>IF('Indicator Date hidden'!I32="x","x",H$2-'Indicator Date hidden'!I32)</f>
        <v>0</v>
      </c>
      <c r="I31" s="125">
        <f>IF('Indicator Date hidden'!J32="x","x",I$2-'Indicator Date hidden'!J32)</f>
        <v>0</v>
      </c>
      <c r="J31" s="125">
        <f>IF('Indicator Date hidden'!K32="x","x",J$2-'Indicator Date hidden'!K32)</f>
        <v>0</v>
      </c>
      <c r="K31" s="125">
        <f>IF('Indicator Date hidden'!L32="x","x",K$2-'Indicator Date hidden'!L32)</f>
        <v>0</v>
      </c>
      <c r="L31" s="125">
        <f>IF('Indicator Date hidden'!M32="x","x",L$2-'Indicator Date hidden'!M32)</f>
        <v>0</v>
      </c>
      <c r="M31" s="125">
        <f>IF('Indicator Date hidden'!N32="x","x",M$2-'Indicator Date hidden'!N32)</f>
        <v>0</v>
      </c>
      <c r="N31" s="125">
        <f>IF('Indicator Date hidden'!O32="x","x",N$2-'Indicator Date hidden'!O32)</f>
        <v>0</v>
      </c>
      <c r="O31" s="125">
        <f>IF('Indicator Date hidden'!P32="x","x",O$2-'Indicator Date hidden'!P32)</f>
        <v>0</v>
      </c>
      <c r="P31" s="125">
        <f>IF('Indicator Date hidden'!Q32="x","x",P$2-'Indicator Date hidden'!Q32)</f>
        <v>0</v>
      </c>
      <c r="Q31" s="125">
        <f>IF('Indicator Date hidden'!R32="x","x",Q$2-'Indicator Date hidden'!R32)</f>
        <v>0</v>
      </c>
      <c r="R31" s="125">
        <f>IF('Indicator Date hidden'!S32="x","x",R$2-'Indicator Date hidden'!S32)</f>
        <v>0</v>
      </c>
      <c r="S31" s="125">
        <f>IF('Indicator Date hidden'!T32="x","x",S$2-'Indicator Date hidden'!T32)</f>
        <v>0</v>
      </c>
      <c r="T31" s="125">
        <f>IF('Indicator Date hidden'!U32="x","x",T$2-'Indicator Date hidden'!U32)</f>
        <v>0</v>
      </c>
      <c r="U31" s="125">
        <f>IF('Indicator Date hidden'!V32="x","x",U$2-'Indicator Date hidden'!V32)</f>
        <v>0</v>
      </c>
      <c r="V31" s="125">
        <f>IF('Indicator Date hidden'!W32="x","x",V$2-'Indicator Date hidden'!W32)</f>
        <v>0</v>
      </c>
      <c r="W31" s="125">
        <f>IF('Indicator Date hidden'!X32="x","x",W$2-'Indicator Date hidden'!X32)</f>
        <v>0</v>
      </c>
      <c r="X31" s="125">
        <f>IF('Indicator Date hidden'!Y32="x","x",X$2-'Indicator Date hidden'!Y32)</f>
        <v>0</v>
      </c>
      <c r="Y31" s="125">
        <f>IF('Indicator Date hidden'!Z32="x","x",Y$2-'Indicator Date hidden'!Z32)</f>
        <v>0</v>
      </c>
      <c r="Z31" s="125">
        <f>IF('Indicator Date hidden'!AA32="x","x",Z$2-'Indicator Date hidden'!AA32)</f>
        <v>2</v>
      </c>
      <c r="AA31" s="125">
        <f>IF('Indicator Date hidden'!AB32="x","x",AA$2-'Indicator Date hidden'!AB32)</f>
        <v>0</v>
      </c>
      <c r="AB31" s="125">
        <f>IF('Indicator Date hidden'!AC32="x","x",AB$2-'Indicator Date hidden'!AC32)</f>
        <v>0</v>
      </c>
      <c r="AC31" s="125">
        <f>IF('Indicator Date hidden'!AD32="x","x",AC$2-'Indicator Date hidden'!AD32)</f>
        <v>0</v>
      </c>
      <c r="AD31" s="125">
        <f>IF('Indicator Date hidden'!AE32="x","x",AD$2-'Indicator Date hidden'!AE32)</f>
        <v>0</v>
      </c>
      <c r="AE31" s="125">
        <f>IF('Indicator Date hidden'!AF32="x","x",AE$2-'Indicator Date hidden'!AF32)</f>
        <v>0</v>
      </c>
      <c r="AF31" s="125">
        <f>IF('Indicator Date hidden'!AG32="x","x",AF$2-'Indicator Date hidden'!AG32)</f>
        <v>0</v>
      </c>
      <c r="AG31" s="125">
        <f>IF('Indicator Date hidden'!AH32="x","x",AG$2-'Indicator Date hidden'!AH32)</f>
        <v>0</v>
      </c>
      <c r="AH31" s="125">
        <f>IF('Indicator Date hidden'!AI32="x","x",AH$2-'Indicator Date hidden'!AI32)</f>
        <v>0</v>
      </c>
      <c r="AI31" s="125">
        <f>IF('Indicator Date hidden'!AJ32="x","x",AI$2-'Indicator Date hidden'!AJ32)</f>
        <v>1</v>
      </c>
      <c r="AJ31" s="125">
        <f>IF('Indicator Date hidden'!AK32="x","x",AJ$2-'Indicator Date hidden'!AK32)</f>
        <v>1</v>
      </c>
      <c r="AK31" s="125">
        <f>IF('Indicator Date hidden'!AL32="x","x",AK$2-'Indicator Date hidden'!AL32)</f>
        <v>1</v>
      </c>
      <c r="AL31" s="125">
        <f>IF('Indicator Date hidden'!AM32="x","x",AL$2-'Indicator Date hidden'!AM32)</f>
        <v>4</v>
      </c>
      <c r="AM31" s="125">
        <f>IF('Indicator Date hidden'!AN32="x","x",AM$2-'Indicator Date hidden'!AN32)</f>
        <v>1</v>
      </c>
      <c r="AN31" s="125">
        <f>IF('Indicator Date hidden'!AO32="x","x",AN$2-'Indicator Date hidden'!AO32)</f>
        <v>1</v>
      </c>
      <c r="AO31" s="125">
        <f>IF('Indicator Date hidden'!AP32="x","x",AO$2-'Indicator Date hidden'!AP32)</f>
        <v>1</v>
      </c>
      <c r="AP31" s="125">
        <f>IF('Indicator Date hidden'!AQ32="x","x",AP$2-'Indicator Date hidden'!AQ32)</f>
        <v>1</v>
      </c>
      <c r="AQ31" s="125">
        <f>IF('Indicator Date hidden'!AR32="x","x",AQ$2-'Indicator Date hidden'!AR32)</f>
        <v>0</v>
      </c>
      <c r="AR31" s="125">
        <f>IF('Indicator Date hidden'!AS32="x","x",AR$2-'Indicator Date hidden'!AS32)</f>
        <v>1</v>
      </c>
      <c r="AS31" s="125">
        <f>IF('Indicator Date hidden'!AT32="x","x",AS$2-'Indicator Date hidden'!AT32)</f>
        <v>3</v>
      </c>
      <c r="AT31" s="125">
        <f>IF('Indicator Date hidden'!AU32="x","x",AT$2-'Indicator Date hidden'!AU32)</f>
        <v>0</v>
      </c>
      <c r="AU31" s="125">
        <f>IF('Indicator Date hidden'!AV32="x","x",AU$2-'Indicator Date hidden'!AV32)</f>
        <v>0</v>
      </c>
      <c r="AV31" s="125">
        <f>IF('Indicator Date hidden'!AW32="x","x",AV$2-'Indicator Date hidden'!AW32)</f>
        <v>0</v>
      </c>
      <c r="AW31" s="125">
        <f>IF('Indicator Date hidden'!AX32="x","x",AW$2-'Indicator Date hidden'!AX32)</f>
        <v>0</v>
      </c>
      <c r="AX31" s="125">
        <f>IF('Indicator Date hidden'!AY32="x","x",AX$2-'Indicator Date hidden'!AY32)</f>
        <v>0</v>
      </c>
      <c r="AY31" s="125">
        <f>IF('Indicator Date hidden'!AZ32="x","x",AY$2-'Indicator Date hidden'!AZ32)</f>
        <v>1</v>
      </c>
      <c r="AZ31" s="125" t="str">
        <f>IF('Indicator Date hidden'!BA32="x","x",AZ$2-'Indicator Date hidden'!BA32)</f>
        <v>x</v>
      </c>
      <c r="BA31" s="125">
        <f>IF('Indicator Date hidden'!BB32="x","x",BA$2-'Indicator Date hidden'!BB32)</f>
        <v>0</v>
      </c>
      <c r="BB31" s="125">
        <f>IF('Indicator Date hidden'!BC32="x","x",BB$2-'Indicator Date hidden'!BC32)</f>
        <v>0</v>
      </c>
      <c r="BC31" s="125">
        <f>IF('Indicator Date hidden'!BD32="x","x",BC$2-'Indicator Date hidden'!BD32)</f>
        <v>0</v>
      </c>
      <c r="BD31" s="125" t="str">
        <f>IF('Indicator Date hidden'!BE32="x","x",BD$2-'Indicator Date hidden'!BE32)</f>
        <v>x</v>
      </c>
      <c r="BE31" s="125">
        <f>IF('Indicator Date hidden'!BF32="x","x",BE$2-'Indicator Date hidden'!BF32)</f>
        <v>2</v>
      </c>
      <c r="BF31" s="125">
        <f>IF('Indicator Date hidden'!BG32="x","x",BF$2-'Indicator Date hidden'!BG32)</f>
        <v>0</v>
      </c>
      <c r="BG31" s="125">
        <f>IF('Indicator Date hidden'!BH32="x","x",BG$2-'Indicator Date hidden'!BH32)</f>
        <v>0</v>
      </c>
      <c r="BH31" s="125">
        <f>IF('Indicator Date hidden'!BI32="x","x",BH$2-'Indicator Date hidden'!BI32)</f>
        <v>0</v>
      </c>
      <c r="BI31" s="125">
        <f>IF('Indicator Date hidden'!BJ32="x","x",BI$2-'Indicator Date hidden'!BJ32)</f>
        <v>2</v>
      </c>
      <c r="BJ31" s="125">
        <f>IF('Indicator Date hidden'!BK32="x","x",BJ$2-'Indicator Date hidden'!BK32)</f>
        <v>1</v>
      </c>
      <c r="BK31" s="125">
        <f>IF('Indicator Date hidden'!BL32="x","x",BK$2-'Indicator Date hidden'!BL32)</f>
        <v>1</v>
      </c>
      <c r="BL31" s="125">
        <f>IF('Indicator Date hidden'!BM32="x","x",BL$2-'Indicator Date hidden'!BM32)</f>
        <v>0</v>
      </c>
      <c r="BM31" s="125">
        <f>IF('Indicator Date hidden'!BN32="x","x",BM$2-'Indicator Date hidden'!BN32)</f>
        <v>3</v>
      </c>
      <c r="BN31" s="125">
        <f>IF('Indicator Date hidden'!BO32="x","x",BN$2-'Indicator Date hidden'!BO32)</f>
        <v>2</v>
      </c>
      <c r="BO31" s="125">
        <f>IF('Indicator Date hidden'!BP32="x","x",BO$2-'Indicator Date hidden'!BP32)</f>
        <v>1</v>
      </c>
      <c r="BP31" s="125">
        <f>IF('Indicator Date hidden'!BQ32="x","x",BP$2-'Indicator Date hidden'!BQ32)</f>
        <v>0</v>
      </c>
      <c r="BQ31" s="125">
        <f>IF('Indicator Date hidden'!BR32="x","x",BQ$2-'Indicator Date hidden'!BR32)</f>
        <v>0</v>
      </c>
      <c r="BR31" s="125">
        <f>IF('Indicator Date hidden'!BS32="x","x",BR$2-'Indicator Date hidden'!BS32)</f>
        <v>0</v>
      </c>
      <c r="BS31" s="125">
        <f>IF('Indicator Date hidden'!BT32="x","x",BS$2-'Indicator Date hidden'!BT32)</f>
        <v>4</v>
      </c>
      <c r="BT31" s="125">
        <f>IF('Indicator Date hidden'!BU32="x","x",BT$2-'Indicator Date hidden'!BU32)</f>
        <v>0</v>
      </c>
      <c r="BU31" s="125">
        <f>IF('Indicator Date hidden'!BV32="x","x",BU$2-'Indicator Date hidden'!BV32)</f>
        <v>0</v>
      </c>
      <c r="BV31" s="125">
        <f>IF('Indicator Date hidden'!BW32="x","x",BV$2-'Indicator Date hidden'!BW32)</f>
        <v>0</v>
      </c>
      <c r="BW31" s="125">
        <f>IF('Indicator Date hidden'!BX32="x","x",BW$2-'Indicator Date hidden'!BX32)</f>
        <v>0</v>
      </c>
      <c r="BX31" s="125">
        <f>IF('Indicator Date hidden'!BY32="x","x",BX$2-'Indicator Date hidden'!BY32)</f>
        <v>2</v>
      </c>
      <c r="BY31" s="3">
        <f t="shared" si="0"/>
        <v>36</v>
      </c>
      <c r="BZ31" s="126">
        <f t="shared" si="1"/>
        <v>0.49315068493150682</v>
      </c>
      <c r="CA31" s="3">
        <f t="shared" si="2"/>
        <v>21</v>
      </c>
      <c r="CB31" s="126">
        <f t="shared" si="3"/>
        <v>0.93813115990487306</v>
      </c>
      <c r="CC31" s="129">
        <f t="shared" si="4"/>
        <v>0</v>
      </c>
    </row>
    <row r="32" spans="1:81" x14ac:dyDescent="0.3">
      <c r="A32" t="s">
        <v>54</v>
      </c>
      <c r="B32" s="125">
        <f>IF('Indicator Date hidden'!C33="x","x",B$2-'Indicator Date hidden'!C33)</f>
        <v>0</v>
      </c>
      <c r="C32" s="125">
        <f>IF('Indicator Date hidden'!D33="x","x",C$2-'Indicator Date hidden'!D33)</f>
        <v>0</v>
      </c>
      <c r="D32" s="125">
        <f>IF('Indicator Date hidden'!E33="x","x",D$2-'Indicator Date hidden'!E33)</f>
        <v>0</v>
      </c>
      <c r="E32" s="125">
        <f>IF('Indicator Date hidden'!F33="x","x",E$2-'Indicator Date hidden'!F33)</f>
        <v>0</v>
      </c>
      <c r="F32" s="125">
        <f>IF('Indicator Date hidden'!G33="x","x",F$2-'Indicator Date hidden'!G33)</f>
        <v>0</v>
      </c>
      <c r="G32" s="125">
        <f>IF('Indicator Date hidden'!H33="x","x",G$2-'Indicator Date hidden'!H33)</f>
        <v>0</v>
      </c>
      <c r="H32" s="125">
        <f>IF('Indicator Date hidden'!I33="x","x",H$2-'Indicator Date hidden'!I33)</f>
        <v>0</v>
      </c>
      <c r="I32" s="125">
        <f>IF('Indicator Date hidden'!J33="x","x",I$2-'Indicator Date hidden'!J33)</f>
        <v>0</v>
      </c>
      <c r="J32" s="125">
        <f>IF('Indicator Date hidden'!K33="x","x",J$2-'Indicator Date hidden'!K33)</f>
        <v>0</v>
      </c>
      <c r="K32" s="125">
        <f>IF('Indicator Date hidden'!L33="x","x",K$2-'Indicator Date hidden'!L33)</f>
        <v>0</v>
      </c>
      <c r="L32" s="125">
        <f>IF('Indicator Date hidden'!M33="x","x",L$2-'Indicator Date hidden'!M33)</f>
        <v>0</v>
      </c>
      <c r="M32" s="125">
        <f>IF('Indicator Date hidden'!N33="x","x",M$2-'Indicator Date hidden'!N33)</f>
        <v>0</v>
      </c>
      <c r="N32" s="125">
        <f>IF('Indicator Date hidden'!O33="x","x",N$2-'Indicator Date hidden'!O33)</f>
        <v>0</v>
      </c>
      <c r="O32" s="125">
        <f>IF('Indicator Date hidden'!P33="x","x",O$2-'Indicator Date hidden'!P33)</f>
        <v>0</v>
      </c>
      <c r="P32" s="125">
        <f>IF('Indicator Date hidden'!Q33="x","x",P$2-'Indicator Date hidden'!Q33)</f>
        <v>0</v>
      </c>
      <c r="Q32" s="125">
        <f>IF('Indicator Date hidden'!R33="x","x",Q$2-'Indicator Date hidden'!R33)</f>
        <v>0</v>
      </c>
      <c r="R32" s="125">
        <f>IF('Indicator Date hidden'!S33="x","x",R$2-'Indicator Date hidden'!S33)</f>
        <v>0</v>
      </c>
      <c r="S32" s="125">
        <f>IF('Indicator Date hidden'!T33="x","x",S$2-'Indicator Date hidden'!T33)</f>
        <v>0</v>
      </c>
      <c r="T32" s="125">
        <f>IF('Indicator Date hidden'!U33="x","x",T$2-'Indicator Date hidden'!U33)</f>
        <v>0</v>
      </c>
      <c r="U32" s="125">
        <f>IF('Indicator Date hidden'!V33="x","x",U$2-'Indicator Date hidden'!V33)</f>
        <v>0</v>
      </c>
      <c r="V32" s="125">
        <f>IF('Indicator Date hidden'!W33="x","x",V$2-'Indicator Date hidden'!W33)</f>
        <v>0</v>
      </c>
      <c r="W32" s="125">
        <f>IF('Indicator Date hidden'!X33="x","x",W$2-'Indicator Date hidden'!X33)</f>
        <v>0</v>
      </c>
      <c r="X32" s="125">
        <f>IF('Indicator Date hidden'!Y33="x","x",X$2-'Indicator Date hidden'!Y33)</f>
        <v>0</v>
      </c>
      <c r="Y32" s="125">
        <f>IF('Indicator Date hidden'!Z33="x","x",Y$2-'Indicator Date hidden'!Z33)</f>
        <v>0</v>
      </c>
      <c r="Z32" s="125">
        <f>IF('Indicator Date hidden'!AA33="x","x",Z$2-'Indicator Date hidden'!AA33)</f>
        <v>5</v>
      </c>
      <c r="AA32" s="125">
        <f>IF('Indicator Date hidden'!AB33="x","x",AA$2-'Indicator Date hidden'!AB33)</f>
        <v>0</v>
      </c>
      <c r="AB32" s="125">
        <f>IF('Indicator Date hidden'!AC33="x","x",AB$2-'Indicator Date hidden'!AC33)</f>
        <v>0</v>
      </c>
      <c r="AC32" s="125">
        <f>IF('Indicator Date hidden'!AD33="x","x",AC$2-'Indicator Date hidden'!AD33)</f>
        <v>2</v>
      </c>
      <c r="AD32" s="125">
        <f>IF('Indicator Date hidden'!AE33="x","x",AD$2-'Indicator Date hidden'!AE33)</f>
        <v>0</v>
      </c>
      <c r="AE32" s="125">
        <f>IF('Indicator Date hidden'!AF33="x","x",AE$2-'Indicator Date hidden'!AF33)</f>
        <v>0</v>
      </c>
      <c r="AF32" s="125">
        <f>IF('Indicator Date hidden'!AG33="x","x",AF$2-'Indicator Date hidden'!AG33)</f>
        <v>0</v>
      </c>
      <c r="AG32" s="125">
        <f>IF('Indicator Date hidden'!AH33="x","x",AG$2-'Indicator Date hidden'!AH33)</f>
        <v>0</v>
      </c>
      <c r="AH32" s="125">
        <f>IF('Indicator Date hidden'!AI33="x","x",AH$2-'Indicator Date hidden'!AI33)</f>
        <v>0</v>
      </c>
      <c r="AI32" s="125">
        <f>IF('Indicator Date hidden'!AJ33="x","x",AI$2-'Indicator Date hidden'!AJ33)</f>
        <v>1</v>
      </c>
      <c r="AJ32" s="125">
        <f>IF('Indicator Date hidden'!AK33="x","x",AJ$2-'Indicator Date hidden'!AK33)</f>
        <v>1</v>
      </c>
      <c r="AK32" s="125">
        <f>IF('Indicator Date hidden'!AL33="x","x",AK$2-'Indicator Date hidden'!AL33)</f>
        <v>1</v>
      </c>
      <c r="AL32" s="125">
        <f>IF('Indicator Date hidden'!AM33="x","x",AL$2-'Indicator Date hidden'!AM33)</f>
        <v>7</v>
      </c>
      <c r="AM32" s="125">
        <f>IF('Indicator Date hidden'!AN33="x","x",AM$2-'Indicator Date hidden'!AN33)</f>
        <v>1</v>
      </c>
      <c r="AN32" s="125">
        <f>IF('Indicator Date hidden'!AO33="x","x",AN$2-'Indicator Date hidden'!AO33)</f>
        <v>1</v>
      </c>
      <c r="AO32" s="125">
        <f>IF('Indicator Date hidden'!AP33="x","x",AO$2-'Indicator Date hidden'!AP33)</f>
        <v>1</v>
      </c>
      <c r="AP32" s="125">
        <f>IF('Indicator Date hidden'!AQ33="x","x",AP$2-'Indicator Date hidden'!AQ33)</f>
        <v>1</v>
      </c>
      <c r="AQ32" s="125">
        <f>IF('Indicator Date hidden'!AR33="x","x",AQ$2-'Indicator Date hidden'!AR33)</f>
        <v>0</v>
      </c>
      <c r="AR32" s="125">
        <f>IF('Indicator Date hidden'!AS33="x","x",AR$2-'Indicator Date hidden'!AS33)</f>
        <v>1</v>
      </c>
      <c r="AS32" s="125">
        <f>IF('Indicator Date hidden'!AT33="x","x",AS$2-'Indicator Date hidden'!AT33)</f>
        <v>6</v>
      </c>
      <c r="AT32" s="125">
        <f>IF('Indicator Date hidden'!AU33="x","x",AT$2-'Indicator Date hidden'!AU33)</f>
        <v>0</v>
      </c>
      <c r="AU32" s="125">
        <f>IF('Indicator Date hidden'!AV33="x","x",AU$2-'Indicator Date hidden'!AV33)</f>
        <v>0</v>
      </c>
      <c r="AV32" s="125">
        <f>IF('Indicator Date hidden'!AW33="x","x",AV$2-'Indicator Date hidden'!AW33)</f>
        <v>0</v>
      </c>
      <c r="AW32" s="125">
        <f>IF('Indicator Date hidden'!AX33="x","x",AW$2-'Indicator Date hidden'!AX33)</f>
        <v>0</v>
      </c>
      <c r="AX32" s="125">
        <f>IF('Indicator Date hidden'!AY33="x","x",AX$2-'Indicator Date hidden'!AY33)</f>
        <v>0</v>
      </c>
      <c r="AY32" s="125">
        <f>IF('Indicator Date hidden'!AZ33="x","x",AY$2-'Indicator Date hidden'!AZ33)</f>
        <v>1</v>
      </c>
      <c r="AZ32" s="125">
        <f>IF('Indicator Date hidden'!BA33="x","x",AZ$2-'Indicator Date hidden'!BA33)</f>
        <v>3</v>
      </c>
      <c r="BA32" s="125">
        <f>IF('Indicator Date hidden'!BB33="x","x",BA$2-'Indicator Date hidden'!BB33)</f>
        <v>0</v>
      </c>
      <c r="BB32" s="125">
        <f>IF('Indicator Date hidden'!BC33="x","x",BB$2-'Indicator Date hidden'!BC33)</f>
        <v>0</v>
      </c>
      <c r="BC32" s="125">
        <f>IF('Indicator Date hidden'!BD33="x","x",BC$2-'Indicator Date hidden'!BD33)</f>
        <v>0</v>
      </c>
      <c r="BD32" s="125">
        <f>IF('Indicator Date hidden'!BE33="x","x",BD$2-'Indicator Date hidden'!BE33)</f>
        <v>2</v>
      </c>
      <c r="BE32" s="125">
        <f>IF('Indicator Date hidden'!BF33="x","x",BE$2-'Indicator Date hidden'!BF33)</f>
        <v>1</v>
      </c>
      <c r="BF32" s="125">
        <f>IF('Indicator Date hidden'!BG33="x","x",BF$2-'Indicator Date hidden'!BG33)</f>
        <v>0</v>
      </c>
      <c r="BG32" s="125">
        <f>IF('Indicator Date hidden'!BH33="x","x",BG$2-'Indicator Date hidden'!BH33)</f>
        <v>0</v>
      </c>
      <c r="BH32" s="125">
        <f>IF('Indicator Date hidden'!BI33="x","x",BH$2-'Indicator Date hidden'!BI33)</f>
        <v>0</v>
      </c>
      <c r="BI32" s="125">
        <f>IF('Indicator Date hidden'!BJ33="x","x",BI$2-'Indicator Date hidden'!BJ33)</f>
        <v>0</v>
      </c>
      <c r="BJ32" s="125">
        <f>IF('Indicator Date hidden'!BK33="x","x",BJ$2-'Indicator Date hidden'!BK33)</f>
        <v>1</v>
      </c>
      <c r="BK32" s="125">
        <f>IF('Indicator Date hidden'!BL33="x","x",BK$2-'Indicator Date hidden'!BL33)</f>
        <v>1</v>
      </c>
      <c r="BL32" s="125">
        <f>IF('Indicator Date hidden'!BM33="x","x",BL$2-'Indicator Date hidden'!BM33)</f>
        <v>0</v>
      </c>
      <c r="BM32" s="125">
        <f>IF('Indicator Date hidden'!BN33="x","x",BM$2-'Indicator Date hidden'!BN33)</f>
        <v>3</v>
      </c>
      <c r="BN32" s="125">
        <f>IF('Indicator Date hidden'!BO33="x","x",BN$2-'Indicator Date hidden'!BO33)</f>
        <v>2</v>
      </c>
      <c r="BO32" s="125">
        <f>IF('Indicator Date hidden'!BP33="x","x",BO$2-'Indicator Date hidden'!BP33)</f>
        <v>1</v>
      </c>
      <c r="BP32" s="125">
        <f>IF('Indicator Date hidden'!BQ33="x","x",BP$2-'Indicator Date hidden'!BQ33)</f>
        <v>0</v>
      </c>
      <c r="BQ32" s="125">
        <f>IF('Indicator Date hidden'!BR33="x","x",BQ$2-'Indicator Date hidden'!BR33)</f>
        <v>0</v>
      </c>
      <c r="BR32" s="125">
        <f>IF('Indicator Date hidden'!BS33="x","x",BR$2-'Indicator Date hidden'!BS33)</f>
        <v>0</v>
      </c>
      <c r="BS32" s="125">
        <f>IF('Indicator Date hidden'!BT33="x","x",BS$2-'Indicator Date hidden'!BT33)</f>
        <v>7</v>
      </c>
      <c r="BT32" s="125">
        <f>IF('Indicator Date hidden'!BU33="x","x",BT$2-'Indicator Date hidden'!BU33)</f>
        <v>0</v>
      </c>
      <c r="BU32" s="125" t="str">
        <f>IF('Indicator Date hidden'!BV33="x","x",BU$2-'Indicator Date hidden'!BV33)</f>
        <v>x</v>
      </c>
      <c r="BV32" s="125">
        <f>IF('Indicator Date hidden'!BW33="x","x",BV$2-'Indicator Date hidden'!BW33)</f>
        <v>0</v>
      </c>
      <c r="BW32" s="125">
        <f>IF('Indicator Date hidden'!BX33="x","x",BW$2-'Indicator Date hidden'!BX33)</f>
        <v>0</v>
      </c>
      <c r="BX32" s="125">
        <f>IF('Indicator Date hidden'!BY33="x","x",BX$2-'Indicator Date hidden'!BY33)</f>
        <v>2</v>
      </c>
      <c r="BY32" s="3">
        <f t="shared" si="0"/>
        <v>52</v>
      </c>
      <c r="BZ32" s="126">
        <f t="shared" si="1"/>
        <v>0.70270270270270274</v>
      </c>
      <c r="CA32" s="3">
        <f t="shared" si="2"/>
        <v>23</v>
      </c>
      <c r="CB32" s="126">
        <f t="shared" si="3"/>
        <v>1.5132721815318289</v>
      </c>
      <c r="CC32" s="129">
        <f t="shared" si="4"/>
        <v>0</v>
      </c>
    </row>
    <row r="33" spans="1:81" x14ac:dyDescent="0.3">
      <c r="A33" t="s">
        <v>56</v>
      </c>
      <c r="B33" s="125">
        <f>IF('Indicator Date hidden'!C34="x","x",B$2-'Indicator Date hidden'!C34)</f>
        <v>0</v>
      </c>
      <c r="C33" s="125">
        <f>IF('Indicator Date hidden'!D34="x","x",C$2-'Indicator Date hidden'!D34)</f>
        <v>0</v>
      </c>
      <c r="D33" s="125">
        <f>IF('Indicator Date hidden'!E34="x","x",D$2-'Indicator Date hidden'!E34)</f>
        <v>0</v>
      </c>
      <c r="E33" s="125">
        <f>IF('Indicator Date hidden'!F34="x","x",E$2-'Indicator Date hidden'!F34)</f>
        <v>0</v>
      </c>
      <c r="F33" s="125">
        <f>IF('Indicator Date hidden'!G34="x","x",F$2-'Indicator Date hidden'!G34)</f>
        <v>0</v>
      </c>
      <c r="G33" s="125">
        <f>IF('Indicator Date hidden'!H34="x","x",G$2-'Indicator Date hidden'!H34)</f>
        <v>0</v>
      </c>
      <c r="H33" s="125">
        <f>IF('Indicator Date hidden'!I34="x","x",H$2-'Indicator Date hidden'!I34)</f>
        <v>0</v>
      </c>
      <c r="I33" s="125">
        <f>IF('Indicator Date hidden'!J34="x","x",I$2-'Indicator Date hidden'!J34)</f>
        <v>0</v>
      </c>
      <c r="J33" s="125">
        <f>IF('Indicator Date hidden'!K34="x","x",J$2-'Indicator Date hidden'!K34)</f>
        <v>0</v>
      </c>
      <c r="K33" s="125">
        <f>IF('Indicator Date hidden'!L34="x","x",K$2-'Indicator Date hidden'!L34)</f>
        <v>0</v>
      </c>
      <c r="L33" s="125">
        <f>IF('Indicator Date hidden'!M34="x","x",L$2-'Indicator Date hidden'!M34)</f>
        <v>0</v>
      </c>
      <c r="M33" s="125">
        <f>IF('Indicator Date hidden'!N34="x","x",M$2-'Indicator Date hidden'!N34)</f>
        <v>0</v>
      </c>
      <c r="N33" s="125">
        <f>IF('Indicator Date hidden'!O34="x","x",N$2-'Indicator Date hidden'!O34)</f>
        <v>0</v>
      </c>
      <c r="O33" s="125">
        <f>IF('Indicator Date hidden'!P34="x","x",O$2-'Indicator Date hidden'!P34)</f>
        <v>0</v>
      </c>
      <c r="P33" s="125">
        <f>IF('Indicator Date hidden'!Q34="x","x",P$2-'Indicator Date hidden'!Q34)</f>
        <v>0</v>
      </c>
      <c r="Q33" s="125">
        <f>IF('Indicator Date hidden'!R34="x","x",Q$2-'Indicator Date hidden'!R34)</f>
        <v>0</v>
      </c>
      <c r="R33" s="125">
        <f>IF('Indicator Date hidden'!S34="x","x",R$2-'Indicator Date hidden'!S34)</f>
        <v>0</v>
      </c>
      <c r="S33" s="125">
        <f>IF('Indicator Date hidden'!T34="x","x",S$2-'Indicator Date hidden'!T34)</f>
        <v>0</v>
      </c>
      <c r="T33" s="125">
        <f>IF('Indicator Date hidden'!U34="x","x",T$2-'Indicator Date hidden'!U34)</f>
        <v>0</v>
      </c>
      <c r="U33" s="125">
        <f>IF('Indicator Date hidden'!V34="x","x",U$2-'Indicator Date hidden'!V34)</f>
        <v>0</v>
      </c>
      <c r="V33" s="125">
        <f>IF('Indicator Date hidden'!W34="x","x",V$2-'Indicator Date hidden'!W34)</f>
        <v>0</v>
      </c>
      <c r="W33" s="125">
        <f>IF('Indicator Date hidden'!X34="x","x",W$2-'Indicator Date hidden'!X34)</f>
        <v>0</v>
      </c>
      <c r="X33" s="125">
        <f>IF('Indicator Date hidden'!Y34="x","x",X$2-'Indicator Date hidden'!Y34)</f>
        <v>0</v>
      </c>
      <c r="Y33" s="125">
        <f>IF('Indicator Date hidden'!Z34="x","x",Y$2-'Indicator Date hidden'!Z34)</f>
        <v>0</v>
      </c>
      <c r="Z33" s="125">
        <f>IF('Indicator Date hidden'!AA34="x","x",Z$2-'Indicator Date hidden'!AA34)</f>
        <v>5</v>
      </c>
      <c r="AA33" s="125">
        <f>IF('Indicator Date hidden'!AB34="x","x",AA$2-'Indicator Date hidden'!AB34)</f>
        <v>0</v>
      </c>
      <c r="AB33" s="125" t="str">
        <f>IF('Indicator Date hidden'!AC34="x","x",AB$2-'Indicator Date hidden'!AC34)</f>
        <v>x</v>
      </c>
      <c r="AC33" s="125">
        <f>IF('Indicator Date hidden'!AD34="x","x",AC$2-'Indicator Date hidden'!AD34)</f>
        <v>1</v>
      </c>
      <c r="AD33" s="125">
        <f>IF('Indicator Date hidden'!AE34="x","x",AD$2-'Indicator Date hidden'!AE34)</f>
        <v>0</v>
      </c>
      <c r="AE33" s="125">
        <f>IF('Indicator Date hidden'!AF34="x","x",AE$2-'Indicator Date hidden'!AF34)</f>
        <v>0</v>
      </c>
      <c r="AF33" s="125">
        <f>IF('Indicator Date hidden'!AG34="x","x",AF$2-'Indicator Date hidden'!AG34)</f>
        <v>0</v>
      </c>
      <c r="AG33" s="125">
        <f>IF('Indicator Date hidden'!AH34="x","x",AG$2-'Indicator Date hidden'!AH34)</f>
        <v>0</v>
      </c>
      <c r="AH33" s="125">
        <f>IF('Indicator Date hidden'!AI34="x","x",AH$2-'Indicator Date hidden'!AI34)</f>
        <v>0</v>
      </c>
      <c r="AI33" s="125">
        <f>IF('Indicator Date hidden'!AJ34="x","x",AI$2-'Indicator Date hidden'!AJ34)</f>
        <v>1</v>
      </c>
      <c r="AJ33" s="125">
        <f>IF('Indicator Date hidden'!AK34="x","x",AJ$2-'Indicator Date hidden'!AK34)</f>
        <v>1</v>
      </c>
      <c r="AK33" s="125">
        <f>IF('Indicator Date hidden'!AL34="x","x",AK$2-'Indicator Date hidden'!AL34)</f>
        <v>1</v>
      </c>
      <c r="AL33" s="125" t="str">
        <f>IF('Indicator Date hidden'!AM34="x","x",AL$2-'Indicator Date hidden'!AM34)</f>
        <v>x</v>
      </c>
      <c r="AM33" s="125">
        <f>IF('Indicator Date hidden'!AN34="x","x",AM$2-'Indicator Date hidden'!AN34)</f>
        <v>1</v>
      </c>
      <c r="AN33" s="125">
        <f>IF('Indicator Date hidden'!AO34="x","x",AN$2-'Indicator Date hidden'!AO34)</f>
        <v>1</v>
      </c>
      <c r="AO33" s="125">
        <f>IF('Indicator Date hidden'!AP34="x","x",AO$2-'Indicator Date hidden'!AP34)</f>
        <v>1</v>
      </c>
      <c r="AP33" s="125" t="str">
        <f>IF('Indicator Date hidden'!AQ34="x","x",AP$2-'Indicator Date hidden'!AQ34)</f>
        <v>x</v>
      </c>
      <c r="AQ33" s="125">
        <f>IF('Indicator Date hidden'!AR34="x","x",AQ$2-'Indicator Date hidden'!AR34)</f>
        <v>0</v>
      </c>
      <c r="AR33" s="125">
        <f>IF('Indicator Date hidden'!AS34="x","x",AR$2-'Indicator Date hidden'!AS34)</f>
        <v>1</v>
      </c>
      <c r="AS33" s="125" t="str">
        <f>IF('Indicator Date hidden'!AT34="x","x",AS$2-'Indicator Date hidden'!AT34)</f>
        <v>x</v>
      </c>
      <c r="AT33" s="125">
        <f>IF('Indicator Date hidden'!AU34="x","x",AT$2-'Indicator Date hidden'!AU34)</f>
        <v>0</v>
      </c>
      <c r="AU33" s="125" t="str">
        <f>IF('Indicator Date hidden'!AV34="x","x",AU$2-'Indicator Date hidden'!AV34)</f>
        <v>x</v>
      </c>
      <c r="AV33" s="125" t="str">
        <f>IF('Indicator Date hidden'!AW34="x","x",AV$2-'Indicator Date hidden'!AW34)</f>
        <v>x</v>
      </c>
      <c r="AW33" s="125" t="str">
        <f>IF('Indicator Date hidden'!AX34="x","x",AW$2-'Indicator Date hidden'!AX34)</f>
        <v>x</v>
      </c>
      <c r="AX33" s="125">
        <f>IF('Indicator Date hidden'!AY34="x","x",AX$2-'Indicator Date hidden'!AY34)</f>
        <v>0</v>
      </c>
      <c r="AY33" s="125">
        <f>IF('Indicator Date hidden'!AZ34="x","x",AY$2-'Indicator Date hidden'!AZ34)</f>
        <v>1</v>
      </c>
      <c r="AZ33" s="125">
        <f>IF('Indicator Date hidden'!BA34="x","x",AZ$2-'Indicator Date hidden'!BA34)</f>
        <v>4</v>
      </c>
      <c r="BA33" s="125">
        <f>IF('Indicator Date hidden'!BB34="x","x",BA$2-'Indicator Date hidden'!BB34)</f>
        <v>0</v>
      </c>
      <c r="BB33" s="125">
        <f>IF('Indicator Date hidden'!BC34="x","x",BB$2-'Indicator Date hidden'!BC34)</f>
        <v>0</v>
      </c>
      <c r="BC33" s="125">
        <f>IF('Indicator Date hidden'!BD34="x","x",BC$2-'Indicator Date hidden'!BD34)</f>
        <v>0</v>
      </c>
      <c r="BD33" s="125" t="str">
        <f>IF('Indicator Date hidden'!BE34="x","x",BD$2-'Indicator Date hidden'!BE34)</f>
        <v>x</v>
      </c>
      <c r="BE33" s="125">
        <f>IF('Indicator Date hidden'!BF34="x","x",BE$2-'Indicator Date hidden'!BF34)</f>
        <v>2</v>
      </c>
      <c r="BF33" s="125">
        <f>IF('Indicator Date hidden'!BG34="x","x",BF$2-'Indicator Date hidden'!BG34)</f>
        <v>0</v>
      </c>
      <c r="BG33" s="125">
        <f>IF('Indicator Date hidden'!BH34="x","x",BG$2-'Indicator Date hidden'!BH34)</f>
        <v>0</v>
      </c>
      <c r="BH33" s="125">
        <f>IF('Indicator Date hidden'!BI34="x","x",BH$2-'Indicator Date hidden'!BI34)</f>
        <v>0</v>
      </c>
      <c r="BI33" s="125">
        <f>IF('Indicator Date hidden'!BJ34="x","x",BI$2-'Indicator Date hidden'!BJ34)</f>
        <v>2</v>
      </c>
      <c r="BJ33" s="125">
        <f>IF('Indicator Date hidden'!BK34="x","x",BJ$2-'Indicator Date hidden'!BK34)</f>
        <v>1</v>
      </c>
      <c r="BK33" s="125">
        <f>IF('Indicator Date hidden'!BL34="x","x",BK$2-'Indicator Date hidden'!BL34)</f>
        <v>1</v>
      </c>
      <c r="BL33" s="125">
        <f>IF('Indicator Date hidden'!BM34="x","x",BL$2-'Indicator Date hidden'!BM34)</f>
        <v>0</v>
      </c>
      <c r="BM33" s="125" t="str">
        <f>IF('Indicator Date hidden'!BN34="x","x",BM$2-'Indicator Date hidden'!BN34)</f>
        <v>x</v>
      </c>
      <c r="BN33" s="125">
        <f>IF('Indicator Date hidden'!BO34="x","x",BN$2-'Indicator Date hidden'!BO34)</f>
        <v>2</v>
      </c>
      <c r="BO33" s="125">
        <f>IF('Indicator Date hidden'!BP34="x","x",BO$2-'Indicator Date hidden'!BP34)</f>
        <v>1</v>
      </c>
      <c r="BP33" s="125">
        <f>IF('Indicator Date hidden'!BQ34="x","x",BP$2-'Indicator Date hidden'!BQ34)</f>
        <v>0</v>
      </c>
      <c r="BQ33" s="125">
        <f>IF('Indicator Date hidden'!BR34="x","x",BQ$2-'Indicator Date hidden'!BR34)</f>
        <v>0</v>
      </c>
      <c r="BR33" s="125">
        <f>IF('Indicator Date hidden'!BS34="x","x",BR$2-'Indicator Date hidden'!BS34)</f>
        <v>0</v>
      </c>
      <c r="BS33" s="125">
        <f>IF('Indicator Date hidden'!BT34="x","x",BS$2-'Indicator Date hidden'!BT34)</f>
        <v>1</v>
      </c>
      <c r="BT33" s="125">
        <f>IF('Indicator Date hidden'!BU34="x","x",BT$2-'Indicator Date hidden'!BU34)</f>
        <v>0</v>
      </c>
      <c r="BU33" s="125">
        <f>IF('Indicator Date hidden'!BV34="x","x",BU$2-'Indicator Date hidden'!BV34)</f>
        <v>0</v>
      </c>
      <c r="BV33" s="125">
        <f>IF('Indicator Date hidden'!BW34="x","x",BV$2-'Indicator Date hidden'!BW34)</f>
        <v>0</v>
      </c>
      <c r="BW33" s="125">
        <f>IF('Indicator Date hidden'!BX34="x","x",BW$2-'Indicator Date hidden'!BX34)</f>
        <v>0</v>
      </c>
      <c r="BX33" s="125">
        <f>IF('Indicator Date hidden'!BY34="x","x",BX$2-'Indicator Date hidden'!BY34)</f>
        <v>2</v>
      </c>
      <c r="BY33" s="3">
        <f t="shared" si="0"/>
        <v>30</v>
      </c>
      <c r="BZ33" s="126">
        <f t="shared" si="1"/>
        <v>0.45454545454545453</v>
      </c>
      <c r="CA33" s="3">
        <f t="shared" si="2"/>
        <v>19</v>
      </c>
      <c r="CB33" s="126">
        <f t="shared" si="3"/>
        <v>0.92411822315011549</v>
      </c>
      <c r="CC33" s="129">
        <f t="shared" si="4"/>
        <v>0</v>
      </c>
    </row>
    <row r="34" spans="1:81" x14ac:dyDescent="0.3">
      <c r="A34" t="s">
        <v>59</v>
      </c>
      <c r="B34" s="125">
        <f>IF('Indicator Date hidden'!C35="x","x",B$2-'Indicator Date hidden'!C35)</f>
        <v>0</v>
      </c>
      <c r="C34" s="125">
        <f>IF('Indicator Date hidden'!D35="x","x",C$2-'Indicator Date hidden'!D35)</f>
        <v>0</v>
      </c>
      <c r="D34" s="125">
        <f>IF('Indicator Date hidden'!E35="x","x",D$2-'Indicator Date hidden'!E35)</f>
        <v>0</v>
      </c>
      <c r="E34" s="125">
        <f>IF('Indicator Date hidden'!F35="x","x",E$2-'Indicator Date hidden'!F35)</f>
        <v>0</v>
      </c>
      <c r="F34" s="125">
        <f>IF('Indicator Date hidden'!G35="x","x",F$2-'Indicator Date hidden'!G35)</f>
        <v>0</v>
      </c>
      <c r="G34" s="125">
        <f>IF('Indicator Date hidden'!H35="x","x",G$2-'Indicator Date hidden'!H35)</f>
        <v>0</v>
      </c>
      <c r="H34" s="125">
        <f>IF('Indicator Date hidden'!I35="x","x",H$2-'Indicator Date hidden'!I35)</f>
        <v>0</v>
      </c>
      <c r="I34" s="125">
        <f>IF('Indicator Date hidden'!J35="x","x",I$2-'Indicator Date hidden'!J35)</f>
        <v>0</v>
      </c>
      <c r="J34" s="125">
        <f>IF('Indicator Date hidden'!K35="x","x",J$2-'Indicator Date hidden'!K35)</f>
        <v>0</v>
      </c>
      <c r="K34" s="125">
        <f>IF('Indicator Date hidden'!L35="x","x",K$2-'Indicator Date hidden'!L35)</f>
        <v>0</v>
      </c>
      <c r="L34" s="125">
        <f>IF('Indicator Date hidden'!M35="x","x",L$2-'Indicator Date hidden'!M35)</f>
        <v>0</v>
      </c>
      <c r="M34" s="125">
        <f>IF('Indicator Date hidden'!N35="x","x",M$2-'Indicator Date hidden'!N35)</f>
        <v>0</v>
      </c>
      <c r="N34" s="125">
        <f>IF('Indicator Date hidden'!O35="x","x",N$2-'Indicator Date hidden'!O35)</f>
        <v>0</v>
      </c>
      <c r="O34" s="125">
        <f>IF('Indicator Date hidden'!P35="x","x",O$2-'Indicator Date hidden'!P35)</f>
        <v>0</v>
      </c>
      <c r="P34" s="125">
        <f>IF('Indicator Date hidden'!Q35="x","x",P$2-'Indicator Date hidden'!Q35)</f>
        <v>0</v>
      </c>
      <c r="Q34" s="125">
        <f>IF('Indicator Date hidden'!R35="x","x",Q$2-'Indicator Date hidden'!R35)</f>
        <v>0</v>
      </c>
      <c r="R34" s="125">
        <f>IF('Indicator Date hidden'!S35="x","x",R$2-'Indicator Date hidden'!S35)</f>
        <v>0</v>
      </c>
      <c r="S34" s="125">
        <f>IF('Indicator Date hidden'!T35="x","x",S$2-'Indicator Date hidden'!T35)</f>
        <v>0</v>
      </c>
      <c r="T34" s="125">
        <f>IF('Indicator Date hidden'!U35="x","x",T$2-'Indicator Date hidden'!U35)</f>
        <v>0</v>
      </c>
      <c r="U34" s="125">
        <f>IF('Indicator Date hidden'!V35="x","x",U$2-'Indicator Date hidden'!V35)</f>
        <v>0</v>
      </c>
      <c r="V34" s="125">
        <f>IF('Indicator Date hidden'!W35="x","x",V$2-'Indicator Date hidden'!W35)</f>
        <v>0</v>
      </c>
      <c r="W34" s="125">
        <f>IF('Indicator Date hidden'!X35="x","x",W$2-'Indicator Date hidden'!X35)</f>
        <v>0</v>
      </c>
      <c r="X34" s="125">
        <f>IF('Indicator Date hidden'!Y35="x","x",X$2-'Indicator Date hidden'!Y35)</f>
        <v>0</v>
      </c>
      <c r="Y34" s="125">
        <f>IF('Indicator Date hidden'!Z35="x","x",Y$2-'Indicator Date hidden'!Z35)</f>
        <v>0</v>
      </c>
      <c r="Z34" s="125" t="str">
        <f>IF('Indicator Date hidden'!AA35="x","x",Z$2-'Indicator Date hidden'!AA35)</f>
        <v>x</v>
      </c>
      <c r="AA34" s="125">
        <f>IF('Indicator Date hidden'!AB35="x","x",AA$2-'Indicator Date hidden'!AB35)</f>
        <v>1</v>
      </c>
      <c r="AB34" s="125">
        <f>IF('Indicator Date hidden'!AC35="x","x",AB$2-'Indicator Date hidden'!AC35)</f>
        <v>3</v>
      </c>
      <c r="AC34" s="125">
        <f>IF('Indicator Date hidden'!AD35="x","x",AC$2-'Indicator Date hidden'!AD35)</f>
        <v>1</v>
      </c>
      <c r="AD34" s="125">
        <f>IF('Indicator Date hidden'!AE35="x","x",AD$2-'Indicator Date hidden'!AE35)</f>
        <v>0</v>
      </c>
      <c r="AE34" s="125">
        <f>IF('Indicator Date hidden'!AF35="x","x",AE$2-'Indicator Date hidden'!AF35)</f>
        <v>0</v>
      </c>
      <c r="AF34" s="125">
        <f>IF('Indicator Date hidden'!AG35="x","x",AF$2-'Indicator Date hidden'!AG35)</f>
        <v>0</v>
      </c>
      <c r="AG34" s="125">
        <f>IF('Indicator Date hidden'!AH35="x","x",AG$2-'Indicator Date hidden'!AH35)</f>
        <v>0</v>
      </c>
      <c r="AH34" s="125">
        <f>IF('Indicator Date hidden'!AI35="x","x",AH$2-'Indicator Date hidden'!AI35)</f>
        <v>0</v>
      </c>
      <c r="AI34" s="125">
        <f>IF('Indicator Date hidden'!AJ35="x","x",AI$2-'Indicator Date hidden'!AJ35)</f>
        <v>1</v>
      </c>
      <c r="AJ34" s="125">
        <f>IF('Indicator Date hidden'!AK35="x","x",AJ$2-'Indicator Date hidden'!AK35)</f>
        <v>1</v>
      </c>
      <c r="AK34" s="125">
        <f>IF('Indicator Date hidden'!AL35="x","x",AK$2-'Indicator Date hidden'!AL35)</f>
        <v>1</v>
      </c>
      <c r="AL34" s="125">
        <f>IF('Indicator Date hidden'!AM35="x","x",AL$2-'Indicator Date hidden'!AM35)</f>
        <v>8</v>
      </c>
      <c r="AM34" s="125">
        <f>IF('Indicator Date hidden'!AN35="x","x",AM$2-'Indicator Date hidden'!AN35)</f>
        <v>1</v>
      </c>
      <c r="AN34" s="125">
        <f>IF('Indicator Date hidden'!AO35="x","x",AN$2-'Indicator Date hidden'!AO35)</f>
        <v>1</v>
      </c>
      <c r="AO34" s="125">
        <f>IF('Indicator Date hidden'!AP35="x","x",AO$2-'Indicator Date hidden'!AP35)</f>
        <v>1</v>
      </c>
      <c r="AP34" s="125">
        <f>IF('Indicator Date hidden'!AQ35="x","x",AP$2-'Indicator Date hidden'!AQ35)</f>
        <v>1</v>
      </c>
      <c r="AQ34" s="125" t="str">
        <f>IF('Indicator Date hidden'!AR35="x","x",AQ$2-'Indicator Date hidden'!AR35)</f>
        <v>x</v>
      </c>
      <c r="AR34" s="125">
        <f>IF('Indicator Date hidden'!AS35="x","x",AR$2-'Indicator Date hidden'!AS35)</f>
        <v>1</v>
      </c>
      <c r="AS34" s="125">
        <f>IF('Indicator Date hidden'!AT35="x","x",AS$2-'Indicator Date hidden'!AT35)</f>
        <v>7</v>
      </c>
      <c r="AT34" s="125">
        <f>IF('Indicator Date hidden'!AU35="x","x",AT$2-'Indicator Date hidden'!AU35)</f>
        <v>0</v>
      </c>
      <c r="AU34" s="125">
        <f>IF('Indicator Date hidden'!AV35="x","x",AU$2-'Indicator Date hidden'!AV35)</f>
        <v>0</v>
      </c>
      <c r="AV34" s="125">
        <f>IF('Indicator Date hidden'!AW35="x","x",AV$2-'Indicator Date hidden'!AW35)</f>
        <v>0</v>
      </c>
      <c r="AW34" s="125">
        <f>IF('Indicator Date hidden'!AX35="x","x",AW$2-'Indicator Date hidden'!AX35)</f>
        <v>0</v>
      </c>
      <c r="AX34" s="125">
        <f>IF('Indicator Date hidden'!AY35="x","x",AX$2-'Indicator Date hidden'!AY35)</f>
        <v>0</v>
      </c>
      <c r="AY34" s="125">
        <f>IF('Indicator Date hidden'!AZ35="x","x",AY$2-'Indicator Date hidden'!AZ35)</f>
        <v>1</v>
      </c>
      <c r="AZ34" s="125">
        <f>IF('Indicator Date hidden'!BA35="x","x",AZ$2-'Indicator Date hidden'!BA35)</f>
        <v>9</v>
      </c>
      <c r="BA34" s="125">
        <f>IF('Indicator Date hidden'!BB35="x","x",BA$2-'Indicator Date hidden'!BB35)</f>
        <v>0</v>
      </c>
      <c r="BB34" s="125">
        <f>IF('Indicator Date hidden'!BC35="x","x",BB$2-'Indicator Date hidden'!BC35)</f>
        <v>0</v>
      </c>
      <c r="BC34" s="125">
        <f>IF('Indicator Date hidden'!BD35="x","x",BC$2-'Indicator Date hidden'!BD35)</f>
        <v>0</v>
      </c>
      <c r="BD34" s="125">
        <f>IF('Indicator Date hidden'!BE35="x","x",BD$2-'Indicator Date hidden'!BE35)</f>
        <v>2</v>
      </c>
      <c r="BE34" s="125">
        <f>IF('Indicator Date hidden'!BF35="x","x",BE$2-'Indicator Date hidden'!BF35)</f>
        <v>1</v>
      </c>
      <c r="BF34" s="125">
        <f>IF('Indicator Date hidden'!BG35="x","x",BF$2-'Indicator Date hidden'!BG35)</f>
        <v>0</v>
      </c>
      <c r="BG34" s="125">
        <f>IF('Indicator Date hidden'!BH35="x","x",BG$2-'Indicator Date hidden'!BH35)</f>
        <v>0</v>
      </c>
      <c r="BH34" s="125">
        <f>IF('Indicator Date hidden'!BI35="x","x",BH$2-'Indicator Date hidden'!BI35)</f>
        <v>0</v>
      </c>
      <c r="BI34" s="125" t="str">
        <f>IF('Indicator Date hidden'!BJ35="x","x",BI$2-'Indicator Date hidden'!BJ35)</f>
        <v>x</v>
      </c>
      <c r="BJ34" s="125">
        <f>IF('Indicator Date hidden'!BK35="x","x",BJ$2-'Indicator Date hidden'!BK35)</f>
        <v>1</v>
      </c>
      <c r="BK34" s="125">
        <f>IF('Indicator Date hidden'!BL35="x","x",BK$2-'Indicator Date hidden'!BL35)</f>
        <v>1</v>
      </c>
      <c r="BL34" s="125">
        <f>IF('Indicator Date hidden'!BM35="x","x",BL$2-'Indicator Date hidden'!BM35)</f>
        <v>0</v>
      </c>
      <c r="BM34" s="125">
        <f>IF('Indicator Date hidden'!BN35="x","x",BM$2-'Indicator Date hidden'!BN35)</f>
        <v>3</v>
      </c>
      <c r="BN34" s="125">
        <f>IF('Indicator Date hidden'!BO35="x","x",BN$2-'Indicator Date hidden'!BO35)</f>
        <v>2</v>
      </c>
      <c r="BO34" s="125">
        <f>IF('Indicator Date hidden'!BP35="x","x",BO$2-'Indicator Date hidden'!BP35)</f>
        <v>1</v>
      </c>
      <c r="BP34" s="125">
        <f>IF('Indicator Date hidden'!BQ35="x","x",BP$2-'Indicator Date hidden'!BQ35)</f>
        <v>0</v>
      </c>
      <c r="BQ34" s="125">
        <f>IF('Indicator Date hidden'!BR35="x","x",BQ$2-'Indicator Date hidden'!BR35)</f>
        <v>1</v>
      </c>
      <c r="BR34" s="125">
        <f>IF('Indicator Date hidden'!BS35="x","x",BR$2-'Indicator Date hidden'!BS35)</f>
        <v>1</v>
      </c>
      <c r="BS34" s="125">
        <f>IF('Indicator Date hidden'!BT35="x","x",BS$2-'Indicator Date hidden'!BT35)</f>
        <v>3</v>
      </c>
      <c r="BT34" s="125">
        <f>IF('Indicator Date hidden'!BU35="x","x",BT$2-'Indicator Date hidden'!BU35)</f>
        <v>0</v>
      </c>
      <c r="BU34" s="125" t="str">
        <f>IF('Indicator Date hidden'!BV35="x","x",BU$2-'Indicator Date hidden'!BV35)</f>
        <v>x</v>
      </c>
      <c r="BV34" s="125">
        <f>IF('Indicator Date hidden'!BW35="x","x",BV$2-'Indicator Date hidden'!BW35)</f>
        <v>0</v>
      </c>
      <c r="BW34" s="125">
        <f>IF('Indicator Date hidden'!BX35="x","x",BW$2-'Indicator Date hidden'!BX35)</f>
        <v>0</v>
      </c>
      <c r="BX34" s="125">
        <f>IF('Indicator Date hidden'!BY35="x","x",BX$2-'Indicator Date hidden'!BY35)</f>
        <v>2</v>
      </c>
      <c r="BY34" s="3">
        <f t="shared" si="0"/>
        <v>56</v>
      </c>
      <c r="BZ34" s="126">
        <f t="shared" si="1"/>
        <v>0.78873239436619713</v>
      </c>
      <c r="CA34" s="3">
        <f t="shared" si="2"/>
        <v>26</v>
      </c>
      <c r="CB34" s="126">
        <f t="shared" si="3"/>
        <v>1.7026532150266964</v>
      </c>
      <c r="CC34" s="129">
        <f t="shared" si="4"/>
        <v>0</v>
      </c>
    </row>
    <row r="35" spans="1:81" x14ac:dyDescent="0.3">
      <c r="A35" t="s">
        <v>61</v>
      </c>
      <c r="B35" s="125">
        <f>IF('Indicator Date hidden'!C36="x","x",B$2-'Indicator Date hidden'!C36)</f>
        <v>0</v>
      </c>
      <c r="C35" s="125">
        <f>IF('Indicator Date hidden'!D36="x","x",C$2-'Indicator Date hidden'!D36)</f>
        <v>0</v>
      </c>
      <c r="D35" s="125">
        <f>IF('Indicator Date hidden'!E36="x","x",D$2-'Indicator Date hidden'!E36)</f>
        <v>0</v>
      </c>
      <c r="E35" s="125">
        <f>IF('Indicator Date hidden'!F36="x","x",E$2-'Indicator Date hidden'!F36)</f>
        <v>0</v>
      </c>
      <c r="F35" s="125">
        <f>IF('Indicator Date hidden'!G36="x","x",F$2-'Indicator Date hidden'!G36)</f>
        <v>0</v>
      </c>
      <c r="G35" s="125">
        <f>IF('Indicator Date hidden'!H36="x","x",G$2-'Indicator Date hidden'!H36)</f>
        <v>0</v>
      </c>
      <c r="H35" s="125">
        <f>IF('Indicator Date hidden'!I36="x","x",H$2-'Indicator Date hidden'!I36)</f>
        <v>0</v>
      </c>
      <c r="I35" s="125">
        <f>IF('Indicator Date hidden'!J36="x","x",I$2-'Indicator Date hidden'!J36)</f>
        <v>0</v>
      </c>
      <c r="J35" s="125">
        <f>IF('Indicator Date hidden'!K36="x","x",J$2-'Indicator Date hidden'!K36)</f>
        <v>0</v>
      </c>
      <c r="K35" s="125">
        <f>IF('Indicator Date hidden'!L36="x","x",K$2-'Indicator Date hidden'!L36)</f>
        <v>0</v>
      </c>
      <c r="L35" s="125">
        <f>IF('Indicator Date hidden'!M36="x","x",L$2-'Indicator Date hidden'!M36)</f>
        <v>0</v>
      </c>
      <c r="M35" s="125">
        <f>IF('Indicator Date hidden'!N36="x","x",M$2-'Indicator Date hidden'!N36)</f>
        <v>0</v>
      </c>
      <c r="N35" s="125">
        <f>IF('Indicator Date hidden'!O36="x","x",N$2-'Indicator Date hidden'!O36)</f>
        <v>0</v>
      </c>
      <c r="O35" s="125">
        <f>IF('Indicator Date hidden'!P36="x","x",O$2-'Indicator Date hidden'!P36)</f>
        <v>0</v>
      </c>
      <c r="P35" s="125">
        <f>IF('Indicator Date hidden'!Q36="x","x",P$2-'Indicator Date hidden'!Q36)</f>
        <v>0</v>
      </c>
      <c r="Q35" s="125">
        <f>IF('Indicator Date hidden'!R36="x","x",Q$2-'Indicator Date hidden'!R36)</f>
        <v>0</v>
      </c>
      <c r="R35" s="125">
        <f>IF('Indicator Date hidden'!S36="x","x",R$2-'Indicator Date hidden'!S36)</f>
        <v>0</v>
      </c>
      <c r="S35" s="125">
        <f>IF('Indicator Date hidden'!T36="x","x",S$2-'Indicator Date hidden'!T36)</f>
        <v>0</v>
      </c>
      <c r="T35" s="125">
        <f>IF('Indicator Date hidden'!U36="x","x",T$2-'Indicator Date hidden'!U36)</f>
        <v>0</v>
      </c>
      <c r="U35" s="125">
        <f>IF('Indicator Date hidden'!V36="x","x",U$2-'Indicator Date hidden'!V36)</f>
        <v>0</v>
      </c>
      <c r="V35" s="125">
        <f>IF('Indicator Date hidden'!W36="x","x",V$2-'Indicator Date hidden'!W36)</f>
        <v>0</v>
      </c>
      <c r="W35" s="125">
        <f>IF('Indicator Date hidden'!X36="x","x",W$2-'Indicator Date hidden'!X36)</f>
        <v>0</v>
      </c>
      <c r="X35" s="125">
        <f>IF('Indicator Date hidden'!Y36="x","x",X$2-'Indicator Date hidden'!Y36)</f>
        <v>0</v>
      </c>
      <c r="Y35" s="125">
        <f>IF('Indicator Date hidden'!Z36="x","x",Y$2-'Indicator Date hidden'!Z36)</f>
        <v>0</v>
      </c>
      <c r="Z35" s="125">
        <f>IF('Indicator Date hidden'!AA36="x","x",Z$2-'Indicator Date hidden'!AA36)</f>
        <v>1</v>
      </c>
      <c r="AA35" s="125">
        <f>IF('Indicator Date hidden'!AB36="x","x",AA$2-'Indicator Date hidden'!AB36)</f>
        <v>0</v>
      </c>
      <c r="AB35" s="125">
        <f>IF('Indicator Date hidden'!AC36="x","x",AB$2-'Indicator Date hidden'!AC36)</f>
        <v>0</v>
      </c>
      <c r="AC35" s="125">
        <f>IF('Indicator Date hidden'!AD36="x","x",AC$2-'Indicator Date hidden'!AD36)</f>
        <v>0</v>
      </c>
      <c r="AD35" s="125">
        <f>IF('Indicator Date hidden'!AE36="x","x",AD$2-'Indicator Date hidden'!AE36)</f>
        <v>0</v>
      </c>
      <c r="AE35" s="125">
        <f>IF('Indicator Date hidden'!AF36="x","x",AE$2-'Indicator Date hidden'!AF36)</f>
        <v>0</v>
      </c>
      <c r="AF35" s="125">
        <f>IF('Indicator Date hidden'!AG36="x","x",AF$2-'Indicator Date hidden'!AG36)</f>
        <v>0</v>
      </c>
      <c r="AG35" s="125">
        <f>IF('Indicator Date hidden'!AH36="x","x",AG$2-'Indicator Date hidden'!AH36)</f>
        <v>0</v>
      </c>
      <c r="AH35" s="125">
        <f>IF('Indicator Date hidden'!AI36="x","x",AH$2-'Indicator Date hidden'!AI36)</f>
        <v>0</v>
      </c>
      <c r="AI35" s="125">
        <f>IF('Indicator Date hidden'!AJ36="x","x",AI$2-'Indicator Date hidden'!AJ36)</f>
        <v>1</v>
      </c>
      <c r="AJ35" s="125">
        <f>IF('Indicator Date hidden'!AK36="x","x",AJ$2-'Indicator Date hidden'!AK36)</f>
        <v>1</v>
      </c>
      <c r="AK35" s="125">
        <f>IF('Indicator Date hidden'!AL36="x","x",AK$2-'Indicator Date hidden'!AL36)</f>
        <v>1</v>
      </c>
      <c r="AL35" s="125">
        <f>IF('Indicator Date hidden'!AM36="x","x",AL$2-'Indicator Date hidden'!AM36)</f>
        <v>3</v>
      </c>
      <c r="AM35" s="125">
        <f>IF('Indicator Date hidden'!AN36="x","x",AM$2-'Indicator Date hidden'!AN36)</f>
        <v>1</v>
      </c>
      <c r="AN35" s="125">
        <f>IF('Indicator Date hidden'!AO36="x","x",AN$2-'Indicator Date hidden'!AO36)</f>
        <v>1</v>
      </c>
      <c r="AO35" s="125">
        <f>IF('Indicator Date hidden'!AP36="x","x",AO$2-'Indicator Date hidden'!AP36)</f>
        <v>1</v>
      </c>
      <c r="AP35" s="125">
        <f>IF('Indicator Date hidden'!AQ36="x","x",AP$2-'Indicator Date hidden'!AQ36)</f>
        <v>1</v>
      </c>
      <c r="AQ35" s="125" t="str">
        <f>IF('Indicator Date hidden'!AR36="x","x",AQ$2-'Indicator Date hidden'!AR36)</f>
        <v>x</v>
      </c>
      <c r="AR35" s="125">
        <f>IF('Indicator Date hidden'!AS36="x","x",AR$2-'Indicator Date hidden'!AS36)</f>
        <v>1</v>
      </c>
      <c r="AS35" s="125">
        <f>IF('Indicator Date hidden'!AT36="x","x",AS$2-'Indicator Date hidden'!AT36)</f>
        <v>2</v>
      </c>
      <c r="AT35" s="125">
        <f>IF('Indicator Date hidden'!AU36="x","x",AT$2-'Indicator Date hidden'!AU36)</f>
        <v>0</v>
      </c>
      <c r="AU35" s="125">
        <f>IF('Indicator Date hidden'!AV36="x","x",AU$2-'Indicator Date hidden'!AV36)</f>
        <v>0</v>
      </c>
      <c r="AV35" s="125">
        <f>IF('Indicator Date hidden'!AW36="x","x",AV$2-'Indicator Date hidden'!AW36)</f>
        <v>0</v>
      </c>
      <c r="AW35" s="125">
        <f>IF('Indicator Date hidden'!AX36="x","x",AW$2-'Indicator Date hidden'!AX36)</f>
        <v>0</v>
      </c>
      <c r="AX35" s="125">
        <f>IF('Indicator Date hidden'!AY36="x","x",AX$2-'Indicator Date hidden'!AY36)</f>
        <v>0</v>
      </c>
      <c r="AY35" s="125">
        <f>IF('Indicator Date hidden'!AZ36="x","x",AY$2-'Indicator Date hidden'!AZ36)</f>
        <v>1</v>
      </c>
      <c r="AZ35" s="125">
        <f>IF('Indicator Date hidden'!BA36="x","x",AZ$2-'Indicator Date hidden'!BA36)</f>
        <v>6</v>
      </c>
      <c r="BA35" s="125">
        <f>IF('Indicator Date hidden'!BB36="x","x",BA$2-'Indicator Date hidden'!BB36)</f>
        <v>0</v>
      </c>
      <c r="BB35" s="125">
        <f>IF('Indicator Date hidden'!BC36="x","x",BB$2-'Indicator Date hidden'!BC36)</f>
        <v>0</v>
      </c>
      <c r="BC35" s="125">
        <f>IF('Indicator Date hidden'!BD36="x","x",BC$2-'Indicator Date hidden'!BD36)</f>
        <v>0</v>
      </c>
      <c r="BD35" s="125">
        <f>IF('Indicator Date hidden'!BE36="x","x",BD$2-'Indicator Date hidden'!BE36)</f>
        <v>2</v>
      </c>
      <c r="BE35" s="125">
        <f>IF('Indicator Date hidden'!BF36="x","x",BE$2-'Indicator Date hidden'!BF36)</f>
        <v>1</v>
      </c>
      <c r="BF35" s="125">
        <f>IF('Indicator Date hidden'!BG36="x","x",BF$2-'Indicator Date hidden'!BG36)</f>
        <v>0</v>
      </c>
      <c r="BG35" s="125">
        <f>IF('Indicator Date hidden'!BH36="x","x",BG$2-'Indicator Date hidden'!BH36)</f>
        <v>0</v>
      </c>
      <c r="BH35" s="125">
        <f>IF('Indicator Date hidden'!BI36="x","x",BH$2-'Indicator Date hidden'!BI36)</f>
        <v>0</v>
      </c>
      <c r="BI35" s="125" t="str">
        <f>IF('Indicator Date hidden'!BJ36="x","x",BI$2-'Indicator Date hidden'!BJ36)</f>
        <v>x</v>
      </c>
      <c r="BJ35" s="125">
        <f>IF('Indicator Date hidden'!BK36="x","x",BJ$2-'Indicator Date hidden'!BK36)</f>
        <v>1</v>
      </c>
      <c r="BK35" s="125">
        <f>IF('Indicator Date hidden'!BL36="x","x",BK$2-'Indicator Date hidden'!BL36)</f>
        <v>1</v>
      </c>
      <c r="BL35" s="125">
        <f>IF('Indicator Date hidden'!BM36="x","x",BL$2-'Indicator Date hidden'!BM36)</f>
        <v>0</v>
      </c>
      <c r="BM35" s="125">
        <f>IF('Indicator Date hidden'!BN36="x","x",BM$2-'Indicator Date hidden'!BN36)</f>
        <v>2</v>
      </c>
      <c r="BN35" s="125">
        <f>IF('Indicator Date hidden'!BO36="x","x",BN$2-'Indicator Date hidden'!BO36)</f>
        <v>3</v>
      </c>
      <c r="BO35" s="125">
        <f>IF('Indicator Date hidden'!BP36="x","x",BO$2-'Indicator Date hidden'!BP36)</f>
        <v>1</v>
      </c>
      <c r="BP35" s="125">
        <f>IF('Indicator Date hidden'!BQ36="x","x",BP$2-'Indicator Date hidden'!BQ36)</f>
        <v>0</v>
      </c>
      <c r="BQ35" s="125">
        <f>IF('Indicator Date hidden'!BR36="x","x",BQ$2-'Indicator Date hidden'!BR36)</f>
        <v>0</v>
      </c>
      <c r="BR35" s="125">
        <f>IF('Indicator Date hidden'!BS36="x","x",BR$2-'Indicator Date hidden'!BS36)</f>
        <v>0</v>
      </c>
      <c r="BS35" s="125">
        <f>IF('Indicator Date hidden'!BT36="x","x",BS$2-'Indicator Date hidden'!BT36)</f>
        <v>2</v>
      </c>
      <c r="BT35" s="125">
        <f>IF('Indicator Date hidden'!BU36="x","x",BT$2-'Indicator Date hidden'!BU36)</f>
        <v>0</v>
      </c>
      <c r="BU35" s="125" t="str">
        <f>IF('Indicator Date hidden'!BV36="x","x",BU$2-'Indicator Date hidden'!BV36)</f>
        <v>x</v>
      </c>
      <c r="BV35" s="125" t="str">
        <f>IF('Indicator Date hidden'!BW36="x","x",BV$2-'Indicator Date hidden'!BW36)</f>
        <v>x</v>
      </c>
      <c r="BW35" s="125">
        <f>IF('Indicator Date hidden'!BX36="x","x",BW$2-'Indicator Date hidden'!BX36)</f>
        <v>0</v>
      </c>
      <c r="BX35" s="125">
        <f>IF('Indicator Date hidden'!BY36="x","x",BX$2-'Indicator Date hidden'!BY36)</f>
        <v>2</v>
      </c>
      <c r="BY35" s="3">
        <f t="shared" ref="BY35:BY66" si="5">SUM(B35:BX35)</f>
        <v>36</v>
      </c>
      <c r="BZ35" s="126">
        <f t="shared" ref="BZ35:BZ66" si="6">BY35/COUNT(B35:BX35)</f>
        <v>0.50704225352112675</v>
      </c>
      <c r="CA35" s="3">
        <f t="shared" ref="CA35:CA66" si="7">COUNTIF(B35:BX35,"&gt;0")</f>
        <v>22</v>
      </c>
      <c r="CB35" s="126">
        <f t="shared" ref="CB35:CB66" si="8">_xlfn.STDEV.P(B35:BX35)</f>
        <v>0.99113307525403838</v>
      </c>
      <c r="CC35" s="129">
        <f t="shared" ref="CC35:CC66" si="9">MEDIAN(B35:BX35)</f>
        <v>0</v>
      </c>
    </row>
    <row r="36" spans="1:81" x14ac:dyDescent="0.3">
      <c r="A36" t="s">
        <v>63</v>
      </c>
      <c r="B36" s="125">
        <f>IF('Indicator Date hidden'!C37="x","x",B$2-'Indicator Date hidden'!C37)</f>
        <v>0</v>
      </c>
      <c r="C36" s="125">
        <f>IF('Indicator Date hidden'!D37="x","x",C$2-'Indicator Date hidden'!D37)</f>
        <v>0</v>
      </c>
      <c r="D36" s="125">
        <f>IF('Indicator Date hidden'!E37="x","x",D$2-'Indicator Date hidden'!E37)</f>
        <v>0</v>
      </c>
      <c r="E36" s="125">
        <f>IF('Indicator Date hidden'!F37="x","x",E$2-'Indicator Date hidden'!F37)</f>
        <v>0</v>
      </c>
      <c r="F36" s="125">
        <f>IF('Indicator Date hidden'!G37="x","x",F$2-'Indicator Date hidden'!G37)</f>
        <v>0</v>
      </c>
      <c r="G36" s="125">
        <f>IF('Indicator Date hidden'!H37="x","x",G$2-'Indicator Date hidden'!H37)</f>
        <v>0</v>
      </c>
      <c r="H36" s="125">
        <f>IF('Indicator Date hidden'!I37="x","x",H$2-'Indicator Date hidden'!I37)</f>
        <v>0</v>
      </c>
      <c r="I36" s="125">
        <f>IF('Indicator Date hidden'!J37="x","x",I$2-'Indicator Date hidden'!J37)</f>
        <v>0</v>
      </c>
      <c r="J36" s="125">
        <f>IF('Indicator Date hidden'!K37="x","x",J$2-'Indicator Date hidden'!K37)</f>
        <v>0</v>
      </c>
      <c r="K36" s="125">
        <f>IF('Indicator Date hidden'!L37="x","x",K$2-'Indicator Date hidden'!L37)</f>
        <v>0</v>
      </c>
      <c r="L36" s="125">
        <f>IF('Indicator Date hidden'!M37="x","x",L$2-'Indicator Date hidden'!M37)</f>
        <v>0</v>
      </c>
      <c r="M36" s="125">
        <f>IF('Indicator Date hidden'!N37="x","x",M$2-'Indicator Date hidden'!N37)</f>
        <v>0</v>
      </c>
      <c r="N36" s="125">
        <f>IF('Indicator Date hidden'!O37="x","x",N$2-'Indicator Date hidden'!O37)</f>
        <v>0</v>
      </c>
      <c r="O36" s="125">
        <f>IF('Indicator Date hidden'!P37="x","x",O$2-'Indicator Date hidden'!P37)</f>
        <v>0</v>
      </c>
      <c r="P36" s="125">
        <f>IF('Indicator Date hidden'!Q37="x","x",P$2-'Indicator Date hidden'!Q37)</f>
        <v>0</v>
      </c>
      <c r="Q36" s="125">
        <f>IF('Indicator Date hidden'!R37="x","x",Q$2-'Indicator Date hidden'!R37)</f>
        <v>0</v>
      </c>
      <c r="R36" s="125">
        <f>IF('Indicator Date hidden'!S37="x","x",R$2-'Indicator Date hidden'!S37)</f>
        <v>0</v>
      </c>
      <c r="S36" s="125">
        <f>IF('Indicator Date hidden'!T37="x","x",S$2-'Indicator Date hidden'!T37)</f>
        <v>0</v>
      </c>
      <c r="T36" s="125">
        <f>IF('Indicator Date hidden'!U37="x","x",T$2-'Indicator Date hidden'!U37)</f>
        <v>0</v>
      </c>
      <c r="U36" s="125">
        <f>IF('Indicator Date hidden'!V37="x","x",U$2-'Indicator Date hidden'!V37)</f>
        <v>0</v>
      </c>
      <c r="V36" s="125">
        <f>IF('Indicator Date hidden'!W37="x","x",V$2-'Indicator Date hidden'!W37)</f>
        <v>0</v>
      </c>
      <c r="W36" s="125">
        <f>IF('Indicator Date hidden'!X37="x","x",W$2-'Indicator Date hidden'!X37)</f>
        <v>0</v>
      </c>
      <c r="X36" s="125">
        <f>IF('Indicator Date hidden'!Y37="x","x",X$2-'Indicator Date hidden'!Y37)</f>
        <v>0</v>
      </c>
      <c r="Y36" s="125">
        <f>IF('Indicator Date hidden'!Z37="x","x",Y$2-'Indicator Date hidden'!Z37)</f>
        <v>0</v>
      </c>
      <c r="Z36" s="125" t="str">
        <f>IF('Indicator Date hidden'!AA37="x","x",Z$2-'Indicator Date hidden'!AA37)</f>
        <v>x</v>
      </c>
      <c r="AA36" s="125">
        <f>IF('Indicator Date hidden'!AB37="x","x",AA$2-'Indicator Date hidden'!AB37)</f>
        <v>0</v>
      </c>
      <c r="AB36" s="125" t="str">
        <f>IF('Indicator Date hidden'!AC37="x","x",AB$2-'Indicator Date hidden'!AC37)</f>
        <v>x</v>
      </c>
      <c r="AC36" s="125">
        <f>IF('Indicator Date hidden'!AD37="x","x",AC$2-'Indicator Date hidden'!AD37)</f>
        <v>0</v>
      </c>
      <c r="AD36" s="125">
        <f>IF('Indicator Date hidden'!AE37="x","x",AD$2-'Indicator Date hidden'!AE37)</f>
        <v>0</v>
      </c>
      <c r="AE36" s="125">
        <f>IF('Indicator Date hidden'!AF37="x","x",AE$2-'Indicator Date hidden'!AF37)</f>
        <v>1</v>
      </c>
      <c r="AF36" s="125">
        <f>IF('Indicator Date hidden'!AG37="x","x",AF$2-'Indicator Date hidden'!AG37)</f>
        <v>0</v>
      </c>
      <c r="AG36" s="125">
        <f>IF('Indicator Date hidden'!AH37="x","x",AG$2-'Indicator Date hidden'!AH37)</f>
        <v>0</v>
      </c>
      <c r="AH36" s="125">
        <f>IF('Indicator Date hidden'!AI37="x","x",AH$2-'Indicator Date hidden'!AI37)</f>
        <v>0</v>
      </c>
      <c r="AI36" s="125">
        <f>IF('Indicator Date hidden'!AJ37="x","x",AI$2-'Indicator Date hidden'!AJ37)</f>
        <v>1</v>
      </c>
      <c r="AJ36" s="125">
        <f>IF('Indicator Date hidden'!AK37="x","x",AJ$2-'Indicator Date hidden'!AK37)</f>
        <v>1</v>
      </c>
      <c r="AK36" s="125">
        <f>IF('Indicator Date hidden'!AL37="x","x",AK$2-'Indicator Date hidden'!AL37)</f>
        <v>1</v>
      </c>
      <c r="AL36" s="125" t="str">
        <f>IF('Indicator Date hidden'!AM37="x","x",AL$2-'Indicator Date hidden'!AM37)</f>
        <v>x</v>
      </c>
      <c r="AM36" s="125">
        <f>IF('Indicator Date hidden'!AN37="x","x",AM$2-'Indicator Date hidden'!AN37)</f>
        <v>1</v>
      </c>
      <c r="AN36" s="125">
        <f>IF('Indicator Date hidden'!AO37="x","x",AN$2-'Indicator Date hidden'!AO37)</f>
        <v>1</v>
      </c>
      <c r="AO36" s="125">
        <f>IF('Indicator Date hidden'!AP37="x","x",AO$2-'Indicator Date hidden'!AP37)</f>
        <v>1</v>
      </c>
      <c r="AP36" s="125">
        <f>IF('Indicator Date hidden'!AQ37="x","x",AP$2-'Indicator Date hidden'!AQ37)</f>
        <v>1</v>
      </c>
      <c r="AQ36" s="125">
        <f>IF('Indicator Date hidden'!AR37="x","x",AQ$2-'Indicator Date hidden'!AR37)</f>
        <v>0</v>
      </c>
      <c r="AR36" s="125">
        <f>IF('Indicator Date hidden'!AS37="x","x",AR$2-'Indicator Date hidden'!AS37)</f>
        <v>1</v>
      </c>
      <c r="AS36" s="125">
        <f>IF('Indicator Date hidden'!AT37="x","x",AS$2-'Indicator Date hidden'!AT37)</f>
        <v>3</v>
      </c>
      <c r="AT36" s="125">
        <f>IF('Indicator Date hidden'!AU37="x","x",AT$2-'Indicator Date hidden'!AU37)</f>
        <v>0</v>
      </c>
      <c r="AU36" s="125">
        <f>IF('Indicator Date hidden'!AV37="x","x",AU$2-'Indicator Date hidden'!AV37)</f>
        <v>0</v>
      </c>
      <c r="AV36" s="125">
        <f>IF('Indicator Date hidden'!AW37="x","x",AV$2-'Indicator Date hidden'!AW37)</f>
        <v>0</v>
      </c>
      <c r="AW36" s="125" t="str">
        <f>IF('Indicator Date hidden'!AX37="x","x",AW$2-'Indicator Date hidden'!AX37)</f>
        <v>x</v>
      </c>
      <c r="AX36" s="125">
        <f>IF('Indicator Date hidden'!AY37="x","x",AX$2-'Indicator Date hidden'!AY37)</f>
        <v>0</v>
      </c>
      <c r="AY36" s="125">
        <f>IF('Indicator Date hidden'!AZ37="x","x",AY$2-'Indicator Date hidden'!AZ37)</f>
        <v>1</v>
      </c>
      <c r="AZ36" s="125">
        <f>IF('Indicator Date hidden'!BA37="x","x",AZ$2-'Indicator Date hidden'!BA37)</f>
        <v>0</v>
      </c>
      <c r="BA36" s="125">
        <f>IF('Indicator Date hidden'!BB37="x","x",BA$2-'Indicator Date hidden'!BB37)</f>
        <v>0</v>
      </c>
      <c r="BB36" s="125">
        <f>IF('Indicator Date hidden'!BC37="x","x",BB$2-'Indicator Date hidden'!BC37)</f>
        <v>0</v>
      </c>
      <c r="BC36" s="125">
        <f>IF('Indicator Date hidden'!BD37="x","x",BC$2-'Indicator Date hidden'!BD37)</f>
        <v>0</v>
      </c>
      <c r="BD36" s="125" t="str">
        <f>IF('Indicator Date hidden'!BE37="x","x",BD$2-'Indicator Date hidden'!BE37)</f>
        <v>x</v>
      </c>
      <c r="BE36" s="125">
        <f>IF('Indicator Date hidden'!BF37="x","x",BE$2-'Indicator Date hidden'!BF37)</f>
        <v>2</v>
      </c>
      <c r="BF36" s="125">
        <f>IF('Indicator Date hidden'!BG37="x","x",BF$2-'Indicator Date hidden'!BG37)</f>
        <v>0</v>
      </c>
      <c r="BG36" s="125">
        <f>IF('Indicator Date hidden'!BH37="x","x",BG$2-'Indicator Date hidden'!BH37)</f>
        <v>0</v>
      </c>
      <c r="BH36" s="125">
        <f>IF('Indicator Date hidden'!BI37="x","x",BH$2-'Indicator Date hidden'!BI37)</f>
        <v>0</v>
      </c>
      <c r="BI36" s="125">
        <f>IF('Indicator Date hidden'!BJ37="x","x",BI$2-'Indicator Date hidden'!BJ37)</f>
        <v>2</v>
      </c>
      <c r="BJ36" s="125">
        <f>IF('Indicator Date hidden'!BK37="x","x",BJ$2-'Indicator Date hidden'!BK37)</f>
        <v>1</v>
      </c>
      <c r="BK36" s="125">
        <f>IF('Indicator Date hidden'!BL37="x","x",BK$2-'Indicator Date hidden'!BL37)</f>
        <v>1</v>
      </c>
      <c r="BL36" s="125">
        <f>IF('Indicator Date hidden'!BM37="x","x",BL$2-'Indicator Date hidden'!BM37)</f>
        <v>0</v>
      </c>
      <c r="BM36" s="125">
        <f>IF('Indicator Date hidden'!BN37="x","x",BM$2-'Indicator Date hidden'!BN37)</f>
        <v>3</v>
      </c>
      <c r="BN36" s="125">
        <f>IF('Indicator Date hidden'!BO37="x","x",BN$2-'Indicator Date hidden'!BO37)</f>
        <v>2</v>
      </c>
      <c r="BO36" s="125">
        <f>IF('Indicator Date hidden'!BP37="x","x",BO$2-'Indicator Date hidden'!BP37)</f>
        <v>1</v>
      </c>
      <c r="BP36" s="125">
        <f>IF('Indicator Date hidden'!BQ37="x","x",BP$2-'Indicator Date hidden'!BQ37)</f>
        <v>0</v>
      </c>
      <c r="BQ36" s="125">
        <f>IF('Indicator Date hidden'!BR37="x","x",BQ$2-'Indicator Date hidden'!BR37)</f>
        <v>0</v>
      </c>
      <c r="BR36" s="125">
        <f>IF('Indicator Date hidden'!BS37="x","x",BR$2-'Indicator Date hidden'!BS37)</f>
        <v>0</v>
      </c>
      <c r="BS36" s="125">
        <f>IF('Indicator Date hidden'!BT37="x","x",BS$2-'Indicator Date hidden'!BT37)</f>
        <v>2</v>
      </c>
      <c r="BT36" s="125">
        <f>IF('Indicator Date hidden'!BU37="x","x",BT$2-'Indicator Date hidden'!BU37)</f>
        <v>0</v>
      </c>
      <c r="BU36" s="125">
        <f>IF('Indicator Date hidden'!BV37="x","x",BU$2-'Indicator Date hidden'!BV37)</f>
        <v>0</v>
      </c>
      <c r="BV36" s="125">
        <f>IF('Indicator Date hidden'!BW37="x","x",BV$2-'Indicator Date hidden'!BW37)</f>
        <v>0</v>
      </c>
      <c r="BW36" s="125">
        <f>IF('Indicator Date hidden'!BX37="x","x",BW$2-'Indicator Date hidden'!BX37)</f>
        <v>0</v>
      </c>
      <c r="BX36" s="125">
        <f>IF('Indicator Date hidden'!BY37="x","x",BX$2-'Indicator Date hidden'!BY37)</f>
        <v>2</v>
      </c>
      <c r="BY36" s="3">
        <f t="shared" si="5"/>
        <v>29</v>
      </c>
      <c r="BZ36" s="126">
        <f t="shared" si="6"/>
        <v>0.41428571428571431</v>
      </c>
      <c r="CA36" s="3">
        <f t="shared" si="7"/>
        <v>20</v>
      </c>
      <c r="CB36" s="126">
        <f t="shared" si="8"/>
        <v>0.7462833078062272</v>
      </c>
      <c r="CC36" s="129">
        <f t="shared" si="9"/>
        <v>0</v>
      </c>
    </row>
    <row r="37" spans="1:81" x14ac:dyDescent="0.3">
      <c r="A37" t="s">
        <v>65</v>
      </c>
      <c r="B37" s="125">
        <f>IF('Indicator Date hidden'!C38="x","x",B$2-'Indicator Date hidden'!C38)</f>
        <v>0</v>
      </c>
      <c r="C37" s="125">
        <f>IF('Indicator Date hidden'!D38="x","x",C$2-'Indicator Date hidden'!D38)</f>
        <v>0</v>
      </c>
      <c r="D37" s="125">
        <f>IF('Indicator Date hidden'!E38="x","x",D$2-'Indicator Date hidden'!E38)</f>
        <v>0</v>
      </c>
      <c r="E37" s="125">
        <f>IF('Indicator Date hidden'!F38="x","x",E$2-'Indicator Date hidden'!F38)</f>
        <v>0</v>
      </c>
      <c r="F37" s="125">
        <f>IF('Indicator Date hidden'!G38="x","x",F$2-'Indicator Date hidden'!G38)</f>
        <v>0</v>
      </c>
      <c r="G37" s="125">
        <f>IF('Indicator Date hidden'!H38="x","x",G$2-'Indicator Date hidden'!H38)</f>
        <v>0</v>
      </c>
      <c r="H37" s="125">
        <f>IF('Indicator Date hidden'!I38="x","x",H$2-'Indicator Date hidden'!I38)</f>
        <v>0</v>
      </c>
      <c r="I37" s="125">
        <f>IF('Indicator Date hidden'!J38="x","x",I$2-'Indicator Date hidden'!J38)</f>
        <v>0</v>
      </c>
      <c r="J37" s="125">
        <f>IF('Indicator Date hidden'!K38="x","x",J$2-'Indicator Date hidden'!K38)</f>
        <v>0</v>
      </c>
      <c r="K37" s="125">
        <f>IF('Indicator Date hidden'!L38="x","x",K$2-'Indicator Date hidden'!L38)</f>
        <v>0</v>
      </c>
      <c r="L37" s="125">
        <f>IF('Indicator Date hidden'!M38="x","x",L$2-'Indicator Date hidden'!M38)</f>
        <v>0</v>
      </c>
      <c r="M37" s="125">
        <f>IF('Indicator Date hidden'!N38="x","x",M$2-'Indicator Date hidden'!N38)</f>
        <v>0</v>
      </c>
      <c r="N37" s="125">
        <f>IF('Indicator Date hidden'!O38="x","x",N$2-'Indicator Date hidden'!O38)</f>
        <v>0</v>
      </c>
      <c r="O37" s="125">
        <f>IF('Indicator Date hidden'!P38="x","x",O$2-'Indicator Date hidden'!P38)</f>
        <v>0</v>
      </c>
      <c r="P37" s="125">
        <f>IF('Indicator Date hidden'!Q38="x","x",P$2-'Indicator Date hidden'!Q38)</f>
        <v>0</v>
      </c>
      <c r="Q37" s="125">
        <f>IF('Indicator Date hidden'!R38="x","x",Q$2-'Indicator Date hidden'!R38)</f>
        <v>0</v>
      </c>
      <c r="R37" s="125">
        <f>IF('Indicator Date hidden'!S38="x","x",R$2-'Indicator Date hidden'!S38)</f>
        <v>0</v>
      </c>
      <c r="S37" s="125">
        <f>IF('Indicator Date hidden'!T38="x","x",S$2-'Indicator Date hidden'!T38)</f>
        <v>0</v>
      </c>
      <c r="T37" s="125">
        <f>IF('Indicator Date hidden'!U38="x","x",T$2-'Indicator Date hidden'!U38)</f>
        <v>0</v>
      </c>
      <c r="U37" s="125">
        <f>IF('Indicator Date hidden'!V38="x","x",U$2-'Indicator Date hidden'!V38)</f>
        <v>0</v>
      </c>
      <c r="V37" s="125">
        <f>IF('Indicator Date hidden'!W38="x","x",V$2-'Indicator Date hidden'!W38)</f>
        <v>0</v>
      </c>
      <c r="W37" s="125">
        <f>IF('Indicator Date hidden'!X38="x","x",W$2-'Indicator Date hidden'!X38)</f>
        <v>0</v>
      </c>
      <c r="X37" s="125">
        <f>IF('Indicator Date hidden'!Y38="x","x",X$2-'Indicator Date hidden'!Y38)</f>
        <v>0</v>
      </c>
      <c r="Y37" s="125">
        <f>IF('Indicator Date hidden'!Z38="x","x",Y$2-'Indicator Date hidden'!Z38)</f>
        <v>0</v>
      </c>
      <c r="Z37" s="125" t="str">
        <f>IF('Indicator Date hidden'!AA38="x","x",Z$2-'Indicator Date hidden'!AA38)</f>
        <v>x</v>
      </c>
      <c r="AA37" s="125">
        <f>IF('Indicator Date hidden'!AB38="x","x",AA$2-'Indicator Date hidden'!AB38)</f>
        <v>0</v>
      </c>
      <c r="AB37" s="125" t="str">
        <f>IF('Indicator Date hidden'!AC38="x","x",AB$2-'Indicator Date hidden'!AC38)</f>
        <v>x</v>
      </c>
      <c r="AC37" s="125">
        <f>IF('Indicator Date hidden'!AD38="x","x",AC$2-'Indicator Date hidden'!AD38)</f>
        <v>4</v>
      </c>
      <c r="AD37" s="125">
        <f>IF('Indicator Date hidden'!AE38="x","x",AD$2-'Indicator Date hidden'!AE38)</f>
        <v>0</v>
      </c>
      <c r="AE37" s="125">
        <f>IF('Indicator Date hidden'!AF38="x","x",AE$2-'Indicator Date hidden'!AF38)</f>
        <v>1</v>
      </c>
      <c r="AF37" s="125">
        <f>IF('Indicator Date hidden'!AG38="x","x",AF$2-'Indicator Date hidden'!AG38)</f>
        <v>0</v>
      </c>
      <c r="AG37" s="125">
        <f>IF('Indicator Date hidden'!AH38="x","x",AG$2-'Indicator Date hidden'!AH38)</f>
        <v>0</v>
      </c>
      <c r="AH37" s="125">
        <f>IF('Indicator Date hidden'!AI38="x","x",AH$2-'Indicator Date hidden'!AI38)</f>
        <v>0</v>
      </c>
      <c r="AI37" s="125">
        <f>IF('Indicator Date hidden'!AJ38="x","x",AI$2-'Indicator Date hidden'!AJ38)</f>
        <v>1</v>
      </c>
      <c r="AJ37" s="125">
        <f>IF('Indicator Date hidden'!AK38="x","x",AJ$2-'Indicator Date hidden'!AK38)</f>
        <v>1</v>
      </c>
      <c r="AK37" s="125">
        <f>IF('Indicator Date hidden'!AL38="x","x",AK$2-'Indicator Date hidden'!AL38)</f>
        <v>1</v>
      </c>
      <c r="AL37" s="125">
        <f>IF('Indicator Date hidden'!AM38="x","x",AL$2-'Indicator Date hidden'!AM38)</f>
        <v>6</v>
      </c>
      <c r="AM37" s="125">
        <f>IF('Indicator Date hidden'!AN38="x","x",AM$2-'Indicator Date hidden'!AN38)</f>
        <v>1</v>
      </c>
      <c r="AN37" s="125">
        <f>IF('Indicator Date hidden'!AO38="x","x",AN$2-'Indicator Date hidden'!AO38)</f>
        <v>1</v>
      </c>
      <c r="AO37" s="125">
        <f>IF('Indicator Date hidden'!AP38="x","x",AO$2-'Indicator Date hidden'!AP38)</f>
        <v>1</v>
      </c>
      <c r="AP37" s="125">
        <f>IF('Indicator Date hidden'!AQ38="x","x",AP$2-'Indicator Date hidden'!AQ38)</f>
        <v>1</v>
      </c>
      <c r="AQ37" s="125">
        <f>IF('Indicator Date hidden'!AR38="x","x",AQ$2-'Indicator Date hidden'!AR38)</f>
        <v>0</v>
      </c>
      <c r="AR37" s="125">
        <f>IF('Indicator Date hidden'!AS38="x","x",AR$2-'Indicator Date hidden'!AS38)</f>
        <v>1</v>
      </c>
      <c r="AS37" s="125">
        <f>IF('Indicator Date hidden'!AT38="x","x",AS$2-'Indicator Date hidden'!AT38)</f>
        <v>7</v>
      </c>
      <c r="AT37" s="125">
        <f>IF('Indicator Date hidden'!AU38="x","x",AT$2-'Indicator Date hidden'!AU38)</f>
        <v>0</v>
      </c>
      <c r="AU37" s="125" t="str">
        <f>IF('Indicator Date hidden'!AV38="x","x",AU$2-'Indicator Date hidden'!AV38)</f>
        <v>x</v>
      </c>
      <c r="AV37" s="125" t="str">
        <f>IF('Indicator Date hidden'!AW38="x","x",AV$2-'Indicator Date hidden'!AW38)</f>
        <v>x</v>
      </c>
      <c r="AW37" s="125">
        <f>IF('Indicator Date hidden'!AX38="x","x",AW$2-'Indicator Date hidden'!AX38)</f>
        <v>0</v>
      </c>
      <c r="AX37" s="125">
        <f>IF('Indicator Date hidden'!AY38="x","x",AX$2-'Indicator Date hidden'!AY38)</f>
        <v>0</v>
      </c>
      <c r="AY37" s="125">
        <f>IF('Indicator Date hidden'!AZ38="x","x",AY$2-'Indicator Date hidden'!AZ38)</f>
        <v>1</v>
      </c>
      <c r="AZ37" s="125">
        <f>IF('Indicator Date hidden'!BA38="x","x",AZ$2-'Indicator Date hidden'!BA38)</f>
        <v>2</v>
      </c>
      <c r="BA37" s="125">
        <f>IF('Indicator Date hidden'!BB38="x","x",BA$2-'Indicator Date hidden'!BB38)</f>
        <v>0</v>
      </c>
      <c r="BB37" s="125">
        <f>IF('Indicator Date hidden'!BC38="x","x",BB$2-'Indicator Date hidden'!BC38)</f>
        <v>0</v>
      </c>
      <c r="BC37" s="125">
        <f>IF('Indicator Date hidden'!BD38="x","x",BC$2-'Indicator Date hidden'!BD38)</f>
        <v>0</v>
      </c>
      <c r="BD37" s="125" t="str">
        <f>IF('Indicator Date hidden'!BE38="x","x",BD$2-'Indicator Date hidden'!BE38)</f>
        <v>x</v>
      </c>
      <c r="BE37" s="125">
        <f>IF('Indicator Date hidden'!BF38="x","x",BE$2-'Indicator Date hidden'!BF38)</f>
        <v>2</v>
      </c>
      <c r="BF37" s="125">
        <f>IF('Indicator Date hidden'!BG38="x","x",BF$2-'Indicator Date hidden'!BG38)</f>
        <v>0</v>
      </c>
      <c r="BG37" s="125">
        <f>IF('Indicator Date hidden'!BH38="x","x",BG$2-'Indicator Date hidden'!BH38)</f>
        <v>0</v>
      </c>
      <c r="BH37" s="125">
        <f>IF('Indicator Date hidden'!BI38="x","x",BH$2-'Indicator Date hidden'!BI38)</f>
        <v>0</v>
      </c>
      <c r="BI37" s="125">
        <f>IF('Indicator Date hidden'!BJ38="x","x",BI$2-'Indicator Date hidden'!BJ38)</f>
        <v>2</v>
      </c>
      <c r="BJ37" s="125">
        <f>IF('Indicator Date hidden'!BK38="x","x",BJ$2-'Indicator Date hidden'!BK38)</f>
        <v>1</v>
      </c>
      <c r="BK37" s="125">
        <f>IF('Indicator Date hidden'!BL38="x","x",BK$2-'Indicator Date hidden'!BL38)</f>
        <v>1</v>
      </c>
      <c r="BL37" s="125">
        <f>IF('Indicator Date hidden'!BM38="x","x",BL$2-'Indicator Date hidden'!BM38)</f>
        <v>0</v>
      </c>
      <c r="BM37" s="125">
        <f>IF('Indicator Date hidden'!BN38="x","x",BM$2-'Indicator Date hidden'!BN38)</f>
        <v>3</v>
      </c>
      <c r="BN37" s="125">
        <f>IF('Indicator Date hidden'!BO38="x","x",BN$2-'Indicator Date hidden'!BO38)</f>
        <v>2</v>
      </c>
      <c r="BO37" s="125">
        <f>IF('Indicator Date hidden'!BP38="x","x",BO$2-'Indicator Date hidden'!BP38)</f>
        <v>1</v>
      </c>
      <c r="BP37" s="125">
        <f>IF('Indicator Date hidden'!BQ38="x","x",BP$2-'Indicator Date hidden'!BQ38)</f>
        <v>0</v>
      </c>
      <c r="BQ37" s="125">
        <f>IF('Indicator Date hidden'!BR38="x","x",BQ$2-'Indicator Date hidden'!BR38)</f>
        <v>0</v>
      </c>
      <c r="BR37" s="125">
        <f>IF('Indicator Date hidden'!BS38="x","x",BR$2-'Indicator Date hidden'!BS38)</f>
        <v>0</v>
      </c>
      <c r="BS37" s="125">
        <f>IF('Indicator Date hidden'!BT38="x","x",BS$2-'Indicator Date hidden'!BT38)</f>
        <v>3</v>
      </c>
      <c r="BT37" s="125">
        <f>IF('Indicator Date hidden'!BU38="x","x",BT$2-'Indicator Date hidden'!BU38)</f>
        <v>0</v>
      </c>
      <c r="BU37" s="125">
        <f>IF('Indicator Date hidden'!BV38="x","x",BU$2-'Indicator Date hidden'!BV38)</f>
        <v>0</v>
      </c>
      <c r="BV37" s="125" t="str">
        <f>IF('Indicator Date hidden'!BW38="x","x",BV$2-'Indicator Date hidden'!BW38)</f>
        <v>x</v>
      </c>
      <c r="BW37" s="125">
        <f>IF('Indicator Date hidden'!BX38="x","x",BW$2-'Indicator Date hidden'!BX38)</f>
        <v>0</v>
      </c>
      <c r="BX37" s="125">
        <f>IF('Indicator Date hidden'!BY38="x","x",BX$2-'Indicator Date hidden'!BY38)</f>
        <v>2</v>
      </c>
      <c r="BY37" s="3">
        <f t="shared" si="5"/>
        <v>46</v>
      </c>
      <c r="BZ37" s="126">
        <f t="shared" si="6"/>
        <v>0.66666666666666663</v>
      </c>
      <c r="CA37" s="3">
        <f t="shared" si="7"/>
        <v>23</v>
      </c>
      <c r="CB37" s="126">
        <f t="shared" si="8"/>
        <v>1.3260671575301883</v>
      </c>
      <c r="CC37" s="129">
        <f t="shared" si="9"/>
        <v>0</v>
      </c>
    </row>
    <row r="38" spans="1:81" x14ac:dyDescent="0.3">
      <c r="A38" t="s">
        <v>66</v>
      </c>
      <c r="B38" s="125">
        <f>IF('Indicator Date hidden'!C39="x","x",B$2-'Indicator Date hidden'!C39)</f>
        <v>0</v>
      </c>
      <c r="C38" s="125">
        <f>IF('Indicator Date hidden'!D39="x","x",C$2-'Indicator Date hidden'!D39)</f>
        <v>0</v>
      </c>
      <c r="D38" s="125">
        <f>IF('Indicator Date hidden'!E39="x","x",D$2-'Indicator Date hidden'!E39)</f>
        <v>0</v>
      </c>
      <c r="E38" s="125">
        <f>IF('Indicator Date hidden'!F39="x","x",E$2-'Indicator Date hidden'!F39)</f>
        <v>0</v>
      </c>
      <c r="F38" s="125">
        <f>IF('Indicator Date hidden'!G39="x","x",F$2-'Indicator Date hidden'!G39)</f>
        <v>0</v>
      </c>
      <c r="G38" s="125">
        <f>IF('Indicator Date hidden'!H39="x","x",G$2-'Indicator Date hidden'!H39)</f>
        <v>0</v>
      </c>
      <c r="H38" s="125">
        <f>IF('Indicator Date hidden'!I39="x","x",H$2-'Indicator Date hidden'!I39)</f>
        <v>0</v>
      </c>
      <c r="I38" s="125">
        <f>IF('Indicator Date hidden'!J39="x","x",I$2-'Indicator Date hidden'!J39)</f>
        <v>0</v>
      </c>
      <c r="J38" s="125">
        <f>IF('Indicator Date hidden'!K39="x","x",J$2-'Indicator Date hidden'!K39)</f>
        <v>0</v>
      </c>
      <c r="K38" s="125">
        <f>IF('Indicator Date hidden'!L39="x","x",K$2-'Indicator Date hidden'!L39)</f>
        <v>0</v>
      </c>
      <c r="L38" s="125">
        <f>IF('Indicator Date hidden'!M39="x","x",L$2-'Indicator Date hidden'!M39)</f>
        <v>0</v>
      </c>
      <c r="M38" s="125">
        <f>IF('Indicator Date hidden'!N39="x","x",M$2-'Indicator Date hidden'!N39)</f>
        <v>0</v>
      </c>
      <c r="N38" s="125">
        <f>IF('Indicator Date hidden'!O39="x","x",N$2-'Indicator Date hidden'!O39)</f>
        <v>0</v>
      </c>
      <c r="O38" s="125">
        <f>IF('Indicator Date hidden'!P39="x","x",O$2-'Indicator Date hidden'!P39)</f>
        <v>0</v>
      </c>
      <c r="P38" s="125">
        <f>IF('Indicator Date hidden'!Q39="x","x",P$2-'Indicator Date hidden'!Q39)</f>
        <v>0</v>
      </c>
      <c r="Q38" s="125">
        <f>IF('Indicator Date hidden'!R39="x","x",Q$2-'Indicator Date hidden'!R39)</f>
        <v>0</v>
      </c>
      <c r="R38" s="125">
        <f>IF('Indicator Date hidden'!S39="x","x",R$2-'Indicator Date hidden'!S39)</f>
        <v>0</v>
      </c>
      <c r="S38" s="125">
        <f>IF('Indicator Date hidden'!T39="x","x",S$2-'Indicator Date hidden'!T39)</f>
        <v>0</v>
      </c>
      <c r="T38" s="125">
        <f>IF('Indicator Date hidden'!U39="x","x",T$2-'Indicator Date hidden'!U39)</f>
        <v>0</v>
      </c>
      <c r="U38" s="125">
        <f>IF('Indicator Date hidden'!V39="x","x",U$2-'Indicator Date hidden'!V39)</f>
        <v>0</v>
      </c>
      <c r="V38" s="125">
        <f>IF('Indicator Date hidden'!W39="x","x",V$2-'Indicator Date hidden'!W39)</f>
        <v>0</v>
      </c>
      <c r="W38" s="125">
        <f>IF('Indicator Date hidden'!X39="x","x",W$2-'Indicator Date hidden'!X39)</f>
        <v>0</v>
      </c>
      <c r="X38" s="125">
        <f>IF('Indicator Date hidden'!Y39="x","x",X$2-'Indicator Date hidden'!Y39)</f>
        <v>0</v>
      </c>
      <c r="Y38" s="125">
        <f>IF('Indicator Date hidden'!Z39="x","x",Y$2-'Indicator Date hidden'!Z39)</f>
        <v>0</v>
      </c>
      <c r="Z38" s="125">
        <f>IF('Indicator Date hidden'!AA39="x","x",Z$2-'Indicator Date hidden'!AA39)</f>
        <v>1</v>
      </c>
      <c r="AA38" s="125">
        <f>IF('Indicator Date hidden'!AB39="x","x",AA$2-'Indicator Date hidden'!AB39)</f>
        <v>0</v>
      </c>
      <c r="AB38" s="125">
        <f>IF('Indicator Date hidden'!AC39="x","x",AB$2-'Indicator Date hidden'!AC39)</f>
        <v>0</v>
      </c>
      <c r="AC38" s="125">
        <f>IF('Indicator Date hidden'!AD39="x","x",AC$2-'Indicator Date hidden'!AD39)</f>
        <v>0</v>
      </c>
      <c r="AD38" s="125">
        <f>IF('Indicator Date hidden'!AE39="x","x",AD$2-'Indicator Date hidden'!AE39)</f>
        <v>0</v>
      </c>
      <c r="AE38" s="125">
        <f>IF('Indicator Date hidden'!AF39="x","x",AE$2-'Indicator Date hidden'!AF39)</f>
        <v>0</v>
      </c>
      <c r="AF38" s="125">
        <f>IF('Indicator Date hidden'!AG39="x","x",AF$2-'Indicator Date hidden'!AG39)</f>
        <v>0</v>
      </c>
      <c r="AG38" s="125">
        <f>IF('Indicator Date hidden'!AH39="x","x",AG$2-'Indicator Date hidden'!AH39)</f>
        <v>0</v>
      </c>
      <c r="AH38" s="125">
        <f>IF('Indicator Date hidden'!AI39="x","x",AH$2-'Indicator Date hidden'!AI39)</f>
        <v>0</v>
      </c>
      <c r="AI38" s="125">
        <f>IF('Indicator Date hidden'!AJ39="x","x",AI$2-'Indicator Date hidden'!AJ39)</f>
        <v>1</v>
      </c>
      <c r="AJ38" s="125">
        <f>IF('Indicator Date hidden'!AK39="x","x",AJ$2-'Indicator Date hidden'!AK39)</f>
        <v>1</v>
      </c>
      <c r="AK38" s="125">
        <f>IF('Indicator Date hidden'!AL39="x","x",AK$2-'Indicator Date hidden'!AL39)</f>
        <v>1</v>
      </c>
      <c r="AL38" s="125">
        <f>IF('Indicator Date hidden'!AM39="x","x",AL$2-'Indicator Date hidden'!AM39)</f>
        <v>2</v>
      </c>
      <c r="AM38" s="125">
        <f>IF('Indicator Date hidden'!AN39="x","x",AM$2-'Indicator Date hidden'!AN39)</f>
        <v>1</v>
      </c>
      <c r="AN38" s="125">
        <f>IF('Indicator Date hidden'!AO39="x","x",AN$2-'Indicator Date hidden'!AO39)</f>
        <v>1</v>
      </c>
      <c r="AO38" s="125">
        <f>IF('Indicator Date hidden'!AP39="x","x",AO$2-'Indicator Date hidden'!AP39)</f>
        <v>1</v>
      </c>
      <c r="AP38" s="125">
        <f>IF('Indicator Date hidden'!AQ39="x","x",AP$2-'Indicator Date hidden'!AQ39)</f>
        <v>1</v>
      </c>
      <c r="AQ38" s="125">
        <f>IF('Indicator Date hidden'!AR39="x","x",AQ$2-'Indicator Date hidden'!AR39)</f>
        <v>0</v>
      </c>
      <c r="AR38" s="125">
        <f>IF('Indicator Date hidden'!AS39="x","x",AR$2-'Indicator Date hidden'!AS39)</f>
        <v>1</v>
      </c>
      <c r="AS38" s="125">
        <f>IF('Indicator Date hidden'!AT39="x","x",AS$2-'Indicator Date hidden'!AT39)</f>
        <v>7</v>
      </c>
      <c r="AT38" s="125">
        <f>IF('Indicator Date hidden'!AU39="x","x",AT$2-'Indicator Date hidden'!AU39)</f>
        <v>0</v>
      </c>
      <c r="AU38" s="125">
        <f>IF('Indicator Date hidden'!AV39="x","x",AU$2-'Indicator Date hidden'!AV39)</f>
        <v>0</v>
      </c>
      <c r="AV38" s="125" t="str">
        <f>IF('Indicator Date hidden'!AW39="x","x",AV$2-'Indicator Date hidden'!AW39)</f>
        <v>x</v>
      </c>
      <c r="AW38" s="125">
        <f>IF('Indicator Date hidden'!AX39="x","x",AW$2-'Indicator Date hidden'!AX39)</f>
        <v>0</v>
      </c>
      <c r="AX38" s="125">
        <f>IF('Indicator Date hidden'!AY39="x","x",AX$2-'Indicator Date hidden'!AY39)</f>
        <v>0</v>
      </c>
      <c r="AY38" s="125">
        <f>IF('Indicator Date hidden'!AZ39="x","x",AY$2-'Indicator Date hidden'!AZ39)</f>
        <v>1</v>
      </c>
      <c r="AZ38" s="125">
        <f>IF('Indicator Date hidden'!BA39="x","x",AZ$2-'Indicator Date hidden'!BA39)</f>
        <v>0</v>
      </c>
      <c r="BA38" s="125">
        <f>IF('Indicator Date hidden'!BB39="x","x",BA$2-'Indicator Date hidden'!BB39)</f>
        <v>0</v>
      </c>
      <c r="BB38" s="125">
        <f>IF('Indicator Date hidden'!BC39="x","x",BB$2-'Indicator Date hidden'!BC39)</f>
        <v>0</v>
      </c>
      <c r="BC38" s="125">
        <f>IF('Indicator Date hidden'!BD39="x","x",BC$2-'Indicator Date hidden'!BD39)</f>
        <v>0</v>
      </c>
      <c r="BD38" s="125">
        <f>IF('Indicator Date hidden'!BE39="x","x",BD$2-'Indicator Date hidden'!BE39)</f>
        <v>2</v>
      </c>
      <c r="BE38" s="125">
        <f>IF('Indicator Date hidden'!BF39="x","x",BE$2-'Indicator Date hidden'!BF39)</f>
        <v>2</v>
      </c>
      <c r="BF38" s="125">
        <f>IF('Indicator Date hidden'!BG39="x","x",BF$2-'Indicator Date hidden'!BG39)</f>
        <v>0</v>
      </c>
      <c r="BG38" s="125">
        <f>IF('Indicator Date hidden'!BH39="x","x",BG$2-'Indicator Date hidden'!BH39)</f>
        <v>0</v>
      </c>
      <c r="BH38" s="125">
        <f>IF('Indicator Date hidden'!BI39="x","x",BH$2-'Indicator Date hidden'!BI39)</f>
        <v>0</v>
      </c>
      <c r="BI38" s="125">
        <f>IF('Indicator Date hidden'!BJ39="x","x",BI$2-'Indicator Date hidden'!BJ39)</f>
        <v>0</v>
      </c>
      <c r="BJ38" s="125">
        <f>IF('Indicator Date hidden'!BK39="x","x",BJ$2-'Indicator Date hidden'!BK39)</f>
        <v>1</v>
      </c>
      <c r="BK38" s="125">
        <f>IF('Indicator Date hidden'!BL39="x","x",BK$2-'Indicator Date hidden'!BL39)</f>
        <v>1</v>
      </c>
      <c r="BL38" s="125">
        <f>IF('Indicator Date hidden'!BM39="x","x",BL$2-'Indicator Date hidden'!BM39)</f>
        <v>0</v>
      </c>
      <c r="BM38" s="125">
        <f>IF('Indicator Date hidden'!BN39="x","x",BM$2-'Indicator Date hidden'!BN39)</f>
        <v>3</v>
      </c>
      <c r="BN38" s="125">
        <f>IF('Indicator Date hidden'!BO39="x","x",BN$2-'Indicator Date hidden'!BO39)</f>
        <v>2</v>
      </c>
      <c r="BO38" s="125">
        <f>IF('Indicator Date hidden'!BP39="x","x",BO$2-'Indicator Date hidden'!BP39)</f>
        <v>1</v>
      </c>
      <c r="BP38" s="125">
        <f>IF('Indicator Date hidden'!BQ39="x","x",BP$2-'Indicator Date hidden'!BQ39)</f>
        <v>0</v>
      </c>
      <c r="BQ38" s="125">
        <f>IF('Indicator Date hidden'!BR39="x","x",BQ$2-'Indicator Date hidden'!BR39)</f>
        <v>0</v>
      </c>
      <c r="BR38" s="125">
        <f>IF('Indicator Date hidden'!BS39="x","x",BR$2-'Indicator Date hidden'!BS39)</f>
        <v>0</v>
      </c>
      <c r="BS38" s="125">
        <f>IF('Indicator Date hidden'!BT39="x","x",BS$2-'Indicator Date hidden'!BT39)</f>
        <v>1</v>
      </c>
      <c r="BT38" s="125">
        <f>IF('Indicator Date hidden'!BU39="x","x",BT$2-'Indicator Date hidden'!BU39)</f>
        <v>0</v>
      </c>
      <c r="BU38" s="125">
        <f>IF('Indicator Date hidden'!BV39="x","x",BU$2-'Indicator Date hidden'!BV39)</f>
        <v>0</v>
      </c>
      <c r="BV38" s="125">
        <f>IF('Indicator Date hidden'!BW39="x","x",BV$2-'Indicator Date hidden'!BW39)</f>
        <v>0</v>
      </c>
      <c r="BW38" s="125">
        <f>IF('Indicator Date hidden'!BX39="x","x",BW$2-'Indicator Date hidden'!BX39)</f>
        <v>0</v>
      </c>
      <c r="BX38" s="125">
        <f>IF('Indicator Date hidden'!BY39="x","x",BX$2-'Indicator Date hidden'!BY39)</f>
        <v>2</v>
      </c>
      <c r="BY38" s="3">
        <f t="shared" si="5"/>
        <v>34</v>
      </c>
      <c r="BZ38" s="126">
        <f t="shared" si="6"/>
        <v>0.45945945945945948</v>
      </c>
      <c r="CA38" s="3">
        <f t="shared" si="7"/>
        <v>21</v>
      </c>
      <c r="CB38" s="126">
        <f t="shared" si="8"/>
        <v>1.0159430340114866</v>
      </c>
      <c r="CC38" s="129">
        <f t="shared" si="9"/>
        <v>0</v>
      </c>
    </row>
    <row r="39" spans="1:81" x14ac:dyDescent="0.3">
      <c r="A39" t="s">
        <v>68</v>
      </c>
      <c r="B39" s="125">
        <f>IF('Indicator Date hidden'!C40="x","x",B$2-'Indicator Date hidden'!C40)</f>
        <v>0</v>
      </c>
      <c r="C39" s="125">
        <f>IF('Indicator Date hidden'!D40="x","x",C$2-'Indicator Date hidden'!D40)</f>
        <v>0</v>
      </c>
      <c r="D39" s="125">
        <f>IF('Indicator Date hidden'!E40="x","x",D$2-'Indicator Date hidden'!E40)</f>
        <v>0</v>
      </c>
      <c r="E39" s="125">
        <f>IF('Indicator Date hidden'!F40="x","x",E$2-'Indicator Date hidden'!F40)</f>
        <v>0</v>
      </c>
      <c r="F39" s="125">
        <f>IF('Indicator Date hidden'!G40="x","x",F$2-'Indicator Date hidden'!G40)</f>
        <v>0</v>
      </c>
      <c r="G39" s="125">
        <f>IF('Indicator Date hidden'!H40="x","x",G$2-'Indicator Date hidden'!H40)</f>
        <v>0</v>
      </c>
      <c r="H39" s="125">
        <f>IF('Indicator Date hidden'!I40="x","x",H$2-'Indicator Date hidden'!I40)</f>
        <v>0</v>
      </c>
      <c r="I39" s="125">
        <f>IF('Indicator Date hidden'!J40="x","x",I$2-'Indicator Date hidden'!J40)</f>
        <v>0</v>
      </c>
      <c r="J39" s="125">
        <f>IF('Indicator Date hidden'!K40="x","x",J$2-'Indicator Date hidden'!K40)</f>
        <v>0</v>
      </c>
      <c r="K39" s="125">
        <f>IF('Indicator Date hidden'!L40="x","x",K$2-'Indicator Date hidden'!L40)</f>
        <v>0</v>
      </c>
      <c r="L39" s="125">
        <f>IF('Indicator Date hidden'!M40="x","x",L$2-'Indicator Date hidden'!M40)</f>
        <v>0</v>
      </c>
      <c r="M39" s="125">
        <f>IF('Indicator Date hidden'!N40="x","x",M$2-'Indicator Date hidden'!N40)</f>
        <v>0</v>
      </c>
      <c r="N39" s="125">
        <f>IF('Indicator Date hidden'!O40="x","x",N$2-'Indicator Date hidden'!O40)</f>
        <v>0</v>
      </c>
      <c r="O39" s="125">
        <f>IF('Indicator Date hidden'!P40="x","x",O$2-'Indicator Date hidden'!P40)</f>
        <v>0</v>
      </c>
      <c r="P39" s="125">
        <f>IF('Indicator Date hidden'!Q40="x","x",P$2-'Indicator Date hidden'!Q40)</f>
        <v>0</v>
      </c>
      <c r="Q39" s="125">
        <f>IF('Indicator Date hidden'!R40="x","x",Q$2-'Indicator Date hidden'!R40)</f>
        <v>0</v>
      </c>
      <c r="R39" s="125">
        <f>IF('Indicator Date hidden'!S40="x","x",R$2-'Indicator Date hidden'!S40)</f>
        <v>0</v>
      </c>
      <c r="S39" s="125">
        <f>IF('Indicator Date hidden'!T40="x","x",S$2-'Indicator Date hidden'!T40)</f>
        <v>0</v>
      </c>
      <c r="T39" s="125">
        <f>IF('Indicator Date hidden'!U40="x","x",T$2-'Indicator Date hidden'!U40)</f>
        <v>0</v>
      </c>
      <c r="U39" s="125">
        <f>IF('Indicator Date hidden'!V40="x","x",U$2-'Indicator Date hidden'!V40)</f>
        <v>0</v>
      </c>
      <c r="V39" s="125">
        <f>IF('Indicator Date hidden'!W40="x","x",V$2-'Indicator Date hidden'!W40)</f>
        <v>0</v>
      </c>
      <c r="W39" s="125">
        <f>IF('Indicator Date hidden'!X40="x","x",W$2-'Indicator Date hidden'!X40)</f>
        <v>0</v>
      </c>
      <c r="X39" s="125">
        <f>IF('Indicator Date hidden'!Y40="x","x",X$2-'Indicator Date hidden'!Y40)</f>
        <v>0</v>
      </c>
      <c r="Y39" s="125">
        <f>IF('Indicator Date hidden'!Z40="x","x",Y$2-'Indicator Date hidden'!Z40)</f>
        <v>0</v>
      </c>
      <c r="Z39" s="125">
        <f>IF('Indicator Date hidden'!AA40="x","x",Z$2-'Indicator Date hidden'!AA40)</f>
        <v>4</v>
      </c>
      <c r="AA39" s="125">
        <f>IF('Indicator Date hidden'!AB40="x","x",AA$2-'Indicator Date hidden'!AB40)</f>
        <v>0</v>
      </c>
      <c r="AB39" s="125">
        <f>IF('Indicator Date hidden'!AC40="x","x",AB$2-'Indicator Date hidden'!AC40)</f>
        <v>1</v>
      </c>
      <c r="AC39" s="125">
        <f>IF('Indicator Date hidden'!AD40="x","x",AC$2-'Indicator Date hidden'!AD40)</f>
        <v>1</v>
      </c>
      <c r="AD39" s="125">
        <f>IF('Indicator Date hidden'!AE40="x","x",AD$2-'Indicator Date hidden'!AE40)</f>
        <v>0</v>
      </c>
      <c r="AE39" s="125">
        <f>IF('Indicator Date hidden'!AF40="x","x",AE$2-'Indicator Date hidden'!AF40)</f>
        <v>0</v>
      </c>
      <c r="AF39" s="125">
        <f>IF('Indicator Date hidden'!AG40="x","x",AF$2-'Indicator Date hidden'!AG40)</f>
        <v>0</v>
      </c>
      <c r="AG39" s="125">
        <f>IF('Indicator Date hidden'!AH40="x","x",AG$2-'Indicator Date hidden'!AH40)</f>
        <v>0</v>
      </c>
      <c r="AH39" s="125">
        <f>IF('Indicator Date hidden'!AI40="x","x",AH$2-'Indicator Date hidden'!AI40)</f>
        <v>0</v>
      </c>
      <c r="AI39" s="125">
        <f>IF('Indicator Date hidden'!AJ40="x","x",AI$2-'Indicator Date hidden'!AJ40)</f>
        <v>1</v>
      </c>
      <c r="AJ39" s="125">
        <f>IF('Indicator Date hidden'!AK40="x","x",AJ$2-'Indicator Date hidden'!AK40)</f>
        <v>1</v>
      </c>
      <c r="AK39" s="125">
        <f>IF('Indicator Date hidden'!AL40="x","x",AK$2-'Indicator Date hidden'!AL40)</f>
        <v>1</v>
      </c>
      <c r="AL39" s="125">
        <f>IF('Indicator Date hidden'!AM40="x","x",AL$2-'Indicator Date hidden'!AM40)</f>
        <v>6</v>
      </c>
      <c r="AM39" s="125">
        <f>IF('Indicator Date hidden'!AN40="x","x",AM$2-'Indicator Date hidden'!AN40)</f>
        <v>1</v>
      </c>
      <c r="AN39" s="125">
        <f>IF('Indicator Date hidden'!AO40="x","x",AN$2-'Indicator Date hidden'!AO40)</f>
        <v>1</v>
      </c>
      <c r="AO39" s="125">
        <f>IF('Indicator Date hidden'!AP40="x","x",AO$2-'Indicator Date hidden'!AP40)</f>
        <v>1</v>
      </c>
      <c r="AP39" s="125">
        <f>IF('Indicator Date hidden'!AQ40="x","x",AP$2-'Indicator Date hidden'!AQ40)</f>
        <v>1</v>
      </c>
      <c r="AQ39" s="125">
        <f>IF('Indicator Date hidden'!AR40="x","x",AQ$2-'Indicator Date hidden'!AR40)</f>
        <v>0</v>
      </c>
      <c r="AR39" s="125">
        <f>IF('Indicator Date hidden'!AS40="x","x",AR$2-'Indicator Date hidden'!AS40)</f>
        <v>1</v>
      </c>
      <c r="AS39" s="125">
        <f>IF('Indicator Date hidden'!AT40="x","x",AS$2-'Indicator Date hidden'!AT40)</f>
        <v>5</v>
      </c>
      <c r="AT39" s="125">
        <f>IF('Indicator Date hidden'!AU40="x","x",AT$2-'Indicator Date hidden'!AU40)</f>
        <v>0</v>
      </c>
      <c r="AU39" s="125">
        <f>IF('Indicator Date hidden'!AV40="x","x",AU$2-'Indicator Date hidden'!AV40)</f>
        <v>0</v>
      </c>
      <c r="AV39" s="125">
        <f>IF('Indicator Date hidden'!AW40="x","x",AV$2-'Indicator Date hidden'!AW40)</f>
        <v>0</v>
      </c>
      <c r="AW39" s="125">
        <f>IF('Indicator Date hidden'!AX40="x","x",AW$2-'Indicator Date hidden'!AX40)</f>
        <v>0</v>
      </c>
      <c r="AX39" s="125">
        <f>IF('Indicator Date hidden'!AY40="x","x",AX$2-'Indicator Date hidden'!AY40)</f>
        <v>0</v>
      </c>
      <c r="AY39" s="125" t="str">
        <f>IF('Indicator Date hidden'!AZ40="x","x",AY$2-'Indicator Date hidden'!AZ40)</f>
        <v>x</v>
      </c>
      <c r="AZ39" s="125">
        <f>IF('Indicator Date hidden'!BA40="x","x",AZ$2-'Indicator Date hidden'!BA40)</f>
        <v>4</v>
      </c>
      <c r="BA39" s="125">
        <f>IF('Indicator Date hidden'!BB40="x","x",BA$2-'Indicator Date hidden'!BB40)</f>
        <v>0</v>
      </c>
      <c r="BB39" s="125">
        <f>IF('Indicator Date hidden'!BC40="x","x",BB$2-'Indicator Date hidden'!BC40)</f>
        <v>0</v>
      </c>
      <c r="BC39" s="125">
        <f>IF('Indicator Date hidden'!BD40="x","x",BC$2-'Indicator Date hidden'!BD40)</f>
        <v>0</v>
      </c>
      <c r="BD39" s="125" t="str">
        <f>IF('Indicator Date hidden'!BE40="x","x",BD$2-'Indicator Date hidden'!BE40)</f>
        <v>x</v>
      </c>
      <c r="BE39" s="125">
        <f>IF('Indicator Date hidden'!BF40="x","x",BE$2-'Indicator Date hidden'!BF40)</f>
        <v>2</v>
      </c>
      <c r="BF39" s="125">
        <f>IF('Indicator Date hidden'!BG40="x","x",BF$2-'Indicator Date hidden'!BG40)</f>
        <v>0</v>
      </c>
      <c r="BG39" s="125">
        <f>IF('Indicator Date hidden'!BH40="x","x",BG$2-'Indicator Date hidden'!BH40)</f>
        <v>0</v>
      </c>
      <c r="BH39" s="125">
        <f>IF('Indicator Date hidden'!BI40="x","x",BH$2-'Indicator Date hidden'!BI40)</f>
        <v>0</v>
      </c>
      <c r="BI39" s="125">
        <f>IF('Indicator Date hidden'!BJ40="x","x",BI$2-'Indicator Date hidden'!BJ40)</f>
        <v>2</v>
      </c>
      <c r="BJ39" s="125">
        <f>IF('Indicator Date hidden'!BK40="x","x",BJ$2-'Indicator Date hidden'!BK40)</f>
        <v>1</v>
      </c>
      <c r="BK39" s="125">
        <f>IF('Indicator Date hidden'!BL40="x","x",BK$2-'Indicator Date hidden'!BL40)</f>
        <v>1</v>
      </c>
      <c r="BL39" s="125">
        <f>IF('Indicator Date hidden'!BM40="x","x",BL$2-'Indicator Date hidden'!BM40)</f>
        <v>0</v>
      </c>
      <c r="BM39" s="125">
        <f>IF('Indicator Date hidden'!BN40="x","x",BM$2-'Indicator Date hidden'!BN40)</f>
        <v>3</v>
      </c>
      <c r="BN39" s="125">
        <f>IF('Indicator Date hidden'!BO40="x","x",BN$2-'Indicator Date hidden'!BO40)</f>
        <v>2</v>
      </c>
      <c r="BO39" s="125">
        <f>IF('Indicator Date hidden'!BP40="x","x",BO$2-'Indicator Date hidden'!BP40)</f>
        <v>1</v>
      </c>
      <c r="BP39" s="125">
        <f>IF('Indicator Date hidden'!BQ40="x","x",BP$2-'Indicator Date hidden'!BQ40)</f>
        <v>0</v>
      </c>
      <c r="BQ39" s="125">
        <f>IF('Indicator Date hidden'!BR40="x","x",BQ$2-'Indicator Date hidden'!BR40)</f>
        <v>0</v>
      </c>
      <c r="BR39" s="125">
        <f>IF('Indicator Date hidden'!BS40="x","x",BR$2-'Indicator Date hidden'!BS40)</f>
        <v>0</v>
      </c>
      <c r="BS39" s="125">
        <f>IF('Indicator Date hidden'!BT40="x","x",BS$2-'Indicator Date hidden'!BT40)</f>
        <v>6</v>
      </c>
      <c r="BT39" s="125">
        <f>IF('Indicator Date hidden'!BU40="x","x",BT$2-'Indicator Date hidden'!BU40)</f>
        <v>0</v>
      </c>
      <c r="BU39" s="125" t="str">
        <f>IF('Indicator Date hidden'!BV40="x","x",BU$2-'Indicator Date hidden'!BV40)</f>
        <v>x</v>
      </c>
      <c r="BV39" s="125" t="str">
        <f>IF('Indicator Date hidden'!BW40="x","x",BV$2-'Indicator Date hidden'!BW40)</f>
        <v>x</v>
      </c>
      <c r="BW39" s="125">
        <f>IF('Indicator Date hidden'!BX40="x","x",BW$2-'Indicator Date hidden'!BX40)</f>
        <v>0</v>
      </c>
      <c r="BX39" s="125">
        <f>IF('Indicator Date hidden'!BY40="x","x",BX$2-'Indicator Date hidden'!BY40)</f>
        <v>2</v>
      </c>
      <c r="BY39" s="3">
        <f t="shared" si="5"/>
        <v>49</v>
      </c>
      <c r="BZ39" s="126">
        <f t="shared" si="6"/>
        <v>0.6901408450704225</v>
      </c>
      <c r="CA39" s="3">
        <f t="shared" si="7"/>
        <v>23</v>
      </c>
      <c r="CB39" s="126">
        <f t="shared" si="8"/>
        <v>1.3696051584386724</v>
      </c>
      <c r="CC39" s="129">
        <f t="shared" si="9"/>
        <v>0</v>
      </c>
    </row>
    <row r="40" spans="1:81" x14ac:dyDescent="0.3">
      <c r="A40" t="s">
        <v>71</v>
      </c>
      <c r="B40" s="125">
        <f>IF('Indicator Date hidden'!C41="x","x",B$2-'Indicator Date hidden'!C41)</f>
        <v>0</v>
      </c>
      <c r="C40" s="125">
        <f>IF('Indicator Date hidden'!D41="x","x",C$2-'Indicator Date hidden'!D41)</f>
        <v>0</v>
      </c>
      <c r="D40" s="125">
        <f>IF('Indicator Date hidden'!E41="x","x",D$2-'Indicator Date hidden'!E41)</f>
        <v>0</v>
      </c>
      <c r="E40" s="125">
        <f>IF('Indicator Date hidden'!F41="x","x",E$2-'Indicator Date hidden'!F41)</f>
        <v>0</v>
      </c>
      <c r="F40" s="125">
        <f>IF('Indicator Date hidden'!G41="x","x",F$2-'Indicator Date hidden'!G41)</f>
        <v>0</v>
      </c>
      <c r="G40" s="125">
        <f>IF('Indicator Date hidden'!H41="x","x",G$2-'Indicator Date hidden'!H41)</f>
        <v>0</v>
      </c>
      <c r="H40" s="125">
        <f>IF('Indicator Date hidden'!I41="x","x",H$2-'Indicator Date hidden'!I41)</f>
        <v>0</v>
      </c>
      <c r="I40" s="125">
        <f>IF('Indicator Date hidden'!J41="x","x",I$2-'Indicator Date hidden'!J41)</f>
        <v>0</v>
      </c>
      <c r="J40" s="125">
        <f>IF('Indicator Date hidden'!K41="x","x",J$2-'Indicator Date hidden'!K41)</f>
        <v>0</v>
      </c>
      <c r="K40" s="125">
        <f>IF('Indicator Date hidden'!L41="x","x",K$2-'Indicator Date hidden'!L41)</f>
        <v>0</v>
      </c>
      <c r="L40" s="125">
        <f>IF('Indicator Date hidden'!M41="x","x",L$2-'Indicator Date hidden'!M41)</f>
        <v>0</v>
      </c>
      <c r="M40" s="125">
        <f>IF('Indicator Date hidden'!N41="x","x",M$2-'Indicator Date hidden'!N41)</f>
        <v>0</v>
      </c>
      <c r="N40" s="125">
        <f>IF('Indicator Date hidden'!O41="x","x",N$2-'Indicator Date hidden'!O41)</f>
        <v>0</v>
      </c>
      <c r="O40" s="125">
        <f>IF('Indicator Date hidden'!P41="x","x",O$2-'Indicator Date hidden'!P41)</f>
        <v>0</v>
      </c>
      <c r="P40" s="125">
        <f>IF('Indicator Date hidden'!Q41="x","x",P$2-'Indicator Date hidden'!Q41)</f>
        <v>0</v>
      </c>
      <c r="Q40" s="125">
        <f>IF('Indicator Date hidden'!R41="x","x",Q$2-'Indicator Date hidden'!R41)</f>
        <v>0</v>
      </c>
      <c r="R40" s="125">
        <f>IF('Indicator Date hidden'!S41="x","x",R$2-'Indicator Date hidden'!S41)</f>
        <v>0</v>
      </c>
      <c r="S40" s="125">
        <f>IF('Indicator Date hidden'!T41="x","x",S$2-'Indicator Date hidden'!T41)</f>
        <v>0</v>
      </c>
      <c r="T40" s="125">
        <f>IF('Indicator Date hidden'!U41="x","x",T$2-'Indicator Date hidden'!U41)</f>
        <v>0</v>
      </c>
      <c r="U40" s="125">
        <f>IF('Indicator Date hidden'!V41="x","x",U$2-'Indicator Date hidden'!V41)</f>
        <v>0</v>
      </c>
      <c r="V40" s="125">
        <f>IF('Indicator Date hidden'!W41="x","x",V$2-'Indicator Date hidden'!W41)</f>
        <v>0</v>
      </c>
      <c r="W40" s="125">
        <f>IF('Indicator Date hidden'!X41="x","x",W$2-'Indicator Date hidden'!X41)</f>
        <v>0</v>
      </c>
      <c r="X40" s="125">
        <f>IF('Indicator Date hidden'!Y41="x","x",X$2-'Indicator Date hidden'!Y41)</f>
        <v>0</v>
      </c>
      <c r="Y40" s="125">
        <f>IF('Indicator Date hidden'!Z41="x","x",Y$2-'Indicator Date hidden'!Z41)</f>
        <v>0</v>
      </c>
      <c r="Z40" s="125">
        <f>IF('Indicator Date hidden'!AA41="x","x",Z$2-'Indicator Date hidden'!AA41)</f>
        <v>5</v>
      </c>
      <c r="AA40" s="125">
        <f>IF('Indicator Date hidden'!AB41="x","x",AA$2-'Indicator Date hidden'!AB41)</f>
        <v>0</v>
      </c>
      <c r="AB40" s="125">
        <f>IF('Indicator Date hidden'!AC41="x","x",AB$2-'Indicator Date hidden'!AC41)</f>
        <v>0</v>
      </c>
      <c r="AC40" s="125">
        <f>IF('Indicator Date hidden'!AD41="x","x",AC$2-'Indicator Date hidden'!AD41)</f>
        <v>2</v>
      </c>
      <c r="AD40" s="125">
        <f>IF('Indicator Date hidden'!AE41="x","x",AD$2-'Indicator Date hidden'!AE41)</f>
        <v>0</v>
      </c>
      <c r="AE40" s="125">
        <f>IF('Indicator Date hidden'!AF41="x","x",AE$2-'Indicator Date hidden'!AF41)</f>
        <v>0</v>
      </c>
      <c r="AF40" s="125">
        <f>IF('Indicator Date hidden'!AG41="x","x",AF$2-'Indicator Date hidden'!AG41)</f>
        <v>0</v>
      </c>
      <c r="AG40" s="125">
        <f>IF('Indicator Date hidden'!AH41="x","x",AG$2-'Indicator Date hidden'!AH41)</f>
        <v>0</v>
      </c>
      <c r="AH40" s="125">
        <f>IF('Indicator Date hidden'!AI41="x","x",AH$2-'Indicator Date hidden'!AI41)</f>
        <v>0</v>
      </c>
      <c r="AI40" s="125">
        <f>IF('Indicator Date hidden'!AJ41="x","x",AI$2-'Indicator Date hidden'!AJ41)</f>
        <v>1</v>
      </c>
      <c r="AJ40" s="125">
        <f>IF('Indicator Date hidden'!AK41="x","x",AJ$2-'Indicator Date hidden'!AK41)</f>
        <v>1</v>
      </c>
      <c r="AK40" s="125">
        <f>IF('Indicator Date hidden'!AL41="x","x",AK$2-'Indicator Date hidden'!AL41)</f>
        <v>1</v>
      </c>
      <c r="AL40" s="125">
        <f>IF('Indicator Date hidden'!AM41="x","x",AL$2-'Indicator Date hidden'!AM41)</f>
        <v>6</v>
      </c>
      <c r="AM40" s="125">
        <f>IF('Indicator Date hidden'!AN41="x","x",AM$2-'Indicator Date hidden'!AN41)</f>
        <v>1</v>
      </c>
      <c r="AN40" s="125">
        <f>IF('Indicator Date hidden'!AO41="x","x",AN$2-'Indicator Date hidden'!AO41)</f>
        <v>1</v>
      </c>
      <c r="AO40" s="125">
        <f>IF('Indicator Date hidden'!AP41="x","x",AO$2-'Indicator Date hidden'!AP41)</f>
        <v>1</v>
      </c>
      <c r="AP40" s="125">
        <f>IF('Indicator Date hidden'!AQ41="x","x",AP$2-'Indicator Date hidden'!AQ41)</f>
        <v>1</v>
      </c>
      <c r="AQ40" s="125">
        <f>IF('Indicator Date hidden'!AR41="x","x",AQ$2-'Indicator Date hidden'!AR41)</f>
        <v>2</v>
      </c>
      <c r="AR40" s="125">
        <f>IF('Indicator Date hidden'!AS41="x","x",AR$2-'Indicator Date hidden'!AS41)</f>
        <v>1</v>
      </c>
      <c r="AS40" s="125">
        <f>IF('Indicator Date hidden'!AT41="x","x",AS$2-'Indicator Date hidden'!AT41)</f>
        <v>2</v>
      </c>
      <c r="AT40" s="125">
        <f>IF('Indicator Date hidden'!AU41="x","x",AT$2-'Indicator Date hidden'!AU41)</f>
        <v>0</v>
      </c>
      <c r="AU40" s="125">
        <f>IF('Indicator Date hidden'!AV41="x","x",AU$2-'Indicator Date hidden'!AV41)</f>
        <v>0</v>
      </c>
      <c r="AV40" s="125">
        <f>IF('Indicator Date hidden'!AW41="x","x",AV$2-'Indicator Date hidden'!AW41)</f>
        <v>0</v>
      </c>
      <c r="AW40" s="125">
        <f>IF('Indicator Date hidden'!AX41="x","x",AW$2-'Indicator Date hidden'!AX41)</f>
        <v>0</v>
      </c>
      <c r="AX40" s="125">
        <f>IF('Indicator Date hidden'!AY41="x","x",AX$2-'Indicator Date hidden'!AY41)</f>
        <v>0</v>
      </c>
      <c r="AY40" s="125">
        <f>IF('Indicator Date hidden'!AZ41="x","x",AY$2-'Indicator Date hidden'!AZ41)</f>
        <v>1</v>
      </c>
      <c r="AZ40" s="125">
        <f>IF('Indicator Date hidden'!BA41="x","x",AZ$2-'Indicator Date hidden'!BA41)</f>
        <v>6</v>
      </c>
      <c r="BA40" s="125">
        <f>IF('Indicator Date hidden'!BB41="x","x",BA$2-'Indicator Date hidden'!BB41)</f>
        <v>0</v>
      </c>
      <c r="BB40" s="125">
        <f>IF('Indicator Date hidden'!BC41="x","x",BB$2-'Indicator Date hidden'!BC41)</f>
        <v>0</v>
      </c>
      <c r="BC40" s="125">
        <f>IF('Indicator Date hidden'!BD41="x","x",BC$2-'Indicator Date hidden'!BD41)</f>
        <v>0</v>
      </c>
      <c r="BD40" s="125">
        <f>IF('Indicator Date hidden'!BE41="x","x",BD$2-'Indicator Date hidden'!BE41)</f>
        <v>2</v>
      </c>
      <c r="BE40" s="125">
        <f>IF('Indicator Date hidden'!BF41="x","x",BE$2-'Indicator Date hidden'!BF41)</f>
        <v>1</v>
      </c>
      <c r="BF40" s="125">
        <f>IF('Indicator Date hidden'!BG41="x","x",BF$2-'Indicator Date hidden'!BG41)</f>
        <v>0</v>
      </c>
      <c r="BG40" s="125">
        <f>IF('Indicator Date hidden'!BH41="x","x",BG$2-'Indicator Date hidden'!BH41)</f>
        <v>0</v>
      </c>
      <c r="BH40" s="125">
        <f>IF('Indicator Date hidden'!BI41="x","x",BH$2-'Indicator Date hidden'!BI41)</f>
        <v>0</v>
      </c>
      <c r="BI40" s="125" t="str">
        <f>IF('Indicator Date hidden'!BJ41="x","x",BI$2-'Indicator Date hidden'!BJ41)</f>
        <v>x</v>
      </c>
      <c r="BJ40" s="125">
        <f>IF('Indicator Date hidden'!BK41="x","x",BJ$2-'Indicator Date hidden'!BK41)</f>
        <v>1</v>
      </c>
      <c r="BK40" s="125">
        <f>IF('Indicator Date hidden'!BL41="x","x",BK$2-'Indicator Date hidden'!BL41)</f>
        <v>1</v>
      </c>
      <c r="BL40" s="125">
        <f>IF('Indicator Date hidden'!BM41="x","x",BL$2-'Indicator Date hidden'!BM41)</f>
        <v>0</v>
      </c>
      <c r="BM40" s="125">
        <f>IF('Indicator Date hidden'!BN41="x","x",BM$2-'Indicator Date hidden'!BN41)</f>
        <v>3</v>
      </c>
      <c r="BN40" s="125">
        <f>IF('Indicator Date hidden'!BO41="x","x",BN$2-'Indicator Date hidden'!BO41)</f>
        <v>2</v>
      </c>
      <c r="BO40" s="125">
        <f>IF('Indicator Date hidden'!BP41="x","x",BO$2-'Indicator Date hidden'!BP41)</f>
        <v>1</v>
      </c>
      <c r="BP40" s="125">
        <f>IF('Indicator Date hidden'!BQ41="x","x",BP$2-'Indicator Date hidden'!BQ41)</f>
        <v>0</v>
      </c>
      <c r="BQ40" s="125">
        <f>IF('Indicator Date hidden'!BR41="x","x",BQ$2-'Indicator Date hidden'!BR41)</f>
        <v>0</v>
      </c>
      <c r="BR40" s="125">
        <f>IF('Indicator Date hidden'!BS41="x","x",BR$2-'Indicator Date hidden'!BS41)</f>
        <v>0</v>
      </c>
      <c r="BS40" s="125">
        <f>IF('Indicator Date hidden'!BT41="x","x",BS$2-'Indicator Date hidden'!BT41)</f>
        <v>7</v>
      </c>
      <c r="BT40" s="125">
        <f>IF('Indicator Date hidden'!BU41="x","x",BT$2-'Indicator Date hidden'!BU41)</f>
        <v>0</v>
      </c>
      <c r="BU40" s="125" t="str">
        <f>IF('Indicator Date hidden'!BV41="x","x",BU$2-'Indicator Date hidden'!BV41)</f>
        <v>x</v>
      </c>
      <c r="BV40" s="125">
        <f>IF('Indicator Date hidden'!BW41="x","x",BV$2-'Indicator Date hidden'!BW41)</f>
        <v>0</v>
      </c>
      <c r="BW40" s="125">
        <f>IF('Indicator Date hidden'!BX41="x","x",BW$2-'Indicator Date hidden'!BX41)</f>
        <v>0</v>
      </c>
      <c r="BX40" s="125">
        <f>IF('Indicator Date hidden'!BY41="x","x",BX$2-'Indicator Date hidden'!BY41)</f>
        <v>2</v>
      </c>
      <c r="BY40" s="3">
        <f t="shared" si="5"/>
        <v>52</v>
      </c>
      <c r="BZ40" s="126">
        <f t="shared" si="6"/>
        <v>0.71232876712328763</v>
      </c>
      <c r="CA40" s="3">
        <f t="shared" si="7"/>
        <v>24</v>
      </c>
      <c r="CB40" s="126">
        <f t="shared" si="8"/>
        <v>1.4569573479789952</v>
      </c>
      <c r="CC40" s="129">
        <f t="shared" si="9"/>
        <v>0</v>
      </c>
    </row>
    <row r="41" spans="1:81" x14ac:dyDescent="0.3">
      <c r="A41" t="s">
        <v>70</v>
      </c>
      <c r="B41" s="125">
        <f>IF('Indicator Date hidden'!C42="x","x",B$2-'Indicator Date hidden'!C42)</f>
        <v>0</v>
      </c>
      <c r="C41" s="125">
        <f>IF('Indicator Date hidden'!D42="x","x",C$2-'Indicator Date hidden'!D42)</f>
        <v>0</v>
      </c>
      <c r="D41" s="125">
        <f>IF('Indicator Date hidden'!E42="x","x",D$2-'Indicator Date hidden'!E42)</f>
        <v>0</v>
      </c>
      <c r="E41" s="125">
        <f>IF('Indicator Date hidden'!F42="x","x",E$2-'Indicator Date hidden'!F42)</f>
        <v>0</v>
      </c>
      <c r="F41" s="125">
        <f>IF('Indicator Date hidden'!G42="x","x",F$2-'Indicator Date hidden'!G42)</f>
        <v>0</v>
      </c>
      <c r="G41" s="125">
        <f>IF('Indicator Date hidden'!H42="x","x",G$2-'Indicator Date hidden'!H42)</f>
        <v>0</v>
      </c>
      <c r="H41" s="125">
        <f>IF('Indicator Date hidden'!I42="x","x",H$2-'Indicator Date hidden'!I42)</f>
        <v>0</v>
      </c>
      <c r="I41" s="125">
        <f>IF('Indicator Date hidden'!J42="x","x",I$2-'Indicator Date hidden'!J42)</f>
        <v>0</v>
      </c>
      <c r="J41" s="125">
        <f>IF('Indicator Date hidden'!K42="x","x",J$2-'Indicator Date hidden'!K42)</f>
        <v>0</v>
      </c>
      <c r="K41" s="125">
        <f>IF('Indicator Date hidden'!L42="x","x",K$2-'Indicator Date hidden'!L42)</f>
        <v>0</v>
      </c>
      <c r="L41" s="125">
        <f>IF('Indicator Date hidden'!M42="x","x",L$2-'Indicator Date hidden'!M42)</f>
        <v>0</v>
      </c>
      <c r="M41" s="125">
        <f>IF('Indicator Date hidden'!N42="x","x",M$2-'Indicator Date hidden'!N42)</f>
        <v>0</v>
      </c>
      <c r="N41" s="125">
        <f>IF('Indicator Date hidden'!O42="x","x",N$2-'Indicator Date hidden'!O42)</f>
        <v>0</v>
      </c>
      <c r="O41" s="125">
        <f>IF('Indicator Date hidden'!P42="x","x",O$2-'Indicator Date hidden'!P42)</f>
        <v>0</v>
      </c>
      <c r="P41" s="125">
        <f>IF('Indicator Date hidden'!Q42="x","x",P$2-'Indicator Date hidden'!Q42)</f>
        <v>0</v>
      </c>
      <c r="Q41" s="125">
        <f>IF('Indicator Date hidden'!R42="x","x",Q$2-'Indicator Date hidden'!R42)</f>
        <v>0</v>
      </c>
      <c r="R41" s="125">
        <f>IF('Indicator Date hidden'!S42="x","x",R$2-'Indicator Date hidden'!S42)</f>
        <v>0</v>
      </c>
      <c r="S41" s="125">
        <f>IF('Indicator Date hidden'!T42="x","x",S$2-'Indicator Date hidden'!T42)</f>
        <v>0</v>
      </c>
      <c r="T41" s="125">
        <f>IF('Indicator Date hidden'!U42="x","x",T$2-'Indicator Date hidden'!U42)</f>
        <v>0</v>
      </c>
      <c r="U41" s="125">
        <f>IF('Indicator Date hidden'!V42="x","x",U$2-'Indicator Date hidden'!V42)</f>
        <v>0</v>
      </c>
      <c r="V41" s="125">
        <f>IF('Indicator Date hidden'!W42="x","x",V$2-'Indicator Date hidden'!W42)</f>
        <v>0</v>
      </c>
      <c r="W41" s="125">
        <f>IF('Indicator Date hidden'!X42="x","x",W$2-'Indicator Date hidden'!X42)</f>
        <v>0</v>
      </c>
      <c r="X41" s="125">
        <f>IF('Indicator Date hidden'!Y42="x","x",X$2-'Indicator Date hidden'!Y42)</f>
        <v>0</v>
      </c>
      <c r="Y41" s="125">
        <f>IF('Indicator Date hidden'!Z42="x","x",Y$2-'Indicator Date hidden'!Z42)</f>
        <v>0</v>
      </c>
      <c r="Z41" s="125">
        <f>IF('Indicator Date hidden'!AA42="x","x",Z$2-'Indicator Date hidden'!AA42)</f>
        <v>3</v>
      </c>
      <c r="AA41" s="125">
        <f>IF('Indicator Date hidden'!AB42="x","x",AA$2-'Indicator Date hidden'!AB42)</f>
        <v>0</v>
      </c>
      <c r="AB41" s="125">
        <f>IF('Indicator Date hidden'!AC42="x","x",AB$2-'Indicator Date hidden'!AC42)</f>
        <v>0</v>
      </c>
      <c r="AC41" s="125">
        <f>IF('Indicator Date hidden'!AD42="x","x",AC$2-'Indicator Date hidden'!AD42)</f>
        <v>1</v>
      </c>
      <c r="AD41" s="125">
        <f>IF('Indicator Date hidden'!AE42="x","x",AD$2-'Indicator Date hidden'!AE42)</f>
        <v>0</v>
      </c>
      <c r="AE41" s="125">
        <f>IF('Indicator Date hidden'!AF42="x","x",AE$2-'Indicator Date hidden'!AF42)</f>
        <v>0</v>
      </c>
      <c r="AF41" s="125">
        <f>IF('Indicator Date hidden'!AG42="x","x",AF$2-'Indicator Date hidden'!AG42)</f>
        <v>0</v>
      </c>
      <c r="AG41" s="125">
        <f>IF('Indicator Date hidden'!AH42="x","x",AG$2-'Indicator Date hidden'!AH42)</f>
        <v>0</v>
      </c>
      <c r="AH41" s="125">
        <f>IF('Indicator Date hidden'!AI42="x","x",AH$2-'Indicator Date hidden'!AI42)</f>
        <v>0</v>
      </c>
      <c r="AI41" s="125">
        <f>IF('Indicator Date hidden'!AJ42="x","x",AI$2-'Indicator Date hidden'!AJ42)</f>
        <v>1</v>
      </c>
      <c r="AJ41" s="125">
        <f>IF('Indicator Date hidden'!AK42="x","x",AJ$2-'Indicator Date hidden'!AK42)</f>
        <v>1</v>
      </c>
      <c r="AK41" s="125">
        <f>IF('Indicator Date hidden'!AL42="x","x",AK$2-'Indicator Date hidden'!AL42)</f>
        <v>1</v>
      </c>
      <c r="AL41" s="125">
        <f>IF('Indicator Date hidden'!AM42="x","x",AL$2-'Indicator Date hidden'!AM42)</f>
        <v>4</v>
      </c>
      <c r="AM41" s="125">
        <f>IF('Indicator Date hidden'!AN42="x","x",AM$2-'Indicator Date hidden'!AN42)</f>
        <v>1</v>
      </c>
      <c r="AN41" s="125">
        <f>IF('Indicator Date hidden'!AO42="x","x",AN$2-'Indicator Date hidden'!AO42)</f>
        <v>1</v>
      </c>
      <c r="AO41" s="125">
        <f>IF('Indicator Date hidden'!AP42="x","x",AO$2-'Indicator Date hidden'!AP42)</f>
        <v>1</v>
      </c>
      <c r="AP41" s="125">
        <f>IF('Indicator Date hidden'!AQ42="x","x",AP$2-'Indicator Date hidden'!AQ42)</f>
        <v>1</v>
      </c>
      <c r="AQ41" s="125">
        <f>IF('Indicator Date hidden'!AR42="x","x",AQ$2-'Indicator Date hidden'!AR42)</f>
        <v>0</v>
      </c>
      <c r="AR41" s="125">
        <f>IF('Indicator Date hidden'!AS42="x","x",AR$2-'Indicator Date hidden'!AS42)</f>
        <v>1</v>
      </c>
      <c r="AS41" s="125">
        <f>IF('Indicator Date hidden'!AT42="x","x",AS$2-'Indicator Date hidden'!AT42)</f>
        <v>4</v>
      </c>
      <c r="AT41" s="125">
        <f>IF('Indicator Date hidden'!AU42="x","x",AT$2-'Indicator Date hidden'!AU42)</f>
        <v>0</v>
      </c>
      <c r="AU41" s="125">
        <f>IF('Indicator Date hidden'!AV42="x","x",AU$2-'Indicator Date hidden'!AV42)</f>
        <v>0</v>
      </c>
      <c r="AV41" s="125">
        <f>IF('Indicator Date hidden'!AW42="x","x",AV$2-'Indicator Date hidden'!AW42)</f>
        <v>0</v>
      </c>
      <c r="AW41" s="125">
        <f>IF('Indicator Date hidden'!AX42="x","x",AW$2-'Indicator Date hidden'!AX42)</f>
        <v>0</v>
      </c>
      <c r="AX41" s="125">
        <f>IF('Indicator Date hidden'!AY42="x","x",AX$2-'Indicator Date hidden'!AY42)</f>
        <v>0</v>
      </c>
      <c r="AY41" s="125">
        <f>IF('Indicator Date hidden'!AZ42="x","x",AY$2-'Indicator Date hidden'!AZ42)</f>
        <v>1</v>
      </c>
      <c r="AZ41" s="125">
        <f>IF('Indicator Date hidden'!BA42="x","x",AZ$2-'Indicator Date hidden'!BA42)</f>
        <v>5</v>
      </c>
      <c r="BA41" s="125">
        <f>IF('Indicator Date hidden'!BB42="x","x",BA$2-'Indicator Date hidden'!BB42)</f>
        <v>0</v>
      </c>
      <c r="BB41" s="125">
        <f>IF('Indicator Date hidden'!BC42="x","x",BB$2-'Indicator Date hidden'!BC42)</f>
        <v>0</v>
      </c>
      <c r="BC41" s="125">
        <f>IF('Indicator Date hidden'!BD42="x","x",BC$2-'Indicator Date hidden'!BD42)</f>
        <v>0</v>
      </c>
      <c r="BD41" s="125">
        <f>IF('Indicator Date hidden'!BE42="x","x",BD$2-'Indicator Date hidden'!BE42)</f>
        <v>2</v>
      </c>
      <c r="BE41" s="125">
        <f>IF('Indicator Date hidden'!BF42="x","x",BE$2-'Indicator Date hidden'!BF42)</f>
        <v>1</v>
      </c>
      <c r="BF41" s="125">
        <f>IF('Indicator Date hidden'!BG42="x","x",BF$2-'Indicator Date hidden'!BG42)</f>
        <v>0</v>
      </c>
      <c r="BG41" s="125">
        <f>IF('Indicator Date hidden'!BH42="x","x",BG$2-'Indicator Date hidden'!BH42)</f>
        <v>0</v>
      </c>
      <c r="BH41" s="125">
        <f>IF('Indicator Date hidden'!BI42="x","x",BH$2-'Indicator Date hidden'!BI42)</f>
        <v>0</v>
      </c>
      <c r="BI41" s="125">
        <f>IF('Indicator Date hidden'!BJ42="x","x",BI$2-'Indicator Date hidden'!BJ42)</f>
        <v>0</v>
      </c>
      <c r="BJ41" s="125">
        <f>IF('Indicator Date hidden'!BK42="x","x",BJ$2-'Indicator Date hidden'!BK42)</f>
        <v>1</v>
      </c>
      <c r="BK41" s="125">
        <f>IF('Indicator Date hidden'!BL42="x","x",BK$2-'Indicator Date hidden'!BL42)</f>
        <v>1</v>
      </c>
      <c r="BL41" s="125">
        <f>IF('Indicator Date hidden'!BM42="x","x",BL$2-'Indicator Date hidden'!BM42)</f>
        <v>0</v>
      </c>
      <c r="BM41" s="125">
        <f>IF('Indicator Date hidden'!BN42="x","x",BM$2-'Indicator Date hidden'!BN42)</f>
        <v>2</v>
      </c>
      <c r="BN41" s="125">
        <f>IF('Indicator Date hidden'!BO42="x","x",BN$2-'Indicator Date hidden'!BO42)</f>
        <v>3</v>
      </c>
      <c r="BO41" s="125">
        <f>IF('Indicator Date hidden'!BP42="x","x",BO$2-'Indicator Date hidden'!BP42)</f>
        <v>1</v>
      </c>
      <c r="BP41" s="125">
        <f>IF('Indicator Date hidden'!BQ42="x","x",BP$2-'Indicator Date hidden'!BQ42)</f>
        <v>0</v>
      </c>
      <c r="BQ41" s="125">
        <f>IF('Indicator Date hidden'!BR42="x","x",BQ$2-'Indicator Date hidden'!BR42)</f>
        <v>0</v>
      </c>
      <c r="BR41" s="125">
        <f>IF('Indicator Date hidden'!BS42="x","x",BR$2-'Indicator Date hidden'!BS42)</f>
        <v>0</v>
      </c>
      <c r="BS41" s="125">
        <f>IF('Indicator Date hidden'!BT42="x","x",BS$2-'Indicator Date hidden'!BT42)</f>
        <v>5</v>
      </c>
      <c r="BT41" s="125">
        <f>IF('Indicator Date hidden'!BU42="x","x",BT$2-'Indicator Date hidden'!BU42)</f>
        <v>0</v>
      </c>
      <c r="BU41" s="125" t="str">
        <f>IF('Indicator Date hidden'!BV42="x","x",BU$2-'Indicator Date hidden'!BV42)</f>
        <v>x</v>
      </c>
      <c r="BV41" s="125">
        <f>IF('Indicator Date hidden'!BW42="x","x",BV$2-'Indicator Date hidden'!BW42)</f>
        <v>0</v>
      </c>
      <c r="BW41" s="125">
        <f>IF('Indicator Date hidden'!BX42="x","x",BW$2-'Indicator Date hidden'!BX42)</f>
        <v>0</v>
      </c>
      <c r="BX41" s="125">
        <f>IF('Indicator Date hidden'!BY42="x","x",BX$2-'Indicator Date hidden'!BY42)</f>
        <v>2</v>
      </c>
      <c r="BY41" s="3">
        <f t="shared" si="5"/>
        <v>44</v>
      </c>
      <c r="BZ41" s="126">
        <f t="shared" si="6"/>
        <v>0.59459459459459463</v>
      </c>
      <c r="CA41" s="3">
        <f t="shared" si="7"/>
        <v>23</v>
      </c>
      <c r="CB41" s="126">
        <f t="shared" si="8"/>
        <v>1.1615334565915838</v>
      </c>
      <c r="CC41" s="129">
        <f t="shared" si="9"/>
        <v>0</v>
      </c>
    </row>
    <row r="42" spans="1:81" x14ac:dyDescent="0.3">
      <c r="A42" t="s">
        <v>72</v>
      </c>
      <c r="B42" s="125">
        <f>IF('Indicator Date hidden'!C43="x","x",B$2-'Indicator Date hidden'!C43)</f>
        <v>0</v>
      </c>
      <c r="C42" s="125">
        <f>IF('Indicator Date hidden'!D43="x","x",C$2-'Indicator Date hidden'!D43)</f>
        <v>0</v>
      </c>
      <c r="D42" s="125">
        <f>IF('Indicator Date hidden'!E43="x","x",D$2-'Indicator Date hidden'!E43)</f>
        <v>0</v>
      </c>
      <c r="E42" s="125">
        <f>IF('Indicator Date hidden'!F43="x","x",E$2-'Indicator Date hidden'!F43)</f>
        <v>0</v>
      </c>
      <c r="F42" s="125">
        <f>IF('Indicator Date hidden'!G43="x","x",F$2-'Indicator Date hidden'!G43)</f>
        <v>0</v>
      </c>
      <c r="G42" s="125">
        <f>IF('Indicator Date hidden'!H43="x","x",G$2-'Indicator Date hidden'!H43)</f>
        <v>0</v>
      </c>
      <c r="H42" s="125">
        <f>IF('Indicator Date hidden'!I43="x","x",H$2-'Indicator Date hidden'!I43)</f>
        <v>0</v>
      </c>
      <c r="I42" s="125">
        <f>IF('Indicator Date hidden'!J43="x","x",I$2-'Indicator Date hidden'!J43)</f>
        <v>0</v>
      </c>
      <c r="J42" s="125">
        <f>IF('Indicator Date hidden'!K43="x","x",J$2-'Indicator Date hidden'!K43)</f>
        <v>0</v>
      </c>
      <c r="K42" s="125">
        <f>IF('Indicator Date hidden'!L43="x","x",K$2-'Indicator Date hidden'!L43)</f>
        <v>0</v>
      </c>
      <c r="L42" s="125">
        <f>IF('Indicator Date hidden'!M43="x","x",L$2-'Indicator Date hidden'!M43)</f>
        <v>0</v>
      </c>
      <c r="M42" s="125">
        <f>IF('Indicator Date hidden'!N43="x","x",M$2-'Indicator Date hidden'!N43)</f>
        <v>0</v>
      </c>
      <c r="N42" s="125">
        <f>IF('Indicator Date hidden'!O43="x","x",N$2-'Indicator Date hidden'!O43)</f>
        <v>0</v>
      </c>
      <c r="O42" s="125">
        <f>IF('Indicator Date hidden'!P43="x","x",O$2-'Indicator Date hidden'!P43)</f>
        <v>0</v>
      </c>
      <c r="P42" s="125">
        <f>IF('Indicator Date hidden'!Q43="x","x",P$2-'Indicator Date hidden'!Q43)</f>
        <v>0</v>
      </c>
      <c r="Q42" s="125">
        <f>IF('Indicator Date hidden'!R43="x","x",Q$2-'Indicator Date hidden'!R43)</f>
        <v>0</v>
      </c>
      <c r="R42" s="125">
        <f>IF('Indicator Date hidden'!S43="x","x",R$2-'Indicator Date hidden'!S43)</f>
        <v>0</v>
      </c>
      <c r="S42" s="125">
        <f>IF('Indicator Date hidden'!T43="x","x",S$2-'Indicator Date hidden'!T43)</f>
        <v>0</v>
      </c>
      <c r="T42" s="125">
        <f>IF('Indicator Date hidden'!U43="x","x",T$2-'Indicator Date hidden'!U43)</f>
        <v>0</v>
      </c>
      <c r="U42" s="125">
        <f>IF('Indicator Date hidden'!V43="x","x",U$2-'Indicator Date hidden'!V43)</f>
        <v>0</v>
      </c>
      <c r="V42" s="125">
        <f>IF('Indicator Date hidden'!W43="x","x",V$2-'Indicator Date hidden'!W43)</f>
        <v>0</v>
      </c>
      <c r="W42" s="125">
        <f>IF('Indicator Date hidden'!X43="x","x",W$2-'Indicator Date hidden'!X43)</f>
        <v>0</v>
      </c>
      <c r="X42" s="125">
        <f>IF('Indicator Date hidden'!Y43="x","x",X$2-'Indicator Date hidden'!Y43)</f>
        <v>0</v>
      </c>
      <c r="Y42" s="125">
        <f>IF('Indicator Date hidden'!Z43="x","x",Y$2-'Indicator Date hidden'!Z43)</f>
        <v>0</v>
      </c>
      <c r="Z42" s="125">
        <f>IF('Indicator Date hidden'!AA43="x","x",Z$2-'Indicator Date hidden'!AA43)</f>
        <v>5</v>
      </c>
      <c r="AA42" s="125">
        <f>IF('Indicator Date hidden'!AB43="x","x",AA$2-'Indicator Date hidden'!AB43)</f>
        <v>0</v>
      </c>
      <c r="AB42" s="125">
        <f>IF('Indicator Date hidden'!AC43="x","x",AB$2-'Indicator Date hidden'!AC43)</f>
        <v>2</v>
      </c>
      <c r="AC42" s="125">
        <f>IF('Indicator Date hidden'!AD43="x","x",AC$2-'Indicator Date hidden'!AD43)</f>
        <v>1</v>
      </c>
      <c r="AD42" s="125">
        <f>IF('Indicator Date hidden'!AE43="x","x",AD$2-'Indicator Date hidden'!AE43)</f>
        <v>0</v>
      </c>
      <c r="AE42" s="125">
        <f>IF('Indicator Date hidden'!AF43="x","x",AE$2-'Indicator Date hidden'!AF43)</f>
        <v>0</v>
      </c>
      <c r="AF42" s="125">
        <f>IF('Indicator Date hidden'!AG43="x","x",AF$2-'Indicator Date hidden'!AG43)</f>
        <v>0</v>
      </c>
      <c r="AG42" s="125">
        <f>IF('Indicator Date hidden'!AH43="x","x",AG$2-'Indicator Date hidden'!AH43)</f>
        <v>0</v>
      </c>
      <c r="AH42" s="125">
        <f>IF('Indicator Date hidden'!AI43="x","x",AH$2-'Indicator Date hidden'!AI43)</f>
        <v>0</v>
      </c>
      <c r="AI42" s="125">
        <f>IF('Indicator Date hidden'!AJ43="x","x",AI$2-'Indicator Date hidden'!AJ43)</f>
        <v>1</v>
      </c>
      <c r="AJ42" s="125">
        <f>IF('Indicator Date hidden'!AK43="x","x",AJ$2-'Indicator Date hidden'!AK43)</f>
        <v>1</v>
      </c>
      <c r="AK42" s="125">
        <f>IF('Indicator Date hidden'!AL43="x","x",AK$2-'Indicator Date hidden'!AL43)</f>
        <v>1</v>
      </c>
      <c r="AL42" s="125" t="str">
        <f>IF('Indicator Date hidden'!AM43="x","x",AL$2-'Indicator Date hidden'!AM43)</f>
        <v>x</v>
      </c>
      <c r="AM42" s="125">
        <f>IF('Indicator Date hidden'!AN43="x","x",AM$2-'Indicator Date hidden'!AN43)</f>
        <v>1</v>
      </c>
      <c r="AN42" s="125">
        <f>IF('Indicator Date hidden'!AO43="x","x",AN$2-'Indicator Date hidden'!AO43)</f>
        <v>1</v>
      </c>
      <c r="AO42" s="125">
        <f>IF('Indicator Date hidden'!AP43="x","x",AO$2-'Indicator Date hidden'!AP43)</f>
        <v>1</v>
      </c>
      <c r="AP42" s="125">
        <f>IF('Indicator Date hidden'!AQ43="x","x",AP$2-'Indicator Date hidden'!AQ43)</f>
        <v>1</v>
      </c>
      <c r="AQ42" s="125">
        <f>IF('Indicator Date hidden'!AR43="x","x",AQ$2-'Indicator Date hidden'!AR43)</f>
        <v>0</v>
      </c>
      <c r="AR42" s="125">
        <f>IF('Indicator Date hidden'!AS43="x","x",AR$2-'Indicator Date hidden'!AS43)</f>
        <v>1</v>
      </c>
      <c r="AS42" s="125">
        <f>IF('Indicator Date hidden'!AT43="x","x",AS$2-'Indicator Date hidden'!AT43)</f>
        <v>9</v>
      </c>
      <c r="AT42" s="125">
        <f>IF('Indicator Date hidden'!AU43="x","x",AT$2-'Indicator Date hidden'!AU43)</f>
        <v>0</v>
      </c>
      <c r="AU42" s="125">
        <f>IF('Indicator Date hidden'!AV43="x","x",AU$2-'Indicator Date hidden'!AV43)</f>
        <v>0</v>
      </c>
      <c r="AV42" s="125">
        <f>IF('Indicator Date hidden'!AW43="x","x",AV$2-'Indicator Date hidden'!AW43)</f>
        <v>0</v>
      </c>
      <c r="AW42" s="125">
        <f>IF('Indicator Date hidden'!AX43="x","x",AW$2-'Indicator Date hidden'!AX43)</f>
        <v>0</v>
      </c>
      <c r="AX42" s="125">
        <f>IF('Indicator Date hidden'!AY43="x","x",AX$2-'Indicator Date hidden'!AY43)</f>
        <v>0</v>
      </c>
      <c r="AY42" s="125">
        <f>IF('Indicator Date hidden'!AZ43="x","x",AY$2-'Indicator Date hidden'!AZ43)</f>
        <v>1</v>
      </c>
      <c r="AZ42" s="125">
        <f>IF('Indicator Date hidden'!BA43="x","x",AZ$2-'Indicator Date hidden'!BA43)</f>
        <v>0</v>
      </c>
      <c r="BA42" s="125">
        <f>IF('Indicator Date hidden'!BB43="x","x",BA$2-'Indicator Date hidden'!BB43)</f>
        <v>0</v>
      </c>
      <c r="BB42" s="125">
        <f>IF('Indicator Date hidden'!BC43="x","x",BB$2-'Indicator Date hidden'!BC43)</f>
        <v>0</v>
      </c>
      <c r="BC42" s="125">
        <f>IF('Indicator Date hidden'!BD43="x","x",BC$2-'Indicator Date hidden'!BD43)</f>
        <v>0</v>
      </c>
      <c r="BD42" s="125" t="str">
        <f>IF('Indicator Date hidden'!BE43="x","x",BD$2-'Indicator Date hidden'!BE43)</f>
        <v>x</v>
      </c>
      <c r="BE42" s="125">
        <f>IF('Indicator Date hidden'!BF43="x","x",BE$2-'Indicator Date hidden'!BF43)</f>
        <v>2</v>
      </c>
      <c r="BF42" s="125">
        <f>IF('Indicator Date hidden'!BG43="x","x",BF$2-'Indicator Date hidden'!BG43)</f>
        <v>0</v>
      </c>
      <c r="BG42" s="125">
        <f>IF('Indicator Date hidden'!BH43="x","x",BG$2-'Indicator Date hidden'!BH43)</f>
        <v>0</v>
      </c>
      <c r="BH42" s="125">
        <f>IF('Indicator Date hidden'!BI43="x","x",BH$2-'Indicator Date hidden'!BI43)</f>
        <v>0</v>
      </c>
      <c r="BI42" s="125">
        <f>IF('Indicator Date hidden'!BJ43="x","x",BI$2-'Indicator Date hidden'!BJ43)</f>
        <v>2</v>
      </c>
      <c r="BJ42" s="125">
        <f>IF('Indicator Date hidden'!BK43="x","x",BJ$2-'Indicator Date hidden'!BK43)</f>
        <v>1</v>
      </c>
      <c r="BK42" s="125">
        <f>IF('Indicator Date hidden'!BL43="x","x",BK$2-'Indicator Date hidden'!BL43)</f>
        <v>1</v>
      </c>
      <c r="BL42" s="125">
        <f>IF('Indicator Date hidden'!BM43="x","x",BL$2-'Indicator Date hidden'!BM43)</f>
        <v>0</v>
      </c>
      <c r="BM42" s="125">
        <f>IF('Indicator Date hidden'!BN43="x","x",BM$2-'Indicator Date hidden'!BN43)</f>
        <v>3</v>
      </c>
      <c r="BN42" s="125">
        <f>IF('Indicator Date hidden'!BO43="x","x",BN$2-'Indicator Date hidden'!BO43)</f>
        <v>2</v>
      </c>
      <c r="BO42" s="125">
        <f>IF('Indicator Date hidden'!BP43="x","x",BO$2-'Indicator Date hidden'!BP43)</f>
        <v>1</v>
      </c>
      <c r="BP42" s="125">
        <f>IF('Indicator Date hidden'!BQ43="x","x",BP$2-'Indicator Date hidden'!BQ43)</f>
        <v>0</v>
      </c>
      <c r="BQ42" s="125">
        <f>IF('Indicator Date hidden'!BR43="x","x",BQ$2-'Indicator Date hidden'!BR43)</f>
        <v>0</v>
      </c>
      <c r="BR42" s="125">
        <f>IF('Indicator Date hidden'!BS43="x","x",BR$2-'Indicator Date hidden'!BS43)</f>
        <v>0</v>
      </c>
      <c r="BS42" s="125">
        <f>IF('Indicator Date hidden'!BT43="x","x",BS$2-'Indicator Date hidden'!BT43)</f>
        <v>5</v>
      </c>
      <c r="BT42" s="125">
        <f>IF('Indicator Date hidden'!BU43="x","x",BT$2-'Indicator Date hidden'!BU43)</f>
        <v>0</v>
      </c>
      <c r="BU42" s="125">
        <f>IF('Indicator Date hidden'!BV43="x","x",BU$2-'Indicator Date hidden'!BV43)</f>
        <v>0</v>
      </c>
      <c r="BV42" s="125">
        <f>IF('Indicator Date hidden'!BW43="x","x",BV$2-'Indicator Date hidden'!BW43)</f>
        <v>0</v>
      </c>
      <c r="BW42" s="125">
        <f>IF('Indicator Date hidden'!BX43="x","x",BW$2-'Indicator Date hidden'!BX43)</f>
        <v>0</v>
      </c>
      <c r="BX42" s="125">
        <f>IF('Indicator Date hidden'!BY43="x","x",BX$2-'Indicator Date hidden'!BY43)</f>
        <v>2</v>
      </c>
      <c r="BY42" s="3">
        <f t="shared" si="5"/>
        <v>45</v>
      </c>
      <c r="BZ42" s="126">
        <f t="shared" si="6"/>
        <v>0.61643835616438358</v>
      </c>
      <c r="CA42" s="3">
        <f t="shared" si="7"/>
        <v>22</v>
      </c>
      <c r="CB42" s="126">
        <f t="shared" si="8"/>
        <v>1.4106263739020275</v>
      </c>
      <c r="CC42" s="129">
        <f t="shared" si="9"/>
        <v>0</v>
      </c>
    </row>
    <row r="43" spans="1:81" x14ac:dyDescent="0.3">
      <c r="A43" t="s">
        <v>74</v>
      </c>
      <c r="B43" s="125">
        <f>IF('Indicator Date hidden'!C44="x","x",B$2-'Indicator Date hidden'!C44)</f>
        <v>0</v>
      </c>
      <c r="C43" s="125">
        <f>IF('Indicator Date hidden'!D44="x","x",C$2-'Indicator Date hidden'!D44)</f>
        <v>0</v>
      </c>
      <c r="D43" s="125">
        <f>IF('Indicator Date hidden'!E44="x","x",D$2-'Indicator Date hidden'!E44)</f>
        <v>0</v>
      </c>
      <c r="E43" s="125">
        <f>IF('Indicator Date hidden'!F44="x","x",E$2-'Indicator Date hidden'!F44)</f>
        <v>0</v>
      </c>
      <c r="F43" s="125">
        <f>IF('Indicator Date hidden'!G44="x","x",F$2-'Indicator Date hidden'!G44)</f>
        <v>0</v>
      </c>
      <c r="G43" s="125">
        <f>IF('Indicator Date hidden'!H44="x","x",G$2-'Indicator Date hidden'!H44)</f>
        <v>0</v>
      </c>
      <c r="H43" s="125">
        <f>IF('Indicator Date hidden'!I44="x","x",H$2-'Indicator Date hidden'!I44)</f>
        <v>0</v>
      </c>
      <c r="I43" s="125">
        <f>IF('Indicator Date hidden'!J44="x","x",I$2-'Indicator Date hidden'!J44)</f>
        <v>0</v>
      </c>
      <c r="J43" s="125">
        <f>IF('Indicator Date hidden'!K44="x","x",J$2-'Indicator Date hidden'!K44)</f>
        <v>0</v>
      </c>
      <c r="K43" s="125">
        <f>IF('Indicator Date hidden'!L44="x","x",K$2-'Indicator Date hidden'!L44)</f>
        <v>0</v>
      </c>
      <c r="L43" s="125">
        <f>IF('Indicator Date hidden'!M44="x","x",L$2-'Indicator Date hidden'!M44)</f>
        <v>0</v>
      </c>
      <c r="M43" s="125">
        <f>IF('Indicator Date hidden'!N44="x","x",M$2-'Indicator Date hidden'!N44)</f>
        <v>0</v>
      </c>
      <c r="N43" s="125">
        <f>IF('Indicator Date hidden'!O44="x","x",N$2-'Indicator Date hidden'!O44)</f>
        <v>0</v>
      </c>
      <c r="O43" s="125">
        <f>IF('Indicator Date hidden'!P44="x","x",O$2-'Indicator Date hidden'!P44)</f>
        <v>0</v>
      </c>
      <c r="P43" s="125">
        <f>IF('Indicator Date hidden'!Q44="x","x",P$2-'Indicator Date hidden'!Q44)</f>
        <v>0</v>
      </c>
      <c r="Q43" s="125">
        <f>IF('Indicator Date hidden'!R44="x","x",Q$2-'Indicator Date hidden'!R44)</f>
        <v>0</v>
      </c>
      <c r="R43" s="125">
        <f>IF('Indicator Date hidden'!S44="x","x",R$2-'Indicator Date hidden'!S44)</f>
        <v>0</v>
      </c>
      <c r="S43" s="125">
        <f>IF('Indicator Date hidden'!T44="x","x",S$2-'Indicator Date hidden'!T44)</f>
        <v>0</v>
      </c>
      <c r="T43" s="125">
        <f>IF('Indicator Date hidden'!U44="x","x",T$2-'Indicator Date hidden'!U44)</f>
        <v>0</v>
      </c>
      <c r="U43" s="125">
        <f>IF('Indicator Date hidden'!V44="x","x",U$2-'Indicator Date hidden'!V44)</f>
        <v>0</v>
      </c>
      <c r="V43" s="125">
        <f>IF('Indicator Date hidden'!W44="x","x",V$2-'Indicator Date hidden'!W44)</f>
        <v>0</v>
      </c>
      <c r="W43" s="125">
        <f>IF('Indicator Date hidden'!X44="x","x",W$2-'Indicator Date hidden'!X44)</f>
        <v>0</v>
      </c>
      <c r="X43" s="125">
        <f>IF('Indicator Date hidden'!Y44="x","x",X$2-'Indicator Date hidden'!Y44)</f>
        <v>0</v>
      </c>
      <c r="Y43" s="125">
        <f>IF('Indicator Date hidden'!Z44="x","x",Y$2-'Indicator Date hidden'!Z44)</f>
        <v>0</v>
      </c>
      <c r="Z43" s="125">
        <f>IF('Indicator Date hidden'!AA44="x","x",Z$2-'Indicator Date hidden'!AA44)</f>
        <v>4</v>
      </c>
      <c r="AA43" s="125">
        <f>IF('Indicator Date hidden'!AB44="x","x",AA$2-'Indicator Date hidden'!AB44)</f>
        <v>0</v>
      </c>
      <c r="AB43" s="125">
        <f>IF('Indicator Date hidden'!AC44="x","x",AB$2-'Indicator Date hidden'!AC44)</f>
        <v>0</v>
      </c>
      <c r="AC43" s="125">
        <f>IF('Indicator Date hidden'!AD44="x","x",AC$2-'Indicator Date hidden'!AD44)</f>
        <v>1</v>
      </c>
      <c r="AD43" s="125">
        <f>IF('Indicator Date hidden'!AE44="x","x",AD$2-'Indicator Date hidden'!AE44)</f>
        <v>0</v>
      </c>
      <c r="AE43" s="125">
        <f>IF('Indicator Date hidden'!AF44="x","x",AE$2-'Indicator Date hidden'!AF44)</f>
        <v>0</v>
      </c>
      <c r="AF43" s="125">
        <f>IF('Indicator Date hidden'!AG44="x","x",AF$2-'Indicator Date hidden'!AG44)</f>
        <v>0</v>
      </c>
      <c r="AG43" s="125">
        <f>IF('Indicator Date hidden'!AH44="x","x",AG$2-'Indicator Date hidden'!AH44)</f>
        <v>0</v>
      </c>
      <c r="AH43" s="125">
        <f>IF('Indicator Date hidden'!AI44="x","x",AH$2-'Indicator Date hidden'!AI44)</f>
        <v>0</v>
      </c>
      <c r="AI43" s="125">
        <f>IF('Indicator Date hidden'!AJ44="x","x",AI$2-'Indicator Date hidden'!AJ44)</f>
        <v>1</v>
      </c>
      <c r="AJ43" s="125">
        <f>IF('Indicator Date hidden'!AK44="x","x",AJ$2-'Indicator Date hidden'!AK44)</f>
        <v>1</v>
      </c>
      <c r="AK43" s="125">
        <f>IF('Indicator Date hidden'!AL44="x","x",AK$2-'Indicator Date hidden'!AL44)</f>
        <v>1</v>
      </c>
      <c r="AL43" s="125">
        <f>IF('Indicator Date hidden'!AM44="x","x",AL$2-'Indicator Date hidden'!AM44)</f>
        <v>2</v>
      </c>
      <c r="AM43" s="125">
        <f>IF('Indicator Date hidden'!AN44="x","x",AM$2-'Indicator Date hidden'!AN44)</f>
        <v>1</v>
      </c>
      <c r="AN43" s="125">
        <f>IF('Indicator Date hidden'!AO44="x","x",AN$2-'Indicator Date hidden'!AO44)</f>
        <v>1</v>
      </c>
      <c r="AO43" s="125">
        <f>IF('Indicator Date hidden'!AP44="x","x",AO$2-'Indicator Date hidden'!AP44)</f>
        <v>1</v>
      </c>
      <c r="AP43" s="125">
        <f>IF('Indicator Date hidden'!AQ44="x","x",AP$2-'Indicator Date hidden'!AQ44)</f>
        <v>1</v>
      </c>
      <c r="AQ43" s="125">
        <f>IF('Indicator Date hidden'!AR44="x","x",AQ$2-'Indicator Date hidden'!AR44)</f>
        <v>0</v>
      </c>
      <c r="AR43" s="125">
        <f>IF('Indicator Date hidden'!AS44="x","x",AR$2-'Indicator Date hidden'!AS44)</f>
        <v>1</v>
      </c>
      <c r="AS43" s="125">
        <f>IF('Indicator Date hidden'!AT44="x","x",AS$2-'Indicator Date hidden'!AT44)</f>
        <v>1</v>
      </c>
      <c r="AT43" s="125">
        <f>IF('Indicator Date hidden'!AU44="x","x",AT$2-'Indicator Date hidden'!AU44)</f>
        <v>0</v>
      </c>
      <c r="AU43" s="125">
        <f>IF('Indicator Date hidden'!AV44="x","x",AU$2-'Indicator Date hidden'!AV44)</f>
        <v>0</v>
      </c>
      <c r="AV43" s="125">
        <f>IF('Indicator Date hidden'!AW44="x","x",AV$2-'Indicator Date hidden'!AW44)</f>
        <v>0</v>
      </c>
      <c r="AW43" s="125">
        <f>IF('Indicator Date hidden'!AX44="x","x",AW$2-'Indicator Date hidden'!AX44)</f>
        <v>0</v>
      </c>
      <c r="AX43" s="125">
        <f>IF('Indicator Date hidden'!AY44="x","x",AX$2-'Indicator Date hidden'!AY44)</f>
        <v>0</v>
      </c>
      <c r="AY43" s="125">
        <f>IF('Indicator Date hidden'!AZ44="x","x",AY$2-'Indicator Date hidden'!AZ44)</f>
        <v>1</v>
      </c>
      <c r="AZ43" s="125">
        <f>IF('Indicator Date hidden'!BA44="x","x",AZ$2-'Indicator Date hidden'!BA44)</f>
        <v>2</v>
      </c>
      <c r="BA43" s="125">
        <f>IF('Indicator Date hidden'!BB44="x","x",BA$2-'Indicator Date hidden'!BB44)</f>
        <v>0</v>
      </c>
      <c r="BB43" s="125">
        <f>IF('Indicator Date hidden'!BC44="x","x",BB$2-'Indicator Date hidden'!BC44)</f>
        <v>0</v>
      </c>
      <c r="BC43" s="125">
        <f>IF('Indicator Date hidden'!BD44="x","x",BC$2-'Indicator Date hidden'!BD44)</f>
        <v>0</v>
      </c>
      <c r="BD43" s="125">
        <f>IF('Indicator Date hidden'!BE44="x","x",BD$2-'Indicator Date hidden'!BE44)</f>
        <v>2</v>
      </c>
      <c r="BE43" s="125">
        <f>IF('Indicator Date hidden'!BF44="x","x",BE$2-'Indicator Date hidden'!BF44)</f>
        <v>2</v>
      </c>
      <c r="BF43" s="125">
        <f>IF('Indicator Date hidden'!BG44="x","x",BF$2-'Indicator Date hidden'!BG44)</f>
        <v>0</v>
      </c>
      <c r="BG43" s="125">
        <f>IF('Indicator Date hidden'!BH44="x","x",BG$2-'Indicator Date hidden'!BH44)</f>
        <v>0</v>
      </c>
      <c r="BH43" s="125">
        <f>IF('Indicator Date hidden'!BI44="x","x",BH$2-'Indicator Date hidden'!BI44)</f>
        <v>0</v>
      </c>
      <c r="BI43" s="125">
        <f>IF('Indicator Date hidden'!BJ44="x","x",BI$2-'Indicator Date hidden'!BJ44)</f>
        <v>0</v>
      </c>
      <c r="BJ43" s="125">
        <f>IF('Indicator Date hidden'!BK44="x","x",BJ$2-'Indicator Date hidden'!BK44)</f>
        <v>1</v>
      </c>
      <c r="BK43" s="125">
        <f>IF('Indicator Date hidden'!BL44="x","x",BK$2-'Indicator Date hidden'!BL44)</f>
        <v>1</v>
      </c>
      <c r="BL43" s="125">
        <f>IF('Indicator Date hidden'!BM44="x","x",BL$2-'Indicator Date hidden'!BM44)</f>
        <v>0</v>
      </c>
      <c r="BM43" s="125">
        <f>IF('Indicator Date hidden'!BN44="x","x",BM$2-'Indicator Date hidden'!BN44)</f>
        <v>3</v>
      </c>
      <c r="BN43" s="125">
        <f>IF('Indicator Date hidden'!BO44="x","x",BN$2-'Indicator Date hidden'!BO44)</f>
        <v>2</v>
      </c>
      <c r="BO43" s="125">
        <f>IF('Indicator Date hidden'!BP44="x","x",BO$2-'Indicator Date hidden'!BP44)</f>
        <v>1</v>
      </c>
      <c r="BP43" s="125">
        <f>IF('Indicator Date hidden'!BQ44="x","x",BP$2-'Indicator Date hidden'!BQ44)</f>
        <v>0</v>
      </c>
      <c r="BQ43" s="125">
        <f>IF('Indicator Date hidden'!BR44="x","x",BQ$2-'Indicator Date hidden'!BR44)</f>
        <v>0</v>
      </c>
      <c r="BR43" s="125">
        <f>IF('Indicator Date hidden'!BS44="x","x",BR$2-'Indicator Date hidden'!BS44)</f>
        <v>0</v>
      </c>
      <c r="BS43" s="125">
        <f>IF('Indicator Date hidden'!BT44="x","x",BS$2-'Indicator Date hidden'!BT44)</f>
        <v>4</v>
      </c>
      <c r="BT43" s="125">
        <f>IF('Indicator Date hidden'!BU44="x","x",BT$2-'Indicator Date hidden'!BU44)</f>
        <v>0</v>
      </c>
      <c r="BU43" s="125" t="str">
        <f>IF('Indicator Date hidden'!BV44="x","x",BU$2-'Indicator Date hidden'!BV44)</f>
        <v>x</v>
      </c>
      <c r="BV43" s="125">
        <f>IF('Indicator Date hidden'!BW44="x","x",BV$2-'Indicator Date hidden'!BW44)</f>
        <v>0</v>
      </c>
      <c r="BW43" s="125">
        <f>IF('Indicator Date hidden'!BX44="x","x",BW$2-'Indicator Date hidden'!BX44)</f>
        <v>0</v>
      </c>
      <c r="BX43" s="125">
        <f>IF('Indicator Date hidden'!BY44="x","x",BX$2-'Indicator Date hidden'!BY44)</f>
        <v>2</v>
      </c>
      <c r="BY43" s="3">
        <f t="shared" si="5"/>
        <v>37</v>
      </c>
      <c r="BZ43" s="126">
        <f t="shared" si="6"/>
        <v>0.5</v>
      </c>
      <c r="CA43" s="3">
        <f t="shared" si="7"/>
        <v>23</v>
      </c>
      <c r="CB43" s="126">
        <f t="shared" si="8"/>
        <v>0.9041944301794651</v>
      </c>
      <c r="CC43" s="129">
        <f t="shared" si="9"/>
        <v>0</v>
      </c>
    </row>
    <row r="44" spans="1:81" x14ac:dyDescent="0.3">
      <c r="A44" t="s">
        <v>75</v>
      </c>
      <c r="B44" s="125">
        <f>IF('Indicator Date hidden'!C45="x","x",B$2-'Indicator Date hidden'!C45)</f>
        <v>0</v>
      </c>
      <c r="C44" s="125">
        <f>IF('Indicator Date hidden'!D45="x","x",C$2-'Indicator Date hidden'!D45)</f>
        <v>0</v>
      </c>
      <c r="D44" s="125">
        <f>IF('Indicator Date hidden'!E45="x","x",D$2-'Indicator Date hidden'!E45)</f>
        <v>0</v>
      </c>
      <c r="E44" s="125">
        <f>IF('Indicator Date hidden'!F45="x","x",E$2-'Indicator Date hidden'!F45)</f>
        <v>0</v>
      </c>
      <c r="F44" s="125">
        <f>IF('Indicator Date hidden'!G45="x","x",F$2-'Indicator Date hidden'!G45)</f>
        <v>0</v>
      </c>
      <c r="G44" s="125">
        <f>IF('Indicator Date hidden'!H45="x","x",G$2-'Indicator Date hidden'!H45)</f>
        <v>0</v>
      </c>
      <c r="H44" s="125">
        <f>IF('Indicator Date hidden'!I45="x","x",H$2-'Indicator Date hidden'!I45)</f>
        <v>0</v>
      </c>
      <c r="I44" s="125">
        <f>IF('Indicator Date hidden'!J45="x","x",I$2-'Indicator Date hidden'!J45)</f>
        <v>0</v>
      </c>
      <c r="J44" s="125">
        <f>IF('Indicator Date hidden'!K45="x","x",J$2-'Indicator Date hidden'!K45)</f>
        <v>0</v>
      </c>
      <c r="K44" s="125">
        <f>IF('Indicator Date hidden'!L45="x","x",K$2-'Indicator Date hidden'!L45)</f>
        <v>0</v>
      </c>
      <c r="L44" s="125">
        <f>IF('Indicator Date hidden'!M45="x","x",L$2-'Indicator Date hidden'!M45)</f>
        <v>0</v>
      </c>
      <c r="M44" s="125">
        <f>IF('Indicator Date hidden'!N45="x","x",M$2-'Indicator Date hidden'!N45)</f>
        <v>0</v>
      </c>
      <c r="N44" s="125">
        <f>IF('Indicator Date hidden'!O45="x","x",N$2-'Indicator Date hidden'!O45)</f>
        <v>0</v>
      </c>
      <c r="O44" s="125">
        <f>IF('Indicator Date hidden'!P45="x","x",O$2-'Indicator Date hidden'!P45)</f>
        <v>0</v>
      </c>
      <c r="P44" s="125">
        <f>IF('Indicator Date hidden'!Q45="x","x",P$2-'Indicator Date hidden'!Q45)</f>
        <v>0</v>
      </c>
      <c r="Q44" s="125">
        <f>IF('Indicator Date hidden'!R45="x","x",Q$2-'Indicator Date hidden'!R45)</f>
        <v>0</v>
      </c>
      <c r="R44" s="125">
        <f>IF('Indicator Date hidden'!S45="x","x",R$2-'Indicator Date hidden'!S45)</f>
        <v>0</v>
      </c>
      <c r="S44" s="125">
        <f>IF('Indicator Date hidden'!T45="x","x",S$2-'Indicator Date hidden'!T45)</f>
        <v>0</v>
      </c>
      <c r="T44" s="125">
        <f>IF('Indicator Date hidden'!U45="x","x",T$2-'Indicator Date hidden'!U45)</f>
        <v>0</v>
      </c>
      <c r="U44" s="125">
        <f>IF('Indicator Date hidden'!V45="x","x",U$2-'Indicator Date hidden'!V45)</f>
        <v>0</v>
      </c>
      <c r="V44" s="125">
        <f>IF('Indicator Date hidden'!W45="x","x",V$2-'Indicator Date hidden'!W45)</f>
        <v>0</v>
      </c>
      <c r="W44" s="125">
        <f>IF('Indicator Date hidden'!X45="x","x",W$2-'Indicator Date hidden'!X45)</f>
        <v>0</v>
      </c>
      <c r="X44" s="125">
        <f>IF('Indicator Date hidden'!Y45="x","x",X$2-'Indicator Date hidden'!Y45)</f>
        <v>0</v>
      </c>
      <c r="Y44" s="125">
        <f>IF('Indicator Date hidden'!Z45="x","x",Y$2-'Indicator Date hidden'!Z45)</f>
        <v>0</v>
      </c>
      <c r="Z44" s="125">
        <f>IF('Indicator Date hidden'!AA45="x","x",Z$2-'Indicator Date hidden'!AA45)</f>
        <v>5</v>
      </c>
      <c r="AA44" s="125">
        <f>IF('Indicator Date hidden'!AB45="x","x",AA$2-'Indicator Date hidden'!AB45)</f>
        <v>10</v>
      </c>
      <c r="AB44" s="125" t="str">
        <f>IF('Indicator Date hidden'!AC45="x","x",AB$2-'Indicator Date hidden'!AC45)</f>
        <v>x</v>
      </c>
      <c r="AC44" s="125">
        <f>IF('Indicator Date hidden'!AD45="x","x",AC$2-'Indicator Date hidden'!AD45)</f>
        <v>0</v>
      </c>
      <c r="AD44" s="125">
        <f>IF('Indicator Date hidden'!AE45="x","x",AD$2-'Indicator Date hidden'!AE45)</f>
        <v>0</v>
      </c>
      <c r="AE44" s="125" t="str">
        <f>IF('Indicator Date hidden'!AF45="x","x",AE$2-'Indicator Date hidden'!AF45)</f>
        <v>x</v>
      </c>
      <c r="AF44" s="125">
        <f>IF('Indicator Date hidden'!AG45="x","x",AF$2-'Indicator Date hidden'!AG45)</f>
        <v>0</v>
      </c>
      <c r="AG44" s="125">
        <f>IF('Indicator Date hidden'!AH45="x","x",AG$2-'Indicator Date hidden'!AH45)</f>
        <v>0</v>
      </c>
      <c r="AH44" s="125">
        <f>IF('Indicator Date hidden'!AI45="x","x",AH$2-'Indicator Date hidden'!AI45)</f>
        <v>0</v>
      </c>
      <c r="AI44" s="125">
        <f>IF('Indicator Date hidden'!AJ45="x","x",AI$2-'Indicator Date hidden'!AJ45)</f>
        <v>1</v>
      </c>
      <c r="AJ44" s="125">
        <f>IF('Indicator Date hidden'!AK45="x","x",AJ$2-'Indicator Date hidden'!AK45)</f>
        <v>1</v>
      </c>
      <c r="AK44" s="125">
        <f>IF('Indicator Date hidden'!AL45="x","x",AK$2-'Indicator Date hidden'!AL45)</f>
        <v>1</v>
      </c>
      <c r="AL44" s="125" t="str">
        <f>IF('Indicator Date hidden'!AM45="x","x",AL$2-'Indicator Date hidden'!AM45)</f>
        <v>x</v>
      </c>
      <c r="AM44" s="125">
        <f>IF('Indicator Date hidden'!AN45="x","x",AM$2-'Indicator Date hidden'!AN45)</f>
        <v>1</v>
      </c>
      <c r="AN44" s="125">
        <f>IF('Indicator Date hidden'!AO45="x","x",AN$2-'Indicator Date hidden'!AO45)</f>
        <v>1</v>
      </c>
      <c r="AO44" s="125">
        <f>IF('Indicator Date hidden'!AP45="x","x",AO$2-'Indicator Date hidden'!AP45)</f>
        <v>1</v>
      </c>
      <c r="AP44" s="125" t="str">
        <f>IF('Indicator Date hidden'!AQ45="x","x",AP$2-'Indicator Date hidden'!AQ45)</f>
        <v>x</v>
      </c>
      <c r="AQ44" s="125">
        <f>IF('Indicator Date hidden'!AR45="x","x",AQ$2-'Indicator Date hidden'!AR45)</f>
        <v>0</v>
      </c>
      <c r="AR44" s="125">
        <f>IF('Indicator Date hidden'!AS45="x","x",AR$2-'Indicator Date hidden'!AS45)</f>
        <v>1</v>
      </c>
      <c r="AS44" s="125" t="str">
        <f>IF('Indicator Date hidden'!AT45="x","x",AS$2-'Indicator Date hidden'!AT45)</f>
        <v>x</v>
      </c>
      <c r="AT44" s="125">
        <f>IF('Indicator Date hidden'!AU45="x","x",AT$2-'Indicator Date hidden'!AU45)</f>
        <v>0</v>
      </c>
      <c r="AU44" s="125">
        <f>IF('Indicator Date hidden'!AV45="x","x",AU$2-'Indicator Date hidden'!AV45)</f>
        <v>1</v>
      </c>
      <c r="AV44" s="125" t="str">
        <f>IF('Indicator Date hidden'!AW45="x","x",AV$2-'Indicator Date hidden'!AW45)</f>
        <v>x</v>
      </c>
      <c r="AW44" s="125" t="str">
        <f>IF('Indicator Date hidden'!AX45="x","x",AW$2-'Indicator Date hidden'!AX45)</f>
        <v>x</v>
      </c>
      <c r="AX44" s="125">
        <f>IF('Indicator Date hidden'!AY45="x","x",AX$2-'Indicator Date hidden'!AY45)</f>
        <v>0</v>
      </c>
      <c r="AY44" s="125">
        <f>IF('Indicator Date hidden'!AZ45="x","x",AY$2-'Indicator Date hidden'!AZ45)</f>
        <v>1</v>
      </c>
      <c r="AZ44" s="125">
        <f>IF('Indicator Date hidden'!BA45="x","x",AZ$2-'Indicator Date hidden'!BA45)</f>
        <v>2</v>
      </c>
      <c r="BA44" s="125">
        <f>IF('Indicator Date hidden'!BB45="x","x",BA$2-'Indicator Date hidden'!BB45)</f>
        <v>0</v>
      </c>
      <c r="BB44" s="125">
        <f>IF('Indicator Date hidden'!BC45="x","x",BB$2-'Indicator Date hidden'!BC45)</f>
        <v>0</v>
      </c>
      <c r="BC44" s="125">
        <f>IF('Indicator Date hidden'!BD45="x","x",BC$2-'Indicator Date hidden'!BD45)</f>
        <v>0</v>
      </c>
      <c r="BD44" s="125" t="str">
        <f>IF('Indicator Date hidden'!BE45="x","x",BD$2-'Indicator Date hidden'!BE45)</f>
        <v>x</v>
      </c>
      <c r="BE44" s="125">
        <f>IF('Indicator Date hidden'!BF45="x","x",BE$2-'Indicator Date hidden'!BF45)</f>
        <v>2</v>
      </c>
      <c r="BF44" s="125">
        <f>IF('Indicator Date hidden'!BG45="x","x",BF$2-'Indicator Date hidden'!BG45)</f>
        <v>0</v>
      </c>
      <c r="BG44" s="125">
        <f>IF('Indicator Date hidden'!BH45="x","x",BG$2-'Indicator Date hidden'!BH45)</f>
        <v>0</v>
      </c>
      <c r="BH44" s="125">
        <f>IF('Indicator Date hidden'!BI45="x","x",BH$2-'Indicator Date hidden'!BI45)</f>
        <v>0</v>
      </c>
      <c r="BI44" s="125">
        <f>IF('Indicator Date hidden'!BJ45="x","x",BI$2-'Indicator Date hidden'!BJ45)</f>
        <v>0</v>
      </c>
      <c r="BJ44" s="125">
        <f>IF('Indicator Date hidden'!BK45="x","x",BJ$2-'Indicator Date hidden'!BK45)</f>
        <v>1</v>
      </c>
      <c r="BK44" s="125">
        <f>IF('Indicator Date hidden'!BL45="x","x",BK$2-'Indicator Date hidden'!BL45)</f>
        <v>1</v>
      </c>
      <c r="BL44" s="125">
        <f>IF('Indicator Date hidden'!BM45="x","x",BL$2-'Indicator Date hidden'!BM45)</f>
        <v>0</v>
      </c>
      <c r="BM44" s="125">
        <f>IF('Indicator Date hidden'!BN45="x","x",BM$2-'Indicator Date hidden'!BN45)</f>
        <v>3</v>
      </c>
      <c r="BN44" s="125">
        <f>IF('Indicator Date hidden'!BO45="x","x",BN$2-'Indicator Date hidden'!BO45)</f>
        <v>2</v>
      </c>
      <c r="BO44" s="125">
        <f>IF('Indicator Date hidden'!BP45="x","x",BO$2-'Indicator Date hidden'!BP45)</f>
        <v>1</v>
      </c>
      <c r="BP44" s="125">
        <f>IF('Indicator Date hidden'!BQ45="x","x",BP$2-'Indicator Date hidden'!BQ45)</f>
        <v>0</v>
      </c>
      <c r="BQ44" s="125">
        <f>IF('Indicator Date hidden'!BR45="x","x",BQ$2-'Indicator Date hidden'!BR45)</f>
        <v>0</v>
      </c>
      <c r="BR44" s="125">
        <f>IF('Indicator Date hidden'!BS45="x","x",BR$2-'Indicator Date hidden'!BS45)</f>
        <v>0</v>
      </c>
      <c r="BS44" s="125">
        <f>IF('Indicator Date hidden'!BT45="x","x",BS$2-'Indicator Date hidden'!BT45)</f>
        <v>2</v>
      </c>
      <c r="BT44" s="125">
        <f>IF('Indicator Date hidden'!BU45="x","x",BT$2-'Indicator Date hidden'!BU45)</f>
        <v>0</v>
      </c>
      <c r="BU44" s="125">
        <f>IF('Indicator Date hidden'!BV45="x","x",BU$2-'Indicator Date hidden'!BV45)</f>
        <v>0</v>
      </c>
      <c r="BV44" s="125" t="str">
        <f>IF('Indicator Date hidden'!BW45="x","x",BV$2-'Indicator Date hidden'!BW45)</f>
        <v>x</v>
      </c>
      <c r="BW44" s="125">
        <f>IF('Indicator Date hidden'!BX45="x","x",BW$2-'Indicator Date hidden'!BX45)</f>
        <v>0</v>
      </c>
      <c r="BX44" s="125">
        <f>IF('Indicator Date hidden'!BY45="x","x",BX$2-'Indicator Date hidden'!BY45)</f>
        <v>2</v>
      </c>
      <c r="BY44" s="3">
        <f t="shared" si="5"/>
        <v>40</v>
      </c>
      <c r="BZ44" s="126">
        <f t="shared" si="6"/>
        <v>0.60606060606060608</v>
      </c>
      <c r="CA44" s="3">
        <f t="shared" si="7"/>
        <v>20</v>
      </c>
      <c r="CB44" s="126">
        <f t="shared" si="8"/>
        <v>1.4655517926477271</v>
      </c>
      <c r="CC44" s="129">
        <f t="shared" si="9"/>
        <v>0</v>
      </c>
    </row>
    <row r="45" spans="1:81" x14ac:dyDescent="0.3">
      <c r="A45" t="s">
        <v>77</v>
      </c>
      <c r="B45" s="125">
        <f>IF('Indicator Date hidden'!C46="x","x",B$2-'Indicator Date hidden'!C46)</f>
        <v>0</v>
      </c>
      <c r="C45" s="125">
        <f>IF('Indicator Date hidden'!D46="x","x",C$2-'Indicator Date hidden'!D46)</f>
        <v>0</v>
      </c>
      <c r="D45" s="125">
        <f>IF('Indicator Date hidden'!E46="x","x",D$2-'Indicator Date hidden'!E46)</f>
        <v>0</v>
      </c>
      <c r="E45" s="125">
        <f>IF('Indicator Date hidden'!F46="x","x",E$2-'Indicator Date hidden'!F46)</f>
        <v>0</v>
      </c>
      <c r="F45" s="125">
        <f>IF('Indicator Date hidden'!G46="x","x",F$2-'Indicator Date hidden'!G46)</f>
        <v>0</v>
      </c>
      <c r="G45" s="125">
        <f>IF('Indicator Date hidden'!H46="x","x",G$2-'Indicator Date hidden'!H46)</f>
        <v>0</v>
      </c>
      <c r="H45" s="125">
        <f>IF('Indicator Date hidden'!I46="x","x",H$2-'Indicator Date hidden'!I46)</f>
        <v>0</v>
      </c>
      <c r="I45" s="125">
        <f>IF('Indicator Date hidden'!J46="x","x",I$2-'Indicator Date hidden'!J46)</f>
        <v>0</v>
      </c>
      <c r="J45" s="125">
        <f>IF('Indicator Date hidden'!K46="x","x",J$2-'Indicator Date hidden'!K46)</f>
        <v>0</v>
      </c>
      <c r="K45" s="125">
        <f>IF('Indicator Date hidden'!L46="x","x",K$2-'Indicator Date hidden'!L46)</f>
        <v>0</v>
      </c>
      <c r="L45" s="125">
        <f>IF('Indicator Date hidden'!M46="x","x",L$2-'Indicator Date hidden'!M46)</f>
        <v>0</v>
      </c>
      <c r="M45" s="125">
        <f>IF('Indicator Date hidden'!N46="x","x",M$2-'Indicator Date hidden'!N46)</f>
        <v>0</v>
      </c>
      <c r="N45" s="125">
        <f>IF('Indicator Date hidden'!O46="x","x",N$2-'Indicator Date hidden'!O46)</f>
        <v>0</v>
      </c>
      <c r="O45" s="125">
        <f>IF('Indicator Date hidden'!P46="x","x",O$2-'Indicator Date hidden'!P46)</f>
        <v>0</v>
      </c>
      <c r="P45" s="125">
        <f>IF('Indicator Date hidden'!Q46="x","x",P$2-'Indicator Date hidden'!Q46)</f>
        <v>0</v>
      </c>
      <c r="Q45" s="125">
        <f>IF('Indicator Date hidden'!R46="x","x",Q$2-'Indicator Date hidden'!R46)</f>
        <v>0</v>
      </c>
      <c r="R45" s="125">
        <f>IF('Indicator Date hidden'!S46="x","x",R$2-'Indicator Date hidden'!S46)</f>
        <v>0</v>
      </c>
      <c r="S45" s="125">
        <f>IF('Indicator Date hidden'!T46="x","x",S$2-'Indicator Date hidden'!T46)</f>
        <v>0</v>
      </c>
      <c r="T45" s="125">
        <f>IF('Indicator Date hidden'!U46="x","x",T$2-'Indicator Date hidden'!U46)</f>
        <v>0</v>
      </c>
      <c r="U45" s="125">
        <f>IF('Indicator Date hidden'!V46="x","x",U$2-'Indicator Date hidden'!V46)</f>
        <v>0</v>
      </c>
      <c r="V45" s="125">
        <f>IF('Indicator Date hidden'!W46="x","x",V$2-'Indicator Date hidden'!W46)</f>
        <v>0</v>
      </c>
      <c r="W45" s="125">
        <f>IF('Indicator Date hidden'!X46="x","x",W$2-'Indicator Date hidden'!X46)</f>
        <v>0</v>
      </c>
      <c r="X45" s="125">
        <f>IF('Indicator Date hidden'!Y46="x","x",X$2-'Indicator Date hidden'!Y46)</f>
        <v>0</v>
      </c>
      <c r="Y45" s="125">
        <f>IF('Indicator Date hidden'!Z46="x","x",Y$2-'Indicator Date hidden'!Z46)</f>
        <v>0</v>
      </c>
      <c r="Z45" s="125" t="str">
        <f>IF('Indicator Date hidden'!AA46="x","x",Z$2-'Indicator Date hidden'!AA46)</f>
        <v>x</v>
      </c>
      <c r="AA45" s="125">
        <f>IF('Indicator Date hidden'!AB46="x","x",AA$2-'Indicator Date hidden'!AB46)</f>
        <v>0</v>
      </c>
      <c r="AB45" s="125">
        <f>IF('Indicator Date hidden'!AC46="x","x",AB$2-'Indicator Date hidden'!AC46)</f>
        <v>0</v>
      </c>
      <c r="AC45" s="125">
        <f>IF('Indicator Date hidden'!AD46="x","x",AC$2-'Indicator Date hidden'!AD46)</f>
        <v>0</v>
      </c>
      <c r="AD45" s="125">
        <f>IF('Indicator Date hidden'!AE46="x","x",AD$2-'Indicator Date hidden'!AE46)</f>
        <v>0</v>
      </c>
      <c r="AE45" s="125">
        <f>IF('Indicator Date hidden'!AF46="x","x",AE$2-'Indicator Date hidden'!AF46)</f>
        <v>0</v>
      </c>
      <c r="AF45" s="125">
        <f>IF('Indicator Date hidden'!AG46="x","x",AF$2-'Indicator Date hidden'!AG46)</f>
        <v>0</v>
      </c>
      <c r="AG45" s="125">
        <f>IF('Indicator Date hidden'!AH46="x","x",AG$2-'Indicator Date hidden'!AH46)</f>
        <v>0</v>
      </c>
      <c r="AH45" s="125">
        <f>IF('Indicator Date hidden'!AI46="x","x",AH$2-'Indicator Date hidden'!AI46)</f>
        <v>0</v>
      </c>
      <c r="AI45" s="125">
        <f>IF('Indicator Date hidden'!AJ46="x","x",AI$2-'Indicator Date hidden'!AJ46)</f>
        <v>1</v>
      </c>
      <c r="AJ45" s="125">
        <f>IF('Indicator Date hidden'!AK46="x","x",AJ$2-'Indicator Date hidden'!AK46)</f>
        <v>1</v>
      </c>
      <c r="AK45" s="125">
        <f>IF('Indicator Date hidden'!AL46="x","x",AK$2-'Indicator Date hidden'!AL46)</f>
        <v>1</v>
      </c>
      <c r="AL45" s="125" t="str">
        <f>IF('Indicator Date hidden'!AM46="x","x",AL$2-'Indicator Date hidden'!AM46)</f>
        <v>x</v>
      </c>
      <c r="AM45" s="125">
        <f>IF('Indicator Date hidden'!AN46="x","x",AM$2-'Indicator Date hidden'!AN46)</f>
        <v>1</v>
      </c>
      <c r="AN45" s="125">
        <f>IF('Indicator Date hidden'!AO46="x","x",AN$2-'Indicator Date hidden'!AO46)</f>
        <v>1</v>
      </c>
      <c r="AO45" s="125">
        <f>IF('Indicator Date hidden'!AP46="x","x",AO$2-'Indicator Date hidden'!AP46)</f>
        <v>1</v>
      </c>
      <c r="AP45" s="125" t="str">
        <f>IF('Indicator Date hidden'!AQ46="x","x",AP$2-'Indicator Date hidden'!AQ46)</f>
        <v>x</v>
      </c>
      <c r="AQ45" s="125" t="str">
        <f>IF('Indicator Date hidden'!AR46="x","x",AQ$2-'Indicator Date hidden'!AR46)</f>
        <v>x</v>
      </c>
      <c r="AR45" s="125">
        <f>IF('Indicator Date hidden'!AS46="x","x",AR$2-'Indicator Date hidden'!AS46)</f>
        <v>1</v>
      </c>
      <c r="AS45" s="125" t="str">
        <f>IF('Indicator Date hidden'!AT46="x","x",AS$2-'Indicator Date hidden'!AT46)</f>
        <v>x</v>
      </c>
      <c r="AT45" s="125">
        <f>IF('Indicator Date hidden'!AU46="x","x",AT$2-'Indicator Date hidden'!AU46)</f>
        <v>0</v>
      </c>
      <c r="AU45" s="125">
        <f>IF('Indicator Date hidden'!AV46="x","x",AU$2-'Indicator Date hidden'!AV46)</f>
        <v>0</v>
      </c>
      <c r="AV45" s="125">
        <f>IF('Indicator Date hidden'!AW46="x","x",AV$2-'Indicator Date hidden'!AW46)</f>
        <v>0</v>
      </c>
      <c r="AW45" s="125" t="str">
        <f>IF('Indicator Date hidden'!AX46="x","x",AW$2-'Indicator Date hidden'!AX46)</f>
        <v>x</v>
      </c>
      <c r="AX45" s="125">
        <f>IF('Indicator Date hidden'!AY46="x","x",AX$2-'Indicator Date hidden'!AY46)</f>
        <v>0</v>
      </c>
      <c r="AY45" s="125">
        <f>IF('Indicator Date hidden'!AZ46="x","x",AY$2-'Indicator Date hidden'!AZ46)</f>
        <v>1</v>
      </c>
      <c r="AZ45" s="125" t="str">
        <f>IF('Indicator Date hidden'!BA46="x","x",AZ$2-'Indicator Date hidden'!BA46)</f>
        <v>x</v>
      </c>
      <c r="BA45" s="125">
        <f>IF('Indicator Date hidden'!BB46="x","x",BA$2-'Indicator Date hidden'!BB46)</f>
        <v>0</v>
      </c>
      <c r="BB45" s="125">
        <f>IF('Indicator Date hidden'!BC46="x","x",BB$2-'Indicator Date hidden'!BC46)</f>
        <v>0</v>
      </c>
      <c r="BC45" s="125">
        <f>IF('Indicator Date hidden'!BD46="x","x",BC$2-'Indicator Date hidden'!BD46)</f>
        <v>0</v>
      </c>
      <c r="BD45" s="125" t="str">
        <f>IF('Indicator Date hidden'!BE46="x","x",BD$2-'Indicator Date hidden'!BE46)</f>
        <v>x</v>
      </c>
      <c r="BE45" s="125">
        <f>IF('Indicator Date hidden'!BF46="x","x",BE$2-'Indicator Date hidden'!BF46)</f>
        <v>2</v>
      </c>
      <c r="BF45" s="125">
        <f>IF('Indicator Date hidden'!BG46="x","x",BF$2-'Indicator Date hidden'!BG46)</f>
        <v>0</v>
      </c>
      <c r="BG45" s="125">
        <f>IF('Indicator Date hidden'!BH46="x","x",BG$2-'Indicator Date hidden'!BH46)</f>
        <v>0</v>
      </c>
      <c r="BH45" s="125">
        <f>IF('Indicator Date hidden'!BI46="x","x",BH$2-'Indicator Date hidden'!BI46)</f>
        <v>0</v>
      </c>
      <c r="BI45" s="125">
        <f>IF('Indicator Date hidden'!BJ46="x","x",BI$2-'Indicator Date hidden'!BJ46)</f>
        <v>2</v>
      </c>
      <c r="BJ45" s="125">
        <f>IF('Indicator Date hidden'!BK46="x","x",BJ$2-'Indicator Date hidden'!BK46)</f>
        <v>1</v>
      </c>
      <c r="BK45" s="125">
        <f>IF('Indicator Date hidden'!BL46="x","x",BK$2-'Indicator Date hidden'!BL46)</f>
        <v>1</v>
      </c>
      <c r="BL45" s="125">
        <f>IF('Indicator Date hidden'!BM46="x","x",BL$2-'Indicator Date hidden'!BM46)</f>
        <v>0</v>
      </c>
      <c r="BM45" s="125">
        <f>IF('Indicator Date hidden'!BN46="x","x",BM$2-'Indicator Date hidden'!BN46)</f>
        <v>3</v>
      </c>
      <c r="BN45" s="125">
        <f>IF('Indicator Date hidden'!BO46="x","x",BN$2-'Indicator Date hidden'!BO46)</f>
        <v>2</v>
      </c>
      <c r="BO45" s="125">
        <f>IF('Indicator Date hidden'!BP46="x","x",BO$2-'Indicator Date hidden'!BP46)</f>
        <v>1</v>
      </c>
      <c r="BP45" s="125">
        <f>IF('Indicator Date hidden'!BQ46="x","x",BP$2-'Indicator Date hidden'!BQ46)</f>
        <v>0</v>
      </c>
      <c r="BQ45" s="125">
        <f>IF('Indicator Date hidden'!BR46="x","x",BQ$2-'Indicator Date hidden'!BR46)</f>
        <v>0</v>
      </c>
      <c r="BR45" s="125">
        <f>IF('Indicator Date hidden'!BS46="x","x",BR$2-'Indicator Date hidden'!BS46)</f>
        <v>0</v>
      </c>
      <c r="BS45" s="125">
        <f>IF('Indicator Date hidden'!BT46="x","x",BS$2-'Indicator Date hidden'!BT46)</f>
        <v>1</v>
      </c>
      <c r="BT45" s="125">
        <f>IF('Indicator Date hidden'!BU46="x","x",BT$2-'Indicator Date hidden'!BU46)</f>
        <v>0</v>
      </c>
      <c r="BU45" s="125">
        <f>IF('Indicator Date hidden'!BV46="x","x",BU$2-'Indicator Date hidden'!BV46)</f>
        <v>0</v>
      </c>
      <c r="BV45" s="125" t="str">
        <f>IF('Indicator Date hidden'!BW46="x","x",BV$2-'Indicator Date hidden'!BW46)</f>
        <v>x</v>
      </c>
      <c r="BW45" s="125">
        <f>IF('Indicator Date hidden'!BX46="x","x",BW$2-'Indicator Date hidden'!BX46)</f>
        <v>0</v>
      </c>
      <c r="BX45" s="125">
        <f>IF('Indicator Date hidden'!BY46="x","x",BX$2-'Indicator Date hidden'!BY46)</f>
        <v>2</v>
      </c>
      <c r="BY45" s="3">
        <f t="shared" si="5"/>
        <v>23</v>
      </c>
      <c r="BZ45" s="126">
        <f t="shared" si="6"/>
        <v>0.34848484848484851</v>
      </c>
      <c r="CA45" s="3">
        <f t="shared" si="7"/>
        <v>17</v>
      </c>
      <c r="CB45" s="126">
        <f t="shared" si="8"/>
        <v>0.66269477965542534</v>
      </c>
      <c r="CC45" s="129">
        <f t="shared" si="9"/>
        <v>0</v>
      </c>
    </row>
    <row r="46" spans="1:81" x14ac:dyDescent="0.3">
      <c r="A46" t="s">
        <v>79</v>
      </c>
      <c r="B46" s="125">
        <f>IF('Indicator Date hidden'!C47="x","x",B$2-'Indicator Date hidden'!C47)</f>
        <v>0</v>
      </c>
      <c r="C46" s="125">
        <f>IF('Indicator Date hidden'!D47="x","x",C$2-'Indicator Date hidden'!D47)</f>
        <v>0</v>
      </c>
      <c r="D46" s="125">
        <f>IF('Indicator Date hidden'!E47="x","x",D$2-'Indicator Date hidden'!E47)</f>
        <v>0</v>
      </c>
      <c r="E46" s="125">
        <f>IF('Indicator Date hidden'!F47="x","x",E$2-'Indicator Date hidden'!F47)</f>
        <v>0</v>
      </c>
      <c r="F46" s="125">
        <f>IF('Indicator Date hidden'!G47="x","x",F$2-'Indicator Date hidden'!G47)</f>
        <v>0</v>
      </c>
      <c r="G46" s="125">
        <f>IF('Indicator Date hidden'!H47="x","x",G$2-'Indicator Date hidden'!H47)</f>
        <v>0</v>
      </c>
      <c r="H46" s="125">
        <f>IF('Indicator Date hidden'!I47="x","x",H$2-'Indicator Date hidden'!I47)</f>
        <v>0</v>
      </c>
      <c r="I46" s="125">
        <f>IF('Indicator Date hidden'!J47="x","x",I$2-'Indicator Date hidden'!J47)</f>
        <v>0</v>
      </c>
      <c r="J46" s="125">
        <f>IF('Indicator Date hidden'!K47="x","x",J$2-'Indicator Date hidden'!K47)</f>
        <v>0</v>
      </c>
      <c r="K46" s="125">
        <f>IF('Indicator Date hidden'!L47="x","x",K$2-'Indicator Date hidden'!L47)</f>
        <v>0</v>
      </c>
      <c r="L46" s="125">
        <f>IF('Indicator Date hidden'!M47="x","x",L$2-'Indicator Date hidden'!M47)</f>
        <v>0</v>
      </c>
      <c r="M46" s="125">
        <f>IF('Indicator Date hidden'!N47="x","x",M$2-'Indicator Date hidden'!N47)</f>
        <v>0</v>
      </c>
      <c r="N46" s="125">
        <f>IF('Indicator Date hidden'!O47="x","x",N$2-'Indicator Date hidden'!O47)</f>
        <v>0</v>
      </c>
      <c r="O46" s="125">
        <f>IF('Indicator Date hidden'!P47="x","x",O$2-'Indicator Date hidden'!P47)</f>
        <v>0</v>
      </c>
      <c r="P46" s="125">
        <f>IF('Indicator Date hidden'!Q47="x","x",P$2-'Indicator Date hidden'!Q47)</f>
        <v>0</v>
      </c>
      <c r="Q46" s="125">
        <f>IF('Indicator Date hidden'!R47="x","x",Q$2-'Indicator Date hidden'!R47)</f>
        <v>0</v>
      </c>
      <c r="R46" s="125">
        <f>IF('Indicator Date hidden'!S47="x","x",R$2-'Indicator Date hidden'!S47)</f>
        <v>0</v>
      </c>
      <c r="S46" s="125">
        <f>IF('Indicator Date hidden'!T47="x","x",S$2-'Indicator Date hidden'!T47)</f>
        <v>0</v>
      </c>
      <c r="T46" s="125">
        <f>IF('Indicator Date hidden'!U47="x","x",T$2-'Indicator Date hidden'!U47)</f>
        <v>0</v>
      </c>
      <c r="U46" s="125">
        <f>IF('Indicator Date hidden'!V47="x","x",U$2-'Indicator Date hidden'!V47)</f>
        <v>0</v>
      </c>
      <c r="V46" s="125">
        <f>IF('Indicator Date hidden'!W47="x","x",V$2-'Indicator Date hidden'!W47)</f>
        <v>0</v>
      </c>
      <c r="W46" s="125">
        <f>IF('Indicator Date hidden'!X47="x","x",W$2-'Indicator Date hidden'!X47)</f>
        <v>0</v>
      </c>
      <c r="X46" s="125">
        <f>IF('Indicator Date hidden'!Y47="x","x",X$2-'Indicator Date hidden'!Y47)</f>
        <v>0</v>
      </c>
      <c r="Y46" s="125">
        <f>IF('Indicator Date hidden'!Z47="x","x",Y$2-'Indicator Date hidden'!Z47)</f>
        <v>0</v>
      </c>
      <c r="Z46" s="125">
        <f>IF('Indicator Date hidden'!AA47="x","x",Z$2-'Indicator Date hidden'!AA47)</f>
        <v>5</v>
      </c>
      <c r="AA46" s="125">
        <f>IF('Indicator Date hidden'!AB47="x","x",AA$2-'Indicator Date hidden'!AB47)</f>
        <v>0</v>
      </c>
      <c r="AB46" s="125" t="str">
        <f>IF('Indicator Date hidden'!AC47="x","x",AB$2-'Indicator Date hidden'!AC47)</f>
        <v>x</v>
      </c>
      <c r="AC46" s="125">
        <f>IF('Indicator Date hidden'!AD47="x","x",AC$2-'Indicator Date hidden'!AD47)</f>
        <v>0</v>
      </c>
      <c r="AD46" s="125">
        <f>IF('Indicator Date hidden'!AE47="x","x",AD$2-'Indicator Date hidden'!AE47)</f>
        <v>0</v>
      </c>
      <c r="AE46" s="125" t="str">
        <f>IF('Indicator Date hidden'!AF47="x","x",AE$2-'Indicator Date hidden'!AF47)</f>
        <v>x</v>
      </c>
      <c r="AF46" s="125">
        <f>IF('Indicator Date hidden'!AG47="x","x",AF$2-'Indicator Date hidden'!AG47)</f>
        <v>0</v>
      </c>
      <c r="AG46" s="125">
        <f>IF('Indicator Date hidden'!AH47="x","x",AG$2-'Indicator Date hidden'!AH47)</f>
        <v>0</v>
      </c>
      <c r="AH46" s="125">
        <f>IF('Indicator Date hidden'!AI47="x","x",AH$2-'Indicator Date hidden'!AI47)</f>
        <v>0</v>
      </c>
      <c r="AI46" s="125">
        <f>IF('Indicator Date hidden'!AJ47="x","x",AI$2-'Indicator Date hidden'!AJ47)</f>
        <v>1</v>
      </c>
      <c r="AJ46" s="125">
        <f>IF('Indicator Date hidden'!AK47="x","x",AJ$2-'Indicator Date hidden'!AK47)</f>
        <v>1</v>
      </c>
      <c r="AK46" s="125">
        <f>IF('Indicator Date hidden'!AL47="x","x",AK$2-'Indicator Date hidden'!AL47)</f>
        <v>1</v>
      </c>
      <c r="AL46" s="125" t="str">
        <f>IF('Indicator Date hidden'!AM47="x","x",AL$2-'Indicator Date hidden'!AM47)</f>
        <v>x</v>
      </c>
      <c r="AM46" s="125">
        <f>IF('Indicator Date hidden'!AN47="x","x",AM$2-'Indicator Date hidden'!AN47)</f>
        <v>1</v>
      </c>
      <c r="AN46" s="125">
        <f>IF('Indicator Date hidden'!AO47="x","x",AN$2-'Indicator Date hidden'!AO47)</f>
        <v>1</v>
      </c>
      <c r="AO46" s="125">
        <f>IF('Indicator Date hidden'!AP47="x","x",AO$2-'Indicator Date hidden'!AP47)</f>
        <v>1</v>
      </c>
      <c r="AP46" s="125" t="str">
        <f>IF('Indicator Date hidden'!AQ47="x","x",AP$2-'Indicator Date hidden'!AQ47)</f>
        <v>x</v>
      </c>
      <c r="AQ46" s="125">
        <f>IF('Indicator Date hidden'!AR47="x","x",AQ$2-'Indicator Date hidden'!AR47)</f>
        <v>0</v>
      </c>
      <c r="AR46" s="125">
        <f>IF('Indicator Date hidden'!AS47="x","x",AR$2-'Indicator Date hidden'!AS47)</f>
        <v>1</v>
      </c>
      <c r="AS46" s="125" t="str">
        <f>IF('Indicator Date hidden'!AT47="x","x",AS$2-'Indicator Date hidden'!AT47)</f>
        <v>x</v>
      </c>
      <c r="AT46" s="125">
        <f>IF('Indicator Date hidden'!AU47="x","x",AT$2-'Indicator Date hidden'!AU47)</f>
        <v>0</v>
      </c>
      <c r="AU46" s="125">
        <f>IF('Indicator Date hidden'!AV47="x","x",AU$2-'Indicator Date hidden'!AV47)</f>
        <v>0</v>
      </c>
      <c r="AV46" s="125">
        <f>IF('Indicator Date hidden'!AW47="x","x",AV$2-'Indicator Date hidden'!AW47)</f>
        <v>0</v>
      </c>
      <c r="AW46" s="125" t="str">
        <f>IF('Indicator Date hidden'!AX47="x","x",AW$2-'Indicator Date hidden'!AX47)</f>
        <v>x</v>
      </c>
      <c r="AX46" s="125">
        <f>IF('Indicator Date hidden'!AY47="x","x",AX$2-'Indicator Date hidden'!AY47)</f>
        <v>0</v>
      </c>
      <c r="AY46" s="125">
        <f>IF('Indicator Date hidden'!AZ47="x","x",AY$2-'Indicator Date hidden'!AZ47)</f>
        <v>1</v>
      </c>
      <c r="AZ46" s="125">
        <f>IF('Indicator Date hidden'!BA47="x","x",AZ$2-'Indicator Date hidden'!BA47)</f>
        <v>2</v>
      </c>
      <c r="BA46" s="125">
        <f>IF('Indicator Date hidden'!BB47="x","x",BA$2-'Indicator Date hidden'!BB47)</f>
        <v>0</v>
      </c>
      <c r="BB46" s="125">
        <f>IF('Indicator Date hidden'!BC47="x","x",BB$2-'Indicator Date hidden'!BC47)</f>
        <v>0</v>
      </c>
      <c r="BC46" s="125">
        <f>IF('Indicator Date hidden'!BD47="x","x",BC$2-'Indicator Date hidden'!BD47)</f>
        <v>0</v>
      </c>
      <c r="BD46" s="125">
        <f>IF('Indicator Date hidden'!BE47="x","x",BD$2-'Indicator Date hidden'!BE47)</f>
        <v>2</v>
      </c>
      <c r="BE46" s="125">
        <f>IF('Indicator Date hidden'!BF47="x","x",BE$2-'Indicator Date hidden'!BF47)</f>
        <v>2</v>
      </c>
      <c r="BF46" s="125">
        <f>IF('Indicator Date hidden'!BG47="x","x",BF$2-'Indicator Date hidden'!BG47)</f>
        <v>0</v>
      </c>
      <c r="BG46" s="125">
        <f>IF('Indicator Date hidden'!BH47="x","x",BG$2-'Indicator Date hidden'!BH47)</f>
        <v>0</v>
      </c>
      <c r="BH46" s="125">
        <f>IF('Indicator Date hidden'!BI47="x","x",BH$2-'Indicator Date hidden'!BI47)</f>
        <v>0</v>
      </c>
      <c r="BI46" s="125" t="str">
        <f>IF('Indicator Date hidden'!BJ47="x","x",BI$2-'Indicator Date hidden'!BJ47)</f>
        <v>x</v>
      </c>
      <c r="BJ46" s="125">
        <f>IF('Indicator Date hidden'!BK47="x","x",BJ$2-'Indicator Date hidden'!BK47)</f>
        <v>1</v>
      </c>
      <c r="BK46" s="125">
        <f>IF('Indicator Date hidden'!BL47="x","x",BK$2-'Indicator Date hidden'!BL47)</f>
        <v>1</v>
      </c>
      <c r="BL46" s="125">
        <f>IF('Indicator Date hidden'!BM47="x","x",BL$2-'Indicator Date hidden'!BM47)</f>
        <v>0</v>
      </c>
      <c r="BM46" s="125">
        <f>IF('Indicator Date hidden'!BN47="x","x",BM$2-'Indicator Date hidden'!BN47)</f>
        <v>3</v>
      </c>
      <c r="BN46" s="125">
        <f>IF('Indicator Date hidden'!BO47="x","x",BN$2-'Indicator Date hidden'!BO47)</f>
        <v>2</v>
      </c>
      <c r="BO46" s="125">
        <f>IF('Indicator Date hidden'!BP47="x","x",BO$2-'Indicator Date hidden'!BP47)</f>
        <v>1</v>
      </c>
      <c r="BP46" s="125">
        <f>IF('Indicator Date hidden'!BQ47="x","x",BP$2-'Indicator Date hidden'!BQ47)</f>
        <v>0</v>
      </c>
      <c r="BQ46" s="125">
        <f>IF('Indicator Date hidden'!BR47="x","x",BQ$2-'Indicator Date hidden'!BR47)</f>
        <v>0</v>
      </c>
      <c r="BR46" s="125">
        <f>IF('Indicator Date hidden'!BS47="x","x",BR$2-'Indicator Date hidden'!BS47)</f>
        <v>0</v>
      </c>
      <c r="BS46" s="125">
        <f>IF('Indicator Date hidden'!BT47="x","x",BS$2-'Indicator Date hidden'!BT47)</f>
        <v>2</v>
      </c>
      <c r="BT46" s="125">
        <f>IF('Indicator Date hidden'!BU47="x","x",BT$2-'Indicator Date hidden'!BU47)</f>
        <v>0</v>
      </c>
      <c r="BU46" s="125">
        <f>IF('Indicator Date hidden'!BV47="x","x",BU$2-'Indicator Date hidden'!BV47)</f>
        <v>0</v>
      </c>
      <c r="BV46" s="125">
        <f>IF('Indicator Date hidden'!BW47="x","x",BV$2-'Indicator Date hidden'!BW47)</f>
        <v>0</v>
      </c>
      <c r="BW46" s="125">
        <f>IF('Indicator Date hidden'!BX47="x","x",BW$2-'Indicator Date hidden'!BX47)</f>
        <v>0</v>
      </c>
      <c r="BX46" s="125">
        <f>IF('Indicator Date hidden'!BY47="x","x",BX$2-'Indicator Date hidden'!BY47)</f>
        <v>2</v>
      </c>
      <c r="BY46" s="3">
        <f t="shared" si="5"/>
        <v>31</v>
      </c>
      <c r="BZ46" s="126">
        <f t="shared" si="6"/>
        <v>0.45588235294117646</v>
      </c>
      <c r="CA46" s="3">
        <f t="shared" si="7"/>
        <v>19</v>
      </c>
      <c r="CB46" s="126">
        <f t="shared" si="8"/>
        <v>0.8982634149456149</v>
      </c>
      <c r="CC46" s="129">
        <f t="shared" si="9"/>
        <v>0</v>
      </c>
    </row>
    <row r="47" spans="1:81" x14ac:dyDescent="0.3">
      <c r="A47" t="s">
        <v>81</v>
      </c>
      <c r="B47" s="125">
        <f>IF('Indicator Date hidden'!C48="x","x",B$2-'Indicator Date hidden'!C48)</f>
        <v>0</v>
      </c>
      <c r="C47" s="125">
        <f>IF('Indicator Date hidden'!D48="x","x",C$2-'Indicator Date hidden'!D48)</f>
        <v>0</v>
      </c>
      <c r="D47" s="125">
        <f>IF('Indicator Date hidden'!E48="x","x",D$2-'Indicator Date hidden'!E48)</f>
        <v>0</v>
      </c>
      <c r="E47" s="125">
        <f>IF('Indicator Date hidden'!F48="x","x",E$2-'Indicator Date hidden'!F48)</f>
        <v>0</v>
      </c>
      <c r="F47" s="125">
        <f>IF('Indicator Date hidden'!G48="x","x",F$2-'Indicator Date hidden'!G48)</f>
        <v>0</v>
      </c>
      <c r="G47" s="125">
        <f>IF('Indicator Date hidden'!H48="x","x",G$2-'Indicator Date hidden'!H48)</f>
        <v>0</v>
      </c>
      <c r="H47" s="125">
        <f>IF('Indicator Date hidden'!I48="x","x",H$2-'Indicator Date hidden'!I48)</f>
        <v>0</v>
      </c>
      <c r="I47" s="125">
        <f>IF('Indicator Date hidden'!J48="x","x",I$2-'Indicator Date hidden'!J48)</f>
        <v>0</v>
      </c>
      <c r="J47" s="125">
        <f>IF('Indicator Date hidden'!K48="x","x",J$2-'Indicator Date hidden'!K48)</f>
        <v>0</v>
      </c>
      <c r="K47" s="125">
        <f>IF('Indicator Date hidden'!L48="x","x",K$2-'Indicator Date hidden'!L48)</f>
        <v>0</v>
      </c>
      <c r="L47" s="125">
        <f>IF('Indicator Date hidden'!M48="x","x",L$2-'Indicator Date hidden'!M48)</f>
        <v>0</v>
      </c>
      <c r="M47" s="125">
        <f>IF('Indicator Date hidden'!N48="x","x",M$2-'Indicator Date hidden'!N48)</f>
        <v>0</v>
      </c>
      <c r="N47" s="125">
        <f>IF('Indicator Date hidden'!O48="x","x",N$2-'Indicator Date hidden'!O48)</f>
        <v>0</v>
      </c>
      <c r="O47" s="125">
        <f>IF('Indicator Date hidden'!P48="x","x",O$2-'Indicator Date hidden'!P48)</f>
        <v>0</v>
      </c>
      <c r="P47" s="125">
        <f>IF('Indicator Date hidden'!Q48="x","x",P$2-'Indicator Date hidden'!Q48)</f>
        <v>0</v>
      </c>
      <c r="Q47" s="125">
        <f>IF('Indicator Date hidden'!R48="x","x",Q$2-'Indicator Date hidden'!R48)</f>
        <v>0</v>
      </c>
      <c r="R47" s="125">
        <f>IF('Indicator Date hidden'!S48="x","x",R$2-'Indicator Date hidden'!S48)</f>
        <v>0</v>
      </c>
      <c r="S47" s="125">
        <f>IF('Indicator Date hidden'!T48="x","x",S$2-'Indicator Date hidden'!T48)</f>
        <v>0</v>
      </c>
      <c r="T47" s="125">
        <f>IF('Indicator Date hidden'!U48="x","x",T$2-'Indicator Date hidden'!U48)</f>
        <v>0</v>
      </c>
      <c r="U47" s="125">
        <f>IF('Indicator Date hidden'!V48="x","x",U$2-'Indicator Date hidden'!V48)</f>
        <v>0</v>
      </c>
      <c r="V47" s="125">
        <f>IF('Indicator Date hidden'!W48="x","x",V$2-'Indicator Date hidden'!W48)</f>
        <v>0</v>
      </c>
      <c r="W47" s="125">
        <f>IF('Indicator Date hidden'!X48="x","x",W$2-'Indicator Date hidden'!X48)</f>
        <v>0</v>
      </c>
      <c r="X47" s="125">
        <f>IF('Indicator Date hidden'!Y48="x","x",X$2-'Indicator Date hidden'!Y48)</f>
        <v>0</v>
      </c>
      <c r="Y47" s="125">
        <f>IF('Indicator Date hidden'!Z48="x","x",Y$2-'Indicator Date hidden'!Z48)</f>
        <v>0</v>
      </c>
      <c r="Z47" s="125">
        <f>IF('Indicator Date hidden'!AA48="x","x",Z$2-'Indicator Date hidden'!AA48)</f>
        <v>5</v>
      </c>
      <c r="AA47" s="125">
        <f>IF('Indicator Date hidden'!AB48="x","x",AA$2-'Indicator Date hidden'!AB48)</f>
        <v>0</v>
      </c>
      <c r="AB47" s="125" t="str">
        <f>IF('Indicator Date hidden'!AC48="x","x",AB$2-'Indicator Date hidden'!AC48)</f>
        <v>x</v>
      </c>
      <c r="AC47" s="125">
        <f>IF('Indicator Date hidden'!AD48="x","x",AC$2-'Indicator Date hidden'!AD48)</f>
        <v>0</v>
      </c>
      <c r="AD47" s="125">
        <f>IF('Indicator Date hidden'!AE48="x","x",AD$2-'Indicator Date hidden'!AE48)</f>
        <v>0</v>
      </c>
      <c r="AE47" s="125" t="str">
        <f>IF('Indicator Date hidden'!AF48="x","x",AE$2-'Indicator Date hidden'!AF48)</f>
        <v>x</v>
      </c>
      <c r="AF47" s="125">
        <f>IF('Indicator Date hidden'!AG48="x","x",AF$2-'Indicator Date hidden'!AG48)</f>
        <v>0</v>
      </c>
      <c r="AG47" s="125">
        <f>IF('Indicator Date hidden'!AH48="x","x",AG$2-'Indicator Date hidden'!AH48)</f>
        <v>0</v>
      </c>
      <c r="AH47" s="125">
        <f>IF('Indicator Date hidden'!AI48="x","x",AH$2-'Indicator Date hidden'!AI48)</f>
        <v>0</v>
      </c>
      <c r="AI47" s="125">
        <f>IF('Indicator Date hidden'!AJ48="x","x",AI$2-'Indicator Date hidden'!AJ48)</f>
        <v>1</v>
      </c>
      <c r="AJ47" s="125">
        <f>IF('Indicator Date hidden'!AK48="x","x",AJ$2-'Indicator Date hidden'!AK48)</f>
        <v>1</v>
      </c>
      <c r="AK47" s="125">
        <f>IF('Indicator Date hidden'!AL48="x","x",AK$2-'Indicator Date hidden'!AL48)</f>
        <v>1</v>
      </c>
      <c r="AL47" s="125" t="str">
        <f>IF('Indicator Date hidden'!AM48="x","x",AL$2-'Indicator Date hidden'!AM48)</f>
        <v>x</v>
      </c>
      <c r="AM47" s="125">
        <f>IF('Indicator Date hidden'!AN48="x","x",AM$2-'Indicator Date hidden'!AN48)</f>
        <v>1</v>
      </c>
      <c r="AN47" s="125">
        <f>IF('Indicator Date hidden'!AO48="x","x",AN$2-'Indicator Date hidden'!AO48)</f>
        <v>1</v>
      </c>
      <c r="AO47" s="125">
        <f>IF('Indicator Date hidden'!AP48="x","x",AO$2-'Indicator Date hidden'!AP48)</f>
        <v>1</v>
      </c>
      <c r="AP47" s="125" t="str">
        <f>IF('Indicator Date hidden'!AQ48="x","x",AP$2-'Indicator Date hidden'!AQ48)</f>
        <v>x</v>
      </c>
      <c r="AQ47" s="125">
        <f>IF('Indicator Date hidden'!AR48="x","x",AQ$2-'Indicator Date hidden'!AR48)</f>
        <v>0</v>
      </c>
      <c r="AR47" s="125">
        <f>IF('Indicator Date hidden'!AS48="x","x",AR$2-'Indicator Date hidden'!AS48)</f>
        <v>1</v>
      </c>
      <c r="AS47" s="125" t="str">
        <f>IF('Indicator Date hidden'!AT48="x","x",AS$2-'Indicator Date hidden'!AT48)</f>
        <v>x</v>
      </c>
      <c r="AT47" s="125">
        <f>IF('Indicator Date hidden'!AU48="x","x",AT$2-'Indicator Date hidden'!AU48)</f>
        <v>0</v>
      </c>
      <c r="AU47" s="125">
        <f>IF('Indicator Date hidden'!AV48="x","x",AU$2-'Indicator Date hidden'!AV48)</f>
        <v>0</v>
      </c>
      <c r="AV47" s="125">
        <f>IF('Indicator Date hidden'!AW48="x","x",AV$2-'Indicator Date hidden'!AW48)</f>
        <v>0</v>
      </c>
      <c r="AW47" s="125" t="str">
        <f>IF('Indicator Date hidden'!AX48="x","x",AW$2-'Indicator Date hidden'!AX48)</f>
        <v>x</v>
      </c>
      <c r="AX47" s="125">
        <f>IF('Indicator Date hidden'!AY48="x","x",AX$2-'Indicator Date hidden'!AY48)</f>
        <v>0</v>
      </c>
      <c r="AY47" s="125">
        <f>IF('Indicator Date hidden'!AZ48="x","x",AY$2-'Indicator Date hidden'!AZ48)</f>
        <v>1</v>
      </c>
      <c r="AZ47" s="125">
        <f>IF('Indicator Date hidden'!BA48="x","x",AZ$2-'Indicator Date hidden'!BA48)</f>
        <v>2</v>
      </c>
      <c r="BA47" s="125">
        <f>IF('Indicator Date hidden'!BB48="x","x",BA$2-'Indicator Date hidden'!BB48)</f>
        <v>0</v>
      </c>
      <c r="BB47" s="125">
        <f>IF('Indicator Date hidden'!BC48="x","x",BB$2-'Indicator Date hidden'!BC48)</f>
        <v>0</v>
      </c>
      <c r="BC47" s="125">
        <f>IF('Indicator Date hidden'!BD48="x","x",BC$2-'Indicator Date hidden'!BD48)</f>
        <v>0</v>
      </c>
      <c r="BD47" s="125" t="str">
        <f>IF('Indicator Date hidden'!BE48="x","x",BD$2-'Indicator Date hidden'!BE48)</f>
        <v>x</v>
      </c>
      <c r="BE47" s="125">
        <f>IF('Indicator Date hidden'!BF48="x","x",BE$2-'Indicator Date hidden'!BF48)</f>
        <v>2</v>
      </c>
      <c r="BF47" s="125">
        <f>IF('Indicator Date hidden'!BG48="x","x",BF$2-'Indicator Date hidden'!BG48)</f>
        <v>0</v>
      </c>
      <c r="BG47" s="125">
        <f>IF('Indicator Date hidden'!BH48="x","x",BG$2-'Indicator Date hidden'!BH48)</f>
        <v>0</v>
      </c>
      <c r="BH47" s="125">
        <f>IF('Indicator Date hidden'!BI48="x","x",BH$2-'Indicator Date hidden'!BI48)</f>
        <v>0</v>
      </c>
      <c r="BI47" s="125">
        <f>IF('Indicator Date hidden'!BJ48="x","x",BI$2-'Indicator Date hidden'!BJ48)</f>
        <v>0</v>
      </c>
      <c r="BJ47" s="125">
        <f>IF('Indicator Date hidden'!BK48="x","x",BJ$2-'Indicator Date hidden'!BK48)</f>
        <v>1</v>
      </c>
      <c r="BK47" s="125">
        <f>IF('Indicator Date hidden'!BL48="x","x",BK$2-'Indicator Date hidden'!BL48)</f>
        <v>1</v>
      </c>
      <c r="BL47" s="125">
        <f>IF('Indicator Date hidden'!BM48="x","x",BL$2-'Indicator Date hidden'!BM48)</f>
        <v>0</v>
      </c>
      <c r="BM47" s="125" t="str">
        <f>IF('Indicator Date hidden'!BN48="x","x",BM$2-'Indicator Date hidden'!BN48)</f>
        <v>x</v>
      </c>
      <c r="BN47" s="125">
        <f>IF('Indicator Date hidden'!BO48="x","x",BN$2-'Indicator Date hidden'!BO48)</f>
        <v>3</v>
      </c>
      <c r="BO47" s="125">
        <f>IF('Indicator Date hidden'!BP48="x","x",BO$2-'Indicator Date hidden'!BP48)</f>
        <v>1</v>
      </c>
      <c r="BP47" s="125">
        <f>IF('Indicator Date hidden'!BQ48="x","x",BP$2-'Indicator Date hidden'!BQ48)</f>
        <v>0</v>
      </c>
      <c r="BQ47" s="125">
        <f>IF('Indicator Date hidden'!BR48="x","x",BQ$2-'Indicator Date hidden'!BR48)</f>
        <v>0</v>
      </c>
      <c r="BR47" s="125">
        <f>IF('Indicator Date hidden'!BS48="x","x",BR$2-'Indicator Date hidden'!BS48)</f>
        <v>0</v>
      </c>
      <c r="BS47" s="125">
        <f>IF('Indicator Date hidden'!BT48="x","x",BS$2-'Indicator Date hidden'!BT48)</f>
        <v>2</v>
      </c>
      <c r="BT47" s="125">
        <f>IF('Indicator Date hidden'!BU48="x","x",BT$2-'Indicator Date hidden'!BU48)</f>
        <v>0</v>
      </c>
      <c r="BU47" s="125">
        <f>IF('Indicator Date hidden'!BV48="x","x",BU$2-'Indicator Date hidden'!BV48)</f>
        <v>0</v>
      </c>
      <c r="BV47" s="125" t="str">
        <f>IF('Indicator Date hidden'!BW48="x","x",BV$2-'Indicator Date hidden'!BW48)</f>
        <v>x</v>
      </c>
      <c r="BW47" s="125">
        <f>IF('Indicator Date hidden'!BX48="x","x",BW$2-'Indicator Date hidden'!BX48)</f>
        <v>0</v>
      </c>
      <c r="BX47" s="125">
        <f>IF('Indicator Date hidden'!BY48="x","x",BX$2-'Indicator Date hidden'!BY48)</f>
        <v>2</v>
      </c>
      <c r="BY47" s="3">
        <f t="shared" si="5"/>
        <v>27</v>
      </c>
      <c r="BZ47" s="126">
        <f t="shared" si="6"/>
        <v>0.40909090909090912</v>
      </c>
      <c r="CA47" s="3">
        <f t="shared" si="7"/>
        <v>17</v>
      </c>
      <c r="CB47" s="126">
        <f t="shared" si="8"/>
        <v>0.86999255878518744</v>
      </c>
      <c r="CC47" s="129">
        <f t="shared" si="9"/>
        <v>0</v>
      </c>
    </row>
    <row r="48" spans="1:81" x14ac:dyDescent="0.3">
      <c r="A48" t="s">
        <v>83</v>
      </c>
      <c r="B48" s="125">
        <f>IF('Indicator Date hidden'!C49="x","x",B$2-'Indicator Date hidden'!C49)</f>
        <v>0</v>
      </c>
      <c r="C48" s="125">
        <f>IF('Indicator Date hidden'!D49="x","x",C$2-'Indicator Date hidden'!D49)</f>
        <v>0</v>
      </c>
      <c r="D48" s="125">
        <f>IF('Indicator Date hidden'!E49="x","x",D$2-'Indicator Date hidden'!E49)</f>
        <v>0</v>
      </c>
      <c r="E48" s="125">
        <f>IF('Indicator Date hidden'!F49="x","x",E$2-'Indicator Date hidden'!F49)</f>
        <v>0</v>
      </c>
      <c r="F48" s="125">
        <f>IF('Indicator Date hidden'!G49="x","x",F$2-'Indicator Date hidden'!G49)</f>
        <v>0</v>
      </c>
      <c r="G48" s="125">
        <f>IF('Indicator Date hidden'!H49="x","x",G$2-'Indicator Date hidden'!H49)</f>
        <v>0</v>
      </c>
      <c r="H48" s="125">
        <f>IF('Indicator Date hidden'!I49="x","x",H$2-'Indicator Date hidden'!I49)</f>
        <v>0</v>
      </c>
      <c r="I48" s="125">
        <f>IF('Indicator Date hidden'!J49="x","x",I$2-'Indicator Date hidden'!J49)</f>
        <v>0</v>
      </c>
      <c r="J48" s="125">
        <f>IF('Indicator Date hidden'!K49="x","x",J$2-'Indicator Date hidden'!K49)</f>
        <v>0</v>
      </c>
      <c r="K48" s="125">
        <f>IF('Indicator Date hidden'!L49="x","x",K$2-'Indicator Date hidden'!L49)</f>
        <v>0</v>
      </c>
      <c r="L48" s="125">
        <f>IF('Indicator Date hidden'!M49="x","x",L$2-'Indicator Date hidden'!M49)</f>
        <v>0</v>
      </c>
      <c r="M48" s="125">
        <f>IF('Indicator Date hidden'!N49="x","x",M$2-'Indicator Date hidden'!N49)</f>
        <v>0</v>
      </c>
      <c r="N48" s="125">
        <f>IF('Indicator Date hidden'!O49="x","x",N$2-'Indicator Date hidden'!O49)</f>
        <v>0</v>
      </c>
      <c r="O48" s="125">
        <f>IF('Indicator Date hidden'!P49="x","x",O$2-'Indicator Date hidden'!P49)</f>
        <v>0</v>
      </c>
      <c r="P48" s="125">
        <f>IF('Indicator Date hidden'!Q49="x","x",P$2-'Indicator Date hidden'!Q49)</f>
        <v>0</v>
      </c>
      <c r="Q48" s="125">
        <f>IF('Indicator Date hidden'!R49="x","x",Q$2-'Indicator Date hidden'!R49)</f>
        <v>0</v>
      </c>
      <c r="R48" s="125">
        <f>IF('Indicator Date hidden'!S49="x","x",R$2-'Indicator Date hidden'!S49)</f>
        <v>0</v>
      </c>
      <c r="S48" s="125">
        <f>IF('Indicator Date hidden'!T49="x","x",S$2-'Indicator Date hidden'!T49)</f>
        <v>0</v>
      </c>
      <c r="T48" s="125">
        <f>IF('Indicator Date hidden'!U49="x","x",T$2-'Indicator Date hidden'!U49)</f>
        <v>0</v>
      </c>
      <c r="U48" s="125">
        <f>IF('Indicator Date hidden'!V49="x","x",U$2-'Indicator Date hidden'!V49)</f>
        <v>0</v>
      </c>
      <c r="V48" s="125">
        <f>IF('Indicator Date hidden'!W49="x","x",V$2-'Indicator Date hidden'!W49)</f>
        <v>0</v>
      </c>
      <c r="W48" s="125">
        <f>IF('Indicator Date hidden'!X49="x","x",W$2-'Indicator Date hidden'!X49)</f>
        <v>0</v>
      </c>
      <c r="X48" s="125">
        <f>IF('Indicator Date hidden'!Y49="x","x",X$2-'Indicator Date hidden'!Y49)</f>
        <v>0</v>
      </c>
      <c r="Y48" s="125">
        <f>IF('Indicator Date hidden'!Z49="x","x",Y$2-'Indicator Date hidden'!Z49)</f>
        <v>0</v>
      </c>
      <c r="Z48" s="125" t="str">
        <f>IF('Indicator Date hidden'!AA49="x","x",Z$2-'Indicator Date hidden'!AA49)</f>
        <v>x</v>
      </c>
      <c r="AA48" s="125">
        <f>IF('Indicator Date hidden'!AB49="x","x",AA$2-'Indicator Date hidden'!AB49)</f>
        <v>0</v>
      </c>
      <c r="AB48" s="125" t="str">
        <f>IF('Indicator Date hidden'!AC49="x","x",AB$2-'Indicator Date hidden'!AC49)</f>
        <v>x</v>
      </c>
      <c r="AC48" s="125">
        <f>IF('Indicator Date hidden'!AD49="x","x",AC$2-'Indicator Date hidden'!AD49)</f>
        <v>0</v>
      </c>
      <c r="AD48" s="125">
        <f>IF('Indicator Date hidden'!AE49="x","x",AD$2-'Indicator Date hidden'!AE49)</f>
        <v>0</v>
      </c>
      <c r="AE48" s="125">
        <f>IF('Indicator Date hidden'!AF49="x","x",AE$2-'Indicator Date hidden'!AF49)</f>
        <v>0</v>
      </c>
      <c r="AF48" s="125">
        <f>IF('Indicator Date hidden'!AG49="x","x",AF$2-'Indicator Date hidden'!AG49)</f>
        <v>0</v>
      </c>
      <c r="AG48" s="125">
        <f>IF('Indicator Date hidden'!AH49="x","x",AG$2-'Indicator Date hidden'!AH49)</f>
        <v>0</v>
      </c>
      <c r="AH48" s="125">
        <f>IF('Indicator Date hidden'!AI49="x","x",AH$2-'Indicator Date hidden'!AI49)</f>
        <v>0</v>
      </c>
      <c r="AI48" s="125">
        <f>IF('Indicator Date hidden'!AJ49="x","x",AI$2-'Indicator Date hidden'!AJ49)</f>
        <v>1</v>
      </c>
      <c r="AJ48" s="125">
        <f>IF('Indicator Date hidden'!AK49="x","x",AJ$2-'Indicator Date hidden'!AK49)</f>
        <v>1</v>
      </c>
      <c r="AK48" s="125">
        <f>IF('Indicator Date hidden'!AL49="x","x",AK$2-'Indicator Date hidden'!AL49)</f>
        <v>1</v>
      </c>
      <c r="AL48" s="125" t="str">
        <f>IF('Indicator Date hidden'!AM49="x","x",AL$2-'Indicator Date hidden'!AM49)</f>
        <v>x</v>
      </c>
      <c r="AM48" s="125">
        <f>IF('Indicator Date hidden'!AN49="x","x",AM$2-'Indicator Date hidden'!AN49)</f>
        <v>1</v>
      </c>
      <c r="AN48" s="125">
        <f>IF('Indicator Date hidden'!AO49="x","x",AN$2-'Indicator Date hidden'!AO49)</f>
        <v>1</v>
      </c>
      <c r="AO48" s="125">
        <f>IF('Indicator Date hidden'!AP49="x","x",AO$2-'Indicator Date hidden'!AP49)</f>
        <v>1</v>
      </c>
      <c r="AP48" s="125" t="str">
        <f>IF('Indicator Date hidden'!AQ49="x","x",AP$2-'Indicator Date hidden'!AQ49)</f>
        <v>x</v>
      </c>
      <c r="AQ48" s="125">
        <f>IF('Indicator Date hidden'!AR49="x","x",AQ$2-'Indicator Date hidden'!AR49)</f>
        <v>0</v>
      </c>
      <c r="AR48" s="125">
        <f>IF('Indicator Date hidden'!AS49="x","x",AR$2-'Indicator Date hidden'!AS49)</f>
        <v>1</v>
      </c>
      <c r="AS48" s="125" t="str">
        <f>IF('Indicator Date hidden'!AT49="x","x",AS$2-'Indicator Date hidden'!AT49)</f>
        <v>x</v>
      </c>
      <c r="AT48" s="125">
        <f>IF('Indicator Date hidden'!AU49="x","x",AT$2-'Indicator Date hidden'!AU49)</f>
        <v>0</v>
      </c>
      <c r="AU48" s="125">
        <f>IF('Indicator Date hidden'!AV49="x","x",AU$2-'Indicator Date hidden'!AV49)</f>
        <v>0</v>
      </c>
      <c r="AV48" s="125">
        <f>IF('Indicator Date hidden'!AW49="x","x",AV$2-'Indicator Date hidden'!AW49)</f>
        <v>0</v>
      </c>
      <c r="AW48" s="125" t="str">
        <f>IF('Indicator Date hidden'!AX49="x","x",AW$2-'Indicator Date hidden'!AX49)</f>
        <v>x</v>
      </c>
      <c r="AX48" s="125">
        <f>IF('Indicator Date hidden'!AY49="x","x",AX$2-'Indicator Date hidden'!AY49)</f>
        <v>0</v>
      </c>
      <c r="AY48" s="125">
        <f>IF('Indicator Date hidden'!AZ49="x","x",AY$2-'Indicator Date hidden'!AZ49)</f>
        <v>1</v>
      </c>
      <c r="AZ48" s="125">
        <f>IF('Indicator Date hidden'!BA49="x","x",AZ$2-'Indicator Date hidden'!BA49)</f>
        <v>2</v>
      </c>
      <c r="BA48" s="125">
        <f>IF('Indicator Date hidden'!BB49="x","x",BA$2-'Indicator Date hidden'!BB49)</f>
        <v>0</v>
      </c>
      <c r="BB48" s="125">
        <f>IF('Indicator Date hidden'!BC49="x","x",BB$2-'Indicator Date hidden'!BC49)</f>
        <v>0</v>
      </c>
      <c r="BC48" s="125">
        <f>IF('Indicator Date hidden'!BD49="x","x",BC$2-'Indicator Date hidden'!BD49)</f>
        <v>0</v>
      </c>
      <c r="BD48" s="125" t="str">
        <f>IF('Indicator Date hidden'!BE49="x","x",BD$2-'Indicator Date hidden'!BE49)</f>
        <v>x</v>
      </c>
      <c r="BE48" s="125">
        <f>IF('Indicator Date hidden'!BF49="x","x",BE$2-'Indicator Date hidden'!BF49)</f>
        <v>2</v>
      </c>
      <c r="BF48" s="125">
        <f>IF('Indicator Date hidden'!BG49="x","x",BF$2-'Indicator Date hidden'!BG49)</f>
        <v>0</v>
      </c>
      <c r="BG48" s="125">
        <f>IF('Indicator Date hidden'!BH49="x","x",BG$2-'Indicator Date hidden'!BH49)</f>
        <v>0</v>
      </c>
      <c r="BH48" s="125">
        <f>IF('Indicator Date hidden'!BI49="x","x",BH$2-'Indicator Date hidden'!BI49)</f>
        <v>0</v>
      </c>
      <c r="BI48" s="125">
        <f>IF('Indicator Date hidden'!BJ49="x","x",BI$2-'Indicator Date hidden'!BJ49)</f>
        <v>0</v>
      </c>
      <c r="BJ48" s="125">
        <f>IF('Indicator Date hidden'!BK49="x","x",BJ$2-'Indicator Date hidden'!BK49)</f>
        <v>1</v>
      </c>
      <c r="BK48" s="125">
        <f>IF('Indicator Date hidden'!BL49="x","x",BK$2-'Indicator Date hidden'!BL49)</f>
        <v>1</v>
      </c>
      <c r="BL48" s="125">
        <f>IF('Indicator Date hidden'!BM49="x","x",BL$2-'Indicator Date hidden'!BM49)</f>
        <v>0</v>
      </c>
      <c r="BM48" s="125" t="str">
        <f>IF('Indicator Date hidden'!BN49="x","x",BM$2-'Indicator Date hidden'!BN49)</f>
        <v>x</v>
      </c>
      <c r="BN48" s="125">
        <f>IF('Indicator Date hidden'!BO49="x","x",BN$2-'Indicator Date hidden'!BO49)</f>
        <v>2</v>
      </c>
      <c r="BO48" s="125">
        <f>IF('Indicator Date hidden'!BP49="x","x",BO$2-'Indicator Date hidden'!BP49)</f>
        <v>1</v>
      </c>
      <c r="BP48" s="125">
        <f>IF('Indicator Date hidden'!BQ49="x","x",BP$2-'Indicator Date hidden'!BQ49)</f>
        <v>0</v>
      </c>
      <c r="BQ48" s="125">
        <f>IF('Indicator Date hidden'!BR49="x","x",BQ$2-'Indicator Date hidden'!BR49)</f>
        <v>0</v>
      </c>
      <c r="BR48" s="125">
        <f>IF('Indicator Date hidden'!BS49="x","x",BR$2-'Indicator Date hidden'!BS49)</f>
        <v>0</v>
      </c>
      <c r="BS48" s="125">
        <f>IF('Indicator Date hidden'!BT49="x","x",BS$2-'Indicator Date hidden'!BT49)</f>
        <v>2</v>
      </c>
      <c r="BT48" s="125">
        <f>IF('Indicator Date hidden'!BU49="x","x",BT$2-'Indicator Date hidden'!BU49)</f>
        <v>0</v>
      </c>
      <c r="BU48" s="125">
        <f>IF('Indicator Date hidden'!BV49="x","x",BU$2-'Indicator Date hidden'!BV49)</f>
        <v>0</v>
      </c>
      <c r="BV48" s="125">
        <f>IF('Indicator Date hidden'!BW49="x","x",BV$2-'Indicator Date hidden'!BW49)</f>
        <v>0</v>
      </c>
      <c r="BW48" s="125">
        <f>IF('Indicator Date hidden'!BX49="x","x",BW$2-'Indicator Date hidden'!BX49)</f>
        <v>0</v>
      </c>
      <c r="BX48" s="125">
        <f>IF('Indicator Date hidden'!BY49="x","x",BX$2-'Indicator Date hidden'!BY49)</f>
        <v>2</v>
      </c>
      <c r="BY48" s="3">
        <f t="shared" si="5"/>
        <v>21</v>
      </c>
      <c r="BZ48" s="126">
        <f t="shared" si="6"/>
        <v>0.31343283582089554</v>
      </c>
      <c r="CA48" s="3">
        <f t="shared" si="7"/>
        <v>16</v>
      </c>
      <c r="CB48" s="126">
        <f t="shared" si="8"/>
        <v>0.60369398257184137</v>
      </c>
      <c r="CC48" s="129">
        <f t="shared" si="9"/>
        <v>0</v>
      </c>
    </row>
    <row r="49" spans="1:81" x14ac:dyDescent="0.3">
      <c r="A49" t="s">
        <v>85</v>
      </c>
      <c r="B49" s="125">
        <f>IF('Indicator Date hidden'!C50="x","x",B$2-'Indicator Date hidden'!C50)</f>
        <v>0</v>
      </c>
      <c r="C49" s="125">
        <f>IF('Indicator Date hidden'!D50="x","x",C$2-'Indicator Date hidden'!D50)</f>
        <v>0</v>
      </c>
      <c r="D49" s="125">
        <f>IF('Indicator Date hidden'!E50="x","x",D$2-'Indicator Date hidden'!E50)</f>
        <v>0</v>
      </c>
      <c r="E49" s="125">
        <f>IF('Indicator Date hidden'!F50="x","x",E$2-'Indicator Date hidden'!F50)</f>
        <v>0</v>
      </c>
      <c r="F49" s="125">
        <f>IF('Indicator Date hidden'!G50="x","x",F$2-'Indicator Date hidden'!G50)</f>
        <v>0</v>
      </c>
      <c r="G49" s="125">
        <f>IF('Indicator Date hidden'!H50="x","x",G$2-'Indicator Date hidden'!H50)</f>
        <v>0</v>
      </c>
      <c r="H49" s="125">
        <f>IF('Indicator Date hidden'!I50="x","x",H$2-'Indicator Date hidden'!I50)</f>
        <v>0</v>
      </c>
      <c r="I49" s="125">
        <f>IF('Indicator Date hidden'!J50="x","x",I$2-'Indicator Date hidden'!J50)</f>
        <v>0</v>
      </c>
      <c r="J49" s="125">
        <f>IF('Indicator Date hidden'!K50="x","x",J$2-'Indicator Date hidden'!K50)</f>
        <v>0</v>
      </c>
      <c r="K49" s="125">
        <f>IF('Indicator Date hidden'!L50="x","x",K$2-'Indicator Date hidden'!L50)</f>
        <v>0</v>
      </c>
      <c r="L49" s="125">
        <f>IF('Indicator Date hidden'!M50="x","x",L$2-'Indicator Date hidden'!M50)</f>
        <v>0</v>
      </c>
      <c r="M49" s="125">
        <f>IF('Indicator Date hidden'!N50="x","x",M$2-'Indicator Date hidden'!N50)</f>
        <v>0</v>
      </c>
      <c r="N49" s="125">
        <f>IF('Indicator Date hidden'!O50="x","x",N$2-'Indicator Date hidden'!O50)</f>
        <v>0</v>
      </c>
      <c r="O49" s="125">
        <f>IF('Indicator Date hidden'!P50="x","x",O$2-'Indicator Date hidden'!P50)</f>
        <v>0</v>
      </c>
      <c r="P49" s="125">
        <f>IF('Indicator Date hidden'!Q50="x","x",P$2-'Indicator Date hidden'!Q50)</f>
        <v>0</v>
      </c>
      <c r="Q49" s="125">
        <f>IF('Indicator Date hidden'!R50="x","x",Q$2-'Indicator Date hidden'!R50)</f>
        <v>0</v>
      </c>
      <c r="R49" s="125">
        <f>IF('Indicator Date hidden'!S50="x","x",R$2-'Indicator Date hidden'!S50)</f>
        <v>0</v>
      </c>
      <c r="S49" s="125">
        <f>IF('Indicator Date hidden'!T50="x","x",S$2-'Indicator Date hidden'!T50)</f>
        <v>0</v>
      </c>
      <c r="T49" s="125">
        <f>IF('Indicator Date hidden'!U50="x","x",T$2-'Indicator Date hidden'!U50)</f>
        <v>0</v>
      </c>
      <c r="U49" s="125">
        <f>IF('Indicator Date hidden'!V50="x","x",U$2-'Indicator Date hidden'!V50)</f>
        <v>0</v>
      </c>
      <c r="V49" s="125">
        <f>IF('Indicator Date hidden'!W50="x","x",V$2-'Indicator Date hidden'!W50)</f>
        <v>0</v>
      </c>
      <c r="W49" s="125">
        <f>IF('Indicator Date hidden'!X50="x","x",W$2-'Indicator Date hidden'!X50)</f>
        <v>0</v>
      </c>
      <c r="X49" s="125">
        <f>IF('Indicator Date hidden'!Y50="x","x",X$2-'Indicator Date hidden'!Y50)</f>
        <v>0</v>
      </c>
      <c r="Y49" s="125">
        <f>IF('Indicator Date hidden'!Z50="x","x",Y$2-'Indicator Date hidden'!Z50)</f>
        <v>0</v>
      </c>
      <c r="Z49" s="125" t="str">
        <f>IF('Indicator Date hidden'!AA50="x","x",Z$2-'Indicator Date hidden'!AA50)</f>
        <v>x</v>
      </c>
      <c r="AA49" s="125">
        <f>IF('Indicator Date hidden'!AB50="x","x",AA$2-'Indicator Date hidden'!AB50)</f>
        <v>0</v>
      </c>
      <c r="AB49" s="125" t="str">
        <f>IF('Indicator Date hidden'!AC50="x","x",AB$2-'Indicator Date hidden'!AC50)</f>
        <v>x</v>
      </c>
      <c r="AC49" s="125">
        <f>IF('Indicator Date hidden'!AD50="x","x",AC$2-'Indicator Date hidden'!AD50)</f>
        <v>0</v>
      </c>
      <c r="AD49" s="125">
        <f>IF('Indicator Date hidden'!AE50="x","x",AD$2-'Indicator Date hidden'!AE50)</f>
        <v>0</v>
      </c>
      <c r="AE49" s="125">
        <f>IF('Indicator Date hidden'!AF50="x","x",AE$2-'Indicator Date hidden'!AF50)</f>
        <v>0</v>
      </c>
      <c r="AF49" s="125">
        <f>IF('Indicator Date hidden'!AG50="x","x",AF$2-'Indicator Date hidden'!AG50)</f>
        <v>0</v>
      </c>
      <c r="AG49" s="125">
        <f>IF('Indicator Date hidden'!AH50="x","x",AG$2-'Indicator Date hidden'!AH50)</f>
        <v>0</v>
      </c>
      <c r="AH49" s="125">
        <f>IF('Indicator Date hidden'!AI50="x","x",AH$2-'Indicator Date hidden'!AI50)</f>
        <v>0</v>
      </c>
      <c r="AI49" s="125">
        <f>IF('Indicator Date hidden'!AJ50="x","x",AI$2-'Indicator Date hidden'!AJ50)</f>
        <v>1</v>
      </c>
      <c r="AJ49" s="125">
        <f>IF('Indicator Date hidden'!AK50="x","x",AJ$2-'Indicator Date hidden'!AK50)</f>
        <v>1</v>
      </c>
      <c r="AK49" s="125">
        <f>IF('Indicator Date hidden'!AL50="x","x",AK$2-'Indicator Date hidden'!AL50)</f>
        <v>1</v>
      </c>
      <c r="AL49" s="125" t="str">
        <f>IF('Indicator Date hidden'!AM50="x","x",AL$2-'Indicator Date hidden'!AM50)</f>
        <v>x</v>
      </c>
      <c r="AM49" s="125">
        <f>IF('Indicator Date hidden'!AN50="x","x",AM$2-'Indicator Date hidden'!AN50)</f>
        <v>1</v>
      </c>
      <c r="AN49" s="125">
        <f>IF('Indicator Date hidden'!AO50="x","x",AN$2-'Indicator Date hidden'!AO50)</f>
        <v>1</v>
      </c>
      <c r="AO49" s="125">
        <f>IF('Indicator Date hidden'!AP50="x","x",AO$2-'Indicator Date hidden'!AP50)</f>
        <v>1</v>
      </c>
      <c r="AP49" s="125">
        <f>IF('Indicator Date hidden'!AQ50="x","x",AP$2-'Indicator Date hidden'!AQ50)</f>
        <v>1</v>
      </c>
      <c r="AQ49" s="125">
        <f>IF('Indicator Date hidden'!AR50="x","x",AQ$2-'Indicator Date hidden'!AR50)</f>
        <v>0</v>
      </c>
      <c r="AR49" s="125">
        <f>IF('Indicator Date hidden'!AS50="x","x",AR$2-'Indicator Date hidden'!AS50)</f>
        <v>1</v>
      </c>
      <c r="AS49" s="125">
        <f>IF('Indicator Date hidden'!AT50="x","x",AS$2-'Indicator Date hidden'!AT50)</f>
        <v>5</v>
      </c>
      <c r="AT49" s="125">
        <f>IF('Indicator Date hidden'!AU50="x","x",AT$2-'Indicator Date hidden'!AU50)</f>
        <v>0</v>
      </c>
      <c r="AU49" s="125">
        <f>IF('Indicator Date hidden'!AV50="x","x",AU$2-'Indicator Date hidden'!AV50)</f>
        <v>0</v>
      </c>
      <c r="AV49" s="125">
        <f>IF('Indicator Date hidden'!AW50="x","x",AV$2-'Indicator Date hidden'!AW50)</f>
        <v>0</v>
      </c>
      <c r="AW49" s="125">
        <f>IF('Indicator Date hidden'!AX50="x","x",AW$2-'Indicator Date hidden'!AX50)</f>
        <v>0</v>
      </c>
      <c r="AX49" s="125">
        <f>IF('Indicator Date hidden'!AY50="x","x",AX$2-'Indicator Date hidden'!AY50)</f>
        <v>0</v>
      </c>
      <c r="AY49" s="125" t="str">
        <f>IF('Indicator Date hidden'!AZ50="x","x",AY$2-'Indicator Date hidden'!AZ50)</f>
        <v>x</v>
      </c>
      <c r="AZ49" s="125">
        <f>IF('Indicator Date hidden'!BA50="x","x",AZ$2-'Indicator Date hidden'!BA50)</f>
        <v>0</v>
      </c>
      <c r="BA49" s="125">
        <f>IF('Indicator Date hidden'!BB50="x","x",BA$2-'Indicator Date hidden'!BB50)</f>
        <v>0</v>
      </c>
      <c r="BB49" s="125">
        <f>IF('Indicator Date hidden'!BC50="x","x",BB$2-'Indicator Date hidden'!BC50)</f>
        <v>0</v>
      </c>
      <c r="BC49" s="125">
        <f>IF('Indicator Date hidden'!BD50="x","x",BC$2-'Indicator Date hidden'!BD50)</f>
        <v>0</v>
      </c>
      <c r="BD49" s="125" t="str">
        <f>IF('Indicator Date hidden'!BE50="x","x",BD$2-'Indicator Date hidden'!BE50)</f>
        <v>x</v>
      </c>
      <c r="BE49" s="125">
        <f>IF('Indicator Date hidden'!BF50="x","x",BE$2-'Indicator Date hidden'!BF50)</f>
        <v>2</v>
      </c>
      <c r="BF49" s="125">
        <f>IF('Indicator Date hidden'!BG50="x","x",BF$2-'Indicator Date hidden'!BG50)</f>
        <v>0</v>
      </c>
      <c r="BG49" s="125">
        <f>IF('Indicator Date hidden'!BH50="x","x",BG$2-'Indicator Date hidden'!BH50)</f>
        <v>0</v>
      </c>
      <c r="BH49" s="125">
        <f>IF('Indicator Date hidden'!BI50="x","x",BH$2-'Indicator Date hidden'!BI50)</f>
        <v>0</v>
      </c>
      <c r="BI49" s="125">
        <f>IF('Indicator Date hidden'!BJ50="x","x",BI$2-'Indicator Date hidden'!BJ50)</f>
        <v>2</v>
      </c>
      <c r="BJ49" s="125">
        <f>IF('Indicator Date hidden'!BK50="x","x",BJ$2-'Indicator Date hidden'!BK50)</f>
        <v>1</v>
      </c>
      <c r="BK49" s="125">
        <f>IF('Indicator Date hidden'!BL50="x","x",BK$2-'Indicator Date hidden'!BL50)</f>
        <v>1</v>
      </c>
      <c r="BL49" s="125">
        <f>IF('Indicator Date hidden'!BM50="x","x",BL$2-'Indicator Date hidden'!BM50)</f>
        <v>0</v>
      </c>
      <c r="BM49" s="125" t="str">
        <f>IF('Indicator Date hidden'!BN50="x","x",BM$2-'Indicator Date hidden'!BN50)</f>
        <v>x</v>
      </c>
      <c r="BN49" s="125">
        <f>IF('Indicator Date hidden'!BO50="x","x",BN$2-'Indicator Date hidden'!BO50)</f>
        <v>2</v>
      </c>
      <c r="BO49" s="125">
        <f>IF('Indicator Date hidden'!BP50="x","x",BO$2-'Indicator Date hidden'!BP50)</f>
        <v>1</v>
      </c>
      <c r="BP49" s="125">
        <f>IF('Indicator Date hidden'!BQ50="x","x",BP$2-'Indicator Date hidden'!BQ50)</f>
        <v>0</v>
      </c>
      <c r="BQ49" s="125">
        <f>IF('Indicator Date hidden'!BR50="x","x",BQ$2-'Indicator Date hidden'!BR50)</f>
        <v>0</v>
      </c>
      <c r="BR49" s="125">
        <f>IF('Indicator Date hidden'!BS50="x","x",BR$2-'Indicator Date hidden'!BS50)</f>
        <v>0</v>
      </c>
      <c r="BS49" s="125">
        <f>IF('Indicator Date hidden'!BT50="x","x",BS$2-'Indicator Date hidden'!BT50)</f>
        <v>4</v>
      </c>
      <c r="BT49" s="125">
        <f>IF('Indicator Date hidden'!BU50="x","x",BT$2-'Indicator Date hidden'!BU50)</f>
        <v>0</v>
      </c>
      <c r="BU49" s="125">
        <f>IF('Indicator Date hidden'!BV50="x","x",BU$2-'Indicator Date hidden'!BV50)</f>
        <v>0</v>
      </c>
      <c r="BV49" s="125">
        <f>IF('Indicator Date hidden'!BW50="x","x",BV$2-'Indicator Date hidden'!BW50)</f>
        <v>0</v>
      </c>
      <c r="BW49" s="125">
        <f>IF('Indicator Date hidden'!BX50="x","x",BW$2-'Indicator Date hidden'!BX50)</f>
        <v>0</v>
      </c>
      <c r="BX49" s="125">
        <f>IF('Indicator Date hidden'!BY50="x","x",BX$2-'Indicator Date hidden'!BY50)</f>
        <v>2</v>
      </c>
      <c r="BY49" s="3">
        <f t="shared" si="5"/>
        <v>28</v>
      </c>
      <c r="BZ49" s="126">
        <f t="shared" si="6"/>
        <v>0.40579710144927539</v>
      </c>
      <c r="CA49" s="3">
        <f t="shared" si="7"/>
        <v>17</v>
      </c>
      <c r="CB49" s="126">
        <f t="shared" si="8"/>
        <v>0.90599997728045123</v>
      </c>
      <c r="CC49" s="129">
        <f t="shared" si="9"/>
        <v>0</v>
      </c>
    </row>
    <row r="50" spans="1:81" x14ac:dyDescent="0.3">
      <c r="A50" t="s">
        <v>87</v>
      </c>
      <c r="B50" s="125">
        <f>IF('Indicator Date hidden'!C51="x","x",B$2-'Indicator Date hidden'!C51)</f>
        <v>0</v>
      </c>
      <c r="C50" s="125">
        <f>IF('Indicator Date hidden'!D51="x","x",C$2-'Indicator Date hidden'!D51)</f>
        <v>0</v>
      </c>
      <c r="D50" s="125">
        <f>IF('Indicator Date hidden'!E51="x","x",D$2-'Indicator Date hidden'!E51)</f>
        <v>0</v>
      </c>
      <c r="E50" s="125">
        <f>IF('Indicator Date hidden'!F51="x","x",E$2-'Indicator Date hidden'!F51)</f>
        <v>0</v>
      </c>
      <c r="F50" s="125">
        <f>IF('Indicator Date hidden'!G51="x","x",F$2-'Indicator Date hidden'!G51)</f>
        <v>0</v>
      </c>
      <c r="G50" s="125">
        <f>IF('Indicator Date hidden'!H51="x","x",G$2-'Indicator Date hidden'!H51)</f>
        <v>0</v>
      </c>
      <c r="H50" s="125">
        <f>IF('Indicator Date hidden'!I51="x","x",H$2-'Indicator Date hidden'!I51)</f>
        <v>0</v>
      </c>
      <c r="I50" s="125">
        <f>IF('Indicator Date hidden'!J51="x","x",I$2-'Indicator Date hidden'!J51)</f>
        <v>0</v>
      </c>
      <c r="J50" s="125">
        <f>IF('Indicator Date hidden'!K51="x","x",J$2-'Indicator Date hidden'!K51)</f>
        <v>0</v>
      </c>
      <c r="K50" s="125">
        <f>IF('Indicator Date hidden'!L51="x","x",K$2-'Indicator Date hidden'!L51)</f>
        <v>0</v>
      </c>
      <c r="L50" s="125">
        <f>IF('Indicator Date hidden'!M51="x","x",L$2-'Indicator Date hidden'!M51)</f>
        <v>0</v>
      </c>
      <c r="M50" s="125">
        <f>IF('Indicator Date hidden'!N51="x","x",M$2-'Indicator Date hidden'!N51)</f>
        <v>0</v>
      </c>
      <c r="N50" s="125">
        <f>IF('Indicator Date hidden'!O51="x","x",N$2-'Indicator Date hidden'!O51)</f>
        <v>0</v>
      </c>
      <c r="O50" s="125">
        <f>IF('Indicator Date hidden'!P51="x","x",O$2-'Indicator Date hidden'!P51)</f>
        <v>0</v>
      </c>
      <c r="P50" s="125">
        <f>IF('Indicator Date hidden'!Q51="x","x",P$2-'Indicator Date hidden'!Q51)</f>
        <v>0</v>
      </c>
      <c r="Q50" s="125">
        <f>IF('Indicator Date hidden'!R51="x","x",Q$2-'Indicator Date hidden'!R51)</f>
        <v>0</v>
      </c>
      <c r="R50" s="125">
        <f>IF('Indicator Date hidden'!S51="x","x",R$2-'Indicator Date hidden'!S51)</f>
        <v>0</v>
      </c>
      <c r="S50" s="125">
        <f>IF('Indicator Date hidden'!T51="x","x",S$2-'Indicator Date hidden'!T51)</f>
        <v>0</v>
      </c>
      <c r="T50" s="125">
        <f>IF('Indicator Date hidden'!U51="x","x",T$2-'Indicator Date hidden'!U51)</f>
        <v>0</v>
      </c>
      <c r="U50" s="125">
        <f>IF('Indicator Date hidden'!V51="x","x",U$2-'Indicator Date hidden'!V51)</f>
        <v>0</v>
      </c>
      <c r="V50" s="125">
        <f>IF('Indicator Date hidden'!W51="x","x",V$2-'Indicator Date hidden'!W51)</f>
        <v>0</v>
      </c>
      <c r="W50" s="125">
        <f>IF('Indicator Date hidden'!X51="x","x",W$2-'Indicator Date hidden'!X51)</f>
        <v>0</v>
      </c>
      <c r="X50" s="125">
        <f>IF('Indicator Date hidden'!Y51="x","x",X$2-'Indicator Date hidden'!Y51)</f>
        <v>0</v>
      </c>
      <c r="Y50" s="125">
        <f>IF('Indicator Date hidden'!Z51="x","x",Y$2-'Indicator Date hidden'!Z51)</f>
        <v>0</v>
      </c>
      <c r="Z50" s="125" t="str">
        <f>IF('Indicator Date hidden'!AA51="x","x",Z$2-'Indicator Date hidden'!AA51)</f>
        <v>x</v>
      </c>
      <c r="AA50" s="125">
        <f>IF('Indicator Date hidden'!AB51="x","x",AA$2-'Indicator Date hidden'!AB51)</f>
        <v>2</v>
      </c>
      <c r="AB50" s="125" t="str">
        <f>IF('Indicator Date hidden'!AC51="x","x",AB$2-'Indicator Date hidden'!AC51)</f>
        <v>x</v>
      </c>
      <c r="AC50" s="125">
        <f>IF('Indicator Date hidden'!AD51="x","x",AC$2-'Indicator Date hidden'!AD51)</f>
        <v>4</v>
      </c>
      <c r="AD50" s="125">
        <f>IF('Indicator Date hidden'!AE51="x","x",AD$2-'Indicator Date hidden'!AE51)</f>
        <v>0</v>
      </c>
      <c r="AE50" s="125" t="str">
        <f>IF('Indicator Date hidden'!AF51="x","x",AE$2-'Indicator Date hidden'!AF51)</f>
        <v>x</v>
      </c>
      <c r="AF50" s="125">
        <f>IF('Indicator Date hidden'!AG51="x","x",AF$2-'Indicator Date hidden'!AG51)</f>
        <v>0</v>
      </c>
      <c r="AG50" s="125">
        <f>IF('Indicator Date hidden'!AH51="x","x",AG$2-'Indicator Date hidden'!AH51)</f>
        <v>0</v>
      </c>
      <c r="AH50" s="125">
        <f>IF('Indicator Date hidden'!AI51="x","x",AH$2-'Indicator Date hidden'!AI51)</f>
        <v>0</v>
      </c>
      <c r="AI50" s="125">
        <f>IF('Indicator Date hidden'!AJ51="x","x",AI$2-'Indicator Date hidden'!AJ51)</f>
        <v>1</v>
      </c>
      <c r="AJ50" s="125">
        <f>IF('Indicator Date hidden'!AK51="x","x",AJ$2-'Indicator Date hidden'!AK51)</f>
        <v>1</v>
      </c>
      <c r="AK50" s="125">
        <f>IF('Indicator Date hidden'!AL51="x","x",AK$2-'Indicator Date hidden'!AL51)</f>
        <v>1</v>
      </c>
      <c r="AL50" s="125" t="str">
        <f>IF('Indicator Date hidden'!AM51="x","x",AL$2-'Indicator Date hidden'!AM51)</f>
        <v>x</v>
      </c>
      <c r="AM50" s="125">
        <f>IF('Indicator Date hidden'!AN51="x","x",AM$2-'Indicator Date hidden'!AN51)</f>
        <v>1</v>
      </c>
      <c r="AN50" s="125">
        <f>IF('Indicator Date hidden'!AO51="x","x",AN$2-'Indicator Date hidden'!AO51)</f>
        <v>1</v>
      </c>
      <c r="AO50" s="125">
        <f>IF('Indicator Date hidden'!AP51="x","x",AO$2-'Indicator Date hidden'!AP51)</f>
        <v>1</v>
      </c>
      <c r="AP50" s="125">
        <f>IF('Indicator Date hidden'!AQ51="x","x",AP$2-'Indicator Date hidden'!AQ51)</f>
        <v>1</v>
      </c>
      <c r="AQ50" s="125">
        <f>IF('Indicator Date hidden'!AR51="x","x",AQ$2-'Indicator Date hidden'!AR51)</f>
        <v>0</v>
      </c>
      <c r="AR50" s="125">
        <f>IF('Indicator Date hidden'!AS51="x","x",AR$2-'Indicator Date hidden'!AS51)</f>
        <v>1</v>
      </c>
      <c r="AS50" s="125" t="str">
        <f>IF('Indicator Date hidden'!AT51="x","x",AS$2-'Indicator Date hidden'!AT51)</f>
        <v>x</v>
      </c>
      <c r="AT50" s="125">
        <f>IF('Indicator Date hidden'!AU51="x","x",AT$2-'Indicator Date hidden'!AU51)</f>
        <v>0</v>
      </c>
      <c r="AU50" s="125" t="str">
        <f>IF('Indicator Date hidden'!AV51="x","x",AU$2-'Indicator Date hidden'!AV51)</f>
        <v>x</v>
      </c>
      <c r="AV50" s="125" t="str">
        <f>IF('Indicator Date hidden'!AW51="x","x",AV$2-'Indicator Date hidden'!AW51)</f>
        <v>x</v>
      </c>
      <c r="AW50" s="125" t="str">
        <f>IF('Indicator Date hidden'!AX51="x","x",AW$2-'Indicator Date hidden'!AX51)</f>
        <v>x</v>
      </c>
      <c r="AX50" s="125">
        <f>IF('Indicator Date hidden'!AY51="x","x",AX$2-'Indicator Date hidden'!AY51)</f>
        <v>0</v>
      </c>
      <c r="AY50" s="125" t="str">
        <f>IF('Indicator Date hidden'!AZ51="x","x",AY$2-'Indicator Date hidden'!AZ51)</f>
        <v>x</v>
      </c>
      <c r="AZ50" s="125" t="str">
        <f>IF('Indicator Date hidden'!BA51="x","x",AZ$2-'Indicator Date hidden'!BA51)</f>
        <v>x</v>
      </c>
      <c r="BA50" s="125">
        <f>IF('Indicator Date hidden'!BB51="x","x",BA$2-'Indicator Date hidden'!BB51)</f>
        <v>0</v>
      </c>
      <c r="BB50" s="125">
        <f>IF('Indicator Date hidden'!BC51="x","x",BB$2-'Indicator Date hidden'!BC51)</f>
        <v>0</v>
      </c>
      <c r="BC50" s="125">
        <f>IF('Indicator Date hidden'!BD51="x","x",BC$2-'Indicator Date hidden'!BD51)</f>
        <v>0</v>
      </c>
      <c r="BD50" s="125" t="str">
        <f>IF('Indicator Date hidden'!BE51="x","x",BD$2-'Indicator Date hidden'!BE51)</f>
        <v>x</v>
      </c>
      <c r="BE50" s="125">
        <f>IF('Indicator Date hidden'!BF51="x","x",BE$2-'Indicator Date hidden'!BF51)</f>
        <v>2</v>
      </c>
      <c r="BF50" s="125">
        <f>IF('Indicator Date hidden'!BG51="x","x",BF$2-'Indicator Date hidden'!BG51)</f>
        <v>0</v>
      </c>
      <c r="BG50" s="125">
        <f>IF('Indicator Date hidden'!BH51="x","x",BG$2-'Indicator Date hidden'!BH51)</f>
        <v>0</v>
      </c>
      <c r="BH50" s="125">
        <f>IF('Indicator Date hidden'!BI51="x","x",BH$2-'Indicator Date hidden'!BI51)</f>
        <v>0</v>
      </c>
      <c r="BI50" s="125" t="str">
        <f>IF('Indicator Date hidden'!BJ51="x","x",BI$2-'Indicator Date hidden'!BJ51)</f>
        <v>x</v>
      </c>
      <c r="BJ50" s="125">
        <f>IF('Indicator Date hidden'!BK51="x","x",BJ$2-'Indicator Date hidden'!BK51)</f>
        <v>1</v>
      </c>
      <c r="BK50" s="125">
        <f>IF('Indicator Date hidden'!BL51="x","x",BK$2-'Indicator Date hidden'!BL51)</f>
        <v>1</v>
      </c>
      <c r="BL50" s="125">
        <f>IF('Indicator Date hidden'!BM51="x","x",BL$2-'Indicator Date hidden'!BM51)</f>
        <v>0</v>
      </c>
      <c r="BM50" s="125" t="str">
        <f>IF('Indicator Date hidden'!BN51="x","x",BM$2-'Indicator Date hidden'!BN51)</f>
        <v>x</v>
      </c>
      <c r="BN50" s="125">
        <f>IF('Indicator Date hidden'!BO51="x","x",BN$2-'Indicator Date hidden'!BO51)</f>
        <v>2</v>
      </c>
      <c r="BO50" s="125">
        <f>IF('Indicator Date hidden'!BP51="x","x",BO$2-'Indicator Date hidden'!BP51)</f>
        <v>1</v>
      </c>
      <c r="BP50" s="125">
        <f>IF('Indicator Date hidden'!BQ51="x","x",BP$2-'Indicator Date hidden'!BQ51)</f>
        <v>0</v>
      </c>
      <c r="BQ50" s="125">
        <f>IF('Indicator Date hidden'!BR51="x","x",BQ$2-'Indicator Date hidden'!BR51)</f>
        <v>2</v>
      </c>
      <c r="BR50" s="125">
        <f>IF('Indicator Date hidden'!BS51="x","x",BR$2-'Indicator Date hidden'!BS51)</f>
        <v>2</v>
      </c>
      <c r="BS50" s="125">
        <f>IF('Indicator Date hidden'!BT51="x","x",BS$2-'Indicator Date hidden'!BT51)</f>
        <v>1</v>
      </c>
      <c r="BT50" s="125">
        <f>IF('Indicator Date hidden'!BU51="x","x",BT$2-'Indicator Date hidden'!BU51)</f>
        <v>0</v>
      </c>
      <c r="BU50" s="125">
        <f>IF('Indicator Date hidden'!BV51="x","x",BU$2-'Indicator Date hidden'!BV51)</f>
        <v>0</v>
      </c>
      <c r="BV50" s="125" t="str">
        <f>IF('Indicator Date hidden'!BW51="x","x",BV$2-'Indicator Date hidden'!BW51)</f>
        <v>x</v>
      </c>
      <c r="BW50" s="125">
        <f>IF('Indicator Date hidden'!BX51="x","x",BW$2-'Indicator Date hidden'!BX51)</f>
        <v>0</v>
      </c>
      <c r="BX50" s="125" t="str">
        <f>IF('Indicator Date hidden'!BY51="x","x",BX$2-'Indicator Date hidden'!BY51)</f>
        <v>x</v>
      </c>
      <c r="BY50" s="3">
        <f t="shared" si="5"/>
        <v>26</v>
      </c>
      <c r="BZ50" s="126">
        <f t="shared" si="6"/>
        <v>0.43333333333333335</v>
      </c>
      <c r="CA50" s="3">
        <f t="shared" si="7"/>
        <v>18</v>
      </c>
      <c r="CB50" s="126">
        <f t="shared" si="8"/>
        <v>0.78244630628703349</v>
      </c>
      <c r="CC50" s="129">
        <f t="shared" si="9"/>
        <v>0</v>
      </c>
    </row>
    <row r="51" spans="1:81" x14ac:dyDescent="0.3">
      <c r="A51" t="s">
        <v>89</v>
      </c>
      <c r="B51" s="125">
        <f>IF('Indicator Date hidden'!C52="x","x",B$2-'Indicator Date hidden'!C52)</f>
        <v>0</v>
      </c>
      <c r="C51" s="125">
        <f>IF('Indicator Date hidden'!D52="x","x",C$2-'Indicator Date hidden'!D52)</f>
        <v>0</v>
      </c>
      <c r="D51" s="125">
        <f>IF('Indicator Date hidden'!E52="x","x",D$2-'Indicator Date hidden'!E52)</f>
        <v>0</v>
      </c>
      <c r="E51" s="125">
        <f>IF('Indicator Date hidden'!F52="x","x",E$2-'Indicator Date hidden'!F52)</f>
        <v>0</v>
      </c>
      <c r="F51" s="125">
        <f>IF('Indicator Date hidden'!G52="x","x",F$2-'Indicator Date hidden'!G52)</f>
        <v>0</v>
      </c>
      <c r="G51" s="125">
        <f>IF('Indicator Date hidden'!H52="x","x",G$2-'Indicator Date hidden'!H52)</f>
        <v>0</v>
      </c>
      <c r="H51" s="125">
        <f>IF('Indicator Date hidden'!I52="x","x",H$2-'Indicator Date hidden'!I52)</f>
        <v>0</v>
      </c>
      <c r="I51" s="125">
        <f>IF('Indicator Date hidden'!J52="x","x",I$2-'Indicator Date hidden'!J52)</f>
        <v>0</v>
      </c>
      <c r="J51" s="125">
        <f>IF('Indicator Date hidden'!K52="x","x",J$2-'Indicator Date hidden'!K52)</f>
        <v>0</v>
      </c>
      <c r="K51" s="125">
        <f>IF('Indicator Date hidden'!L52="x","x",K$2-'Indicator Date hidden'!L52)</f>
        <v>0</v>
      </c>
      <c r="L51" s="125">
        <f>IF('Indicator Date hidden'!M52="x","x",L$2-'Indicator Date hidden'!M52)</f>
        <v>0</v>
      </c>
      <c r="M51" s="125">
        <f>IF('Indicator Date hidden'!N52="x","x",M$2-'Indicator Date hidden'!N52)</f>
        <v>0</v>
      </c>
      <c r="N51" s="125">
        <f>IF('Indicator Date hidden'!O52="x","x",N$2-'Indicator Date hidden'!O52)</f>
        <v>0</v>
      </c>
      <c r="O51" s="125">
        <f>IF('Indicator Date hidden'!P52="x","x",O$2-'Indicator Date hidden'!P52)</f>
        <v>0</v>
      </c>
      <c r="P51" s="125">
        <f>IF('Indicator Date hidden'!Q52="x","x",P$2-'Indicator Date hidden'!Q52)</f>
        <v>0</v>
      </c>
      <c r="Q51" s="125">
        <f>IF('Indicator Date hidden'!R52="x","x",Q$2-'Indicator Date hidden'!R52)</f>
        <v>0</v>
      </c>
      <c r="R51" s="125">
        <f>IF('Indicator Date hidden'!S52="x","x",R$2-'Indicator Date hidden'!S52)</f>
        <v>0</v>
      </c>
      <c r="S51" s="125">
        <f>IF('Indicator Date hidden'!T52="x","x",S$2-'Indicator Date hidden'!T52)</f>
        <v>0</v>
      </c>
      <c r="T51" s="125">
        <f>IF('Indicator Date hidden'!U52="x","x",T$2-'Indicator Date hidden'!U52)</f>
        <v>0</v>
      </c>
      <c r="U51" s="125">
        <f>IF('Indicator Date hidden'!V52="x","x",U$2-'Indicator Date hidden'!V52)</f>
        <v>0</v>
      </c>
      <c r="V51" s="125">
        <f>IF('Indicator Date hidden'!W52="x","x",V$2-'Indicator Date hidden'!W52)</f>
        <v>0</v>
      </c>
      <c r="W51" s="125">
        <f>IF('Indicator Date hidden'!X52="x","x",W$2-'Indicator Date hidden'!X52)</f>
        <v>0</v>
      </c>
      <c r="X51" s="125">
        <f>IF('Indicator Date hidden'!Y52="x","x",X$2-'Indicator Date hidden'!Y52)</f>
        <v>0</v>
      </c>
      <c r="Y51" s="125">
        <f>IF('Indicator Date hidden'!Z52="x","x",Y$2-'Indicator Date hidden'!Z52)</f>
        <v>0</v>
      </c>
      <c r="Z51" s="125">
        <f>IF('Indicator Date hidden'!AA52="x","x",Z$2-'Indicator Date hidden'!AA52)</f>
        <v>3</v>
      </c>
      <c r="AA51" s="125">
        <f>IF('Indicator Date hidden'!AB52="x","x",AA$2-'Indicator Date hidden'!AB52)</f>
        <v>0</v>
      </c>
      <c r="AB51" s="125">
        <f>IF('Indicator Date hidden'!AC52="x","x",AB$2-'Indicator Date hidden'!AC52)</f>
        <v>0</v>
      </c>
      <c r="AC51" s="125">
        <f>IF('Indicator Date hidden'!AD52="x","x",AC$2-'Indicator Date hidden'!AD52)</f>
        <v>1</v>
      </c>
      <c r="AD51" s="125">
        <f>IF('Indicator Date hidden'!AE52="x","x",AD$2-'Indicator Date hidden'!AE52)</f>
        <v>0</v>
      </c>
      <c r="AE51" s="125">
        <f>IF('Indicator Date hidden'!AF52="x","x",AE$2-'Indicator Date hidden'!AF52)</f>
        <v>0</v>
      </c>
      <c r="AF51" s="125">
        <f>IF('Indicator Date hidden'!AG52="x","x",AF$2-'Indicator Date hidden'!AG52)</f>
        <v>0</v>
      </c>
      <c r="AG51" s="125">
        <f>IF('Indicator Date hidden'!AH52="x","x",AG$2-'Indicator Date hidden'!AH52)</f>
        <v>0</v>
      </c>
      <c r="AH51" s="125">
        <f>IF('Indicator Date hidden'!AI52="x","x",AH$2-'Indicator Date hidden'!AI52)</f>
        <v>0</v>
      </c>
      <c r="AI51" s="125">
        <f>IF('Indicator Date hidden'!AJ52="x","x",AI$2-'Indicator Date hidden'!AJ52)</f>
        <v>1</v>
      </c>
      <c r="AJ51" s="125">
        <f>IF('Indicator Date hidden'!AK52="x","x",AJ$2-'Indicator Date hidden'!AK52)</f>
        <v>1</v>
      </c>
      <c r="AK51" s="125">
        <f>IF('Indicator Date hidden'!AL52="x","x",AK$2-'Indicator Date hidden'!AL52)</f>
        <v>1</v>
      </c>
      <c r="AL51" s="125">
        <f>IF('Indicator Date hidden'!AM52="x","x",AL$2-'Indicator Date hidden'!AM52)</f>
        <v>5</v>
      </c>
      <c r="AM51" s="125">
        <f>IF('Indicator Date hidden'!AN52="x","x",AM$2-'Indicator Date hidden'!AN52)</f>
        <v>1</v>
      </c>
      <c r="AN51" s="125">
        <f>IF('Indicator Date hidden'!AO52="x","x",AN$2-'Indicator Date hidden'!AO52)</f>
        <v>1</v>
      </c>
      <c r="AO51" s="125">
        <f>IF('Indicator Date hidden'!AP52="x","x",AO$2-'Indicator Date hidden'!AP52)</f>
        <v>1</v>
      </c>
      <c r="AP51" s="125">
        <f>IF('Indicator Date hidden'!AQ52="x","x",AP$2-'Indicator Date hidden'!AQ52)</f>
        <v>1</v>
      </c>
      <c r="AQ51" s="125">
        <f>IF('Indicator Date hidden'!AR52="x","x",AQ$2-'Indicator Date hidden'!AR52)</f>
        <v>0</v>
      </c>
      <c r="AR51" s="125">
        <f>IF('Indicator Date hidden'!AS52="x","x",AR$2-'Indicator Date hidden'!AS52)</f>
        <v>1</v>
      </c>
      <c r="AS51" s="125">
        <f>IF('Indicator Date hidden'!AT52="x","x",AS$2-'Indicator Date hidden'!AT52)</f>
        <v>4</v>
      </c>
      <c r="AT51" s="125">
        <f>IF('Indicator Date hidden'!AU52="x","x",AT$2-'Indicator Date hidden'!AU52)</f>
        <v>0</v>
      </c>
      <c r="AU51" s="125">
        <f>IF('Indicator Date hidden'!AV52="x","x",AU$2-'Indicator Date hidden'!AV52)</f>
        <v>0</v>
      </c>
      <c r="AV51" s="125">
        <f>IF('Indicator Date hidden'!AW52="x","x",AV$2-'Indicator Date hidden'!AW52)</f>
        <v>0</v>
      </c>
      <c r="AW51" s="125">
        <f>IF('Indicator Date hidden'!AX52="x","x",AW$2-'Indicator Date hidden'!AX52)</f>
        <v>0</v>
      </c>
      <c r="AX51" s="125">
        <f>IF('Indicator Date hidden'!AY52="x","x",AX$2-'Indicator Date hidden'!AY52)</f>
        <v>0</v>
      </c>
      <c r="AY51" s="125">
        <f>IF('Indicator Date hidden'!AZ52="x","x",AY$2-'Indicator Date hidden'!AZ52)</f>
        <v>1</v>
      </c>
      <c r="AZ51" s="125">
        <f>IF('Indicator Date hidden'!BA52="x","x",AZ$2-'Indicator Date hidden'!BA52)</f>
        <v>1</v>
      </c>
      <c r="BA51" s="125">
        <f>IF('Indicator Date hidden'!BB52="x","x",BA$2-'Indicator Date hidden'!BB52)</f>
        <v>0</v>
      </c>
      <c r="BB51" s="125">
        <f>IF('Indicator Date hidden'!BC52="x","x",BB$2-'Indicator Date hidden'!BC52)</f>
        <v>0</v>
      </c>
      <c r="BC51" s="125">
        <f>IF('Indicator Date hidden'!BD52="x","x",BC$2-'Indicator Date hidden'!BD52)</f>
        <v>0</v>
      </c>
      <c r="BD51" s="125" t="str">
        <f>IF('Indicator Date hidden'!BE52="x","x",BD$2-'Indicator Date hidden'!BE52)</f>
        <v>x</v>
      </c>
      <c r="BE51" s="125">
        <f>IF('Indicator Date hidden'!BF52="x","x",BE$2-'Indicator Date hidden'!BF52)</f>
        <v>2</v>
      </c>
      <c r="BF51" s="125">
        <f>IF('Indicator Date hidden'!BG52="x","x",BF$2-'Indicator Date hidden'!BG52)</f>
        <v>0</v>
      </c>
      <c r="BG51" s="125">
        <f>IF('Indicator Date hidden'!BH52="x","x",BG$2-'Indicator Date hidden'!BH52)</f>
        <v>0</v>
      </c>
      <c r="BH51" s="125">
        <f>IF('Indicator Date hidden'!BI52="x","x",BH$2-'Indicator Date hidden'!BI52)</f>
        <v>0</v>
      </c>
      <c r="BI51" s="125">
        <f>IF('Indicator Date hidden'!BJ52="x","x",BI$2-'Indicator Date hidden'!BJ52)</f>
        <v>0</v>
      </c>
      <c r="BJ51" s="125">
        <f>IF('Indicator Date hidden'!BK52="x","x",BJ$2-'Indicator Date hidden'!BK52)</f>
        <v>1</v>
      </c>
      <c r="BK51" s="125">
        <f>IF('Indicator Date hidden'!BL52="x","x",BK$2-'Indicator Date hidden'!BL52)</f>
        <v>1</v>
      </c>
      <c r="BL51" s="125">
        <f>IF('Indicator Date hidden'!BM52="x","x",BL$2-'Indicator Date hidden'!BM52)</f>
        <v>0</v>
      </c>
      <c r="BM51" s="125">
        <f>IF('Indicator Date hidden'!BN52="x","x",BM$2-'Indicator Date hidden'!BN52)</f>
        <v>3</v>
      </c>
      <c r="BN51" s="125">
        <f>IF('Indicator Date hidden'!BO52="x","x",BN$2-'Indicator Date hidden'!BO52)</f>
        <v>2</v>
      </c>
      <c r="BO51" s="125">
        <f>IF('Indicator Date hidden'!BP52="x","x",BO$2-'Indicator Date hidden'!BP52)</f>
        <v>1</v>
      </c>
      <c r="BP51" s="125">
        <f>IF('Indicator Date hidden'!BQ52="x","x",BP$2-'Indicator Date hidden'!BQ52)</f>
        <v>0</v>
      </c>
      <c r="BQ51" s="125">
        <f>IF('Indicator Date hidden'!BR52="x","x",BQ$2-'Indicator Date hidden'!BR52)</f>
        <v>0</v>
      </c>
      <c r="BR51" s="125">
        <f>IF('Indicator Date hidden'!BS52="x","x",BR$2-'Indicator Date hidden'!BS52)</f>
        <v>0</v>
      </c>
      <c r="BS51" s="125">
        <f>IF('Indicator Date hidden'!BT52="x","x",BS$2-'Indicator Date hidden'!BT52)</f>
        <v>1</v>
      </c>
      <c r="BT51" s="125">
        <f>IF('Indicator Date hidden'!BU52="x","x",BT$2-'Indicator Date hidden'!BU52)</f>
        <v>0</v>
      </c>
      <c r="BU51" s="125" t="str">
        <f>IF('Indicator Date hidden'!BV52="x","x",BU$2-'Indicator Date hidden'!BV52)</f>
        <v>x</v>
      </c>
      <c r="BV51" s="125">
        <f>IF('Indicator Date hidden'!BW52="x","x",BV$2-'Indicator Date hidden'!BW52)</f>
        <v>0</v>
      </c>
      <c r="BW51" s="125">
        <f>IF('Indicator Date hidden'!BX52="x","x",BW$2-'Indicator Date hidden'!BX52)</f>
        <v>0</v>
      </c>
      <c r="BX51" s="125">
        <f>IF('Indicator Date hidden'!BY52="x","x",BX$2-'Indicator Date hidden'!BY52)</f>
        <v>2</v>
      </c>
      <c r="BY51" s="3">
        <f t="shared" si="5"/>
        <v>36</v>
      </c>
      <c r="BZ51" s="126">
        <f t="shared" si="6"/>
        <v>0.49315068493150682</v>
      </c>
      <c r="CA51" s="3">
        <f t="shared" si="7"/>
        <v>22</v>
      </c>
      <c r="CB51" s="126">
        <f t="shared" si="8"/>
        <v>0.96689430328883808</v>
      </c>
      <c r="CC51" s="129">
        <f t="shared" si="9"/>
        <v>0</v>
      </c>
    </row>
    <row r="52" spans="1:81" x14ac:dyDescent="0.3">
      <c r="A52" t="s">
        <v>92</v>
      </c>
      <c r="B52" s="125">
        <f>IF('Indicator Date hidden'!C53="x","x",B$2-'Indicator Date hidden'!C53)</f>
        <v>0</v>
      </c>
      <c r="C52" s="125">
        <f>IF('Indicator Date hidden'!D53="x","x",C$2-'Indicator Date hidden'!D53)</f>
        <v>0</v>
      </c>
      <c r="D52" s="125">
        <f>IF('Indicator Date hidden'!E53="x","x",D$2-'Indicator Date hidden'!E53)</f>
        <v>0</v>
      </c>
      <c r="E52" s="125">
        <f>IF('Indicator Date hidden'!F53="x","x",E$2-'Indicator Date hidden'!F53)</f>
        <v>0</v>
      </c>
      <c r="F52" s="125">
        <f>IF('Indicator Date hidden'!G53="x","x",F$2-'Indicator Date hidden'!G53)</f>
        <v>0</v>
      </c>
      <c r="G52" s="125">
        <f>IF('Indicator Date hidden'!H53="x","x",G$2-'Indicator Date hidden'!H53)</f>
        <v>0</v>
      </c>
      <c r="H52" s="125">
        <f>IF('Indicator Date hidden'!I53="x","x",H$2-'Indicator Date hidden'!I53)</f>
        <v>0</v>
      </c>
      <c r="I52" s="125">
        <f>IF('Indicator Date hidden'!J53="x","x",I$2-'Indicator Date hidden'!J53)</f>
        <v>0</v>
      </c>
      <c r="J52" s="125">
        <f>IF('Indicator Date hidden'!K53="x","x",J$2-'Indicator Date hidden'!K53)</f>
        <v>0</v>
      </c>
      <c r="K52" s="125">
        <f>IF('Indicator Date hidden'!L53="x","x",K$2-'Indicator Date hidden'!L53)</f>
        <v>0</v>
      </c>
      <c r="L52" s="125">
        <f>IF('Indicator Date hidden'!M53="x","x",L$2-'Indicator Date hidden'!M53)</f>
        <v>0</v>
      </c>
      <c r="M52" s="125">
        <f>IF('Indicator Date hidden'!N53="x","x",M$2-'Indicator Date hidden'!N53)</f>
        <v>0</v>
      </c>
      <c r="N52" s="125">
        <f>IF('Indicator Date hidden'!O53="x","x",N$2-'Indicator Date hidden'!O53)</f>
        <v>0</v>
      </c>
      <c r="O52" s="125">
        <f>IF('Indicator Date hidden'!P53="x","x",O$2-'Indicator Date hidden'!P53)</f>
        <v>0</v>
      </c>
      <c r="P52" s="125">
        <f>IF('Indicator Date hidden'!Q53="x","x",P$2-'Indicator Date hidden'!Q53)</f>
        <v>0</v>
      </c>
      <c r="Q52" s="125">
        <f>IF('Indicator Date hidden'!R53="x","x",Q$2-'Indicator Date hidden'!R53)</f>
        <v>0</v>
      </c>
      <c r="R52" s="125">
        <f>IF('Indicator Date hidden'!S53="x","x",R$2-'Indicator Date hidden'!S53)</f>
        <v>0</v>
      </c>
      <c r="S52" s="125">
        <f>IF('Indicator Date hidden'!T53="x","x",S$2-'Indicator Date hidden'!T53)</f>
        <v>0</v>
      </c>
      <c r="T52" s="125">
        <f>IF('Indicator Date hidden'!U53="x","x",T$2-'Indicator Date hidden'!U53)</f>
        <v>0</v>
      </c>
      <c r="U52" s="125">
        <f>IF('Indicator Date hidden'!V53="x","x",U$2-'Indicator Date hidden'!V53)</f>
        <v>0</v>
      </c>
      <c r="V52" s="125">
        <f>IF('Indicator Date hidden'!W53="x","x",V$2-'Indicator Date hidden'!W53)</f>
        <v>0</v>
      </c>
      <c r="W52" s="125">
        <f>IF('Indicator Date hidden'!X53="x","x",W$2-'Indicator Date hidden'!X53)</f>
        <v>0</v>
      </c>
      <c r="X52" s="125">
        <f>IF('Indicator Date hidden'!Y53="x","x",X$2-'Indicator Date hidden'!Y53)</f>
        <v>0</v>
      </c>
      <c r="Y52" s="125">
        <f>IF('Indicator Date hidden'!Z53="x","x",Y$2-'Indicator Date hidden'!Z53)</f>
        <v>0</v>
      </c>
      <c r="Z52" s="125">
        <f>IF('Indicator Date hidden'!AA53="x","x",Z$2-'Indicator Date hidden'!AA53)</f>
        <v>6</v>
      </c>
      <c r="AA52" s="125">
        <f>IF('Indicator Date hidden'!AB53="x","x",AA$2-'Indicator Date hidden'!AB53)</f>
        <v>0</v>
      </c>
      <c r="AB52" s="125">
        <f>IF('Indicator Date hidden'!AC53="x","x",AB$2-'Indicator Date hidden'!AC53)</f>
        <v>0</v>
      </c>
      <c r="AC52" s="125">
        <f>IF('Indicator Date hidden'!AD53="x","x",AC$2-'Indicator Date hidden'!AD53)</f>
        <v>0</v>
      </c>
      <c r="AD52" s="125">
        <f>IF('Indicator Date hidden'!AE53="x","x",AD$2-'Indicator Date hidden'!AE53)</f>
        <v>0</v>
      </c>
      <c r="AE52" s="125">
        <f>IF('Indicator Date hidden'!AF53="x","x",AE$2-'Indicator Date hidden'!AF53)</f>
        <v>0</v>
      </c>
      <c r="AF52" s="125">
        <f>IF('Indicator Date hidden'!AG53="x","x",AF$2-'Indicator Date hidden'!AG53)</f>
        <v>0</v>
      </c>
      <c r="AG52" s="125">
        <f>IF('Indicator Date hidden'!AH53="x","x",AG$2-'Indicator Date hidden'!AH53)</f>
        <v>0</v>
      </c>
      <c r="AH52" s="125">
        <f>IF('Indicator Date hidden'!AI53="x","x",AH$2-'Indicator Date hidden'!AI53)</f>
        <v>0</v>
      </c>
      <c r="AI52" s="125">
        <f>IF('Indicator Date hidden'!AJ53="x","x",AI$2-'Indicator Date hidden'!AJ53)</f>
        <v>1</v>
      </c>
      <c r="AJ52" s="125">
        <f>IF('Indicator Date hidden'!AK53="x","x",AJ$2-'Indicator Date hidden'!AK53)</f>
        <v>1</v>
      </c>
      <c r="AK52" s="125">
        <f>IF('Indicator Date hidden'!AL53="x","x",AK$2-'Indicator Date hidden'!AL53)</f>
        <v>1</v>
      </c>
      <c r="AL52" s="125">
        <f>IF('Indicator Date hidden'!AM53="x","x",AL$2-'Indicator Date hidden'!AM53)</f>
        <v>4</v>
      </c>
      <c r="AM52" s="125">
        <f>IF('Indicator Date hidden'!AN53="x","x",AM$2-'Indicator Date hidden'!AN53)</f>
        <v>1</v>
      </c>
      <c r="AN52" s="125">
        <f>IF('Indicator Date hidden'!AO53="x","x",AN$2-'Indicator Date hidden'!AO53)</f>
        <v>1</v>
      </c>
      <c r="AO52" s="125">
        <f>IF('Indicator Date hidden'!AP53="x","x",AO$2-'Indicator Date hidden'!AP53)</f>
        <v>1</v>
      </c>
      <c r="AP52" s="125">
        <f>IF('Indicator Date hidden'!AQ53="x","x",AP$2-'Indicator Date hidden'!AQ53)</f>
        <v>1</v>
      </c>
      <c r="AQ52" s="125">
        <f>IF('Indicator Date hidden'!AR53="x","x",AQ$2-'Indicator Date hidden'!AR53)</f>
        <v>0</v>
      </c>
      <c r="AR52" s="125">
        <f>IF('Indicator Date hidden'!AS53="x","x",AR$2-'Indicator Date hidden'!AS53)</f>
        <v>1</v>
      </c>
      <c r="AS52" s="125">
        <f>IF('Indicator Date hidden'!AT53="x","x",AS$2-'Indicator Date hidden'!AT53)</f>
        <v>5</v>
      </c>
      <c r="AT52" s="125">
        <f>IF('Indicator Date hidden'!AU53="x","x",AT$2-'Indicator Date hidden'!AU53)</f>
        <v>0</v>
      </c>
      <c r="AU52" s="125">
        <f>IF('Indicator Date hidden'!AV53="x","x",AU$2-'Indicator Date hidden'!AV53)</f>
        <v>0</v>
      </c>
      <c r="AV52" s="125">
        <f>IF('Indicator Date hidden'!AW53="x","x",AV$2-'Indicator Date hidden'!AW53)</f>
        <v>0</v>
      </c>
      <c r="AW52" s="125">
        <f>IF('Indicator Date hidden'!AX53="x","x",AW$2-'Indicator Date hidden'!AX53)</f>
        <v>0</v>
      </c>
      <c r="AX52" s="125">
        <f>IF('Indicator Date hidden'!AY53="x","x",AX$2-'Indicator Date hidden'!AY53)</f>
        <v>0</v>
      </c>
      <c r="AY52" s="125">
        <f>IF('Indicator Date hidden'!AZ53="x","x",AY$2-'Indicator Date hidden'!AZ53)</f>
        <v>1</v>
      </c>
      <c r="AZ52" s="125">
        <f>IF('Indicator Date hidden'!BA53="x","x",AZ$2-'Indicator Date hidden'!BA53)</f>
        <v>0</v>
      </c>
      <c r="BA52" s="125">
        <f>IF('Indicator Date hidden'!BB53="x","x",BA$2-'Indicator Date hidden'!BB53)</f>
        <v>0</v>
      </c>
      <c r="BB52" s="125">
        <f>IF('Indicator Date hidden'!BC53="x","x",BB$2-'Indicator Date hidden'!BC53)</f>
        <v>0</v>
      </c>
      <c r="BC52" s="125">
        <f>IF('Indicator Date hidden'!BD53="x","x",BC$2-'Indicator Date hidden'!BD53)</f>
        <v>0</v>
      </c>
      <c r="BD52" s="125" t="str">
        <f>IF('Indicator Date hidden'!BE53="x","x",BD$2-'Indicator Date hidden'!BE53)</f>
        <v>x</v>
      </c>
      <c r="BE52" s="125">
        <f>IF('Indicator Date hidden'!BF53="x","x",BE$2-'Indicator Date hidden'!BF53)</f>
        <v>2</v>
      </c>
      <c r="BF52" s="125">
        <f>IF('Indicator Date hidden'!BG53="x","x",BF$2-'Indicator Date hidden'!BG53)</f>
        <v>0</v>
      </c>
      <c r="BG52" s="125">
        <f>IF('Indicator Date hidden'!BH53="x","x",BG$2-'Indicator Date hidden'!BH53)</f>
        <v>0</v>
      </c>
      <c r="BH52" s="125">
        <f>IF('Indicator Date hidden'!BI53="x","x",BH$2-'Indicator Date hidden'!BI53)</f>
        <v>0</v>
      </c>
      <c r="BI52" s="125">
        <f>IF('Indicator Date hidden'!BJ53="x","x",BI$2-'Indicator Date hidden'!BJ53)</f>
        <v>0</v>
      </c>
      <c r="BJ52" s="125">
        <f>IF('Indicator Date hidden'!BK53="x","x",BJ$2-'Indicator Date hidden'!BK53)</f>
        <v>1</v>
      </c>
      <c r="BK52" s="125">
        <f>IF('Indicator Date hidden'!BL53="x","x",BK$2-'Indicator Date hidden'!BL53)</f>
        <v>1</v>
      </c>
      <c r="BL52" s="125">
        <f>IF('Indicator Date hidden'!BM53="x","x",BL$2-'Indicator Date hidden'!BM53)</f>
        <v>0</v>
      </c>
      <c r="BM52" s="125">
        <f>IF('Indicator Date hidden'!BN53="x","x",BM$2-'Indicator Date hidden'!BN53)</f>
        <v>2</v>
      </c>
      <c r="BN52" s="125">
        <f>IF('Indicator Date hidden'!BO53="x","x",BN$2-'Indicator Date hidden'!BO53)</f>
        <v>2</v>
      </c>
      <c r="BO52" s="125">
        <f>IF('Indicator Date hidden'!BP53="x","x",BO$2-'Indicator Date hidden'!BP53)</f>
        <v>1</v>
      </c>
      <c r="BP52" s="125">
        <f>IF('Indicator Date hidden'!BQ53="x","x",BP$2-'Indicator Date hidden'!BQ53)</f>
        <v>0</v>
      </c>
      <c r="BQ52" s="125">
        <f>IF('Indicator Date hidden'!BR53="x","x",BQ$2-'Indicator Date hidden'!BR53)</f>
        <v>0</v>
      </c>
      <c r="BR52" s="125">
        <f>IF('Indicator Date hidden'!BS53="x","x",BR$2-'Indicator Date hidden'!BS53)</f>
        <v>0</v>
      </c>
      <c r="BS52" s="125">
        <f>IF('Indicator Date hidden'!BT53="x","x",BS$2-'Indicator Date hidden'!BT53)</f>
        <v>2</v>
      </c>
      <c r="BT52" s="125">
        <f>IF('Indicator Date hidden'!BU53="x","x",BT$2-'Indicator Date hidden'!BU53)</f>
        <v>0</v>
      </c>
      <c r="BU52" s="125">
        <f>IF('Indicator Date hidden'!BV53="x","x",BU$2-'Indicator Date hidden'!BV53)</f>
        <v>0</v>
      </c>
      <c r="BV52" s="125">
        <f>IF('Indicator Date hidden'!BW53="x","x",BV$2-'Indicator Date hidden'!BW53)</f>
        <v>0</v>
      </c>
      <c r="BW52" s="125">
        <f>IF('Indicator Date hidden'!BX53="x","x",BW$2-'Indicator Date hidden'!BX53)</f>
        <v>0</v>
      </c>
      <c r="BX52" s="125">
        <f>IF('Indicator Date hidden'!BY53="x","x",BX$2-'Indicator Date hidden'!BY53)</f>
        <v>2</v>
      </c>
      <c r="BY52" s="3">
        <f t="shared" si="5"/>
        <v>37</v>
      </c>
      <c r="BZ52" s="126">
        <f t="shared" si="6"/>
        <v>0.5</v>
      </c>
      <c r="CA52" s="3">
        <f t="shared" si="7"/>
        <v>20</v>
      </c>
      <c r="CB52" s="126">
        <f t="shared" si="8"/>
        <v>1.1058810844629603</v>
      </c>
      <c r="CC52" s="129">
        <f t="shared" si="9"/>
        <v>0</v>
      </c>
    </row>
    <row r="53" spans="1:81" x14ac:dyDescent="0.3">
      <c r="A53" t="s">
        <v>94</v>
      </c>
      <c r="B53" s="125">
        <f>IF('Indicator Date hidden'!C54="x","x",B$2-'Indicator Date hidden'!C54)</f>
        <v>0</v>
      </c>
      <c r="C53" s="125">
        <f>IF('Indicator Date hidden'!D54="x","x",C$2-'Indicator Date hidden'!D54)</f>
        <v>0</v>
      </c>
      <c r="D53" s="125">
        <f>IF('Indicator Date hidden'!E54="x","x",D$2-'Indicator Date hidden'!E54)</f>
        <v>0</v>
      </c>
      <c r="E53" s="125">
        <f>IF('Indicator Date hidden'!F54="x","x",E$2-'Indicator Date hidden'!F54)</f>
        <v>0</v>
      </c>
      <c r="F53" s="125">
        <f>IF('Indicator Date hidden'!G54="x","x",F$2-'Indicator Date hidden'!G54)</f>
        <v>0</v>
      </c>
      <c r="G53" s="125">
        <f>IF('Indicator Date hidden'!H54="x","x",G$2-'Indicator Date hidden'!H54)</f>
        <v>0</v>
      </c>
      <c r="H53" s="125">
        <f>IF('Indicator Date hidden'!I54="x","x",H$2-'Indicator Date hidden'!I54)</f>
        <v>0</v>
      </c>
      <c r="I53" s="125">
        <f>IF('Indicator Date hidden'!J54="x","x",I$2-'Indicator Date hidden'!J54)</f>
        <v>0</v>
      </c>
      <c r="J53" s="125">
        <f>IF('Indicator Date hidden'!K54="x","x",J$2-'Indicator Date hidden'!K54)</f>
        <v>0</v>
      </c>
      <c r="K53" s="125">
        <f>IF('Indicator Date hidden'!L54="x","x",K$2-'Indicator Date hidden'!L54)</f>
        <v>0</v>
      </c>
      <c r="L53" s="125">
        <f>IF('Indicator Date hidden'!M54="x","x",L$2-'Indicator Date hidden'!M54)</f>
        <v>0</v>
      </c>
      <c r="M53" s="125">
        <f>IF('Indicator Date hidden'!N54="x","x",M$2-'Indicator Date hidden'!N54)</f>
        <v>0</v>
      </c>
      <c r="N53" s="125">
        <f>IF('Indicator Date hidden'!O54="x","x",N$2-'Indicator Date hidden'!O54)</f>
        <v>0</v>
      </c>
      <c r="O53" s="125">
        <f>IF('Indicator Date hidden'!P54="x","x",O$2-'Indicator Date hidden'!P54)</f>
        <v>0</v>
      </c>
      <c r="P53" s="125">
        <f>IF('Indicator Date hidden'!Q54="x","x",P$2-'Indicator Date hidden'!Q54)</f>
        <v>0</v>
      </c>
      <c r="Q53" s="125">
        <f>IF('Indicator Date hidden'!R54="x","x",Q$2-'Indicator Date hidden'!R54)</f>
        <v>0</v>
      </c>
      <c r="R53" s="125">
        <f>IF('Indicator Date hidden'!S54="x","x",R$2-'Indicator Date hidden'!S54)</f>
        <v>0</v>
      </c>
      <c r="S53" s="125">
        <f>IF('Indicator Date hidden'!T54="x","x",S$2-'Indicator Date hidden'!T54)</f>
        <v>0</v>
      </c>
      <c r="T53" s="125">
        <f>IF('Indicator Date hidden'!U54="x","x",T$2-'Indicator Date hidden'!U54)</f>
        <v>0</v>
      </c>
      <c r="U53" s="125">
        <f>IF('Indicator Date hidden'!V54="x","x",U$2-'Indicator Date hidden'!V54)</f>
        <v>0</v>
      </c>
      <c r="V53" s="125">
        <f>IF('Indicator Date hidden'!W54="x","x",V$2-'Indicator Date hidden'!W54)</f>
        <v>0</v>
      </c>
      <c r="W53" s="125">
        <f>IF('Indicator Date hidden'!X54="x","x",W$2-'Indicator Date hidden'!X54)</f>
        <v>0</v>
      </c>
      <c r="X53" s="125">
        <f>IF('Indicator Date hidden'!Y54="x","x",X$2-'Indicator Date hidden'!Y54)</f>
        <v>0</v>
      </c>
      <c r="Y53" s="125">
        <f>IF('Indicator Date hidden'!Z54="x","x",Y$2-'Indicator Date hidden'!Z54)</f>
        <v>0</v>
      </c>
      <c r="Z53" s="125">
        <f>IF('Indicator Date hidden'!AA54="x","x",Z$2-'Indicator Date hidden'!AA54)</f>
        <v>2</v>
      </c>
      <c r="AA53" s="125">
        <f>IF('Indicator Date hidden'!AB54="x","x",AA$2-'Indicator Date hidden'!AB54)</f>
        <v>0</v>
      </c>
      <c r="AB53" s="125">
        <f>IF('Indicator Date hidden'!AC54="x","x",AB$2-'Indicator Date hidden'!AC54)</f>
        <v>0</v>
      </c>
      <c r="AC53" s="125">
        <f>IF('Indicator Date hidden'!AD54="x","x",AC$2-'Indicator Date hidden'!AD54)</f>
        <v>1</v>
      </c>
      <c r="AD53" s="125">
        <f>IF('Indicator Date hidden'!AE54="x","x",AD$2-'Indicator Date hidden'!AE54)</f>
        <v>0</v>
      </c>
      <c r="AE53" s="125">
        <f>IF('Indicator Date hidden'!AF54="x","x",AE$2-'Indicator Date hidden'!AF54)</f>
        <v>0</v>
      </c>
      <c r="AF53" s="125">
        <f>IF('Indicator Date hidden'!AG54="x","x",AF$2-'Indicator Date hidden'!AG54)</f>
        <v>0</v>
      </c>
      <c r="AG53" s="125">
        <f>IF('Indicator Date hidden'!AH54="x","x",AG$2-'Indicator Date hidden'!AH54)</f>
        <v>0</v>
      </c>
      <c r="AH53" s="125">
        <f>IF('Indicator Date hidden'!AI54="x","x",AH$2-'Indicator Date hidden'!AI54)</f>
        <v>0</v>
      </c>
      <c r="AI53" s="125">
        <f>IF('Indicator Date hidden'!AJ54="x","x",AI$2-'Indicator Date hidden'!AJ54)</f>
        <v>1</v>
      </c>
      <c r="AJ53" s="125">
        <f>IF('Indicator Date hidden'!AK54="x","x",AJ$2-'Indicator Date hidden'!AK54)</f>
        <v>1</v>
      </c>
      <c r="AK53" s="125">
        <f>IF('Indicator Date hidden'!AL54="x","x",AK$2-'Indicator Date hidden'!AL54)</f>
        <v>1</v>
      </c>
      <c r="AL53" s="125">
        <f>IF('Indicator Date hidden'!AM54="x","x",AL$2-'Indicator Date hidden'!AM54)</f>
        <v>4</v>
      </c>
      <c r="AM53" s="125">
        <f>IF('Indicator Date hidden'!AN54="x","x",AM$2-'Indicator Date hidden'!AN54)</f>
        <v>1</v>
      </c>
      <c r="AN53" s="125">
        <f>IF('Indicator Date hidden'!AO54="x","x",AN$2-'Indicator Date hidden'!AO54)</f>
        <v>1</v>
      </c>
      <c r="AO53" s="125">
        <f>IF('Indicator Date hidden'!AP54="x","x",AO$2-'Indicator Date hidden'!AP54)</f>
        <v>1</v>
      </c>
      <c r="AP53" s="125">
        <f>IF('Indicator Date hidden'!AQ54="x","x",AP$2-'Indicator Date hidden'!AQ54)</f>
        <v>1</v>
      </c>
      <c r="AQ53" s="125">
        <f>IF('Indicator Date hidden'!AR54="x","x",AQ$2-'Indicator Date hidden'!AR54)</f>
        <v>0</v>
      </c>
      <c r="AR53" s="125">
        <f>IF('Indicator Date hidden'!AS54="x","x",AR$2-'Indicator Date hidden'!AS54)</f>
        <v>1</v>
      </c>
      <c r="AS53" s="125">
        <f>IF('Indicator Date hidden'!AT54="x","x",AS$2-'Indicator Date hidden'!AT54)</f>
        <v>3</v>
      </c>
      <c r="AT53" s="125">
        <f>IF('Indicator Date hidden'!AU54="x","x",AT$2-'Indicator Date hidden'!AU54)</f>
        <v>0</v>
      </c>
      <c r="AU53" s="125">
        <f>IF('Indicator Date hidden'!AV54="x","x",AU$2-'Indicator Date hidden'!AV54)</f>
        <v>0</v>
      </c>
      <c r="AV53" s="125">
        <f>IF('Indicator Date hidden'!AW54="x","x",AV$2-'Indicator Date hidden'!AW54)</f>
        <v>0</v>
      </c>
      <c r="AW53" s="125">
        <f>IF('Indicator Date hidden'!AX54="x","x",AW$2-'Indicator Date hidden'!AX54)</f>
        <v>0</v>
      </c>
      <c r="AX53" s="125">
        <f>IF('Indicator Date hidden'!AY54="x","x",AX$2-'Indicator Date hidden'!AY54)</f>
        <v>0</v>
      </c>
      <c r="AY53" s="125">
        <f>IF('Indicator Date hidden'!AZ54="x","x",AY$2-'Indicator Date hidden'!AZ54)</f>
        <v>1</v>
      </c>
      <c r="AZ53" s="125">
        <f>IF('Indicator Date hidden'!BA54="x","x",AZ$2-'Indicator Date hidden'!BA54)</f>
        <v>2</v>
      </c>
      <c r="BA53" s="125">
        <f>IF('Indicator Date hidden'!BB54="x","x",BA$2-'Indicator Date hidden'!BB54)</f>
        <v>0</v>
      </c>
      <c r="BB53" s="125">
        <f>IF('Indicator Date hidden'!BC54="x","x",BB$2-'Indicator Date hidden'!BC54)</f>
        <v>0</v>
      </c>
      <c r="BC53" s="125">
        <f>IF('Indicator Date hidden'!BD54="x","x",BC$2-'Indicator Date hidden'!BD54)</f>
        <v>0</v>
      </c>
      <c r="BD53" s="125">
        <f>IF('Indicator Date hidden'!BE54="x","x",BD$2-'Indicator Date hidden'!BE54)</f>
        <v>2</v>
      </c>
      <c r="BE53" s="125">
        <f>IF('Indicator Date hidden'!BF54="x","x",BE$2-'Indicator Date hidden'!BF54)</f>
        <v>1</v>
      </c>
      <c r="BF53" s="125">
        <f>IF('Indicator Date hidden'!BG54="x","x",BF$2-'Indicator Date hidden'!BG54)</f>
        <v>0</v>
      </c>
      <c r="BG53" s="125">
        <f>IF('Indicator Date hidden'!BH54="x","x",BG$2-'Indicator Date hidden'!BH54)</f>
        <v>0</v>
      </c>
      <c r="BH53" s="125">
        <f>IF('Indicator Date hidden'!BI54="x","x",BH$2-'Indicator Date hidden'!BI54)</f>
        <v>0</v>
      </c>
      <c r="BI53" s="125">
        <f>IF('Indicator Date hidden'!BJ54="x","x",BI$2-'Indicator Date hidden'!BJ54)</f>
        <v>0</v>
      </c>
      <c r="BJ53" s="125">
        <f>IF('Indicator Date hidden'!BK54="x","x",BJ$2-'Indicator Date hidden'!BK54)</f>
        <v>1</v>
      </c>
      <c r="BK53" s="125">
        <f>IF('Indicator Date hidden'!BL54="x","x",BK$2-'Indicator Date hidden'!BL54)</f>
        <v>1</v>
      </c>
      <c r="BL53" s="125">
        <f>IF('Indicator Date hidden'!BM54="x","x",BL$2-'Indicator Date hidden'!BM54)</f>
        <v>0</v>
      </c>
      <c r="BM53" s="125">
        <f>IF('Indicator Date hidden'!BN54="x","x",BM$2-'Indicator Date hidden'!BN54)</f>
        <v>1</v>
      </c>
      <c r="BN53" s="125">
        <f>IF('Indicator Date hidden'!BO54="x","x",BN$2-'Indicator Date hidden'!BO54)</f>
        <v>2</v>
      </c>
      <c r="BO53" s="125">
        <f>IF('Indicator Date hidden'!BP54="x","x",BO$2-'Indicator Date hidden'!BP54)</f>
        <v>1</v>
      </c>
      <c r="BP53" s="125">
        <f>IF('Indicator Date hidden'!BQ54="x","x",BP$2-'Indicator Date hidden'!BQ54)</f>
        <v>0</v>
      </c>
      <c r="BQ53" s="125">
        <f>IF('Indicator Date hidden'!BR54="x","x",BQ$2-'Indicator Date hidden'!BR54)</f>
        <v>0</v>
      </c>
      <c r="BR53" s="125">
        <f>IF('Indicator Date hidden'!BS54="x","x",BR$2-'Indicator Date hidden'!BS54)</f>
        <v>0</v>
      </c>
      <c r="BS53" s="125">
        <f>IF('Indicator Date hidden'!BT54="x","x",BS$2-'Indicator Date hidden'!BT54)</f>
        <v>1</v>
      </c>
      <c r="BT53" s="125">
        <f>IF('Indicator Date hidden'!BU54="x","x",BT$2-'Indicator Date hidden'!BU54)</f>
        <v>0</v>
      </c>
      <c r="BU53" s="125">
        <f>IF('Indicator Date hidden'!BV54="x","x",BU$2-'Indicator Date hidden'!BV54)</f>
        <v>0</v>
      </c>
      <c r="BV53" s="125" t="str">
        <f>IF('Indicator Date hidden'!BW54="x","x",BV$2-'Indicator Date hidden'!BW54)</f>
        <v>x</v>
      </c>
      <c r="BW53" s="125">
        <f>IF('Indicator Date hidden'!BX54="x","x",BW$2-'Indicator Date hidden'!BX54)</f>
        <v>0</v>
      </c>
      <c r="BX53" s="125">
        <f>IF('Indicator Date hidden'!BY54="x","x",BX$2-'Indicator Date hidden'!BY54)</f>
        <v>2</v>
      </c>
      <c r="BY53" s="3">
        <f t="shared" si="5"/>
        <v>33</v>
      </c>
      <c r="BZ53" s="126">
        <f t="shared" si="6"/>
        <v>0.44594594594594594</v>
      </c>
      <c r="CA53" s="3">
        <f t="shared" si="7"/>
        <v>23</v>
      </c>
      <c r="CB53" s="126">
        <f t="shared" si="8"/>
        <v>0.79085810207565033</v>
      </c>
      <c r="CC53" s="129">
        <f t="shared" si="9"/>
        <v>0</v>
      </c>
    </row>
    <row r="54" spans="1:81" x14ac:dyDescent="0.3">
      <c r="A54" t="s">
        <v>96</v>
      </c>
      <c r="B54" s="125">
        <f>IF('Indicator Date hidden'!C55="x","x",B$2-'Indicator Date hidden'!C55)</f>
        <v>0</v>
      </c>
      <c r="C54" s="125">
        <f>IF('Indicator Date hidden'!D55="x","x",C$2-'Indicator Date hidden'!D55)</f>
        <v>0</v>
      </c>
      <c r="D54" s="125">
        <f>IF('Indicator Date hidden'!E55="x","x",D$2-'Indicator Date hidden'!E55)</f>
        <v>0</v>
      </c>
      <c r="E54" s="125">
        <f>IF('Indicator Date hidden'!F55="x","x",E$2-'Indicator Date hidden'!F55)</f>
        <v>0</v>
      </c>
      <c r="F54" s="125">
        <f>IF('Indicator Date hidden'!G55="x","x",F$2-'Indicator Date hidden'!G55)</f>
        <v>0</v>
      </c>
      <c r="G54" s="125">
        <f>IF('Indicator Date hidden'!H55="x","x",G$2-'Indicator Date hidden'!H55)</f>
        <v>0</v>
      </c>
      <c r="H54" s="125">
        <f>IF('Indicator Date hidden'!I55="x","x",H$2-'Indicator Date hidden'!I55)</f>
        <v>0</v>
      </c>
      <c r="I54" s="125">
        <f>IF('Indicator Date hidden'!J55="x","x",I$2-'Indicator Date hidden'!J55)</f>
        <v>0</v>
      </c>
      <c r="J54" s="125">
        <f>IF('Indicator Date hidden'!K55="x","x",J$2-'Indicator Date hidden'!K55)</f>
        <v>0</v>
      </c>
      <c r="K54" s="125">
        <f>IF('Indicator Date hidden'!L55="x","x",K$2-'Indicator Date hidden'!L55)</f>
        <v>0</v>
      </c>
      <c r="L54" s="125">
        <f>IF('Indicator Date hidden'!M55="x","x",L$2-'Indicator Date hidden'!M55)</f>
        <v>0</v>
      </c>
      <c r="M54" s="125">
        <f>IF('Indicator Date hidden'!N55="x","x",M$2-'Indicator Date hidden'!N55)</f>
        <v>0</v>
      </c>
      <c r="N54" s="125">
        <f>IF('Indicator Date hidden'!O55="x","x",N$2-'Indicator Date hidden'!O55)</f>
        <v>0</v>
      </c>
      <c r="O54" s="125">
        <f>IF('Indicator Date hidden'!P55="x","x",O$2-'Indicator Date hidden'!P55)</f>
        <v>0</v>
      </c>
      <c r="P54" s="125">
        <f>IF('Indicator Date hidden'!Q55="x","x",P$2-'Indicator Date hidden'!Q55)</f>
        <v>0</v>
      </c>
      <c r="Q54" s="125">
        <f>IF('Indicator Date hidden'!R55="x","x",Q$2-'Indicator Date hidden'!R55)</f>
        <v>0</v>
      </c>
      <c r="R54" s="125">
        <f>IF('Indicator Date hidden'!S55="x","x",R$2-'Indicator Date hidden'!S55)</f>
        <v>0</v>
      </c>
      <c r="S54" s="125">
        <f>IF('Indicator Date hidden'!T55="x","x",S$2-'Indicator Date hidden'!T55)</f>
        <v>0</v>
      </c>
      <c r="T54" s="125">
        <f>IF('Indicator Date hidden'!U55="x","x",T$2-'Indicator Date hidden'!U55)</f>
        <v>0</v>
      </c>
      <c r="U54" s="125">
        <f>IF('Indicator Date hidden'!V55="x","x",U$2-'Indicator Date hidden'!V55)</f>
        <v>0</v>
      </c>
      <c r="V54" s="125">
        <f>IF('Indicator Date hidden'!W55="x","x",V$2-'Indicator Date hidden'!W55)</f>
        <v>0</v>
      </c>
      <c r="W54" s="125">
        <f>IF('Indicator Date hidden'!X55="x","x",W$2-'Indicator Date hidden'!X55)</f>
        <v>0</v>
      </c>
      <c r="X54" s="125">
        <f>IF('Indicator Date hidden'!Y55="x","x",X$2-'Indicator Date hidden'!Y55)</f>
        <v>0</v>
      </c>
      <c r="Y54" s="125">
        <f>IF('Indicator Date hidden'!Z55="x","x",Y$2-'Indicator Date hidden'!Z55)</f>
        <v>0</v>
      </c>
      <c r="Z54" s="125">
        <f>IF('Indicator Date hidden'!AA55="x","x",Z$2-'Indicator Date hidden'!AA55)</f>
        <v>9</v>
      </c>
      <c r="AA54" s="125">
        <f>IF('Indicator Date hidden'!AB55="x","x",AA$2-'Indicator Date hidden'!AB55)</f>
        <v>0</v>
      </c>
      <c r="AB54" s="125">
        <f>IF('Indicator Date hidden'!AC55="x","x",AB$2-'Indicator Date hidden'!AC55)</f>
        <v>0</v>
      </c>
      <c r="AC54" s="125">
        <f>IF('Indicator Date hidden'!AD55="x","x",AC$2-'Indicator Date hidden'!AD55)</f>
        <v>3</v>
      </c>
      <c r="AD54" s="125">
        <f>IF('Indicator Date hidden'!AE55="x","x",AD$2-'Indicator Date hidden'!AE55)</f>
        <v>0</v>
      </c>
      <c r="AE54" s="125">
        <f>IF('Indicator Date hidden'!AF55="x","x",AE$2-'Indicator Date hidden'!AF55)</f>
        <v>0</v>
      </c>
      <c r="AF54" s="125">
        <f>IF('Indicator Date hidden'!AG55="x","x",AF$2-'Indicator Date hidden'!AG55)</f>
        <v>0</v>
      </c>
      <c r="AG54" s="125">
        <f>IF('Indicator Date hidden'!AH55="x","x",AG$2-'Indicator Date hidden'!AH55)</f>
        <v>0</v>
      </c>
      <c r="AH54" s="125">
        <f>IF('Indicator Date hidden'!AI55="x","x",AH$2-'Indicator Date hidden'!AI55)</f>
        <v>0</v>
      </c>
      <c r="AI54" s="125">
        <f>IF('Indicator Date hidden'!AJ55="x","x",AI$2-'Indicator Date hidden'!AJ55)</f>
        <v>1</v>
      </c>
      <c r="AJ54" s="125">
        <f>IF('Indicator Date hidden'!AK55="x","x",AJ$2-'Indicator Date hidden'!AK55)</f>
        <v>1</v>
      </c>
      <c r="AK54" s="125">
        <f>IF('Indicator Date hidden'!AL55="x","x",AK$2-'Indicator Date hidden'!AL55)</f>
        <v>1</v>
      </c>
      <c r="AL54" s="125" t="str">
        <f>IF('Indicator Date hidden'!AM55="x","x",AL$2-'Indicator Date hidden'!AM55)</f>
        <v>x</v>
      </c>
      <c r="AM54" s="125">
        <f>IF('Indicator Date hidden'!AN55="x","x",AM$2-'Indicator Date hidden'!AN55)</f>
        <v>1</v>
      </c>
      <c r="AN54" s="125">
        <f>IF('Indicator Date hidden'!AO55="x","x",AN$2-'Indicator Date hidden'!AO55)</f>
        <v>1</v>
      </c>
      <c r="AO54" s="125">
        <f>IF('Indicator Date hidden'!AP55="x","x",AO$2-'Indicator Date hidden'!AP55)</f>
        <v>1</v>
      </c>
      <c r="AP54" s="125">
        <f>IF('Indicator Date hidden'!AQ55="x","x",AP$2-'Indicator Date hidden'!AQ55)</f>
        <v>1</v>
      </c>
      <c r="AQ54" s="125">
        <f>IF('Indicator Date hidden'!AR55="x","x",AQ$2-'Indicator Date hidden'!AR55)</f>
        <v>0</v>
      </c>
      <c r="AR54" s="125">
        <f>IF('Indicator Date hidden'!AS55="x","x",AR$2-'Indicator Date hidden'!AS55)</f>
        <v>1</v>
      </c>
      <c r="AS54" s="125">
        <f>IF('Indicator Date hidden'!AT55="x","x",AS$2-'Indicator Date hidden'!AT55)</f>
        <v>9</v>
      </c>
      <c r="AT54" s="125">
        <f>IF('Indicator Date hidden'!AU55="x","x",AT$2-'Indicator Date hidden'!AU55)</f>
        <v>0</v>
      </c>
      <c r="AU54" s="125">
        <f>IF('Indicator Date hidden'!AV55="x","x",AU$2-'Indicator Date hidden'!AV55)</f>
        <v>0</v>
      </c>
      <c r="AV54" s="125">
        <f>IF('Indicator Date hidden'!AW55="x","x",AV$2-'Indicator Date hidden'!AW55)</f>
        <v>0</v>
      </c>
      <c r="AW54" s="125">
        <f>IF('Indicator Date hidden'!AX55="x","x",AW$2-'Indicator Date hidden'!AX55)</f>
        <v>0</v>
      </c>
      <c r="AX54" s="125">
        <f>IF('Indicator Date hidden'!AY55="x","x",AX$2-'Indicator Date hidden'!AY55)</f>
        <v>0</v>
      </c>
      <c r="AY54" s="125">
        <f>IF('Indicator Date hidden'!AZ55="x","x",AY$2-'Indicator Date hidden'!AZ55)</f>
        <v>1</v>
      </c>
      <c r="AZ54" s="125">
        <f>IF('Indicator Date hidden'!BA55="x","x",AZ$2-'Indicator Date hidden'!BA55)</f>
        <v>0</v>
      </c>
      <c r="BA54" s="125">
        <f>IF('Indicator Date hidden'!BB55="x","x",BA$2-'Indicator Date hidden'!BB55)</f>
        <v>0</v>
      </c>
      <c r="BB54" s="125">
        <f>IF('Indicator Date hidden'!BC55="x","x",BB$2-'Indicator Date hidden'!BC55)</f>
        <v>0</v>
      </c>
      <c r="BC54" s="125">
        <f>IF('Indicator Date hidden'!BD55="x","x",BC$2-'Indicator Date hidden'!BD55)</f>
        <v>0</v>
      </c>
      <c r="BD54" s="125" t="str">
        <f>IF('Indicator Date hidden'!BE55="x","x",BD$2-'Indicator Date hidden'!BE55)</f>
        <v>x</v>
      </c>
      <c r="BE54" s="125">
        <f>IF('Indicator Date hidden'!BF55="x","x",BE$2-'Indicator Date hidden'!BF55)</f>
        <v>2</v>
      </c>
      <c r="BF54" s="125">
        <f>IF('Indicator Date hidden'!BG55="x","x",BF$2-'Indicator Date hidden'!BG55)</f>
        <v>0</v>
      </c>
      <c r="BG54" s="125">
        <f>IF('Indicator Date hidden'!BH55="x","x",BG$2-'Indicator Date hidden'!BH55)</f>
        <v>0</v>
      </c>
      <c r="BH54" s="125">
        <f>IF('Indicator Date hidden'!BI55="x","x",BH$2-'Indicator Date hidden'!BI55)</f>
        <v>0</v>
      </c>
      <c r="BI54" s="125">
        <f>IF('Indicator Date hidden'!BJ55="x","x",BI$2-'Indicator Date hidden'!BJ55)</f>
        <v>2</v>
      </c>
      <c r="BJ54" s="125">
        <f>IF('Indicator Date hidden'!BK55="x","x",BJ$2-'Indicator Date hidden'!BK55)</f>
        <v>1</v>
      </c>
      <c r="BK54" s="125">
        <f>IF('Indicator Date hidden'!BL55="x","x",BK$2-'Indicator Date hidden'!BL55)</f>
        <v>1</v>
      </c>
      <c r="BL54" s="125">
        <f>IF('Indicator Date hidden'!BM55="x","x",BL$2-'Indicator Date hidden'!BM55)</f>
        <v>0</v>
      </c>
      <c r="BM54" s="125">
        <f>IF('Indicator Date hidden'!BN55="x","x",BM$2-'Indicator Date hidden'!BN55)</f>
        <v>1</v>
      </c>
      <c r="BN54" s="125">
        <f>IF('Indicator Date hidden'!BO55="x","x",BN$2-'Indicator Date hidden'!BO55)</f>
        <v>2</v>
      </c>
      <c r="BO54" s="125">
        <f>IF('Indicator Date hidden'!BP55="x","x",BO$2-'Indicator Date hidden'!BP55)</f>
        <v>1</v>
      </c>
      <c r="BP54" s="125">
        <f>IF('Indicator Date hidden'!BQ55="x","x",BP$2-'Indicator Date hidden'!BQ55)</f>
        <v>0</v>
      </c>
      <c r="BQ54" s="125">
        <f>IF('Indicator Date hidden'!BR55="x","x",BQ$2-'Indicator Date hidden'!BR55)</f>
        <v>0</v>
      </c>
      <c r="BR54" s="125">
        <f>IF('Indicator Date hidden'!BS55="x","x",BR$2-'Indicator Date hidden'!BS55)</f>
        <v>0</v>
      </c>
      <c r="BS54" s="125">
        <f>IF('Indicator Date hidden'!BT55="x","x",BS$2-'Indicator Date hidden'!BT55)</f>
        <v>2</v>
      </c>
      <c r="BT54" s="125">
        <f>IF('Indicator Date hidden'!BU55="x","x",BT$2-'Indicator Date hidden'!BU55)</f>
        <v>0</v>
      </c>
      <c r="BU54" s="125">
        <f>IF('Indicator Date hidden'!BV55="x","x",BU$2-'Indicator Date hidden'!BV55)</f>
        <v>0</v>
      </c>
      <c r="BV54" s="125">
        <f>IF('Indicator Date hidden'!BW55="x","x",BV$2-'Indicator Date hidden'!BW55)</f>
        <v>0</v>
      </c>
      <c r="BW54" s="125">
        <f>IF('Indicator Date hidden'!BX55="x","x",BW$2-'Indicator Date hidden'!BX55)</f>
        <v>0</v>
      </c>
      <c r="BX54" s="125">
        <f>IF('Indicator Date hidden'!BY55="x","x",BX$2-'Indicator Date hidden'!BY55)</f>
        <v>2</v>
      </c>
      <c r="BY54" s="3">
        <f t="shared" si="5"/>
        <v>44</v>
      </c>
      <c r="BZ54" s="126">
        <f t="shared" si="6"/>
        <v>0.60273972602739723</v>
      </c>
      <c r="CA54" s="3">
        <f t="shared" si="7"/>
        <v>21</v>
      </c>
      <c r="CB54" s="126">
        <f t="shared" si="8"/>
        <v>1.5592387150829805</v>
      </c>
      <c r="CC54" s="129">
        <f t="shared" si="9"/>
        <v>0</v>
      </c>
    </row>
    <row r="55" spans="1:81" x14ac:dyDescent="0.3">
      <c r="A55" t="s">
        <v>98</v>
      </c>
      <c r="B55" s="125">
        <f>IF('Indicator Date hidden'!C56="x","x",B$2-'Indicator Date hidden'!C56)</f>
        <v>0</v>
      </c>
      <c r="C55" s="125">
        <f>IF('Indicator Date hidden'!D56="x","x",C$2-'Indicator Date hidden'!D56)</f>
        <v>0</v>
      </c>
      <c r="D55" s="125">
        <f>IF('Indicator Date hidden'!E56="x","x",D$2-'Indicator Date hidden'!E56)</f>
        <v>0</v>
      </c>
      <c r="E55" s="125">
        <f>IF('Indicator Date hidden'!F56="x","x",E$2-'Indicator Date hidden'!F56)</f>
        <v>0</v>
      </c>
      <c r="F55" s="125">
        <f>IF('Indicator Date hidden'!G56="x","x",F$2-'Indicator Date hidden'!G56)</f>
        <v>0</v>
      </c>
      <c r="G55" s="125">
        <f>IF('Indicator Date hidden'!H56="x","x",G$2-'Indicator Date hidden'!H56)</f>
        <v>0</v>
      </c>
      <c r="H55" s="125">
        <f>IF('Indicator Date hidden'!I56="x","x",H$2-'Indicator Date hidden'!I56)</f>
        <v>0</v>
      </c>
      <c r="I55" s="125">
        <f>IF('Indicator Date hidden'!J56="x","x",I$2-'Indicator Date hidden'!J56)</f>
        <v>0</v>
      </c>
      <c r="J55" s="125">
        <f>IF('Indicator Date hidden'!K56="x","x",J$2-'Indicator Date hidden'!K56)</f>
        <v>0</v>
      </c>
      <c r="K55" s="125">
        <f>IF('Indicator Date hidden'!L56="x","x",K$2-'Indicator Date hidden'!L56)</f>
        <v>0</v>
      </c>
      <c r="L55" s="125">
        <f>IF('Indicator Date hidden'!M56="x","x",L$2-'Indicator Date hidden'!M56)</f>
        <v>0</v>
      </c>
      <c r="M55" s="125">
        <f>IF('Indicator Date hidden'!N56="x","x",M$2-'Indicator Date hidden'!N56)</f>
        <v>0</v>
      </c>
      <c r="N55" s="125">
        <f>IF('Indicator Date hidden'!O56="x","x",N$2-'Indicator Date hidden'!O56)</f>
        <v>0</v>
      </c>
      <c r="O55" s="125">
        <f>IF('Indicator Date hidden'!P56="x","x",O$2-'Indicator Date hidden'!P56)</f>
        <v>0</v>
      </c>
      <c r="P55" s="125">
        <f>IF('Indicator Date hidden'!Q56="x","x",P$2-'Indicator Date hidden'!Q56)</f>
        <v>0</v>
      </c>
      <c r="Q55" s="125">
        <f>IF('Indicator Date hidden'!R56="x","x",Q$2-'Indicator Date hidden'!R56)</f>
        <v>0</v>
      </c>
      <c r="R55" s="125">
        <f>IF('Indicator Date hidden'!S56="x","x",R$2-'Indicator Date hidden'!S56)</f>
        <v>0</v>
      </c>
      <c r="S55" s="125">
        <f>IF('Indicator Date hidden'!T56="x","x",S$2-'Indicator Date hidden'!T56)</f>
        <v>0</v>
      </c>
      <c r="T55" s="125">
        <f>IF('Indicator Date hidden'!U56="x","x",T$2-'Indicator Date hidden'!U56)</f>
        <v>0</v>
      </c>
      <c r="U55" s="125">
        <f>IF('Indicator Date hidden'!V56="x","x",U$2-'Indicator Date hidden'!V56)</f>
        <v>0</v>
      </c>
      <c r="V55" s="125">
        <f>IF('Indicator Date hidden'!W56="x","x",V$2-'Indicator Date hidden'!W56)</f>
        <v>0</v>
      </c>
      <c r="W55" s="125">
        <f>IF('Indicator Date hidden'!X56="x","x",W$2-'Indicator Date hidden'!X56)</f>
        <v>0</v>
      </c>
      <c r="X55" s="125">
        <f>IF('Indicator Date hidden'!Y56="x","x",X$2-'Indicator Date hidden'!Y56)</f>
        <v>0</v>
      </c>
      <c r="Y55" s="125">
        <f>IF('Indicator Date hidden'!Z56="x","x",Y$2-'Indicator Date hidden'!Z56)</f>
        <v>0</v>
      </c>
      <c r="Z55" s="125" t="str">
        <f>IF('Indicator Date hidden'!AA56="x","x",Z$2-'Indicator Date hidden'!AA56)</f>
        <v>x</v>
      </c>
      <c r="AA55" s="125">
        <f>IF('Indicator Date hidden'!AB56="x","x",AA$2-'Indicator Date hidden'!AB56)</f>
        <v>0</v>
      </c>
      <c r="AB55" s="125">
        <f>IF('Indicator Date hidden'!AC56="x","x",AB$2-'Indicator Date hidden'!AC56)</f>
        <v>2</v>
      </c>
      <c r="AC55" s="125">
        <f>IF('Indicator Date hidden'!AD56="x","x",AC$2-'Indicator Date hidden'!AD56)</f>
        <v>4</v>
      </c>
      <c r="AD55" s="125">
        <f>IF('Indicator Date hidden'!AE56="x","x",AD$2-'Indicator Date hidden'!AE56)</f>
        <v>0</v>
      </c>
      <c r="AE55" s="125">
        <f>IF('Indicator Date hidden'!AF56="x","x",AE$2-'Indicator Date hidden'!AF56)</f>
        <v>0</v>
      </c>
      <c r="AF55" s="125">
        <f>IF('Indicator Date hidden'!AG56="x","x",AF$2-'Indicator Date hidden'!AG56)</f>
        <v>0</v>
      </c>
      <c r="AG55" s="125">
        <f>IF('Indicator Date hidden'!AH56="x","x",AG$2-'Indicator Date hidden'!AH56)</f>
        <v>0</v>
      </c>
      <c r="AH55" s="125">
        <f>IF('Indicator Date hidden'!AI56="x","x",AH$2-'Indicator Date hidden'!AI56)</f>
        <v>0</v>
      </c>
      <c r="AI55" s="125">
        <f>IF('Indicator Date hidden'!AJ56="x","x",AI$2-'Indicator Date hidden'!AJ56)</f>
        <v>1</v>
      </c>
      <c r="AJ55" s="125">
        <f>IF('Indicator Date hidden'!AK56="x","x",AJ$2-'Indicator Date hidden'!AK56)</f>
        <v>1</v>
      </c>
      <c r="AK55" s="125">
        <f>IF('Indicator Date hidden'!AL56="x","x",AK$2-'Indicator Date hidden'!AL56)</f>
        <v>1</v>
      </c>
      <c r="AL55" s="125" t="str">
        <f>IF('Indicator Date hidden'!AM56="x","x",AL$2-'Indicator Date hidden'!AM56)</f>
        <v>x</v>
      </c>
      <c r="AM55" s="125">
        <f>IF('Indicator Date hidden'!AN56="x","x",AM$2-'Indicator Date hidden'!AN56)</f>
        <v>1</v>
      </c>
      <c r="AN55" s="125">
        <f>IF('Indicator Date hidden'!AO56="x","x",AN$2-'Indicator Date hidden'!AO56)</f>
        <v>1</v>
      </c>
      <c r="AO55" s="125">
        <f>IF('Indicator Date hidden'!AP56="x","x",AO$2-'Indicator Date hidden'!AP56)</f>
        <v>1</v>
      </c>
      <c r="AP55" s="125">
        <f>IF('Indicator Date hidden'!AQ56="x","x",AP$2-'Indicator Date hidden'!AQ56)</f>
        <v>1</v>
      </c>
      <c r="AQ55" s="125" t="str">
        <f>IF('Indicator Date hidden'!AR56="x","x",AQ$2-'Indicator Date hidden'!AR56)</f>
        <v>x</v>
      </c>
      <c r="AR55" s="125">
        <f>IF('Indicator Date hidden'!AS56="x","x",AR$2-'Indicator Date hidden'!AS56)</f>
        <v>1</v>
      </c>
      <c r="AS55" s="125">
        <f>IF('Indicator Date hidden'!AT56="x","x",AS$2-'Indicator Date hidden'!AT56)</f>
        <v>7</v>
      </c>
      <c r="AT55" s="125">
        <f>IF('Indicator Date hidden'!AU56="x","x",AT$2-'Indicator Date hidden'!AU56)</f>
        <v>0</v>
      </c>
      <c r="AU55" s="125">
        <f>IF('Indicator Date hidden'!AV56="x","x",AU$2-'Indicator Date hidden'!AV56)</f>
        <v>0</v>
      </c>
      <c r="AV55" s="125">
        <f>IF('Indicator Date hidden'!AW56="x","x",AV$2-'Indicator Date hidden'!AW56)</f>
        <v>0</v>
      </c>
      <c r="AW55" s="125">
        <f>IF('Indicator Date hidden'!AX56="x","x",AW$2-'Indicator Date hidden'!AX56)</f>
        <v>0</v>
      </c>
      <c r="AX55" s="125">
        <f>IF('Indicator Date hidden'!AY56="x","x",AX$2-'Indicator Date hidden'!AY56)</f>
        <v>0</v>
      </c>
      <c r="AY55" s="125" t="str">
        <f>IF('Indicator Date hidden'!AZ56="x","x",AY$2-'Indicator Date hidden'!AZ56)</f>
        <v>x</v>
      </c>
      <c r="AZ55" s="125" t="str">
        <f>IF('Indicator Date hidden'!BA56="x","x",AZ$2-'Indicator Date hidden'!BA56)</f>
        <v>x</v>
      </c>
      <c r="BA55" s="125">
        <f>IF('Indicator Date hidden'!BB56="x","x",BA$2-'Indicator Date hidden'!BB56)</f>
        <v>0</v>
      </c>
      <c r="BB55" s="125">
        <f>IF('Indicator Date hidden'!BC56="x","x",BB$2-'Indicator Date hidden'!BC56)</f>
        <v>0</v>
      </c>
      <c r="BC55" s="125">
        <f>IF('Indicator Date hidden'!BD56="x","x",BC$2-'Indicator Date hidden'!BD56)</f>
        <v>0</v>
      </c>
      <c r="BD55" s="125" t="str">
        <f>IF('Indicator Date hidden'!BE56="x","x",BD$2-'Indicator Date hidden'!BE56)</f>
        <v>x</v>
      </c>
      <c r="BE55" s="125">
        <f>IF('Indicator Date hidden'!BF56="x","x",BE$2-'Indicator Date hidden'!BF56)</f>
        <v>2</v>
      </c>
      <c r="BF55" s="125">
        <f>IF('Indicator Date hidden'!BG56="x","x",BF$2-'Indicator Date hidden'!BG56)</f>
        <v>0</v>
      </c>
      <c r="BG55" s="125">
        <f>IF('Indicator Date hidden'!BH56="x","x",BG$2-'Indicator Date hidden'!BH56)</f>
        <v>0</v>
      </c>
      <c r="BH55" s="125">
        <f>IF('Indicator Date hidden'!BI56="x","x",BH$2-'Indicator Date hidden'!BI56)</f>
        <v>0</v>
      </c>
      <c r="BI55" s="125" t="str">
        <f>IF('Indicator Date hidden'!BJ56="x","x",BI$2-'Indicator Date hidden'!BJ56)</f>
        <v>x</v>
      </c>
      <c r="BJ55" s="125">
        <f>IF('Indicator Date hidden'!BK56="x","x",BJ$2-'Indicator Date hidden'!BK56)</f>
        <v>1</v>
      </c>
      <c r="BK55" s="125">
        <f>IF('Indicator Date hidden'!BL56="x","x",BK$2-'Indicator Date hidden'!BL56)</f>
        <v>1</v>
      </c>
      <c r="BL55" s="125">
        <f>IF('Indicator Date hidden'!BM56="x","x",BL$2-'Indicator Date hidden'!BM56)</f>
        <v>0</v>
      </c>
      <c r="BM55" s="125">
        <f>IF('Indicator Date hidden'!BN56="x","x",BM$2-'Indicator Date hidden'!BN56)</f>
        <v>3</v>
      </c>
      <c r="BN55" s="125">
        <f>IF('Indicator Date hidden'!BO56="x","x",BN$2-'Indicator Date hidden'!BO56)</f>
        <v>2</v>
      </c>
      <c r="BO55" s="125">
        <f>IF('Indicator Date hidden'!BP56="x","x",BO$2-'Indicator Date hidden'!BP56)</f>
        <v>1</v>
      </c>
      <c r="BP55" s="125">
        <f>IF('Indicator Date hidden'!BQ56="x","x",BP$2-'Indicator Date hidden'!BQ56)</f>
        <v>0</v>
      </c>
      <c r="BQ55" s="125">
        <f>IF('Indicator Date hidden'!BR56="x","x",BQ$2-'Indicator Date hidden'!BR56)</f>
        <v>0</v>
      </c>
      <c r="BR55" s="125">
        <f>IF('Indicator Date hidden'!BS56="x","x",BR$2-'Indicator Date hidden'!BS56)</f>
        <v>0</v>
      </c>
      <c r="BS55" s="125">
        <f>IF('Indicator Date hidden'!BT56="x","x",BS$2-'Indicator Date hidden'!BT56)</f>
        <v>1</v>
      </c>
      <c r="BT55" s="125">
        <f>IF('Indicator Date hidden'!BU56="x","x",BT$2-'Indicator Date hidden'!BU56)</f>
        <v>0</v>
      </c>
      <c r="BU55" s="125" t="str">
        <f>IF('Indicator Date hidden'!BV56="x","x",BU$2-'Indicator Date hidden'!BV56)</f>
        <v>x</v>
      </c>
      <c r="BV55" s="125" t="str">
        <f>IF('Indicator Date hidden'!BW56="x","x",BV$2-'Indicator Date hidden'!BW56)</f>
        <v>x</v>
      </c>
      <c r="BW55" s="125">
        <f>IF('Indicator Date hidden'!BX56="x","x",BW$2-'Indicator Date hidden'!BX56)</f>
        <v>0</v>
      </c>
      <c r="BX55" s="125">
        <f>IF('Indicator Date hidden'!BY56="x","x",BX$2-'Indicator Date hidden'!BY56)</f>
        <v>2</v>
      </c>
      <c r="BY55" s="3">
        <f t="shared" si="5"/>
        <v>34</v>
      </c>
      <c r="BZ55" s="126">
        <f t="shared" si="6"/>
        <v>0.51515151515151514</v>
      </c>
      <c r="CA55" s="3">
        <f t="shared" si="7"/>
        <v>19</v>
      </c>
      <c r="CB55" s="126">
        <f t="shared" si="8"/>
        <v>1.1314033153087557</v>
      </c>
      <c r="CC55" s="129">
        <f t="shared" si="9"/>
        <v>0</v>
      </c>
    </row>
    <row r="56" spans="1:81" x14ac:dyDescent="0.3">
      <c r="A56" t="s">
        <v>100</v>
      </c>
      <c r="B56" s="125">
        <f>IF('Indicator Date hidden'!C57="x","x",B$2-'Indicator Date hidden'!C57)</f>
        <v>0</v>
      </c>
      <c r="C56" s="125">
        <f>IF('Indicator Date hidden'!D57="x","x",C$2-'Indicator Date hidden'!D57)</f>
        <v>0</v>
      </c>
      <c r="D56" s="125">
        <f>IF('Indicator Date hidden'!E57="x","x",D$2-'Indicator Date hidden'!E57)</f>
        <v>0</v>
      </c>
      <c r="E56" s="125">
        <f>IF('Indicator Date hidden'!F57="x","x",E$2-'Indicator Date hidden'!F57)</f>
        <v>0</v>
      </c>
      <c r="F56" s="125">
        <f>IF('Indicator Date hidden'!G57="x","x",F$2-'Indicator Date hidden'!G57)</f>
        <v>0</v>
      </c>
      <c r="G56" s="125">
        <f>IF('Indicator Date hidden'!H57="x","x",G$2-'Indicator Date hidden'!H57)</f>
        <v>0</v>
      </c>
      <c r="H56" s="125">
        <f>IF('Indicator Date hidden'!I57="x","x",H$2-'Indicator Date hidden'!I57)</f>
        <v>0</v>
      </c>
      <c r="I56" s="125">
        <f>IF('Indicator Date hidden'!J57="x","x",I$2-'Indicator Date hidden'!J57)</f>
        <v>0</v>
      </c>
      <c r="J56" s="125">
        <f>IF('Indicator Date hidden'!K57="x","x",J$2-'Indicator Date hidden'!K57)</f>
        <v>0</v>
      </c>
      <c r="K56" s="125">
        <f>IF('Indicator Date hidden'!L57="x","x",K$2-'Indicator Date hidden'!L57)</f>
        <v>0</v>
      </c>
      <c r="L56" s="125">
        <f>IF('Indicator Date hidden'!M57="x","x",L$2-'Indicator Date hidden'!M57)</f>
        <v>0</v>
      </c>
      <c r="M56" s="125">
        <f>IF('Indicator Date hidden'!N57="x","x",M$2-'Indicator Date hidden'!N57)</f>
        <v>0</v>
      </c>
      <c r="N56" s="125">
        <f>IF('Indicator Date hidden'!O57="x","x",N$2-'Indicator Date hidden'!O57)</f>
        <v>0</v>
      </c>
      <c r="O56" s="125">
        <f>IF('Indicator Date hidden'!P57="x","x",O$2-'Indicator Date hidden'!P57)</f>
        <v>0</v>
      </c>
      <c r="P56" s="125">
        <f>IF('Indicator Date hidden'!Q57="x","x",P$2-'Indicator Date hidden'!Q57)</f>
        <v>0</v>
      </c>
      <c r="Q56" s="125">
        <f>IF('Indicator Date hidden'!R57="x","x",Q$2-'Indicator Date hidden'!R57)</f>
        <v>0</v>
      </c>
      <c r="R56" s="125">
        <f>IF('Indicator Date hidden'!S57="x","x",R$2-'Indicator Date hidden'!S57)</f>
        <v>0</v>
      </c>
      <c r="S56" s="125">
        <f>IF('Indicator Date hidden'!T57="x","x",S$2-'Indicator Date hidden'!T57)</f>
        <v>0</v>
      </c>
      <c r="T56" s="125">
        <f>IF('Indicator Date hidden'!U57="x","x",T$2-'Indicator Date hidden'!U57)</f>
        <v>0</v>
      </c>
      <c r="U56" s="125">
        <f>IF('Indicator Date hidden'!V57="x","x",U$2-'Indicator Date hidden'!V57)</f>
        <v>0</v>
      </c>
      <c r="V56" s="125">
        <f>IF('Indicator Date hidden'!W57="x","x",V$2-'Indicator Date hidden'!W57)</f>
        <v>0</v>
      </c>
      <c r="W56" s="125">
        <f>IF('Indicator Date hidden'!X57="x","x",W$2-'Indicator Date hidden'!X57)</f>
        <v>0</v>
      </c>
      <c r="X56" s="125" t="str">
        <f>IF('Indicator Date hidden'!Y57="x","x",X$2-'Indicator Date hidden'!Y57)</f>
        <v>x</v>
      </c>
      <c r="Y56" s="125" t="str">
        <f>IF('Indicator Date hidden'!Z57="x","x",Y$2-'Indicator Date hidden'!Z57)</f>
        <v>x</v>
      </c>
      <c r="Z56" s="125" t="str">
        <f>IF('Indicator Date hidden'!AA57="x","x",Z$2-'Indicator Date hidden'!AA57)</f>
        <v>x</v>
      </c>
      <c r="AA56" s="125">
        <f>IF('Indicator Date hidden'!AB57="x","x",AA$2-'Indicator Date hidden'!AB57)</f>
        <v>1</v>
      </c>
      <c r="AB56" s="125" t="str">
        <f>IF('Indicator Date hidden'!AC57="x","x",AB$2-'Indicator Date hidden'!AC57)</f>
        <v>x</v>
      </c>
      <c r="AC56" s="125">
        <f>IF('Indicator Date hidden'!AD57="x","x",AC$2-'Indicator Date hidden'!AD57)</f>
        <v>0</v>
      </c>
      <c r="AD56" s="125">
        <f>IF('Indicator Date hidden'!AE57="x","x",AD$2-'Indicator Date hidden'!AE57)</f>
        <v>0</v>
      </c>
      <c r="AE56" s="125" t="str">
        <f>IF('Indicator Date hidden'!AF57="x","x",AE$2-'Indicator Date hidden'!AF57)</f>
        <v>x</v>
      </c>
      <c r="AF56" s="125">
        <f>IF('Indicator Date hidden'!AG57="x","x",AF$2-'Indicator Date hidden'!AG57)</f>
        <v>0</v>
      </c>
      <c r="AG56" s="125">
        <f>IF('Indicator Date hidden'!AH57="x","x",AG$2-'Indicator Date hidden'!AH57)</f>
        <v>0</v>
      </c>
      <c r="AH56" s="125">
        <f>IF('Indicator Date hidden'!AI57="x","x",AH$2-'Indicator Date hidden'!AI57)</f>
        <v>0</v>
      </c>
      <c r="AI56" s="125">
        <f>IF('Indicator Date hidden'!AJ57="x","x",AI$2-'Indicator Date hidden'!AJ57)</f>
        <v>1</v>
      </c>
      <c r="AJ56" s="125">
        <f>IF('Indicator Date hidden'!AK57="x","x",AJ$2-'Indicator Date hidden'!AK57)</f>
        <v>1</v>
      </c>
      <c r="AK56" s="125">
        <f>IF('Indicator Date hidden'!AL57="x","x",AK$2-'Indicator Date hidden'!AL57)</f>
        <v>1</v>
      </c>
      <c r="AL56" s="125" t="str">
        <f>IF('Indicator Date hidden'!AM57="x","x",AL$2-'Indicator Date hidden'!AM57)</f>
        <v>x</v>
      </c>
      <c r="AM56" s="125">
        <f>IF('Indicator Date hidden'!AN57="x","x",AM$2-'Indicator Date hidden'!AN57)</f>
        <v>1</v>
      </c>
      <c r="AN56" s="125">
        <f>IF('Indicator Date hidden'!AO57="x","x",AN$2-'Indicator Date hidden'!AO57)</f>
        <v>1</v>
      </c>
      <c r="AO56" s="125">
        <f>IF('Indicator Date hidden'!AP57="x","x",AO$2-'Indicator Date hidden'!AP57)</f>
        <v>1</v>
      </c>
      <c r="AP56" s="125" t="str">
        <f>IF('Indicator Date hidden'!AQ57="x","x",AP$2-'Indicator Date hidden'!AQ57)</f>
        <v>x</v>
      </c>
      <c r="AQ56" s="125" t="str">
        <f>IF('Indicator Date hidden'!AR57="x","x",AQ$2-'Indicator Date hidden'!AR57)</f>
        <v>x</v>
      </c>
      <c r="AR56" s="125">
        <f>IF('Indicator Date hidden'!AS57="x","x",AR$2-'Indicator Date hidden'!AS57)</f>
        <v>1</v>
      </c>
      <c r="AS56" s="125">
        <f>IF('Indicator Date hidden'!AT57="x","x",AS$2-'Indicator Date hidden'!AT57)</f>
        <v>7</v>
      </c>
      <c r="AT56" s="125">
        <f>IF('Indicator Date hidden'!AU57="x","x",AT$2-'Indicator Date hidden'!AU57)</f>
        <v>0</v>
      </c>
      <c r="AU56" s="125">
        <f>IF('Indicator Date hidden'!AV57="x","x",AU$2-'Indicator Date hidden'!AV57)</f>
        <v>0</v>
      </c>
      <c r="AV56" s="125">
        <f>IF('Indicator Date hidden'!AW57="x","x",AV$2-'Indicator Date hidden'!AW57)</f>
        <v>0</v>
      </c>
      <c r="AW56" s="125">
        <f>IF('Indicator Date hidden'!AX57="x","x",AW$2-'Indicator Date hidden'!AX57)</f>
        <v>0</v>
      </c>
      <c r="AX56" s="125">
        <f>IF('Indicator Date hidden'!AY57="x","x",AX$2-'Indicator Date hidden'!AY57)</f>
        <v>0</v>
      </c>
      <c r="AY56" s="125" t="str">
        <f>IF('Indicator Date hidden'!AZ57="x","x",AY$2-'Indicator Date hidden'!AZ57)</f>
        <v>x</v>
      </c>
      <c r="AZ56" s="125" t="str">
        <f>IF('Indicator Date hidden'!BA57="x","x",AZ$2-'Indicator Date hidden'!BA57)</f>
        <v>x</v>
      </c>
      <c r="BA56" s="125">
        <f>IF('Indicator Date hidden'!BB57="x","x",BA$2-'Indicator Date hidden'!BB57)</f>
        <v>0</v>
      </c>
      <c r="BB56" s="125">
        <f>IF('Indicator Date hidden'!BC57="x","x",BB$2-'Indicator Date hidden'!BC57)</f>
        <v>0</v>
      </c>
      <c r="BC56" s="125">
        <f>IF('Indicator Date hidden'!BD57="x","x",BC$2-'Indicator Date hidden'!BD57)</f>
        <v>0</v>
      </c>
      <c r="BD56" s="125" t="str">
        <f>IF('Indicator Date hidden'!BE57="x","x",BD$2-'Indicator Date hidden'!BE57)</f>
        <v>x</v>
      </c>
      <c r="BE56" s="125">
        <f>IF('Indicator Date hidden'!BF57="x","x",BE$2-'Indicator Date hidden'!BF57)</f>
        <v>2</v>
      </c>
      <c r="BF56" s="125">
        <f>IF('Indicator Date hidden'!BG57="x","x",BF$2-'Indicator Date hidden'!BG57)</f>
        <v>0</v>
      </c>
      <c r="BG56" s="125">
        <f>IF('Indicator Date hidden'!BH57="x","x",BG$2-'Indicator Date hidden'!BH57)</f>
        <v>0</v>
      </c>
      <c r="BH56" s="125">
        <f>IF('Indicator Date hidden'!BI57="x","x",BH$2-'Indicator Date hidden'!BI57)</f>
        <v>0</v>
      </c>
      <c r="BI56" s="125" t="str">
        <f>IF('Indicator Date hidden'!BJ57="x","x",BI$2-'Indicator Date hidden'!BJ57)</f>
        <v>x</v>
      </c>
      <c r="BJ56" s="125">
        <f>IF('Indicator Date hidden'!BK57="x","x",BJ$2-'Indicator Date hidden'!BK57)</f>
        <v>1</v>
      </c>
      <c r="BK56" s="125">
        <f>IF('Indicator Date hidden'!BL57="x","x",BK$2-'Indicator Date hidden'!BL57)</f>
        <v>1</v>
      </c>
      <c r="BL56" s="125">
        <f>IF('Indicator Date hidden'!BM57="x","x",BL$2-'Indicator Date hidden'!BM57)</f>
        <v>0</v>
      </c>
      <c r="BM56" s="125">
        <f>IF('Indicator Date hidden'!BN57="x","x",BM$2-'Indicator Date hidden'!BN57)</f>
        <v>3</v>
      </c>
      <c r="BN56" s="125">
        <f>IF('Indicator Date hidden'!BO57="x","x",BN$2-'Indicator Date hidden'!BO57)</f>
        <v>2</v>
      </c>
      <c r="BO56" s="125">
        <f>IF('Indicator Date hidden'!BP57="x","x",BO$2-'Indicator Date hidden'!BP57)</f>
        <v>1</v>
      </c>
      <c r="BP56" s="125">
        <f>IF('Indicator Date hidden'!BQ57="x","x",BP$2-'Indicator Date hidden'!BQ57)</f>
        <v>0</v>
      </c>
      <c r="BQ56" s="125">
        <f>IF('Indicator Date hidden'!BR57="x","x",BQ$2-'Indicator Date hidden'!BR57)</f>
        <v>1</v>
      </c>
      <c r="BR56" s="125">
        <f>IF('Indicator Date hidden'!BS57="x","x",BR$2-'Indicator Date hidden'!BS57)</f>
        <v>1</v>
      </c>
      <c r="BS56" s="125" t="str">
        <f>IF('Indicator Date hidden'!BT57="x","x",BS$2-'Indicator Date hidden'!BT57)</f>
        <v>x</v>
      </c>
      <c r="BT56" s="125">
        <f>IF('Indicator Date hidden'!BU57="x","x",BT$2-'Indicator Date hidden'!BU57)</f>
        <v>0</v>
      </c>
      <c r="BU56" s="125">
        <f>IF('Indicator Date hidden'!BV57="x","x",BU$2-'Indicator Date hidden'!BV57)</f>
        <v>0</v>
      </c>
      <c r="BV56" s="125">
        <f>IF('Indicator Date hidden'!BW57="x","x",BV$2-'Indicator Date hidden'!BW57)</f>
        <v>0</v>
      </c>
      <c r="BW56" s="125">
        <f>IF('Indicator Date hidden'!BX57="x","x",BW$2-'Indicator Date hidden'!BX57)</f>
        <v>0</v>
      </c>
      <c r="BX56" s="125">
        <f>IF('Indicator Date hidden'!BY57="x","x",BX$2-'Indicator Date hidden'!BY57)</f>
        <v>2</v>
      </c>
      <c r="BY56" s="3">
        <f t="shared" si="5"/>
        <v>29</v>
      </c>
      <c r="BZ56" s="126">
        <f t="shared" si="6"/>
        <v>0.46774193548387094</v>
      </c>
      <c r="CA56" s="3">
        <f t="shared" si="7"/>
        <v>18</v>
      </c>
      <c r="CB56" s="126">
        <f t="shared" si="8"/>
        <v>1.0582661098273709</v>
      </c>
      <c r="CC56" s="129">
        <f t="shared" si="9"/>
        <v>0</v>
      </c>
    </row>
    <row r="57" spans="1:81" x14ac:dyDescent="0.3">
      <c r="A57" t="s">
        <v>102</v>
      </c>
      <c r="B57" s="125">
        <f>IF('Indicator Date hidden'!C58="x","x",B$2-'Indicator Date hidden'!C58)</f>
        <v>0</v>
      </c>
      <c r="C57" s="125">
        <f>IF('Indicator Date hidden'!D58="x","x",C$2-'Indicator Date hidden'!D58)</f>
        <v>0</v>
      </c>
      <c r="D57" s="125">
        <f>IF('Indicator Date hidden'!E58="x","x",D$2-'Indicator Date hidden'!E58)</f>
        <v>0</v>
      </c>
      <c r="E57" s="125">
        <f>IF('Indicator Date hidden'!F58="x","x",E$2-'Indicator Date hidden'!F58)</f>
        <v>0</v>
      </c>
      <c r="F57" s="125">
        <f>IF('Indicator Date hidden'!G58="x","x",F$2-'Indicator Date hidden'!G58)</f>
        <v>0</v>
      </c>
      <c r="G57" s="125">
        <f>IF('Indicator Date hidden'!H58="x","x",G$2-'Indicator Date hidden'!H58)</f>
        <v>0</v>
      </c>
      <c r="H57" s="125">
        <f>IF('Indicator Date hidden'!I58="x","x",H$2-'Indicator Date hidden'!I58)</f>
        <v>0</v>
      </c>
      <c r="I57" s="125">
        <f>IF('Indicator Date hidden'!J58="x","x",I$2-'Indicator Date hidden'!J58)</f>
        <v>0</v>
      </c>
      <c r="J57" s="125">
        <f>IF('Indicator Date hidden'!K58="x","x",J$2-'Indicator Date hidden'!K58)</f>
        <v>0</v>
      </c>
      <c r="K57" s="125">
        <f>IF('Indicator Date hidden'!L58="x","x",K$2-'Indicator Date hidden'!L58)</f>
        <v>0</v>
      </c>
      <c r="L57" s="125">
        <f>IF('Indicator Date hidden'!M58="x","x",L$2-'Indicator Date hidden'!M58)</f>
        <v>0</v>
      </c>
      <c r="M57" s="125">
        <f>IF('Indicator Date hidden'!N58="x","x",M$2-'Indicator Date hidden'!N58)</f>
        <v>0</v>
      </c>
      <c r="N57" s="125">
        <f>IF('Indicator Date hidden'!O58="x","x",N$2-'Indicator Date hidden'!O58)</f>
        <v>0</v>
      </c>
      <c r="O57" s="125">
        <f>IF('Indicator Date hidden'!P58="x","x",O$2-'Indicator Date hidden'!P58)</f>
        <v>0</v>
      </c>
      <c r="P57" s="125">
        <f>IF('Indicator Date hidden'!Q58="x","x",P$2-'Indicator Date hidden'!Q58)</f>
        <v>0</v>
      </c>
      <c r="Q57" s="125">
        <f>IF('Indicator Date hidden'!R58="x","x",Q$2-'Indicator Date hidden'!R58)</f>
        <v>0</v>
      </c>
      <c r="R57" s="125">
        <f>IF('Indicator Date hidden'!S58="x","x",R$2-'Indicator Date hidden'!S58)</f>
        <v>0</v>
      </c>
      <c r="S57" s="125">
        <f>IF('Indicator Date hidden'!T58="x","x",S$2-'Indicator Date hidden'!T58)</f>
        <v>0</v>
      </c>
      <c r="T57" s="125">
        <f>IF('Indicator Date hidden'!U58="x","x",T$2-'Indicator Date hidden'!U58)</f>
        <v>0</v>
      </c>
      <c r="U57" s="125">
        <f>IF('Indicator Date hidden'!V58="x","x",U$2-'Indicator Date hidden'!V58)</f>
        <v>0</v>
      </c>
      <c r="V57" s="125">
        <f>IF('Indicator Date hidden'!W58="x","x",V$2-'Indicator Date hidden'!W58)</f>
        <v>0</v>
      </c>
      <c r="W57" s="125">
        <f>IF('Indicator Date hidden'!X58="x","x",W$2-'Indicator Date hidden'!X58)</f>
        <v>0</v>
      </c>
      <c r="X57" s="125">
        <f>IF('Indicator Date hidden'!Y58="x","x",X$2-'Indicator Date hidden'!Y58)</f>
        <v>0</v>
      </c>
      <c r="Y57" s="125">
        <f>IF('Indicator Date hidden'!Z58="x","x",Y$2-'Indicator Date hidden'!Z58)</f>
        <v>0</v>
      </c>
      <c r="Z57" s="125">
        <f>IF('Indicator Date hidden'!AA58="x","x",Z$2-'Indicator Date hidden'!AA58)</f>
        <v>5</v>
      </c>
      <c r="AA57" s="125">
        <f>IF('Indicator Date hidden'!AB58="x","x",AA$2-'Indicator Date hidden'!AB58)</f>
        <v>0</v>
      </c>
      <c r="AB57" s="125" t="str">
        <f>IF('Indicator Date hidden'!AC58="x","x",AB$2-'Indicator Date hidden'!AC58)</f>
        <v>x</v>
      </c>
      <c r="AC57" s="125">
        <f>IF('Indicator Date hidden'!AD58="x","x",AC$2-'Indicator Date hidden'!AD58)</f>
        <v>0</v>
      </c>
      <c r="AD57" s="125">
        <f>IF('Indicator Date hidden'!AE58="x","x",AD$2-'Indicator Date hidden'!AE58)</f>
        <v>0</v>
      </c>
      <c r="AE57" s="125" t="str">
        <f>IF('Indicator Date hidden'!AF58="x","x",AE$2-'Indicator Date hidden'!AF58)</f>
        <v>x</v>
      </c>
      <c r="AF57" s="125">
        <f>IF('Indicator Date hidden'!AG58="x","x",AF$2-'Indicator Date hidden'!AG58)</f>
        <v>0</v>
      </c>
      <c r="AG57" s="125">
        <f>IF('Indicator Date hidden'!AH58="x","x",AG$2-'Indicator Date hidden'!AH58)</f>
        <v>0</v>
      </c>
      <c r="AH57" s="125">
        <f>IF('Indicator Date hidden'!AI58="x","x",AH$2-'Indicator Date hidden'!AI58)</f>
        <v>0</v>
      </c>
      <c r="AI57" s="125">
        <f>IF('Indicator Date hidden'!AJ58="x","x",AI$2-'Indicator Date hidden'!AJ58)</f>
        <v>1</v>
      </c>
      <c r="AJ57" s="125">
        <f>IF('Indicator Date hidden'!AK58="x","x",AJ$2-'Indicator Date hidden'!AK58)</f>
        <v>1</v>
      </c>
      <c r="AK57" s="125">
        <f>IF('Indicator Date hidden'!AL58="x","x",AK$2-'Indicator Date hidden'!AL58)</f>
        <v>1</v>
      </c>
      <c r="AL57" s="125" t="str">
        <f>IF('Indicator Date hidden'!AM58="x","x",AL$2-'Indicator Date hidden'!AM58)</f>
        <v>x</v>
      </c>
      <c r="AM57" s="125">
        <f>IF('Indicator Date hidden'!AN58="x","x",AM$2-'Indicator Date hidden'!AN58)</f>
        <v>1</v>
      </c>
      <c r="AN57" s="125">
        <f>IF('Indicator Date hidden'!AO58="x","x",AN$2-'Indicator Date hidden'!AO58)</f>
        <v>1</v>
      </c>
      <c r="AO57" s="125">
        <f>IF('Indicator Date hidden'!AP58="x","x",AO$2-'Indicator Date hidden'!AP58)</f>
        <v>1</v>
      </c>
      <c r="AP57" s="125" t="str">
        <f>IF('Indicator Date hidden'!AQ58="x","x",AP$2-'Indicator Date hidden'!AQ58)</f>
        <v>x</v>
      </c>
      <c r="AQ57" s="125">
        <f>IF('Indicator Date hidden'!AR58="x","x",AQ$2-'Indicator Date hidden'!AR58)</f>
        <v>0</v>
      </c>
      <c r="AR57" s="125">
        <f>IF('Indicator Date hidden'!AS58="x","x",AR$2-'Indicator Date hidden'!AS58)</f>
        <v>1</v>
      </c>
      <c r="AS57" s="125" t="str">
        <f>IF('Indicator Date hidden'!AT58="x","x",AS$2-'Indicator Date hidden'!AT58)</f>
        <v>x</v>
      </c>
      <c r="AT57" s="125">
        <f>IF('Indicator Date hidden'!AU58="x","x",AT$2-'Indicator Date hidden'!AU58)</f>
        <v>0</v>
      </c>
      <c r="AU57" s="125">
        <f>IF('Indicator Date hidden'!AV58="x","x",AU$2-'Indicator Date hidden'!AV58)</f>
        <v>0</v>
      </c>
      <c r="AV57" s="125">
        <f>IF('Indicator Date hidden'!AW58="x","x",AV$2-'Indicator Date hidden'!AW58)</f>
        <v>0</v>
      </c>
      <c r="AW57" s="125" t="str">
        <f>IF('Indicator Date hidden'!AX58="x","x",AW$2-'Indicator Date hidden'!AX58)</f>
        <v>x</v>
      </c>
      <c r="AX57" s="125">
        <f>IF('Indicator Date hidden'!AY58="x","x",AX$2-'Indicator Date hidden'!AY58)</f>
        <v>0</v>
      </c>
      <c r="AY57" s="125">
        <f>IF('Indicator Date hidden'!AZ58="x","x",AY$2-'Indicator Date hidden'!AZ58)</f>
        <v>1</v>
      </c>
      <c r="AZ57" s="125">
        <f>IF('Indicator Date hidden'!BA58="x","x",AZ$2-'Indicator Date hidden'!BA58)</f>
        <v>2</v>
      </c>
      <c r="BA57" s="125">
        <f>IF('Indicator Date hidden'!BB58="x","x",BA$2-'Indicator Date hidden'!BB58)</f>
        <v>0</v>
      </c>
      <c r="BB57" s="125">
        <f>IF('Indicator Date hidden'!BC58="x","x",BB$2-'Indicator Date hidden'!BC58)</f>
        <v>0</v>
      </c>
      <c r="BC57" s="125">
        <f>IF('Indicator Date hidden'!BD58="x","x",BC$2-'Indicator Date hidden'!BD58)</f>
        <v>0</v>
      </c>
      <c r="BD57" s="125" t="str">
        <f>IF('Indicator Date hidden'!BE58="x","x",BD$2-'Indicator Date hidden'!BE58)</f>
        <v>x</v>
      </c>
      <c r="BE57" s="125">
        <f>IF('Indicator Date hidden'!BF58="x","x",BE$2-'Indicator Date hidden'!BF58)</f>
        <v>2</v>
      </c>
      <c r="BF57" s="125">
        <f>IF('Indicator Date hidden'!BG58="x","x",BF$2-'Indicator Date hidden'!BG58)</f>
        <v>0</v>
      </c>
      <c r="BG57" s="125">
        <f>IF('Indicator Date hidden'!BH58="x","x",BG$2-'Indicator Date hidden'!BH58)</f>
        <v>0</v>
      </c>
      <c r="BH57" s="125">
        <f>IF('Indicator Date hidden'!BI58="x","x",BH$2-'Indicator Date hidden'!BI58)</f>
        <v>0</v>
      </c>
      <c r="BI57" s="125" t="str">
        <f>IF('Indicator Date hidden'!BJ58="x","x",BI$2-'Indicator Date hidden'!BJ58)</f>
        <v>x</v>
      </c>
      <c r="BJ57" s="125">
        <f>IF('Indicator Date hidden'!BK58="x","x",BJ$2-'Indicator Date hidden'!BK58)</f>
        <v>1</v>
      </c>
      <c r="BK57" s="125">
        <f>IF('Indicator Date hidden'!BL58="x","x",BK$2-'Indicator Date hidden'!BL58)</f>
        <v>1</v>
      </c>
      <c r="BL57" s="125">
        <f>IF('Indicator Date hidden'!BM58="x","x",BL$2-'Indicator Date hidden'!BM58)</f>
        <v>0</v>
      </c>
      <c r="BM57" s="125">
        <f>IF('Indicator Date hidden'!BN58="x","x",BM$2-'Indicator Date hidden'!BN58)</f>
        <v>3</v>
      </c>
      <c r="BN57" s="125">
        <f>IF('Indicator Date hidden'!BO58="x","x",BN$2-'Indicator Date hidden'!BO58)</f>
        <v>2</v>
      </c>
      <c r="BO57" s="125">
        <f>IF('Indicator Date hidden'!BP58="x","x",BO$2-'Indicator Date hidden'!BP58)</f>
        <v>1</v>
      </c>
      <c r="BP57" s="125">
        <f>IF('Indicator Date hidden'!BQ58="x","x",BP$2-'Indicator Date hidden'!BQ58)</f>
        <v>0</v>
      </c>
      <c r="BQ57" s="125">
        <f>IF('Indicator Date hidden'!BR58="x","x",BQ$2-'Indicator Date hidden'!BR58)</f>
        <v>0</v>
      </c>
      <c r="BR57" s="125">
        <f>IF('Indicator Date hidden'!BS58="x","x",BR$2-'Indicator Date hidden'!BS58)</f>
        <v>0</v>
      </c>
      <c r="BS57" s="125">
        <f>IF('Indicator Date hidden'!BT58="x","x",BS$2-'Indicator Date hidden'!BT58)</f>
        <v>2</v>
      </c>
      <c r="BT57" s="125">
        <f>IF('Indicator Date hidden'!BU58="x","x",BT$2-'Indicator Date hidden'!BU58)</f>
        <v>0</v>
      </c>
      <c r="BU57" s="125">
        <f>IF('Indicator Date hidden'!BV58="x","x",BU$2-'Indicator Date hidden'!BV58)</f>
        <v>0</v>
      </c>
      <c r="BV57" s="125" t="str">
        <f>IF('Indicator Date hidden'!BW58="x","x",BV$2-'Indicator Date hidden'!BW58)</f>
        <v>x</v>
      </c>
      <c r="BW57" s="125">
        <f>IF('Indicator Date hidden'!BX58="x","x",BW$2-'Indicator Date hidden'!BX58)</f>
        <v>0</v>
      </c>
      <c r="BX57" s="125">
        <f>IF('Indicator Date hidden'!BY58="x","x",BX$2-'Indicator Date hidden'!BY58)</f>
        <v>2</v>
      </c>
      <c r="BY57" s="3">
        <f t="shared" si="5"/>
        <v>29</v>
      </c>
      <c r="BZ57" s="126">
        <f t="shared" si="6"/>
        <v>0.43939393939393939</v>
      </c>
      <c r="CA57" s="3">
        <f t="shared" si="7"/>
        <v>18</v>
      </c>
      <c r="CB57" s="126">
        <f t="shared" si="8"/>
        <v>0.88982102181975897</v>
      </c>
      <c r="CC57" s="129">
        <f t="shared" si="9"/>
        <v>0</v>
      </c>
    </row>
    <row r="58" spans="1:81" x14ac:dyDescent="0.3">
      <c r="A58" t="s">
        <v>308</v>
      </c>
      <c r="B58" s="125">
        <f>IF('Indicator Date hidden'!C59="x","x",B$2-'Indicator Date hidden'!C59)</f>
        <v>0</v>
      </c>
      <c r="C58" s="125">
        <f>IF('Indicator Date hidden'!D59="x","x",C$2-'Indicator Date hidden'!D59)</f>
        <v>0</v>
      </c>
      <c r="D58" s="125">
        <f>IF('Indicator Date hidden'!E59="x","x",D$2-'Indicator Date hidden'!E59)</f>
        <v>0</v>
      </c>
      <c r="E58" s="125">
        <f>IF('Indicator Date hidden'!F59="x","x",E$2-'Indicator Date hidden'!F59)</f>
        <v>0</v>
      </c>
      <c r="F58" s="125">
        <f>IF('Indicator Date hidden'!G59="x","x",F$2-'Indicator Date hidden'!G59)</f>
        <v>0</v>
      </c>
      <c r="G58" s="125">
        <f>IF('Indicator Date hidden'!H59="x","x",G$2-'Indicator Date hidden'!H59)</f>
        <v>0</v>
      </c>
      <c r="H58" s="125">
        <f>IF('Indicator Date hidden'!I59="x","x",H$2-'Indicator Date hidden'!I59)</f>
        <v>0</v>
      </c>
      <c r="I58" s="125">
        <f>IF('Indicator Date hidden'!J59="x","x",I$2-'Indicator Date hidden'!J59)</f>
        <v>0</v>
      </c>
      <c r="J58" s="125">
        <f>IF('Indicator Date hidden'!K59="x","x",J$2-'Indicator Date hidden'!K59)</f>
        <v>0</v>
      </c>
      <c r="K58" s="125">
        <f>IF('Indicator Date hidden'!L59="x","x",K$2-'Indicator Date hidden'!L59)</f>
        <v>0</v>
      </c>
      <c r="L58" s="125">
        <f>IF('Indicator Date hidden'!M59="x","x",L$2-'Indicator Date hidden'!M59)</f>
        <v>0</v>
      </c>
      <c r="M58" s="125">
        <f>IF('Indicator Date hidden'!N59="x","x",M$2-'Indicator Date hidden'!N59)</f>
        <v>0</v>
      </c>
      <c r="N58" s="125">
        <f>IF('Indicator Date hidden'!O59="x","x",N$2-'Indicator Date hidden'!O59)</f>
        <v>0</v>
      </c>
      <c r="O58" s="125">
        <f>IF('Indicator Date hidden'!P59="x","x",O$2-'Indicator Date hidden'!P59)</f>
        <v>0</v>
      </c>
      <c r="P58" s="125">
        <f>IF('Indicator Date hidden'!Q59="x","x",P$2-'Indicator Date hidden'!Q59)</f>
        <v>0</v>
      </c>
      <c r="Q58" s="125">
        <f>IF('Indicator Date hidden'!R59="x","x",Q$2-'Indicator Date hidden'!R59)</f>
        <v>0</v>
      </c>
      <c r="R58" s="125">
        <f>IF('Indicator Date hidden'!S59="x","x",R$2-'Indicator Date hidden'!S59)</f>
        <v>0</v>
      </c>
      <c r="S58" s="125">
        <f>IF('Indicator Date hidden'!T59="x","x",S$2-'Indicator Date hidden'!T59)</f>
        <v>0</v>
      </c>
      <c r="T58" s="125">
        <f>IF('Indicator Date hidden'!U59="x","x",T$2-'Indicator Date hidden'!U59)</f>
        <v>0</v>
      </c>
      <c r="U58" s="125">
        <f>IF('Indicator Date hidden'!V59="x","x",U$2-'Indicator Date hidden'!V59)</f>
        <v>0</v>
      </c>
      <c r="V58" s="125">
        <f>IF('Indicator Date hidden'!W59="x","x",V$2-'Indicator Date hidden'!W59)</f>
        <v>0</v>
      </c>
      <c r="W58" s="125">
        <f>IF('Indicator Date hidden'!X59="x","x",W$2-'Indicator Date hidden'!X59)</f>
        <v>0</v>
      </c>
      <c r="X58" s="125">
        <f>IF('Indicator Date hidden'!Y59="x","x",X$2-'Indicator Date hidden'!Y59)</f>
        <v>0</v>
      </c>
      <c r="Y58" s="125">
        <f>IF('Indicator Date hidden'!Z59="x","x",Y$2-'Indicator Date hidden'!Z59)</f>
        <v>0</v>
      </c>
      <c r="Z58" s="125">
        <f>IF('Indicator Date hidden'!AA59="x","x",Z$2-'Indicator Date hidden'!AA59)</f>
        <v>9</v>
      </c>
      <c r="AA58" s="125">
        <f>IF('Indicator Date hidden'!AB59="x","x",AA$2-'Indicator Date hidden'!AB59)</f>
        <v>0</v>
      </c>
      <c r="AB58" s="125">
        <f>IF('Indicator Date hidden'!AC59="x","x",AB$2-'Indicator Date hidden'!AC59)</f>
        <v>0</v>
      </c>
      <c r="AC58" s="125">
        <f>IF('Indicator Date hidden'!AD59="x","x",AC$2-'Indicator Date hidden'!AD59)</f>
        <v>0</v>
      </c>
      <c r="AD58" s="125">
        <f>IF('Indicator Date hidden'!AE59="x","x",AD$2-'Indicator Date hidden'!AE59)</f>
        <v>0</v>
      </c>
      <c r="AE58" s="125">
        <f>IF('Indicator Date hidden'!AF59="x","x",AE$2-'Indicator Date hidden'!AF59)</f>
        <v>0</v>
      </c>
      <c r="AF58" s="125">
        <f>IF('Indicator Date hidden'!AG59="x","x",AF$2-'Indicator Date hidden'!AG59)</f>
        <v>0</v>
      </c>
      <c r="AG58" s="125">
        <f>IF('Indicator Date hidden'!AH59="x","x",AG$2-'Indicator Date hidden'!AH59)</f>
        <v>0</v>
      </c>
      <c r="AH58" s="125">
        <f>IF('Indicator Date hidden'!AI59="x","x",AH$2-'Indicator Date hidden'!AI59)</f>
        <v>0</v>
      </c>
      <c r="AI58" s="125">
        <f>IF('Indicator Date hidden'!AJ59="x","x",AI$2-'Indicator Date hidden'!AJ59)</f>
        <v>1</v>
      </c>
      <c r="AJ58" s="125">
        <f>IF('Indicator Date hidden'!AK59="x","x",AJ$2-'Indicator Date hidden'!AK59)</f>
        <v>1</v>
      </c>
      <c r="AK58" s="125">
        <f>IF('Indicator Date hidden'!AL59="x","x",AK$2-'Indicator Date hidden'!AL59)</f>
        <v>1</v>
      </c>
      <c r="AL58" s="125">
        <f>IF('Indicator Date hidden'!AM59="x","x",AL$2-'Indicator Date hidden'!AM59)</f>
        <v>8</v>
      </c>
      <c r="AM58" s="125">
        <f>IF('Indicator Date hidden'!AN59="x","x",AM$2-'Indicator Date hidden'!AN59)</f>
        <v>1</v>
      </c>
      <c r="AN58" s="125">
        <f>IF('Indicator Date hidden'!AO59="x","x",AN$2-'Indicator Date hidden'!AO59)</f>
        <v>1</v>
      </c>
      <c r="AO58" s="125">
        <f>IF('Indicator Date hidden'!AP59="x","x",AO$2-'Indicator Date hidden'!AP59)</f>
        <v>1</v>
      </c>
      <c r="AP58" s="125" t="str">
        <f>IF('Indicator Date hidden'!AQ59="x","x",AP$2-'Indicator Date hidden'!AQ59)</f>
        <v>x</v>
      </c>
      <c r="AQ58" s="125">
        <f>IF('Indicator Date hidden'!AR59="x","x",AQ$2-'Indicator Date hidden'!AR59)</f>
        <v>0</v>
      </c>
      <c r="AR58" s="125">
        <f>IF('Indicator Date hidden'!AS59="x","x",AR$2-'Indicator Date hidden'!AS59)</f>
        <v>1</v>
      </c>
      <c r="AS58" s="125">
        <f>IF('Indicator Date hidden'!AT59="x","x",AS$2-'Indicator Date hidden'!AT59)</f>
        <v>7</v>
      </c>
      <c r="AT58" s="125">
        <f>IF('Indicator Date hidden'!AU59="x","x",AT$2-'Indicator Date hidden'!AU59)</f>
        <v>1</v>
      </c>
      <c r="AU58" s="125">
        <f>IF('Indicator Date hidden'!AV59="x","x",AU$2-'Indicator Date hidden'!AV59)</f>
        <v>1</v>
      </c>
      <c r="AV58" s="125">
        <f>IF('Indicator Date hidden'!AW59="x","x",AV$2-'Indicator Date hidden'!AW59)</f>
        <v>0</v>
      </c>
      <c r="AW58" s="125">
        <f>IF('Indicator Date hidden'!AX59="x","x",AW$2-'Indicator Date hidden'!AX59)</f>
        <v>0</v>
      </c>
      <c r="AX58" s="125">
        <f>IF('Indicator Date hidden'!AY59="x","x",AX$2-'Indicator Date hidden'!AY59)</f>
        <v>0</v>
      </c>
      <c r="AY58" s="125">
        <f>IF('Indicator Date hidden'!AZ59="x","x",AY$2-'Indicator Date hidden'!AZ59)</f>
        <v>1</v>
      </c>
      <c r="AZ58" s="125">
        <f>IF('Indicator Date hidden'!BA59="x","x",AZ$2-'Indicator Date hidden'!BA59)</f>
        <v>8</v>
      </c>
      <c r="BA58" s="125">
        <f>IF('Indicator Date hidden'!BB59="x","x",BA$2-'Indicator Date hidden'!BB59)</f>
        <v>0</v>
      </c>
      <c r="BB58" s="125">
        <f>IF('Indicator Date hidden'!BC59="x","x",BB$2-'Indicator Date hidden'!BC59)</f>
        <v>0</v>
      </c>
      <c r="BC58" s="125">
        <f>IF('Indicator Date hidden'!BD59="x","x",BC$2-'Indicator Date hidden'!BD59)</f>
        <v>0</v>
      </c>
      <c r="BD58" s="125" t="str">
        <f>IF('Indicator Date hidden'!BE59="x","x",BD$2-'Indicator Date hidden'!BE59)</f>
        <v>x</v>
      </c>
      <c r="BE58" s="125">
        <f>IF('Indicator Date hidden'!BF59="x","x",BE$2-'Indicator Date hidden'!BF59)</f>
        <v>2</v>
      </c>
      <c r="BF58" s="125">
        <f>IF('Indicator Date hidden'!BG59="x","x",BF$2-'Indicator Date hidden'!BG59)</f>
        <v>0</v>
      </c>
      <c r="BG58" s="125">
        <f>IF('Indicator Date hidden'!BH59="x","x",BG$2-'Indicator Date hidden'!BH59)</f>
        <v>0</v>
      </c>
      <c r="BH58" s="125">
        <f>IF('Indicator Date hidden'!BI59="x","x",BH$2-'Indicator Date hidden'!BI59)</f>
        <v>0</v>
      </c>
      <c r="BI58" s="125">
        <f>IF('Indicator Date hidden'!BJ59="x","x",BI$2-'Indicator Date hidden'!BJ59)</f>
        <v>0</v>
      </c>
      <c r="BJ58" s="125">
        <f>IF('Indicator Date hidden'!BK59="x","x",BJ$2-'Indicator Date hidden'!BK59)</f>
        <v>2</v>
      </c>
      <c r="BK58" s="125">
        <f>IF('Indicator Date hidden'!BL59="x","x",BK$2-'Indicator Date hidden'!BL59)</f>
        <v>1</v>
      </c>
      <c r="BL58" s="125">
        <f>IF('Indicator Date hidden'!BM59="x","x",BL$2-'Indicator Date hidden'!BM59)</f>
        <v>0</v>
      </c>
      <c r="BM58" s="125">
        <f>IF('Indicator Date hidden'!BN59="x","x",BM$2-'Indicator Date hidden'!BN59)</f>
        <v>3</v>
      </c>
      <c r="BN58" s="125">
        <f>IF('Indicator Date hidden'!BO59="x","x",BN$2-'Indicator Date hidden'!BO59)</f>
        <v>2</v>
      </c>
      <c r="BO58" s="125">
        <f>IF('Indicator Date hidden'!BP59="x","x",BO$2-'Indicator Date hidden'!BP59)</f>
        <v>1</v>
      </c>
      <c r="BP58" s="125">
        <f>IF('Indicator Date hidden'!BQ59="x","x",BP$2-'Indicator Date hidden'!BQ59)</f>
        <v>0</v>
      </c>
      <c r="BQ58" s="125">
        <f>IF('Indicator Date hidden'!BR59="x","x",BQ$2-'Indicator Date hidden'!BR59)</f>
        <v>0</v>
      </c>
      <c r="BR58" s="125">
        <f>IF('Indicator Date hidden'!BS59="x","x",BR$2-'Indicator Date hidden'!BS59)</f>
        <v>0</v>
      </c>
      <c r="BS58" s="125">
        <f>IF('Indicator Date hidden'!BT59="x","x",BS$2-'Indicator Date hidden'!BT59)</f>
        <v>2</v>
      </c>
      <c r="BT58" s="125">
        <f>IF('Indicator Date hidden'!BU59="x","x",BT$2-'Indicator Date hidden'!BU59)</f>
        <v>0</v>
      </c>
      <c r="BU58" s="125">
        <f>IF('Indicator Date hidden'!BV59="x","x",BU$2-'Indicator Date hidden'!BV59)</f>
        <v>0</v>
      </c>
      <c r="BV58" s="125">
        <f>IF('Indicator Date hidden'!BW59="x","x",BV$2-'Indicator Date hidden'!BW59)</f>
        <v>0</v>
      </c>
      <c r="BW58" s="125">
        <f>IF('Indicator Date hidden'!BX59="x","x",BW$2-'Indicator Date hidden'!BX59)</f>
        <v>0</v>
      </c>
      <c r="BX58" s="125">
        <f>IF('Indicator Date hidden'!BY59="x","x",BX$2-'Indicator Date hidden'!BY59)</f>
        <v>2</v>
      </c>
      <c r="BY58" s="3">
        <f t="shared" si="5"/>
        <v>57</v>
      </c>
      <c r="BZ58" s="126">
        <f t="shared" si="6"/>
        <v>0.78082191780821919</v>
      </c>
      <c r="CA58" s="3">
        <f t="shared" si="7"/>
        <v>22</v>
      </c>
      <c r="CB58" s="126">
        <f t="shared" si="8"/>
        <v>1.8671388656522574</v>
      </c>
      <c r="CC58" s="129">
        <f t="shared" si="9"/>
        <v>0</v>
      </c>
    </row>
    <row r="59" spans="1:81" x14ac:dyDescent="0.3">
      <c r="A59" t="s">
        <v>104</v>
      </c>
      <c r="B59" s="125">
        <f>IF('Indicator Date hidden'!C60="x","x",B$2-'Indicator Date hidden'!C60)</f>
        <v>0</v>
      </c>
      <c r="C59" s="125">
        <f>IF('Indicator Date hidden'!D60="x","x",C$2-'Indicator Date hidden'!D60)</f>
        <v>0</v>
      </c>
      <c r="D59" s="125">
        <f>IF('Indicator Date hidden'!E60="x","x",D$2-'Indicator Date hidden'!E60)</f>
        <v>0</v>
      </c>
      <c r="E59" s="125">
        <f>IF('Indicator Date hidden'!F60="x","x",E$2-'Indicator Date hidden'!F60)</f>
        <v>0</v>
      </c>
      <c r="F59" s="125">
        <f>IF('Indicator Date hidden'!G60="x","x",F$2-'Indicator Date hidden'!G60)</f>
        <v>0</v>
      </c>
      <c r="G59" s="125">
        <f>IF('Indicator Date hidden'!H60="x","x",G$2-'Indicator Date hidden'!H60)</f>
        <v>0</v>
      </c>
      <c r="H59" s="125">
        <f>IF('Indicator Date hidden'!I60="x","x",H$2-'Indicator Date hidden'!I60)</f>
        <v>0</v>
      </c>
      <c r="I59" s="125">
        <f>IF('Indicator Date hidden'!J60="x","x",I$2-'Indicator Date hidden'!J60)</f>
        <v>0</v>
      </c>
      <c r="J59" s="125">
        <f>IF('Indicator Date hidden'!K60="x","x",J$2-'Indicator Date hidden'!K60)</f>
        <v>0</v>
      </c>
      <c r="K59" s="125">
        <f>IF('Indicator Date hidden'!L60="x","x",K$2-'Indicator Date hidden'!L60)</f>
        <v>0</v>
      </c>
      <c r="L59" s="125">
        <f>IF('Indicator Date hidden'!M60="x","x",L$2-'Indicator Date hidden'!M60)</f>
        <v>0</v>
      </c>
      <c r="M59" s="125">
        <f>IF('Indicator Date hidden'!N60="x","x",M$2-'Indicator Date hidden'!N60)</f>
        <v>0</v>
      </c>
      <c r="N59" s="125">
        <f>IF('Indicator Date hidden'!O60="x","x",N$2-'Indicator Date hidden'!O60)</f>
        <v>0</v>
      </c>
      <c r="O59" s="125">
        <f>IF('Indicator Date hidden'!P60="x","x",O$2-'Indicator Date hidden'!P60)</f>
        <v>0</v>
      </c>
      <c r="P59" s="125">
        <f>IF('Indicator Date hidden'!Q60="x","x",P$2-'Indicator Date hidden'!Q60)</f>
        <v>0</v>
      </c>
      <c r="Q59" s="125">
        <f>IF('Indicator Date hidden'!R60="x","x",Q$2-'Indicator Date hidden'!R60)</f>
        <v>0</v>
      </c>
      <c r="R59" s="125">
        <f>IF('Indicator Date hidden'!S60="x","x",R$2-'Indicator Date hidden'!S60)</f>
        <v>0</v>
      </c>
      <c r="S59" s="125">
        <f>IF('Indicator Date hidden'!T60="x","x",S$2-'Indicator Date hidden'!T60)</f>
        <v>0</v>
      </c>
      <c r="T59" s="125">
        <f>IF('Indicator Date hidden'!U60="x","x",T$2-'Indicator Date hidden'!U60)</f>
        <v>0</v>
      </c>
      <c r="U59" s="125">
        <f>IF('Indicator Date hidden'!V60="x","x",U$2-'Indicator Date hidden'!V60)</f>
        <v>0</v>
      </c>
      <c r="V59" s="125">
        <f>IF('Indicator Date hidden'!W60="x","x",V$2-'Indicator Date hidden'!W60)</f>
        <v>0</v>
      </c>
      <c r="W59" s="125">
        <f>IF('Indicator Date hidden'!X60="x","x",W$2-'Indicator Date hidden'!X60)</f>
        <v>0</v>
      </c>
      <c r="X59" s="125">
        <f>IF('Indicator Date hidden'!Y60="x","x",X$2-'Indicator Date hidden'!Y60)</f>
        <v>0</v>
      </c>
      <c r="Y59" s="125">
        <f>IF('Indicator Date hidden'!Z60="x","x",Y$2-'Indicator Date hidden'!Z60)</f>
        <v>0</v>
      </c>
      <c r="Z59" s="125">
        <f>IF('Indicator Date hidden'!AA60="x","x",Z$2-'Indicator Date hidden'!AA60)</f>
        <v>0</v>
      </c>
      <c r="AA59" s="125">
        <f>IF('Indicator Date hidden'!AB60="x","x",AA$2-'Indicator Date hidden'!AB60)</f>
        <v>0</v>
      </c>
      <c r="AB59" s="125">
        <f>IF('Indicator Date hidden'!AC60="x","x",AB$2-'Indicator Date hidden'!AC60)</f>
        <v>0</v>
      </c>
      <c r="AC59" s="125">
        <f>IF('Indicator Date hidden'!AD60="x","x",AC$2-'Indicator Date hidden'!AD60)</f>
        <v>1</v>
      </c>
      <c r="AD59" s="125">
        <f>IF('Indicator Date hidden'!AE60="x","x",AD$2-'Indicator Date hidden'!AE60)</f>
        <v>0</v>
      </c>
      <c r="AE59" s="125">
        <f>IF('Indicator Date hidden'!AF60="x","x",AE$2-'Indicator Date hidden'!AF60)</f>
        <v>0</v>
      </c>
      <c r="AF59" s="125">
        <f>IF('Indicator Date hidden'!AG60="x","x",AF$2-'Indicator Date hidden'!AG60)</f>
        <v>0</v>
      </c>
      <c r="AG59" s="125">
        <f>IF('Indicator Date hidden'!AH60="x","x",AG$2-'Indicator Date hidden'!AH60)</f>
        <v>0</v>
      </c>
      <c r="AH59" s="125">
        <f>IF('Indicator Date hidden'!AI60="x","x",AH$2-'Indicator Date hidden'!AI60)</f>
        <v>0</v>
      </c>
      <c r="AI59" s="125">
        <f>IF('Indicator Date hidden'!AJ60="x","x",AI$2-'Indicator Date hidden'!AJ60)</f>
        <v>1</v>
      </c>
      <c r="AJ59" s="125">
        <f>IF('Indicator Date hidden'!AK60="x","x",AJ$2-'Indicator Date hidden'!AK60)</f>
        <v>1</v>
      </c>
      <c r="AK59" s="125">
        <f>IF('Indicator Date hidden'!AL60="x","x",AK$2-'Indicator Date hidden'!AL60)</f>
        <v>1</v>
      </c>
      <c r="AL59" s="125">
        <f>IF('Indicator Date hidden'!AM60="x","x",AL$2-'Indicator Date hidden'!AM60)</f>
        <v>2</v>
      </c>
      <c r="AM59" s="125">
        <f>IF('Indicator Date hidden'!AN60="x","x",AM$2-'Indicator Date hidden'!AN60)</f>
        <v>1</v>
      </c>
      <c r="AN59" s="125">
        <f>IF('Indicator Date hidden'!AO60="x","x",AN$2-'Indicator Date hidden'!AO60)</f>
        <v>1</v>
      </c>
      <c r="AO59" s="125">
        <f>IF('Indicator Date hidden'!AP60="x","x",AO$2-'Indicator Date hidden'!AP60)</f>
        <v>1</v>
      </c>
      <c r="AP59" s="125">
        <f>IF('Indicator Date hidden'!AQ60="x","x",AP$2-'Indicator Date hidden'!AQ60)</f>
        <v>1</v>
      </c>
      <c r="AQ59" s="125">
        <f>IF('Indicator Date hidden'!AR60="x","x",AQ$2-'Indicator Date hidden'!AR60)</f>
        <v>0</v>
      </c>
      <c r="AR59" s="125">
        <f>IF('Indicator Date hidden'!AS60="x","x",AR$2-'Indicator Date hidden'!AS60)</f>
        <v>1</v>
      </c>
      <c r="AS59" s="125">
        <f>IF('Indicator Date hidden'!AT60="x","x",AS$2-'Indicator Date hidden'!AT60)</f>
        <v>1</v>
      </c>
      <c r="AT59" s="125">
        <f>IF('Indicator Date hidden'!AU60="x","x",AT$2-'Indicator Date hidden'!AU60)</f>
        <v>0</v>
      </c>
      <c r="AU59" s="125">
        <f>IF('Indicator Date hidden'!AV60="x","x",AU$2-'Indicator Date hidden'!AV60)</f>
        <v>0</v>
      </c>
      <c r="AV59" s="125">
        <f>IF('Indicator Date hidden'!AW60="x","x",AV$2-'Indicator Date hidden'!AW60)</f>
        <v>0</v>
      </c>
      <c r="AW59" s="125">
        <f>IF('Indicator Date hidden'!AX60="x","x",AW$2-'Indicator Date hidden'!AX60)</f>
        <v>0</v>
      </c>
      <c r="AX59" s="125">
        <f>IF('Indicator Date hidden'!AY60="x","x",AX$2-'Indicator Date hidden'!AY60)</f>
        <v>0</v>
      </c>
      <c r="AY59" s="125">
        <f>IF('Indicator Date hidden'!AZ60="x","x",AY$2-'Indicator Date hidden'!AZ60)</f>
        <v>1</v>
      </c>
      <c r="AZ59" s="125">
        <f>IF('Indicator Date hidden'!BA60="x","x",AZ$2-'Indicator Date hidden'!BA60)</f>
        <v>2</v>
      </c>
      <c r="BA59" s="125">
        <f>IF('Indicator Date hidden'!BB60="x","x",BA$2-'Indicator Date hidden'!BB60)</f>
        <v>0</v>
      </c>
      <c r="BB59" s="125">
        <f>IF('Indicator Date hidden'!BC60="x","x",BB$2-'Indicator Date hidden'!BC60)</f>
        <v>0</v>
      </c>
      <c r="BC59" s="125">
        <f>IF('Indicator Date hidden'!BD60="x","x",BC$2-'Indicator Date hidden'!BD60)</f>
        <v>0</v>
      </c>
      <c r="BD59" s="125">
        <f>IF('Indicator Date hidden'!BE60="x","x",BD$2-'Indicator Date hidden'!BE60)</f>
        <v>2</v>
      </c>
      <c r="BE59" s="125">
        <f>IF('Indicator Date hidden'!BF60="x","x",BE$2-'Indicator Date hidden'!BF60)</f>
        <v>1</v>
      </c>
      <c r="BF59" s="125">
        <f>IF('Indicator Date hidden'!BG60="x","x",BF$2-'Indicator Date hidden'!BG60)</f>
        <v>0</v>
      </c>
      <c r="BG59" s="125">
        <f>IF('Indicator Date hidden'!BH60="x","x",BG$2-'Indicator Date hidden'!BH60)</f>
        <v>0</v>
      </c>
      <c r="BH59" s="125">
        <f>IF('Indicator Date hidden'!BI60="x","x",BH$2-'Indicator Date hidden'!BI60)</f>
        <v>0</v>
      </c>
      <c r="BI59" s="125">
        <f>IF('Indicator Date hidden'!BJ60="x","x",BI$2-'Indicator Date hidden'!BJ60)</f>
        <v>0</v>
      </c>
      <c r="BJ59" s="125">
        <f>IF('Indicator Date hidden'!BK60="x","x",BJ$2-'Indicator Date hidden'!BK60)</f>
        <v>1</v>
      </c>
      <c r="BK59" s="125">
        <f>IF('Indicator Date hidden'!BL60="x","x",BK$2-'Indicator Date hidden'!BL60)</f>
        <v>1</v>
      </c>
      <c r="BL59" s="125">
        <f>IF('Indicator Date hidden'!BM60="x","x",BL$2-'Indicator Date hidden'!BM60)</f>
        <v>0</v>
      </c>
      <c r="BM59" s="125">
        <f>IF('Indicator Date hidden'!BN60="x","x",BM$2-'Indicator Date hidden'!BN60)</f>
        <v>3</v>
      </c>
      <c r="BN59" s="125">
        <f>IF('Indicator Date hidden'!BO60="x","x",BN$2-'Indicator Date hidden'!BO60)</f>
        <v>2</v>
      </c>
      <c r="BO59" s="125">
        <f>IF('Indicator Date hidden'!BP60="x","x",BO$2-'Indicator Date hidden'!BP60)</f>
        <v>1</v>
      </c>
      <c r="BP59" s="125">
        <f>IF('Indicator Date hidden'!BQ60="x","x",BP$2-'Indicator Date hidden'!BQ60)</f>
        <v>0</v>
      </c>
      <c r="BQ59" s="125">
        <f>IF('Indicator Date hidden'!BR60="x","x",BQ$2-'Indicator Date hidden'!BR60)</f>
        <v>0</v>
      </c>
      <c r="BR59" s="125">
        <f>IF('Indicator Date hidden'!BS60="x","x",BR$2-'Indicator Date hidden'!BS60)</f>
        <v>0</v>
      </c>
      <c r="BS59" s="125">
        <f>IF('Indicator Date hidden'!BT60="x","x",BS$2-'Indicator Date hidden'!BT60)</f>
        <v>1</v>
      </c>
      <c r="BT59" s="125">
        <f>IF('Indicator Date hidden'!BU60="x","x",BT$2-'Indicator Date hidden'!BU60)</f>
        <v>0</v>
      </c>
      <c r="BU59" s="125" t="str">
        <f>IF('Indicator Date hidden'!BV60="x","x",BU$2-'Indicator Date hidden'!BV60)</f>
        <v>x</v>
      </c>
      <c r="BV59" s="125">
        <f>IF('Indicator Date hidden'!BW60="x","x",BV$2-'Indicator Date hidden'!BW60)</f>
        <v>0</v>
      </c>
      <c r="BW59" s="125">
        <f>IF('Indicator Date hidden'!BX60="x","x",BW$2-'Indicator Date hidden'!BX60)</f>
        <v>0</v>
      </c>
      <c r="BX59" s="125">
        <f>IF('Indicator Date hidden'!BY60="x","x",BX$2-'Indicator Date hidden'!BY60)</f>
        <v>2</v>
      </c>
      <c r="BY59" s="3">
        <f t="shared" si="5"/>
        <v>29</v>
      </c>
      <c r="BZ59" s="126">
        <f t="shared" si="6"/>
        <v>0.39189189189189189</v>
      </c>
      <c r="CA59" s="3">
        <f t="shared" si="7"/>
        <v>22</v>
      </c>
      <c r="CB59" s="126">
        <f t="shared" si="8"/>
        <v>0.67418755044683365</v>
      </c>
      <c r="CC59" s="129">
        <f t="shared" si="9"/>
        <v>0</v>
      </c>
    </row>
    <row r="60" spans="1:81" x14ac:dyDescent="0.3">
      <c r="A60" t="s">
        <v>106</v>
      </c>
      <c r="B60" s="125">
        <f>IF('Indicator Date hidden'!C61="x","x",B$2-'Indicator Date hidden'!C61)</f>
        <v>0</v>
      </c>
      <c r="C60" s="125">
        <f>IF('Indicator Date hidden'!D61="x","x",C$2-'Indicator Date hidden'!D61)</f>
        <v>0</v>
      </c>
      <c r="D60" s="125">
        <f>IF('Indicator Date hidden'!E61="x","x",D$2-'Indicator Date hidden'!E61)</f>
        <v>0</v>
      </c>
      <c r="E60" s="125">
        <f>IF('Indicator Date hidden'!F61="x","x",E$2-'Indicator Date hidden'!F61)</f>
        <v>0</v>
      </c>
      <c r="F60" s="125">
        <f>IF('Indicator Date hidden'!G61="x","x",F$2-'Indicator Date hidden'!G61)</f>
        <v>0</v>
      </c>
      <c r="G60" s="125">
        <f>IF('Indicator Date hidden'!H61="x","x",G$2-'Indicator Date hidden'!H61)</f>
        <v>0</v>
      </c>
      <c r="H60" s="125">
        <f>IF('Indicator Date hidden'!I61="x","x",H$2-'Indicator Date hidden'!I61)</f>
        <v>0</v>
      </c>
      <c r="I60" s="125">
        <f>IF('Indicator Date hidden'!J61="x","x",I$2-'Indicator Date hidden'!J61)</f>
        <v>0</v>
      </c>
      <c r="J60" s="125">
        <f>IF('Indicator Date hidden'!K61="x","x",J$2-'Indicator Date hidden'!K61)</f>
        <v>0</v>
      </c>
      <c r="K60" s="125">
        <f>IF('Indicator Date hidden'!L61="x","x",K$2-'Indicator Date hidden'!L61)</f>
        <v>0</v>
      </c>
      <c r="L60" s="125">
        <f>IF('Indicator Date hidden'!M61="x","x",L$2-'Indicator Date hidden'!M61)</f>
        <v>0</v>
      </c>
      <c r="M60" s="125">
        <f>IF('Indicator Date hidden'!N61="x","x",M$2-'Indicator Date hidden'!N61)</f>
        <v>0</v>
      </c>
      <c r="N60" s="125">
        <f>IF('Indicator Date hidden'!O61="x","x",N$2-'Indicator Date hidden'!O61)</f>
        <v>0</v>
      </c>
      <c r="O60" s="125">
        <f>IF('Indicator Date hidden'!P61="x","x",O$2-'Indicator Date hidden'!P61)</f>
        <v>0</v>
      </c>
      <c r="P60" s="125">
        <f>IF('Indicator Date hidden'!Q61="x","x",P$2-'Indicator Date hidden'!Q61)</f>
        <v>0</v>
      </c>
      <c r="Q60" s="125">
        <f>IF('Indicator Date hidden'!R61="x","x",Q$2-'Indicator Date hidden'!R61)</f>
        <v>0</v>
      </c>
      <c r="R60" s="125">
        <f>IF('Indicator Date hidden'!S61="x","x",R$2-'Indicator Date hidden'!S61)</f>
        <v>0</v>
      </c>
      <c r="S60" s="125">
        <f>IF('Indicator Date hidden'!T61="x","x",S$2-'Indicator Date hidden'!T61)</f>
        <v>0</v>
      </c>
      <c r="T60" s="125">
        <f>IF('Indicator Date hidden'!U61="x","x",T$2-'Indicator Date hidden'!U61)</f>
        <v>0</v>
      </c>
      <c r="U60" s="125">
        <f>IF('Indicator Date hidden'!V61="x","x",U$2-'Indicator Date hidden'!V61)</f>
        <v>0</v>
      </c>
      <c r="V60" s="125">
        <f>IF('Indicator Date hidden'!W61="x","x",V$2-'Indicator Date hidden'!W61)</f>
        <v>0</v>
      </c>
      <c r="W60" s="125">
        <f>IF('Indicator Date hidden'!X61="x","x",W$2-'Indicator Date hidden'!X61)</f>
        <v>0</v>
      </c>
      <c r="X60" s="125">
        <f>IF('Indicator Date hidden'!Y61="x","x",X$2-'Indicator Date hidden'!Y61)</f>
        <v>0</v>
      </c>
      <c r="Y60" s="125">
        <f>IF('Indicator Date hidden'!Z61="x","x",Y$2-'Indicator Date hidden'!Z61)</f>
        <v>0</v>
      </c>
      <c r="Z60" s="125">
        <f>IF('Indicator Date hidden'!AA61="x","x",Z$2-'Indicator Date hidden'!AA61)</f>
        <v>9</v>
      </c>
      <c r="AA60" s="125">
        <f>IF('Indicator Date hidden'!AB61="x","x",AA$2-'Indicator Date hidden'!AB61)</f>
        <v>0</v>
      </c>
      <c r="AB60" s="125" t="str">
        <f>IF('Indicator Date hidden'!AC61="x","x",AB$2-'Indicator Date hidden'!AC61)</f>
        <v>x</v>
      </c>
      <c r="AC60" s="125">
        <f>IF('Indicator Date hidden'!AD61="x","x",AC$2-'Indicator Date hidden'!AD61)</f>
        <v>0</v>
      </c>
      <c r="AD60" s="125">
        <f>IF('Indicator Date hidden'!AE61="x","x",AD$2-'Indicator Date hidden'!AE61)</f>
        <v>0</v>
      </c>
      <c r="AE60" s="125">
        <f>IF('Indicator Date hidden'!AF61="x","x",AE$2-'Indicator Date hidden'!AF61)</f>
        <v>0</v>
      </c>
      <c r="AF60" s="125">
        <f>IF('Indicator Date hidden'!AG61="x","x",AF$2-'Indicator Date hidden'!AG61)</f>
        <v>0</v>
      </c>
      <c r="AG60" s="125">
        <f>IF('Indicator Date hidden'!AH61="x","x",AG$2-'Indicator Date hidden'!AH61)</f>
        <v>0</v>
      </c>
      <c r="AH60" s="125">
        <f>IF('Indicator Date hidden'!AI61="x","x",AH$2-'Indicator Date hidden'!AI61)</f>
        <v>0</v>
      </c>
      <c r="AI60" s="125">
        <f>IF('Indicator Date hidden'!AJ61="x","x",AI$2-'Indicator Date hidden'!AJ61)</f>
        <v>1</v>
      </c>
      <c r="AJ60" s="125">
        <f>IF('Indicator Date hidden'!AK61="x","x",AJ$2-'Indicator Date hidden'!AK61)</f>
        <v>1</v>
      </c>
      <c r="AK60" s="125">
        <f>IF('Indicator Date hidden'!AL61="x","x",AK$2-'Indicator Date hidden'!AL61)</f>
        <v>1</v>
      </c>
      <c r="AL60" s="125" t="str">
        <f>IF('Indicator Date hidden'!AM61="x","x",AL$2-'Indicator Date hidden'!AM61)</f>
        <v>x</v>
      </c>
      <c r="AM60" s="125">
        <f>IF('Indicator Date hidden'!AN61="x","x",AM$2-'Indicator Date hidden'!AN61)</f>
        <v>1</v>
      </c>
      <c r="AN60" s="125">
        <f>IF('Indicator Date hidden'!AO61="x","x",AN$2-'Indicator Date hidden'!AO61)</f>
        <v>1</v>
      </c>
      <c r="AO60" s="125">
        <f>IF('Indicator Date hidden'!AP61="x","x",AO$2-'Indicator Date hidden'!AP61)</f>
        <v>1</v>
      </c>
      <c r="AP60" s="125">
        <f>IF('Indicator Date hidden'!AQ61="x","x",AP$2-'Indicator Date hidden'!AQ61)</f>
        <v>1</v>
      </c>
      <c r="AQ60" s="125">
        <f>IF('Indicator Date hidden'!AR61="x","x",AQ$2-'Indicator Date hidden'!AR61)</f>
        <v>0</v>
      </c>
      <c r="AR60" s="125">
        <f>IF('Indicator Date hidden'!AS61="x","x",AR$2-'Indicator Date hidden'!AS61)</f>
        <v>1</v>
      </c>
      <c r="AS60" s="125" t="str">
        <f>IF('Indicator Date hidden'!AT61="x","x",AS$2-'Indicator Date hidden'!AT61)</f>
        <v>x</v>
      </c>
      <c r="AT60" s="125">
        <f>IF('Indicator Date hidden'!AU61="x","x",AT$2-'Indicator Date hidden'!AU61)</f>
        <v>0</v>
      </c>
      <c r="AU60" s="125">
        <f>IF('Indicator Date hidden'!AV61="x","x",AU$2-'Indicator Date hidden'!AV61)</f>
        <v>1</v>
      </c>
      <c r="AV60" s="125" t="str">
        <f>IF('Indicator Date hidden'!AW61="x","x",AV$2-'Indicator Date hidden'!AW61)</f>
        <v>x</v>
      </c>
      <c r="AW60" s="125" t="str">
        <f>IF('Indicator Date hidden'!AX61="x","x",AW$2-'Indicator Date hidden'!AX61)</f>
        <v>x</v>
      </c>
      <c r="AX60" s="125">
        <f>IF('Indicator Date hidden'!AY61="x","x",AX$2-'Indicator Date hidden'!AY61)</f>
        <v>0</v>
      </c>
      <c r="AY60" s="125">
        <f>IF('Indicator Date hidden'!AZ61="x","x",AY$2-'Indicator Date hidden'!AZ61)</f>
        <v>1</v>
      </c>
      <c r="AZ60" s="125">
        <f>IF('Indicator Date hidden'!BA61="x","x",AZ$2-'Indicator Date hidden'!BA61)</f>
        <v>4</v>
      </c>
      <c r="BA60" s="125">
        <f>IF('Indicator Date hidden'!BB61="x","x",BA$2-'Indicator Date hidden'!BB61)</f>
        <v>0</v>
      </c>
      <c r="BB60" s="125">
        <f>IF('Indicator Date hidden'!BC61="x","x",BB$2-'Indicator Date hidden'!BC61)</f>
        <v>0</v>
      </c>
      <c r="BC60" s="125">
        <f>IF('Indicator Date hidden'!BD61="x","x",BC$2-'Indicator Date hidden'!BD61)</f>
        <v>0</v>
      </c>
      <c r="BD60" s="125" t="str">
        <f>IF('Indicator Date hidden'!BE61="x","x",BD$2-'Indicator Date hidden'!BE61)</f>
        <v>x</v>
      </c>
      <c r="BE60" s="125">
        <f>IF('Indicator Date hidden'!BF61="x","x",BE$2-'Indicator Date hidden'!BF61)</f>
        <v>2</v>
      </c>
      <c r="BF60" s="125">
        <f>IF('Indicator Date hidden'!BG61="x","x",BF$2-'Indicator Date hidden'!BG61)</f>
        <v>0</v>
      </c>
      <c r="BG60" s="125">
        <f>IF('Indicator Date hidden'!BH61="x","x",BG$2-'Indicator Date hidden'!BH61)</f>
        <v>0</v>
      </c>
      <c r="BH60" s="125">
        <f>IF('Indicator Date hidden'!BI61="x","x",BH$2-'Indicator Date hidden'!BI61)</f>
        <v>0</v>
      </c>
      <c r="BI60" s="125">
        <f>IF('Indicator Date hidden'!BJ61="x","x",BI$2-'Indicator Date hidden'!BJ61)</f>
        <v>0</v>
      </c>
      <c r="BJ60" s="125">
        <f>IF('Indicator Date hidden'!BK61="x","x",BJ$2-'Indicator Date hidden'!BK61)</f>
        <v>1</v>
      </c>
      <c r="BK60" s="125" t="str">
        <f>IF('Indicator Date hidden'!BL61="x","x",BK$2-'Indicator Date hidden'!BL61)</f>
        <v>x</v>
      </c>
      <c r="BL60" s="125">
        <f>IF('Indicator Date hidden'!BM61="x","x",BL$2-'Indicator Date hidden'!BM61)</f>
        <v>0</v>
      </c>
      <c r="BM60" s="125" t="str">
        <f>IF('Indicator Date hidden'!BN61="x","x",BM$2-'Indicator Date hidden'!BN61)</f>
        <v>x</v>
      </c>
      <c r="BN60" s="125">
        <f>IF('Indicator Date hidden'!BO61="x","x",BN$2-'Indicator Date hidden'!BO61)</f>
        <v>2</v>
      </c>
      <c r="BO60" s="125">
        <f>IF('Indicator Date hidden'!BP61="x","x",BO$2-'Indicator Date hidden'!BP61)</f>
        <v>1</v>
      </c>
      <c r="BP60" s="125">
        <f>IF('Indicator Date hidden'!BQ61="x","x",BP$2-'Indicator Date hidden'!BQ61)</f>
        <v>0</v>
      </c>
      <c r="BQ60" s="125">
        <f>IF('Indicator Date hidden'!BR61="x","x",BQ$2-'Indicator Date hidden'!BR61)</f>
        <v>0</v>
      </c>
      <c r="BR60" s="125">
        <f>IF('Indicator Date hidden'!BS61="x","x",BR$2-'Indicator Date hidden'!BS61)</f>
        <v>0</v>
      </c>
      <c r="BS60" s="125">
        <f>IF('Indicator Date hidden'!BT61="x","x",BS$2-'Indicator Date hidden'!BT61)</f>
        <v>3</v>
      </c>
      <c r="BT60" s="125">
        <f>IF('Indicator Date hidden'!BU61="x","x",BT$2-'Indicator Date hidden'!BU61)</f>
        <v>0</v>
      </c>
      <c r="BU60" s="125">
        <f>IF('Indicator Date hidden'!BV61="x","x",BU$2-'Indicator Date hidden'!BV61)</f>
        <v>0</v>
      </c>
      <c r="BV60" s="125">
        <f>IF('Indicator Date hidden'!BW61="x","x",BV$2-'Indicator Date hidden'!BW61)</f>
        <v>0</v>
      </c>
      <c r="BW60" s="125">
        <f>IF('Indicator Date hidden'!BX61="x","x",BW$2-'Indicator Date hidden'!BX61)</f>
        <v>0</v>
      </c>
      <c r="BX60" s="125">
        <f>IF('Indicator Date hidden'!BY61="x","x",BX$2-'Indicator Date hidden'!BY61)</f>
        <v>2</v>
      </c>
      <c r="BY60" s="3">
        <f t="shared" si="5"/>
        <v>34</v>
      </c>
      <c r="BZ60" s="126">
        <f t="shared" si="6"/>
        <v>0.5074626865671642</v>
      </c>
      <c r="CA60" s="3">
        <f t="shared" si="7"/>
        <v>18</v>
      </c>
      <c r="CB60" s="126">
        <f t="shared" si="8"/>
        <v>1.2972201544860158</v>
      </c>
      <c r="CC60" s="129">
        <f t="shared" si="9"/>
        <v>0</v>
      </c>
    </row>
    <row r="61" spans="1:81" x14ac:dyDescent="0.3">
      <c r="A61" t="s">
        <v>108</v>
      </c>
      <c r="B61" s="125">
        <f>IF('Indicator Date hidden'!C62="x","x",B$2-'Indicator Date hidden'!C62)</f>
        <v>0</v>
      </c>
      <c r="C61" s="125">
        <f>IF('Indicator Date hidden'!D62="x","x",C$2-'Indicator Date hidden'!D62)</f>
        <v>0</v>
      </c>
      <c r="D61" s="125">
        <f>IF('Indicator Date hidden'!E62="x","x",D$2-'Indicator Date hidden'!E62)</f>
        <v>0</v>
      </c>
      <c r="E61" s="125">
        <f>IF('Indicator Date hidden'!F62="x","x",E$2-'Indicator Date hidden'!F62)</f>
        <v>0</v>
      </c>
      <c r="F61" s="125">
        <f>IF('Indicator Date hidden'!G62="x","x",F$2-'Indicator Date hidden'!G62)</f>
        <v>0</v>
      </c>
      <c r="G61" s="125">
        <f>IF('Indicator Date hidden'!H62="x","x",G$2-'Indicator Date hidden'!H62)</f>
        <v>0</v>
      </c>
      <c r="H61" s="125">
        <f>IF('Indicator Date hidden'!I62="x","x",H$2-'Indicator Date hidden'!I62)</f>
        <v>0</v>
      </c>
      <c r="I61" s="125">
        <f>IF('Indicator Date hidden'!J62="x","x",I$2-'Indicator Date hidden'!J62)</f>
        <v>0</v>
      </c>
      <c r="J61" s="125">
        <f>IF('Indicator Date hidden'!K62="x","x",J$2-'Indicator Date hidden'!K62)</f>
        <v>0</v>
      </c>
      <c r="K61" s="125">
        <f>IF('Indicator Date hidden'!L62="x","x",K$2-'Indicator Date hidden'!L62)</f>
        <v>0</v>
      </c>
      <c r="L61" s="125">
        <f>IF('Indicator Date hidden'!M62="x","x",L$2-'Indicator Date hidden'!M62)</f>
        <v>0</v>
      </c>
      <c r="M61" s="125">
        <f>IF('Indicator Date hidden'!N62="x","x",M$2-'Indicator Date hidden'!N62)</f>
        <v>0</v>
      </c>
      <c r="N61" s="125">
        <f>IF('Indicator Date hidden'!O62="x","x",N$2-'Indicator Date hidden'!O62)</f>
        <v>0</v>
      </c>
      <c r="O61" s="125">
        <f>IF('Indicator Date hidden'!P62="x","x",O$2-'Indicator Date hidden'!P62)</f>
        <v>0</v>
      </c>
      <c r="P61" s="125">
        <f>IF('Indicator Date hidden'!Q62="x","x",P$2-'Indicator Date hidden'!Q62)</f>
        <v>0</v>
      </c>
      <c r="Q61" s="125">
        <f>IF('Indicator Date hidden'!R62="x","x",Q$2-'Indicator Date hidden'!R62)</f>
        <v>0</v>
      </c>
      <c r="R61" s="125">
        <f>IF('Indicator Date hidden'!S62="x","x",R$2-'Indicator Date hidden'!S62)</f>
        <v>0</v>
      </c>
      <c r="S61" s="125">
        <f>IF('Indicator Date hidden'!T62="x","x",S$2-'Indicator Date hidden'!T62)</f>
        <v>0</v>
      </c>
      <c r="T61" s="125">
        <f>IF('Indicator Date hidden'!U62="x","x",T$2-'Indicator Date hidden'!U62)</f>
        <v>0</v>
      </c>
      <c r="U61" s="125">
        <f>IF('Indicator Date hidden'!V62="x","x",U$2-'Indicator Date hidden'!V62)</f>
        <v>0</v>
      </c>
      <c r="V61" s="125">
        <f>IF('Indicator Date hidden'!W62="x","x",V$2-'Indicator Date hidden'!W62)</f>
        <v>0</v>
      </c>
      <c r="W61" s="125">
        <f>IF('Indicator Date hidden'!X62="x","x",W$2-'Indicator Date hidden'!X62)</f>
        <v>0</v>
      </c>
      <c r="X61" s="125">
        <f>IF('Indicator Date hidden'!Y62="x","x",X$2-'Indicator Date hidden'!Y62)</f>
        <v>0</v>
      </c>
      <c r="Y61" s="125">
        <f>IF('Indicator Date hidden'!Z62="x","x",Y$2-'Indicator Date hidden'!Z62)</f>
        <v>0</v>
      </c>
      <c r="Z61" s="125">
        <f>IF('Indicator Date hidden'!AA62="x","x",Z$2-'Indicator Date hidden'!AA62)</f>
        <v>6</v>
      </c>
      <c r="AA61" s="125">
        <f>IF('Indicator Date hidden'!AB62="x","x",AA$2-'Indicator Date hidden'!AB62)</f>
        <v>0</v>
      </c>
      <c r="AB61" s="125" t="str">
        <f>IF('Indicator Date hidden'!AC62="x","x",AB$2-'Indicator Date hidden'!AC62)</f>
        <v>x</v>
      </c>
      <c r="AC61" s="125">
        <f>IF('Indicator Date hidden'!AD62="x","x",AC$2-'Indicator Date hidden'!AD62)</f>
        <v>0</v>
      </c>
      <c r="AD61" s="125">
        <f>IF('Indicator Date hidden'!AE62="x","x",AD$2-'Indicator Date hidden'!AE62)</f>
        <v>0</v>
      </c>
      <c r="AE61" s="125" t="str">
        <f>IF('Indicator Date hidden'!AF62="x","x",AE$2-'Indicator Date hidden'!AF62)</f>
        <v>x</v>
      </c>
      <c r="AF61" s="125">
        <f>IF('Indicator Date hidden'!AG62="x","x",AF$2-'Indicator Date hidden'!AG62)</f>
        <v>0</v>
      </c>
      <c r="AG61" s="125">
        <f>IF('Indicator Date hidden'!AH62="x","x",AG$2-'Indicator Date hidden'!AH62)</f>
        <v>0</v>
      </c>
      <c r="AH61" s="125">
        <f>IF('Indicator Date hidden'!AI62="x","x",AH$2-'Indicator Date hidden'!AI62)</f>
        <v>0</v>
      </c>
      <c r="AI61" s="125">
        <f>IF('Indicator Date hidden'!AJ62="x","x",AI$2-'Indicator Date hidden'!AJ62)</f>
        <v>1</v>
      </c>
      <c r="AJ61" s="125">
        <f>IF('Indicator Date hidden'!AK62="x","x",AJ$2-'Indicator Date hidden'!AK62)</f>
        <v>1</v>
      </c>
      <c r="AK61" s="125">
        <f>IF('Indicator Date hidden'!AL62="x","x",AK$2-'Indicator Date hidden'!AL62)</f>
        <v>1</v>
      </c>
      <c r="AL61" s="125" t="str">
        <f>IF('Indicator Date hidden'!AM62="x","x",AL$2-'Indicator Date hidden'!AM62)</f>
        <v>x</v>
      </c>
      <c r="AM61" s="125">
        <f>IF('Indicator Date hidden'!AN62="x","x",AM$2-'Indicator Date hidden'!AN62)</f>
        <v>1</v>
      </c>
      <c r="AN61" s="125">
        <f>IF('Indicator Date hidden'!AO62="x","x",AN$2-'Indicator Date hidden'!AO62)</f>
        <v>1</v>
      </c>
      <c r="AO61" s="125">
        <f>IF('Indicator Date hidden'!AP62="x","x",AO$2-'Indicator Date hidden'!AP62)</f>
        <v>1</v>
      </c>
      <c r="AP61" s="125" t="str">
        <f>IF('Indicator Date hidden'!AQ62="x","x",AP$2-'Indicator Date hidden'!AQ62)</f>
        <v>x</v>
      </c>
      <c r="AQ61" s="125">
        <f>IF('Indicator Date hidden'!AR62="x","x",AQ$2-'Indicator Date hidden'!AR62)</f>
        <v>0</v>
      </c>
      <c r="AR61" s="125">
        <f>IF('Indicator Date hidden'!AS62="x","x",AR$2-'Indicator Date hidden'!AS62)</f>
        <v>1</v>
      </c>
      <c r="AS61" s="125" t="str">
        <f>IF('Indicator Date hidden'!AT62="x","x",AS$2-'Indicator Date hidden'!AT62)</f>
        <v>x</v>
      </c>
      <c r="AT61" s="125">
        <f>IF('Indicator Date hidden'!AU62="x","x",AT$2-'Indicator Date hidden'!AU62)</f>
        <v>0</v>
      </c>
      <c r="AU61" s="125" t="str">
        <f>IF('Indicator Date hidden'!AV62="x","x",AU$2-'Indicator Date hidden'!AV62)</f>
        <v>x</v>
      </c>
      <c r="AV61" s="125" t="str">
        <f>IF('Indicator Date hidden'!AW62="x","x",AV$2-'Indicator Date hidden'!AW62)</f>
        <v>x</v>
      </c>
      <c r="AW61" s="125" t="str">
        <f>IF('Indicator Date hidden'!AX62="x","x",AW$2-'Indicator Date hidden'!AX62)</f>
        <v>x</v>
      </c>
      <c r="AX61" s="125">
        <f>IF('Indicator Date hidden'!AY62="x","x",AX$2-'Indicator Date hidden'!AY62)</f>
        <v>0</v>
      </c>
      <c r="AY61" s="125">
        <f>IF('Indicator Date hidden'!AZ62="x","x",AY$2-'Indicator Date hidden'!AZ62)</f>
        <v>1</v>
      </c>
      <c r="AZ61" s="125">
        <f>IF('Indicator Date hidden'!BA62="x","x",AZ$2-'Indicator Date hidden'!BA62)</f>
        <v>2</v>
      </c>
      <c r="BA61" s="125">
        <f>IF('Indicator Date hidden'!BB62="x","x",BA$2-'Indicator Date hidden'!BB62)</f>
        <v>0</v>
      </c>
      <c r="BB61" s="125">
        <f>IF('Indicator Date hidden'!BC62="x","x",BB$2-'Indicator Date hidden'!BC62)</f>
        <v>0</v>
      </c>
      <c r="BC61" s="125">
        <f>IF('Indicator Date hidden'!BD62="x","x",BC$2-'Indicator Date hidden'!BD62)</f>
        <v>0</v>
      </c>
      <c r="BD61" s="125" t="str">
        <f>IF('Indicator Date hidden'!BE62="x","x",BD$2-'Indicator Date hidden'!BE62)</f>
        <v>x</v>
      </c>
      <c r="BE61" s="125">
        <f>IF('Indicator Date hidden'!BF62="x","x",BE$2-'Indicator Date hidden'!BF62)</f>
        <v>2</v>
      </c>
      <c r="BF61" s="125">
        <f>IF('Indicator Date hidden'!BG62="x","x",BF$2-'Indicator Date hidden'!BG62)</f>
        <v>0</v>
      </c>
      <c r="BG61" s="125">
        <f>IF('Indicator Date hidden'!BH62="x","x",BG$2-'Indicator Date hidden'!BH62)</f>
        <v>0</v>
      </c>
      <c r="BH61" s="125">
        <f>IF('Indicator Date hidden'!BI62="x","x",BH$2-'Indicator Date hidden'!BI62)</f>
        <v>0</v>
      </c>
      <c r="BI61" s="125">
        <f>IF('Indicator Date hidden'!BJ62="x","x",BI$2-'Indicator Date hidden'!BJ62)</f>
        <v>0</v>
      </c>
      <c r="BJ61" s="125">
        <f>IF('Indicator Date hidden'!BK62="x","x",BJ$2-'Indicator Date hidden'!BK62)</f>
        <v>1</v>
      </c>
      <c r="BK61" s="125">
        <f>IF('Indicator Date hidden'!BL62="x","x",BK$2-'Indicator Date hidden'!BL62)</f>
        <v>1</v>
      </c>
      <c r="BL61" s="125">
        <f>IF('Indicator Date hidden'!BM62="x","x",BL$2-'Indicator Date hidden'!BM62)</f>
        <v>0</v>
      </c>
      <c r="BM61" s="125" t="str">
        <f>IF('Indicator Date hidden'!BN62="x","x",BM$2-'Indicator Date hidden'!BN62)</f>
        <v>x</v>
      </c>
      <c r="BN61" s="125">
        <f>IF('Indicator Date hidden'!BO62="x","x",BN$2-'Indicator Date hidden'!BO62)</f>
        <v>2</v>
      </c>
      <c r="BO61" s="125">
        <f>IF('Indicator Date hidden'!BP62="x","x",BO$2-'Indicator Date hidden'!BP62)</f>
        <v>1</v>
      </c>
      <c r="BP61" s="125">
        <f>IF('Indicator Date hidden'!BQ62="x","x",BP$2-'Indicator Date hidden'!BQ62)</f>
        <v>0</v>
      </c>
      <c r="BQ61" s="125">
        <f>IF('Indicator Date hidden'!BR62="x","x",BQ$2-'Indicator Date hidden'!BR62)</f>
        <v>0</v>
      </c>
      <c r="BR61" s="125">
        <f>IF('Indicator Date hidden'!BS62="x","x",BR$2-'Indicator Date hidden'!BS62)</f>
        <v>0</v>
      </c>
      <c r="BS61" s="125">
        <f>IF('Indicator Date hidden'!BT62="x","x",BS$2-'Indicator Date hidden'!BT62)</f>
        <v>2</v>
      </c>
      <c r="BT61" s="125">
        <f>IF('Indicator Date hidden'!BU62="x","x",BT$2-'Indicator Date hidden'!BU62)</f>
        <v>0</v>
      </c>
      <c r="BU61" s="125">
        <f>IF('Indicator Date hidden'!BV62="x","x",BU$2-'Indicator Date hidden'!BV62)</f>
        <v>0</v>
      </c>
      <c r="BV61" s="125">
        <f>IF('Indicator Date hidden'!BW62="x","x",BV$2-'Indicator Date hidden'!BW62)</f>
        <v>0</v>
      </c>
      <c r="BW61" s="125">
        <f>IF('Indicator Date hidden'!BX62="x","x",BW$2-'Indicator Date hidden'!BX62)</f>
        <v>0</v>
      </c>
      <c r="BX61" s="125">
        <f>IF('Indicator Date hidden'!BY62="x","x",BX$2-'Indicator Date hidden'!BY62)</f>
        <v>2</v>
      </c>
      <c r="BY61" s="3">
        <f t="shared" si="5"/>
        <v>27</v>
      </c>
      <c r="BZ61" s="126">
        <f t="shared" si="6"/>
        <v>0.41538461538461541</v>
      </c>
      <c r="CA61" s="3">
        <f t="shared" si="7"/>
        <v>17</v>
      </c>
      <c r="CB61" s="126">
        <f t="shared" si="8"/>
        <v>0.92640425952766747</v>
      </c>
      <c r="CC61" s="129">
        <f t="shared" si="9"/>
        <v>0</v>
      </c>
    </row>
    <row r="62" spans="1:81" x14ac:dyDescent="0.3">
      <c r="A62" t="s">
        <v>110</v>
      </c>
      <c r="B62" s="125">
        <f>IF('Indicator Date hidden'!C63="x","x",B$2-'Indicator Date hidden'!C63)</f>
        <v>0</v>
      </c>
      <c r="C62" s="125">
        <f>IF('Indicator Date hidden'!D63="x","x",C$2-'Indicator Date hidden'!D63)</f>
        <v>0</v>
      </c>
      <c r="D62" s="125">
        <f>IF('Indicator Date hidden'!E63="x","x",D$2-'Indicator Date hidden'!E63)</f>
        <v>0</v>
      </c>
      <c r="E62" s="125">
        <f>IF('Indicator Date hidden'!F63="x","x",E$2-'Indicator Date hidden'!F63)</f>
        <v>0</v>
      </c>
      <c r="F62" s="125">
        <f>IF('Indicator Date hidden'!G63="x","x",F$2-'Indicator Date hidden'!G63)</f>
        <v>0</v>
      </c>
      <c r="G62" s="125">
        <f>IF('Indicator Date hidden'!H63="x","x",G$2-'Indicator Date hidden'!H63)</f>
        <v>0</v>
      </c>
      <c r="H62" s="125">
        <f>IF('Indicator Date hidden'!I63="x","x",H$2-'Indicator Date hidden'!I63)</f>
        <v>0</v>
      </c>
      <c r="I62" s="125">
        <f>IF('Indicator Date hidden'!J63="x","x",I$2-'Indicator Date hidden'!J63)</f>
        <v>0</v>
      </c>
      <c r="J62" s="125">
        <f>IF('Indicator Date hidden'!K63="x","x",J$2-'Indicator Date hidden'!K63)</f>
        <v>0</v>
      </c>
      <c r="K62" s="125">
        <f>IF('Indicator Date hidden'!L63="x","x",K$2-'Indicator Date hidden'!L63)</f>
        <v>0</v>
      </c>
      <c r="L62" s="125">
        <f>IF('Indicator Date hidden'!M63="x","x",L$2-'Indicator Date hidden'!M63)</f>
        <v>0</v>
      </c>
      <c r="M62" s="125">
        <f>IF('Indicator Date hidden'!N63="x","x",M$2-'Indicator Date hidden'!N63)</f>
        <v>0</v>
      </c>
      <c r="N62" s="125">
        <f>IF('Indicator Date hidden'!O63="x","x",N$2-'Indicator Date hidden'!O63)</f>
        <v>0</v>
      </c>
      <c r="O62" s="125">
        <f>IF('Indicator Date hidden'!P63="x","x",O$2-'Indicator Date hidden'!P63)</f>
        <v>0</v>
      </c>
      <c r="P62" s="125">
        <f>IF('Indicator Date hidden'!Q63="x","x",P$2-'Indicator Date hidden'!Q63)</f>
        <v>0</v>
      </c>
      <c r="Q62" s="125">
        <f>IF('Indicator Date hidden'!R63="x","x",Q$2-'Indicator Date hidden'!R63)</f>
        <v>0</v>
      </c>
      <c r="R62" s="125">
        <f>IF('Indicator Date hidden'!S63="x","x",R$2-'Indicator Date hidden'!S63)</f>
        <v>0</v>
      </c>
      <c r="S62" s="125">
        <f>IF('Indicator Date hidden'!T63="x","x",S$2-'Indicator Date hidden'!T63)</f>
        <v>0</v>
      </c>
      <c r="T62" s="125">
        <f>IF('Indicator Date hidden'!U63="x","x",T$2-'Indicator Date hidden'!U63)</f>
        <v>0</v>
      </c>
      <c r="U62" s="125">
        <f>IF('Indicator Date hidden'!V63="x","x",U$2-'Indicator Date hidden'!V63)</f>
        <v>0</v>
      </c>
      <c r="V62" s="125">
        <f>IF('Indicator Date hidden'!W63="x","x",V$2-'Indicator Date hidden'!W63)</f>
        <v>0</v>
      </c>
      <c r="W62" s="125">
        <f>IF('Indicator Date hidden'!X63="x","x",W$2-'Indicator Date hidden'!X63)</f>
        <v>0</v>
      </c>
      <c r="X62" s="125">
        <f>IF('Indicator Date hidden'!Y63="x","x",X$2-'Indicator Date hidden'!Y63)</f>
        <v>0</v>
      </c>
      <c r="Y62" s="125">
        <f>IF('Indicator Date hidden'!Z63="x","x",Y$2-'Indicator Date hidden'!Z63)</f>
        <v>0</v>
      </c>
      <c r="Z62" s="125">
        <f>IF('Indicator Date hidden'!AA63="x","x",Z$2-'Indicator Date hidden'!AA63)</f>
        <v>5</v>
      </c>
      <c r="AA62" s="125">
        <f>IF('Indicator Date hidden'!AB63="x","x",AA$2-'Indicator Date hidden'!AB63)</f>
        <v>0</v>
      </c>
      <c r="AB62" s="125" t="str">
        <f>IF('Indicator Date hidden'!AC63="x","x",AB$2-'Indicator Date hidden'!AC63)</f>
        <v>x</v>
      </c>
      <c r="AC62" s="125">
        <f>IF('Indicator Date hidden'!AD63="x","x",AC$2-'Indicator Date hidden'!AD63)</f>
        <v>1</v>
      </c>
      <c r="AD62" s="125">
        <f>IF('Indicator Date hidden'!AE63="x","x",AD$2-'Indicator Date hidden'!AE63)</f>
        <v>0</v>
      </c>
      <c r="AE62" s="125" t="str">
        <f>IF('Indicator Date hidden'!AF63="x","x",AE$2-'Indicator Date hidden'!AF63)</f>
        <v>x</v>
      </c>
      <c r="AF62" s="125">
        <f>IF('Indicator Date hidden'!AG63="x","x",AF$2-'Indicator Date hidden'!AG63)</f>
        <v>0</v>
      </c>
      <c r="AG62" s="125">
        <f>IF('Indicator Date hidden'!AH63="x","x",AG$2-'Indicator Date hidden'!AH63)</f>
        <v>0</v>
      </c>
      <c r="AH62" s="125">
        <f>IF('Indicator Date hidden'!AI63="x","x",AH$2-'Indicator Date hidden'!AI63)</f>
        <v>0</v>
      </c>
      <c r="AI62" s="125">
        <f>IF('Indicator Date hidden'!AJ63="x","x",AI$2-'Indicator Date hidden'!AJ63)</f>
        <v>1</v>
      </c>
      <c r="AJ62" s="125">
        <f>IF('Indicator Date hidden'!AK63="x","x",AJ$2-'Indicator Date hidden'!AK63)</f>
        <v>1</v>
      </c>
      <c r="AK62" s="125">
        <f>IF('Indicator Date hidden'!AL63="x","x",AK$2-'Indicator Date hidden'!AL63)</f>
        <v>1</v>
      </c>
      <c r="AL62" s="125" t="str">
        <f>IF('Indicator Date hidden'!AM63="x","x",AL$2-'Indicator Date hidden'!AM63)</f>
        <v>x</v>
      </c>
      <c r="AM62" s="125">
        <f>IF('Indicator Date hidden'!AN63="x","x",AM$2-'Indicator Date hidden'!AN63)</f>
        <v>1</v>
      </c>
      <c r="AN62" s="125">
        <f>IF('Indicator Date hidden'!AO63="x","x",AN$2-'Indicator Date hidden'!AO63)</f>
        <v>1</v>
      </c>
      <c r="AO62" s="125">
        <f>IF('Indicator Date hidden'!AP63="x","x",AO$2-'Indicator Date hidden'!AP63)</f>
        <v>1</v>
      </c>
      <c r="AP62" s="125" t="str">
        <f>IF('Indicator Date hidden'!AQ63="x","x",AP$2-'Indicator Date hidden'!AQ63)</f>
        <v>x</v>
      </c>
      <c r="AQ62" s="125">
        <f>IF('Indicator Date hidden'!AR63="x","x",AQ$2-'Indicator Date hidden'!AR63)</f>
        <v>0</v>
      </c>
      <c r="AR62" s="125">
        <f>IF('Indicator Date hidden'!AS63="x","x",AR$2-'Indicator Date hidden'!AS63)</f>
        <v>1</v>
      </c>
      <c r="AS62" s="125" t="str">
        <f>IF('Indicator Date hidden'!AT63="x","x",AS$2-'Indicator Date hidden'!AT63)</f>
        <v>x</v>
      </c>
      <c r="AT62" s="125">
        <f>IF('Indicator Date hidden'!AU63="x","x",AT$2-'Indicator Date hidden'!AU63)</f>
        <v>0</v>
      </c>
      <c r="AU62" s="125">
        <f>IF('Indicator Date hidden'!AV63="x","x",AU$2-'Indicator Date hidden'!AV63)</f>
        <v>0</v>
      </c>
      <c r="AV62" s="125">
        <f>IF('Indicator Date hidden'!AW63="x","x",AV$2-'Indicator Date hidden'!AW63)</f>
        <v>0</v>
      </c>
      <c r="AW62" s="125" t="str">
        <f>IF('Indicator Date hidden'!AX63="x","x",AW$2-'Indicator Date hidden'!AX63)</f>
        <v>x</v>
      </c>
      <c r="AX62" s="125">
        <f>IF('Indicator Date hidden'!AY63="x","x",AX$2-'Indicator Date hidden'!AY63)</f>
        <v>0</v>
      </c>
      <c r="AY62" s="125">
        <f>IF('Indicator Date hidden'!AZ63="x","x",AY$2-'Indicator Date hidden'!AZ63)</f>
        <v>1</v>
      </c>
      <c r="AZ62" s="125">
        <f>IF('Indicator Date hidden'!BA63="x","x",AZ$2-'Indicator Date hidden'!BA63)</f>
        <v>2</v>
      </c>
      <c r="BA62" s="125">
        <f>IF('Indicator Date hidden'!BB63="x","x",BA$2-'Indicator Date hidden'!BB63)</f>
        <v>0</v>
      </c>
      <c r="BB62" s="125">
        <f>IF('Indicator Date hidden'!BC63="x","x",BB$2-'Indicator Date hidden'!BC63)</f>
        <v>0</v>
      </c>
      <c r="BC62" s="125">
        <f>IF('Indicator Date hidden'!BD63="x","x",BC$2-'Indicator Date hidden'!BD63)</f>
        <v>0</v>
      </c>
      <c r="BD62" s="125" t="str">
        <f>IF('Indicator Date hidden'!BE63="x","x",BD$2-'Indicator Date hidden'!BE63)</f>
        <v>x</v>
      </c>
      <c r="BE62" s="125">
        <f>IF('Indicator Date hidden'!BF63="x","x",BE$2-'Indicator Date hidden'!BF63)</f>
        <v>2</v>
      </c>
      <c r="BF62" s="125">
        <f>IF('Indicator Date hidden'!BG63="x","x",BF$2-'Indicator Date hidden'!BG63)</f>
        <v>0</v>
      </c>
      <c r="BG62" s="125">
        <f>IF('Indicator Date hidden'!BH63="x","x",BG$2-'Indicator Date hidden'!BH63)</f>
        <v>0</v>
      </c>
      <c r="BH62" s="125">
        <f>IF('Indicator Date hidden'!BI63="x","x",BH$2-'Indicator Date hidden'!BI63)</f>
        <v>0</v>
      </c>
      <c r="BI62" s="125">
        <f>IF('Indicator Date hidden'!BJ63="x","x",BI$2-'Indicator Date hidden'!BJ63)</f>
        <v>0</v>
      </c>
      <c r="BJ62" s="125">
        <f>IF('Indicator Date hidden'!BK63="x","x",BJ$2-'Indicator Date hidden'!BK63)</f>
        <v>1</v>
      </c>
      <c r="BK62" s="125">
        <f>IF('Indicator Date hidden'!BL63="x","x",BK$2-'Indicator Date hidden'!BL63)</f>
        <v>1</v>
      </c>
      <c r="BL62" s="125">
        <f>IF('Indicator Date hidden'!BM63="x","x",BL$2-'Indicator Date hidden'!BM63)</f>
        <v>0</v>
      </c>
      <c r="BM62" s="125" t="str">
        <f>IF('Indicator Date hidden'!BN63="x","x",BM$2-'Indicator Date hidden'!BN63)</f>
        <v>x</v>
      </c>
      <c r="BN62" s="125">
        <f>IF('Indicator Date hidden'!BO63="x","x",BN$2-'Indicator Date hidden'!BO63)</f>
        <v>2</v>
      </c>
      <c r="BO62" s="125">
        <f>IF('Indicator Date hidden'!BP63="x","x",BO$2-'Indicator Date hidden'!BP63)</f>
        <v>1</v>
      </c>
      <c r="BP62" s="125">
        <f>IF('Indicator Date hidden'!BQ63="x","x",BP$2-'Indicator Date hidden'!BQ63)</f>
        <v>0</v>
      </c>
      <c r="BQ62" s="125">
        <f>IF('Indicator Date hidden'!BR63="x","x",BQ$2-'Indicator Date hidden'!BR63)</f>
        <v>0</v>
      </c>
      <c r="BR62" s="125">
        <f>IF('Indicator Date hidden'!BS63="x","x",BR$2-'Indicator Date hidden'!BS63)</f>
        <v>0</v>
      </c>
      <c r="BS62" s="125">
        <f>IF('Indicator Date hidden'!BT63="x","x",BS$2-'Indicator Date hidden'!BT63)</f>
        <v>2</v>
      </c>
      <c r="BT62" s="125">
        <f>IF('Indicator Date hidden'!BU63="x","x",BT$2-'Indicator Date hidden'!BU63)</f>
        <v>0</v>
      </c>
      <c r="BU62" s="125">
        <f>IF('Indicator Date hidden'!BV63="x","x",BU$2-'Indicator Date hidden'!BV63)</f>
        <v>0</v>
      </c>
      <c r="BV62" s="125">
        <f>IF('Indicator Date hidden'!BW63="x","x",BV$2-'Indicator Date hidden'!BW63)</f>
        <v>0</v>
      </c>
      <c r="BW62" s="125">
        <f>IF('Indicator Date hidden'!BX63="x","x",BW$2-'Indicator Date hidden'!BX63)</f>
        <v>0</v>
      </c>
      <c r="BX62" s="125">
        <f>IF('Indicator Date hidden'!BY63="x","x",BX$2-'Indicator Date hidden'!BY63)</f>
        <v>2</v>
      </c>
      <c r="BY62" s="3">
        <f t="shared" si="5"/>
        <v>27</v>
      </c>
      <c r="BZ62" s="126">
        <f t="shared" si="6"/>
        <v>0.40298507462686567</v>
      </c>
      <c r="CA62" s="3">
        <f t="shared" si="7"/>
        <v>18</v>
      </c>
      <c r="CB62" s="126">
        <f t="shared" si="8"/>
        <v>0.82966818565297296</v>
      </c>
      <c r="CC62" s="129">
        <f t="shared" si="9"/>
        <v>0</v>
      </c>
    </row>
    <row r="63" spans="1:81" x14ac:dyDescent="0.3">
      <c r="A63" t="s">
        <v>112</v>
      </c>
      <c r="B63" s="125">
        <f>IF('Indicator Date hidden'!C64="x","x",B$2-'Indicator Date hidden'!C64)</f>
        <v>0</v>
      </c>
      <c r="C63" s="125">
        <f>IF('Indicator Date hidden'!D64="x","x",C$2-'Indicator Date hidden'!D64)</f>
        <v>0</v>
      </c>
      <c r="D63" s="125">
        <f>IF('Indicator Date hidden'!E64="x","x",D$2-'Indicator Date hidden'!E64)</f>
        <v>0</v>
      </c>
      <c r="E63" s="125">
        <f>IF('Indicator Date hidden'!F64="x","x",E$2-'Indicator Date hidden'!F64)</f>
        <v>0</v>
      </c>
      <c r="F63" s="125">
        <f>IF('Indicator Date hidden'!G64="x","x",F$2-'Indicator Date hidden'!G64)</f>
        <v>0</v>
      </c>
      <c r="G63" s="125">
        <f>IF('Indicator Date hidden'!H64="x","x",G$2-'Indicator Date hidden'!H64)</f>
        <v>0</v>
      </c>
      <c r="H63" s="125">
        <f>IF('Indicator Date hidden'!I64="x","x",H$2-'Indicator Date hidden'!I64)</f>
        <v>0</v>
      </c>
      <c r="I63" s="125">
        <f>IF('Indicator Date hidden'!J64="x","x",I$2-'Indicator Date hidden'!J64)</f>
        <v>0</v>
      </c>
      <c r="J63" s="125">
        <f>IF('Indicator Date hidden'!K64="x","x",J$2-'Indicator Date hidden'!K64)</f>
        <v>0</v>
      </c>
      <c r="K63" s="125">
        <f>IF('Indicator Date hidden'!L64="x","x",K$2-'Indicator Date hidden'!L64)</f>
        <v>0</v>
      </c>
      <c r="L63" s="125">
        <f>IF('Indicator Date hidden'!M64="x","x",L$2-'Indicator Date hidden'!M64)</f>
        <v>0</v>
      </c>
      <c r="M63" s="125">
        <f>IF('Indicator Date hidden'!N64="x","x",M$2-'Indicator Date hidden'!N64)</f>
        <v>0</v>
      </c>
      <c r="N63" s="125">
        <f>IF('Indicator Date hidden'!O64="x","x",N$2-'Indicator Date hidden'!O64)</f>
        <v>0</v>
      </c>
      <c r="O63" s="125">
        <f>IF('Indicator Date hidden'!P64="x","x",O$2-'Indicator Date hidden'!P64)</f>
        <v>0</v>
      </c>
      <c r="P63" s="125">
        <f>IF('Indicator Date hidden'!Q64="x","x",P$2-'Indicator Date hidden'!Q64)</f>
        <v>0</v>
      </c>
      <c r="Q63" s="125">
        <f>IF('Indicator Date hidden'!R64="x","x",Q$2-'Indicator Date hidden'!R64)</f>
        <v>0</v>
      </c>
      <c r="R63" s="125">
        <f>IF('Indicator Date hidden'!S64="x","x",R$2-'Indicator Date hidden'!S64)</f>
        <v>0</v>
      </c>
      <c r="S63" s="125">
        <f>IF('Indicator Date hidden'!T64="x","x",S$2-'Indicator Date hidden'!T64)</f>
        <v>0</v>
      </c>
      <c r="T63" s="125">
        <f>IF('Indicator Date hidden'!U64="x","x",T$2-'Indicator Date hidden'!U64)</f>
        <v>0</v>
      </c>
      <c r="U63" s="125">
        <f>IF('Indicator Date hidden'!V64="x","x",U$2-'Indicator Date hidden'!V64)</f>
        <v>0</v>
      </c>
      <c r="V63" s="125">
        <f>IF('Indicator Date hidden'!W64="x","x",V$2-'Indicator Date hidden'!W64)</f>
        <v>0</v>
      </c>
      <c r="W63" s="125">
        <f>IF('Indicator Date hidden'!X64="x","x",W$2-'Indicator Date hidden'!X64)</f>
        <v>0</v>
      </c>
      <c r="X63" s="125">
        <f>IF('Indicator Date hidden'!Y64="x","x",X$2-'Indicator Date hidden'!Y64)</f>
        <v>0</v>
      </c>
      <c r="Y63" s="125">
        <f>IF('Indicator Date hidden'!Z64="x","x",Y$2-'Indicator Date hidden'!Z64)</f>
        <v>0</v>
      </c>
      <c r="Z63" s="125">
        <f>IF('Indicator Date hidden'!AA64="x","x",Z$2-'Indicator Date hidden'!AA64)</f>
        <v>4</v>
      </c>
      <c r="AA63" s="125">
        <f>IF('Indicator Date hidden'!AB64="x","x",AA$2-'Indicator Date hidden'!AB64)</f>
        <v>0</v>
      </c>
      <c r="AB63" s="125" t="str">
        <f>IF('Indicator Date hidden'!AC64="x","x",AB$2-'Indicator Date hidden'!AC64)</f>
        <v>x</v>
      </c>
      <c r="AC63" s="125">
        <f>IF('Indicator Date hidden'!AD64="x","x",AC$2-'Indicator Date hidden'!AD64)</f>
        <v>4</v>
      </c>
      <c r="AD63" s="125">
        <f>IF('Indicator Date hidden'!AE64="x","x",AD$2-'Indicator Date hidden'!AE64)</f>
        <v>0</v>
      </c>
      <c r="AE63" s="125">
        <f>IF('Indicator Date hidden'!AF64="x","x",AE$2-'Indicator Date hidden'!AF64)</f>
        <v>0</v>
      </c>
      <c r="AF63" s="125">
        <f>IF('Indicator Date hidden'!AG64="x","x",AF$2-'Indicator Date hidden'!AG64)</f>
        <v>0</v>
      </c>
      <c r="AG63" s="125">
        <f>IF('Indicator Date hidden'!AH64="x","x",AG$2-'Indicator Date hidden'!AH64)</f>
        <v>0</v>
      </c>
      <c r="AH63" s="125">
        <f>IF('Indicator Date hidden'!AI64="x","x",AH$2-'Indicator Date hidden'!AI64)</f>
        <v>0</v>
      </c>
      <c r="AI63" s="125">
        <f>IF('Indicator Date hidden'!AJ64="x","x",AI$2-'Indicator Date hidden'!AJ64)</f>
        <v>1</v>
      </c>
      <c r="AJ63" s="125">
        <f>IF('Indicator Date hidden'!AK64="x","x",AJ$2-'Indicator Date hidden'!AK64)</f>
        <v>1</v>
      </c>
      <c r="AK63" s="125">
        <f>IF('Indicator Date hidden'!AL64="x","x",AK$2-'Indicator Date hidden'!AL64)</f>
        <v>1</v>
      </c>
      <c r="AL63" s="125">
        <f>IF('Indicator Date hidden'!AM64="x","x",AL$2-'Indicator Date hidden'!AM64)</f>
        <v>6</v>
      </c>
      <c r="AM63" s="125">
        <f>IF('Indicator Date hidden'!AN64="x","x",AM$2-'Indicator Date hidden'!AN64)</f>
        <v>1</v>
      </c>
      <c r="AN63" s="125">
        <f>IF('Indicator Date hidden'!AO64="x","x",AN$2-'Indicator Date hidden'!AO64)</f>
        <v>1</v>
      </c>
      <c r="AO63" s="125">
        <f>IF('Indicator Date hidden'!AP64="x","x",AO$2-'Indicator Date hidden'!AP64)</f>
        <v>1</v>
      </c>
      <c r="AP63" s="125">
        <f>IF('Indicator Date hidden'!AQ64="x","x",AP$2-'Indicator Date hidden'!AQ64)</f>
        <v>1</v>
      </c>
      <c r="AQ63" s="125">
        <f>IF('Indicator Date hidden'!AR64="x","x",AQ$2-'Indicator Date hidden'!AR64)</f>
        <v>3</v>
      </c>
      <c r="AR63" s="125">
        <f>IF('Indicator Date hidden'!AS64="x","x",AR$2-'Indicator Date hidden'!AS64)</f>
        <v>1</v>
      </c>
      <c r="AS63" s="125">
        <f>IF('Indicator Date hidden'!AT64="x","x",AS$2-'Indicator Date hidden'!AT64)</f>
        <v>5</v>
      </c>
      <c r="AT63" s="125">
        <f>IF('Indicator Date hidden'!AU64="x","x",AT$2-'Indicator Date hidden'!AU64)</f>
        <v>0</v>
      </c>
      <c r="AU63" s="125">
        <f>IF('Indicator Date hidden'!AV64="x","x",AU$2-'Indicator Date hidden'!AV64)</f>
        <v>0</v>
      </c>
      <c r="AV63" s="125">
        <f>IF('Indicator Date hidden'!AW64="x","x",AV$2-'Indicator Date hidden'!AW64)</f>
        <v>0</v>
      </c>
      <c r="AW63" s="125">
        <f>IF('Indicator Date hidden'!AX64="x","x",AW$2-'Indicator Date hidden'!AX64)</f>
        <v>0</v>
      </c>
      <c r="AX63" s="125">
        <f>IF('Indicator Date hidden'!AY64="x","x",AX$2-'Indicator Date hidden'!AY64)</f>
        <v>0</v>
      </c>
      <c r="AY63" s="125">
        <f>IF('Indicator Date hidden'!AZ64="x","x",AY$2-'Indicator Date hidden'!AZ64)</f>
        <v>1</v>
      </c>
      <c r="AZ63" s="125">
        <f>IF('Indicator Date hidden'!BA64="x","x",AZ$2-'Indicator Date hidden'!BA64)</f>
        <v>0</v>
      </c>
      <c r="BA63" s="125">
        <f>IF('Indicator Date hidden'!BB64="x","x",BA$2-'Indicator Date hidden'!BB64)</f>
        <v>0</v>
      </c>
      <c r="BB63" s="125">
        <f>IF('Indicator Date hidden'!BC64="x","x",BB$2-'Indicator Date hidden'!BC64)</f>
        <v>0</v>
      </c>
      <c r="BC63" s="125">
        <f>IF('Indicator Date hidden'!BD64="x","x",BC$2-'Indicator Date hidden'!BD64)</f>
        <v>0</v>
      </c>
      <c r="BD63" s="125" t="str">
        <f>IF('Indicator Date hidden'!BE64="x","x",BD$2-'Indicator Date hidden'!BE64)</f>
        <v>x</v>
      </c>
      <c r="BE63" s="125">
        <f>IF('Indicator Date hidden'!BF64="x","x",BE$2-'Indicator Date hidden'!BF64)</f>
        <v>2</v>
      </c>
      <c r="BF63" s="125">
        <f>IF('Indicator Date hidden'!BG64="x","x",BF$2-'Indicator Date hidden'!BG64)</f>
        <v>0</v>
      </c>
      <c r="BG63" s="125">
        <f>IF('Indicator Date hidden'!BH64="x","x",BG$2-'Indicator Date hidden'!BH64)</f>
        <v>0</v>
      </c>
      <c r="BH63" s="125">
        <f>IF('Indicator Date hidden'!BI64="x","x",BH$2-'Indicator Date hidden'!BI64)</f>
        <v>0</v>
      </c>
      <c r="BI63" s="125">
        <f>IF('Indicator Date hidden'!BJ64="x","x",BI$2-'Indicator Date hidden'!BJ64)</f>
        <v>0</v>
      </c>
      <c r="BJ63" s="125">
        <f>IF('Indicator Date hidden'!BK64="x","x",BJ$2-'Indicator Date hidden'!BK64)</f>
        <v>1</v>
      </c>
      <c r="BK63" s="125">
        <f>IF('Indicator Date hidden'!BL64="x","x",BK$2-'Indicator Date hidden'!BL64)</f>
        <v>1</v>
      </c>
      <c r="BL63" s="125">
        <f>IF('Indicator Date hidden'!BM64="x","x",BL$2-'Indicator Date hidden'!BM64)</f>
        <v>0</v>
      </c>
      <c r="BM63" s="125">
        <f>IF('Indicator Date hidden'!BN64="x","x",BM$2-'Indicator Date hidden'!BN64)</f>
        <v>3</v>
      </c>
      <c r="BN63" s="125">
        <f>IF('Indicator Date hidden'!BO64="x","x",BN$2-'Indicator Date hidden'!BO64)</f>
        <v>2</v>
      </c>
      <c r="BO63" s="125">
        <f>IF('Indicator Date hidden'!BP64="x","x",BO$2-'Indicator Date hidden'!BP64)</f>
        <v>1</v>
      </c>
      <c r="BP63" s="125">
        <f>IF('Indicator Date hidden'!BQ64="x","x",BP$2-'Indicator Date hidden'!BQ64)</f>
        <v>0</v>
      </c>
      <c r="BQ63" s="125">
        <f>IF('Indicator Date hidden'!BR64="x","x",BQ$2-'Indicator Date hidden'!BR64)</f>
        <v>0</v>
      </c>
      <c r="BR63" s="125">
        <f>IF('Indicator Date hidden'!BS64="x","x",BR$2-'Indicator Date hidden'!BS64)</f>
        <v>0</v>
      </c>
      <c r="BS63" s="125">
        <f>IF('Indicator Date hidden'!BT64="x","x",BS$2-'Indicator Date hidden'!BT64)</f>
        <v>2</v>
      </c>
      <c r="BT63" s="125">
        <f>IF('Indicator Date hidden'!BU64="x","x",BT$2-'Indicator Date hidden'!BU64)</f>
        <v>0</v>
      </c>
      <c r="BU63" s="125" t="str">
        <f>IF('Indicator Date hidden'!BV64="x","x",BU$2-'Indicator Date hidden'!BV64)</f>
        <v>x</v>
      </c>
      <c r="BV63" s="125" t="str">
        <f>IF('Indicator Date hidden'!BW64="x","x",BV$2-'Indicator Date hidden'!BW64)</f>
        <v>x</v>
      </c>
      <c r="BW63" s="125">
        <f>IF('Indicator Date hidden'!BX64="x","x",BW$2-'Indicator Date hidden'!BX64)</f>
        <v>0</v>
      </c>
      <c r="BX63" s="125">
        <f>IF('Indicator Date hidden'!BY64="x","x",BX$2-'Indicator Date hidden'!BY64)</f>
        <v>2</v>
      </c>
      <c r="BY63" s="3">
        <f t="shared" si="5"/>
        <v>45</v>
      </c>
      <c r="BZ63" s="126">
        <f t="shared" si="6"/>
        <v>0.63380281690140849</v>
      </c>
      <c r="CA63" s="3">
        <f t="shared" si="7"/>
        <v>22</v>
      </c>
      <c r="CB63" s="126">
        <f t="shared" si="8"/>
        <v>1.247413511294903</v>
      </c>
      <c r="CC63" s="129">
        <f t="shared" si="9"/>
        <v>0</v>
      </c>
    </row>
    <row r="64" spans="1:81" x14ac:dyDescent="0.3">
      <c r="A64" t="s">
        <v>114</v>
      </c>
      <c r="B64" s="125">
        <f>IF('Indicator Date hidden'!C65="x","x",B$2-'Indicator Date hidden'!C65)</f>
        <v>0</v>
      </c>
      <c r="C64" s="125">
        <f>IF('Indicator Date hidden'!D65="x","x",C$2-'Indicator Date hidden'!D65)</f>
        <v>0</v>
      </c>
      <c r="D64" s="125">
        <f>IF('Indicator Date hidden'!E65="x","x",D$2-'Indicator Date hidden'!E65)</f>
        <v>0</v>
      </c>
      <c r="E64" s="125">
        <f>IF('Indicator Date hidden'!F65="x","x",E$2-'Indicator Date hidden'!F65)</f>
        <v>0</v>
      </c>
      <c r="F64" s="125">
        <f>IF('Indicator Date hidden'!G65="x","x",F$2-'Indicator Date hidden'!G65)</f>
        <v>0</v>
      </c>
      <c r="G64" s="125">
        <f>IF('Indicator Date hidden'!H65="x","x",G$2-'Indicator Date hidden'!H65)</f>
        <v>0</v>
      </c>
      <c r="H64" s="125">
        <f>IF('Indicator Date hidden'!I65="x","x",H$2-'Indicator Date hidden'!I65)</f>
        <v>0</v>
      </c>
      <c r="I64" s="125">
        <f>IF('Indicator Date hidden'!J65="x","x",I$2-'Indicator Date hidden'!J65)</f>
        <v>0</v>
      </c>
      <c r="J64" s="125">
        <f>IF('Indicator Date hidden'!K65="x","x",J$2-'Indicator Date hidden'!K65)</f>
        <v>0</v>
      </c>
      <c r="K64" s="125">
        <f>IF('Indicator Date hidden'!L65="x","x",K$2-'Indicator Date hidden'!L65)</f>
        <v>0</v>
      </c>
      <c r="L64" s="125">
        <f>IF('Indicator Date hidden'!M65="x","x",L$2-'Indicator Date hidden'!M65)</f>
        <v>0</v>
      </c>
      <c r="M64" s="125">
        <f>IF('Indicator Date hidden'!N65="x","x",M$2-'Indicator Date hidden'!N65)</f>
        <v>0</v>
      </c>
      <c r="N64" s="125">
        <f>IF('Indicator Date hidden'!O65="x","x",N$2-'Indicator Date hidden'!O65)</f>
        <v>0</v>
      </c>
      <c r="O64" s="125">
        <f>IF('Indicator Date hidden'!P65="x","x",O$2-'Indicator Date hidden'!P65)</f>
        <v>0</v>
      </c>
      <c r="P64" s="125">
        <f>IF('Indicator Date hidden'!Q65="x","x",P$2-'Indicator Date hidden'!Q65)</f>
        <v>0</v>
      </c>
      <c r="Q64" s="125">
        <f>IF('Indicator Date hidden'!R65="x","x",Q$2-'Indicator Date hidden'!R65)</f>
        <v>0</v>
      </c>
      <c r="R64" s="125">
        <f>IF('Indicator Date hidden'!S65="x","x",R$2-'Indicator Date hidden'!S65)</f>
        <v>0</v>
      </c>
      <c r="S64" s="125">
        <f>IF('Indicator Date hidden'!T65="x","x",S$2-'Indicator Date hidden'!T65)</f>
        <v>0</v>
      </c>
      <c r="T64" s="125">
        <f>IF('Indicator Date hidden'!U65="x","x",T$2-'Indicator Date hidden'!U65)</f>
        <v>0</v>
      </c>
      <c r="U64" s="125">
        <f>IF('Indicator Date hidden'!V65="x","x",U$2-'Indicator Date hidden'!V65)</f>
        <v>0</v>
      </c>
      <c r="V64" s="125">
        <f>IF('Indicator Date hidden'!W65="x","x",V$2-'Indicator Date hidden'!W65)</f>
        <v>0</v>
      </c>
      <c r="W64" s="125">
        <f>IF('Indicator Date hidden'!X65="x","x",W$2-'Indicator Date hidden'!X65)</f>
        <v>0</v>
      </c>
      <c r="X64" s="125">
        <f>IF('Indicator Date hidden'!Y65="x","x",X$2-'Indicator Date hidden'!Y65)</f>
        <v>0</v>
      </c>
      <c r="Y64" s="125">
        <f>IF('Indicator Date hidden'!Z65="x","x",Y$2-'Indicator Date hidden'!Z65)</f>
        <v>0</v>
      </c>
      <c r="Z64" s="125">
        <f>IF('Indicator Date hidden'!AA65="x","x",Z$2-'Indicator Date hidden'!AA65)</f>
        <v>3</v>
      </c>
      <c r="AA64" s="125">
        <f>IF('Indicator Date hidden'!AB65="x","x",AA$2-'Indicator Date hidden'!AB65)</f>
        <v>0</v>
      </c>
      <c r="AB64" s="125">
        <f>IF('Indicator Date hidden'!AC65="x","x",AB$2-'Indicator Date hidden'!AC65)</f>
        <v>0</v>
      </c>
      <c r="AC64" s="125">
        <f>IF('Indicator Date hidden'!AD65="x","x",AC$2-'Indicator Date hidden'!AD65)</f>
        <v>0</v>
      </c>
      <c r="AD64" s="125">
        <f>IF('Indicator Date hidden'!AE65="x","x",AD$2-'Indicator Date hidden'!AE65)</f>
        <v>0</v>
      </c>
      <c r="AE64" s="125">
        <f>IF('Indicator Date hidden'!AF65="x","x",AE$2-'Indicator Date hidden'!AF65)</f>
        <v>0</v>
      </c>
      <c r="AF64" s="125">
        <f>IF('Indicator Date hidden'!AG65="x","x",AF$2-'Indicator Date hidden'!AG65)</f>
        <v>0</v>
      </c>
      <c r="AG64" s="125">
        <f>IF('Indicator Date hidden'!AH65="x","x",AG$2-'Indicator Date hidden'!AH65)</f>
        <v>0</v>
      </c>
      <c r="AH64" s="125">
        <f>IF('Indicator Date hidden'!AI65="x","x",AH$2-'Indicator Date hidden'!AI65)</f>
        <v>0</v>
      </c>
      <c r="AI64" s="125">
        <f>IF('Indicator Date hidden'!AJ65="x","x",AI$2-'Indicator Date hidden'!AJ65)</f>
        <v>1</v>
      </c>
      <c r="AJ64" s="125">
        <f>IF('Indicator Date hidden'!AK65="x","x",AJ$2-'Indicator Date hidden'!AK65)</f>
        <v>1</v>
      </c>
      <c r="AK64" s="125">
        <f>IF('Indicator Date hidden'!AL65="x","x",AK$2-'Indicator Date hidden'!AL65)</f>
        <v>1</v>
      </c>
      <c r="AL64" s="125">
        <f>IF('Indicator Date hidden'!AM65="x","x",AL$2-'Indicator Date hidden'!AM65)</f>
        <v>5</v>
      </c>
      <c r="AM64" s="125">
        <f>IF('Indicator Date hidden'!AN65="x","x",AM$2-'Indicator Date hidden'!AN65)</f>
        <v>1</v>
      </c>
      <c r="AN64" s="125">
        <f>IF('Indicator Date hidden'!AO65="x","x",AN$2-'Indicator Date hidden'!AO65)</f>
        <v>1</v>
      </c>
      <c r="AO64" s="125">
        <f>IF('Indicator Date hidden'!AP65="x","x",AO$2-'Indicator Date hidden'!AP65)</f>
        <v>1</v>
      </c>
      <c r="AP64" s="125">
        <f>IF('Indicator Date hidden'!AQ65="x","x",AP$2-'Indicator Date hidden'!AQ65)</f>
        <v>1</v>
      </c>
      <c r="AQ64" s="125">
        <f>IF('Indicator Date hidden'!AR65="x","x",AQ$2-'Indicator Date hidden'!AR65)</f>
        <v>0</v>
      </c>
      <c r="AR64" s="125">
        <f>IF('Indicator Date hidden'!AS65="x","x",AR$2-'Indicator Date hidden'!AS65)</f>
        <v>1</v>
      </c>
      <c r="AS64" s="125">
        <f>IF('Indicator Date hidden'!AT65="x","x",AS$2-'Indicator Date hidden'!AT65)</f>
        <v>4</v>
      </c>
      <c r="AT64" s="125">
        <f>IF('Indicator Date hidden'!AU65="x","x",AT$2-'Indicator Date hidden'!AU65)</f>
        <v>0</v>
      </c>
      <c r="AU64" s="125">
        <f>IF('Indicator Date hidden'!AV65="x","x",AU$2-'Indicator Date hidden'!AV65)</f>
        <v>0</v>
      </c>
      <c r="AV64" s="125">
        <f>IF('Indicator Date hidden'!AW65="x","x",AV$2-'Indicator Date hidden'!AW65)</f>
        <v>0</v>
      </c>
      <c r="AW64" s="125">
        <f>IF('Indicator Date hidden'!AX65="x","x",AW$2-'Indicator Date hidden'!AX65)</f>
        <v>0</v>
      </c>
      <c r="AX64" s="125">
        <f>IF('Indicator Date hidden'!AY65="x","x",AX$2-'Indicator Date hidden'!AY65)</f>
        <v>0</v>
      </c>
      <c r="AY64" s="125">
        <f>IF('Indicator Date hidden'!AZ65="x","x",AY$2-'Indicator Date hidden'!AZ65)</f>
        <v>1</v>
      </c>
      <c r="AZ64" s="125">
        <f>IF('Indicator Date hidden'!BA65="x","x",AZ$2-'Indicator Date hidden'!BA65)</f>
        <v>2</v>
      </c>
      <c r="BA64" s="125">
        <f>IF('Indicator Date hidden'!BB65="x","x",BA$2-'Indicator Date hidden'!BB65)</f>
        <v>0</v>
      </c>
      <c r="BB64" s="125">
        <f>IF('Indicator Date hidden'!BC65="x","x",BB$2-'Indicator Date hidden'!BC65)</f>
        <v>0</v>
      </c>
      <c r="BC64" s="125">
        <f>IF('Indicator Date hidden'!BD65="x","x",BC$2-'Indicator Date hidden'!BD65)</f>
        <v>0</v>
      </c>
      <c r="BD64" s="125" t="str">
        <f>IF('Indicator Date hidden'!BE65="x","x",BD$2-'Indicator Date hidden'!BE65)</f>
        <v>x</v>
      </c>
      <c r="BE64" s="125">
        <f>IF('Indicator Date hidden'!BF65="x","x",BE$2-'Indicator Date hidden'!BF65)</f>
        <v>2</v>
      </c>
      <c r="BF64" s="125">
        <f>IF('Indicator Date hidden'!BG65="x","x",BF$2-'Indicator Date hidden'!BG65)</f>
        <v>0</v>
      </c>
      <c r="BG64" s="125">
        <f>IF('Indicator Date hidden'!BH65="x","x",BG$2-'Indicator Date hidden'!BH65)</f>
        <v>0</v>
      </c>
      <c r="BH64" s="125">
        <f>IF('Indicator Date hidden'!BI65="x","x",BH$2-'Indicator Date hidden'!BI65)</f>
        <v>0</v>
      </c>
      <c r="BI64" s="125">
        <f>IF('Indicator Date hidden'!BJ65="x","x",BI$2-'Indicator Date hidden'!BJ65)</f>
        <v>0</v>
      </c>
      <c r="BJ64" s="125">
        <f>IF('Indicator Date hidden'!BK65="x","x",BJ$2-'Indicator Date hidden'!BK65)</f>
        <v>1</v>
      </c>
      <c r="BK64" s="125">
        <f>IF('Indicator Date hidden'!BL65="x","x",BK$2-'Indicator Date hidden'!BL65)</f>
        <v>1</v>
      </c>
      <c r="BL64" s="125">
        <f>IF('Indicator Date hidden'!BM65="x","x",BL$2-'Indicator Date hidden'!BM65)</f>
        <v>0</v>
      </c>
      <c r="BM64" s="125">
        <f>IF('Indicator Date hidden'!BN65="x","x",BM$2-'Indicator Date hidden'!BN65)</f>
        <v>3</v>
      </c>
      <c r="BN64" s="125">
        <f>IF('Indicator Date hidden'!BO65="x","x",BN$2-'Indicator Date hidden'!BO65)</f>
        <v>2</v>
      </c>
      <c r="BO64" s="125">
        <f>IF('Indicator Date hidden'!BP65="x","x",BO$2-'Indicator Date hidden'!BP65)</f>
        <v>1</v>
      </c>
      <c r="BP64" s="125">
        <f>IF('Indicator Date hidden'!BQ65="x","x",BP$2-'Indicator Date hidden'!BQ65)</f>
        <v>0</v>
      </c>
      <c r="BQ64" s="125">
        <f>IF('Indicator Date hidden'!BR65="x","x",BQ$2-'Indicator Date hidden'!BR65)</f>
        <v>0</v>
      </c>
      <c r="BR64" s="125">
        <f>IF('Indicator Date hidden'!BS65="x","x",BR$2-'Indicator Date hidden'!BS65)</f>
        <v>0</v>
      </c>
      <c r="BS64" s="125">
        <f>IF('Indicator Date hidden'!BT65="x","x",BS$2-'Indicator Date hidden'!BT65)</f>
        <v>3</v>
      </c>
      <c r="BT64" s="125">
        <f>IF('Indicator Date hidden'!BU65="x","x",BT$2-'Indicator Date hidden'!BU65)</f>
        <v>0</v>
      </c>
      <c r="BU64" s="125">
        <f>IF('Indicator Date hidden'!BV65="x","x",BU$2-'Indicator Date hidden'!BV65)</f>
        <v>0</v>
      </c>
      <c r="BV64" s="125">
        <f>IF('Indicator Date hidden'!BW65="x","x",BV$2-'Indicator Date hidden'!BW65)</f>
        <v>0</v>
      </c>
      <c r="BW64" s="125">
        <f>IF('Indicator Date hidden'!BX65="x","x",BW$2-'Indicator Date hidden'!BX65)</f>
        <v>0</v>
      </c>
      <c r="BX64" s="125">
        <f>IF('Indicator Date hidden'!BY65="x","x",BX$2-'Indicator Date hidden'!BY65)</f>
        <v>2</v>
      </c>
      <c r="BY64" s="3">
        <f t="shared" si="5"/>
        <v>38</v>
      </c>
      <c r="BZ64" s="126">
        <f t="shared" si="6"/>
        <v>0.51351351351351349</v>
      </c>
      <c r="CA64" s="3">
        <f t="shared" si="7"/>
        <v>21</v>
      </c>
      <c r="CB64" s="126">
        <f t="shared" si="8"/>
        <v>1.0166617769623798</v>
      </c>
      <c r="CC64" s="129">
        <f t="shared" si="9"/>
        <v>0</v>
      </c>
    </row>
    <row r="65" spans="1:81" x14ac:dyDescent="0.3">
      <c r="A65" t="s">
        <v>116</v>
      </c>
      <c r="B65" s="125">
        <f>IF('Indicator Date hidden'!C66="x","x",B$2-'Indicator Date hidden'!C66)</f>
        <v>0</v>
      </c>
      <c r="C65" s="125">
        <f>IF('Indicator Date hidden'!D66="x","x",C$2-'Indicator Date hidden'!D66)</f>
        <v>0</v>
      </c>
      <c r="D65" s="125">
        <f>IF('Indicator Date hidden'!E66="x","x",D$2-'Indicator Date hidden'!E66)</f>
        <v>0</v>
      </c>
      <c r="E65" s="125">
        <f>IF('Indicator Date hidden'!F66="x","x",E$2-'Indicator Date hidden'!F66)</f>
        <v>0</v>
      </c>
      <c r="F65" s="125">
        <f>IF('Indicator Date hidden'!G66="x","x",F$2-'Indicator Date hidden'!G66)</f>
        <v>0</v>
      </c>
      <c r="G65" s="125">
        <f>IF('Indicator Date hidden'!H66="x","x",G$2-'Indicator Date hidden'!H66)</f>
        <v>0</v>
      </c>
      <c r="H65" s="125">
        <f>IF('Indicator Date hidden'!I66="x","x",H$2-'Indicator Date hidden'!I66)</f>
        <v>0</v>
      </c>
      <c r="I65" s="125">
        <f>IF('Indicator Date hidden'!J66="x","x",I$2-'Indicator Date hidden'!J66)</f>
        <v>0</v>
      </c>
      <c r="J65" s="125">
        <f>IF('Indicator Date hidden'!K66="x","x",J$2-'Indicator Date hidden'!K66)</f>
        <v>0</v>
      </c>
      <c r="K65" s="125">
        <f>IF('Indicator Date hidden'!L66="x","x",K$2-'Indicator Date hidden'!L66)</f>
        <v>0</v>
      </c>
      <c r="L65" s="125">
        <f>IF('Indicator Date hidden'!M66="x","x",L$2-'Indicator Date hidden'!M66)</f>
        <v>0</v>
      </c>
      <c r="M65" s="125">
        <f>IF('Indicator Date hidden'!N66="x","x",M$2-'Indicator Date hidden'!N66)</f>
        <v>0</v>
      </c>
      <c r="N65" s="125">
        <f>IF('Indicator Date hidden'!O66="x","x",N$2-'Indicator Date hidden'!O66)</f>
        <v>0</v>
      </c>
      <c r="O65" s="125">
        <f>IF('Indicator Date hidden'!P66="x","x",O$2-'Indicator Date hidden'!P66)</f>
        <v>0</v>
      </c>
      <c r="P65" s="125">
        <f>IF('Indicator Date hidden'!Q66="x","x",P$2-'Indicator Date hidden'!Q66)</f>
        <v>0</v>
      </c>
      <c r="Q65" s="125">
        <f>IF('Indicator Date hidden'!R66="x","x",Q$2-'Indicator Date hidden'!R66)</f>
        <v>0</v>
      </c>
      <c r="R65" s="125">
        <f>IF('Indicator Date hidden'!S66="x","x",R$2-'Indicator Date hidden'!S66)</f>
        <v>0</v>
      </c>
      <c r="S65" s="125">
        <f>IF('Indicator Date hidden'!T66="x","x",S$2-'Indicator Date hidden'!T66)</f>
        <v>0</v>
      </c>
      <c r="T65" s="125">
        <f>IF('Indicator Date hidden'!U66="x","x",T$2-'Indicator Date hidden'!U66)</f>
        <v>0</v>
      </c>
      <c r="U65" s="125">
        <f>IF('Indicator Date hidden'!V66="x","x",U$2-'Indicator Date hidden'!V66)</f>
        <v>0</v>
      </c>
      <c r="V65" s="125">
        <f>IF('Indicator Date hidden'!W66="x","x",V$2-'Indicator Date hidden'!W66)</f>
        <v>0</v>
      </c>
      <c r="W65" s="125">
        <f>IF('Indicator Date hidden'!X66="x","x",W$2-'Indicator Date hidden'!X66)</f>
        <v>0</v>
      </c>
      <c r="X65" s="125">
        <f>IF('Indicator Date hidden'!Y66="x","x",X$2-'Indicator Date hidden'!Y66)</f>
        <v>0</v>
      </c>
      <c r="Y65" s="125">
        <f>IF('Indicator Date hidden'!Z66="x","x",Y$2-'Indicator Date hidden'!Z66)</f>
        <v>0</v>
      </c>
      <c r="Z65" s="125" t="str">
        <f>IF('Indicator Date hidden'!AA66="x","x",Z$2-'Indicator Date hidden'!AA66)</f>
        <v>x</v>
      </c>
      <c r="AA65" s="125">
        <f>IF('Indicator Date hidden'!AB66="x","x",AA$2-'Indicator Date hidden'!AB66)</f>
        <v>0</v>
      </c>
      <c r="AB65" s="125" t="str">
        <f>IF('Indicator Date hidden'!AC66="x","x",AB$2-'Indicator Date hidden'!AC66)</f>
        <v>x</v>
      </c>
      <c r="AC65" s="125">
        <f>IF('Indicator Date hidden'!AD66="x","x",AC$2-'Indicator Date hidden'!AD66)</f>
        <v>0</v>
      </c>
      <c r="AD65" s="125">
        <f>IF('Indicator Date hidden'!AE66="x","x",AD$2-'Indicator Date hidden'!AE66)</f>
        <v>0</v>
      </c>
      <c r="AE65" s="125">
        <f>IF('Indicator Date hidden'!AF66="x","x",AE$2-'Indicator Date hidden'!AF66)</f>
        <v>0</v>
      </c>
      <c r="AF65" s="125">
        <f>IF('Indicator Date hidden'!AG66="x","x",AF$2-'Indicator Date hidden'!AG66)</f>
        <v>0</v>
      </c>
      <c r="AG65" s="125">
        <f>IF('Indicator Date hidden'!AH66="x","x",AG$2-'Indicator Date hidden'!AH66)</f>
        <v>0</v>
      </c>
      <c r="AH65" s="125">
        <f>IF('Indicator Date hidden'!AI66="x","x",AH$2-'Indicator Date hidden'!AI66)</f>
        <v>0</v>
      </c>
      <c r="AI65" s="125">
        <f>IF('Indicator Date hidden'!AJ66="x","x",AI$2-'Indicator Date hidden'!AJ66)</f>
        <v>1</v>
      </c>
      <c r="AJ65" s="125">
        <f>IF('Indicator Date hidden'!AK66="x","x",AJ$2-'Indicator Date hidden'!AK66)</f>
        <v>1</v>
      </c>
      <c r="AK65" s="125">
        <f>IF('Indicator Date hidden'!AL66="x","x",AK$2-'Indicator Date hidden'!AL66)</f>
        <v>1</v>
      </c>
      <c r="AL65" s="125" t="str">
        <f>IF('Indicator Date hidden'!AM66="x","x",AL$2-'Indicator Date hidden'!AM66)</f>
        <v>x</v>
      </c>
      <c r="AM65" s="125">
        <f>IF('Indicator Date hidden'!AN66="x","x",AM$2-'Indicator Date hidden'!AN66)</f>
        <v>1</v>
      </c>
      <c r="AN65" s="125">
        <f>IF('Indicator Date hidden'!AO66="x","x",AN$2-'Indicator Date hidden'!AO66)</f>
        <v>1</v>
      </c>
      <c r="AO65" s="125">
        <f>IF('Indicator Date hidden'!AP66="x","x",AO$2-'Indicator Date hidden'!AP66)</f>
        <v>1</v>
      </c>
      <c r="AP65" s="125">
        <f>IF('Indicator Date hidden'!AQ66="x","x",AP$2-'Indicator Date hidden'!AQ66)</f>
        <v>1</v>
      </c>
      <c r="AQ65" s="125">
        <f>IF('Indicator Date hidden'!AR66="x","x",AQ$2-'Indicator Date hidden'!AR66)</f>
        <v>0</v>
      </c>
      <c r="AR65" s="125">
        <f>IF('Indicator Date hidden'!AS66="x","x",AR$2-'Indicator Date hidden'!AS66)</f>
        <v>1</v>
      </c>
      <c r="AS65" s="125">
        <f>IF('Indicator Date hidden'!AT66="x","x",AS$2-'Indicator Date hidden'!AT66)</f>
        <v>8</v>
      </c>
      <c r="AT65" s="125">
        <f>IF('Indicator Date hidden'!AU66="x","x",AT$2-'Indicator Date hidden'!AU66)</f>
        <v>0</v>
      </c>
      <c r="AU65" s="125">
        <f>IF('Indicator Date hidden'!AV66="x","x",AU$2-'Indicator Date hidden'!AV66)</f>
        <v>0</v>
      </c>
      <c r="AV65" s="125">
        <f>IF('Indicator Date hidden'!AW66="x","x",AV$2-'Indicator Date hidden'!AW66)</f>
        <v>0</v>
      </c>
      <c r="AW65" s="125">
        <f>IF('Indicator Date hidden'!AX66="x","x",AW$2-'Indicator Date hidden'!AX66)</f>
        <v>0</v>
      </c>
      <c r="AX65" s="125">
        <f>IF('Indicator Date hidden'!AY66="x","x",AX$2-'Indicator Date hidden'!AY66)</f>
        <v>0</v>
      </c>
      <c r="AY65" s="125">
        <f>IF('Indicator Date hidden'!AZ66="x","x",AY$2-'Indicator Date hidden'!AZ66)</f>
        <v>1</v>
      </c>
      <c r="AZ65" s="125">
        <f>IF('Indicator Date hidden'!BA66="x","x",AZ$2-'Indicator Date hidden'!BA66)</f>
        <v>0</v>
      </c>
      <c r="BA65" s="125">
        <f>IF('Indicator Date hidden'!BB66="x","x",BA$2-'Indicator Date hidden'!BB66)</f>
        <v>0</v>
      </c>
      <c r="BB65" s="125">
        <f>IF('Indicator Date hidden'!BC66="x","x",BB$2-'Indicator Date hidden'!BC66)</f>
        <v>0</v>
      </c>
      <c r="BC65" s="125">
        <f>IF('Indicator Date hidden'!BD66="x","x",BC$2-'Indicator Date hidden'!BD66)</f>
        <v>0</v>
      </c>
      <c r="BD65" s="125">
        <f>IF('Indicator Date hidden'!BE66="x","x",BD$2-'Indicator Date hidden'!BE66)</f>
        <v>2</v>
      </c>
      <c r="BE65" s="125">
        <f>IF('Indicator Date hidden'!BF66="x","x",BE$2-'Indicator Date hidden'!BF66)</f>
        <v>2</v>
      </c>
      <c r="BF65" s="125">
        <f>IF('Indicator Date hidden'!BG66="x","x",BF$2-'Indicator Date hidden'!BG66)</f>
        <v>0</v>
      </c>
      <c r="BG65" s="125">
        <f>IF('Indicator Date hidden'!BH66="x","x",BG$2-'Indicator Date hidden'!BH66)</f>
        <v>0</v>
      </c>
      <c r="BH65" s="125">
        <f>IF('Indicator Date hidden'!BI66="x","x",BH$2-'Indicator Date hidden'!BI66)</f>
        <v>0</v>
      </c>
      <c r="BI65" s="125">
        <f>IF('Indicator Date hidden'!BJ66="x","x",BI$2-'Indicator Date hidden'!BJ66)</f>
        <v>0</v>
      </c>
      <c r="BJ65" s="125">
        <f>IF('Indicator Date hidden'!BK66="x","x",BJ$2-'Indicator Date hidden'!BK66)</f>
        <v>1</v>
      </c>
      <c r="BK65" s="125">
        <f>IF('Indicator Date hidden'!BL66="x","x",BK$2-'Indicator Date hidden'!BL66)</f>
        <v>1</v>
      </c>
      <c r="BL65" s="125">
        <f>IF('Indicator Date hidden'!BM66="x","x",BL$2-'Indicator Date hidden'!BM66)</f>
        <v>0</v>
      </c>
      <c r="BM65" s="125">
        <f>IF('Indicator Date hidden'!BN66="x","x",BM$2-'Indicator Date hidden'!BN66)</f>
        <v>3</v>
      </c>
      <c r="BN65" s="125">
        <f>IF('Indicator Date hidden'!BO66="x","x",BN$2-'Indicator Date hidden'!BO66)</f>
        <v>2</v>
      </c>
      <c r="BO65" s="125">
        <f>IF('Indicator Date hidden'!BP66="x","x",BO$2-'Indicator Date hidden'!BP66)</f>
        <v>1</v>
      </c>
      <c r="BP65" s="125">
        <f>IF('Indicator Date hidden'!BQ66="x","x",BP$2-'Indicator Date hidden'!BQ66)</f>
        <v>0</v>
      </c>
      <c r="BQ65" s="125">
        <f>IF('Indicator Date hidden'!BR66="x","x",BQ$2-'Indicator Date hidden'!BR66)</f>
        <v>0</v>
      </c>
      <c r="BR65" s="125">
        <f>IF('Indicator Date hidden'!BS66="x","x",BR$2-'Indicator Date hidden'!BS66)</f>
        <v>0</v>
      </c>
      <c r="BS65" s="125">
        <f>IF('Indicator Date hidden'!BT66="x","x",BS$2-'Indicator Date hidden'!BT66)</f>
        <v>3</v>
      </c>
      <c r="BT65" s="125">
        <f>IF('Indicator Date hidden'!BU66="x","x",BT$2-'Indicator Date hidden'!BU66)</f>
        <v>0</v>
      </c>
      <c r="BU65" s="125">
        <f>IF('Indicator Date hidden'!BV66="x","x",BU$2-'Indicator Date hidden'!BV66)</f>
        <v>0</v>
      </c>
      <c r="BV65" s="125">
        <f>IF('Indicator Date hidden'!BW66="x","x",BV$2-'Indicator Date hidden'!BW66)</f>
        <v>0</v>
      </c>
      <c r="BW65" s="125">
        <f>IF('Indicator Date hidden'!BX66="x","x",BW$2-'Indicator Date hidden'!BX66)</f>
        <v>0</v>
      </c>
      <c r="BX65" s="125">
        <f>IF('Indicator Date hidden'!BY66="x","x",BX$2-'Indicator Date hidden'!BY66)</f>
        <v>2</v>
      </c>
      <c r="BY65" s="3">
        <f t="shared" si="5"/>
        <v>34</v>
      </c>
      <c r="BZ65" s="126">
        <f t="shared" si="6"/>
        <v>0.47222222222222221</v>
      </c>
      <c r="CA65" s="3">
        <f t="shared" si="7"/>
        <v>19</v>
      </c>
      <c r="CB65" s="126">
        <f t="shared" si="8"/>
        <v>1.1422713997195606</v>
      </c>
      <c r="CC65" s="129">
        <f t="shared" si="9"/>
        <v>0</v>
      </c>
    </row>
    <row r="66" spans="1:81" x14ac:dyDescent="0.3">
      <c r="A66" t="s">
        <v>118</v>
      </c>
      <c r="B66" s="125">
        <f>IF('Indicator Date hidden'!C67="x","x",B$2-'Indicator Date hidden'!C67)</f>
        <v>0</v>
      </c>
      <c r="C66" s="125">
        <f>IF('Indicator Date hidden'!D67="x","x",C$2-'Indicator Date hidden'!D67)</f>
        <v>0</v>
      </c>
      <c r="D66" s="125">
        <f>IF('Indicator Date hidden'!E67="x","x",D$2-'Indicator Date hidden'!E67)</f>
        <v>0</v>
      </c>
      <c r="E66" s="125">
        <f>IF('Indicator Date hidden'!F67="x","x",E$2-'Indicator Date hidden'!F67)</f>
        <v>0</v>
      </c>
      <c r="F66" s="125">
        <f>IF('Indicator Date hidden'!G67="x","x",F$2-'Indicator Date hidden'!G67)</f>
        <v>0</v>
      </c>
      <c r="G66" s="125">
        <f>IF('Indicator Date hidden'!H67="x","x",G$2-'Indicator Date hidden'!H67)</f>
        <v>0</v>
      </c>
      <c r="H66" s="125">
        <f>IF('Indicator Date hidden'!I67="x","x",H$2-'Indicator Date hidden'!I67)</f>
        <v>0</v>
      </c>
      <c r="I66" s="125">
        <f>IF('Indicator Date hidden'!J67="x","x",I$2-'Indicator Date hidden'!J67)</f>
        <v>0</v>
      </c>
      <c r="J66" s="125">
        <f>IF('Indicator Date hidden'!K67="x","x",J$2-'Indicator Date hidden'!K67)</f>
        <v>0</v>
      </c>
      <c r="K66" s="125">
        <f>IF('Indicator Date hidden'!L67="x","x",K$2-'Indicator Date hidden'!L67)</f>
        <v>0</v>
      </c>
      <c r="L66" s="125">
        <f>IF('Indicator Date hidden'!M67="x","x",L$2-'Indicator Date hidden'!M67)</f>
        <v>0</v>
      </c>
      <c r="M66" s="125">
        <f>IF('Indicator Date hidden'!N67="x","x",M$2-'Indicator Date hidden'!N67)</f>
        <v>0</v>
      </c>
      <c r="N66" s="125">
        <f>IF('Indicator Date hidden'!O67="x","x",N$2-'Indicator Date hidden'!O67)</f>
        <v>0</v>
      </c>
      <c r="O66" s="125">
        <f>IF('Indicator Date hidden'!P67="x","x",O$2-'Indicator Date hidden'!P67)</f>
        <v>0</v>
      </c>
      <c r="P66" s="125">
        <f>IF('Indicator Date hidden'!Q67="x","x",P$2-'Indicator Date hidden'!Q67)</f>
        <v>0</v>
      </c>
      <c r="Q66" s="125">
        <f>IF('Indicator Date hidden'!R67="x","x",Q$2-'Indicator Date hidden'!R67)</f>
        <v>0</v>
      </c>
      <c r="R66" s="125">
        <f>IF('Indicator Date hidden'!S67="x","x",R$2-'Indicator Date hidden'!S67)</f>
        <v>0</v>
      </c>
      <c r="S66" s="125">
        <f>IF('Indicator Date hidden'!T67="x","x",S$2-'Indicator Date hidden'!T67)</f>
        <v>0</v>
      </c>
      <c r="T66" s="125">
        <f>IF('Indicator Date hidden'!U67="x","x",T$2-'Indicator Date hidden'!U67)</f>
        <v>0</v>
      </c>
      <c r="U66" s="125">
        <f>IF('Indicator Date hidden'!V67="x","x",U$2-'Indicator Date hidden'!V67)</f>
        <v>0</v>
      </c>
      <c r="V66" s="125">
        <f>IF('Indicator Date hidden'!W67="x","x",V$2-'Indicator Date hidden'!W67)</f>
        <v>0</v>
      </c>
      <c r="W66" s="125">
        <f>IF('Indicator Date hidden'!X67="x","x",W$2-'Indicator Date hidden'!X67)</f>
        <v>0</v>
      </c>
      <c r="X66" s="125">
        <f>IF('Indicator Date hidden'!Y67="x","x",X$2-'Indicator Date hidden'!Y67)</f>
        <v>0</v>
      </c>
      <c r="Y66" s="125">
        <f>IF('Indicator Date hidden'!Z67="x","x",Y$2-'Indicator Date hidden'!Z67)</f>
        <v>0</v>
      </c>
      <c r="Z66" s="125">
        <f>IF('Indicator Date hidden'!AA67="x","x",Z$2-'Indicator Date hidden'!AA67)</f>
        <v>5</v>
      </c>
      <c r="AA66" s="125">
        <f>IF('Indicator Date hidden'!AB67="x","x",AA$2-'Indicator Date hidden'!AB67)</f>
        <v>0</v>
      </c>
      <c r="AB66" s="125" t="str">
        <f>IF('Indicator Date hidden'!AC67="x","x",AB$2-'Indicator Date hidden'!AC67)</f>
        <v>x</v>
      </c>
      <c r="AC66" s="125">
        <f>IF('Indicator Date hidden'!AD67="x","x",AC$2-'Indicator Date hidden'!AD67)</f>
        <v>0</v>
      </c>
      <c r="AD66" s="125">
        <f>IF('Indicator Date hidden'!AE67="x","x",AD$2-'Indicator Date hidden'!AE67)</f>
        <v>0</v>
      </c>
      <c r="AE66" s="125">
        <f>IF('Indicator Date hidden'!AF67="x","x",AE$2-'Indicator Date hidden'!AF67)</f>
        <v>0</v>
      </c>
      <c r="AF66" s="125">
        <f>IF('Indicator Date hidden'!AG67="x","x",AF$2-'Indicator Date hidden'!AG67)</f>
        <v>0</v>
      </c>
      <c r="AG66" s="125">
        <f>IF('Indicator Date hidden'!AH67="x","x",AG$2-'Indicator Date hidden'!AH67)</f>
        <v>0</v>
      </c>
      <c r="AH66" s="125">
        <f>IF('Indicator Date hidden'!AI67="x","x",AH$2-'Indicator Date hidden'!AI67)</f>
        <v>0</v>
      </c>
      <c r="AI66" s="125">
        <f>IF('Indicator Date hidden'!AJ67="x","x",AI$2-'Indicator Date hidden'!AJ67)</f>
        <v>1</v>
      </c>
      <c r="AJ66" s="125">
        <f>IF('Indicator Date hidden'!AK67="x","x",AJ$2-'Indicator Date hidden'!AK67)</f>
        <v>1</v>
      </c>
      <c r="AK66" s="125">
        <f>IF('Indicator Date hidden'!AL67="x","x",AK$2-'Indicator Date hidden'!AL67)</f>
        <v>1</v>
      </c>
      <c r="AL66" s="125" t="str">
        <f>IF('Indicator Date hidden'!AM67="x","x",AL$2-'Indicator Date hidden'!AM67)</f>
        <v>x</v>
      </c>
      <c r="AM66" s="125">
        <f>IF('Indicator Date hidden'!AN67="x","x",AM$2-'Indicator Date hidden'!AN67)</f>
        <v>1</v>
      </c>
      <c r="AN66" s="125">
        <f>IF('Indicator Date hidden'!AO67="x","x",AN$2-'Indicator Date hidden'!AO67)</f>
        <v>1</v>
      </c>
      <c r="AO66" s="125">
        <f>IF('Indicator Date hidden'!AP67="x","x",AO$2-'Indicator Date hidden'!AP67)</f>
        <v>1</v>
      </c>
      <c r="AP66" s="125" t="str">
        <f>IF('Indicator Date hidden'!AQ67="x","x",AP$2-'Indicator Date hidden'!AQ67)</f>
        <v>x</v>
      </c>
      <c r="AQ66" s="125">
        <f>IF('Indicator Date hidden'!AR67="x","x",AQ$2-'Indicator Date hidden'!AR67)</f>
        <v>0</v>
      </c>
      <c r="AR66" s="125">
        <f>IF('Indicator Date hidden'!AS67="x","x",AR$2-'Indicator Date hidden'!AS67)</f>
        <v>1</v>
      </c>
      <c r="AS66" s="125" t="str">
        <f>IF('Indicator Date hidden'!AT67="x","x",AS$2-'Indicator Date hidden'!AT67)</f>
        <v>x</v>
      </c>
      <c r="AT66" s="125">
        <f>IF('Indicator Date hidden'!AU67="x","x",AT$2-'Indicator Date hidden'!AU67)</f>
        <v>0</v>
      </c>
      <c r="AU66" s="125">
        <f>IF('Indicator Date hidden'!AV67="x","x",AU$2-'Indicator Date hidden'!AV67)</f>
        <v>0</v>
      </c>
      <c r="AV66" s="125" t="str">
        <f>IF('Indicator Date hidden'!AW67="x","x",AV$2-'Indicator Date hidden'!AW67)</f>
        <v>x</v>
      </c>
      <c r="AW66" s="125" t="str">
        <f>IF('Indicator Date hidden'!AX67="x","x",AW$2-'Indicator Date hidden'!AX67)</f>
        <v>x</v>
      </c>
      <c r="AX66" s="125">
        <f>IF('Indicator Date hidden'!AY67="x","x",AX$2-'Indicator Date hidden'!AY67)</f>
        <v>0</v>
      </c>
      <c r="AY66" s="125">
        <f>IF('Indicator Date hidden'!AZ67="x","x",AY$2-'Indicator Date hidden'!AZ67)</f>
        <v>1</v>
      </c>
      <c r="AZ66" s="125">
        <f>IF('Indicator Date hidden'!BA67="x","x",AZ$2-'Indicator Date hidden'!BA67)</f>
        <v>2</v>
      </c>
      <c r="BA66" s="125">
        <f>IF('Indicator Date hidden'!BB67="x","x",BA$2-'Indicator Date hidden'!BB67)</f>
        <v>0</v>
      </c>
      <c r="BB66" s="125">
        <f>IF('Indicator Date hidden'!BC67="x","x",BB$2-'Indicator Date hidden'!BC67)</f>
        <v>0</v>
      </c>
      <c r="BC66" s="125">
        <f>IF('Indicator Date hidden'!BD67="x","x",BC$2-'Indicator Date hidden'!BD67)</f>
        <v>0</v>
      </c>
      <c r="BD66" s="125" t="str">
        <f>IF('Indicator Date hidden'!BE67="x","x",BD$2-'Indicator Date hidden'!BE67)</f>
        <v>x</v>
      </c>
      <c r="BE66" s="125">
        <f>IF('Indicator Date hidden'!BF67="x","x",BE$2-'Indicator Date hidden'!BF67)</f>
        <v>2</v>
      </c>
      <c r="BF66" s="125">
        <f>IF('Indicator Date hidden'!BG67="x","x",BF$2-'Indicator Date hidden'!BG67)</f>
        <v>0</v>
      </c>
      <c r="BG66" s="125">
        <f>IF('Indicator Date hidden'!BH67="x","x",BG$2-'Indicator Date hidden'!BH67)</f>
        <v>0</v>
      </c>
      <c r="BH66" s="125">
        <f>IF('Indicator Date hidden'!BI67="x","x",BH$2-'Indicator Date hidden'!BI67)</f>
        <v>0</v>
      </c>
      <c r="BI66" s="125">
        <f>IF('Indicator Date hidden'!BJ67="x","x",BI$2-'Indicator Date hidden'!BJ67)</f>
        <v>0</v>
      </c>
      <c r="BJ66" s="125">
        <f>IF('Indicator Date hidden'!BK67="x","x",BJ$2-'Indicator Date hidden'!BK67)</f>
        <v>1</v>
      </c>
      <c r="BK66" s="125">
        <f>IF('Indicator Date hidden'!BL67="x","x",BK$2-'Indicator Date hidden'!BL67)</f>
        <v>1</v>
      </c>
      <c r="BL66" s="125">
        <f>IF('Indicator Date hidden'!BM67="x","x",BL$2-'Indicator Date hidden'!BM67)</f>
        <v>0</v>
      </c>
      <c r="BM66" s="125" t="str">
        <f>IF('Indicator Date hidden'!BN67="x","x",BM$2-'Indicator Date hidden'!BN67)</f>
        <v>x</v>
      </c>
      <c r="BN66" s="125">
        <f>IF('Indicator Date hidden'!BO67="x","x",BN$2-'Indicator Date hidden'!BO67)</f>
        <v>2</v>
      </c>
      <c r="BO66" s="125">
        <f>IF('Indicator Date hidden'!BP67="x","x",BO$2-'Indicator Date hidden'!BP67)</f>
        <v>1</v>
      </c>
      <c r="BP66" s="125">
        <f>IF('Indicator Date hidden'!BQ67="x","x",BP$2-'Indicator Date hidden'!BQ67)</f>
        <v>0</v>
      </c>
      <c r="BQ66" s="125">
        <f>IF('Indicator Date hidden'!BR67="x","x",BQ$2-'Indicator Date hidden'!BR67)</f>
        <v>0</v>
      </c>
      <c r="BR66" s="125">
        <f>IF('Indicator Date hidden'!BS67="x","x",BR$2-'Indicator Date hidden'!BS67)</f>
        <v>0</v>
      </c>
      <c r="BS66" s="125">
        <f>IF('Indicator Date hidden'!BT67="x","x",BS$2-'Indicator Date hidden'!BT67)</f>
        <v>2</v>
      </c>
      <c r="BT66" s="125">
        <f>IF('Indicator Date hidden'!BU67="x","x",BT$2-'Indicator Date hidden'!BU67)</f>
        <v>0</v>
      </c>
      <c r="BU66" s="125">
        <f>IF('Indicator Date hidden'!BV67="x","x",BU$2-'Indicator Date hidden'!BV67)</f>
        <v>0</v>
      </c>
      <c r="BV66" s="125">
        <f>IF('Indicator Date hidden'!BW67="x","x",BV$2-'Indicator Date hidden'!BW67)</f>
        <v>0</v>
      </c>
      <c r="BW66" s="125">
        <f>IF('Indicator Date hidden'!BX67="x","x",BW$2-'Indicator Date hidden'!BX67)</f>
        <v>0</v>
      </c>
      <c r="BX66" s="125">
        <f>IF('Indicator Date hidden'!BY67="x","x",BX$2-'Indicator Date hidden'!BY67)</f>
        <v>2</v>
      </c>
      <c r="BY66" s="3">
        <f t="shared" si="5"/>
        <v>26</v>
      </c>
      <c r="BZ66" s="126">
        <f t="shared" si="6"/>
        <v>0.38805970149253732</v>
      </c>
      <c r="CA66" s="3">
        <f t="shared" si="7"/>
        <v>17</v>
      </c>
      <c r="CB66" s="126">
        <f t="shared" si="8"/>
        <v>0.82778654470818192</v>
      </c>
      <c r="CC66" s="129">
        <f t="shared" si="9"/>
        <v>0</v>
      </c>
    </row>
    <row r="67" spans="1:81" x14ac:dyDescent="0.3">
      <c r="A67" t="s">
        <v>120</v>
      </c>
      <c r="B67" s="125">
        <f>IF('Indicator Date hidden'!C68="x","x",B$2-'Indicator Date hidden'!C68)</f>
        <v>0</v>
      </c>
      <c r="C67" s="125">
        <f>IF('Indicator Date hidden'!D68="x","x",C$2-'Indicator Date hidden'!D68)</f>
        <v>0</v>
      </c>
      <c r="D67" s="125">
        <f>IF('Indicator Date hidden'!E68="x","x",D$2-'Indicator Date hidden'!E68)</f>
        <v>0</v>
      </c>
      <c r="E67" s="125">
        <f>IF('Indicator Date hidden'!F68="x","x",E$2-'Indicator Date hidden'!F68)</f>
        <v>0</v>
      </c>
      <c r="F67" s="125">
        <f>IF('Indicator Date hidden'!G68="x","x",F$2-'Indicator Date hidden'!G68)</f>
        <v>0</v>
      </c>
      <c r="G67" s="125">
        <f>IF('Indicator Date hidden'!H68="x","x",G$2-'Indicator Date hidden'!H68)</f>
        <v>0</v>
      </c>
      <c r="H67" s="125">
        <f>IF('Indicator Date hidden'!I68="x","x",H$2-'Indicator Date hidden'!I68)</f>
        <v>0</v>
      </c>
      <c r="I67" s="125">
        <f>IF('Indicator Date hidden'!J68="x","x",I$2-'Indicator Date hidden'!J68)</f>
        <v>0</v>
      </c>
      <c r="J67" s="125">
        <f>IF('Indicator Date hidden'!K68="x","x",J$2-'Indicator Date hidden'!K68)</f>
        <v>0</v>
      </c>
      <c r="K67" s="125">
        <f>IF('Indicator Date hidden'!L68="x","x",K$2-'Indicator Date hidden'!L68)</f>
        <v>0</v>
      </c>
      <c r="L67" s="125">
        <f>IF('Indicator Date hidden'!M68="x","x",L$2-'Indicator Date hidden'!M68)</f>
        <v>0</v>
      </c>
      <c r="M67" s="125">
        <f>IF('Indicator Date hidden'!N68="x","x",M$2-'Indicator Date hidden'!N68)</f>
        <v>0</v>
      </c>
      <c r="N67" s="125">
        <f>IF('Indicator Date hidden'!O68="x","x",N$2-'Indicator Date hidden'!O68)</f>
        <v>0</v>
      </c>
      <c r="O67" s="125">
        <f>IF('Indicator Date hidden'!P68="x","x",O$2-'Indicator Date hidden'!P68)</f>
        <v>0</v>
      </c>
      <c r="P67" s="125">
        <f>IF('Indicator Date hidden'!Q68="x","x",P$2-'Indicator Date hidden'!Q68)</f>
        <v>0</v>
      </c>
      <c r="Q67" s="125">
        <f>IF('Indicator Date hidden'!R68="x","x",Q$2-'Indicator Date hidden'!R68)</f>
        <v>0</v>
      </c>
      <c r="R67" s="125">
        <f>IF('Indicator Date hidden'!S68="x","x",R$2-'Indicator Date hidden'!S68)</f>
        <v>0</v>
      </c>
      <c r="S67" s="125">
        <f>IF('Indicator Date hidden'!T68="x","x",S$2-'Indicator Date hidden'!T68)</f>
        <v>0</v>
      </c>
      <c r="T67" s="125">
        <f>IF('Indicator Date hidden'!U68="x","x",T$2-'Indicator Date hidden'!U68)</f>
        <v>0</v>
      </c>
      <c r="U67" s="125">
        <f>IF('Indicator Date hidden'!V68="x","x",U$2-'Indicator Date hidden'!V68)</f>
        <v>0</v>
      </c>
      <c r="V67" s="125">
        <f>IF('Indicator Date hidden'!W68="x","x",V$2-'Indicator Date hidden'!W68)</f>
        <v>0</v>
      </c>
      <c r="W67" s="125">
        <f>IF('Indicator Date hidden'!X68="x","x",W$2-'Indicator Date hidden'!X68)</f>
        <v>0</v>
      </c>
      <c r="X67" s="125">
        <f>IF('Indicator Date hidden'!Y68="x","x",X$2-'Indicator Date hidden'!Y68)</f>
        <v>0</v>
      </c>
      <c r="Y67" s="125">
        <f>IF('Indicator Date hidden'!Z68="x","x",Y$2-'Indicator Date hidden'!Z68)</f>
        <v>0</v>
      </c>
      <c r="Z67" s="125">
        <f>IF('Indicator Date hidden'!AA68="x","x",Z$2-'Indicator Date hidden'!AA68)</f>
        <v>2</v>
      </c>
      <c r="AA67" s="125">
        <f>IF('Indicator Date hidden'!AB68="x","x",AA$2-'Indicator Date hidden'!AB68)</f>
        <v>0</v>
      </c>
      <c r="AB67" s="125">
        <f>IF('Indicator Date hidden'!AC68="x","x",AB$2-'Indicator Date hidden'!AC68)</f>
        <v>0</v>
      </c>
      <c r="AC67" s="125">
        <f>IF('Indicator Date hidden'!AD68="x","x",AC$2-'Indicator Date hidden'!AD68)</f>
        <v>1</v>
      </c>
      <c r="AD67" s="125">
        <f>IF('Indicator Date hidden'!AE68="x","x",AD$2-'Indicator Date hidden'!AE68)</f>
        <v>0</v>
      </c>
      <c r="AE67" s="125">
        <f>IF('Indicator Date hidden'!AF68="x","x",AE$2-'Indicator Date hidden'!AF68)</f>
        <v>0</v>
      </c>
      <c r="AF67" s="125">
        <f>IF('Indicator Date hidden'!AG68="x","x",AF$2-'Indicator Date hidden'!AG68)</f>
        <v>0</v>
      </c>
      <c r="AG67" s="125">
        <f>IF('Indicator Date hidden'!AH68="x","x",AG$2-'Indicator Date hidden'!AH68)</f>
        <v>0</v>
      </c>
      <c r="AH67" s="125">
        <f>IF('Indicator Date hidden'!AI68="x","x",AH$2-'Indicator Date hidden'!AI68)</f>
        <v>0</v>
      </c>
      <c r="AI67" s="125">
        <f>IF('Indicator Date hidden'!AJ68="x","x",AI$2-'Indicator Date hidden'!AJ68)</f>
        <v>1</v>
      </c>
      <c r="AJ67" s="125">
        <f>IF('Indicator Date hidden'!AK68="x","x",AJ$2-'Indicator Date hidden'!AK68)</f>
        <v>1</v>
      </c>
      <c r="AK67" s="125">
        <f>IF('Indicator Date hidden'!AL68="x","x",AK$2-'Indicator Date hidden'!AL68)</f>
        <v>1</v>
      </c>
      <c r="AL67" s="125">
        <f>IF('Indicator Date hidden'!AM68="x","x",AL$2-'Indicator Date hidden'!AM68)</f>
        <v>4</v>
      </c>
      <c r="AM67" s="125">
        <f>IF('Indicator Date hidden'!AN68="x","x",AM$2-'Indicator Date hidden'!AN68)</f>
        <v>1</v>
      </c>
      <c r="AN67" s="125">
        <f>IF('Indicator Date hidden'!AO68="x","x",AN$2-'Indicator Date hidden'!AO68)</f>
        <v>1</v>
      </c>
      <c r="AO67" s="125">
        <f>IF('Indicator Date hidden'!AP68="x","x",AO$2-'Indicator Date hidden'!AP68)</f>
        <v>1</v>
      </c>
      <c r="AP67" s="125">
        <f>IF('Indicator Date hidden'!AQ68="x","x",AP$2-'Indicator Date hidden'!AQ68)</f>
        <v>1</v>
      </c>
      <c r="AQ67" s="125">
        <f>IF('Indicator Date hidden'!AR68="x","x",AQ$2-'Indicator Date hidden'!AR68)</f>
        <v>0</v>
      </c>
      <c r="AR67" s="125">
        <f>IF('Indicator Date hidden'!AS68="x","x",AR$2-'Indicator Date hidden'!AS68)</f>
        <v>1</v>
      </c>
      <c r="AS67" s="125">
        <f>IF('Indicator Date hidden'!AT68="x","x",AS$2-'Indicator Date hidden'!AT68)</f>
        <v>3</v>
      </c>
      <c r="AT67" s="125">
        <f>IF('Indicator Date hidden'!AU68="x","x",AT$2-'Indicator Date hidden'!AU68)</f>
        <v>0</v>
      </c>
      <c r="AU67" s="125">
        <f>IF('Indicator Date hidden'!AV68="x","x",AU$2-'Indicator Date hidden'!AV68)</f>
        <v>0</v>
      </c>
      <c r="AV67" s="125">
        <f>IF('Indicator Date hidden'!AW68="x","x",AV$2-'Indicator Date hidden'!AW68)</f>
        <v>0</v>
      </c>
      <c r="AW67" s="125">
        <f>IF('Indicator Date hidden'!AX68="x","x",AW$2-'Indicator Date hidden'!AX68)</f>
        <v>0</v>
      </c>
      <c r="AX67" s="125">
        <f>IF('Indicator Date hidden'!AY68="x","x",AX$2-'Indicator Date hidden'!AY68)</f>
        <v>0</v>
      </c>
      <c r="AY67" s="125">
        <f>IF('Indicator Date hidden'!AZ68="x","x",AY$2-'Indicator Date hidden'!AZ68)</f>
        <v>1</v>
      </c>
      <c r="AZ67" s="125">
        <f>IF('Indicator Date hidden'!BA68="x","x",AZ$2-'Indicator Date hidden'!BA68)</f>
        <v>1</v>
      </c>
      <c r="BA67" s="125">
        <f>IF('Indicator Date hidden'!BB68="x","x",BA$2-'Indicator Date hidden'!BB68)</f>
        <v>0</v>
      </c>
      <c r="BB67" s="125">
        <f>IF('Indicator Date hidden'!BC68="x","x",BB$2-'Indicator Date hidden'!BC68)</f>
        <v>0</v>
      </c>
      <c r="BC67" s="125">
        <f>IF('Indicator Date hidden'!BD68="x","x",BC$2-'Indicator Date hidden'!BD68)</f>
        <v>0</v>
      </c>
      <c r="BD67" s="125">
        <f>IF('Indicator Date hidden'!BE68="x","x",BD$2-'Indicator Date hidden'!BE68)</f>
        <v>2</v>
      </c>
      <c r="BE67" s="125">
        <f>IF('Indicator Date hidden'!BF68="x","x",BE$2-'Indicator Date hidden'!BF68)</f>
        <v>1</v>
      </c>
      <c r="BF67" s="125">
        <f>IF('Indicator Date hidden'!BG68="x","x",BF$2-'Indicator Date hidden'!BG68)</f>
        <v>0</v>
      </c>
      <c r="BG67" s="125">
        <f>IF('Indicator Date hidden'!BH68="x","x",BG$2-'Indicator Date hidden'!BH68)</f>
        <v>0</v>
      </c>
      <c r="BH67" s="125">
        <f>IF('Indicator Date hidden'!BI68="x","x",BH$2-'Indicator Date hidden'!BI68)</f>
        <v>0</v>
      </c>
      <c r="BI67" s="125">
        <f>IF('Indicator Date hidden'!BJ68="x","x",BI$2-'Indicator Date hidden'!BJ68)</f>
        <v>0</v>
      </c>
      <c r="BJ67" s="125">
        <f>IF('Indicator Date hidden'!BK68="x","x",BJ$2-'Indicator Date hidden'!BK68)</f>
        <v>1</v>
      </c>
      <c r="BK67" s="125">
        <f>IF('Indicator Date hidden'!BL68="x","x",BK$2-'Indicator Date hidden'!BL68)</f>
        <v>1</v>
      </c>
      <c r="BL67" s="125">
        <f>IF('Indicator Date hidden'!BM68="x","x",BL$2-'Indicator Date hidden'!BM68)</f>
        <v>0</v>
      </c>
      <c r="BM67" s="125">
        <f>IF('Indicator Date hidden'!BN68="x","x",BM$2-'Indicator Date hidden'!BN68)</f>
        <v>3</v>
      </c>
      <c r="BN67" s="125">
        <f>IF('Indicator Date hidden'!BO68="x","x",BN$2-'Indicator Date hidden'!BO68)</f>
        <v>2</v>
      </c>
      <c r="BO67" s="125">
        <f>IF('Indicator Date hidden'!BP68="x","x",BO$2-'Indicator Date hidden'!BP68)</f>
        <v>1</v>
      </c>
      <c r="BP67" s="125">
        <f>IF('Indicator Date hidden'!BQ68="x","x",BP$2-'Indicator Date hidden'!BQ68)</f>
        <v>0</v>
      </c>
      <c r="BQ67" s="125">
        <f>IF('Indicator Date hidden'!BR68="x","x",BQ$2-'Indicator Date hidden'!BR68)</f>
        <v>0</v>
      </c>
      <c r="BR67" s="125">
        <f>IF('Indicator Date hidden'!BS68="x","x",BR$2-'Indicator Date hidden'!BS68)</f>
        <v>0</v>
      </c>
      <c r="BS67" s="125">
        <f>IF('Indicator Date hidden'!BT68="x","x",BS$2-'Indicator Date hidden'!BT68)</f>
        <v>1</v>
      </c>
      <c r="BT67" s="125">
        <f>IF('Indicator Date hidden'!BU68="x","x",BT$2-'Indicator Date hidden'!BU68)</f>
        <v>0</v>
      </c>
      <c r="BU67" s="125">
        <f>IF('Indicator Date hidden'!BV68="x","x",BU$2-'Indicator Date hidden'!BV68)</f>
        <v>0</v>
      </c>
      <c r="BV67" s="125">
        <f>IF('Indicator Date hidden'!BW68="x","x",BV$2-'Indicator Date hidden'!BW68)</f>
        <v>0</v>
      </c>
      <c r="BW67" s="125">
        <f>IF('Indicator Date hidden'!BX68="x","x",BW$2-'Indicator Date hidden'!BX68)</f>
        <v>0</v>
      </c>
      <c r="BX67" s="125">
        <f>IF('Indicator Date hidden'!BY68="x","x",BX$2-'Indicator Date hidden'!BY68)</f>
        <v>2</v>
      </c>
      <c r="BY67" s="3">
        <f t="shared" ref="BY67:BY98" si="10">SUM(B67:BX67)</f>
        <v>34</v>
      </c>
      <c r="BZ67" s="126">
        <f t="shared" ref="BZ67:BZ98" si="11">BY67/COUNT(B67:BX67)</f>
        <v>0.45333333333333331</v>
      </c>
      <c r="CA67" s="3">
        <f t="shared" ref="CA67:CA98" si="12">COUNTIF(B67:BX67,"&gt;0")</f>
        <v>23</v>
      </c>
      <c r="CB67" s="126">
        <f t="shared" ref="CB67:CB98" si="13">_xlfn.STDEV.P(B67:BX67)</f>
        <v>0.82127272503650628</v>
      </c>
      <c r="CC67" s="129">
        <f t="shared" ref="CC67:CC98" si="14">MEDIAN(B67:BX67)</f>
        <v>0</v>
      </c>
    </row>
    <row r="68" spans="1:81" x14ac:dyDescent="0.3">
      <c r="A68" t="s">
        <v>122</v>
      </c>
      <c r="B68" s="125">
        <f>IF('Indicator Date hidden'!C69="x","x",B$2-'Indicator Date hidden'!C69)</f>
        <v>0</v>
      </c>
      <c r="C68" s="125">
        <f>IF('Indicator Date hidden'!D69="x","x",C$2-'Indicator Date hidden'!D69)</f>
        <v>0</v>
      </c>
      <c r="D68" s="125">
        <f>IF('Indicator Date hidden'!E69="x","x",D$2-'Indicator Date hidden'!E69)</f>
        <v>0</v>
      </c>
      <c r="E68" s="125">
        <f>IF('Indicator Date hidden'!F69="x","x",E$2-'Indicator Date hidden'!F69)</f>
        <v>0</v>
      </c>
      <c r="F68" s="125">
        <f>IF('Indicator Date hidden'!G69="x","x",F$2-'Indicator Date hidden'!G69)</f>
        <v>0</v>
      </c>
      <c r="G68" s="125">
        <f>IF('Indicator Date hidden'!H69="x","x",G$2-'Indicator Date hidden'!H69)</f>
        <v>0</v>
      </c>
      <c r="H68" s="125">
        <f>IF('Indicator Date hidden'!I69="x","x",H$2-'Indicator Date hidden'!I69)</f>
        <v>0</v>
      </c>
      <c r="I68" s="125">
        <f>IF('Indicator Date hidden'!J69="x","x",I$2-'Indicator Date hidden'!J69)</f>
        <v>0</v>
      </c>
      <c r="J68" s="125">
        <f>IF('Indicator Date hidden'!K69="x","x",J$2-'Indicator Date hidden'!K69)</f>
        <v>0</v>
      </c>
      <c r="K68" s="125">
        <f>IF('Indicator Date hidden'!L69="x","x",K$2-'Indicator Date hidden'!L69)</f>
        <v>0</v>
      </c>
      <c r="L68" s="125">
        <f>IF('Indicator Date hidden'!M69="x","x",L$2-'Indicator Date hidden'!M69)</f>
        <v>0</v>
      </c>
      <c r="M68" s="125">
        <f>IF('Indicator Date hidden'!N69="x","x",M$2-'Indicator Date hidden'!N69)</f>
        <v>0</v>
      </c>
      <c r="N68" s="125">
        <f>IF('Indicator Date hidden'!O69="x","x",N$2-'Indicator Date hidden'!O69)</f>
        <v>0</v>
      </c>
      <c r="O68" s="125">
        <f>IF('Indicator Date hidden'!P69="x","x",O$2-'Indicator Date hidden'!P69)</f>
        <v>0</v>
      </c>
      <c r="P68" s="125">
        <f>IF('Indicator Date hidden'!Q69="x","x",P$2-'Indicator Date hidden'!Q69)</f>
        <v>0</v>
      </c>
      <c r="Q68" s="125">
        <f>IF('Indicator Date hidden'!R69="x","x",Q$2-'Indicator Date hidden'!R69)</f>
        <v>0</v>
      </c>
      <c r="R68" s="125">
        <f>IF('Indicator Date hidden'!S69="x","x",R$2-'Indicator Date hidden'!S69)</f>
        <v>0</v>
      </c>
      <c r="S68" s="125">
        <f>IF('Indicator Date hidden'!T69="x","x",S$2-'Indicator Date hidden'!T69)</f>
        <v>0</v>
      </c>
      <c r="T68" s="125">
        <f>IF('Indicator Date hidden'!U69="x","x",T$2-'Indicator Date hidden'!U69)</f>
        <v>0</v>
      </c>
      <c r="U68" s="125">
        <f>IF('Indicator Date hidden'!V69="x","x",U$2-'Indicator Date hidden'!V69)</f>
        <v>0</v>
      </c>
      <c r="V68" s="125">
        <f>IF('Indicator Date hidden'!W69="x","x",V$2-'Indicator Date hidden'!W69)</f>
        <v>0</v>
      </c>
      <c r="W68" s="125">
        <f>IF('Indicator Date hidden'!X69="x","x",W$2-'Indicator Date hidden'!X69)</f>
        <v>0</v>
      </c>
      <c r="X68" s="125">
        <f>IF('Indicator Date hidden'!Y69="x","x",X$2-'Indicator Date hidden'!Y69)</f>
        <v>0</v>
      </c>
      <c r="Y68" s="125">
        <f>IF('Indicator Date hidden'!Z69="x","x",Y$2-'Indicator Date hidden'!Z69)</f>
        <v>0</v>
      </c>
      <c r="Z68" s="125">
        <f>IF('Indicator Date hidden'!AA69="x","x",Z$2-'Indicator Date hidden'!AA69)</f>
        <v>5</v>
      </c>
      <c r="AA68" s="125">
        <f>IF('Indicator Date hidden'!AB69="x","x",AA$2-'Indicator Date hidden'!AB69)</f>
        <v>0</v>
      </c>
      <c r="AB68" s="125" t="str">
        <f>IF('Indicator Date hidden'!AC69="x","x",AB$2-'Indicator Date hidden'!AC69)</f>
        <v>x</v>
      </c>
      <c r="AC68" s="125">
        <f>IF('Indicator Date hidden'!AD69="x","x",AC$2-'Indicator Date hidden'!AD69)</f>
        <v>3</v>
      </c>
      <c r="AD68" s="125">
        <f>IF('Indicator Date hidden'!AE69="x","x",AD$2-'Indicator Date hidden'!AE69)</f>
        <v>0</v>
      </c>
      <c r="AE68" s="125">
        <f>IF('Indicator Date hidden'!AF69="x","x",AE$2-'Indicator Date hidden'!AF69)</f>
        <v>0</v>
      </c>
      <c r="AF68" s="125">
        <f>IF('Indicator Date hidden'!AG69="x","x",AF$2-'Indicator Date hidden'!AG69)</f>
        <v>0</v>
      </c>
      <c r="AG68" s="125">
        <f>IF('Indicator Date hidden'!AH69="x","x",AG$2-'Indicator Date hidden'!AH69)</f>
        <v>0</v>
      </c>
      <c r="AH68" s="125">
        <f>IF('Indicator Date hidden'!AI69="x","x",AH$2-'Indicator Date hidden'!AI69)</f>
        <v>0</v>
      </c>
      <c r="AI68" s="125">
        <f>IF('Indicator Date hidden'!AJ69="x","x",AI$2-'Indicator Date hidden'!AJ69)</f>
        <v>1</v>
      </c>
      <c r="AJ68" s="125">
        <f>IF('Indicator Date hidden'!AK69="x","x",AJ$2-'Indicator Date hidden'!AK69)</f>
        <v>1</v>
      </c>
      <c r="AK68" s="125">
        <f>IF('Indicator Date hidden'!AL69="x","x",AK$2-'Indicator Date hidden'!AL69)</f>
        <v>1</v>
      </c>
      <c r="AL68" s="125" t="str">
        <f>IF('Indicator Date hidden'!AM69="x","x",AL$2-'Indicator Date hidden'!AM69)</f>
        <v>x</v>
      </c>
      <c r="AM68" s="125">
        <f>IF('Indicator Date hidden'!AN69="x","x",AM$2-'Indicator Date hidden'!AN69)</f>
        <v>1</v>
      </c>
      <c r="AN68" s="125">
        <f>IF('Indicator Date hidden'!AO69="x","x",AN$2-'Indicator Date hidden'!AO69)</f>
        <v>1</v>
      </c>
      <c r="AO68" s="125">
        <f>IF('Indicator Date hidden'!AP69="x","x",AO$2-'Indicator Date hidden'!AP69)</f>
        <v>1</v>
      </c>
      <c r="AP68" s="125" t="str">
        <f>IF('Indicator Date hidden'!AQ69="x","x",AP$2-'Indicator Date hidden'!AQ69)</f>
        <v>x</v>
      </c>
      <c r="AQ68" s="125">
        <f>IF('Indicator Date hidden'!AR69="x","x",AQ$2-'Indicator Date hidden'!AR69)</f>
        <v>0</v>
      </c>
      <c r="AR68" s="125">
        <f>IF('Indicator Date hidden'!AS69="x","x",AR$2-'Indicator Date hidden'!AS69)</f>
        <v>1</v>
      </c>
      <c r="AS68" s="125" t="str">
        <f>IF('Indicator Date hidden'!AT69="x","x",AS$2-'Indicator Date hidden'!AT69)</f>
        <v>x</v>
      </c>
      <c r="AT68" s="125">
        <f>IF('Indicator Date hidden'!AU69="x","x",AT$2-'Indicator Date hidden'!AU69)</f>
        <v>0</v>
      </c>
      <c r="AU68" s="125">
        <f>IF('Indicator Date hidden'!AV69="x","x",AU$2-'Indicator Date hidden'!AV69)</f>
        <v>0</v>
      </c>
      <c r="AV68" s="125">
        <f>IF('Indicator Date hidden'!AW69="x","x",AV$2-'Indicator Date hidden'!AW69)</f>
        <v>0</v>
      </c>
      <c r="AW68" s="125" t="str">
        <f>IF('Indicator Date hidden'!AX69="x","x",AW$2-'Indicator Date hidden'!AX69)</f>
        <v>x</v>
      </c>
      <c r="AX68" s="125">
        <f>IF('Indicator Date hidden'!AY69="x","x",AX$2-'Indicator Date hidden'!AY69)</f>
        <v>0</v>
      </c>
      <c r="AY68" s="125">
        <f>IF('Indicator Date hidden'!AZ69="x","x",AY$2-'Indicator Date hidden'!AZ69)</f>
        <v>1</v>
      </c>
      <c r="AZ68" s="125">
        <f>IF('Indicator Date hidden'!BA69="x","x",AZ$2-'Indicator Date hidden'!BA69)</f>
        <v>2</v>
      </c>
      <c r="BA68" s="125">
        <f>IF('Indicator Date hidden'!BB69="x","x",BA$2-'Indicator Date hidden'!BB69)</f>
        <v>0</v>
      </c>
      <c r="BB68" s="125">
        <f>IF('Indicator Date hidden'!BC69="x","x",BB$2-'Indicator Date hidden'!BC69)</f>
        <v>0</v>
      </c>
      <c r="BC68" s="125">
        <f>IF('Indicator Date hidden'!BD69="x","x",BC$2-'Indicator Date hidden'!BD69)</f>
        <v>0</v>
      </c>
      <c r="BD68" s="125" t="str">
        <f>IF('Indicator Date hidden'!BE69="x","x",BD$2-'Indicator Date hidden'!BE69)</f>
        <v>x</v>
      </c>
      <c r="BE68" s="125">
        <f>IF('Indicator Date hidden'!BF69="x","x",BE$2-'Indicator Date hidden'!BF69)</f>
        <v>2</v>
      </c>
      <c r="BF68" s="125">
        <f>IF('Indicator Date hidden'!BG69="x","x",BF$2-'Indicator Date hidden'!BG69)</f>
        <v>0</v>
      </c>
      <c r="BG68" s="125">
        <f>IF('Indicator Date hidden'!BH69="x","x",BG$2-'Indicator Date hidden'!BH69)</f>
        <v>0</v>
      </c>
      <c r="BH68" s="125">
        <f>IF('Indicator Date hidden'!BI69="x","x",BH$2-'Indicator Date hidden'!BI69)</f>
        <v>0</v>
      </c>
      <c r="BI68" s="125">
        <f>IF('Indicator Date hidden'!BJ69="x","x",BI$2-'Indicator Date hidden'!BJ69)</f>
        <v>0</v>
      </c>
      <c r="BJ68" s="125">
        <f>IF('Indicator Date hidden'!BK69="x","x",BJ$2-'Indicator Date hidden'!BK69)</f>
        <v>1</v>
      </c>
      <c r="BK68" s="125">
        <f>IF('Indicator Date hidden'!BL69="x","x",BK$2-'Indicator Date hidden'!BL69)</f>
        <v>1</v>
      </c>
      <c r="BL68" s="125">
        <f>IF('Indicator Date hidden'!BM69="x","x",BL$2-'Indicator Date hidden'!BM69)</f>
        <v>0</v>
      </c>
      <c r="BM68" s="125">
        <f>IF('Indicator Date hidden'!BN69="x","x",BM$2-'Indicator Date hidden'!BN69)</f>
        <v>3</v>
      </c>
      <c r="BN68" s="125">
        <f>IF('Indicator Date hidden'!BO69="x","x",BN$2-'Indicator Date hidden'!BO69)</f>
        <v>2</v>
      </c>
      <c r="BO68" s="125">
        <f>IF('Indicator Date hidden'!BP69="x","x",BO$2-'Indicator Date hidden'!BP69)</f>
        <v>1</v>
      </c>
      <c r="BP68" s="125">
        <f>IF('Indicator Date hidden'!BQ69="x","x",BP$2-'Indicator Date hidden'!BQ69)</f>
        <v>0</v>
      </c>
      <c r="BQ68" s="125">
        <f>IF('Indicator Date hidden'!BR69="x","x",BQ$2-'Indicator Date hidden'!BR69)</f>
        <v>0</v>
      </c>
      <c r="BR68" s="125">
        <f>IF('Indicator Date hidden'!BS69="x","x",BR$2-'Indicator Date hidden'!BS69)</f>
        <v>0</v>
      </c>
      <c r="BS68" s="125">
        <f>IF('Indicator Date hidden'!BT69="x","x",BS$2-'Indicator Date hidden'!BT69)</f>
        <v>2</v>
      </c>
      <c r="BT68" s="125">
        <f>IF('Indicator Date hidden'!BU69="x","x",BT$2-'Indicator Date hidden'!BU69)</f>
        <v>0</v>
      </c>
      <c r="BU68" s="125">
        <f>IF('Indicator Date hidden'!BV69="x","x",BU$2-'Indicator Date hidden'!BV69)</f>
        <v>0</v>
      </c>
      <c r="BV68" s="125">
        <f>IF('Indicator Date hidden'!BW69="x","x",BV$2-'Indicator Date hidden'!BW69)</f>
        <v>0</v>
      </c>
      <c r="BW68" s="125">
        <f>IF('Indicator Date hidden'!BX69="x","x",BW$2-'Indicator Date hidden'!BX69)</f>
        <v>0</v>
      </c>
      <c r="BX68" s="125">
        <f>IF('Indicator Date hidden'!BY69="x","x",BX$2-'Indicator Date hidden'!BY69)</f>
        <v>2</v>
      </c>
      <c r="BY68" s="3">
        <f t="shared" si="10"/>
        <v>32</v>
      </c>
      <c r="BZ68" s="126">
        <f t="shared" si="11"/>
        <v>0.46376811594202899</v>
      </c>
      <c r="CA68" s="3">
        <f t="shared" si="12"/>
        <v>19</v>
      </c>
      <c r="CB68" s="126">
        <f t="shared" si="13"/>
        <v>0.92594973014279924</v>
      </c>
      <c r="CC68" s="129">
        <f t="shared" si="14"/>
        <v>0</v>
      </c>
    </row>
    <row r="69" spans="1:81" x14ac:dyDescent="0.3">
      <c r="A69" t="s">
        <v>124</v>
      </c>
      <c r="B69" s="125">
        <f>IF('Indicator Date hidden'!C70="x","x",B$2-'Indicator Date hidden'!C70)</f>
        <v>0</v>
      </c>
      <c r="C69" s="125">
        <f>IF('Indicator Date hidden'!D70="x","x",C$2-'Indicator Date hidden'!D70)</f>
        <v>0</v>
      </c>
      <c r="D69" s="125">
        <f>IF('Indicator Date hidden'!E70="x","x",D$2-'Indicator Date hidden'!E70)</f>
        <v>0</v>
      </c>
      <c r="E69" s="125">
        <f>IF('Indicator Date hidden'!F70="x","x",E$2-'Indicator Date hidden'!F70)</f>
        <v>0</v>
      </c>
      <c r="F69" s="125">
        <f>IF('Indicator Date hidden'!G70="x","x",F$2-'Indicator Date hidden'!G70)</f>
        <v>0</v>
      </c>
      <c r="G69" s="125">
        <f>IF('Indicator Date hidden'!H70="x","x",G$2-'Indicator Date hidden'!H70)</f>
        <v>0</v>
      </c>
      <c r="H69" s="125">
        <f>IF('Indicator Date hidden'!I70="x","x",H$2-'Indicator Date hidden'!I70)</f>
        <v>0</v>
      </c>
      <c r="I69" s="125">
        <f>IF('Indicator Date hidden'!J70="x","x",I$2-'Indicator Date hidden'!J70)</f>
        <v>0</v>
      </c>
      <c r="J69" s="125">
        <f>IF('Indicator Date hidden'!K70="x","x",J$2-'Indicator Date hidden'!K70)</f>
        <v>0</v>
      </c>
      <c r="K69" s="125">
        <f>IF('Indicator Date hidden'!L70="x","x",K$2-'Indicator Date hidden'!L70)</f>
        <v>0</v>
      </c>
      <c r="L69" s="125">
        <f>IF('Indicator Date hidden'!M70="x","x",L$2-'Indicator Date hidden'!M70)</f>
        <v>0</v>
      </c>
      <c r="M69" s="125">
        <f>IF('Indicator Date hidden'!N70="x","x",M$2-'Indicator Date hidden'!N70)</f>
        <v>0</v>
      </c>
      <c r="N69" s="125">
        <f>IF('Indicator Date hidden'!O70="x","x",N$2-'Indicator Date hidden'!O70)</f>
        <v>0</v>
      </c>
      <c r="O69" s="125">
        <f>IF('Indicator Date hidden'!P70="x","x",O$2-'Indicator Date hidden'!P70)</f>
        <v>0</v>
      </c>
      <c r="P69" s="125">
        <f>IF('Indicator Date hidden'!Q70="x","x",P$2-'Indicator Date hidden'!Q70)</f>
        <v>0</v>
      </c>
      <c r="Q69" s="125">
        <f>IF('Indicator Date hidden'!R70="x","x",Q$2-'Indicator Date hidden'!R70)</f>
        <v>0</v>
      </c>
      <c r="R69" s="125">
        <f>IF('Indicator Date hidden'!S70="x","x",R$2-'Indicator Date hidden'!S70)</f>
        <v>0</v>
      </c>
      <c r="S69" s="125">
        <f>IF('Indicator Date hidden'!T70="x","x",S$2-'Indicator Date hidden'!T70)</f>
        <v>0</v>
      </c>
      <c r="T69" s="125">
        <f>IF('Indicator Date hidden'!U70="x","x",T$2-'Indicator Date hidden'!U70)</f>
        <v>0</v>
      </c>
      <c r="U69" s="125">
        <f>IF('Indicator Date hidden'!V70="x","x",U$2-'Indicator Date hidden'!V70)</f>
        <v>0</v>
      </c>
      <c r="V69" s="125">
        <f>IF('Indicator Date hidden'!W70="x","x",V$2-'Indicator Date hidden'!W70)</f>
        <v>0</v>
      </c>
      <c r="W69" s="125">
        <f>IF('Indicator Date hidden'!X70="x","x",W$2-'Indicator Date hidden'!X70)</f>
        <v>0</v>
      </c>
      <c r="X69" s="125">
        <f>IF('Indicator Date hidden'!Y70="x","x",X$2-'Indicator Date hidden'!Y70)</f>
        <v>0</v>
      </c>
      <c r="Y69" s="125">
        <f>IF('Indicator Date hidden'!Z70="x","x",Y$2-'Indicator Date hidden'!Z70)</f>
        <v>0</v>
      </c>
      <c r="Z69" s="125" t="str">
        <f>IF('Indicator Date hidden'!AA70="x","x",Z$2-'Indicator Date hidden'!AA70)</f>
        <v>x</v>
      </c>
      <c r="AA69" s="125">
        <f>IF('Indicator Date hidden'!AB70="x","x",AA$2-'Indicator Date hidden'!AB70)</f>
        <v>0</v>
      </c>
      <c r="AB69" s="125" t="str">
        <f>IF('Indicator Date hidden'!AC70="x","x",AB$2-'Indicator Date hidden'!AC70)</f>
        <v>x</v>
      </c>
      <c r="AC69" s="125">
        <f>IF('Indicator Date hidden'!AD70="x","x",AC$2-'Indicator Date hidden'!AD70)</f>
        <v>4</v>
      </c>
      <c r="AD69" s="125">
        <f>IF('Indicator Date hidden'!AE70="x","x",AD$2-'Indicator Date hidden'!AE70)</f>
        <v>0</v>
      </c>
      <c r="AE69" s="125">
        <f>IF('Indicator Date hidden'!AF70="x","x",AE$2-'Indicator Date hidden'!AF70)</f>
        <v>1</v>
      </c>
      <c r="AF69" s="125">
        <f>IF('Indicator Date hidden'!AG70="x","x",AF$2-'Indicator Date hidden'!AG70)</f>
        <v>0</v>
      </c>
      <c r="AG69" s="125">
        <f>IF('Indicator Date hidden'!AH70="x","x",AG$2-'Indicator Date hidden'!AH70)</f>
        <v>0</v>
      </c>
      <c r="AH69" s="125">
        <f>IF('Indicator Date hidden'!AI70="x","x",AH$2-'Indicator Date hidden'!AI70)</f>
        <v>0</v>
      </c>
      <c r="AI69" s="125">
        <f>IF('Indicator Date hidden'!AJ70="x","x",AI$2-'Indicator Date hidden'!AJ70)</f>
        <v>1</v>
      </c>
      <c r="AJ69" s="125">
        <f>IF('Indicator Date hidden'!AK70="x","x",AJ$2-'Indicator Date hidden'!AK70)</f>
        <v>1</v>
      </c>
      <c r="AK69" s="125">
        <f>IF('Indicator Date hidden'!AL70="x","x",AK$2-'Indicator Date hidden'!AL70)</f>
        <v>1</v>
      </c>
      <c r="AL69" s="125" t="str">
        <f>IF('Indicator Date hidden'!AM70="x","x",AL$2-'Indicator Date hidden'!AM70)</f>
        <v>x</v>
      </c>
      <c r="AM69" s="125">
        <f>IF('Indicator Date hidden'!AN70="x","x",AM$2-'Indicator Date hidden'!AN70)</f>
        <v>1</v>
      </c>
      <c r="AN69" s="125">
        <f>IF('Indicator Date hidden'!AO70="x","x",AN$2-'Indicator Date hidden'!AO70)</f>
        <v>1</v>
      </c>
      <c r="AO69" s="125">
        <f>IF('Indicator Date hidden'!AP70="x","x",AO$2-'Indicator Date hidden'!AP70)</f>
        <v>1</v>
      </c>
      <c r="AP69" s="125">
        <f>IF('Indicator Date hidden'!AQ70="x","x",AP$2-'Indicator Date hidden'!AQ70)</f>
        <v>1</v>
      </c>
      <c r="AQ69" s="125">
        <f>IF('Indicator Date hidden'!AR70="x","x",AQ$2-'Indicator Date hidden'!AR70)</f>
        <v>0</v>
      </c>
      <c r="AR69" s="125">
        <f>IF('Indicator Date hidden'!AS70="x","x",AR$2-'Indicator Date hidden'!AS70)</f>
        <v>1</v>
      </c>
      <c r="AS69" s="125" t="str">
        <f>IF('Indicator Date hidden'!AT70="x","x",AS$2-'Indicator Date hidden'!AT70)</f>
        <v>x</v>
      </c>
      <c r="AT69" s="125">
        <f>IF('Indicator Date hidden'!AU70="x","x",AT$2-'Indicator Date hidden'!AU70)</f>
        <v>0</v>
      </c>
      <c r="AU69" s="125" t="str">
        <f>IF('Indicator Date hidden'!AV70="x","x",AU$2-'Indicator Date hidden'!AV70)</f>
        <v>x</v>
      </c>
      <c r="AV69" s="125" t="str">
        <f>IF('Indicator Date hidden'!AW70="x","x",AV$2-'Indicator Date hidden'!AW70)</f>
        <v>x</v>
      </c>
      <c r="AW69" s="125" t="str">
        <f>IF('Indicator Date hidden'!AX70="x","x",AW$2-'Indicator Date hidden'!AX70)</f>
        <v>x</v>
      </c>
      <c r="AX69" s="125">
        <f>IF('Indicator Date hidden'!AY70="x","x",AX$2-'Indicator Date hidden'!AY70)</f>
        <v>0</v>
      </c>
      <c r="AY69" s="125" t="str">
        <f>IF('Indicator Date hidden'!AZ70="x","x",AY$2-'Indicator Date hidden'!AZ70)</f>
        <v>x</v>
      </c>
      <c r="AZ69" s="125" t="str">
        <f>IF('Indicator Date hidden'!BA70="x","x",AZ$2-'Indicator Date hidden'!BA70)</f>
        <v>x</v>
      </c>
      <c r="BA69" s="125">
        <f>IF('Indicator Date hidden'!BB70="x","x",BA$2-'Indicator Date hidden'!BB70)</f>
        <v>0</v>
      </c>
      <c r="BB69" s="125">
        <f>IF('Indicator Date hidden'!BC70="x","x",BB$2-'Indicator Date hidden'!BC70)</f>
        <v>0</v>
      </c>
      <c r="BC69" s="125">
        <f>IF('Indicator Date hidden'!BD70="x","x",BC$2-'Indicator Date hidden'!BD70)</f>
        <v>0</v>
      </c>
      <c r="BD69" s="125" t="str">
        <f>IF('Indicator Date hidden'!BE70="x","x",BD$2-'Indicator Date hidden'!BE70)</f>
        <v>x</v>
      </c>
      <c r="BE69" s="125">
        <f>IF('Indicator Date hidden'!BF70="x","x",BE$2-'Indicator Date hidden'!BF70)</f>
        <v>2</v>
      </c>
      <c r="BF69" s="125">
        <f>IF('Indicator Date hidden'!BG70="x","x",BF$2-'Indicator Date hidden'!BG70)</f>
        <v>0</v>
      </c>
      <c r="BG69" s="125">
        <f>IF('Indicator Date hidden'!BH70="x","x",BG$2-'Indicator Date hidden'!BH70)</f>
        <v>0</v>
      </c>
      <c r="BH69" s="125">
        <f>IF('Indicator Date hidden'!BI70="x","x",BH$2-'Indicator Date hidden'!BI70)</f>
        <v>0</v>
      </c>
      <c r="BI69" s="125">
        <f>IF('Indicator Date hidden'!BJ70="x","x",BI$2-'Indicator Date hidden'!BJ70)</f>
        <v>2</v>
      </c>
      <c r="BJ69" s="125">
        <f>IF('Indicator Date hidden'!BK70="x","x",BJ$2-'Indicator Date hidden'!BK70)</f>
        <v>1</v>
      </c>
      <c r="BK69" s="125">
        <f>IF('Indicator Date hidden'!BL70="x","x",BK$2-'Indicator Date hidden'!BL70)</f>
        <v>1</v>
      </c>
      <c r="BL69" s="125">
        <f>IF('Indicator Date hidden'!BM70="x","x",BL$2-'Indicator Date hidden'!BM70)</f>
        <v>0</v>
      </c>
      <c r="BM69" s="125" t="str">
        <f>IF('Indicator Date hidden'!BN70="x","x",BM$2-'Indicator Date hidden'!BN70)</f>
        <v>x</v>
      </c>
      <c r="BN69" s="125">
        <f>IF('Indicator Date hidden'!BO70="x","x",BN$2-'Indicator Date hidden'!BO70)</f>
        <v>2</v>
      </c>
      <c r="BO69" s="125">
        <f>IF('Indicator Date hidden'!BP70="x","x",BO$2-'Indicator Date hidden'!BP70)</f>
        <v>1</v>
      </c>
      <c r="BP69" s="125">
        <f>IF('Indicator Date hidden'!BQ70="x","x",BP$2-'Indicator Date hidden'!BQ70)</f>
        <v>0</v>
      </c>
      <c r="BQ69" s="125">
        <f>IF('Indicator Date hidden'!BR70="x","x",BQ$2-'Indicator Date hidden'!BR70)</f>
        <v>0</v>
      </c>
      <c r="BR69" s="125">
        <f>IF('Indicator Date hidden'!BS70="x","x",BR$2-'Indicator Date hidden'!BS70)</f>
        <v>0</v>
      </c>
      <c r="BS69" s="125">
        <f>IF('Indicator Date hidden'!BT70="x","x",BS$2-'Indicator Date hidden'!BT70)</f>
        <v>1</v>
      </c>
      <c r="BT69" s="125">
        <f>IF('Indicator Date hidden'!BU70="x","x",BT$2-'Indicator Date hidden'!BU70)</f>
        <v>0</v>
      </c>
      <c r="BU69" s="125">
        <f>IF('Indicator Date hidden'!BV70="x","x",BU$2-'Indicator Date hidden'!BV70)</f>
        <v>0</v>
      </c>
      <c r="BV69" s="125" t="str">
        <f>IF('Indicator Date hidden'!BW70="x","x",BV$2-'Indicator Date hidden'!BW70)</f>
        <v>x</v>
      </c>
      <c r="BW69" s="125">
        <f>IF('Indicator Date hidden'!BX70="x","x",BW$2-'Indicator Date hidden'!BX70)</f>
        <v>0</v>
      </c>
      <c r="BX69" s="125">
        <f>IF('Indicator Date hidden'!BY70="x","x",BX$2-'Indicator Date hidden'!BY70)</f>
        <v>2</v>
      </c>
      <c r="BY69" s="3">
        <f t="shared" si="10"/>
        <v>25</v>
      </c>
      <c r="BZ69" s="126">
        <f t="shared" si="11"/>
        <v>0.3968253968253968</v>
      </c>
      <c r="CA69" s="3">
        <f t="shared" si="12"/>
        <v>18</v>
      </c>
      <c r="CB69" s="126">
        <f t="shared" si="13"/>
        <v>0.74620058879639095</v>
      </c>
      <c r="CC69" s="129">
        <f t="shared" si="14"/>
        <v>0</v>
      </c>
    </row>
    <row r="70" spans="1:81" x14ac:dyDescent="0.3">
      <c r="A70" t="s">
        <v>126</v>
      </c>
      <c r="B70" s="125">
        <f>IF('Indicator Date hidden'!C71="x","x",B$2-'Indicator Date hidden'!C71)</f>
        <v>0</v>
      </c>
      <c r="C70" s="125">
        <f>IF('Indicator Date hidden'!D71="x","x",C$2-'Indicator Date hidden'!D71)</f>
        <v>0</v>
      </c>
      <c r="D70" s="125">
        <f>IF('Indicator Date hidden'!E71="x","x",D$2-'Indicator Date hidden'!E71)</f>
        <v>0</v>
      </c>
      <c r="E70" s="125">
        <f>IF('Indicator Date hidden'!F71="x","x",E$2-'Indicator Date hidden'!F71)</f>
        <v>0</v>
      </c>
      <c r="F70" s="125">
        <f>IF('Indicator Date hidden'!G71="x","x",F$2-'Indicator Date hidden'!G71)</f>
        <v>0</v>
      </c>
      <c r="G70" s="125">
        <f>IF('Indicator Date hidden'!H71="x","x",G$2-'Indicator Date hidden'!H71)</f>
        <v>0</v>
      </c>
      <c r="H70" s="125">
        <f>IF('Indicator Date hidden'!I71="x","x",H$2-'Indicator Date hidden'!I71)</f>
        <v>0</v>
      </c>
      <c r="I70" s="125">
        <f>IF('Indicator Date hidden'!J71="x","x",I$2-'Indicator Date hidden'!J71)</f>
        <v>0</v>
      </c>
      <c r="J70" s="125">
        <f>IF('Indicator Date hidden'!K71="x","x",J$2-'Indicator Date hidden'!K71)</f>
        <v>0</v>
      </c>
      <c r="K70" s="125">
        <f>IF('Indicator Date hidden'!L71="x","x",K$2-'Indicator Date hidden'!L71)</f>
        <v>0</v>
      </c>
      <c r="L70" s="125">
        <f>IF('Indicator Date hidden'!M71="x","x",L$2-'Indicator Date hidden'!M71)</f>
        <v>0</v>
      </c>
      <c r="M70" s="125">
        <f>IF('Indicator Date hidden'!N71="x","x",M$2-'Indicator Date hidden'!N71)</f>
        <v>0</v>
      </c>
      <c r="N70" s="125">
        <f>IF('Indicator Date hidden'!O71="x","x",N$2-'Indicator Date hidden'!O71)</f>
        <v>0</v>
      </c>
      <c r="O70" s="125">
        <f>IF('Indicator Date hidden'!P71="x","x",O$2-'Indicator Date hidden'!P71)</f>
        <v>0</v>
      </c>
      <c r="P70" s="125">
        <f>IF('Indicator Date hidden'!Q71="x","x",P$2-'Indicator Date hidden'!Q71)</f>
        <v>0</v>
      </c>
      <c r="Q70" s="125">
        <f>IF('Indicator Date hidden'!R71="x","x",Q$2-'Indicator Date hidden'!R71)</f>
        <v>0</v>
      </c>
      <c r="R70" s="125">
        <f>IF('Indicator Date hidden'!S71="x","x",R$2-'Indicator Date hidden'!S71)</f>
        <v>0</v>
      </c>
      <c r="S70" s="125">
        <f>IF('Indicator Date hidden'!T71="x","x",S$2-'Indicator Date hidden'!T71)</f>
        <v>0</v>
      </c>
      <c r="T70" s="125">
        <f>IF('Indicator Date hidden'!U71="x","x",T$2-'Indicator Date hidden'!U71)</f>
        <v>0</v>
      </c>
      <c r="U70" s="125">
        <f>IF('Indicator Date hidden'!V71="x","x",U$2-'Indicator Date hidden'!V71)</f>
        <v>0</v>
      </c>
      <c r="V70" s="125">
        <f>IF('Indicator Date hidden'!W71="x","x",V$2-'Indicator Date hidden'!W71)</f>
        <v>0</v>
      </c>
      <c r="W70" s="125">
        <f>IF('Indicator Date hidden'!X71="x","x",W$2-'Indicator Date hidden'!X71)</f>
        <v>0</v>
      </c>
      <c r="X70" s="125">
        <f>IF('Indicator Date hidden'!Y71="x","x",X$2-'Indicator Date hidden'!Y71)</f>
        <v>0</v>
      </c>
      <c r="Y70" s="125">
        <f>IF('Indicator Date hidden'!Z71="x","x",Y$2-'Indicator Date hidden'!Z71)</f>
        <v>0</v>
      </c>
      <c r="Z70" s="125">
        <f>IF('Indicator Date hidden'!AA71="x","x",Z$2-'Indicator Date hidden'!AA71)</f>
        <v>1</v>
      </c>
      <c r="AA70" s="125">
        <f>IF('Indicator Date hidden'!AB71="x","x",AA$2-'Indicator Date hidden'!AB71)</f>
        <v>0</v>
      </c>
      <c r="AB70" s="125">
        <f>IF('Indicator Date hidden'!AC71="x","x",AB$2-'Indicator Date hidden'!AC71)</f>
        <v>0</v>
      </c>
      <c r="AC70" s="125">
        <f>IF('Indicator Date hidden'!AD71="x","x",AC$2-'Indicator Date hidden'!AD71)</f>
        <v>1</v>
      </c>
      <c r="AD70" s="125">
        <f>IF('Indicator Date hidden'!AE71="x","x",AD$2-'Indicator Date hidden'!AE71)</f>
        <v>0</v>
      </c>
      <c r="AE70" s="125">
        <f>IF('Indicator Date hidden'!AF71="x","x",AE$2-'Indicator Date hidden'!AF71)</f>
        <v>0</v>
      </c>
      <c r="AF70" s="125">
        <f>IF('Indicator Date hidden'!AG71="x","x",AF$2-'Indicator Date hidden'!AG71)</f>
        <v>0</v>
      </c>
      <c r="AG70" s="125">
        <f>IF('Indicator Date hidden'!AH71="x","x",AG$2-'Indicator Date hidden'!AH71)</f>
        <v>0</v>
      </c>
      <c r="AH70" s="125">
        <f>IF('Indicator Date hidden'!AI71="x","x",AH$2-'Indicator Date hidden'!AI71)</f>
        <v>0</v>
      </c>
      <c r="AI70" s="125">
        <f>IF('Indicator Date hidden'!AJ71="x","x",AI$2-'Indicator Date hidden'!AJ71)</f>
        <v>1</v>
      </c>
      <c r="AJ70" s="125">
        <f>IF('Indicator Date hidden'!AK71="x","x",AJ$2-'Indicator Date hidden'!AK71)</f>
        <v>1</v>
      </c>
      <c r="AK70" s="125">
        <f>IF('Indicator Date hidden'!AL71="x","x",AK$2-'Indicator Date hidden'!AL71)</f>
        <v>1</v>
      </c>
      <c r="AL70" s="125">
        <f>IF('Indicator Date hidden'!AM71="x","x",AL$2-'Indicator Date hidden'!AM71)</f>
        <v>3</v>
      </c>
      <c r="AM70" s="125">
        <f>IF('Indicator Date hidden'!AN71="x","x",AM$2-'Indicator Date hidden'!AN71)</f>
        <v>1</v>
      </c>
      <c r="AN70" s="125">
        <f>IF('Indicator Date hidden'!AO71="x","x",AN$2-'Indicator Date hidden'!AO71)</f>
        <v>1</v>
      </c>
      <c r="AO70" s="125">
        <f>IF('Indicator Date hidden'!AP71="x","x",AO$2-'Indicator Date hidden'!AP71)</f>
        <v>1</v>
      </c>
      <c r="AP70" s="125">
        <f>IF('Indicator Date hidden'!AQ71="x","x",AP$2-'Indicator Date hidden'!AQ71)</f>
        <v>1</v>
      </c>
      <c r="AQ70" s="125">
        <f>IF('Indicator Date hidden'!AR71="x","x",AQ$2-'Indicator Date hidden'!AR71)</f>
        <v>0</v>
      </c>
      <c r="AR70" s="125">
        <f>IF('Indicator Date hidden'!AS71="x","x",AR$2-'Indicator Date hidden'!AS71)</f>
        <v>1</v>
      </c>
      <c r="AS70" s="125">
        <f>IF('Indicator Date hidden'!AT71="x","x",AS$2-'Indicator Date hidden'!AT71)</f>
        <v>2</v>
      </c>
      <c r="AT70" s="125">
        <f>IF('Indicator Date hidden'!AU71="x","x",AT$2-'Indicator Date hidden'!AU71)</f>
        <v>0</v>
      </c>
      <c r="AU70" s="125">
        <f>IF('Indicator Date hidden'!AV71="x","x",AU$2-'Indicator Date hidden'!AV71)</f>
        <v>0</v>
      </c>
      <c r="AV70" s="125">
        <f>IF('Indicator Date hidden'!AW71="x","x",AV$2-'Indicator Date hidden'!AW71)</f>
        <v>0</v>
      </c>
      <c r="AW70" s="125">
        <f>IF('Indicator Date hidden'!AX71="x","x",AW$2-'Indicator Date hidden'!AX71)</f>
        <v>0</v>
      </c>
      <c r="AX70" s="125">
        <f>IF('Indicator Date hidden'!AY71="x","x",AX$2-'Indicator Date hidden'!AY71)</f>
        <v>0</v>
      </c>
      <c r="AY70" s="125">
        <f>IF('Indicator Date hidden'!AZ71="x","x",AY$2-'Indicator Date hidden'!AZ71)</f>
        <v>1</v>
      </c>
      <c r="AZ70" s="125">
        <f>IF('Indicator Date hidden'!BA71="x","x",AZ$2-'Indicator Date hidden'!BA71)</f>
        <v>3</v>
      </c>
      <c r="BA70" s="125">
        <f>IF('Indicator Date hidden'!BB71="x","x",BA$2-'Indicator Date hidden'!BB71)</f>
        <v>0</v>
      </c>
      <c r="BB70" s="125">
        <f>IF('Indicator Date hidden'!BC71="x","x",BB$2-'Indicator Date hidden'!BC71)</f>
        <v>0</v>
      </c>
      <c r="BC70" s="125">
        <f>IF('Indicator Date hidden'!BD71="x","x",BC$2-'Indicator Date hidden'!BD71)</f>
        <v>0</v>
      </c>
      <c r="BD70" s="125">
        <f>IF('Indicator Date hidden'!BE71="x","x",BD$2-'Indicator Date hidden'!BE71)</f>
        <v>2</v>
      </c>
      <c r="BE70" s="125">
        <f>IF('Indicator Date hidden'!BF71="x","x",BE$2-'Indicator Date hidden'!BF71)</f>
        <v>2</v>
      </c>
      <c r="BF70" s="125">
        <f>IF('Indicator Date hidden'!BG71="x","x",BF$2-'Indicator Date hidden'!BG71)</f>
        <v>0</v>
      </c>
      <c r="BG70" s="125">
        <f>IF('Indicator Date hidden'!BH71="x","x",BG$2-'Indicator Date hidden'!BH71)</f>
        <v>0</v>
      </c>
      <c r="BH70" s="125">
        <f>IF('Indicator Date hidden'!BI71="x","x",BH$2-'Indicator Date hidden'!BI71)</f>
        <v>0</v>
      </c>
      <c r="BI70" s="125">
        <f>IF('Indicator Date hidden'!BJ71="x","x",BI$2-'Indicator Date hidden'!BJ71)</f>
        <v>0</v>
      </c>
      <c r="BJ70" s="125">
        <f>IF('Indicator Date hidden'!BK71="x","x",BJ$2-'Indicator Date hidden'!BK71)</f>
        <v>1</v>
      </c>
      <c r="BK70" s="125">
        <f>IF('Indicator Date hidden'!BL71="x","x",BK$2-'Indicator Date hidden'!BL71)</f>
        <v>1</v>
      </c>
      <c r="BL70" s="125">
        <f>IF('Indicator Date hidden'!BM71="x","x",BL$2-'Indicator Date hidden'!BM71)</f>
        <v>0</v>
      </c>
      <c r="BM70" s="125">
        <f>IF('Indicator Date hidden'!BN71="x","x",BM$2-'Indicator Date hidden'!BN71)</f>
        <v>3</v>
      </c>
      <c r="BN70" s="125">
        <f>IF('Indicator Date hidden'!BO71="x","x",BN$2-'Indicator Date hidden'!BO71)</f>
        <v>2</v>
      </c>
      <c r="BO70" s="125">
        <f>IF('Indicator Date hidden'!BP71="x","x",BO$2-'Indicator Date hidden'!BP71)</f>
        <v>1</v>
      </c>
      <c r="BP70" s="125">
        <f>IF('Indicator Date hidden'!BQ71="x","x",BP$2-'Indicator Date hidden'!BQ71)</f>
        <v>0</v>
      </c>
      <c r="BQ70" s="125">
        <f>IF('Indicator Date hidden'!BR71="x","x",BQ$2-'Indicator Date hidden'!BR71)</f>
        <v>0</v>
      </c>
      <c r="BR70" s="125">
        <f>IF('Indicator Date hidden'!BS71="x","x",BR$2-'Indicator Date hidden'!BS71)</f>
        <v>0</v>
      </c>
      <c r="BS70" s="125">
        <f>IF('Indicator Date hidden'!BT71="x","x",BS$2-'Indicator Date hidden'!BT71)</f>
        <v>0</v>
      </c>
      <c r="BT70" s="125">
        <f>IF('Indicator Date hidden'!BU71="x","x",BT$2-'Indicator Date hidden'!BU71)</f>
        <v>0</v>
      </c>
      <c r="BU70" s="125">
        <f>IF('Indicator Date hidden'!BV71="x","x",BU$2-'Indicator Date hidden'!BV71)</f>
        <v>0</v>
      </c>
      <c r="BV70" s="125">
        <f>IF('Indicator Date hidden'!BW71="x","x",BV$2-'Indicator Date hidden'!BW71)</f>
        <v>0</v>
      </c>
      <c r="BW70" s="125">
        <f>IF('Indicator Date hidden'!BX71="x","x",BW$2-'Indicator Date hidden'!BX71)</f>
        <v>0</v>
      </c>
      <c r="BX70" s="125">
        <f>IF('Indicator Date hidden'!BY71="x","x",BX$2-'Indicator Date hidden'!BY71)</f>
        <v>2</v>
      </c>
      <c r="BY70" s="3">
        <f t="shared" si="10"/>
        <v>33</v>
      </c>
      <c r="BZ70" s="126">
        <f t="shared" si="11"/>
        <v>0.44</v>
      </c>
      <c r="CA70" s="3">
        <f t="shared" si="12"/>
        <v>22</v>
      </c>
      <c r="CB70" s="126">
        <f t="shared" si="13"/>
        <v>0.78723143568669396</v>
      </c>
      <c r="CC70" s="129">
        <f t="shared" si="14"/>
        <v>0</v>
      </c>
    </row>
    <row r="71" spans="1:81" x14ac:dyDescent="0.3">
      <c r="A71" t="s">
        <v>128</v>
      </c>
      <c r="B71" s="125">
        <f>IF('Indicator Date hidden'!C72="x","x",B$2-'Indicator Date hidden'!C72)</f>
        <v>0</v>
      </c>
      <c r="C71" s="125">
        <f>IF('Indicator Date hidden'!D72="x","x",C$2-'Indicator Date hidden'!D72)</f>
        <v>0</v>
      </c>
      <c r="D71" s="125">
        <f>IF('Indicator Date hidden'!E72="x","x",D$2-'Indicator Date hidden'!E72)</f>
        <v>0</v>
      </c>
      <c r="E71" s="125">
        <f>IF('Indicator Date hidden'!F72="x","x",E$2-'Indicator Date hidden'!F72)</f>
        <v>0</v>
      </c>
      <c r="F71" s="125">
        <f>IF('Indicator Date hidden'!G72="x","x",F$2-'Indicator Date hidden'!G72)</f>
        <v>0</v>
      </c>
      <c r="G71" s="125">
        <f>IF('Indicator Date hidden'!H72="x","x",G$2-'Indicator Date hidden'!H72)</f>
        <v>0</v>
      </c>
      <c r="H71" s="125">
        <f>IF('Indicator Date hidden'!I72="x","x",H$2-'Indicator Date hidden'!I72)</f>
        <v>0</v>
      </c>
      <c r="I71" s="125">
        <f>IF('Indicator Date hidden'!J72="x","x",I$2-'Indicator Date hidden'!J72)</f>
        <v>0</v>
      </c>
      <c r="J71" s="125">
        <f>IF('Indicator Date hidden'!K72="x","x",J$2-'Indicator Date hidden'!K72)</f>
        <v>0</v>
      </c>
      <c r="K71" s="125">
        <f>IF('Indicator Date hidden'!L72="x","x",K$2-'Indicator Date hidden'!L72)</f>
        <v>0</v>
      </c>
      <c r="L71" s="125">
        <f>IF('Indicator Date hidden'!M72="x","x",L$2-'Indicator Date hidden'!M72)</f>
        <v>0</v>
      </c>
      <c r="M71" s="125">
        <f>IF('Indicator Date hidden'!N72="x","x",M$2-'Indicator Date hidden'!N72)</f>
        <v>0</v>
      </c>
      <c r="N71" s="125">
        <f>IF('Indicator Date hidden'!O72="x","x",N$2-'Indicator Date hidden'!O72)</f>
        <v>0</v>
      </c>
      <c r="O71" s="125">
        <f>IF('Indicator Date hidden'!P72="x","x",O$2-'Indicator Date hidden'!P72)</f>
        <v>0</v>
      </c>
      <c r="P71" s="125">
        <f>IF('Indicator Date hidden'!Q72="x","x",P$2-'Indicator Date hidden'!Q72)</f>
        <v>0</v>
      </c>
      <c r="Q71" s="125">
        <f>IF('Indicator Date hidden'!R72="x","x",Q$2-'Indicator Date hidden'!R72)</f>
        <v>0</v>
      </c>
      <c r="R71" s="125">
        <f>IF('Indicator Date hidden'!S72="x","x",R$2-'Indicator Date hidden'!S72)</f>
        <v>0</v>
      </c>
      <c r="S71" s="125">
        <f>IF('Indicator Date hidden'!T72="x","x",S$2-'Indicator Date hidden'!T72)</f>
        <v>0</v>
      </c>
      <c r="T71" s="125">
        <f>IF('Indicator Date hidden'!U72="x","x",T$2-'Indicator Date hidden'!U72)</f>
        <v>0</v>
      </c>
      <c r="U71" s="125">
        <f>IF('Indicator Date hidden'!V72="x","x",U$2-'Indicator Date hidden'!V72)</f>
        <v>0</v>
      </c>
      <c r="V71" s="125">
        <f>IF('Indicator Date hidden'!W72="x","x",V$2-'Indicator Date hidden'!W72)</f>
        <v>0</v>
      </c>
      <c r="W71" s="125">
        <f>IF('Indicator Date hidden'!X72="x","x",W$2-'Indicator Date hidden'!X72)</f>
        <v>0</v>
      </c>
      <c r="X71" s="125">
        <f>IF('Indicator Date hidden'!Y72="x","x",X$2-'Indicator Date hidden'!Y72)</f>
        <v>0</v>
      </c>
      <c r="Y71" s="125">
        <f>IF('Indicator Date hidden'!Z72="x","x",Y$2-'Indicator Date hidden'!Z72)</f>
        <v>0</v>
      </c>
      <c r="Z71" s="125">
        <f>IF('Indicator Date hidden'!AA72="x","x",Z$2-'Indicator Date hidden'!AA72)</f>
        <v>4</v>
      </c>
      <c r="AA71" s="125">
        <f>IF('Indicator Date hidden'!AB72="x","x",AA$2-'Indicator Date hidden'!AB72)</f>
        <v>0</v>
      </c>
      <c r="AB71" s="125">
        <f>IF('Indicator Date hidden'!AC72="x","x",AB$2-'Indicator Date hidden'!AC72)</f>
        <v>0</v>
      </c>
      <c r="AC71" s="125">
        <f>IF('Indicator Date hidden'!AD72="x","x",AC$2-'Indicator Date hidden'!AD72)</f>
        <v>1</v>
      </c>
      <c r="AD71" s="125">
        <f>IF('Indicator Date hidden'!AE72="x","x",AD$2-'Indicator Date hidden'!AE72)</f>
        <v>0</v>
      </c>
      <c r="AE71" s="125">
        <f>IF('Indicator Date hidden'!AF72="x","x",AE$2-'Indicator Date hidden'!AF72)</f>
        <v>0</v>
      </c>
      <c r="AF71" s="125">
        <f>IF('Indicator Date hidden'!AG72="x","x",AF$2-'Indicator Date hidden'!AG72)</f>
        <v>0</v>
      </c>
      <c r="AG71" s="125">
        <f>IF('Indicator Date hidden'!AH72="x","x",AG$2-'Indicator Date hidden'!AH72)</f>
        <v>0</v>
      </c>
      <c r="AH71" s="125">
        <f>IF('Indicator Date hidden'!AI72="x","x",AH$2-'Indicator Date hidden'!AI72)</f>
        <v>0</v>
      </c>
      <c r="AI71" s="125">
        <f>IF('Indicator Date hidden'!AJ72="x","x",AI$2-'Indicator Date hidden'!AJ72)</f>
        <v>1</v>
      </c>
      <c r="AJ71" s="125">
        <f>IF('Indicator Date hidden'!AK72="x","x",AJ$2-'Indicator Date hidden'!AK72)</f>
        <v>1</v>
      </c>
      <c r="AK71" s="125">
        <f>IF('Indicator Date hidden'!AL72="x","x",AK$2-'Indicator Date hidden'!AL72)</f>
        <v>1</v>
      </c>
      <c r="AL71" s="125">
        <f>IF('Indicator Date hidden'!AM72="x","x",AL$2-'Indicator Date hidden'!AM72)</f>
        <v>2</v>
      </c>
      <c r="AM71" s="125">
        <f>IF('Indicator Date hidden'!AN72="x","x",AM$2-'Indicator Date hidden'!AN72)</f>
        <v>1</v>
      </c>
      <c r="AN71" s="125">
        <f>IF('Indicator Date hidden'!AO72="x","x",AN$2-'Indicator Date hidden'!AO72)</f>
        <v>1</v>
      </c>
      <c r="AO71" s="125">
        <f>IF('Indicator Date hidden'!AP72="x","x",AO$2-'Indicator Date hidden'!AP72)</f>
        <v>1</v>
      </c>
      <c r="AP71" s="125">
        <f>IF('Indicator Date hidden'!AQ72="x","x",AP$2-'Indicator Date hidden'!AQ72)</f>
        <v>1</v>
      </c>
      <c r="AQ71" s="125">
        <f>IF('Indicator Date hidden'!AR72="x","x",AQ$2-'Indicator Date hidden'!AR72)</f>
        <v>0</v>
      </c>
      <c r="AR71" s="125">
        <f>IF('Indicator Date hidden'!AS72="x","x",AR$2-'Indicator Date hidden'!AS72)</f>
        <v>1</v>
      </c>
      <c r="AS71" s="125">
        <f>IF('Indicator Date hidden'!AT72="x","x",AS$2-'Indicator Date hidden'!AT72)</f>
        <v>1</v>
      </c>
      <c r="AT71" s="125">
        <f>IF('Indicator Date hidden'!AU72="x","x",AT$2-'Indicator Date hidden'!AU72)</f>
        <v>0</v>
      </c>
      <c r="AU71" s="125">
        <f>IF('Indicator Date hidden'!AV72="x","x",AU$2-'Indicator Date hidden'!AV72)</f>
        <v>0</v>
      </c>
      <c r="AV71" s="125">
        <f>IF('Indicator Date hidden'!AW72="x","x",AV$2-'Indicator Date hidden'!AW72)</f>
        <v>0</v>
      </c>
      <c r="AW71" s="125">
        <f>IF('Indicator Date hidden'!AX72="x","x",AW$2-'Indicator Date hidden'!AX72)</f>
        <v>0</v>
      </c>
      <c r="AX71" s="125">
        <f>IF('Indicator Date hidden'!AY72="x","x",AX$2-'Indicator Date hidden'!AY72)</f>
        <v>0</v>
      </c>
      <c r="AY71" s="125" t="str">
        <f>IF('Indicator Date hidden'!AZ72="x","x",AY$2-'Indicator Date hidden'!AZ72)</f>
        <v>x</v>
      </c>
      <c r="AZ71" s="125">
        <f>IF('Indicator Date hidden'!BA72="x","x",AZ$2-'Indicator Date hidden'!BA72)</f>
        <v>5</v>
      </c>
      <c r="BA71" s="125">
        <f>IF('Indicator Date hidden'!BB72="x","x",BA$2-'Indicator Date hidden'!BB72)</f>
        <v>0</v>
      </c>
      <c r="BB71" s="125">
        <f>IF('Indicator Date hidden'!BC72="x","x",BB$2-'Indicator Date hidden'!BC72)</f>
        <v>0</v>
      </c>
      <c r="BC71" s="125">
        <f>IF('Indicator Date hidden'!BD72="x","x",BC$2-'Indicator Date hidden'!BD72)</f>
        <v>0</v>
      </c>
      <c r="BD71" s="125" t="str">
        <f>IF('Indicator Date hidden'!BE72="x","x",BD$2-'Indicator Date hidden'!BE72)</f>
        <v>x</v>
      </c>
      <c r="BE71" s="125">
        <f>IF('Indicator Date hidden'!BF72="x","x",BE$2-'Indicator Date hidden'!BF72)</f>
        <v>1</v>
      </c>
      <c r="BF71" s="125">
        <f>IF('Indicator Date hidden'!BG72="x","x",BF$2-'Indicator Date hidden'!BG72)</f>
        <v>0</v>
      </c>
      <c r="BG71" s="125">
        <f>IF('Indicator Date hidden'!BH72="x","x",BG$2-'Indicator Date hidden'!BH72)</f>
        <v>0</v>
      </c>
      <c r="BH71" s="125">
        <f>IF('Indicator Date hidden'!BI72="x","x",BH$2-'Indicator Date hidden'!BI72)</f>
        <v>0</v>
      </c>
      <c r="BI71" s="125">
        <f>IF('Indicator Date hidden'!BJ72="x","x",BI$2-'Indicator Date hidden'!BJ72)</f>
        <v>0</v>
      </c>
      <c r="BJ71" s="125">
        <f>IF('Indicator Date hidden'!BK72="x","x",BJ$2-'Indicator Date hidden'!BK72)</f>
        <v>1</v>
      </c>
      <c r="BK71" s="125">
        <f>IF('Indicator Date hidden'!BL72="x","x",BK$2-'Indicator Date hidden'!BL72)</f>
        <v>1</v>
      </c>
      <c r="BL71" s="125">
        <f>IF('Indicator Date hidden'!BM72="x","x",BL$2-'Indicator Date hidden'!BM72)</f>
        <v>0</v>
      </c>
      <c r="BM71" s="125">
        <f>IF('Indicator Date hidden'!BN72="x","x",BM$2-'Indicator Date hidden'!BN72)</f>
        <v>3</v>
      </c>
      <c r="BN71" s="125">
        <f>IF('Indicator Date hidden'!BO72="x","x",BN$2-'Indicator Date hidden'!BO72)</f>
        <v>2</v>
      </c>
      <c r="BO71" s="125">
        <f>IF('Indicator Date hidden'!BP72="x","x",BO$2-'Indicator Date hidden'!BP72)</f>
        <v>1</v>
      </c>
      <c r="BP71" s="125">
        <f>IF('Indicator Date hidden'!BQ72="x","x",BP$2-'Indicator Date hidden'!BQ72)</f>
        <v>0</v>
      </c>
      <c r="BQ71" s="125">
        <f>IF('Indicator Date hidden'!BR72="x","x",BQ$2-'Indicator Date hidden'!BR72)</f>
        <v>0</v>
      </c>
      <c r="BR71" s="125">
        <f>IF('Indicator Date hidden'!BS72="x","x",BR$2-'Indicator Date hidden'!BS72)</f>
        <v>0</v>
      </c>
      <c r="BS71" s="125">
        <f>IF('Indicator Date hidden'!BT72="x","x",BS$2-'Indicator Date hidden'!BT72)</f>
        <v>2</v>
      </c>
      <c r="BT71" s="125">
        <f>IF('Indicator Date hidden'!BU72="x","x",BT$2-'Indicator Date hidden'!BU72)</f>
        <v>0</v>
      </c>
      <c r="BU71" s="125" t="str">
        <f>IF('Indicator Date hidden'!BV72="x","x",BU$2-'Indicator Date hidden'!BV72)</f>
        <v>x</v>
      </c>
      <c r="BV71" s="125" t="str">
        <f>IF('Indicator Date hidden'!BW72="x","x",BV$2-'Indicator Date hidden'!BW72)</f>
        <v>x</v>
      </c>
      <c r="BW71" s="125">
        <f>IF('Indicator Date hidden'!BX72="x","x",BW$2-'Indicator Date hidden'!BX72)</f>
        <v>0</v>
      </c>
      <c r="BX71" s="125">
        <f>IF('Indicator Date hidden'!BY72="x","x",BX$2-'Indicator Date hidden'!BY72)</f>
        <v>2</v>
      </c>
      <c r="BY71" s="3">
        <f t="shared" si="10"/>
        <v>34</v>
      </c>
      <c r="BZ71" s="126">
        <f t="shared" si="11"/>
        <v>0.47887323943661969</v>
      </c>
      <c r="CA71" s="3">
        <f t="shared" si="12"/>
        <v>21</v>
      </c>
      <c r="CB71" s="126">
        <f t="shared" si="13"/>
        <v>0.94733361807325278</v>
      </c>
      <c r="CC71" s="129">
        <f t="shared" si="14"/>
        <v>0</v>
      </c>
    </row>
    <row r="72" spans="1:81" x14ac:dyDescent="0.3">
      <c r="A72" t="s">
        <v>130</v>
      </c>
      <c r="B72" s="125">
        <f>IF('Indicator Date hidden'!C73="x","x",B$2-'Indicator Date hidden'!C73)</f>
        <v>0</v>
      </c>
      <c r="C72" s="125">
        <f>IF('Indicator Date hidden'!D73="x","x",C$2-'Indicator Date hidden'!D73)</f>
        <v>0</v>
      </c>
      <c r="D72" s="125">
        <f>IF('Indicator Date hidden'!E73="x","x",D$2-'Indicator Date hidden'!E73)</f>
        <v>0</v>
      </c>
      <c r="E72" s="125">
        <f>IF('Indicator Date hidden'!F73="x","x",E$2-'Indicator Date hidden'!F73)</f>
        <v>0</v>
      </c>
      <c r="F72" s="125">
        <f>IF('Indicator Date hidden'!G73="x","x",F$2-'Indicator Date hidden'!G73)</f>
        <v>0</v>
      </c>
      <c r="G72" s="125">
        <f>IF('Indicator Date hidden'!H73="x","x",G$2-'Indicator Date hidden'!H73)</f>
        <v>0</v>
      </c>
      <c r="H72" s="125">
        <f>IF('Indicator Date hidden'!I73="x","x",H$2-'Indicator Date hidden'!I73)</f>
        <v>0</v>
      </c>
      <c r="I72" s="125">
        <f>IF('Indicator Date hidden'!J73="x","x",I$2-'Indicator Date hidden'!J73)</f>
        <v>0</v>
      </c>
      <c r="J72" s="125">
        <f>IF('Indicator Date hidden'!K73="x","x",J$2-'Indicator Date hidden'!K73)</f>
        <v>0</v>
      </c>
      <c r="K72" s="125">
        <f>IF('Indicator Date hidden'!L73="x","x",K$2-'Indicator Date hidden'!L73)</f>
        <v>0</v>
      </c>
      <c r="L72" s="125">
        <f>IF('Indicator Date hidden'!M73="x","x",L$2-'Indicator Date hidden'!M73)</f>
        <v>0</v>
      </c>
      <c r="M72" s="125">
        <f>IF('Indicator Date hidden'!N73="x","x",M$2-'Indicator Date hidden'!N73)</f>
        <v>0</v>
      </c>
      <c r="N72" s="125">
        <f>IF('Indicator Date hidden'!O73="x","x",N$2-'Indicator Date hidden'!O73)</f>
        <v>0</v>
      </c>
      <c r="O72" s="125">
        <f>IF('Indicator Date hidden'!P73="x","x",O$2-'Indicator Date hidden'!P73)</f>
        <v>0</v>
      </c>
      <c r="P72" s="125">
        <f>IF('Indicator Date hidden'!Q73="x","x",P$2-'Indicator Date hidden'!Q73)</f>
        <v>0</v>
      </c>
      <c r="Q72" s="125">
        <f>IF('Indicator Date hidden'!R73="x","x",Q$2-'Indicator Date hidden'!R73)</f>
        <v>0</v>
      </c>
      <c r="R72" s="125">
        <f>IF('Indicator Date hidden'!S73="x","x",R$2-'Indicator Date hidden'!S73)</f>
        <v>0</v>
      </c>
      <c r="S72" s="125">
        <f>IF('Indicator Date hidden'!T73="x","x",S$2-'Indicator Date hidden'!T73)</f>
        <v>0</v>
      </c>
      <c r="T72" s="125">
        <f>IF('Indicator Date hidden'!U73="x","x",T$2-'Indicator Date hidden'!U73)</f>
        <v>0</v>
      </c>
      <c r="U72" s="125">
        <f>IF('Indicator Date hidden'!V73="x","x",U$2-'Indicator Date hidden'!V73)</f>
        <v>0</v>
      </c>
      <c r="V72" s="125">
        <f>IF('Indicator Date hidden'!W73="x","x",V$2-'Indicator Date hidden'!W73)</f>
        <v>0</v>
      </c>
      <c r="W72" s="125">
        <f>IF('Indicator Date hidden'!X73="x","x",W$2-'Indicator Date hidden'!X73)</f>
        <v>0</v>
      </c>
      <c r="X72" s="125">
        <f>IF('Indicator Date hidden'!Y73="x","x",X$2-'Indicator Date hidden'!Y73)</f>
        <v>0</v>
      </c>
      <c r="Y72" s="125">
        <f>IF('Indicator Date hidden'!Z73="x","x",Y$2-'Indicator Date hidden'!Z73)</f>
        <v>0</v>
      </c>
      <c r="Z72" s="125" t="str">
        <f>IF('Indicator Date hidden'!AA73="x","x",Z$2-'Indicator Date hidden'!AA73)</f>
        <v>x</v>
      </c>
      <c r="AA72" s="125">
        <f>IF('Indicator Date hidden'!AB73="x","x",AA$2-'Indicator Date hidden'!AB73)</f>
        <v>0</v>
      </c>
      <c r="AB72" s="125">
        <f>IF('Indicator Date hidden'!AC73="x","x",AB$2-'Indicator Date hidden'!AC73)</f>
        <v>0</v>
      </c>
      <c r="AC72" s="125">
        <f>IF('Indicator Date hidden'!AD73="x","x",AC$2-'Indicator Date hidden'!AD73)</f>
        <v>0</v>
      </c>
      <c r="AD72" s="125">
        <f>IF('Indicator Date hidden'!AE73="x","x",AD$2-'Indicator Date hidden'!AE73)</f>
        <v>0</v>
      </c>
      <c r="AE72" s="125">
        <f>IF('Indicator Date hidden'!AF73="x","x",AE$2-'Indicator Date hidden'!AF73)</f>
        <v>0</v>
      </c>
      <c r="AF72" s="125">
        <f>IF('Indicator Date hidden'!AG73="x","x",AF$2-'Indicator Date hidden'!AG73)</f>
        <v>0</v>
      </c>
      <c r="AG72" s="125">
        <f>IF('Indicator Date hidden'!AH73="x","x",AG$2-'Indicator Date hidden'!AH73)</f>
        <v>0</v>
      </c>
      <c r="AH72" s="125">
        <f>IF('Indicator Date hidden'!AI73="x","x",AH$2-'Indicator Date hidden'!AI73)</f>
        <v>0</v>
      </c>
      <c r="AI72" s="125">
        <f>IF('Indicator Date hidden'!AJ73="x","x",AI$2-'Indicator Date hidden'!AJ73)</f>
        <v>1</v>
      </c>
      <c r="AJ72" s="125">
        <f>IF('Indicator Date hidden'!AK73="x","x",AJ$2-'Indicator Date hidden'!AK73)</f>
        <v>1</v>
      </c>
      <c r="AK72" s="125">
        <f>IF('Indicator Date hidden'!AL73="x","x",AK$2-'Indicator Date hidden'!AL73)</f>
        <v>1</v>
      </c>
      <c r="AL72" s="125" t="str">
        <f>IF('Indicator Date hidden'!AM73="x","x",AL$2-'Indicator Date hidden'!AM73)</f>
        <v>x</v>
      </c>
      <c r="AM72" s="125">
        <f>IF('Indicator Date hidden'!AN73="x","x",AM$2-'Indicator Date hidden'!AN73)</f>
        <v>1</v>
      </c>
      <c r="AN72" s="125">
        <f>IF('Indicator Date hidden'!AO73="x","x",AN$2-'Indicator Date hidden'!AO73)</f>
        <v>1</v>
      </c>
      <c r="AO72" s="125">
        <f>IF('Indicator Date hidden'!AP73="x","x",AO$2-'Indicator Date hidden'!AP73)</f>
        <v>1</v>
      </c>
      <c r="AP72" s="125">
        <f>IF('Indicator Date hidden'!AQ73="x","x",AP$2-'Indicator Date hidden'!AQ73)</f>
        <v>1</v>
      </c>
      <c r="AQ72" s="125">
        <f>IF('Indicator Date hidden'!AR73="x","x",AQ$2-'Indicator Date hidden'!AR73)</f>
        <v>0</v>
      </c>
      <c r="AR72" s="125">
        <f>IF('Indicator Date hidden'!AS73="x","x",AR$2-'Indicator Date hidden'!AS73)</f>
        <v>1</v>
      </c>
      <c r="AS72" s="125">
        <f>IF('Indicator Date hidden'!AT73="x","x",AS$2-'Indicator Date hidden'!AT73)</f>
        <v>3</v>
      </c>
      <c r="AT72" s="125">
        <f>IF('Indicator Date hidden'!AU73="x","x",AT$2-'Indicator Date hidden'!AU73)</f>
        <v>0</v>
      </c>
      <c r="AU72" s="125">
        <f>IF('Indicator Date hidden'!AV73="x","x",AU$2-'Indicator Date hidden'!AV73)</f>
        <v>0</v>
      </c>
      <c r="AV72" s="125">
        <f>IF('Indicator Date hidden'!AW73="x","x",AV$2-'Indicator Date hidden'!AW73)</f>
        <v>0</v>
      </c>
      <c r="AW72" s="125">
        <f>IF('Indicator Date hidden'!AX73="x","x",AW$2-'Indicator Date hidden'!AX73)</f>
        <v>0</v>
      </c>
      <c r="AX72" s="125">
        <f>IF('Indicator Date hidden'!AY73="x","x",AX$2-'Indicator Date hidden'!AY73)</f>
        <v>0</v>
      </c>
      <c r="AY72" s="125" t="str">
        <f>IF('Indicator Date hidden'!AZ73="x","x",AY$2-'Indicator Date hidden'!AZ73)</f>
        <v>x</v>
      </c>
      <c r="AZ72" s="125">
        <f>IF('Indicator Date hidden'!BA73="x","x",AZ$2-'Indicator Date hidden'!BA73)</f>
        <v>7</v>
      </c>
      <c r="BA72" s="125">
        <f>IF('Indicator Date hidden'!BB73="x","x",BA$2-'Indicator Date hidden'!BB73)</f>
        <v>0</v>
      </c>
      <c r="BB72" s="125">
        <f>IF('Indicator Date hidden'!BC73="x","x",BB$2-'Indicator Date hidden'!BC73)</f>
        <v>0</v>
      </c>
      <c r="BC72" s="125">
        <f>IF('Indicator Date hidden'!BD73="x","x",BC$2-'Indicator Date hidden'!BD73)</f>
        <v>0</v>
      </c>
      <c r="BD72" s="125" t="str">
        <f>IF('Indicator Date hidden'!BE73="x","x",BD$2-'Indicator Date hidden'!BE73)</f>
        <v>x</v>
      </c>
      <c r="BE72" s="125">
        <f>IF('Indicator Date hidden'!BF73="x","x",BE$2-'Indicator Date hidden'!BF73)</f>
        <v>2</v>
      </c>
      <c r="BF72" s="125">
        <f>IF('Indicator Date hidden'!BG73="x","x",BF$2-'Indicator Date hidden'!BG73)</f>
        <v>0</v>
      </c>
      <c r="BG72" s="125">
        <f>IF('Indicator Date hidden'!BH73="x","x",BG$2-'Indicator Date hidden'!BH73)</f>
        <v>0</v>
      </c>
      <c r="BH72" s="125">
        <f>IF('Indicator Date hidden'!BI73="x","x",BH$2-'Indicator Date hidden'!BI73)</f>
        <v>0</v>
      </c>
      <c r="BI72" s="125">
        <f>IF('Indicator Date hidden'!BJ73="x","x",BI$2-'Indicator Date hidden'!BJ73)</f>
        <v>0</v>
      </c>
      <c r="BJ72" s="125">
        <f>IF('Indicator Date hidden'!BK73="x","x",BJ$2-'Indicator Date hidden'!BK73)</f>
        <v>1</v>
      </c>
      <c r="BK72" s="125">
        <f>IF('Indicator Date hidden'!BL73="x","x",BK$2-'Indicator Date hidden'!BL73)</f>
        <v>1</v>
      </c>
      <c r="BL72" s="125">
        <f>IF('Indicator Date hidden'!BM73="x","x",BL$2-'Indicator Date hidden'!BM73)</f>
        <v>0</v>
      </c>
      <c r="BM72" s="125">
        <f>IF('Indicator Date hidden'!BN73="x","x",BM$2-'Indicator Date hidden'!BN73)</f>
        <v>3</v>
      </c>
      <c r="BN72" s="125">
        <f>IF('Indicator Date hidden'!BO73="x","x",BN$2-'Indicator Date hidden'!BO73)</f>
        <v>2</v>
      </c>
      <c r="BO72" s="125">
        <f>IF('Indicator Date hidden'!BP73="x","x",BO$2-'Indicator Date hidden'!BP73)</f>
        <v>1</v>
      </c>
      <c r="BP72" s="125">
        <f>IF('Indicator Date hidden'!BQ73="x","x",BP$2-'Indicator Date hidden'!BQ73)</f>
        <v>0</v>
      </c>
      <c r="BQ72" s="125">
        <f>IF('Indicator Date hidden'!BR73="x","x",BQ$2-'Indicator Date hidden'!BR73)</f>
        <v>0</v>
      </c>
      <c r="BR72" s="125">
        <f>IF('Indicator Date hidden'!BS73="x","x",BR$2-'Indicator Date hidden'!BS73)</f>
        <v>0</v>
      </c>
      <c r="BS72" s="125">
        <f>IF('Indicator Date hidden'!BT73="x","x",BS$2-'Indicator Date hidden'!BT73)</f>
        <v>3</v>
      </c>
      <c r="BT72" s="125">
        <f>IF('Indicator Date hidden'!BU73="x","x",BT$2-'Indicator Date hidden'!BU73)</f>
        <v>0</v>
      </c>
      <c r="BU72" s="125" t="str">
        <f>IF('Indicator Date hidden'!BV73="x","x",BU$2-'Indicator Date hidden'!BV73)</f>
        <v>x</v>
      </c>
      <c r="BV72" s="125">
        <f>IF('Indicator Date hidden'!BW73="x","x",BV$2-'Indicator Date hidden'!BW73)</f>
        <v>0</v>
      </c>
      <c r="BW72" s="125">
        <f>IF('Indicator Date hidden'!BX73="x","x",BW$2-'Indicator Date hidden'!BX73)</f>
        <v>0</v>
      </c>
      <c r="BX72" s="125">
        <f>IF('Indicator Date hidden'!BY73="x","x",BX$2-'Indicator Date hidden'!BY73)</f>
        <v>2</v>
      </c>
      <c r="BY72" s="3">
        <f t="shared" si="10"/>
        <v>33</v>
      </c>
      <c r="BZ72" s="126">
        <f t="shared" si="11"/>
        <v>0.47142857142857142</v>
      </c>
      <c r="CA72" s="3">
        <f t="shared" si="12"/>
        <v>18</v>
      </c>
      <c r="CB72" s="126">
        <f t="shared" si="13"/>
        <v>1.0918062173877425</v>
      </c>
      <c r="CC72" s="129">
        <f t="shared" si="14"/>
        <v>0</v>
      </c>
    </row>
    <row r="73" spans="1:81" x14ac:dyDescent="0.3">
      <c r="A73" t="s">
        <v>131</v>
      </c>
      <c r="B73" s="125">
        <f>IF('Indicator Date hidden'!C74="x","x",B$2-'Indicator Date hidden'!C74)</f>
        <v>0</v>
      </c>
      <c r="C73" s="125">
        <f>IF('Indicator Date hidden'!D74="x","x",C$2-'Indicator Date hidden'!D74)</f>
        <v>0</v>
      </c>
      <c r="D73" s="125">
        <f>IF('Indicator Date hidden'!E74="x","x",D$2-'Indicator Date hidden'!E74)</f>
        <v>0</v>
      </c>
      <c r="E73" s="125">
        <f>IF('Indicator Date hidden'!F74="x","x",E$2-'Indicator Date hidden'!F74)</f>
        <v>0</v>
      </c>
      <c r="F73" s="125">
        <f>IF('Indicator Date hidden'!G74="x","x",F$2-'Indicator Date hidden'!G74)</f>
        <v>0</v>
      </c>
      <c r="G73" s="125">
        <f>IF('Indicator Date hidden'!H74="x","x",G$2-'Indicator Date hidden'!H74)</f>
        <v>0</v>
      </c>
      <c r="H73" s="125">
        <f>IF('Indicator Date hidden'!I74="x","x",H$2-'Indicator Date hidden'!I74)</f>
        <v>0</v>
      </c>
      <c r="I73" s="125">
        <f>IF('Indicator Date hidden'!J74="x","x",I$2-'Indicator Date hidden'!J74)</f>
        <v>0</v>
      </c>
      <c r="J73" s="125">
        <f>IF('Indicator Date hidden'!K74="x","x",J$2-'Indicator Date hidden'!K74)</f>
        <v>0</v>
      </c>
      <c r="K73" s="125">
        <f>IF('Indicator Date hidden'!L74="x","x",K$2-'Indicator Date hidden'!L74)</f>
        <v>0</v>
      </c>
      <c r="L73" s="125">
        <f>IF('Indicator Date hidden'!M74="x","x",L$2-'Indicator Date hidden'!M74)</f>
        <v>0</v>
      </c>
      <c r="M73" s="125">
        <f>IF('Indicator Date hidden'!N74="x","x",M$2-'Indicator Date hidden'!N74)</f>
        <v>0</v>
      </c>
      <c r="N73" s="125">
        <f>IF('Indicator Date hidden'!O74="x","x",N$2-'Indicator Date hidden'!O74)</f>
        <v>0</v>
      </c>
      <c r="O73" s="125">
        <f>IF('Indicator Date hidden'!P74="x","x",O$2-'Indicator Date hidden'!P74)</f>
        <v>0</v>
      </c>
      <c r="P73" s="125">
        <f>IF('Indicator Date hidden'!Q74="x","x",P$2-'Indicator Date hidden'!Q74)</f>
        <v>0</v>
      </c>
      <c r="Q73" s="125">
        <f>IF('Indicator Date hidden'!R74="x","x",Q$2-'Indicator Date hidden'!R74)</f>
        <v>0</v>
      </c>
      <c r="R73" s="125">
        <f>IF('Indicator Date hidden'!S74="x","x",R$2-'Indicator Date hidden'!S74)</f>
        <v>0</v>
      </c>
      <c r="S73" s="125">
        <f>IF('Indicator Date hidden'!T74="x","x",S$2-'Indicator Date hidden'!T74)</f>
        <v>0</v>
      </c>
      <c r="T73" s="125">
        <f>IF('Indicator Date hidden'!U74="x","x",T$2-'Indicator Date hidden'!U74)</f>
        <v>0</v>
      </c>
      <c r="U73" s="125">
        <f>IF('Indicator Date hidden'!V74="x","x",U$2-'Indicator Date hidden'!V74)</f>
        <v>0</v>
      </c>
      <c r="V73" s="125">
        <f>IF('Indicator Date hidden'!W74="x","x",V$2-'Indicator Date hidden'!W74)</f>
        <v>0</v>
      </c>
      <c r="W73" s="125">
        <f>IF('Indicator Date hidden'!X74="x","x",W$2-'Indicator Date hidden'!X74)</f>
        <v>0</v>
      </c>
      <c r="X73" s="125">
        <f>IF('Indicator Date hidden'!Y74="x","x",X$2-'Indicator Date hidden'!Y74)</f>
        <v>0</v>
      </c>
      <c r="Y73" s="125">
        <f>IF('Indicator Date hidden'!Z74="x","x",Y$2-'Indicator Date hidden'!Z74)</f>
        <v>0</v>
      </c>
      <c r="Z73" s="125">
        <f>IF('Indicator Date hidden'!AA74="x","x",Z$2-'Indicator Date hidden'!AA74)</f>
        <v>7</v>
      </c>
      <c r="AA73" s="125">
        <f>IF('Indicator Date hidden'!AB74="x","x",AA$2-'Indicator Date hidden'!AB74)</f>
        <v>0</v>
      </c>
      <c r="AB73" s="125">
        <f>IF('Indicator Date hidden'!AC74="x","x",AB$2-'Indicator Date hidden'!AC74)</f>
        <v>0</v>
      </c>
      <c r="AC73" s="125">
        <f>IF('Indicator Date hidden'!AD74="x","x",AC$2-'Indicator Date hidden'!AD74)</f>
        <v>0</v>
      </c>
      <c r="AD73" s="125">
        <f>IF('Indicator Date hidden'!AE74="x","x",AD$2-'Indicator Date hidden'!AE74)</f>
        <v>0</v>
      </c>
      <c r="AE73" s="125">
        <f>IF('Indicator Date hidden'!AF74="x","x",AE$2-'Indicator Date hidden'!AF74)</f>
        <v>0</v>
      </c>
      <c r="AF73" s="125">
        <f>IF('Indicator Date hidden'!AG74="x","x",AF$2-'Indicator Date hidden'!AG74)</f>
        <v>0</v>
      </c>
      <c r="AG73" s="125">
        <f>IF('Indicator Date hidden'!AH74="x","x",AG$2-'Indicator Date hidden'!AH74)</f>
        <v>0</v>
      </c>
      <c r="AH73" s="125">
        <f>IF('Indicator Date hidden'!AI74="x","x",AH$2-'Indicator Date hidden'!AI74)</f>
        <v>0</v>
      </c>
      <c r="AI73" s="125">
        <f>IF('Indicator Date hidden'!AJ74="x","x",AI$2-'Indicator Date hidden'!AJ74)</f>
        <v>1</v>
      </c>
      <c r="AJ73" s="125">
        <f>IF('Indicator Date hidden'!AK74="x","x",AJ$2-'Indicator Date hidden'!AK74)</f>
        <v>1</v>
      </c>
      <c r="AK73" s="125">
        <f>IF('Indicator Date hidden'!AL74="x","x",AK$2-'Indicator Date hidden'!AL74)</f>
        <v>1</v>
      </c>
      <c r="AL73" s="125">
        <f>IF('Indicator Date hidden'!AM74="x","x",AL$2-'Indicator Date hidden'!AM74)</f>
        <v>9</v>
      </c>
      <c r="AM73" s="125">
        <f>IF('Indicator Date hidden'!AN74="x","x",AM$2-'Indicator Date hidden'!AN74)</f>
        <v>1</v>
      </c>
      <c r="AN73" s="125">
        <f>IF('Indicator Date hidden'!AO74="x","x",AN$2-'Indicator Date hidden'!AO74)</f>
        <v>1</v>
      </c>
      <c r="AO73" s="125">
        <f>IF('Indicator Date hidden'!AP74="x","x",AO$2-'Indicator Date hidden'!AP74)</f>
        <v>1</v>
      </c>
      <c r="AP73" s="125">
        <f>IF('Indicator Date hidden'!AQ74="x","x",AP$2-'Indicator Date hidden'!AQ74)</f>
        <v>1</v>
      </c>
      <c r="AQ73" s="125">
        <f>IF('Indicator Date hidden'!AR74="x","x",AQ$2-'Indicator Date hidden'!AR74)</f>
        <v>0</v>
      </c>
      <c r="AR73" s="125">
        <f>IF('Indicator Date hidden'!AS74="x","x",AR$2-'Indicator Date hidden'!AS74)</f>
        <v>1</v>
      </c>
      <c r="AS73" s="125">
        <f>IF('Indicator Date hidden'!AT74="x","x",AS$2-'Indicator Date hidden'!AT74)</f>
        <v>3</v>
      </c>
      <c r="AT73" s="125">
        <f>IF('Indicator Date hidden'!AU74="x","x",AT$2-'Indicator Date hidden'!AU74)</f>
        <v>0</v>
      </c>
      <c r="AU73" s="125">
        <f>IF('Indicator Date hidden'!AV74="x","x",AU$2-'Indicator Date hidden'!AV74)</f>
        <v>0</v>
      </c>
      <c r="AV73" s="125">
        <f>IF('Indicator Date hidden'!AW74="x","x",AV$2-'Indicator Date hidden'!AW74)</f>
        <v>0</v>
      </c>
      <c r="AW73" s="125">
        <f>IF('Indicator Date hidden'!AX74="x","x",AW$2-'Indicator Date hidden'!AX74)</f>
        <v>0</v>
      </c>
      <c r="AX73" s="125">
        <f>IF('Indicator Date hidden'!AY74="x","x",AX$2-'Indicator Date hidden'!AY74)</f>
        <v>0</v>
      </c>
      <c r="AY73" s="125">
        <f>IF('Indicator Date hidden'!AZ74="x","x",AY$2-'Indicator Date hidden'!AZ74)</f>
        <v>1</v>
      </c>
      <c r="AZ73" s="125" t="str">
        <f>IF('Indicator Date hidden'!BA74="x","x",AZ$2-'Indicator Date hidden'!BA74)</f>
        <v>x</v>
      </c>
      <c r="BA73" s="125">
        <f>IF('Indicator Date hidden'!BB74="x","x",BA$2-'Indicator Date hidden'!BB74)</f>
        <v>0</v>
      </c>
      <c r="BB73" s="125">
        <f>IF('Indicator Date hidden'!BC74="x","x",BB$2-'Indicator Date hidden'!BC74)</f>
        <v>0</v>
      </c>
      <c r="BC73" s="125">
        <f>IF('Indicator Date hidden'!BD74="x","x",BC$2-'Indicator Date hidden'!BD74)</f>
        <v>0</v>
      </c>
      <c r="BD73" s="125" t="str">
        <f>IF('Indicator Date hidden'!BE74="x","x",BD$2-'Indicator Date hidden'!BE74)</f>
        <v>x</v>
      </c>
      <c r="BE73" s="125">
        <f>IF('Indicator Date hidden'!BF74="x","x",BE$2-'Indicator Date hidden'!BF74)</f>
        <v>2</v>
      </c>
      <c r="BF73" s="125">
        <f>IF('Indicator Date hidden'!BG74="x","x",BF$2-'Indicator Date hidden'!BG74)</f>
        <v>0</v>
      </c>
      <c r="BG73" s="125">
        <f>IF('Indicator Date hidden'!BH74="x","x",BG$2-'Indicator Date hidden'!BH74)</f>
        <v>0</v>
      </c>
      <c r="BH73" s="125">
        <f>IF('Indicator Date hidden'!BI74="x","x",BH$2-'Indicator Date hidden'!BI74)</f>
        <v>0</v>
      </c>
      <c r="BI73" s="125" t="str">
        <f>IF('Indicator Date hidden'!BJ74="x","x",BI$2-'Indicator Date hidden'!BJ74)</f>
        <v>x</v>
      </c>
      <c r="BJ73" s="125">
        <f>IF('Indicator Date hidden'!BK74="x","x",BJ$2-'Indicator Date hidden'!BK74)</f>
        <v>1</v>
      </c>
      <c r="BK73" s="125">
        <f>IF('Indicator Date hidden'!BL74="x","x",BK$2-'Indicator Date hidden'!BL74)</f>
        <v>1</v>
      </c>
      <c r="BL73" s="125">
        <f>IF('Indicator Date hidden'!BM74="x","x",BL$2-'Indicator Date hidden'!BM74)</f>
        <v>0</v>
      </c>
      <c r="BM73" s="125">
        <f>IF('Indicator Date hidden'!BN74="x","x",BM$2-'Indicator Date hidden'!BN74)</f>
        <v>3</v>
      </c>
      <c r="BN73" s="125">
        <f>IF('Indicator Date hidden'!BO74="x","x",BN$2-'Indicator Date hidden'!BO74)</f>
        <v>2</v>
      </c>
      <c r="BO73" s="125">
        <f>IF('Indicator Date hidden'!BP74="x","x",BO$2-'Indicator Date hidden'!BP74)</f>
        <v>1</v>
      </c>
      <c r="BP73" s="125">
        <f>IF('Indicator Date hidden'!BQ74="x","x",BP$2-'Indicator Date hidden'!BQ74)</f>
        <v>0</v>
      </c>
      <c r="BQ73" s="125">
        <f>IF('Indicator Date hidden'!BR74="x","x",BQ$2-'Indicator Date hidden'!BR74)</f>
        <v>0</v>
      </c>
      <c r="BR73" s="125">
        <f>IF('Indicator Date hidden'!BS74="x","x",BR$2-'Indicator Date hidden'!BS74)</f>
        <v>0</v>
      </c>
      <c r="BS73" s="125">
        <f>IF('Indicator Date hidden'!BT74="x","x",BS$2-'Indicator Date hidden'!BT74)</f>
        <v>0</v>
      </c>
      <c r="BT73" s="125">
        <f>IF('Indicator Date hidden'!BU74="x","x",BT$2-'Indicator Date hidden'!BU74)</f>
        <v>0</v>
      </c>
      <c r="BU73" s="125">
        <f>IF('Indicator Date hidden'!BV74="x","x",BU$2-'Indicator Date hidden'!BV74)</f>
        <v>0</v>
      </c>
      <c r="BV73" s="125">
        <f>IF('Indicator Date hidden'!BW74="x","x",BV$2-'Indicator Date hidden'!BW74)</f>
        <v>0</v>
      </c>
      <c r="BW73" s="125">
        <f>IF('Indicator Date hidden'!BX74="x","x",BW$2-'Indicator Date hidden'!BX74)</f>
        <v>0</v>
      </c>
      <c r="BX73" s="125">
        <f>IF('Indicator Date hidden'!BY74="x","x",BX$2-'Indicator Date hidden'!BY74)</f>
        <v>2</v>
      </c>
      <c r="BY73" s="3">
        <f t="shared" si="10"/>
        <v>40</v>
      </c>
      <c r="BZ73" s="126">
        <f t="shared" si="11"/>
        <v>0.55555555555555558</v>
      </c>
      <c r="CA73" s="3">
        <f t="shared" si="12"/>
        <v>19</v>
      </c>
      <c r="CB73" s="126">
        <f t="shared" si="13"/>
        <v>1.4423061095274632</v>
      </c>
      <c r="CC73" s="129">
        <f t="shared" si="14"/>
        <v>0</v>
      </c>
    </row>
    <row r="74" spans="1:81" x14ac:dyDescent="0.3">
      <c r="A74" t="s">
        <v>133</v>
      </c>
      <c r="B74" s="125">
        <f>IF('Indicator Date hidden'!C75="x","x",B$2-'Indicator Date hidden'!C75)</f>
        <v>0</v>
      </c>
      <c r="C74" s="125">
        <f>IF('Indicator Date hidden'!D75="x","x",C$2-'Indicator Date hidden'!D75)</f>
        <v>0</v>
      </c>
      <c r="D74" s="125">
        <f>IF('Indicator Date hidden'!E75="x","x",D$2-'Indicator Date hidden'!E75)</f>
        <v>0</v>
      </c>
      <c r="E74" s="125">
        <f>IF('Indicator Date hidden'!F75="x","x",E$2-'Indicator Date hidden'!F75)</f>
        <v>0</v>
      </c>
      <c r="F74" s="125">
        <f>IF('Indicator Date hidden'!G75="x","x",F$2-'Indicator Date hidden'!G75)</f>
        <v>0</v>
      </c>
      <c r="G74" s="125">
        <f>IF('Indicator Date hidden'!H75="x","x",G$2-'Indicator Date hidden'!H75)</f>
        <v>0</v>
      </c>
      <c r="H74" s="125">
        <f>IF('Indicator Date hidden'!I75="x","x",H$2-'Indicator Date hidden'!I75)</f>
        <v>0</v>
      </c>
      <c r="I74" s="125">
        <f>IF('Indicator Date hidden'!J75="x","x",I$2-'Indicator Date hidden'!J75)</f>
        <v>0</v>
      </c>
      <c r="J74" s="125">
        <f>IF('Indicator Date hidden'!K75="x","x",J$2-'Indicator Date hidden'!K75)</f>
        <v>0</v>
      </c>
      <c r="K74" s="125">
        <f>IF('Indicator Date hidden'!L75="x","x",K$2-'Indicator Date hidden'!L75)</f>
        <v>0</v>
      </c>
      <c r="L74" s="125">
        <f>IF('Indicator Date hidden'!M75="x","x",L$2-'Indicator Date hidden'!M75)</f>
        <v>0</v>
      </c>
      <c r="M74" s="125">
        <f>IF('Indicator Date hidden'!N75="x","x",M$2-'Indicator Date hidden'!N75)</f>
        <v>0</v>
      </c>
      <c r="N74" s="125">
        <f>IF('Indicator Date hidden'!O75="x","x",N$2-'Indicator Date hidden'!O75)</f>
        <v>0</v>
      </c>
      <c r="O74" s="125">
        <f>IF('Indicator Date hidden'!P75="x","x",O$2-'Indicator Date hidden'!P75)</f>
        <v>0</v>
      </c>
      <c r="P74" s="125">
        <f>IF('Indicator Date hidden'!Q75="x","x",P$2-'Indicator Date hidden'!Q75)</f>
        <v>0</v>
      </c>
      <c r="Q74" s="125">
        <f>IF('Indicator Date hidden'!R75="x","x",Q$2-'Indicator Date hidden'!R75)</f>
        <v>0</v>
      </c>
      <c r="R74" s="125">
        <f>IF('Indicator Date hidden'!S75="x","x",R$2-'Indicator Date hidden'!S75)</f>
        <v>0</v>
      </c>
      <c r="S74" s="125">
        <f>IF('Indicator Date hidden'!T75="x","x",S$2-'Indicator Date hidden'!T75)</f>
        <v>0</v>
      </c>
      <c r="T74" s="125">
        <f>IF('Indicator Date hidden'!U75="x","x",T$2-'Indicator Date hidden'!U75)</f>
        <v>0</v>
      </c>
      <c r="U74" s="125">
        <f>IF('Indicator Date hidden'!V75="x","x",U$2-'Indicator Date hidden'!V75)</f>
        <v>0</v>
      </c>
      <c r="V74" s="125">
        <f>IF('Indicator Date hidden'!W75="x","x",V$2-'Indicator Date hidden'!W75)</f>
        <v>0</v>
      </c>
      <c r="W74" s="125">
        <f>IF('Indicator Date hidden'!X75="x","x",W$2-'Indicator Date hidden'!X75)</f>
        <v>0</v>
      </c>
      <c r="X74" s="125">
        <f>IF('Indicator Date hidden'!Y75="x","x",X$2-'Indicator Date hidden'!Y75)</f>
        <v>0</v>
      </c>
      <c r="Y74" s="125">
        <f>IF('Indicator Date hidden'!Z75="x","x",Y$2-'Indicator Date hidden'!Z75)</f>
        <v>0</v>
      </c>
      <c r="Z74" s="125">
        <f>IF('Indicator Date hidden'!AA75="x","x",Z$2-'Indicator Date hidden'!AA75)</f>
        <v>4</v>
      </c>
      <c r="AA74" s="125">
        <f>IF('Indicator Date hidden'!AB75="x","x",AA$2-'Indicator Date hidden'!AB75)</f>
        <v>0</v>
      </c>
      <c r="AB74" s="125">
        <f>IF('Indicator Date hidden'!AC75="x","x",AB$2-'Indicator Date hidden'!AC75)</f>
        <v>0</v>
      </c>
      <c r="AC74" s="125">
        <f>IF('Indicator Date hidden'!AD75="x","x",AC$2-'Indicator Date hidden'!AD75)</f>
        <v>0</v>
      </c>
      <c r="AD74" s="125">
        <f>IF('Indicator Date hidden'!AE75="x","x",AD$2-'Indicator Date hidden'!AE75)</f>
        <v>0</v>
      </c>
      <c r="AE74" s="125">
        <f>IF('Indicator Date hidden'!AF75="x","x",AE$2-'Indicator Date hidden'!AF75)</f>
        <v>0</v>
      </c>
      <c r="AF74" s="125">
        <f>IF('Indicator Date hidden'!AG75="x","x",AF$2-'Indicator Date hidden'!AG75)</f>
        <v>0</v>
      </c>
      <c r="AG74" s="125">
        <f>IF('Indicator Date hidden'!AH75="x","x",AG$2-'Indicator Date hidden'!AH75)</f>
        <v>0</v>
      </c>
      <c r="AH74" s="125">
        <f>IF('Indicator Date hidden'!AI75="x","x",AH$2-'Indicator Date hidden'!AI75)</f>
        <v>0</v>
      </c>
      <c r="AI74" s="125">
        <f>IF('Indicator Date hidden'!AJ75="x","x",AI$2-'Indicator Date hidden'!AJ75)</f>
        <v>1</v>
      </c>
      <c r="AJ74" s="125">
        <f>IF('Indicator Date hidden'!AK75="x","x",AJ$2-'Indicator Date hidden'!AK75)</f>
        <v>1</v>
      </c>
      <c r="AK74" s="125">
        <f>IF('Indicator Date hidden'!AL75="x","x",AK$2-'Indicator Date hidden'!AL75)</f>
        <v>1</v>
      </c>
      <c r="AL74" s="125">
        <f>IF('Indicator Date hidden'!AM75="x","x",AL$2-'Indicator Date hidden'!AM75)</f>
        <v>6</v>
      </c>
      <c r="AM74" s="125">
        <f>IF('Indicator Date hidden'!AN75="x","x",AM$2-'Indicator Date hidden'!AN75)</f>
        <v>1</v>
      </c>
      <c r="AN74" s="125">
        <f>IF('Indicator Date hidden'!AO75="x","x",AN$2-'Indicator Date hidden'!AO75)</f>
        <v>1</v>
      </c>
      <c r="AO74" s="125">
        <f>IF('Indicator Date hidden'!AP75="x","x",AO$2-'Indicator Date hidden'!AP75)</f>
        <v>1</v>
      </c>
      <c r="AP74" s="125">
        <f>IF('Indicator Date hidden'!AQ75="x","x",AP$2-'Indicator Date hidden'!AQ75)</f>
        <v>1</v>
      </c>
      <c r="AQ74" s="125">
        <f>IF('Indicator Date hidden'!AR75="x","x",AQ$2-'Indicator Date hidden'!AR75)</f>
        <v>0</v>
      </c>
      <c r="AR74" s="125">
        <f>IF('Indicator Date hidden'!AS75="x","x",AR$2-'Indicator Date hidden'!AS75)</f>
        <v>1</v>
      </c>
      <c r="AS74" s="125">
        <f>IF('Indicator Date hidden'!AT75="x","x",AS$2-'Indicator Date hidden'!AT75)</f>
        <v>5</v>
      </c>
      <c r="AT74" s="125">
        <f>IF('Indicator Date hidden'!AU75="x","x",AT$2-'Indicator Date hidden'!AU75)</f>
        <v>0</v>
      </c>
      <c r="AU74" s="125">
        <f>IF('Indicator Date hidden'!AV75="x","x",AU$2-'Indicator Date hidden'!AV75)</f>
        <v>0</v>
      </c>
      <c r="AV74" s="125">
        <f>IF('Indicator Date hidden'!AW75="x","x",AV$2-'Indicator Date hidden'!AW75)</f>
        <v>0</v>
      </c>
      <c r="AW74" s="125">
        <f>IF('Indicator Date hidden'!AX75="x","x",AW$2-'Indicator Date hidden'!AX75)</f>
        <v>0</v>
      </c>
      <c r="AX74" s="125">
        <f>IF('Indicator Date hidden'!AY75="x","x",AX$2-'Indicator Date hidden'!AY75)</f>
        <v>0</v>
      </c>
      <c r="AY74" s="125">
        <f>IF('Indicator Date hidden'!AZ75="x","x",AY$2-'Indicator Date hidden'!AZ75)</f>
        <v>1</v>
      </c>
      <c r="AZ74" s="125">
        <f>IF('Indicator Date hidden'!BA75="x","x",AZ$2-'Indicator Date hidden'!BA75)</f>
        <v>5</v>
      </c>
      <c r="BA74" s="125">
        <f>IF('Indicator Date hidden'!BB75="x","x",BA$2-'Indicator Date hidden'!BB75)</f>
        <v>0</v>
      </c>
      <c r="BB74" s="125">
        <f>IF('Indicator Date hidden'!BC75="x","x",BB$2-'Indicator Date hidden'!BC75)</f>
        <v>0</v>
      </c>
      <c r="BC74" s="125">
        <f>IF('Indicator Date hidden'!BD75="x","x",BC$2-'Indicator Date hidden'!BD75)</f>
        <v>0</v>
      </c>
      <c r="BD74" s="125">
        <f>IF('Indicator Date hidden'!BE75="x","x",BD$2-'Indicator Date hidden'!BE75)</f>
        <v>1</v>
      </c>
      <c r="BE74" s="125">
        <f>IF('Indicator Date hidden'!BF75="x","x",BE$2-'Indicator Date hidden'!BF75)</f>
        <v>2</v>
      </c>
      <c r="BF74" s="125">
        <f>IF('Indicator Date hidden'!BG75="x","x",BF$2-'Indicator Date hidden'!BG75)</f>
        <v>0</v>
      </c>
      <c r="BG74" s="125">
        <f>IF('Indicator Date hidden'!BH75="x","x",BG$2-'Indicator Date hidden'!BH75)</f>
        <v>0</v>
      </c>
      <c r="BH74" s="125">
        <f>IF('Indicator Date hidden'!BI75="x","x",BH$2-'Indicator Date hidden'!BI75)</f>
        <v>0</v>
      </c>
      <c r="BI74" s="125">
        <f>IF('Indicator Date hidden'!BJ75="x","x",BI$2-'Indicator Date hidden'!BJ75)</f>
        <v>2</v>
      </c>
      <c r="BJ74" s="125">
        <f>IF('Indicator Date hidden'!BK75="x","x",BJ$2-'Indicator Date hidden'!BK75)</f>
        <v>1</v>
      </c>
      <c r="BK74" s="125">
        <f>IF('Indicator Date hidden'!BL75="x","x",BK$2-'Indicator Date hidden'!BL75)</f>
        <v>1</v>
      </c>
      <c r="BL74" s="125">
        <f>IF('Indicator Date hidden'!BM75="x","x",BL$2-'Indicator Date hidden'!BM75)</f>
        <v>0</v>
      </c>
      <c r="BM74" s="125">
        <f>IF('Indicator Date hidden'!BN75="x","x",BM$2-'Indicator Date hidden'!BN75)</f>
        <v>3</v>
      </c>
      <c r="BN74" s="125">
        <f>IF('Indicator Date hidden'!BO75="x","x",BN$2-'Indicator Date hidden'!BO75)</f>
        <v>2</v>
      </c>
      <c r="BO74" s="125">
        <f>IF('Indicator Date hidden'!BP75="x","x",BO$2-'Indicator Date hidden'!BP75)</f>
        <v>1</v>
      </c>
      <c r="BP74" s="125">
        <f>IF('Indicator Date hidden'!BQ75="x","x",BP$2-'Indicator Date hidden'!BQ75)</f>
        <v>0</v>
      </c>
      <c r="BQ74" s="125">
        <f>IF('Indicator Date hidden'!BR75="x","x",BQ$2-'Indicator Date hidden'!BR75)</f>
        <v>0</v>
      </c>
      <c r="BR74" s="125">
        <f>IF('Indicator Date hidden'!BS75="x","x",BR$2-'Indicator Date hidden'!BS75)</f>
        <v>0</v>
      </c>
      <c r="BS74" s="125">
        <f>IF('Indicator Date hidden'!BT75="x","x",BS$2-'Indicator Date hidden'!BT75)</f>
        <v>0</v>
      </c>
      <c r="BT74" s="125">
        <f>IF('Indicator Date hidden'!BU75="x","x",BT$2-'Indicator Date hidden'!BU75)</f>
        <v>0</v>
      </c>
      <c r="BU74" s="125">
        <f>IF('Indicator Date hidden'!BV75="x","x",BU$2-'Indicator Date hidden'!BV75)</f>
        <v>0</v>
      </c>
      <c r="BV74" s="125" t="str">
        <f>IF('Indicator Date hidden'!BW75="x","x",BV$2-'Indicator Date hidden'!BW75)</f>
        <v>x</v>
      </c>
      <c r="BW74" s="125">
        <f>IF('Indicator Date hidden'!BX75="x","x",BW$2-'Indicator Date hidden'!BX75)</f>
        <v>0</v>
      </c>
      <c r="BX74" s="125">
        <f>IF('Indicator Date hidden'!BY75="x","x",BX$2-'Indicator Date hidden'!BY75)</f>
        <v>2</v>
      </c>
      <c r="BY74" s="3">
        <f t="shared" si="10"/>
        <v>44</v>
      </c>
      <c r="BZ74" s="126">
        <f t="shared" si="11"/>
        <v>0.59459459459459463</v>
      </c>
      <c r="CA74" s="3">
        <f t="shared" si="12"/>
        <v>22</v>
      </c>
      <c r="CB74" s="126">
        <f t="shared" si="13"/>
        <v>1.2403020438468937</v>
      </c>
      <c r="CC74" s="129">
        <f t="shared" si="14"/>
        <v>0</v>
      </c>
    </row>
    <row r="75" spans="1:81" x14ac:dyDescent="0.3">
      <c r="A75" t="s">
        <v>135</v>
      </c>
      <c r="B75" s="125">
        <f>IF('Indicator Date hidden'!C76="x","x",B$2-'Indicator Date hidden'!C76)</f>
        <v>0</v>
      </c>
      <c r="C75" s="125">
        <f>IF('Indicator Date hidden'!D76="x","x",C$2-'Indicator Date hidden'!D76)</f>
        <v>0</v>
      </c>
      <c r="D75" s="125">
        <f>IF('Indicator Date hidden'!E76="x","x",D$2-'Indicator Date hidden'!E76)</f>
        <v>0</v>
      </c>
      <c r="E75" s="125">
        <f>IF('Indicator Date hidden'!F76="x","x",E$2-'Indicator Date hidden'!F76)</f>
        <v>0</v>
      </c>
      <c r="F75" s="125">
        <f>IF('Indicator Date hidden'!G76="x","x",F$2-'Indicator Date hidden'!G76)</f>
        <v>0</v>
      </c>
      <c r="G75" s="125">
        <f>IF('Indicator Date hidden'!H76="x","x",G$2-'Indicator Date hidden'!H76)</f>
        <v>0</v>
      </c>
      <c r="H75" s="125">
        <f>IF('Indicator Date hidden'!I76="x","x",H$2-'Indicator Date hidden'!I76)</f>
        <v>0</v>
      </c>
      <c r="I75" s="125">
        <f>IF('Indicator Date hidden'!J76="x","x",I$2-'Indicator Date hidden'!J76)</f>
        <v>0</v>
      </c>
      <c r="J75" s="125">
        <f>IF('Indicator Date hidden'!K76="x","x",J$2-'Indicator Date hidden'!K76)</f>
        <v>0</v>
      </c>
      <c r="K75" s="125">
        <f>IF('Indicator Date hidden'!L76="x","x",K$2-'Indicator Date hidden'!L76)</f>
        <v>0</v>
      </c>
      <c r="L75" s="125">
        <f>IF('Indicator Date hidden'!M76="x","x",L$2-'Indicator Date hidden'!M76)</f>
        <v>0</v>
      </c>
      <c r="M75" s="125">
        <f>IF('Indicator Date hidden'!N76="x","x",M$2-'Indicator Date hidden'!N76)</f>
        <v>0</v>
      </c>
      <c r="N75" s="125">
        <f>IF('Indicator Date hidden'!O76="x","x",N$2-'Indicator Date hidden'!O76)</f>
        <v>0</v>
      </c>
      <c r="O75" s="125">
        <f>IF('Indicator Date hidden'!P76="x","x",O$2-'Indicator Date hidden'!P76)</f>
        <v>0</v>
      </c>
      <c r="P75" s="125">
        <f>IF('Indicator Date hidden'!Q76="x","x",P$2-'Indicator Date hidden'!Q76)</f>
        <v>0</v>
      </c>
      <c r="Q75" s="125">
        <f>IF('Indicator Date hidden'!R76="x","x",Q$2-'Indicator Date hidden'!R76)</f>
        <v>0</v>
      </c>
      <c r="R75" s="125">
        <f>IF('Indicator Date hidden'!S76="x","x",R$2-'Indicator Date hidden'!S76)</f>
        <v>0</v>
      </c>
      <c r="S75" s="125">
        <f>IF('Indicator Date hidden'!T76="x","x",S$2-'Indicator Date hidden'!T76)</f>
        <v>0</v>
      </c>
      <c r="T75" s="125">
        <f>IF('Indicator Date hidden'!U76="x","x",T$2-'Indicator Date hidden'!U76)</f>
        <v>0</v>
      </c>
      <c r="U75" s="125">
        <f>IF('Indicator Date hidden'!V76="x","x",U$2-'Indicator Date hidden'!V76)</f>
        <v>0</v>
      </c>
      <c r="V75" s="125">
        <f>IF('Indicator Date hidden'!W76="x","x",V$2-'Indicator Date hidden'!W76)</f>
        <v>0</v>
      </c>
      <c r="W75" s="125">
        <f>IF('Indicator Date hidden'!X76="x","x",W$2-'Indicator Date hidden'!X76)</f>
        <v>0</v>
      </c>
      <c r="X75" s="125">
        <f>IF('Indicator Date hidden'!Y76="x","x",X$2-'Indicator Date hidden'!Y76)</f>
        <v>0</v>
      </c>
      <c r="Y75" s="125">
        <f>IF('Indicator Date hidden'!Z76="x","x",Y$2-'Indicator Date hidden'!Z76)</f>
        <v>0</v>
      </c>
      <c r="Z75" s="125">
        <f>IF('Indicator Date hidden'!AA76="x","x",Z$2-'Indicator Date hidden'!AA76)</f>
        <v>4</v>
      </c>
      <c r="AA75" s="125">
        <f>IF('Indicator Date hidden'!AB76="x","x",AA$2-'Indicator Date hidden'!AB76)</f>
        <v>0</v>
      </c>
      <c r="AB75" s="125">
        <f>IF('Indicator Date hidden'!AC76="x","x",AB$2-'Indicator Date hidden'!AC76)</f>
        <v>1</v>
      </c>
      <c r="AC75" s="125">
        <f>IF('Indicator Date hidden'!AD76="x","x",AC$2-'Indicator Date hidden'!AD76)</f>
        <v>3</v>
      </c>
      <c r="AD75" s="125">
        <f>IF('Indicator Date hidden'!AE76="x","x",AD$2-'Indicator Date hidden'!AE76)</f>
        <v>0</v>
      </c>
      <c r="AE75" s="125">
        <f>IF('Indicator Date hidden'!AF76="x","x",AE$2-'Indicator Date hidden'!AF76)</f>
        <v>0</v>
      </c>
      <c r="AF75" s="125">
        <f>IF('Indicator Date hidden'!AG76="x","x",AF$2-'Indicator Date hidden'!AG76)</f>
        <v>0</v>
      </c>
      <c r="AG75" s="125">
        <f>IF('Indicator Date hidden'!AH76="x","x",AG$2-'Indicator Date hidden'!AH76)</f>
        <v>0</v>
      </c>
      <c r="AH75" s="125">
        <f>IF('Indicator Date hidden'!AI76="x","x",AH$2-'Indicator Date hidden'!AI76)</f>
        <v>0</v>
      </c>
      <c r="AI75" s="125">
        <f>IF('Indicator Date hidden'!AJ76="x","x",AI$2-'Indicator Date hidden'!AJ76)</f>
        <v>1</v>
      </c>
      <c r="AJ75" s="125">
        <f>IF('Indicator Date hidden'!AK76="x","x",AJ$2-'Indicator Date hidden'!AK76)</f>
        <v>1</v>
      </c>
      <c r="AK75" s="125">
        <f>IF('Indicator Date hidden'!AL76="x","x",AK$2-'Indicator Date hidden'!AL76)</f>
        <v>1</v>
      </c>
      <c r="AL75" s="125">
        <f>IF('Indicator Date hidden'!AM76="x","x",AL$2-'Indicator Date hidden'!AM76)</f>
        <v>6</v>
      </c>
      <c r="AM75" s="125">
        <f>IF('Indicator Date hidden'!AN76="x","x",AM$2-'Indicator Date hidden'!AN76)</f>
        <v>1</v>
      </c>
      <c r="AN75" s="125">
        <f>IF('Indicator Date hidden'!AO76="x","x",AN$2-'Indicator Date hidden'!AO76)</f>
        <v>1</v>
      </c>
      <c r="AO75" s="125">
        <f>IF('Indicator Date hidden'!AP76="x","x",AO$2-'Indicator Date hidden'!AP76)</f>
        <v>1</v>
      </c>
      <c r="AP75" s="125">
        <f>IF('Indicator Date hidden'!AQ76="x","x",AP$2-'Indicator Date hidden'!AQ76)</f>
        <v>1</v>
      </c>
      <c r="AQ75" s="125">
        <f>IF('Indicator Date hidden'!AR76="x","x",AQ$2-'Indicator Date hidden'!AR76)</f>
        <v>0</v>
      </c>
      <c r="AR75" s="125">
        <f>IF('Indicator Date hidden'!AS76="x","x",AR$2-'Indicator Date hidden'!AS76)</f>
        <v>1</v>
      </c>
      <c r="AS75" s="125">
        <f>IF('Indicator Date hidden'!AT76="x","x",AS$2-'Indicator Date hidden'!AT76)</f>
        <v>5</v>
      </c>
      <c r="AT75" s="125">
        <f>IF('Indicator Date hidden'!AU76="x","x",AT$2-'Indicator Date hidden'!AU76)</f>
        <v>0</v>
      </c>
      <c r="AU75" s="125">
        <f>IF('Indicator Date hidden'!AV76="x","x",AU$2-'Indicator Date hidden'!AV76)</f>
        <v>0</v>
      </c>
      <c r="AV75" s="125">
        <f>IF('Indicator Date hidden'!AW76="x","x",AV$2-'Indicator Date hidden'!AW76)</f>
        <v>0</v>
      </c>
      <c r="AW75" s="125">
        <f>IF('Indicator Date hidden'!AX76="x","x",AW$2-'Indicator Date hidden'!AX76)</f>
        <v>0</v>
      </c>
      <c r="AX75" s="125">
        <f>IF('Indicator Date hidden'!AY76="x","x",AX$2-'Indicator Date hidden'!AY76)</f>
        <v>0</v>
      </c>
      <c r="AY75" s="125">
        <f>IF('Indicator Date hidden'!AZ76="x","x",AY$2-'Indicator Date hidden'!AZ76)</f>
        <v>1</v>
      </c>
      <c r="AZ75" s="125">
        <f>IF('Indicator Date hidden'!BA76="x","x",AZ$2-'Indicator Date hidden'!BA76)</f>
        <v>0</v>
      </c>
      <c r="BA75" s="125">
        <f>IF('Indicator Date hidden'!BB76="x","x",BA$2-'Indicator Date hidden'!BB76)</f>
        <v>0</v>
      </c>
      <c r="BB75" s="125">
        <f>IF('Indicator Date hidden'!BC76="x","x",BB$2-'Indicator Date hidden'!BC76)</f>
        <v>0</v>
      </c>
      <c r="BC75" s="125">
        <f>IF('Indicator Date hidden'!BD76="x","x",BC$2-'Indicator Date hidden'!BD76)</f>
        <v>0</v>
      </c>
      <c r="BD75" s="125">
        <f>IF('Indicator Date hidden'!BE76="x","x",BD$2-'Indicator Date hidden'!BE76)</f>
        <v>2</v>
      </c>
      <c r="BE75" s="125">
        <f>IF('Indicator Date hidden'!BF76="x","x",BE$2-'Indicator Date hidden'!BF76)</f>
        <v>2</v>
      </c>
      <c r="BF75" s="125">
        <f>IF('Indicator Date hidden'!BG76="x","x",BF$2-'Indicator Date hidden'!BG76)</f>
        <v>0</v>
      </c>
      <c r="BG75" s="125">
        <f>IF('Indicator Date hidden'!BH76="x","x",BG$2-'Indicator Date hidden'!BH76)</f>
        <v>0</v>
      </c>
      <c r="BH75" s="125">
        <f>IF('Indicator Date hidden'!BI76="x","x",BH$2-'Indicator Date hidden'!BI76)</f>
        <v>0</v>
      </c>
      <c r="BI75" s="125">
        <f>IF('Indicator Date hidden'!BJ76="x","x",BI$2-'Indicator Date hidden'!BJ76)</f>
        <v>2</v>
      </c>
      <c r="BJ75" s="125">
        <f>IF('Indicator Date hidden'!BK76="x","x",BJ$2-'Indicator Date hidden'!BK76)</f>
        <v>1</v>
      </c>
      <c r="BK75" s="125">
        <f>IF('Indicator Date hidden'!BL76="x","x",BK$2-'Indicator Date hidden'!BL76)</f>
        <v>1</v>
      </c>
      <c r="BL75" s="125">
        <f>IF('Indicator Date hidden'!BM76="x","x",BL$2-'Indicator Date hidden'!BM76)</f>
        <v>0</v>
      </c>
      <c r="BM75" s="125">
        <f>IF('Indicator Date hidden'!BN76="x","x",BM$2-'Indicator Date hidden'!BN76)</f>
        <v>2</v>
      </c>
      <c r="BN75" s="125">
        <f>IF('Indicator Date hidden'!BO76="x","x",BN$2-'Indicator Date hidden'!BO76)</f>
        <v>2</v>
      </c>
      <c r="BO75" s="125">
        <f>IF('Indicator Date hidden'!BP76="x","x",BO$2-'Indicator Date hidden'!BP76)</f>
        <v>1</v>
      </c>
      <c r="BP75" s="125">
        <f>IF('Indicator Date hidden'!BQ76="x","x",BP$2-'Indicator Date hidden'!BQ76)</f>
        <v>0</v>
      </c>
      <c r="BQ75" s="125">
        <f>IF('Indicator Date hidden'!BR76="x","x",BQ$2-'Indicator Date hidden'!BR76)</f>
        <v>0</v>
      </c>
      <c r="BR75" s="125">
        <f>IF('Indicator Date hidden'!BS76="x","x",BR$2-'Indicator Date hidden'!BS76)</f>
        <v>0</v>
      </c>
      <c r="BS75" s="125">
        <f>IF('Indicator Date hidden'!BT76="x","x",BS$2-'Indicator Date hidden'!BT76)</f>
        <v>1</v>
      </c>
      <c r="BT75" s="125">
        <f>IF('Indicator Date hidden'!BU76="x","x",BT$2-'Indicator Date hidden'!BU76)</f>
        <v>0</v>
      </c>
      <c r="BU75" s="125" t="str">
        <f>IF('Indicator Date hidden'!BV76="x","x",BU$2-'Indicator Date hidden'!BV76)</f>
        <v>x</v>
      </c>
      <c r="BV75" s="125">
        <f>IF('Indicator Date hidden'!BW76="x","x",BV$2-'Indicator Date hidden'!BW76)</f>
        <v>0</v>
      </c>
      <c r="BW75" s="125">
        <f>IF('Indicator Date hidden'!BX76="x","x",BW$2-'Indicator Date hidden'!BX76)</f>
        <v>0</v>
      </c>
      <c r="BX75" s="125">
        <f>IF('Indicator Date hidden'!BY76="x","x",BX$2-'Indicator Date hidden'!BY76)</f>
        <v>2</v>
      </c>
      <c r="BY75" s="3">
        <f t="shared" si="10"/>
        <v>44</v>
      </c>
      <c r="BZ75" s="126">
        <f t="shared" si="11"/>
        <v>0.59459459459459463</v>
      </c>
      <c r="CA75" s="3">
        <f t="shared" si="12"/>
        <v>24</v>
      </c>
      <c r="CB75" s="126">
        <f t="shared" si="13"/>
        <v>1.1498403992531161</v>
      </c>
      <c r="CC75" s="129">
        <f t="shared" si="14"/>
        <v>0</v>
      </c>
    </row>
    <row r="76" spans="1:81" x14ac:dyDescent="0.3">
      <c r="A76" t="s">
        <v>137</v>
      </c>
      <c r="B76" s="125">
        <f>IF('Indicator Date hidden'!C77="x","x",B$2-'Indicator Date hidden'!C77)</f>
        <v>0</v>
      </c>
      <c r="C76" s="125">
        <f>IF('Indicator Date hidden'!D77="x","x",C$2-'Indicator Date hidden'!D77)</f>
        <v>0</v>
      </c>
      <c r="D76" s="125">
        <f>IF('Indicator Date hidden'!E77="x","x",D$2-'Indicator Date hidden'!E77)</f>
        <v>0</v>
      </c>
      <c r="E76" s="125">
        <f>IF('Indicator Date hidden'!F77="x","x",E$2-'Indicator Date hidden'!F77)</f>
        <v>0</v>
      </c>
      <c r="F76" s="125">
        <f>IF('Indicator Date hidden'!G77="x","x",F$2-'Indicator Date hidden'!G77)</f>
        <v>0</v>
      </c>
      <c r="G76" s="125">
        <f>IF('Indicator Date hidden'!H77="x","x",G$2-'Indicator Date hidden'!H77)</f>
        <v>0</v>
      </c>
      <c r="H76" s="125">
        <f>IF('Indicator Date hidden'!I77="x","x",H$2-'Indicator Date hidden'!I77)</f>
        <v>0</v>
      </c>
      <c r="I76" s="125">
        <f>IF('Indicator Date hidden'!J77="x","x",I$2-'Indicator Date hidden'!J77)</f>
        <v>0</v>
      </c>
      <c r="J76" s="125">
        <f>IF('Indicator Date hidden'!K77="x","x",J$2-'Indicator Date hidden'!K77)</f>
        <v>0</v>
      </c>
      <c r="K76" s="125">
        <f>IF('Indicator Date hidden'!L77="x","x",K$2-'Indicator Date hidden'!L77)</f>
        <v>0</v>
      </c>
      <c r="L76" s="125">
        <f>IF('Indicator Date hidden'!M77="x","x",L$2-'Indicator Date hidden'!M77)</f>
        <v>0</v>
      </c>
      <c r="M76" s="125">
        <f>IF('Indicator Date hidden'!N77="x","x",M$2-'Indicator Date hidden'!N77)</f>
        <v>0</v>
      </c>
      <c r="N76" s="125">
        <f>IF('Indicator Date hidden'!O77="x","x",N$2-'Indicator Date hidden'!O77)</f>
        <v>0</v>
      </c>
      <c r="O76" s="125">
        <f>IF('Indicator Date hidden'!P77="x","x",O$2-'Indicator Date hidden'!P77)</f>
        <v>0</v>
      </c>
      <c r="P76" s="125">
        <f>IF('Indicator Date hidden'!Q77="x","x",P$2-'Indicator Date hidden'!Q77)</f>
        <v>0</v>
      </c>
      <c r="Q76" s="125">
        <f>IF('Indicator Date hidden'!R77="x","x",Q$2-'Indicator Date hidden'!R77)</f>
        <v>0</v>
      </c>
      <c r="R76" s="125">
        <f>IF('Indicator Date hidden'!S77="x","x",R$2-'Indicator Date hidden'!S77)</f>
        <v>0</v>
      </c>
      <c r="S76" s="125">
        <f>IF('Indicator Date hidden'!T77="x","x",S$2-'Indicator Date hidden'!T77)</f>
        <v>0</v>
      </c>
      <c r="T76" s="125">
        <f>IF('Indicator Date hidden'!U77="x","x",T$2-'Indicator Date hidden'!U77)</f>
        <v>0</v>
      </c>
      <c r="U76" s="125">
        <f>IF('Indicator Date hidden'!V77="x","x",U$2-'Indicator Date hidden'!V77)</f>
        <v>0</v>
      </c>
      <c r="V76" s="125">
        <f>IF('Indicator Date hidden'!W77="x","x",V$2-'Indicator Date hidden'!W77)</f>
        <v>0</v>
      </c>
      <c r="W76" s="125">
        <f>IF('Indicator Date hidden'!X77="x","x",W$2-'Indicator Date hidden'!X77)</f>
        <v>0</v>
      </c>
      <c r="X76" s="125">
        <f>IF('Indicator Date hidden'!Y77="x","x",X$2-'Indicator Date hidden'!Y77)</f>
        <v>0</v>
      </c>
      <c r="Y76" s="125">
        <f>IF('Indicator Date hidden'!Z77="x","x",Y$2-'Indicator Date hidden'!Z77)</f>
        <v>0</v>
      </c>
      <c r="Z76" s="125">
        <f>IF('Indicator Date hidden'!AA77="x","x",Z$2-'Indicator Date hidden'!AA77)</f>
        <v>5</v>
      </c>
      <c r="AA76" s="125">
        <f>IF('Indicator Date hidden'!AB77="x","x",AA$2-'Indicator Date hidden'!AB77)</f>
        <v>0</v>
      </c>
      <c r="AB76" s="125" t="str">
        <f>IF('Indicator Date hidden'!AC77="x","x",AB$2-'Indicator Date hidden'!AC77)</f>
        <v>x</v>
      </c>
      <c r="AC76" s="125">
        <f>IF('Indicator Date hidden'!AD77="x","x",AC$2-'Indicator Date hidden'!AD77)</f>
        <v>0</v>
      </c>
      <c r="AD76" s="125">
        <f>IF('Indicator Date hidden'!AE77="x","x",AD$2-'Indicator Date hidden'!AE77)</f>
        <v>0</v>
      </c>
      <c r="AE76" s="125">
        <f>IF('Indicator Date hidden'!AF77="x","x",AE$2-'Indicator Date hidden'!AF77)</f>
        <v>0</v>
      </c>
      <c r="AF76" s="125">
        <f>IF('Indicator Date hidden'!AG77="x","x",AF$2-'Indicator Date hidden'!AG77)</f>
        <v>0</v>
      </c>
      <c r="AG76" s="125">
        <f>IF('Indicator Date hidden'!AH77="x","x",AG$2-'Indicator Date hidden'!AH77)</f>
        <v>0</v>
      </c>
      <c r="AH76" s="125">
        <f>IF('Indicator Date hidden'!AI77="x","x",AH$2-'Indicator Date hidden'!AI77)</f>
        <v>0</v>
      </c>
      <c r="AI76" s="125">
        <f>IF('Indicator Date hidden'!AJ77="x","x",AI$2-'Indicator Date hidden'!AJ77)</f>
        <v>1</v>
      </c>
      <c r="AJ76" s="125">
        <f>IF('Indicator Date hidden'!AK77="x","x",AJ$2-'Indicator Date hidden'!AK77)</f>
        <v>1</v>
      </c>
      <c r="AK76" s="125">
        <f>IF('Indicator Date hidden'!AL77="x","x",AK$2-'Indicator Date hidden'!AL77)</f>
        <v>1</v>
      </c>
      <c r="AL76" s="125" t="str">
        <f>IF('Indicator Date hidden'!AM77="x","x",AL$2-'Indicator Date hidden'!AM77)</f>
        <v>x</v>
      </c>
      <c r="AM76" s="125">
        <f>IF('Indicator Date hidden'!AN77="x","x",AM$2-'Indicator Date hidden'!AN77)</f>
        <v>1</v>
      </c>
      <c r="AN76" s="125">
        <f>IF('Indicator Date hidden'!AO77="x","x",AN$2-'Indicator Date hidden'!AO77)</f>
        <v>1</v>
      </c>
      <c r="AO76" s="125">
        <f>IF('Indicator Date hidden'!AP77="x","x",AO$2-'Indicator Date hidden'!AP77)</f>
        <v>1</v>
      </c>
      <c r="AP76" s="125" t="str">
        <f>IF('Indicator Date hidden'!AQ77="x","x",AP$2-'Indicator Date hidden'!AQ77)</f>
        <v>x</v>
      </c>
      <c r="AQ76" s="125">
        <f>IF('Indicator Date hidden'!AR77="x","x",AQ$2-'Indicator Date hidden'!AR77)</f>
        <v>0</v>
      </c>
      <c r="AR76" s="125">
        <f>IF('Indicator Date hidden'!AS77="x","x",AR$2-'Indicator Date hidden'!AS77)</f>
        <v>1</v>
      </c>
      <c r="AS76" s="125" t="str">
        <f>IF('Indicator Date hidden'!AT77="x","x",AS$2-'Indicator Date hidden'!AT77)</f>
        <v>x</v>
      </c>
      <c r="AT76" s="125">
        <f>IF('Indicator Date hidden'!AU77="x","x",AT$2-'Indicator Date hidden'!AU77)</f>
        <v>0</v>
      </c>
      <c r="AU76" s="125">
        <f>IF('Indicator Date hidden'!AV77="x","x",AU$2-'Indicator Date hidden'!AV77)</f>
        <v>0</v>
      </c>
      <c r="AV76" s="125">
        <f>IF('Indicator Date hidden'!AW77="x","x",AV$2-'Indicator Date hidden'!AW77)</f>
        <v>0</v>
      </c>
      <c r="AW76" s="125" t="str">
        <f>IF('Indicator Date hidden'!AX77="x","x",AW$2-'Indicator Date hidden'!AX77)</f>
        <v>x</v>
      </c>
      <c r="AX76" s="125">
        <f>IF('Indicator Date hidden'!AY77="x","x",AX$2-'Indicator Date hidden'!AY77)</f>
        <v>0</v>
      </c>
      <c r="AY76" s="125">
        <f>IF('Indicator Date hidden'!AZ77="x","x",AY$2-'Indicator Date hidden'!AZ77)</f>
        <v>1</v>
      </c>
      <c r="AZ76" s="125">
        <f>IF('Indicator Date hidden'!BA77="x","x",AZ$2-'Indicator Date hidden'!BA77)</f>
        <v>2</v>
      </c>
      <c r="BA76" s="125">
        <f>IF('Indicator Date hidden'!BB77="x","x",BA$2-'Indicator Date hidden'!BB77)</f>
        <v>0</v>
      </c>
      <c r="BB76" s="125">
        <f>IF('Indicator Date hidden'!BC77="x","x",BB$2-'Indicator Date hidden'!BC77)</f>
        <v>0</v>
      </c>
      <c r="BC76" s="125">
        <f>IF('Indicator Date hidden'!BD77="x","x",BC$2-'Indicator Date hidden'!BD77)</f>
        <v>0</v>
      </c>
      <c r="BD76" s="125" t="str">
        <f>IF('Indicator Date hidden'!BE77="x","x",BD$2-'Indicator Date hidden'!BE77)</f>
        <v>x</v>
      </c>
      <c r="BE76" s="125">
        <f>IF('Indicator Date hidden'!BF77="x","x",BE$2-'Indicator Date hidden'!BF77)</f>
        <v>2</v>
      </c>
      <c r="BF76" s="125">
        <f>IF('Indicator Date hidden'!BG77="x","x",BF$2-'Indicator Date hidden'!BG77)</f>
        <v>0</v>
      </c>
      <c r="BG76" s="125">
        <f>IF('Indicator Date hidden'!BH77="x","x",BG$2-'Indicator Date hidden'!BH77)</f>
        <v>0</v>
      </c>
      <c r="BH76" s="125">
        <f>IF('Indicator Date hidden'!BI77="x","x",BH$2-'Indicator Date hidden'!BI77)</f>
        <v>0</v>
      </c>
      <c r="BI76" s="125">
        <f>IF('Indicator Date hidden'!BJ77="x","x",BI$2-'Indicator Date hidden'!BJ77)</f>
        <v>0</v>
      </c>
      <c r="BJ76" s="125">
        <f>IF('Indicator Date hidden'!BK77="x","x",BJ$2-'Indicator Date hidden'!BK77)</f>
        <v>1</v>
      </c>
      <c r="BK76" s="125">
        <f>IF('Indicator Date hidden'!BL77="x","x",BK$2-'Indicator Date hidden'!BL77)</f>
        <v>1</v>
      </c>
      <c r="BL76" s="125">
        <f>IF('Indicator Date hidden'!BM77="x","x",BL$2-'Indicator Date hidden'!BM77)</f>
        <v>0</v>
      </c>
      <c r="BM76" s="125">
        <f>IF('Indicator Date hidden'!BN77="x","x",BM$2-'Indicator Date hidden'!BN77)</f>
        <v>3</v>
      </c>
      <c r="BN76" s="125">
        <f>IF('Indicator Date hidden'!BO77="x","x",BN$2-'Indicator Date hidden'!BO77)</f>
        <v>2</v>
      </c>
      <c r="BO76" s="125">
        <f>IF('Indicator Date hidden'!BP77="x","x",BO$2-'Indicator Date hidden'!BP77)</f>
        <v>1</v>
      </c>
      <c r="BP76" s="125">
        <f>IF('Indicator Date hidden'!BQ77="x","x",BP$2-'Indicator Date hidden'!BQ77)</f>
        <v>0</v>
      </c>
      <c r="BQ76" s="125">
        <f>IF('Indicator Date hidden'!BR77="x","x",BQ$2-'Indicator Date hidden'!BR77)</f>
        <v>0</v>
      </c>
      <c r="BR76" s="125">
        <f>IF('Indicator Date hidden'!BS77="x","x",BR$2-'Indicator Date hidden'!BS77)</f>
        <v>0</v>
      </c>
      <c r="BS76" s="125">
        <f>IF('Indicator Date hidden'!BT77="x","x",BS$2-'Indicator Date hidden'!BT77)</f>
        <v>2</v>
      </c>
      <c r="BT76" s="125">
        <f>IF('Indicator Date hidden'!BU77="x","x",BT$2-'Indicator Date hidden'!BU77)</f>
        <v>0</v>
      </c>
      <c r="BU76" s="125">
        <f>IF('Indicator Date hidden'!BV77="x","x",BU$2-'Indicator Date hidden'!BV77)</f>
        <v>0</v>
      </c>
      <c r="BV76" s="125">
        <f>IF('Indicator Date hidden'!BW77="x","x",BV$2-'Indicator Date hidden'!BW77)</f>
        <v>0</v>
      </c>
      <c r="BW76" s="125">
        <f>IF('Indicator Date hidden'!BX77="x","x",BW$2-'Indicator Date hidden'!BX77)</f>
        <v>0</v>
      </c>
      <c r="BX76" s="125">
        <f>IF('Indicator Date hidden'!BY77="x","x",BX$2-'Indicator Date hidden'!BY77)</f>
        <v>2</v>
      </c>
      <c r="BY76" s="3">
        <f t="shared" si="10"/>
        <v>29</v>
      </c>
      <c r="BZ76" s="126">
        <f t="shared" si="11"/>
        <v>0.42028985507246375</v>
      </c>
      <c r="CA76" s="3">
        <f t="shared" si="12"/>
        <v>18</v>
      </c>
      <c r="CB76" s="126">
        <f t="shared" si="13"/>
        <v>0.87486308827748227</v>
      </c>
      <c r="CC76" s="129">
        <f t="shared" si="14"/>
        <v>0</v>
      </c>
    </row>
    <row r="77" spans="1:81" x14ac:dyDescent="0.3">
      <c r="A77" t="s">
        <v>139</v>
      </c>
      <c r="B77" s="125">
        <f>IF('Indicator Date hidden'!C78="x","x",B$2-'Indicator Date hidden'!C78)</f>
        <v>0</v>
      </c>
      <c r="C77" s="125">
        <f>IF('Indicator Date hidden'!D78="x","x",C$2-'Indicator Date hidden'!D78)</f>
        <v>0</v>
      </c>
      <c r="D77" s="125">
        <f>IF('Indicator Date hidden'!E78="x","x",D$2-'Indicator Date hidden'!E78)</f>
        <v>0</v>
      </c>
      <c r="E77" s="125">
        <f>IF('Indicator Date hidden'!F78="x","x",E$2-'Indicator Date hidden'!F78)</f>
        <v>0</v>
      </c>
      <c r="F77" s="125">
        <f>IF('Indicator Date hidden'!G78="x","x",F$2-'Indicator Date hidden'!G78)</f>
        <v>0</v>
      </c>
      <c r="G77" s="125">
        <f>IF('Indicator Date hidden'!H78="x","x",G$2-'Indicator Date hidden'!H78)</f>
        <v>0</v>
      </c>
      <c r="H77" s="125">
        <f>IF('Indicator Date hidden'!I78="x","x",H$2-'Indicator Date hidden'!I78)</f>
        <v>0</v>
      </c>
      <c r="I77" s="125">
        <f>IF('Indicator Date hidden'!J78="x","x",I$2-'Indicator Date hidden'!J78)</f>
        <v>0</v>
      </c>
      <c r="J77" s="125">
        <f>IF('Indicator Date hidden'!K78="x","x",J$2-'Indicator Date hidden'!K78)</f>
        <v>0</v>
      </c>
      <c r="K77" s="125">
        <f>IF('Indicator Date hidden'!L78="x","x",K$2-'Indicator Date hidden'!L78)</f>
        <v>0</v>
      </c>
      <c r="L77" s="125">
        <f>IF('Indicator Date hidden'!M78="x","x",L$2-'Indicator Date hidden'!M78)</f>
        <v>0</v>
      </c>
      <c r="M77" s="125">
        <f>IF('Indicator Date hidden'!N78="x","x",M$2-'Indicator Date hidden'!N78)</f>
        <v>0</v>
      </c>
      <c r="N77" s="125">
        <f>IF('Indicator Date hidden'!O78="x","x",N$2-'Indicator Date hidden'!O78)</f>
        <v>0</v>
      </c>
      <c r="O77" s="125">
        <f>IF('Indicator Date hidden'!P78="x","x",O$2-'Indicator Date hidden'!P78)</f>
        <v>0</v>
      </c>
      <c r="P77" s="125">
        <f>IF('Indicator Date hidden'!Q78="x","x",P$2-'Indicator Date hidden'!Q78)</f>
        <v>0</v>
      </c>
      <c r="Q77" s="125">
        <f>IF('Indicator Date hidden'!R78="x","x",Q$2-'Indicator Date hidden'!R78)</f>
        <v>0</v>
      </c>
      <c r="R77" s="125">
        <f>IF('Indicator Date hidden'!S78="x","x",R$2-'Indicator Date hidden'!S78)</f>
        <v>0</v>
      </c>
      <c r="S77" s="125">
        <f>IF('Indicator Date hidden'!T78="x","x",S$2-'Indicator Date hidden'!T78)</f>
        <v>0</v>
      </c>
      <c r="T77" s="125">
        <f>IF('Indicator Date hidden'!U78="x","x",T$2-'Indicator Date hidden'!U78)</f>
        <v>0</v>
      </c>
      <c r="U77" s="125">
        <f>IF('Indicator Date hidden'!V78="x","x",U$2-'Indicator Date hidden'!V78)</f>
        <v>0</v>
      </c>
      <c r="V77" s="125">
        <f>IF('Indicator Date hidden'!W78="x","x",V$2-'Indicator Date hidden'!W78)</f>
        <v>0</v>
      </c>
      <c r="W77" s="125">
        <f>IF('Indicator Date hidden'!X78="x","x",W$2-'Indicator Date hidden'!X78)</f>
        <v>0</v>
      </c>
      <c r="X77" s="125">
        <f>IF('Indicator Date hidden'!Y78="x","x",X$2-'Indicator Date hidden'!Y78)</f>
        <v>0</v>
      </c>
      <c r="Y77" s="125">
        <f>IF('Indicator Date hidden'!Z78="x","x",Y$2-'Indicator Date hidden'!Z78)</f>
        <v>0</v>
      </c>
      <c r="Z77" s="125" t="str">
        <f>IF('Indicator Date hidden'!AA78="x","x",Z$2-'Indicator Date hidden'!AA78)</f>
        <v>x</v>
      </c>
      <c r="AA77" s="125">
        <f>IF('Indicator Date hidden'!AB78="x","x",AA$2-'Indicator Date hidden'!AB78)</f>
        <v>0</v>
      </c>
      <c r="AB77" s="125" t="str">
        <f>IF('Indicator Date hidden'!AC78="x","x",AB$2-'Indicator Date hidden'!AC78)</f>
        <v>x</v>
      </c>
      <c r="AC77" s="125">
        <f>IF('Indicator Date hidden'!AD78="x","x",AC$2-'Indicator Date hidden'!AD78)</f>
        <v>0</v>
      </c>
      <c r="AD77" s="125">
        <f>IF('Indicator Date hidden'!AE78="x","x",AD$2-'Indicator Date hidden'!AE78)</f>
        <v>0</v>
      </c>
      <c r="AE77" s="125" t="str">
        <f>IF('Indicator Date hidden'!AF78="x","x",AE$2-'Indicator Date hidden'!AF78)</f>
        <v>x</v>
      </c>
      <c r="AF77" s="125">
        <f>IF('Indicator Date hidden'!AG78="x","x",AF$2-'Indicator Date hidden'!AG78)</f>
        <v>0</v>
      </c>
      <c r="AG77" s="125">
        <f>IF('Indicator Date hidden'!AH78="x","x",AG$2-'Indicator Date hidden'!AH78)</f>
        <v>0</v>
      </c>
      <c r="AH77" s="125">
        <f>IF('Indicator Date hidden'!AI78="x","x",AH$2-'Indicator Date hidden'!AI78)</f>
        <v>0</v>
      </c>
      <c r="AI77" s="125">
        <f>IF('Indicator Date hidden'!AJ78="x","x",AI$2-'Indicator Date hidden'!AJ78)</f>
        <v>1</v>
      </c>
      <c r="AJ77" s="125">
        <f>IF('Indicator Date hidden'!AK78="x","x",AJ$2-'Indicator Date hidden'!AK78)</f>
        <v>1</v>
      </c>
      <c r="AK77" s="125">
        <f>IF('Indicator Date hidden'!AL78="x","x",AK$2-'Indicator Date hidden'!AL78)</f>
        <v>1</v>
      </c>
      <c r="AL77" s="125" t="str">
        <f>IF('Indicator Date hidden'!AM78="x","x",AL$2-'Indicator Date hidden'!AM78)</f>
        <v>x</v>
      </c>
      <c r="AM77" s="125">
        <f>IF('Indicator Date hidden'!AN78="x","x",AM$2-'Indicator Date hidden'!AN78)</f>
        <v>1</v>
      </c>
      <c r="AN77" s="125">
        <f>IF('Indicator Date hidden'!AO78="x","x",AN$2-'Indicator Date hidden'!AO78)</f>
        <v>1</v>
      </c>
      <c r="AO77" s="125">
        <f>IF('Indicator Date hidden'!AP78="x","x",AO$2-'Indicator Date hidden'!AP78)</f>
        <v>1</v>
      </c>
      <c r="AP77" s="125" t="str">
        <f>IF('Indicator Date hidden'!AQ78="x","x",AP$2-'Indicator Date hidden'!AQ78)</f>
        <v>x</v>
      </c>
      <c r="AQ77" s="125">
        <f>IF('Indicator Date hidden'!AR78="x","x",AQ$2-'Indicator Date hidden'!AR78)</f>
        <v>0</v>
      </c>
      <c r="AR77" s="125">
        <f>IF('Indicator Date hidden'!AS78="x","x",AR$2-'Indicator Date hidden'!AS78)</f>
        <v>1</v>
      </c>
      <c r="AS77" s="125" t="str">
        <f>IF('Indicator Date hidden'!AT78="x","x",AS$2-'Indicator Date hidden'!AT78)</f>
        <v>x</v>
      </c>
      <c r="AT77" s="125">
        <f>IF('Indicator Date hidden'!AU78="x","x",AT$2-'Indicator Date hidden'!AU78)</f>
        <v>0</v>
      </c>
      <c r="AU77" s="125" t="str">
        <f>IF('Indicator Date hidden'!AV78="x","x",AU$2-'Indicator Date hidden'!AV78)</f>
        <v>x</v>
      </c>
      <c r="AV77" s="125" t="str">
        <f>IF('Indicator Date hidden'!AW78="x","x",AV$2-'Indicator Date hidden'!AW78)</f>
        <v>x</v>
      </c>
      <c r="AW77" s="125" t="str">
        <f>IF('Indicator Date hidden'!AX78="x","x",AW$2-'Indicator Date hidden'!AX78)</f>
        <v>x</v>
      </c>
      <c r="AX77" s="125">
        <f>IF('Indicator Date hidden'!AY78="x","x",AX$2-'Indicator Date hidden'!AY78)</f>
        <v>0</v>
      </c>
      <c r="AY77" s="125">
        <f>IF('Indicator Date hidden'!AZ78="x","x",AY$2-'Indicator Date hidden'!AZ78)</f>
        <v>1</v>
      </c>
      <c r="AZ77" s="125">
        <f>IF('Indicator Date hidden'!BA78="x","x",AZ$2-'Indicator Date hidden'!BA78)</f>
        <v>3</v>
      </c>
      <c r="BA77" s="125">
        <f>IF('Indicator Date hidden'!BB78="x","x",BA$2-'Indicator Date hidden'!BB78)</f>
        <v>0</v>
      </c>
      <c r="BB77" s="125">
        <f>IF('Indicator Date hidden'!BC78="x","x",BB$2-'Indicator Date hidden'!BC78)</f>
        <v>0</v>
      </c>
      <c r="BC77" s="125">
        <f>IF('Indicator Date hidden'!BD78="x","x",BC$2-'Indicator Date hidden'!BD78)</f>
        <v>0</v>
      </c>
      <c r="BD77" s="125" t="str">
        <f>IF('Indicator Date hidden'!BE78="x","x",BD$2-'Indicator Date hidden'!BE78)</f>
        <v>x</v>
      </c>
      <c r="BE77" s="125">
        <f>IF('Indicator Date hidden'!BF78="x","x",BE$2-'Indicator Date hidden'!BF78)</f>
        <v>2</v>
      </c>
      <c r="BF77" s="125">
        <f>IF('Indicator Date hidden'!BG78="x","x",BF$2-'Indicator Date hidden'!BG78)</f>
        <v>0</v>
      </c>
      <c r="BG77" s="125">
        <f>IF('Indicator Date hidden'!BH78="x","x",BG$2-'Indicator Date hidden'!BH78)</f>
        <v>0</v>
      </c>
      <c r="BH77" s="125">
        <f>IF('Indicator Date hidden'!BI78="x","x",BH$2-'Indicator Date hidden'!BI78)</f>
        <v>0</v>
      </c>
      <c r="BI77" s="125" t="str">
        <f>IF('Indicator Date hidden'!BJ78="x","x",BI$2-'Indicator Date hidden'!BJ78)</f>
        <v>x</v>
      </c>
      <c r="BJ77" s="125">
        <f>IF('Indicator Date hidden'!BK78="x","x",BJ$2-'Indicator Date hidden'!BK78)</f>
        <v>1</v>
      </c>
      <c r="BK77" s="125">
        <f>IF('Indicator Date hidden'!BL78="x","x",BK$2-'Indicator Date hidden'!BL78)</f>
        <v>1</v>
      </c>
      <c r="BL77" s="125">
        <f>IF('Indicator Date hidden'!BM78="x","x",BL$2-'Indicator Date hidden'!BM78)</f>
        <v>0</v>
      </c>
      <c r="BM77" s="125" t="str">
        <f>IF('Indicator Date hidden'!BN78="x","x",BM$2-'Indicator Date hidden'!BN78)</f>
        <v>x</v>
      </c>
      <c r="BN77" s="125">
        <f>IF('Indicator Date hidden'!BO78="x","x",BN$2-'Indicator Date hidden'!BO78)</f>
        <v>2</v>
      </c>
      <c r="BO77" s="125">
        <f>IF('Indicator Date hidden'!BP78="x","x",BO$2-'Indicator Date hidden'!BP78)</f>
        <v>1</v>
      </c>
      <c r="BP77" s="125">
        <f>IF('Indicator Date hidden'!BQ78="x","x",BP$2-'Indicator Date hidden'!BQ78)</f>
        <v>0</v>
      </c>
      <c r="BQ77" s="125">
        <f>IF('Indicator Date hidden'!BR78="x","x",BQ$2-'Indicator Date hidden'!BR78)</f>
        <v>0</v>
      </c>
      <c r="BR77" s="125">
        <f>IF('Indicator Date hidden'!BS78="x","x",BR$2-'Indicator Date hidden'!BS78)</f>
        <v>0</v>
      </c>
      <c r="BS77" s="125">
        <f>IF('Indicator Date hidden'!BT78="x","x",BS$2-'Indicator Date hidden'!BT78)</f>
        <v>1</v>
      </c>
      <c r="BT77" s="125">
        <f>IF('Indicator Date hidden'!BU78="x","x",BT$2-'Indicator Date hidden'!BU78)</f>
        <v>0</v>
      </c>
      <c r="BU77" s="125">
        <f>IF('Indicator Date hidden'!BV78="x","x",BU$2-'Indicator Date hidden'!BV78)</f>
        <v>0</v>
      </c>
      <c r="BV77" s="125">
        <f>IF('Indicator Date hidden'!BW78="x","x",BV$2-'Indicator Date hidden'!BW78)</f>
        <v>0</v>
      </c>
      <c r="BW77" s="125">
        <f>IF('Indicator Date hidden'!BX78="x","x",BW$2-'Indicator Date hidden'!BX78)</f>
        <v>0</v>
      </c>
      <c r="BX77" s="125">
        <f>IF('Indicator Date hidden'!BY78="x","x",BX$2-'Indicator Date hidden'!BY78)</f>
        <v>2</v>
      </c>
      <c r="BY77" s="3">
        <f t="shared" si="10"/>
        <v>21</v>
      </c>
      <c r="BZ77" s="126">
        <f t="shared" si="11"/>
        <v>0.33333333333333331</v>
      </c>
      <c r="CA77" s="3">
        <f t="shared" si="12"/>
        <v>16</v>
      </c>
      <c r="CB77" s="126">
        <f t="shared" si="13"/>
        <v>0.64241607443962101</v>
      </c>
      <c r="CC77" s="129">
        <f t="shared" si="14"/>
        <v>0</v>
      </c>
    </row>
    <row r="78" spans="1:81" x14ac:dyDescent="0.3">
      <c r="A78" t="s">
        <v>141</v>
      </c>
      <c r="B78" s="125">
        <f>IF('Indicator Date hidden'!C79="x","x",B$2-'Indicator Date hidden'!C79)</f>
        <v>0</v>
      </c>
      <c r="C78" s="125">
        <f>IF('Indicator Date hidden'!D79="x","x",C$2-'Indicator Date hidden'!D79)</f>
        <v>0</v>
      </c>
      <c r="D78" s="125">
        <f>IF('Indicator Date hidden'!E79="x","x",D$2-'Indicator Date hidden'!E79)</f>
        <v>0</v>
      </c>
      <c r="E78" s="125">
        <f>IF('Indicator Date hidden'!F79="x","x",E$2-'Indicator Date hidden'!F79)</f>
        <v>0</v>
      </c>
      <c r="F78" s="125">
        <f>IF('Indicator Date hidden'!G79="x","x",F$2-'Indicator Date hidden'!G79)</f>
        <v>0</v>
      </c>
      <c r="G78" s="125">
        <f>IF('Indicator Date hidden'!H79="x","x",G$2-'Indicator Date hidden'!H79)</f>
        <v>0</v>
      </c>
      <c r="H78" s="125">
        <f>IF('Indicator Date hidden'!I79="x","x",H$2-'Indicator Date hidden'!I79)</f>
        <v>0</v>
      </c>
      <c r="I78" s="125">
        <f>IF('Indicator Date hidden'!J79="x","x",I$2-'Indicator Date hidden'!J79)</f>
        <v>0</v>
      </c>
      <c r="J78" s="125">
        <f>IF('Indicator Date hidden'!K79="x","x",J$2-'Indicator Date hidden'!K79)</f>
        <v>0</v>
      </c>
      <c r="K78" s="125">
        <f>IF('Indicator Date hidden'!L79="x","x",K$2-'Indicator Date hidden'!L79)</f>
        <v>0</v>
      </c>
      <c r="L78" s="125">
        <f>IF('Indicator Date hidden'!M79="x","x",L$2-'Indicator Date hidden'!M79)</f>
        <v>0</v>
      </c>
      <c r="M78" s="125">
        <f>IF('Indicator Date hidden'!N79="x","x",M$2-'Indicator Date hidden'!N79)</f>
        <v>0</v>
      </c>
      <c r="N78" s="125">
        <f>IF('Indicator Date hidden'!O79="x","x",N$2-'Indicator Date hidden'!O79)</f>
        <v>0</v>
      </c>
      <c r="O78" s="125">
        <f>IF('Indicator Date hidden'!P79="x","x",O$2-'Indicator Date hidden'!P79)</f>
        <v>0</v>
      </c>
      <c r="P78" s="125">
        <f>IF('Indicator Date hidden'!Q79="x","x",P$2-'Indicator Date hidden'!Q79)</f>
        <v>0</v>
      </c>
      <c r="Q78" s="125">
        <f>IF('Indicator Date hidden'!R79="x","x",Q$2-'Indicator Date hidden'!R79)</f>
        <v>0</v>
      </c>
      <c r="R78" s="125">
        <f>IF('Indicator Date hidden'!S79="x","x",R$2-'Indicator Date hidden'!S79)</f>
        <v>0</v>
      </c>
      <c r="S78" s="125">
        <f>IF('Indicator Date hidden'!T79="x","x",S$2-'Indicator Date hidden'!T79)</f>
        <v>0</v>
      </c>
      <c r="T78" s="125">
        <f>IF('Indicator Date hidden'!U79="x","x",T$2-'Indicator Date hidden'!U79)</f>
        <v>0</v>
      </c>
      <c r="U78" s="125">
        <f>IF('Indicator Date hidden'!V79="x","x",U$2-'Indicator Date hidden'!V79)</f>
        <v>0</v>
      </c>
      <c r="V78" s="125">
        <f>IF('Indicator Date hidden'!W79="x","x",V$2-'Indicator Date hidden'!W79)</f>
        <v>0</v>
      </c>
      <c r="W78" s="125">
        <f>IF('Indicator Date hidden'!X79="x","x",W$2-'Indicator Date hidden'!X79)</f>
        <v>0</v>
      </c>
      <c r="X78" s="125">
        <f>IF('Indicator Date hidden'!Y79="x","x",X$2-'Indicator Date hidden'!Y79)</f>
        <v>0</v>
      </c>
      <c r="Y78" s="125">
        <f>IF('Indicator Date hidden'!Z79="x","x",Y$2-'Indicator Date hidden'!Z79)</f>
        <v>0</v>
      </c>
      <c r="Z78" s="125">
        <f>IF('Indicator Date hidden'!AA79="x","x",Z$2-'Indicator Date hidden'!AA79)</f>
        <v>1</v>
      </c>
      <c r="AA78" s="125">
        <f>IF('Indicator Date hidden'!AB79="x","x",AA$2-'Indicator Date hidden'!AB79)</f>
        <v>0</v>
      </c>
      <c r="AB78" s="125">
        <f>IF('Indicator Date hidden'!AC79="x","x",AB$2-'Indicator Date hidden'!AC79)</f>
        <v>0</v>
      </c>
      <c r="AC78" s="125">
        <f>IF('Indicator Date hidden'!AD79="x","x",AC$2-'Indicator Date hidden'!AD79)</f>
        <v>1</v>
      </c>
      <c r="AD78" s="125">
        <f>IF('Indicator Date hidden'!AE79="x","x",AD$2-'Indicator Date hidden'!AE79)</f>
        <v>0</v>
      </c>
      <c r="AE78" s="125">
        <f>IF('Indicator Date hidden'!AF79="x","x",AE$2-'Indicator Date hidden'!AF79)</f>
        <v>0</v>
      </c>
      <c r="AF78" s="125">
        <f>IF('Indicator Date hidden'!AG79="x","x",AF$2-'Indicator Date hidden'!AG79)</f>
        <v>0</v>
      </c>
      <c r="AG78" s="125">
        <f>IF('Indicator Date hidden'!AH79="x","x",AG$2-'Indicator Date hidden'!AH79)</f>
        <v>0</v>
      </c>
      <c r="AH78" s="125">
        <f>IF('Indicator Date hidden'!AI79="x","x",AH$2-'Indicator Date hidden'!AI79)</f>
        <v>0</v>
      </c>
      <c r="AI78" s="125">
        <f>IF('Indicator Date hidden'!AJ79="x","x",AI$2-'Indicator Date hidden'!AJ79)</f>
        <v>1</v>
      </c>
      <c r="AJ78" s="125">
        <f>IF('Indicator Date hidden'!AK79="x","x",AJ$2-'Indicator Date hidden'!AK79)</f>
        <v>1</v>
      </c>
      <c r="AK78" s="125">
        <f>IF('Indicator Date hidden'!AL79="x","x",AK$2-'Indicator Date hidden'!AL79)</f>
        <v>1</v>
      </c>
      <c r="AL78" s="125">
        <f>IF('Indicator Date hidden'!AM79="x","x",AL$2-'Indicator Date hidden'!AM79)</f>
        <v>2</v>
      </c>
      <c r="AM78" s="125">
        <f>IF('Indicator Date hidden'!AN79="x","x",AM$2-'Indicator Date hidden'!AN79)</f>
        <v>1</v>
      </c>
      <c r="AN78" s="125">
        <f>IF('Indicator Date hidden'!AO79="x","x",AN$2-'Indicator Date hidden'!AO79)</f>
        <v>1</v>
      </c>
      <c r="AO78" s="125">
        <f>IF('Indicator Date hidden'!AP79="x","x",AO$2-'Indicator Date hidden'!AP79)</f>
        <v>1</v>
      </c>
      <c r="AP78" s="125">
        <f>IF('Indicator Date hidden'!AQ79="x","x",AP$2-'Indicator Date hidden'!AQ79)</f>
        <v>1</v>
      </c>
      <c r="AQ78" s="125">
        <f>IF('Indicator Date hidden'!AR79="x","x",AQ$2-'Indicator Date hidden'!AR79)</f>
        <v>0</v>
      </c>
      <c r="AR78" s="125">
        <f>IF('Indicator Date hidden'!AS79="x","x",AR$2-'Indicator Date hidden'!AS79)</f>
        <v>1</v>
      </c>
      <c r="AS78" s="125">
        <f>IF('Indicator Date hidden'!AT79="x","x",AS$2-'Indicator Date hidden'!AT79)</f>
        <v>11</v>
      </c>
      <c r="AT78" s="125">
        <f>IF('Indicator Date hidden'!AU79="x","x",AT$2-'Indicator Date hidden'!AU79)</f>
        <v>0</v>
      </c>
      <c r="AU78" s="125">
        <f>IF('Indicator Date hidden'!AV79="x","x",AU$2-'Indicator Date hidden'!AV79)</f>
        <v>0</v>
      </c>
      <c r="AV78" s="125">
        <f>IF('Indicator Date hidden'!AW79="x","x",AV$2-'Indicator Date hidden'!AW79)</f>
        <v>0</v>
      </c>
      <c r="AW78" s="125">
        <f>IF('Indicator Date hidden'!AX79="x","x",AW$2-'Indicator Date hidden'!AX79)</f>
        <v>0</v>
      </c>
      <c r="AX78" s="125">
        <f>IF('Indicator Date hidden'!AY79="x","x",AX$2-'Indicator Date hidden'!AY79)</f>
        <v>0</v>
      </c>
      <c r="AY78" s="125">
        <f>IF('Indicator Date hidden'!AZ79="x","x",AY$2-'Indicator Date hidden'!AZ79)</f>
        <v>1</v>
      </c>
      <c r="AZ78" s="125">
        <f>IF('Indicator Date hidden'!BA79="x","x",AZ$2-'Indicator Date hidden'!BA79)</f>
        <v>6</v>
      </c>
      <c r="BA78" s="125">
        <f>IF('Indicator Date hidden'!BB79="x","x",BA$2-'Indicator Date hidden'!BB79)</f>
        <v>0</v>
      </c>
      <c r="BB78" s="125">
        <f>IF('Indicator Date hidden'!BC79="x","x",BB$2-'Indicator Date hidden'!BC79)</f>
        <v>0</v>
      </c>
      <c r="BC78" s="125">
        <f>IF('Indicator Date hidden'!BD79="x","x",BC$2-'Indicator Date hidden'!BD79)</f>
        <v>0</v>
      </c>
      <c r="BD78" s="125">
        <f>IF('Indicator Date hidden'!BE79="x","x",BD$2-'Indicator Date hidden'!BE79)</f>
        <v>2</v>
      </c>
      <c r="BE78" s="125">
        <f>IF('Indicator Date hidden'!BF79="x","x",BE$2-'Indicator Date hidden'!BF79)</f>
        <v>2</v>
      </c>
      <c r="BF78" s="125">
        <f>IF('Indicator Date hidden'!BG79="x","x",BF$2-'Indicator Date hidden'!BG79)</f>
        <v>0</v>
      </c>
      <c r="BG78" s="125">
        <f>IF('Indicator Date hidden'!BH79="x","x",BG$2-'Indicator Date hidden'!BH79)</f>
        <v>0</v>
      </c>
      <c r="BH78" s="125">
        <f>IF('Indicator Date hidden'!BI79="x","x",BH$2-'Indicator Date hidden'!BI79)</f>
        <v>0</v>
      </c>
      <c r="BI78" s="125">
        <f>IF('Indicator Date hidden'!BJ79="x","x",BI$2-'Indicator Date hidden'!BJ79)</f>
        <v>0</v>
      </c>
      <c r="BJ78" s="125">
        <f>IF('Indicator Date hidden'!BK79="x","x",BJ$2-'Indicator Date hidden'!BK79)</f>
        <v>1</v>
      </c>
      <c r="BK78" s="125">
        <f>IF('Indicator Date hidden'!BL79="x","x",BK$2-'Indicator Date hidden'!BL79)</f>
        <v>1</v>
      </c>
      <c r="BL78" s="125">
        <f>IF('Indicator Date hidden'!BM79="x","x",BL$2-'Indicator Date hidden'!BM79)</f>
        <v>0</v>
      </c>
      <c r="BM78" s="125">
        <f>IF('Indicator Date hidden'!BN79="x","x",BM$2-'Indicator Date hidden'!BN79)</f>
        <v>3</v>
      </c>
      <c r="BN78" s="125">
        <f>IF('Indicator Date hidden'!BO79="x","x",BN$2-'Indicator Date hidden'!BO79)</f>
        <v>2</v>
      </c>
      <c r="BO78" s="125">
        <f>IF('Indicator Date hidden'!BP79="x","x",BO$2-'Indicator Date hidden'!BP79)</f>
        <v>1</v>
      </c>
      <c r="BP78" s="125">
        <f>IF('Indicator Date hidden'!BQ79="x","x",BP$2-'Indicator Date hidden'!BQ79)</f>
        <v>0</v>
      </c>
      <c r="BQ78" s="125">
        <f>IF('Indicator Date hidden'!BR79="x","x",BQ$2-'Indicator Date hidden'!BR79)</f>
        <v>0</v>
      </c>
      <c r="BR78" s="125">
        <f>IF('Indicator Date hidden'!BS79="x","x",BR$2-'Indicator Date hidden'!BS79)</f>
        <v>0</v>
      </c>
      <c r="BS78" s="125">
        <f>IF('Indicator Date hidden'!BT79="x","x",BS$2-'Indicator Date hidden'!BT79)</f>
        <v>1</v>
      </c>
      <c r="BT78" s="125">
        <f>IF('Indicator Date hidden'!BU79="x","x",BT$2-'Indicator Date hidden'!BU79)</f>
        <v>0</v>
      </c>
      <c r="BU78" s="125">
        <f>IF('Indicator Date hidden'!BV79="x","x",BU$2-'Indicator Date hidden'!BV79)</f>
        <v>0</v>
      </c>
      <c r="BV78" s="125" t="str">
        <f>IF('Indicator Date hidden'!BW79="x","x",BV$2-'Indicator Date hidden'!BW79)</f>
        <v>x</v>
      </c>
      <c r="BW78" s="125">
        <f>IF('Indicator Date hidden'!BX79="x","x",BW$2-'Indicator Date hidden'!BX79)</f>
        <v>0</v>
      </c>
      <c r="BX78" s="125">
        <f>IF('Indicator Date hidden'!BY79="x","x",BX$2-'Indicator Date hidden'!BY79)</f>
        <v>2</v>
      </c>
      <c r="BY78" s="3">
        <f t="shared" si="10"/>
        <v>45</v>
      </c>
      <c r="BZ78" s="126">
        <f t="shared" si="11"/>
        <v>0.60810810810810811</v>
      </c>
      <c r="CA78" s="3">
        <f t="shared" si="12"/>
        <v>23</v>
      </c>
      <c r="CB78" s="126">
        <f t="shared" si="13"/>
        <v>1.5318031025785899</v>
      </c>
      <c r="CC78" s="129">
        <f t="shared" si="14"/>
        <v>0</v>
      </c>
    </row>
    <row r="79" spans="1:81" x14ac:dyDescent="0.3">
      <c r="A79" t="s">
        <v>143</v>
      </c>
      <c r="B79" s="125">
        <f>IF('Indicator Date hidden'!C80="x","x",B$2-'Indicator Date hidden'!C80)</f>
        <v>0</v>
      </c>
      <c r="C79" s="125">
        <f>IF('Indicator Date hidden'!D80="x","x",C$2-'Indicator Date hidden'!D80)</f>
        <v>0</v>
      </c>
      <c r="D79" s="125">
        <f>IF('Indicator Date hidden'!E80="x","x",D$2-'Indicator Date hidden'!E80)</f>
        <v>0</v>
      </c>
      <c r="E79" s="125">
        <f>IF('Indicator Date hidden'!F80="x","x",E$2-'Indicator Date hidden'!F80)</f>
        <v>0</v>
      </c>
      <c r="F79" s="125">
        <f>IF('Indicator Date hidden'!G80="x","x",F$2-'Indicator Date hidden'!G80)</f>
        <v>0</v>
      </c>
      <c r="G79" s="125">
        <f>IF('Indicator Date hidden'!H80="x","x",G$2-'Indicator Date hidden'!H80)</f>
        <v>0</v>
      </c>
      <c r="H79" s="125">
        <f>IF('Indicator Date hidden'!I80="x","x",H$2-'Indicator Date hidden'!I80)</f>
        <v>0</v>
      </c>
      <c r="I79" s="125">
        <f>IF('Indicator Date hidden'!J80="x","x",I$2-'Indicator Date hidden'!J80)</f>
        <v>0</v>
      </c>
      <c r="J79" s="125">
        <f>IF('Indicator Date hidden'!K80="x","x",J$2-'Indicator Date hidden'!K80)</f>
        <v>0</v>
      </c>
      <c r="K79" s="125">
        <f>IF('Indicator Date hidden'!L80="x","x",K$2-'Indicator Date hidden'!L80)</f>
        <v>0</v>
      </c>
      <c r="L79" s="125">
        <f>IF('Indicator Date hidden'!M80="x","x",L$2-'Indicator Date hidden'!M80)</f>
        <v>0</v>
      </c>
      <c r="M79" s="125">
        <f>IF('Indicator Date hidden'!N80="x","x",M$2-'Indicator Date hidden'!N80)</f>
        <v>0</v>
      </c>
      <c r="N79" s="125">
        <f>IF('Indicator Date hidden'!O80="x","x",N$2-'Indicator Date hidden'!O80)</f>
        <v>0</v>
      </c>
      <c r="O79" s="125">
        <f>IF('Indicator Date hidden'!P80="x","x",O$2-'Indicator Date hidden'!P80)</f>
        <v>0</v>
      </c>
      <c r="P79" s="125">
        <f>IF('Indicator Date hidden'!Q80="x","x",P$2-'Indicator Date hidden'!Q80)</f>
        <v>0</v>
      </c>
      <c r="Q79" s="125">
        <f>IF('Indicator Date hidden'!R80="x","x",Q$2-'Indicator Date hidden'!R80)</f>
        <v>0</v>
      </c>
      <c r="R79" s="125">
        <f>IF('Indicator Date hidden'!S80="x","x",R$2-'Indicator Date hidden'!S80)</f>
        <v>0</v>
      </c>
      <c r="S79" s="125">
        <f>IF('Indicator Date hidden'!T80="x","x",S$2-'Indicator Date hidden'!T80)</f>
        <v>0</v>
      </c>
      <c r="T79" s="125">
        <f>IF('Indicator Date hidden'!U80="x","x",T$2-'Indicator Date hidden'!U80)</f>
        <v>0</v>
      </c>
      <c r="U79" s="125">
        <f>IF('Indicator Date hidden'!V80="x","x",U$2-'Indicator Date hidden'!V80)</f>
        <v>0</v>
      </c>
      <c r="V79" s="125">
        <f>IF('Indicator Date hidden'!W80="x","x",V$2-'Indicator Date hidden'!W80)</f>
        <v>0</v>
      </c>
      <c r="W79" s="125">
        <f>IF('Indicator Date hidden'!X80="x","x",W$2-'Indicator Date hidden'!X80)</f>
        <v>0</v>
      </c>
      <c r="X79" s="125">
        <f>IF('Indicator Date hidden'!Y80="x","x",X$2-'Indicator Date hidden'!Y80)</f>
        <v>0</v>
      </c>
      <c r="Y79" s="125">
        <f>IF('Indicator Date hidden'!Z80="x","x",Y$2-'Indicator Date hidden'!Z80)</f>
        <v>0</v>
      </c>
      <c r="Z79" s="125">
        <f>IF('Indicator Date hidden'!AA80="x","x",Z$2-'Indicator Date hidden'!AA80)</f>
        <v>4</v>
      </c>
      <c r="AA79" s="125">
        <f>IF('Indicator Date hidden'!AB80="x","x",AA$2-'Indicator Date hidden'!AB80)</f>
        <v>0</v>
      </c>
      <c r="AB79" s="125">
        <f>IF('Indicator Date hidden'!AC80="x","x",AB$2-'Indicator Date hidden'!AC80)</f>
        <v>0</v>
      </c>
      <c r="AC79" s="125">
        <f>IF('Indicator Date hidden'!AD80="x","x",AC$2-'Indicator Date hidden'!AD80)</f>
        <v>0</v>
      </c>
      <c r="AD79" s="125">
        <f>IF('Indicator Date hidden'!AE80="x","x",AD$2-'Indicator Date hidden'!AE80)</f>
        <v>0</v>
      </c>
      <c r="AE79" s="125">
        <f>IF('Indicator Date hidden'!AF80="x","x",AE$2-'Indicator Date hidden'!AF80)</f>
        <v>0</v>
      </c>
      <c r="AF79" s="125">
        <f>IF('Indicator Date hidden'!AG80="x","x",AF$2-'Indicator Date hidden'!AG80)</f>
        <v>0</v>
      </c>
      <c r="AG79" s="125">
        <f>IF('Indicator Date hidden'!AH80="x","x",AG$2-'Indicator Date hidden'!AH80)</f>
        <v>0</v>
      </c>
      <c r="AH79" s="125">
        <f>IF('Indicator Date hidden'!AI80="x","x",AH$2-'Indicator Date hidden'!AI80)</f>
        <v>0</v>
      </c>
      <c r="AI79" s="125">
        <f>IF('Indicator Date hidden'!AJ80="x","x",AI$2-'Indicator Date hidden'!AJ80)</f>
        <v>1</v>
      </c>
      <c r="AJ79" s="125">
        <f>IF('Indicator Date hidden'!AK80="x","x",AJ$2-'Indicator Date hidden'!AK80)</f>
        <v>1</v>
      </c>
      <c r="AK79" s="125">
        <f>IF('Indicator Date hidden'!AL80="x","x",AK$2-'Indicator Date hidden'!AL80)</f>
        <v>1</v>
      </c>
      <c r="AL79" s="125">
        <f>IF('Indicator Date hidden'!AM80="x","x",AL$2-'Indicator Date hidden'!AM80)</f>
        <v>6</v>
      </c>
      <c r="AM79" s="125">
        <f>IF('Indicator Date hidden'!AN80="x","x",AM$2-'Indicator Date hidden'!AN80)</f>
        <v>1</v>
      </c>
      <c r="AN79" s="125">
        <f>IF('Indicator Date hidden'!AO80="x","x",AN$2-'Indicator Date hidden'!AO80)</f>
        <v>1</v>
      </c>
      <c r="AO79" s="125">
        <f>IF('Indicator Date hidden'!AP80="x","x",AO$2-'Indicator Date hidden'!AP80)</f>
        <v>1</v>
      </c>
      <c r="AP79" s="125">
        <f>IF('Indicator Date hidden'!AQ80="x","x",AP$2-'Indicator Date hidden'!AQ80)</f>
        <v>1</v>
      </c>
      <c r="AQ79" s="125">
        <f>IF('Indicator Date hidden'!AR80="x","x",AQ$2-'Indicator Date hidden'!AR80)</f>
        <v>0</v>
      </c>
      <c r="AR79" s="125">
        <f>IF('Indicator Date hidden'!AS80="x","x",AR$2-'Indicator Date hidden'!AS80)</f>
        <v>1</v>
      </c>
      <c r="AS79" s="125">
        <f>IF('Indicator Date hidden'!AT80="x","x",AS$2-'Indicator Date hidden'!AT80)</f>
        <v>4</v>
      </c>
      <c r="AT79" s="125">
        <f>IF('Indicator Date hidden'!AU80="x","x",AT$2-'Indicator Date hidden'!AU80)</f>
        <v>0</v>
      </c>
      <c r="AU79" s="125">
        <f>IF('Indicator Date hidden'!AV80="x","x",AU$2-'Indicator Date hidden'!AV80)</f>
        <v>0</v>
      </c>
      <c r="AV79" s="125">
        <f>IF('Indicator Date hidden'!AW80="x","x",AV$2-'Indicator Date hidden'!AW80)</f>
        <v>0</v>
      </c>
      <c r="AW79" s="125">
        <f>IF('Indicator Date hidden'!AX80="x","x",AW$2-'Indicator Date hidden'!AX80)</f>
        <v>0</v>
      </c>
      <c r="AX79" s="125">
        <f>IF('Indicator Date hidden'!AY80="x","x",AX$2-'Indicator Date hidden'!AY80)</f>
        <v>0</v>
      </c>
      <c r="AY79" s="125">
        <f>IF('Indicator Date hidden'!AZ80="x","x",AY$2-'Indicator Date hidden'!AZ80)</f>
        <v>1</v>
      </c>
      <c r="AZ79" s="125">
        <f>IF('Indicator Date hidden'!BA80="x","x",AZ$2-'Indicator Date hidden'!BA80)</f>
        <v>0</v>
      </c>
      <c r="BA79" s="125">
        <f>IF('Indicator Date hidden'!BB80="x","x",BA$2-'Indicator Date hidden'!BB80)</f>
        <v>0</v>
      </c>
      <c r="BB79" s="125">
        <f>IF('Indicator Date hidden'!BC80="x","x",BB$2-'Indicator Date hidden'!BC80)</f>
        <v>0</v>
      </c>
      <c r="BC79" s="125">
        <f>IF('Indicator Date hidden'!BD80="x","x",BC$2-'Indicator Date hidden'!BD80)</f>
        <v>0</v>
      </c>
      <c r="BD79" s="125">
        <f>IF('Indicator Date hidden'!BE80="x","x",BD$2-'Indicator Date hidden'!BE80)</f>
        <v>2</v>
      </c>
      <c r="BE79" s="125">
        <f>IF('Indicator Date hidden'!BF80="x","x",BE$2-'Indicator Date hidden'!BF80)</f>
        <v>2</v>
      </c>
      <c r="BF79" s="125">
        <f>IF('Indicator Date hidden'!BG80="x","x",BF$2-'Indicator Date hidden'!BG80)</f>
        <v>0</v>
      </c>
      <c r="BG79" s="125">
        <f>IF('Indicator Date hidden'!BH80="x","x",BG$2-'Indicator Date hidden'!BH80)</f>
        <v>0</v>
      </c>
      <c r="BH79" s="125">
        <f>IF('Indicator Date hidden'!BI80="x","x",BH$2-'Indicator Date hidden'!BI80)</f>
        <v>0</v>
      </c>
      <c r="BI79" s="125">
        <f>IF('Indicator Date hidden'!BJ80="x","x",BI$2-'Indicator Date hidden'!BJ80)</f>
        <v>0</v>
      </c>
      <c r="BJ79" s="125">
        <f>IF('Indicator Date hidden'!BK80="x","x",BJ$2-'Indicator Date hidden'!BK80)</f>
        <v>1</v>
      </c>
      <c r="BK79" s="125">
        <f>IF('Indicator Date hidden'!BL80="x","x",BK$2-'Indicator Date hidden'!BL80)</f>
        <v>1</v>
      </c>
      <c r="BL79" s="125">
        <f>IF('Indicator Date hidden'!BM80="x","x",BL$2-'Indicator Date hidden'!BM80)</f>
        <v>0</v>
      </c>
      <c r="BM79" s="125">
        <f>IF('Indicator Date hidden'!BN80="x","x",BM$2-'Indicator Date hidden'!BN80)</f>
        <v>2</v>
      </c>
      <c r="BN79" s="125">
        <f>IF('Indicator Date hidden'!BO80="x","x",BN$2-'Indicator Date hidden'!BO80)</f>
        <v>2</v>
      </c>
      <c r="BO79" s="125">
        <f>IF('Indicator Date hidden'!BP80="x","x",BO$2-'Indicator Date hidden'!BP80)</f>
        <v>1</v>
      </c>
      <c r="BP79" s="125">
        <f>IF('Indicator Date hidden'!BQ80="x","x",BP$2-'Indicator Date hidden'!BQ80)</f>
        <v>0</v>
      </c>
      <c r="BQ79" s="125">
        <f>IF('Indicator Date hidden'!BR80="x","x",BQ$2-'Indicator Date hidden'!BR80)</f>
        <v>0</v>
      </c>
      <c r="BR79" s="125">
        <f>IF('Indicator Date hidden'!BS80="x","x",BR$2-'Indicator Date hidden'!BS80)</f>
        <v>0</v>
      </c>
      <c r="BS79" s="125">
        <f>IF('Indicator Date hidden'!BT80="x","x",BS$2-'Indicator Date hidden'!BT80)</f>
        <v>1</v>
      </c>
      <c r="BT79" s="125">
        <f>IF('Indicator Date hidden'!BU80="x","x",BT$2-'Indicator Date hidden'!BU80)</f>
        <v>0</v>
      </c>
      <c r="BU79" s="125">
        <f>IF('Indicator Date hidden'!BV80="x","x",BU$2-'Indicator Date hidden'!BV80)</f>
        <v>0</v>
      </c>
      <c r="BV79" s="125" t="str">
        <f>IF('Indicator Date hidden'!BW80="x","x",BV$2-'Indicator Date hidden'!BW80)</f>
        <v>x</v>
      </c>
      <c r="BW79" s="125">
        <f>IF('Indicator Date hidden'!BX80="x","x",BW$2-'Indicator Date hidden'!BX80)</f>
        <v>0</v>
      </c>
      <c r="BX79" s="125">
        <f>IF('Indicator Date hidden'!BY80="x","x",BX$2-'Indicator Date hidden'!BY80)</f>
        <v>2</v>
      </c>
      <c r="BY79" s="3">
        <f t="shared" si="10"/>
        <v>37</v>
      </c>
      <c r="BZ79" s="126">
        <f t="shared" si="11"/>
        <v>0.5</v>
      </c>
      <c r="CA79" s="3">
        <f t="shared" si="12"/>
        <v>21</v>
      </c>
      <c r="CB79" s="126">
        <f t="shared" si="13"/>
        <v>1.0558716138171653</v>
      </c>
      <c r="CC79" s="129">
        <f t="shared" si="14"/>
        <v>0</v>
      </c>
    </row>
    <row r="80" spans="1:81" x14ac:dyDescent="0.3">
      <c r="A80" t="s">
        <v>145</v>
      </c>
      <c r="B80" s="125">
        <f>IF('Indicator Date hidden'!C81="x","x",B$2-'Indicator Date hidden'!C81)</f>
        <v>0</v>
      </c>
      <c r="C80" s="125">
        <f>IF('Indicator Date hidden'!D81="x","x",C$2-'Indicator Date hidden'!D81)</f>
        <v>0</v>
      </c>
      <c r="D80" s="125">
        <f>IF('Indicator Date hidden'!E81="x","x",D$2-'Indicator Date hidden'!E81)</f>
        <v>0</v>
      </c>
      <c r="E80" s="125">
        <f>IF('Indicator Date hidden'!F81="x","x",E$2-'Indicator Date hidden'!F81)</f>
        <v>0</v>
      </c>
      <c r="F80" s="125">
        <f>IF('Indicator Date hidden'!G81="x","x",F$2-'Indicator Date hidden'!G81)</f>
        <v>0</v>
      </c>
      <c r="G80" s="125">
        <f>IF('Indicator Date hidden'!H81="x","x",G$2-'Indicator Date hidden'!H81)</f>
        <v>0</v>
      </c>
      <c r="H80" s="125">
        <f>IF('Indicator Date hidden'!I81="x","x",H$2-'Indicator Date hidden'!I81)</f>
        <v>0</v>
      </c>
      <c r="I80" s="125">
        <f>IF('Indicator Date hidden'!J81="x","x",I$2-'Indicator Date hidden'!J81)</f>
        <v>0</v>
      </c>
      <c r="J80" s="125">
        <f>IF('Indicator Date hidden'!K81="x","x",J$2-'Indicator Date hidden'!K81)</f>
        <v>0</v>
      </c>
      <c r="K80" s="125">
        <f>IF('Indicator Date hidden'!L81="x","x",K$2-'Indicator Date hidden'!L81)</f>
        <v>0</v>
      </c>
      <c r="L80" s="125">
        <f>IF('Indicator Date hidden'!M81="x","x",L$2-'Indicator Date hidden'!M81)</f>
        <v>0</v>
      </c>
      <c r="M80" s="125">
        <f>IF('Indicator Date hidden'!N81="x","x",M$2-'Indicator Date hidden'!N81)</f>
        <v>0</v>
      </c>
      <c r="N80" s="125">
        <f>IF('Indicator Date hidden'!O81="x","x",N$2-'Indicator Date hidden'!O81)</f>
        <v>0</v>
      </c>
      <c r="O80" s="125">
        <f>IF('Indicator Date hidden'!P81="x","x",O$2-'Indicator Date hidden'!P81)</f>
        <v>0</v>
      </c>
      <c r="P80" s="125">
        <f>IF('Indicator Date hidden'!Q81="x","x",P$2-'Indicator Date hidden'!Q81)</f>
        <v>0</v>
      </c>
      <c r="Q80" s="125">
        <f>IF('Indicator Date hidden'!R81="x","x",Q$2-'Indicator Date hidden'!R81)</f>
        <v>0</v>
      </c>
      <c r="R80" s="125">
        <f>IF('Indicator Date hidden'!S81="x","x",R$2-'Indicator Date hidden'!S81)</f>
        <v>0</v>
      </c>
      <c r="S80" s="125">
        <f>IF('Indicator Date hidden'!T81="x","x",S$2-'Indicator Date hidden'!T81)</f>
        <v>0</v>
      </c>
      <c r="T80" s="125">
        <f>IF('Indicator Date hidden'!U81="x","x",T$2-'Indicator Date hidden'!U81)</f>
        <v>0</v>
      </c>
      <c r="U80" s="125">
        <f>IF('Indicator Date hidden'!V81="x","x",U$2-'Indicator Date hidden'!V81)</f>
        <v>0</v>
      </c>
      <c r="V80" s="125">
        <f>IF('Indicator Date hidden'!W81="x","x",V$2-'Indicator Date hidden'!W81)</f>
        <v>0</v>
      </c>
      <c r="W80" s="125">
        <f>IF('Indicator Date hidden'!X81="x","x",W$2-'Indicator Date hidden'!X81)</f>
        <v>0</v>
      </c>
      <c r="X80" s="125">
        <f>IF('Indicator Date hidden'!Y81="x","x",X$2-'Indicator Date hidden'!Y81)</f>
        <v>0</v>
      </c>
      <c r="Y80" s="125">
        <f>IF('Indicator Date hidden'!Z81="x","x",Y$2-'Indicator Date hidden'!Z81)</f>
        <v>0</v>
      </c>
      <c r="Z80" s="125">
        <f>IF('Indicator Date hidden'!AA81="x","x",Z$2-'Indicator Date hidden'!AA81)</f>
        <v>5</v>
      </c>
      <c r="AA80" s="125">
        <f>IF('Indicator Date hidden'!AB81="x","x",AA$2-'Indicator Date hidden'!AB81)</f>
        <v>1</v>
      </c>
      <c r="AB80" s="125" t="str">
        <f>IF('Indicator Date hidden'!AC81="x","x",AB$2-'Indicator Date hidden'!AC81)</f>
        <v>x</v>
      </c>
      <c r="AC80" s="125">
        <f>IF('Indicator Date hidden'!AD81="x","x",AC$2-'Indicator Date hidden'!AD81)</f>
        <v>1</v>
      </c>
      <c r="AD80" s="125">
        <f>IF('Indicator Date hidden'!AE81="x","x",AD$2-'Indicator Date hidden'!AE81)</f>
        <v>0</v>
      </c>
      <c r="AE80" s="125">
        <f>IF('Indicator Date hidden'!AF81="x","x",AE$2-'Indicator Date hidden'!AF81)</f>
        <v>0</v>
      </c>
      <c r="AF80" s="125">
        <f>IF('Indicator Date hidden'!AG81="x","x",AF$2-'Indicator Date hidden'!AG81)</f>
        <v>0</v>
      </c>
      <c r="AG80" s="125">
        <f>IF('Indicator Date hidden'!AH81="x","x",AG$2-'Indicator Date hidden'!AH81)</f>
        <v>0</v>
      </c>
      <c r="AH80" s="125">
        <f>IF('Indicator Date hidden'!AI81="x","x",AH$2-'Indicator Date hidden'!AI81)</f>
        <v>0</v>
      </c>
      <c r="AI80" s="125">
        <f>IF('Indicator Date hidden'!AJ81="x","x",AI$2-'Indicator Date hidden'!AJ81)</f>
        <v>1</v>
      </c>
      <c r="AJ80" s="125">
        <f>IF('Indicator Date hidden'!AK81="x","x",AJ$2-'Indicator Date hidden'!AK81)</f>
        <v>1</v>
      </c>
      <c r="AK80" s="125">
        <f>IF('Indicator Date hidden'!AL81="x","x",AK$2-'Indicator Date hidden'!AL81)</f>
        <v>1</v>
      </c>
      <c r="AL80" s="125" t="str">
        <f>IF('Indicator Date hidden'!AM81="x","x",AL$2-'Indicator Date hidden'!AM81)</f>
        <v>x</v>
      </c>
      <c r="AM80" s="125">
        <f>IF('Indicator Date hidden'!AN81="x","x",AM$2-'Indicator Date hidden'!AN81)</f>
        <v>1</v>
      </c>
      <c r="AN80" s="125">
        <f>IF('Indicator Date hidden'!AO81="x","x",AN$2-'Indicator Date hidden'!AO81)</f>
        <v>1</v>
      </c>
      <c r="AO80" s="125">
        <f>IF('Indicator Date hidden'!AP81="x","x",AO$2-'Indicator Date hidden'!AP81)</f>
        <v>1</v>
      </c>
      <c r="AP80" s="125">
        <f>IF('Indicator Date hidden'!AQ81="x","x",AP$2-'Indicator Date hidden'!AQ81)</f>
        <v>1</v>
      </c>
      <c r="AQ80" s="125">
        <f>IF('Indicator Date hidden'!AR81="x","x",AQ$2-'Indicator Date hidden'!AR81)</f>
        <v>1</v>
      </c>
      <c r="AR80" s="125">
        <f>IF('Indicator Date hidden'!AS81="x","x",AR$2-'Indicator Date hidden'!AS81)</f>
        <v>1</v>
      </c>
      <c r="AS80" s="125" t="str">
        <f>IF('Indicator Date hidden'!AT81="x","x",AS$2-'Indicator Date hidden'!AT81)</f>
        <v>x</v>
      </c>
      <c r="AT80" s="125">
        <f>IF('Indicator Date hidden'!AU81="x","x",AT$2-'Indicator Date hidden'!AU81)</f>
        <v>0</v>
      </c>
      <c r="AU80" s="125">
        <f>IF('Indicator Date hidden'!AV81="x","x",AU$2-'Indicator Date hidden'!AV81)</f>
        <v>0</v>
      </c>
      <c r="AV80" s="125">
        <f>IF('Indicator Date hidden'!AW81="x","x",AV$2-'Indicator Date hidden'!AW81)</f>
        <v>0</v>
      </c>
      <c r="AW80" s="125">
        <f>IF('Indicator Date hidden'!AX81="x","x",AW$2-'Indicator Date hidden'!AX81)</f>
        <v>0</v>
      </c>
      <c r="AX80" s="125">
        <f>IF('Indicator Date hidden'!AY81="x","x",AX$2-'Indicator Date hidden'!AY81)</f>
        <v>0</v>
      </c>
      <c r="AY80" s="125">
        <f>IF('Indicator Date hidden'!AZ81="x","x",AY$2-'Indicator Date hidden'!AZ81)</f>
        <v>1</v>
      </c>
      <c r="AZ80" s="125">
        <f>IF('Indicator Date hidden'!BA81="x","x",AZ$2-'Indicator Date hidden'!BA81)</f>
        <v>1</v>
      </c>
      <c r="BA80" s="125">
        <f>IF('Indicator Date hidden'!BB81="x","x",BA$2-'Indicator Date hidden'!BB81)</f>
        <v>0</v>
      </c>
      <c r="BB80" s="125">
        <f>IF('Indicator Date hidden'!BC81="x","x",BB$2-'Indicator Date hidden'!BC81)</f>
        <v>0</v>
      </c>
      <c r="BC80" s="125">
        <f>IF('Indicator Date hidden'!BD81="x","x",BC$2-'Indicator Date hidden'!BD81)</f>
        <v>0</v>
      </c>
      <c r="BD80" s="125" t="str">
        <f>IF('Indicator Date hidden'!BE81="x","x",BD$2-'Indicator Date hidden'!BE81)</f>
        <v>x</v>
      </c>
      <c r="BE80" s="125">
        <f>IF('Indicator Date hidden'!BF81="x","x",BE$2-'Indicator Date hidden'!BF81)</f>
        <v>2</v>
      </c>
      <c r="BF80" s="125">
        <f>IF('Indicator Date hidden'!BG81="x","x",BF$2-'Indicator Date hidden'!BG81)</f>
        <v>0</v>
      </c>
      <c r="BG80" s="125">
        <f>IF('Indicator Date hidden'!BH81="x","x",BG$2-'Indicator Date hidden'!BH81)</f>
        <v>0</v>
      </c>
      <c r="BH80" s="125">
        <f>IF('Indicator Date hidden'!BI81="x","x",BH$2-'Indicator Date hidden'!BI81)</f>
        <v>0</v>
      </c>
      <c r="BI80" s="125">
        <f>IF('Indicator Date hidden'!BJ81="x","x",BI$2-'Indicator Date hidden'!BJ81)</f>
        <v>2</v>
      </c>
      <c r="BJ80" s="125">
        <f>IF('Indicator Date hidden'!BK81="x","x",BJ$2-'Indicator Date hidden'!BK81)</f>
        <v>1</v>
      </c>
      <c r="BK80" s="125">
        <f>IF('Indicator Date hidden'!BL81="x","x",BK$2-'Indicator Date hidden'!BL81)</f>
        <v>1</v>
      </c>
      <c r="BL80" s="125">
        <f>IF('Indicator Date hidden'!BM81="x","x",BL$2-'Indicator Date hidden'!BM81)</f>
        <v>0</v>
      </c>
      <c r="BM80" s="125">
        <f>IF('Indicator Date hidden'!BN81="x","x",BM$2-'Indicator Date hidden'!BN81)</f>
        <v>3</v>
      </c>
      <c r="BN80" s="125">
        <f>IF('Indicator Date hidden'!BO81="x","x",BN$2-'Indicator Date hidden'!BO81)</f>
        <v>2</v>
      </c>
      <c r="BO80" s="125">
        <f>IF('Indicator Date hidden'!BP81="x","x",BO$2-'Indicator Date hidden'!BP81)</f>
        <v>1</v>
      </c>
      <c r="BP80" s="125">
        <f>IF('Indicator Date hidden'!BQ81="x","x",BP$2-'Indicator Date hidden'!BQ81)</f>
        <v>0</v>
      </c>
      <c r="BQ80" s="125">
        <f>IF('Indicator Date hidden'!BR81="x","x",BQ$2-'Indicator Date hidden'!BR81)</f>
        <v>0</v>
      </c>
      <c r="BR80" s="125">
        <f>IF('Indicator Date hidden'!BS81="x","x",BR$2-'Indicator Date hidden'!BS81)</f>
        <v>0</v>
      </c>
      <c r="BS80" s="125">
        <f>IF('Indicator Date hidden'!BT81="x","x",BS$2-'Indicator Date hidden'!BT81)</f>
        <v>3</v>
      </c>
      <c r="BT80" s="125">
        <f>IF('Indicator Date hidden'!BU81="x","x",BT$2-'Indicator Date hidden'!BU81)</f>
        <v>0</v>
      </c>
      <c r="BU80" s="125">
        <f>IF('Indicator Date hidden'!BV81="x","x",BU$2-'Indicator Date hidden'!BV81)</f>
        <v>0</v>
      </c>
      <c r="BV80" s="125" t="str">
        <f>IF('Indicator Date hidden'!BW81="x","x",BV$2-'Indicator Date hidden'!BW81)</f>
        <v>x</v>
      </c>
      <c r="BW80" s="125">
        <f>IF('Indicator Date hidden'!BX81="x","x",BW$2-'Indicator Date hidden'!BX81)</f>
        <v>0</v>
      </c>
      <c r="BX80" s="125">
        <f>IF('Indicator Date hidden'!BY81="x","x",BX$2-'Indicator Date hidden'!BY81)</f>
        <v>2</v>
      </c>
      <c r="BY80" s="3">
        <f t="shared" si="10"/>
        <v>35</v>
      </c>
      <c r="BZ80" s="126">
        <f t="shared" si="11"/>
        <v>0.5</v>
      </c>
      <c r="CA80" s="3">
        <f t="shared" si="12"/>
        <v>23</v>
      </c>
      <c r="CB80" s="126">
        <f t="shared" si="13"/>
        <v>0.90632696717496575</v>
      </c>
      <c r="CC80" s="129">
        <f t="shared" si="14"/>
        <v>0</v>
      </c>
    </row>
    <row r="81" spans="1:81" x14ac:dyDescent="0.3">
      <c r="A81" t="s">
        <v>146</v>
      </c>
      <c r="B81" s="125">
        <f>IF('Indicator Date hidden'!C82="x","x",B$2-'Indicator Date hidden'!C82)</f>
        <v>0</v>
      </c>
      <c r="C81" s="125">
        <f>IF('Indicator Date hidden'!D82="x","x",C$2-'Indicator Date hidden'!D82)</f>
        <v>0</v>
      </c>
      <c r="D81" s="125">
        <f>IF('Indicator Date hidden'!E82="x","x",D$2-'Indicator Date hidden'!E82)</f>
        <v>0</v>
      </c>
      <c r="E81" s="125">
        <f>IF('Indicator Date hidden'!F82="x","x",E$2-'Indicator Date hidden'!F82)</f>
        <v>0</v>
      </c>
      <c r="F81" s="125">
        <f>IF('Indicator Date hidden'!G82="x","x",F$2-'Indicator Date hidden'!G82)</f>
        <v>0</v>
      </c>
      <c r="G81" s="125">
        <f>IF('Indicator Date hidden'!H82="x","x",G$2-'Indicator Date hidden'!H82)</f>
        <v>0</v>
      </c>
      <c r="H81" s="125">
        <f>IF('Indicator Date hidden'!I82="x","x",H$2-'Indicator Date hidden'!I82)</f>
        <v>0</v>
      </c>
      <c r="I81" s="125">
        <f>IF('Indicator Date hidden'!J82="x","x",I$2-'Indicator Date hidden'!J82)</f>
        <v>0</v>
      </c>
      <c r="J81" s="125">
        <f>IF('Indicator Date hidden'!K82="x","x",J$2-'Indicator Date hidden'!K82)</f>
        <v>0</v>
      </c>
      <c r="K81" s="125">
        <f>IF('Indicator Date hidden'!L82="x","x",K$2-'Indicator Date hidden'!L82)</f>
        <v>0</v>
      </c>
      <c r="L81" s="125">
        <f>IF('Indicator Date hidden'!M82="x","x",L$2-'Indicator Date hidden'!M82)</f>
        <v>0</v>
      </c>
      <c r="M81" s="125">
        <f>IF('Indicator Date hidden'!N82="x","x",M$2-'Indicator Date hidden'!N82)</f>
        <v>0</v>
      </c>
      <c r="N81" s="125">
        <f>IF('Indicator Date hidden'!O82="x","x",N$2-'Indicator Date hidden'!O82)</f>
        <v>0</v>
      </c>
      <c r="O81" s="125">
        <f>IF('Indicator Date hidden'!P82="x","x",O$2-'Indicator Date hidden'!P82)</f>
        <v>0</v>
      </c>
      <c r="P81" s="125">
        <f>IF('Indicator Date hidden'!Q82="x","x",P$2-'Indicator Date hidden'!Q82)</f>
        <v>0</v>
      </c>
      <c r="Q81" s="125">
        <f>IF('Indicator Date hidden'!R82="x","x",Q$2-'Indicator Date hidden'!R82)</f>
        <v>0</v>
      </c>
      <c r="R81" s="125">
        <f>IF('Indicator Date hidden'!S82="x","x",R$2-'Indicator Date hidden'!S82)</f>
        <v>0</v>
      </c>
      <c r="S81" s="125">
        <f>IF('Indicator Date hidden'!T82="x","x",S$2-'Indicator Date hidden'!T82)</f>
        <v>0</v>
      </c>
      <c r="T81" s="125">
        <f>IF('Indicator Date hidden'!U82="x","x",T$2-'Indicator Date hidden'!U82)</f>
        <v>0</v>
      </c>
      <c r="U81" s="125">
        <f>IF('Indicator Date hidden'!V82="x","x",U$2-'Indicator Date hidden'!V82)</f>
        <v>0</v>
      </c>
      <c r="V81" s="125">
        <f>IF('Indicator Date hidden'!W82="x","x",V$2-'Indicator Date hidden'!W82)</f>
        <v>0</v>
      </c>
      <c r="W81" s="125">
        <f>IF('Indicator Date hidden'!X82="x","x",W$2-'Indicator Date hidden'!X82)</f>
        <v>0</v>
      </c>
      <c r="X81" s="125">
        <f>IF('Indicator Date hidden'!Y82="x","x",X$2-'Indicator Date hidden'!Y82)</f>
        <v>0</v>
      </c>
      <c r="Y81" s="125">
        <f>IF('Indicator Date hidden'!Z82="x","x",Y$2-'Indicator Date hidden'!Z82)</f>
        <v>0</v>
      </c>
      <c r="Z81" s="125" t="str">
        <f>IF('Indicator Date hidden'!AA82="x","x",Z$2-'Indicator Date hidden'!AA82)</f>
        <v>x</v>
      </c>
      <c r="AA81" s="125">
        <f>IF('Indicator Date hidden'!AB82="x","x",AA$2-'Indicator Date hidden'!AB82)</f>
        <v>0</v>
      </c>
      <c r="AB81" s="125">
        <f>IF('Indicator Date hidden'!AC82="x","x",AB$2-'Indicator Date hidden'!AC82)</f>
        <v>0</v>
      </c>
      <c r="AC81" s="125">
        <f>IF('Indicator Date hidden'!AD82="x","x",AC$2-'Indicator Date hidden'!AD82)</f>
        <v>0</v>
      </c>
      <c r="AD81" s="125">
        <f>IF('Indicator Date hidden'!AE82="x","x",AD$2-'Indicator Date hidden'!AE82)</f>
        <v>0</v>
      </c>
      <c r="AE81" s="125">
        <f>IF('Indicator Date hidden'!AF82="x","x",AE$2-'Indicator Date hidden'!AF82)</f>
        <v>0</v>
      </c>
      <c r="AF81" s="125">
        <f>IF('Indicator Date hidden'!AG82="x","x",AF$2-'Indicator Date hidden'!AG82)</f>
        <v>0</v>
      </c>
      <c r="AG81" s="125">
        <f>IF('Indicator Date hidden'!AH82="x","x",AG$2-'Indicator Date hidden'!AH82)</f>
        <v>0</v>
      </c>
      <c r="AH81" s="125">
        <f>IF('Indicator Date hidden'!AI82="x","x",AH$2-'Indicator Date hidden'!AI82)</f>
        <v>0</v>
      </c>
      <c r="AI81" s="125">
        <f>IF('Indicator Date hidden'!AJ82="x","x",AI$2-'Indicator Date hidden'!AJ82)</f>
        <v>1</v>
      </c>
      <c r="AJ81" s="125">
        <f>IF('Indicator Date hidden'!AK82="x","x",AJ$2-'Indicator Date hidden'!AK82)</f>
        <v>1</v>
      </c>
      <c r="AK81" s="125">
        <f>IF('Indicator Date hidden'!AL82="x","x",AK$2-'Indicator Date hidden'!AL82)</f>
        <v>1</v>
      </c>
      <c r="AL81" s="125">
        <f>IF('Indicator Date hidden'!AM82="x","x",AL$2-'Indicator Date hidden'!AM82)</f>
        <v>7</v>
      </c>
      <c r="AM81" s="125">
        <f>IF('Indicator Date hidden'!AN82="x","x",AM$2-'Indicator Date hidden'!AN82)</f>
        <v>1</v>
      </c>
      <c r="AN81" s="125">
        <f>IF('Indicator Date hidden'!AO82="x","x",AN$2-'Indicator Date hidden'!AO82)</f>
        <v>1</v>
      </c>
      <c r="AO81" s="125">
        <f>IF('Indicator Date hidden'!AP82="x","x",AO$2-'Indicator Date hidden'!AP82)</f>
        <v>1</v>
      </c>
      <c r="AP81" s="125">
        <f>IF('Indicator Date hidden'!AQ82="x","x",AP$2-'Indicator Date hidden'!AQ82)</f>
        <v>1</v>
      </c>
      <c r="AQ81" s="125">
        <f>IF('Indicator Date hidden'!AR82="x","x",AQ$2-'Indicator Date hidden'!AR82)</f>
        <v>0</v>
      </c>
      <c r="AR81" s="125">
        <f>IF('Indicator Date hidden'!AS82="x","x",AR$2-'Indicator Date hidden'!AS82)</f>
        <v>1</v>
      </c>
      <c r="AS81" s="125">
        <f>IF('Indicator Date hidden'!AT82="x","x",AS$2-'Indicator Date hidden'!AT82)</f>
        <v>6</v>
      </c>
      <c r="AT81" s="125">
        <f>IF('Indicator Date hidden'!AU82="x","x",AT$2-'Indicator Date hidden'!AU82)</f>
        <v>0</v>
      </c>
      <c r="AU81" s="125" t="str">
        <f>IF('Indicator Date hidden'!AV82="x","x",AU$2-'Indicator Date hidden'!AV82)</f>
        <v>x</v>
      </c>
      <c r="AV81" s="125" t="str">
        <f>IF('Indicator Date hidden'!AW82="x","x",AV$2-'Indicator Date hidden'!AW82)</f>
        <v>x</v>
      </c>
      <c r="AW81" s="125">
        <f>IF('Indicator Date hidden'!AX82="x","x",AW$2-'Indicator Date hidden'!AX82)</f>
        <v>0</v>
      </c>
      <c r="AX81" s="125">
        <f>IF('Indicator Date hidden'!AY82="x","x",AX$2-'Indicator Date hidden'!AY82)</f>
        <v>0</v>
      </c>
      <c r="AY81" s="125">
        <f>IF('Indicator Date hidden'!AZ82="x","x",AY$2-'Indicator Date hidden'!AZ82)</f>
        <v>1</v>
      </c>
      <c r="AZ81" s="125">
        <f>IF('Indicator Date hidden'!BA82="x","x",AZ$2-'Indicator Date hidden'!BA82)</f>
        <v>5</v>
      </c>
      <c r="BA81" s="125">
        <f>IF('Indicator Date hidden'!BB82="x","x",BA$2-'Indicator Date hidden'!BB82)</f>
        <v>0</v>
      </c>
      <c r="BB81" s="125">
        <f>IF('Indicator Date hidden'!BC82="x","x",BB$2-'Indicator Date hidden'!BC82)</f>
        <v>0</v>
      </c>
      <c r="BC81" s="125">
        <f>IF('Indicator Date hidden'!BD82="x","x",BC$2-'Indicator Date hidden'!BD82)</f>
        <v>0</v>
      </c>
      <c r="BD81" s="125">
        <f>IF('Indicator Date hidden'!BE82="x","x",BD$2-'Indicator Date hidden'!BE82)</f>
        <v>2</v>
      </c>
      <c r="BE81" s="125">
        <f>IF('Indicator Date hidden'!BF82="x","x",BE$2-'Indicator Date hidden'!BF82)</f>
        <v>1</v>
      </c>
      <c r="BF81" s="125">
        <f>IF('Indicator Date hidden'!BG82="x","x",BF$2-'Indicator Date hidden'!BG82)</f>
        <v>0</v>
      </c>
      <c r="BG81" s="125">
        <f>IF('Indicator Date hidden'!BH82="x","x",BG$2-'Indicator Date hidden'!BH82)</f>
        <v>0</v>
      </c>
      <c r="BH81" s="125">
        <f>IF('Indicator Date hidden'!BI82="x","x",BH$2-'Indicator Date hidden'!BI82)</f>
        <v>0</v>
      </c>
      <c r="BI81" s="125">
        <f>IF('Indicator Date hidden'!BJ82="x","x",BI$2-'Indicator Date hidden'!BJ82)</f>
        <v>0</v>
      </c>
      <c r="BJ81" s="125">
        <f>IF('Indicator Date hidden'!BK82="x","x",BJ$2-'Indicator Date hidden'!BK82)</f>
        <v>1</v>
      </c>
      <c r="BK81" s="125">
        <f>IF('Indicator Date hidden'!BL82="x","x",BK$2-'Indicator Date hidden'!BL82)</f>
        <v>1</v>
      </c>
      <c r="BL81" s="125">
        <f>IF('Indicator Date hidden'!BM82="x","x",BL$2-'Indicator Date hidden'!BM82)</f>
        <v>0</v>
      </c>
      <c r="BM81" s="125">
        <f>IF('Indicator Date hidden'!BN82="x","x",BM$2-'Indicator Date hidden'!BN82)</f>
        <v>3</v>
      </c>
      <c r="BN81" s="125">
        <f>IF('Indicator Date hidden'!BO82="x","x",BN$2-'Indicator Date hidden'!BO82)</f>
        <v>2</v>
      </c>
      <c r="BO81" s="125">
        <f>IF('Indicator Date hidden'!BP82="x","x",BO$2-'Indicator Date hidden'!BP82)</f>
        <v>1</v>
      </c>
      <c r="BP81" s="125">
        <f>IF('Indicator Date hidden'!BQ82="x","x",BP$2-'Indicator Date hidden'!BQ82)</f>
        <v>0</v>
      </c>
      <c r="BQ81" s="125">
        <f>IF('Indicator Date hidden'!BR82="x","x",BQ$2-'Indicator Date hidden'!BR82)</f>
        <v>0</v>
      </c>
      <c r="BR81" s="125">
        <f>IF('Indicator Date hidden'!BS82="x","x",BR$2-'Indicator Date hidden'!BS82)</f>
        <v>0</v>
      </c>
      <c r="BS81" s="125">
        <f>IF('Indicator Date hidden'!BT82="x","x",BS$2-'Indicator Date hidden'!BT82)</f>
        <v>1</v>
      </c>
      <c r="BT81" s="125">
        <f>IF('Indicator Date hidden'!BU82="x","x",BT$2-'Indicator Date hidden'!BU82)</f>
        <v>0</v>
      </c>
      <c r="BU81" s="125">
        <f>IF('Indicator Date hidden'!BV82="x","x",BU$2-'Indicator Date hidden'!BV82)</f>
        <v>0</v>
      </c>
      <c r="BV81" s="125" t="str">
        <f>IF('Indicator Date hidden'!BW82="x","x",BV$2-'Indicator Date hidden'!BW82)</f>
        <v>x</v>
      </c>
      <c r="BW81" s="125">
        <f>IF('Indicator Date hidden'!BX82="x","x",BW$2-'Indicator Date hidden'!BX82)</f>
        <v>1</v>
      </c>
      <c r="BX81" s="125">
        <f>IF('Indicator Date hidden'!BY82="x","x",BX$2-'Indicator Date hidden'!BY82)</f>
        <v>2</v>
      </c>
      <c r="BY81" s="3">
        <f t="shared" si="10"/>
        <v>42</v>
      </c>
      <c r="BZ81" s="126">
        <f t="shared" si="11"/>
        <v>0.59154929577464788</v>
      </c>
      <c r="CA81" s="3">
        <f t="shared" si="12"/>
        <v>22</v>
      </c>
      <c r="CB81" s="126">
        <f t="shared" si="13"/>
        <v>1.3062953183861343</v>
      </c>
      <c r="CC81" s="129">
        <f t="shared" si="14"/>
        <v>0</v>
      </c>
    </row>
    <row r="82" spans="1:81" x14ac:dyDescent="0.3">
      <c r="A82" t="s">
        <v>148</v>
      </c>
      <c r="B82" s="125">
        <f>IF('Indicator Date hidden'!C83="x","x",B$2-'Indicator Date hidden'!C83)</f>
        <v>0</v>
      </c>
      <c r="C82" s="125">
        <f>IF('Indicator Date hidden'!D83="x","x",C$2-'Indicator Date hidden'!D83)</f>
        <v>0</v>
      </c>
      <c r="D82" s="125">
        <f>IF('Indicator Date hidden'!E83="x","x",D$2-'Indicator Date hidden'!E83)</f>
        <v>0</v>
      </c>
      <c r="E82" s="125">
        <f>IF('Indicator Date hidden'!F83="x","x",E$2-'Indicator Date hidden'!F83)</f>
        <v>0</v>
      </c>
      <c r="F82" s="125">
        <f>IF('Indicator Date hidden'!G83="x","x",F$2-'Indicator Date hidden'!G83)</f>
        <v>0</v>
      </c>
      <c r="G82" s="125">
        <f>IF('Indicator Date hidden'!H83="x","x",G$2-'Indicator Date hidden'!H83)</f>
        <v>0</v>
      </c>
      <c r="H82" s="125">
        <f>IF('Indicator Date hidden'!I83="x","x",H$2-'Indicator Date hidden'!I83)</f>
        <v>0</v>
      </c>
      <c r="I82" s="125">
        <f>IF('Indicator Date hidden'!J83="x","x",I$2-'Indicator Date hidden'!J83)</f>
        <v>0</v>
      </c>
      <c r="J82" s="125">
        <f>IF('Indicator Date hidden'!K83="x","x",J$2-'Indicator Date hidden'!K83)</f>
        <v>0</v>
      </c>
      <c r="K82" s="125">
        <f>IF('Indicator Date hidden'!L83="x","x",K$2-'Indicator Date hidden'!L83)</f>
        <v>0</v>
      </c>
      <c r="L82" s="125">
        <f>IF('Indicator Date hidden'!M83="x","x",L$2-'Indicator Date hidden'!M83)</f>
        <v>0</v>
      </c>
      <c r="M82" s="125">
        <f>IF('Indicator Date hidden'!N83="x","x",M$2-'Indicator Date hidden'!N83)</f>
        <v>0</v>
      </c>
      <c r="N82" s="125">
        <f>IF('Indicator Date hidden'!O83="x","x",N$2-'Indicator Date hidden'!O83)</f>
        <v>0</v>
      </c>
      <c r="O82" s="125">
        <f>IF('Indicator Date hidden'!P83="x","x",O$2-'Indicator Date hidden'!P83)</f>
        <v>0</v>
      </c>
      <c r="P82" s="125">
        <f>IF('Indicator Date hidden'!Q83="x","x",P$2-'Indicator Date hidden'!Q83)</f>
        <v>0</v>
      </c>
      <c r="Q82" s="125">
        <f>IF('Indicator Date hidden'!R83="x","x",Q$2-'Indicator Date hidden'!R83)</f>
        <v>0</v>
      </c>
      <c r="R82" s="125">
        <f>IF('Indicator Date hidden'!S83="x","x",R$2-'Indicator Date hidden'!S83)</f>
        <v>0</v>
      </c>
      <c r="S82" s="125">
        <f>IF('Indicator Date hidden'!T83="x","x",S$2-'Indicator Date hidden'!T83)</f>
        <v>0</v>
      </c>
      <c r="T82" s="125">
        <f>IF('Indicator Date hidden'!U83="x","x",T$2-'Indicator Date hidden'!U83)</f>
        <v>0</v>
      </c>
      <c r="U82" s="125">
        <f>IF('Indicator Date hidden'!V83="x","x",U$2-'Indicator Date hidden'!V83)</f>
        <v>0</v>
      </c>
      <c r="V82" s="125">
        <f>IF('Indicator Date hidden'!W83="x","x",V$2-'Indicator Date hidden'!W83)</f>
        <v>0</v>
      </c>
      <c r="W82" s="125">
        <f>IF('Indicator Date hidden'!X83="x","x",W$2-'Indicator Date hidden'!X83)</f>
        <v>0</v>
      </c>
      <c r="X82" s="125">
        <f>IF('Indicator Date hidden'!Y83="x","x",X$2-'Indicator Date hidden'!Y83)</f>
        <v>0</v>
      </c>
      <c r="Y82" s="125">
        <f>IF('Indicator Date hidden'!Z83="x","x",Y$2-'Indicator Date hidden'!Z83)</f>
        <v>0</v>
      </c>
      <c r="Z82" s="125">
        <f>IF('Indicator Date hidden'!AA83="x","x",Z$2-'Indicator Date hidden'!AA83)</f>
        <v>5</v>
      </c>
      <c r="AA82" s="125">
        <f>IF('Indicator Date hidden'!AB83="x","x",AA$2-'Indicator Date hidden'!AB83)</f>
        <v>0</v>
      </c>
      <c r="AB82" s="125" t="str">
        <f>IF('Indicator Date hidden'!AC83="x","x",AB$2-'Indicator Date hidden'!AC83)</f>
        <v>x</v>
      </c>
      <c r="AC82" s="125">
        <f>IF('Indicator Date hidden'!AD83="x","x",AC$2-'Indicator Date hidden'!AD83)</f>
        <v>0</v>
      </c>
      <c r="AD82" s="125">
        <f>IF('Indicator Date hidden'!AE83="x","x",AD$2-'Indicator Date hidden'!AE83)</f>
        <v>0</v>
      </c>
      <c r="AE82" s="125" t="str">
        <f>IF('Indicator Date hidden'!AF83="x","x",AE$2-'Indicator Date hidden'!AF83)</f>
        <v>x</v>
      </c>
      <c r="AF82" s="125">
        <f>IF('Indicator Date hidden'!AG83="x","x",AF$2-'Indicator Date hidden'!AG83)</f>
        <v>0</v>
      </c>
      <c r="AG82" s="125">
        <f>IF('Indicator Date hidden'!AH83="x","x",AG$2-'Indicator Date hidden'!AH83)</f>
        <v>0</v>
      </c>
      <c r="AH82" s="125">
        <f>IF('Indicator Date hidden'!AI83="x","x",AH$2-'Indicator Date hidden'!AI83)</f>
        <v>0</v>
      </c>
      <c r="AI82" s="125">
        <f>IF('Indicator Date hidden'!AJ83="x","x",AI$2-'Indicator Date hidden'!AJ83)</f>
        <v>1</v>
      </c>
      <c r="AJ82" s="125">
        <f>IF('Indicator Date hidden'!AK83="x","x",AJ$2-'Indicator Date hidden'!AK83)</f>
        <v>1</v>
      </c>
      <c r="AK82" s="125">
        <f>IF('Indicator Date hidden'!AL83="x","x",AK$2-'Indicator Date hidden'!AL83)</f>
        <v>1</v>
      </c>
      <c r="AL82" s="125" t="str">
        <f>IF('Indicator Date hidden'!AM83="x","x",AL$2-'Indicator Date hidden'!AM83)</f>
        <v>x</v>
      </c>
      <c r="AM82" s="125">
        <f>IF('Indicator Date hidden'!AN83="x","x",AM$2-'Indicator Date hidden'!AN83)</f>
        <v>1</v>
      </c>
      <c r="AN82" s="125">
        <f>IF('Indicator Date hidden'!AO83="x","x",AN$2-'Indicator Date hidden'!AO83)</f>
        <v>1</v>
      </c>
      <c r="AO82" s="125">
        <f>IF('Indicator Date hidden'!AP83="x","x",AO$2-'Indicator Date hidden'!AP83)</f>
        <v>1</v>
      </c>
      <c r="AP82" s="125" t="str">
        <f>IF('Indicator Date hidden'!AQ83="x","x",AP$2-'Indicator Date hidden'!AQ83)</f>
        <v>x</v>
      </c>
      <c r="AQ82" s="125">
        <f>IF('Indicator Date hidden'!AR83="x","x",AQ$2-'Indicator Date hidden'!AR83)</f>
        <v>0</v>
      </c>
      <c r="AR82" s="125">
        <f>IF('Indicator Date hidden'!AS83="x","x",AR$2-'Indicator Date hidden'!AS83)</f>
        <v>1</v>
      </c>
      <c r="AS82" s="125" t="str">
        <f>IF('Indicator Date hidden'!AT83="x","x",AS$2-'Indicator Date hidden'!AT83)</f>
        <v>x</v>
      </c>
      <c r="AT82" s="125">
        <f>IF('Indicator Date hidden'!AU83="x","x",AT$2-'Indicator Date hidden'!AU83)</f>
        <v>0</v>
      </c>
      <c r="AU82" s="125">
        <f>IF('Indicator Date hidden'!AV83="x","x",AU$2-'Indicator Date hidden'!AV83)</f>
        <v>0</v>
      </c>
      <c r="AV82" s="125" t="str">
        <f>IF('Indicator Date hidden'!AW83="x","x",AV$2-'Indicator Date hidden'!AW83)</f>
        <v>x</v>
      </c>
      <c r="AW82" s="125" t="str">
        <f>IF('Indicator Date hidden'!AX83="x","x",AW$2-'Indicator Date hidden'!AX83)</f>
        <v>x</v>
      </c>
      <c r="AX82" s="125">
        <f>IF('Indicator Date hidden'!AY83="x","x",AX$2-'Indicator Date hidden'!AY83)</f>
        <v>0</v>
      </c>
      <c r="AY82" s="125">
        <f>IF('Indicator Date hidden'!AZ83="x","x",AY$2-'Indicator Date hidden'!AZ83)</f>
        <v>1</v>
      </c>
      <c r="AZ82" s="125">
        <f>IF('Indicator Date hidden'!BA83="x","x",AZ$2-'Indicator Date hidden'!BA83)</f>
        <v>2</v>
      </c>
      <c r="BA82" s="125">
        <f>IF('Indicator Date hidden'!BB83="x","x",BA$2-'Indicator Date hidden'!BB83)</f>
        <v>0</v>
      </c>
      <c r="BB82" s="125">
        <f>IF('Indicator Date hidden'!BC83="x","x",BB$2-'Indicator Date hidden'!BC83)</f>
        <v>0</v>
      </c>
      <c r="BC82" s="125">
        <f>IF('Indicator Date hidden'!BD83="x","x",BC$2-'Indicator Date hidden'!BD83)</f>
        <v>0</v>
      </c>
      <c r="BD82" s="125" t="str">
        <f>IF('Indicator Date hidden'!BE83="x","x",BD$2-'Indicator Date hidden'!BE83)</f>
        <v>x</v>
      </c>
      <c r="BE82" s="125">
        <f>IF('Indicator Date hidden'!BF83="x","x",BE$2-'Indicator Date hidden'!BF83)</f>
        <v>2</v>
      </c>
      <c r="BF82" s="125">
        <f>IF('Indicator Date hidden'!BG83="x","x",BF$2-'Indicator Date hidden'!BG83)</f>
        <v>0</v>
      </c>
      <c r="BG82" s="125">
        <f>IF('Indicator Date hidden'!BH83="x","x",BG$2-'Indicator Date hidden'!BH83)</f>
        <v>0</v>
      </c>
      <c r="BH82" s="125">
        <f>IF('Indicator Date hidden'!BI83="x","x",BH$2-'Indicator Date hidden'!BI83)</f>
        <v>0</v>
      </c>
      <c r="BI82" s="125" t="str">
        <f>IF('Indicator Date hidden'!BJ83="x","x",BI$2-'Indicator Date hidden'!BJ83)</f>
        <v>x</v>
      </c>
      <c r="BJ82" s="125">
        <f>IF('Indicator Date hidden'!BK83="x","x",BJ$2-'Indicator Date hidden'!BK83)</f>
        <v>1</v>
      </c>
      <c r="BK82" s="125">
        <f>IF('Indicator Date hidden'!BL83="x","x",BK$2-'Indicator Date hidden'!BL83)</f>
        <v>1</v>
      </c>
      <c r="BL82" s="125">
        <f>IF('Indicator Date hidden'!BM83="x","x",BL$2-'Indicator Date hidden'!BM83)</f>
        <v>0</v>
      </c>
      <c r="BM82" s="125" t="str">
        <f>IF('Indicator Date hidden'!BN83="x","x",BM$2-'Indicator Date hidden'!BN83)</f>
        <v>x</v>
      </c>
      <c r="BN82" s="125">
        <f>IF('Indicator Date hidden'!BO83="x","x",BN$2-'Indicator Date hidden'!BO83)</f>
        <v>2</v>
      </c>
      <c r="BO82" s="125">
        <f>IF('Indicator Date hidden'!BP83="x","x",BO$2-'Indicator Date hidden'!BP83)</f>
        <v>1</v>
      </c>
      <c r="BP82" s="125">
        <f>IF('Indicator Date hidden'!BQ83="x","x",BP$2-'Indicator Date hidden'!BQ83)</f>
        <v>0</v>
      </c>
      <c r="BQ82" s="125">
        <f>IF('Indicator Date hidden'!BR83="x","x",BQ$2-'Indicator Date hidden'!BR83)</f>
        <v>0</v>
      </c>
      <c r="BR82" s="125">
        <f>IF('Indicator Date hidden'!BS83="x","x",BR$2-'Indicator Date hidden'!BS83)</f>
        <v>0</v>
      </c>
      <c r="BS82" s="125">
        <f>IF('Indicator Date hidden'!BT83="x","x",BS$2-'Indicator Date hidden'!BT83)</f>
        <v>1</v>
      </c>
      <c r="BT82" s="125">
        <f>IF('Indicator Date hidden'!BU83="x","x",BT$2-'Indicator Date hidden'!BU83)</f>
        <v>0</v>
      </c>
      <c r="BU82" s="125" t="str">
        <f>IF('Indicator Date hidden'!BV83="x","x",BU$2-'Indicator Date hidden'!BV83)</f>
        <v>x</v>
      </c>
      <c r="BV82" s="125">
        <f>IF('Indicator Date hidden'!BW83="x","x",BV$2-'Indicator Date hidden'!BW83)</f>
        <v>0</v>
      </c>
      <c r="BW82" s="125">
        <f>IF('Indicator Date hidden'!BX83="x","x",BW$2-'Indicator Date hidden'!BX83)</f>
        <v>0</v>
      </c>
      <c r="BX82" s="125">
        <f>IF('Indicator Date hidden'!BY83="x","x",BX$2-'Indicator Date hidden'!BY83)</f>
        <v>2</v>
      </c>
      <c r="BY82" s="3">
        <f t="shared" si="10"/>
        <v>25</v>
      </c>
      <c r="BZ82" s="126">
        <f t="shared" si="11"/>
        <v>0.390625</v>
      </c>
      <c r="CA82" s="3">
        <f t="shared" si="12"/>
        <v>17</v>
      </c>
      <c r="CB82" s="126">
        <f t="shared" si="13"/>
        <v>0.82191064561483806</v>
      </c>
      <c r="CC82" s="129">
        <f t="shared" si="14"/>
        <v>0</v>
      </c>
    </row>
    <row r="83" spans="1:81" x14ac:dyDescent="0.3">
      <c r="A83" t="s">
        <v>150</v>
      </c>
      <c r="B83" s="125">
        <f>IF('Indicator Date hidden'!C84="x","x",B$2-'Indicator Date hidden'!C84)</f>
        <v>0</v>
      </c>
      <c r="C83" s="125">
        <f>IF('Indicator Date hidden'!D84="x","x",C$2-'Indicator Date hidden'!D84)</f>
        <v>0</v>
      </c>
      <c r="D83" s="125">
        <f>IF('Indicator Date hidden'!E84="x","x",D$2-'Indicator Date hidden'!E84)</f>
        <v>0</v>
      </c>
      <c r="E83" s="125">
        <f>IF('Indicator Date hidden'!F84="x","x",E$2-'Indicator Date hidden'!F84)</f>
        <v>0</v>
      </c>
      <c r="F83" s="125">
        <f>IF('Indicator Date hidden'!G84="x","x",F$2-'Indicator Date hidden'!G84)</f>
        <v>0</v>
      </c>
      <c r="G83" s="125">
        <f>IF('Indicator Date hidden'!H84="x","x",G$2-'Indicator Date hidden'!H84)</f>
        <v>0</v>
      </c>
      <c r="H83" s="125">
        <f>IF('Indicator Date hidden'!I84="x","x",H$2-'Indicator Date hidden'!I84)</f>
        <v>0</v>
      </c>
      <c r="I83" s="125">
        <f>IF('Indicator Date hidden'!J84="x","x",I$2-'Indicator Date hidden'!J84)</f>
        <v>0</v>
      </c>
      <c r="J83" s="125">
        <f>IF('Indicator Date hidden'!K84="x","x",J$2-'Indicator Date hidden'!K84)</f>
        <v>0</v>
      </c>
      <c r="K83" s="125">
        <f>IF('Indicator Date hidden'!L84="x","x",K$2-'Indicator Date hidden'!L84)</f>
        <v>0</v>
      </c>
      <c r="L83" s="125">
        <f>IF('Indicator Date hidden'!M84="x","x",L$2-'Indicator Date hidden'!M84)</f>
        <v>0</v>
      </c>
      <c r="M83" s="125">
        <f>IF('Indicator Date hidden'!N84="x","x",M$2-'Indicator Date hidden'!N84)</f>
        <v>0</v>
      </c>
      <c r="N83" s="125">
        <f>IF('Indicator Date hidden'!O84="x","x",N$2-'Indicator Date hidden'!O84)</f>
        <v>0</v>
      </c>
      <c r="O83" s="125">
        <f>IF('Indicator Date hidden'!P84="x","x",O$2-'Indicator Date hidden'!P84)</f>
        <v>0</v>
      </c>
      <c r="P83" s="125">
        <f>IF('Indicator Date hidden'!Q84="x","x",P$2-'Indicator Date hidden'!Q84)</f>
        <v>0</v>
      </c>
      <c r="Q83" s="125">
        <f>IF('Indicator Date hidden'!R84="x","x",Q$2-'Indicator Date hidden'!R84)</f>
        <v>0</v>
      </c>
      <c r="R83" s="125">
        <f>IF('Indicator Date hidden'!S84="x","x",R$2-'Indicator Date hidden'!S84)</f>
        <v>0</v>
      </c>
      <c r="S83" s="125">
        <f>IF('Indicator Date hidden'!T84="x","x",S$2-'Indicator Date hidden'!T84)</f>
        <v>0</v>
      </c>
      <c r="T83" s="125">
        <f>IF('Indicator Date hidden'!U84="x","x",T$2-'Indicator Date hidden'!U84)</f>
        <v>0</v>
      </c>
      <c r="U83" s="125">
        <f>IF('Indicator Date hidden'!V84="x","x",U$2-'Indicator Date hidden'!V84)</f>
        <v>0</v>
      </c>
      <c r="V83" s="125">
        <f>IF('Indicator Date hidden'!W84="x","x",V$2-'Indicator Date hidden'!W84)</f>
        <v>0</v>
      </c>
      <c r="W83" s="125">
        <f>IF('Indicator Date hidden'!X84="x","x",W$2-'Indicator Date hidden'!X84)</f>
        <v>0</v>
      </c>
      <c r="X83" s="125">
        <f>IF('Indicator Date hidden'!Y84="x","x",X$2-'Indicator Date hidden'!Y84)</f>
        <v>0</v>
      </c>
      <c r="Y83" s="125">
        <f>IF('Indicator Date hidden'!Z84="x","x",Y$2-'Indicator Date hidden'!Z84)</f>
        <v>0</v>
      </c>
      <c r="Z83" s="125">
        <f>IF('Indicator Date hidden'!AA84="x","x",Z$2-'Indicator Date hidden'!AA84)</f>
        <v>8</v>
      </c>
      <c r="AA83" s="125">
        <f>IF('Indicator Date hidden'!AB84="x","x",AA$2-'Indicator Date hidden'!AB84)</f>
        <v>0</v>
      </c>
      <c r="AB83" s="125" t="str">
        <f>IF('Indicator Date hidden'!AC84="x","x",AB$2-'Indicator Date hidden'!AC84)</f>
        <v>x</v>
      </c>
      <c r="AC83" s="125">
        <f>IF('Indicator Date hidden'!AD84="x","x",AC$2-'Indicator Date hidden'!AD84)</f>
        <v>0</v>
      </c>
      <c r="AD83" s="125">
        <f>IF('Indicator Date hidden'!AE84="x","x",AD$2-'Indicator Date hidden'!AE84)</f>
        <v>0</v>
      </c>
      <c r="AE83" s="125" t="str">
        <f>IF('Indicator Date hidden'!AF84="x","x",AE$2-'Indicator Date hidden'!AF84)</f>
        <v>x</v>
      </c>
      <c r="AF83" s="125">
        <f>IF('Indicator Date hidden'!AG84="x","x",AF$2-'Indicator Date hidden'!AG84)</f>
        <v>0</v>
      </c>
      <c r="AG83" s="125">
        <f>IF('Indicator Date hidden'!AH84="x","x",AG$2-'Indicator Date hidden'!AH84)</f>
        <v>0</v>
      </c>
      <c r="AH83" s="125">
        <f>IF('Indicator Date hidden'!AI84="x","x",AH$2-'Indicator Date hidden'!AI84)</f>
        <v>0</v>
      </c>
      <c r="AI83" s="125">
        <f>IF('Indicator Date hidden'!AJ84="x","x",AI$2-'Indicator Date hidden'!AJ84)</f>
        <v>1</v>
      </c>
      <c r="AJ83" s="125">
        <f>IF('Indicator Date hidden'!AK84="x","x",AJ$2-'Indicator Date hidden'!AK84)</f>
        <v>1</v>
      </c>
      <c r="AK83" s="125">
        <f>IF('Indicator Date hidden'!AL84="x","x",AK$2-'Indicator Date hidden'!AL84)</f>
        <v>1</v>
      </c>
      <c r="AL83" s="125" t="str">
        <f>IF('Indicator Date hidden'!AM84="x","x",AL$2-'Indicator Date hidden'!AM84)</f>
        <v>x</v>
      </c>
      <c r="AM83" s="125">
        <f>IF('Indicator Date hidden'!AN84="x","x",AM$2-'Indicator Date hidden'!AN84)</f>
        <v>1</v>
      </c>
      <c r="AN83" s="125">
        <f>IF('Indicator Date hidden'!AO84="x","x",AN$2-'Indicator Date hidden'!AO84)</f>
        <v>1</v>
      </c>
      <c r="AO83" s="125">
        <f>IF('Indicator Date hidden'!AP84="x","x",AO$2-'Indicator Date hidden'!AP84)</f>
        <v>1</v>
      </c>
      <c r="AP83" s="125" t="str">
        <f>IF('Indicator Date hidden'!AQ84="x","x",AP$2-'Indicator Date hidden'!AQ84)</f>
        <v>x</v>
      </c>
      <c r="AQ83" s="125">
        <f>IF('Indicator Date hidden'!AR84="x","x",AQ$2-'Indicator Date hidden'!AR84)</f>
        <v>0</v>
      </c>
      <c r="AR83" s="125">
        <f>IF('Indicator Date hidden'!AS84="x","x",AR$2-'Indicator Date hidden'!AS84)</f>
        <v>1</v>
      </c>
      <c r="AS83" s="125" t="str">
        <f>IF('Indicator Date hidden'!AT84="x","x",AS$2-'Indicator Date hidden'!AT84)</f>
        <v>x</v>
      </c>
      <c r="AT83" s="125">
        <f>IF('Indicator Date hidden'!AU84="x","x",AT$2-'Indicator Date hidden'!AU84)</f>
        <v>0</v>
      </c>
      <c r="AU83" s="125" t="str">
        <f>IF('Indicator Date hidden'!AV84="x","x",AU$2-'Indicator Date hidden'!AV84)</f>
        <v>x</v>
      </c>
      <c r="AV83" s="125" t="str">
        <f>IF('Indicator Date hidden'!AW84="x","x",AV$2-'Indicator Date hidden'!AW84)</f>
        <v>x</v>
      </c>
      <c r="AW83" s="125" t="str">
        <f>IF('Indicator Date hidden'!AX84="x","x",AW$2-'Indicator Date hidden'!AX84)</f>
        <v>x</v>
      </c>
      <c r="AX83" s="125">
        <f>IF('Indicator Date hidden'!AY84="x","x",AX$2-'Indicator Date hidden'!AY84)</f>
        <v>0</v>
      </c>
      <c r="AY83" s="125">
        <f>IF('Indicator Date hidden'!AZ84="x","x",AY$2-'Indicator Date hidden'!AZ84)</f>
        <v>1</v>
      </c>
      <c r="AZ83" s="125">
        <f>IF('Indicator Date hidden'!BA84="x","x",AZ$2-'Indicator Date hidden'!BA84)</f>
        <v>1</v>
      </c>
      <c r="BA83" s="125">
        <f>IF('Indicator Date hidden'!BB84="x","x",BA$2-'Indicator Date hidden'!BB84)</f>
        <v>0</v>
      </c>
      <c r="BB83" s="125">
        <f>IF('Indicator Date hidden'!BC84="x","x",BB$2-'Indicator Date hidden'!BC84)</f>
        <v>0</v>
      </c>
      <c r="BC83" s="125">
        <f>IF('Indicator Date hidden'!BD84="x","x",BC$2-'Indicator Date hidden'!BD84)</f>
        <v>0</v>
      </c>
      <c r="BD83" s="125" t="str">
        <f>IF('Indicator Date hidden'!BE84="x","x",BD$2-'Indicator Date hidden'!BE84)</f>
        <v>x</v>
      </c>
      <c r="BE83" s="125">
        <f>IF('Indicator Date hidden'!BF84="x","x",BE$2-'Indicator Date hidden'!BF84)</f>
        <v>2</v>
      </c>
      <c r="BF83" s="125">
        <f>IF('Indicator Date hidden'!BG84="x","x",BF$2-'Indicator Date hidden'!BG84)</f>
        <v>0</v>
      </c>
      <c r="BG83" s="125">
        <f>IF('Indicator Date hidden'!BH84="x","x",BG$2-'Indicator Date hidden'!BH84)</f>
        <v>0</v>
      </c>
      <c r="BH83" s="125">
        <f>IF('Indicator Date hidden'!BI84="x","x",BH$2-'Indicator Date hidden'!BI84)</f>
        <v>0</v>
      </c>
      <c r="BI83" s="125" t="str">
        <f>IF('Indicator Date hidden'!BJ84="x","x",BI$2-'Indicator Date hidden'!BJ84)</f>
        <v>x</v>
      </c>
      <c r="BJ83" s="125">
        <f>IF('Indicator Date hidden'!BK84="x","x",BJ$2-'Indicator Date hidden'!BK84)</f>
        <v>1</v>
      </c>
      <c r="BK83" s="125">
        <f>IF('Indicator Date hidden'!BL84="x","x",BK$2-'Indicator Date hidden'!BL84)</f>
        <v>1</v>
      </c>
      <c r="BL83" s="125">
        <f>IF('Indicator Date hidden'!BM84="x","x",BL$2-'Indicator Date hidden'!BM84)</f>
        <v>0</v>
      </c>
      <c r="BM83" s="125" t="str">
        <f>IF('Indicator Date hidden'!BN84="x","x",BM$2-'Indicator Date hidden'!BN84)</f>
        <v>x</v>
      </c>
      <c r="BN83" s="125">
        <f>IF('Indicator Date hidden'!BO84="x","x",BN$2-'Indicator Date hidden'!BO84)</f>
        <v>2</v>
      </c>
      <c r="BO83" s="125">
        <f>IF('Indicator Date hidden'!BP84="x","x",BO$2-'Indicator Date hidden'!BP84)</f>
        <v>1</v>
      </c>
      <c r="BP83" s="125">
        <f>IF('Indicator Date hidden'!BQ84="x","x",BP$2-'Indicator Date hidden'!BQ84)</f>
        <v>0</v>
      </c>
      <c r="BQ83" s="125">
        <f>IF('Indicator Date hidden'!BR84="x","x",BQ$2-'Indicator Date hidden'!BR84)</f>
        <v>0</v>
      </c>
      <c r="BR83" s="125">
        <f>IF('Indicator Date hidden'!BS84="x","x",BR$2-'Indicator Date hidden'!BS84)</f>
        <v>0</v>
      </c>
      <c r="BS83" s="125">
        <f>IF('Indicator Date hidden'!BT84="x","x",BS$2-'Indicator Date hidden'!BT84)</f>
        <v>2</v>
      </c>
      <c r="BT83" s="125">
        <f>IF('Indicator Date hidden'!BU84="x","x",BT$2-'Indicator Date hidden'!BU84)</f>
        <v>0</v>
      </c>
      <c r="BU83" s="125">
        <f>IF('Indicator Date hidden'!BV84="x","x",BU$2-'Indicator Date hidden'!BV84)</f>
        <v>0</v>
      </c>
      <c r="BV83" s="125">
        <f>IF('Indicator Date hidden'!BW84="x","x",BV$2-'Indicator Date hidden'!BW84)</f>
        <v>0</v>
      </c>
      <c r="BW83" s="125">
        <f>IF('Indicator Date hidden'!BX84="x","x",BW$2-'Indicator Date hidden'!BX84)</f>
        <v>0</v>
      </c>
      <c r="BX83" s="125">
        <f>IF('Indicator Date hidden'!BY84="x","x",BX$2-'Indicator Date hidden'!BY84)</f>
        <v>2</v>
      </c>
      <c r="BY83" s="3">
        <f t="shared" si="10"/>
        <v>28</v>
      </c>
      <c r="BZ83" s="126">
        <f t="shared" si="11"/>
        <v>0.4375</v>
      </c>
      <c r="CA83" s="3">
        <f t="shared" si="12"/>
        <v>17</v>
      </c>
      <c r="CB83" s="126">
        <f t="shared" si="13"/>
        <v>1.1162856937182344</v>
      </c>
      <c r="CC83" s="129">
        <f t="shared" si="14"/>
        <v>0</v>
      </c>
    </row>
    <row r="84" spans="1:81" x14ac:dyDescent="0.3">
      <c r="A84" t="s">
        <v>152</v>
      </c>
      <c r="B84" s="125">
        <f>IF('Indicator Date hidden'!C85="x","x",B$2-'Indicator Date hidden'!C85)</f>
        <v>0</v>
      </c>
      <c r="C84" s="125">
        <f>IF('Indicator Date hidden'!D85="x","x",C$2-'Indicator Date hidden'!D85)</f>
        <v>0</v>
      </c>
      <c r="D84" s="125">
        <f>IF('Indicator Date hidden'!E85="x","x",D$2-'Indicator Date hidden'!E85)</f>
        <v>0</v>
      </c>
      <c r="E84" s="125">
        <f>IF('Indicator Date hidden'!F85="x","x",E$2-'Indicator Date hidden'!F85)</f>
        <v>0</v>
      </c>
      <c r="F84" s="125">
        <f>IF('Indicator Date hidden'!G85="x","x",F$2-'Indicator Date hidden'!G85)</f>
        <v>0</v>
      </c>
      <c r="G84" s="125">
        <f>IF('Indicator Date hidden'!H85="x","x",G$2-'Indicator Date hidden'!H85)</f>
        <v>0</v>
      </c>
      <c r="H84" s="125">
        <f>IF('Indicator Date hidden'!I85="x","x",H$2-'Indicator Date hidden'!I85)</f>
        <v>0</v>
      </c>
      <c r="I84" s="125">
        <f>IF('Indicator Date hidden'!J85="x","x",I$2-'Indicator Date hidden'!J85)</f>
        <v>0</v>
      </c>
      <c r="J84" s="125">
        <f>IF('Indicator Date hidden'!K85="x","x",J$2-'Indicator Date hidden'!K85)</f>
        <v>0</v>
      </c>
      <c r="K84" s="125">
        <f>IF('Indicator Date hidden'!L85="x","x",K$2-'Indicator Date hidden'!L85)</f>
        <v>0</v>
      </c>
      <c r="L84" s="125">
        <f>IF('Indicator Date hidden'!M85="x","x",L$2-'Indicator Date hidden'!M85)</f>
        <v>0</v>
      </c>
      <c r="M84" s="125">
        <f>IF('Indicator Date hidden'!N85="x","x",M$2-'Indicator Date hidden'!N85)</f>
        <v>0</v>
      </c>
      <c r="N84" s="125">
        <f>IF('Indicator Date hidden'!O85="x","x",N$2-'Indicator Date hidden'!O85)</f>
        <v>0</v>
      </c>
      <c r="O84" s="125">
        <f>IF('Indicator Date hidden'!P85="x","x",O$2-'Indicator Date hidden'!P85)</f>
        <v>0</v>
      </c>
      <c r="P84" s="125">
        <f>IF('Indicator Date hidden'!Q85="x","x",P$2-'Indicator Date hidden'!Q85)</f>
        <v>0</v>
      </c>
      <c r="Q84" s="125">
        <f>IF('Indicator Date hidden'!R85="x","x",Q$2-'Indicator Date hidden'!R85)</f>
        <v>0</v>
      </c>
      <c r="R84" s="125">
        <f>IF('Indicator Date hidden'!S85="x","x",R$2-'Indicator Date hidden'!S85)</f>
        <v>0</v>
      </c>
      <c r="S84" s="125">
        <f>IF('Indicator Date hidden'!T85="x","x",S$2-'Indicator Date hidden'!T85)</f>
        <v>0</v>
      </c>
      <c r="T84" s="125">
        <f>IF('Indicator Date hidden'!U85="x","x",T$2-'Indicator Date hidden'!U85)</f>
        <v>0</v>
      </c>
      <c r="U84" s="125">
        <f>IF('Indicator Date hidden'!V85="x","x",U$2-'Indicator Date hidden'!V85)</f>
        <v>0</v>
      </c>
      <c r="V84" s="125">
        <f>IF('Indicator Date hidden'!W85="x","x",V$2-'Indicator Date hidden'!W85)</f>
        <v>0</v>
      </c>
      <c r="W84" s="125">
        <f>IF('Indicator Date hidden'!X85="x","x",W$2-'Indicator Date hidden'!X85)</f>
        <v>0</v>
      </c>
      <c r="X84" s="125">
        <f>IF('Indicator Date hidden'!Y85="x","x",X$2-'Indicator Date hidden'!Y85)</f>
        <v>0</v>
      </c>
      <c r="Y84" s="125">
        <f>IF('Indicator Date hidden'!Z85="x","x",Y$2-'Indicator Date hidden'!Z85)</f>
        <v>0</v>
      </c>
      <c r="Z84" s="125">
        <f>IF('Indicator Date hidden'!AA85="x","x",Z$2-'Indicator Date hidden'!AA85)</f>
        <v>5</v>
      </c>
      <c r="AA84" s="125">
        <f>IF('Indicator Date hidden'!AB85="x","x",AA$2-'Indicator Date hidden'!AB85)</f>
        <v>0</v>
      </c>
      <c r="AB84" s="125" t="str">
        <f>IF('Indicator Date hidden'!AC85="x","x",AB$2-'Indicator Date hidden'!AC85)</f>
        <v>x</v>
      </c>
      <c r="AC84" s="125">
        <f>IF('Indicator Date hidden'!AD85="x","x",AC$2-'Indicator Date hidden'!AD85)</f>
        <v>0</v>
      </c>
      <c r="AD84" s="125">
        <f>IF('Indicator Date hidden'!AE85="x","x",AD$2-'Indicator Date hidden'!AE85)</f>
        <v>0</v>
      </c>
      <c r="AE84" s="125" t="str">
        <f>IF('Indicator Date hidden'!AF85="x","x",AE$2-'Indicator Date hidden'!AF85)</f>
        <v>x</v>
      </c>
      <c r="AF84" s="125">
        <f>IF('Indicator Date hidden'!AG85="x","x",AF$2-'Indicator Date hidden'!AG85)</f>
        <v>0</v>
      </c>
      <c r="AG84" s="125">
        <f>IF('Indicator Date hidden'!AH85="x","x",AG$2-'Indicator Date hidden'!AH85)</f>
        <v>0</v>
      </c>
      <c r="AH84" s="125">
        <f>IF('Indicator Date hidden'!AI85="x","x",AH$2-'Indicator Date hidden'!AI85)</f>
        <v>0</v>
      </c>
      <c r="AI84" s="125">
        <f>IF('Indicator Date hidden'!AJ85="x","x",AI$2-'Indicator Date hidden'!AJ85)</f>
        <v>1</v>
      </c>
      <c r="AJ84" s="125">
        <f>IF('Indicator Date hidden'!AK85="x","x",AJ$2-'Indicator Date hidden'!AK85)</f>
        <v>1</v>
      </c>
      <c r="AK84" s="125">
        <f>IF('Indicator Date hidden'!AL85="x","x",AK$2-'Indicator Date hidden'!AL85)</f>
        <v>1</v>
      </c>
      <c r="AL84" s="125" t="str">
        <f>IF('Indicator Date hidden'!AM85="x","x",AL$2-'Indicator Date hidden'!AM85)</f>
        <v>x</v>
      </c>
      <c r="AM84" s="125">
        <f>IF('Indicator Date hidden'!AN85="x","x",AM$2-'Indicator Date hidden'!AN85)</f>
        <v>1</v>
      </c>
      <c r="AN84" s="125">
        <f>IF('Indicator Date hidden'!AO85="x","x",AN$2-'Indicator Date hidden'!AO85)</f>
        <v>1</v>
      </c>
      <c r="AO84" s="125">
        <f>IF('Indicator Date hidden'!AP85="x","x",AO$2-'Indicator Date hidden'!AP85)</f>
        <v>1</v>
      </c>
      <c r="AP84" s="125" t="str">
        <f>IF('Indicator Date hidden'!AQ85="x","x",AP$2-'Indicator Date hidden'!AQ85)</f>
        <v>x</v>
      </c>
      <c r="AQ84" s="125">
        <f>IF('Indicator Date hidden'!AR85="x","x",AQ$2-'Indicator Date hidden'!AR85)</f>
        <v>0</v>
      </c>
      <c r="AR84" s="125">
        <f>IF('Indicator Date hidden'!AS85="x","x",AR$2-'Indicator Date hidden'!AS85)</f>
        <v>1</v>
      </c>
      <c r="AS84" s="125" t="str">
        <f>IF('Indicator Date hidden'!AT85="x","x",AS$2-'Indicator Date hidden'!AT85)</f>
        <v>x</v>
      </c>
      <c r="AT84" s="125">
        <f>IF('Indicator Date hidden'!AU85="x","x",AT$2-'Indicator Date hidden'!AU85)</f>
        <v>0</v>
      </c>
      <c r="AU84" s="125">
        <f>IF('Indicator Date hidden'!AV85="x","x",AU$2-'Indicator Date hidden'!AV85)</f>
        <v>0</v>
      </c>
      <c r="AV84" s="125">
        <f>IF('Indicator Date hidden'!AW85="x","x",AV$2-'Indicator Date hidden'!AW85)</f>
        <v>0</v>
      </c>
      <c r="AW84" s="125" t="str">
        <f>IF('Indicator Date hidden'!AX85="x","x",AW$2-'Indicator Date hidden'!AX85)</f>
        <v>x</v>
      </c>
      <c r="AX84" s="125">
        <f>IF('Indicator Date hidden'!AY85="x","x",AX$2-'Indicator Date hidden'!AY85)</f>
        <v>0</v>
      </c>
      <c r="AY84" s="125">
        <f>IF('Indicator Date hidden'!AZ85="x","x",AY$2-'Indicator Date hidden'!AZ85)</f>
        <v>1</v>
      </c>
      <c r="AZ84" s="125">
        <f>IF('Indicator Date hidden'!BA85="x","x",AZ$2-'Indicator Date hidden'!BA85)</f>
        <v>2</v>
      </c>
      <c r="BA84" s="125">
        <f>IF('Indicator Date hidden'!BB85="x","x",BA$2-'Indicator Date hidden'!BB85)</f>
        <v>0</v>
      </c>
      <c r="BB84" s="125">
        <f>IF('Indicator Date hidden'!BC85="x","x",BB$2-'Indicator Date hidden'!BC85)</f>
        <v>0</v>
      </c>
      <c r="BC84" s="125">
        <f>IF('Indicator Date hidden'!BD85="x","x",BC$2-'Indicator Date hidden'!BD85)</f>
        <v>0</v>
      </c>
      <c r="BD84" s="125" t="str">
        <f>IF('Indicator Date hidden'!BE85="x","x",BD$2-'Indicator Date hidden'!BE85)</f>
        <v>x</v>
      </c>
      <c r="BE84" s="125">
        <f>IF('Indicator Date hidden'!BF85="x","x",BE$2-'Indicator Date hidden'!BF85)</f>
        <v>2</v>
      </c>
      <c r="BF84" s="125">
        <f>IF('Indicator Date hidden'!BG85="x","x",BF$2-'Indicator Date hidden'!BG85)</f>
        <v>0</v>
      </c>
      <c r="BG84" s="125">
        <f>IF('Indicator Date hidden'!BH85="x","x",BG$2-'Indicator Date hidden'!BH85)</f>
        <v>0</v>
      </c>
      <c r="BH84" s="125">
        <f>IF('Indicator Date hidden'!BI85="x","x",BH$2-'Indicator Date hidden'!BI85)</f>
        <v>0</v>
      </c>
      <c r="BI84" s="125">
        <f>IF('Indicator Date hidden'!BJ85="x","x",BI$2-'Indicator Date hidden'!BJ85)</f>
        <v>0</v>
      </c>
      <c r="BJ84" s="125">
        <f>IF('Indicator Date hidden'!BK85="x","x",BJ$2-'Indicator Date hidden'!BK85)</f>
        <v>1</v>
      </c>
      <c r="BK84" s="125">
        <f>IF('Indicator Date hidden'!BL85="x","x",BK$2-'Indicator Date hidden'!BL85)</f>
        <v>1</v>
      </c>
      <c r="BL84" s="125">
        <f>IF('Indicator Date hidden'!BM85="x","x",BL$2-'Indicator Date hidden'!BM85)</f>
        <v>0</v>
      </c>
      <c r="BM84" s="125">
        <f>IF('Indicator Date hidden'!BN85="x","x",BM$2-'Indicator Date hidden'!BN85)</f>
        <v>3</v>
      </c>
      <c r="BN84" s="125">
        <f>IF('Indicator Date hidden'!BO85="x","x",BN$2-'Indicator Date hidden'!BO85)</f>
        <v>2</v>
      </c>
      <c r="BO84" s="125">
        <f>IF('Indicator Date hidden'!BP85="x","x",BO$2-'Indicator Date hidden'!BP85)</f>
        <v>1</v>
      </c>
      <c r="BP84" s="125">
        <f>IF('Indicator Date hidden'!BQ85="x","x",BP$2-'Indicator Date hidden'!BQ85)</f>
        <v>0</v>
      </c>
      <c r="BQ84" s="125">
        <f>IF('Indicator Date hidden'!BR85="x","x",BQ$2-'Indicator Date hidden'!BR85)</f>
        <v>0</v>
      </c>
      <c r="BR84" s="125">
        <f>IF('Indicator Date hidden'!BS85="x","x",BR$2-'Indicator Date hidden'!BS85)</f>
        <v>0</v>
      </c>
      <c r="BS84" s="125">
        <f>IF('Indicator Date hidden'!BT85="x","x",BS$2-'Indicator Date hidden'!BT85)</f>
        <v>1</v>
      </c>
      <c r="BT84" s="125">
        <f>IF('Indicator Date hidden'!BU85="x","x",BT$2-'Indicator Date hidden'!BU85)</f>
        <v>0</v>
      </c>
      <c r="BU84" s="125">
        <f>IF('Indicator Date hidden'!BV85="x","x",BU$2-'Indicator Date hidden'!BV85)</f>
        <v>0</v>
      </c>
      <c r="BV84" s="125">
        <f>IF('Indicator Date hidden'!BW85="x","x",BV$2-'Indicator Date hidden'!BW85)</f>
        <v>0</v>
      </c>
      <c r="BW84" s="125">
        <f>IF('Indicator Date hidden'!BX85="x","x",BW$2-'Indicator Date hidden'!BX85)</f>
        <v>0</v>
      </c>
      <c r="BX84" s="125">
        <f>IF('Indicator Date hidden'!BY85="x","x",BX$2-'Indicator Date hidden'!BY85)</f>
        <v>2</v>
      </c>
      <c r="BY84" s="3">
        <f t="shared" si="10"/>
        <v>28</v>
      </c>
      <c r="BZ84" s="126">
        <f t="shared" si="11"/>
        <v>0.41176470588235292</v>
      </c>
      <c r="CA84" s="3">
        <f t="shared" si="12"/>
        <v>18</v>
      </c>
      <c r="CB84" s="126">
        <f t="shared" si="13"/>
        <v>0.86151873622804764</v>
      </c>
      <c r="CC84" s="129">
        <f t="shared" si="14"/>
        <v>0</v>
      </c>
    </row>
    <row r="85" spans="1:81" x14ac:dyDescent="0.3">
      <c r="A85" t="s">
        <v>154</v>
      </c>
      <c r="B85" s="125">
        <f>IF('Indicator Date hidden'!C86="x","x",B$2-'Indicator Date hidden'!C86)</f>
        <v>0</v>
      </c>
      <c r="C85" s="125">
        <f>IF('Indicator Date hidden'!D86="x","x",C$2-'Indicator Date hidden'!D86)</f>
        <v>0</v>
      </c>
      <c r="D85" s="125">
        <f>IF('Indicator Date hidden'!E86="x","x",D$2-'Indicator Date hidden'!E86)</f>
        <v>0</v>
      </c>
      <c r="E85" s="125">
        <f>IF('Indicator Date hidden'!F86="x","x",E$2-'Indicator Date hidden'!F86)</f>
        <v>0</v>
      </c>
      <c r="F85" s="125">
        <f>IF('Indicator Date hidden'!G86="x","x",F$2-'Indicator Date hidden'!G86)</f>
        <v>0</v>
      </c>
      <c r="G85" s="125">
        <f>IF('Indicator Date hidden'!H86="x","x",G$2-'Indicator Date hidden'!H86)</f>
        <v>0</v>
      </c>
      <c r="H85" s="125">
        <f>IF('Indicator Date hidden'!I86="x","x",H$2-'Indicator Date hidden'!I86)</f>
        <v>0</v>
      </c>
      <c r="I85" s="125">
        <f>IF('Indicator Date hidden'!J86="x","x",I$2-'Indicator Date hidden'!J86)</f>
        <v>0</v>
      </c>
      <c r="J85" s="125">
        <f>IF('Indicator Date hidden'!K86="x","x",J$2-'Indicator Date hidden'!K86)</f>
        <v>0</v>
      </c>
      <c r="K85" s="125">
        <f>IF('Indicator Date hidden'!L86="x","x",K$2-'Indicator Date hidden'!L86)</f>
        <v>0</v>
      </c>
      <c r="L85" s="125">
        <f>IF('Indicator Date hidden'!M86="x","x",L$2-'Indicator Date hidden'!M86)</f>
        <v>0</v>
      </c>
      <c r="M85" s="125">
        <f>IF('Indicator Date hidden'!N86="x","x",M$2-'Indicator Date hidden'!N86)</f>
        <v>0</v>
      </c>
      <c r="N85" s="125">
        <f>IF('Indicator Date hidden'!O86="x","x",N$2-'Indicator Date hidden'!O86)</f>
        <v>0</v>
      </c>
      <c r="O85" s="125">
        <f>IF('Indicator Date hidden'!P86="x","x",O$2-'Indicator Date hidden'!P86)</f>
        <v>0</v>
      </c>
      <c r="P85" s="125">
        <f>IF('Indicator Date hidden'!Q86="x","x",P$2-'Indicator Date hidden'!Q86)</f>
        <v>0</v>
      </c>
      <c r="Q85" s="125">
        <f>IF('Indicator Date hidden'!R86="x","x",Q$2-'Indicator Date hidden'!R86)</f>
        <v>0</v>
      </c>
      <c r="R85" s="125">
        <f>IF('Indicator Date hidden'!S86="x","x",R$2-'Indicator Date hidden'!S86)</f>
        <v>0</v>
      </c>
      <c r="S85" s="125">
        <f>IF('Indicator Date hidden'!T86="x","x",S$2-'Indicator Date hidden'!T86)</f>
        <v>0</v>
      </c>
      <c r="T85" s="125">
        <f>IF('Indicator Date hidden'!U86="x","x",T$2-'Indicator Date hidden'!U86)</f>
        <v>0</v>
      </c>
      <c r="U85" s="125">
        <f>IF('Indicator Date hidden'!V86="x","x",U$2-'Indicator Date hidden'!V86)</f>
        <v>0</v>
      </c>
      <c r="V85" s="125">
        <f>IF('Indicator Date hidden'!W86="x","x",V$2-'Indicator Date hidden'!W86)</f>
        <v>0</v>
      </c>
      <c r="W85" s="125">
        <f>IF('Indicator Date hidden'!X86="x","x",W$2-'Indicator Date hidden'!X86)</f>
        <v>0</v>
      </c>
      <c r="X85" s="125">
        <f>IF('Indicator Date hidden'!Y86="x","x",X$2-'Indicator Date hidden'!Y86)</f>
        <v>0</v>
      </c>
      <c r="Y85" s="125">
        <f>IF('Indicator Date hidden'!Z86="x","x",Y$2-'Indicator Date hidden'!Z86)</f>
        <v>0</v>
      </c>
      <c r="Z85" s="125">
        <f>IF('Indicator Date hidden'!AA86="x","x",Z$2-'Indicator Date hidden'!AA86)</f>
        <v>5</v>
      </c>
      <c r="AA85" s="125">
        <f>IF('Indicator Date hidden'!AB86="x","x",AA$2-'Indicator Date hidden'!AB86)</f>
        <v>0</v>
      </c>
      <c r="AB85" s="125">
        <f>IF('Indicator Date hidden'!AC86="x","x",AB$2-'Indicator Date hidden'!AC86)</f>
        <v>2</v>
      </c>
      <c r="AC85" s="125">
        <f>IF('Indicator Date hidden'!AD86="x","x",AC$2-'Indicator Date hidden'!AD86)</f>
        <v>0</v>
      </c>
      <c r="AD85" s="125">
        <f>IF('Indicator Date hidden'!AE86="x","x",AD$2-'Indicator Date hidden'!AE86)</f>
        <v>0</v>
      </c>
      <c r="AE85" s="125">
        <f>IF('Indicator Date hidden'!AF86="x","x",AE$2-'Indicator Date hidden'!AF86)</f>
        <v>0</v>
      </c>
      <c r="AF85" s="125">
        <f>IF('Indicator Date hidden'!AG86="x","x",AF$2-'Indicator Date hidden'!AG86)</f>
        <v>0</v>
      </c>
      <c r="AG85" s="125">
        <f>IF('Indicator Date hidden'!AH86="x","x",AG$2-'Indicator Date hidden'!AH86)</f>
        <v>0</v>
      </c>
      <c r="AH85" s="125">
        <f>IF('Indicator Date hidden'!AI86="x","x",AH$2-'Indicator Date hidden'!AI86)</f>
        <v>0</v>
      </c>
      <c r="AI85" s="125">
        <f>IF('Indicator Date hidden'!AJ86="x","x",AI$2-'Indicator Date hidden'!AJ86)</f>
        <v>1</v>
      </c>
      <c r="AJ85" s="125">
        <f>IF('Indicator Date hidden'!AK86="x","x",AJ$2-'Indicator Date hidden'!AK86)</f>
        <v>1</v>
      </c>
      <c r="AK85" s="125">
        <f>IF('Indicator Date hidden'!AL86="x","x",AK$2-'Indicator Date hidden'!AL86)</f>
        <v>1</v>
      </c>
      <c r="AL85" s="125">
        <f>IF('Indicator Date hidden'!AM86="x","x",AL$2-'Indicator Date hidden'!AM86)</f>
        <v>6</v>
      </c>
      <c r="AM85" s="125">
        <f>IF('Indicator Date hidden'!AN86="x","x",AM$2-'Indicator Date hidden'!AN86)</f>
        <v>1</v>
      </c>
      <c r="AN85" s="125">
        <f>IF('Indicator Date hidden'!AO86="x","x",AN$2-'Indicator Date hidden'!AO86)</f>
        <v>1</v>
      </c>
      <c r="AO85" s="125">
        <f>IF('Indicator Date hidden'!AP86="x","x",AO$2-'Indicator Date hidden'!AP86)</f>
        <v>1</v>
      </c>
      <c r="AP85" s="125">
        <f>IF('Indicator Date hidden'!AQ86="x","x",AP$2-'Indicator Date hidden'!AQ86)</f>
        <v>1</v>
      </c>
      <c r="AQ85" s="125">
        <f>IF('Indicator Date hidden'!AR86="x","x",AQ$2-'Indicator Date hidden'!AR86)</f>
        <v>0</v>
      </c>
      <c r="AR85" s="125">
        <f>IF('Indicator Date hidden'!AS86="x","x",AR$2-'Indicator Date hidden'!AS86)</f>
        <v>1</v>
      </c>
      <c r="AS85" s="125">
        <f>IF('Indicator Date hidden'!AT86="x","x",AS$2-'Indicator Date hidden'!AT86)</f>
        <v>5</v>
      </c>
      <c r="AT85" s="125">
        <f>IF('Indicator Date hidden'!AU86="x","x",AT$2-'Indicator Date hidden'!AU86)</f>
        <v>0</v>
      </c>
      <c r="AU85" s="125">
        <f>IF('Indicator Date hidden'!AV86="x","x",AU$2-'Indicator Date hidden'!AV86)</f>
        <v>0</v>
      </c>
      <c r="AV85" s="125">
        <f>IF('Indicator Date hidden'!AW86="x","x",AV$2-'Indicator Date hidden'!AW86)</f>
        <v>0</v>
      </c>
      <c r="AW85" s="125" t="str">
        <f>IF('Indicator Date hidden'!AX86="x","x",AW$2-'Indicator Date hidden'!AX86)</f>
        <v>x</v>
      </c>
      <c r="AX85" s="125">
        <f>IF('Indicator Date hidden'!AY86="x","x",AX$2-'Indicator Date hidden'!AY86)</f>
        <v>0</v>
      </c>
      <c r="AY85" s="125">
        <f>IF('Indicator Date hidden'!AZ86="x","x",AY$2-'Indicator Date hidden'!AZ86)</f>
        <v>1</v>
      </c>
      <c r="AZ85" s="125" t="str">
        <f>IF('Indicator Date hidden'!BA86="x","x",AZ$2-'Indicator Date hidden'!BA86)</f>
        <v>x</v>
      </c>
      <c r="BA85" s="125">
        <f>IF('Indicator Date hidden'!BB86="x","x",BA$2-'Indicator Date hidden'!BB86)</f>
        <v>0</v>
      </c>
      <c r="BB85" s="125">
        <f>IF('Indicator Date hidden'!BC86="x","x",BB$2-'Indicator Date hidden'!BC86)</f>
        <v>0</v>
      </c>
      <c r="BC85" s="125">
        <f>IF('Indicator Date hidden'!BD86="x","x",BC$2-'Indicator Date hidden'!BD86)</f>
        <v>0</v>
      </c>
      <c r="BD85" s="125" t="str">
        <f>IF('Indicator Date hidden'!BE86="x","x",BD$2-'Indicator Date hidden'!BE86)</f>
        <v>x</v>
      </c>
      <c r="BE85" s="125">
        <f>IF('Indicator Date hidden'!BF86="x","x",BE$2-'Indicator Date hidden'!BF86)</f>
        <v>2</v>
      </c>
      <c r="BF85" s="125">
        <f>IF('Indicator Date hidden'!BG86="x","x",BF$2-'Indicator Date hidden'!BG86)</f>
        <v>0</v>
      </c>
      <c r="BG85" s="125">
        <f>IF('Indicator Date hidden'!BH86="x","x",BG$2-'Indicator Date hidden'!BH86)</f>
        <v>0</v>
      </c>
      <c r="BH85" s="125">
        <f>IF('Indicator Date hidden'!BI86="x","x",BH$2-'Indicator Date hidden'!BI86)</f>
        <v>0</v>
      </c>
      <c r="BI85" s="125">
        <f>IF('Indicator Date hidden'!BJ86="x","x",BI$2-'Indicator Date hidden'!BJ86)</f>
        <v>2</v>
      </c>
      <c r="BJ85" s="125">
        <f>IF('Indicator Date hidden'!BK86="x","x",BJ$2-'Indicator Date hidden'!BK86)</f>
        <v>1</v>
      </c>
      <c r="BK85" s="125">
        <f>IF('Indicator Date hidden'!BL86="x","x",BK$2-'Indicator Date hidden'!BL86)</f>
        <v>1</v>
      </c>
      <c r="BL85" s="125">
        <f>IF('Indicator Date hidden'!BM86="x","x",BL$2-'Indicator Date hidden'!BM86)</f>
        <v>0</v>
      </c>
      <c r="BM85" s="125">
        <f>IF('Indicator Date hidden'!BN86="x","x",BM$2-'Indicator Date hidden'!BN86)</f>
        <v>3</v>
      </c>
      <c r="BN85" s="125">
        <f>IF('Indicator Date hidden'!BO86="x","x",BN$2-'Indicator Date hidden'!BO86)</f>
        <v>2</v>
      </c>
      <c r="BO85" s="125">
        <f>IF('Indicator Date hidden'!BP86="x","x",BO$2-'Indicator Date hidden'!BP86)</f>
        <v>1</v>
      </c>
      <c r="BP85" s="125">
        <f>IF('Indicator Date hidden'!BQ86="x","x",BP$2-'Indicator Date hidden'!BQ86)</f>
        <v>0</v>
      </c>
      <c r="BQ85" s="125">
        <f>IF('Indicator Date hidden'!BR86="x","x",BQ$2-'Indicator Date hidden'!BR86)</f>
        <v>0</v>
      </c>
      <c r="BR85" s="125">
        <f>IF('Indicator Date hidden'!BS86="x","x",BR$2-'Indicator Date hidden'!BS86)</f>
        <v>0</v>
      </c>
      <c r="BS85" s="125">
        <f>IF('Indicator Date hidden'!BT86="x","x",BS$2-'Indicator Date hidden'!BT86)</f>
        <v>1</v>
      </c>
      <c r="BT85" s="125">
        <f>IF('Indicator Date hidden'!BU86="x","x",BT$2-'Indicator Date hidden'!BU86)</f>
        <v>0</v>
      </c>
      <c r="BU85" s="125">
        <f>IF('Indicator Date hidden'!BV86="x","x",BU$2-'Indicator Date hidden'!BV86)</f>
        <v>0</v>
      </c>
      <c r="BV85" s="125" t="str">
        <f>IF('Indicator Date hidden'!BW86="x","x",BV$2-'Indicator Date hidden'!BW86)</f>
        <v>x</v>
      </c>
      <c r="BW85" s="125">
        <f>IF('Indicator Date hidden'!BX86="x","x",BW$2-'Indicator Date hidden'!BX86)</f>
        <v>0</v>
      </c>
      <c r="BX85" s="125">
        <f>IF('Indicator Date hidden'!BY86="x","x",BX$2-'Indicator Date hidden'!BY86)</f>
        <v>2</v>
      </c>
      <c r="BY85" s="3">
        <f t="shared" si="10"/>
        <v>42</v>
      </c>
      <c r="BZ85" s="126">
        <f t="shared" si="11"/>
        <v>0.59154929577464788</v>
      </c>
      <c r="CA85" s="3">
        <f t="shared" si="12"/>
        <v>22</v>
      </c>
      <c r="CB85" s="126">
        <f t="shared" si="13"/>
        <v>1.2053573462160376</v>
      </c>
      <c r="CC85" s="129">
        <f t="shared" si="14"/>
        <v>0</v>
      </c>
    </row>
    <row r="86" spans="1:81" x14ac:dyDescent="0.3">
      <c r="A86" t="s">
        <v>156</v>
      </c>
      <c r="B86" s="125">
        <f>IF('Indicator Date hidden'!C87="x","x",B$2-'Indicator Date hidden'!C87)</f>
        <v>0</v>
      </c>
      <c r="C86" s="125">
        <f>IF('Indicator Date hidden'!D87="x","x",C$2-'Indicator Date hidden'!D87)</f>
        <v>0</v>
      </c>
      <c r="D86" s="125">
        <f>IF('Indicator Date hidden'!E87="x","x",D$2-'Indicator Date hidden'!E87)</f>
        <v>0</v>
      </c>
      <c r="E86" s="125">
        <f>IF('Indicator Date hidden'!F87="x","x",E$2-'Indicator Date hidden'!F87)</f>
        <v>0</v>
      </c>
      <c r="F86" s="125">
        <f>IF('Indicator Date hidden'!G87="x","x",F$2-'Indicator Date hidden'!G87)</f>
        <v>0</v>
      </c>
      <c r="G86" s="125">
        <f>IF('Indicator Date hidden'!H87="x","x",G$2-'Indicator Date hidden'!H87)</f>
        <v>0</v>
      </c>
      <c r="H86" s="125">
        <f>IF('Indicator Date hidden'!I87="x","x",H$2-'Indicator Date hidden'!I87)</f>
        <v>0</v>
      </c>
      <c r="I86" s="125">
        <f>IF('Indicator Date hidden'!J87="x","x",I$2-'Indicator Date hidden'!J87)</f>
        <v>0</v>
      </c>
      <c r="J86" s="125">
        <f>IF('Indicator Date hidden'!K87="x","x",J$2-'Indicator Date hidden'!K87)</f>
        <v>0</v>
      </c>
      <c r="K86" s="125">
        <f>IF('Indicator Date hidden'!L87="x","x",K$2-'Indicator Date hidden'!L87)</f>
        <v>0</v>
      </c>
      <c r="L86" s="125">
        <f>IF('Indicator Date hidden'!M87="x","x",L$2-'Indicator Date hidden'!M87)</f>
        <v>0</v>
      </c>
      <c r="M86" s="125">
        <f>IF('Indicator Date hidden'!N87="x","x",M$2-'Indicator Date hidden'!N87)</f>
        <v>0</v>
      </c>
      <c r="N86" s="125">
        <f>IF('Indicator Date hidden'!O87="x","x",N$2-'Indicator Date hidden'!O87)</f>
        <v>0</v>
      </c>
      <c r="O86" s="125">
        <f>IF('Indicator Date hidden'!P87="x","x",O$2-'Indicator Date hidden'!P87)</f>
        <v>0</v>
      </c>
      <c r="P86" s="125">
        <f>IF('Indicator Date hidden'!Q87="x","x",P$2-'Indicator Date hidden'!Q87)</f>
        <v>0</v>
      </c>
      <c r="Q86" s="125">
        <f>IF('Indicator Date hidden'!R87="x","x",Q$2-'Indicator Date hidden'!R87)</f>
        <v>0</v>
      </c>
      <c r="R86" s="125">
        <f>IF('Indicator Date hidden'!S87="x","x",R$2-'Indicator Date hidden'!S87)</f>
        <v>0</v>
      </c>
      <c r="S86" s="125">
        <f>IF('Indicator Date hidden'!T87="x","x",S$2-'Indicator Date hidden'!T87)</f>
        <v>0</v>
      </c>
      <c r="T86" s="125">
        <f>IF('Indicator Date hidden'!U87="x","x",T$2-'Indicator Date hidden'!U87)</f>
        <v>0</v>
      </c>
      <c r="U86" s="125">
        <f>IF('Indicator Date hidden'!V87="x","x",U$2-'Indicator Date hidden'!V87)</f>
        <v>0</v>
      </c>
      <c r="V86" s="125">
        <f>IF('Indicator Date hidden'!W87="x","x",V$2-'Indicator Date hidden'!W87)</f>
        <v>0</v>
      </c>
      <c r="W86" s="125">
        <f>IF('Indicator Date hidden'!X87="x","x",W$2-'Indicator Date hidden'!X87)</f>
        <v>0</v>
      </c>
      <c r="X86" s="125">
        <f>IF('Indicator Date hidden'!Y87="x","x",X$2-'Indicator Date hidden'!Y87)</f>
        <v>0</v>
      </c>
      <c r="Y86" s="125">
        <f>IF('Indicator Date hidden'!Z87="x","x",Y$2-'Indicator Date hidden'!Z87)</f>
        <v>0</v>
      </c>
      <c r="Z86" s="125">
        <f>IF('Indicator Date hidden'!AA87="x","x",Z$2-'Indicator Date hidden'!AA87)</f>
        <v>6</v>
      </c>
      <c r="AA86" s="125">
        <f>IF('Indicator Date hidden'!AB87="x","x",AA$2-'Indicator Date hidden'!AB87)</f>
        <v>0</v>
      </c>
      <c r="AB86" s="125" t="str">
        <f>IF('Indicator Date hidden'!AC87="x","x",AB$2-'Indicator Date hidden'!AC87)</f>
        <v>x</v>
      </c>
      <c r="AC86" s="125">
        <f>IF('Indicator Date hidden'!AD87="x","x",AC$2-'Indicator Date hidden'!AD87)</f>
        <v>1</v>
      </c>
      <c r="AD86" s="125">
        <f>IF('Indicator Date hidden'!AE87="x","x",AD$2-'Indicator Date hidden'!AE87)</f>
        <v>0</v>
      </c>
      <c r="AE86" s="125" t="str">
        <f>IF('Indicator Date hidden'!AF87="x","x",AE$2-'Indicator Date hidden'!AF87)</f>
        <v>x</v>
      </c>
      <c r="AF86" s="125">
        <f>IF('Indicator Date hidden'!AG87="x","x",AF$2-'Indicator Date hidden'!AG87)</f>
        <v>0</v>
      </c>
      <c r="AG86" s="125">
        <f>IF('Indicator Date hidden'!AH87="x","x",AG$2-'Indicator Date hidden'!AH87)</f>
        <v>0</v>
      </c>
      <c r="AH86" s="125">
        <f>IF('Indicator Date hidden'!AI87="x","x",AH$2-'Indicator Date hidden'!AI87)</f>
        <v>0</v>
      </c>
      <c r="AI86" s="125">
        <f>IF('Indicator Date hidden'!AJ87="x","x",AI$2-'Indicator Date hidden'!AJ87)</f>
        <v>1</v>
      </c>
      <c r="AJ86" s="125">
        <f>IF('Indicator Date hidden'!AK87="x","x",AJ$2-'Indicator Date hidden'!AK87)</f>
        <v>1</v>
      </c>
      <c r="AK86" s="125">
        <f>IF('Indicator Date hidden'!AL87="x","x",AK$2-'Indicator Date hidden'!AL87)</f>
        <v>1</v>
      </c>
      <c r="AL86" s="125" t="str">
        <f>IF('Indicator Date hidden'!AM87="x","x",AL$2-'Indicator Date hidden'!AM87)</f>
        <v>x</v>
      </c>
      <c r="AM86" s="125">
        <f>IF('Indicator Date hidden'!AN87="x","x",AM$2-'Indicator Date hidden'!AN87)</f>
        <v>1</v>
      </c>
      <c r="AN86" s="125">
        <f>IF('Indicator Date hidden'!AO87="x","x",AN$2-'Indicator Date hidden'!AO87)</f>
        <v>1</v>
      </c>
      <c r="AO86" s="125">
        <f>IF('Indicator Date hidden'!AP87="x","x",AO$2-'Indicator Date hidden'!AP87)</f>
        <v>1</v>
      </c>
      <c r="AP86" s="125" t="str">
        <f>IF('Indicator Date hidden'!AQ87="x","x",AP$2-'Indicator Date hidden'!AQ87)</f>
        <v>x</v>
      </c>
      <c r="AQ86" s="125">
        <f>IF('Indicator Date hidden'!AR87="x","x",AQ$2-'Indicator Date hidden'!AR87)</f>
        <v>0</v>
      </c>
      <c r="AR86" s="125">
        <f>IF('Indicator Date hidden'!AS87="x","x",AR$2-'Indicator Date hidden'!AS87)</f>
        <v>1</v>
      </c>
      <c r="AS86" s="125">
        <f>IF('Indicator Date hidden'!AT87="x","x",AS$2-'Indicator Date hidden'!AT87)</f>
        <v>7</v>
      </c>
      <c r="AT86" s="125">
        <f>IF('Indicator Date hidden'!AU87="x","x",AT$2-'Indicator Date hidden'!AU87)</f>
        <v>0</v>
      </c>
      <c r="AU86" s="125">
        <f>IF('Indicator Date hidden'!AV87="x","x",AU$2-'Indicator Date hidden'!AV87)</f>
        <v>0</v>
      </c>
      <c r="AV86" s="125">
        <f>IF('Indicator Date hidden'!AW87="x","x",AV$2-'Indicator Date hidden'!AW87)</f>
        <v>0</v>
      </c>
      <c r="AW86" s="125" t="str">
        <f>IF('Indicator Date hidden'!AX87="x","x",AW$2-'Indicator Date hidden'!AX87)</f>
        <v>x</v>
      </c>
      <c r="AX86" s="125">
        <f>IF('Indicator Date hidden'!AY87="x","x",AX$2-'Indicator Date hidden'!AY87)</f>
        <v>0</v>
      </c>
      <c r="AY86" s="125">
        <f>IF('Indicator Date hidden'!AZ87="x","x",AY$2-'Indicator Date hidden'!AZ87)</f>
        <v>1</v>
      </c>
      <c r="AZ86" s="125" t="str">
        <f>IF('Indicator Date hidden'!BA87="x","x",AZ$2-'Indicator Date hidden'!BA87)</f>
        <v>x</v>
      </c>
      <c r="BA86" s="125">
        <f>IF('Indicator Date hidden'!BB87="x","x",BA$2-'Indicator Date hidden'!BB87)</f>
        <v>0</v>
      </c>
      <c r="BB86" s="125">
        <f>IF('Indicator Date hidden'!BC87="x","x",BB$2-'Indicator Date hidden'!BC87)</f>
        <v>0</v>
      </c>
      <c r="BC86" s="125">
        <f>IF('Indicator Date hidden'!BD87="x","x",BC$2-'Indicator Date hidden'!BD87)</f>
        <v>0</v>
      </c>
      <c r="BD86" s="125" t="str">
        <f>IF('Indicator Date hidden'!BE87="x","x",BD$2-'Indicator Date hidden'!BE87)</f>
        <v>x</v>
      </c>
      <c r="BE86" s="125">
        <f>IF('Indicator Date hidden'!BF87="x","x",BE$2-'Indicator Date hidden'!BF87)</f>
        <v>2</v>
      </c>
      <c r="BF86" s="125">
        <f>IF('Indicator Date hidden'!BG87="x","x",BF$2-'Indicator Date hidden'!BG87)</f>
        <v>0</v>
      </c>
      <c r="BG86" s="125">
        <f>IF('Indicator Date hidden'!BH87="x","x",BG$2-'Indicator Date hidden'!BH87)</f>
        <v>0</v>
      </c>
      <c r="BH86" s="125">
        <f>IF('Indicator Date hidden'!BI87="x","x",BH$2-'Indicator Date hidden'!BI87)</f>
        <v>0</v>
      </c>
      <c r="BI86" s="125">
        <f>IF('Indicator Date hidden'!BJ87="x","x",BI$2-'Indicator Date hidden'!BJ87)</f>
        <v>2</v>
      </c>
      <c r="BJ86" s="125">
        <f>IF('Indicator Date hidden'!BK87="x","x",BJ$2-'Indicator Date hidden'!BK87)</f>
        <v>1</v>
      </c>
      <c r="BK86" s="125">
        <f>IF('Indicator Date hidden'!BL87="x","x",BK$2-'Indicator Date hidden'!BL87)</f>
        <v>1</v>
      </c>
      <c r="BL86" s="125">
        <f>IF('Indicator Date hidden'!BM87="x","x",BL$2-'Indicator Date hidden'!BM87)</f>
        <v>0</v>
      </c>
      <c r="BM86" s="125" t="str">
        <f>IF('Indicator Date hidden'!BN87="x","x",BM$2-'Indicator Date hidden'!BN87)</f>
        <v>x</v>
      </c>
      <c r="BN86" s="125">
        <f>IF('Indicator Date hidden'!BO87="x","x",BN$2-'Indicator Date hidden'!BO87)</f>
        <v>2</v>
      </c>
      <c r="BO86" s="125">
        <f>IF('Indicator Date hidden'!BP87="x","x",BO$2-'Indicator Date hidden'!BP87)</f>
        <v>1</v>
      </c>
      <c r="BP86" s="125">
        <f>IF('Indicator Date hidden'!BQ87="x","x",BP$2-'Indicator Date hidden'!BQ87)</f>
        <v>0</v>
      </c>
      <c r="BQ86" s="125">
        <f>IF('Indicator Date hidden'!BR87="x","x",BQ$2-'Indicator Date hidden'!BR87)</f>
        <v>0</v>
      </c>
      <c r="BR86" s="125">
        <f>IF('Indicator Date hidden'!BS87="x","x",BR$2-'Indicator Date hidden'!BS87)</f>
        <v>0</v>
      </c>
      <c r="BS86" s="125">
        <f>IF('Indicator Date hidden'!BT87="x","x",BS$2-'Indicator Date hidden'!BT87)</f>
        <v>2</v>
      </c>
      <c r="BT86" s="125">
        <f>IF('Indicator Date hidden'!BU87="x","x",BT$2-'Indicator Date hidden'!BU87)</f>
        <v>0</v>
      </c>
      <c r="BU86" s="125">
        <f>IF('Indicator Date hidden'!BV87="x","x",BU$2-'Indicator Date hidden'!BV87)</f>
        <v>0</v>
      </c>
      <c r="BV86" s="125">
        <f>IF('Indicator Date hidden'!BW87="x","x",BV$2-'Indicator Date hidden'!BW87)</f>
        <v>0</v>
      </c>
      <c r="BW86" s="125">
        <f>IF('Indicator Date hidden'!BX87="x","x",BW$2-'Indicator Date hidden'!BX87)</f>
        <v>0</v>
      </c>
      <c r="BX86" s="125">
        <f>IF('Indicator Date hidden'!BY87="x","x",BX$2-'Indicator Date hidden'!BY87)</f>
        <v>2</v>
      </c>
      <c r="BY86" s="3">
        <f t="shared" si="10"/>
        <v>35</v>
      </c>
      <c r="BZ86" s="126">
        <f t="shared" si="11"/>
        <v>0.52238805970149249</v>
      </c>
      <c r="CA86" s="3">
        <f t="shared" si="12"/>
        <v>19</v>
      </c>
      <c r="CB86" s="126">
        <f t="shared" si="13"/>
        <v>1.213828394707311</v>
      </c>
      <c r="CC86" s="129">
        <f t="shared" si="14"/>
        <v>0</v>
      </c>
    </row>
    <row r="87" spans="1:81" x14ac:dyDescent="0.3">
      <c r="A87" t="s">
        <v>158</v>
      </c>
      <c r="B87" s="125">
        <f>IF('Indicator Date hidden'!C88="x","x",B$2-'Indicator Date hidden'!C88)</f>
        <v>0</v>
      </c>
      <c r="C87" s="125">
        <f>IF('Indicator Date hidden'!D88="x","x",C$2-'Indicator Date hidden'!D88)</f>
        <v>0</v>
      </c>
      <c r="D87" s="125">
        <f>IF('Indicator Date hidden'!E88="x","x",D$2-'Indicator Date hidden'!E88)</f>
        <v>0</v>
      </c>
      <c r="E87" s="125">
        <f>IF('Indicator Date hidden'!F88="x","x",E$2-'Indicator Date hidden'!F88)</f>
        <v>0</v>
      </c>
      <c r="F87" s="125">
        <f>IF('Indicator Date hidden'!G88="x","x",F$2-'Indicator Date hidden'!G88)</f>
        <v>0</v>
      </c>
      <c r="G87" s="125">
        <f>IF('Indicator Date hidden'!H88="x","x",G$2-'Indicator Date hidden'!H88)</f>
        <v>0</v>
      </c>
      <c r="H87" s="125">
        <f>IF('Indicator Date hidden'!I88="x","x",H$2-'Indicator Date hidden'!I88)</f>
        <v>0</v>
      </c>
      <c r="I87" s="125">
        <f>IF('Indicator Date hidden'!J88="x","x",I$2-'Indicator Date hidden'!J88)</f>
        <v>0</v>
      </c>
      <c r="J87" s="125">
        <f>IF('Indicator Date hidden'!K88="x","x",J$2-'Indicator Date hidden'!K88)</f>
        <v>0</v>
      </c>
      <c r="K87" s="125">
        <f>IF('Indicator Date hidden'!L88="x","x",K$2-'Indicator Date hidden'!L88)</f>
        <v>0</v>
      </c>
      <c r="L87" s="125">
        <f>IF('Indicator Date hidden'!M88="x","x",L$2-'Indicator Date hidden'!M88)</f>
        <v>0</v>
      </c>
      <c r="M87" s="125">
        <f>IF('Indicator Date hidden'!N88="x","x",M$2-'Indicator Date hidden'!N88)</f>
        <v>0</v>
      </c>
      <c r="N87" s="125">
        <f>IF('Indicator Date hidden'!O88="x","x",N$2-'Indicator Date hidden'!O88)</f>
        <v>0</v>
      </c>
      <c r="O87" s="125">
        <f>IF('Indicator Date hidden'!P88="x","x",O$2-'Indicator Date hidden'!P88)</f>
        <v>0</v>
      </c>
      <c r="P87" s="125">
        <f>IF('Indicator Date hidden'!Q88="x","x",P$2-'Indicator Date hidden'!Q88)</f>
        <v>0</v>
      </c>
      <c r="Q87" s="125">
        <f>IF('Indicator Date hidden'!R88="x","x",Q$2-'Indicator Date hidden'!R88)</f>
        <v>0</v>
      </c>
      <c r="R87" s="125">
        <f>IF('Indicator Date hidden'!S88="x","x",R$2-'Indicator Date hidden'!S88)</f>
        <v>0</v>
      </c>
      <c r="S87" s="125">
        <f>IF('Indicator Date hidden'!T88="x","x",S$2-'Indicator Date hidden'!T88)</f>
        <v>0</v>
      </c>
      <c r="T87" s="125">
        <f>IF('Indicator Date hidden'!U88="x","x",T$2-'Indicator Date hidden'!U88)</f>
        <v>0</v>
      </c>
      <c r="U87" s="125">
        <f>IF('Indicator Date hidden'!V88="x","x",U$2-'Indicator Date hidden'!V88)</f>
        <v>0</v>
      </c>
      <c r="V87" s="125">
        <f>IF('Indicator Date hidden'!W88="x","x",V$2-'Indicator Date hidden'!W88)</f>
        <v>0</v>
      </c>
      <c r="W87" s="125">
        <f>IF('Indicator Date hidden'!X88="x","x",W$2-'Indicator Date hidden'!X88)</f>
        <v>0</v>
      </c>
      <c r="X87" s="125">
        <f>IF('Indicator Date hidden'!Y88="x","x",X$2-'Indicator Date hidden'!Y88)</f>
        <v>0</v>
      </c>
      <c r="Y87" s="125">
        <f>IF('Indicator Date hidden'!Z88="x","x",Y$2-'Indicator Date hidden'!Z88)</f>
        <v>0</v>
      </c>
      <c r="Z87" s="125">
        <f>IF('Indicator Date hidden'!AA88="x","x",Z$2-'Indicator Date hidden'!AA88)</f>
        <v>4</v>
      </c>
      <c r="AA87" s="125">
        <f>IF('Indicator Date hidden'!AB88="x","x",AA$2-'Indicator Date hidden'!AB88)</f>
        <v>0</v>
      </c>
      <c r="AB87" s="125" t="str">
        <f>IF('Indicator Date hidden'!AC88="x","x",AB$2-'Indicator Date hidden'!AC88)</f>
        <v>x</v>
      </c>
      <c r="AC87" s="125">
        <f>IF('Indicator Date hidden'!AD88="x","x",AC$2-'Indicator Date hidden'!AD88)</f>
        <v>1</v>
      </c>
      <c r="AD87" s="125">
        <f>IF('Indicator Date hidden'!AE88="x","x",AD$2-'Indicator Date hidden'!AE88)</f>
        <v>0</v>
      </c>
      <c r="AE87" s="125">
        <f>IF('Indicator Date hidden'!AF88="x","x",AE$2-'Indicator Date hidden'!AF88)</f>
        <v>0</v>
      </c>
      <c r="AF87" s="125">
        <f>IF('Indicator Date hidden'!AG88="x","x",AF$2-'Indicator Date hidden'!AG88)</f>
        <v>0</v>
      </c>
      <c r="AG87" s="125">
        <f>IF('Indicator Date hidden'!AH88="x","x",AG$2-'Indicator Date hidden'!AH88)</f>
        <v>0</v>
      </c>
      <c r="AH87" s="125">
        <f>IF('Indicator Date hidden'!AI88="x","x",AH$2-'Indicator Date hidden'!AI88)</f>
        <v>0</v>
      </c>
      <c r="AI87" s="125">
        <f>IF('Indicator Date hidden'!AJ88="x","x",AI$2-'Indicator Date hidden'!AJ88)</f>
        <v>1</v>
      </c>
      <c r="AJ87" s="125">
        <f>IF('Indicator Date hidden'!AK88="x","x",AJ$2-'Indicator Date hidden'!AK88)</f>
        <v>1</v>
      </c>
      <c r="AK87" s="125">
        <f>IF('Indicator Date hidden'!AL88="x","x",AK$2-'Indicator Date hidden'!AL88)</f>
        <v>1</v>
      </c>
      <c r="AL87" s="125">
        <f>IF('Indicator Date hidden'!AM88="x","x",AL$2-'Indicator Date hidden'!AM88)</f>
        <v>6</v>
      </c>
      <c r="AM87" s="125">
        <f>IF('Indicator Date hidden'!AN88="x","x",AM$2-'Indicator Date hidden'!AN88)</f>
        <v>1</v>
      </c>
      <c r="AN87" s="125">
        <f>IF('Indicator Date hidden'!AO88="x","x",AN$2-'Indicator Date hidden'!AO88)</f>
        <v>1</v>
      </c>
      <c r="AO87" s="125">
        <f>IF('Indicator Date hidden'!AP88="x","x",AO$2-'Indicator Date hidden'!AP88)</f>
        <v>1</v>
      </c>
      <c r="AP87" s="125">
        <f>IF('Indicator Date hidden'!AQ88="x","x",AP$2-'Indicator Date hidden'!AQ88)</f>
        <v>1</v>
      </c>
      <c r="AQ87" s="125">
        <f>IF('Indicator Date hidden'!AR88="x","x",AQ$2-'Indicator Date hidden'!AR88)</f>
        <v>0</v>
      </c>
      <c r="AR87" s="125">
        <f>IF('Indicator Date hidden'!AS88="x","x",AR$2-'Indicator Date hidden'!AS88)</f>
        <v>1</v>
      </c>
      <c r="AS87" s="125">
        <f>IF('Indicator Date hidden'!AT88="x","x",AS$2-'Indicator Date hidden'!AT88)</f>
        <v>5</v>
      </c>
      <c r="AT87" s="125">
        <f>IF('Indicator Date hidden'!AU88="x","x",AT$2-'Indicator Date hidden'!AU88)</f>
        <v>0</v>
      </c>
      <c r="AU87" s="125">
        <f>IF('Indicator Date hidden'!AV88="x","x",AU$2-'Indicator Date hidden'!AV88)</f>
        <v>1</v>
      </c>
      <c r="AV87" s="125" t="str">
        <f>IF('Indicator Date hidden'!AW88="x","x",AV$2-'Indicator Date hidden'!AW88)</f>
        <v>x</v>
      </c>
      <c r="AW87" s="125" t="str">
        <f>IF('Indicator Date hidden'!AX88="x","x",AW$2-'Indicator Date hidden'!AX88)</f>
        <v>x</v>
      </c>
      <c r="AX87" s="125">
        <f>IF('Indicator Date hidden'!AY88="x","x",AX$2-'Indicator Date hidden'!AY88)</f>
        <v>0</v>
      </c>
      <c r="AY87" s="125">
        <f>IF('Indicator Date hidden'!AZ88="x","x",AY$2-'Indicator Date hidden'!AZ88)</f>
        <v>1</v>
      </c>
      <c r="AZ87" s="125">
        <f>IF('Indicator Date hidden'!BA88="x","x",AZ$2-'Indicator Date hidden'!BA88)</f>
        <v>7</v>
      </c>
      <c r="BA87" s="125">
        <f>IF('Indicator Date hidden'!BB88="x","x",BA$2-'Indicator Date hidden'!BB88)</f>
        <v>0</v>
      </c>
      <c r="BB87" s="125">
        <f>IF('Indicator Date hidden'!BC88="x","x",BB$2-'Indicator Date hidden'!BC88)</f>
        <v>0</v>
      </c>
      <c r="BC87" s="125">
        <f>IF('Indicator Date hidden'!BD88="x","x",BC$2-'Indicator Date hidden'!BD88)</f>
        <v>0</v>
      </c>
      <c r="BD87" s="125" t="str">
        <f>IF('Indicator Date hidden'!BE88="x","x",BD$2-'Indicator Date hidden'!BE88)</f>
        <v>x</v>
      </c>
      <c r="BE87" s="125">
        <f>IF('Indicator Date hidden'!BF88="x","x",BE$2-'Indicator Date hidden'!BF88)</f>
        <v>1</v>
      </c>
      <c r="BF87" s="125">
        <f>IF('Indicator Date hidden'!BG88="x","x",BF$2-'Indicator Date hidden'!BG88)</f>
        <v>0</v>
      </c>
      <c r="BG87" s="125">
        <f>IF('Indicator Date hidden'!BH88="x","x",BG$2-'Indicator Date hidden'!BH88)</f>
        <v>0</v>
      </c>
      <c r="BH87" s="125">
        <f>IF('Indicator Date hidden'!BI88="x","x",BH$2-'Indicator Date hidden'!BI88)</f>
        <v>0</v>
      </c>
      <c r="BI87" s="125">
        <f>IF('Indicator Date hidden'!BJ88="x","x",BI$2-'Indicator Date hidden'!BJ88)</f>
        <v>2</v>
      </c>
      <c r="BJ87" s="125">
        <f>IF('Indicator Date hidden'!BK88="x","x",BJ$2-'Indicator Date hidden'!BK88)</f>
        <v>1</v>
      </c>
      <c r="BK87" s="125">
        <f>IF('Indicator Date hidden'!BL88="x","x",BK$2-'Indicator Date hidden'!BL88)</f>
        <v>1</v>
      </c>
      <c r="BL87" s="125">
        <f>IF('Indicator Date hidden'!BM88="x","x",BL$2-'Indicator Date hidden'!BM88)</f>
        <v>0</v>
      </c>
      <c r="BM87" s="125">
        <f>IF('Indicator Date hidden'!BN88="x","x",BM$2-'Indicator Date hidden'!BN88)</f>
        <v>3</v>
      </c>
      <c r="BN87" s="125">
        <f>IF('Indicator Date hidden'!BO88="x","x",BN$2-'Indicator Date hidden'!BO88)</f>
        <v>2</v>
      </c>
      <c r="BO87" s="125">
        <f>IF('Indicator Date hidden'!BP88="x","x",BO$2-'Indicator Date hidden'!BP88)</f>
        <v>1</v>
      </c>
      <c r="BP87" s="125">
        <f>IF('Indicator Date hidden'!BQ88="x","x",BP$2-'Indicator Date hidden'!BQ88)</f>
        <v>0</v>
      </c>
      <c r="BQ87" s="125">
        <f>IF('Indicator Date hidden'!BR88="x","x",BQ$2-'Indicator Date hidden'!BR88)</f>
        <v>0</v>
      </c>
      <c r="BR87" s="125">
        <f>IF('Indicator Date hidden'!BS88="x","x",BR$2-'Indicator Date hidden'!BS88)</f>
        <v>0</v>
      </c>
      <c r="BS87" s="125">
        <f>IF('Indicator Date hidden'!BT88="x","x",BS$2-'Indicator Date hidden'!BT88)</f>
        <v>1</v>
      </c>
      <c r="BT87" s="125">
        <f>IF('Indicator Date hidden'!BU88="x","x",BT$2-'Indicator Date hidden'!BU88)</f>
        <v>0</v>
      </c>
      <c r="BU87" s="125">
        <f>IF('Indicator Date hidden'!BV88="x","x",BU$2-'Indicator Date hidden'!BV88)</f>
        <v>0</v>
      </c>
      <c r="BV87" s="125" t="str">
        <f>IF('Indicator Date hidden'!BW88="x","x",BV$2-'Indicator Date hidden'!BW88)</f>
        <v>x</v>
      </c>
      <c r="BW87" s="125">
        <f>IF('Indicator Date hidden'!BX88="x","x",BW$2-'Indicator Date hidden'!BX88)</f>
        <v>0</v>
      </c>
      <c r="BX87" s="125">
        <f>IF('Indicator Date hidden'!BY88="x","x",BX$2-'Indicator Date hidden'!BY88)</f>
        <v>2</v>
      </c>
      <c r="BY87" s="3">
        <f t="shared" si="10"/>
        <v>47</v>
      </c>
      <c r="BZ87" s="126">
        <f t="shared" si="11"/>
        <v>0.67142857142857137</v>
      </c>
      <c r="CA87" s="3">
        <f t="shared" si="12"/>
        <v>24</v>
      </c>
      <c r="CB87" s="126">
        <f t="shared" si="13"/>
        <v>1.3703120454994242</v>
      </c>
      <c r="CC87" s="129">
        <f t="shared" si="14"/>
        <v>0</v>
      </c>
    </row>
    <row r="88" spans="1:81" x14ac:dyDescent="0.3">
      <c r="A88" t="s">
        <v>160</v>
      </c>
      <c r="B88" s="125">
        <f>IF('Indicator Date hidden'!C89="x","x",B$2-'Indicator Date hidden'!C89)</f>
        <v>0</v>
      </c>
      <c r="C88" s="125">
        <f>IF('Indicator Date hidden'!D89="x","x",C$2-'Indicator Date hidden'!D89)</f>
        <v>0</v>
      </c>
      <c r="D88" s="125">
        <f>IF('Indicator Date hidden'!E89="x","x",D$2-'Indicator Date hidden'!E89)</f>
        <v>0</v>
      </c>
      <c r="E88" s="125">
        <f>IF('Indicator Date hidden'!F89="x","x",E$2-'Indicator Date hidden'!F89)</f>
        <v>0</v>
      </c>
      <c r="F88" s="125">
        <f>IF('Indicator Date hidden'!G89="x","x",F$2-'Indicator Date hidden'!G89)</f>
        <v>0</v>
      </c>
      <c r="G88" s="125">
        <f>IF('Indicator Date hidden'!H89="x","x",G$2-'Indicator Date hidden'!H89)</f>
        <v>0</v>
      </c>
      <c r="H88" s="125">
        <f>IF('Indicator Date hidden'!I89="x","x",H$2-'Indicator Date hidden'!I89)</f>
        <v>0</v>
      </c>
      <c r="I88" s="125">
        <f>IF('Indicator Date hidden'!J89="x","x",I$2-'Indicator Date hidden'!J89)</f>
        <v>0</v>
      </c>
      <c r="J88" s="125">
        <f>IF('Indicator Date hidden'!K89="x","x",J$2-'Indicator Date hidden'!K89)</f>
        <v>0</v>
      </c>
      <c r="K88" s="125">
        <f>IF('Indicator Date hidden'!L89="x","x",K$2-'Indicator Date hidden'!L89)</f>
        <v>0</v>
      </c>
      <c r="L88" s="125">
        <f>IF('Indicator Date hidden'!M89="x","x",L$2-'Indicator Date hidden'!M89)</f>
        <v>0</v>
      </c>
      <c r="M88" s="125">
        <f>IF('Indicator Date hidden'!N89="x","x",M$2-'Indicator Date hidden'!N89)</f>
        <v>0</v>
      </c>
      <c r="N88" s="125">
        <f>IF('Indicator Date hidden'!O89="x","x",N$2-'Indicator Date hidden'!O89)</f>
        <v>0</v>
      </c>
      <c r="O88" s="125">
        <f>IF('Indicator Date hidden'!P89="x","x",O$2-'Indicator Date hidden'!P89)</f>
        <v>0</v>
      </c>
      <c r="P88" s="125">
        <f>IF('Indicator Date hidden'!Q89="x","x",P$2-'Indicator Date hidden'!Q89)</f>
        <v>0</v>
      </c>
      <c r="Q88" s="125">
        <f>IF('Indicator Date hidden'!R89="x","x",Q$2-'Indicator Date hidden'!R89)</f>
        <v>0</v>
      </c>
      <c r="R88" s="125">
        <f>IF('Indicator Date hidden'!S89="x","x",R$2-'Indicator Date hidden'!S89)</f>
        <v>0</v>
      </c>
      <c r="S88" s="125">
        <f>IF('Indicator Date hidden'!T89="x","x",S$2-'Indicator Date hidden'!T89)</f>
        <v>0</v>
      </c>
      <c r="T88" s="125">
        <f>IF('Indicator Date hidden'!U89="x","x",T$2-'Indicator Date hidden'!U89)</f>
        <v>0</v>
      </c>
      <c r="U88" s="125">
        <f>IF('Indicator Date hidden'!V89="x","x",U$2-'Indicator Date hidden'!V89)</f>
        <v>0</v>
      </c>
      <c r="V88" s="125">
        <f>IF('Indicator Date hidden'!W89="x","x",V$2-'Indicator Date hidden'!W89)</f>
        <v>0</v>
      </c>
      <c r="W88" s="125">
        <f>IF('Indicator Date hidden'!X89="x","x",W$2-'Indicator Date hidden'!X89)</f>
        <v>0</v>
      </c>
      <c r="X88" s="125">
        <f>IF('Indicator Date hidden'!Y89="x","x",X$2-'Indicator Date hidden'!Y89)</f>
        <v>0</v>
      </c>
      <c r="Y88" s="125">
        <f>IF('Indicator Date hidden'!Z89="x","x",Y$2-'Indicator Date hidden'!Z89)</f>
        <v>0</v>
      </c>
      <c r="Z88" s="125">
        <f>IF('Indicator Date hidden'!AA89="x","x",Z$2-'Indicator Date hidden'!AA89)</f>
        <v>7</v>
      </c>
      <c r="AA88" s="125">
        <f>IF('Indicator Date hidden'!AB89="x","x",AA$2-'Indicator Date hidden'!AB89)</f>
        <v>0</v>
      </c>
      <c r="AB88" s="125">
        <f>IF('Indicator Date hidden'!AC89="x","x",AB$2-'Indicator Date hidden'!AC89)</f>
        <v>0</v>
      </c>
      <c r="AC88" s="125">
        <f>IF('Indicator Date hidden'!AD89="x","x",AC$2-'Indicator Date hidden'!AD89)</f>
        <v>0</v>
      </c>
      <c r="AD88" s="125">
        <f>IF('Indicator Date hidden'!AE89="x","x",AD$2-'Indicator Date hidden'!AE89)</f>
        <v>0</v>
      </c>
      <c r="AE88" s="125" t="str">
        <f>IF('Indicator Date hidden'!AF89="x","x",AE$2-'Indicator Date hidden'!AF89)</f>
        <v>x</v>
      </c>
      <c r="AF88" s="125">
        <f>IF('Indicator Date hidden'!AG89="x","x",AF$2-'Indicator Date hidden'!AG89)</f>
        <v>0</v>
      </c>
      <c r="AG88" s="125">
        <f>IF('Indicator Date hidden'!AH89="x","x",AG$2-'Indicator Date hidden'!AH89)</f>
        <v>0</v>
      </c>
      <c r="AH88" s="125">
        <f>IF('Indicator Date hidden'!AI89="x","x",AH$2-'Indicator Date hidden'!AI89)</f>
        <v>0</v>
      </c>
      <c r="AI88" s="125">
        <f>IF('Indicator Date hidden'!AJ89="x","x",AI$2-'Indicator Date hidden'!AJ89)</f>
        <v>1</v>
      </c>
      <c r="AJ88" s="125">
        <f>IF('Indicator Date hidden'!AK89="x","x",AJ$2-'Indicator Date hidden'!AK89)</f>
        <v>1</v>
      </c>
      <c r="AK88" s="125">
        <f>IF('Indicator Date hidden'!AL89="x","x",AK$2-'Indicator Date hidden'!AL89)</f>
        <v>1</v>
      </c>
      <c r="AL88" s="125">
        <f>IF('Indicator Date hidden'!AM89="x","x",AL$2-'Indicator Date hidden'!AM89)</f>
        <v>3</v>
      </c>
      <c r="AM88" s="125">
        <f>IF('Indicator Date hidden'!AN89="x","x",AM$2-'Indicator Date hidden'!AN89)</f>
        <v>1</v>
      </c>
      <c r="AN88" s="125">
        <f>IF('Indicator Date hidden'!AO89="x","x",AN$2-'Indicator Date hidden'!AO89)</f>
        <v>1</v>
      </c>
      <c r="AO88" s="125">
        <f>IF('Indicator Date hidden'!AP89="x","x",AO$2-'Indicator Date hidden'!AP89)</f>
        <v>1</v>
      </c>
      <c r="AP88" s="125">
        <f>IF('Indicator Date hidden'!AQ89="x","x",AP$2-'Indicator Date hidden'!AQ89)</f>
        <v>1</v>
      </c>
      <c r="AQ88" s="125">
        <f>IF('Indicator Date hidden'!AR89="x","x",AQ$2-'Indicator Date hidden'!AR89)</f>
        <v>0</v>
      </c>
      <c r="AR88" s="125">
        <f>IF('Indicator Date hidden'!AS89="x","x",AR$2-'Indicator Date hidden'!AS89)</f>
        <v>1</v>
      </c>
      <c r="AS88" s="125">
        <f>IF('Indicator Date hidden'!AT89="x","x",AS$2-'Indicator Date hidden'!AT89)</f>
        <v>7</v>
      </c>
      <c r="AT88" s="125">
        <f>IF('Indicator Date hidden'!AU89="x","x",AT$2-'Indicator Date hidden'!AU89)</f>
        <v>0</v>
      </c>
      <c r="AU88" s="125">
        <f>IF('Indicator Date hidden'!AV89="x","x",AU$2-'Indicator Date hidden'!AV89)</f>
        <v>0</v>
      </c>
      <c r="AV88" s="125">
        <f>IF('Indicator Date hidden'!AW89="x","x",AV$2-'Indicator Date hidden'!AW89)</f>
        <v>0</v>
      </c>
      <c r="AW88" s="125">
        <f>IF('Indicator Date hidden'!AX89="x","x",AW$2-'Indicator Date hidden'!AX89)</f>
        <v>0</v>
      </c>
      <c r="AX88" s="125">
        <f>IF('Indicator Date hidden'!AY89="x","x",AX$2-'Indicator Date hidden'!AY89)</f>
        <v>0</v>
      </c>
      <c r="AY88" s="125">
        <f>IF('Indicator Date hidden'!AZ89="x","x",AY$2-'Indicator Date hidden'!AZ89)</f>
        <v>1</v>
      </c>
      <c r="AZ88" s="125">
        <f>IF('Indicator Date hidden'!BA89="x","x",AZ$2-'Indicator Date hidden'!BA89)</f>
        <v>0</v>
      </c>
      <c r="BA88" s="125">
        <f>IF('Indicator Date hidden'!BB89="x","x",BA$2-'Indicator Date hidden'!BB89)</f>
        <v>0</v>
      </c>
      <c r="BB88" s="125">
        <f>IF('Indicator Date hidden'!BC89="x","x",BB$2-'Indicator Date hidden'!BC89)</f>
        <v>0</v>
      </c>
      <c r="BC88" s="125">
        <f>IF('Indicator Date hidden'!BD89="x","x",BC$2-'Indicator Date hidden'!BD89)</f>
        <v>0</v>
      </c>
      <c r="BD88" s="125" t="str">
        <f>IF('Indicator Date hidden'!BE89="x","x",BD$2-'Indicator Date hidden'!BE89)</f>
        <v>x</v>
      </c>
      <c r="BE88" s="125">
        <f>IF('Indicator Date hidden'!BF89="x","x",BE$2-'Indicator Date hidden'!BF89)</f>
        <v>2</v>
      </c>
      <c r="BF88" s="125">
        <f>IF('Indicator Date hidden'!BG89="x","x",BF$2-'Indicator Date hidden'!BG89)</f>
        <v>0</v>
      </c>
      <c r="BG88" s="125">
        <f>IF('Indicator Date hidden'!BH89="x","x",BG$2-'Indicator Date hidden'!BH89)</f>
        <v>0</v>
      </c>
      <c r="BH88" s="125">
        <f>IF('Indicator Date hidden'!BI89="x","x",BH$2-'Indicator Date hidden'!BI89)</f>
        <v>0</v>
      </c>
      <c r="BI88" s="125">
        <f>IF('Indicator Date hidden'!BJ89="x","x",BI$2-'Indicator Date hidden'!BJ89)</f>
        <v>2</v>
      </c>
      <c r="BJ88" s="125">
        <f>IF('Indicator Date hidden'!BK89="x","x",BJ$2-'Indicator Date hidden'!BK89)</f>
        <v>1</v>
      </c>
      <c r="BK88" s="125">
        <f>IF('Indicator Date hidden'!BL89="x","x",BK$2-'Indicator Date hidden'!BL89)</f>
        <v>1</v>
      </c>
      <c r="BL88" s="125">
        <f>IF('Indicator Date hidden'!BM89="x","x",BL$2-'Indicator Date hidden'!BM89)</f>
        <v>0</v>
      </c>
      <c r="BM88" s="125">
        <f>IF('Indicator Date hidden'!BN89="x","x",BM$2-'Indicator Date hidden'!BN89)</f>
        <v>3</v>
      </c>
      <c r="BN88" s="125">
        <f>IF('Indicator Date hidden'!BO89="x","x",BN$2-'Indicator Date hidden'!BO89)</f>
        <v>2</v>
      </c>
      <c r="BO88" s="125">
        <f>IF('Indicator Date hidden'!BP89="x","x",BO$2-'Indicator Date hidden'!BP89)</f>
        <v>1</v>
      </c>
      <c r="BP88" s="125">
        <f>IF('Indicator Date hidden'!BQ89="x","x",BP$2-'Indicator Date hidden'!BQ89)</f>
        <v>0</v>
      </c>
      <c r="BQ88" s="125">
        <f>IF('Indicator Date hidden'!BR89="x","x",BQ$2-'Indicator Date hidden'!BR89)</f>
        <v>0</v>
      </c>
      <c r="BR88" s="125">
        <f>IF('Indicator Date hidden'!BS89="x","x",BR$2-'Indicator Date hidden'!BS89)</f>
        <v>0</v>
      </c>
      <c r="BS88" s="125">
        <f>IF('Indicator Date hidden'!BT89="x","x",BS$2-'Indicator Date hidden'!BT89)</f>
        <v>4</v>
      </c>
      <c r="BT88" s="125">
        <f>IF('Indicator Date hidden'!BU89="x","x",BT$2-'Indicator Date hidden'!BU89)</f>
        <v>0</v>
      </c>
      <c r="BU88" s="125">
        <f>IF('Indicator Date hidden'!BV89="x","x",BU$2-'Indicator Date hidden'!BV89)</f>
        <v>0</v>
      </c>
      <c r="BV88" s="125">
        <f>IF('Indicator Date hidden'!BW89="x","x",BV$2-'Indicator Date hidden'!BW89)</f>
        <v>0</v>
      </c>
      <c r="BW88" s="125">
        <f>IF('Indicator Date hidden'!BX89="x","x",BW$2-'Indicator Date hidden'!BX89)</f>
        <v>0</v>
      </c>
      <c r="BX88" s="125">
        <f>IF('Indicator Date hidden'!BY89="x","x",BX$2-'Indicator Date hidden'!BY89)</f>
        <v>2</v>
      </c>
      <c r="BY88" s="3">
        <f t="shared" si="10"/>
        <v>44</v>
      </c>
      <c r="BZ88" s="126">
        <f t="shared" si="11"/>
        <v>0.60273972602739723</v>
      </c>
      <c r="CA88" s="3">
        <f t="shared" si="12"/>
        <v>21</v>
      </c>
      <c r="CB88" s="126">
        <f t="shared" si="13"/>
        <v>1.3522150881373223</v>
      </c>
      <c r="CC88" s="129">
        <f t="shared" si="14"/>
        <v>0</v>
      </c>
    </row>
    <row r="89" spans="1:81" x14ac:dyDescent="0.3">
      <c r="A89" t="s">
        <v>162</v>
      </c>
      <c r="B89" s="125">
        <f>IF('Indicator Date hidden'!C90="x","x",B$2-'Indicator Date hidden'!C90)</f>
        <v>0</v>
      </c>
      <c r="C89" s="125">
        <f>IF('Indicator Date hidden'!D90="x","x",C$2-'Indicator Date hidden'!D90)</f>
        <v>0</v>
      </c>
      <c r="D89" s="125">
        <f>IF('Indicator Date hidden'!E90="x","x",D$2-'Indicator Date hidden'!E90)</f>
        <v>0</v>
      </c>
      <c r="E89" s="125">
        <f>IF('Indicator Date hidden'!F90="x","x",E$2-'Indicator Date hidden'!F90)</f>
        <v>0</v>
      </c>
      <c r="F89" s="125">
        <f>IF('Indicator Date hidden'!G90="x","x",F$2-'Indicator Date hidden'!G90)</f>
        <v>0</v>
      </c>
      <c r="G89" s="125">
        <f>IF('Indicator Date hidden'!H90="x","x",G$2-'Indicator Date hidden'!H90)</f>
        <v>0</v>
      </c>
      <c r="H89" s="125">
        <f>IF('Indicator Date hidden'!I90="x","x",H$2-'Indicator Date hidden'!I90)</f>
        <v>0</v>
      </c>
      <c r="I89" s="125">
        <f>IF('Indicator Date hidden'!J90="x","x",I$2-'Indicator Date hidden'!J90)</f>
        <v>0</v>
      </c>
      <c r="J89" s="125">
        <f>IF('Indicator Date hidden'!K90="x","x",J$2-'Indicator Date hidden'!K90)</f>
        <v>0</v>
      </c>
      <c r="K89" s="125">
        <f>IF('Indicator Date hidden'!L90="x","x",K$2-'Indicator Date hidden'!L90)</f>
        <v>0</v>
      </c>
      <c r="L89" s="125">
        <f>IF('Indicator Date hidden'!M90="x","x",L$2-'Indicator Date hidden'!M90)</f>
        <v>0</v>
      </c>
      <c r="M89" s="125">
        <f>IF('Indicator Date hidden'!N90="x","x",M$2-'Indicator Date hidden'!N90)</f>
        <v>0</v>
      </c>
      <c r="N89" s="125">
        <f>IF('Indicator Date hidden'!O90="x","x",N$2-'Indicator Date hidden'!O90)</f>
        <v>0</v>
      </c>
      <c r="O89" s="125">
        <f>IF('Indicator Date hidden'!P90="x","x",O$2-'Indicator Date hidden'!P90)</f>
        <v>0</v>
      </c>
      <c r="P89" s="125">
        <f>IF('Indicator Date hidden'!Q90="x","x",P$2-'Indicator Date hidden'!Q90)</f>
        <v>0</v>
      </c>
      <c r="Q89" s="125">
        <f>IF('Indicator Date hidden'!R90="x","x",Q$2-'Indicator Date hidden'!R90)</f>
        <v>0</v>
      </c>
      <c r="R89" s="125">
        <f>IF('Indicator Date hidden'!S90="x","x",R$2-'Indicator Date hidden'!S90)</f>
        <v>0</v>
      </c>
      <c r="S89" s="125">
        <f>IF('Indicator Date hidden'!T90="x","x",S$2-'Indicator Date hidden'!T90)</f>
        <v>0</v>
      </c>
      <c r="T89" s="125">
        <f>IF('Indicator Date hidden'!U90="x","x",T$2-'Indicator Date hidden'!U90)</f>
        <v>0</v>
      </c>
      <c r="U89" s="125">
        <f>IF('Indicator Date hidden'!V90="x","x",U$2-'Indicator Date hidden'!V90)</f>
        <v>0</v>
      </c>
      <c r="V89" s="125">
        <f>IF('Indicator Date hidden'!W90="x","x",V$2-'Indicator Date hidden'!W90)</f>
        <v>0</v>
      </c>
      <c r="W89" s="125">
        <f>IF('Indicator Date hidden'!X90="x","x",W$2-'Indicator Date hidden'!X90)</f>
        <v>0</v>
      </c>
      <c r="X89" s="125">
        <f>IF('Indicator Date hidden'!Y90="x","x",X$2-'Indicator Date hidden'!Y90)</f>
        <v>0</v>
      </c>
      <c r="Y89" s="125">
        <f>IF('Indicator Date hidden'!Z90="x","x",Y$2-'Indicator Date hidden'!Z90)</f>
        <v>0</v>
      </c>
      <c r="Z89" s="125">
        <f>IF('Indicator Date hidden'!AA90="x","x",Z$2-'Indicator Date hidden'!AA90)</f>
        <v>1</v>
      </c>
      <c r="AA89" s="125">
        <f>IF('Indicator Date hidden'!AB90="x","x",AA$2-'Indicator Date hidden'!AB90)</f>
        <v>0</v>
      </c>
      <c r="AB89" s="125">
        <f>IF('Indicator Date hidden'!AC90="x","x",AB$2-'Indicator Date hidden'!AC90)</f>
        <v>0</v>
      </c>
      <c r="AC89" s="125">
        <f>IF('Indicator Date hidden'!AD90="x","x",AC$2-'Indicator Date hidden'!AD90)</f>
        <v>0</v>
      </c>
      <c r="AD89" s="125">
        <f>IF('Indicator Date hidden'!AE90="x","x",AD$2-'Indicator Date hidden'!AE90)</f>
        <v>0</v>
      </c>
      <c r="AE89" s="125">
        <f>IF('Indicator Date hidden'!AF90="x","x",AE$2-'Indicator Date hidden'!AF90)</f>
        <v>0</v>
      </c>
      <c r="AF89" s="125">
        <f>IF('Indicator Date hidden'!AG90="x","x",AF$2-'Indicator Date hidden'!AG90)</f>
        <v>0</v>
      </c>
      <c r="AG89" s="125">
        <f>IF('Indicator Date hidden'!AH90="x","x",AG$2-'Indicator Date hidden'!AH90)</f>
        <v>0</v>
      </c>
      <c r="AH89" s="125">
        <f>IF('Indicator Date hidden'!AI90="x","x",AH$2-'Indicator Date hidden'!AI90)</f>
        <v>0</v>
      </c>
      <c r="AI89" s="125">
        <f>IF('Indicator Date hidden'!AJ90="x","x",AI$2-'Indicator Date hidden'!AJ90)</f>
        <v>1</v>
      </c>
      <c r="AJ89" s="125">
        <f>IF('Indicator Date hidden'!AK90="x","x",AJ$2-'Indicator Date hidden'!AK90)</f>
        <v>1</v>
      </c>
      <c r="AK89" s="125">
        <f>IF('Indicator Date hidden'!AL90="x","x",AK$2-'Indicator Date hidden'!AL90)</f>
        <v>1</v>
      </c>
      <c r="AL89" s="125">
        <f>IF('Indicator Date hidden'!AM90="x","x",AL$2-'Indicator Date hidden'!AM90)</f>
        <v>4</v>
      </c>
      <c r="AM89" s="125">
        <f>IF('Indicator Date hidden'!AN90="x","x",AM$2-'Indicator Date hidden'!AN90)</f>
        <v>1</v>
      </c>
      <c r="AN89" s="125">
        <f>IF('Indicator Date hidden'!AO90="x","x",AN$2-'Indicator Date hidden'!AO90)</f>
        <v>1</v>
      </c>
      <c r="AO89" s="125">
        <f>IF('Indicator Date hidden'!AP90="x","x",AO$2-'Indicator Date hidden'!AP90)</f>
        <v>1</v>
      </c>
      <c r="AP89" s="125">
        <f>IF('Indicator Date hidden'!AQ90="x","x",AP$2-'Indicator Date hidden'!AQ90)</f>
        <v>1</v>
      </c>
      <c r="AQ89" s="125">
        <f>IF('Indicator Date hidden'!AR90="x","x",AQ$2-'Indicator Date hidden'!AR90)</f>
        <v>0</v>
      </c>
      <c r="AR89" s="125">
        <f>IF('Indicator Date hidden'!AS90="x","x",AR$2-'Indicator Date hidden'!AS90)</f>
        <v>1</v>
      </c>
      <c r="AS89" s="125">
        <f>IF('Indicator Date hidden'!AT90="x","x",AS$2-'Indicator Date hidden'!AT90)</f>
        <v>3</v>
      </c>
      <c r="AT89" s="125">
        <f>IF('Indicator Date hidden'!AU90="x","x",AT$2-'Indicator Date hidden'!AU90)</f>
        <v>0</v>
      </c>
      <c r="AU89" s="125">
        <f>IF('Indicator Date hidden'!AV90="x","x",AU$2-'Indicator Date hidden'!AV90)</f>
        <v>0</v>
      </c>
      <c r="AV89" s="125">
        <f>IF('Indicator Date hidden'!AW90="x","x",AV$2-'Indicator Date hidden'!AW90)</f>
        <v>0</v>
      </c>
      <c r="AW89" s="125">
        <f>IF('Indicator Date hidden'!AX90="x","x",AW$2-'Indicator Date hidden'!AX90)</f>
        <v>0</v>
      </c>
      <c r="AX89" s="125">
        <f>IF('Indicator Date hidden'!AY90="x","x",AX$2-'Indicator Date hidden'!AY90)</f>
        <v>0</v>
      </c>
      <c r="AY89" s="125">
        <f>IF('Indicator Date hidden'!AZ90="x","x",AY$2-'Indicator Date hidden'!AZ90)</f>
        <v>1</v>
      </c>
      <c r="AZ89" s="125">
        <f>IF('Indicator Date hidden'!BA90="x","x",AZ$2-'Indicator Date hidden'!BA90)</f>
        <v>2</v>
      </c>
      <c r="BA89" s="125">
        <f>IF('Indicator Date hidden'!BB90="x","x",BA$2-'Indicator Date hidden'!BB90)</f>
        <v>0</v>
      </c>
      <c r="BB89" s="125">
        <f>IF('Indicator Date hidden'!BC90="x","x",BB$2-'Indicator Date hidden'!BC90)</f>
        <v>0</v>
      </c>
      <c r="BC89" s="125">
        <f>IF('Indicator Date hidden'!BD90="x","x",BC$2-'Indicator Date hidden'!BD90)</f>
        <v>0</v>
      </c>
      <c r="BD89" s="125">
        <f>IF('Indicator Date hidden'!BE90="x","x",BD$2-'Indicator Date hidden'!BE90)</f>
        <v>2</v>
      </c>
      <c r="BE89" s="125">
        <f>IF('Indicator Date hidden'!BF90="x","x",BE$2-'Indicator Date hidden'!BF90)</f>
        <v>1</v>
      </c>
      <c r="BF89" s="125">
        <f>IF('Indicator Date hidden'!BG90="x","x",BF$2-'Indicator Date hidden'!BG90)</f>
        <v>0</v>
      </c>
      <c r="BG89" s="125">
        <f>IF('Indicator Date hidden'!BH90="x","x",BG$2-'Indicator Date hidden'!BH90)</f>
        <v>0</v>
      </c>
      <c r="BH89" s="125">
        <f>IF('Indicator Date hidden'!BI90="x","x",BH$2-'Indicator Date hidden'!BI90)</f>
        <v>0</v>
      </c>
      <c r="BI89" s="125">
        <f>IF('Indicator Date hidden'!BJ90="x","x",BI$2-'Indicator Date hidden'!BJ90)</f>
        <v>0</v>
      </c>
      <c r="BJ89" s="125">
        <f>IF('Indicator Date hidden'!BK90="x","x",BJ$2-'Indicator Date hidden'!BK90)</f>
        <v>1</v>
      </c>
      <c r="BK89" s="125">
        <f>IF('Indicator Date hidden'!BL90="x","x",BK$2-'Indicator Date hidden'!BL90)</f>
        <v>1</v>
      </c>
      <c r="BL89" s="125">
        <f>IF('Indicator Date hidden'!BM90="x","x",BL$2-'Indicator Date hidden'!BM90)</f>
        <v>0</v>
      </c>
      <c r="BM89" s="125">
        <f>IF('Indicator Date hidden'!BN90="x","x",BM$2-'Indicator Date hidden'!BN90)</f>
        <v>3</v>
      </c>
      <c r="BN89" s="125">
        <f>IF('Indicator Date hidden'!BO90="x","x",BN$2-'Indicator Date hidden'!BO90)</f>
        <v>2</v>
      </c>
      <c r="BO89" s="125">
        <f>IF('Indicator Date hidden'!BP90="x","x",BO$2-'Indicator Date hidden'!BP90)</f>
        <v>1</v>
      </c>
      <c r="BP89" s="125">
        <f>IF('Indicator Date hidden'!BQ90="x","x",BP$2-'Indicator Date hidden'!BQ90)</f>
        <v>0</v>
      </c>
      <c r="BQ89" s="125">
        <f>IF('Indicator Date hidden'!BR90="x","x",BQ$2-'Indicator Date hidden'!BR90)</f>
        <v>0</v>
      </c>
      <c r="BR89" s="125">
        <f>IF('Indicator Date hidden'!BS90="x","x",BR$2-'Indicator Date hidden'!BS90)</f>
        <v>0</v>
      </c>
      <c r="BS89" s="125">
        <f>IF('Indicator Date hidden'!BT90="x","x",BS$2-'Indicator Date hidden'!BT90)</f>
        <v>4</v>
      </c>
      <c r="BT89" s="125">
        <f>IF('Indicator Date hidden'!BU90="x","x",BT$2-'Indicator Date hidden'!BU90)</f>
        <v>0</v>
      </c>
      <c r="BU89" s="125">
        <f>IF('Indicator Date hidden'!BV90="x","x",BU$2-'Indicator Date hidden'!BV90)</f>
        <v>0</v>
      </c>
      <c r="BV89" s="125">
        <f>IF('Indicator Date hidden'!BW90="x","x",BV$2-'Indicator Date hidden'!BW90)</f>
        <v>0</v>
      </c>
      <c r="BW89" s="125">
        <f>IF('Indicator Date hidden'!BX90="x","x",BW$2-'Indicator Date hidden'!BX90)</f>
        <v>0</v>
      </c>
      <c r="BX89" s="125">
        <f>IF('Indicator Date hidden'!BY90="x","x",BX$2-'Indicator Date hidden'!BY90)</f>
        <v>2</v>
      </c>
      <c r="BY89" s="3">
        <f t="shared" si="10"/>
        <v>36</v>
      </c>
      <c r="BZ89" s="126">
        <f t="shared" si="11"/>
        <v>0.48</v>
      </c>
      <c r="CA89" s="3">
        <f t="shared" si="12"/>
        <v>22</v>
      </c>
      <c r="CB89" s="126">
        <f t="shared" si="13"/>
        <v>0.91447617063905318</v>
      </c>
      <c r="CC89" s="129">
        <f t="shared" si="14"/>
        <v>0</v>
      </c>
    </row>
    <row r="90" spans="1:81" x14ac:dyDescent="0.3">
      <c r="A90" t="s">
        <v>164</v>
      </c>
      <c r="B90" s="125">
        <f>IF('Indicator Date hidden'!C91="x","x",B$2-'Indicator Date hidden'!C91)</f>
        <v>0</v>
      </c>
      <c r="C90" s="125">
        <f>IF('Indicator Date hidden'!D91="x","x",C$2-'Indicator Date hidden'!D91)</f>
        <v>0</v>
      </c>
      <c r="D90" s="125">
        <f>IF('Indicator Date hidden'!E91="x","x",D$2-'Indicator Date hidden'!E91)</f>
        <v>0</v>
      </c>
      <c r="E90" s="125">
        <f>IF('Indicator Date hidden'!F91="x","x",E$2-'Indicator Date hidden'!F91)</f>
        <v>0</v>
      </c>
      <c r="F90" s="125">
        <f>IF('Indicator Date hidden'!G91="x","x",F$2-'Indicator Date hidden'!G91)</f>
        <v>0</v>
      </c>
      <c r="G90" s="125">
        <f>IF('Indicator Date hidden'!H91="x","x",G$2-'Indicator Date hidden'!H91)</f>
        <v>0</v>
      </c>
      <c r="H90" s="125">
        <f>IF('Indicator Date hidden'!I91="x","x",H$2-'Indicator Date hidden'!I91)</f>
        <v>0</v>
      </c>
      <c r="I90" s="125">
        <f>IF('Indicator Date hidden'!J91="x","x",I$2-'Indicator Date hidden'!J91)</f>
        <v>0</v>
      </c>
      <c r="J90" s="125">
        <f>IF('Indicator Date hidden'!K91="x","x",J$2-'Indicator Date hidden'!K91)</f>
        <v>0</v>
      </c>
      <c r="K90" s="125">
        <f>IF('Indicator Date hidden'!L91="x","x",K$2-'Indicator Date hidden'!L91)</f>
        <v>0</v>
      </c>
      <c r="L90" s="125">
        <f>IF('Indicator Date hidden'!M91="x","x",L$2-'Indicator Date hidden'!M91)</f>
        <v>0</v>
      </c>
      <c r="M90" s="125">
        <f>IF('Indicator Date hidden'!N91="x","x",M$2-'Indicator Date hidden'!N91)</f>
        <v>0</v>
      </c>
      <c r="N90" s="125">
        <f>IF('Indicator Date hidden'!O91="x","x",N$2-'Indicator Date hidden'!O91)</f>
        <v>0</v>
      </c>
      <c r="O90" s="125">
        <f>IF('Indicator Date hidden'!P91="x","x",O$2-'Indicator Date hidden'!P91)</f>
        <v>0</v>
      </c>
      <c r="P90" s="125">
        <f>IF('Indicator Date hidden'!Q91="x","x",P$2-'Indicator Date hidden'!Q91)</f>
        <v>0</v>
      </c>
      <c r="Q90" s="125">
        <f>IF('Indicator Date hidden'!R91="x","x",Q$2-'Indicator Date hidden'!R91)</f>
        <v>0</v>
      </c>
      <c r="R90" s="125">
        <f>IF('Indicator Date hidden'!S91="x","x",R$2-'Indicator Date hidden'!S91)</f>
        <v>0</v>
      </c>
      <c r="S90" s="125">
        <f>IF('Indicator Date hidden'!T91="x","x",S$2-'Indicator Date hidden'!T91)</f>
        <v>0</v>
      </c>
      <c r="T90" s="125">
        <f>IF('Indicator Date hidden'!U91="x","x",T$2-'Indicator Date hidden'!U91)</f>
        <v>0</v>
      </c>
      <c r="U90" s="125">
        <f>IF('Indicator Date hidden'!V91="x","x",U$2-'Indicator Date hidden'!V91)</f>
        <v>0</v>
      </c>
      <c r="V90" s="125">
        <f>IF('Indicator Date hidden'!W91="x","x",V$2-'Indicator Date hidden'!W91)</f>
        <v>0</v>
      </c>
      <c r="W90" s="125">
        <f>IF('Indicator Date hidden'!X91="x","x",W$2-'Indicator Date hidden'!X91)</f>
        <v>0</v>
      </c>
      <c r="X90" s="125">
        <f>IF('Indicator Date hidden'!Y91="x","x",X$2-'Indicator Date hidden'!Y91)</f>
        <v>0</v>
      </c>
      <c r="Y90" s="125">
        <f>IF('Indicator Date hidden'!Z91="x","x",Y$2-'Indicator Date hidden'!Z91)</f>
        <v>0</v>
      </c>
      <c r="Z90" s="125" t="str">
        <f>IF('Indicator Date hidden'!AA91="x","x",Z$2-'Indicator Date hidden'!AA91)</f>
        <v>x</v>
      </c>
      <c r="AA90" s="125">
        <f>IF('Indicator Date hidden'!AB91="x","x",AA$2-'Indicator Date hidden'!AB91)</f>
        <v>0</v>
      </c>
      <c r="AB90" s="125" t="str">
        <f>IF('Indicator Date hidden'!AC91="x","x",AB$2-'Indicator Date hidden'!AC91)</f>
        <v>x</v>
      </c>
      <c r="AC90" s="125">
        <f>IF('Indicator Date hidden'!AD91="x","x",AC$2-'Indicator Date hidden'!AD91)</f>
        <v>4</v>
      </c>
      <c r="AD90" s="125">
        <f>IF('Indicator Date hidden'!AE91="x","x",AD$2-'Indicator Date hidden'!AE91)</f>
        <v>0</v>
      </c>
      <c r="AE90" s="125" t="str">
        <f>IF('Indicator Date hidden'!AF91="x","x",AE$2-'Indicator Date hidden'!AF91)</f>
        <v>x</v>
      </c>
      <c r="AF90" s="125">
        <f>IF('Indicator Date hidden'!AG91="x","x",AF$2-'Indicator Date hidden'!AG91)</f>
        <v>0</v>
      </c>
      <c r="AG90" s="125">
        <f>IF('Indicator Date hidden'!AH91="x","x",AG$2-'Indicator Date hidden'!AH91)</f>
        <v>0</v>
      </c>
      <c r="AH90" s="125">
        <f>IF('Indicator Date hidden'!AI91="x","x",AH$2-'Indicator Date hidden'!AI91)</f>
        <v>0</v>
      </c>
      <c r="AI90" s="125">
        <f>IF('Indicator Date hidden'!AJ91="x","x",AI$2-'Indicator Date hidden'!AJ91)</f>
        <v>1</v>
      </c>
      <c r="AJ90" s="125">
        <f>IF('Indicator Date hidden'!AK91="x","x",AJ$2-'Indicator Date hidden'!AK91)</f>
        <v>1</v>
      </c>
      <c r="AK90" s="125" t="str">
        <f>IF('Indicator Date hidden'!AL91="x","x",AK$2-'Indicator Date hidden'!AL91)</f>
        <v>x</v>
      </c>
      <c r="AL90" s="125" t="str">
        <f>IF('Indicator Date hidden'!AM91="x","x",AL$2-'Indicator Date hidden'!AM91)</f>
        <v>x</v>
      </c>
      <c r="AM90" s="125">
        <f>IF('Indicator Date hidden'!AN91="x","x",AM$2-'Indicator Date hidden'!AN91)</f>
        <v>1</v>
      </c>
      <c r="AN90" s="125">
        <f>IF('Indicator Date hidden'!AO91="x","x",AN$2-'Indicator Date hidden'!AO91)</f>
        <v>1</v>
      </c>
      <c r="AO90" s="125">
        <f>IF('Indicator Date hidden'!AP91="x","x",AO$2-'Indicator Date hidden'!AP91)</f>
        <v>1</v>
      </c>
      <c r="AP90" s="125">
        <f>IF('Indicator Date hidden'!AQ91="x","x",AP$2-'Indicator Date hidden'!AQ91)</f>
        <v>1</v>
      </c>
      <c r="AQ90" s="125">
        <f>IF('Indicator Date hidden'!AR91="x","x",AQ$2-'Indicator Date hidden'!AR91)</f>
        <v>0</v>
      </c>
      <c r="AR90" s="125">
        <f>IF('Indicator Date hidden'!AS91="x","x",AR$2-'Indicator Date hidden'!AS91)</f>
        <v>1</v>
      </c>
      <c r="AS90" s="125">
        <f>IF('Indicator Date hidden'!AT91="x","x",AS$2-'Indicator Date hidden'!AT91)</f>
        <v>8</v>
      </c>
      <c r="AT90" s="125">
        <f>IF('Indicator Date hidden'!AU91="x","x",AT$2-'Indicator Date hidden'!AU91)</f>
        <v>0</v>
      </c>
      <c r="AU90" s="125" t="str">
        <f>IF('Indicator Date hidden'!AV91="x","x",AU$2-'Indicator Date hidden'!AV91)</f>
        <v>x</v>
      </c>
      <c r="AV90" s="125" t="str">
        <f>IF('Indicator Date hidden'!AW91="x","x",AV$2-'Indicator Date hidden'!AW91)</f>
        <v>x</v>
      </c>
      <c r="AW90" s="125" t="str">
        <f>IF('Indicator Date hidden'!AX91="x","x",AW$2-'Indicator Date hidden'!AX91)</f>
        <v>x</v>
      </c>
      <c r="AX90" s="125">
        <f>IF('Indicator Date hidden'!AY91="x","x",AX$2-'Indicator Date hidden'!AY91)</f>
        <v>0</v>
      </c>
      <c r="AY90" s="125" t="str">
        <f>IF('Indicator Date hidden'!AZ91="x","x",AY$2-'Indicator Date hidden'!AZ91)</f>
        <v>x</v>
      </c>
      <c r="AZ90" s="125">
        <f>IF('Indicator Date hidden'!BA91="x","x",AZ$2-'Indicator Date hidden'!BA91)</f>
        <v>11</v>
      </c>
      <c r="BA90" s="125">
        <f>IF('Indicator Date hidden'!BB91="x","x",BA$2-'Indicator Date hidden'!BB91)</f>
        <v>0</v>
      </c>
      <c r="BB90" s="125">
        <f>IF('Indicator Date hidden'!BC91="x","x",BB$2-'Indicator Date hidden'!BC91)</f>
        <v>0</v>
      </c>
      <c r="BC90" s="125">
        <f>IF('Indicator Date hidden'!BD91="x","x",BC$2-'Indicator Date hidden'!BD91)</f>
        <v>0</v>
      </c>
      <c r="BD90" s="125" t="str">
        <f>IF('Indicator Date hidden'!BE91="x","x",BD$2-'Indicator Date hidden'!BE91)</f>
        <v>x</v>
      </c>
      <c r="BE90" s="125" t="str">
        <f>IF('Indicator Date hidden'!BF91="x","x",BE$2-'Indicator Date hidden'!BF91)</f>
        <v>x</v>
      </c>
      <c r="BF90" s="125">
        <f>IF('Indicator Date hidden'!BG91="x","x",BF$2-'Indicator Date hidden'!BG91)</f>
        <v>0</v>
      </c>
      <c r="BG90" s="125">
        <f>IF('Indicator Date hidden'!BH91="x","x",BG$2-'Indicator Date hidden'!BH91)</f>
        <v>0</v>
      </c>
      <c r="BH90" s="125">
        <f>IF('Indicator Date hidden'!BI91="x","x",BH$2-'Indicator Date hidden'!BI91)</f>
        <v>0</v>
      </c>
      <c r="BI90" s="125" t="str">
        <f>IF('Indicator Date hidden'!BJ91="x","x",BI$2-'Indicator Date hidden'!BJ91)</f>
        <v>x</v>
      </c>
      <c r="BJ90" s="125">
        <f>IF('Indicator Date hidden'!BK91="x","x",BJ$2-'Indicator Date hidden'!BK91)</f>
        <v>1</v>
      </c>
      <c r="BK90" s="125" t="str">
        <f>IF('Indicator Date hidden'!BL91="x","x",BK$2-'Indicator Date hidden'!BL91)</f>
        <v>x</v>
      </c>
      <c r="BL90" s="125">
        <f>IF('Indicator Date hidden'!BM91="x","x",BL$2-'Indicator Date hidden'!BM91)</f>
        <v>0</v>
      </c>
      <c r="BM90" s="125" t="str">
        <f>IF('Indicator Date hidden'!BN91="x","x",BM$2-'Indicator Date hidden'!BN91)</f>
        <v>x</v>
      </c>
      <c r="BN90" s="125">
        <f>IF('Indicator Date hidden'!BO91="x","x",BN$2-'Indicator Date hidden'!BO91)</f>
        <v>2</v>
      </c>
      <c r="BO90" s="125">
        <f>IF('Indicator Date hidden'!BP91="x","x",BO$2-'Indicator Date hidden'!BP91)</f>
        <v>1</v>
      </c>
      <c r="BP90" s="125">
        <f>IF('Indicator Date hidden'!BQ91="x","x",BP$2-'Indicator Date hidden'!BQ91)</f>
        <v>0</v>
      </c>
      <c r="BQ90" s="125">
        <f>IF('Indicator Date hidden'!BR91="x","x",BQ$2-'Indicator Date hidden'!BR91)</f>
        <v>0</v>
      </c>
      <c r="BR90" s="125">
        <f>IF('Indicator Date hidden'!BS91="x","x",BR$2-'Indicator Date hidden'!BS91)</f>
        <v>0</v>
      </c>
      <c r="BS90" s="125">
        <f>IF('Indicator Date hidden'!BT91="x","x",BS$2-'Indicator Date hidden'!BT91)</f>
        <v>5</v>
      </c>
      <c r="BT90" s="125">
        <f>IF('Indicator Date hidden'!BU91="x","x",BT$2-'Indicator Date hidden'!BU91)</f>
        <v>0</v>
      </c>
      <c r="BU90" s="125">
        <f>IF('Indicator Date hidden'!BV91="x","x",BU$2-'Indicator Date hidden'!BV91)</f>
        <v>0</v>
      </c>
      <c r="BV90" s="125">
        <f>IF('Indicator Date hidden'!BW91="x","x",BV$2-'Indicator Date hidden'!BW91)</f>
        <v>0</v>
      </c>
      <c r="BW90" s="125">
        <f>IF('Indicator Date hidden'!BX91="x","x",BW$2-'Indicator Date hidden'!BX91)</f>
        <v>0</v>
      </c>
      <c r="BX90" s="125">
        <f>IF('Indicator Date hidden'!BY91="x","x",BX$2-'Indicator Date hidden'!BY91)</f>
        <v>2</v>
      </c>
      <c r="BY90" s="3">
        <f t="shared" si="10"/>
        <v>41</v>
      </c>
      <c r="BZ90" s="126">
        <f t="shared" si="11"/>
        <v>0.67213114754098358</v>
      </c>
      <c r="CA90" s="3">
        <f t="shared" si="12"/>
        <v>15</v>
      </c>
      <c r="CB90" s="126">
        <f t="shared" si="13"/>
        <v>1.8793206958585567</v>
      </c>
      <c r="CC90" s="129">
        <f t="shared" si="14"/>
        <v>0</v>
      </c>
    </row>
    <row r="91" spans="1:81" x14ac:dyDescent="0.3">
      <c r="A91" t="s">
        <v>166</v>
      </c>
      <c r="B91" s="125">
        <f>IF('Indicator Date hidden'!C92="x","x",B$2-'Indicator Date hidden'!C92)</f>
        <v>0</v>
      </c>
      <c r="C91" s="125">
        <f>IF('Indicator Date hidden'!D92="x","x",C$2-'Indicator Date hidden'!D92)</f>
        <v>0</v>
      </c>
      <c r="D91" s="125">
        <f>IF('Indicator Date hidden'!E92="x","x",D$2-'Indicator Date hidden'!E92)</f>
        <v>0</v>
      </c>
      <c r="E91" s="125">
        <f>IF('Indicator Date hidden'!F92="x","x",E$2-'Indicator Date hidden'!F92)</f>
        <v>0</v>
      </c>
      <c r="F91" s="125">
        <f>IF('Indicator Date hidden'!G92="x","x",F$2-'Indicator Date hidden'!G92)</f>
        <v>0</v>
      </c>
      <c r="G91" s="125">
        <f>IF('Indicator Date hidden'!H92="x","x",G$2-'Indicator Date hidden'!H92)</f>
        <v>0</v>
      </c>
      <c r="H91" s="125">
        <f>IF('Indicator Date hidden'!I92="x","x",H$2-'Indicator Date hidden'!I92)</f>
        <v>0</v>
      </c>
      <c r="I91" s="125">
        <f>IF('Indicator Date hidden'!J92="x","x",I$2-'Indicator Date hidden'!J92)</f>
        <v>0</v>
      </c>
      <c r="J91" s="125">
        <f>IF('Indicator Date hidden'!K92="x","x",J$2-'Indicator Date hidden'!K92)</f>
        <v>0</v>
      </c>
      <c r="K91" s="125">
        <f>IF('Indicator Date hidden'!L92="x","x",K$2-'Indicator Date hidden'!L92)</f>
        <v>0</v>
      </c>
      <c r="L91" s="125">
        <f>IF('Indicator Date hidden'!M92="x","x",L$2-'Indicator Date hidden'!M92)</f>
        <v>0</v>
      </c>
      <c r="M91" s="125">
        <f>IF('Indicator Date hidden'!N92="x","x",M$2-'Indicator Date hidden'!N92)</f>
        <v>0</v>
      </c>
      <c r="N91" s="125">
        <f>IF('Indicator Date hidden'!O92="x","x",N$2-'Indicator Date hidden'!O92)</f>
        <v>0</v>
      </c>
      <c r="O91" s="125">
        <f>IF('Indicator Date hidden'!P92="x","x",O$2-'Indicator Date hidden'!P92)</f>
        <v>0</v>
      </c>
      <c r="P91" s="125">
        <f>IF('Indicator Date hidden'!Q92="x","x",P$2-'Indicator Date hidden'!Q92)</f>
        <v>0</v>
      </c>
      <c r="Q91" s="125">
        <f>IF('Indicator Date hidden'!R92="x","x",Q$2-'Indicator Date hidden'!R92)</f>
        <v>0</v>
      </c>
      <c r="R91" s="125">
        <f>IF('Indicator Date hidden'!S92="x","x",R$2-'Indicator Date hidden'!S92)</f>
        <v>0</v>
      </c>
      <c r="S91" s="125">
        <f>IF('Indicator Date hidden'!T92="x","x",S$2-'Indicator Date hidden'!T92)</f>
        <v>0</v>
      </c>
      <c r="T91" s="125">
        <f>IF('Indicator Date hidden'!U92="x","x",T$2-'Indicator Date hidden'!U92)</f>
        <v>0</v>
      </c>
      <c r="U91" s="125">
        <f>IF('Indicator Date hidden'!V92="x","x",U$2-'Indicator Date hidden'!V92)</f>
        <v>0</v>
      </c>
      <c r="V91" s="125">
        <f>IF('Indicator Date hidden'!W92="x","x",V$2-'Indicator Date hidden'!W92)</f>
        <v>0</v>
      </c>
      <c r="W91" s="125">
        <f>IF('Indicator Date hidden'!X92="x","x",W$2-'Indicator Date hidden'!X92)</f>
        <v>0</v>
      </c>
      <c r="X91" s="125">
        <f>IF('Indicator Date hidden'!Y92="x","x",X$2-'Indicator Date hidden'!Y92)</f>
        <v>0</v>
      </c>
      <c r="Y91" s="125">
        <f>IF('Indicator Date hidden'!Z92="x","x",Y$2-'Indicator Date hidden'!Z92)</f>
        <v>0</v>
      </c>
      <c r="Z91" s="125">
        <f>IF('Indicator Date hidden'!AA92="x","x",Z$2-'Indicator Date hidden'!AA92)</f>
        <v>8</v>
      </c>
      <c r="AA91" s="125">
        <f>IF('Indicator Date hidden'!AB92="x","x",AA$2-'Indicator Date hidden'!AB92)</f>
        <v>0</v>
      </c>
      <c r="AB91" s="125" t="str">
        <f>IF('Indicator Date hidden'!AC92="x","x",AB$2-'Indicator Date hidden'!AC92)</f>
        <v>x</v>
      </c>
      <c r="AC91" s="125">
        <f>IF('Indicator Date hidden'!AD92="x","x",AC$2-'Indicator Date hidden'!AD92)</f>
        <v>4</v>
      </c>
      <c r="AD91" s="125">
        <f>IF('Indicator Date hidden'!AE92="x","x",AD$2-'Indicator Date hidden'!AE92)</f>
        <v>0</v>
      </c>
      <c r="AE91" s="125" t="str">
        <f>IF('Indicator Date hidden'!AF92="x","x",AE$2-'Indicator Date hidden'!AF92)</f>
        <v>x</v>
      </c>
      <c r="AF91" s="125">
        <f>IF('Indicator Date hidden'!AG92="x","x",AF$2-'Indicator Date hidden'!AG92)</f>
        <v>0</v>
      </c>
      <c r="AG91" s="125">
        <f>IF('Indicator Date hidden'!AH92="x","x",AG$2-'Indicator Date hidden'!AH92)</f>
        <v>0</v>
      </c>
      <c r="AH91" s="125">
        <f>IF('Indicator Date hidden'!AI92="x","x",AH$2-'Indicator Date hidden'!AI92)</f>
        <v>0</v>
      </c>
      <c r="AI91" s="125">
        <f>IF('Indicator Date hidden'!AJ92="x","x",AI$2-'Indicator Date hidden'!AJ92)</f>
        <v>1</v>
      </c>
      <c r="AJ91" s="125">
        <f>IF('Indicator Date hidden'!AK92="x","x",AJ$2-'Indicator Date hidden'!AK92)</f>
        <v>1</v>
      </c>
      <c r="AK91" s="125">
        <f>IF('Indicator Date hidden'!AL92="x","x",AK$2-'Indicator Date hidden'!AL92)</f>
        <v>1</v>
      </c>
      <c r="AL91" s="125" t="str">
        <f>IF('Indicator Date hidden'!AM92="x","x",AL$2-'Indicator Date hidden'!AM92)</f>
        <v>x</v>
      </c>
      <c r="AM91" s="125">
        <f>IF('Indicator Date hidden'!AN92="x","x",AM$2-'Indicator Date hidden'!AN92)</f>
        <v>1</v>
      </c>
      <c r="AN91" s="125">
        <f>IF('Indicator Date hidden'!AO92="x","x",AN$2-'Indicator Date hidden'!AO92)</f>
        <v>1</v>
      </c>
      <c r="AO91" s="125">
        <f>IF('Indicator Date hidden'!AP92="x","x",AO$2-'Indicator Date hidden'!AP92)</f>
        <v>1</v>
      </c>
      <c r="AP91" s="125" t="str">
        <f>IF('Indicator Date hidden'!AQ92="x","x",AP$2-'Indicator Date hidden'!AQ92)</f>
        <v>x</v>
      </c>
      <c r="AQ91" s="125" t="str">
        <f>IF('Indicator Date hidden'!AR92="x","x",AQ$2-'Indicator Date hidden'!AR92)</f>
        <v>x</v>
      </c>
      <c r="AR91" s="125">
        <f>IF('Indicator Date hidden'!AS92="x","x",AR$2-'Indicator Date hidden'!AS92)</f>
        <v>1</v>
      </c>
      <c r="AS91" s="125">
        <f>IF('Indicator Date hidden'!AT92="x","x",AS$2-'Indicator Date hidden'!AT92)</f>
        <v>5</v>
      </c>
      <c r="AT91" s="125">
        <f>IF('Indicator Date hidden'!AU92="x","x",AT$2-'Indicator Date hidden'!AU92)</f>
        <v>0</v>
      </c>
      <c r="AU91" s="125" t="str">
        <f>IF('Indicator Date hidden'!AV92="x","x",AU$2-'Indicator Date hidden'!AV92)</f>
        <v>x</v>
      </c>
      <c r="AV91" s="125" t="str">
        <f>IF('Indicator Date hidden'!AW92="x","x",AV$2-'Indicator Date hidden'!AW92)</f>
        <v>x</v>
      </c>
      <c r="AW91" s="125">
        <f>IF('Indicator Date hidden'!AX92="x","x",AW$2-'Indicator Date hidden'!AX92)</f>
        <v>0</v>
      </c>
      <c r="AX91" s="125">
        <f>IF('Indicator Date hidden'!AY92="x","x",AX$2-'Indicator Date hidden'!AY92)</f>
        <v>0</v>
      </c>
      <c r="AY91" s="125">
        <f>IF('Indicator Date hidden'!AZ92="x","x",AY$2-'Indicator Date hidden'!AZ92)</f>
        <v>1</v>
      </c>
      <c r="AZ91" s="125" t="str">
        <f>IF('Indicator Date hidden'!BA92="x","x",AZ$2-'Indicator Date hidden'!BA92)</f>
        <v>x</v>
      </c>
      <c r="BA91" s="125">
        <f>IF('Indicator Date hidden'!BB92="x","x",BA$2-'Indicator Date hidden'!BB92)</f>
        <v>0</v>
      </c>
      <c r="BB91" s="125">
        <f>IF('Indicator Date hidden'!BC92="x","x",BB$2-'Indicator Date hidden'!BC92)</f>
        <v>0</v>
      </c>
      <c r="BC91" s="125">
        <f>IF('Indicator Date hidden'!BD92="x","x",BC$2-'Indicator Date hidden'!BD92)</f>
        <v>0</v>
      </c>
      <c r="BD91" s="125" t="str">
        <f>IF('Indicator Date hidden'!BE92="x","x",BD$2-'Indicator Date hidden'!BE92)</f>
        <v>x</v>
      </c>
      <c r="BE91" s="125" t="str">
        <f>IF('Indicator Date hidden'!BF92="x","x",BE$2-'Indicator Date hidden'!BF92)</f>
        <v>x</v>
      </c>
      <c r="BF91" s="125">
        <f>IF('Indicator Date hidden'!BG92="x","x",BF$2-'Indicator Date hidden'!BG92)</f>
        <v>0</v>
      </c>
      <c r="BG91" s="125">
        <f>IF('Indicator Date hidden'!BH92="x","x",BG$2-'Indicator Date hidden'!BH92)</f>
        <v>0</v>
      </c>
      <c r="BH91" s="125">
        <f>IF('Indicator Date hidden'!BI92="x","x",BH$2-'Indicator Date hidden'!BI92)</f>
        <v>0</v>
      </c>
      <c r="BI91" s="125" t="str">
        <f>IF('Indicator Date hidden'!BJ92="x","x",BI$2-'Indicator Date hidden'!BJ92)</f>
        <v>x</v>
      </c>
      <c r="BJ91" s="125">
        <f>IF('Indicator Date hidden'!BK92="x","x",BJ$2-'Indicator Date hidden'!BK92)</f>
        <v>1</v>
      </c>
      <c r="BK91" s="125">
        <f>IF('Indicator Date hidden'!BL92="x","x",BK$2-'Indicator Date hidden'!BL92)</f>
        <v>1</v>
      </c>
      <c r="BL91" s="125">
        <f>IF('Indicator Date hidden'!BM92="x","x",BL$2-'Indicator Date hidden'!BM92)</f>
        <v>0</v>
      </c>
      <c r="BM91" s="125">
        <f>IF('Indicator Date hidden'!BN92="x","x",BM$2-'Indicator Date hidden'!BN92)</f>
        <v>3</v>
      </c>
      <c r="BN91" s="125" t="str">
        <f>IF('Indicator Date hidden'!BO92="x","x",BN$2-'Indicator Date hidden'!BO92)</f>
        <v>x</v>
      </c>
      <c r="BO91" s="125">
        <f>IF('Indicator Date hidden'!BP92="x","x",BO$2-'Indicator Date hidden'!BP92)</f>
        <v>1</v>
      </c>
      <c r="BP91" s="125">
        <f>IF('Indicator Date hidden'!BQ92="x","x",BP$2-'Indicator Date hidden'!BQ92)</f>
        <v>0</v>
      </c>
      <c r="BQ91" s="125">
        <f>IF('Indicator Date hidden'!BR92="x","x",BQ$2-'Indicator Date hidden'!BR92)</f>
        <v>0</v>
      </c>
      <c r="BR91" s="125">
        <f>IF('Indicator Date hidden'!BS92="x","x",BR$2-'Indicator Date hidden'!BS92)</f>
        <v>0</v>
      </c>
      <c r="BS91" s="125">
        <f>IF('Indicator Date hidden'!BT92="x","x",BS$2-'Indicator Date hidden'!BT92)</f>
        <v>1</v>
      </c>
      <c r="BT91" s="125">
        <f>IF('Indicator Date hidden'!BU92="x","x",BT$2-'Indicator Date hidden'!BU92)</f>
        <v>0</v>
      </c>
      <c r="BU91" s="125">
        <f>IF('Indicator Date hidden'!BV92="x","x",BU$2-'Indicator Date hidden'!BV92)</f>
        <v>0</v>
      </c>
      <c r="BV91" s="125" t="str">
        <f>IF('Indicator Date hidden'!BW92="x","x",BV$2-'Indicator Date hidden'!BW92)</f>
        <v>x</v>
      </c>
      <c r="BW91" s="125" t="str">
        <f>IF('Indicator Date hidden'!BX92="x","x",BW$2-'Indicator Date hidden'!BX92)</f>
        <v>x</v>
      </c>
      <c r="BX91" s="125">
        <f>IF('Indicator Date hidden'!BY92="x","x",BX$2-'Indicator Date hidden'!BY92)</f>
        <v>2</v>
      </c>
      <c r="BY91" s="3">
        <f t="shared" si="10"/>
        <v>34</v>
      </c>
      <c r="BZ91" s="126">
        <f t="shared" si="11"/>
        <v>0.55737704918032782</v>
      </c>
      <c r="CA91" s="3">
        <f t="shared" si="12"/>
        <v>17</v>
      </c>
      <c r="CB91" s="126">
        <f t="shared" si="13"/>
        <v>1.3492510389214591</v>
      </c>
      <c r="CC91" s="129">
        <f t="shared" si="14"/>
        <v>0</v>
      </c>
    </row>
    <row r="92" spans="1:81" x14ac:dyDescent="0.3">
      <c r="A92" t="s">
        <v>297</v>
      </c>
      <c r="B92" s="125">
        <f>IF('Indicator Date hidden'!C93="x","x",B$2-'Indicator Date hidden'!C93)</f>
        <v>0</v>
      </c>
      <c r="C92" s="125">
        <f>IF('Indicator Date hidden'!D93="x","x",C$2-'Indicator Date hidden'!D93)</f>
        <v>0</v>
      </c>
      <c r="D92" s="125">
        <f>IF('Indicator Date hidden'!E93="x","x",D$2-'Indicator Date hidden'!E93)</f>
        <v>0</v>
      </c>
      <c r="E92" s="125">
        <f>IF('Indicator Date hidden'!F93="x","x",E$2-'Indicator Date hidden'!F93)</f>
        <v>0</v>
      </c>
      <c r="F92" s="125">
        <f>IF('Indicator Date hidden'!G93="x","x",F$2-'Indicator Date hidden'!G93)</f>
        <v>0</v>
      </c>
      <c r="G92" s="125">
        <f>IF('Indicator Date hidden'!H93="x","x",G$2-'Indicator Date hidden'!H93)</f>
        <v>0</v>
      </c>
      <c r="H92" s="125">
        <f>IF('Indicator Date hidden'!I93="x","x",H$2-'Indicator Date hidden'!I93)</f>
        <v>0</v>
      </c>
      <c r="I92" s="125">
        <f>IF('Indicator Date hidden'!J93="x","x",I$2-'Indicator Date hidden'!J93)</f>
        <v>0</v>
      </c>
      <c r="J92" s="125">
        <f>IF('Indicator Date hidden'!K93="x","x",J$2-'Indicator Date hidden'!K93)</f>
        <v>0</v>
      </c>
      <c r="K92" s="125">
        <f>IF('Indicator Date hidden'!L93="x","x",K$2-'Indicator Date hidden'!L93)</f>
        <v>0</v>
      </c>
      <c r="L92" s="125">
        <f>IF('Indicator Date hidden'!M93="x","x",L$2-'Indicator Date hidden'!M93)</f>
        <v>0</v>
      </c>
      <c r="M92" s="125">
        <f>IF('Indicator Date hidden'!N93="x","x",M$2-'Indicator Date hidden'!N93)</f>
        <v>0</v>
      </c>
      <c r="N92" s="125">
        <f>IF('Indicator Date hidden'!O93="x","x",N$2-'Indicator Date hidden'!O93)</f>
        <v>0</v>
      </c>
      <c r="O92" s="125">
        <f>IF('Indicator Date hidden'!P93="x","x",O$2-'Indicator Date hidden'!P93)</f>
        <v>0</v>
      </c>
      <c r="P92" s="125">
        <f>IF('Indicator Date hidden'!Q93="x","x",P$2-'Indicator Date hidden'!Q93)</f>
        <v>0</v>
      </c>
      <c r="Q92" s="125">
        <f>IF('Indicator Date hidden'!R93="x","x",Q$2-'Indicator Date hidden'!R93)</f>
        <v>0</v>
      </c>
      <c r="R92" s="125">
        <f>IF('Indicator Date hidden'!S93="x","x",R$2-'Indicator Date hidden'!S93)</f>
        <v>0</v>
      </c>
      <c r="S92" s="125">
        <f>IF('Indicator Date hidden'!T93="x","x",S$2-'Indicator Date hidden'!T93)</f>
        <v>0</v>
      </c>
      <c r="T92" s="125">
        <f>IF('Indicator Date hidden'!U93="x","x",T$2-'Indicator Date hidden'!U93)</f>
        <v>0</v>
      </c>
      <c r="U92" s="125">
        <f>IF('Indicator Date hidden'!V93="x","x",U$2-'Indicator Date hidden'!V93)</f>
        <v>0</v>
      </c>
      <c r="V92" s="125">
        <f>IF('Indicator Date hidden'!W93="x","x",V$2-'Indicator Date hidden'!W93)</f>
        <v>0</v>
      </c>
      <c r="W92" s="125">
        <f>IF('Indicator Date hidden'!X93="x","x",W$2-'Indicator Date hidden'!X93)</f>
        <v>0</v>
      </c>
      <c r="X92" s="125">
        <f>IF('Indicator Date hidden'!Y93="x","x",X$2-'Indicator Date hidden'!Y93)</f>
        <v>0</v>
      </c>
      <c r="Y92" s="125">
        <f>IF('Indicator Date hidden'!Z93="x","x",Y$2-'Indicator Date hidden'!Z93)</f>
        <v>0</v>
      </c>
      <c r="Z92" s="125" t="str">
        <f>IF('Indicator Date hidden'!AA93="x","x",Z$2-'Indicator Date hidden'!AA93)</f>
        <v>x</v>
      </c>
      <c r="AA92" s="125">
        <f>IF('Indicator Date hidden'!AB93="x","x",AA$2-'Indicator Date hidden'!AB93)</f>
        <v>0</v>
      </c>
      <c r="AB92" s="125" t="str">
        <f>IF('Indicator Date hidden'!AC93="x","x",AB$2-'Indicator Date hidden'!AC93)</f>
        <v>x</v>
      </c>
      <c r="AC92" s="125">
        <f>IF('Indicator Date hidden'!AD93="x","x",AC$2-'Indicator Date hidden'!AD93)</f>
        <v>3</v>
      </c>
      <c r="AD92" s="125">
        <f>IF('Indicator Date hidden'!AE93="x","x",AD$2-'Indicator Date hidden'!AE93)</f>
        <v>0</v>
      </c>
      <c r="AE92" s="125" t="str">
        <f>IF('Indicator Date hidden'!AF93="x","x",AE$2-'Indicator Date hidden'!AF93)</f>
        <v>x</v>
      </c>
      <c r="AF92" s="125">
        <f>IF('Indicator Date hidden'!AG93="x","x",AF$2-'Indicator Date hidden'!AG93)</f>
        <v>0</v>
      </c>
      <c r="AG92" s="125">
        <f>IF('Indicator Date hidden'!AH93="x","x",AG$2-'Indicator Date hidden'!AH93)</f>
        <v>0</v>
      </c>
      <c r="AH92" s="125">
        <f>IF('Indicator Date hidden'!AI93="x","x",AH$2-'Indicator Date hidden'!AI93)</f>
        <v>0</v>
      </c>
      <c r="AI92" s="125">
        <f>IF('Indicator Date hidden'!AJ93="x","x",AI$2-'Indicator Date hidden'!AJ93)</f>
        <v>1</v>
      </c>
      <c r="AJ92" s="125">
        <f>IF('Indicator Date hidden'!AK93="x","x",AJ$2-'Indicator Date hidden'!AK93)</f>
        <v>1</v>
      </c>
      <c r="AK92" s="125">
        <f>IF('Indicator Date hidden'!AL93="x","x",AK$2-'Indicator Date hidden'!AL93)</f>
        <v>1</v>
      </c>
      <c r="AL92" s="125" t="str">
        <f>IF('Indicator Date hidden'!AM93="x","x",AL$2-'Indicator Date hidden'!AM93)</f>
        <v>x</v>
      </c>
      <c r="AM92" s="125">
        <f>IF('Indicator Date hidden'!AN93="x","x",AM$2-'Indicator Date hidden'!AN93)</f>
        <v>1</v>
      </c>
      <c r="AN92" s="125">
        <f>IF('Indicator Date hidden'!AO93="x","x",AN$2-'Indicator Date hidden'!AO93)</f>
        <v>1</v>
      </c>
      <c r="AO92" s="125">
        <f>IF('Indicator Date hidden'!AP93="x","x",AO$2-'Indicator Date hidden'!AP93)</f>
        <v>1</v>
      </c>
      <c r="AP92" s="125" t="str">
        <f>IF('Indicator Date hidden'!AQ93="x","x",AP$2-'Indicator Date hidden'!AQ93)</f>
        <v>x</v>
      </c>
      <c r="AQ92" s="125">
        <f>IF('Indicator Date hidden'!AR93="x","x",AQ$2-'Indicator Date hidden'!AR93)</f>
        <v>0</v>
      </c>
      <c r="AR92" s="125">
        <f>IF('Indicator Date hidden'!AS93="x","x",AR$2-'Indicator Date hidden'!AS93)</f>
        <v>1</v>
      </c>
      <c r="AS92" s="125">
        <f>IF('Indicator Date hidden'!AT93="x","x",AS$2-'Indicator Date hidden'!AT93)</f>
        <v>7</v>
      </c>
      <c r="AT92" s="125">
        <f>IF('Indicator Date hidden'!AU93="x","x",AT$2-'Indicator Date hidden'!AU93)</f>
        <v>0</v>
      </c>
      <c r="AU92" s="125" t="str">
        <f>IF('Indicator Date hidden'!AV93="x","x",AU$2-'Indicator Date hidden'!AV93)</f>
        <v>x</v>
      </c>
      <c r="AV92" s="125" t="str">
        <f>IF('Indicator Date hidden'!AW93="x","x",AV$2-'Indicator Date hidden'!AW93)</f>
        <v>x</v>
      </c>
      <c r="AW92" s="125">
        <f>IF('Indicator Date hidden'!AX93="x","x",AW$2-'Indicator Date hidden'!AX93)</f>
        <v>0</v>
      </c>
      <c r="AX92" s="125">
        <f>IF('Indicator Date hidden'!AY93="x","x",AX$2-'Indicator Date hidden'!AY93)</f>
        <v>0</v>
      </c>
      <c r="AY92" s="125">
        <f>IF('Indicator Date hidden'!AZ93="x","x",AY$2-'Indicator Date hidden'!AZ93)</f>
        <v>1</v>
      </c>
      <c r="AZ92" s="125">
        <f>IF('Indicator Date hidden'!BA93="x","x",AZ$2-'Indicator Date hidden'!BA93)</f>
        <v>5</v>
      </c>
      <c r="BA92" s="125">
        <f>IF('Indicator Date hidden'!BB93="x","x",BA$2-'Indicator Date hidden'!BB93)</f>
        <v>0</v>
      </c>
      <c r="BB92" s="125">
        <f>IF('Indicator Date hidden'!BC93="x","x",BB$2-'Indicator Date hidden'!BC93)</f>
        <v>0</v>
      </c>
      <c r="BC92" s="125">
        <f>IF('Indicator Date hidden'!BD93="x","x",BC$2-'Indicator Date hidden'!BD93)</f>
        <v>0</v>
      </c>
      <c r="BD92" s="125" t="str">
        <f>IF('Indicator Date hidden'!BE93="x","x",BD$2-'Indicator Date hidden'!BE93)</f>
        <v>x</v>
      </c>
      <c r="BE92" s="125">
        <f>IF('Indicator Date hidden'!BF93="x","x",BE$2-'Indicator Date hidden'!BF93)</f>
        <v>2</v>
      </c>
      <c r="BF92" s="125">
        <f>IF('Indicator Date hidden'!BG93="x","x",BF$2-'Indicator Date hidden'!BG93)</f>
        <v>0</v>
      </c>
      <c r="BG92" s="125">
        <f>IF('Indicator Date hidden'!BH93="x","x",BG$2-'Indicator Date hidden'!BH93)</f>
        <v>0</v>
      </c>
      <c r="BH92" s="125">
        <f>IF('Indicator Date hidden'!BI93="x","x",BH$2-'Indicator Date hidden'!BI93)</f>
        <v>0</v>
      </c>
      <c r="BI92" s="125">
        <f>IF('Indicator Date hidden'!BJ93="x","x",BI$2-'Indicator Date hidden'!BJ93)</f>
        <v>2</v>
      </c>
      <c r="BJ92" s="125">
        <f>IF('Indicator Date hidden'!BK93="x","x",BJ$2-'Indicator Date hidden'!BK93)</f>
        <v>1</v>
      </c>
      <c r="BK92" s="125">
        <f>IF('Indicator Date hidden'!BL93="x","x",BK$2-'Indicator Date hidden'!BL93)</f>
        <v>1</v>
      </c>
      <c r="BL92" s="125">
        <f>IF('Indicator Date hidden'!BM93="x","x",BL$2-'Indicator Date hidden'!BM93)</f>
        <v>0</v>
      </c>
      <c r="BM92" s="125">
        <f>IF('Indicator Date hidden'!BN93="x","x",BM$2-'Indicator Date hidden'!BN93)</f>
        <v>10</v>
      </c>
      <c r="BN92" s="125">
        <f>IF('Indicator Date hidden'!BO93="x","x",BN$2-'Indicator Date hidden'!BO93)</f>
        <v>2</v>
      </c>
      <c r="BO92" s="125">
        <f>IF('Indicator Date hidden'!BP93="x","x",BO$2-'Indicator Date hidden'!BP93)</f>
        <v>1</v>
      </c>
      <c r="BP92" s="125">
        <f>IF('Indicator Date hidden'!BQ93="x","x",BP$2-'Indicator Date hidden'!BQ93)</f>
        <v>0</v>
      </c>
      <c r="BQ92" s="125">
        <f>IF('Indicator Date hidden'!BR93="x","x",BQ$2-'Indicator Date hidden'!BR93)</f>
        <v>0</v>
      </c>
      <c r="BR92" s="125">
        <f>IF('Indicator Date hidden'!BS93="x","x",BR$2-'Indicator Date hidden'!BS93)</f>
        <v>0</v>
      </c>
      <c r="BS92" s="125">
        <f>IF('Indicator Date hidden'!BT93="x","x",BS$2-'Indicator Date hidden'!BT93)</f>
        <v>1</v>
      </c>
      <c r="BT92" s="125">
        <f>IF('Indicator Date hidden'!BU93="x","x",BT$2-'Indicator Date hidden'!BU93)</f>
        <v>0</v>
      </c>
      <c r="BU92" s="125">
        <f>IF('Indicator Date hidden'!BV93="x","x",BU$2-'Indicator Date hidden'!BV93)</f>
        <v>0</v>
      </c>
      <c r="BV92" s="125">
        <f>IF('Indicator Date hidden'!BW93="x","x",BV$2-'Indicator Date hidden'!BW93)</f>
        <v>0</v>
      </c>
      <c r="BW92" s="125">
        <f>IF('Indicator Date hidden'!BX93="x","x",BW$2-'Indicator Date hidden'!BX93)</f>
        <v>0</v>
      </c>
      <c r="BX92" s="125">
        <f>IF('Indicator Date hidden'!BY93="x","x",BX$2-'Indicator Date hidden'!BY93)</f>
        <v>2</v>
      </c>
      <c r="BY92" s="3">
        <f t="shared" si="10"/>
        <v>45</v>
      </c>
      <c r="BZ92" s="126">
        <f t="shared" si="11"/>
        <v>0.67164179104477617</v>
      </c>
      <c r="CA92" s="3">
        <f t="shared" si="12"/>
        <v>20</v>
      </c>
      <c r="CB92" s="126">
        <f t="shared" si="13"/>
        <v>1.6426049542922514</v>
      </c>
      <c r="CC92" s="129">
        <f t="shared" si="14"/>
        <v>0</v>
      </c>
    </row>
    <row r="93" spans="1:81" x14ac:dyDescent="0.3">
      <c r="A93" t="s">
        <v>167</v>
      </c>
      <c r="B93" s="125">
        <f>IF('Indicator Date hidden'!C94="x","x",B$2-'Indicator Date hidden'!C94)</f>
        <v>0</v>
      </c>
      <c r="C93" s="125">
        <f>IF('Indicator Date hidden'!D94="x","x",C$2-'Indicator Date hidden'!D94)</f>
        <v>0</v>
      </c>
      <c r="D93" s="125">
        <f>IF('Indicator Date hidden'!E94="x","x",D$2-'Indicator Date hidden'!E94)</f>
        <v>0</v>
      </c>
      <c r="E93" s="125">
        <f>IF('Indicator Date hidden'!F94="x","x",E$2-'Indicator Date hidden'!F94)</f>
        <v>0</v>
      </c>
      <c r="F93" s="125">
        <f>IF('Indicator Date hidden'!G94="x","x",F$2-'Indicator Date hidden'!G94)</f>
        <v>0</v>
      </c>
      <c r="G93" s="125">
        <f>IF('Indicator Date hidden'!H94="x","x",G$2-'Indicator Date hidden'!H94)</f>
        <v>0</v>
      </c>
      <c r="H93" s="125">
        <f>IF('Indicator Date hidden'!I94="x","x",H$2-'Indicator Date hidden'!I94)</f>
        <v>0</v>
      </c>
      <c r="I93" s="125">
        <f>IF('Indicator Date hidden'!J94="x","x",I$2-'Indicator Date hidden'!J94)</f>
        <v>0</v>
      </c>
      <c r="J93" s="125">
        <f>IF('Indicator Date hidden'!K94="x","x",J$2-'Indicator Date hidden'!K94)</f>
        <v>0</v>
      </c>
      <c r="K93" s="125">
        <f>IF('Indicator Date hidden'!L94="x","x",K$2-'Indicator Date hidden'!L94)</f>
        <v>0</v>
      </c>
      <c r="L93" s="125">
        <f>IF('Indicator Date hidden'!M94="x","x",L$2-'Indicator Date hidden'!M94)</f>
        <v>0</v>
      </c>
      <c r="M93" s="125">
        <f>IF('Indicator Date hidden'!N94="x","x",M$2-'Indicator Date hidden'!N94)</f>
        <v>0</v>
      </c>
      <c r="N93" s="125">
        <f>IF('Indicator Date hidden'!O94="x","x",N$2-'Indicator Date hidden'!O94)</f>
        <v>0</v>
      </c>
      <c r="O93" s="125">
        <f>IF('Indicator Date hidden'!P94="x","x",O$2-'Indicator Date hidden'!P94)</f>
        <v>0</v>
      </c>
      <c r="P93" s="125">
        <f>IF('Indicator Date hidden'!Q94="x","x",P$2-'Indicator Date hidden'!Q94)</f>
        <v>0</v>
      </c>
      <c r="Q93" s="125">
        <f>IF('Indicator Date hidden'!R94="x","x",Q$2-'Indicator Date hidden'!R94)</f>
        <v>0</v>
      </c>
      <c r="R93" s="125">
        <f>IF('Indicator Date hidden'!S94="x","x",R$2-'Indicator Date hidden'!S94)</f>
        <v>0</v>
      </c>
      <c r="S93" s="125">
        <f>IF('Indicator Date hidden'!T94="x","x",S$2-'Indicator Date hidden'!T94)</f>
        <v>0</v>
      </c>
      <c r="T93" s="125">
        <f>IF('Indicator Date hidden'!U94="x","x",T$2-'Indicator Date hidden'!U94)</f>
        <v>0</v>
      </c>
      <c r="U93" s="125">
        <f>IF('Indicator Date hidden'!V94="x","x",U$2-'Indicator Date hidden'!V94)</f>
        <v>0</v>
      </c>
      <c r="V93" s="125">
        <f>IF('Indicator Date hidden'!W94="x","x",V$2-'Indicator Date hidden'!W94)</f>
        <v>0</v>
      </c>
      <c r="W93" s="125">
        <f>IF('Indicator Date hidden'!X94="x","x",W$2-'Indicator Date hidden'!X94)</f>
        <v>0</v>
      </c>
      <c r="X93" s="125">
        <f>IF('Indicator Date hidden'!Y94="x","x",X$2-'Indicator Date hidden'!Y94)</f>
        <v>0</v>
      </c>
      <c r="Y93" s="125">
        <f>IF('Indicator Date hidden'!Z94="x","x",Y$2-'Indicator Date hidden'!Z94)</f>
        <v>0</v>
      </c>
      <c r="Z93" s="125" t="str">
        <f>IF('Indicator Date hidden'!AA94="x","x",Z$2-'Indicator Date hidden'!AA94)</f>
        <v>x</v>
      </c>
      <c r="AA93" s="125">
        <f>IF('Indicator Date hidden'!AB94="x","x",AA$2-'Indicator Date hidden'!AB94)</f>
        <v>0</v>
      </c>
      <c r="AB93" s="125" t="str">
        <f>IF('Indicator Date hidden'!AC94="x","x",AB$2-'Indicator Date hidden'!AC94)</f>
        <v>x</v>
      </c>
      <c r="AC93" s="125">
        <f>IF('Indicator Date hidden'!AD94="x","x",AC$2-'Indicator Date hidden'!AD94)</f>
        <v>0</v>
      </c>
      <c r="AD93" s="125">
        <f>IF('Indicator Date hidden'!AE94="x","x",AD$2-'Indicator Date hidden'!AE94)</f>
        <v>0</v>
      </c>
      <c r="AE93" s="125" t="str">
        <f>IF('Indicator Date hidden'!AF94="x","x",AE$2-'Indicator Date hidden'!AF94)</f>
        <v>x</v>
      </c>
      <c r="AF93" s="125">
        <f>IF('Indicator Date hidden'!AG94="x","x",AF$2-'Indicator Date hidden'!AG94)</f>
        <v>0</v>
      </c>
      <c r="AG93" s="125">
        <f>IF('Indicator Date hidden'!AH94="x","x",AG$2-'Indicator Date hidden'!AH94)</f>
        <v>0</v>
      </c>
      <c r="AH93" s="125">
        <f>IF('Indicator Date hidden'!AI94="x","x",AH$2-'Indicator Date hidden'!AI94)</f>
        <v>0</v>
      </c>
      <c r="AI93" s="125">
        <f>IF('Indicator Date hidden'!AJ94="x","x",AI$2-'Indicator Date hidden'!AJ94)</f>
        <v>1</v>
      </c>
      <c r="AJ93" s="125">
        <f>IF('Indicator Date hidden'!AK94="x","x",AJ$2-'Indicator Date hidden'!AK94)</f>
        <v>1</v>
      </c>
      <c r="AK93" s="125">
        <f>IF('Indicator Date hidden'!AL94="x","x",AK$2-'Indicator Date hidden'!AL94)</f>
        <v>1</v>
      </c>
      <c r="AL93" s="125" t="str">
        <f>IF('Indicator Date hidden'!AM94="x","x",AL$2-'Indicator Date hidden'!AM94)</f>
        <v>x</v>
      </c>
      <c r="AM93" s="125">
        <f>IF('Indicator Date hidden'!AN94="x","x",AM$2-'Indicator Date hidden'!AN94)</f>
        <v>1</v>
      </c>
      <c r="AN93" s="125">
        <f>IF('Indicator Date hidden'!AO94="x","x",AN$2-'Indicator Date hidden'!AO94)</f>
        <v>1</v>
      </c>
      <c r="AO93" s="125">
        <f>IF('Indicator Date hidden'!AP94="x","x",AO$2-'Indicator Date hidden'!AP94)</f>
        <v>1</v>
      </c>
      <c r="AP93" s="125" t="str">
        <f>IF('Indicator Date hidden'!AQ94="x","x",AP$2-'Indicator Date hidden'!AQ94)</f>
        <v>x</v>
      </c>
      <c r="AQ93" s="125">
        <f>IF('Indicator Date hidden'!AR94="x","x",AQ$2-'Indicator Date hidden'!AR94)</f>
        <v>0</v>
      </c>
      <c r="AR93" s="125">
        <f>IF('Indicator Date hidden'!AS94="x","x",AR$2-'Indicator Date hidden'!AS94)</f>
        <v>1</v>
      </c>
      <c r="AS93" s="125">
        <f>IF('Indicator Date hidden'!AT94="x","x",AS$2-'Indicator Date hidden'!AT94)</f>
        <v>3</v>
      </c>
      <c r="AT93" s="125">
        <f>IF('Indicator Date hidden'!AU94="x","x",AT$2-'Indicator Date hidden'!AU94)</f>
        <v>0</v>
      </c>
      <c r="AU93" s="125">
        <f>IF('Indicator Date hidden'!AV94="x","x",AU$2-'Indicator Date hidden'!AV94)</f>
        <v>0</v>
      </c>
      <c r="AV93" s="125">
        <f>IF('Indicator Date hidden'!AW94="x","x",AV$2-'Indicator Date hidden'!AW94)</f>
        <v>0</v>
      </c>
      <c r="AW93" s="125" t="str">
        <f>IF('Indicator Date hidden'!AX94="x","x",AW$2-'Indicator Date hidden'!AX94)</f>
        <v>x</v>
      </c>
      <c r="AX93" s="125">
        <f>IF('Indicator Date hidden'!AY94="x","x",AX$2-'Indicator Date hidden'!AY94)</f>
        <v>0</v>
      </c>
      <c r="AY93" s="125">
        <f>IF('Indicator Date hidden'!AZ94="x","x",AY$2-'Indicator Date hidden'!AZ94)</f>
        <v>1</v>
      </c>
      <c r="AZ93" s="125" t="str">
        <f>IF('Indicator Date hidden'!BA94="x","x",AZ$2-'Indicator Date hidden'!BA94)</f>
        <v>x</v>
      </c>
      <c r="BA93" s="125">
        <f>IF('Indicator Date hidden'!BB94="x","x",BA$2-'Indicator Date hidden'!BB94)</f>
        <v>0</v>
      </c>
      <c r="BB93" s="125">
        <f>IF('Indicator Date hidden'!BC94="x","x",BB$2-'Indicator Date hidden'!BC94)</f>
        <v>0</v>
      </c>
      <c r="BC93" s="125">
        <f>IF('Indicator Date hidden'!BD94="x","x",BC$2-'Indicator Date hidden'!BD94)</f>
        <v>0</v>
      </c>
      <c r="BD93" s="125" t="str">
        <f>IF('Indicator Date hidden'!BE94="x","x",BD$2-'Indicator Date hidden'!BE94)</f>
        <v>x</v>
      </c>
      <c r="BE93" s="125">
        <f>IF('Indicator Date hidden'!BF94="x","x",BE$2-'Indicator Date hidden'!BF94)</f>
        <v>2</v>
      </c>
      <c r="BF93" s="125">
        <f>IF('Indicator Date hidden'!BG94="x","x",BF$2-'Indicator Date hidden'!BG94)</f>
        <v>0</v>
      </c>
      <c r="BG93" s="125">
        <f>IF('Indicator Date hidden'!BH94="x","x",BG$2-'Indicator Date hidden'!BH94)</f>
        <v>0</v>
      </c>
      <c r="BH93" s="125">
        <f>IF('Indicator Date hidden'!BI94="x","x",BH$2-'Indicator Date hidden'!BI94)</f>
        <v>0</v>
      </c>
      <c r="BI93" s="125" t="str">
        <f>IF('Indicator Date hidden'!BJ94="x","x",BI$2-'Indicator Date hidden'!BJ94)</f>
        <v>x</v>
      </c>
      <c r="BJ93" s="125">
        <f>IF('Indicator Date hidden'!BK94="x","x",BJ$2-'Indicator Date hidden'!BK94)</f>
        <v>1</v>
      </c>
      <c r="BK93" s="125">
        <f>IF('Indicator Date hidden'!BL94="x","x",BK$2-'Indicator Date hidden'!BL94)</f>
        <v>1</v>
      </c>
      <c r="BL93" s="125">
        <f>IF('Indicator Date hidden'!BM94="x","x",BL$2-'Indicator Date hidden'!BM94)</f>
        <v>0</v>
      </c>
      <c r="BM93" s="125">
        <f>IF('Indicator Date hidden'!BN94="x","x",BM$2-'Indicator Date hidden'!BN94)</f>
        <v>0</v>
      </c>
      <c r="BN93" s="125">
        <f>IF('Indicator Date hidden'!BO94="x","x",BN$2-'Indicator Date hidden'!BO94)</f>
        <v>2</v>
      </c>
      <c r="BO93" s="125">
        <f>IF('Indicator Date hidden'!BP94="x","x",BO$2-'Indicator Date hidden'!BP94)</f>
        <v>1</v>
      </c>
      <c r="BP93" s="125">
        <f>IF('Indicator Date hidden'!BQ94="x","x",BP$2-'Indicator Date hidden'!BQ94)</f>
        <v>0</v>
      </c>
      <c r="BQ93" s="125">
        <f>IF('Indicator Date hidden'!BR94="x","x",BQ$2-'Indicator Date hidden'!BR94)</f>
        <v>0</v>
      </c>
      <c r="BR93" s="125">
        <f>IF('Indicator Date hidden'!BS94="x","x",BR$2-'Indicator Date hidden'!BS94)</f>
        <v>0</v>
      </c>
      <c r="BS93" s="125">
        <f>IF('Indicator Date hidden'!BT94="x","x",BS$2-'Indicator Date hidden'!BT94)</f>
        <v>3</v>
      </c>
      <c r="BT93" s="125">
        <f>IF('Indicator Date hidden'!BU94="x","x",BT$2-'Indicator Date hidden'!BU94)</f>
        <v>0</v>
      </c>
      <c r="BU93" s="125">
        <f>IF('Indicator Date hidden'!BV94="x","x",BU$2-'Indicator Date hidden'!BV94)</f>
        <v>0</v>
      </c>
      <c r="BV93" s="125">
        <f>IF('Indicator Date hidden'!BW94="x","x",BV$2-'Indicator Date hidden'!BW94)</f>
        <v>0</v>
      </c>
      <c r="BW93" s="125">
        <f>IF('Indicator Date hidden'!BX94="x","x",BW$2-'Indicator Date hidden'!BX94)</f>
        <v>0</v>
      </c>
      <c r="BX93" s="125">
        <f>IF('Indicator Date hidden'!BY94="x","x",BX$2-'Indicator Date hidden'!BY94)</f>
        <v>2</v>
      </c>
      <c r="BY93" s="3">
        <f t="shared" si="10"/>
        <v>23</v>
      </c>
      <c r="BZ93" s="126">
        <f t="shared" si="11"/>
        <v>0.34848484848484851</v>
      </c>
      <c r="CA93" s="3">
        <f t="shared" si="12"/>
        <v>16</v>
      </c>
      <c r="CB93" s="126">
        <f t="shared" si="13"/>
        <v>0.70694443316898214</v>
      </c>
      <c r="CC93" s="129">
        <f t="shared" si="14"/>
        <v>0</v>
      </c>
    </row>
    <row r="94" spans="1:81" x14ac:dyDescent="0.3">
      <c r="A94" t="s">
        <v>169</v>
      </c>
      <c r="B94" s="125">
        <f>IF('Indicator Date hidden'!C95="x","x",B$2-'Indicator Date hidden'!C95)</f>
        <v>0</v>
      </c>
      <c r="C94" s="125">
        <f>IF('Indicator Date hidden'!D95="x","x",C$2-'Indicator Date hidden'!D95)</f>
        <v>0</v>
      </c>
      <c r="D94" s="125">
        <f>IF('Indicator Date hidden'!E95="x","x",D$2-'Indicator Date hidden'!E95)</f>
        <v>0</v>
      </c>
      <c r="E94" s="125">
        <f>IF('Indicator Date hidden'!F95="x","x",E$2-'Indicator Date hidden'!F95)</f>
        <v>0</v>
      </c>
      <c r="F94" s="125">
        <f>IF('Indicator Date hidden'!G95="x","x",F$2-'Indicator Date hidden'!G95)</f>
        <v>0</v>
      </c>
      <c r="G94" s="125">
        <f>IF('Indicator Date hidden'!H95="x","x",G$2-'Indicator Date hidden'!H95)</f>
        <v>0</v>
      </c>
      <c r="H94" s="125">
        <f>IF('Indicator Date hidden'!I95="x","x",H$2-'Indicator Date hidden'!I95)</f>
        <v>0</v>
      </c>
      <c r="I94" s="125">
        <f>IF('Indicator Date hidden'!J95="x","x",I$2-'Indicator Date hidden'!J95)</f>
        <v>0</v>
      </c>
      <c r="J94" s="125">
        <f>IF('Indicator Date hidden'!K95="x","x",J$2-'Indicator Date hidden'!K95)</f>
        <v>0</v>
      </c>
      <c r="K94" s="125">
        <f>IF('Indicator Date hidden'!L95="x","x",K$2-'Indicator Date hidden'!L95)</f>
        <v>0</v>
      </c>
      <c r="L94" s="125">
        <f>IF('Indicator Date hidden'!M95="x","x",L$2-'Indicator Date hidden'!M95)</f>
        <v>0</v>
      </c>
      <c r="M94" s="125">
        <f>IF('Indicator Date hidden'!N95="x","x",M$2-'Indicator Date hidden'!N95)</f>
        <v>0</v>
      </c>
      <c r="N94" s="125">
        <f>IF('Indicator Date hidden'!O95="x","x",N$2-'Indicator Date hidden'!O95)</f>
        <v>0</v>
      </c>
      <c r="O94" s="125">
        <f>IF('Indicator Date hidden'!P95="x","x",O$2-'Indicator Date hidden'!P95)</f>
        <v>0</v>
      </c>
      <c r="P94" s="125">
        <f>IF('Indicator Date hidden'!Q95="x","x",P$2-'Indicator Date hidden'!Q95)</f>
        <v>0</v>
      </c>
      <c r="Q94" s="125">
        <f>IF('Indicator Date hidden'!R95="x","x",Q$2-'Indicator Date hidden'!R95)</f>
        <v>0</v>
      </c>
      <c r="R94" s="125">
        <f>IF('Indicator Date hidden'!S95="x","x",R$2-'Indicator Date hidden'!S95)</f>
        <v>0</v>
      </c>
      <c r="S94" s="125">
        <f>IF('Indicator Date hidden'!T95="x","x",S$2-'Indicator Date hidden'!T95)</f>
        <v>0</v>
      </c>
      <c r="T94" s="125">
        <f>IF('Indicator Date hidden'!U95="x","x",T$2-'Indicator Date hidden'!U95)</f>
        <v>0</v>
      </c>
      <c r="U94" s="125">
        <f>IF('Indicator Date hidden'!V95="x","x",U$2-'Indicator Date hidden'!V95)</f>
        <v>0</v>
      </c>
      <c r="V94" s="125">
        <f>IF('Indicator Date hidden'!W95="x","x",V$2-'Indicator Date hidden'!W95)</f>
        <v>0</v>
      </c>
      <c r="W94" s="125">
        <f>IF('Indicator Date hidden'!X95="x","x",W$2-'Indicator Date hidden'!X95)</f>
        <v>0</v>
      </c>
      <c r="X94" s="125">
        <f>IF('Indicator Date hidden'!Y95="x","x",X$2-'Indicator Date hidden'!Y95)</f>
        <v>0</v>
      </c>
      <c r="Y94" s="125">
        <f>IF('Indicator Date hidden'!Z95="x","x",Y$2-'Indicator Date hidden'!Z95)</f>
        <v>0</v>
      </c>
      <c r="Z94" s="125">
        <f>IF('Indicator Date hidden'!AA95="x","x",Z$2-'Indicator Date hidden'!AA95)</f>
        <v>4</v>
      </c>
      <c r="AA94" s="125">
        <f>IF('Indicator Date hidden'!AB95="x","x",AA$2-'Indicator Date hidden'!AB95)</f>
        <v>0</v>
      </c>
      <c r="AB94" s="125">
        <f>IF('Indicator Date hidden'!AC95="x","x",AB$2-'Indicator Date hidden'!AC95)</f>
        <v>0</v>
      </c>
      <c r="AC94" s="125">
        <f>IF('Indicator Date hidden'!AD95="x","x",AC$2-'Indicator Date hidden'!AD95)</f>
        <v>0</v>
      </c>
      <c r="AD94" s="125">
        <f>IF('Indicator Date hidden'!AE95="x","x",AD$2-'Indicator Date hidden'!AE95)</f>
        <v>0</v>
      </c>
      <c r="AE94" s="125">
        <f>IF('Indicator Date hidden'!AF95="x","x",AE$2-'Indicator Date hidden'!AF95)</f>
        <v>0</v>
      </c>
      <c r="AF94" s="125">
        <f>IF('Indicator Date hidden'!AG95="x","x",AF$2-'Indicator Date hidden'!AG95)</f>
        <v>0</v>
      </c>
      <c r="AG94" s="125">
        <f>IF('Indicator Date hidden'!AH95="x","x",AG$2-'Indicator Date hidden'!AH95)</f>
        <v>0</v>
      </c>
      <c r="AH94" s="125">
        <f>IF('Indicator Date hidden'!AI95="x","x",AH$2-'Indicator Date hidden'!AI95)</f>
        <v>0</v>
      </c>
      <c r="AI94" s="125">
        <f>IF('Indicator Date hidden'!AJ95="x","x",AI$2-'Indicator Date hidden'!AJ95)</f>
        <v>1</v>
      </c>
      <c r="AJ94" s="125">
        <f>IF('Indicator Date hidden'!AK95="x","x",AJ$2-'Indicator Date hidden'!AK95)</f>
        <v>1</v>
      </c>
      <c r="AK94" s="125">
        <f>IF('Indicator Date hidden'!AL95="x","x",AK$2-'Indicator Date hidden'!AL95)</f>
        <v>1</v>
      </c>
      <c r="AL94" s="125">
        <f>IF('Indicator Date hidden'!AM95="x","x",AL$2-'Indicator Date hidden'!AM95)</f>
        <v>4</v>
      </c>
      <c r="AM94" s="125">
        <f>IF('Indicator Date hidden'!AN95="x","x",AM$2-'Indicator Date hidden'!AN95)</f>
        <v>1</v>
      </c>
      <c r="AN94" s="125">
        <f>IF('Indicator Date hidden'!AO95="x","x",AN$2-'Indicator Date hidden'!AO95)</f>
        <v>1</v>
      </c>
      <c r="AO94" s="125">
        <f>IF('Indicator Date hidden'!AP95="x","x",AO$2-'Indicator Date hidden'!AP95)</f>
        <v>1</v>
      </c>
      <c r="AP94" s="125">
        <f>IF('Indicator Date hidden'!AQ95="x","x",AP$2-'Indicator Date hidden'!AQ95)</f>
        <v>1</v>
      </c>
      <c r="AQ94" s="125">
        <f>IF('Indicator Date hidden'!AR95="x","x",AQ$2-'Indicator Date hidden'!AR95)</f>
        <v>0</v>
      </c>
      <c r="AR94" s="125">
        <f>IF('Indicator Date hidden'!AS95="x","x",AR$2-'Indicator Date hidden'!AS95)</f>
        <v>1</v>
      </c>
      <c r="AS94" s="125">
        <f>IF('Indicator Date hidden'!AT95="x","x",AS$2-'Indicator Date hidden'!AT95)</f>
        <v>3</v>
      </c>
      <c r="AT94" s="125">
        <f>IF('Indicator Date hidden'!AU95="x","x",AT$2-'Indicator Date hidden'!AU95)</f>
        <v>0</v>
      </c>
      <c r="AU94" s="125">
        <f>IF('Indicator Date hidden'!AV95="x","x",AU$2-'Indicator Date hidden'!AV95)</f>
        <v>0</v>
      </c>
      <c r="AV94" s="125">
        <f>IF('Indicator Date hidden'!AW95="x","x",AV$2-'Indicator Date hidden'!AW95)</f>
        <v>0</v>
      </c>
      <c r="AW94" s="125">
        <f>IF('Indicator Date hidden'!AX95="x","x",AW$2-'Indicator Date hidden'!AX95)</f>
        <v>0</v>
      </c>
      <c r="AX94" s="125">
        <f>IF('Indicator Date hidden'!AY95="x","x",AX$2-'Indicator Date hidden'!AY95)</f>
        <v>0</v>
      </c>
      <c r="AY94" s="125">
        <f>IF('Indicator Date hidden'!AZ95="x","x",AY$2-'Indicator Date hidden'!AZ95)</f>
        <v>1</v>
      </c>
      <c r="AZ94" s="125">
        <f>IF('Indicator Date hidden'!BA95="x","x",AZ$2-'Indicator Date hidden'!BA95)</f>
        <v>0</v>
      </c>
      <c r="BA94" s="125">
        <f>IF('Indicator Date hidden'!BB95="x","x",BA$2-'Indicator Date hidden'!BB95)</f>
        <v>0</v>
      </c>
      <c r="BB94" s="125">
        <f>IF('Indicator Date hidden'!BC95="x","x",BB$2-'Indicator Date hidden'!BC95)</f>
        <v>0</v>
      </c>
      <c r="BC94" s="125">
        <f>IF('Indicator Date hidden'!BD95="x","x",BC$2-'Indicator Date hidden'!BD95)</f>
        <v>0</v>
      </c>
      <c r="BD94" s="125" t="str">
        <f>IF('Indicator Date hidden'!BE95="x","x",BD$2-'Indicator Date hidden'!BE95)</f>
        <v>x</v>
      </c>
      <c r="BE94" s="125">
        <f>IF('Indicator Date hidden'!BF95="x","x",BE$2-'Indicator Date hidden'!BF95)</f>
        <v>2</v>
      </c>
      <c r="BF94" s="125">
        <f>IF('Indicator Date hidden'!BG95="x","x",BF$2-'Indicator Date hidden'!BG95)</f>
        <v>0</v>
      </c>
      <c r="BG94" s="125">
        <f>IF('Indicator Date hidden'!BH95="x","x",BG$2-'Indicator Date hidden'!BH95)</f>
        <v>0</v>
      </c>
      <c r="BH94" s="125">
        <f>IF('Indicator Date hidden'!BI95="x","x",BH$2-'Indicator Date hidden'!BI95)</f>
        <v>0</v>
      </c>
      <c r="BI94" s="125">
        <f>IF('Indicator Date hidden'!BJ95="x","x",BI$2-'Indicator Date hidden'!BJ95)</f>
        <v>0</v>
      </c>
      <c r="BJ94" s="125">
        <f>IF('Indicator Date hidden'!BK95="x","x",BJ$2-'Indicator Date hidden'!BK95)</f>
        <v>1</v>
      </c>
      <c r="BK94" s="125">
        <f>IF('Indicator Date hidden'!BL95="x","x",BK$2-'Indicator Date hidden'!BL95)</f>
        <v>1</v>
      </c>
      <c r="BL94" s="125">
        <f>IF('Indicator Date hidden'!BM95="x","x",BL$2-'Indicator Date hidden'!BM95)</f>
        <v>0</v>
      </c>
      <c r="BM94" s="125">
        <f>IF('Indicator Date hidden'!BN95="x","x",BM$2-'Indicator Date hidden'!BN95)</f>
        <v>3</v>
      </c>
      <c r="BN94" s="125">
        <f>IF('Indicator Date hidden'!BO95="x","x",BN$2-'Indicator Date hidden'!BO95)</f>
        <v>2</v>
      </c>
      <c r="BO94" s="125">
        <f>IF('Indicator Date hidden'!BP95="x","x",BO$2-'Indicator Date hidden'!BP95)</f>
        <v>1</v>
      </c>
      <c r="BP94" s="125">
        <f>IF('Indicator Date hidden'!BQ95="x","x",BP$2-'Indicator Date hidden'!BQ95)</f>
        <v>0</v>
      </c>
      <c r="BQ94" s="125">
        <f>IF('Indicator Date hidden'!BR95="x","x",BQ$2-'Indicator Date hidden'!BR95)</f>
        <v>0</v>
      </c>
      <c r="BR94" s="125">
        <f>IF('Indicator Date hidden'!BS95="x","x",BR$2-'Indicator Date hidden'!BS95)</f>
        <v>0</v>
      </c>
      <c r="BS94" s="125">
        <f>IF('Indicator Date hidden'!BT95="x","x",BS$2-'Indicator Date hidden'!BT95)</f>
        <v>4</v>
      </c>
      <c r="BT94" s="125">
        <f>IF('Indicator Date hidden'!BU95="x","x",BT$2-'Indicator Date hidden'!BU95)</f>
        <v>0</v>
      </c>
      <c r="BU94" s="125">
        <f>IF('Indicator Date hidden'!BV95="x","x",BU$2-'Indicator Date hidden'!BV95)</f>
        <v>0</v>
      </c>
      <c r="BV94" s="125" t="str">
        <f>IF('Indicator Date hidden'!BW95="x","x",BV$2-'Indicator Date hidden'!BW95)</f>
        <v>x</v>
      </c>
      <c r="BW94" s="125">
        <f>IF('Indicator Date hidden'!BX95="x","x",BW$2-'Indicator Date hidden'!BX95)</f>
        <v>0</v>
      </c>
      <c r="BX94" s="125">
        <f>IF('Indicator Date hidden'!BY95="x","x",BX$2-'Indicator Date hidden'!BY95)</f>
        <v>2</v>
      </c>
      <c r="BY94" s="3">
        <f t="shared" si="10"/>
        <v>36</v>
      </c>
      <c r="BZ94" s="126">
        <f t="shared" si="11"/>
        <v>0.49315068493150682</v>
      </c>
      <c r="CA94" s="3">
        <f t="shared" si="12"/>
        <v>20</v>
      </c>
      <c r="CB94" s="126">
        <f t="shared" si="13"/>
        <v>0.99482617289672914</v>
      </c>
      <c r="CC94" s="129">
        <f t="shared" si="14"/>
        <v>0</v>
      </c>
    </row>
    <row r="95" spans="1:81" x14ac:dyDescent="0.3">
      <c r="A95" t="s">
        <v>171</v>
      </c>
      <c r="B95" s="125">
        <f>IF('Indicator Date hidden'!C96="x","x",B$2-'Indicator Date hidden'!C96)</f>
        <v>0</v>
      </c>
      <c r="C95" s="125">
        <f>IF('Indicator Date hidden'!D96="x","x",C$2-'Indicator Date hidden'!D96)</f>
        <v>0</v>
      </c>
      <c r="D95" s="125">
        <f>IF('Indicator Date hidden'!E96="x","x",D$2-'Indicator Date hidden'!E96)</f>
        <v>0</v>
      </c>
      <c r="E95" s="125">
        <f>IF('Indicator Date hidden'!F96="x","x",E$2-'Indicator Date hidden'!F96)</f>
        <v>0</v>
      </c>
      <c r="F95" s="125">
        <f>IF('Indicator Date hidden'!G96="x","x",F$2-'Indicator Date hidden'!G96)</f>
        <v>0</v>
      </c>
      <c r="G95" s="125">
        <f>IF('Indicator Date hidden'!H96="x","x",G$2-'Indicator Date hidden'!H96)</f>
        <v>0</v>
      </c>
      <c r="H95" s="125">
        <f>IF('Indicator Date hidden'!I96="x","x",H$2-'Indicator Date hidden'!I96)</f>
        <v>0</v>
      </c>
      <c r="I95" s="125">
        <f>IF('Indicator Date hidden'!J96="x","x",I$2-'Indicator Date hidden'!J96)</f>
        <v>0</v>
      </c>
      <c r="J95" s="125">
        <f>IF('Indicator Date hidden'!K96="x","x",J$2-'Indicator Date hidden'!K96)</f>
        <v>0</v>
      </c>
      <c r="K95" s="125">
        <f>IF('Indicator Date hidden'!L96="x","x",K$2-'Indicator Date hidden'!L96)</f>
        <v>0</v>
      </c>
      <c r="L95" s="125">
        <f>IF('Indicator Date hidden'!M96="x","x",L$2-'Indicator Date hidden'!M96)</f>
        <v>0</v>
      </c>
      <c r="M95" s="125">
        <f>IF('Indicator Date hidden'!N96="x","x",M$2-'Indicator Date hidden'!N96)</f>
        <v>0</v>
      </c>
      <c r="N95" s="125">
        <f>IF('Indicator Date hidden'!O96="x","x",N$2-'Indicator Date hidden'!O96)</f>
        <v>0</v>
      </c>
      <c r="O95" s="125">
        <f>IF('Indicator Date hidden'!P96="x","x",O$2-'Indicator Date hidden'!P96)</f>
        <v>0</v>
      </c>
      <c r="P95" s="125">
        <f>IF('Indicator Date hidden'!Q96="x","x",P$2-'Indicator Date hidden'!Q96)</f>
        <v>0</v>
      </c>
      <c r="Q95" s="125">
        <f>IF('Indicator Date hidden'!R96="x","x",Q$2-'Indicator Date hidden'!R96)</f>
        <v>0</v>
      </c>
      <c r="R95" s="125">
        <f>IF('Indicator Date hidden'!S96="x","x",R$2-'Indicator Date hidden'!S96)</f>
        <v>0</v>
      </c>
      <c r="S95" s="125">
        <f>IF('Indicator Date hidden'!T96="x","x",S$2-'Indicator Date hidden'!T96)</f>
        <v>0</v>
      </c>
      <c r="T95" s="125">
        <f>IF('Indicator Date hidden'!U96="x","x",T$2-'Indicator Date hidden'!U96)</f>
        <v>0</v>
      </c>
      <c r="U95" s="125">
        <f>IF('Indicator Date hidden'!V96="x","x",U$2-'Indicator Date hidden'!V96)</f>
        <v>0</v>
      </c>
      <c r="V95" s="125">
        <f>IF('Indicator Date hidden'!W96="x","x",V$2-'Indicator Date hidden'!W96)</f>
        <v>0</v>
      </c>
      <c r="W95" s="125">
        <f>IF('Indicator Date hidden'!X96="x","x",W$2-'Indicator Date hidden'!X96)</f>
        <v>0</v>
      </c>
      <c r="X95" s="125">
        <f>IF('Indicator Date hidden'!Y96="x","x",X$2-'Indicator Date hidden'!Y96)</f>
        <v>0</v>
      </c>
      <c r="Y95" s="125">
        <f>IF('Indicator Date hidden'!Z96="x","x",Y$2-'Indicator Date hidden'!Z96)</f>
        <v>0</v>
      </c>
      <c r="Z95" s="125" t="str">
        <f>IF('Indicator Date hidden'!AA96="x","x",Z$2-'Indicator Date hidden'!AA96)</f>
        <v>x</v>
      </c>
      <c r="AA95" s="125">
        <f>IF('Indicator Date hidden'!AB96="x","x",AA$2-'Indicator Date hidden'!AB96)</f>
        <v>0</v>
      </c>
      <c r="AB95" s="125">
        <f>IF('Indicator Date hidden'!AC96="x","x",AB$2-'Indicator Date hidden'!AC96)</f>
        <v>0</v>
      </c>
      <c r="AC95" s="125">
        <f>IF('Indicator Date hidden'!AD96="x","x",AC$2-'Indicator Date hidden'!AD96)</f>
        <v>1</v>
      </c>
      <c r="AD95" s="125">
        <f>IF('Indicator Date hidden'!AE96="x","x",AD$2-'Indicator Date hidden'!AE96)</f>
        <v>0</v>
      </c>
      <c r="AE95" s="125">
        <f>IF('Indicator Date hidden'!AF96="x","x",AE$2-'Indicator Date hidden'!AF96)</f>
        <v>0</v>
      </c>
      <c r="AF95" s="125">
        <f>IF('Indicator Date hidden'!AG96="x","x",AF$2-'Indicator Date hidden'!AG96)</f>
        <v>0</v>
      </c>
      <c r="AG95" s="125">
        <f>IF('Indicator Date hidden'!AH96="x","x",AG$2-'Indicator Date hidden'!AH96)</f>
        <v>0</v>
      </c>
      <c r="AH95" s="125">
        <f>IF('Indicator Date hidden'!AI96="x","x",AH$2-'Indicator Date hidden'!AI96)</f>
        <v>0</v>
      </c>
      <c r="AI95" s="125">
        <f>IF('Indicator Date hidden'!AJ96="x","x",AI$2-'Indicator Date hidden'!AJ96)</f>
        <v>1</v>
      </c>
      <c r="AJ95" s="125">
        <f>IF('Indicator Date hidden'!AK96="x","x",AJ$2-'Indicator Date hidden'!AK96)</f>
        <v>1</v>
      </c>
      <c r="AK95" s="125">
        <f>IF('Indicator Date hidden'!AL96="x","x",AK$2-'Indicator Date hidden'!AL96)</f>
        <v>1</v>
      </c>
      <c r="AL95" s="125">
        <f>IF('Indicator Date hidden'!AM96="x","x",AL$2-'Indicator Date hidden'!AM96)</f>
        <v>6</v>
      </c>
      <c r="AM95" s="125">
        <f>IF('Indicator Date hidden'!AN96="x","x",AM$2-'Indicator Date hidden'!AN96)</f>
        <v>1</v>
      </c>
      <c r="AN95" s="125">
        <f>IF('Indicator Date hidden'!AO96="x","x",AN$2-'Indicator Date hidden'!AO96)</f>
        <v>1</v>
      </c>
      <c r="AO95" s="125">
        <f>IF('Indicator Date hidden'!AP96="x","x",AO$2-'Indicator Date hidden'!AP96)</f>
        <v>1</v>
      </c>
      <c r="AP95" s="125">
        <f>IF('Indicator Date hidden'!AQ96="x","x",AP$2-'Indicator Date hidden'!AQ96)</f>
        <v>1</v>
      </c>
      <c r="AQ95" s="125">
        <f>IF('Indicator Date hidden'!AR96="x","x",AQ$2-'Indicator Date hidden'!AR96)</f>
        <v>0</v>
      </c>
      <c r="AR95" s="125">
        <f>IF('Indicator Date hidden'!AS96="x","x",AR$2-'Indicator Date hidden'!AS96)</f>
        <v>1</v>
      </c>
      <c r="AS95" s="125">
        <f>IF('Indicator Date hidden'!AT96="x","x",AS$2-'Indicator Date hidden'!AT96)</f>
        <v>6</v>
      </c>
      <c r="AT95" s="125">
        <f>IF('Indicator Date hidden'!AU96="x","x",AT$2-'Indicator Date hidden'!AU96)</f>
        <v>0</v>
      </c>
      <c r="AU95" s="125">
        <f>IF('Indicator Date hidden'!AV96="x","x",AU$2-'Indicator Date hidden'!AV96)</f>
        <v>0</v>
      </c>
      <c r="AV95" s="125" t="str">
        <f>IF('Indicator Date hidden'!AW96="x","x",AV$2-'Indicator Date hidden'!AW96)</f>
        <v>x</v>
      </c>
      <c r="AW95" s="125">
        <f>IF('Indicator Date hidden'!AX96="x","x",AW$2-'Indicator Date hidden'!AX96)</f>
        <v>0</v>
      </c>
      <c r="AX95" s="125">
        <f>IF('Indicator Date hidden'!AY96="x","x",AX$2-'Indicator Date hidden'!AY96)</f>
        <v>0</v>
      </c>
      <c r="AY95" s="125">
        <f>IF('Indicator Date hidden'!AZ96="x","x",AY$2-'Indicator Date hidden'!AZ96)</f>
        <v>3</v>
      </c>
      <c r="AZ95" s="125">
        <f>IF('Indicator Date hidden'!BA96="x","x",AZ$2-'Indicator Date hidden'!BA96)</f>
        <v>5</v>
      </c>
      <c r="BA95" s="125">
        <f>IF('Indicator Date hidden'!BB96="x","x",BA$2-'Indicator Date hidden'!BB96)</f>
        <v>0</v>
      </c>
      <c r="BB95" s="125">
        <f>IF('Indicator Date hidden'!BC96="x","x",BB$2-'Indicator Date hidden'!BC96)</f>
        <v>0</v>
      </c>
      <c r="BC95" s="125">
        <f>IF('Indicator Date hidden'!BD96="x","x",BC$2-'Indicator Date hidden'!BD96)</f>
        <v>0</v>
      </c>
      <c r="BD95" s="125" t="str">
        <f>IF('Indicator Date hidden'!BE96="x","x",BD$2-'Indicator Date hidden'!BE96)</f>
        <v>x</v>
      </c>
      <c r="BE95" s="125">
        <f>IF('Indicator Date hidden'!BF96="x","x",BE$2-'Indicator Date hidden'!BF96)</f>
        <v>2</v>
      </c>
      <c r="BF95" s="125">
        <f>IF('Indicator Date hidden'!BG96="x","x",BF$2-'Indicator Date hidden'!BG96)</f>
        <v>0</v>
      </c>
      <c r="BG95" s="125">
        <f>IF('Indicator Date hidden'!BH96="x","x",BG$2-'Indicator Date hidden'!BH96)</f>
        <v>0</v>
      </c>
      <c r="BH95" s="125">
        <f>IF('Indicator Date hidden'!BI96="x","x",BH$2-'Indicator Date hidden'!BI96)</f>
        <v>0</v>
      </c>
      <c r="BI95" s="125">
        <f>IF('Indicator Date hidden'!BJ96="x","x",BI$2-'Indicator Date hidden'!BJ96)</f>
        <v>0</v>
      </c>
      <c r="BJ95" s="125">
        <f>IF('Indicator Date hidden'!BK96="x","x",BJ$2-'Indicator Date hidden'!BK96)</f>
        <v>1</v>
      </c>
      <c r="BK95" s="125">
        <f>IF('Indicator Date hidden'!BL96="x","x",BK$2-'Indicator Date hidden'!BL96)</f>
        <v>1</v>
      </c>
      <c r="BL95" s="125">
        <f>IF('Indicator Date hidden'!BM96="x","x",BL$2-'Indicator Date hidden'!BM96)</f>
        <v>0</v>
      </c>
      <c r="BM95" s="125">
        <f>IF('Indicator Date hidden'!BN96="x","x",BM$2-'Indicator Date hidden'!BN96)</f>
        <v>3</v>
      </c>
      <c r="BN95" s="125">
        <f>IF('Indicator Date hidden'!BO96="x","x",BN$2-'Indicator Date hidden'!BO96)</f>
        <v>2</v>
      </c>
      <c r="BO95" s="125">
        <f>IF('Indicator Date hidden'!BP96="x","x",BO$2-'Indicator Date hidden'!BP96)</f>
        <v>1</v>
      </c>
      <c r="BP95" s="125">
        <f>IF('Indicator Date hidden'!BQ96="x","x",BP$2-'Indicator Date hidden'!BQ96)</f>
        <v>0</v>
      </c>
      <c r="BQ95" s="125">
        <f>IF('Indicator Date hidden'!BR96="x","x",BQ$2-'Indicator Date hidden'!BR96)</f>
        <v>0</v>
      </c>
      <c r="BR95" s="125">
        <f>IF('Indicator Date hidden'!BS96="x","x",BR$2-'Indicator Date hidden'!BS96)</f>
        <v>0</v>
      </c>
      <c r="BS95" s="125">
        <f>IF('Indicator Date hidden'!BT96="x","x",BS$2-'Indicator Date hidden'!BT96)</f>
        <v>4</v>
      </c>
      <c r="BT95" s="125">
        <f>IF('Indicator Date hidden'!BU96="x","x",BT$2-'Indicator Date hidden'!BU96)</f>
        <v>0</v>
      </c>
      <c r="BU95" s="125" t="str">
        <f>IF('Indicator Date hidden'!BV96="x","x",BU$2-'Indicator Date hidden'!BV96)</f>
        <v>x</v>
      </c>
      <c r="BV95" s="125">
        <f>IF('Indicator Date hidden'!BW96="x","x",BV$2-'Indicator Date hidden'!BW96)</f>
        <v>0</v>
      </c>
      <c r="BW95" s="125">
        <f>IF('Indicator Date hidden'!BX96="x","x",BW$2-'Indicator Date hidden'!BX96)</f>
        <v>0</v>
      </c>
      <c r="BX95" s="125">
        <f>IF('Indicator Date hidden'!BY96="x","x",BX$2-'Indicator Date hidden'!BY96)</f>
        <v>2</v>
      </c>
      <c r="BY95" s="3">
        <f t="shared" si="10"/>
        <v>45</v>
      </c>
      <c r="BZ95" s="126">
        <f t="shared" si="11"/>
        <v>0.63380281690140849</v>
      </c>
      <c r="CA95" s="3">
        <f t="shared" si="12"/>
        <v>21</v>
      </c>
      <c r="CB95" s="126">
        <f t="shared" si="13"/>
        <v>1.3346881961106629</v>
      </c>
      <c r="CC95" s="129">
        <f t="shared" si="14"/>
        <v>0</v>
      </c>
    </row>
    <row r="96" spans="1:81" x14ac:dyDescent="0.3">
      <c r="A96" t="s">
        <v>172</v>
      </c>
      <c r="B96" s="125">
        <f>IF('Indicator Date hidden'!C97="x","x",B$2-'Indicator Date hidden'!C97)</f>
        <v>0</v>
      </c>
      <c r="C96" s="125">
        <f>IF('Indicator Date hidden'!D97="x","x",C$2-'Indicator Date hidden'!D97)</f>
        <v>0</v>
      </c>
      <c r="D96" s="125">
        <f>IF('Indicator Date hidden'!E97="x","x",D$2-'Indicator Date hidden'!E97)</f>
        <v>0</v>
      </c>
      <c r="E96" s="125">
        <f>IF('Indicator Date hidden'!F97="x","x",E$2-'Indicator Date hidden'!F97)</f>
        <v>0</v>
      </c>
      <c r="F96" s="125">
        <f>IF('Indicator Date hidden'!G97="x","x",F$2-'Indicator Date hidden'!G97)</f>
        <v>0</v>
      </c>
      <c r="G96" s="125">
        <f>IF('Indicator Date hidden'!H97="x","x",G$2-'Indicator Date hidden'!H97)</f>
        <v>0</v>
      </c>
      <c r="H96" s="125">
        <f>IF('Indicator Date hidden'!I97="x","x",H$2-'Indicator Date hidden'!I97)</f>
        <v>0</v>
      </c>
      <c r="I96" s="125">
        <f>IF('Indicator Date hidden'!J97="x","x",I$2-'Indicator Date hidden'!J97)</f>
        <v>0</v>
      </c>
      <c r="J96" s="125">
        <f>IF('Indicator Date hidden'!K97="x","x",J$2-'Indicator Date hidden'!K97)</f>
        <v>0</v>
      </c>
      <c r="K96" s="125">
        <f>IF('Indicator Date hidden'!L97="x","x",K$2-'Indicator Date hidden'!L97)</f>
        <v>0</v>
      </c>
      <c r="L96" s="125">
        <f>IF('Indicator Date hidden'!M97="x","x",L$2-'Indicator Date hidden'!M97)</f>
        <v>0</v>
      </c>
      <c r="M96" s="125">
        <f>IF('Indicator Date hidden'!N97="x","x",M$2-'Indicator Date hidden'!N97)</f>
        <v>0</v>
      </c>
      <c r="N96" s="125">
        <f>IF('Indicator Date hidden'!O97="x","x",N$2-'Indicator Date hidden'!O97)</f>
        <v>0</v>
      </c>
      <c r="O96" s="125">
        <f>IF('Indicator Date hidden'!P97="x","x",O$2-'Indicator Date hidden'!P97)</f>
        <v>0</v>
      </c>
      <c r="P96" s="125">
        <f>IF('Indicator Date hidden'!Q97="x","x",P$2-'Indicator Date hidden'!Q97)</f>
        <v>0</v>
      </c>
      <c r="Q96" s="125">
        <f>IF('Indicator Date hidden'!R97="x","x",Q$2-'Indicator Date hidden'!R97)</f>
        <v>0</v>
      </c>
      <c r="R96" s="125">
        <f>IF('Indicator Date hidden'!S97="x","x",R$2-'Indicator Date hidden'!S97)</f>
        <v>0</v>
      </c>
      <c r="S96" s="125">
        <f>IF('Indicator Date hidden'!T97="x","x",S$2-'Indicator Date hidden'!T97)</f>
        <v>0</v>
      </c>
      <c r="T96" s="125">
        <f>IF('Indicator Date hidden'!U97="x","x",T$2-'Indicator Date hidden'!U97)</f>
        <v>0</v>
      </c>
      <c r="U96" s="125">
        <f>IF('Indicator Date hidden'!V97="x","x",U$2-'Indicator Date hidden'!V97)</f>
        <v>0</v>
      </c>
      <c r="V96" s="125">
        <f>IF('Indicator Date hidden'!W97="x","x",V$2-'Indicator Date hidden'!W97)</f>
        <v>0</v>
      </c>
      <c r="W96" s="125">
        <f>IF('Indicator Date hidden'!X97="x","x",W$2-'Indicator Date hidden'!X97)</f>
        <v>0</v>
      </c>
      <c r="X96" s="125">
        <f>IF('Indicator Date hidden'!Y97="x","x",X$2-'Indicator Date hidden'!Y97)</f>
        <v>0</v>
      </c>
      <c r="Y96" s="125">
        <f>IF('Indicator Date hidden'!Z97="x","x",Y$2-'Indicator Date hidden'!Z97)</f>
        <v>0</v>
      </c>
      <c r="Z96" s="125">
        <f>IF('Indicator Date hidden'!AA97="x","x",Z$2-'Indicator Date hidden'!AA97)</f>
        <v>5</v>
      </c>
      <c r="AA96" s="125">
        <f>IF('Indicator Date hidden'!AB97="x","x",AA$2-'Indicator Date hidden'!AB97)</f>
        <v>0</v>
      </c>
      <c r="AB96" s="125" t="str">
        <f>IF('Indicator Date hidden'!AC97="x","x",AB$2-'Indicator Date hidden'!AC97)</f>
        <v>x</v>
      </c>
      <c r="AC96" s="125">
        <f>IF('Indicator Date hidden'!AD97="x","x",AC$2-'Indicator Date hidden'!AD97)</f>
        <v>0</v>
      </c>
      <c r="AD96" s="125">
        <f>IF('Indicator Date hidden'!AE97="x","x",AD$2-'Indicator Date hidden'!AE97)</f>
        <v>0</v>
      </c>
      <c r="AE96" s="125" t="str">
        <f>IF('Indicator Date hidden'!AF97="x","x",AE$2-'Indicator Date hidden'!AF97)</f>
        <v>x</v>
      </c>
      <c r="AF96" s="125">
        <f>IF('Indicator Date hidden'!AG97="x","x",AF$2-'Indicator Date hidden'!AG97)</f>
        <v>0</v>
      </c>
      <c r="AG96" s="125">
        <f>IF('Indicator Date hidden'!AH97="x","x",AG$2-'Indicator Date hidden'!AH97)</f>
        <v>0</v>
      </c>
      <c r="AH96" s="125">
        <f>IF('Indicator Date hidden'!AI97="x","x",AH$2-'Indicator Date hidden'!AI97)</f>
        <v>0</v>
      </c>
      <c r="AI96" s="125">
        <f>IF('Indicator Date hidden'!AJ97="x","x",AI$2-'Indicator Date hidden'!AJ97)</f>
        <v>1</v>
      </c>
      <c r="AJ96" s="125">
        <f>IF('Indicator Date hidden'!AK97="x","x",AJ$2-'Indicator Date hidden'!AK97)</f>
        <v>1</v>
      </c>
      <c r="AK96" s="125">
        <f>IF('Indicator Date hidden'!AL97="x","x",AK$2-'Indicator Date hidden'!AL97)</f>
        <v>1</v>
      </c>
      <c r="AL96" s="125" t="str">
        <f>IF('Indicator Date hidden'!AM97="x","x",AL$2-'Indicator Date hidden'!AM97)</f>
        <v>x</v>
      </c>
      <c r="AM96" s="125">
        <f>IF('Indicator Date hidden'!AN97="x","x",AM$2-'Indicator Date hidden'!AN97)</f>
        <v>1</v>
      </c>
      <c r="AN96" s="125">
        <f>IF('Indicator Date hidden'!AO97="x","x",AN$2-'Indicator Date hidden'!AO97)</f>
        <v>1</v>
      </c>
      <c r="AO96" s="125">
        <f>IF('Indicator Date hidden'!AP97="x","x",AO$2-'Indicator Date hidden'!AP97)</f>
        <v>1</v>
      </c>
      <c r="AP96" s="125" t="str">
        <f>IF('Indicator Date hidden'!AQ97="x","x",AP$2-'Indicator Date hidden'!AQ97)</f>
        <v>x</v>
      </c>
      <c r="AQ96" s="125">
        <f>IF('Indicator Date hidden'!AR97="x","x",AQ$2-'Indicator Date hidden'!AR97)</f>
        <v>0</v>
      </c>
      <c r="AR96" s="125">
        <f>IF('Indicator Date hidden'!AS97="x","x",AR$2-'Indicator Date hidden'!AS97)</f>
        <v>1</v>
      </c>
      <c r="AS96" s="125" t="str">
        <f>IF('Indicator Date hidden'!AT97="x","x",AS$2-'Indicator Date hidden'!AT97)</f>
        <v>x</v>
      </c>
      <c r="AT96" s="125">
        <f>IF('Indicator Date hidden'!AU97="x","x",AT$2-'Indicator Date hidden'!AU97)</f>
        <v>0</v>
      </c>
      <c r="AU96" s="125">
        <f>IF('Indicator Date hidden'!AV97="x","x",AU$2-'Indicator Date hidden'!AV97)</f>
        <v>1</v>
      </c>
      <c r="AV96" s="125" t="str">
        <f>IF('Indicator Date hidden'!AW97="x","x",AV$2-'Indicator Date hidden'!AW97)</f>
        <v>x</v>
      </c>
      <c r="AW96" s="125" t="str">
        <f>IF('Indicator Date hidden'!AX97="x","x",AW$2-'Indicator Date hidden'!AX97)</f>
        <v>x</v>
      </c>
      <c r="AX96" s="125">
        <f>IF('Indicator Date hidden'!AY97="x","x",AX$2-'Indicator Date hidden'!AY97)</f>
        <v>0</v>
      </c>
      <c r="AY96" s="125">
        <f>IF('Indicator Date hidden'!AZ97="x","x",AY$2-'Indicator Date hidden'!AZ97)</f>
        <v>1</v>
      </c>
      <c r="AZ96" s="125">
        <f>IF('Indicator Date hidden'!BA97="x","x",AZ$2-'Indicator Date hidden'!BA97)</f>
        <v>2</v>
      </c>
      <c r="BA96" s="125">
        <f>IF('Indicator Date hidden'!BB97="x","x",BA$2-'Indicator Date hidden'!BB97)</f>
        <v>0</v>
      </c>
      <c r="BB96" s="125">
        <f>IF('Indicator Date hidden'!BC97="x","x",BB$2-'Indicator Date hidden'!BC97)</f>
        <v>0</v>
      </c>
      <c r="BC96" s="125">
        <f>IF('Indicator Date hidden'!BD97="x","x",BC$2-'Indicator Date hidden'!BD97)</f>
        <v>0</v>
      </c>
      <c r="BD96" s="125" t="str">
        <f>IF('Indicator Date hidden'!BE97="x","x",BD$2-'Indicator Date hidden'!BE97)</f>
        <v>x</v>
      </c>
      <c r="BE96" s="125">
        <f>IF('Indicator Date hidden'!BF97="x","x",BE$2-'Indicator Date hidden'!BF97)</f>
        <v>2</v>
      </c>
      <c r="BF96" s="125">
        <f>IF('Indicator Date hidden'!BG97="x","x",BF$2-'Indicator Date hidden'!BG97)</f>
        <v>0</v>
      </c>
      <c r="BG96" s="125">
        <f>IF('Indicator Date hidden'!BH97="x","x",BG$2-'Indicator Date hidden'!BH97)</f>
        <v>0</v>
      </c>
      <c r="BH96" s="125">
        <f>IF('Indicator Date hidden'!BI97="x","x",BH$2-'Indicator Date hidden'!BI97)</f>
        <v>0</v>
      </c>
      <c r="BI96" s="125" t="str">
        <f>IF('Indicator Date hidden'!BJ97="x","x",BI$2-'Indicator Date hidden'!BJ97)</f>
        <v>x</v>
      </c>
      <c r="BJ96" s="125">
        <f>IF('Indicator Date hidden'!BK97="x","x",BJ$2-'Indicator Date hidden'!BK97)</f>
        <v>1</v>
      </c>
      <c r="BK96" s="125">
        <f>IF('Indicator Date hidden'!BL97="x","x",BK$2-'Indicator Date hidden'!BL97)</f>
        <v>1</v>
      </c>
      <c r="BL96" s="125">
        <f>IF('Indicator Date hidden'!BM97="x","x",BL$2-'Indicator Date hidden'!BM97)</f>
        <v>0</v>
      </c>
      <c r="BM96" s="125">
        <f>IF('Indicator Date hidden'!BN97="x","x",BM$2-'Indicator Date hidden'!BN97)</f>
        <v>3</v>
      </c>
      <c r="BN96" s="125">
        <f>IF('Indicator Date hidden'!BO97="x","x",BN$2-'Indicator Date hidden'!BO97)</f>
        <v>2</v>
      </c>
      <c r="BO96" s="125">
        <f>IF('Indicator Date hidden'!BP97="x","x",BO$2-'Indicator Date hidden'!BP97)</f>
        <v>1</v>
      </c>
      <c r="BP96" s="125">
        <f>IF('Indicator Date hidden'!BQ97="x","x",BP$2-'Indicator Date hidden'!BQ97)</f>
        <v>0</v>
      </c>
      <c r="BQ96" s="125">
        <f>IF('Indicator Date hidden'!BR97="x","x",BQ$2-'Indicator Date hidden'!BR97)</f>
        <v>0</v>
      </c>
      <c r="BR96" s="125">
        <f>IF('Indicator Date hidden'!BS97="x","x",BR$2-'Indicator Date hidden'!BS97)</f>
        <v>0</v>
      </c>
      <c r="BS96" s="125">
        <f>IF('Indicator Date hidden'!BT97="x","x",BS$2-'Indicator Date hidden'!BT97)</f>
        <v>2</v>
      </c>
      <c r="BT96" s="125">
        <f>IF('Indicator Date hidden'!BU97="x","x",BT$2-'Indicator Date hidden'!BU97)</f>
        <v>0</v>
      </c>
      <c r="BU96" s="125">
        <f>IF('Indicator Date hidden'!BV97="x","x",BU$2-'Indicator Date hidden'!BV97)</f>
        <v>0</v>
      </c>
      <c r="BV96" s="125">
        <f>IF('Indicator Date hidden'!BW97="x","x",BV$2-'Indicator Date hidden'!BW97)</f>
        <v>0</v>
      </c>
      <c r="BW96" s="125">
        <f>IF('Indicator Date hidden'!BX97="x","x",BW$2-'Indicator Date hidden'!BX97)</f>
        <v>0</v>
      </c>
      <c r="BX96" s="125">
        <f>IF('Indicator Date hidden'!BY97="x","x",BX$2-'Indicator Date hidden'!BY97)</f>
        <v>2</v>
      </c>
      <c r="BY96" s="3">
        <f t="shared" si="10"/>
        <v>30</v>
      </c>
      <c r="BZ96" s="126">
        <f t="shared" si="11"/>
        <v>0.45454545454545453</v>
      </c>
      <c r="CA96" s="3">
        <f t="shared" si="12"/>
        <v>19</v>
      </c>
      <c r="CB96" s="126">
        <f t="shared" si="13"/>
        <v>0.89072354283024657</v>
      </c>
      <c r="CC96" s="129">
        <f t="shared" si="14"/>
        <v>0</v>
      </c>
    </row>
    <row r="97" spans="1:81" x14ac:dyDescent="0.3">
      <c r="A97" t="s">
        <v>173</v>
      </c>
      <c r="B97" s="125">
        <f>IF('Indicator Date hidden'!C98="x","x",B$2-'Indicator Date hidden'!C98)</f>
        <v>0</v>
      </c>
      <c r="C97" s="125">
        <f>IF('Indicator Date hidden'!D98="x","x",C$2-'Indicator Date hidden'!D98)</f>
        <v>0</v>
      </c>
      <c r="D97" s="125">
        <f>IF('Indicator Date hidden'!E98="x","x",D$2-'Indicator Date hidden'!E98)</f>
        <v>0</v>
      </c>
      <c r="E97" s="125">
        <f>IF('Indicator Date hidden'!F98="x","x",E$2-'Indicator Date hidden'!F98)</f>
        <v>0</v>
      </c>
      <c r="F97" s="125">
        <f>IF('Indicator Date hidden'!G98="x","x",F$2-'Indicator Date hidden'!G98)</f>
        <v>0</v>
      </c>
      <c r="G97" s="125">
        <f>IF('Indicator Date hidden'!H98="x","x",G$2-'Indicator Date hidden'!H98)</f>
        <v>0</v>
      </c>
      <c r="H97" s="125">
        <f>IF('Indicator Date hidden'!I98="x","x",H$2-'Indicator Date hidden'!I98)</f>
        <v>0</v>
      </c>
      <c r="I97" s="125">
        <f>IF('Indicator Date hidden'!J98="x","x",I$2-'Indicator Date hidden'!J98)</f>
        <v>0</v>
      </c>
      <c r="J97" s="125">
        <f>IF('Indicator Date hidden'!K98="x","x",J$2-'Indicator Date hidden'!K98)</f>
        <v>0</v>
      </c>
      <c r="K97" s="125">
        <f>IF('Indicator Date hidden'!L98="x","x",K$2-'Indicator Date hidden'!L98)</f>
        <v>0</v>
      </c>
      <c r="L97" s="125">
        <f>IF('Indicator Date hidden'!M98="x","x",L$2-'Indicator Date hidden'!M98)</f>
        <v>0</v>
      </c>
      <c r="M97" s="125">
        <f>IF('Indicator Date hidden'!N98="x","x",M$2-'Indicator Date hidden'!N98)</f>
        <v>0</v>
      </c>
      <c r="N97" s="125">
        <f>IF('Indicator Date hidden'!O98="x","x",N$2-'Indicator Date hidden'!O98)</f>
        <v>0</v>
      </c>
      <c r="O97" s="125">
        <f>IF('Indicator Date hidden'!P98="x","x",O$2-'Indicator Date hidden'!P98)</f>
        <v>0</v>
      </c>
      <c r="P97" s="125">
        <f>IF('Indicator Date hidden'!Q98="x","x",P$2-'Indicator Date hidden'!Q98)</f>
        <v>0</v>
      </c>
      <c r="Q97" s="125">
        <f>IF('Indicator Date hidden'!R98="x","x",Q$2-'Indicator Date hidden'!R98)</f>
        <v>0</v>
      </c>
      <c r="R97" s="125">
        <f>IF('Indicator Date hidden'!S98="x","x",R$2-'Indicator Date hidden'!S98)</f>
        <v>0</v>
      </c>
      <c r="S97" s="125">
        <f>IF('Indicator Date hidden'!T98="x","x",S$2-'Indicator Date hidden'!T98)</f>
        <v>0</v>
      </c>
      <c r="T97" s="125">
        <f>IF('Indicator Date hidden'!U98="x","x",T$2-'Indicator Date hidden'!U98)</f>
        <v>0</v>
      </c>
      <c r="U97" s="125">
        <f>IF('Indicator Date hidden'!V98="x","x",U$2-'Indicator Date hidden'!V98)</f>
        <v>0</v>
      </c>
      <c r="V97" s="125">
        <f>IF('Indicator Date hidden'!W98="x","x",V$2-'Indicator Date hidden'!W98)</f>
        <v>0</v>
      </c>
      <c r="W97" s="125">
        <f>IF('Indicator Date hidden'!X98="x","x",W$2-'Indicator Date hidden'!X98)</f>
        <v>0</v>
      </c>
      <c r="X97" s="125">
        <f>IF('Indicator Date hidden'!Y98="x","x",X$2-'Indicator Date hidden'!Y98)</f>
        <v>0</v>
      </c>
      <c r="Y97" s="125">
        <f>IF('Indicator Date hidden'!Z98="x","x",Y$2-'Indicator Date hidden'!Z98)</f>
        <v>0</v>
      </c>
      <c r="Z97" s="125" t="str">
        <f>IF('Indicator Date hidden'!AA98="x","x",Z$2-'Indicator Date hidden'!AA98)</f>
        <v>x</v>
      </c>
      <c r="AA97" s="125">
        <f>IF('Indicator Date hidden'!AB98="x","x",AA$2-'Indicator Date hidden'!AB98)</f>
        <v>0</v>
      </c>
      <c r="AB97" s="125" t="str">
        <f>IF('Indicator Date hidden'!AC98="x","x",AB$2-'Indicator Date hidden'!AC98)</f>
        <v>x</v>
      </c>
      <c r="AC97" s="125">
        <f>IF('Indicator Date hidden'!AD98="x","x",AC$2-'Indicator Date hidden'!AD98)</f>
        <v>4</v>
      </c>
      <c r="AD97" s="125">
        <f>IF('Indicator Date hidden'!AE98="x","x",AD$2-'Indicator Date hidden'!AE98)</f>
        <v>0</v>
      </c>
      <c r="AE97" s="125">
        <f>IF('Indicator Date hidden'!AF98="x","x",AE$2-'Indicator Date hidden'!AF98)</f>
        <v>1</v>
      </c>
      <c r="AF97" s="125">
        <f>IF('Indicator Date hidden'!AG98="x","x",AF$2-'Indicator Date hidden'!AG98)</f>
        <v>0</v>
      </c>
      <c r="AG97" s="125">
        <f>IF('Indicator Date hidden'!AH98="x","x",AG$2-'Indicator Date hidden'!AH98)</f>
        <v>0</v>
      </c>
      <c r="AH97" s="125">
        <f>IF('Indicator Date hidden'!AI98="x","x",AH$2-'Indicator Date hidden'!AI98)</f>
        <v>0</v>
      </c>
      <c r="AI97" s="125">
        <f>IF('Indicator Date hidden'!AJ98="x","x",AI$2-'Indicator Date hidden'!AJ98)</f>
        <v>1</v>
      </c>
      <c r="AJ97" s="125">
        <f>IF('Indicator Date hidden'!AK98="x","x",AJ$2-'Indicator Date hidden'!AK98)</f>
        <v>1</v>
      </c>
      <c r="AK97" s="125">
        <f>IF('Indicator Date hidden'!AL98="x","x",AK$2-'Indicator Date hidden'!AL98)</f>
        <v>1</v>
      </c>
      <c r="AL97" s="125" t="str">
        <f>IF('Indicator Date hidden'!AM98="x","x",AL$2-'Indicator Date hidden'!AM98)</f>
        <v>x</v>
      </c>
      <c r="AM97" s="125">
        <f>IF('Indicator Date hidden'!AN98="x","x",AM$2-'Indicator Date hidden'!AN98)</f>
        <v>1</v>
      </c>
      <c r="AN97" s="125">
        <f>IF('Indicator Date hidden'!AO98="x","x",AN$2-'Indicator Date hidden'!AO98)</f>
        <v>1</v>
      </c>
      <c r="AO97" s="125">
        <f>IF('Indicator Date hidden'!AP98="x","x",AO$2-'Indicator Date hidden'!AP98)</f>
        <v>1</v>
      </c>
      <c r="AP97" s="125">
        <f>IF('Indicator Date hidden'!AQ98="x","x",AP$2-'Indicator Date hidden'!AQ98)</f>
        <v>1</v>
      </c>
      <c r="AQ97" s="125">
        <f>IF('Indicator Date hidden'!AR98="x","x",AQ$2-'Indicator Date hidden'!AR98)</f>
        <v>0</v>
      </c>
      <c r="AR97" s="125">
        <f>IF('Indicator Date hidden'!AS98="x","x",AR$2-'Indicator Date hidden'!AS98)</f>
        <v>1</v>
      </c>
      <c r="AS97" s="125" t="str">
        <f>IF('Indicator Date hidden'!AT98="x","x",AS$2-'Indicator Date hidden'!AT98)</f>
        <v>x</v>
      </c>
      <c r="AT97" s="125">
        <f>IF('Indicator Date hidden'!AU98="x","x",AT$2-'Indicator Date hidden'!AU98)</f>
        <v>0</v>
      </c>
      <c r="AU97" s="125">
        <f>IF('Indicator Date hidden'!AV98="x","x",AU$2-'Indicator Date hidden'!AV98)</f>
        <v>0</v>
      </c>
      <c r="AV97" s="125">
        <f>IF('Indicator Date hidden'!AW98="x","x",AV$2-'Indicator Date hidden'!AW98)</f>
        <v>0</v>
      </c>
      <c r="AW97" s="125" t="str">
        <f>IF('Indicator Date hidden'!AX98="x","x",AW$2-'Indicator Date hidden'!AX98)</f>
        <v>x</v>
      </c>
      <c r="AX97" s="125">
        <f>IF('Indicator Date hidden'!AY98="x","x",AX$2-'Indicator Date hidden'!AY98)</f>
        <v>0</v>
      </c>
      <c r="AY97" s="125">
        <f>IF('Indicator Date hidden'!AZ98="x","x",AY$2-'Indicator Date hidden'!AZ98)</f>
        <v>1</v>
      </c>
      <c r="AZ97" s="125">
        <f>IF('Indicator Date hidden'!BA98="x","x",AZ$2-'Indicator Date hidden'!BA98)</f>
        <v>6</v>
      </c>
      <c r="BA97" s="125">
        <f>IF('Indicator Date hidden'!BB98="x","x",BA$2-'Indicator Date hidden'!BB98)</f>
        <v>0</v>
      </c>
      <c r="BB97" s="125">
        <f>IF('Indicator Date hidden'!BC98="x","x",BB$2-'Indicator Date hidden'!BC98)</f>
        <v>0</v>
      </c>
      <c r="BC97" s="125">
        <f>IF('Indicator Date hidden'!BD98="x","x",BC$2-'Indicator Date hidden'!BD98)</f>
        <v>0</v>
      </c>
      <c r="BD97" s="125">
        <f>IF('Indicator Date hidden'!BE98="x","x",BD$2-'Indicator Date hidden'!BE98)</f>
        <v>2</v>
      </c>
      <c r="BE97" s="125">
        <f>IF('Indicator Date hidden'!BF98="x","x",BE$2-'Indicator Date hidden'!BF98)</f>
        <v>1</v>
      </c>
      <c r="BF97" s="125">
        <f>IF('Indicator Date hidden'!BG98="x","x",BF$2-'Indicator Date hidden'!BG98)</f>
        <v>0</v>
      </c>
      <c r="BG97" s="125">
        <f>IF('Indicator Date hidden'!BH98="x","x",BG$2-'Indicator Date hidden'!BH98)</f>
        <v>0</v>
      </c>
      <c r="BH97" s="125">
        <f>IF('Indicator Date hidden'!BI98="x","x",BH$2-'Indicator Date hidden'!BI98)</f>
        <v>0</v>
      </c>
      <c r="BI97" s="125">
        <f>IF('Indicator Date hidden'!BJ98="x","x",BI$2-'Indicator Date hidden'!BJ98)</f>
        <v>0</v>
      </c>
      <c r="BJ97" s="125">
        <f>IF('Indicator Date hidden'!BK98="x","x",BJ$2-'Indicator Date hidden'!BK98)</f>
        <v>1</v>
      </c>
      <c r="BK97" s="125">
        <f>IF('Indicator Date hidden'!BL98="x","x",BK$2-'Indicator Date hidden'!BL98)</f>
        <v>1</v>
      </c>
      <c r="BL97" s="125">
        <f>IF('Indicator Date hidden'!BM98="x","x",BL$2-'Indicator Date hidden'!BM98)</f>
        <v>0</v>
      </c>
      <c r="BM97" s="125">
        <f>IF('Indicator Date hidden'!BN98="x","x",BM$2-'Indicator Date hidden'!BN98)</f>
        <v>3</v>
      </c>
      <c r="BN97" s="125">
        <f>IF('Indicator Date hidden'!BO98="x","x",BN$2-'Indicator Date hidden'!BO98)</f>
        <v>2</v>
      </c>
      <c r="BO97" s="125">
        <f>IF('Indicator Date hidden'!BP98="x","x",BO$2-'Indicator Date hidden'!BP98)</f>
        <v>1</v>
      </c>
      <c r="BP97" s="125">
        <f>IF('Indicator Date hidden'!BQ98="x","x",BP$2-'Indicator Date hidden'!BQ98)</f>
        <v>0</v>
      </c>
      <c r="BQ97" s="125">
        <f>IF('Indicator Date hidden'!BR98="x","x",BQ$2-'Indicator Date hidden'!BR98)</f>
        <v>0</v>
      </c>
      <c r="BR97" s="125">
        <f>IF('Indicator Date hidden'!BS98="x","x",BR$2-'Indicator Date hidden'!BS98)</f>
        <v>0</v>
      </c>
      <c r="BS97" s="125">
        <f>IF('Indicator Date hidden'!BT98="x","x",BS$2-'Indicator Date hidden'!BT98)</f>
        <v>1</v>
      </c>
      <c r="BT97" s="125">
        <f>IF('Indicator Date hidden'!BU98="x","x",BT$2-'Indicator Date hidden'!BU98)</f>
        <v>0</v>
      </c>
      <c r="BU97" s="125">
        <f>IF('Indicator Date hidden'!BV98="x","x",BU$2-'Indicator Date hidden'!BV98)</f>
        <v>0</v>
      </c>
      <c r="BV97" s="125" t="str">
        <f>IF('Indicator Date hidden'!BW98="x","x",BV$2-'Indicator Date hidden'!BW98)</f>
        <v>x</v>
      </c>
      <c r="BW97" s="125">
        <f>IF('Indicator Date hidden'!BX98="x","x",BW$2-'Indicator Date hidden'!BX98)</f>
        <v>0</v>
      </c>
      <c r="BX97" s="125">
        <f>IF('Indicator Date hidden'!BY98="x","x",BX$2-'Indicator Date hidden'!BY98)</f>
        <v>2</v>
      </c>
      <c r="BY97" s="3">
        <f t="shared" si="10"/>
        <v>34</v>
      </c>
      <c r="BZ97" s="126">
        <f t="shared" si="11"/>
        <v>0.49275362318840582</v>
      </c>
      <c r="CA97" s="3">
        <f t="shared" si="12"/>
        <v>21</v>
      </c>
      <c r="CB97" s="126">
        <f t="shared" si="13"/>
        <v>1.016147718432354</v>
      </c>
      <c r="CC97" s="129">
        <f t="shared" si="14"/>
        <v>0</v>
      </c>
    </row>
    <row r="98" spans="1:81" x14ac:dyDescent="0.3">
      <c r="A98" t="s">
        <v>175</v>
      </c>
      <c r="B98" s="125">
        <f>IF('Indicator Date hidden'!C99="x","x",B$2-'Indicator Date hidden'!C99)</f>
        <v>0</v>
      </c>
      <c r="C98" s="125">
        <f>IF('Indicator Date hidden'!D99="x","x",C$2-'Indicator Date hidden'!D99)</f>
        <v>0</v>
      </c>
      <c r="D98" s="125">
        <f>IF('Indicator Date hidden'!E99="x","x",D$2-'Indicator Date hidden'!E99)</f>
        <v>0</v>
      </c>
      <c r="E98" s="125">
        <f>IF('Indicator Date hidden'!F99="x","x",E$2-'Indicator Date hidden'!F99)</f>
        <v>0</v>
      </c>
      <c r="F98" s="125">
        <f>IF('Indicator Date hidden'!G99="x","x",F$2-'Indicator Date hidden'!G99)</f>
        <v>0</v>
      </c>
      <c r="G98" s="125">
        <f>IF('Indicator Date hidden'!H99="x","x",G$2-'Indicator Date hidden'!H99)</f>
        <v>0</v>
      </c>
      <c r="H98" s="125">
        <f>IF('Indicator Date hidden'!I99="x","x",H$2-'Indicator Date hidden'!I99)</f>
        <v>0</v>
      </c>
      <c r="I98" s="125">
        <f>IF('Indicator Date hidden'!J99="x","x",I$2-'Indicator Date hidden'!J99)</f>
        <v>0</v>
      </c>
      <c r="J98" s="125">
        <f>IF('Indicator Date hidden'!K99="x","x",J$2-'Indicator Date hidden'!K99)</f>
        <v>0</v>
      </c>
      <c r="K98" s="125">
        <f>IF('Indicator Date hidden'!L99="x","x",K$2-'Indicator Date hidden'!L99)</f>
        <v>0</v>
      </c>
      <c r="L98" s="125">
        <f>IF('Indicator Date hidden'!M99="x","x",L$2-'Indicator Date hidden'!M99)</f>
        <v>0</v>
      </c>
      <c r="M98" s="125">
        <f>IF('Indicator Date hidden'!N99="x","x",M$2-'Indicator Date hidden'!N99)</f>
        <v>0</v>
      </c>
      <c r="N98" s="125">
        <f>IF('Indicator Date hidden'!O99="x","x",N$2-'Indicator Date hidden'!O99)</f>
        <v>0</v>
      </c>
      <c r="O98" s="125">
        <f>IF('Indicator Date hidden'!P99="x","x",O$2-'Indicator Date hidden'!P99)</f>
        <v>0</v>
      </c>
      <c r="P98" s="125">
        <f>IF('Indicator Date hidden'!Q99="x","x",P$2-'Indicator Date hidden'!Q99)</f>
        <v>0</v>
      </c>
      <c r="Q98" s="125">
        <f>IF('Indicator Date hidden'!R99="x","x",Q$2-'Indicator Date hidden'!R99)</f>
        <v>0</v>
      </c>
      <c r="R98" s="125">
        <f>IF('Indicator Date hidden'!S99="x","x",R$2-'Indicator Date hidden'!S99)</f>
        <v>0</v>
      </c>
      <c r="S98" s="125">
        <f>IF('Indicator Date hidden'!T99="x","x",S$2-'Indicator Date hidden'!T99)</f>
        <v>0</v>
      </c>
      <c r="T98" s="125">
        <f>IF('Indicator Date hidden'!U99="x","x",T$2-'Indicator Date hidden'!U99)</f>
        <v>0</v>
      </c>
      <c r="U98" s="125">
        <f>IF('Indicator Date hidden'!V99="x","x",U$2-'Indicator Date hidden'!V99)</f>
        <v>0</v>
      </c>
      <c r="V98" s="125">
        <f>IF('Indicator Date hidden'!W99="x","x",V$2-'Indicator Date hidden'!W99)</f>
        <v>0</v>
      </c>
      <c r="W98" s="125">
        <f>IF('Indicator Date hidden'!X99="x","x",W$2-'Indicator Date hidden'!X99)</f>
        <v>0</v>
      </c>
      <c r="X98" s="125">
        <f>IF('Indicator Date hidden'!Y99="x","x",X$2-'Indicator Date hidden'!Y99)</f>
        <v>0</v>
      </c>
      <c r="Y98" s="125">
        <f>IF('Indicator Date hidden'!Z99="x","x",Y$2-'Indicator Date hidden'!Z99)</f>
        <v>0</v>
      </c>
      <c r="Z98" s="125">
        <f>IF('Indicator Date hidden'!AA99="x","x",Z$2-'Indicator Date hidden'!AA99)</f>
        <v>2</v>
      </c>
      <c r="AA98" s="125">
        <f>IF('Indicator Date hidden'!AB99="x","x",AA$2-'Indicator Date hidden'!AB99)</f>
        <v>0</v>
      </c>
      <c r="AB98" s="125">
        <f>IF('Indicator Date hidden'!AC99="x","x",AB$2-'Indicator Date hidden'!AC99)</f>
        <v>0</v>
      </c>
      <c r="AC98" s="125">
        <f>IF('Indicator Date hidden'!AD99="x","x",AC$2-'Indicator Date hidden'!AD99)</f>
        <v>3</v>
      </c>
      <c r="AD98" s="125">
        <f>IF('Indicator Date hidden'!AE99="x","x",AD$2-'Indicator Date hidden'!AE99)</f>
        <v>0</v>
      </c>
      <c r="AE98" s="125">
        <f>IF('Indicator Date hidden'!AF99="x","x",AE$2-'Indicator Date hidden'!AF99)</f>
        <v>0</v>
      </c>
      <c r="AF98" s="125">
        <f>IF('Indicator Date hidden'!AG99="x","x",AF$2-'Indicator Date hidden'!AG99)</f>
        <v>0</v>
      </c>
      <c r="AG98" s="125">
        <f>IF('Indicator Date hidden'!AH99="x","x",AG$2-'Indicator Date hidden'!AH99)</f>
        <v>0</v>
      </c>
      <c r="AH98" s="125">
        <f>IF('Indicator Date hidden'!AI99="x","x",AH$2-'Indicator Date hidden'!AI99)</f>
        <v>0</v>
      </c>
      <c r="AI98" s="125">
        <f>IF('Indicator Date hidden'!AJ99="x","x",AI$2-'Indicator Date hidden'!AJ99)</f>
        <v>1</v>
      </c>
      <c r="AJ98" s="125">
        <f>IF('Indicator Date hidden'!AK99="x","x",AJ$2-'Indicator Date hidden'!AK99)</f>
        <v>1</v>
      </c>
      <c r="AK98" s="125">
        <f>IF('Indicator Date hidden'!AL99="x","x",AK$2-'Indicator Date hidden'!AL99)</f>
        <v>1</v>
      </c>
      <c r="AL98" s="125">
        <f>IF('Indicator Date hidden'!AM99="x","x",AL$2-'Indicator Date hidden'!AM99)</f>
        <v>9</v>
      </c>
      <c r="AM98" s="125">
        <f>IF('Indicator Date hidden'!AN99="x","x",AM$2-'Indicator Date hidden'!AN99)</f>
        <v>1</v>
      </c>
      <c r="AN98" s="125">
        <f>IF('Indicator Date hidden'!AO99="x","x",AN$2-'Indicator Date hidden'!AO99)</f>
        <v>1</v>
      </c>
      <c r="AO98" s="125">
        <f>IF('Indicator Date hidden'!AP99="x","x",AO$2-'Indicator Date hidden'!AP99)</f>
        <v>1</v>
      </c>
      <c r="AP98" s="125">
        <f>IF('Indicator Date hidden'!AQ99="x","x",AP$2-'Indicator Date hidden'!AQ99)</f>
        <v>1</v>
      </c>
      <c r="AQ98" s="125">
        <f>IF('Indicator Date hidden'!AR99="x","x",AQ$2-'Indicator Date hidden'!AR99)</f>
        <v>0</v>
      </c>
      <c r="AR98" s="125">
        <f>IF('Indicator Date hidden'!AS99="x","x",AR$2-'Indicator Date hidden'!AS99)</f>
        <v>1</v>
      </c>
      <c r="AS98" s="125">
        <f>IF('Indicator Date hidden'!AT99="x","x",AS$2-'Indicator Date hidden'!AT99)</f>
        <v>3</v>
      </c>
      <c r="AT98" s="125">
        <f>IF('Indicator Date hidden'!AU99="x","x",AT$2-'Indicator Date hidden'!AU99)</f>
        <v>0</v>
      </c>
      <c r="AU98" s="125">
        <f>IF('Indicator Date hidden'!AV99="x","x",AU$2-'Indicator Date hidden'!AV99)</f>
        <v>0</v>
      </c>
      <c r="AV98" s="125">
        <f>IF('Indicator Date hidden'!AW99="x","x",AV$2-'Indicator Date hidden'!AW99)</f>
        <v>0</v>
      </c>
      <c r="AW98" s="125" t="str">
        <f>IF('Indicator Date hidden'!AX99="x","x",AW$2-'Indicator Date hidden'!AX99)</f>
        <v>x</v>
      </c>
      <c r="AX98" s="125">
        <f>IF('Indicator Date hidden'!AY99="x","x",AX$2-'Indicator Date hidden'!AY99)</f>
        <v>0</v>
      </c>
      <c r="AY98" s="125">
        <f>IF('Indicator Date hidden'!AZ99="x","x",AY$2-'Indicator Date hidden'!AZ99)</f>
        <v>1</v>
      </c>
      <c r="AZ98" s="125">
        <f>IF('Indicator Date hidden'!BA99="x","x",AZ$2-'Indicator Date hidden'!BA99)</f>
        <v>7</v>
      </c>
      <c r="BA98" s="125">
        <f>IF('Indicator Date hidden'!BB99="x","x",BA$2-'Indicator Date hidden'!BB99)</f>
        <v>0</v>
      </c>
      <c r="BB98" s="125">
        <f>IF('Indicator Date hidden'!BC99="x","x",BB$2-'Indicator Date hidden'!BC99)</f>
        <v>0</v>
      </c>
      <c r="BC98" s="125">
        <f>IF('Indicator Date hidden'!BD99="x","x",BC$2-'Indicator Date hidden'!BD99)</f>
        <v>0</v>
      </c>
      <c r="BD98" s="125" t="str">
        <f>IF('Indicator Date hidden'!BE99="x","x",BD$2-'Indicator Date hidden'!BE99)</f>
        <v>x</v>
      </c>
      <c r="BE98" s="125">
        <f>IF('Indicator Date hidden'!BF99="x","x",BE$2-'Indicator Date hidden'!BF99)</f>
        <v>2</v>
      </c>
      <c r="BF98" s="125">
        <f>IF('Indicator Date hidden'!BG99="x","x",BF$2-'Indicator Date hidden'!BG99)</f>
        <v>0</v>
      </c>
      <c r="BG98" s="125">
        <f>IF('Indicator Date hidden'!BH99="x","x",BG$2-'Indicator Date hidden'!BH99)</f>
        <v>0</v>
      </c>
      <c r="BH98" s="125">
        <f>IF('Indicator Date hidden'!BI99="x","x",BH$2-'Indicator Date hidden'!BI99)</f>
        <v>0</v>
      </c>
      <c r="BI98" s="125">
        <f>IF('Indicator Date hidden'!BJ99="x","x",BI$2-'Indicator Date hidden'!BJ99)</f>
        <v>0</v>
      </c>
      <c r="BJ98" s="125">
        <f>IF('Indicator Date hidden'!BK99="x","x",BJ$2-'Indicator Date hidden'!BK99)</f>
        <v>1</v>
      </c>
      <c r="BK98" s="125">
        <f>IF('Indicator Date hidden'!BL99="x","x",BK$2-'Indicator Date hidden'!BL99)</f>
        <v>1</v>
      </c>
      <c r="BL98" s="125">
        <f>IF('Indicator Date hidden'!BM99="x","x",BL$2-'Indicator Date hidden'!BM99)</f>
        <v>0</v>
      </c>
      <c r="BM98" s="125">
        <f>IF('Indicator Date hidden'!BN99="x","x",BM$2-'Indicator Date hidden'!BN99)</f>
        <v>3</v>
      </c>
      <c r="BN98" s="125">
        <f>IF('Indicator Date hidden'!BO99="x","x",BN$2-'Indicator Date hidden'!BO99)</f>
        <v>2</v>
      </c>
      <c r="BO98" s="125">
        <f>IF('Indicator Date hidden'!BP99="x","x",BO$2-'Indicator Date hidden'!BP99)</f>
        <v>1</v>
      </c>
      <c r="BP98" s="125">
        <f>IF('Indicator Date hidden'!BQ99="x","x",BP$2-'Indicator Date hidden'!BQ99)</f>
        <v>0</v>
      </c>
      <c r="BQ98" s="125">
        <f>IF('Indicator Date hidden'!BR99="x","x",BQ$2-'Indicator Date hidden'!BR99)</f>
        <v>0</v>
      </c>
      <c r="BR98" s="125">
        <f>IF('Indicator Date hidden'!BS99="x","x",BR$2-'Indicator Date hidden'!BS99)</f>
        <v>0</v>
      </c>
      <c r="BS98" s="125" t="str">
        <f>IF('Indicator Date hidden'!BT99="x","x",BS$2-'Indicator Date hidden'!BT99)</f>
        <v>x</v>
      </c>
      <c r="BT98" s="125">
        <f>IF('Indicator Date hidden'!BU99="x","x",BT$2-'Indicator Date hidden'!BU99)</f>
        <v>0</v>
      </c>
      <c r="BU98" s="125">
        <f>IF('Indicator Date hidden'!BV99="x","x",BU$2-'Indicator Date hidden'!BV99)</f>
        <v>0</v>
      </c>
      <c r="BV98" s="125">
        <f>IF('Indicator Date hidden'!BW99="x","x",BV$2-'Indicator Date hidden'!BW99)</f>
        <v>0</v>
      </c>
      <c r="BW98" s="125">
        <f>IF('Indicator Date hidden'!BX99="x","x",BW$2-'Indicator Date hidden'!BX99)</f>
        <v>0</v>
      </c>
      <c r="BX98" s="125">
        <f>IF('Indicator Date hidden'!BY99="x","x",BX$2-'Indicator Date hidden'!BY99)</f>
        <v>2</v>
      </c>
      <c r="BY98" s="3">
        <f t="shared" si="10"/>
        <v>45</v>
      </c>
      <c r="BZ98" s="126">
        <f t="shared" si="11"/>
        <v>0.625</v>
      </c>
      <c r="CA98" s="3">
        <f t="shared" si="12"/>
        <v>21</v>
      </c>
      <c r="CB98" s="126">
        <f t="shared" si="13"/>
        <v>1.4760824653265294</v>
      </c>
      <c r="CC98" s="129">
        <f t="shared" si="14"/>
        <v>0</v>
      </c>
    </row>
    <row r="99" spans="1:81" x14ac:dyDescent="0.3">
      <c r="A99" t="s">
        <v>177</v>
      </c>
      <c r="B99" s="125">
        <f>IF('Indicator Date hidden'!C100="x","x",B$2-'Indicator Date hidden'!C100)</f>
        <v>0</v>
      </c>
      <c r="C99" s="125">
        <f>IF('Indicator Date hidden'!D100="x","x",C$2-'Indicator Date hidden'!D100)</f>
        <v>0</v>
      </c>
      <c r="D99" s="125">
        <f>IF('Indicator Date hidden'!E100="x","x",D$2-'Indicator Date hidden'!E100)</f>
        <v>0</v>
      </c>
      <c r="E99" s="125">
        <f>IF('Indicator Date hidden'!F100="x","x",E$2-'Indicator Date hidden'!F100)</f>
        <v>0</v>
      </c>
      <c r="F99" s="125">
        <f>IF('Indicator Date hidden'!G100="x","x",F$2-'Indicator Date hidden'!G100)</f>
        <v>0</v>
      </c>
      <c r="G99" s="125">
        <f>IF('Indicator Date hidden'!H100="x","x",G$2-'Indicator Date hidden'!H100)</f>
        <v>0</v>
      </c>
      <c r="H99" s="125">
        <f>IF('Indicator Date hidden'!I100="x","x",H$2-'Indicator Date hidden'!I100)</f>
        <v>0</v>
      </c>
      <c r="I99" s="125">
        <f>IF('Indicator Date hidden'!J100="x","x",I$2-'Indicator Date hidden'!J100)</f>
        <v>0</v>
      </c>
      <c r="J99" s="125">
        <f>IF('Indicator Date hidden'!K100="x","x",J$2-'Indicator Date hidden'!K100)</f>
        <v>0</v>
      </c>
      <c r="K99" s="125">
        <f>IF('Indicator Date hidden'!L100="x","x",K$2-'Indicator Date hidden'!L100)</f>
        <v>0</v>
      </c>
      <c r="L99" s="125">
        <f>IF('Indicator Date hidden'!M100="x","x",L$2-'Indicator Date hidden'!M100)</f>
        <v>0</v>
      </c>
      <c r="M99" s="125">
        <f>IF('Indicator Date hidden'!N100="x","x",M$2-'Indicator Date hidden'!N100)</f>
        <v>0</v>
      </c>
      <c r="N99" s="125">
        <f>IF('Indicator Date hidden'!O100="x","x",N$2-'Indicator Date hidden'!O100)</f>
        <v>0</v>
      </c>
      <c r="O99" s="125">
        <f>IF('Indicator Date hidden'!P100="x","x",O$2-'Indicator Date hidden'!P100)</f>
        <v>0</v>
      </c>
      <c r="P99" s="125">
        <f>IF('Indicator Date hidden'!Q100="x","x",P$2-'Indicator Date hidden'!Q100)</f>
        <v>0</v>
      </c>
      <c r="Q99" s="125">
        <f>IF('Indicator Date hidden'!R100="x","x",Q$2-'Indicator Date hidden'!R100)</f>
        <v>0</v>
      </c>
      <c r="R99" s="125">
        <f>IF('Indicator Date hidden'!S100="x","x",R$2-'Indicator Date hidden'!S100)</f>
        <v>0</v>
      </c>
      <c r="S99" s="125">
        <f>IF('Indicator Date hidden'!T100="x","x",S$2-'Indicator Date hidden'!T100)</f>
        <v>0</v>
      </c>
      <c r="T99" s="125">
        <f>IF('Indicator Date hidden'!U100="x","x",T$2-'Indicator Date hidden'!U100)</f>
        <v>0</v>
      </c>
      <c r="U99" s="125">
        <f>IF('Indicator Date hidden'!V100="x","x",U$2-'Indicator Date hidden'!V100)</f>
        <v>0</v>
      </c>
      <c r="V99" s="125">
        <f>IF('Indicator Date hidden'!W100="x","x",V$2-'Indicator Date hidden'!W100)</f>
        <v>0</v>
      </c>
      <c r="W99" s="125">
        <f>IF('Indicator Date hidden'!X100="x","x",W$2-'Indicator Date hidden'!X100)</f>
        <v>0</v>
      </c>
      <c r="X99" s="125">
        <f>IF('Indicator Date hidden'!Y100="x","x",X$2-'Indicator Date hidden'!Y100)</f>
        <v>0</v>
      </c>
      <c r="Y99" s="125">
        <f>IF('Indicator Date hidden'!Z100="x","x",Y$2-'Indicator Date hidden'!Z100)</f>
        <v>0</v>
      </c>
      <c r="Z99" s="125">
        <f>IF('Indicator Date hidden'!AA100="x","x",Z$2-'Indicator Date hidden'!AA100)</f>
        <v>3</v>
      </c>
      <c r="AA99" s="125">
        <f>IF('Indicator Date hidden'!AB100="x","x",AA$2-'Indicator Date hidden'!AB100)</f>
        <v>0</v>
      </c>
      <c r="AB99" s="125">
        <f>IF('Indicator Date hidden'!AC100="x","x",AB$2-'Indicator Date hidden'!AC100)</f>
        <v>0</v>
      </c>
      <c r="AC99" s="125">
        <f>IF('Indicator Date hidden'!AD100="x","x",AC$2-'Indicator Date hidden'!AD100)</f>
        <v>4</v>
      </c>
      <c r="AD99" s="125">
        <f>IF('Indicator Date hidden'!AE100="x","x",AD$2-'Indicator Date hidden'!AE100)</f>
        <v>0</v>
      </c>
      <c r="AE99" s="125">
        <f>IF('Indicator Date hidden'!AF100="x","x",AE$2-'Indicator Date hidden'!AF100)</f>
        <v>0</v>
      </c>
      <c r="AF99" s="125">
        <f>IF('Indicator Date hidden'!AG100="x","x",AF$2-'Indicator Date hidden'!AG100)</f>
        <v>0</v>
      </c>
      <c r="AG99" s="125">
        <f>IF('Indicator Date hidden'!AH100="x","x",AG$2-'Indicator Date hidden'!AH100)</f>
        <v>0</v>
      </c>
      <c r="AH99" s="125">
        <f>IF('Indicator Date hidden'!AI100="x","x",AH$2-'Indicator Date hidden'!AI100)</f>
        <v>0</v>
      </c>
      <c r="AI99" s="125">
        <f>IF('Indicator Date hidden'!AJ100="x","x",AI$2-'Indicator Date hidden'!AJ100)</f>
        <v>1</v>
      </c>
      <c r="AJ99" s="125">
        <f>IF('Indicator Date hidden'!AK100="x","x",AJ$2-'Indicator Date hidden'!AK100)</f>
        <v>1</v>
      </c>
      <c r="AK99" s="125">
        <f>IF('Indicator Date hidden'!AL100="x","x",AK$2-'Indicator Date hidden'!AL100)</f>
        <v>1</v>
      </c>
      <c r="AL99" s="125">
        <f>IF('Indicator Date hidden'!AM100="x","x",AL$2-'Indicator Date hidden'!AM100)</f>
        <v>5</v>
      </c>
      <c r="AM99" s="125">
        <f>IF('Indicator Date hidden'!AN100="x","x",AM$2-'Indicator Date hidden'!AN100)</f>
        <v>1</v>
      </c>
      <c r="AN99" s="125">
        <f>IF('Indicator Date hidden'!AO100="x","x",AN$2-'Indicator Date hidden'!AO100)</f>
        <v>1</v>
      </c>
      <c r="AO99" s="125">
        <f>IF('Indicator Date hidden'!AP100="x","x",AO$2-'Indicator Date hidden'!AP100)</f>
        <v>1</v>
      </c>
      <c r="AP99" s="125">
        <f>IF('Indicator Date hidden'!AQ100="x","x",AP$2-'Indicator Date hidden'!AQ100)</f>
        <v>1</v>
      </c>
      <c r="AQ99" s="125">
        <f>IF('Indicator Date hidden'!AR100="x","x",AQ$2-'Indicator Date hidden'!AR100)</f>
        <v>0</v>
      </c>
      <c r="AR99" s="125">
        <f>IF('Indicator Date hidden'!AS100="x","x",AR$2-'Indicator Date hidden'!AS100)</f>
        <v>1</v>
      </c>
      <c r="AS99" s="125">
        <f>IF('Indicator Date hidden'!AT100="x","x",AS$2-'Indicator Date hidden'!AT100)</f>
        <v>4</v>
      </c>
      <c r="AT99" s="125">
        <f>IF('Indicator Date hidden'!AU100="x","x",AT$2-'Indicator Date hidden'!AU100)</f>
        <v>0</v>
      </c>
      <c r="AU99" s="125">
        <f>IF('Indicator Date hidden'!AV100="x","x",AU$2-'Indicator Date hidden'!AV100)</f>
        <v>0</v>
      </c>
      <c r="AV99" s="125">
        <f>IF('Indicator Date hidden'!AW100="x","x",AV$2-'Indicator Date hidden'!AW100)</f>
        <v>0</v>
      </c>
      <c r="AW99" s="125">
        <f>IF('Indicator Date hidden'!AX100="x","x",AW$2-'Indicator Date hidden'!AX100)</f>
        <v>0</v>
      </c>
      <c r="AX99" s="125">
        <f>IF('Indicator Date hidden'!AY100="x","x",AX$2-'Indicator Date hidden'!AY100)</f>
        <v>0</v>
      </c>
      <c r="AY99" s="125">
        <f>IF('Indicator Date hidden'!AZ100="x","x",AY$2-'Indicator Date hidden'!AZ100)</f>
        <v>1</v>
      </c>
      <c r="AZ99" s="125">
        <f>IF('Indicator Date hidden'!BA100="x","x",AZ$2-'Indicator Date hidden'!BA100)</f>
        <v>1</v>
      </c>
      <c r="BA99" s="125">
        <f>IF('Indicator Date hidden'!BB100="x","x",BA$2-'Indicator Date hidden'!BB100)</f>
        <v>0</v>
      </c>
      <c r="BB99" s="125">
        <f>IF('Indicator Date hidden'!BC100="x","x",BB$2-'Indicator Date hidden'!BC100)</f>
        <v>0</v>
      </c>
      <c r="BC99" s="125">
        <f>IF('Indicator Date hidden'!BD100="x","x",BC$2-'Indicator Date hidden'!BD100)</f>
        <v>0</v>
      </c>
      <c r="BD99" s="125" t="str">
        <f>IF('Indicator Date hidden'!BE100="x","x",BD$2-'Indicator Date hidden'!BE100)</f>
        <v>x</v>
      </c>
      <c r="BE99" s="125">
        <f>IF('Indicator Date hidden'!BF100="x","x",BE$2-'Indicator Date hidden'!BF100)</f>
        <v>1</v>
      </c>
      <c r="BF99" s="125">
        <f>IF('Indicator Date hidden'!BG100="x","x",BF$2-'Indicator Date hidden'!BG100)</f>
        <v>0</v>
      </c>
      <c r="BG99" s="125">
        <f>IF('Indicator Date hidden'!BH100="x","x",BG$2-'Indicator Date hidden'!BH100)</f>
        <v>0</v>
      </c>
      <c r="BH99" s="125">
        <f>IF('Indicator Date hidden'!BI100="x","x",BH$2-'Indicator Date hidden'!BI100)</f>
        <v>0</v>
      </c>
      <c r="BI99" s="125" t="str">
        <f>IF('Indicator Date hidden'!BJ100="x","x",BI$2-'Indicator Date hidden'!BJ100)</f>
        <v>x</v>
      </c>
      <c r="BJ99" s="125">
        <f>IF('Indicator Date hidden'!BK100="x","x",BJ$2-'Indicator Date hidden'!BK100)</f>
        <v>1</v>
      </c>
      <c r="BK99" s="125">
        <f>IF('Indicator Date hidden'!BL100="x","x",BK$2-'Indicator Date hidden'!BL100)</f>
        <v>1</v>
      </c>
      <c r="BL99" s="125">
        <f>IF('Indicator Date hidden'!BM100="x","x",BL$2-'Indicator Date hidden'!BM100)</f>
        <v>0</v>
      </c>
      <c r="BM99" s="125">
        <f>IF('Indicator Date hidden'!BN100="x","x",BM$2-'Indicator Date hidden'!BN100)</f>
        <v>3</v>
      </c>
      <c r="BN99" s="125">
        <f>IF('Indicator Date hidden'!BO100="x","x",BN$2-'Indicator Date hidden'!BO100)</f>
        <v>2</v>
      </c>
      <c r="BO99" s="125">
        <f>IF('Indicator Date hidden'!BP100="x","x",BO$2-'Indicator Date hidden'!BP100)</f>
        <v>1</v>
      </c>
      <c r="BP99" s="125">
        <f>IF('Indicator Date hidden'!BQ100="x","x",BP$2-'Indicator Date hidden'!BQ100)</f>
        <v>0</v>
      </c>
      <c r="BQ99" s="125">
        <f>IF('Indicator Date hidden'!BR100="x","x",BQ$2-'Indicator Date hidden'!BR100)</f>
        <v>0</v>
      </c>
      <c r="BR99" s="125">
        <f>IF('Indicator Date hidden'!BS100="x","x",BR$2-'Indicator Date hidden'!BS100)</f>
        <v>0</v>
      </c>
      <c r="BS99" s="125">
        <f>IF('Indicator Date hidden'!BT100="x","x",BS$2-'Indicator Date hidden'!BT100)</f>
        <v>3</v>
      </c>
      <c r="BT99" s="125">
        <f>IF('Indicator Date hidden'!BU100="x","x",BT$2-'Indicator Date hidden'!BU100)</f>
        <v>0</v>
      </c>
      <c r="BU99" s="125" t="str">
        <f>IF('Indicator Date hidden'!BV100="x","x",BU$2-'Indicator Date hidden'!BV100)</f>
        <v>x</v>
      </c>
      <c r="BV99" s="125">
        <f>IF('Indicator Date hidden'!BW100="x","x",BV$2-'Indicator Date hidden'!BW100)</f>
        <v>0</v>
      </c>
      <c r="BW99" s="125">
        <f>IF('Indicator Date hidden'!BX100="x","x",BW$2-'Indicator Date hidden'!BX100)</f>
        <v>0</v>
      </c>
      <c r="BX99" s="125">
        <f>IF('Indicator Date hidden'!BY100="x","x",BX$2-'Indicator Date hidden'!BY100)</f>
        <v>2</v>
      </c>
      <c r="BY99" s="3">
        <f t="shared" ref="BY99:BY130" si="15">SUM(B99:BX99)</f>
        <v>40</v>
      </c>
      <c r="BZ99" s="126">
        <f t="shared" ref="BZ99:BZ130" si="16">BY99/COUNT(B99:BX99)</f>
        <v>0.55555555555555558</v>
      </c>
      <c r="CA99" s="3">
        <f t="shared" ref="CA99:CA130" si="17">COUNTIF(B99:BX99,"&gt;0")</f>
        <v>22</v>
      </c>
      <c r="CB99" s="126">
        <f t="shared" ref="CB99:CB130" si="18">_xlfn.STDEV.P(B99:BX99)</f>
        <v>1.0786937688304221</v>
      </c>
      <c r="CC99" s="129">
        <f t="shared" ref="CC99:CC130" si="19">MEDIAN(B99:BX99)</f>
        <v>0</v>
      </c>
    </row>
    <row r="100" spans="1:81" x14ac:dyDescent="0.3">
      <c r="A100" t="s">
        <v>179</v>
      </c>
      <c r="B100" s="125">
        <f>IF('Indicator Date hidden'!C101="x","x",B$2-'Indicator Date hidden'!C101)</f>
        <v>0</v>
      </c>
      <c r="C100" s="125">
        <f>IF('Indicator Date hidden'!D101="x","x",C$2-'Indicator Date hidden'!D101)</f>
        <v>0</v>
      </c>
      <c r="D100" s="125">
        <f>IF('Indicator Date hidden'!E101="x","x",D$2-'Indicator Date hidden'!E101)</f>
        <v>0</v>
      </c>
      <c r="E100" s="125">
        <f>IF('Indicator Date hidden'!F101="x","x",E$2-'Indicator Date hidden'!F101)</f>
        <v>0</v>
      </c>
      <c r="F100" s="125">
        <f>IF('Indicator Date hidden'!G101="x","x",F$2-'Indicator Date hidden'!G101)</f>
        <v>0</v>
      </c>
      <c r="G100" s="125">
        <f>IF('Indicator Date hidden'!H101="x","x",G$2-'Indicator Date hidden'!H101)</f>
        <v>0</v>
      </c>
      <c r="H100" s="125">
        <f>IF('Indicator Date hidden'!I101="x","x",H$2-'Indicator Date hidden'!I101)</f>
        <v>0</v>
      </c>
      <c r="I100" s="125">
        <f>IF('Indicator Date hidden'!J101="x","x",I$2-'Indicator Date hidden'!J101)</f>
        <v>0</v>
      </c>
      <c r="J100" s="125">
        <f>IF('Indicator Date hidden'!K101="x","x",J$2-'Indicator Date hidden'!K101)</f>
        <v>0</v>
      </c>
      <c r="K100" s="125">
        <f>IF('Indicator Date hidden'!L101="x","x",K$2-'Indicator Date hidden'!L101)</f>
        <v>0</v>
      </c>
      <c r="L100" s="125">
        <f>IF('Indicator Date hidden'!M101="x","x",L$2-'Indicator Date hidden'!M101)</f>
        <v>0</v>
      </c>
      <c r="M100" s="125">
        <f>IF('Indicator Date hidden'!N101="x","x",M$2-'Indicator Date hidden'!N101)</f>
        <v>0</v>
      </c>
      <c r="N100" s="125">
        <f>IF('Indicator Date hidden'!O101="x","x",N$2-'Indicator Date hidden'!O101)</f>
        <v>0</v>
      </c>
      <c r="O100" s="125">
        <f>IF('Indicator Date hidden'!P101="x","x",O$2-'Indicator Date hidden'!P101)</f>
        <v>0</v>
      </c>
      <c r="P100" s="125">
        <f>IF('Indicator Date hidden'!Q101="x","x",P$2-'Indicator Date hidden'!Q101)</f>
        <v>0</v>
      </c>
      <c r="Q100" s="125">
        <f>IF('Indicator Date hidden'!R101="x","x",Q$2-'Indicator Date hidden'!R101)</f>
        <v>0</v>
      </c>
      <c r="R100" s="125">
        <f>IF('Indicator Date hidden'!S101="x","x",R$2-'Indicator Date hidden'!S101)</f>
        <v>0</v>
      </c>
      <c r="S100" s="125">
        <f>IF('Indicator Date hidden'!T101="x","x",S$2-'Indicator Date hidden'!T101)</f>
        <v>0</v>
      </c>
      <c r="T100" s="125">
        <f>IF('Indicator Date hidden'!U101="x","x",T$2-'Indicator Date hidden'!U101)</f>
        <v>0</v>
      </c>
      <c r="U100" s="125">
        <f>IF('Indicator Date hidden'!V101="x","x",U$2-'Indicator Date hidden'!V101)</f>
        <v>0</v>
      </c>
      <c r="V100" s="125">
        <f>IF('Indicator Date hidden'!W101="x","x",V$2-'Indicator Date hidden'!W101)</f>
        <v>0</v>
      </c>
      <c r="W100" s="125">
        <f>IF('Indicator Date hidden'!X101="x","x",W$2-'Indicator Date hidden'!X101)</f>
        <v>0</v>
      </c>
      <c r="X100" s="125">
        <f>IF('Indicator Date hidden'!Y101="x","x",X$2-'Indicator Date hidden'!Y101)</f>
        <v>0</v>
      </c>
      <c r="Y100" s="125">
        <f>IF('Indicator Date hidden'!Z101="x","x",Y$2-'Indicator Date hidden'!Z101)</f>
        <v>0</v>
      </c>
      <c r="Z100" s="125" t="str">
        <f>IF('Indicator Date hidden'!AA101="x","x",Z$2-'Indicator Date hidden'!AA101)</f>
        <v>x</v>
      </c>
      <c r="AA100" s="125">
        <f>IF('Indicator Date hidden'!AB101="x","x",AA$2-'Indicator Date hidden'!AB101)</f>
        <v>0</v>
      </c>
      <c r="AB100" s="125" t="str">
        <f>IF('Indicator Date hidden'!AC101="x","x",AB$2-'Indicator Date hidden'!AC101)</f>
        <v>x</v>
      </c>
      <c r="AC100" s="125">
        <f>IF('Indicator Date hidden'!AD101="x","x",AC$2-'Indicator Date hidden'!AD101)</f>
        <v>2</v>
      </c>
      <c r="AD100" s="125">
        <f>IF('Indicator Date hidden'!AE101="x","x",AD$2-'Indicator Date hidden'!AE101)</f>
        <v>0</v>
      </c>
      <c r="AE100" s="125" t="str">
        <f>IF('Indicator Date hidden'!AF101="x","x",AE$2-'Indicator Date hidden'!AF101)</f>
        <v>x</v>
      </c>
      <c r="AF100" s="125">
        <f>IF('Indicator Date hidden'!AG101="x","x",AF$2-'Indicator Date hidden'!AG101)</f>
        <v>0</v>
      </c>
      <c r="AG100" s="125">
        <f>IF('Indicator Date hidden'!AH101="x","x",AG$2-'Indicator Date hidden'!AH101)</f>
        <v>0</v>
      </c>
      <c r="AH100" s="125">
        <f>IF('Indicator Date hidden'!AI101="x","x",AH$2-'Indicator Date hidden'!AI101)</f>
        <v>0</v>
      </c>
      <c r="AI100" s="125">
        <f>IF('Indicator Date hidden'!AJ101="x","x",AI$2-'Indicator Date hidden'!AJ101)</f>
        <v>1</v>
      </c>
      <c r="AJ100" s="125">
        <f>IF('Indicator Date hidden'!AK101="x","x",AJ$2-'Indicator Date hidden'!AK101)</f>
        <v>1</v>
      </c>
      <c r="AK100" s="125">
        <f>IF('Indicator Date hidden'!AL101="x","x",AK$2-'Indicator Date hidden'!AL101)</f>
        <v>1</v>
      </c>
      <c r="AL100" s="125">
        <f>IF('Indicator Date hidden'!AM101="x","x",AL$2-'Indicator Date hidden'!AM101)</f>
        <v>11</v>
      </c>
      <c r="AM100" s="125">
        <f>IF('Indicator Date hidden'!AN101="x","x",AM$2-'Indicator Date hidden'!AN101)</f>
        <v>1</v>
      </c>
      <c r="AN100" s="125">
        <f>IF('Indicator Date hidden'!AO101="x","x",AN$2-'Indicator Date hidden'!AO101)</f>
        <v>1</v>
      </c>
      <c r="AO100" s="125">
        <f>IF('Indicator Date hidden'!AP101="x","x",AO$2-'Indicator Date hidden'!AP101)</f>
        <v>1</v>
      </c>
      <c r="AP100" s="125">
        <f>IF('Indicator Date hidden'!AQ101="x","x",AP$2-'Indicator Date hidden'!AQ101)</f>
        <v>1</v>
      </c>
      <c r="AQ100" s="125" t="str">
        <f>IF('Indicator Date hidden'!AR101="x","x",AQ$2-'Indicator Date hidden'!AR101)</f>
        <v>x</v>
      </c>
      <c r="AR100" s="125" t="str">
        <f>IF('Indicator Date hidden'!AS101="x","x",AR$2-'Indicator Date hidden'!AS101)</f>
        <v>x</v>
      </c>
      <c r="AS100" s="125">
        <f>IF('Indicator Date hidden'!AT101="x","x",AS$2-'Indicator Date hidden'!AT101)</f>
        <v>10</v>
      </c>
      <c r="AT100" s="125">
        <f>IF('Indicator Date hidden'!AU101="x","x",AT$2-'Indicator Date hidden'!AU101)</f>
        <v>0</v>
      </c>
      <c r="AU100" s="125" t="str">
        <f>IF('Indicator Date hidden'!AV101="x","x",AU$2-'Indicator Date hidden'!AV101)</f>
        <v>x</v>
      </c>
      <c r="AV100" s="125" t="str">
        <f>IF('Indicator Date hidden'!AW101="x","x",AV$2-'Indicator Date hidden'!AW101)</f>
        <v>x</v>
      </c>
      <c r="AW100" s="125" t="str">
        <f>IF('Indicator Date hidden'!AX101="x","x",AW$2-'Indicator Date hidden'!AX101)</f>
        <v>x</v>
      </c>
      <c r="AX100" s="125">
        <f>IF('Indicator Date hidden'!AY101="x","x",AX$2-'Indicator Date hidden'!AY101)</f>
        <v>0</v>
      </c>
      <c r="AY100" s="125">
        <f>IF('Indicator Date hidden'!AZ101="x","x",AY$2-'Indicator Date hidden'!AZ101)</f>
        <v>1</v>
      </c>
      <c r="AZ100" s="125" t="str">
        <f>IF('Indicator Date hidden'!BA101="x","x",AZ$2-'Indicator Date hidden'!BA101)</f>
        <v>x</v>
      </c>
      <c r="BA100" s="125">
        <f>IF('Indicator Date hidden'!BB101="x","x",BA$2-'Indicator Date hidden'!BB101)</f>
        <v>0</v>
      </c>
      <c r="BB100" s="125">
        <f>IF('Indicator Date hidden'!BC101="x","x",BB$2-'Indicator Date hidden'!BC101)</f>
        <v>0</v>
      </c>
      <c r="BC100" s="125">
        <f>IF('Indicator Date hidden'!BD101="x","x",BC$2-'Indicator Date hidden'!BD101)</f>
        <v>0</v>
      </c>
      <c r="BD100" s="125">
        <f>IF('Indicator Date hidden'!BE101="x","x",BD$2-'Indicator Date hidden'!BE101)</f>
        <v>1</v>
      </c>
      <c r="BE100" s="125">
        <f>IF('Indicator Date hidden'!BF101="x","x",BE$2-'Indicator Date hidden'!BF101)</f>
        <v>2</v>
      </c>
      <c r="BF100" s="125">
        <f>IF('Indicator Date hidden'!BG101="x","x",BF$2-'Indicator Date hidden'!BG101)</f>
        <v>0</v>
      </c>
      <c r="BG100" s="125">
        <f>IF('Indicator Date hidden'!BH101="x","x",BG$2-'Indicator Date hidden'!BH101)</f>
        <v>0</v>
      </c>
      <c r="BH100" s="125">
        <f>IF('Indicator Date hidden'!BI101="x","x",BH$2-'Indicator Date hidden'!BI101)</f>
        <v>0</v>
      </c>
      <c r="BI100" s="125" t="str">
        <f>IF('Indicator Date hidden'!BJ101="x","x",BI$2-'Indicator Date hidden'!BJ101)</f>
        <v>x</v>
      </c>
      <c r="BJ100" s="125">
        <f>IF('Indicator Date hidden'!BK101="x","x",BJ$2-'Indicator Date hidden'!BK101)</f>
        <v>1</v>
      </c>
      <c r="BK100" s="125">
        <f>IF('Indicator Date hidden'!BL101="x","x",BK$2-'Indicator Date hidden'!BL101)</f>
        <v>1</v>
      </c>
      <c r="BL100" s="125">
        <f>IF('Indicator Date hidden'!BM101="x","x",BL$2-'Indicator Date hidden'!BM101)</f>
        <v>0</v>
      </c>
      <c r="BM100" s="125">
        <f>IF('Indicator Date hidden'!BN101="x","x",BM$2-'Indicator Date hidden'!BN101)</f>
        <v>3</v>
      </c>
      <c r="BN100" s="125">
        <f>IF('Indicator Date hidden'!BO101="x","x",BN$2-'Indicator Date hidden'!BO101)</f>
        <v>2</v>
      </c>
      <c r="BO100" s="125">
        <f>IF('Indicator Date hidden'!BP101="x","x",BO$2-'Indicator Date hidden'!BP101)</f>
        <v>1</v>
      </c>
      <c r="BP100" s="125">
        <f>IF('Indicator Date hidden'!BQ101="x","x",BP$2-'Indicator Date hidden'!BQ101)</f>
        <v>0</v>
      </c>
      <c r="BQ100" s="125">
        <f>IF('Indicator Date hidden'!BR101="x","x",BQ$2-'Indicator Date hidden'!BR101)</f>
        <v>0</v>
      </c>
      <c r="BR100" s="125">
        <f>IF('Indicator Date hidden'!BS101="x","x",BR$2-'Indicator Date hidden'!BS101)</f>
        <v>0</v>
      </c>
      <c r="BS100" s="125">
        <f>IF('Indicator Date hidden'!BT101="x","x",BS$2-'Indicator Date hidden'!BT101)</f>
        <v>1</v>
      </c>
      <c r="BT100" s="125">
        <f>IF('Indicator Date hidden'!BU101="x","x",BT$2-'Indicator Date hidden'!BU101)</f>
        <v>0</v>
      </c>
      <c r="BU100" s="125">
        <f>IF('Indicator Date hidden'!BV101="x","x",BU$2-'Indicator Date hidden'!BV101)</f>
        <v>0</v>
      </c>
      <c r="BV100" s="125">
        <f>IF('Indicator Date hidden'!BW101="x","x",BV$2-'Indicator Date hidden'!BW101)</f>
        <v>0</v>
      </c>
      <c r="BW100" s="125">
        <f>IF('Indicator Date hidden'!BX101="x","x",BW$2-'Indicator Date hidden'!BX101)</f>
        <v>5</v>
      </c>
      <c r="BX100" s="125">
        <f>IF('Indicator Date hidden'!BY101="x","x",BX$2-'Indicator Date hidden'!BY101)</f>
        <v>2</v>
      </c>
      <c r="BY100" s="3">
        <f t="shared" si="15"/>
        <v>50</v>
      </c>
      <c r="BZ100" s="126">
        <f t="shared" si="16"/>
        <v>0.76923076923076927</v>
      </c>
      <c r="CA100" s="3">
        <f t="shared" si="17"/>
        <v>21</v>
      </c>
      <c r="CB100" s="126">
        <f t="shared" si="18"/>
        <v>1.9435829781358471</v>
      </c>
      <c r="CC100" s="129">
        <f t="shared" si="19"/>
        <v>0</v>
      </c>
    </row>
    <row r="101" spans="1:81" x14ac:dyDescent="0.3">
      <c r="A101" t="s">
        <v>181</v>
      </c>
      <c r="B101" s="125">
        <f>IF('Indicator Date hidden'!C102="x","x",B$2-'Indicator Date hidden'!C102)</f>
        <v>0</v>
      </c>
      <c r="C101" s="125">
        <f>IF('Indicator Date hidden'!D102="x","x",C$2-'Indicator Date hidden'!D102)</f>
        <v>0</v>
      </c>
      <c r="D101" s="125">
        <f>IF('Indicator Date hidden'!E102="x","x",D$2-'Indicator Date hidden'!E102)</f>
        <v>0</v>
      </c>
      <c r="E101" s="125">
        <f>IF('Indicator Date hidden'!F102="x","x",E$2-'Indicator Date hidden'!F102)</f>
        <v>0</v>
      </c>
      <c r="F101" s="125">
        <f>IF('Indicator Date hidden'!G102="x","x",F$2-'Indicator Date hidden'!G102)</f>
        <v>0</v>
      </c>
      <c r="G101" s="125">
        <f>IF('Indicator Date hidden'!H102="x","x",G$2-'Indicator Date hidden'!H102)</f>
        <v>0</v>
      </c>
      <c r="H101" s="125">
        <f>IF('Indicator Date hidden'!I102="x","x",H$2-'Indicator Date hidden'!I102)</f>
        <v>0</v>
      </c>
      <c r="I101" s="125">
        <f>IF('Indicator Date hidden'!J102="x","x",I$2-'Indicator Date hidden'!J102)</f>
        <v>0</v>
      </c>
      <c r="J101" s="125">
        <f>IF('Indicator Date hidden'!K102="x","x",J$2-'Indicator Date hidden'!K102)</f>
        <v>0</v>
      </c>
      <c r="K101" s="125">
        <f>IF('Indicator Date hidden'!L102="x","x",K$2-'Indicator Date hidden'!L102)</f>
        <v>0</v>
      </c>
      <c r="L101" s="125">
        <f>IF('Indicator Date hidden'!M102="x","x",L$2-'Indicator Date hidden'!M102)</f>
        <v>0</v>
      </c>
      <c r="M101" s="125">
        <f>IF('Indicator Date hidden'!N102="x","x",M$2-'Indicator Date hidden'!N102)</f>
        <v>0</v>
      </c>
      <c r="N101" s="125">
        <f>IF('Indicator Date hidden'!O102="x","x",N$2-'Indicator Date hidden'!O102)</f>
        <v>0</v>
      </c>
      <c r="O101" s="125">
        <f>IF('Indicator Date hidden'!P102="x","x",O$2-'Indicator Date hidden'!P102)</f>
        <v>0</v>
      </c>
      <c r="P101" s="125">
        <f>IF('Indicator Date hidden'!Q102="x","x",P$2-'Indicator Date hidden'!Q102)</f>
        <v>0</v>
      </c>
      <c r="Q101" s="125">
        <f>IF('Indicator Date hidden'!R102="x","x",Q$2-'Indicator Date hidden'!R102)</f>
        <v>0</v>
      </c>
      <c r="R101" s="125">
        <f>IF('Indicator Date hidden'!S102="x","x",R$2-'Indicator Date hidden'!S102)</f>
        <v>0</v>
      </c>
      <c r="S101" s="125">
        <f>IF('Indicator Date hidden'!T102="x","x",S$2-'Indicator Date hidden'!T102)</f>
        <v>0</v>
      </c>
      <c r="T101" s="125">
        <f>IF('Indicator Date hidden'!U102="x","x",T$2-'Indicator Date hidden'!U102)</f>
        <v>0</v>
      </c>
      <c r="U101" s="125">
        <f>IF('Indicator Date hidden'!V102="x","x",U$2-'Indicator Date hidden'!V102)</f>
        <v>0</v>
      </c>
      <c r="V101" s="125">
        <f>IF('Indicator Date hidden'!W102="x","x",V$2-'Indicator Date hidden'!W102)</f>
        <v>0</v>
      </c>
      <c r="W101" s="125">
        <f>IF('Indicator Date hidden'!X102="x","x",W$2-'Indicator Date hidden'!X102)</f>
        <v>0</v>
      </c>
      <c r="X101" s="125">
        <f>IF('Indicator Date hidden'!Y102="x","x",X$2-'Indicator Date hidden'!Y102)</f>
        <v>0</v>
      </c>
      <c r="Y101" s="125">
        <f>IF('Indicator Date hidden'!Z102="x","x",Y$2-'Indicator Date hidden'!Z102)</f>
        <v>0</v>
      </c>
      <c r="Z101" s="125">
        <f>IF('Indicator Date hidden'!AA102="x","x",Z$2-'Indicator Date hidden'!AA102)</f>
        <v>6</v>
      </c>
      <c r="AA101" s="125">
        <f>IF('Indicator Date hidden'!AB102="x","x",AA$2-'Indicator Date hidden'!AB102)</f>
        <v>0</v>
      </c>
      <c r="AB101" s="125" t="str">
        <f>IF('Indicator Date hidden'!AC102="x","x",AB$2-'Indicator Date hidden'!AC102)</f>
        <v>x</v>
      </c>
      <c r="AC101" s="125">
        <f>IF('Indicator Date hidden'!AD102="x","x",AC$2-'Indicator Date hidden'!AD102)</f>
        <v>0</v>
      </c>
      <c r="AD101" s="125">
        <f>IF('Indicator Date hidden'!AE102="x","x",AD$2-'Indicator Date hidden'!AE102)</f>
        <v>0</v>
      </c>
      <c r="AE101" s="125" t="str">
        <f>IF('Indicator Date hidden'!AF102="x","x",AE$2-'Indicator Date hidden'!AF102)</f>
        <v>x</v>
      </c>
      <c r="AF101" s="125">
        <f>IF('Indicator Date hidden'!AG102="x","x",AF$2-'Indicator Date hidden'!AG102)</f>
        <v>0</v>
      </c>
      <c r="AG101" s="125">
        <f>IF('Indicator Date hidden'!AH102="x","x",AG$2-'Indicator Date hidden'!AH102)</f>
        <v>0</v>
      </c>
      <c r="AH101" s="125">
        <f>IF('Indicator Date hidden'!AI102="x","x",AH$2-'Indicator Date hidden'!AI102)</f>
        <v>0</v>
      </c>
      <c r="AI101" s="125">
        <f>IF('Indicator Date hidden'!AJ102="x","x",AI$2-'Indicator Date hidden'!AJ102)</f>
        <v>1</v>
      </c>
      <c r="AJ101" s="125">
        <f>IF('Indicator Date hidden'!AK102="x","x",AJ$2-'Indicator Date hidden'!AK102)</f>
        <v>1</v>
      </c>
      <c r="AK101" s="125">
        <f>IF('Indicator Date hidden'!AL102="x","x",AK$2-'Indicator Date hidden'!AL102)</f>
        <v>1</v>
      </c>
      <c r="AL101" s="125" t="str">
        <f>IF('Indicator Date hidden'!AM102="x","x",AL$2-'Indicator Date hidden'!AM102)</f>
        <v>x</v>
      </c>
      <c r="AM101" s="125">
        <f>IF('Indicator Date hidden'!AN102="x","x",AM$2-'Indicator Date hidden'!AN102)</f>
        <v>1</v>
      </c>
      <c r="AN101" s="125">
        <f>IF('Indicator Date hidden'!AO102="x","x",AN$2-'Indicator Date hidden'!AO102)</f>
        <v>1</v>
      </c>
      <c r="AO101" s="125">
        <f>IF('Indicator Date hidden'!AP102="x","x",AO$2-'Indicator Date hidden'!AP102)</f>
        <v>1</v>
      </c>
      <c r="AP101" s="125" t="str">
        <f>IF('Indicator Date hidden'!AQ102="x","x",AP$2-'Indicator Date hidden'!AQ102)</f>
        <v>x</v>
      </c>
      <c r="AQ101" s="125" t="str">
        <f>IF('Indicator Date hidden'!AR102="x","x",AQ$2-'Indicator Date hidden'!AR102)</f>
        <v>x</v>
      </c>
      <c r="AR101" s="125">
        <f>IF('Indicator Date hidden'!AS102="x","x",AR$2-'Indicator Date hidden'!AS102)</f>
        <v>3</v>
      </c>
      <c r="AS101" s="125" t="str">
        <f>IF('Indicator Date hidden'!AT102="x","x",AS$2-'Indicator Date hidden'!AT102)</f>
        <v>x</v>
      </c>
      <c r="AT101" s="125" t="str">
        <f>IF('Indicator Date hidden'!AU102="x","x",AT$2-'Indicator Date hidden'!AU102)</f>
        <v>x</v>
      </c>
      <c r="AU101" s="125" t="str">
        <f>IF('Indicator Date hidden'!AV102="x","x",AU$2-'Indicator Date hidden'!AV102)</f>
        <v>x</v>
      </c>
      <c r="AV101" s="125" t="str">
        <f>IF('Indicator Date hidden'!AW102="x","x",AV$2-'Indicator Date hidden'!AW102)</f>
        <v>x</v>
      </c>
      <c r="AW101" s="125" t="str">
        <f>IF('Indicator Date hidden'!AX102="x","x",AW$2-'Indicator Date hidden'!AX102)</f>
        <v>x</v>
      </c>
      <c r="AX101" s="125" t="str">
        <f>IF('Indicator Date hidden'!AY102="x","x",AX$2-'Indicator Date hidden'!AY102)</f>
        <v>x</v>
      </c>
      <c r="AY101" s="125" t="str">
        <f>IF('Indicator Date hidden'!AZ102="x","x",AY$2-'Indicator Date hidden'!AZ102)</f>
        <v>x</v>
      </c>
      <c r="AZ101" s="125" t="str">
        <f>IF('Indicator Date hidden'!BA102="x","x",AZ$2-'Indicator Date hidden'!BA102)</f>
        <v>x</v>
      </c>
      <c r="BA101" s="125">
        <f>IF('Indicator Date hidden'!BB102="x","x",BA$2-'Indicator Date hidden'!BB102)</f>
        <v>0</v>
      </c>
      <c r="BB101" s="125">
        <f>IF('Indicator Date hidden'!BC102="x","x",BB$2-'Indicator Date hidden'!BC102)</f>
        <v>0</v>
      </c>
      <c r="BC101" s="125">
        <f>IF('Indicator Date hidden'!BD102="x","x",BC$2-'Indicator Date hidden'!BD102)</f>
        <v>0</v>
      </c>
      <c r="BD101" s="125" t="str">
        <f>IF('Indicator Date hidden'!BE102="x","x",BD$2-'Indicator Date hidden'!BE102)</f>
        <v>x</v>
      </c>
      <c r="BE101" s="125">
        <f>IF('Indicator Date hidden'!BF102="x","x",BE$2-'Indicator Date hidden'!BF102)</f>
        <v>2</v>
      </c>
      <c r="BF101" s="125">
        <f>IF('Indicator Date hidden'!BG102="x","x",BF$2-'Indicator Date hidden'!BG102)</f>
        <v>0</v>
      </c>
      <c r="BG101" s="125">
        <f>IF('Indicator Date hidden'!BH102="x","x",BG$2-'Indicator Date hidden'!BH102)</f>
        <v>0</v>
      </c>
      <c r="BH101" s="125">
        <f>IF('Indicator Date hidden'!BI102="x","x",BH$2-'Indicator Date hidden'!BI102)</f>
        <v>0</v>
      </c>
      <c r="BI101" s="125" t="str">
        <f>IF('Indicator Date hidden'!BJ102="x","x",BI$2-'Indicator Date hidden'!BJ102)</f>
        <v>x</v>
      </c>
      <c r="BJ101" s="125">
        <f>IF('Indicator Date hidden'!BK102="x","x",BJ$2-'Indicator Date hidden'!BK102)</f>
        <v>1</v>
      </c>
      <c r="BK101" s="125" t="str">
        <f>IF('Indicator Date hidden'!BL102="x","x",BK$2-'Indicator Date hidden'!BL102)</f>
        <v>x</v>
      </c>
      <c r="BL101" s="125">
        <f>IF('Indicator Date hidden'!BM102="x","x",BL$2-'Indicator Date hidden'!BM102)</f>
        <v>0</v>
      </c>
      <c r="BM101" s="125" t="str">
        <f>IF('Indicator Date hidden'!BN102="x","x",BM$2-'Indicator Date hidden'!BN102)</f>
        <v>x</v>
      </c>
      <c r="BN101" s="125">
        <f>IF('Indicator Date hidden'!BO102="x","x",BN$2-'Indicator Date hidden'!BO102)</f>
        <v>2</v>
      </c>
      <c r="BO101" s="125">
        <f>IF('Indicator Date hidden'!BP102="x","x",BO$2-'Indicator Date hidden'!BP102)</f>
        <v>1</v>
      </c>
      <c r="BP101" s="125">
        <f>IF('Indicator Date hidden'!BQ102="x","x",BP$2-'Indicator Date hidden'!BQ102)</f>
        <v>0</v>
      </c>
      <c r="BQ101" s="125">
        <f>IF('Indicator Date hidden'!BR102="x","x",BQ$2-'Indicator Date hidden'!BR102)</f>
        <v>0</v>
      </c>
      <c r="BR101" s="125">
        <f>IF('Indicator Date hidden'!BS102="x","x",BR$2-'Indicator Date hidden'!BS102)</f>
        <v>0</v>
      </c>
      <c r="BS101" s="125" t="str">
        <f>IF('Indicator Date hidden'!BT102="x","x",BS$2-'Indicator Date hidden'!BT102)</f>
        <v>x</v>
      </c>
      <c r="BT101" s="125" t="str">
        <f>IF('Indicator Date hidden'!BU102="x","x",BT$2-'Indicator Date hidden'!BU102)</f>
        <v>x</v>
      </c>
      <c r="BU101" s="125" t="str">
        <f>IF('Indicator Date hidden'!BV102="x","x",BU$2-'Indicator Date hidden'!BV102)</f>
        <v>x</v>
      </c>
      <c r="BV101" s="125" t="str">
        <f>IF('Indicator Date hidden'!BW102="x","x",BV$2-'Indicator Date hidden'!BW102)</f>
        <v>x</v>
      </c>
      <c r="BW101" s="125" t="str">
        <f>IF('Indicator Date hidden'!BX102="x","x",BW$2-'Indicator Date hidden'!BX102)</f>
        <v>x</v>
      </c>
      <c r="BX101" s="125" t="str">
        <f>IF('Indicator Date hidden'!BY102="x","x",BX$2-'Indicator Date hidden'!BY102)</f>
        <v>x</v>
      </c>
      <c r="BY101" s="3">
        <f t="shared" si="15"/>
        <v>21</v>
      </c>
      <c r="BZ101" s="126">
        <f t="shared" si="16"/>
        <v>0.40384615384615385</v>
      </c>
      <c r="CA101" s="3">
        <f t="shared" si="17"/>
        <v>12</v>
      </c>
      <c r="CB101" s="126">
        <f t="shared" si="18"/>
        <v>1.0049802023426091</v>
      </c>
      <c r="CC101" s="129">
        <f t="shared" si="19"/>
        <v>0</v>
      </c>
    </row>
    <row r="102" spans="1:81" x14ac:dyDescent="0.3">
      <c r="A102" t="s">
        <v>183</v>
      </c>
      <c r="B102" s="125">
        <f>IF('Indicator Date hidden'!C103="x","x",B$2-'Indicator Date hidden'!C103)</f>
        <v>0</v>
      </c>
      <c r="C102" s="125">
        <f>IF('Indicator Date hidden'!D103="x","x",C$2-'Indicator Date hidden'!D103)</f>
        <v>0</v>
      </c>
      <c r="D102" s="125">
        <f>IF('Indicator Date hidden'!E103="x","x",D$2-'Indicator Date hidden'!E103)</f>
        <v>0</v>
      </c>
      <c r="E102" s="125">
        <f>IF('Indicator Date hidden'!F103="x","x",E$2-'Indicator Date hidden'!F103)</f>
        <v>0</v>
      </c>
      <c r="F102" s="125">
        <f>IF('Indicator Date hidden'!G103="x","x",F$2-'Indicator Date hidden'!G103)</f>
        <v>0</v>
      </c>
      <c r="G102" s="125">
        <f>IF('Indicator Date hidden'!H103="x","x",G$2-'Indicator Date hidden'!H103)</f>
        <v>0</v>
      </c>
      <c r="H102" s="125">
        <f>IF('Indicator Date hidden'!I103="x","x",H$2-'Indicator Date hidden'!I103)</f>
        <v>0</v>
      </c>
      <c r="I102" s="125">
        <f>IF('Indicator Date hidden'!J103="x","x",I$2-'Indicator Date hidden'!J103)</f>
        <v>0</v>
      </c>
      <c r="J102" s="125">
        <f>IF('Indicator Date hidden'!K103="x","x",J$2-'Indicator Date hidden'!K103)</f>
        <v>0</v>
      </c>
      <c r="K102" s="125">
        <f>IF('Indicator Date hidden'!L103="x","x",K$2-'Indicator Date hidden'!L103)</f>
        <v>0</v>
      </c>
      <c r="L102" s="125">
        <f>IF('Indicator Date hidden'!M103="x","x",L$2-'Indicator Date hidden'!M103)</f>
        <v>0</v>
      </c>
      <c r="M102" s="125">
        <f>IF('Indicator Date hidden'!N103="x","x",M$2-'Indicator Date hidden'!N103)</f>
        <v>0</v>
      </c>
      <c r="N102" s="125">
        <f>IF('Indicator Date hidden'!O103="x","x",N$2-'Indicator Date hidden'!O103)</f>
        <v>0</v>
      </c>
      <c r="O102" s="125">
        <f>IF('Indicator Date hidden'!P103="x","x",O$2-'Indicator Date hidden'!P103)</f>
        <v>0</v>
      </c>
      <c r="P102" s="125">
        <f>IF('Indicator Date hidden'!Q103="x","x",P$2-'Indicator Date hidden'!Q103)</f>
        <v>0</v>
      </c>
      <c r="Q102" s="125">
        <f>IF('Indicator Date hidden'!R103="x","x",Q$2-'Indicator Date hidden'!R103)</f>
        <v>0</v>
      </c>
      <c r="R102" s="125">
        <f>IF('Indicator Date hidden'!S103="x","x",R$2-'Indicator Date hidden'!S103)</f>
        <v>0</v>
      </c>
      <c r="S102" s="125">
        <f>IF('Indicator Date hidden'!T103="x","x",S$2-'Indicator Date hidden'!T103)</f>
        <v>0</v>
      </c>
      <c r="T102" s="125">
        <f>IF('Indicator Date hidden'!U103="x","x",T$2-'Indicator Date hidden'!U103)</f>
        <v>0</v>
      </c>
      <c r="U102" s="125">
        <f>IF('Indicator Date hidden'!V103="x","x",U$2-'Indicator Date hidden'!V103)</f>
        <v>0</v>
      </c>
      <c r="V102" s="125">
        <f>IF('Indicator Date hidden'!W103="x","x",V$2-'Indicator Date hidden'!W103)</f>
        <v>0</v>
      </c>
      <c r="W102" s="125">
        <f>IF('Indicator Date hidden'!X103="x","x",W$2-'Indicator Date hidden'!X103)</f>
        <v>0</v>
      </c>
      <c r="X102" s="125">
        <f>IF('Indicator Date hidden'!Y103="x","x",X$2-'Indicator Date hidden'!Y103)</f>
        <v>0</v>
      </c>
      <c r="Y102" s="125">
        <f>IF('Indicator Date hidden'!Z103="x","x",Y$2-'Indicator Date hidden'!Z103)</f>
        <v>0</v>
      </c>
      <c r="Z102" s="125">
        <f>IF('Indicator Date hidden'!AA103="x","x",Z$2-'Indicator Date hidden'!AA103)</f>
        <v>5</v>
      </c>
      <c r="AA102" s="125">
        <f>IF('Indicator Date hidden'!AB103="x","x",AA$2-'Indicator Date hidden'!AB103)</f>
        <v>0</v>
      </c>
      <c r="AB102" s="125" t="str">
        <f>IF('Indicator Date hidden'!AC103="x","x",AB$2-'Indicator Date hidden'!AC103)</f>
        <v>x</v>
      </c>
      <c r="AC102" s="125">
        <f>IF('Indicator Date hidden'!AD103="x","x",AC$2-'Indicator Date hidden'!AD103)</f>
        <v>0</v>
      </c>
      <c r="AD102" s="125">
        <f>IF('Indicator Date hidden'!AE103="x","x",AD$2-'Indicator Date hidden'!AE103)</f>
        <v>0</v>
      </c>
      <c r="AE102" s="125" t="str">
        <f>IF('Indicator Date hidden'!AF103="x","x",AE$2-'Indicator Date hidden'!AF103)</f>
        <v>x</v>
      </c>
      <c r="AF102" s="125">
        <f>IF('Indicator Date hidden'!AG103="x","x",AF$2-'Indicator Date hidden'!AG103)</f>
        <v>0</v>
      </c>
      <c r="AG102" s="125">
        <f>IF('Indicator Date hidden'!AH103="x","x",AG$2-'Indicator Date hidden'!AH103)</f>
        <v>0</v>
      </c>
      <c r="AH102" s="125">
        <f>IF('Indicator Date hidden'!AI103="x","x",AH$2-'Indicator Date hidden'!AI103)</f>
        <v>0</v>
      </c>
      <c r="AI102" s="125">
        <f>IF('Indicator Date hidden'!AJ103="x","x",AI$2-'Indicator Date hidden'!AJ103)</f>
        <v>1</v>
      </c>
      <c r="AJ102" s="125">
        <f>IF('Indicator Date hidden'!AK103="x","x",AJ$2-'Indicator Date hidden'!AK103)</f>
        <v>1</v>
      </c>
      <c r="AK102" s="125">
        <f>IF('Indicator Date hidden'!AL103="x","x",AK$2-'Indicator Date hidden'!AL103)</f>
        <v>1</v>
      </c>
      <c r="AL102" s="125" t="str">
        <f>IF('Indicator Date hidden'!AM103="x","x",AL$2-'Indicator Date hidden'!AM103)</f>
        <v>x</v>
      </c>
      <c r="AM102" s="125">
        <f>IF('Indicator Date hidden'!AN103="x","x",AM$2-'Indicator Date hidden'!AN103)</f>
        <v>1</v>
      </c>
      <c r="AN102" s="125">
        <f>IF('Indicator Date hidden'!AO103="x","x",AN$2-'Indicator Date hidden'!AO103)</f>
        <v>1</v>
      </c>
      <c r="AO102" s="125">
        <f>IF('Indicator Date hidden'!AP103="x","x",AO$2-'Indicator Date hidden'!AP103)</f>
        <v>1</v>
      </c>
      <c r="AP102" s="125" t="str">
        <f>IF('Indicator Date hidden'!AQ103="x","x",AP$2-'Indicator Date hidden'!AQ103)</f>
        <v>x</v>
      </c>
      <c r="AQ102" s="125">
        <f>IF('Indicator Date hidden'!AR103="x","x",AQ$2-'Indicator Date hidden'!AR103)</f>
        <v>0</v>
      </c>
      <c r="AR102" s="125">
        <f>IF('Indicator Date hidden'!AS103="x","x",AR$2-'Indicator Date hidden'!AS103)</f>
        <v>3</v>
      </c>
      <c r="AS102" s="125" t="str">
        <f>IF('Indicator Date hidden'!AT103="x","x",AS$2-'Indicator Date hidden'!AT103)</f>
        <v>x</v>
      </c>
      <c r="AT102" s="125">
        <f>IF('Indicator Date hidden'!AU103="x","x",AT$2-'Indicator Date hidden'!AU103)</f>
        <v>0</v>
      </c>
      <c r="AU102" s="125">
        <f>IF('Indicator Date hidden'!AV103="x","x",AU$2-'Indicator Date hidden'!AV103)</f>
        <v>0</v>
      </c>
      <c r="AV102" s="125">
        <f>IF('Indicator Date hidden'!AW103="x","x",AV$2-'Indicator Date hidden'!AW103)</f>
        <v>0</v>
      </c>
      <c r="AW102" s="125" t="str">
        <f>IF('Indicator Date hidden'!AX103="x","x",AW$2-'Indicator Date hidden'!AX103)</f>
        <v>x</v>
      </c>
      <c r="AX102" s="125">
        <f>IF('Indicator Date hidden'!AY103="x","x",AX$2-'Indicator Date hidden'!AY103)</f>
        <v>0</v>
      </c>
      <c r="AY102" s="125">
        <f>IF('Indicator Date hidden'!AZ103="x","x",AY$2-'Indicator Date hidden'!AZ103)</f>
        <v>1</v>
      </c>
      <c r="AZ102" s="125">
        <f>IF('Indicator Date hidden'!BA103="x","x",AZ$2-'Indicator Date hidden'!BA103)</f>
        <v>2</v>
      </c>
      <c r="BA102" s="125">
        <f>IF('Indicator Date hidden'!BB103="x","x",BA$2-'Indicator Date hidden'!BB103)</f>
        <v>0</v>
      </c>
      <c r="BB102" s="125">
        <f>IF('Indicator Date hidden'!BC103="x","x",BB$2-'Indicator Date hidden'!BC103)</f>
        <v>0</v>
      </c>
      <c r="BC102" s="125">
        <f>IF('Indicator Date hidden'!BD103="x","x",BC$2-'Indicator Date hidden'!BD103)</f>
        <v>0</v>
      </c>
      <c r="BD102" s="125" t="str">
        <f>IF('Indicator Date hidden'!BE103="x","x",BD$2-'Indicator Date hidden'!BE103)</f>
        <v>x</v>
      </c>
      <c r="BE102" s="125">
        <f>IF('Indicator Date hidden'!BF103="x","x",BE$2-'Indicator Date hidden'!BF103)</f>
        <v>2</v>
      </c>
      <c r="BF102" s="125">
        <f>IF('Indicator Date hidden'!BG103="x","x",BF$2-'Indicator Date hidden'!BG103)</f>
        <v>0</v>
      </c>
      <c r="BG102" s="125">
        <f>IF('Indicator Date hidden'!BH103="x","x",BG$2-'Indicator Date hidden'!BH103)</f>
        <v>0</v>
      </c>
      <c r="BH102" s="125">
        <f>IF('Indicator Date hidden'!BI103="x","x",BH$2-'Indicator Date hidden'!BI103)</f>
        <v>0</v>
      </c>
      <c r="BI102" s="125" t="str">
        <f>IF('Indicator Date hidden'!BJ103="x","x",BI$2-'Indicator Date hidden'!BJ103)</f>
        <v>x</v>
      </c>
      <c r="BJ102" s="125">
        <f>IF('Indicator Date hidden'!BK103="x","x",BJ$2-'Indicator Date hidden'!BK103)</f>
        <v>1</v>
      </c>
      <c r="BK102" s="125">
        <f>IF('Indicator Date hidden'!BL103="x","x",BK$2-'Indicator Date hidden'!BL103)</f>
        <v>1</v>
      </c>
      <c r="BL102" s="125">
        <f>IF('Indicator Date hidden'!BM103="x","x",BL$2-'Indicator Date hidden'!BM103)</f>
        <v>0</v>
      </c>
      <c r="BM102" s="125">
        <f>IF('Indicator Date hidden'!BN103="x","x",BM$2-'Indicator Date hidden'!BN103)</f>
        <v>3</v>
      </c>
      <c r="BN102" s="125">
        <f>IF('Indicator Date hidden'!BO103="x","x",BN$2-'Indicator Date hidden'!BO103)</f>
        <v>2</v>
      </c>
      <c r="BO102" s="125">
        <f>IF('Indicator Date hidden'!BP103="x","x",BO$2-'Indicator Date hidden'!BP103)</f>
        <v>1</v>
      </c>
      <c r="BP102" s="125">
        <f>IF('Indicator Date hidden'!BQ103="x","x",BP$2-'Indicator Date hidden'!BQ103)</f>
        <v>0</v>
      </c>
      <c r="BQ102" s="125">
        <f>IF('Indicator Date hidden'!BR103="x","x",BQ$2-'Indicator Date hidden'!BR103)</f>
        <v>0</v>
      </c>
      <c r="BR102" s="125">
        <f>IF('Indicator Date hidden'!BS103="x","x",BR$2-'Indicator Date hidden'!BS103)</f>
        <v>0</v>
      </c>
      <c r="BS102" s="125">
        <f>IF('Indicator Date hidden'!BT103="x","x",BS$2-'Indicator Date hidden'!BT103)</f>
        <v>2</v>
      </c>
      <c r="BT102" s="125">
        <f>IF('Indicator Date hidden'!BU103="x","x",BT$2-'Indicator Date hidden'!BU103)</f>
        <v>0</v>
      </c>
      <c r="BU102" s="125">
        <f>IF('Indicator Date hidden'!BV103="x","x",BU$2-'Indicator Date hidden'!BV103)</f>
        <v>0</v>
      </c>
      <c r="BV102" s="125">
        <f>IF('Indicator Date hidden'!BW103="x","x",BV$2-'Indicator Date hidden'!BW103)</f>
        <v>0</v>
      </c>
      <c r="BW102" s="125">
        <f>IF('Indicator Date hidden'!BX103="x","x",BW$2-'Indicator Date hidden'!BX103)</f>
        <v>0</v>
      </c>
      <c r="BX102" s="125">
        <f>IF('Indicator Date hidden'!BY103="x","x",BX$2-'Indicator Date hidden'!BY103)</f>
        <v>2</v>
      </c>
      <c r="BY102" s="3">
        <f t="shared" si="15"/>
        <v>31</v>
      </c>
      <c r="BZ102" s="126">
        <f t="shared" si="16"/>
        <v>0.46268656716417911</v>
      </c>
      <c r="CA102" s="3">
        <f t="shared" si="17"/>
        <v>18</v>
      </c>
      <c r="CB102" s="126">
        <f t="shared" si="18"/>
        <v>0.93566734439746146</v>
      </c>
      <c r="CC102" s="129">
        <f t="shared" si="19"/>
        <v>0</v>
      </c>
    </row>
    <row r="103" spans="1:81" x14ac:dyDescent="0.3">
      <c r="A103" t="s">
        <v>185</v>
      </c>
      <c r="B103" s="125">
        <f>IF('Indicator Date hidden'!C104="x","x",B$2-'Indicator Date hidden'!C104)</f>
        <v>0</v>
      </c>
      <c r="C103" s="125">
        <f>IF('Indicator Date hidden'!D104="x","x",C$2-'Indicator Date hidden'!D104)</f>
        <v>0</v>
      </c>
      <c r="D103" s="125">
        <f>IF('Indicator Date hidden'!E104="x","x",D$2-'Indicator Date hidden'!E104)</f>
        <v>0</v>
      </c>
      <c r="E103" s="125">
        <f>IF('Indicator Date hidden'!F104="x","x",E$2-'Indicator Date hidden'!F104)</f>
        <v>0</v>
      </c>
      <c r="F103" s="125">
        <f>IF('Indicator Date hidden'!G104="x","x",F$2-'Indicator Date hidden'!G104)</f>
        <v>0</v>
      </c>
      <c r="G103" s="125">
        <f>IF('Indicator Date hidden'!H104="x","x",G$2-'Indicator Date hidden'!H104)</f>
        <v>0</v>
      </c>
      <c r="H103" s="125">
        <f>IF('Indicator Date hidden'!I104="x","x",H$2-'Indicator Date hidden'!I104)</f>
        <v>0</v>
      </c>
      <c r="I103" s="125">
        <f>IF('Indicator Date hidden'!J104="x","x",I$2-'Indicator Date hidden'!J104)</f>
        <v>0</v>
      </c>
      <c r="J103" s="125">
        <f>IF('Indicator Date hidden'!K104="x","x",J$2-'Indicator Date hidden'!K104)</f>
        <v>0</v>
      </c>
      <c r="K103" s="125">
        <f>IF('Indicator Date hidden'!L104="x","x",K$2-'Indicator Date hidden'!L104)</f>
        <v>0</v>
      </c>
      <c r="L103" s="125">
        <f>IF('Indicator Date hidden'!M104="x","x",L$2-'Indicator Date hidden'!M104)</f>
        <v>0</v>
      </c>
      <c r="M103" s="125">
        <f>IF('Indicator Date hidden'!N104="x","x",M$2-'Indicator Date hidden'!N104)</f>
        <v>0</v>
      </c>
      <c r="N103" s="125">
        <f>IF('Indicator Date hidden'!O104="x","x",N$2-'Indicator Date hidden'!O104)</f>
        <v>0</v>
      </c>
      <c r="O103" s="125">
        <f>IF('Indicator Date hidden'!P104="x","x",O$2-'Indicator Date hidden'!P104)</f>
        <v>0</v>
      </c>
      <c r="P103" s="125">
        <f>IF('Indicator Date hidden'!Q104="x","x",P$2-'Indicator Date hidden'!Q104)</f>
        <v>0</v>
      </c>
      <c r="Q103" s="125">
        <f>IF('Indicator Date hidden'!R104="x","x",Q$2-'Indicator Date hidden'!R104)</f>
        <v>0</v>
      </c>
      <c r="R103" s="125">
        <f>IF('Indicator Date hidden'!S104="x","x",R$2-'Indicator Date hidden'!S104)</f>
        <v>0</v>
      </c>
      <c r="S103" s="125">
        <f>IF('Indicator Date hidden'!T104="x","x",S$2-'Indicator Date hidden'!T104)</f>
        <v>0</v>
      </c>
      <c r="T103" s="125">
        <f>IF('Indicator Date hidden'!U104="x","x",T$2-'Indicator Date hidden'!U104)</f>
        <v>0</v>
      </c>
      <c r="U103" s="125">
        <f>IF('Indicator Date hidden'!V104="x","x",U$2-'Indicator Date hidden'!V104)</f>
        <v>0</v>
      </c>
      <c r="V103" s="125">
        <f>IF('Indicator Date hidden'!W104="x","x",V$2-'Indicator Date hidden'!W104)</f>
        <v>0</v>
      </c>
      <c r="W103" s="125">
        <f>IF('Indicator Date hidden'!X104="x","x",W$2-'Indicator Date hidden'!X104)</f>
        <v>0</v>
      </c>
      <c r="X103" s="125">
        <f>IF('Indicator Date hidden'!Y104="x","x",X$2-'Indicator Date hidden'!Y104)</f>
        <v>0</v>
      </c>
      <c r="Y103" s="125">
        <f>IF('Indicator Date hidden'!Z104="x","x",Y$2-'Indicator Date hidden'!Z104)</f>
        <v>0</v>
      </c>
      <c r="Z103" s="125">
        <f>IF('Indicator Date hidden'!AA104="x","x",Z$2-'Indicator Date hidden'!AA104)</f>
        <v>5</v>
      </c>
      <c r="AA103" s="125">
        <f>IF('Indicator Date hidden'!AB104="x","x",AA$2-'Indicator Date hidden'!AB104)</f>
        <v>0</v>
      </c>
      <c r="AB103" s="125" t="str">
        <f>IF('Indicator Date hidden'!AC104="x","x",AB$2-'Indicator Date hidden'!AC104)</f>
        <v>x</v>
      </c>
      <c r="AC103" s="125">
        <f>IF('Indicator Date hidden'!AD104="x","x",AC$2-'Indicator Date hidden'!AD104)</f>
        <v>4</v>
      </c>
      <c r="AD103" s="125">
        <f>IF('Indicator Date hidden'!AE104="x","x",AD$2-'Indicator Date hidden'!AE104)</f>
        <v>0</v>
      </c>
      <c r="AE103" s="125" t="str">
        <f>IF('Indicator Date hidden'!AF104="x","x",AE$2-'Indicator Date hidden'!AF104)</f>
        <v>x</v>
      </c>
      <c r="AF103" s="125">
        <f>IF('Indicator Date hidden'!AG104="x","x",AF$2-'Indicator Date hidden'!AG104)</f>
        <v>0</v>
      </c>
      <c r="AG103" s="125">
        <f>IF('Indicator Date hidden'!AH104="x","x",AG$2-'Indicator Date hidden'!AH104)</f>
        <v>0</v>
      </c>
      <c r="AH103" s="125">
        <f>IF('Indicator Date hidden'!AI104="x","x",AH$2-'Indicator Date hidden'!AI104)</f>
        <v>0</v>
      </c>
      <c r="AI103" s="125">
        <f>IF('Indicator Date hidden'!AJ104="x","x",AI$2-'Indicator Date hidden'!AJ104)</f>
        <v>1</v>
      </c>
      <c r="AJ103" s="125">
        <f>IF('Indicator Date hidden'!AK104="x","x",AJ$2-'Indicator Date hidden'!AK104)</f>
        <v>1</v>
      </c>
      <c r="AK103" s="125">
        <f>IF('Indicator Date hidden'!AL104="x","x",AK$2-'Indicator Date hidden'!AL104)</f>
        <v>1</v>
      </c>
      <c r="AL103" s="125" t="str">
        <f>IF('Indicator Date hidden'!AM104="x","x",AL$2-'Indicator Date hidden'!AM104)</f>
        <v>x</v>
      </c>
      <c r="AM103" s="125">
        <f>IF('Indicator Date hidden'!AN104="x","x",AM$2-'Indicator Date hidden'!AN104)</f>
        <v>1</v>
      </c>
      <c r="AN103" s="125">
        <f>IF('Indicator Date hidden'!AO104="x","x",AN$2-'Indicator Date hidden'!AO104)</f>
        <v>1</v>
      </c>
      <c r="AO103" s="125">
        <f>IF('Indicator Date hidden'!AP104="x","x",AO$2-'Indicator Date hidden'!AP104)</f>
        <v>1</v>
      </c>
      <c r="AP103" s="125" t="str">
        <f>IF('Indicator Date hidden'!AQ104="x","x",AP$2-'Indicator Date hidden'!AQ104)</f>
        <v>x</v>
      </c>
      <c r="AQ103" s="125">
        <f>IF('Indicator Date hidden'!AR104="x","x",AQ$2-'Indicator Date hidden'!AR104)</f>
        <v>0</v>
      </c>
      <c r="AR103" s="125">
        <f>IF('Indicator Date hidden'!AS104="x","x",AR$2-'Indicator Date hidden'!AS104)</f>
        <v>3</v>
      </c>
      <c r="AS103" s="125" t="str">
        <f>IF('Indicator Date hidden'!AT104="x","x",AS$2-'Indicator Date hidden'!AT104)</f>
        <v>x</v>
      </c>
      <c r="AT103" s="125">
        <f>IF('Indicator Date hidden'!AU104="x","x",AT$2-'Indicator Date hidden'!AU104)</f>
        <v>0</v>
      </c>
      <c r="AU103" s="125">
        <f>IF('Indicator Date hidden'!AV104="x","x",AU$2-'Indicator Date hidden'!AV104)</f>
        <v>0</v>
      </c>
      <c r="AV103" s="125">
        <f>IF('Indicator Date hidden'!AW104="x","x",AV$2-'Indicator Date hidden'!AW104)</f>
        <v>0</v>
      </c>
      <c r="AW103" s="125" t="str">
        <f>IF('Indicator Date hidden'!AX104="x","x",AW$2-'Indicator Date hidden'!AX104)</f>
        <v>x</v>
      </c>
      <c r="AX103" s="125">
        <f>IF('Indicator Date hidden'!AY104="x","x",AX$2-'Indicator Date hidden'!AY104)</f>
        <v>0</v>
      </c>
      <c r="AY103" s="125">
        <f>IF('Indicator Date hidden'!AZ104="x","x",AY$2-'Indicator Date hidden'!AZ104)</f>
        <v>1</v>
      </c>
      <c r="AZ103" s="125">
        <f>IF('Indicator Date hidden'!BA104="x","x",AZ$2-'Indicator Date hidden'!BA104)</f>
        <v>2</v>
      </c>
      <c r="BA103" s="125">
        <f>IF('Indicator Date hidden'!BB104="x","x",BA$2-'Indicator Date hidden'!BB104)</f>
        <v>0</v>
      </c>
      <c r="BB103" s="125">
        <f>IF('Indicator Date hidden'!BC104="x","x",BB$2-'Indicator Date hidden'!BC104)</f>
        <v>0</v>
      </c>
      <c r="BC103" s="125">
        <f>IF('Indicator Date hidden'!BD104="x","x",BC$2-'Indicator Date hidden'!BD104)</f>
        <v>0</v>
      </c>
      <c r="BD103" s="125" t="str">
        <f>IF('Indicator Date hidden'!BE104="x","x",BD$2-'Indicator Date hidden'!BE104)</f>
        <v>x</v>
      </c>
      <c r="BE103" s="125">
        <f>IF('Indicator Date hidden'!BF104="x","x",BE$2-'Indicator Date hidden'!BF104)</f>
        <v>2</v>
      </c>
      <c r="BF103" s="125">
        <f>IF('Indicator Date hidden'!BG104="x","x",BF$2-'Indicator Date hidden'!BG104)</f>
        <v>0</v>
      </c>
      <c r="BG103" s="125">
        <f>IF('Indicator Date hidden'!BH104="x","x",BG$2-'Indicator Date hidden'!BH104)</f>
        <v>0</v>
      </c>
      <c r="BH103" s="125">
        <f>IF('Indicator Date hidden'!BI104="x","x",BH$2-'Indicator Date hidden'!BI104)</f>
        <v>0</v>
      </c>
      <c r="BI103" s="125" t="str">
        <f>IF('Indicator Date hidden'!BJ104="x","x",BI$2-'Indicator Date hidden'!BJ104)</f>
        <v>x</v>
      </c>
      <c r="BJ103" s="125">
        <f>IF('Indicator Date hidden'!BK104="x","x",BJ$2-'Indicator Date hidden'!BK104)</f>
        <v>1</v>
      </c>
      <c r="BK103" s="125">
        <f>IF('Indicator Date hidden'!BL104="x","x",BK$2-'Indicator Date hidden'!BL104)</f>
        <v>1</v>
      </c>
      <c r="BL103" s="125">
        <f>IF('Indicator Date hidden'!BM104="x","x",BL$2-'Indicator Date hidden'!BM104)</f>
        <v>0</v>
      </c>
      <c r="BM103" s="125" t="str">
        <f>IF('Indicator Date hidden'!BN104="x","x",BM$2-'Indicator Date hidden'!BN104)</f>
        <v>x</v>
      </c>
      <c r="BN103" s="125">
        <f>IF('Indicator Date hidden'!BO104="x","x",BN$2-'Indicator Date hidden'!BO104)</f>
        <v>2</v>
      </c>
      <c r="BO103" s="125">
        <f>IF('Indicator Date hidden'!BP104="x","x",BO$2-'Indicator Date hidden'!BP104)</f>
        <v>1</v>
      </c>
      <c r="BP103" s="125">
        <f>IF('Indicator Date hidden'!BQ104="x","x",BP$2-'Indicator Date hidden'!BQ104)</f>
        <v>0</v>
      </c>
      <c r="BQ103" s="125">
        <f>IF('Indicator Date hidden'!BR104="x","x",BQ$2-'Indicator Date hidden'!BR104)</f>
        <v>0</v>
      </c>
      <c r="BR103" s="125">
        <f>IF('Indicator Date hidden'!BS104="x","x",BR$2-'Indicator Date hidden'!BS104)</f>
        <v>0</v>
      </c>
      <c r="BS103" s="125">
        <f>IF('Indicator Date hidden'!BT104="x","x",BS$2-'Indicator Date hidden'!BT104)</f>
        <v>1</v>
      </c>
      <c r="BT103" s="125">
        <f>IF('Indicator Date hidden'!BU104="x","x",BT$2-'Indicator Date hidden'!BU104)</f>
        <v>0</v>
      </c>
      <c r="BU103" s="125">
        <f>IF('Indicator Date hidden'!BV104="x","x",BU$2-'Indicator Date hidden'!BV104)</f>
        <v>0</v>
      </c>
      <c r="BV103" s="125">
        <f>IF('Indicator Date hidden'!BW104="x","x",BV$2-'Indicator Date hidden'!BW104)</f>
        <v>0</v>
      </c>
      <c r="BW103" s="125">
        <f>IF('Indicator Date hidden'!BX104="x","x",BW$2-'Indicator Date hidden'!BX104)</f>
        <v>0</v>
      </c>
      <c r="BX103" s="125">
        <f>IF('Indicator Date hidden'!BY104="x","x",BX$2-'Indicator Date hidden'!BY104)</f>
        <v>2</v>
      </c>
      <c r="BY103" s="3">
        <f t="shared" si="15"/>
        <v>31</v>
      </c>
      <c r="BZ103" s="126">
        <f t="shared" si="16"/>
        <v>0.46969696969696972</v>
      </c>
      <c r="CA103" s="3">
        <f t="shared" si="17"/>
        <v>18</v>
      </c>
      <c r="CB103" s="126">
        <f t="shared" si="18"/>
        <v>0.97265174822448686</v>
      </c>
      <c r="CC103" s="129">
        <f t="shared" si="19"/>
        <v>0</v>
      </c>
    </row>
    <row r="104" spans="1:81" x14ac:dyDescent="0.3">
      <c r="A104" t="s">
        <v>188</v>
      </c>
      <c r="B104" s="125">
        <f>IF('Indicator Date hidden'!C105="x","x",B$2-'Indicator Date hidden'!C105)</f>
        <v>0</v>
      </c>
      <c r="C104" s="125">
        <f>IF('Indicator Date hidden'!D105="x","x",C$2-'Indicator Date hidden'!D105)</f>
        <v>0</v>
      </c>
      <c r="D104" s="125">
        <f>IF('Indicator Date hidden'!E105="x","x",D$2-'Indicator Date hidden'!E105)</f>
        <v>0</v>
      </c>
      <c r="E104" s="125">
        <f>IF('Indicator Date hidden'!F105="x","x",E$2-'Indicator Date hidden'!F105)</f>
        <v>0</v>
      </c>
      <c r="F104" s="125">
        <f>IF('Indicator Date hidden'!G105="x","x",F$2-'Indicator Date hidden'!G105)</f>
        <v>0</v>
      </c>
      <c r="G104" s="125">
        <f>IF('Indicator Date hidden'!H105="x","x",G$2-'Indicator Date hidden'!H105)</f>
        <v>0</v>
      </c>
      <c r="H104" s="125">
        <f>IF('Indicator Date hidden'!I105="x","x",H$2-'Indicator Date hidden'!I105)</f>
        <v>0</v>
      </c>
      <c r="I104" s="125">
        <f>IF('Indicator Date hidden'!J105="x","x",I$2-'Indicator Date hidden'!J105)</f>
        <v>0</v>
      </c>
      <c r="J104" s="125">
        <f>IF('Indicator Date hidden'!K105="x","x",J$2-'Indicator Date hidden'!K105)</f>
        <v>0</v>
      </c>
      <c r="K104" s="125">
        <f>IF('Indicator Date hidden'!L105="x","x",K$2-'Indicator Date hidden'!L105)</f>
        <v>0</v>
      </c>
      <c r="L104" s="125">
        <f>IF('Indicator Date hidden'!M105="x","x",L$2-'Indicator Date hidden'!M105)</f>
        <v>0</v>
      </c>
      <c r="M104" s="125">
        <f>IF('Indicator Date hidden'!N105="x","x",M$2-'Indicator Date hidden'!N105)</f>
        <v>0</v>
      </c>
      <c r="N104" s="125">
        <f>IF('Indicator Date hidden'!O105="x","x",N$2-'Indicator Date hidden'!O105)</f>
        <v>0</v>
      </c>
      <c r="O104" s="125">
        <f>IF('Indicator Date hidden'!P105="x","x",O$2-'Indicator Date hidden'!P105)</f>
        <v>0</v>
      </c>
      <c r="P104" s="125">
        <f>IF('Indicator Date hidden'!Q105="x","x",P$2-'Indicator Date hidden'!Q105)</f>
        <v>0</v>
      </c>
      <c r="Q104" s="125">
        <f>IF('Indicator Date hidden'!R105="x","x",Q$2-'Indicator Date hidden'!R105)</f>
        <v>0</v>
      </c>
      <c r="R104" s="125">
        <f>IF('Indicator Date hidden'!S105="x","x",R$2-'Indicator Date hidden'!S105)</f>
        <v>0</v>
      </c>
      <c r="S104" s="125">
        <f>IF('Indicator Date hidden'!T105="x","x",S$2-'Indicator Date hidden'!T105)</f>
        <v>0</v>
      </c>
      <c r="T104" s="125">
        <f>IF('Indicator Date hidden'!U105="x","x",T$2-'Indicator Date hidden'!U105)</f>
        <v>0</v>
      </c>
      <c r="U104" s="125">
        <f>IF('Indicator Date hidden'!V105="x","x",U$2-'Indicator Date hidden'!V105)</f>
        <v>0</v>
      </c>
      <c r="V104" s="125">
        <f>IF('Indicator Date hidden'!W105="x","x",V$2-'Indicator Date hidden'!W105)</f>
        <v>0</v>
      </c>
      <c r="W104" s="125">
        <f>IF('Indicator Date hidden'!X105="x","x",W$2-'Indicator Date hidden'!X105)</f>
        <v>0</v>
      </c>
      <c r="X104" s="125">
        <f>IF('Indicator Date hidden'!Y105="x","x",X$2-'Indicator Date hidden'!Y105)</f>
        <v>0</v>
      </c>
      <c r="Y104" s="125">
        <f>IF('Indicator Date hidden'!Z105="x","x",Y$2-'Indicator Date hidden'!Z105)</f>
        <v>0</v>
      </c>
      <c r="Z104" s="125">
        <f>IF('Indicator Date hidden'!AA105="x","x",Z$2-'Indicator Date hidden'!AA105)</f>
        <v>5</v>
      </c>
      <c r="AA104" s="125">
        <f>IF('Indicator Date hidden'!AB105="x","x",AA$2-'Indicator Date hidden'!AB105)</f>
        <v>0</v>
      </c>
      <c r="AB104" s="125">
        <f>IF('Indicator Date hidden'!AC105="x","x",AB$2-'Indicator Date hidden'!AC105)</f>
        <v>2</v>
      </c>
      <c r="AC104" s="125">
        <f>IF('Indicator Date hidden'!AD105="x","x",AC$2-'Indicator Date hidden'!AD105)</f>
        <v>0</v>
      </c>
      <c r="AD104" s="125">
        <f>IF('Indicator Date hidden'!AE105="x","x",AD$2-'Indicator Date hidden'!AE105)</f>
        <v>0</v>
      </c>
      <c r="AE104" s="125">
        <f>IF('Indicator Date hidden'!AF105="x","x",AE$2-'Indicator Date hidden'!AF105)</f>
        <v>0</v>
      </c>
      <c r="AF104" s="125">
        <f>IF('Indicator Date hidden'!AG105="x","x",AF$2-'Indicator Date hidden'!AG105)</f>
        <v>0</v>
      </c>
      <c r="AG104" s="125">
        <f>IF('Indicator Date hidden'!AH105="x","x",AG$2-'Indicator Date hidden'!AH105)</f>
        <v>0</v>
      </c>
      <c r="AH104" s="125">
        <f>IF('Indicator Date hidden'!AI105="x","x",AH$2-'Indicator Date hidden'!AI105)</f>
        <v>0</v>
      </c>
      <c r="AI104" s="125">
        <f>IF('Indicator Date hidden'!AJ105="x","x",AI$2-'Indicator Date hidden'!AJ105)</f>
        <v>1</v>
      </c>
      <c r="AJ104" s="125">
        <f>IF('Indicator Date hidden'!AK105="x","x",AJ$2-'Indicator Date hidden'!AK105)</f>
        <v>1</v>
      </c>
      <c r="AK104" s="125">
        <f>IF('Indicator Date hidden'!AL105="x","x",AK$2-'Indicator Date hidden'!AL105)</f>
        <v>1</v>
      </c>
      <c r="AL104" s="125">
        <f>IF('Indicator Date hidden'!AM105="x","x",AL$2-'Indicator Date hidden'!AM105)</f>
        <v>9</v>
      </c>
      <c r="AM104" s="125">
        <f>IF('Indicator Date hidden'!AN105="x","x",AM$2-'Indicator Date hidden'!AN105)</f>
        <v>1</v>
      </c>
      <c r="AN104" s="125">
        <f>IF('Indicator Date hidden'!AO105="x","x",AN$2-'Indicator Date hidden'!AO105)</f>
        <v>1</v>
      </c>
      <c r="AO104" s="125">
        <f>IF('Indicator Date hidden'!AP105="x","x",AO$2-'Indicator Date hidden'!AP105)</f>
        <v>1</v>
      </c>
      <c r="AP104" s="125">
        <f>IF('Indicator Date hidden'!AQ105="x","x",AP$2-'Indicator Date hidden'!AQ105)</f>
        <v>1</v>
      </c>
      <c r="AQ104" s="125">
        <f>IF('Indicator Date hidden'!AR105="x","x",AQ$2-'Indicator Date hidden'!AR105)</f>
        <v>0</v>
      </c>
      <c r="AR104" s="125">
        <f>IF('Indicator Date hidden'!AS105="x","x",AR$2-'Indicator Date hidden'!AS105)</f>
        <v>3</v>
      </c>
      <c r="AS104" s="125" t="str">
        <f>IF('Indicator Date hidden'!AT105="x","x",AS$2-'Indicator Date hidden'!AT105)</f>
        <v>x</v>
      </c>
      <c r="AT104" s="125">
        <f>IF('Indicator Date hidden'!AU105="x","x",AT$2-'Indicator Date hidden'!AU105)</f>
        <v>0</v>
      </c>
      <c r="AU104" s="125">
        <f>IF('Indicator Date hidden'!AV105="x","x",AU$2-'Indicator Date hidden'!AV105)</f>
        <v>0</v>
      </c>
      <c r="AV104" s="125">
        <f>IF('Indicator Date hidden'!AW105="x","x",AV$2-'Indicator Date hidden'!AW105)</f>
        <v>0</v>
      </c>
      <c r="AW104" s="125">
        <f>IF('Indicator Date hidden'!AX105="x","x",AW$2-'Indicator Date hidden'!AX105)</f>
        <v>0</v>
      </c>
      <c r="AX104" s="125">
        <f>IF('Indicator Date hidden'!AY105="x","x",AX$2-'Indicator Date hidden'!AY105)</f>
        <v>0</v>
      </c>
      <c r="AY104" s="125" t="str">
        <f>IF('Indicator Date hidden'!AZ105="x","x",AY$2-'Indicator Date hidden'!AZ105)</f>
        <v>x</v>
      </c>
      <c r="AZ104" s="125">
        <f>IF('Indicator Date hidden'!BA105="x","x",AZ$2-'Indicator Date hidden'!BA105)</f>
        <v>5</v>
      </c>
      <c r="BA104" s="125">
        <f>IF('Indicator Date hidden'!BB105="x","x",BA$2-'Indicator Date hidden'!BB105)</f>
        <v>0</v>
      </c>
      <c r="BB104" s="125">
        <f>IF('Indicator Date hidden'!BC105="x","x",BB$2-'Indicator Date hidden'!BC105)</f>
        <v>0</v>
      </c>
      <c r="BC104" s="125">
        <f>IF('Indicator Date hidden'!BD105="x","x",BC$2-'Indicator Date hidden'!BD105)</f>
        <v>0</v>
      </c>
      <c r="BD104" s="125">
        <f>IF('Indicator Date hidden'!BE105="x","x",BD$2-'Indicator Date hidden'!BE105)</f>
        <v>2</v>
      </c>
      <c r="BE104" s="125">
        <f>IF('Indicator Date hidden'!BF105="x","x",BE$2-'Indicator Date hidden'!BF105)</f>
        <v>2</v>
      </c>
      <c r="BF104" s="125">
        <f>IF('Indicator Date hidden'!BG105="x","x",BF$2-'Indicator Date hidden'!BG105)</f>
        <v>0</v>
      </c>
      <c r="BG104" s="125">
        <f>IF('Indicator Date hidden'!BH105="x","x",BG$2-'Indicator Date hidden'!BH105)</f>
        <v>0</v>
      </c>
      <c r="BH104" s="125">
        <f>IF('Indicator Date hidden'!BI105="x","x",BH$2-'Indicator Date hidden'!BI105)</f>
        <v>0</v>
      </c>
      <c r="BI104" s="125">
        <f>IF('Indicator Date hidden'!BJ105="x","x",BI$2-'Indicator Date hidden'!BJ105)</f>
        <v>0</v>
      </c>
      <c r="BJ104" s="125">
        <f>IF('Indicator Date hidden'!BK105="x","x",BJ$2-'Indicator Date hidden'!BK105)</f>
        <v>1</v>
      </c>
      <c r="BK104" s="125">
        <f>IF('Indicator Date hidden'!BL105="x","x",BK$2-'Indicator Date hidden'!BL105)</f>
        <v>1</v>
      </c>
      <c r="BL104" s="125">
        <f>IF('Indicator Date hidden'!BM105="x","x",BL$2-'Indicator Date hidden'!BM105)</f>
        <v>0</v>
      </c>
      <c r="BM104" s="125">
        <f>IF('Indicator Date hidden'!BN105="x","x",BM$2-'Indicator Date hidden'!BN105)</f>
        <v>3</v>
      </c>
      <c r="BN104" s="125">
        <f>IF('Indicator Date hidden'!BO105="x","x",BN$2-'Indicator Date hidden'!BO105)</f>
        <v>2</v>
      </c>
      <c r="BO104" s="125">
        <f>IF('Indicator Date hidden'!BP105="x","x",BO$2-'Indicator Date hidden'!BP105)</f>
        <v>1</v>
      </c>
      <c r="BP104" s="125">
        <f>IF('Indicator Date hidden'!BQ105="x","x",BP$2-'Indicator Date hidden'!BQ105)</f>
        <v>0</v>
      </c>
      <c r="BQ104" s="125">
        <f>IF('Indicator Date hidden'!BR105="x","x",BQ$2-'Indicator Date hidden'!BR105)</f>
        <v>0</v>
      </c>
      <c r="BR104" s="125">
        <f>IF('Indicator Date hidden'!BS105="x","x",BR$2-'Indicator Date hidden'!BS105)</f>
        <v>0</v>
      </c>
      <c r="BS104" s="125">
        <f>IF('Indicator Date hidden'!BT105="x","x",BS$2-'Indicator Date hidden'!BT105)</f>
        <v>4</v>
      </c>
      <c r="BT104" s="125">
        <f>IF('Indicator Date hidden'!BU105="x","x",BT$2-'Indicator Date hidden'!BU105)</f>
        <v>0</v>
      </c>
      <c r="BU104" s="125" t="str">
        <f>IF('Indicator Date hidden'!BV105="x","x",BU$2-'Indicator Date hidden'!BV105)</f>
        <v>x</v>
      </c>
      <c r="BV104" s="125">
        <f>IF('Indicator Date hidden'!BW105="x","x",BV$2-'Indicator Date hidden'!BW105)</f>
        <v>0</v>
      </c>
      <c r="BW104" s="125">
        <f>IF('Indicator Date hidden'!BX105="x","x",BW$2-'Indicator Date hidden'!BX105)</f>
        <v>0</v>
      </c>
      <c r="BX104" s="125">
        <f>IF('Indicator Date hidden'!BY105="x","x",BX$2-'Indicator Date hidden'!BY105)</f>
        <v>2</v>
      </c>
      <c r="BY104" s="3">
        <f t="shared" si="15"/>
        <v>49</v>
      </c>
      <c r="BZ104" s="126">
        <f t="shared" si="16"/>
        <v>0.68055555555555558</v>
      </c>
      <c r="CA104" s="3">
        <f t="shared" si="17"/>
        <v>21</v>
      </c>
      <c r="CB104" s="126">
        <f t="shared" si="18"/>
        <v>1.4983916274244871</v>
      </c>
      <c r="CC104" s="129">
        <f t="shared" si="19"/>
        <v>0</v>
      </c>
    </row>
    <row r="105" spans="1:81" x14ac:dyDescent="0.3">
      <c r="A105" t="s">
        <v>190</v>
      </c>
      <c r="B105" s="125">
        <f>IF('Indicator Date hidden'!C106="x","x",B$2-'Indicator Date hidden'!C106)</f>
        <v>0</v>
      </c>
      <c r="C105" s="125">
        <f>IF('Indicator Date hidden'!D106="x","x",C$2-'Indicator Date hidden'!D106)</f>
        <v>0</v>
      </c>
      <c r="D105" s="125">
        <f>IF('Indicator Date hidden'!E106="x","x",D$2-'Indicator Date hidden'!E106)</f>
        <v>0</v>
      </c>
      <c r="E105" s="125">
        <f>IF('Indicator Date hidden'!F106="x","x",E$2-'Indicator Date hidden'!F106)</f>
        <v>0</v>
      </c>
      <c r="F105" s="125">
        <f>IF('Indicator Date hidden'!G106="x","x",F$2-'Indicator Date hidden'!G106)</f>
        <v>0</v>
      </c>
      <c r="G105" s="125">
        <f>IF('Indicator Date hidden'!H106="x","x",G$2-'Indicator Date hidden'!H106)</f>
        <v>0</v>
      </c>
      <c r="H105" s="125">
        <f>IF('Indicator Date hidden'!I106="x","x",H$2-'Indicator Date hidden'!I106)</f>
        <v>0</v>
      </c>
      <c r="I105" s="125">
        <f>IF('Indicator Date hidden'!J106="x","x",I$2-'Indicator Date hidden'!J106)</f>
        <v>0</v>
      </c>
      <c r="J105" s="125">
        <f>IF('Indicator Date hidden'!K106="x","x",J$2-'Indicator Date hidden'!K106)</f>
        <v>0</v>
      </c>
      <c r="K105" s="125">
        <f>IF('Indicator Date hidden'!L106="x","x",K$2-'Indicator Date hidden'!L106)</f>
        <v>0</v>
      </c>
      <c r="L105" s="125">
        <f>IF('Indicator Date hidden'!M106="x","x",L$2-'Indicator Date hidden'!M106)</f>
        <v>0</v>
      </c>
      <c r="M105" s="125">
        <f>IF('Indicator Date hidden'!N106="x","x",M$2-'Indicator Date hidden'!N106)</f>
        <v>0</v>
      </c>
      <c r="N105" s="125">
        <f>IF('Indicator Date hidden'!O106="x","x",N$2-'Indicator Date hidden'!O106)</f>
        <v>0</v>
      </c>
      <c r="O105" s="125">
        <f>IF('Indicator Date hidden'!P106="x","x",O$2-'Indicator Date hidden'!P106)</f>
        <v>0</v>
      </c>
      <c r="P105" s="125">
        <f>IF('Indicator Date hidden'!Q106="x","x",P$2-'Indicator Date hidden'!Q106)</f>
        <v>0</v>
      </c>
      <c r="Q105" s="125">
        <f>IF('Indicator Date hidden'!R106="x","x",Q$2-'Indicator Date hidden'!R106)</f>
        <v>0</v>
      </c>
      <c r="R105" s="125">
        <f>IF('Indicator Date hidden'!S106="x","x",R$2-'Indicator Date hidden'!S106)</f>
        <v>0</v>
      </c>
      <c r="S105" s="125">
        <f>IF('Indicator Date hidden'!T106="x","x",S$2-'Indicator Date hidden'!T106)</f>
        <v>0</v>
      </c>
      <c r="T105" s="125">
        <f>IF('Indicator Date hidden'!U106="x","x",T$2-'Indicator Date hidden'!U106)</f>
        <v>0</v>
      </c>
      <c r="U105" s="125">
        <f>IF('Indicator Date hidden'!V106="x","x",U$2-'Indicator Date hidden'!V106)</f>
        <v>0</v>
      </c>
      <c r="V105" s="125">
        <f>IF('Indicator Date hidden'!W106="x","x",V$2-'Indicator Date hidden'!W106)</f>
        <v>0</v>
      </c>
      <c r="W105" s="125">
        <f>IF('Indicator Date hidden'!X106="x","x",W$2-'Indicator Date hidden'!X106)</f>
        <v>0</v>
      </c>
      <c r="X105" s="125">
        <f>IF('Indicator Date hidden'!Y106="x","x",X$2-'Indicator Date hidden'!Y106)</f>
        <v>0</v>
      </c>
      <c r="Y105" s="125">
        <f>IF('Indicator Date hidden'!Z106="x","x",Y$2-'Indicator Date hidden'!Z106)</f>
        <v>0</v>
      </c>
      <c r="Z105" s="125">
        <f>IF('Indicator Date hidden'!AA106="x","x",Z$2-'Indicator Date hidden'!AA106)</f>
        <v>1</v>
      </c>
      <c r="AA105" s="125">
        <f>IF('Indicator Date hidden'!AB106="x","x",AA$2-'Indicator Date hidden'!AB106)</f>
        <v>0</v>
      </c>
      <c r="AB105" s="125">
        <f>IF('Indicator Date hidden'!AC106="x","x",AB$2-'Indicator Date hidden'!AC106)</f>
        <v>0</v>
      </c>
      <c r="AC105" s="125">
        <f>IF('Indicator Date hidden'!AD106="x","x",AC$2-'Indicator Date hidden'!AD106)</f>
        <v>0</v>
      </c>
      <c r="AD105" s="125">
        <f>IF('Indicator Date hidden'!AE106="x","x",AD$2-'Indicator Date hidden'!AE106)</f>
        <v>0</v>
      </c>
      <c r="AE105" s="125">
        <f>IF('Indicator Date hidden'!AF106="x","x",AE$2-'Indicator Date hidden'!AF106)</f>
        <v>0</v>
      </c>
      <c r="AF105" s="125">
        <f>IF('Indicator Date hidden'!AG106="x","x",AF$2-'Indicator Date hidden'!AG106)</f>
        <v>0</v>
      </c>
      <c r="AG105" s="125">
        <f>IF('Indicator Date hidden'!AH106="x","x",AG$2-'Indicator Date hidden'!AH106)</f>
        <v>0</v>
      </c>
      <c r="AH105" s="125">
        <f>IF('Indicator Date hidden'!AI106="x","x",AH$2-'Indicator Date hidden'!AI106)</f>
        <v>0</v>
      </c>
      <c r="AI105" s="125">
        <f>IF('Indicator Date hidden'!AJ106="x","x",AI$2-'Indicator Date hidden'!AJ106)</f>
        <v>1</v>
      </c>
      <c r="AJ105" s="125">
        <f>IF('Indicator Date hidden'!AK106="x","x",AJ$2-'Indicator Date hidden'!AK106)</f>
        <v>1</v>
      </c>
      <c r="AK105" s="125">
        <f>IF('Indicator Date hidden'!AL106="x","x",AK$2-'Indicator Date hidden'!AL106)</f>
        <v>1</v>
      </c>
      <c r="AL105" s="125">
        <f>IF('Indicator Date hidden'!AM106="x","x",AL$2-'Indicator Date hidden'!AM106)</f>
        <v>2</v>
      </c>
      <c r="AM105" s="125">
        <f>IF('Indicator Date hidden'!AN106="x","x",AM$2-'Indicator Date hidden'!AN106)</f>
        <v>1</v>
      </c>
      <c r="AN105" s="125">
        <f>IF('Indicator Date hidden'!AO106="x","x",AN$2-'Indicator Date hidden'!AO106)</f>
        <v>1</v>
      </c>
      <c r="AO105" s="125">
        <f>IF('Indicator Date hidden'!AP106="x","x",AO$2-'Indicator Date hidden'!AP106)</f>
        <v>1</v>
      </c>
      <c r="AP105" s="125">
        <f>IF('Indicator Date hidden'!AQ106="x","x",AP$2-'Indicator Date hidden'!AQ106)</f>
        <v>1</v>
      </c>
      <c r="AQ105" s="125">
        <f>IF('Indicator Date hidden'!AR106="x","x",AQ$2-'Indicator Date hidden'!AR106)</f>
        <v>0</v>
      </c>
      <c r="AR105" s="125">
        <f>IF('Indicator Date hidden'!AS106="x","x",AR$2-'Indicator Date hidden'!AS106)</f>
        <v>3</v>
      </c>
      <c r="AS105" s="125">
        <f>IF('Indicator Date hidden'!AT106="x","x",AS$2-'Indicator Date hidden'!AT106)</f>
        <v>3</v>
      </c>
      <c r="AT105" s="125">
        <f>IF('Indicator Date hidden'!AU106="x","x",AT$2-'Indicator Date hidden'!AU106)</f>
        <v>0</v>
      </c>
      <c r="AU105" s="125">
        <f>IF('Indicator Date hidden'!AV106="x","x",AU$2-'Indicator Date hidden'!AV106)</f>
        <v>0</v>
      </c>
      <c r="AV105" s="125">
        <f>IF('Indicator Date hidden'!AW106="x","x",AV$2-'Indicator Date hidden'!AW106)</f>
        <v>0</v>
      </c>
      <c r="AW105" s="125">
        <f>IF('Indicator Date hidden'!AX106="x","x",AW$2-'Indicator Date hidden'!AX106)</f>
        <v>0</v>
      </c>
      <c r="AX105" s="125">
        <f>IF('Indicator Date hidden'!AY106="x","x",AX$2-'Indicator Date hidden'!AY106)</f>
        <v>0</v>
      </c>
      <c r="AY105" s="125">
        <f>IF('Indicator Date hidden'!AZ106="x","x",AY$2-'Indicator Date hidden'!AZ106)</f>
        <v>1</v>
      </c>
      <c r="AZ105" s="125">
        <f>IF('Indicator Date hidden'!BA106="x","x",AZ$2-'Indicator Date hidden'!BA106)</f>
        <v>1</v>
      </c>
      <c r="BA105" s="125">
        <f>IF('Indicator Date hidden'!BB106="x","x",BA$2-'Indicator Date hidden'!BB106)</f>
        <v>0</v>
      </c>
      <c r="BB105" s="125">
        <f>IF('Indicator Date hidden'!BC106="x","x",BB$2-'Indicator Date hidden'!BC106)</f>
        <v>0</v>
      </c>
      <c r="BC105" s="125">
        <f>IF('Indicator Date hidden'!BD106="x","x",BC$2-'Indicator Date hidden'!BD106)</f>
        <v>0</v>
      </c>
      <c r="BD105" s="125" t="str">
        <f>IF('Indicator Date hidden'!BE106="x","x",BD$2-'Indicator Date hidden'!BE106)</f>
        <v>x</v>
      </c>
      <c r="BE105" s="125">
        <f>IF('Indicator Date hidden'!BF106="x","x",BE$2-'Indicator Date hidden'!BF106)</f>
        <v>1</v>
      </c>
      <c r="BF105" s="125">
        <f>IF('Indicator Date hidden'!BG106="x","x",BF$2-'Indicator Date hidden'!BG106)</f>
        <v>0</v>
      </c>
      <c r="BG105" s="125">
        <f>IF('Indicator Date hidden'!BH106="x","x",BG$2-'Indicator Date hidden'!BH106)</f>
        <v>0</v>
      </c>
      <c r="BH105" s="125">
        <f>IF('Indicator Date hidden'!BI106="x","x",BH$2-'Indicator Date hidden'!BI106)</f>
        <v>0</v>
      </c>
      <c r="BI105" s="125">
        <f>IF('Indicator Date hidden'!BJ106="x","x",BI$2-'Indicator Date hidden'!BJ106)</f>
        <v>0</v>
      </c>
      <c r="BJ105" s="125">
        <f>IF('Indicator Date hidden'!BK106="x","x",BJ$2-'Indicator Date hidden'!BK106)</f>
        <v>1</v>
      </c>
      <c r="BK105" s="125">
        <f>IF('Indicator Date hidden'!BL106="x","x",BK$2-'Indicator Date hidden'!BL106)</f>
        <v>1</v>
      </c>
      <c r="BL105" s="125">
        <f>IF('Indicator Date hidden'!BM106="x","x",BL$2-'Indicator Date hidden'!BM106)</f>
        <v>0</v>
      </c>
      <c r="BM105" s="125">
        <f>IF('Indicator Date hidden'!BN106="x","x",BM$2-'Indicator Date hidden'!BN106)</f>
        <v>3</v>
      </c>
      <c r="BN105" s="125">
        <f>IF('Indicator Date hidden'!BO106="x","x",BN$2-'Indicator Date hidden'!BO106)</f>
        <v>2</v>
      </c>
      <c r="BO105" s="125">
        <f>IF('Indicator Date hidden'!BP106="x","x",BO$2-'Indicator Date hidden'!BP106)</f>
        <v>1</v>
      </c>
      <c r="BP105" s="125">
        <f>IF('Indicator Date hidden'!BQ106="x","x",BP$2-'Indicator Date hidden'!BQ106)</f>
        <v>0</v>
      </c>
      <c r="BQ105" s="125">
        <f>IF('Indicator Date hidden'!BR106="x","x",BQ$2-'Indicator Date hidden'!BR106)</f>
        <v>0</v>
      </c>
      <c r="BR105" s="125">
        <f>IF('Indicator Date hidden'!BS106="x","x",BR$2-'Indicator Date hidden'!BS106)</f>
        <v>0</v>
      </c>
      <c r="BS105" s="125">
        <f>IF('Indicator Date hidden'!BT106="x","x",BS$2-'Indicator Date hidden'!BT106)</f>
        <v>2</v>
      </c>
      <c r="BT105" s="125">
        <f>IF('Indicator Date hidden'!BU106="x","x",BT$2-'Indicator Date hidden'!BU106)</f>
        <v>0</v>
      </c>
      <c r="BU105" s="125">
        <f>IF('Indicator Date hidden'!BV106="x","x",BU$2-'Indicator Date hidden'!BV106)</f>
        <v>0</v>
      </c>
      <c r="BV105" s="125">
        <f>IF('Indicator Date hidden'!BW106="x","x",BV$2-'Indicator Date hidden'!BW106)</f>
        <v>0</v>
      </c>
      <c r="BW105" s="125">
        <f>IF('Indicator Date hidden'!BX106="x","x",BW$2-'Indicator Date hidden'!BX106)</f>
        <v>0</v>
      </c>
      <c r="BX105" s="125">
        <f>IF('Indicator Date hidden'!BY106="x","x",BX$2-'Indicator Date hidden'!BY106)</f>
        <v>2</v>
      </c>
      <c r="BY105" s="3">
        <f t="shared" si="15"/>
        <v>31</v>
      </c>
      <c r="BZ105" s="126">
        <f t="shared" si="16"/>
        <v>0.41891891891891891</v>
      </c>
      <c r="CA105" s="3">
        <f t="shared" si="17"/>
        <v>21</v>
      </c>
      <c r="CB105" s="126">
        <f t="shared" si="18"/>
        <v>0.77121800396650131</v>
      </c>
      <c r="CC105" s="129">
        <f t="shared" si="19"/>
        <v>0</v>
      </c>
    </row>
    <row r="106" spans="1:81" x14ac:dyDescent="0.3">
      <c r="A106" t="s">
        <v>192</v>
      </c>
      <c r="B106" s="125">
        <f>IF('Indicator Date hidden'!C107="x","x",B$2-'Indicator Date hidden'!C107)</f>
        <v>0</v>
      </c>
      <c r="C106" s="125">
        <f>IF('Indicator Date hidden'!D107="x","x",C$2-'Indicator Date hidden'!D107)</f>
        <v>0</v>
      </c>
      <c r="D106" s="125">
        <f>IF('Indicator Date hidden'!E107="x","x",D$2-'Indicator Date hidden'!E107)</f>
        <v>0</v>
      </c>
      <c r="E106" s="125">
        <f>IF('Indicator Date hidden'!F107="x","x",E$2-'Indicator Date hidden'!F107)</f>
        <v>0</v>
      </c>
      <c r="F106" s="125">
        <f>IF('Indicator Date hidden'!G107="x","x",F$2-'Indicator Date hidden'!G107)</f>
        <v>0</v>
      </c>
      <c r="G106" s="125">
        <f>IF('Indicator Date hidden'!H107="x","x",G$2-'Indicator Date hidden'!H107)</f>
        <v>0</v>
      </c>
      <c r="H106" s="125">
        <f>IF('Indicator Date hidden'!I107="x","x",H$2-'Indicator Date hidden'!I107)</f>
        <v>0</v>
      </c>
      <c r="I106" s="125">
        <f>IF('Indicator Date hidden'!J107="x","x",I$2-'Indicator Date hidden'!J107)</f>
        <v>0</v>
      </c>
      <c r="J106" s="125">
        <f>IF('Indicator Date hidden'!K107="x","x",J$2-'Indicator Date hidden'!K107)</f>
        <v>0</v>
      </c>
      <c r="K106" s="125">
        <f>IF('Indicator Date hidden'!L107="x","x",K$2-'Indicator Date hidden'!L107)</f>
        <v>0</v>
      </c>
      <c r="L106" s="125">
        <f>IF('Indicator Date hidden'!M107="x","x",L$2-'Indicator Date hidden'!M107)</f>
        <v>0</v>
      </c>
      <c r="M106" s="125">
        <f>IF('Indicator Date hidden'!N107="x","x",M$2-'Indicator Date hidden'!N107)</f>
        <v>0</v>
      </c>
      <c r="N106" s="125">
        <f>IF('Indicator Date hidden'!O107="x","x",N$2-'Indicator Date hidden'!O107)</f>
        <v>0</v>
      </c>
      <c r="O106" s="125">
        <f>IF('Indicator Date hidden'!P107="x","x",O$2-'Indicator Date hidden'!P107)</f>
        <v>0</v>
      </c>
      <c r="P106" s="125">
        <f>IF('Indicator Date hidden'!Q107="x","x",P$2-'Indicator Date hidden'!Q107)</f>
        <v>0</v>
      </c>
      <c r="Q106" s="125">
        <f>IF('Indicator Date hidden'!R107="x","x",Q$2-'Indicator Date hidden'!R107)</f>
        <v>0</v>
      </c>
      <c r="R106" s="125">
        <f>IF('Indicator Date hidden'!S107="x","x",R$2-'Indicator Date hidden'!S107)</f>
        <v>0</v>
      </c>
      <c r="S106" s="125">
        <f>IF('Indicator Date hidden'!T107="x","x",S$2-'Indicator Date hidden'!T107)</f>
        <v>0</v>
      </c>
      <c r="T106" s="125">
        <f>IF('Indicator Date hidden'!U107="x","x",T$2-'Indicator Date hidden'!U107)</f>
        <v>0</v>
      </c>
      <c r="U106" s="125">
        <f>IF('Indicator Date hidden'!V107="x","x",U$2-'Indicator Date hidden'!V107)</f>
        <v>0</v>
      </c>
      <c r="V106" s="125">
        <f>IF('Indicator Date hidden'!W107="x","x",V$2-'Indicator Date hidden'!W107)</f>
        <v>0</v>
      </c>
      <c r="W106" s="125">
        <f>IF('Indicator Date hidden'!X107="x","x",W$2-'Indicator Date hidden'!X107)</f>
        <v>0</v>
      </c>
      <c r="X106" s="125">
        <f>IF('Indicator Date hidden'!Y107="x","x",X$2-'Indicator Date hidden'!Y107)</f>
        <v>0</v>
      </c>
      <c r="Y106" s="125">
        <f>IF('Indicator Date hidden'!Z107="x","x",Y$2-'Indicator Date hidden'!Z107)</f>
        <v>0</v>
      </c>
      <c r="Z106" s="125" t="str">
        <f>IF('Indicator Date hidden'!AA107="x","x",Z$2-'Indicator Date hidden'!AA107)</f>
        <v>x</v>
      </c>
      <c r="AA106" s="125">
        <f>IF('Indicator Date hidden'!AB107="x","x",AA$2-'Indicator Date hidden'!AB107)</f>
        <v>1</v>
      </c>
      <c r="AB106" s="125" t="str">
        <f>IF('Indicator Date hidden'!AC107="x","x",AB$2-'Indicator Date hidden'!AC107)</f>
        <v>x</v>
      </c>
      <c r="AC106" s="125">
        <f>IF('Indicator Date hidden'!AD107="x","x",AC$2-'Indicator Date hidden'!AD107)</f>
        <v>1</v>
      </c>
      <c r="AD106" s="125">
        <f>IF('Indicator Date hidden'!AE107="x","x",AD$2-'Indicator Date hidden'!AE107)</f>
        <v>0</v>
      </c>
      <c r="AE106" s="125" t="str">
        <f>IF('Indicator Date hidden'!AF107="x","x",AE$2-'Indicator Date hidden'!AF107)</f>
        <v>x</v>
      </c>
      <c r="AF106" s="125">
        <f>IF('Indicator Date hidden'!AG107="x","x",AF$2-'Indicator Date hidden'!AG107)</f>
        <v>0</v>
      </c>
      <c r="AG106" s="125">
        <f>IF('Indicator Date hidden'!AH107="x","x",AG$2-'Indicator Date hidden'!AH107)</f>
        <v>0</v>
      </c>
      <c r="AH106" s="125">
        <f>IF('Indicator Date hidden'!AI107="x","x",AH$2-'Indicator Date hidden'!AI107)</f>
        <v>0</v>
      </c>
      <c r="AI106" s="125">
        <f>IF('Indicator Date hidden'!AJ107="x","x",AI$2-'Indicator Date hidden'!AJ107)</f>
        <v>1</v>
      </c>
      <c r="AJ106" s="125">
        <f>IF('Indicator Date hidden'!AK107="x","x",AJ$2-'Indicator Date hidden'!AK107)</f>
        <v>1</v>
      </c>
      <c r="AK106" s="125">
        <f>IF('Indicator Date hidden'!AL107="x","x",AK$2-'Indicator Date hidden'!AL107)</f>
        <v>1</v>
      </c>
      <c r="AL106" s="125" t="str">
        <f>IF('Indicator Date hidden'!AM107="x","x",AL$2-'Indicator Date hidden'!AM107)</f>
        <v>x</v>
      </c>
      <c r="AM106" s="125">
        <f>IF('Indicator Date hidden'!AN107="x","x",AM$2-'Indicator Date hidden'!AN107)</f>
        <v>1</v>
      </c>
      <c r="AN106" s="125">
        <f>IF('Indicator Date hidden'!AO107="x","x",AN$2-'Indicator Date hidden'!AO107)</f>
        <v>1</v>
      </c>
      <c r="AO106" s="125">
        <f>IF('Indicator Date hidden'!AP107="x","x",AO$2-'Indicator Date hidden'!AP107)</f>
        <v>1</v>
      </c>
      <c r="AP106" s="125">
        <f>IF('Indicator Date hidden'!AQ107="x","x",AP$2-'Indicator Date hidden'!AQ107)</f>
        <v>1</v>
      </c>
      <c r="AQ106" s="125">
        <f>IF('Indicator Date hidden'!AR107="x","x",AQ$2-'Indicator Date hidden'!AR107)</f>
        <v>0</v>
      </c>
      <c r="AR106" s="125">
        <f>IF('Indicator Date hidden'!AS107="x","x",AR$2-'Indicator Date hidden'!AS107)</f>
        <v>3</v>
      </c>
      <c r="AS106" s="125">
        <f>IF('Indicator Date hidden'!AT107="x","x",AS$2-'Indicator Date hidden'!AT107)</f>
        <v>1</v>
      </c>
      <c r="AT106" s="125">
        <f>IF('Indicator Date hidden'!AU107="x","x",AT$2-'Indicator Date hidden'!AU107)</f>
        <v>0</v>
      </c>
      <c r="AU106" s="125">
        <f>IF('Indicator Date hidden'!AV107="x","x",AU$2-'Indicator Date hidden'!AV107)</f>
        <v>0</v>
      </c>
      <c r="AV106" s="125">
        <f>IF('Indicator Date hidden'!AW107="x","x",AV$2-'Indicator Date hidden'!AW107)</f>
        <v>0</v>
      </c>
      <c r="AW106" s="125">
        <f>IF('Indicator Date hidden'!AX107="x","x",AW$2-'Indicator Date hidden'!AX107)</f>
        <v>0</v>
      </c>
      <c r="AX106" s="125">
        <f>IF('Indicator Date hidden'!AY107="x","x",AX$2-'Indicator Date hidden'!AY107)</f>
        <v>0</v>
      </c>
      <c r="AY106" s="125">
        <f>IF('Indicator Date hidden'!AZ107="x","x",AY$2-'Indicator Date hidden'!AZ107)</f>
        <v>1</v>
      </c>
      <c r="AZ106" s="125">
        <f>IF('Indicator Date hidden'!BA107="x","x",AZ$2-'Indicator Date hidden'!BA107)</f>
        <v>2</v>
      </c>
      <c r="BA106" s="125">
        <f>IF('Indicator Date hidden'!BB107="x","x",BA$2-'Indicator Date hidden'!BB107)</f>
        <v>0</v>
      </c>
      <c r="BB106" s="125">
        <f>IF('Indicator Date hidden'!BC107="x","x",BB$2-'Indicator Date hidden'!BC107)</f>
        <v>0</v>
      </c>
      <c r="BC106" s="125">
        <f>IF('Indicator Date hidden'!BD107="x","x",BC$2-'Indicator Date hidden'!BD107)</f>
        <v>0</v>
      </c>
      <c r="BD106" s="125" t="str">
        <f>IF('Indicator Date hidden'!BE107="x","x",BD$2-'Indicator Date hidden'!BE107)</f>
        <v>x</v>
      </c>
      <c r="BE106" s="125">
        <f>IF('Indicator Date hidden'!BF107="x","x",BE$2-'Indicator Date hidden'!BF107)</f>
        <v>2</v>
      </c>
      <c r="BF106" s="125">
        <f>IF('Indicator Date hidden'!BG107="x","x",BF$2-'Indicator Date hidden'!BG107)</f>
        <v>0</v>
      </c>
      <c r="BG106" s="125">
        <f>IF('Indicator Date hidden'!BH107="x","x",BG$2-'Indicator Date hidden'!BH107)</f>
        <v>0</v>
      </c>
      <c r="BH106" s="125">
        <f>IF('Indicator Date hidden'!BI107="x","x",BH$2-'Indicator Date hidden'!BI107)</f>
        <v>0</v>
      </c>
      <c r="BI106" s="125">
        <f>IF('Indicator Date hidden'!BJ107="x","x",BI$2-'Indicator Date hidden'!BJ107)</f>
        <v>2</v>
      </c>
      <c r="BJ106" s="125">
        <f>IF('Indicator Date hidden'!BK107="x","x",BJ$2-'Indicator Date hidden'!BK107)</f>
        <v>1</v>
      </c>
      <c r="BK106" s="125">
        <f>IF('Indicator Date hidden'!BL107="x","x",BK$2-'Indicator Date hidden'!BL107)</f>
        <v>1</v>
      </c>
      <c r="BL106" s="125">
        <f>IF('Indicator Date hidden'!BM107="x","x",BL$2-'Indicator Date hidden'!BM107)</f>
        <v>0</v>
      </c>
      <c r="BM106" s="125">
        <f>IF('Indicator Date hidden'!BN107="x","x",BM$2-'Indicator Date hidden'!BN107)</f>
        <v>3</v>
      </c>
      <c r="BN106" s="125">
        <f>IF('Indicator Date hidden'!BO107="x","x",BN$2-'Indicator Date hidden'!BO107)</f>
        <v>2</v>
      </c>
      <c r="BO106" s="125">
        <f>IF('Indicator Date hidden'!BP107="x","x",BO$2-'Indicator Date hidden'!BP107)</f>
        <v>1</v>
      </c>
      <c r="BP106" s="125">
        <f>IF('Indicator Date hidden'!BQ107="x","x",BP$2-'Indicator Date hidden'!BQ107)</f>
        <v>0</v>
      </c>
      <c r="BQ106" s="125">
        <f>IF('Indicator Date hidden'!BR107="x","x",BQ$2-'Indicator Date hidden'!BR107)</f>
        <v>0</v>
      </c>
      <c r="BR106" s="125">
        <f>IF('Indicator Date hidden'!BS107="x","x",BR$2-'Indicator Date hidden'!BS107)</f>
        <v>0</v>
      </c>
      <c r="BS106" s="125">
        <f>IF('Indicator Date hidden'!BT107="x","x",BS$2-'Indicator Date hidden'!BT107)</f>
        <v>3</v>
      </c>
      <c r="BT106" s="125">
        <f>IF('Indicator Date hidden'!BU107="x","x",BT$2-'Indicator Date hidden'!BU107)</f>
        <v>0</v>
      </c>
      <c r="BU106" s="125">
        <f>IF('Indicator Date hidden'!BV107="x","x",BU$2-'Indicator Date hidden'!BV107)</f>
        <v>0</v>
      </c>
      <c r="BV106" s="125" t="str">
        <f>IF('Indicator Date hidden'!BW107="x","x",BV$2-'Indicator Date hidden'!BW107)</f>
        <v>x</v>
      </c>
      <c r="BW106" s="125">
        <f>IF('Indicator Date hidden'!BX107="x","x",BW$2-'Indicator Date hidden'!BX107)</f>
        <v>0</v>
      </c>
      <c r="BX106" s="125">
        <f>IF('Indicator Date hidden'!BY107="x","x",BX$2-'Indicator Date hidden'!BY107)</f>
        <v>2</v>
      </c>
      <c r="BY106" s="3">
        <f t="shared" si="15"/>
        <v>33</v>
      </c>
      <c r="BZ106" s="126">
        <f t="shared" si="16"/>
        <v>0.47826086956521741</v>
      </c>
      <c r="CA106" s="3">
        <f t="shared" si="17"/>
        <v>22</v>
      </c>
      <c r="CB106" s="126">
        <f t="shared" si="18"/>
        <v>0.80952116195761981</v>
      </c>
      <c r="CC106" s="129">
        <f t="shared" si="19"/>
        <v>0</v>
      </c>
    </row>
    <row r="107" spans="1:81" x14ac:dyDescent="0.3">
      <c r="A107" t="s">
        <v>194</v>
      </c>
      <c r="B107" s="125">
        <f>IF('Indicator Date hidden'!C108="x","x",B$2-'Indicator Date hidden'!C108)</f>
        <v>0</v>
      </c>
      <c r="C107" s="125">
        <f>IF('Indicator Date hidden'!D108="x","x",C$2-'Indicator Date hidden'!D108)</f>
        <v>0</v>
      </c>
      <c r="D107" s="125">
        <f>IF('Indicator Date hidden'!E108="x","x",D$2-'Indicator Date hidden'!E108)</f>
        <v>0</v>
      </c>
      <c r="E107" s="125">
        <f>IF('Indicator Date hidden'!F108="x","x",E$2-'Indicator Date hidden'!F108)</f>
        <v>0</v>
      </c>
      <c r="F107" s="125">
        <f>IF('Indicator Date hidden'!G108="x","x",F$2-'Indicator Date hidden'!G108)</f>
        <v>0</v>
      </c>
      <c r="G107" s="125">
        <f>IF('Indicator Date hidden'!H108="x","x",G$2-'Indicator Date hidden'!H108)</f>
        <v>0</v>
      </c>
      <c r="H107" s="125">
        <f>IF('Indicator Date hidden'!I108="x","x",H$2-'Indicator Date hidden'!I108)</f>
        <v>0</v>
      </c>
      <c r="I107" s="125">
        <f>IF('Indicator Date hidden'!J108="x","x",I$2-'Indicator Date hidden'!J108)</f>
        <v>0</v>
      </c>
      <c r="J107" s="125">
        <f>IF('Indicator Date hidden'!K108="x","x",J$2-'Indicator Date hidden'!K108)</f>
        <v>0</v>
      </c>
      <c r="K107" s="125">
        <f>IF('Indicator Date hidden'!L108="x","x",K$2-'Indicator Date hidden'!L108)</f>
        <v>0</v>
      </c>
      <c r="L107" s="125">
        <f>IF('Indicator Date hidden'!M108="x","x",L$2-'Indicator Date hidden'!M108)</f>
        <v>0</v>
      </c>
      <c r="M107" s="125">
        <f>IF('Indicator Date hidden'!N108="x","x",M$2-'Indicator Date hidden'!N108)</f>
        <v>0</v>
      </c>
      <c r="N107" s="125">
        <f>IF('Indicator Date hidden'!O108="x","x",N$2-'Indicator Date hidden'!O108)</f>
        <v>0</v>
      </c>
      <c r="O107" s="125">
        <f>IF('Indicator Date hidden'!P108="x","x",O$2-'Indicator Date hidden'!P108)</f>
        <v>0</v>
      </c>
      <c r="P107" s="125">
        <f>IF('Indicator Date hidden'!Q108="x","x",P$2-'Indicator Date hidden'!Q108)</f>
        <v>0</v>
      </c>
      <c r="Q107" s="125">
        <f>IF('Indicator Date hidden'!R108="x","x",Q$2-'Indicator Date hidden'!R108)</f>
        <v>0</v>
      </c>
      <c r="R107" s="125">
        <f>IF('Indicator Date hidden'!S108="x","x",R$2-'Indicator Date hidden'!S108)</f>
        <v>0</v>
      </c>
      <c r="S107" s="125">
        <f>IF('Indicator Date hidden'!T108="x","x",S$2-'Indicator Date hidden'!T108)</f>
        <v>0</v>
      </c>
      <c r="T107" s="125">
        <f>IF('Indicator Date hidden'!U108="x","x",T$2-'Indicator Date hidden'!U108)</f>
        <v>0</v>
      </c>
      <c r="U107" s="125">
        <f>IF('Indicator Date hidden'!V108="x","x",U$2-'Indicator Date hidden'!V108)</f>
        <v>0</v>
      </c>
      <c r="V107" s="125">
        <f>IF('Indicator Date hidden'!W108="x","x",V$2-'Indicator Date hidden'!W108)</f>
        <v>0</v>
      </c>
      <c r="W107" s="125">
        <f>IF('Indicator Date hidden'!X108="x","x",W$2-'Indicator Date hidden'!X108)</f>
        <v>0</v>
      </c>
      <c r="X107" s="125">
        <f>IF('Indicator Date hidden'!Y108="x","x",X$2-'Indicator Date hidden'!Y108)</f>
        <v>0</v>
      </c>
      <c r="Y107" s="125">
        <f>IF('Indicator Date hidden'!Z108="x","x",Y$2-'Indicator Date hidden'!Z108)</f>
        <v>0</v>
      </c>
      <c r="Z107" s="125">
        <f>IF('Indicator Date hidden'!AA108="x","x",Z$2-'Indicator Date hidden'!AA108)</f>
        <v>2</v>
      </c>
      <c r="AA107" s="125">
        <f>IF('Indicator Date hidden'!AB108="x","x",AA$2-'Indicator Date hidden'!AB108)</f>
        <v>0</v>
      </c>
      <c r="AB107" s="125">
        <f>IF('Indicator Date hidden'!AC108="x","x",AB$2-'Indicator Date hidden'!AC108)</f>
        <v>0</v>
      </c>
      <c r="AC107" s="125">
        <f>IF('Indicator Date hidden'!AD108="x","x",AC$2-'Indicator Date hidden'!AD108)</f>
        <v>4</v>
      </c>
      <c r="AD107" s="125">
        <f>IF('Indicator Date hidden'!AE108="x","x",AD$2-'Indicator Date hidden'!AE108)</f>
        <v>0</v>
      </c>
      <c r="AE107" s="125">
        <f>IF('Indicator Date hidden'!AF108="x","x",AE$2-'Indicator Date hidden'!AF108)</f>
        <v>0</v>
      </c>
      <c r="AF107" s="125">
        <f>IF('Indicator Date hidden'!AG108="x","x",AF$2-'Indicator Date hidden'!AG108)</f>
        <v>0</v>
      </c>
      <c r="AG107" s="125">
        <f>IF('Indicator Date hidden'!AH108="x","x",AG$2-'Indicator Date hidden'!AH108)</f>
        <v>0</v>
      </c>
      <c r="AH107" s="125">
        <f>IF('Indicator Date hidden'!AI108="x","x",AH$2-'Indicator Date hidden'!AI108)</f>
        <v>0</v>
      </c>
      <c r="AI107" s="125">
        <f>IF('Indicator Date hidden'!AJ108="x","x",AI$2-'Indicator Date hidden'!AJ108)</f>
        <v>1</v>
      </c>
      <c r="AJ107" s="125">
        <f>IF('Indicator Date hidden'!AK108="x","x",AJ$2-'Indicator Date hidden'!AK108)</f>
        <v>1</v>
      </c>
      <c r="AK107" s="125">
        <f>IF('Indicator Date hidden'!AL108="x","x",AK$2-'Indicator Date hidden'!AL108)</f>
        <v>1</v>
      </c>
      <c r="AL107" s="125">
        <f>IF('Indicator Date hidden'!AM108="x","x",AL$2-'Indicator Date hidden'!AM108)</f>
        <v>9</v>
      </c>
      <c r="AM107" s="125">
        <f>IF('Indicator Date hidden'!AN108="x","x",AM$2-'Indicator Date hidden'!AN108)</f>
        <v>1</v>
      </c>
      <c r="AN107" s="125">
        <f>IF('Indicator Date hidden'!AO108="x","x",AN$2-'Indicator Date hidden'!AO108)</f>
        <v>1</v>
      </c>
      <c r="AO107" s="125">
        <f>IF('Indicator Date hidden'!AP108="x","x",AO$2-'Indicator Date hidden'!AP108)</f>
        <v>1</v>
      </c>
      <c r="AP107" s="125">
        <f>IF('Indicator Date hidden'!AQ108="x","x",AP$2-'Indicator Date hidden'!AQ108)</f>
        <v>1</v>
      </c>
      <c r="AQ107" s="125">
        <f>IF('Indicator Date hidden'!AR108="x","x",AQ$2-'Indicator Date hidden'!AR108)</f>
        <v>0</v>
      </c>
      <c r="AR107" s="125">
        <f>IF('Indicator Date hidden'!AS108="x","x",AR$2-'Indicator Date hidden'!AS108)</f>
        <v>3</v>
      </c>
      <c r="AS107" s="125">
        <f>IF('Indicator Date hidden'!AT108="x","x",AS$2-'Indicator Date hidden'!AT108)</f>
        <v>8</v>
      </c>
      <c r="AT107" s="125">
        <f>IF('Indicator Date hidden'!AU108="x","x",AT$2-'Indicator Date hidden'!AU108)</f>
        <v>0</v>
      </c>
      <c r="AU107" s="125">
        <f>IF('Indicator Date hidden'!AV108="x","x",AU$2-'Indicator Date hidden'!AV108)</f>
        <v>4</v>
      </c>
      <c r="AV107" s="125" t="str">
        <f>IF('Indicator Date hidden'!AW108="x","x",AV$2-'Indicator Date hidden'!AW108)</f>
        <v>x</v>
      </c>
      <c r="AW107" s="125" t="str">
        <f>IF('Indicator Date hidden'!AX108="x","x",AW$2-'Indicator Date hidden'!AX108)</f>
        <v>x</v>
      </c>
      <c r="AX107" s="125">
        <f>IF('Indicator Date hidden'!AY108="x","x",AX$2-'Indicator Date hidden'!AY108)</f>
        <v>0</v>
      </c>
      <c r="AY107" s="125">
        <f>IF('Indicator Date hidden'!AZ108="x","x",AY$2-'Indicator Date hidden'!AZ108)</f>
        <v>1</v>
      </c>
      <c r="AZ107" s="125">
        <f>IF('Indicator Date hidden'!BA108="x","x",AZ$2-'Indicator Date hidden'!BA108)</f>
        <v>8</v>
      </c>
      <c r="BA107" s="125">
        <f>IF('Indicator Date hidden'!BB108="x","x",BA$2-'Indicator Date hidden'!BB108)</f>
        <v>0</v>
      </c>
      <c r="BB107" s="125">
        <f>IF('Indicator Date hidden'!BC108="x","x",BB$2-'Indicator Date hidden'!BC108)</f>
        <v>0</v>
      </c>
      <c r="BC107" s="125">
        <f>IF('Indicator Date hidden'!BD108="x","x",BC$2-'Indicator Date hidden'!BD108)</f>
        <v>0</v>
      </c>
      <c r="BD107" s="125" t="str">
        <f>IF('Indicator Date hidden'!BE108="x","x",BD$2-'Indicator Date hidden'!BE108)</f>
        <v>x</v>
      </c>
      <c r="BE107" s="125" t="str">
        <f>IF('Indicator Date hidden'!BF108="x","x",BE$2-'Indicator Date hidden'!BF108)</f>
        <v>x</v>
      </c>
      <c r="BF107" s="125">
        <f>IF('Indicator Date hidden'!BG108="x","x",BF$2-'Indicator Date hidden'!BG108)</f>
        <v>0</v>
      </c>
      <c r="BG107" s="125">
        <f>IF('Indicator Date hidden'!BH108="x","x",BG$2-'Indicator Date hidden'!BH108)</f>
        <v>0</v>
      </c>
      <c r="BH107" s="125">
        <f>IF('Indicator Date hidden'!BI108="x","x",BH$2-'Indicator Date hidden'!BI108)</f>
        <v>0</v>
      </c>
      <c r="BI107" s="125">
        <f>IF('Indicator Date hidden'!BJ108="x","x",BI$2-'Indicator Date hidden'!BJ108)</f>
        <v>2</v>
      </c>
      <c r="BJ107" s="125">
        <f>IF('Indicator Date hidden'!BK108="x","x",BJ$2-'Indicator Date hidden'!BK108)</f>
        <v>1</v>
      </c>
      <c r="BK107" s="125">
        <f>IF('Indicator Date hidden'!BL108="x","x",BK$2-'Indicator Date hidden'!BL108)</f>
        <v>1</v>
      </c>
      <c r="BL107" s="125">
        <f>IF('Indicator Date hidden'!BM108="x","x",BL$2-'Indicator Date hidden'!BM108)</f>
        <v>0</v>
      </c>
      <c r="BM107" s="125">
        <f>IF('Indicator Date hidden'!BN108="x","x",BM$2-'Indicator Date hidden'!BN108)</f>
        <v>3</v>
      </c>
      <c r="BN107" s="125">
        <f>IF('Indicator Date hidden'!BO108="x","x",BN$2-'Indicator Date hidden'!BO108)</f>
        <v>2</v>
      </c>
      <c r="BO107" s="125">
        <f>IF('Indicator Date hidden'!BP108="x","x",BO$2-'Indicator Date hidden'!BP108)</f>
        <v>1</v>
      </c>
      <c r="BP107" s="125">
        <f>IF('Indicator Date hidden'!BQ108="x","x",BP$2-'Indicator Date hidden'!BQ108)</f>
        <v>0</v>
      </c>
      <c r="BQ107" s="125">
        <f>IF('Indicator Date hidden'!BR108="x","x",BQ$2-'Indicator Date hidden'!BR108)</f>
        <v>0</v>
      </c>
      <c r="BR107" s="125">
        <f>IF('Indicator Date hidden'!BS108="x","x",BR$2-'Indicator Date hidden'!BS108)</f>
        <v>0</v>
      </c>
      <c r="BS107" s="125">
        <f>IF('Indicator Date hidden'!BT108="x","x",BS$2-'Indicator Date hidden'!BT108)</f>
        <v>2</v>
      </c>
      <c r="BT107" s="125">
        <f>IF('Indicator Date hidden'!BU108="x","x",BT$2-'Indicator Date hidden'!BU108)</f>
        <v>0</v>
      </c>
      <c r="BU107" s="125">
        <f>IF('Indicator Date hidden'!BV108="x","x",BU$2-'Indicator Date hidden'!BV108)</f>
        <v>0</v>
      </c>
      <c r="BV107" s="125" t="str">
        <f>IF('Indicator Date hidden'!BW108="x","x",BV$2-'Indicator Date hidden'!BW108)</f>
        <v>x</v>
      </c>
      <c r="BW107" s="125">
        <f>IF('Indicator Date hidden'!BX108="x","x",BW$2-'Indicator Date hidden'!BX108)</f>
        <v>0</v>
      </c>
      <c r="BX107" s="125">
        <f>IF('Indicator Date hidden'!BY108="x","x",BX$2-'Indicator Date hidden'!BY108)</f>
        <v>2</v>
      </c>
      <c r="BY107" s="3">
        <f t="shared" si="15"/>
        <v>60</v>
      </c>
      <c r="BZ107" s="126">
        <f t="shared" si="16"/>
        <v>0.8571428571428571</v>
      </c>
      <c r="CA107" s="3">
        <f t="shared" si="17"/>
        <v>23</v>
      </c>
      <c r="CB107" s="126">
        <f t="shared" si="18"/>
        <v>1.8461211404742979</v>
      </c>
      <c r="CC107" s="129">
        <f t="shared" si="19"/>
        <v>0</v>
      </c>
    </row>
    <row r="108" spans="1:81" x14ac:dyDescent="0.3">
      <c r="A108" t="s">
        <v>196</v>
      </c>
      <c r="B108" s="125">
        <f>IF('Indicator Date hidden'!C109="x","x",B$2-'Indicator Date hidden'!C109)</f>
        <v>0</v>
      </c>
      <c r="C108" s="125">
        <f>IF('Indicator Date hidden'!D109="x","x",C$2-'Indicator Date hidden'!D109)</f>
        <v>0</v>
      </c>
      <c r="D108" s="125">
        <f>IF('Indicator Date hidden'!E109="x","x",D$2-'Indicator Date hidden'!E109)</f>
        <v>0</v>
      </c>
      <c r="E108" s="125">
        <f>IF('Indicator Date hidden'!F109="x","x",E$2-'Indicator Date hidden'!F109)</f>
        <v>0</v>
      </c>
      <c r="F108" s="125">
        <f>IF('Indicator Date hidden'!G109="x","x",F$2-'Indicator Date hidden'!G109)</f>
        <v>0</v>
      </c>
      <c r="G108" s="125">
        <f>IF('Indicator Date hidden'!H109="x","x",G$2-'Indicator Date hidden'!H109)</f>
        <v>0</v>
      </c>
      <c r="H108" s="125">
        <f>IF('Indicator Date hidden'!I109="x","x",H$2-'Indicator Date hidden'!I109)</f>
        <v>0</v>
      </c>
      <c r="I108" s="125">
        <f>IF('Indicator Date hidden'!J109="x","x",I$2-'Indicator Date hidden'!J109)</f>
        <v>0</v>
      </c>
      <c r="J108" s="125">
        <f>IF('Indicator Date hidden'!K109="x","x",J$2-'Indicator Date hidden'!K109)</f>
        <v>0</v>
      </c>
      <c r="K108" s="125">
        <f>IF('Indicator Date hidden'!L109="x","x",K$2-'Indicator Date hidden'!L109)</f>
        <v>0</v>
      </c>
      <c r="L108" s="125">
        <f>IF('Indicator Date hidden'!M109="x","x",L$2-'Indicator Date hidden'!M109)</f>
        <v>0</v>
      </c>
      <c r="M108" s="125">
        <f>IF('Indicator Date hidden'!N109="x","x",M$2-'Indicator Date hidden'!N109)</f>
        <v>0</v>
      </c>
      <c r="N108" s="125">
        <f>IF('Indicator Date hidden'!O109="x","x",N$2-'Indicator Date hidden'!O109)</f>
        <v>0</v>
      </c>
      <c r="O108" s="125">
        <f>IF('Indicator Date hidden'!P109="x","x",O$2-'Indicator Date hidden'!P109)</f>
        <v>0</v>
      </c>
      <c r="P108" s="125">
        <f>IF('Indicator Date hidden'!Q109="x","x",P$2-'Indicator Date hidden'!Q109)</f>
        <v>0</v>
      </c>
      <c r="Q108" s="125">
        <f>IF('Indicator Date hidden'!R109="x","x",Q$2-'Indicator Date hidden'!R109)</f>
        <v>0</v>
      </c>
      <c r="R108" s="125">
        <f>IF('Indicator Date hidden'!S109="x","x",R$2-'Indicator Date hidden'!S109)</f>
        <v>0</v>
      </c>
      <c r="S108" s="125">
        <f>IF('Indicator Date hidden'!T109="x","x",S$2-'Indicator Date hidden'!T109)</f>
        <v>0</v>
      </c>
      <c r="T108" s="125">
        <f>IF('Indicator Date hidden'!U109="x","x",T$2-'Indicator Date hidden'!U109)</f>
        <v>0</v>
      </c>
      <c r="U108" s="125">
        <f>IF('Indicator Date hidden'!V109="x","x",U$2-'Indicator Date hidden'!V109)</f>
        <v>0</v>
      </c>
      <c r="V108" s="125">
        <f>IF('Indicator Date hidden'!W109="x","x",V$2-'Indicator Date hidden'!W109)</f>
        <v>0</v>
      </c>
      <c r="W108" s="125">
        <f>IF('Indicator Date hidden'!X109="x","x",W$2-'Indicator Date hidden'!X109)</f>
        <v>0</v>
      </c>
      <c r="X108" s="125">
        <f>IF('Indicator Date hidden'!Y109="x","x",X$2-'Indicator Date hidden'!Y109)</f>
        <v>0</v>
      </c>
      <c r="Y108" s="125">
        <f>IF('Indicator Date hidden'!Z109="x","x",Y$2-'Indicator Date hidden'!Z109)</f>
        <v>0</v>
      </c>
      <c r="Z108" s="125">
        <f>IF('Indicator Date hidden'!AA109="x","x",Z$2-'Indicator Date hidden'!AA109)</f>
        <v>4</v>
      </c>
      <c r="AA108" s="125">
        <f>IF('Indicator Date hidden'!AB109="x","x",AA$2-'Indicator Date hidden'!AB109)</f>
        <v>0</v>
      </c>
      <c r="AB108" s="125">
        <f>IF('Indicator Date hidden'!AC109="x","x",AB$2-'Indicator Date hidden'!AC109)</f>
        <v>0</v>
      </c>
      <c r="AC108" s="125">
        <f>IF('Indicator Date hidden'!AD109="x","x",AC$2-'Indicator Date hidden'!AD109)</f>
        <v>0</v>
      </c>
      <c r="AD108" s="125">
        <f>IF('Indicator Date hidden'!AE109="x","x",AD$2-'Indicator Date hidden'!AE109)</f>
        <v>0</v>
      </c>
      <c r="AE108" s="125">
        <f>IF('Indicator Date hidden'!AF109="x","x",AE$2-'Indicator Date hidden'!AF109)</f>
        <v>0</v>
      </c>
      <c r="AF108" s="125">
        <f>IF('Indicator Date hidden'!AG109="x","x",AF$2-'Indicator Date hidden'!AG109)</f>
        <v>0</v>
      </c>
      <c r="AG108" s="125">
        <f>IF('Indicator Date hidden'!AH109="x","x",AG$2-'Indicator Date hidden'!AH109)</f>
        <v>0</v>
      </c>
      <c r="AH108" s="125">
        <f>IF('Indicator Date hidden'!AI109="x","x",AH$2-'Indicator Date hidden'!AI109)</f>
        <v>0</v>
      </c>
      <c r="AI108" s="125">
        <f>IF('Indicator Date hidden'!AJ109="x","x",AI$2-'Indicator Date hidden'!AJ109)</f>
        <v>1</v>
      </c>
      <c r="AJ108" s="125">
        <f>IF('Indicator Date hidden'!AK109="x","x",AJ$2-'Indicator Date hidden'!AK109)</f>
        <v>1</v>
      </c>
      <c r="AK108" s="125">
        <f>IF('Indicator Date hidden'!AL109="x","x",AK$2-'Indicator Date hidden'!AL109)</f>
        <v>1</v>
      </c>
      <c r="AL108" s="125">
        <f>IF('Indicator Date hidden'!AM109="x","x",AL$2-'Indicator Date hidden'!AM109)</f>
        <v>3</v>
      </c>
      <c r="AM108" s="125">
        <f>IF('Indicator Date hidden'!AN109="x","x",AM$2-'Indicator Date hidden'!AN109)</f>
        <v>1</v>
      </c>
      <c r="AN108" s="125">
        <f>IF('Indicator Date hidden'!AO109="x","x",AN$2-'Indicator Date hidden'!AO109)</f>
        <v>1</v>
      </c>
      <c r="AO108" s="125">
        <f>IF('Indicator Date hidden'!AP109="x","x",AO$2-'Indicator Date hidden'!AP109)</f>
        <v>1</v>
      </c>
      <c r="AP108" s="125">
        <f>IF('Indicator Date hidden'!AQ109="x","x",AP$2-'Indicator Date hidden'!AQ109)</f>
        <v>1</v>
      </c>
      <c r="AQ108" s="125">
        <f>IF('Indicator Date hidden'!AR109="x","x",AQ$2-'Indicator Date hidden'!AR109)</f>
        <v>0</v>
      </c>
      <c r="AR108" s="125">
        <f>IF('Indicator Date hidden'!AS109="x","x",AR$2-'Indicator Date hidden'!AS109)</f>
        <v>3</v>
      </c>
      <c r="AS108" s="125">
        <f>IF('Indicator Date hidden'!AT109="x","x",AS$2-'Indicator Date hidden'!AT109)</f>
        <v>11</v>
      </c>
      <c r="AT108" s="125">
        <f>IF('Indicator Date hidden'!AU109="x","x",AT$2-'Indicator Date hidden'!AU109)</f>
        <v>0</v>
      </c>
      <c r="AU108" s="125">
        <f>IF('Indicator Date hidden'!AV109="x","x",AU$2-'Indicator Date hidden'!AV109)</f>
        <v>0</v>
      </c>
      <c r="AV108" s="125">
        <f>IF('Indicator Date hidden'!AW109="x","x",AV$2-'Indicator Date hidden'!AW109)</f>
        <v>0</v>
      </c>
      <c r="AW108" s="125">
        <f>IF('Indicator Date hidden'!AX109="x","x",AW$2-'Indicator Date hidden'!AX109)</f>
        <v>0</v>
      </c>
      <c r="AX108" s="125">
        <f>IF('Indicator Date hidden'!AY109="x","x",AX$2-'Indicator Date hidden'!AY109)</f>
        <v>0</v>
      </c>
      <c r="AY108" s="125">
        <f>IF('Indicator Date hidden'!AZ109="x","x",AY$2-'Indicator Date hidden'!AZ109)</f>
        <v>1</v>
      </c>
      <c r="AZ108" s="125">
        <f>IF('Indicator Date hidden'!BA109="x","x",AZ$2-'Indicator Date hidden'!BA109)</f>
        <v>8</v>
      </c>
      <c r="BA108" s="125">
        <f>IF('Indicator Date hidden'!BB109="x","x",BA$2-'Indicator Date hidden'!BB109)</f>
        <v>0</v>
      </c>
      <c r="BB108" s="125">
        <f>IF('Indicator Date hidden'!BC109="x","x",BB$2-'Indicator Date hidden'!BC109)</f>
        <v>0</v>
      </c>
      <c r="BC108" s="125">
        <f>IF('Indicator Date hidden'!BD109="x","x",BC$2-'Indicator Date hidden'!BD109)</f>
        <v>0</v>
      </c>
      <c r="BD108" s="125">
        <f>IF('Indicator Date hidden'!BE109="x","x",BD$2-'Indicator Date hidden'!BE109)</f>
        <v>2</v>
      </c>
      <c r="BE108" s="125">
        <f>IF('Indicator Date hidden'!BF109="x","x",BE$2-'Indicator Date hidden'!BF109)</f>
        <v>2</v>
      </c>
      <c r="BF108" s="125">
        <f>IF('Indicator Date hidden'!BG109="x","x",BF$2-'Indicator Date hidden'!BG109)</f>
        <v>0</v>
      </c>
      <c r="BG108" s="125">
        <f>IF('Indicator Date hidden'!BH109="x","x",BG$2-'Indicator Date hidden'!BH109)</f>
        <v>0</v>
      </c>
      <c r="BH108" s="125">
        <f>IF('Indicator Date hidden'!BI109="x","x",BH$2-'Indicator Date hidden'!BI109)</f>
        <v>0</v>
      </c>
      <c r="BI108" s="125">
        <f>IF('Indicator Date hidden'!BJ109="x","x",BI$2-'Indicator Date hidden'!BJ109)</f>
        <v>0</v>
      </c>
      <c r="BJ108" s="125">
        <f>IF('Indicator Date hidden'!BK109="x","x",BJ$2-'Indicator Date hidden'!BK109)</f>
        <v>1</v>
      </c>
      <c r="BK108" s="125">
        <f>IF('Indicator Date hidden'!BL109="x","x",BK$2-'Indicator Date hidden'!BL109)</f>
        <v>1</v>
      </c>
      <c r="BL108" s="125">
        <f>IF('Indicator Date hidden'!BM109="x","x",BL$2-'Indicator Date hidden'!BM109)</f>
        <v>0</v>
      </c>
      <c r="BM108" s="125">
        <f>IF('Indicator Date hidden'!BN109="x","x",BM$2-'Indicator Date hidden'!BN109)</f>
        <v>3</v>
      </c>
      <c r="BN108" s="125">
        <f>IF('Indicator Date hidden'!BO109="x","x",BN$2-'Indicator Date hidden'!BO109)</f>
        <v>2</v>
      </c>
      <c r="BO108" s="125">
        <f>IF('Indicator Date hidden'!BP109="x","x",BO$2-'Indicator Date hidden'!BP109)</f>
        <v>1</v>
      </c>
      <c r="BP108" s="125">
        <f>IF('Indicator Date hidden'!BQ109="x","x",BP$2-'Indicator Date hidden'!BQ109)</f>
        <v>0</v>
      </c>
      <c r="BQ108" s="125">
        <f>IF('Indicator Date hidden'!BR109="x","x",BQ$2-'Indicator Date hidden'!BR109)</f>
        <v>0</v>
      </c>
      <c r="BR108" s="125">
        <f>IF('Indicator Date hidden'!BS109="x","x",BR$2-'Indicator Date hidden'!BS109)</f>
        <v>0</v>
      </c>
      <c r="BS108" s="125">
        <f>IF('Indicator Date hidden'!BT109="x","x",BS$2-'Indicator Date hidden'!BT109)</f>
        <v>2</v>
      </c>
      <c r="BT108" s="125">
        <f>IF('Indicator Date hidden'!BU109="x","x",BT$2-'Indicator Date hidden'!BU109)</f>
        <v>0</v>
      </c>
      <c r="BU108" s="125" t="str">
        <f>IF('Indicator Date hidden'!BV109="x","x",BU$2-'Indicator Date hidden'!BV109)</f>
        <v>x</v>
      </c>
      <c r="BV108" s="125">
        <f>IF('Indicator Date hidden'!BW109="x","x",BV$2-'Indicator Date hidden'!BW109)</f>
        <v>0</v>
      </c>
      <c r="BW108" s="125">
        <f>IF('Indicator Date hidden'!BX109="x","x",BW$2-'Indicator Date hidden'!BX109)</f>
        <v>0</v>
      </c>
      <c r="BX108" s="125">
        <f>IF('Indicator Date hidden'!BY109="x","x",BX$2-'Indicator Date hidden'!BY109)</f>
        <v>2</v>
      </c>
      <c r="BY108" s="3">
        <f t="shared" si="15"/>
        <v>53</v>
      </c>
      <c r="BZ108" s="126">
        <f t="shared" si="16"/>
        <v>0.71621621621621623</v>
      </c>
      <c r="CA108" s="3">
        <f t="shared" si="17"/>
        <v>22</v>
      </c>
      <c r="CB108" s="126">
        <f t="shared" si="18"/>
        <v>1.728303888680728</v>
      </c>
      <c r="CC108" s="129">
        <f t="shared" si="19"/>
        <v>0</v>
      </c>
    </row>
    <row r="109" spans="1:81" x14ac:dyDescent="0.3">
      <c r="A109" t="s">
        <v>198</v>
      </c>
      <c r="B109" s="125">
        <f>IF('Indicator Date hidden'!C110="x","x",B$2-'Indicator Date hidden'!C110)</f>
        <v>0</v>
      </c>
      <c r="C109" s="125">
        <f>IF('Indicator Date hidden'!D110="x","x",C$2-'Indicator Date hidden'!D110)</f>
        <v>0</v>
      </c>
      <c r="D109" s="125">
        <f>IF('Indicator Date hidden'!E110="x","x",D$2-'Indicator Date hidden'!E110)</f>
        <v>0</v>
      </c>
      <c r="E109" s="125">
        <f>IF('Indicator Date hidden'!F110="x","x",E$2-'Indicator Date hidden'!F110)</f>
        <v>0</v>
      </c>
      <c r="F109" s="125">
        <f>IF('Indicator Date hidden'!G110="x","x",F$2-'Indicator Date hidden'!G110)</f>
        <v>0</v>
      </c>
      <c r="G109" s="125">
        <f>IF('Indicator Date hidden'!H110="x","x",G$2-'Indicator Date hidden'!H110)</f>
        <v>0</v>
      </c>
      <c r="H109" s="125">
        <f>IF('Indicator Date hidden'!I110="x","x",H$2-'Indicator Date hidden'!I110)</f>
        <v>0</v>
      </c>
      <c r="I109" s="125">
        <f>IF('Indicator Date hidden'!J110="x","x",I$2-'Indicator Date hidden'!J110)</f>
        <v>0</v>
      </c>
      <c r="J109" s="125">
        <f>IF('Indicator Date hidden'!K110="x","x",J$2-'Indicator Date hidden'!K110)</f>
        <v>0</v>
      </c>
      <c r="K109" s="125">
        <f>IF('Indicator Date hidden'!L110="x","x",K$2-'Indicator Date hidden'!L110)</f>
        <v>0</v>
      </c>
      <c r="L109" s="125">
        <f>IF('Indicator Date hidden'!M110="x","x",L$2-'Indicator Date hidden'!M110)</f>
        <v>0</v>
      </c>
      <c r="M109" s="125">
        <f>IF('Indicator Date hidden'!N110="x","x",M$2-'Indicator Date hidden'!N110)</f>
        <v>0</v>
      </c>
      <c r="N109" s="125">
        <f>IF('Indicator Date hidden'!O110="x","x",N$2-'Indicator Date hidden'!O110)</f>
        <v>0</v>
      </c>
      <c r="O109" s="125">
        <f>IF('Indicator Date hidden'!P110="x","x",O$2-'Indicator Date hidden'!P110)</f>
        <v>0</v>
      </c>
      <c r="P109" s="125">
        <f>IF('Indicator Date hidden'!Q110="x","x",P$2-'Indicator Date hidden'!Q110)</f>
        <v>0</v>
      </c>
      <c r="Q109" s="125">
        <f>IF('Indicator Date hidden'!R110="x","x",Q$2-'Indicator Date hidden'!R110)</f>
        <v>0</v>
      </c>
      <c r="R109" s="125">
        <f>IF('Indicator Date hidden'!S110="x","x",R$2-'Indicator Date hidden'!S110)</f>
        <v>0</v>
      </c>
      <c r="S109" s="125">
        <f>IF('Indicator Date hidden'!T110="x","x",S$2-'Indicator Date hidden'!T110)</f>
        <v>0</v>
      </c>
      <c r="T109" s="125">
        <f>IF('Indicator Date hidden'!U110="x","x",T$2-'Indicator Date hidden'!U110)</f>
        <v>0</v>
      </c>
      <c r="U109" s="125">
        <f>IF('Indicator Date hidden'!V110="x","x",U$2-'Indicator Date hidden'!V110)</f>
        <v>0</v>
      </c>
      <c r="V109" s="125">
        <f>IF('Indicator Date hidden'!W110="x","x",V$2-'Indicator Date hidden'!W110)</f>
        <v>0</v>
      </c>
      <c r="W109" s="125">
        <f>IF('Indicator Date hidden'!X110="x","x",W$2-'Indicator Date hidden'!X110)</f>
        <v>0</v>
      </c>
      <c r="X109" s="125">
        <f>IF('Indicator Date hidden'!Y110="x","x",X$2-'Indicator Date hidden'!Y110)</f>
        <v>0</v>
      </c>
      <c r="Y109" s="125">
        <f>IF('Indicator Date hidden'!Z110="x","x",Y$2-'Indicator Date hidden'!Z110)</f>
        <v>0</v>
      </c>
      <c r="Z109" s="125">
        <f>IF('Indicator Date hidden'!AA110="x","x",Z$2-'Indicator Date hidden'!AA110)</f>
        <v>5</v>
      </c>
      <c r="AA109" s="125">
        <f>IF('Indicator Date hidden'!AB110="x","x",AA$2-'Indicator Date hidden'!AB110)</f>
        <v>0</v>
      </c>
      <c r="AB109" s="125" t="str">
        <f>IF('Indicator Date hidden'!AC110="x","x",AB$2-'Indicator Date hidden'!AC110)</f>
        <v>x</v>
      </c>
      <c r="AC109" s="125">
        <f>IF('Indicator Date hidden'!AD110="x","x",AC$2-'Indicator Date hidden'!AD110)</f>
        <v>3</v>
      </c>
      <c r="AD109" s="125">
        <f>IF('Indicator Date hidden'!AE110="x","x",AD$2-'Indicator Date hidden'!AE110)</f>
        <v>0</v>
      </c>
      <c r="AE109" s="125" t="str">
        <f>IF('Indicator Date hidden'!AF110="x","x",AE$2-'Indicator Date hidden'!AF110)</f>
        <v>x</v>
      </c>
      <c r="AF109" s="125">
        <f>IF('Indicator Date hidden'!AG110="x","x",AF$2-'Indicator Date hidden'!AG110)</f>
        <v>0</v>
      </c>
      <c r="AG109" s="125">
        <f>IF('Indicator Date hidden'!AH110="x","x",AG$2-'Indicator Date hidden'!AH110)</f>
        <v>0</v>
      </c>
      <c r="AH109" s="125">
        <f>IF('Indicator Date hidden'!AI110="x","x",AH$2-'Indicator Date hidden'!AI110)</f>
        <v>0</v>
      </c>
      <c r="AI109" s="125">
        <f>IF('Indicator Date hidden'!AJ110="x","x",AI$2-'Indicator Date hidden'!AJ110)</f>
        <v>1</v>
      </c>
      <c r="AJ109" s="125">
        <f>IF('Indicator Date hidden'!AK110="x","x",AJ$2-'Indicator Date hidden'!AK110)</f>
        <v>1</v>
      </c>
      <c r="AK109" s="125" t="str">
        <f>IF('Indicator Date hidden'!AL110="x","x",AK$2-'Indicator Date hidden'!AL110)</f>
        <v>x</v>
      </c>
      <c r="AL109" s="125" t="str">
        <f>IF('Indicator Date hidden'!AM110="x","x",AL$2-'Indicator Date hidden'!AM110)</f>
        <v>x</v>
      </c>
      <c r="AM109" s="125">
        <f>IF('Indicator Date hidden'!AN110="x","x",AM$2-'Indicator Date hidden'!AN110)</f>
        <v>1</v>
      </c>
      <c r="AN109" s="125">
        <f>IF('Indicator Date hidden'!AO110="x","x",AN$2-'Indicator Date hidden'!AO110)</f>
        <v>1</v>
      </c>
      <c r="AO109" s="125">
        <f>IF('Indicator Date hidden'!AP110="x","x",AO$2-'Indicator Date hidden'!AP110)</f>
        <v>1</v>
      </c>
      <c r="AP109" s="125" t="str">
        <f>IF('Indicator Date hidden'!AQ110="x","x",AP$2-'Indicator Date hidden'!AQ110)</f>
        <v>x</v>
      </c>
      <c r="AQ109" s="125">
        <f>IF('Indicator Date hidden'!AR110="x","x",AQ$2-'Indicator Date hidden'!AR110)</f>
        <v>0</v>
      </c>
      <c r="AR109" s="125">
        <f>IF('Indicator Date hidden'!AS110="x","x",AR$2-'Indicator Date hidden'!AS110)</f>
        <v>3</v>
      </c>
      <c r="AS109" s="125" t="str">
        <f>IF('Indicator Date hidden'!AT110="x","x",AS$2-'Indicator Date hidden'!AT110)</f>
        <v>x</v>
      </c>
      <c r="AT109" s="125">
        <f>IF('Indicator Date hidden'!AU110="x","x",AT$2-'Indicator Date hidden'!AU110)</f>
        <v>0</v>
      </c>
      <c r="AU109" s="125">
        <f>IF('Indicator Date hidden'!AV110="x","x",AU$2-'Indicator Date hidden'!AV110)</f>
        <v>1</v>
      </c>
      <c r="AV109" s="125" t="str">
        <f>IF('Indicator Date hidden'!AW110="x","x",AV$2-'Indicator Date hidden'!AW110)</f>
        <v>x</v>
      </c>
      <c r="AW109" s="125" t="str">
        <f>IF('Indicator Date hidden'!AX110="x","x",AW$2-'Indicator Date hidden'!AX110)</f>
        <v>x</v>
      </c>
      <c r="AX109" s="125">
        <f>IF('Indicator Date hidden'!AY110="x","x",AX$2-'Indicator Date hidden'!AY110)</f>
        <v>0</v>
      </c>
      <c r="AY109" s="125">
        <f>IF('Indicator Date hidden'!AZ110="x","x",AY$2-'Indicator Date hidden'!AZ110)</f>
        <v>1</v>
      </c>
      <c r="AZ109" s="125">
        <f>IF('Indicator Date hidden'!BA110="x","x",AZ$2-'Indicator Date hidden'!BA110)</f>
        <v>2</v>
      </c>
      <c r="BA109" s="125">
        <f>IF('Indicator Date hidden'!BB110="x","x",BA$2-'Indicator Date hidden'!BB110)</f>
        <v>0</v>
      </c>
      <c r="BB109" s="125">
        <f>IF('Indicator Date hidden'!BC110="x","x",BB$2-'Indicator Date hidden'!BC110)</f>
        <v>0</v>
      </c>
      <c r="BC109" s="125">
        <f>IF('Indicator Date hidden'!BD110="x","x",BC$2-'Indicator Date hidden'!BD110)</f>
        <v>0</v>
      </c>
      <c r="BD109" s="125" t="str">
        <f>IF('Indicator Date hidden'!BE110="x","x",BD$2-'Indicator Date hidden'!BE110)</f>
        <v>x</v>
      </c>
      <c r="BE109" s="125">
        <f>IF('Indicator Date hidden'!BF110="x","x",BE$2-'Indicator Date hidden'!BF110)</f>
        <v>2</v>
      </c>
      <c r="BF109" s="125">
        <f>IF('Indicator Date hidden'!BG110="x","x",BF$2-'Indicator Date hidden'!BG110)</f>
        <v>0</v>
      </c>
      <c r="BG109" s="125">
        <f>IF('Indicator Date hidden'!BH110="x","x",BG$2-'Indicator Date hidden'!BH110)</f>
        <v>0</v>
      </c>
      <c r="BH109" s="125">
        <f>IF('Indicator Date hidden'!BI110="x","x",BH$2-'Indicator Date hidden'!BI110)</f>
        <v>0</v>
      </c>
      <c r="BI109" s="125" t="str">
        <f>IF('Indicator Date hidden'!BJ110="x","x",BI$2-'Indicator Date hidden'!BJ110)</f>
        <v>x</v>
      </c>
      <c r="BJ109" s="125">
        <f>IF('Indicator Date hidden'!BK110="x","x",BJ$2-'Indicator Date hidden'!BK110)</f>
        <v>1</v>
      </c>
      <c r="BK109" s="125">
        <f>IF('Indicator Date hidden'!BL110="x","x",BK$2-'Indicator Date hidden'!BL110)</f>
        <v>1</v>
      </c>
      <c r="BL109" s="125">
        <f>IF('Indicator Date hidden'!BM110="x","x",BL$2-'Indicator Date hidden'!BM110)</f>
        <v>0</v>
      </c>
      <c r="BM109" s="125">
        <f>IF('Indicator Date hidden'!BN110="x","x",BM$2-'Indicator Date hidden'!BN110)</f>
        <v>3</v>
      </c>
      <c r="BN109" s="125">
        <f>IF('Indicator Date hidden'!BO110="x","x",BN$2-'Indicator Date hidden'!BO110)</f>
        <v>2</v>
      </c>
      <c r="BO109" s="125">
        <f>IF('Indicator Date hidden'!BP110="x","x",BO$2-'Indicator Date hidden'!BP110)</f>
        <v>1</v>
      </c>
      <c r="BP109" s="125">
        <f>IF('Indicator Date hidden'!BQ110="x","x",BP$2-'Indicator Date hidden'!BQ110)</f>
        <v>0</v>
      </c>
      <c r="BQ109" s="125">
        <f>IF('Indicator Date hidden'!BR110="x","x",BQ$2-'Indicator Date hidden'!BR110)</f>
        <v>0</v>
      </c>
      <c r="BR109" s="125">
        <f>IF('Indicator Date hidden'!BS110="x","x",BR$2-'Indicator Date hidden'!BS110)</f>
        <v>0</v>
      </c>
      <c r="BS109" s="125">
        <f>IF('Indicator Date hidden'!BT110="x","x",BS$2-'Indicator Date hidden'!BT110)</f>
        <v>3</v>
      </c>
      <c r="BT109" s="125">
        <f>IF('Indicator Date hidden'!BU110="x","x",BT$2-'Indicator Date hidden'!BU110)</f>
        <v>0</v>
      </c>
      <c r="BU109" s="125">
        <f>IF('Indicator Date hidden'!BV110="x","x",BU$2-'Indicator Date hidden'!BV110)</f>
        <v>0</v>
      </c>
      <c r="BV109" s="125" t="str">
        <f>IF('Indicator Date hidden'!BW110="x","x",BV$2-'Indicator Date hidden'!BW110)</f>
        <v>x</v>
      </c>
      <c r="BW109" s="125">
        <f>IF('Indicator Date hidden'!BX110="x","x",BW$2-'Indicator Date hidden'!BX110)</f>
        <v>0</v>
      </c>
      <c r="BX109" s="125">
        <f>IF('Indicator Date hidden'!BY110="x","x",BX$2-'Indicator Date hidden'!BY110)</f>
        <v>2</v>
      </c>
      <c r="BY109" s="3">
        <f t="shared" si="15"/>
        <v>35</v>
      </c>
      <c r="BZ109" s="126">
        <f t="shared" si="16"/>
        <v>0.546875</v>
      </c>
      <c r="CA109" s="3">
        <f t="shared" si="17"/>
        <v>19</v>
      </c>
      <c r="CB109" s="126">
        <f t="shared" si="18"/>
        <v>1.0297100244122128</v>
      </c>
      <c r="CC109" s="129">
        <f t="shared" si="19"/>
        <v>0</v>
      </c>
    </row>
    <row r="110" spans="1:81" x14ac:dyDescent="0.3">
      <c r="A110" t="s">
        <v>200</v>
      </c>
      <c r="B110" s="125">
        <f>IF('Indicator Date hidden'!C111="x","x",B$2-'Indicator Date hidden'!C111)</f>
        <v>0</v>
      </c>
      <c r="C110" s="125">
        <f>IF('Indicator Date hidden'!D111="x","x",C$2-'Indicator Date hidden'!D111)</f>
        <v>0</v>
      </c>
      <c r="D110" s="125">
        <f>IF('Indicator Date hidden'!E111="x","x",D$2-'Indicator Date hidden'!E111)</f>
        <v>0</v>
      </c>
      <c r="E110" s="125">
        <f>IF('Indicator Date hidden'!F111="x","x",E$2-'Indicator Date hidden'!F111)</f>
        <v>0</v>
      </c>
      <c r="F110" s="125">
        <f>IF('Indicator Date hidden'!G111="x","x",F$2-'Indicator Date hidden'!G111)</f>
        <v>0</v>
      </c>
      <c r="G110" s="125">
        <f>IF('Indicator Date hidden'!H111="x","x",G$2-'Indicator Date hidden'!H111)</f>
        <v>0</v>
      </c>
      <c r="H110" s="125">
        <f>IF('Indicator Date hidden'!I111="x","x",H$2-'Indicator Date hidden'!I111)</f>
        <v>0</v>
      </c>
      <c r="I110" s="125">
        <f>IF('Indicator Date hidden'!J111="x","x",I$2-'Indicator Date hidden'!J111)</f>
        <v>0</v>
      </c>
      <c r="J110" s="125">
        <f>IF('Indicator Date hidden'!K111="x","x",J$2-'Indicator Date hidden'!K111)</f>
        <v>0</v>
      </c>
      <c r="K110" s="125">
        <f>IF('Indicator Date hidden'!L111="x","x",K$2-'Indicator Date hidden'!L111)</f>
        <v>0</v>
      </c>
      <c r="L110" s="125">
        <f>IF('Indicator Date hidden'!M111="x","x",L$2-'Indicator Date hidden'!M111)</f>
        <v>0</v>
      </c>
      <c r="M110" s="125">
        <f>IF('Indicator Date hidden'!N111="x","x",M$2-'Indicator Date hidden'!N111)</f>
        <v>0</v>
      </c>
      <c r="N110" s="125">
        <f>IF('Indicator Date hidden'!O111="x","x",N$2-'Indicator Date hidden'!O111)</f>
        <v>0</v>
      </c>
      <c r="O110" s="125">
        <f>IF('Indicator Date hidden'!P111="x","x",O$2-'Indicator Date hidden'!P111)</f>
        <v>0</v>
      </c>
      <c r="P110" s="125">
        <f>IF('Indicator Date hidden'!Q111="x","x",P$2-'Indicator Date hidden'!Q111)</f>
        <v>0</v>
      </c>
      <c r="Q110" s="125">
        <f>IF('Indicator Date hidden'!R111="x","x",Q$2-'Indicator Date hidden'!R111)</f>
        <v>0</v>
      </c>
      <c r="R110" s="125">
        <f>IF('Indicator Date hidden'!S111="x","x",R$2-'Indicator Date hidden'!S111)</f>
        <v>0</v>
      </c>
      <c r="S110" s="125">
        <f>IF('Indicator Date hidden'!T111="x","x",S$2-'Indicator Date hidden'!T111)</f>
        <v>0</v>
      </c>
      <c r="T110" s="125">
        <f>IF('Indicator Date hidden'!U111="x","x",T$2-'Indicator Date hidden'!U111)</f>
        <v>0</v>
      </c>
      <c r="U110" s="125">
        <f>IF('Indicator Date hidden'!V111="x","x",U$2-'Indicator Date hidden'!V111)</f>
        <v>0</v>
      </c>
      <c r="V110" s="125">
        <f>IF('Indicator Date hidden'!W111="x","x",V$2-'Indicator Date hidden'!W111)</f>
        <v>0</v>
      </c>
      <c r="W110" s="125">
        <f>IF('Indicator Date hidden'!X111="x","x",W$2-'Indicator Date hidden'!X111)</f>
        <v>0</v>
      </c>
      <c r="X110" s="125">
        <f>IF('Indicator Date hidden'!Y111="x","x",X$2-'Indicator Date hidden'!Y111)</f>
        <v>0</v>
      </c>
      <c r="Y110" s="125">
        <f>IF('Indicator Date hidden'!Z111="x","x",Y$2-'Indicator Date hidden'!Z111)</f>
        <v>0</v>
      </c>
      <c r="Z110" s="125" t="str">
        <f>IF('Indicator Date hidden'!AA111="x","x",Z$2-'Indicator Date hidden'!AA111)</f>
        <v>x</v>
      </c>
      <c r="AA110" s="125">
        <f>IF('Indicator Date hidden'!AB111="x","x",AA$2-'Indicator Date hidden'!AB111)</f>
        <v>0</v>
      </c>
      <c r="AB110" s="125">
        <f>IF('Indicator Date hidden'!AC111="x","x",AB$2-'Indicator Date hidden'!AC111)</f>
        <v>0</v>
      </c>
      <c r="AC110" s="125">
        <f>IF('Indicator Date hidden'!AD111="x","x",AC$2-'Indicator Date hidden'!AD111)</f>
        <v>4</v>
      </c>
      <c r="AD110" s="125">
        <f>IF('Indicator Date hidden'!AE111="x","x",AD$2-'Indicator Date hidden'!AE111)</f>
        <v>0</v>
      </c>
      <c r="AE110" s="125" t="str">
        <f>IF('Indicator Date hidden'!AF111="x","x",AE$2-'Indicator Date hidden'!AF111)</f>
        <v>x</v>
      </c>
      <c r="AF110" s="125">
        <f>IF('Indicator Date hidden'!AG111="x","x",AF$2-'Indicator Date hidden'!AG111)</f>
        <v>0</v>
      </c>
      <c r="AG110" s="125">
        <f>IF('Indicator Date hidden'!AH111="x","x",AG$2-'Indicator Date hidden'!AH111)</f>
        <v>0</v>
      </c>
      <c r="AH110" s="125">
        <f>IF('Indicator Date hidden'!AI111="x","x",AH$2-'Indicator Date hidden'!AI111)</f>
        <v>0</v>
      </c>
      <c r="AI110" s="125">
        <f>IF('Indicator Date hidden'!AJ111="x","x",AI$2-'Indicator Date hidden'!AJ111)</f>
        <v>1</v>
      </c>
      <c r="AJ110" s="125">
        <f>IF('Indicator Date hidden'!AK111="x","x",AJ$2-'Indicator Date hidden'!AK111)</f>
        <v>1</v>
      </c>
      <c r="AK110" s="125">
        <f>IF('Indicator Date hidden'!AL111="x","x",AK$2-'Indicator Date hidden'!AL111)</f>
        <v>1</v>
      </c>
      <c r="AL110" s="125" t="str">
        <f>IF('Indicator Date hidden'!AM111="x","x",AL$2-'Indicator Date hidden'!AM111)</f>
        <v>x</v>
      </c>
      <c r="AM110" s="125">
        <f>IF('Indicator Date hidden'!AN111="x","x",AM$2-'Indicator Date hidden'!AN111)</f>
        <v>1</v>
      </c>
      <c r="AN110" s="125">
        <f>IF('Indicator Date hidden'!AO111="x","x",AN$2-'Indicator Date hidden'!AO111)</f>
        <v>1</v>
      </c>
      <c r="AO110" s="125">
        <f>IF('Indicator Date hidden'!AP111="x","x",AO$2-'Indicator Date hidden'!AP111)</f>
        <v>1</v>
      </c>
      <c r="AP110" s="125">
        <f>IF('Indicator Date hidden'!AQ111="x","x",AP$2-'Indicator Date hidden'!AQ111)</f>
        <v>1</v>
      </c>
      <c r="AQ110" s="125">
        <f>IF('Indicator Date hidden'!AR111="x","x",AQ$2-'Indicator Date hidden'!AR111)</f>
        <v>0</v>
      </c>
      <c r="AR110" s="125">
        <f>IF('Indicator Date hidden'!AS111="x","x",AR$2-'Indicator Date hidden'!AS111)</f>
        <v>3</v>
      </c>
      <c r="AS110" s="125">
        <f>IF('Indicator Date hidden'!AT111="x","x",AS$2-'Indicator Date hidden'!AT111)</f>
        <v>10</v>
      </c>
      <c r="AT110" s="125">
        <f>IF('Indicator Date hidden'!AU111="x","x",AT$2-'Indicator Date hidden'!AU111)</f>
        <v>0</v>
      </c>
      <c r="AU110" s="125" t="str">
        <f>IF('Indicator Date hidden'!AV111="x","x",AU$2-'Indicator Date hidden'!AV111)</f>
        <v>x</v>
      </c>
      <c r="AV110" s="125" t="str">
        <f>IF('Indicator Date hidden'!AW111="x","x",AV$2-'Indicator Date hidden'!AW111)</f>
        <v>x</v>
      </c>
      <c r="AW110" s="125" t="str">
        <f>IF('Indicator Date hidden'!AX111="x","x",AW$2-'Indicator Date hidden'!AX111)</f>
        <v>x</v>
      </c>
      <c r="AX110" s="125">
        <f>IF('Indicator Date hidden'!AY111="x","x",AX$2-'Indicator Date hidden'!AY111)</f>
        <v>0</v>
      </c>
      <c r="AY110" s="125" t="str">
        <f>IF('Indicator Date hidden'!AZ111="x","x",AY$2-'Indicator Date hidden'!AZ111)</f>
        <v>x</v>
      </c>
      <c r="AZ110" s="125" t="str">
        <f>IF('Indicator Date hidden'!BA111="x","x",AZ$2-'Indicator Date hidden'!BA111)</f>
        <v>x</v>
      </c>
      <c r="BA110" s="125">
        <f>IF('Indicator Date hidden'!BB111="x","x",BA$2-'Indicator Date hidden'!BB111)</f>
        <v>0</v>
      </c>
      <c r="BB110" s="125">
        <f>IF('Indicator Date hidden'!BC111="x","x",BB$2-'Indicator Date hidden'!BC111)</f>
        <v>0</v>
      </c>
      <c r="BC110" s="125">
        <f>IF('Indicator Date hidden'!BD111="x","x",BC$2-'Indicator Date hidden'!BD111)</f>
        <v>0</v>
      </c>
      <c r="BD110" s="125" t="str">
        <f>IF('Indicator Date hidden'!BE111="x","x",BD$2-'Indicator Date hidden'!BE111)</f>
        <v>x</v>
      </c>
      <c r="BE110" s="125" t="str">
        <f>IF('Indicator Date hidden'!BF111="x","x",BE$2-'Indicator Date hidden'!BF111)</f>
        <v>x</v>
      </c>
      <c r="BF110" s="125">
        <f>IF('Indicator Date hidden'!BG111="x","x",BF$2-'Indicator Date hidden'!BG111)</f>
        <v>0</v>
      </c>
      <c r="BG110" s="125">
        <f>IF('Indicator Date hidden'!BH111="x","x",BG$2-'Indicator Date hidden'!BH111)</f>
        <v>0</v>
      </c>
      <c r="BH110" s="125">
        <f>IF('Indicator Date hidden'!BI111="x","x",BH$2-'Indicator Date hidden'!BI111)</f>
        <v>0</v>
      </c>
      <c r="BI110" s="125">
        <f>IF('Indicator Date hidden'!BJ111="x","x",BI$2-'Indicator Date hidden'!BJ111)</f>
        <v>2</v>
      </c>
      <c r="BJ110" s="125">
        <f>IF('Indicator Date hidden'!BK111="x","x",BJ$2-'Indicator Date hidden'!BK111)</f>
        <v>1</v>
      </c>
      <c r="BK110" s="125" t="str">
        <f>IF('Indicator Date hidden'!BL111="x","x",BK$2-'Indicator Date hidden'!BL111)</f>
        <v>x</v>
      </c>
      <c r="BL110" s="125">
        <f>IF('Indicator Date hidden'!BM111="x","x",BL$2-'Indicator Date hidden'!BM111)</f>
        <v>0</v>
      </c>
      <c r="BM110" s="125">
        <f>IF('Indicator Date hidden'!BN111="x","x",BM$2-'Indicator Date hidden'!BN111)</f>
        <v>3</v>
      </c>
      <c r="BN110" s="125">
        <f>IF('Indicator Date hidden'!BO111="x","x",BN$2-'Indicator Date hidden'!BO111)</f>
        <v>2</v>
      </c>
      <c r="BO110" s="125">
        <f>IF('Indicator Date hidden'!BP111="x","x",BO$2-'Indicator Date hidden'!BP111)</f>
        <v>1</v>
      </c>
      <c r="BP110" s="125">
        <f>IF('Indicator Date hidden'!BQ111="x","x",BP$2-'Indicator Date hidden'!BQ111)</f>
        <v>0</v>
      </c>
      <c r="BQ110" s="125">
        <f>IF('Indicator Date hidden'!BR111="x","x",BQ$2-'Indicator Date hidden'!BR111)</f>
        <v>0</v>
      </c>
      <c r="BR110" s="125">
        <f>IF('Indicator Date hidden'!BS111="x","x",BR$2-'Indicator Date hidden'!BS111)</f>
        <v>0</v>
      </c>
      <c r="BS110" s="125">
        <f>IF('Indicator Date hidden'!BT111="x","x",BS$2-'Indicator Date hidden'!BT111)</f>
        <v>6</v>
      </c>
      <c r="BT110" s="125">
        <f>IF('Indicator Date hidden'!BU111="x","x",BT$2-'Indicator Date hidden'!BU111)</f>
        <v>0</v>
      </c>
      <c r="BU110" s="125">
        <f>IF('Indicator Date hidden'!BV111="x","x",BU$2-'Indicator Date hidden'!BV111)</f>
        <v>0</v>
      </c>
      <c r="BV110" s="125">
        <f>IF('Indicator Date hidden'!BW111="x","x",BV$2-'Indicator Date hidden'!BW111)</f>
        <v>0</v>
      </c>
      <c r="BW110" s="125">
        <f>IF('Indicator Date hidden'!BX111="x","x",BW$2-'Indicator Date hidden'!BX111)</f>
        <v>0</v>
      </c>
      <c r="BX110" s="125" t="str">
        <f>IF('Indicator Date hidden'!BY111="x","x",BX$2-'Indicator Date hidden'!BY111)</f>
        <v>x</v>
      </c>
      <c r="BY110" s="3">
        <f t="shared" si="15"/>
        <v>39</v>
      </c>
      <c r="BZ110" s="126">
        <f t="shared" si="16"/>
        <v>0.61904761904761907</v>
      </c>
      <c r="CA110" s="3">
        <f t="shared" si="17"/>
        <v>16</v>
      </c>
      <c r="CB110" s="126">
        <f t="shared" si="18"/>
        <v>1.6078040967746794</v>
      </c>
      <c r="CC110" s="129">
        <f t="shared" si="19"/>
        <v>0</v>
      </c>
    </row>
    <row r="111" spans="1:81" x14ac:dyDescent="0.3">
      <c r="A111" t="s">
        <v>202</v>
      </c>
      <c r="B111" s="125">
        <f>IF('Indicator Date hidden'!C112="x","x",B$2-'Indicator Date hidden'!C112)</f>
        <v>0</v>
      </c>
      <c r="C111" s="125">
        <f>IF('Indicator Date hidden'!D112="x","x",C$2-'Indicator Date hidden'!D112)</f>
        <v>0</v>
      </c>
      <c r="D111" s="125">
        <f>IF('Indicator Date hidden'!E112="x","x",D$2-'Indicator Date hidden'!E112)</f>
        <v>0</v>
      </c>
      <c r="E111" s="125">
        <f>IF('Indicator Date hidden'!F112="x","x",E$2-'Indicator Date hidden'!F112)</f>
        <v>0</v>
      </c>
      <c r="F111" s="125">
        <f>IF('Indicator Date hidden'!G112="x","x",F$2-'Indicator Date hidden'!G112)</f>
        <v>0</v>
      </c>
      <c r="G111" s="125">
        <f>IF('Indicator Date hidden'!H112="x","x",G$2-'Indicator Date hidden'!H112)</f>
        <v>0</v>
      </c>
      <c r="H111" s="125">
        <f>IF('Indicator Date hidden'!I112="x","x",H$2-'Indicator Date hidden'!I112)</f>
        <v>0</v>
      </c>
      <c r="I111" s="125">
        <f>IF('Indicator Date hidden'!J112="x","x",I$2-'Indicator Date hidden'!J112)</f>
        <v>0</v>
      </c>
      <c r="J111" s="125">
        <f>IF('Indicator Date hidden'!K112="x","x",J$2-'Indicator Date hidden'!K112)</f>
        <v>0</v>
      </c>
      <c r="K111" s="125">
        <f>IF('Indicator Date hidden'!L112="x","x",K$2-'Indicator Date hidden'!L112)</f>
        <v>0</v>
      </c>
      <c r="L111" s="125">
        <f>IF('Indicator Date hidden'!M112="x","x",L$2-'Indicator Date hidden'!M112)</f>
        <v>0</v>
      </c>
      <c r="M111" s="125">
        <f>IF('Indicator Date hidden'!N112="x","x",M$2-'Indicator Date hidden'!N112)</f>
        <v>0</v>
      </c>
      <c r="N111" s="125">
        <f>IF('Indicator Date hidden'!O112="x","x",N$2-'Indicator Date hidden'!O112)</f>
        <v>0</v>
      </c>
      <c r="O111" s="125">
        <f>IF('Indicator Date hidden'!P112="x","x",O$2-'Indicator Date hidden'!P112)</f>
        <v>0</v>
      </c>
      <c r="P111" s="125">
        <f>IF('Indicator Date hidden'!Q112="x","x",P$2-'Indicator Date hidden'!Q112)</f>
        <v>0</v>
      </c>
      <c r="Q111" s="125">
        <f>IF('Indicator Date hidden'!R112="x","x",Q$2-'Indicator Date hidden'!R112)</f>
        <v>0</v>
      </c>
      <c r="R111" s="125">
        <f>IF('Indicator Date hidden'!S112="x","x",R$2-'Indicator Date hidden'!S112)</f>
        <v>0</v>
      </c>
      <c r="S111" s="125">
        <f>IF('Indicator Date hidden'!T112="x","x",S$2-'Indicator Date hidden'!T112)</f>
        <v>0</v>
      </c>
      <c r="T111" s="125">
        <f>IF('Indicator Date hidden'!U112="x","x",T$2-'Indicator Date hidden'!U112)</f>
        <v>0</v>
      </c>
      <c r="U111" s="125">
        <f>IF('Indicator Date hidden'!V112="x","x",U$2-'Indicator Date hidden'!V112)</f>
        <v>0</v>
      </c>
      <c r="V111" s="125">
        <f>IF('Indicator Date hidden'!W112="x","x",V$2-'Indicator Date hidden'!W112)</f>
        <v>0</v>
      </c>
      <c r="W111" s="125">
        <f>IF('Indicator Date hidden'!X112="x","x",W$2-'Indicator Date hidden'!X112)</f>
        <v>0</v>
      </c>
      <c r="X111" s="125">
        <f>IF('Indicator Date hidden'!Y112="x","x",X$2-'Indicator Date hidden'!Y112)</f>
        <v>0</v>
      </c>
      <c r="Y111" s="125">
        <f>IF('Indicator Date hidden'!Z112="x","x",Y$2-'Indicator Date hidden'!Z112)</f>
        <v>0</v>
      </c>
      <c r="Z111" s="125" t="str">
        <f>IF('Indicator Date hidden'!AA112="x","x",Z$2-'Indicator Date hidden'!AA112)</f>
        <v>x</v>
      </c>
      <c r="AA111" s="125">
        <f>IF('Indicator Date hidden'!AB112="x","x",AA$2-'Indicator Date hidden'!AB112)</f>
        <v>0</v>
      </c>
      <c r="AB111" s="125">
        <f>IF('Indicator Date hidden'!AC112="x","x",AB$2-'Indicator Date hidden'!AC112)</f>
        <v>0</v>
      </c>
      <c r="AC111" s="125">
        <f>IF('Indicator Date hidden'!AD112="x","x",AC$2-'Indicator Date hidden'!AD112)</f>
        <v>4</v>
      </c>
      <c r="AD111" s="125">
        <f>IF('Indicator Date hidden'!AE112="x","x",AD$2-'Indicator Date hidden'!AE112)</f>
        <v>0</v>
      </c>
      <c r="AE111" s="125">
        <f>IF('Indicator Date hidden'!AF112="x","x",AE$2-'Indicator Date hidden'!AF112)</f>
        <v>0</v>
      </c>
      <c r="AF111" s="125">
        <f>IF('Indicator Date hidden'!AG112="x","x",AF$2-'Indicator Date hidden'!AG112)</f>
        <v>0</v>
      </c>
      <c r="AG111" s="125">
        <f>IF('Indicator Date hidden'!AH112="x","x",AG$2-'Indicator Date hidden'!AH112)</f>
        <v>0</v>
      </c>
      <c r="AH111" s="125">
        <f>IF('Indicator Date hidden'!AI112="x","x",AH$2-'Indicator Date hidden'!AI112)</f>
        <v>0</v>
      </c>
      <c r="AI111" s="125">
        <f>IF('Indicator Date hidden'!AJ112="x","x",AI$2-'Indicator Date hidden'!AJ112)</f>
        <v>1</v>
      </c>
      <c r="AJ111" s="125">
        <f>IF('Indicator Date hidden'!AK112="x","x",AJ$2-'Indicator Date hidden'!AK112)</f>
        <v>1</v>
      </c>
      <c r="AK111" s="125">
        <f>IF('Indicator Date hidden'!AL112="x","x",AK$2-'Indicator Date hidden'!AL112)</f>
        <v>1</v>
      </c>
      <c r="AL111" s="125">
        <f>IF('Indicator Date hidden'!AM112="x","x",AL$2-'Indicator Date hidden'!AM112)</f>
        <v>3</v>
      </c>
      <c r="AM111" s="125">
        <f>IF('Indicator Date hidden'!AN112="x","x",AM$2-'Indicator Date hidden'!AN112)</f>
        <v>1</v>
      </c>
      <c r="AN111" s="125">
        <f>IF('Indicator Date hidden'!AO112="x","x",AN$2-'Indicator Date hidden'!AO112)</f>
        <v>1</v>
      </c>
      <c r="AO111" s="125">
        <f>IF('Indicator Date hidden'!AP112="x","x",AO$2-'Indicator Date hidden'!AP112)</f>
        <v>1</v>
      </c>
      <c r="AP111" s="125">
        <f>IF('Indicator Date hidden'!AQ112="x","x",AP$2-'Indicator Date hidden'!AQ112)</f>
        <v>1</v>
      </c>
      <c r="AQ111" s="125">
        <f>IF('Indicator Date hidden'!AR112="x","x",AQ$2-'Indicator Date hidden'!AR112)</f>
        <v>1</v>
      </c>
      <c r="AR111" s="125">
        <f>IF('Indicator Date hidden'!AS112="x","x",AR$2-'Indicator Date hidden'!AS112)</f>
        <v>3</v>
      </c>
      <c r="AS111" s="125">
        <f>IF('Indicator Date hidden'!AT112="x","x",AS$2-'Indicator Date hidden'!AT112)</f>
        <v>5</v>
      </c>
      <c r="AT111" s="125">
        <f>IF('Indicator Date hidden'!AU112="x","x",AT$2-'Indicator Date hidden'!AU112)</f>
        <v>0</v>
      </c>
      <c r="AU111" s="125">
        <f>IF('Indicator Date hidden'!AV112="x","x",AU$2-'Indicator Date hidden'!AV112)</f>
        <v>0</v>
      </c>
      <c r="AV111" s="125">
        <f>IF('Indicator Date hidden'!AW112="x","x",AV$2-'Indicator Date hidden'!AW112)</f>
        <v>0</v>
      </c>
      <c r="AW111" s="125">
        <f>IF('Indicator Date hidden'!AX112="x","x",AW$2-'Indicator Date hidden'!AX112)</f>
        <v>0</v>
      </c>
      <c r="AX111" s="125">
        <f>IF('Indicator Date hidden'!AY112="x","x",AX$2-'Indicator Date hidden'!AY112)</f>
        <v>0</v>
      </c>
      <c r="AY111" s="125">
        <f>IF('Indicator Date hidden'!AZ112="x","x",AY$2-'Indicator Date hidden'!AZ112)</f>
        <v>1</v>
      </c>
      <c r="AZ111" s="125">
        <f>IF('Indicator Date hidden'!BA112="x","x",AZ$2-'Indicator Date hidden'!BA112)</f>
        <v>3</v>
      </c>
      <c r="BA111" s="125">
        <f>IF('Indicator Date hidden'!BB112="x","x",BA$2-'Indicator Date hidden'!BB112)</f>
        <v>0</v>
      </c>
      <c r="BB111" s="125">
        <f>IF('Indicator Date hidden'!BC112="x","x",BB$2-'Indicator Date hidden'!BC112)</f>
        <v>0</v>
      </c>
      <c r="BC111" s="125">
        <f>IF('Indicator Date hidden'!BD112="x","x",BC$2-'Indicator Date hidden'!BD112)</f>
        <v>0</v>
      </c>
      <c r="BD111" s="125" t="str">
        <f>IF('Indicator Date hidden'!BE112="x","x",BD$2-'Indicator Date hidden'!BE112)</f>
        <v>x</v>
      </c>
      <c r="BE111" s="125">
        <f>IF('Indicator Date hidden'!BF112="x","x",BE$2-'Indicator Date hidden'!BF112)</f>
        <v>1</v>
      </c>
      <c r="BF111" s="125">
        <f>IF('Indicator Date hidden'!BG112="x","x",BF$2-'Indicator Date hidden'!BG112)</f>
        <v>0</v>
      </c>
      <c r="BG111" s="125">
        <f>IF('Indicator Date hidden'!BH112="x","x",BG$2-'Indicator Date hidden'!BH112)</f>
        <v>0</v>
      </c>
      <c r="BH111" s="125">
        <f>IF('Indicator Date hidden'!BI112="x","x",BH$2-'Indicator Date hidden'!BI112)</f>
        <v>0</v>
      </c>
      <c r="BI111" s="125">
        <f>IF('Indicator Date hidden'!BJ112="x","x",BI$2-'Indicator Date hidden'!BJ112)</f>
        <v>2</v>
      </c>
      <c r="BJ111" s="125">
        <f>IF('Indicator Date hidden'!BK112="x","x",BJ$2-'Indicator Date hidden'!BK112)</f>
        <v>1</v>
      </c>
      <c r="BK111" s="125">
        <f>IF('Indicator Date hidden'!BL112="x","x",BK$2-'Indicator Date hidden'!BL112)</f>
        <v>1</v>
      </c>
      <c r="BL111" s="125">
        <f>IF('Indicator Date hidden'!BM112="x","x",BL$2-'Indicator Date hidden'!BM112)</f>
        <v>0</v>
      </c>
      <c r="BM111" s="125">
        <f>IF('Indicator Date hidden'!BN112="x","x",BM$2-'Indicator Date hidden'!BN112)</f>
        <v>3</v>
      </c>
      <c r="BN111" s="125">
        <f>IF('Indicator Date hidden'!BO112="x","x",BN$2-'Indicator Date hidden'!BO112)</f>
        <v>2</v>
      </c>
      <c r="BO111" s="125">
        <f>IF('Indicator Date hidden'!BP112="x","x",BO$2-'Indicator Date hidden'!BP112)</f>
        <v>1</v>
      </c>
      <c r="BP111" s="125">
        <f>IF('Indicator Date hidden'!BQ112="x","x",BP$2-'Indicator Date hidden'!BQ112)</f>
        <v>0</v>
      </c>
      <c r="BQ111" s="125">
        <f>IF('Indicator Date hidden'!BR112="x","x",BQ$2-'Indicator Date hidden'!BR112)</f>
        <v>0</v>
      </c>
      <c r="BR111" s="125">
        <f>IF('Indicator Date hidden'!BS112="x","x",BR$2-'Indicator Date hidden'!BS112)</f>
        <v>0</v>
      </c>
      <c r="BS111" s="125">
        <f>IF('Indicator Date hidden'!BT112="x","x",BS$2-'Indicator Date hidden'!BT112)</f>
        <v>1</v>
      </c>
      <c r="BT111" s="125">
        <f>IF('Indicator Date hidden'!BU112="x","x",BT$2-'Indicator Date hidden'!BU112)</f>
        <v>0</v>
      </c>
      <c r="BU111" s="125" t="str">
        <f>IF('Indicator Date hidden'!BV112="x","x",BU$2-'Indicator Date hidden'!BV112)</f>
        <v>x</v>
      </c>
      <c r="BV111" s="125">
        <f>IF('Indicator Date hidden'!BW112="x","x",BV$2-'Indicator Date hidden'!BW112)</f>
        <v>0</v>
      </c>
      <c r="BW111" s="125">
        <f>IF('Indicator Date hidden'!BX112="x","x",BW$2-'Indicator Date hidden'!BX112)</f>
        <v>0</v>
      </c>
      <c r="BX111" s="125">
        <f>IF('Indicator Date hidden'!BY112="x","x",BX$2-'Indicator Date hidden'!BY112)</f>
        <v>2</v>
      </c>
      <c r="BY111" s="3">
        <f t="shared" si="15"/>
        <v>41</v>
      </c>
      <c r="BZ111" s="126">
        <f t="shared" si="16"/>
        <v>0.56944444444444442</v>
      </c>
      <c r="CA111" s="3">
        <f t="shared" si="17"/>
        <v>23</v>
      </c>
      <c r="CB111" s="126">
        <f t="shared" si="18"/>
        <v>1.0518025386197323</v>
      </c>
      <c r="CC111" s="129">
        <f t="shared" si="19"/>
        <v>0</v>
      </c>
    </row>
    <row r="112" spans="1:81" x14ac:dyDescent="0.3">
      <c r="A112" t="s">
        <v>204</v>
      </c>
      <c r="B112" s="125">
        <f>IF('Indicator Date hidden'!C113="x","x",B$2-'Indicator Date hidden'!C113)</f>
        <v>0</v>
      </c>
      <c r="C112" s="125">
        <f>IF('Indicator Date hidden'!D113="x","x",C$2-'Indicator Date hidden'!D113)</f>
        <v>0</v>
      </c>
      <c r="D112" s="125">
        <f>IF('Indicator Date hidden'!E113="x","x",D$2-'Indicator Date hidden'!E113)</f>
        <v>0</v>
      </c>
      <c r="E112" s="125">
        <f>IF('Indicator Date hidden'!F113="x","x",E$2-'Indicator Date hidden'!F113)</f>
        <v>0</v>
      </c>
      <c r="F112" s="125">
        <f>IF('Indicator Date hidden'!G113="x","x",F$2-'Indicator Date hidden'!G113)</f>
        <v>0</v>
      </c>
      <c r="G112" s="125">
        <f>IF('Indicator Date hidden'!H113="x","x",G$2-'Indicator Date hidden'!H113)</f>
        <v>0</v>
      </c>
      <c r="H112" s="125">
        <f>IF('Indicator Date hidden'!I113="x","x",H$2-'Indicator Date hidden'!I113)</f>
        <v>0</v>
      </c>
      <c r="I112" s="125">
        <f>IF('Indicator Date hidden'!J113="x","x",I$2-'Indicator Date hidden'!J113)</f>
        <v>0</v>
      </c>
      <c r="J112" s="125">
        <f>IF('Indicator Date hidden'!K113="x","x",J$2-'Indicator Date hidden'!K113)</f>
        <v>0</v>
      </c>
      <c r="K112" s="125">
        <f>IF('Indicator Date hidden'!L113="x","x",K$2-'Indicator Date hidden'!L113)</f>
        <v>0</v>
      </c>
      <c r="L112" s="125">
        <f>IF('Indicator Date hidden'!M113="x","x",L$2-'Indicator Date hidden'!M113)</f>
        <v>0</v>
      </c>
      <c r="M112" s="125">
        <f>IF('Indicator Date hidden'!N113="x","x",M$2-'Indicator Date hidden'!N113)</f>
        <v>0</v>
      </c>
      <c r="N112" s="125">
        <f>IF('Indicator Date hidden'!O113="x","x",N$2-'Indicator Date hidden'!O113)</f>
        <v>0</v>
      </c>
      <c r="O112" s="125">
        <f>IF('Indicator Date hidden'!P113="x","x",O$2-'Indicator Date hidden'!P113)</f>
        <v>0</v>
      </c>
      <c r="P112" s="125">
        <f>IF('Indicator Date hidden'!Q113="x","x",P$2-'Indicator Date hidden'!Q113)</f>
        <v>0</v>
      </c>
      <c r="Q112" s="125">
        <f>IF('Indicator Date hidden'!R113="x","x",Q$2-'Indicator Date hidden'!R113)</f>
        <v>0</v>
      </c>
      <c r="R112" s="125">
        <f>IF('Indicator Date hidden'!S113="x","x",R$2-'Indicator Date hidden'!S113)</f>
        <v>0</v>
      </c>
      <c r="S112" s="125">
        <f>IF('Indicator Date hidden'!T113="x","x",S$2-'Indicator Date hidden'!T113)</f>
        <v>0</v>
      </c>
      <c r="T112" s="125">
        <f>IF('Indicator Date hidden'!U113="x","x",T$2-'Indicator Date hidden'!U113)</f>
        <v>0</v>
      </c>
      <c r="U112" s="125">
        <f>IF('Indicator Date hidden'!V113="x","x",U$2-'Indicator Date hidden'!V113)</f>
        <v>0</v>
      </c>
      <c r="V112" s="125">
        <f>IF('Indicator Date hidden'!W113="x","x",V$2-'Indicator Date hidden'!W113)</f>
        <v>0</v>
      </c>
      <c r="W112" s="125">
        <f>IF('Indicator Date hidden'!X113="x","x",W$2-'Indicator Date hidden'!X113)</f>
        <v>0</v>
      </c>
      <c r="X112" s="125">
        <f>IF('Indicator Date hidden'!Y113="x","x",X$2-'Indicator Date hidden'!Y113)</f>
        <v>0</v>
      </c>
      <c r="Y112" s="125">
        <f>IF('Indicator Date hidden'!Z113="x","x",Y$2-'Indicator Date hidden'!Z113)</f>
        <v>0</v>
      </c>
      <c r="Z112" s="125">
        <f>IF('Indicator Date hidden'!AA113="x","x",Z$2-'Indicator Date hidden'!AA113)</f>
        <v>5</v>
      </c>
      <c r="AA112" s="125">
        <f>IF('Indicator Date hidden'!AB113="x","x",AA$2-'Indicator Date hidden'!AB113)</f>
        <v>0</v>
      </c>
      <c r="AB112" s="125" t="str">
        <f>IF('Indicator Date hidden'!AC113="x","x",AB$2-'Indicator Date hidden'!AC113)</f>
        <v>x</v>
      </c>
      <c r="AC112" s="125">
        <f>IF('Indicator Date hidden'!AD113="x","x",AC$2-'Indicator Date hidden'!AD113)</f>
        <v>0</v>
      </c>
      <c r="AD112" s="125">
        <f>IF('Indicator Date hidden'!AE113="x","x",AD$2-'Indicator Date hidden'!AE113)</f>
        <v>0</v>
      </c>
      <c r="AE112" s="125" t="str">
        <f>IF('Indicator Date hidden'!AF113="x","x",AE$2-'Indicator Date hidden'!AF113)</f>
        <v>x</v>
      </c>
      <c r="AF112" s="125">
        <f>IF('Indicator Date hidden'!AG113="x","x",AF$2-'Indicator Date hidden'!AG113)</f>
        <v>0</v>
      </c>
      <c r="AG112" s="125">
        <f>IF('Indicator Date hidden'!AH113="x","x",AG$2-'Indicator Date hidden'!AH113)</f>
        <v>0</v>
      </c>
      <c r="AH112" s="125">
        <f>IF('Indicator Date hidden'!AI113="x","x",AH$2-'Indicator Date hidden'!AI113)</f>
        <v>0</v>
      </c>
      <c r="AI112" s="125">
        <f>IF('Indicator Date hidden'!AJ113="x","x",AI$2-'Indicator Date hidden'!AJ113)</f>
        <v>1</v>
      </c>
      <c r="AJ112" s="125">
        <f>IF('Indicator Date hidden'!AK113="x","x",AJ$2-'Indicator Date hidden'!AK113)</f>
        <v>1</v>
      </c>
      <c r="AK112" s="125">
        <f>IF('Indicator Date hidden'!AL113="x","x",AK$2-'Indicator Date hidden'!AL113)</f>
        <v>1</v>
      </c>
      <c r="AL112" s="125" t="str">
        <f>IF('Indicator Date hidden'!AM113="x","x",AL$2-'Indicator Date hidden'!AM113)</f>
        <v>x</v>
      </c>
      <c r="AM112" s="125">
        <f>IF('Indicator Date hidden'!AN113="x","x",AM$2-'Indicator Date hidden'!AN113)</f>
        <v>1</v>
      </c>
      <c r="AN112" s="125">
        <f>IF('Indicator Date hidden'!AO113="x","x",AN$2-'Indicator Date hidden'!AO113)</f>
        <v>1</v>
      </c>
      <c r="AO112" s="125">
        <f>IF('Indicator Date hidden'!AP113="x","x",AO$2-'Indicator Date hidden'!AP113)</f>
        <v>1</v>
      </c>
      <c r="AP112" s="125">
        <f>IF('Indicator Date hidden'!AQ113="x","x",AP$2-'Indicator Date hidden'!AQ113)</f>
        <v>1</v>
      </c>
      <c r="AQ112" s="125">
        <f>IF('Indicator Date hidden'!AR113="x","x",AQ$2-'Indicator Date hidden'!AR113)</f>
        <v>0</v>
      </c>
      <c r="AR112" s="125">
        <f>IF('Indicator Date hidden'!AS113="x","x",AR$2-'Indicator Date hidden'!AS113)</f>
        <v>3</v>
      </c>
      <c r="AS112" s="125" t="str">
        <f>IF('Indicator Date hidden'!AT113="x","x",AS$2-'Indicator Date hidden'!AT113)</f>
        <v>x</v>
      </c>
      <c r="AT112" s="125">
        <f>IF('Indicator Date hidden'!AU113="x","x",AT$2-'Indicator Date hidden'!AU113)</f>
        <v>0</v>
      </c>
      <c r="AU112" s="125">
        <f>IF('Indicator Date hidden'!AV113="x","x",AU$2-'Indicator Date hidden'!AV113)</f>
        <v>2</v>
      </c>
      <c r="AV112" s="125" t="str">
        <f>IF('Indicator Date hidden'!AW113="x","x",AV$2-'Indicator Date hidden'!AW113)</f>
        <v>x</v>
      </c>
      <c r="AW112" s="125" t="str">
        <f>IF('Indicator Date hidden'!AX113="x","x",AW$2-'Indicator Date hidden'!AX113)</f>
        <v>x</v>
      </c>
      <c r="AX112" s="125">
        <f>IF('Indicator Date hidden'!AY113="x","x",AX$2-'Indicator Date hidden'!AY113)</f>
        <v>0</v>
      </c>
      <c r="AY112" s="125">
        <f>IF('Indicator Date hidden'!AZ113="x","x",AY$2-'Indicator Date hidden'!AZ113)</f>
        <v>1</v>
      </c>
      <c r="AZ112" s="125">
        <f>IF('Indicator Date hidden'!BA113="x","x",AZ$2-'Indicator Date hidden'!BA113)</f>
        <v>5</v>
      </c>
      <c r="BA112" s="125">
        <f>IF('Indicator Date hidden'!BB113="x","x",BA$2-'Indicator Date hidden'!BB113)</f>
        <v>0</v>
      </c>
      <c r="BB112" s="125">
        <f>IF('Indicator Date hidden'!BC113="x","x",BB$2-'Indicator Date hidden'!BC113)</f>
        <v>0</v>
      </c>
      <c r="BC112" s="125">
        <f>IF('Indicator Date hidden'!BD113="x","x",BC$2-'Indicator Date hidden'!BD113)</f>
        <v>0</v>
      </c>
      <c r="BD112" s="125" t="str">
        <f>IF('Indicator Date hidden'!BE113="x","x",BD$2-'Indicator Date hidden'!BE113)</f>
        <v>x</v>
      </c>
      <c r="BE112" s="125">
        <f>IF('Indicator Date hidden'!BF113="x","x",BE$2-'Indicator Date hidden'!BF113)</f>
        <v>2</v>
      </c>
      <c r="BF112" s="125">
        <f>IF('Indicator Date hidden'!BG113="x","x",BF$2-'Indicator Date hidden'!BG113)</f>
        <v>0</v>
      </c>
      <c r="BG112" s="125">
        <f>IF('Indicator Date hidden'!BH113="x","x",BG$2-'Indicator Date hidden'!BH113)</f>
        <v>0</v>
      </c>
      <c r="BH112" s="125">
        <f>IF('Indicator Date hidden'!BI113="x","x",BH$2-'Indicator Date hidden'!BI113)</f>
        <v>0</v>
      </c>
      <c r="BI112" s="125">
        <f>IF('Indicator Date hidden'!BJ113="x","x",BI$2-'Indicator Date hidden'!BJ113)</f>
        <v>0</v>
      </c>
      <c r="BJ112" s="125">
        <f>IF('Indicator Date hidden'!BK113="x","x",BJ$2-'Indicator Date hidden'!BK113)</f>
        <v>1</v>
      </c>
      <c r="BK112" s="125">
        <f>IF('Indicator Date hidden'!BL113="x","x",BK$2-'Indicator Date hidden'!BL113)</f>
        <v>1</v>
      </c>
      <c r="BL112" s="125">
        <f>IF('Indicator Date hidden'!BM113="x","x",BL$2-'Indicator Date hidden'!BM113)</f>
        <v>0</v>
      </c>
      <c r="BM112" s="125">
        <f>IF('Indicator Date hidden'!BN113="x","x",BM$2-'Indicator Date hidden'!BN113)</f>
        <v>3</v>
      </c>
      <c r="BN112" s="125">
        <f>IF('Indicator Date hidden'!BO113="x","x",BN$2-'Indicator Date hidden'!BO113)</f>
        <v>2</v>
      </c>
      <c r="BO112" s="125">
        <f>IF('Indicator Date hidden'!BP113="x","x",BO$2-'Indicator Date hidden'!BP113)</f>
        <v>1</v>
      </c>
      <c r="BP112" s="125">
        <f>IF('Indicator Date hidden'!BQ113="x","x",BP$2-'Indicator Date hidden'!BQ113)</f>
        <v>0</v>
      </c>
      <c r="BQ112" s="125">
        <f>IF('Indicator Date hidden'!BR113="x","x",BQ$2-'Indicator Date hidden'!BR113)</f>
        <v>0</v>
      </c>
      <c r="BR112" s="125">
        <f>IF('Indicator Date hidden'!BS113="x","x",BR$2-'Indicator Date hidden'!BS113)</f>
        <v>0</v>
      </c>
      <c r="BS112" s="125">
        <f>IF('Indicator Date hidden'!BT113="x","x",BS$2-'Indicator Date hidden'!BT113)</f>
        <v>3</v>
      </c>
      <c r="BT112" s="125">
        <f>IF('Indicator Date hidden'!BU113="x","x",BT$2-'Indicator Date hidden'!BU113)</f>
        <v>0</v>
      </c>
      <c r="BU112" s="125">
        <f>IF('Indicator Date hidden'!BV113="x","x",BU$2-'Indicator Date hidden'!BV113)</f>
        <v>0</v>
      </c>
      <c r="BV112" s="125">
        <f>IF('Indicator Date hidden'!BW113="x","x",BV$2-'Indicator Date hidden'!BW113)</f>
        <v>0</v>
      </c>
      <c r="BW112" s="125">
        <f>IF('Indicator Date hidden'!BX113="x","x",BW$2-'Indicator Date hidden'!BX113)</f>
        <v>0</v>
      </c>
      <c r="BX112" s="125">
        <f>IF('Indicator Date hidden'!BY113="x","x",BX$2-'Indicator Date hidden'!BY113)</f>
        <v>2</v>
      </c>
      <c r="BY112" s="3">
        <f t="shared" si="15"/>
        <v>38</v>
      </c>
      <c r="BZ112" s="126">
        <f t="shared" si="16"/>
        <v>0.55882352941176472</v>
      </c>
      <c r="CA112" s="3">
        <f t="shared" si="17"/>
        <v>20</v>
      </c>
      <c r="CB112" s="126">
        <f t="shared" si="18"/>
        <v>1.1032352549124149</v>
      </c>
      <c r="CC112" s="129">
        <f t="shared" si="19"/>
        <v>0</v>
      </c>
    </row>
    <row r="113" spans="1:81" x14ac:dyDescent="0.3">
      <c r="A113" t="s">
        <v>206</v>
      </c>
      <c r="B113" s="125">
        <f>IF('Indicator Date hidden'!C114="x","x",B$2-'Indicator Date hidden'!C114)</f>
        <v>0</v>
      </c>
      <c r="C113" s="125">
        <f>IF('Indicator Date hidden'!D114="x","x",C$2-'Indicator Date hidden'!D114)</f>
        <v>0</v>
      </c>
      <c r="D113" s="125">
        <f>IF('Indicator Date hidden'!E114="x","x",D$2-'Indicator Date hidden'!E114)</f>
        <v>0</v>
      </c>
      <c r="E113" s="125">
        <f>IF('Indicator Date hidden'!F114="x","x",E$2-'Indicator Date hidden'!F114)</f>
        <v>0</v>
      </c>
      <c r="F113" s="125">
        <f>IF('Indicator Date hidden'!G114="x","x",F$2-'Indicator Date hidden'!G114)</f>
        <v>0</v>
      </c>
      <c r="G113" s="125">
        <f>IF('Indicator Date hidden'!H114="x","x",G$2-'Indicator Date hidden'!H114)</f>
        <v>0</v>
      </c>
      <c r="H113" s="125">
        <f>IF('Indicator Date hidden'!I114="x","x",H$2-'Indicator Date hidden'!I114)</f>
        <v>0</v>
      </c>
      <c r="I113" s="125">
        <f>IF('Indicator Date hidden'!J114="x","x",I$2-'Indicator Date hidden'!J114)</f>
        <v>0</v>
      </c>
      <c r="J113" s="125">
        <f>IF('Indicator Date hidden'!K114="x","x",J$2-'Indicator Date hidden'!K114)</f>
        <v>0</v>
      </c>
      <c r="K113" s="125">
        <f>IF('Indicator Date hidden'!L114="x","x",K$2-'Indicator Date hidden'!L114)</f>
        <v>0</v>
      </c>
      <c r="L113" s="125">
        <f>IF('Indicator Date hidden'!M114="x","x",L$2-'Indicator Date hidden'!M114)</f>
        <v>0</v>
      </c>
      <c r="M113" s="125">
        <f>IF('Indicator Date hidden'!N114="x","x",M$2-'Indicator Date hidden'!N114)</f>
        <v>0</v>
      </c>
      <c r="N113" s="125">
        <f>IF('Indicator Date hidden'!O114="x","x",N$2-'Indicator Date hidden'!O114)</f>
        <v>0</v>
      </c>
      <c r="O113" s="125">
        <f>IF('Indicator Date hidden'!P114="x","x",O$2-'Indicator Date hidden'!P114)</f>
        <v>0</v>
      </c>
      <c r="P113" s="125">
        <f>IF('Indicator Date hidden'!Q114="x","x",P$2-'Indicator Date hidden'!Q114)</f>
        <v>0</v>
      </c>
      <c r="Q113" s="125">
        <f>IF('Indicator Date hidden'!R114="x","x",Q$2-'Indicator Date hidden'!R114)</f>
        <v>0</v>
      </c>
      <c r="R113" s="125">
        <f>IF('Indicator Date hidden'!S114="x","x",R$2-'Indicator Date hidden'!S114)</f>
        <v>0</v>
      </c>
      <c r="S113" s="125">
        <f>IF('Indicator Date hidden'!T114="x","x",S$2-'Indicator Date hidden'!T114)</f>
        <v>0</v>
      </c>
      <c r="T113" s="125">
        <f>IF('Indicator Date hidden'!U114="x","x",T$2-'Indicator Date hidden'!U114)</f>
        <v>0</v>
      </c>
      <c r="U113" s="125">
        <f>IF('Indicator Date hidden'!V114="x","x",U$2-'Indicator Date hidden'!V114)</f>
        <v>0</v>
      </c>
      <c r="V113" s="125">
        <f>IF('Indicator Date hidden'!W114="x","x",V$2-'Indicator Date hidden'!W114)</f>
        <v>0</v>
      </c>
      <c r="W113" s="125">
        <f>IF('Indicator Date hidden'!X114="x","x",W$2-'Indicator Date hidden'!X114)</f>
        <v>0</v>
      </c>
      <c r="X113" s="125">
        <f>IF('Indicator Date hidden'!Y114="x","x",X$2-'Indicator Date hidden'!Y114)</f>
        <v>0</v>
      </c>
      <c r="Y113" s="125">
        <f>IF('Indicator Date hidden'!Z114="x","x",Y$2-'Indicator Date hidden'!Z114)</f>
        <v>0</v>
      </c>
      <c r="Z113" s="125">
        <f>IF('Indicator Date hidden'!AA114="x","x",Z$2-'Indicator Date hidden'!AA114)</f>
        <v>1</v>
      </c>
      <c r="AA113" s="125">
        <f>IF('Indicator Date hidden'!AB114="x","x",AA$2-'Indicator Date hidden'!AB114)</f>
        <v>0</v>
      </c>
      <c r="AB113" s="125">
        <f>IF('Indicator Date hidden'!AC114="x","x",AB$2-'Indicator Date hidden'!AC114)</f>
        <v>0</v>
      </c>
      <c r="AC113" s="125">
        <f>IF('Indicator Date hidden'!AD114="x","x",AC$2-'Indicator Date hidden'!AD114)</f>
        <v>0</v>
      </c>
      <c r="AD113" s="125">
        <f>IF('Indicator Date hidden'!AE114="x","x",AD$2-'Indicator Date hidden'!AE114)</f>
        <v>0</v>
      </c>
      <c r="AE113" s="125">
        <f>IF('Indicator Date hidden'!AF114="x","x",AE$2-'Indicator Date hidden'!AF114)</f>
        <v>0</v>
      </c>
      <c r="AF113" s="125">
        <f>IF('Indicator Date hidden'!AG114="x","x",AF$2-'Indicator Date hidden'!AG114)</f>
        <v>0</v>
      </c>
      <c r="AG113" s="125">
        <f>IF('Indicator Date hidden'!AH114="x","x",AG$2-'Indicator Date hidden'!AH114)</f>
        <v>0</v>
      </c>
      <c r="AH113" s="125">
        <f>IF('Indicator Date hidden'!AI114="x","x",AH$2-'Indicator Date hidden'!AI114)</f>
        <v>0</v>
      </c>
      <c r="AI113" s="125">
        <f>IF('Indicator Date hidden'!AJ114="x","x",AI$2-'Indicator Date hidden'!AJ114)</f>
        <v>1</v>
      </c>
      <c r="AJ113" s="125">
        <f>IF('Indicator Date hidden'!AK114="x","x",AJ$2-'Indicator Date hidden'!AK114)</f>
        <v>1</v>
      </c>
      <c r="AK113" s="125">
        <f>IF('Indicator Date hidden'!AL114="x","x",AK$2-'Indicator Date hidden'!AL114)</f>
        <v>1</v>
      </c>
      <c r="AL113" s="125">
        <f>IF('Indicator Date hidden'!AM114="x","x",AL$2-'Indicator Date hidden'!AM114)</f>
        <v>2</v>
      </c>
      <c r="AM113" s="125">
        <f>IF('Indicator Date hidden'!AN114="x","x",AM$2-'Indicator Date hidden'!AN114)</f>
        <v>1</v>
      </c>
      <c r="AN113" s="125">
        <f>IF('Indicator Date hidden'!AO114="x","x",AN$2-'Indicator Date hidden'!AO114)</f>
        <v>1</v>
      </c>
      <c r="AO113" s="125">
        <f>IF('Indicator Date hidden'!AP114="x","x",AO$2-'Indicator Date hidden'!AP114)</f>
        <v>1</v>
      </c>
      <c r="AP113" s="125">
        <f>IF('Indicator Date hidden'!AQ114="x","x",AP$2-'Indicator Date hidden'!AQ114)</f>
        <v>1</v>
      </c>
      <c r="AQ113" s="125">
        <f>IF('Indicator Date hidden'!AR114="x","x",AQ$2-'Indicator Date hidden'!AR114)</f>
        <v>0</v>
      </c>
      <c r="AR113" s="125">
        <f>IF('Indicator Date hidden'!AS114="x","x",AR$2-'Indicator Date hidden'!AS114)</f>
        <v>3</v>
      </c>
      <c r="AS113" s="125">
        <f>IF('Indicator Date hidden'!AT114="x","x",AS$2-'Indicator Date hidden'!AT114)</f>
        <v>5</v>
      </c>
      <c r="AT113" s="125">
        <f>IF('Indicator Date hidden'!AU114="x","x",AT$2-'Indicator Date hidden'!AU114)</f>
        <v>0</v>
      </c>
      <c r="AU113" s="125">
        <f>IF('Indicator Date hidden'!AV114="x","x",AU$2-'Indicator Date hidden'!AV114)</f>
        <v>0</v>
      </c>
      <c r="AV113" s="125">
        <f>IF('Indicator Date hidden'!AW114="x","x",AV$2-'Indicator Date hidden'!AW114)</f>
        <v>0</v>
      </c>
      <c r="AW113" s="125">
        <f>IF('Indicator Date hidden'!AX114="x","x",AW$2-'Indicator Date hidden'!AX114)</f>
        <v>0</v>
      </c>
      <c r="AX113" s="125">
        <f>IF('Indicator Date hidden'!AY114="x","x",AX$2-'Indicator Date hidden'!AY114)</f>
        <v>0</v>
      </c>
      <c r="AY113" s="125">
        <f>IF('Indicator Date hidden'!AZ114="x","x",AY$2-'Indicator Date hidden'!AZ114)</f>
        <v>1</v>
      </c>
      <c r="AZ113" s="125">
        <f>IF('Indicator Date hidden'!BA114="x","x",AZ$2-'Indicator Date hidden'!BA114)</f>
        <v>1</v>
      </c>
      <c r="BA113" s="125">
        <f>IF('Indicator Date hidden'!BB114="x","x",BA$2-'Indicator Date hidden'!BB114)</f>
        <v>0</v>
      </c>
      <c r="BB113" s="125">
        <f>IF('Indicator Date hidden'!BC114="x","x",BB$2-'Indicator Date hidden'!BC114)</f>
        <v>0</v>
      </c>
      <c r="BC113" s="125">
        <f>IF('Indicator Date hidden'!BD114="x","x",BC$2-'Indicator Date hidden'!BD114)</f>
        <v>0</v>
      </c>
      <c r="BD113" s="125">
        <f>IF('Indicator Date hidden'!BE114="x","x",BD$2-'Indicator Date hidden'!BE114)</f>
        <v>2</v>
      </c>
      <c r="BE113" s="125">
        <f>IF('Indicator Date hidden'!BF114="x","x",BE$2-'Indicator Date hidden'!BF114)</f>
        <v>2</v>
      </c>
      <c r="BF113" s="125">
        <f>IF('Indicator Date hidden'!BG114="x","x",BF$2-'Indicator Date hidden'!BG114)</f>
        <v>0</v>
      </c>
      <c r="BG113" s="125">
        <f>IF('Indicator Date hidden'!BH114="x","x",BG$2-'Indicator Date hidden'!BH114)</f>
        <v>0</v>
      </c>
      <c r="BH113" s="125">
        <f>IF('Indicator Date hidden'!BI114="x","x",BH$2-'Indicator Date hidden'!BI114)</f>
        <v>0</v>
      </c>
      <c r="BI113" s="125">
        <f>IF('Indicator Date hidden'!BJ114="x","x",BI$2-'Indicator Date hidden'!BJ114)</f>
        <v>0</v>
      </c>
      <c r="BJ113" s="125">
        <f>IF('Indicator Date hidden'!BK114="x","x",BJ$2-'Indicator Date hidden'!BK114)</f>
        <v>1</v>
      </c>
      <c r="BK113" s="125">
        <f>IF('Indicator Date hidden'!BL114="x","x",BK$2-'Indicator Date hidden'!BL114)</f>
        <v>1</v>
      </c>
      <c r="BL113" s="125">
        <f>IF('Indicator Date hidden'!BM114="x","x",BL$2-'Indicator Date hidden'!BM114)</f>
        <v>0</v>
      </c>
      <c r="BM113" s="125">
        <f>IF('Indicator Date hidden'!BN114="x","x",BM$2-'Indicator Date hidden'!BN114)</f>
        <v>3</v>
      </c>
      <c r="BN113" s="125">
        <f>IF('Indicator Date hidden'!BO114="x","x",BN$2-'Indicator Date hidden'!BO114)</f>
        <v>2</v>
      </c>
      <c r="BO113" s="125">
        <f>IF('Indicator Date hidden'!BP114="x","x",BO$2-'Indicator Date hidden'!BP114)</f>
        <v>1</v>
      </c>
      <c r="BP113" s="125">
        <f>IF('Indicator Date hidden'!BQ114="x","x",BP$2-'Indicator Date hidden'!BQ114)</f>
        <v>0</v>
      </c>
      <c r="BQ113" s="125">
        <f>IF('Indicator Date hidden'!BR114="x","x",BQ$2-'Indicator Date hidden'!BR114)</f>
        <v>0</v>
      </c>
      <c r="BR113" s="125">
        <f>IF('Indicator Date hidden'!BS114="x","x",BR$2-'Indicator Date hidden'!BS114)</f>
        <v>0</v>
      </c>
      <c r="BS113" s="125">
        <f>IF('Indicator Date hidden'!BT114="x","x",BS$2-'Indicator Date hidden'!BT114)</f>
        <v>2</v>
      </c>
      <c r="BT113" s="125">
        <f>IF('Indicator Date hidden'!BU114="x","x",BT$2-'Indicator Date hidden'!BU114)</f>
        <v>0</v>
      </c>
      <c r="BU113" s="125">
        <f>IF('Indicator Date hidden'!BV114="x","x",BU$2-'Indicator Date hidden'!BV114)</f>
        <v>0</v>
      </c>
      <c r="BV113" s="125">
        <f>IF('Indicator Date hidden'!BW114="x","x",BV$2-'Indicator Date hidden'!BW114)</f>
        <v>0</v>
      </c>
      <c r="BW113" s="125">
        <f>IF('Indicator Date hidden'!BX114="x","x",BW$2-'Indicator Date hidden'!BX114)</f>
        <v>0</v>
      </c>
      <c r="BX113" s="125">
        <f>IF('Indicator Date hidden'!BY114="x","x",BX$2-'Indicator Date hidden'!BY114)</f>
        <v>2</v>
      </c>
      <c r="BY113" s="3">
        <f t="shared" si="15"/>
        <v>36</v>
      </c>
      <c r="BZ113" s="126">
        <f t="shared" si="16"/>
        <v>0.48</v>
      </c>
      <c r="CA113" s="3">
        <f t="shared" si="17"/>
        <v>22</v>
      </c>
      <c r="CB113" s="126">
        <f t="shared" si="18"/>
        <v>0.91447617063905318</v>
      </c>
      <c r="CC113" s="129">
        <f t="shared" si="19"/>
        <v>0</v>
      </c>
    </row>
    <row r="114" spans="1:81" x14ac:dyDescent="0.3">
      <c r="A114" t="s">
        <v>208</v>
      </c>
      <c r="B114" s="125">
        <f>IF('Indicator Date hidden'!C115="x","x",B$2-'Indicator Date hidden'!C115)</f>
        <v>0</v>
      </c>
      <c r="C114" s="125">
        <f>IF('Indicator Date hidden'!D115="x","x",C$2-'Indicator Date hidden'!D115)</f>
        <v>0</v>
      </c>
      <c r="D114" s="125">
        <f>IF('Indicator Date hidden'!E115="x","x",D$2-'Indicator Date hidden'!E115)</f>
        <v>0</v>
      </c>
      <c r="E114" s="125">
        <f>IF('Indicator Date hidden'!F115="x","x",E$2-'Indicator Date hidden'!F115)</f>
        <v>0</v>
      </c>
      <c r="F114" s="125">
        <f>IF('Indicator Date hidden'!G115="x","x",F$2-'Indicator Date hidden'!G115)</f>
        <v>0</v>
      </c>
      <c r="G114" s="125">
        <f>IF('Indicator Date hidden'!H115="x","x",G$2-'Indicator Date hidden'!H115)</f>
        <v>0</v>
      </c>
      <c r="H114" s="125">
        <f>IF('Indicator Date hidden'!I115="x","x",H$2-'Indicator Date hidden'!I115)</f>
        <v>0</v>
      </c>
      <c r="I114" s="125">
        <f>IF('Indicator Date hidden'!J115="x","x",I$2-'Indicator Date hidden'!J115)</f>
        <v>0</v>
      </c>
      <c r="J114" s="125">
        <f>IF('Indicator Date hidden'!K115="x","x",J$2-'Indicator Date hidden'!K115)</f>
        <v>0</v>
      </c>
      <c r="K114" s="125">
        <f>IF('Indicator Date hidden'!L115="x","x",K$2-'Indicator Date hidden'!L115)</f>
        <v>0</v>
      </c>
      <c r="L114" s="125">
        <f>IF('Indicator Date hidden'!M115="x","x",L$2-'Indicator Date hidden'!M115)</f>
        <v>0</v>
      </c>
      <c r="M114" s="125">
        <f>IF('Indicator Date hidden'!N115="x","x",M$2-'Indicator Date hidden'!N115)</f>
        <v>0</v>
      </c>
      <c r="N114" s="125">
        <f>IF('Indicator Date hidden'!O115="x","x",N$2-'Indicator Date hidden'!O115)</f>
        <v>0</v>
      </c>
      <c r="O114" s="125">
        <f>IF('Indicator Date hidden'!P115="x","x",O$2-'Indicator Date hidden'!P115)</f>
        <v>0</v>
      </c>
      <c r="P114" s="125">
        <f>IF('Indicator Date hidden'!Q115="x","x",P$2-'Indicator Date hidden'!Q115)</f>
        <v>0</v>
      </c>
      <c r="Q114" s="125">
        <f>IF('Indicator Date hidden'!R115="x","x",Q$2-'Indicator Date hidden'!R115)</f>
        <v>0</v>
      </c>
      <c r="R114" s="125">
        <f>IF('Indicator Date hidden'!S115="x","x",R$2-'Indicator Date hidden'!S115)</f>
        <v>0</v>
      </c>
      <c r="S114" s="125">
        <f>IF('Indicator Date hidden'!T115="x","x",S$2-'Indicator Date hidden'!T115)</f>
        <v>0</v>
      </c>
      <c r="T114" s="125">
        <f>IF('Indicator Date hidden'!U115="x","x",T$2-'Indicator Date hidden'!U115)</f>
        <v>0</v>
      </c>
      <c r="U114" s="125">
        <f>IF('Indicator Date hidden'!V115="x","x",U$2-'Indicator Date hidden'!V115)</f>
        <v>0</v>
      </c>
      <c r="V114" s="125">
        <f>IF('Indicator Date hidden'!W115="x","x",V$2-'Indicator Date hidden'!W115)</f>
        <v>0</v>
      </c>
      <c r="W114" s="125">
        <f>IF('Indicator Date hidden'!X115="x","x",W$2-'Indicator Date hidden'!X115)</f>
        <v>0</v>
      </c>
      <c r="X114" s="125">
        <f>IF('Indicator Date hidden'!Y115="x","x",X$2-'Indicator Date hidden'!Y115)</f>
        <v>0</v>
      </c>
      <c r="Y114" s="125">
        <f>IF('Indicator Date hidden'!Z115="x","x",Y$2-'Indicator Date hidden'!Z115)</f>
        <v>0</v>
      </c>
      <c r="Z114" s="125" t="str">
        <f>IF('Indicator Date hidden'!AA115="x","x",Z$2-'Indicator Date hidden'!AA115)</f>
        <v>x</v>
      </c>
      <c r="AA114" s="125">
        <f>IF('Indicator Date hidden'!AB115="x","x",AA$2-'Indicator Date hidden'!AB115)</f>
        <v>3</v>
      </c>
      <c r="AB114" s="125" t="str">
        <f>IF('Indicator Date hidden'!AC115="x","x",AB$2-'Indicator Date hidden'!AC115)</f>
        <v>x</v>
      </c>
      <c r="AC114" s="125">
        <f>IF('Indicator Date hidden'!AD115="x","x",AC$2-'Indicator Date hidden'!AD115)</f>
        <v>1</v>
      </c>
      <c r="AD114" s="125">
        <f>IF('Indicator Date hidden'!AE115="x","x",AD$2-'Indicator Date hidden'!AE115)</f>
        <v>0</v>
      </c>
      <c r="AE114" s="125" t="str">
        <f>IF('Indicator Date hidden'!AF115="x","x",AE$2-'Indicator Date hidden'!AF115)</f>
        <v>x</v>
      </c>
      <c r="AF114" s="125">
        <f>IF('Indicator Date hidden'!AG115="x","x",AF$2-'Indicator Date hidden'!AG115)</f>
        <v>0</v>
      </c>
      <c r="AG114" s="125">
        <f>IF('Indicator Date hidden'!AH115="x","x",AG$2-'Indicator Date hidden'!AH115)</f>
        <v>0</v>
      </c>
      <c r="AH114" s="125">
        <f>IF('Indicator Date hidden'!AI115="x","x",AH$2-'Indicator Date hidden'!AI115)</f>
        <v>0</v>
      </c>
      <c r="AI114" s="125">
        <f>IF('Indicator Date hidden'!AJ115="x","x",AI$2-'Indicator Date hidden'!AJ115)</f>
        <v>1</v>
      </c>
      <c r="AJ114" s="125">
        <f>IF('Indicator Date hidden'!AK115="x","x",AJ$2-'Indicator Date hidden'!AK115)</f>
        <v>1</v>
      </c>
      <c r="AK114" s="125">
        <f>IF('Indicator Date hidden'!AL115="x","x",AK$2-'Indicator Date hidden'!AL115)</f>
        <v>1</v>
      </c>
      <c r="AL114" s="125" t="str">
        <f>IF('Indicator Date hidden'!AM115="x","x",AL$2-'Indicator Date hidden'!AM115)</f>
        <v>x</v>
      </c>
      <c r="AM114" s="125">
        <f>IF('Indicator Date hidden'!AN115="x","x",AM$2-'Indicator Date hidden'!AN115)</f>
        <v>1</v>
      </c>
      <c r="AN114" s="125">
        <f>IF('Indicator Date hidden'!AO115="x","x",AN$2-'Indicator Date hidden'!AO115)</f>
        <v>1</v>
      </c>
      <c r="AO114" s="125">
        <f>IF('Indicator Date hidden'!AP115="x","x",AO$2-'Indicator Date hidden'!AP115)</f>
        <v>1</v>
      </c>
      <c r="AP114" s="125">
        <f>IF('Indicator Date hidden'!AQ115="x","x",AP$2-'Indicator Date hidden'!AQ115)</f>
        <v>1</v>
      </c>
      <c r="AQ114" s="125">
        <f>IF('Indicator Date hidden'!AR115="x","x",AQ$2-'Indicator Date hidden'!AR115)</f>
        <v>0</v>
      </c>
      <c r="AR114" s="125">
        <f>IF('Indicator Date hidden'!AS115="x","x",AR$2-'Indicator Date hidden'!AS115)</f>
        <v>3</v>
      </c>
      <c r="AS114" s="125" t="str">
        <f>IF('Indicator Date hidden'!AT115="x","x",AS$2-'Indicator Date hidden'!AT115)</f>
        <v>x</v>
      </c>
      <c r="AT114" s="125">
        <f>IF('Indicator Date hidden'!AU115="x","x",AT$2-'Indicator Date hidden'!AU115)</f>
        <v>0</v>
      </c>
      <c r="AU114" s="125" t="str">
        <f>IF('Indicator Date hidden'!AV115="x","x",AU$2-'Indicator Date hidden'!AV115)</f>
        <v>x</v>
      </c>
      <c r="AV114" s="125" t="str">
        <f>IF('Indicator Date hidden'!AW115="x","x",AV$2-'Indicator Date hidden'!AW115)</f>
        <v>x</v>
      </c>
      <c r="AW114" s="125" t="str">
        <f>IF('Indicator Date hidden'!AX115="x","x",AW$2-'Indicator Date hidden'!AX115)</f>
        <v>x</v>
      </c>
      <c r="AX114" s="125">
        <f>IF('Indicator Date hidden'!AY115="x","x",AX$2-'Indicator Date hidden'!AY115)</f>
        <v>0</v>
      </c>
      <c r="AY114" s="125" t="str">
        <f>IF('Indicator Date hidden'!AZ115="x","x",AY$2-'Indicator Date hidden'!AZ115)</f>
        <v>x</v>
      </c>
      <c r="AZ114" s="125">
        <f>IF('Indicator Date hidden'!BA115="x","x",AZ$2-'Indicator Date hidden'!BA115)</f>
        <v>4</v>
      </c>
      <c r="BA114" s="125">
        <f>IF('Indicator Date hidden'!BB115="x","x",BA$2-'Indicator Date hidden'!BB115)</f>
        <v>0</v>
      </c>
      <c r="BB114" s="125">
        <f>IF('Indicator Date hidden'!BC115="x","x",BB$2-'Indicator Date hidden'!BC115)</f>
        <v>0</v>
      </c>
      <c r="BC114" s="125">
        <f>IF('Indicator Date hidden'!BD115="x","x",BC$2-'Indicator Date hidden'!BD115)</f>
        <v>0</v>
      </c>
      <c r="BD114" s="125" t="str">
        <f>IF('Indicator Date hidden'!BE115="x","x",BD$2-'Indicator Date hidden'!BE115)</f>
        <v>x</v>
      </c>
      <c r="BE114" s="125">
        <f>IF('Indicator Date hidden'!BF115="x","x",BE$2-'Indicator Date hidden'!BF115)</f>
        <v>2</v>
      </c>
      <c r="BF114" s="125">
        <f>IF('Indicator Date hidden'!BG115="x","x",BF$2-'Indicator Date hidden'!BG115)</f>
        <v>0</v>
      </c>
      <c r="BG114" s="125">
        <f>IF('Indicator Date hidden'!BH115="x","x",BG$2-'Indicator Date hidden'!BH115)</f>
        <v>0</v>
      </c>
      <c r="BH114" s="125">
        <f>IF('Indicator Date hidden'!BI115="x","x",BH$2-'Indicator Date hidden'!BI115)</f>
        <v>0</v>
      </c>
      <c r="BI114" s="125">
        <f>IF('Indicator Date hidden'!BJ115="x","x",BI$2-'Indicator Date hidden'!BJ115)</f>
        <v>2</v>
      </c>
      <c r="BJ114" s="125">
        <f>IF('Indicator Date hidden'!BK115="x","x",BJ$2-'Indicator Date hidden'!BK115)</f>
        <v>1</v>
      </c>
      <c r="BK114" s="125" t="str">
        <f>IF('Indicator Date hidden'!BL115="x","x",BK$2-'Indicator Date hidden'!BL115)</f>
        <v>x</v>
      </c>
      <c r="BL114" s="125">
        <f>IF('Indicator Date hidden'!BM115="x","x",BL$2-'Indicator Date hidden'!BM115)</f>
        <v>0</v>
      </c>
      <c r="BM114" s="125" t="str">
        <f>IF('Indicator Date hidden'!BN115="x","x",BM$2-'Indicator Date hidden'!BN115)</f>
        <v>x</v>
      </c>
      <c r="BN114" s="125">
        <f>IF('Indicator Date hidden'!BO115="x","x",BN$2-'Indicator Date hidden'!BO115)</f>
        <v>2</v>
      </c>
      <c r="BO114" s="125">
        <f>IF('Indicator Date hidden'!BP115="x","x",BO$2-'Indicator Date hidden'!BP115)</f>
        <v>1</v>
      </c>
      <c r="BP114" s="125">
        <f>IF('Indicator Date hidden'!BQ115="x","x",BP$2-'Indicator Date hidden'!BQ115)</f>
        <v>0</v>
      </c>
      <c r="BQ114" s="125">
        <f>IF('Indicator Date hidden'!BR115="x","x",BQ$2-'Indicator Date hidden'!BR115)</f>
        <v>0</v>
      </c>
      <c r="BR114" s="125">
        <f>IF('Indicator Date hidden'!BS115="x","x",BR$2-'Indicator Date hidden'!BS115)</f>
        <v>0</v>
      </c>
      <c r="BS114" s="125" t="str">
        <f>IF('Indicator Date hidden'!BT115="x","x",BS$2-'Indicator Date hidden'!BT115)</f>
        <v>x</v>
      </c>
      <c r="BT114" s="125">
        <f>IF('Indicator Date hidden'!BU115="x","x",BT$2-'Indicator Date hidden'!BU115)</f>
        <v>0</v>
      </c>
      <c r="BU114" s="125">
        <f>IF('Indicator Date hidden'!BV115="x","x",BU$2-'Indicator Date hidden'!BV115)</f>
        <v>0</v>
      </c>
      <c r="BV114" s="125">
        <f>IF('Indicator Date hidden'!BW115="x","x",BV$2-'Indicator Date hidden'!BW115)</f>
        <v>0</v>
      </c>
      <c r="BW114" s="125">
        <f>IF('Indicator Date hidden'!BX115="x","x",BW$2-'Indicator Date hidden'!BX115)</f>
        <v>0</v>
      </c>
      <c r="BX114" s="125">
        <f>IF('Indicator Date hidden'!BY115="x","x",BX$2-'Indicator Date hidden'!BY115)</f>
        <v>2</v>
      </c>
      <c r="BY114" s="3">
        <f t="shared" si="15"/>
        <v>28</v>
      </c>
      <c r="BZ114" s="126">
        <f t="shared" si="16"/>
        <v>0.45161290322580644</v>
      </c>
      <c r="CA114" s="3">
        <f t="shared" si="17"/>
        <v>17</v>
      </c>
      <c r="CB114" s="126">
        <f t="shared" si="18"/>
        <v>0.87394949575123004</v>
      </c>
      <c r="CC114" s="129">
        <f t="shared" si="19"/>
        <v>0</v>
      </c>
    </row>
    <row r="115" spans="1:81" x14ac:dyDescent="0.3">
      <c r="A115" t="s">
        <v>209</v>
      </c>
      <c r="B115" s="125">
        <f>IF('Indicator Date hidden'!C116="x","x",B$2-'Indicator Date hidden'!C116)</f>
        <v>0</v>
      </c>
      <c r="C115" s="125">
        <f>IF('Indicator Date hidden'!D116="x","x",C$2-'Indicator Date hidden'!D116)</f>
        <v>0</v>
      </c>
      <c r="D115" s="125">
        <f>IF('Indicator Date hidden'!E116="x","x",D$2-'Indicator Date hidden'!E116)</f>
        <v>0</v>
      </c>
      <c r="E115" s="125">
        <f>IF('Indicator Date hidden'!F116="x","x",E$2-'Indicator Date hidden'!F116)</f>
        <v>0</v>
      </c>
      <c r="F115" s="125">
        <f>IF('Indicator Date hidden'!G116="x","x",F$2-'Indicator Date hidden'!G116)</f>
        <v>0</v>
      </c>
      <c r="G115" s="125">
        <f>IF('Indicator Date hidden'!H116="x","x",G$2-'Indicator Date hidden'!H116)</f>
        <v>0</v>
      </c>
      <c r="H115" s="125">
        <f>IF('Indicator Date hidden'!I116="x","x",H$2-'Indicator Date hidden'!I116)</f>
        <v>0</v>
      </c>
      <c r="I115" s="125">
        <f>IF('Indicator Date hidden'!J116="x","x",I$2-'Indicator Date hidden'!J116)</f>
        <v>0</v>
      </c>
      <c r="J115" s="125">
        <f>IF('Indicator Date hidden'!K116="x","x",J$2-'Indicator Date hidden'!K116)</f>
        <v>0</v>
      </c>
      <c r="K115" s="125">
        <f>IF('Indicator Date hidden'!L116="x","x",K$2-'Indicator Date hidden'!L116)</f>
        <v>0</v>
      </c>
      <c r="L115" s="125">
        <f>IF('Indicator Date hidden'!M116="x","x",L$2-'Indicator Date hidden'!M116)</f>
        <v>0</v>
      </c>
      <c r="M115" s="125">
        <f>IF('Indicator Date hidden'!N116="x","x",M$2-'Indicator Date hidden'!N116)</f>
        <v>0</v>
      </c>
      <c r="N115" s="125">
        <f>IF('Indicator Date hidden'!O116="x","x",N$2-'Indicator Date hidden'!O116)</f>
        <v>0</v>
      </c>
      <c r="O115" s="125">
        <f>IF('Indicator Date hidden'!P116="x","x",O$2-'Indicator Date hidden'!P116)</f>
        <v>0</v>
      </c>
      <c r="P115" s="125">
        <f>IF('Indicator Date hidden'!Q116="x","x",P$2-'Indicator Date hidden'!Q116)</f>
        <v>0</v>
      </c>
      <c r="Q115" s="125">
        <f>IF('Indicator Date hidden'!R116="x","x",Q$2-'Indicator Date hidden'!R116)</f>
        <v>0</v>
      </c>
      <c r="R115" s="125">
        <f>IF('Indicator Date hidden'!S116="x","x",R$2-'Indicator Date hidden'!S116)</f>
        <v>0</v>
      </c>
      <c r="S115" s="125">
        <f>IF('Indicator Date hidden'!T116="x","x",S$2-'Indicator Date hidden'!T116)</f>
        <v>0</v>
      </c>
      <c r="T115" s="125">
        <f>IF('Indicator Date hidden'!U116="x","x",T$2-'Indicator Date hidden'!U116)</f>
        <v>0</v>
      </c>
      <c r="U115" s="125">
        <f>IF('Indicator Date hidden'!V116="x","x",U$2-'Indicator Date hidden'!V116)</f>
        <v>0</v>
      </c>
      <c r="V115" s="125">
        <f>IF('Indicator Date hidden'!W116="x","x",V$2-'Indicator Date hidden'!W116)</f>
        <v>0</v>
      </c>
      <c r="W115" s="125">
        <f>IF('Indicator Date hidden'!X116="x","x",W$2-'Indicator Date hidden'!X116)</f>
        <v>0</v>
      </c>
      <c r="X115" s="125">
        <f>IF('Indicator Date hidden'!Y116="x","x",X$2-'Indicator Date hidden'!Y116)</f>
        <v>0</v>
      </c>
      <c r="Y115" s="125">
        <f>IF('Indicator Date hidden'!Z116="x","x",Y$2-'Indicator Date hidden'!Z116)</f>
        <v>0</v>
      </c>
      <c r="Z115" s="125" t="str">
        <f>IF('Indicator Date hidden'!AA116="x","x",Z$2-'Indicator Date hidden'!AA116)</f>
        <v>x</v>
      </c>
      <c r="AA115" s="125">
        <f>IF('Indicator Date hidden'!AB116="x","x",AA$2-'Indicator Date hidden'!AB116)</f>
        <v>0</v>
      </c>
      <c r="AB115" s="125">
        <f>IF('Indicator Date hidden'!AC116="x","x",AB$2-'Indicator Date hidden'!AC116)</f>
        <v>1</v>
      </c>
      <c r="AC115" s="125">
        <f>IF('Indicator Date hidden'!AD116="x","x",AC$2-'Indicator Date hidden'!AD116)</f>
        <v>0</v>
      </c>
      <c r="AD115" s="125">
        <f>IF('Indicator Date hidden'!AE116="x","x",AD$2-'Indicator Date hidden'!AE116)</f>
        <v>0</v>
      </c>
      <c r="AE115" s="125">
        <f>IF('Indicator Date hidden'!AF116="x","x",AE$2-'Indicator Date hidden'!AF116)</f>
        <v>0</v>
      </c>
      <c r="AF115" s="125">
        <f>IF('Indicator Date hidden'!AG116="x","x",AF$2-'Indicator Date hidden'!AG116)</f>
        <v>0</v>
      </c>
      <c r="AG115" s="125">
        <f>IF('Indicator Date hidden'!AH116="x","x",AG$2-'Indicator Date hidden'!AH116)</f>
        <v>0</v>
      </c>
      <c r="AH115" s="125">
        <f>IF('Indicator Date hidden'!AI116="x","x",AH$2-'Indicator Date hidden'!AI116)</f>
        <v>0</v>
      </c>
      <c r="AI115" s="125">
        <f>IF('Indicator Date hidden'!AJ116="x","x",AI$2-'Indicator Date hidden'!AJ116)</f>
        <v>1</v>
      </c>
      <c r="AJ115" s="125">
        <f>IF('Indicator Date hidden'!AK116="x","x",AJ$2-'Indicator Date hidden'!AK116)</f>
        <v>1</v>
      </c>
      <c r="AK115" s="125">
        <f>IF('Indicator Date hidden'!AL116="x","x",AK$2-'Indicator Date hidden'!AL116)</f>
        <v>1</v>
      </c>
      <c r="AL115" s="125">
        <f>IF('Indicator Date hidden'!AM116="x","x",AL$2-'Indicator Date hidden'!AM116)</f>
        <v>6</v>
      </c>
      <c r="AM115" s="125">
        <f>IF('Indicator Date hidden'!AN116="x","x",AM$2-'Indicator Date hidden'!AN116)</f>
        <v>1</v>
      </c>
      <c r="AN115" s="125">
        <f>IF('Indicator Date hidden'!AO116="x","x",AN$2-'Indicator Date hidden'!AO116)</f>
        <v>1</v>
      </c>
      <c r="AO115" s="125">
        <f>IF('Indicator Date hidden'!AP116="x","x",AO$2-'Indicator Date hidden'!AP116)</f>
        <v>1</v>
      </c>
      <c r="AP115" s="125">
        <f>IF('Indicator Date hidden'!AQ116="x","x",AP$2-'Indicator Date hidden'!AQ116)</f>
        <v>1</v>
      </c>
      <c r="AQ115" s="125">
        <f>IF('Indicator Date hidden'!AR116="x","x",AQ$2-'Indicator Date hidden'!AR116)</f>
        <v>0</v>
      </c>
      <c r="AR115" s="125">
        <f>IF('Indicator Date hidden'!AS116="x","x",AR$2-'Indicator Date hidden'!AS116)</f>
        <v>3</v>
      </c>
      <c r="AS115" s="125">
        <f>IF('Indicator Date hidden'!AT116="x","x",AS$2-'Indicator Date hidden'!AT116)</f>
        <v>5</v>
      </c>
      <c r="AT115" s="125">
        <f>IF('Indicator Date hidden'!AU116="x","x",AT$2-'Indicator Date hidden'!AU116)</f>
        <v>0</v>
      </c>
      <c r="AU115" s="125">
        <f>IF('Indicator Date hidden'!AV116="x","x",AU$2-'Indicator Date hidden'!AV116)</f>
        <v>0</v>
      </c>
      <c r="AV115" s="125">
        <f>IF('Indicator Date hidden'!AW116="x","x",AV$2-'Indicator Date hidden'!AW116)</f>
        <v>0</v>
      </c>
      <c r="AW115" s="125" t="str">
        <f>IF('Indicator Date hidden'!AX116="x","x",AW$2-'Indicator Date hidden'!AX116)</f>
        <v>x</v>
      </c>
      <c r="AX115" s="125">
        <f>IF('Indicator Date hidden'!AY116="x","x",AX$2-'Indicator Date hidden'!AY116)</f>
        <v>0</v>
      </c>
      <c r="AY115" s="125">
        <f>IF('Indicator Date hidden'!AZ116="x","x",AY$2-'Indicator Date hidden'!AZ116)</f>
        <v>1</v>
      </c>
      <c r="AZ115" s="125">
        <f>IF('Indicator Date hidden'!BA116="x","x",AZ$2-'Indicator Date hidden'!BA116)</f>
        <v>0</v>
      </c>
      <c r="BA115" s="125">
        <f>IF('Indicator Date hidden'!BB116="x","x",BA$2-'Indicator Date hidden'!BB116)</f>
        <v>0</v>
      </c>
      <c r="BB115" s="125">
        <f>IF('Indicator Date hidden'!BC116="x","x",BB$2-'Indicator Date hidden'!BC116)</f>
        <v>0</v>
      </c>
      <c r="BC115" s="125">
        <f>IF('Indicator Date hidden'!BD116="x","x",BC$2-'Indicator Date hidden'!BD116)</f>
        <v>0</v>
      </c>
      <c r="BD115" s="125" t="str">
        <f>IF('Indicator Date hidden'!BE116="x","x",BD$2-'Indicator Date hidden'!BE116)</f>
        <v>x</v>
      </c>
      <c r="BE115" s="125">
        <f>IF('Indicator Date hidden'!BF116="x","x",BE$2-'Indicator Date hidden'!BF116)</f>
        <v>2</v>
      </c>
      <c r="BF115" s="125">
        <f>IF('Indicator Date hidden'!BG116="x","x",BF$2-'Indicator Date hidden'!BG116)</f>
        <v>0</v>
      </c>
      <c r="BG115" s="125">
        <f>IF('Indicator Date hidden'!BH116="x","x",BG$2-'Indicator Date hidden'!BH116)</f>
        <v>0</v>
      </c>
      <c r="BH115" s="125">
        <f>IF('Indicator Date hidden'!BI116="x","x",BH$2-'Indicator Date hidden'!BI116)</f>
        <v>0</v>
      </c>
      <c r="BI115" s="125">
        <f>IF('Indicator Date hidden'!BJ116="x","x",BI$2-'Indicator Date hidden'!BJ116)</f>
        <v>2</v>
      </c>
      <c r="BJ115" s="125">
        <f>IF('Indicator Date hidden'!BK116="x","x",BJ$2-'Indicator Date hidden'!BK116)</f>
        <v>1</v>
      </c>
      <c r="BK115" s="125">
        <f>IF('Indicator Date hidden'!BL116="x","x",BK$2-'Indicator Date hidden'!BL116)</f>
        <v>1</v>
      </c>
      <c r="BL115" s="125">
        <f>IF('Indicator Date hidden'!BM116="x","x",BL$2-'Indicator Date hidden'!BM116)</f>
        <v>0</v>
      </c>
      <c r="BM115" s="125">
        <f>IF('Indicator Date hidden'!BN116="x","x",BM$2-'Indicator Date hidden'!BN116)</f>
        <v>3</v>
      </c>
      <c r="BN115" s="125">
        <f>IF('Indicator Date hidden'!BO116="x","x",BN$2-'Indicator Date hidden'!BO116)</f>
        <v>2</v>
      </c>
      <c r="BO115" s="125">
        <f>IF('Indicator Date hidden'!BP116="x","x",BO$2-'Indicator Date hidden'!BP116)</f>
        <v>1</v>
      </c>
      <c r="BP115" s="125">
        <f>IF('Indicator Date hidden'!BQ116="x","x",BP$2-'Indicator Date hidden'!BQ116)</f>
        <v>0</v>
      </c>
      <c r="BQ115" s="125">
        <f>IF('Indicator Date hidden'!BR116="x","x",BQ$2-'Indicator Date hidden'!BR116)</f>
        <v>0</v>
      </c>
      <c r="BR115" s="125">
        <f>IF('Indicator Date hidden'!BS116="x","x",BR$2-'Indicator Date hidden'!BS116)</f>
        <v>0</v>
      </c>
      <c r="BS115" s="125">
        <f>IF('Indicator Date hidden'!BT116="x","x",BS$2-'Indicator Date hidden'!BT116)</f>
        <v>3</v>
      </c>
      <c r="BT115" s="125">
        <f>IF('Indicator Date hidden'!BU116="x","x",BT$2-'Indicator Date hidden'!BU116)</f>
        <v>0</v>
      </c>
      <c r="BU115" s="125">
        <f>IF('Indicator Date hidden'!BV116="x","x",BU$2-'Indicator Date hidden'!BV116)</f>
        <v>0</v>
      </c>
      <c r="BV115" s="125">
        <f>IF('Indicator Date hidden'!BW116="x","x",BV$2-'Indicator Date hidden'!BW116)</f>
        <v>0</v>
      </c>
      <c r="BW115" s="125">
        <f>IF('Indicator Date hidden'!BX116="x","x",BW$2-'Indicator Date hidden'!BX116)</f>
        <v>0</v>
      </c>
      <c r="BX115" s="125">
        <f>IF('Indicator Date hidden'!BY116="x","x",BX$2-'Indicator Date hidden'!BY116)</f>
        <v>2</v>
      </c>
      <c r="BY115" s="3">
        <f t="shared" si="15"/>
        <v>40</v>
      </c>
      <c r="BZ115" s="126">
        <f t="shared" si="16"/>
        <v>0.55555555555555558</v>
      </c>
      <c r="CA115" s="3">
        <f t="shared" si="17"/>
        <v>21</v>
      </c>
      <c r="CB115" s="126">
        <f t="shared" si="18"/>
        <v>1.1412576991207855</v>
      </c>
      <c r="CC115" s="129">
        <f t="shared" si="19"/>
        <v>0</v>
      </c>
    </row>
    <row r="116" spans="1:81" x14ac:dyDescent="0.3">
      <c r="A116" t="s">
        <v>210</v>
      </c>
      <c r="B116" s="125">
        <f>IF('Indicator Date hidden'!C117="x","x",B$2-'Indicator Date hidden'!C117)</f>
        <v>0</v>
      </c>
      <c r="C116" s="125">
        <f>IF('Indicator Date hidden'!D117="x","x",C$2-'Indicator Date hidden'!D117)</f>
        <v>0</v>
      </c>
      <c r="D116" s="125">
        <f>IF('Indicator Date hidden'!E117="x","x",D$2-'Indicator Date hidden'!E117)</f>
        <v>0</v>
      </c>
      <c r="E116" s="125">
        <f>IF('Indicator Date hidden'!F117="x","x",E$2-'Indicator Date hidden'!F117)</f>
        <v>0</v>
      </c>
      <c r="F116" s="125">
        <f>IF('Indicator Date hidden'!G117="x","x",F$2-'Indicator Date hidden'!G117)</f>
        <v>0</v>
      </c>
      <c r="G116" s="125">
        <f>IF('Indicator Date hidden'!H117="x","x",G$2-'Indicator Date hidden'!H117)</f>
        <v>0</v>
      </c>
      <c r="H116" s="125">
        <f>IF('Indicator Date hidden'!I117="x","x",H$2-'Indicator Date hidden'!I117)</f>
        <v>0</v>
      </c>
      <c r="I116" s="125">
        <f>IF('Indicator Date hidden'!J117="x","x",I$2-'Indicator Date hidden'!J117)</f>
        <v>0</v>
      </c>
      <c r="J116" s="125">
        <f>IF('Indicator Date hidden'!K117="x","x",J$2-'Indicator Date hidden'!K117)</f>
        <v>0</v>
      </c>
      <c r="K116" s="125">
        <f>IF('Indicator Date hidden'!L117="x","x",K$2-'Indicator Date hidden'!L117)</f>
        <v>0</v>
      </c>
      <c r="L116" s="125">
        <f>IF('Indicator Date hidden'!M117="x","x",L$2-'Indicator Date hidden'!M117)</f>
        <v>0</v>
      </c>
      <c r="M116" s="125">
        <f>IF('Indicator Date hidden'!N117="x","x",M$2-'Indicator Date hidden'!N117)</f>
        <v>0</v>
      </c>
      <c r="N116" s="125">
        <f>IF('Indicator Date hidden'!O117="x","x",N$2-'Indicator Date hidden'!O117)</f>
        <v>0</v>
      </c>
      <c r="O116" s="125">
        <f>IF('Indicator Date hidden'!P117="x","x",O$2-'Indicator Date hidden'!P117)</f>
        <v>0</v>
      </c>
      <c r="P116" s="125">
        <f>IF('Indicator Date hidden'!Q117="x","x",P$2-'Indicator Date hidden'!Q117)</f>
        <v>0</v>
      </c>
      <c r="Q116" s="125">
        <f>IF('Indicator Date hidden'!R117="x","x",Q$2-'Indicator Date hidden'!R117)</f>
        <v>0</v>
      </c>
      <c r="R116" s="125">
        <f>IF('Indicator Date hidden'!S117="x","x",R$2-'Indicator Date hidden'!S117)</f>
        <v>0</v>
      </c>
      <c r="S116" s="125">
        <f>IF('Indicator Date hidden'!T117="x","x",S$2-'Indicator Date hidden'!T117)</f>
        <v>0</v>
      </c>
      <c r="T116" s="125">
        <f>IF('Indicator Date hidden'!U117="x","x",T$2-'Indicator Date hidden'!U117)</f>
        <v>0</v>
      </c>
      <c r="U116" s="125">
        <f>IF('Indicator Date hidden'!V117="x","x",U$2-'Indicator Date hidden'!V117)</f>
        <v>0</v>
      </c>
      <c r="V116" s="125">
        <f>IF('Indicator Date hidden'!W117="x","x",V$2-'Indicator Date hidden'!W117)</f>
        <v>0</v>
      </c>
      <c r="W116" s="125">
        <f>IF('Indicator Date hidden'!X117="x","x",W$2-'Indicator Date hidden'!X117)</f>
        <v>0</v>
      </c>
      <c r="X116" s="125">
        <f>IF('Indicator Date hidden'!Y117="x","x",X$2-'Indicator Date hidden'!Y117)</f>
        <v>0</v>
      </c>
      <c r="Y116" s="125">
        <f>IF('Indicator Date hidden'!Z117="x","x",Y$2-'Indicator Date hidden'!Z117)</f>
        <v>0</v>
      </c>
      <c r="Z116" s="125" t="str">
        <f>IF('Indicator Date hidden'!AA117="x","x",Z$2-'Indicator Date hidden'!AA117)</f>
        <v>x</v>
      </c>
      <c r="AA116" s="125">
        <f>IF('Indicator Date hidden'!AB117="x","x",AA$2-'Indicator Date hidden'!AB117)</f>
        <v>0</v>
      </c>
      <c r="AB116" s="125">
        <f>IF('Indicator Date hidden'!AC117="x","x",AB$2-'Indicator Date hidden'!AC117)</f>
        <v>0</v>
      </c>
      <c r="AC116" s="125">
        <f>IF('Indicator Date hidden'!AD117="x","x",AC$2-'Indicator Date hidden'!AD117)</f>
        <v>0</v>
      </c>
      <c r="AD116" s="125">
        <f>IF('Indicator Date hidden'!AE117="x","x",AD$2-'Indicator Date hidden'!AE117)</f>
        <v>0</v>
      </c>
      <c r="AE116" s="125">
        <f>IF('Indicator Date hidden'!AF117="x","x",AE$2-'Indicator Date hidden'!AF117)</f>
        <v>0</v>
      </c>
      <c r="AF116" s="125">
        <f>IF('Indicator Date hidden'!AG117="x","x",AF$2-'Indicator Date hidden'!AG117)</f>
        <v>0</v>
      </c>
      <c r="AG116" s="125">
        <f>IF('Indicator Date hidden'!AH117="x","x",AG$2-'Indicator Date hidden'!AH117)</f>
        <v>0</v>
      </c>
      <c r="AH116" s="125">
        <f>IF('Indicator Date hidden'!AI117="x","x",AH$2-'Indicator Date hidden'!AI117)</f>
        <v>0</v>
      </c>
      <c r="AI116" s="125">
        <f>IF('Indicator Date hidden'!AJ117="x","x",AI$2-'Indicator Date hidden'!AJ117)</f>
        <v>1</v>
      </c>
      <c r="AJ116" s="125">
        <f>IF('Indicator Date hidden'!AK117="x","x",AJ$2-'Indicator Date hidden'!AK117)</f>
        <v>1</v>
      </c>
      <c r="AK116" s="125">
        <f>IF('Indicator Date hidden'!AL117="x","x",AK$2-'Indicator Date hidden'!AL117)</f>
        <v>1</v>
      </c>
      <c r="AL116" s="125">
        <f>IF('Indicator Date hidden'!AM117="x","x",AL$2-'Indicator Date hidden'!AM117)</f>
        <v>8</v>
      </c>
      <c r="AM116" s="125">
        <f>IF('Indicator Date hidden'!AN117="x","x",AM$2-'Indicator Date hidden'!AN117)</f>
        <v>1</v>
      </c>
      <c r="AN116" s="125">
        <f>IF('Indicator Date hidden'!AO117="x","x",AN$2-'Indicator Date hidden'!AO117)</f>
        <v>1</v>
      </c>
      <c r="AO116" s="125">
        <f>IF('Indicator Date hidden'!AP117="x","x",AO$2-'Indicator Date hidden'!AP117)</f>
        <v>1</v>
      </c>
      <c r="AP116" s="125">
        <f>IF('Indicator Date hidden'!AQ117="x","x",AP$2-'Indicator Date hidden'!AQ117)</f>
        <v>1</v>
      </c>
      <c r="AQ116" s="125">
        <f>IF('Indicator Date hidden'!AR117="x","x",AQ$2-'Indicator Date hidden'!AR117)</f>
        <v>0</v>
      </c>
      <c r="AR116" s="125">
        <f>IF('Indicator Date hidden'!AS117="x","x",AR$2-'Indicator Date hidden'!AS117)</f>
        <v>3</v>
      </c>
      <c r="AS116" s="125">
        <f>IF('Indicator Date hidden'!AT117="x","x",AS$2-'Indicator Date hidden'!AT117)</f>
        <v>4</v>
      </c>
      <c r="AT116" s="125">
        <f>IF('Indicator Date hidden'!AU117="x","x",AT$2-'Indicator Date hidden'!AU117)</f>
        <v>0</v>
      </c>
      <c r="AU116" s="125">
        <f>IF('Indicator Date hidden'!AV117="x","x",AU$2-'Indicator Date hidden'!AV117)</f>
        <v>0</v>
      </c>
      <c r="AV116" s="125">
        <f>IF('Indicator Date hidden'!AW117="x","x",AV$2-'Indicator Date hidden'!AW117)</f>
        <v>0</v>
      </c>
      <c r="AW116" s="125" t="str">
        <f>IF('Indicator Date hidden'!AX117="x","x",AW$2-'Indicator Date hidden'!AX117)</f>
        <v>x</v>
      </c>
      <c r="AX116" s="125">
        <f>IF('Indicator Date hidden'!AY117="x","x",AX$2-'Indicator Date hidden'!AY117)</f>
        <v>0</v>
      </c>
      <c r="AY116" s="125">
        <f>IF('Indicator Date hidden'!AZ117="x","x",AY$2-'Indicator Date hidden'!AZ117)</f>
        <v>1</v>
      </c>
      <c r="AZ116" s="125">
        <f>IF('Indicator Date hidden'!BA117="x","x",AZ$2-'Indicator Date hidden'!BA117)</f>
        <v>1</v>
      </c>
      <c r="BA116" s="125">
        <f>IF('Indicator Date hidden'!BB117="x","x",BA$2-'Indicator Date hidden'!BB117)</f>
        <v>0</v>
      </c>
      <c r="BB116" s="125">
        <f>IF('Indicator Date hidden'!BC117="x","x",BB$2-'Indicator Date hidden'!BC117)</f>
        <v>0</v>
      </c>
      <c r="BC116" s="125">
        <f>IF('Indicator Date hidden'!BD117="x","x",BC$2-'Indicator Date hidden'!BD117)</f>
        <v>0</v>
      </c>
      <c r="BD116" s="125" t="str">
        <f>IF('Indicator Date hidden'!BE117="x","x",BD$2-'Indicator Date hidden'!BE117)</f>
        <v>x</v>
      </c>
      <c r="BE116" s="125">
        <f>IF('Indicator Date hidden'!BF117="x","x",BE$2-'Indicator Date hidden'!BF117)</f>
        <v>2</v>
      </c>
      <c r="BF116" s="125">
        <f>IF('Indicator Date hidden'!BG117="x","x",BF$2-'Indicator Date hidden'!BG117)</f>
        <v>0</v>
      </c>
      <c r="BG116" s="125">
        <f>IF('Indicator Date hidden'!BH117="x","x",BG$2-'Indicator Date hidden'!BH117)</f>
        <v>0</v>
      </c>
      <c r="BH116" s="125">
        <f>IF('Indicator Date hidden'!BI117="x","x",BH$2-'Indicator Date hidden'!BI117)</f>
        <v>0</v>
      </c>
      <c r="BI116" s="125">
        <f>IF('Indicator Date hidden'!BJ117="x","x",BI$2-'Indicator Date hidden'!BJ117)</f>
        <v>0</v>
      </c>
      <c r="BJ116" s="125">
        <f>IF('Indicator Date hidden'!BK117="x","x",BJ$2-'Indicator Date hidden'!BK117)</f>
        <v>1</v>
      </c>
      <c r="BK116" s="125">
        <f>IF('Indicator Date hidden'!BL117="x","x",BK$2-'Indicator Date hidden'!BL117)</f>
        <v>1</v>
      </c>
      <c r="BL116" s="125">
        <f>IF('Indicator Date hidden'!BM117="x","x",BL$2-'Indicator Date hidden'!BM117)</f>
        <v>0</v>
      </c>
      <c r="BM116" s="125">
        <f>IF('Indicator Date hidden'!BN117="x","x",BM$2-'Indicator Date hidden'!BN117)</f>
        <v>3</v>
      </c>
      <c r="BN116" s="125">
        <f>IF('Indicator Date hidden'!BO117="x","x",BN$2-'Indicator Date hidden'!BO117)</f>
        <v>2</v>
      </c>
      <c r="BO116" s="125">
        <f>IF('Indicator Date hidden'!BP117="x","x",BO$2-'Indicator Date hidden'!BP117)</f>
        <v>1</v>
      </c>
      <c r="BP116" s="125">
        <f>IF('Indicator Date hidden'!BQ117="x","x",BP$2-'Indicator Date hidden'!BQ117)</f>
        <v>0</v>
      </c>
      <c r="BQ116" s="125">
        <f>IF('Indicator Date hidden'!BR117="x","x",BQ$2-'Indicator Date hidden'!BR117)</f>
        <v>0</v>
      </c>
      <c r="BR116" s="125">
        <f>IF('Indicator Date hidden'!BS117="x","x",BR$2-'Indicator Date hidden'!BS117)</f>
        <v>0</v>
      </c>
      <c r="BS116" s="125">
        <f>IF('Indicator Date hidden'!BT117="x","x",BS$2-'Indicator Date hidden'!BT117)</f>
        <v>2</v>
      </c>
      <c r="BT116" s="125">
        <f>IF('Indicator Date hidden'!BU117="x","x",BT$2-'Indicator Date hidden'!BU117)</f>
        <v>0</v>
      </c>
      <c r="BU116" s="125">
        <f>IF('Indicator Date hidden'!BV117="x","x",BU$2-'Indicator Date hidden'!BV117)</f>
        <v>0</v>
      </c>
      <c r="BV116" s="125" t="str">
        <f>IF('Indicator Date hidden'!BW117="x","x",BV$2-'Indicator Date hidden'!BW117)</f>
        <v>x</v>
      </c>
      <c r="BW116" s="125">
        <f>IF('Indicator Date hidden'!BX117="x","x",BW$2-'Indicator Date hidden'!BX117)</f>
        <v>0</v>
      </c>
      <c r="BX116" s="125">
        <f>IF('Indicator Date hidden'!BY117="x","x",BX$2-'Indicator Date hidden'!BY117)</f>
        <v>2</v>
      </c>
      <c r="BY116" s="3">
        <f t="shared" si="15"/>
        <v>38</v>
      </c>
      <c r="BZ116" s="126">
        <f t="shared" si="16"/>
        <v>0.53521126760563376</v>
      </c>
      <c r="CA116" s="3">
        <f t="shared" si="17"/>
        <v>20</v>
      </c>
      <c r="CB116" s="126">
        <f t="shared" si="18"/>
        <v>1.2199167128750694</v>
      </c>
      <c r="CC116" s="129">
        <f t="shared" si="19"/>
        <v>0</v>
      </c>
    </row>
    <row r="117" spans="1:81" x14ac:dyDescent="0.3">
      <c r="A117" t="s">
        <v>212</v>
      </c>
      <c r="B117" s="125">
        <f>IF('Indicator Date hidden'!C118="x","x",B$2-'Indicator Date hidden'!C118)</f>
        <v>0</v>
      </c>
      <c r="C117" s="125">
        <f>IF('Indicator Date hidden'!D118="x","x",C$2-'Indicator Date hidden'!D118)</f>
        <v>0</v>
      </c>
      <c r="D117" s="125">
        <f>IF('Indicator Date hidden'!E118="x","x",D$2-'Indicator Date hidden'!E118)</f>
        <v>0</v>
      </c>
      <c r="E117" s="125">
        <f>IF('Indicator Date hidden'!F118="x","x",E$2-'Indicator Date hidden'!F118)</f>
        <v>0</v>
      </c>
      <c r="F117" s="125">
        <f>IF('Indicator Date hidden'!G118="x","x",F$2-'Indicator Date hidden'!G118)</f>
        <v>0</v>
      </c>
      <c r="G117" s="125">
        <f>IF('Indicator Date hidden'!H118="x","x",G$2-'Indicator Date hidden'!H118)</f>
        <v>0</v>
      </c>
      <c r="H117" s="125">
        <f>IF('Indicator Date hidden'!I118="x","x",H$2-'Indicator Date hidden'!I118)</f>
        <v>0</v>
      </c>
      <c r="I117" s="125">
        <f>IF('Indicator Date hidden'!J118="x","x",I$2-'Indicator Date hidden'!J118)</f>
        <v>0</v>
      </c>
      <c r="J117" s="125">
        <f>IF('Indicator Date hidden'!K118="x","x",J$2-'Indicator Date hidden'!K118)</f>
        <v>0</v>
      </c>
      <c r="K117" s="125">
        <f>IF('Indicator Date hidden'!L118="x","x",K$2-'Indicator Date hidden'!L118)</f>
        <v>0</v>
      </c>
      <c r="L117" s="125">
        <f>IF('Indicator Date hidden'!M118="x","x",L$2-'Indicator Date hidden'!M118)</f>
        <v>0</v>
      </c>
      <c r="M117" s="125">
        <f>IF('Indicator Date hidden'!N118="x","x",M$2-'Indicator Date hidden'!N118)</f>
        <v>0</v>
      </c>
      <c r="N117" s="125">
        <f>IF('Indicator Date hidden'!O118="x","x",N$2-'Indicator Date hidden'!O118)</f>
        <v>0</v>
      </c>
      <c r="O117" s="125">
        <f>IF('Indicator Date hidden'!P118="x","x",O$2-'Indicator Date hidden'!P118)</f>
        <v>0</v>
      </c>
      <c r="P117" s="125">
        <f>IF('Indicator Date hidden'!Q118="x","x",P$2-'Indicator Date hidden'!Q118)</f>
        <v>0</v>
      </c>
      <c r="Q117" s="125">
        <f>IF('Indicator Date hidden'!R118="x","x",Q$2-'Indicator Date hidden'!R118)</f>
        <v>0</v>
      </c>
      <c r="R117" s="125">
        <f>IF('Indicator Date hidden'!S118="x","x",R$2-'Indicator Date hidden'!S118)</f>
        <v>0</v>
      </c>
      <c r="S117" s="125">
        <f>IF('Indicator Date hidden'!T118="x","x",S$2-'Indicator Date hidden'!T118)</f>
        <v>0</v>
      </c>
      <c r="T117" s="125">
        <f>IF('Indicator Date hidden'!U118="x","x",T$2-'Indicator Date hidden'!U118)</f>
        <v>0</v>
      </c>
      <c r="U117" s="125">
        <f>IF('Indicator Date hidden'!V118="x","x",U$2-'Indicator Date hidden'!V118)</f>
        <v>0</v>
      </c>
      <c r="V117" s="125">
        <f>IF('Indicator Date hidden'!W118="x","x",V$2-'Indicator Date hidden'!W118)</f>
        <v>0</v>
      </c>
      <c r="W117" s="125">
        <f>IF('Indicator Date hidden'!X118="x","x",W$2-'Indicator Date hidden'!X118)</f>
        <v>0</v>
      </c>
      <c r="X117" s="125">
        <f>IF('Indicator Date hidden'!Y118="x","x",X$2-'Indicator Date hidden'!Y118)</f>
        <v>0</v>
      </c>
      <c r="Y117" s="125">
        <f>IF('Indicator Date hidden'!Z118="x","x",Y$2-'Indicator Date hidden'!Z118)</f>
        <v>0</v>
      </c>
      <c r="Z117" s="125">
        <f>IF('Indicator Date hidden'!AA118="x","x",Z$2-'Indicator Date hidden'!AA118)</f>
        <v>5</v>
      </c>
      <c r="AA117" s="125">
        <f>IF('Indicator Date hidden'!AB118="x","x",AA$2-'Indicator Date hidden'!AB118)</f>
        <v>0</v>
      </c>
      <c r="AB117" s="125" t="str">
        <f>IF('Indicator Date hidden'!AC118="x","x",AB$2-'Indicator Date hidden'!AC118)</f>
        <v>x</v>
      </c>
      <c r="AC117" s="125">
        <f>IF('Indicator Date hidden'!AD118="x","x",AC$2-'Indicator Date hidden'!AD118)</f>
        <v>0</v>
      </c>
      <c r="AD117" s="125">
        <f>IF('Indicator Date hidden'!AE118="x","x",AD$2-'Indicator Date hidden'!AE118)</f>
        <v>0</v>
      </c>
      <c r="AE117" s="125">
        <f>IF('Indicator Date hidden'!AF118="x","x",AE$2-'Indicator Date hidden'!AF118)</f>
        <v>0</v>
      </c>
      <c r="AF117" s="125">
        <f>IF('Indicator Date hidden'!AG118="x","x",AF$2-'Indicator Date hidden'!AG118)</f>
        <v>0</v>
      </c>
      <c r="AG117" s="125">
        <f>IF('Indicator Date hidden'!AH118="x","x",AG$2-'Indicator Date hidden'!AH118)</f>
        <v>0</v>
      </c>
      <c r="AH117" s="125">
        <f>IF('Indicator Date hidden'!AI118="x","x",AH$2-'Indicator Date hidden'!AI118)</f>
        <v>0</v>
      </c>
      <c r="AI117" s="125">
        <f>IF('Indicator Date hidden'!AJ118="x","x",AI$2-'Indicator Date hidden'!AJ118)</f>
        <v>1</v>
      </c>
      <c r="AJ117" s="125">
        <f>IF('Indicator Date hidden'!AK118="x","x",AJ$2-'Indicator Date hidden'!AK118)</f>
        <v>1</v>
      </c>
      <c r="AK117" s="125">
        <f>IF('Indicator Date hidden'!AL118="x","x",AK$2-'Indicator Date hidden'!AL118)</f>
        <v>1</v>
      </c>
      <c r="AL117" s="125">
        <f>IF('Indicator Date hidden'!AM118="x","x",AL$2-'Indicator Date hidden'!AM118)</f>
        <v>5</v>
      </c>
      <c r="AM117" s="125">
        <f>IF('Indicator Date hidden'!AN118="x","x",AM$2-'Indicator Date hidden'!AN118)</f>
        <v>1</v>
      </c>
      <c r="AN117" s="125">
        <f>IF('Indicator Date hidden'!AO118="x","x",AN$2-'Indicator Date hidden'!AO118)</f>
        <v>1</v>
      </c>
      <c r="AO117" s="125">
        <f>IF('Indicator Date hidden'!AP118="x","x",AO$2-'Indicator Date hidden'!AP118)</f>
        <v>1</v>
      </c>
      <c r="AP117" s="125">
        <f>IF('Indicator Date hidden'!AQ118="x","x",AP$2-'Indicator Date hidden'!AQ118)</f>
        <v>1</v>
      </c>
      <c r="AQ117" s="125">
        <f>IF('Indicator Date hidden'!AR118="x","x",AQ$2-'Indicator Date hidden'!AR118)</f>
        <v>0</v>
      </c>
      <c r="AR117" s="125">
        <f>IF('Indicator Date hidden'!AS118="x","x",AR$2-'Indicator Date hidden'!AS118)</f>
        <v>3</v>
      </c>
      <c r="AS117" s="125">
        <f>IF('Indicator Date hidden'!AT118="x","x",AS$2-'Indicator Date hidden'!AT118)</f>
        <v>4</v>
      </c>
      <c r="AT117" s="125">
        <f>IF('Indicator Date hidden'!AU118="x","x",AT$2-'Indicator Date hidden'!AU118)</f>
        <v>0</v>
      </c>
      <c r="AU117" s="125">
        <f>IF('Indicator Date hidden'!AV118="x","x",AU$2-'Indicator Date hidden'!AV118)</f>
        <v>0</v>
      </c>
      <c r="AV117" s="125">
        <f>IF('Indicator Date hidden'!AW118="x","x",AV$2-'Indicator Date hidden'!AW118)</f>
        <v>0</v>
      </c>
      <c r="AW117" s="125" t="str">
        <f>IF('Indicator Date hidden'!AX118="x","x",AW$2-'Indicator Date hidden'!AX118)</f>
        <v>x</v>
      </c>
      <c r="AX117" s="125">
        <f>IF('Indicator Date hidden'!AY118="x","x",AX$2-'Indicator Date hidden'!AY118)</f>
        <v>0</v>
      </c>
      <c r="AY117" s="125">
        <f>IF('Indicator Date hidden'!AZ118="x","x",AY$2-'Indicator Date hidden'!AZ118)</f>
        <v>1</v>
      </c>
      <c r="AZ117" s="125">
        <f>IF('Indicator Date hidden'!BA118="x","x",AZ$2-'Indicator Date hidden'!BA118)</f>
        <v>3</v>
      </c>
      <c r="BA117" s="125">
        <f>IF('Indicator Date hidden'!BB118="x","x",BA$2-'Indicator Date hidden'!BB118)</f>
        <v>0</v>
      </c>
      <c r="BB117" s="125">
        <f>IF('Indicator Date hidden'!BC118="x","x",BB$2-'Indicator Date hidden'!BC118)</f>
        <v>0</v>
      </c>
      <c r="BC117" s="125">
        <f>IF('Indicator Date hidden'!BD118="x","x",BC$2-'Indicator Date hidden'!BD118)</f>
        <v>0</v>
      </c>
      <c r="BD117" s="125" t="str">
        <f>IF('Indicator Date hidden'!BE118="x","x",BD$2-'Indicator Date hidden'!BE118)</f>
        <v>x</v>
      </c>
      <c r="BE117" s="125">
        <f>IF('Indicator Date hidden'!BF118="x","x",BE$2-'Indicator Date hidden'!BF118)</f>
        <v>2</v>
      </c>
      <c r="BF117" s="125">
        <f>IF('Indicator Date hidden'!BG118="x","x",BF$2-'Indicator Date hidden'!BG118)</f>
        <v>0</v>
      </c>
      <c r="BG117" s="125">
        <f>IF('Indicator Date hidden'!BH118="x","x",BG$2-'Indicator Date hidden'!BH118)</f>
        <v>0</v>
      </c>
      <c r="BH117" s="125">
        <f>IF('Indicator Date hidden'!BI118="x","x",BH$2-'Indicator Date hidden'!BI118)</f>
        <v>0</v>
      </c>
      <c r="BI117" s="125">
        <f>IF('Indicator Date hidden'!BJ118="x","x",BI$2-'Indicator Date hidden'!BJ118)</f>
        <v>2</v>
      </c>
      <c r="BJ117" s="125">
        <f>IF('Indicator Date hidden'!BK118="x","x",BJ$2-'Indicator Date hidden'!BK118)</f>
        <v>1</v>
      </c>
      <c r="BK117" s="125">
        <f>IF('Indicator Date hidden'!BL118="x","x",BK$2-'Indicator Date hidden'!BL118)</f>
        <v>1</v>
      </c>
      <c r="BL117" s="125">
        <f>IF('Indicator Date hidden'!BM118="x","x",BL$2-'Indicator Date hidden'!BM118)</f>
        <v>0</v>
      </c>
      <c r="BM117" s="125">
        <f>IF('Indicator Date hidden'!BN118="x","x",BM$2-'Indicator Date hidden'!BN118)</f>
        <v>3</v>
      </c>
      <c r="BN117" s="125">
        <f>IF('Indicator Date hidden'!BO118="x","x",BN$2-'Indicator Date hidden'!BO118)</f>
        <v>2</v>
      </c>
      <c r="BO117" s="125">
        <f>IF('Indicator Date hidden'!BP118="x","x",BO$2-'Indicator Date hidden'!BP118)</f>
        <v>1</v>
      </c>
      <c r="BP117" s="125">
        <f>IF('Indicator Date hidden'!BQ118="x","x",BP$2-'Indicator Date hidden'!BQ118)</f>
        <v>0</v>
      </c>
      <c r="BQ117" s="125">
        <f>IF('Indicator Date hidden'!BR118="x","x",BQ$2-'Indicator Date hidden'!BR118)</f>
        <v>0</v>
      </c>
      <c r="BR117" s="125">
        <f>IF('Indicator Date hidden'!BS118="x","x",BR$2-'Indicator Date hidden'!BS118)</f>
        <v>0</v>
      </c>
      <c r="BS117" s="125">
        <f>IF('Indicator Date hidden'!BT118="x","x",BS$2-'Indicator Date hidden'!BT118)</f>
        <v>3</v>
      </c>
      <c r="BT117" s="125">
        <f>IF('Indicator Date hidden'!BU118="x","x",BT$2-'Indicator Date hidden'!BU118)</f>
        <v>0</v>
      </c>
      <c r="BU117" s="125">
        <f>IF('Indicator Date hidden'!BV118="x","x",BU$2-'Indicator Date hidden'!BV118)</f>
        <v>0</v>
      </c>
      <c r="BV117" s="125" t="str">
        <f>IF('Indicator Date hidden'!BW118="x","x",BV$2-'Indicator Date hidden'!BW118)</f>
        <v>x</v>
      </c>
      <c r="BW117" s="125">
        <f>IF('Indicator Date hidden'!BX118="x","x",BW$2-'Indicator Date hidden'!BX118)</f>
        <v>0</v>
      </c>
      <c r="BX117" s="125">
        <f>IF('Indicator Date hidden'!BY118="x","x",BX$2-'Indicator Date hidden'!BY118)</f>
        <v>2</v>
      </c>
      <c r="BY117" s="3">
        <f t="shared" si="15"/>
        <v>45</v>
      </c>
      <c r="BZ117" s="126">
        <f t="shared" si="16"/>
        <v>0.63380281690140849</v>
      </c>
      <c r="CA117" s="3">
        <f t="shared" si="17"/>
        <v>22</v>
      </c>
      <c r="CB117" s="126">
        <f t="shared" si="18"/>
        <v>1.1896198542973901</v>
      </c>
      <c r="CC117" s="129">
        <f t="shared" si="19"/>
        <v>0</v>
      </c>
    </row>
    <row r="118" spans="1:81" x14ac:dyDescent="0.3">
      <c r="A118" t="s">
        <v>214</v>
      </c>
      <c r="B118" s="125">
        <f>IF('Indicator Date hidden'!C119="x","x",B$2-'Indicator Date hidden'!C119)</f>
        <v>0</v>
      </c>
      <c r="C118" s="125">
        <f>IF('Indicator Date hidden'!D119="x","x",C$2-'Indicator Date hidden'!D119)</f>
        <v>0</v>
      </c>
      <c r="D118" s="125">
        <f>IF('Indicator Date hidden'!E119="x","x",D$2-'Indicator Date hidden'!E119)</f>
        <v>0</v>
      </c>
      <c r="E118" s="125">
        <f>IF('Indicator Date hidden'!F119="x","x",E$2-'Indicator Date hidden'!F119)</f>
        <v>0</v>
      </c>
      <c r="F118" s="125">
        <f>IF('Indicator Date hidden'!G119="x","x",F$2-'Indicator Date hidden'!G119)</f>
        <v>0</v>
      </c>
      <c r="G118" s="125">
        <f>IF('Indicator Date hidden'!H119="x","x",G$2-'Indicator Date hidden'!H119)</f>
        <v>0</v>
      </c>
      <c r="H118" s="125">
        <f>IF('Indicator Date hidden'!I119="x","x",H$2-'Indicator Date hidden'!I119)</f>
        <v>0</v>
      </c>
      <c r="I118" s="125">
        <f>IF('Indicator Date hidden'!J119="x","x",I$2-'Indicator Date hidden'!J119)</f>
        <v>0</v>
      </c>
      <c r="J118" s="125">
        <f>IF('Indicator Date hidden'!K119="x","x",J$2-'Indicator Date hidden'!K119)</f>
        <v>0</v>
      </c>
      <c r="K118" s="125">
        <f>IF('Indicator Date hidden'!L119="x","x",K$2-'Indicator Date hidden'!L119)</f>
        <v>0</v>
      </c>
      <c r="L118" s="125">
        <f>IF('Indicator Date hidden'!M119="x","x",L$2-'Indicator Date hidden'!M119)</f>
        <v>0</v>
      </c>
      <c r="M118" s="125">
        <f>IF('Indicator Date hidden'!N119="x","x",M$2-'Indicator Date hidden'!N119)</f>
        <v>0</v>
      </c>
      <c r="N118" s="125">
        <f>IF('Indicator Date hidden'!O119="x","x",N$2-'Indicator Date hidden'!O119)</f>
        <v>0</v>
      </c>
      <c r="O118" s="125">
        <f>IF('Indicator Date hidden'!P119="x","x",O$2-'Indicator Date hidden'!P119)</f>
        <v>0</v>
      </c>
      <c r="P118" s="125">
        <f>IF('Indicator Date hidden'!Q119="x","x",P$2-'Indicator Date hidden'!Q119)</f>
        <v>0</v>
      </c>
      <c r="Q118" s="125">
        <f>IF('Indicator Date hidden'!R119="x","x",Q$2-'Indicator Date hidden'!R119)</f>
        <v>0</v>
      </c>
      <c r="R118" s="125">
        <f>IF('Indicator Date hidden'!S119="x","x",R$2-'Indicator Date hidden'!S119)</f>
        <v>0</v>
      </c>
      <c r="S118" s="125">
        <f>IF('Indicator Date hidden'!T119="x","x",S$2-'Indicator Date hidden'!T119)</f>
        <v>0</v>
      </c>
      <c r="T118" s="125">
        <f>IF('Indicator Date hidden'!U119="x","x",T$2-'Indicator Date hidden'!U119)</f>
        <v>0</v>
      </c>
      <c r="U118" s="125">
        <f>IF('Indicator Date hidden'!V119="x","x",U$2-'Indicator Date hidden'!V119)</f>
        <v>0</v>
      </c>
      <c r="V118" s="125">
        <f>IF('Indicator Date hidden'!W119="x","x",V$2-'Indicator Date hidden'!W119)</f>
        <v>0</v>
      </c>
      <c r="W118" s="125">
        <f>IF('Indicator Date hidden'!X119="x","x",W$2-'Indicator Date hidden'!X119)</f>
        <v>0</v>
      </c>
      <c r="X118" s="125">
        <f>IF('Indicator Date hidden'!Y119="x","x",X$2-'Indicator Date hidden'!Y119)</f>
        <v>0</v>
      </c>
      <c r="Y118" s="125">
        <f>IF('Indicator Date hidden'!Z119="x","x",Y$2-'Indicator Date hidden'!Z119)</f>
        <v>0</v>
      </c>
      <c r="Z118" s="125">
        <f>IF('Indicator Date hidden'!AA119="x","x",Z$2-'Indicator Date hidden'!AA119)</f>
        <v>12</v>
      </c>
      <c r="AA118" s="125">
        <f>IF('Indicator Date hidden'!AB119="x","x",AA$2-'Indicator Date hidden'!AB119)</f>
        <v>0</v>
      </c>
      <c r="AB118" s="125" t="str">
        <f>IF('Indicator Date hidden'!AC119="x","x",AB$2-'Indicator Date hidden'!AC119)</f>
        <v>x</v>
      </c>
      <c r="AC118" s="125">
        <f>IF('Indicator Date hidden'!AD119="x","x",AC$2-'Indicator Date hidden'!AD119)</f>
        <v>1</v>
      </c>
      <c r="AD118" s="125">
        <f>IF('Indicator Date hidden'!AE119="x","x",AD$2-'Indicator Date hidden'!AE119)</f>
        <v>0</v>
      </c>
      <c r="AE118" s="125">
        <f>IF('Indicator Date hidden'!AF119="x","x",AE$2-'Indicator Date hidden'!AF119)</f>
        <v>0</v>
      </c>
      <c r="AF118" s="125">
        <f>IF('Indicator Date hidden'!AG119="x","x",AF$2-'Indicator Date hidden'!AG119)</f>
        <v>0</v>
      </c>
      <c r="AG118" s="125">
        <f>IF('Indicator Date hidden'!AH119="x","x",AG$2-'Indicator Date hidden'!AH119)</f>
        <v>0</v>
      </c>
      <c r="AH118" s="125">
        <f>IF('Indicator Date hidden'!AI119="x","x",AH$2-'Indicator Date hidden'!AI119)</f>
        <v>0</v>
      </c>
      <c r="AI118" s="125">
        <f>IF('Indicator Date hidden'!AJ119="x","x",AI$2-'Indicator Date hidden'!AJ119)</f>
        <v>1</v>
      </c>
      <c r="AJ118" s="125">
        <f>IF('Indicator Date hidden'!AK119="x","x",AJ$2-'Indicator Date hidden'!AK119)</f>
        <v>1</v>
      </c>
      <c r="AK118" s="125">
        <f>IF('Indicator Date hidden'!AL119="x","x",AK$2-'Indicator Date hidden'!AL119)</f>
        <v>1</v>
      </c>
      <c r="AL118" s="125">
        <f>IF('Indicator Date hidden'!AM119="x","x",AL$2-'Indicator Date hidden'!AM119)</f>
        <v>7</v>
      </c>
      <c r="AM118" s="125">
        <f>IF('Indicator Date hidden'!AN119="x","x",AM$2-'Indicator Date hidden'!AN119)</f>
        <v>1</v>
      </c>
      <c r="AN118" s="125">
        <f>IF('Indicator Date hidden'!AO119="x","x",AN$2-'Indicator Date hidden'!AO119)</f>
        <v>1</v>
      </c>
      <c r="AO118" s="125">
        <f>IF('Indicator Date hidden'!AP119="x","x",AO$2-'Indicator Date hidden'!AP119)</f>
        <v>1</v>
      </c>
      <c r="AP118" s="125">
        <f>IF('Indicator Date hidden'!AQ119="x","x",AP$2-'Indicator Date hidden'!AQ119)</f>
        <v>1</v>
      </c>
      <c r="AQ118" s="125">
        <f>IF('Indicator Date hidden'!AR119="x","x",AQ$2-'Indicator Date hidden'!AR119)</f>
        <v>0</v>
      </c>
      <c r="AR118" s="125">
        <f>IF('Indicator Date hidden'!AS119="x","x",AR$2-'Indicator Date hidden'!AS119)</f>
        <v>3</v>
      </c>
      <c r="AS118" s="125">
        <f>IF('Indicator Date hidden'!AT119="x","x",AS$2-'Indicator Date hidden'!AT119)</f>
        <v>6</v>
      </c>
      <c r="AT118" s="125">
        <f>IF('Indicator Date hidden'!AU119="x","x",AT$2-'Indicator Date hidden'!AU119)</f>
        <v>0</v>
      </c>
      <c r="AU118" s="125">
        <f>IF('Indicator Date hidden'!AV119="x","x",AU$2-'Indicator Date hidden'!AV119)</f>
        <v>0</v>
      </c>
      <c r="AV118" s="125">
        <f>IF('Indicator Date hidden'!AW119="x","x",AV$2-'Indicator Date hidden'!AW119)</f>
        <v>0</v>
      </c>
      <c r="AW118" s="125">
        <f>IF('Indicator Date hidden'!AX119="x","x",AW$2-'Indicator Date hidden'!AX119)</f>
        <v>0</v>
      </c>
      <c r="AX118" s="125">
        <f>IF('Indicator Date hidden'!AY119="x","x",AX$2-'Indicator Date hidden'!AY119)</f>
        <v>0</v>
      </c>
      <c r="AY118" s="125">
        <f>IF('Indicator Date hidden'!AZ119="x","x",AY$2-'Indicator Date hidden'!AZ119)</f>
        <v>1</v>
      </c>
      <c r="AZ118" s="125">
        <f>IF('Indicator Date hidden'!BA119="x","x",AZ$2-'Indicator Date hidden'!BA119)</f>
        <v>4</v>
      </c>
      <c r="BA118" s="125">
        <f>IF('Indicator Date hidden'!BB119="x","x",BA$2-'Indicator Date hidden'!BB119)</f>
        <v>0</v>
      </c>
      <c r="BB118" s="125">
        <f>IF('Indicator Date hidden'!BC119="x","x",BB$2-'Indicator Date hidden'!BC119)</f>
        <v>0</v>
      </c>
      <c r="BC118" s="125">
        <f>IF('Indicator Date hidden'!BD119="x","x",BC$2-'Indicator Date hidden'!BD119)</f>
        <v>0</v>
      </c>
      <c r="BD118" s="125" t="str">
        <f>IF('Indicator Date hidden'!BE119="x","x",BD$2-'Indicator Date hidden'!BE119)</f>
        <v>x</v>
      </c>
      <c r="BE118" s="125">
        <f>IF('Indicator Date hidden'!BF119="x","x",BE$2-'Indicator Date hidden'!BF119)</f>
        <v>2</v>
      </c>
      <c r="BF118" s="125">
        <f>IF('Indicator Date hidden'!BG119="x","x",BF$2-'Indicator Date hidden'!BG119)</f>
        <v>0</v>
      </c>
      <c r="BG118" s="125">
        <f>IF('Indicator Date hidden'!BH119="x","x",BG$2-'Indicator Date hidden'!BH119)</f>
        <v>0</v>
      </c>
      <c r="BH118" s="125">
        <f>IF('Indicator Date hidden'!BI119="x","x",BH$2-'Indicator Date hidden'!BI119)</f>
        <v>0</v>
      </c>
      <c r="BI118" s="125">
        <f>IF('Indicator Date hidden'!BJ119="x","x",BI$2-'Indicator Date hidden'!BJ119)</f>
        <v>2</v>
      </c>
      <c r="BJ118" s="125">
        <f>IF('Indicator Date hidden'!BK119="x","x",BJ$2-'Indicator Date hidden'!BK119)</f>
        <v>1</v>
      </c>
      <c r="BK118" s="125">
        <f>IF('Indicator Date hidden'!BL119="x","x",BK$2-'Indicator Date hidden'!BL119)</f>
        <v>1</v>
      </c>
      <c r="BL118" s="125">
        <f>IF('Indicator Date hidden'!BM119="x","x",BL$2-'Indicator Date hidden'!BM119)</f>
        <v>0</v>
      </c>
      <c r="BM118" s="125">
        <f>IF('Indicator Date hidden'!BN119="x","x",BM$2-'Indicator Date hidden'!BN119)</f>
        <v>3</v>
      </c>
      <c r="BN118" s="125">
        <f>IF('Indicator Date hidden'!BO119="x","x",BN$2-'Indicator Date hidden'!BO119)</f>
        <v>2</v>
      </c>
      <c r="BO118" s="125">
        <f>IF('Indicator Date hidden'!BP119="x","x",BO$2-'Indicator Date hidden'!BP119)</f>
        <v>1</v>
      </c>
      <c r="BP118" s="125">
        <f>IF('Indicator Date hidden'!BQ119="x","x",BP$2-'Indicator Date hidden'!BQ119)</f>
        <v>0</v>
      </c>
      <c r="BQ118" s="125">
        <f>IF('Indicator Date hidden'!BR119="x","x",BQ$2-'Indicator Date hidden'!BR119)</f>
        <v>0</v>
      </c>
      <c r="BR118" s="125">
        <f>IF('Indicator Date hidden'!BS119="x","x",BR$2-'Indicator Date hidden'!BS119)</f>
        <v>0</v>
      </c>
      <c r="BS118" s="125">
        <f>IF('Indicator Date hidden'!BT119="x","x",BS$2-'Indicator Date hidden'!BT119)</f>
        <v>1</v>
      </c>
      <c r="BT118" s="125">
        <f>IF('Indicator Date hidden'!BU119="x","x",BT$2-'Indicator Date hidden'!BU119)</f>
        <v>0</v>
      </c>
      <c r="BU118" s="125">
        <f>IF('Indicator Date hidden'!BV119="x","x",BU$2-'Indicator Date hidden'!BV119)</f>
        <v>0</v>
      </c>
      <c r="BV118" s="125">
        <f>IF('Indicator Date hidden'!BW119="x","x",BV$2-'Indicator Date hidden'!BW119)</f>
        <v>0</v>
      </c>
      <c r="BW118" s="125">
        <f>IF('Indicator Date hidden'!BX119="x","x",BW$2-'Indicator Date hidden'!BX119)</f>
        <v>0</v>
      </c>
      <c r="BX118" s="125">
        <f>IF('Indicator Date hidden'!BY119="x","x",BX$2-'Indicator Date hidden'!BY119)</f>
        <v>2</v>
      </c>
      <c r="BY118" s="3">
        <f t="shared" si="15"/>
        <v>56</v>
      </c>
      <c r="BZ118" s="126">
        <f t="shared" si="16"/>
        <v>0.76712328767123283</v>
      </c>
      <c r="CA118" s="3">
        <f t="shared" si="17"/>
        <v>23</v>
      </c>
      <c r="CB118" s="126">
        <f t="shared" si="18"/>
        <v>1.8470305524036355</v>
      </c>
      <c r="CC118" s="129">
        <f t="shared" si="19"/>
        <v>0</v>
      </c>
    </row>
    <row r="119" spans="1:81" x14ac:dyDescent="0.3">
      <c r="A119" t="s">
        <v>216</v>
      </c>
      <c r="B119" s="125">
        <f>IF('Indicator Date hidden'!C120="x","x",B$2-'Indicator Date hidden'!C120)</f>
        <v>0</v>
      </c>
      <c r="C119" s="125">
        <f>IF('Indicator Date hidden'!D120="x","x",C$2-'Indicator Date hidden'!D120)</f>
        <v>0</v>
      </c>
      <c r="D119" s="125">
        <f>IF('Indicator Date hidden'!E120="x","x",D$2-'Indicator Date hidden'!E120)</f>
        <v>0</v>
      </c>
      <c r="E119" s="125">
        <f>IF('Indicator Date hidden'!F120="x","x",E$2-'Indicator Date hidden'!F120)</f>
        <v>0</v>
      </c>
      <c r="F119" s="125">
        <f>IF('Indicator Date hidden'!G120="x","x",F$2-'Indicator Date hidden'!G120)</f>
        <v>0</v>
      </c>
      <c r="G119" s="125">
        <f>IF('Indicator Date hidden'!H120="x","x",G$2-'Indicator Date hidden'!H120)</f>
        <v>0</v>
      </c>
      <c r="H119" s="125">
        <f>IF('Indicator Date hidden'!I120="x","x",H$2-'Indicator Date hidden'!I120)</f>
        <v>0</v>
      </c>
      <c r="I119" s="125">
        <f>IF('Indicator Date hidden'!J120="x","x",I$2-'Indicator Date hidden'!J120)</f>
        <v>0</v>
      </c>
      <c r="J119" s="125">
        <f>IF('Indicator Date hidden'!K120="x","x",J$2-'Indicator Date hidden'!K120)</f>
        <v>0</v>
      </c>
      <c r="K119" s="125">
        <f>IF('Indicator Date hidden'!L120="x","x",K$2-'Indicator Date hidden'!L120)</f>
        <v>0</v>
      </c>
      <c r="L119" s="125">
        <f>IF('Indicator Date hidden'!M120="x","x",L$2-'Indicator Date hidden'!M120)</f>
        <v>0</v>
      </c>
      <c r="M119" s="125">
        <f>IF('Indicator Date hidden'!N120="x","x",M$2-'Indicator Date hidden'!N120)</f>
        <v>0</v>
      </c>
      <c r="N119" s="125">
        <f>IF('Indicator Date hidden'!O120="x","x",N$2-'Indicator Date hidden'!O120)</f>
        <v>0</v>
      </c>
      <c r="O119" s="125">
        <f>IF('Indicator Date hidden'!P120="x","x",O$2-'Indicator Date hidden'!P120)</f>
        <v>0</v>
      </c>
      <c r="P119" s="125">
        <f>IF('Indicator Date hidden'!Q120="x","x",P$2-'Indicator Date hidden'!Q120)</f>
        <v>0</v>
      </c>
      <c r="Q119" s="125">
        <f>IF('Indicator Date hidden'!R120="x","x",Q$2-'Indicator Date hidden'!R120)</f>
        <v>0</v>
      </c>
      <c r="R119" s="125">
        <f>IF('Indicator Date hidden'!S120="x","x",R$2-'Indicator Date hidden'!S120)</f>
        <v>0</v>
      </c>
      <c r="S119" s="125">
        <f>IF('Indicator Date hidden'!T120="x","x",S$2-'Indicator Date hidden'!T120)</f>
        <v>0</v>
      </c>
      <c r="T119" s="125">
        <f>IF('Indicator Date hidden'!U120="x","x",T$2-'Indicator Date hidden'!U120)</f>
        <v>0</v>
      </c>
      <c r="U119" s="125">
        <f>IF('Indicator Date hidden'!V120="x","x",U$2-'Indicator Date hidden'!V120)</f>
        <v>0</v>
      </c>
      <c r="V119" s="125">
        <f>IF('Indicator Date hidden'!W120="x","x",V$2-'Indicator Date hidden'!W120)</f>
        <v>0</v>
      </c>
      <c r="W119" s="125">
        <f>IF('Indicator Date hidden'!X120="x","x",W$2-'Indicator Date hidden'!X120)</f>
        <v>0</v>
      </c>
      <c r="X119" s="125">
        <f>IF('Indicator Date hidden'!Y120="x","x",X$2-'Indicator Date hidden'!Y120)</f>
        <v>0</v>
      </c>
      <c r="Y119" s="125">
        <f>IF('Indicator Date hidden'!Z120="x","x",Y$2-'Indicator Date hidden'!Z120)</f>
        <v>0</v>
      </c>
      <c r="Z119" s="125">
        <f>IF('Indicator Date hidden'!AA120="x","x",Z$2-'Indicator Date hidden'!AA120)</f>
        <v>5</v>
      </c>
      <c r="AA119" s="125">
        <f>IF('Indicator Date hidden'!AB120="x","x",AA$2-'Indicator Date hidden'!AB120)</f>
        <v>0</v>
      </c>
      <c r="AB119" s="125">
        <f>IF('Indicator Date hidden'!AC120="x","x",AB$2-'Indicator Date hidden'!AC120)</f>
        <v>2</v>
      </c>
      <c r="AC119" s="125">
        <f>IF('Indicator Date hidden'!AD120="x","x",AC$2-'Indicator Date hidden'!AD120)</f>
        <v>0</v>
      </c>
      <c r="AD119" s="125">
        <f>IF('Indicator Date hidden'!AE120="x","x",AD$2-'Indicator Date hidden'!AE120)</f>
        <v>0</v>
      </c>
      <c r="AE119" s="125">
        <f>IF('Indicator Date hidden'!AF120="x","x",AE$2-'Indicator Date hidden'!AF120)</f>
        <v>0</v>
      </c>
      <c r="AF119" s="125">
        <f>IF('Indicator Date hidden'!AG120="x","x",AF$2-'Indicator Date hidden'!AG120)</f>
        <v>0</v>
      </c>
      <c r="AG119" s="125">
        <f>IF('Indicator Date hidden'!AH120="x","x",AG$2-'Indicator Date hidden'!AH120)</f>
        <v>0</v>
      </c>
      <c r="AH119" s="125">
        <f>IF('Indicator Date hidden'!AI120="x","x",AH$2-'Indicator Date hidden'!AI120)</f>
        <v>0</v>
      </c>
      <c r="AI119" s="125">
        <f>IF('Indicator Date hidden'!AJ120="x","x",AI$2-'Indicator Date hidden'!AJ120)</f>
        <v>1</v>
      </c>
      <c r="AJ119" s="125">
        <f>IF('Indicator Date hidden'!AK120="x","x",AJ$2-'Indicator Date hidden'!AK120)</f>
        <v>1</v>
      </c>
      <c r="AK119" s="125">
        <f>IF('Indicator Date hidden'!AL120="x","x",AK$2-'Indicator Date hidden'!AL120)</f>
        <v>1</v>
      </c>
      <c r="AL119" s="125">
        <f>IF('Indicator Date hidden'!AM120="x","x",AL$2-'Indicator Date hidden'!AM120)</f>
        <v>7</v>
      </c>
      <c r="AM119" s="125">
        <f>IF('Indicator Date hidden'!AN120="x","x",AM$2-'Indicator Date hidden'!AN120)</f>
        <v>1</v>
      </c>
      <c r="AN119" s="125">
        <f>IF('Indicator Date hidden'!AO120="x","x",AN$2-'Indicator Date hidden'!AO120)</f>
        <v>1</v>
      </c>
      <c r="AO119" s="125">
        <f>IF('Indicator Date hidden'!AP120="x","x",AO$2-'Indicator Date hidden'!AP120)</f>
        <v>1</v>
      </c>
      <c r="AP119" s="125">
        <f>IF('Indicator Date hidden'!AQ120="x","x",AP$2-'Indicator Date hidden'!AQ120)</f>
        <v>1</v>
      </c>
      <c r="AQ119" s="125">
        <f>IF('Indicator Date hidden'!AR120="x","x",AQ$2-'Indicator Date hidden'!AR120)</f>
        <v>0</v>
      </c>
      <c r="AR119" s="125">
        <f>IF('Indicator Date hidden'!AS120="x","x",AR$2-'Indicator Date hidden'!AS120)</f>
        <v>3</v>
      </c>
      <c r="AS119" s="125">
        <f>IF('Indicator Date hidden'!AT120="x","x",AS$2-'Indicator Date hidden'!AT120)</f>
        <v>6</v>
      </c>
      <c r="AT119" s="125">
        <f>IF('Indicator Date hidden'!AU120="x","x",AT$2-'Indicator Date hidden'!AU120)</f>
        <v>0</v>
      </c>
      <c r="AU119" s="125">
        <f>IF('Indicator Date hidden'!AV120="x","x",AU$2-'Indicator Date hidden'!AV120)</f>
        <v>0</v>
      </c>
      <c r="AV119" s="125">
        <f>IF('Indicator Date hidden'!AW120="x","x",AV$2-'Indicator Date hidden'!AW120)</f>
        <v>0</v>
      </c>
      <c r="AW119" s="125">
        <f>IF('Indicator Date hidden'!AX120="x","x",AW$2-'Indicator Date hidden'!AX120)</f>
        <v>0</v>
      </c>
      <c r="AX119" s="125">
        <f>IF('Indicator Date hidden'!AY120="x","x",AX$2-'Indicator Date hidden'!AY120)</f>
        <v>0</v>
      </c>
      <c r="AY119" s="125">
        <f>IF('Indicator Date hidden'!AZ120="x","x",AY$2-'Indicator Date hidden'!AZ120)</f>
        <v>1</v>
      </c>
      <c r="AZ119" s="125">
        <f>IF('Indicator Date hidden'!BA120="x","x",AZ$2-'Indicator Date hidden'!BA120)</f>
        <v>3</v>
      </c>
      <c r="BA119" s="125">
        <f>IF('Indicator Date hidden'!BB120="x","x",BA$2-'Indicator Date hidden'!BB120)</f>
        <v>0</v>
      </c>
      <c r="BB119" s="125">
        <f>IF('Indicator Date hidden'!BC120="x","x",BB$2-'Indicator Date hidden'!BC120)</f>
        <v>0</v>
      </c>
      <c r="BC119" s="125">
        <f>IF('Indicator Date hidden'!BD120="x","x",BC$2-'Indicator Date hidden'!BD120)</f>
        <v>0</v>
      </c>
      <c r="BD119" s="125">
        <f>IF('Indicator Date hidden'!BE120="x","x",BD$2-'Indicator Date hidden'!BE120)</f>
        <v>2</v>
      </c>
      <c r="BE119" s="125">
        <f>IF('Indicator Date hidden'!BF120="x","x",BE$2-'Indicator Date hidden'!BF120)</f>
        <v>1</v>
      </c>
      <c r="BF119" s="125">
        <f>IF('Indicator Date hidden'!BG120="x","x",BF$2-'Indicator Date hidden'!BG120)</f>
        <v>0</v>
      </c>
      <c r="BG119" s="125">
        <f>IF('Indicator Date hidden'!BH120="x","x",BG$2-'Indicator Date hidden'!BH120)</f>
        <v>0</v>
      </c>
      <c r="BH119" s="125">
        <f>IF('Indicator Date hidden'!BI120="x","x",BH$2-'Indicator Date hidden'!BI120)</f>
        <v>0</v>
      </c>
      <c r="BI119" s="125">
        <f>IF('Indicator Date hidden'!BJ120="x","x",BI$2-'Indicator Date hidden'!BJ120)</f>
        <v>0</v>
      </c>
      <c r="BJ119" s="125">
        <f>IF('Indicator Date hidden'!BK120="x","x",BJ$2-'Indicator Date hidden'!BK120)</f>
        <v>1</v>
      </c>
      <c r="BK119" s="125">
        <f>IF('Indicator Date hidden'!BL120="x","x",BK$2-'Indicator Date hidden'!BL120)</f>
        <v>1</v>
      </c>
      <c r="BL119" s="125">
        <f>IF('Indicator Date hidden'!BM120="x","x",BL$2-'Indicator Date hidden'!BM120)</f>
        <v>0</v>
      </c>
      <c r="BM119" s="125">
        <f>IF('Indicator Date hidden'!BN120="x","x",BM$2-'Indicator Date hidden'!BN120)</f>
        <v>3</v>
      </c>
      <c r="BN119" s="125">
        <f>IF('Indicator Date hidden'!BO120="x","x",BN$2-'Indicator Date hidden'!BO120)</f>
        <v>2</v>
      </c>
      <c r="BO119" s="125">
        <f>IF('Indicator Date hidden'!BP120="x","x",BO$2-'Indicator Date hidden'!BP120)</f>
        <v>1</v>
      </c>
      <c r="BP119" s="125">
        <f>IF('Indicator Date hidden'!BQ120="x","x",BP$2-'Indicator Date hidden'!BQ120)</f>
        <v>0</v>
      </c>
      <c r="BQ119" s="125">
        <f>IF('Indicator Date hidden'!BR120="x","x",BQ$2-'Indicator Date hidden'!BR120)</f>
        <v>0</v>
      </c>
      <c r="BR119" s="125">
        <f>IF('Indicator Date hidden'!BS120="x","x",BR$2-'Indicator Date hidden'!BS120)</f>
        <v>0</v>
      </c>
      <c r="BS119" s="125">
        <f>IF('Indicator Date hidden'!BT120="x","x",BS$2-'Indicator Date hidden'!BT120)</f>
        <v>1</v>
      </c>
      <c r="BT119" s="125">
        <f>IF('Indicator Date hidden'!BU120="x","x",BT$2-'Indicator Date hidden'!BU120)</f>
        <v>0</v>
      </c>
      <c r="BU119" s="125">
        <f>IF('Indicator Date hidden'!BV120="x","x",BU$2-'Indicator Date hidden'!BV120)</f>
        <v>0</v>
      </c>
      <c r="BV119" s="125">
        <f>IF('Indicator Date hidden'!BW120="x","x",BV$2-'Indicator Date hidden'!BW120)</f>
        <v>0</v>
      </c>
      <c r="BW119" s="125">
        <f>IF('Indicator Date hidden'!BX120="x","x",BW$2-'Indicator Date hidden'!BX120)</f>
        <v>0</v>
      </c>
      <c r="BX119" s="125">
        <f>IF('Indicator Date hidden'!BY120="x","x",BX$2-'Indicator Date hidden'!BY120)</f>
        <v>2</v>
      </c>
      <c r="BY119" s="3">
        <f t="shared" si="15"/>
        <v>48</v>
      </c>
      <c r="BZ119" s="126">
        <f t="shared" si="16"/>
        <v>0.64</v>
      </c>
      <c r="CA119" s="3">
        <f t="shared" si="17"/>
        <v>23</v>
      </c>
      <c r="CB119" s="126">
        <f t="shared" si="18"/>
        <v>1.3430313970020706</v>
      </c>
      <c r="CC119" s="129">
        <f t="shared" si="19"/>
        <v>0</v>
      </c>
    </row>
    <row r="120" spans="1:81" x14ac:dyDescent="0.3">
      <c r="A120" t="s">
        <v>218</v>
      </c>
      <c r="B120" s="125">
        <f>IF('Indicator Date hidden'!C121="x","x",B$2-'Indicator Date hidden'!C121)</f>
        <v>0</v>
      </c>
      <c r="C120" s="125">
        <f>IF('Indicator Date hidden'!D121="x","x",C$2-'Indicator Date hidden'!D121)</f>
        <v>0</v>
      </c>
      <c r="D120" s="125">
        <f>IF('Indicator Date hidden'!E121="x","x",D$2-'Indicator Date hidden'!E121)</f>
        <v>0</v>
      </c>
      <c r="E120" s="125">
        <f>IF('Indicator Date hidden'!F121="x","x",E$2-'Indicator Date hidden'!F121)</f>
        <v>0</v>
      </c>
      <c r="F120" s="125">
        <f>IF('Indicator Date hidden'!G121="x","x",F$2-'Indicator Date hidden'!G121)</f>
        <v>0</v>
      </c>
      <c r="G120" s="125">
        <f>IF('Indicator Date hidden'!H121="x","x",G$2-'Indicator Date hidden'!H121)</f>
        <v>0</v>
      </c>
      <c r="H120" s="125">
        <f>IF('Indicator Date hidden'!I121="x","x",H$2-'Indicator Date hidden'!I121)</f>
        <v>0</v>
      </c>
      <c r="I120" s="125">
        <f>IF('Indicator Date hidden'!J121="x","x",I$2-'Indicator Date hidden'!J121)</f>
        <v>0</v>
      </c>
      <c r="J120" s="125">
        <f>IF('Indicator Date hidden'!K121="x","x",J$2-'Indicator Date hidden'!K121)</f>
        <v>0</v>
      </c>
      <c r="K120" s="125">
        <f>IF('Indicator Date hidden'!L121="x","x",K$2-'Indicator Date hidden'!L121)</f>
        <v>0</v>
      </c>
      <c r="L120" s="125">
        <f>IF('Indicator Date hidden'!M121="x","x",L$2-'Indicator Date hidden'!M121)</f>
        <v>0</v>
      </c>
      <c r="M120" s="125">
        <f>IF('Indicator Date hidden'!N121="x","x",M$2-'Indicator Date hidden'!N121)</f>
        <v>0</v>
      </c>
      <c r="N120" s="125">
        <f>IF('Indicator Date hidden'!O121="x","x",N$2-'Indicator Date hidden'!O121)</f>
        <v>0</v>
      </c>
      <c r="O120" s="125">
        <f>IF('Indicator Date hidden'!P121="x","x",O$2-'Indicator Date hidden'!P121)</f>
        <v>0</v>
      </c>
      <c r="P120" s="125">
        <f>IF('Indicator Date hidden'!Q121="x","x",P$2-'Indicator Date hidden'!Q121)</f>
        <v>0</v>
      </c>
      <c r="Q120" s="125">
        <f>IF('Indicator Date hidden'!R121="x","x",Q$2-'Indicator Date hidden'!R121)</f>
        <v>0</v>
      </c>
      <c r="R120" s="125">
        <f>IF('Indicator Date hidden'!S121="x","x",R$2-'Indicator Date hidden'!S121)</f>
        <v>0</v>
      </c>
      <c r="S120" s="125">
        <f>IF('Indicator Date hidden'!T121="x","x",S$2-'Indicator Date hidden'!T121)</f>
        <v>0</v>
      </c>
      <c r="T120" s="125">
        <f>IF('Indicator Date hidden'!U121="x","x",T$2-'Indicator Date hidden'!U121)</f>
        <v>0</v>
      </c>
      <c r="U120" s="125">
        <f>IF('Indicator Date hidden'!V121="x","x",U$2-'Indicator Date hidden'!V121)</f>
        <v>0</v>
      </c>
      <c r="V120" s="125">
        <f>IF('Indicator Date hidden'!W121="x","x",V$2-'Indicator Date hidden'!W121)</f>
        <v>0</v>
      </c>
      <c r="W120" s="125">
        <f>IF('Indicator Date hidden'!X121="x","x",W$2-'Indicator Date hidden'!X121)</f>
        <v>0</v>
      </c>
      <c r="X120" s="125">
        <f>IF('Indicator Date hidden'!Y121="x","x",X$2-'Indicator Date hidden'!Y121)</f>
        <v>0</v>
      </c>
      <c r="Y120" s="125">
        <f>IF('Indicator Date hidden'!Z121="x","x",Y$2-'Indicator Date hidden'!Z121)</f>
        <v>0</v>
      </c>
      <c r="Z120" s="125">
        <f>IF('Indicator Date hidden'!AA121="x","x",Z$2-'Indicator Date hidden'!AA121)</f>
        <v>0</v>
      </c>
      <c r="AA120" s="125">
        <f>IF('Indicator Date hidden'!AB121="x","x",AA$2-'Indicator Date hidden'!AB121)</f>
        <v>0</v>
      </c>
      <c r="AB120" s="125">
        <f>IF('Indicator Date hidden'!AC121="x","x",AB$2-'Indicator Date hidden'!AC121)</f>
        <v>0</v>
      </c>
      <c r="AC120" s="125">
        <f>IF('Indicator Date hidden'!AD121="x","x",AC$2-'Indicator Date hidden'!AD121)</f>
        <v>0</v>
      </c>
      <c r="AD120" s="125">
        <f>IF('Indicator Date hidden'!AE121="x","x",AD$2-'Indicator Date hidden'!AE121)</f>
        <v>0</v>
      </c>
      <c r="AE120" s="125">
        <f>IF('Indicator Date hidden'!AF121="x","x",AE$2-'Indicator Date hidden'!AF121)</f>
        <v>0</v>
      </c>
      <c r="AF120" s="125">
        <f>IF('Indicator Date hidden'!AG121="x","x",AF$2-'Indicator Date hidden'!AG121)</f>
        <v>0</v>
      </c>
      <c r="AG120" s="125">
        <f>IF('Indicator Date hidden'!AH121="x","x",AG$2-'Indicator Date hidden'!AH121)</f>
        <v>0</v>
      </c>
      <c r="AH120" s="125">
        <f>IF('Indicator Date hidden'!AI121="x","x",AH$2-'Indicator Date hidden'!AI121)</f>
        <v>0</v>
      </c>
      <c r="AI120" s="125">
        <f>IF('Indicator Date hidden'!AJ121="x","x",AI$2-'Indicator Date hidden'!AJ121)</f>
        <v>1</v>
      </c>
      <c r="AJ120" s="125">
        <f>IF('Indicator Date hidden'!AK121="x","x",AJ$2-'Indicator Date hidden'!AK121)</f>
        <v>1</v>
      </c>
      <c r="AK120" s="125">
        <f>IF('Indicator Date hidden'!AL121="x","x",AK$2-'Indicator Date hidden'!AL121)</f>
        <v>1</v>
      </c>
      <c r="AL120" s="125">
        <f>IF('Indicator Date hidden'!AM121="x","x",AL$2-'Indicator Date hidden'!AM121)</f>
        <v>2</v>
      </c>
      <c r="AM120" s="125">
        <f>IF('Indicator Date hidden'!AN121="x","x",AM$2-'Indicator Date hidden'!AN121)</f>
        <v>1</v>
      </c>
      <c r="AN120" s="125">
        <f>IF('Indicator Date hidden'!AO121="x","x",AN$2-'Indicator Date hidden'!AO121)</f>
        <v>1</v>
      </c>
      <c r="AO120" s="125">
        <f>IF('Indicator Date hidden'!AP121="x","x",AO$2-'Indicator Date hidden'!AP121)</f>
        <v>1</v>
      </c>
      <c r="AP120" s="125">
        <f>IF('Indicator Date hidden'!AQ121="x","x",AP$2-'Indicator Date hidden'!AQ121)</f>
        <v>1</v>
      </c>
      <c r="AQ120" s="125">
        <f>IF('Indicator Date hidden'!AR121="x","x",AQ$2-'Indicator Date hidden'!AR121)</f>
        <v>0</v>
      </c>
      <c r="AR120" s="125">
        <f>IF('Indicator Date hidden'!AS121="x","x",AR$2-'Indicator Date hidden'!AS121)</f>
        <v>3</v>
      </c>
      <c r="AS120" s="125">
        <f>IF('Indicator Date hidden'!AT121="x","x",AS$2-'Indicator Date hidden'!AT121)</f>
        <v>1</v>
      </c>
      <c r="AT120" s="125">
        <f>IF('Indicator Date hidden'!AU121="x","x",AT$2-'Indicator Date hidden'!AU121)</f>
        <v>0</v>
      </c>
      <c r="AU120" s="125">
        <f>IF('Indicator Date hidden'!AV121="x","x",AU$2-'Indicator Date hidden'!AV121)</f>
        <v>0</v>
      </c>
      <c r="AV120" s="125">
        <f>IF('Indicator Date hidden'!AW121="x","x",AV$2-'Indicator Date hidden'!AW121)</f>
        <v>0</v>
      </c>
      <c r="AW120" s="125">
        <f>IF('Indicator Date hidden'!AX121="x","x",AW$2-'Indicator Date hidden'!AX121)</f>
        <v>0</v>
      </c>
      <c r="AX120" s="125">
        <f>IF('Indicator Date hidden'!AY121="x","x",AX$2-'Indicator Date hidden'!AY121)</f>
        <v>0</v>
      </c>
      <c r="AY120" s="125">
        <f>IF('Indicator Date hidden'!AZ121="x","x",AY$2-'Indicator Date hidden'!AZ121)</f>
        <v>1</v>
      </c>
      <c r="AZ120" s="125">
        <f>IF('Indicator Date hidden'!BA121="x","x",AZ$2-'Indicator Date hidden'!BA121)</f>
        <v>2</v>
      </c>
      <c r="BA120" s="125">
        <f>IF('Indicator Date hidden'!BB121="x","x",BA$2-'Indicator Date hidden'!BB121)</f>
        <v>0</v>
      </c>
      <c r="BB120" s="125">
        <f>IF('Indicator Date hidden'!BC121="x","x",BB$2-'Indicator Date hidden'!BC121)</f>
        <v>0</v>
      </c>
      <c r="BC120" s="125">
        <f>IF('Indicator Date hidden'!BD121="x","x",BC$2-'Indicator Date hidden'!BD121)</f>
        <v>0</v>
      </c>
      <c r="BD120" s="125">
        <f>IF('Indicator Date hidden'!BE121="x","x",BD$2-'Indicator Date hidden'!BE121)</f>
        <v>2</v>
      </c>
      <c r="BE120" s="125">
        <f>IF('Indicator Date hidden'!BF121="x","x",BE$2-'Indicator Date hidden'!BF121)</f>
        <v>2</v>
      </c>
      <c r="BF120" s="125">
        <f>IF('Indicator Date hidden'!BG121="x","x",BF$2-'Indicator Date hidden'!BG121)</f>
        <v>0</v>
      </c>
      <c r="BG120" s="125">
        <f>IF('Indicator Date hidden'!BH121="x","x",BG$2-'Indicator Date hidden'!BH121)</f>
        <v>0</v>
      </c>
      <c r="BH120" s="125">
        <f>IF('Indicator Date hidden'!BI121="x","x",BH$2-'Indicator Date hidden'!BI121)</f>
        <v>0</v>
      </c>
      <c r="BI120" s="125">
        <f>IF('Indicator Date hidden'!BJ121="x","x",BI$2-'Indicator Date hidden'!BJ121)</f>
        <v>2</v>
      </c>
      <c r="BJ120" s="125">
        <f>IF('Indicator Date hidden'!BK121="x","x",BJ$2-'Indicator Date hidden'!BK121)</f>
        <v>1</v>
      </c>
      <c r="BK120" s="125">
        <f>IF('Indicator Date hidden'!BL121="x","x",BK$2-'Indicator Date hidden'!BL121)</f>
        <v>1</v>
      </c>
      <c r="BL120" s="125">
        <f>IF('Indicator Date hidden'!BM121="x","x",BL$2-'Indicator Date hidden'!BM121)</f>
        <v>0</v>
      </c>
      <c r="BM120" s="125">
        <f>IF('Indicator Date hidden'!BN121="x","x",BM$2-'Indicator Date hidden'!BN121)</f>
        <v>2</v>
      </c>
      <c r="BN120" s="125">
        <f>IF('Indicator Date hidden'!BO121="x","x",BN$2-'Indicator Date hidden'!BO121)</f>
        <v>2</v>
      </c>
      <c r="BO120" s="125">
        <f>IF('Indicator Date hidden'!BP121="x","x",BO$2-'Indicator Date hidden'!BP121)</f>
        <v>1</v>
      </c>
      <c r="BP120" s="125">
        <f>IF('Indicator Date hidden'!BQ121="x","x",BP$2-'Indicator Date hidden'!BQ121)</f>
        <v>0</v>
      </c>
      <c r="BQ120" s="125">
        <f>IF('Indicator Date hidden'!BR121="x","x",BQ$2-'Indicator Date hidden'!BR121)</f>
        <v>0</v>
      </c>
      <c r="BR120" s="125">
        <f>IF('Indicator Date hidden'!BS121="x","x",BR$2-'Indicator Date hidden'!BS121)</f>
        <v>0</v>
      </c>
      <c r="BS120" s="125">
        <f>IF('Indicator Date hidden'!BT121="x","x",BS$2-'Indicator Date hidden'!BT121)</f>
        <v>1</v>
      </c>
      <c r="BT120" s="125">
        <f>IF('Indicator Date hidden'!BU121="x","x",BT$2-'Indicator Date hidden'!BU121)</f>
        <v>0</v>
      </c>
      <c r="BU120" s="125">
        <f>IF('Indicator Date hidden'!BV121="x","x",BU$2-'Indicator Date hidden'!BV121)</f>
        <v>0</v>
      </c>
      <c r="BV120" s="125">
        <f>IF('Indicator Date hidden'!BW121="x","x",BV$2-'Indicator Date hidden'!BW121)</f>
        <v>0</v>
      </c>
      <c r="BW120" s="125">
        <f>IF('Indicator Date hidden'!BX121="x","x",BW$2-'Indicator Date hidden'!BX121)</f>
        <v>0</v>
      </c>
      <c r="BX120" s="125">
        <f>IF('Indicator Date hidden'!BY121="x","x",BX$2-'Indicator Date hidden'!BY121)</f>
        <v>2</v>
      </c>
      <c r="BY120" s="3">
        <f t="shared" si="15"/>
        <v>32</v>
      </c>
      <c r="BZ120" s="126">
        <f t="shared" si="16"/>
        <v>0.42666666666666669</v>
      </c>
      <c r="CA120" s="3">
        <f t="shared" si="17"/>
        <v>22</v>
      </c>
      <c r="CB120" s="126">
        <f t="shared" si="18"/>
        <v>0.73345453543867023</v>
      </c>
      <c r="CC120" s="129">
        <f t="shared" si="19"/>
        <v>0</v>
      </c>
    </row>
    <row r="121" spans="1:81" x14ac:dyDescent="0.3">
      <c r="A121" t="s">
        <v>219</v>
      </c>
      <c r="B121" s="125">
        <f>IF('Indicator Date hidden'!C122="x","x",B$2-'Indicator Date hidden'!C122)</f>
        <v>0</v>
      </c>
      <c r="C121" s="125">
        <f>IF('Indicator Date hidden'!D122="x","x",C$2-'Indicator Date hidden'!D122)</f>
        <v>0</v>
      </c>
      <c r="D121" s="125">
        <f>IF('Indicator Date hidden'!E122="x","x",D$2-'Indicator Date hidden'!E122)</f>
        <v>0</v>
      </c>
      <c r="E121" s="125">
        <f>IF('Indicator Date hidden'!F122="x","x",E$2-'Indicator Date hidden'!F122)</f>
        <v>0</v>
      </c>
      <c r="F121" s="125">
        <f>IF('Indicator Date hidden'!G122="x","x",F$2-'Indicator Date hidden'!G122)</f>
        <v>0</v>
      </c>
      <c r="G121" s="125">
        <f>IF('Indicator Date hidden'!H122="x","x",G$2-'Indicator Date hidden'!H122)</f>
        <v>0</v>
      </c>
      <c r="H121" s="125">
        <f>IF('Indicator Date hidden'!I122="x","x",H$2-'Indicator Date hidden'!I122)</f>
        <v>0</v>
      </c>
      <c r="I121" s="125">
        <f>IF('Indicator Date hidden'!J122="x","x",I$2-'Indicator Date hidden'!J122)</f>
        <v>0</v>
      </c>
      <c r="J121" s="125">
        <f>IF('Indicator Date hidden'!K122="x","x",J$2-'Indicator Date hidden'!K122)</f>
        <v>0</v>
      </c>
      <c r="K121" s="125">
        <f>IF('Indicator Date hidden'!L122="x","x",K$2-'Indicator Date hidden'!L122)</f>
        <v>0</v>
      </c>
      <c r="L121" s="125">
        <f>IF('Indicator Date hidden'!M122="x","x",L$2-'Indicator Date hidden'!M122)</f>
        <v>0</v>
      </c>
      <c r="M121" s="125">
        <f>IF('Indicator Date hidden'!N122="x","x",M$2-'Indicator Date hidden'!N122)</f>
        <v>0</v>
      </c>
      <c r="N121" s="125">
        <f>IF('Indicator Date hidden'!O122="x","x",N$2-'Indicator Date hidden'!O122)</f>
        <v>0</v>
      </c>
      <c r="O121" s="125">
        <f>IF('Indicator Date hidden'!P122="x","x",O$2-'Indicator Date hidden'!P122)</f>
        <v>0</v>
      </c>
      <c r="P121" s="125">
        <f>IF('Indicator Date hidden'!Q122="x","x",P$2-'Indicator Date hidden'!Q122)</f>
        <v>0</v>
      </c>
      <c r="Q121" s="125">
        <f>IF('Indicator Date hidden'!R122="x","x",Q$2-'Indicator Date hidden'!R122)</f>
        <v>0</v>
      </c>
      <c r="R121" s="125">
        <f>IF('Indicator Date hidden'!S122="x","x",R$2-'Indicator Date hidden'!S122)</f>
        <v>0</v>
      </c>
      <c r="S121" s="125">
        <f>IF('Indicator Date hidden'!T122="x","x",S$2-'Indicator Date hidden'!T122)</f>
        <v>0</v>
      </c>
      <c r="T121" s="125">
        <f>IF('Indicator Date hidden'!U122="x","x",T$2-'Indicator Date hidden'!U122)</f>
        <v>0</v>
      </c>
      <c r="U121" s="125">
        <f>IF('Indicator Date hidden'!V122="x","x",U$2-'Indicator Date hidden'!V122)</f>
        <v>0</v>
      </c>
      <c r="V121" s="125">
        <f>IF('Indicator Date hidden'!W122="x","x",V$2-'Indicator Date hidden'!W122)</f>
        <v>0</v>
      </c>
      <c r="W121" s="125">
        <f>IF('Indicator Date hidden'!X122="x","x",W$2-'Indicator Date hidden'!X122)</f>
        <v>0</v>
      </c>
      <c r="X121" s="125">
        <f>IF('Indicator Date hidden'!Y122="x","x",X$2-'Indicator Date hidden'!Y122)</f>
        <v>0</v>
      </c>
      <c r="Y121" s="125">
        <f>IF('Indicator Date hidden'!Z122="x","x",Y$2-'Indicator Date hidden'!Z122)</f>
        <v>0</v>
      </c>
      <c r="Z121" s="125">
        <f>IF('Indicator Date hidden'!AA122="x","x",Z$2-'Indicator Date hidden'!AA122)</f>
        <v>3</v>
      </c>
      <c r="AA121" s="125">
        <f>IF('Indicator Date hidden'!AB122="x","x",AA$2-'Indicator Date hidden'!AB122)</f>
        <v>0</v>
      </c>
      <c r="AB121" s="125">
        <f>IF('Indicator Date hidden'!AC122="x","x",AB$2-'Indicator Date hidden'!AC122)</f>
        <v>0</v>
      </c>
      <c r="AC121" s="125">
        <f>IF('Indicator Date hidden'!AD122="x","x",AC$2-'Indicator Date hidden'!AD122)</f>
        <v>0</v>
      </c>
      <c r="AD121" s="125">
        <f>IF('Indicator Date hidden'!AE122="x","x",AD$2-'Indicator Date hidden'!AE122)</f>
        <v>0</v>
      </c>
      <c r="AE121" s="125">
        <f>IF('Indicator Date hidden'!AF122="x","x",AE$2-'Indicator Date hidden'!AF122)</f>
        <v>0</v>
      </c>
      <c r="AF121" s="125">
        <f>IF('Indicator Date hidden'!AG122="x","x",AF$2-'Indicator Date hidden'!AG122)</f>
        <v>0</v>
      </c>
      <c r="AG121" s="125">
        <f>IF('Indicator Date hidden'!AH122="x","x",AG$2-'Indicator Date hidden'!AH122)</f>
        <v>0</v>
      </c>
      <c r="AH121" s="125">
        <f>IF('Indicator Date hidden'!AI122="x","x",AH$2-'Indicator Date hidden'!AI122)</f>
        <v>0</v>
      </c>
      <c r="AI121" s="125">
        <f>IF('Indicator Date hidden'!AJ122="x","x",AI$2-'Indicator Date hidden'!AJ122)</f>
        <v>1</v>
      </c>
      <c r="AJ121" s="125">
        <f>IF('Indicator Date hidden'!AK122="x","x",AJ$2-'Indicator Date hidden'!AK122)</f>
        <v>1</v>
      </c>
      <c r="AK121" s="125" t="str">
        <f>IF('Indicator Date hidden'!AL122="x","x",AK$2-'Indicator Date hidden'!AL122)</f>
        <v>x</v>
      </c>
      <c r="AL121" s="125">
        <f>IF('Indicator Date hidden'!AM122="x","x",AL$2-'Indicator Date hidden'!AM122)</f>
        <v>5</v>
      </c>
      <c r="AM121" s="125">
        <f>IF('Indicator Date hidden'!AN122="x","x",AM$2-'Indicator Date hidden'!AN122)</f>
        <v>1</v>
      </c>
      <c r="AN121" s="125">
        <f>IF('Indicator Date hidden'!AO122="x","x",AN$2-'Indicator Date hidden'!AO122)</f>
        <v>1</v>
      </c>
      <c r="AO121" s="125">
        <f>IF('Indicator Date hidden'!AP122="x","x",AO$2-'Indicator Date hidden'!AP122)</f>
        <v>1</v>
      </c>
      <c r="AP121" s="125">
        <f>IF('Indicator Date hidden'!AQ122="x","x",AP$2-'Indicator Date hidden'!AQ122)</f>
        <v>1</v>
      </c>
      <c r="AQ121" s="125">
        <f>IF('Indicator Date hidden'!AR122="x","x",AQ$2-'Indicator Date hidden'!AR122)</f>
        <v>0</v>
      </c>
      <c r="AR121" s="125">
        <f>IF('Indicator Date hidden'!AS122="x","x",AR$2-'Indicator Date hidden'!AS122)</f>
        <v>3</v>
      </c>
      <c r="AS121" s="125">
        <f>IF('Indicator Date hidden'!AT122="x","x",AS$2-'Indicator Date hidden'!AT122)</f>
        <v>4</v>
      </c>
      <c r="AT121" s="125">
        <f>IF('Indicator Date hidden'!AU122="x","x",AT$2-'Indicator Date hidden'!AU122)</f>
        <v>0</v>
      </c>
      <c r="AU121" s="125">
        <f>IF('Indicator Date hidden'!AV122="x","x",AU$2-'Indicator Date hidden'!AV122)</f>
        <v>0</v>
      </c>
      <c r="AV121" s="125">
        <f>IF('Indicator Date hidden'!AW122="x","x",AV$2-'Indicator Date hidden'!AW122)</f>
        <v>0</v>
      </c>
      <c r="AW121" s="125">
        <f>IF('Indicator Date hidden'!AX122="x","x",AW$2-'Indicator Date hidden'!AX122)</f>
        <v>0</v>
      </c>
      <c r="AX121" s="125">
        <f>IF('Indicator Date hidden'!AY122="x","x",AX$2-'Indicator Date hidden'!AY122)</f>
        <v>0</v>
      </c>
      <c r="AY121" s="125">
        <f>IF('Indicator Date hidden'!AZ122="x","x",AY$2-'Indicator Date hidden'!AZ122)</f>
        <v>1</v>
      </c>
      <c r="AZ121" s="125">
        <f>IF('Indicator Date hidden'!BA122="x","x",AZ$2-'Indicator Date hidden'!BA122)</f>
        <v>2</v>
      </c>
      <c r="BA121" s="125">
        <f>IF('Indicator Date hidden'!BB122="x","x",BA$2-'Indicator Date hidden'!BB122)</f>
        <v>0</v>
      </c>
      <c r="BB121" s="125">
        <f>IF('Indicator Date hidden'!BC122="x","x",BB$2-'Indicator Date hidden'!BC122)</f>
        <v>0</v>
      </c>
      <c r="BC121" s="125">
        <f>IF('Indicator Date hidden'!BD122="x","x",BC$2-'Indicator Date hidden'!BD122)</f>
        <v>0</v>
      </c>
      <c r="BD121" s="125" t="str">
        <f>IF('Indicator Date hidden'!BE122="x","x",BD$2-'Indicator Date hidden'!BE122)</f>
        <v>x</v>
      </c>
      <c r="BE121" s="125">
        <f>IF('Indicator Date hidden'!BF122="x","x",BE$2-'Indicator Date hidden'!BF122)</f>
        <v>2</v>
      </c>
      <c r="BF121" s="125">
        <f>IF('Indicator Date hidden'!BG122="x","x",BF$2-'Indicator Date hidden'!BG122)</f>
        <v>0</v>
      </c>
      <c r="BG121" s="125">
        <f>IF('Indicator Date hidden'!BH122="x","x",BG$2-'Indicator Date hidden'!BH122)</f>
        <v>0</v>
      </c>
      <c r="BH121" s="125">
        <f>IF('Indicator Date hidden'!BI122="x","x",BH$2-'Indicator Date hidden'!BI122)</f>
        <v>0</v>
      </c>
      <c r="BI121" s="125">
        <f>IF('Indicator Date hidden'!BJ122="x","x",BI$2-'Indicator Date hidden'!BJ122)</f>
        <v>2</v>
      </c>
      <c r="BJ121" s="125">
        <f>IF('Indicator Date hidden'!BK122="x","x",BJ$2-'Indicator Date hidden'!BK122)</f>
        <v>1</v>
      </c>
      <c r="BK121" s="125">
        <f>IF('Indicator Date hidden'!BL122="x","x",BK$2-'Indicator Date hidden'!BL122)</f>
        <v>1</v>
      </c>
      <c r="BL121" s="125">
        <f>IF('Indicator Date hidden'!BM122="x","x",BL$2-'Indicator Date hidden'!BM122)</f>
        <v>0</v>
      </c>
      <c r="BM121" s="125">
        <f>IF('Indicator Date hidden'!BN122="x","x",BM$2-'Indicator Date hidden'!BN122)</f>
        <v>3</v>
      </c>
      <c r="BN121" s="125">
        <f>IF('Indicator Date hidden'!BO122="x","x",BN$2-'Indicator Date hidden'!BO122)</f>
        <v>2</v>
      </c>
      <c r="BO121" s="125">
        <f>IF('Indicator Date hidden'!BP122="x","x",BO$2-'Indicator Date hidden'!BP122)</f>
        <v>1</v>
      </c>
      <c r="BP121" s="125">
        <f>IF('Indicator Date hidden'!BQ122="x","x",BP$2-'Indicator Date hidden'!BQ122)</f>
        <v>0</v>
      </c>
      <c r="BQ121" s="125">
        <f>IF('Indicator Date hidden'!BR122="x","x",BQ$2-'Indicator Date hidden'!BR122)</f>
        <v>0</v>
      </c>
      <c r="BR121" s="125">
        <f>IF('Indicator Date hidden'!BS122="x","x",BR$2-'Indicator Date hidden'!BS122)</f>
        <v>0</v>
      </c>
      <c r="BS121" s="125" t="str">
        <f>IF('Indicator Date hidden'!BT122="x","x",BS$2-'Indicator Date hidden'!BT122)</f>
        <v>x</v>
      </c>
      <c r="BT121" s="125">
        <f>IF('Indicator Date hidden'!BU122="x","x",BT$2-'Indicator Date hidden'!BU122)</f>
        <v>0</v>
      </c>
      <c r="BU121" s="125">
        <f>IF('Indicator Date hidden'!BV122="x","x",BU$2-'Indicator Date hidden'!BV122)</f>
        <v>0</v>
      </c>
      <c r="BV121" s="125">
        <f>IF('Indicator Date hidden'!BW122="x","x",BV$2-'Indicator Date hidden'!BW122)</f>
        <v>0</v>
      </c>
      <c r="BW121" s="125">
        <f>IF('Indicator Date hidden'!BX122="x","x",BW$2-'Indicator Date hidden'!BX122)</f>
        <v>0</v>
      </c>
      <c r="BX121" s="125">
        <f>IF('Indicator Date hidden'!BY122="x","x",BX$2-'Indicator Date hidden'!BY122)</f>
        <v>2</v>
      </c>
      <c r="BY121" s="3">
        <f t="shared" si="15"/>
        <v>38</v>
      </c>
      <c r="BZ121" s="126">
        <f t="shared" si="16"/>
        <v>0.52777777777777779</v>
      </c>
      <c r="CA121" s="3">
        <f t="shared" si="17"/>
        <v>20</v>
      </c>
      <c r="CB121" s="126">
        <f t="shared" si="18"/>
        <v>1.0404622666848913</v>
      </c>
      <c r="CC121" s="129">
        <f t="shared" si="19"/>
        <v>0</v>
      </c>
    </row>
    <row r="122" spans="1:81" x14ac:dyDescent="0.3">
      <c r="A122" t="s">
        <v>221</v>
      </c>
      <c r="B122" s="125">
        <f>IF('Indicator Date hidden'!C123="x","x",B$2-'Indicator Date hidden'!C123)</f>
        <v>0</v>
      </c>
      <c r="C122" s="125">
        <f>IF('Indicator Date hidden'!D123="x","x",C$2-'Indicator Date hidden'!D123)</f>
        <v>0</v>
      </c>
      <c r="D122" s="125">
        <f>IF('Indicator Date hidden'!E123="x","x",D$2-'Indicator Date hidden'!E123)</f>
        <v>0</v>
      </c>
      <c r="E122" s="125">
        <f>IF('Indicator Date hidden'!F123="x","x",E$2-'Indicator Date hidden'!F123)</f>
        <v>0</v>
      </c>
      <c r="F122" s="125">
        <f>IF('Indicator Date hidden'!G123="x","x",F$2-'Indicator Date hidden'!G123)</f>
        <v>0</v>
      </c>
      <c r="G122" s="125">
        <f>IF('Indicator Date hidden'!H123="x","x",G$2-'Indicator Date hidden'!H123)</f>
        <v>0</v>
      </c>
      <c r="H122" s="125">
        <f>IF('Indicator Date hidden'!I123="x","x",H$2-'Indicator Date hidden'!I123)</f>
        <v>0</v>
      </c>
      <c r="I122" s="125">
        <f>IF('Indicator Date hidden'!J123="x","x",I$2-'Indicator Date hidden'!J123)</f>
        <v>0</v>
      </c>
      <c r="J122" s="125">
        <f>IF('Indicator Date hidden'!K123="x","x",J$2-'Indicator Date hidden'!K123)</f>
        <v>0</v>
      </c>
      <c r="K122" s="125">
        <f>IF('Indicator Date hidden'!L123="x","x",K$2-'Indicator Date hidden'!L123)</f>
        <v>0</v>
      </c>
      <c r="L122" s="125">
        <f>IF('Indicator Date hidden'!M123="x","x",L$2-'Indicator Date hidden'!M123)</f>
        <v>0</v>
      </c>
      <c r="M122" s="125">
        <f>IF('Indicator Date hidden'!N123="x","x",M$2-'Indicator Date hidden'!N123)</f>
        <v>0</v>
      </c>
      <c r="N122" s="125">
        <f>IF('Indicator Date hidden'!O123="x","x",N$2-'Indicator Date hidden'!O123)</f>
        <v>0</v>
      </c>
      <c r="O122" s="125">
        <f>IF('Indicator Date hidden'!P123="x","x",O$2-'Indicator Date hidden'!P123)</f>
        <v>0</v>
      </c>
      <c r="P122" s="125">
        <f>IF('Indicator Date hidden'!Q123="x","x",P$2-'Indicator Date hidden'!Q123)</f>
        <v>0</v>
      </c>
      <c r="Q122" s="125">
        <f>IF('Indicator Date hidden'!R123="x","x",Q$2-'Indicator Date hidden'!R123)</f>
        <v>0</v>
      </c>
      <c r="R122" s="125">
        <f>IF('Indicator Date hidden'!S123="x","x",R$2-'Indicator Date hidden'!S123)</f>
        <v>0</v>
      </c>
      <c r="S122" s="125">
        <f>IF('Indicator Date hidden'!T123="x","x",S$2-'Indicator Date hidden'!T123)</f>
        <v>0</v>
      </c>
      <c r="T122" s="125">
        <f>IF('Indicator Date hidden'!U123="x","x",T$2-'Indicator Date hidden'!U123)</f>
        <v>0</v>
      </c>
      <c r="U122" s="125">
        <f>IF('Indicator Date hidden'!V123="x","x",U$2-'Indicator Date hidden'!V123)</f>
        <v>0</v>
      </c>
      <c r="V122" s="125">
        <f>IF('Indicator Date hidden'!W123="x","x",V$2-'Indicator Date hidden'!W123)</f>
        <v>0</v>
      </c>
      <c r="W122" s="125">
        <f>IF('Indicator Date hidden'!X123="x","x",W$2-'Indicator Date hidden'!X123)</f>
        <v>0</v>
      </c>
      <c r="X122" s="125">
        <f>IF('Indicator Date hidden'!Y123="x","x",X$2-'Indicator Date hidden'!Y123)</f>
        <v>0</v>
      </c>
      <c r="Y122" s="125">
        <f>IF('Indicator Date hidden'!Z123="x","x",Y$2-'Indicator Date hidden'!Z123)</f>
        <v>0</v>
      </c>
      <c r="Z122" s="125" t="str">
        <f>IF('Indicator Date hidden'!AA123="x","x",Z$2-'Indicator Date hidden'!AA123)</f>
        <v>x</v>
      </c>
      <c r="AA122" s="125">
        <f>IF('Indicator Date hidden'!AB123="x","x",AA$2-'Indicator Date hidden'!AB123)</f>
        <v>0</v>
      </c>
      <c r="AB122" s="125" t="str">
        <f>IF('Indicator Date hidden'!AC123="x","x",AB$2-'Indicator Date hidden'!AC123)</f>
        <v>x</v>
      </c>
      <c r="AC122" s="125">
        <f>IF('Indicator Date hidden'!AD123="x","x",AC$2-'Indicator Date hidden'!AD123)</f>
        <v>4</v>
      </c>
      <c r="AD122" s="125">
        <f>IF('Indicator Date hidden'!AE123="x","x",AD$2-'Indicator Date hidden'!AE123)</f>
        <v>0</v>
      </c>
      <c r="AE122" s="125" t="str">
        <f>IF('Indicator Date hidden'!AF123="x","x",AE$2-'Indicator Date hidden'!AF123)</f>
        <v>x</v>
      </c>
      <c r="AF122" s="125">
        <f>IF('Indicator Date hidden'!AG123="x","x",AF$2-'Indicator Date hidden'!AG123)</f>
        <v>0</v>
      </c>
      <c r="AG122" s="125">
        <f>IF('Indicator Date hidden'!AH123="x","x",AG$2-'Indicator Date hidden'!AH123)</f>
        <v>0</v>
      </c>
      <c r="AH122" s="125">
        <f>IF('Indicator Date hidden'!AI123="x","x",AH$2-'Indicator Date hidden'!AI123)</f>
        <v>0</v>
      </c>
      <c r="AI122" s="125">
        <f>IF('Indicator Date hidden'!AJ123="x","x",AI$2-'Indicator Date hidden'!AJ123)</f>
        <v>1</v>
      </c>
      <c r="AJ122" s="125">
        <f>IF('Indicator Date hidden'!AK123="x","x",AJ$2-'Indicator Date hidden'!AK123)</f>
        <v>1</v>
      </c>
      <c r="AK122" s="125">
        <f>IF('Indicator Date hidden'!AL123="x","x",AK$2-'Indicator Date hidden'!AL123)</f>
        <v>1</v>
      </c>
      <c r="AL122" s="125" t="str">
        <f>IF('Indicator Date hidden'!AM123="x","x",AL$2-'Indicator Date hidden'!AM123)</f>
        <v>x</v>
      </c>
      <c r="AM122" s="125">
        <f>IF('Indicator Date hidden'!AN123="x","x",AM$2-'Indicator Date hidden'!AN123)</f>
        <v>1</v>
      </c>
      <c r="AN122" s="125">
        <f>IF('Indicator Date hidden'!AO123="x","x",AN$2-'Indicator Date hidden'!AO123)</f>
        <v>1</v>
      </c>
      <c r="AO122" s="125">
        <f>IF('Indicator Date hidden'!AP123="x","x",AO$2-'Indicator Date hidden'!AP123)</f>
        <v>1</v>
      </c>
      <c r="AP122" s="125">
        <f>IF('Indicator Date hidden'!AQ123="x","x",AP$2-'Indicator Date hidden'!AQ123)</f>
        <v>1</v>
      </c>
      <c r="AQ122" s="125" t="str">
        <f>IF('Indicator Date hidden'!AR123="x","x",AQ$2-'Indicator Date hidden'!AR123)</f>
        <v>x</v>
      </c>
      <c r="AR122" s="125">
        <f>IF('Indicator Date hidden'!AS123="x","x",AR$2-'Indicator Date hidden'!AS123)</f>
        <v>3</v>
      </c>
      <c r="AS122" s="125">
        <f>IF('Indicator Date hidden'!AT123="x","x",AS$2-'Indicator Date hidden'!AT123)</f>
        <v>10</v>
      </c>
      <c r="AT122" s="125">
        <f>IF('Indicator Date hidden'!AU123="x","x",AT$2-'Indicator Date hidden'!AU123)</f>
        <v>0</v>
      </c>
      <c r="AU122" s="125" t="str">
        <f>IF('Indicator Date hidden'!AV123="x","x",AU$2-'Indicator Date hidden'!AV123)</f>
        <v>x</v>
      </c>
      <c r="AV122" s="125" t="str">
        <f>IF('Indicator Date hidden'!AW123="x","x",AV$2-'Indicator Date hidden'!AW123)</f>
        <v>x</v>
      </c>
      <c r="AW122" s="125" t="str">
        <f>IF('Indicator Date hidden'!AX123="x","x",AW$2-'Indicator Date hidden'!AX123)</f>
        <v>x</v>
      </c>
      <c r="AX122" s="125">
        <f>IF('Indicator Date hidden'!AY123="x","x",AX$2-'Indicator Date hidden'!AY123)</f>
        <v>0</v>
      </c>
      <c r="AY122" s="125" t="str">
        <f>IF('Indicator Date hidden'!AZ123="x","x",AY$2-'Indicator Date hidden'!AZ123)</f>
        <v>x</v>
      </c>
      <c r="AZ122" s="125" t="str">
        <f>IF('Indicator Date hidden'!BA123="x","x",AZ$2-'Indicator Date hidden'!BA123)</f>
        <v>x</v>
      </c>
      <c r="BA122" s="125">
        <f>IF('Indicator Date hidden'!BB123="x","x",BA$2-'Indicator Date hidden'!BB123)</f>
        <v>0</v>
      </c>
      <c r="BB122" s="125">
        <f>IF('Indicator Date hidden'!BC123="x","x",BB$2-'Indicator Date hidden'!BC123)</f>
        <v>0</v>
      </c>
      <c r="BC122" s="125">
        <f>IF('Indicator Date hidden'!BD123="x","x",BC$2-'Indicator Date hidden'!BD123)</f>
        <v>0</v>
      </c>
      <c r="BD122" s="125" t="str">
        <f>IF('Indicator Date hidden'!BE123="x","x",BD$2-'Indicator Date hidden'!BE123)</f>
        <v>x</v>
      </c>
      <c r="BE122" s="125">
        <f>IF('Indicator Date hidden'!BF123="x","x",BE$2-'Indicator Date hidden'!BF123)</f>
        <v>2</v>
      </c>
      <c r="BF122" s="125">
        <f>IF('Indicator Date hidden'!BG123="x","x",BF$2-'Indicator Date hidden'!BG123)</f>
        <v>0</v>
      </c>
      <c r="BG122" s="125">
        <f>IF('Indicator Date hidden'!BH123="x","x",BG$2-'Indicator Date hidden'!BH123)</f>
        <v>0</v>
      </c>
      <c r="BH122" s="125">
        <f>IF('Indicator Date hidden'!BI123="x","x",BH$2-'Indicator Date hidden'!BI123)</f>
        <v>0</v>
      </c>
      <c r="BI122" s="125">
        <f>IF('Indicator Date hidden'!BJ123="x","x",BI$2-'Indicator Date hidden'!BJ123)</f>
        <v>2</v>
      </c>
      <c r="BJ122" s="125">
        <f>IF('Indicator Date hidden'!BK123="x","x",BJ$2-'Indicator Date hidden'!BK123)</f>
        <v>1</v>
      </c>
      <c r="BK122" s="125" t="str">
        <f>IF('Indicator Date hidden'!BL123="x","x",BK$2-'Indicator Date hidden'!BL123)</f>
        <v>x</v>
      </c>
      <c r="BL122" s="125">
        <f>IF('Indicator Date hidden'!BM123="x","x",BL$2-'Indicator Date hidden'!BM123)</f>
        <v>0</v>
      </c>
      <c r="BM122" s="125" t="str">
        <f>IF('Indicator Date hidden'!BN123="x","x",BM$2-'Indicator Date hidden'!BN123)</f>
        <v>x</v>
      </c>
      <c r="BN122" s="125">
        <f>IF('Indicator Date hidden'!BO123="x","x",BN$2-'Indicator Date hidden'!BO123)</f>
        <v>7</v>
      </c>
      <c r="BO122" s="125">
        <f>IF('Indicator Date hidden'!BP123="x","x",BO$2-'Indicator Date hidden'!BP123)</f>
        <v>1</v>
      </c>
      <c r="BP122" s="125">
        <f>IF('Indicator Date hidden'!BQ123="x","x",BP$2-'Indicator Date hidden'!BQ123)</f>
        <v>0</v>
      </c>
      <c r="BQ122" s="125">
        <f>IF('Indicator Date hidden'!BR123="x","x",BQ$2-'Indicator Date hidden'!BR123)</f>
        <v>0</v>
      </c>
      <c r="BR122" s="125">
        <f>IF('Indicator Date hidden'!BS123="x","x",BR$2-'Indicator Date hidden'!BS123)</f>
        <v>0</v>
      </c>
      <c r="BS122" s="125">
        <f>IF('Indicator Date hidden'!BT123="x","x",BS$2-'Indicator Date hidden'!BT123)</f>
        <v>3</v>
      </c>
      <c r="BT122" s="125">
        <f>IF('Indicator Date hidden'!BU123="x","x",BT$2-'Indicator Date hidden'!BU123)</f>
        <v>0</v>
      </c>
      <c r="BU122" s="125">
        <f>IF('Indicator Date hidden'!BV123="x","x",BU$2-'Indicator Date hidden'!BV123)</f>
        <v>0</v>
      </c>
      <c r="BV122" s="125" t="str">
        <f>IF('Indicator Date hidden'!BW123="x","x",BV$2-'Indicator Date hidden'!BW123)</f>
        <v>x</v>
      </c>
      <c r="BW122" s="125">
        <f>IF('Indicator Date hidden'!BX123="x","x",BW$2-'Indicator Date hidden'!BX123)</f>
        <v>0</v>
      </c>
      <c r="BX122" s="125" t="str">
        <f>IF('Indicator Date hidden'!BY123="x","x",BX$2-'Indicator Date hidden'!BY123)</f>
        <v>x</v>
      </c>
      <c r="BY122" s="3">
        <f t="shared" si="15"/>
        <v>40</v>
      </c>
      <c r="BZ122" s="126">
        <f t="shared" si="16"/>
        <v>0.66666666666666663</v>
      </c>
      <c r="CA122" s="3">
        <f t="shared" si="17"/>
        <v>16</v>
      </c>
      <c r="CB122" s="126">
        <f t="shared" si="18"/>
        <v>1.699673171197595</v>
      </c>
      <c r="CC122" s="129">
        <f t="shared" si="19"/>
        <v>0</v>
      </c>
    </row>
    <row r="123" spans="1:81" x14ac:dyDescent="0.3">
      <c r="A123" t="s">
        <v>223</v>
      </c>
      <c r="B123" s="125">
        <f>IF('Indicator Date hidden'!C124="x","x",B$2-'Indicator Date hidden'!C124)</f>
        <v>0</v>
      </c>
      <c r="C123" s="125">
        <f>IF('Indicator Date hidden'!D124="x","x",C$2-'Indicator Date hidden'!D124)</f>
        <v>0</v>
      </c>
      <c r="D123" s="125">
        <f>IF('Indicator Date hidden'!E124="x","x",D$2-'Indicator Date hidden'!E124)</f>
        <v>0</v>
      </c>
      <c r="E123" s="125">
        <f>IF('Indicator Date hidden'!F124="x","x",E$2-'Indicator Date hidden'!F124)</f>
        <v>0</v>
      </c>
      <c r="F123" s="125">
        <f>IF('Indicator Date hidden'!G124="x","x",F$2-'Indicator Date hidden'!G124)</f>
        <v>0</v>
      </c>
      <c r="G123" s="125">
        <f>IF('Indicator Date hidden'!H124="x","x",G$2-'Indicator Date hidden'!H124)</f>
        <v>0</v>
      </c>
      <c r="H123" s="125">
        <f>IF('Indicator Date hidden'!I124="x","x",H$2-'Indicator Date hidden'!I124)</f>
        <v>0</v>
      </c>
      <c r="I123" s="125">
        <f>IF('Indicator Date hidden'!J124="x","x",I$2-'Indicator Date hidden'!J124)</f>
        <v>0</v>
      </c>
      <c r="J123" s="125">
        <f>IF('Indicator Date hidden'!K124="x","x",J$2-'Indicator Date hidden'!K124)</f>
        <v>0</v>
      </c>
      <c r="K123" s="125">
        <f>IF('Indicator Date hidden'!L124="x","x",K$2-'Indicator Date hidden'!L124)</f>
        <v>0</v>
      </c>
      <c r="L123" s="125">
        <f>IF('Indicator Date hidden'!M124="x","x",L$2-'Indicator Date hidden'!M124)</f>
        <v>0</v>
      </c>
      <c r="M123" s="125">
        <f>IF('Indicator Date hidden'!N124="x","x",M$2-'Indicator Date hidden'!N124)</f>
        <v>0</v>
      </c>
      <c r="N123" s="125">
        <f>IF('Indicator Date hidden'!O124="x","x",N$2-'Indicator Date hidden'!O124)</f>
        <v>0</v>
      </c>
      <c r="O123" s="125">
        <f>IF('Indicator Date hidden'!P124="x","x",O$2-'Indicator Date hidden'!P124)</f>
        <v>0</v>
      </c>
      <c r="P123" s="125">
        <f>IF('Indicator Date hidden'!Q124="x","x",P$2-'Indicator Date hidden'!Q124)</f>
        <v>0</v>
      </c>
      <c r="Q123" s="125">
        <f>IF('Indicator Date hidden'!R124="x","x",Q$2-'Indicator Date hidden'!R124)</f>
        <v>0</v>
      </c>
      <c r="R123" s="125">
        <f>IF('Indicator Date hidden'!S124="x","x",R$2-'Indicator Date hidden'!S124)</f>
        <v>0</v>
      </c>
      <c r="S123" s="125">
        <f>IF('Indicator Date hidden'!T124="x","x",S$2-'Indicator Date hidden'!T124)</f>
        <v>0</v>
      </c>
      <c r="T123" s="125">
        <f>IF('Indicator Date hidden'!U124="x","x",T$2-'Indicator Date hidden'!U124)</f>
        <v>0</v>
      </c>
      <c r="U123" s="125">
        <f>IF('Indicator Date hidden'!V124="x","x",U$2-'Indicator Date hidden'!V124)</f>
        <v>0</v>
      </c>
      <c r="V123" s="125">
        <f>IF('Indicator Date hidden'!W124="x","x",V$2-'Indicator Date hidden'!W124)</f>
        <v>0</v>
      </c>
      <c r="W123" s="125">
        <f>IF('Indicator Date hidden'!X124="x","x",W$2-'Indicator Date hidden'!X124)</f>
        <v>0</v>
      </c>
      <c r="X123" s="125">
        <f>IF('Indicator Date hidden'!Y124="x","x",X$2-'Indicator Date hidden'!Y124)</f>
        <v>0</v>
      </c>
      <c r="Y123" s="125">
        <f>IF('Indicator Date hidden'!Z124="x","x",Y$2-'Indicator Date hidden'!Z124)</f>
        <v>0</v>
      </c>
      <c r="Z123" s="125">
        <f>IF('Indicator Date hidden'!AA124="x","x",Z$2-'Indicator Date hidden'!AA124)</f>
        <v>0</v>
      </c>
      <c r="AA123" s="125">
        <f>IF('Indicator Date hidden'!AB124="x","x",AA$2-'Indicator Date hidden'!AB124)</f>
        <v>0</v>
      </c>
      <c r="AB123" s="125">
        <f>IF('Indicator Date hidden'!AC124="x","x",AB$2-'Indicator Date hidden'!AC124)</f>
        <v>0</v>
      </c>
      <c r="AC123" s="125">
        <f>IF('Indicator Date hidden'!AD124="x","x",AC$2-'Indicator Date hidden'!AD124)</f>
        <v>0</v>
      </c>
      <c r="AD123" s="125">
        <f>IF('Indicator Date hidden'!AE124="x","x",AD$2-'Indicator Date hidden'!AE124)</f>
        <v>0</v>
      </c>
      <c r="AE123" s="125">
        <f>IF('Indicator Date hidden'!AF124="x","x",AE$2-'Indicator Date hidden'!AF124)</f>
        <v>0</v>
      </c>
      <c r="AF123" s="125">
        <f>IF('Indicator Date hidden'!AG124="x","x",AF$2-'Indicator Date hidden'!AG124)</f>
        <v>0</v>
      </c>
      <c r="AG123" s="125">
        <f>IF('Indicator Date hidden'!AH124="x","x",AG$2-'Indicator Date hidden'!AH124)</f>
        <v>0</v>
      </c>
      <c r="AH123" s="125">
        <f>IF('Indicator Date hidden'!AI124="x","x",AH$2-'Indicator Date hidden'!AI124)</f>
        <v>0</v>
      </c>
      <c r="AI123" s="125">
        <f>IF('Indicator Date hidden'!AJ124="x","x",AI$2-'Indicator Date hidden'!AJ124)</f>
        <v>1</v>
      </c>
      <c r="AJ123" s="125">
        <f>IF('Indicator Date hidden'!AK124="x","x",AJ$2-'Indicator Date hidden'!AK124)</f>
        <v>1</v>
      </c>
      <c r="AK123" s="125">
        <f>IF('Indicator Date hidden'!AL124="x","x",AK$2-'Indicator Date hidden'!AL124)</f>
        <v>1</v>
      </c>
      <c r="AL123" s="125">
        <f>IF('Indicator Date hidden'!AM124="x","x",AL$2-'Indicator Date hidden'!AM124)</f>
        <v>2</v>
      </c>
      <c r="AM123" s="125">
        <f>IF('Indicator Date hidden'!AN124="x","x",AM$2-'Indicator Date hidden'!AN124)</f>
        <v>1</v>
      </c>
      <c r="AN123" s="125">
        <f>IF('Indicator Date hidden'!AO124="x","x",AN$2-'Indicator Date hidden'!AO124)</f>
        <v>1</v>
      </c>
      <c r="AO123" s="125">
        <f>IF('Indicator Date hidden'!AP124="x","x",AO$2-'Indicator Date hidden'!AP124)</f>
        <v>1</v>
      </c>
      <c r="AP123" s="125">
        <f>IF('Indicator Date hidden'!AQ124="x","x",AP$2-'Indicator Date hidden'!AQ124)</f>
        <v>1</v>
      </c>
      <c r="AQ123" s="125">
        <f>IF('Indicator Date hidden'!AR124="x","x",AQ$2-'Indicator Date hidden'!AR124)</f>
        <v>0</v>
      </c>
      <c r="AR123" s="125">
        <f>IF('Indicator Date hidden'!AS124="x","x",AR$2-'Indicator Date hidden'!AS124)</f>
        <v>3</v>
      </c>
      <c r="AS123" s="125">
        <f>IF('Indicator Date hidden'!AT124="x","x",AS$2-'Indicator Date hidden'!AT124)</f>
        <v>1</v>
      </c>
      <c r="AT123" s="125">
        <f>IF('Indicator Date hidden'!AU124="x","x",AT$2-'Indicator Date hidden'!AU124)</f>
        <v>0</v>
      </c>
      <c r="AU123" s="125">
        <f>IF('Indicator Date hidden'!AV124="x","x",AU$2-'Indicator Date hidden'!AV124)</f>
        <v>0</v>
      </c>
      <c r="AV123" s="125">
        <f>IF('Indicator Date hidden'!AW124="x","x",AV$2-'Indicator Date hidden'!AW124)</f>
        <v>0</v>
      </c>
      <c r="AW123" s="125">
        <f>IF('Indicator Date hidden'!AX124="x","x",AW$2-'Indicator Date hidden'!AX124)</f>
        <v>0</v>
      </c>
      <c r="AX123" s="125">
        <f>IF('Indicator Date hidden'!AY124="x","x",AX$2-'Indicator Date hidden'!AY124)</f>
        <v>0</v>
      </c>
      <c r="AY123" s="125">
        <f>IF('Indicator Date hidden'!AZ124="x","x",AY$2-'Indicator Date hidden'!AZ124)</f>
        <v>1</v>
      </c>
      <c r="AZ123" s="125">
        <f>IF('Indicator Date hidden'!BA124="x","x",AZ$2-'Indicator Date hidden'!BA124)</f>
        <v>7</v>
      </c>
      <c r="BA123" s="125">
        <f>IF('Indicator Date hidden'!BB124="x","x",BA$2-'Indicator Date hidden'!BB124)</f>
        <v>0</v>
      </c>
      <c r="BB123" s="125">
        <f>IF('Indicator Date hidden'!BC124="x","x",BB$2-'Indicator Date hidden'!BC124)</f>
        <v>0</v>
      </c>
      <c r="BC123" s="125">
        <f>IF('Indicator Date hidden'!BD124="x","x",BC$2-'Indicator Date hidden'!BD124)</f>
        <v>0</v>
      </c>
      <c r="BD123" s="125" t="str">
        <f>IF('Indicator Date hidden'!BE124="x","x",BD$2-'Indicator Date hidden'!BE124)</f>
        <v>x</v>
      </c>
      <c r="BE123" s="125">
        <f>IF('Indicator Date hidden'!BF124="x","x",BE$2-'Indicator Date hidden'!BF124)</f>
        <v>2</v>
      </c>
      <c r="BF123" s="125">
        <f>IF('Indicator Date hidden'!BG124="x","x",BF$2-'Indicator Date hidden'!BG124)</f>
        <v>0</v>
      </c>
      <c r="BG123" s="125">
        <f>IF('Indicator Date hidden'!BH124="x","x",BG$2-'Indicator Date hidden'!BH124)</f>
        <v>0</v>
      </c>
      <c r="BH123" s="125">
        <f>IF('Indicator Date hidden'!BI124="x","x",BH$2-'Indicator Date hidden'!BI124)</f>
        <v>0</v>
      </c>
      <c r="BI123" s="125">
        <f>IF('Indicator Date hidden'!BJ124="x","x",BI$2-'Indicator Date hidden'!BJ124)</f>
        <v>0</v>
      </c>
      <c r="BJ123" s="125">
        <f>IF('Indicator Date hidden'!BK124="x","x",BJ$2-'Indicator Date hidden'!BK124)</f>
        <v>1</v>
      </c>
      <c r="BK123" s="125">
        <f>IF('Indicator Date hidden'!BL124="x","x",BK$2-'Indicator Date hidden'!BL124)</f>
        <v>1</v>
      </c>
      <c r="BL123" s="125">
        <f>IF('Indicator Date hidden'!BM124="x","x",BL$2-'Indicator Date hidden'!BM124)</f>
        <v>0</v>
      </c>
      <c r="BM123" s="125">
        <f>IF('Indicator Date hidden'!BN124="x","x",BM$2-'Indicator Date hidden'!BN124)</f>
        <v>3</v>
      </c>
      <c r="BN123" s="125">
        <f>IF('Indicator Date hidden'!BO124="x","x",BN$2-'Indicator Date hidden'!BO124)</f>
        <v>2</v>
      </c>
      <c r="BO123" s="125">
        <f>IF('Indicator Date hidden'!BP124="x","x",BO$2-'Indicator Date hidden'!BP124)</f>
        <v>1</v>
      </c>
      <c r="BP123" s="125">
        <f>IF('Indicator Date hidden'!BQ124="x","x",BP$2-'Indicator Date hidden'!BQ124)</f>
        <v>0</v>
      </c>
      <c r="BQ123" s="125">
        <f>IF('Indicator Date hidden'!BR124="x","x",BQ$2-'Indicator Date hidden'!BR124)</f>
        <v>0</v>
      </c>
      <c r="BR123" s="125">
        <f>IF('Indicator Date hidden'!BS124="x","x",BR$2-'Indicator Date hidden'!BS124)</f>
        <v>0</v>
      </c>
      <c r="BS123" s="125">
        <f>IF('Indicator Date hidden'!BT124="x","x",BS$2-'Indicator Date hidden'!BT124)</f>
        <v>1</v>
      </c>
      <c r="BT123" s="125">
        <f>IF('Indicator Date hidden'!BU124="x","x",BT$2-'Indicator Date hidden'!BU124)</f>
        <v>0</v>
      </c>
      <c r="BU123" s="125">
        <f>IF('Indicator Date hidden'!BV124="x","x",BU$2-'Indicator Date hidden'!BV124)</f>
        <v>0</v>
      </c>
      <c r="BV123" s="125">
        <f>IF('Indicator Date hidden'!BW124="x","x",BV$2-'Indicator Date hidden'!BW124)</f>
        <v>0</v>
      </c>
      <c r="BW123" s="125">
        <f>IF('Indicator Date hidden'!BX124="x","x",BW$2-'Indicator Date hidden'!BX124)</f>
        <v>0</v>
      </c>
      <c r="BX123" s="125">
        <f>IF('Indicator Date hidden'!BY124="x","x",BX$2-'Indicator Date hidden'!BY124)</f>
        <v>2</v>
      </c>
      <c r="BY123" s="3">
        <f t="shared" si="15"/>
        <v>34</v>
      </c>
      <c r="BZ123" s="126">
        <f t="shared" si="16"/>
        <v>0.45945945945945948</v>
      </c>
      <c r="CA123" s="3">
        <f t="shared" si="17"/>
        <v>20</v>
      </c>
      <c r="CB123" s="126">
        <f t="shared" si="18"/>
        <v>1.0422064586302076</v>
      </c>
      <c r="CC123" s="129">
        <f t="shared" si="19"/>
        <v>0</v>
      </c>
    </row>
    <row r="124" spans="1:81" x14ac:dyDescent="0.3">
      <c r="A124" t="s">
        <v>225</v>
      </c>
      <c r="B124" s="125">
        <f>IF('Indicator Date hidden'!C125="x","x",B$2-'Indicator Date hidden'!C125)</f>
        <v>0</v>
      </c>
      <c r="C124" s="125">
        <f>IF('Indicator Date hidden'!D125="x","x",C$2-'Indicator Date hidden'!D125)</f>
        <v>0</v>
      </c>
      <c r="D124" s="125">
        <f>IF('Indicator Date hidden'!E125="x","x",D$2-'Indicator Date hidden'!E125)</f>
        <v>0</v>
      </c>
      <c r="E124" s="125">
        <f>IF('Indicator Date hidden'!F125="x","x",E$2-'Indicator Date hidden'!F125)</f>
        <v>0</v>
      </c>
      <c r="F124" s="125">
        <f>IF('Indicator Date hidden'!G125="x","x",F$2-'Indicator Date hidden'!G125)</f>
        <v>0</v>
      </c>
      <c r="G124" s="125">
        <f>IF('Indicator Date hidden'!H125="x","x",G$2-'Indicator Date hidden'!H125)</f>
        <v>0</v>
      </c>
      <c r="H124" s="125">
        <f>IF('Indicator Date hidden'!I125="x","x",H$2-'Indicator Date hidden'!I125)</f>
        <v>0</v>
      </c>
      <c r="I124" s="125">
        <f>IF('Indicator Date hidden'!J125="x","x",I$2-'Indicator Date hidden'!J125)</f>
        <v>0</v>
      </c>
      <c r="J124" s="125">
        <f>IF('Indicator Date hidden'!K125="x","x",J$2-'Indicator Date hidden'!K125)</f>
        <v>0</v>
      </c>
      <c r="K124" s="125">
        <f>IF('Indicator Date hidden'!L125="x","x",K$2-'Indicator Date hidden'!L125)</f>
        <v>0</v>
      </c>
      <c r="L124" s="125">
        <f>IF('Indicator Date hidden'!M125="x","x",L$2-'Indicator Date hidden'!M125)</f>
        <v>0</v>
      </c>
      <c r="M124" s="125">
        <f>IF('Indicator Date hidden'!N125="x","x",M$2-'Indicator Date hidden'!N125)</f>
        <v>0</v>
      </c>
      <c r="N124" s="125">
        <f>IF('Indicator Date hidden'!O125="x","x",N$2-'Indicator Date hidden'!O125)</f>
        <v>0</v>
      </c>
      <c r="O124" s="125">
        <f>IF('Indicator Date hidden'!P125="x","x",O$2-'Indicator Date hidden'!P125)</f>
        <v>0</v>
      </c>
      <c r="P124" s="125">
        <f>IF('Indicator Date hidden'!Q125="x","x",P$2-'Indicator Date hidden'!Q125)</f>
        <v>0</v>
      </c>
      <c r="Q124" s="125">
        <f>IF('Indicator Date hidden'!R125="x","x",Q$2-'Indicator Date hidden'!R125)</f>
        <v>0</v>
      </c>
      <c r="R124" s="125">
        <f>IF('Indicator Date hidden'!S125="x","x",R$2-'Indicator Date hidden'!S125)</f>
        <v>0</v>
      </c>
      <c r="S124" s="125">
        <f>IF('Indicator Date hidden'!T125="x","x",S$2-'Indicator Date hidden'!T125)</f>
        <v>0</v>
      </c>
      <c r="T124" s="125">
        <f>IF('Indicator Date hidden'!U125="x","x",T$2-'Indicator Date hidden'!U125)</f>
        <v>0</v>
      </c>
      <c r="U124" s="125">
        <f>IF('Indicator Date hidden'!V125="x","x",U$2-'Indicator Date hidden'!V125)</f>
        <v>0</v>
      </c>
      <c r="V124" s="125">
        <f>IF('Indicator Date hidden'!W125="x","x",V$2-'Indicator Date hidden'!W125)</f>
        <v>0</v>
      </c>
      <c r="W124" s="125">
        <f>IF('Indicator Date hidden'!X125="x","x",W$2-'Indicator Date hidden'!X125)</f>
        <v>0</v>
      </c>
      <c r="X124" s="125">
        <f>IF('Indicator Date hidden'!Y125="x","x",X$2-'Indicator Date hidden'!Y125)</f>
        <v>0</v>
      </c>
      <c r="Y124" s="125">
        <f>IF('Indicator Date hidden'!Z125="x","x",Y$2-'Indicator Date hidden'!Z125)</f>
        <v>0</v>
      </c>
      <c r="Z124" s="125">
        <f>IF('Indicator Date hidden'!AA125="x","x",Z$2-'Indicator Date hidden'!AA125)</f>
        <v>5</v>
      </c>
      <c r="AA124" s="125">
        <f>IF('Indicator Date hidden'!AB125="x","x",AA$2-'Indicator Date hidden'!AB125)</f>
        <v>0</v>
      </c>
      <c r="AB124" s="125" t="str">
        <f>IF('Indicator Date hidden'!AC125="x","x",AB$2-'Indicator Date hidden'!AC125)</f>
        <v>x</v>
      </c>
      <c r="AC124" s="125">
        <f>IF('Indicator Date hidden'!AD125="x","x",AC$2-'Indicator Date hidden'!AD125)</f>
        <v>0</v>
      </c>
      <c r="AD124" s="125">
        <f>IF('Indicator Date hidden'!AE125="x","x",AD$2-'Indicator Date hidden'!AE125)</f>
        <v>0</v>
      </c>
      <c r="AE124" s="125" t="str">
        <f>IF('Indicator Date hidden'!AF125="x","x",AE$2-'Indicator Date hidden'!AF125)</f>
        <v>x</v>
      </c>
      <c r="AF124" s="125">
        <f>IF('Indicator Date hidden'!AG125="x","x",AF$2-'Indicator Date hidden'!AG125)</f>
        <v>0</v>
      </c>
      <c r="AG124" s="125">
        <f>IF('Indicator Date hidden'!AH125="x","x",AG$2-'Indicator Date hidden'!AH125)</f>
        <v>0</v>
      </c>
      <c r="AH124" s="125">
        <f>IF('Indicator Date hidden'!AI125="x","x",AH$2-'Indicator Date hidden'!AI125)</f>
        <v>0</v>
      </c>
      <c r="AI124" s="125">
        <f>IF('Indicator Date hidden'!AJ125="x","x",AI$2-'Indicator Date hidden'!AJ125)</f>
        <v>1</v>
      </c>
      <c r="AJ124" s="125">
        <f>IF('Indicator Date hidden'!AK125="x","x",AJ$2-'Indicator Date hidden'!AK125)</f>
        <v>1</v>
      </c>
      <c r="AK124" s="125">
        <f>IF('Indicator Date hidden'!AL125="x","x",AK$2-'Indicator Date hidden'!AL125)</f>
        <v>1</v>
      </c>
      <c r="AL124" s="125" t="str">
        <f>IF('Indicator Date hidden'!AM125="x","x",AL$2-'Indicator Date hidden'!AM125)</f>
        <v>x</v>
      </c>
      <c r="AM124" s="125">
        <f>IF('Indicator Date hidden'!AN125="x","x",AM$2-'Indicator Date hidden'!AN125)</f>
        <v>1</v>
      </c>
      <c r="AN124" s="125">
        <f>IF('Indicator Date hidden'!AO125="x","x",AN$2-'Indicator Date hidden'!AO125)</f>
        <v>1</v>
      </c>
      <c r="AO124" s="125">
        <f>IF('Indicator Date hidden'!AP125="x","x",AO$2-'Indicator Date hidden'!AP125)</f>
        <v>1</v>
      </c>
      <c r="AP124" s="125" t="str">
        <f>IF('Indicator Date hidden'!AQ125="x","x",AP$2-'Indicator Date hidden'!AQ125)</f>
        <v>x</v>
      </c>
      <c r="AQ124" s="125">
        <f>IF('Indicator Date hidden'!AR125="x","x",AQ$2-'Indicator Date hidden'!AR125)</f>
        <v>0</v>
      </c>
      <c r="AR124" s="125">
        <f>IF('Indicator Date hidden'!AS125="x","x",AR$2-'Indicator Date hidden'!AS125)</f>
        <v>3</v>
      </c>
      <c r="AS124" s="125" t="str">
        <f>IF('Indicator Date hidden'!AT125="x","x",AS$2-'Indicator Date hidden'!AT125)</f>
        <v>x</v>
      </c>
      <c r="AT124" s="125">
        <f>IF('Indicator Date hidden'!AU125="x","x",AT$2-'Indicator Date hidden'!AU125)</f>
        <v>0</v>
      </c>
      <c r="AU124" s="125">
        <f>IF('Indicator Date hidden'!AV125="x","x",AU$2-'Indicator Date hidden'!AV125)</f>
        <v>0</v>
      </c>
      <c r="AV124" s="125">
        <f>IF('Indicator Date hidden'!AW125="x","x",AV$2-'Indicator Date hidden'!AW125)</f>
        <v>0</v>
      </c>
      <c r="AW124" s="125" t="str">
        <f>IF('Indicator Date hidden'!AX125="x","x",AW$2-'Indicator Date hidden'!AX125)</f>
        <v>x</v>
      </c>
      <c r="AX124" s="125">
        <f>IF('Indicator Date hidden'!AY125="x","x",AX$2-'Indicator Date hidden'!AY125)</f>
        <v>0</v>
      </c>
      <c r="AY124" s="125">
        <f>IF('Indicator Date hidden'!AZ125="x","x",AY$2-'Indicator Date hidden'!AZ125)</f>
        <v>1</v>
      </c>
      <c r="AZ124" s="125">
        <f>IF('Indicator Date hidden'!BA125="x","x",AZ$2-'Indicator Date hidden'!BA125)</f>
        <v>2</v>
      </c>
      <c r="BA124" s="125">
        <f>IF('Indicator Date hidden'!BB125="x","x",BA$2-'Indicator Date hidden'!BB125)</f>
        <v>0</v>
      </c>
      <c r="BB124" s="125">
        <f>IF('Indicator Date hidden'!BC125="x","x",BB$2-'Indicator Date hidden'!BC125)</f>
        <v>0</v>
      </c>
      <c r="BC124" s="125">
        <f>IF('Indicator Date hidden'!BD125="x","x",BC$2-'Indicator Date hidden'!BD125)</f>
        <v>0</v>
      </c>
      <c r="BD124" s="125" t="str">
        <f>IF('Indicator Date hidden'!BE125="x","x",BD$2-'Indicator Date hidden'!BE125)</f>
        <v>x</v>
      </c>
      <c r="BE124" s="125">
        <f>IF('Indicator Date hidden'!BF125="x","x",BE$2-'Indicator Date hidden'!BF125)</f>
        <v>2</v>
      </c>
      <c r="BF124" s="125">
        <f>IF('Indicator Date hidden'!BG125="x","x",BF$2-'Indicator Date hidden'!BG125)</f>
        <v>0</v>
      </c>
      <c r="BG124" s="125">
        <f>IF('Indicator Date hidden'!BH125="x","x",BG$2-'Indicator Date hidden'!BH125)</f>
        <v>0</v>
      </c>
      <c r="BH124" s="125">
        <f>IF('Indicator Date hidden'!BI125="x","x",BH$2-'Indicator Date hidden'!BI125)</f>
        <v>0</v>
      </c>
      <c r="BI124" s="125">
        <f>IF('Indicator Date hidden'!BJ125="x","x",BI$2-'Indicator Date hidden'!BJ125)</f>
        <v>0</v>
      </c>
      <c r="BJ124" s="125">
        <f>IF('Indicator Date hidden'!BK125="x","x",BJ$2-'Indicator Date hidden'!BK125)</f>
        <v>1</v>
      </c>
      <c r="BK124" s="125">
        <f>IF('Indicator Date hidden'!BL125="x","x",BK$2-'Indicator Date hidden'!BL125)</f>
        <v>1</v>
      </c>
      <c r="BL124" s="125">
        <f>IF('Indicator Date hidden'!BM125="x","x",BL$2-'Indicator Date hidden'!BM125)</f>
        <v>0</v>
      </c>
      <c r="BM124" s="125" t="str">
        <f>IF('Indicator Date hidden'!BN125="x","x",BM$2-'Indicator Date hidden'!BN125)</f>
        <v>x</v>
      </c>
      <c r="BN124" s="125">
        <f>IF('Indicator Date hidden'!BO125="x","x",BN$2-'Indicator Date hidden'!BO125)</f>
        <v>2</v>
      </c>
      <c r="BO124" s="125">
        <f>IF('Indicator Date hidden'!BP125="x","x",BO$2-'Indicator Date hidden'!BP125)</f>
        <v>1</v>
      </c>
      <c r="BP124" s="125">
        <f>IF('Indicator Date hidden'!BQ125="x","x",BP$2-'Indicator Date hidden'!BQ125)</f>
        <v>0</v>
      </c>
      <c r="BQ124" s="125">
        <f>IF('Indicator Date hidden'!BR125="x","x",BQ$2-'Indicator Date hidden'!BR125)</f>
        <v>0</v>
      </c>
      <c r="BR124" s="125">
        <f>IF('Indicator Date hidden'!BS125="x","x",BR$2-'Indicator Date hidden'!BS125)</f>
        <v>0</v>
      </c>
      <c r="BS124" s="125">
        <f>IF('Indicator Date hidden'!BT125="x","x",BS$2-'Indicator Date hidden'!BT125)</f>
        <v>2</v>
      </c>
      <c r="BT124" s="125">
        <f>IF('Indicator Date hidden'!BU125="x","x",BT$2-'Indicator Date hidden'!BU125)</f>
        <v>0</v>
      </c>
      <c r="BU124" s="125">
        <f>IF('Indicator Date hidden'!BV125="x","x",BU$2-'Indicator Date hidden'!BV125)</f>
        <v>0</v>
      </c>
      <c r="BV124" s="125">
        <f>IF('Indicator Date hidden'!BW125="x","x",BV$2-'Indicator Date hidden'!BW125)</f>
        <v>0</v>
      </c>
      <c r="BW124" s="125">
        <f>IF('Indicator Date hidden'!BX125="x","x",BW$2-'Indicator Date hidden'!BX125)</f>
        <v>0</v>
      </c>
      <c r="BX124" s="125">
        <f>IF('Indicator Date hidden'!BY125="x","x",BX$2-'Indicator Date hidden'!BY125)</f>
        <v>2</v>
      </c>
      <c r="BY124" s="3">
        <f t="shared" si="15"/>
        <v>28</v>
      </c>
      <c r="BZ124" s="126">
        <f t="shared" si="16"/>
        <v>0.41791044776119401</v>
      </c>
      <c r="CA124" s="3">
        <f t="shared" si="17"/>
        <v>17</v>
      </c>
      <c r="CB124" s="126">
        <f t="shared" si="18"/>
        <v>0.88350140817604428</v>
      </c>
      <c r="CC124" s="129">
        <f t="shared" si="19"/>
        <v>0</v>
      </c>
    </row>
    <row r="125" spans="1:81" x14ac:dyDescent="0.3">
      <c r="A125" t="s">
        <v>227</v>
      </c>
      <c r="B125" s="125">
        <f>IF('Indicator Date hidden'!C126="x","x",B$2-'Indicator Date hidden'!C126)</f>
        <v>0</v>
      </c>
      <c r="C125" s="125">
        <f>IF('Indicator Date hidden'!D126="x","x",C$2-'Indicator Date hidden'!D126)</f>
        <v>0</v>
      </c>
      <c r="D125" s="125">
        <f>IF('Indicator Date hidden'!E126="x","x",D$2-'Indicator Date hidden'!E126)</f>
        <v>0</v>
      </c>
      <c r="E125" s="125">
        <f>IF('Indicator Date hidden'!F126="x","x",E$2-'Indicator Date hidden'!F126)</f>
        <v>0</v>
      </c>
      <c r="F125" s="125">
        <f>IF('Indicator Date hidden'!G126="x","x",F$2-'Indicator Date hidden'!G126)</f>
        <v>0</v>
      </c>
      <c r="G125" s="125">
        <f>IF('Indicator Date hidden'!H126="x","x",G$2-'Indicator Date hidden'!H126)</f>
        <v>0</v>
      </c>
      <c r="H125" s="125">
        <f>IF('Indicator Date hidden'!I126="x","x",H$2-'Indicator Date hidden'!I126)</f>
        <v>0</v>
      </c>
      <c r="I125" s="125">
        <f>IF('Indicator Date hidden'!J126="x","x",I$2-'Indicator Date hidden'!J126)</f>
        <v>0</v>
      </c>
      <c r="J125" s="125">
        <f>IF('Indicator Date hidden'!K126="x","x",J$2-'Indicator Date hidden'!K126)</f>
        <v>0</v>
      </c>
      <c r="K125" s="125">
        <f>IF('Indicator Date hidden'!L126="x","x",K$2-'Indicator Date hidden'!L126)</f>
        <v>0</v>
      </c>
      <c r="L125" s="125">
        <f>IF('Indicator Date hidden'!M126="x","x",L$2-'Indicator Date hidden'!M126)</f>
        <v>0</v>
      </c>
      <c r="M125" s="125">
        <f>IF('Indicator Date hidden'!N126="x","x",M$2-'Indicator Date hidden'!N126)</f>
        <v>0</v>
      </c>
      <c r="N125" s="125">
        <f>IF('Indicator Date hidden'!O126="x","x",N$2-'Indicator Date hidden'!O126)</f>
        <v>0</v>
      </c>
      <c r="O125" s="125">
        <f>IF('Indicator Date hidden'!P126="x","x",O$2-'Indicator Date hidden'!P126)</f>
        <v>0</v>
      </c>
      <c r="P125" s="125">
        <f>IF('Indicator Date hidden'!Q126="x","x",P$2-'Indicator Date hidden'!Q126)</f>
        <v>0</v>
      </c>
      <c r="Q125" s="125">
        <f>IF('Indicator Date hidden'!R126="x","x",Q$2-'Indicator Date hidden'!R126)</f>
        <v>0</v>
      </c>
      <c r="R125" s="125">
        <f>IF('Indicator Date hidden'!S126="x","x",R$2-'Indicator Date hidden'!S126)</f>
        <v>0</v>
      </c>
      <c r="S125" s="125">
        <f>IF('Indicator Date hidden'!T126="x","x",S$2-'Indicator Date hidden'!T126)</f>
        <v>0</v>
      </c>
      <c r="T125" s="125">
        <f>IF('Indicator Date hidden'!U126="x","x",T$2-'Indicator Date hidden'!U126)</f>
        <v>0</v>
      </c>
      <c r="U125" s="125">
        <f>IF('Indicator Date hidden'!V126="x","x",U$2-'Indicator Date hidden'!V126)</f>
        <v>0</v>
      </c>
      <c r="V125" s="125">
        <f>IF('Indicator Date hidden'!W126="x","x",V$2-'Indicator Date hidden'!W126)</f>
        <v>0</v>
      </c>
      <c r="W125" s="125">
        <f>IF('Indicator Date hidden'!X126="x","x",W$2-'Indicator Date hidden'!X126)</f>
        <v>0</v>
      </c>
      <c r="X125" s="125">
        <f>IF('Indicator Date hidden'!Y126="x","x",X$2-'Indicator Date hidden'!Y126)</f>
        <v>0</v>
      </c>
      <c r="Y125" s="125">
        <f>IF('Indicator Date hidden'!Z126="x","x",Y$2-'Indicator Date hidden'!Z126)</f>
        <v>0</v>
      </c>
      <c r="Z125" s="125">
        <f>IF('Indicator Date hidden'!AA126="x","x",Z$2-'Indicator Date hidden'!AA126)</f>
        <v>10</v>
      </c>
      <c r="AA125" s="125">
        <f>IF('Indicator Date hidden'!AB126="x","x",AA$2-'Indicator Date hidden'!AB126)</f>
        <v>0</v>
      </c>
      <c r="AB125" s="125" t="str">
        <f>IF('Indicator Date hidden'!AC126="x","x",AB$2-'Indicator Date hidden'!AC126)</f>
        <v>x</v>
      </c>
      <c r="AC125" s="125">
        <f>IF('Indicator Date hidden'!AD126="x","x",AC$2-'Indicator Date hidden'!AD126)</f>
        <v>0</v>
      </c>
      <c r="AD125" s="125">
        <f>IF('Indicator Date hidden'!AE126="x","x",AD$2-'Indicator Date hidden'!AE126)</f>
        <v>0</v>
      </c>
      <c r="AE125" s="125" t="str">
        <f>IF('Indicator Date hidden'!AF126="x","x",AE$2-'Indicator Date hidden'!AF126)</f>
        <v>x</v>
      </c>
      <c r="AF125" s="125">
        <f>IF('Indicator Date hidden'!AG126="x","x",AF$2-'Indicator Date hidden'!AG126)</f>
        <v>0</v>
      </c>
      <c r="AG125" s="125">
        <f>IF('Indicator Date hidden'!AH126="x","x",AG$2-'Indicator Date hidden'!AH126)</f>
        <v>0</v>
      </c>
      <c r="AH125" s="125">
        <f>IF('Indicator Date hidden'!AI126="x","x",AH$2-'Indicator Date hidden'!AI126)</f>
        <v>0</v>
      </c>
      <c r="AI125" s="125">
        <f>IF('Indicator Date hidden'!AJ126="x","x",AI$2-'Indicator Date hidden'!AJ126)</f>
        <v>1</v>
      </c>
      <c r="AJ125" s="125">
        <f>IF('Indicator Date hidden'!AK126="x","x",AJ$2-'Indicator Date hidden'!AK126)</f>
        <v>1</v>
      </c>
      <c r="AK125" s="125">
        <f>IF('Indicator Date hidden'!AL126="x","x",AK$2-'Indicator Date hidden'!AL126)</f>
        <v>1</v>
      </c>
      <c r="AL125" s="125" t="str">
        <f>IF('Indicator Date hidden'!AM126="x","x",AL$2-'Indicator Date hidden'!AM126)</f>
        <v>x</v>
      </c>
      <c r="AM125" s="125">
        <f>IF('Indicator Date hidden'!AN126="x","x",AM$2-'Indicator Date hidden'!AN126)</f>
        <v>1</v>
      </c>
      <c r="AN125" s="125">
        <f>IF('Indicator Date hidden'!AO126="x","x",AN$2-'Indicator Date hidden'!AO126)</f>
        <v>1</v>
      </c>
      <c r="AO125" s="125">
        <f>IF('Indicator Date hidden'!AP126="x","x",AO$2-'Indicator Date hidden'!AP126)</f>
        <v>1</v>
      </c>
      <c r="AP125" s="125" t="str">
        <f>IF('Indicator Date hidden'!AQ126="x","x",AP$2-'Indicator Date hidden'!AQ126)</f>
        <v>x</v>
      </c>
      <c r="AQ125" s="125">
        <f>IF('Indicator Date hidden'!AR126="x","x",AQ$2-'Indicator Date hidden'!AR126)</f>
        <v>0</v>
      </c>
      <c r="AR125" s="125">
        <f>IF('Indicator Date hidden'!AS126="x","x",AR$2-'Indicator Date hidden'!AS126)</f>
        <v>3</v>
      </c>
      <c r="AS125" s="125" t="str">
        <f>IF('Indicator Date hidden'!AT126="x","x",AS$2-'Indicator Date hidden'!AT126)</f>
        <v>x</v>
      </c>
      <c r="AT125" s="125">
        <f>IF('Indicator Date hidden'!AU126="x","x",AT$2-'Indicator Date hidden'!AU126)</f>
        <v>0</v>
      </c>
      <c r="AU125" s="125">
        <f>IF('Indicator Date hidden'!AV126="x","x",AU$2-'Indicator Date hidden'!AV126)</f>
        <v>0</v>
      </c>
      <c r="AV125" s="125" t="str">
        <f>IF('Indicator Date hidden'!AW126="x","x",AV$2-'Indicator Date hidden'!AW126)</f>
        <v>x</v>
      </c>
      <c r="AW125" s="125" t="str">
        <f>IF('Indicator Date hidden'!AX126="x","x",AW$2-'Indicator Date hidden'!AX126)</f>
        <v>x</v>
      </c>
      <c r="AX125" s="125">
        <f>IF('Indicator Date hidden'!AY126="x","x",AX$2-'Indicator Date hidden'!AY126)</f>
        <v>0</v>
      </c>
      <c r="AY125" s="125">
        <f>IF('Indicator Date hidden'!AZ126="x","x",AY$2-'Indicator Date hidden'!AZ126)</f>
        <v>1</v>
      </c>
      <c r="AZ125" s="125" t="str">
        <f>IF('Indicator Date hidden'!BA126="x","x",AZ$2-'Indicator Date hidden'!BA126)</f>
        <v>x</v>
      </c>
      <c r="BA125" s="125">
        <f>IF('Indicator Date hidden'!BB126="x","x",BA$2-'Indicator Date hidden'!BB126)</f>
        <v>0</v>
      </c>
      <c r="BB125" s="125">
        <f>IF('Indicator Date hidden'!BC126="x","x",BB$2-'Indicator Date hidden'!BC126)</f>
        <v>0</v>
      </c>
      <c r="BC125" s="125">
        <f>IF('Indicator Date hidden'!BD126="x","x",BC$2-'Indicator Date hidden'!BD126)</f>
        <v>0</v>
      </c>
      <c r="BD125" s="125" t="str">
        <f>IF('Indicator Date hidden'!BE126="x","x",BD$2-'Indicator Date hidden'!BE126)</f>
        <v>x</v>
      </c>
      <c r="BE125" s="125">
        <f>IF('Indicator Date hidden'!BF126="x","x",BE$2-'Indicator Date hidden'!BF126)</f>
        <v>2</v>
      </c>
      <c r="BF125" s="125">
        <f>IF('Indicator Date hidden'!BG126="x","x",BF$2-'Indicator Date hidden'!BG126)</f>
        <v>0</v>
      </c>
      <c r="BG125" s="125">
        <f>IF('Indicator Date hidden'!BH126="x","x",BG$2-'Indicator Date hidden'!BH126)</f>
        <v>0</v>
      </c>
      <c r="BH125" s="125">
        <f>IF('Indicator Date hidden'!BI126="x","x",BH$2-'Indicator Date hidden'!BI126)</f>
        <v>0</v>
      </c>
      <c r="BI125" s="125">
        <f>IF('Indicator Date hidden'!BJ126="x","x",BI$2-'Indicator Date hidden'!BJ126)</f>
        <v>0</v>
      </c>
      <c r="BJ125" s="125">
        <f>IF('Indicator Date hidden'!BK126="x","x",BJ$2-'Indicator Date hidden'!BK126)</f>
        <v>1</v>
      </c>
      <c r="BK125" s="125">
        <f>IF('Indicator Date hidden'!BL126="x","x",BK$2-'Indicator Date hidden'!BL126)</f>
        <v>1</v>
      </c>
      <c r="BL125" s="125">
        <f>IF('Indicator Date hidden'!BM126="x","x",BL$2-'Indicator Date hidden'!BM126)</f>
        <v>0</v>
      </c>
      <c r="BM125" s="125" t="str">
        <f>IF('Indicator Date hidden'!BN126="x","x",BM$2-'Indicator Date hidden'!BN126)</f>
        <v>x</v>
      </c>
      <c r="BN125" s="125">
        <f>IF('Indicator Date hidden'!BO126="x","x",BN$2-'Indicator Date hidden'!BO126)</f>
        <v>2</v>
      </c>
      <c r="BO125" s="125">
        <f>IF('Indicator Date hidden'!BP126="x","x",BO$2-'Indicator Date hidden'!BP126)</f>
        <v>1</v>
      </c>
      <c r="BP125" s="125">
        <f>IF('Indicator Date hidden'!BQ126="x","x",BP$2-'Indicator Date hidden'!BQ126)</f>
        <v>0</v>
      </c>
      <c r="BQ125" s="125">
        <f>IF('Indicator Date hidden'!BR126="x","x",BQ$2-'Indicator Date hidden'!BR126)</f>
        <v>0</v>
      </c>
      <c r="BR125" s="125">
        <f>IF('Indicator Date hidden'!BS126="x","x",BR$2-'Indicator Date hidden'!BS126)</f>
        <v>0</v>
      </c>
      <c r="BS125" s="125">
        <f>IF('Indicator Date hidden'!BT126="x","x",BS$2-'Indicator Date hidden'!BT126)</f>
        <v>2</v>
      </c>
      <c r="BT125" s="125">
        <f>IF('Indicator Date hidden'!BU126="x","x",BT$2-'Indicator Date hidden'!BU126)</f>
        <v>0</v>
      </c>
      <c r="BU125" s="125">
        <f>IF('Indicator Date hidden'!BV126="x","x",BU$2-'Indicator Date hidden'!BV126)</f>
        <v>0</v>
      </c>
      <c r="BV125" s="125">
        <f>IF('Indicator Date hidden'!BW126="x","x",BV$2-'Indicator Date hidden'!BW126)</f>
        <v>0</v>
      </c>
      <c r="BW125" s="125">
        <f>IF('Indicator Date hidden'!BX126="x","x",BW$2-'Indicator Date hidden'!BX126)</f>
        <v>0</v>
      </c>
      <c r="BX125" s="125">
        <f>IF('Indicator Date hidden'!BY126="x","x",BX$2-'Indicator Date hidden'!BY126)</f>
        <v>2</v>
      </c>
      <c r="BY125" s="3">
        <f t="shared" si="15"/>
        <v>31</v>
      </c>
      <c r="BZ125" s="126">
        <f t="shared" si="16"/>
        <v>0.47692307692307695</v>
      </c>
      <c r="CA125" s="3">
        <f t="shared" si="17"/>
        <v>16</v>
      </c>
      <c r="CB125" s="126">
        <f t="shared" si="18"/>
        <v>1.3599512695759735</v>
      </c>
      <c r="CC125" s="129">
        <f t="shared" si="19"/>
        <v>0</v>
      </c>
    </row>
    <row r="126" spans="1:81" x14ac:dyDescent="0.3">
      <c r="A126" t="s">
        <v>229</v>
      </c>
      <c r="B126" s="125">
        <f>IF('Indicator Date hidden'!C127="x","x",B$2-'Indicator Date hidden'!C127)</f>
        <v>0</v>
      </c>
      <c r="C126" s="125">
        <f>IF('Indicator Date hidden'!D127="x","x",C$2-'Indicator Date hidden'!D127)</f>
        <v>0</v>
      </c>
      <c r="D126" s="125">
        <f>IF('Indicator Date hidden'!E127="x","x",D$2-'Indicator Date hidden'!E127)</f>
        <v>0</v>
      </c>
      <c r="E126" s="125">
        <f>IF('Indicator Date hidden'!F127="x","x",E$2-'Indicator Date hidden'!F127)</f>
        <v>0</v>
      </c>
      <c r="F126" s="125">
        <f>IF('Indicator Date hidden'!G127="x","x",F$2-'Indicator Date hidden'!G127)</f>
        <v>0</v>
      </c>
      <c r="G126" s="125">
        <f>IF('Indicator Date hidden'!H127="x","x",G$2-'Indicator Date hidden'!H127)</f>
        <v>0</v>
      </c>
      <c r="H126" s="125">
        <f>IF('Indicator Date hidden'!I127="x","x",H$2-'Indicator Date hidden'!I127)</f>
        <v>0</v>
      </c>
      <c r="I126" s="125">
        <f>IF('Indicator Date hidden'!J127="x","x",I$2-'Indicator Date hidden'!J127)</f>
        <v>0</v>
      </c>
      <c r="J126" s="125">
        <f>IF('Indicator Date hidden'!K127="x","x",J$2-'Indicator Date hidden'!K127)</f>
        <v>0</v>
      </c>
      <c r="K126" s="125">
        <f>IF('Indicator Date hidden'!L127="x","x",K$2-'Indicator Date hidden'!L127)</f>
        <v>0</v>
      </c>
      <c r="L126" s="125">
        <f>IF('Indicator Date hidden'!M127="x","x",L$2-'Indicator Date hidden'!M127)</f>
        <v>0</v>
      </c>
      <c r="M126" s="125">
        <f>IF('Indicator Date hidden'!N127="x","x",M$2-'Indicator Date hidden'!N127)</f>
        <v>0</v>
      </c>
      <c r="N126" s="125">
        <f>IF('Indicator Date hidden'!O127="x","x",N$2-'Indicator Date hidden'!O127)</f>
        <v>0</v>
      </c>
      <c r="O126" s="125">
        <f>IF('Indicator Date hidden'!P127="x","x",O$2-'Indicator Date hidden'!P127)</f>
        <v>0</v>
      </c>
      <c r="P126" s="125">
        <f>IF('Indicator Date hidden'!Q127="x","x",P$2-'Indicator Date hidden'!Q127)</f>
        <v>0</v>
      </c>
      <c r="Q126" s="125">
        <f>IF('Indicator Date hidden'!R127="x","x",Q$2-'Indicator Date hidden'!R127)</f>
        <v>0</v>
      </c>
      <c r="R126" s="125">
        <f>IF('Indicator Date hidden'!S127="x","x",R$2-'Indicator Date hidden'!S127)</f>
        <v>0</v>
      </c>
      <c r="S126" s="125">
        <f>IF('Indicator Date hidden'!T127="x","x",S$2-'Indicator Date hidden'!T127)</f>
        <v>0</v>
      </c>
      <c r="T126" s="125">
        <f>IF('Indicator Date hidden'!U127="x","x",T$2-'Indicator Date hidden'!U127)</f>
        <v>0</v>
      </c>
      <c r="U126" s="125">
        <f>IF('Indicator Date hidden'!V127="x","x",U$2-'Indicator Date hidden'!V127)</f>
        <v>0</v>
      </c>
      <c r="V126" s="125">
        <f>IF('Indicator Date hidden'!W127="x","x",V$2-'Indicator Date hidden'!W127)</f>
        <v>0</v>
      </c>
      <c r="W126" s="125">
        <f>IF('Indicator Date hidden'!X127="x","x",W$2-'Indicator Date hidden'!X127)</f>
        <v>0</v>
      </c>
      <c r="X126" s="125">
        <f>IF('Indicator Date hidden'!Y127="x","x",X$2-'Indicator Date hidden'!Y127)</f>
        <v>0</v>
      </c>
      <c r="Y126" s="125">
        <f>IF('Indicator Date hidden'!Z127="x","x",Y$2-'Indicator Date hidden'!Z127)</f>
        <v>0</v>
      </c>
      <c r="Z126" s="125" t="str">
        <f>IF('Indicator Date hidden'!AA127="x","x",Z$2-'Indicator Date hidden'!AA127)</f>
        <v>x</v>
      </c>
      <c r="AA126" s="125">
        <f>IF('Indicator Date hidden'!AB127="x","x",AA$2-'Indicator Date hidden'!AB127)</f>
        <v>0</v>
      </c>
      <c r="AB126" s="125" t="str">
        <f>IF('Indicator Date hidden'!AC127="x","x",AB$2-'Indicator Date hidden'!AC127)</f>
        <v>x</v>
      </c>
      <c r="AC126" s="125">
        <f>IF('Indicator Date hidden'!AD127="x","x",AC$2-'Indicator Date hidden'!AD127)</f>
        <v>0</v>
      </c>
      <c r="AD126" s="125">
        <f>IF('Indicator Date hidden'!AE127="x","x",AD$2-'Indicator Date hidden'!AE127)</f>
        <v>0</v>
      </c>
      <c r="AE126" s="125">
        <f>IF('Indicator Date hidden'!AF127="x","x",AE$2-'Indicator Date hidden'!AF127)</f>
        <v>0</v>
      </c>
      <c r="AF126" s="125">
        <f>IF('Indicator Date hidden'!AG127="x","x",AF$2-'Indicator Date hidden'!AG127)</f>
        <v>0</v>
      </c>
      <c r="AG126" s="125">
        <f>IF('Indicator Date hidden'!AH127="x","x",AG$2-'Indicator Date hidden'!AH127)</f>
        <v>0</v>
      </c>
      <c r="AH126" s="125">
        <f>IF('Indicator Date hidden'!AI127="x","x",AH$2-'Indicator Date hidden'!AI127)</f>
        <v>0</v>
      </c>
      <c r="AI126" s="125">
        <f>IF('Indicator Date hidden'!AJ127="x","x",AI$2-'Indicator Date hidden'!AJ127)</f>
        <v>1</v>
      </c>
      <c r="AJ126" s="125">
        <f>IF('Indicator Date hidden'!AK127="x","x",AJ$2-'Indicator Date hidden'!AK127)</f>
        <v>1</v>
      </c>
      <c r="AK126" s="125">
        <f>IF('Indicator Date hidden'!AL127="x","x",AK$2-'Indicator Date hidden'!AL127)</f>
        <v>1</v>
      </c>
      <c r="AL126" s="125">
        <f>IF('Indicator Date hidden'!AM127="x","x",AL$2-'Indicator Date hidden'!AM127)</f>
        <v>6</v>
      </c>
      <c r="AM126" s="125">
        <f>IF('Indicator Date hidden'!AN127="x","x",AM$2-'Indicator Date hidden'!AN127)</f>
        <v>1</v>
      </c>
      <c r="AN126" s="125">
        <f>IF('Indicator Date hidden'!AO127="x","x",AN$2-'Indicator Date hidden'!AO127)</f>
        <v>1</v>
      </c>
      <c r="AO126" s="125">
        <f>IF('Indicator Date hidden'!AP127="x","x",AO$2-'Indicator Date hidden'!AP127)</f>
        <v>1</v>
      </c>
      <c r="AP126" s="125">
        <f>IF('Indicator Date hidden'!AQ127="x","x",AP$2-'Indicator Date hidden'!AQ127)</f>
        <v>1</v>
      </c>
      <c r="AQ126" s="125">
        <f>IF('Indicator Date hidden'!AR127="x","x",AQ$2-'Indicator Date hidden'!AR127)</f>
        <v>0</v>
      </c>
      <c r="AR126" s="125">
        <f>IF('Indicator Date hidden'!AS127="x","x",AR$2-'Indicator Date hidden'!AS127)</f>
        <v>3</v>
      </c>
      <c r="AS126" s="125">
        <f>IF('Indicator Date hidden'!AT127="x","x",AS$2-'Indicator Date hidden'!AT127)</f>
        <v>11</v>
      </c>
      <c r="AT126" s="125">
        <f>IF('Indicator Date hidden'!AU127="x","x",AT$2-'Indicator Date hidden'!AU127)</f>
        <v>0</v>
      </c>
      <c r="AU126" s="125">
        <f>IF('Indicator Date hidden'!AV127="x","x",AU$2-'Indicator Date hidden'!AV127)</f>
        <v>0</v>
      </c>
      <c r="AV126" s="125">
        <f>IF('Indicator Date hidden'!AW127="x","x",AV$2-'Indicator Date hidden'!AW127)</f>
        <v>0</v>
      </c>
      <c r="AW126" s="125">
        <f>IF('Indicator Date hidden'!AX127="x","x",AW$2-'Indicator Date hidden'!AX127)</f>
        <v>0</v>
      </c>
      <c r="AX126" s="125">
        <f>IF('Indicator Date hidden'!AY127="x","x",AX$2-'Indicator Date hidden'!AY127)</f>
        <v>0</v>
      </c>
      <c r="AY126" s="125">
        <f>IF('Indicator Date hidden'!AZ127="x","x",AY$2-'Indicator Date hidden'!AZ127)</f>
        <v>1</v>
      </c>
      <c r="AZ126" s="125">
        <f>IF('Indicator Date hidden'!BA127="x","x",AZ$2-'Indicator Date hidden'!BA127)</f>
        <v>3</v>
      </c>
      <c r="BA126" s="125">
        <f>IF('Indicator Date hidden'!BB127="x","x",BA$2-'Indicator Date hidden'!BB127)</f>
        <v>0</v>
      </c>
      <c r="BB126" s="125">
        <f>IF('Indicator Date hidden'!BC127="x","x",BB$2-'Indicator Date hidden'!BC127)</f>
        <v>0</v>
      </c>
      <c r="BC126" s="125">
        <f>IF('Indicator Date hidden'!BD127="x","x",BC$2-'Indicator Date hidden'!BD127)</f>
        <v>0</v>
      </c>
      <c r="BD126" s="125" t="str">
        <f>IF('Indicator Date hidden'!BE127="x","x",BD$2-'Indicator Date hidden'!BE127)</f>
        <v>x</v>
      </c>
      <c r="BE126" s="125">
        <f>IF('Indicator Date hidden'!BF127="x","x",BE$2-'Indicator Date hidden'!BF127)</f>
        <v>2</v>
      </c>
      <c r="BF126" s="125">
        <f>IF('Indicator Date hidden'!BG127="x","x",BF$2-'Indicator Date hidden'!BG127)</f>
        <v>0</v>
      </c>
      <c r="BG126" s="125">
        <f>IF('Indicator Date hidden'!BH127="x","x",BG$2-'Indicator Date hidden'!BH127)</f>
        <v>0</v>
      </c>
      <c r="BH126" s="125">
        <f>IF('Indicator Date hidden'!BI127="x","x",BH$2-'Indicator Date hidden'!BI127)</f>
        <v>0</v>
      </c>
      <c r="BI126" s="125">
        <f>IF('Indicator Date hidden'!BJ127="x","x",BI$2-'Indicator Date hidden'!BJ127)</f>
        <v>2</v>
      </c>
      <c r="BJ126" s="125">
        <f>IF('Indicator Date hidden'!BK127="x","x",BJ$2-'Indicator Date hidden'!BK127)</f>
        <v>1</v>
      </c>
      <c r="BK126" s="125">
        <f>IF('Indicator Date hidden'!BL127="x","x",BK$2-'Indicator Date hidden'!BL127)</f>
        <v>1</v>
      </c>
      <c r="BL126" s="125">
        <f>IF('Indicator Date hidden'!BM127="x","x",BL$2-'Indicator Date hidden'!BM127)</f>
        <v>0</v>
      </c>
      <c r="BM126" s="125">
        <f>IF('Indicator Date hidden'!BN127="x","x",BM$2-'Indicator Date hidden'!BN127)</f>
        <v>3</v>
      </c>
      <c r="BN126" s="125">
        <f>IF('Indicator Date hidden'!BO127="x","x",BN$2-'Indicator Date hidden'!BO127)</f>
        <v>2</v>
      </c>
      <c r="BO126" s="125">
        <f>IF('Indicator Date hidden'!BP127="x","x",BO$2-'Indicator Date hidden'!BP127)</f>
        <v>1</v>
      </c>
      <c r="BP126" s="125">
        <f>IF('Indicator Date hidden'!BQ127="x","x",BP$2-'Indicator Date hidden'!BQ127)</f>
        <v>0</v>
      </c>
      <c r="BQ126" s="125">
        <f>IF('Indicator Date hidden'!BR127="x","x",BQ$2-'Indicator Date hidden'!BR127)</f>
        <v>0</v>
      </c>
      <c r="BR126" s="125">
        <f>IF('Indicator Date hidden'!BS127="x","x",BR$2-'Indicator Date hidden'!BS127)</f>
        <v>0</v>
      </c>
      <c r="BS126" s="125">
        <f>IF('Indicator Date hidden'!BT127="x","x",BS$2-'Indicator Date hidden'!BT127)</f>
        <v>0</v>
      </c>
      <c r="BT126" s="125">
        <f>IF('Indicator Date hidden'!BU127="x","x",BT$2-'Indicator Date hidden'!BU127)</f>
        <v>0</v>
      </c>
      <c r="BU126" s="125">
        <f>IF('Indicator Date hidden'!BV127="x","x",BU$2-'Indicator Date hidden'!BV127)</f>
        <v>0</v>
      </c>
      <c r="BV126" s="125">
        <f>IF('Indicator Date hidden'!BW127="x","x",BV$2-'Indicator Date hidden'!BW127)</f>
        <v>0</v>
      </c>
      <c r="BW126" s="125">
        <f>IF('Indicator Date hidden'!BX127="x","x",BW$2-'Indicator Date hidden'!BX127)</f>
        <v>0</v>
      </c>
      <c r="BX126" s="125">
        <f>IF('Indicator Date hidden'!BY127="x","x",BX$2-'Indicator Date hidden'!BY127)</f>
        <v>2</v>
      </c>
      <c r="BY126" s="3">
        <f t="shared" si="15"/>
        <v>45</v>
      </c>
      <c r="BZ126" s="126">
        <f t="shared" si="16"/>
        <v>0.625</v>
      </c>
      <c r="CA126" s="3">
        <f t="shared" si="17"/>
        <v>20</v>
      </c>
      <c r="CB126" s="126">
        <f t="shared" si="18"/>
        <v>1.5937159582421063</v>
      </c>
      <c r="CC126" s="129">
        <f t="shared" si="19"/>
        <v>0</v>
      </c>
    </row>
    <row r="127" spans="1:81" x14ac:dyDescent="0.3">
      <c r="A127" t="s">
        <v>231</v>
      </c>
      <c r="B127" s="125">
        <f>IF('Indicator Date hidden'!C128="x","x",B$2-'Indicator Date hidden'!C128)</f>
        <v>0</v>
      </c>
      <c r="C127" s="125">
        <f>IF('Indicator Date hidden'!D128="x","x",C$2-'Indicator Date hidden'!D128)</f>
        <v>0</v>
      </c>
      <c r="D127" s="125">
        <f>IF('Indicator Date hidden'!E128="x","x",D$2-'Indicator Date hidden'!E128)</f>
        <v>0</v>
      </c>
      <c r="E127" s="125">
        <f>IF('Indicator Date hidden'!F128="x","x",E$2-'Indicator Date hidden'!F128)</f>
        <v>0</v>
      </c>
      <c r="F127" s="125">
        <f>IF('Indicator Date hidden'!G128="x","x",F$2-'Indicator Date hidden'!G128)</f>
        <v>0</v>
      </c>
      <c r="G127" s="125">
        <f>IF('Indicator Date hidden'!H128="x","x",G$2-'Indicator Date hidden'!H128)</f>
        <v>0</v>
      </c>
      <c r="H127" s="125">
        <f>IF('Indicator Date hidden'!I128="x","x",H$2-'Indicator Date hidden'!I128)</f>
        <v>0</v>
      </c>
      <c r="I127" s="125">
        <f>IF('Indicator Date hidden'!J128="x","x",I$2-'Indicator Date hidden'!J128)</f>
        <v>0</v>
      </c>
      <c r="J127" s="125">
        <f>IF('Indicator Date hidden'!K128="x","x",J$2-'Indicator Date hidden'!K128)</f>
        <v>0</v>
      </c>
      <c r="K127" s="125">
        <f>IF('Indicator Date hidden'!L128="x","x",K$2-'Indicator Date hidden'!L128)</f>
        <v>0</v>
      </c>
      <c r="L127" s="125">
        <f>IF('Indicator Date hidden'!M128="x","x",L$2-'Indicator Date hidden'!M128)</f>
        <v>0</v>
      </c>
      <c r="M127" s="125">
        <f>IF('Indicator Date hidden'!N128="x","x",M$2-'Indicator Date hidden'!N128)</f>
        <v>0</v>
      </c>
      <c r="N127" s="125">
        <f>IF('Indicator Date hidden'!O128="x","x",N$2-'Indicator Date hidden'!O128)</f>
        <v>0</v>
      </c>
      <c r="O127" s="125">
        <f>IF('Indicator Date hidden'!P128="x","x",O$2-'Indicator Date hidden'!P128)</f>
        <v>0</v>
      </c>
      <c r="P127" s="125">
        <f>IF('Indicator Date hidden'!Q128="x","x",P$2-'Indicator Date hidden'!Q128)</f>
        <v>0</v>
      </c>
      <c r="Q127" s="125">
        <f>IF('Indicator Date hidden'!R128="x","x",Q$2-'Indicator Date hidden'!R128)</f>
        <v>0</v>
      </c>
      <c r="R127" s="125">
        <f>IF('Indicator Date hidden'!S128="x","x",R$2-'Indicator Date hidden'!S128)</f>
        <v>0</v>
      </c>
      <c r="S127" s="125">
        <f>IF('Indicator Date hidden'!T128="x","x",S$2-'Indicator Date hidden'!T128)</f>
        <v>0</v>
      </c>
      <c r="T127" s="125">
        <f>IF('Indicator Date hidden'!U128="x","x",T$2-'Indicator Date hidden'!U128)</f>
        <v>0</v>
      </c>
      <c r="U127" s="125">
        <f>IF('Indicator Date hidden'!V128="x","x",U$2-'Indicator Date hidden'!V128)</f>
        <v>0</v>
      </c>
      <c r="V127" s="125">
        <f>IF('Indicator Date hidden'!W128="x","x",V$2-'Indicator Date hidden'!W128)</f>
        <v>0</v>
      </c>
      <c r="W127" s="125">
        <f>IF('Indicator Date hidden'!X128="x","x",W$2-'Indicator Date hidden'!X128)</f>
        <v>0</v>
      </c>
      <c r="X127" s="125">
        <f>IF('Indicator Date hidden'!Y128="x","x",X$2-'Indicator Date hidden'!Y128)</f>
        <v>0</v>
      </c>
      <c r="Y127" s="125">
        <f>IF('Indicator Date hidden'!Z128="x","x",Y$2-'Indicator Date hidden'!Z128)</f>
        <v>0</v>
      </c>
      <c r="Z127" s="125">
        <f>IF('Indicator Date hidden'!AA128="x","x",Z$2-'Indicator Date hidden'!AA128)</f>
        <v>4</v>
      </c>
      <c r="AA127" s="125">
        <f>IF('Indicator Date hidden'!AB128="x","x",AA$2-'Indicator Date hidden'!AB128)</f>
        <v>0</v>
      </c>
      <c r="AB127" s="125">
        <f>IF('Indicator Date hidden'!AC128="x","x",AB$2-'Indicator Date hidden'!AC128)</f>
        <v>7</v>
      </c>
      <c r="AC127" s="125">
        <f>IF('Indicator Date hidden'!AD128="x","x",AC$2-'Indicator Date hidden'!AD128)</f>
        <v>4</v>
      </c>
      <c r="AD127" s="125">
        <f>IF('Indicator Date hidden'!AE128="x","x",AD$2-'Indicator Date hidden'!AE128)</f>
        <v>0</v>
      </c>
      <c r="AE127" s="125">
        <f>IF('Indicator Date hidden'!AF128="x","x",AE$2-'Indicator Date hidden'!AF128)</f>
        <v>0</v>
      </c>
      <c r="AF127" s="125">
        <f>IF('Indicator Date hidden'!AG128="x","x",AF$2-'Indicator Date hidden'!AG128)</f>
        <v>0</v>
      </c>
      <c r="AG127" s="125">
        <f>IF('Indicator Date hidden'!AH128="x","x",AG$2-'Indicator Date hidden'!AH128)</f>
        <v>0</v>
      </c>
      <c r="AH127" s="125">
        <f>IF('Indicator Date hidden'!AI128="x","x",AH$2-'Indicator Date hidden'!AI128)</f>
        <v>0</v>
      </c>
      <c r="AI127" s="125">
        <f>IF('Indicator Date hidden'!AJ128="x","x",AI$2-'Indicator Date hidden'!AJ128)</f>
        <v>1</v>
      </c>
      <c r="AJ127" s="125">
        <f>IF('Indicator Date hidden'!AK128="x","x",AJ$2-'Indicator Date hidden'!AK128)</f>
        <v>1</v>
      </c>
      <c r="AK127" s="125">
        <f>IF('Indicator Date hidden'!AL128="x","x",AK$2-'Indicator Date hidden'!AL128)</f>
        <v>1</v>
      </c>
      <c r="AL127" s="125">
        <f>IF('Indicator Date hidden'!AM128="x","x",AL$2-'Indicator Date hidden'!AM128)</f>
        <v>6</v>
      </c>
      <c r="AM127" s="125">
        <f>IF('Indicator Date hidden'!AN128="x","x",AM$2-'Indicator Date hidden'!AN128)</f>
        <v>1</v>
      </c>
      <c r="AN127" s="125">
        <f>IF('Indicator Date hidden'!AO128="x","x",AN$2-'Indicator Date hidden'!AO128)</f>
        <v>1</v>
      </c>
      <c r="AO127" s="125">
        <f>IF('Indicator Date hidden'!AP128="x","x",AO$2-'Indicator Date hidden'!AP128)</f>
        <v>1</v>
      </c>
      <c r="AP127" s="125">
        <f>IF('Indicator Date hidden'!AQ128="x","x",AP$2-'Indicator Date hidden'!AQ128)</f>
        <v>1</v>
      </c>
      <c r="AQ127" s="125">
        <f>IF('Indicator Date hidden'!AR128="x","x",AQ$2-'Indicator Date hidden'!AR128)</f>
        <v>0</v>
      </c>
      <c r="AR127" s="125">
        <f>IF('Indicator Date hidden'!AS128="x","x",AR$2-'Indicator Date hidden'!AS128)</f>
        <v>3</v>
      </c>
      <c r="AS127" s="125">
        <f>IF('Indicator Date hidden'!AT128="x","x",AS$2-'Indicator Date hidden'!AT128)</f>
        <v>1</v>
      </c>
      <c r="AT127" s="125">
        <f>IF('Indicator Date hidden'!AU128="x","x",AT$2-'Indicator Date hidden'!AU128)</f>
        <v>0</v>
      </c>
      <c r="AU127" s="125">
        <f>IF('Indicator Date hidden'!AV128="x","x",AU$2-'Indicator Date hidden'!AV128)</f>
        <v>0</v>
      </c>
      <c r="AV127" s="125">
        <f>IF('Indicator Date hidden'!AW128="x","x",AV$2-'Indicator Date hidden'!AW128)</f>
        <v>0</v>
      </c>
      <c r="AW127" s="125">
        <f>IF('Indicator Date hidden'!AX128="x","x",AW$2-'Indicator Date hidden'!AX128)</f>
        <v>0</v>
      </c>
      <c r="AX127" s="125">
        <f>IF('Indicator Date hidden'!AY128="x","x",AX$2-'Indicator Date hidden'!AY128)</f>
        <v>0</v>
      </c>
      <c r="AY127" s="125">
        <f>IF('Indicator Date hidden'!AZ128="x","x",AY$2-'Indicator Date hidden'!AZ128)</f>
        <v>1</v>
      </c>
      <c r="AZ127" s="125">
        <f>IF('Indicator Date hidden'!BA128="x","x",AZ$2-'Indicator Date hidden'!BA128)</f>
        <v>3</v>
      </c>
      <c r="BA127" s="125">
        <f>IF('Indicator Date hidden'!BB128="x","x",BA$2-'Indicator Date hidden'!BB128)</f>
        <v>0</v>
      </c>
      <c r="BB127" s="125">
        <f>IF('Indicator Date hidden'!BC128="x","x",BB$2-'Indicator Date hidden'!BC128)</f>
        <v>0</v>
      </c>
      <c r="BC127" s="125">
        <f>IF('Indicator Date hidden'!BD128="x","x",BC$2-'Indicator Date hidden'!BD128)</f>
        <v>0</v>
      </c>
      <c r="BD127" s="125">
        <f>IF('Indicator Date hidden'!BE128="x","x",BD$2-'Indicator Date hidden'!BE128)</f>
        <v>2</v>
      </c>
      <c r="BE127" s="125">
        <f>IF('Indicator Date hidden'!BF128="x","x",BE$2-'Indicator Date hidden'!BF128)</f>
        <v>1</v>
      </c>
      <c r="BF127" s="125">
        <f>IF('Indicator Date hidden'!BG128="x","x",BF$2-'Indicator Date hidden'!BG128)</f>
        <v>0</v>
      </c>
      <c r="BG127" s="125">
        <f>IF('Indicator Date hidden'!BH128="x","x",BG$2-'Indicator Date hidden'!BH128)</f>
        <v>0</v>
      </c>
      <c r="BH127" s="125">
        <f>IF('Indicator Date hidden'!BI128="x","x",BH$2-'Indicator Date hidden'!BI128)</f>
        <v>0</v>
      </c>
      <c r="BI127" s="125">
        <f>IF('Indicator Date hidden'!BJ128="x","x",BI$2-'Indicator Date hidden'!BJ128)</f>
        <v>0</v>
      </c>
      <c r="BJ127" s="125">
        <f>IF('Indicator Date hidden'!BK128="x","x",BJ$2-'Indicator Date hidden'!BK128)</f>
        <v>1</v>
      </c>
      <c r="BK127" s="125">
        <f>IF('Indicator Date hidden'!BL128="x","x",BK$2-'Indicator Date hidden'!BL128)</f>
        <v>1</v>
      </c>
      <c r="BL127" s="125">
        <f>IF('Indicator Date hidden'!BM128="x","x",BL$2-'Indicator Date hidden'!BM128)</f>
        <v>0</v>
      </c>
      <c r="BM127" s="125">
        <f>IF('Indicator Date hidden'!BN128="x","x",BM$2-'Indicator Date hidden'!BN128)</f>
        <v>3</v>
      </c>
      <c r="BN127" s="125">
        <f>IF('Indicator Date hidden'!BO128="x","x",BN$2-'Indicator Date hidden'!BO128)</f>
        <v>2</v>
      </c>
      <c r="BO127" s="125">
        <f>IF('Indicator Date hidden'!BP128="x","x",BO$2-'Indicator Date hidden'!BP128)</f>
        <v>1</v>
      </c>
      <c r="BP127" s="125">
        <f>IF('Indicator Date hidden'!BQ128="x","x",BP$2-'Indicator Date hidden'!BQ128)</f>
        <v>0</v>
      </c>
      <c r="BQ127" s="125">
        <f>IF('Indicator Date hidden'!BR128="x","x",BQ$2-'Indicator Date hidden'!BR128)</f>
        <v>0</v>
      </c>
      <c r="BR127" s="125">
        <f>IF('Indicator Date hidden'!BS128="x","x",BR$2-'Indicator Date hidden'!BS128)</f>
        <v>0</v>
      </c>
      <c r="BS127" s="125">
        <f>IF('Indicator Date hidden'!BT128="x","x",BS$2-'Indicator Date hidden'!BT128)</f>
        <v>4</v>
      </c>
      <c r="BT127" s="125">
        <f>IF('Indicator Date hidden'!BU128="x","x",BT$2-'Indicator Date hidden'!BU128)</f>
        <v>0</v>
      </c>
      <c r="BU127" s="125">
        <f>IF('Indicator Date hidden'!BV128="x","x",BU$2-'Indicator Date hidden'!BV128)</f>
        <v>0</v>
      </c>
      <c r="BV127" s="125">
        <f>IF('Indicator Date hidden'!BW128="x","x",BV$2-'Indicator Date hidden'!BW128)</f>
        <v>0</v>
      </c>
      <c r="BW127" s="125">
        <f>IF('Indicator Date hidden'!BX128="x","x",BW$2-'Indicator Date hidden'!BX128)</f>
        <v>0</v>
      </c>
      <c r="BX127" s="125">
        <f>IF('Indicator Date hidden'!BY128="x","x",BX$2-'Indicator Date hidden'!BY128)</f>
        <v>2</v>
      </c>
      <c r="BY127" s="3">
        <f t="shared" si="15"/>
        <v>53</v>
      </c>
      <c r="BZ127" s="126">
        <f t="shared" si="16"/>
        <v>0.70666666666666667</v>
      </c>
      <c r="CA127" s="3">
        <f t="shared" si="17"/>
        <v>24</v>
      </c>
      <c r="CB127" s="126">
        <f t="shared" si="18"/>
        <v>1.4026007589078544</v>
      </c>
      <c r="CC127" s="129">
        <f t="shared" si="19"/>
        <v>0</v>
      </c>
    </row>
    <row r="128" spans="1:81" x14ac:dyDescent="0.3">
      <c r="A128" t="s">
        <v>233</v>
      </c>
      <c r="B128" s="125">
        <f>IF('Indicator Date hidden'!C129="x","x",B$2-'Indicator Date hidden'!C129)</f>
        <v>0</v>
      </c>
      <c r="C128" s="125">
        <f>IF('Indicator Date hidden'!D129="x","x",C$2-'Indicator Date hidden'!D129)</f>
        <v>0</v>
      </c>
      <c r="D128" s="125">
        <f>IF('Indicator Date hidden'!E129="x","x",D$2-'Indicator Date hidden'!E129)</f>
        <v>0</v>
      </c>
      <c r="E128" s="125">
        <f>IF('Indicator Date hidden'!F129="x","x",E$2-'Indicator Date hidden'!F129)</f>
        <v>0</v>
      </c>
      <c r="F128" s="125">
        <f>IF('Indicator Date hidden'!G129="x","x",F$2-'Indicator Date hidden'!G129)</f>
        <v>0</v>
      </c>
      <c r="G128" s="125">
        <f>IF('Indicator Date hidden'!H129="x","x",G$2-'Indicator Date hidden'!H129)</f>
        <v>0</v>
      </c>
      <c r="H128" s="125">
        <f>IF('Indicator Date hidden'!I129="x","x",H$2-'Indicator Date hidden'!I129)</f>
        <v>0</v>
      </c>
      <c r="I128" s="125">
        <f>IF('Indicator Date hidden'!J129="x","x",I$2-'Indicator Date hidden'!J129)</f>
        <v>0</v>
      </c>
      <c r="J128" s="125">
        <f>IF('Indicator Date hidden'!K129="x","x",J$2-'Indicator Date hidden'!K129)</f>
        <v>0</v>
      </c>
      <c r="K128" s="125">
        <f>IF('Indicator Date hidden'!L129="x","x",K$2-'Indicator Date hidden'!L129)</f>
        <v>0</v>
      </c>
      <c r="L128" s="125">
        <f>IF('Indicator Date hidden'!M129="x","x",L$2-'Indicator Date hidden'!M129)</f>
        <v>0</v>
      </c>
      <c r="M128" s="125">
        <f>IF('Indicator Date hidden'!N129="x","x",M$2-'Indicator Date hidden'!N129)</f>
        <v>0</v>
      </c>
      <c r="N128" s="125">
        <f>IF('Indicator Date hidden'!O129="x","x",N$2-'Indicator Date hidden'!O129)</f>
        <v>0</v>
      </c>
      <c r="O128" s="125">
        <f>IF('Indicator Date hidden'!P129="x","x",O$2-'Indicator Date hidden'!P129)</f>
        <v>0</v>
      </c>
      <c r="P128" s="125">
        <f>IF('Indicator Date hidden'!Q129="x","x",P$2-'Indicator Date hidden'!Q129)</f>
        <v>0</v>
      </c>
      <c r="Q128" s="125">
        <f>IF('Indicator Date hidden'!R129="x","x",Q$2-'Indicator Date hidden'!R129)</f>
        <v>0</v>
      </c>
      <c r="R128" s="125">
        <f>IF('Indicator Date hidden'!S129="x","x",R$2-'Indicator Date hidden'!S129)</f>
        <v>0</v>
      </c>
      <c r="S128" s="125">
        <f>IF('Indicator Date hidden'!T129="x","x",S$2-'Indicator Date hidden'!T129)</f>
        <v>0</v>
      </c>
      <c r="T128" s="125">
        <f>IF('Indicator Date hidden'!U129="x","x",T$2-'Indicator Date hidden'!U129)</f>
        <v>0</v>
      </c>
      <c r="U128" s="125">
        <f>IF('Indicator Date hidden'!V129="x","x",U$2-'Indicator Date hidden'!V129)</f>
        <v>0</v>
      </c>
      <c r="V128" s="125">
        <f>IF('Indicator Date hidden'!W129="x","x",V$2-'Indicator Date hidden'!W129)</f>
        <v>0</v>
      </c>
      <c r="W128" s="125">
        <f>IF('Indicator Date hidden'!X129="x","x",W$2-'Indicator Date hidden'!X129)</f>
        <v>0</v>
      </c>
      <c r="X128" s="125">
        <f>IF('Indicator Date hidden'!Y129="x","x",X$2-'Indicator Date hidden'!Y129)</f>
        <v>0</v>
      </c>
      <c r="Y128" s="125">
        <f>IF('Indicator Date hidden'!Z129="x","x",Y$2-'Indicator Date hidden'!Z129)</f>
        <v>0</v>
      </c>
      <c r="Z128" s="125">
        <f>IF('Indicator Date hidden'!AA129="x","x",Z$2-'Indicator Date hidden'!AA129)</f>
        <v>1</v>
      </c>
      <c r="AA128" s="125">
        <f>IF('Indicator Date hidden'!AB129="x","x",AA$2-'Indicator Date hidden'!AB129)</f>
        <v>0</v>
      </c>
      <c r="AB128" s="125">
        <f>IF('Indicator Date hidden'!AC129="x","x",AB$2-'Indicator Date hidden'!AC129)</f>
        <v>0</v>
      </c>
      <c r="AC128" s="125">
        <f>IF('Indicator Date hidden'!AD129="x","x",AC$2-'Indicator Date hidden'!AD129)</f>
        <v>0</v>
      </c>
      <c r="AD128" s="125">
        <f>IF('Indicator Date hidden'!AE129="x","x",AD$2-'Indicator Date hidden'!AE129)</f>
        <v>0</v>
      </c>
      <c r="AE128" s="125">
        <f>IF('Indicator Date hidden'!AF129="x","x",AE$2-'Indicator Date hidden'!AF129)</f>
        <v>0</v>
      </c>
      <c r="AF128" s="125">
        <f>IF('Indicator Date hidden'!AG129="x","x",AF$2-'Indicator Date hidden'!AG129)</f>
        <v>0</v>
      </c>
      <c r="AG128" s="125">
        <f>IF('Indicator Date hidden'!AH129="x","x",AG$2-'Indicator Date hidden'!AH129)</f>
        <v>0</v>
      </c>
      <c r="AH128" s="125">
        <f>IF('Indicator Date hidden'!AI129="x","x",AH$2-'Indicator Date hidden'!AI129)</f>
        <v>0</v>
      </c>
      <c r="AI128" s="125">
        <f>IF('Indicator Date hidden'!AJ129="x","x",AI$2-'Indicator Date hidden'!AJ129)</f>
        <v>1</v>
      </c>
      <c r="AJ128" s="125">
        <f>IF('Indicator Date hidden'!AK129="x","x",AJ$2-'Indicator Date hidden'!AK129)</f>
        <v>1</v>
      </c>
      <c r="AK128" s="125">
        <f>IF('Indicator Date hidden'!AL129="x","x",AK$2-'Indicator Date hidden'!AL129)</f>
        <v>1</v>
      </c>
      <c r="AL128" s="125">
        <f>IF('Indicator Date hidden'!AM129="x","x",AL$2-'Indicator Date hidden'!AM129)</f>
        <v>1</v>
      </c>
      <c r="AM128" s="125">
        <f>IF('Indicator Date hidden'!AN129="x","x",AM$2-'Indicator Date hidden'!AN129)</f>
        <v>1</v>
      </c>
      <c r="AN128" s="125">
        <f>IF('Indicator Date hidden'!AO129="x","x",AN$2-'Indicator Date hidden'!AO129)</f>
        <v>1</v>
      </c>
      <c r="AO128" s="125">
        <f>IF('Indicator Date hidden'!AP129="x","x",AO$2-'Indicator Date hidden'!AP129)</f>
        <v>1</v>
      </c>
      <c r="AP128" s="125">
        <f>IF('Indicator Date hidden'!AQ129="x","x",AP$2-'Indicator Date hidden'!AQ129)</f>
        <v>1</v>
      </c>
      <c r="AQ128" s="125">
        <f>IF('Indicator Date hidden'!AR129="x","x",AQ$2-'Indicator Date hidden'!AR129)</f>
        <v>0</v>
      </c>
      <c r="AR128" s="125">
        <f>IF('Indicator Date hidden'!AS129="x","x",AR$2-'Indicator Date hidden'!AS129)</f>
        <v>3</v>
      </c>
      <c r="AS128" s="125">
        <f>IF('Indicator Date hidden'!AT129="x","x",AS$2-'Indicator Date hidden'!AT129)</f>
        <v>1</v>
      </c>
      <c r="AT128" s="125">
        <f>IF('Indicator Date hidden'!AU129="x","x",AT$2-'Indicator Date hidden'!AU129)</f>
        <v>0</v>
      </c>
      <c r="AU128" s="125">
        <f>IF('Indicator Date hidden'!AV129="x","x",AU$2-'Indicator Date hidden'!AV129)</f>
        <v>0</v>
      </c>
      <c r="AV128" s="125" t="str">
        <f>IF('Indicator Date hidden'!AW129="x","x",AV$2-'Indicator Date hidden'!AW129)</f>
        <v>x</v>
      </c>
      <c r="AW128" s="125">
        <f>IF('Indicator Date hidden'!AX129="x","x",AW$2-'Indicator Date hidden'!AX129)</f>
        <v>0</v>
      </c>
      <c r="AX128" s="125">
        <f>IF('Indicator Date hidden'!AY129="x","x",AX$2-'Indicator Date hidden'!AY129)</f>
        <v>0</v>
      </c>
      <c r="AY128" s="125" t="str">
        <f>IF('Indicator Date hidden'!AZ129="x","x",AY$2-'Indicator Date hidden'!AZ129)</f>
        <v>x</v>
      </c>
      <c r="AZ128" s="125">
        <f>IF('Indicator Date hidden'!BA129="x","x",AZ$2-'Indicator Date hidden'!BA129)</f>
        <v>8</v>
      </c>
      <c r="BA128" s="125">
        <f>IF('Indicator Date hidden'!BB129="x","x",BA$2-'Indicator Date hidden'!BB129)</f>
        <v>0</v>
      </c>
      <c r="BB128" s="125">
        <f>IF('Indicator Date hidden'!BC129="x","x",BB$2-'Indicator Date hidden'!BC129)</f>
        <v>0</v>
      </c>
      <c r="BC128" s="125">
        <f>IF('Indicator Date hidden'!BD129="x","x",BC$2-'Indicator Date hidden'!BD129)</f>
        <v>0</v>
      </c>
      <c r="BD128" s="125">
        <f>IF('Indicator Date hidden'!BE129="x","x",BD$2-'Indicator Date hidden'!BE129)</f>
        <v>2</v>
      </c>
      <c r="BE128" s="125">
        <f>IF('Indicator Date hidden'!BF129="x","x",BE$2-'Indicator Date hidden'!BF129)</f>
        <v>2</v>
      </c>
      <c r="BF128" s="125">
        <f>IF('Indicator Date hidden'!BG129="x","x",BF$2-'Indicator Date hidden'!BG129)</f>
        <v>0</v>
      </c>
      <c r="BG128" s="125">
        <f>IF('Indicator Date hidden'!BH129="x","x",BG$2-'Indicator Date hidden'!BH129)</f>
        <v>0</v>
      </c>
      <c r="BH128" s="125">
        <f>IF('Indicator Date hidden'!BI129="x","x",BH$2-'Indicator Date hidden'!BI129)</f>
        <v>0</v>
      </c>
      <c r="BI128" s="125">
        <f>IF('Indicator Date hidden'!BJ129="x","x",BI$2-'Indicator Date hidden'!BJ129)</f>
        <v>0</v>
      </c>
      <c r="BJ128" s="125">
        <f>IF('Indicator Date hidden'!BK129="x","x",BJ$2-'Indicator Date hidden'!BK129)</f>
        <v>1</v>
      </c>
      <c r="BK128" s="125">
        <f>IF('Indicator Date hidden'!BL129="x","x",BK$2-'Indicator Date hidden'!BL129)</f>
        <v>1</v>
      </c>
      <c r="BL128" s="125">
        <f>IF('Indicator Date hidden'!BM129="x","x",BL$2-'Indicator Date hidden'!BM129)</f>
        <v>0</v>
      </c>
      <c r="BM128" s="125">
        <f>IF('Indicator Date hidden'!BN129="x","x",BM$2-'Indicator Date hidden'!BN129)</f>
        <v>3</v>
      </c>
      <c r="BN128" s="125">
        <f>IF('Indicator Date hidden'!BO129="x","x",BN$2-'Indicator Date hidden'!BO129)</f>
        <v>2</v>
      </c>
      <c r="BO128" s="125">
        <f>IF('Indicator Date hidden'!BP129="x","x",BO$2-'Indicator Date hidden'!BP129)</f>
        <v>1</v>
      </c>
      <c r="BP128" s="125">
        <f>IF('Indicator Date hidden'!BQ129="x","x",BP$2-'Indicator Date hidden'!BQ129)</f>
        <v>0</v>
      </c>
      <c r="BQ128" s="125">
        <f>IF('Indicator Date hidden'!BR129="x","x",BQ$2-'Indicator Date hidden'!BR129)</f>
        <v>0</v>
      </c>
      <c r="BR128" s="125">
        <f>IF('Indicator Date hidden'!BS129="x","x",BR$2-'Indicator Date hidden'!BS129)</f>
        <v>0</v>
      </c>
      <c r="BS128" s="125">
        <f>IF('Indicator Date hidden'!BT129="x","x",BS$2-'Indicator Date hidden'!BT129)</f>
        <v>5</v>
      </c>
      <c r="BT128" s="125">
        <f>IF('Indicator Date hidden'!BU129="x","x",BT$2-'Indicator Date hidden'!BU129)</f>
        <v>0</v>
      </c>
      <c r="BU128" s="125" t="str">
        <f>IF('Indicator Date hidden'!BV129="x","x",BU$2-'Indicator Date hidden'!BV129)</f>
        <v>x</v>
      </c>
      <c r="BV128" s="125">
        <f>IF('Indicator Date hidden'!BW129="x","x",BV$2-'Indicator Date hidden'!BW129)</f>
        <v>0</v>
      </c>
      <c r="BW128" s="125">
        <f>IF('Indicator Date hidden'!BX129="x","x",BW$2-'Indicator Date hidden'!BX129)</f>
        <v>0</v>
      </c>
      <c r="BX128" s="125">
        <f>IF('Indicator Date hidden'!BY129="x","x",BX$2-'Indicator Date hidden'!BY129)</f>
        <v>2</v>
      </c>
      <c r="BY128" s="3">
        <f t="shared" si="15"/>
        <v>40</v>
      </c>
      <c r="BZ128" s="126">
        <f t="shared" si="16"/>
        <v>0.55555555555555558</v>
      </c>
      <c r="CA128" s="3">
        <f t="shared" si="17"/>
        <v>21</v>
      </c>
      <c r="CB128" s="126">
        <f t="shared" si="18"/>
        <v>1.2570787221094177</v>
      </c>
      <c r="CC128" s="129">
        <f t="shared" si="19"/>
        <v>0</v>
      </c>
    </row>
    <row r="129" spans="1:81" x14ac:dyDescent="0.3">
      <c r="A129" t="s">
        <v>187</v>
      </c>
      <c r="B129" s="125">
        <f>IF('Indicator Date hidden'!C130="x","x",B$2-'Indicator Date hidden'!C130)</f>
        <v>0</v>
      </c>
      <c r="C129" s="125">
        <f>IF('Indicator Date hidden'!D130="x","x",C$2-'Indicator Date hidden'!D130)</f>
        <v>0</v>
      </c>
      <c r="D129" s="125">
        <f>IF('Indicator Date hidden'!E130="x","x",D$2-'Indicator Date hidden'!E130)</f>
        <v>0</v>
      </c>
      <c r="E129" s="125">
        <f>IF('Indicator Date hidden'!F130="x","x",E$2-'Indicator Date hidden'!F130)</f>
        <v>0</v>
      </c>
      <c r="F129" s="125">
        <f>IF('Indicator Date hidden'!G130="x","x",F$2-'Indicator Date hidden'!G130)</f>
        <v>0</v>
      </c>
      <c r="G129" s="125">
        <f>IF('Indicator Date hidden'!H130="x","x",G$2-'Indicator Date hidden'!H130)</f>
        <v>0</v>
      </c>
      <c r="H129" s="125">
        <f>IF('Indicator Date hidden'!I130="x","x",H$2-'Indicator Date hidden'!I130)</f>
        <v>0</v>
      </c>
      <c r="I129" s="125">
        <f>IF('Indicator Date hidden'!J130="x","x",I$2-'Indicator Date hidden'!J130)</f>
        <v>0</v>
      </c>
      <c r="J129" s="125">
        <f>IF('Indicator Date hidden'!K130="x","x",J$2-'Indicator Date hidden'!K130)</f>
        <v>0</v>
      </c>
      <c r="K129" s="125">
        <f>IF('Indicator Date hidden'!L130="x","x",K$2-'Indicator Date hidden'!L130)</f>
        <v>0</v>
      </c>
      <c r="L129" s="125">
        <f>IF('Indicator Date hidden'!M130="x","x",L$2-'Indicator Date hidden'!M130)</f>
        <v>0</v>
      </c>
      <c r="M129" s="125">
        <f>IF('Indicator Date hidden'!N130="x","x",M$2-'Indicator Date hidden'!N130)</f>
        <v>0</v>
      </c>
      <c r="N129" s="125">
        <f>IF('Indicator Date hidden'!O130="x","x",N$2-'Indicator Date hidden'!O130)</f>
        <v>0</v>
      </c>
      <c r="O129" s="125">
        <f>IF('Indicator Date hidden'!P130="x","x",O$2-'Indicator Date hidden'!P130)</f>
        <v>0</v>
      </c>
      <c r="P129" s="125">
        <f>IF('Indicator Date hidden'!Q130="x","x",P$2-'Indicator Date hidden'!Q130)</f>
        <v>0</v>
      </c>
      <c r="Q129" s="125">
        <f>IF('Indicator Date hidden'!R130="x","x",Q$2-'Indicator Date hidden'!R130)</f>
        <v>0</v>
      </c>
      <c r="R129" s="125">
        <f>IF('Indicator Date hidden'!S130="x","x",R$2-'Indicator Date hidden'!S130)</f>
        <v>0</v>
      </c>
      <c r="S129" s="125">
        <f>IF('Indicator Date hidden'!T130="x","x",S$2-'Indicator Date hidden'!T130)</f>
        <v>0</v>
      </c>
      <c r="T129" s="125">
        <f>IF('Indicator Date hidden'!U130="x","x",T$2-'Indicator Date hidden'!U130)</f>
        <v>0</v>
      </c>
      <c r="U129" s="125">
        <f>IF('Indicator Date hidden'!V130="x","x",U$2-'Indicator Date hidden'!V130)</f>
        <v>0</v>
      </c>
      <c r="V129" s="125">
        <f>IF('Indicator Date hidden'!W130="x","x",V$2-'Indicator Date hidden'!W130)</f>
        <v>0</v>
      </c>
      <c r="W129" s="125">
        <f>IF('Indicator Date hidden'!X130="x","x",W$2-'Indicator Date hidden'!X130)</f>
        <v>0</v>
      </c>
      <c r="X129" s="125">
        <f>IF('Indicator Date hidden'!Y130="x","x",X$2-'Indicator Date hidden'!Y130)</f>
        <v>0</v>
      </c>
      <c r="Y129" s="125">
        <f>IF('Indicator Date hidden'!Z130="x","x",Y$2-'Indicator Date hidden'!Z130)</f>
        <v>0</v>
      </c>
      <c r="Z129" s="125" t="str">
        <f>IF('Indicator Date hidden'!AA130="x","x",Z$2-'Indicator Date hidden'!AA130)</f>
        <v>x</v>
      </c>
      <c r="AA129" s="125">
        <f>IF('Indicator Date hidden'!AB130="x","x",AA$2-'Indicator Date hidden'!AB130)</f>
        <v>0</v>
      </c>
      <c r="AB129" s="125" t="str">
        <f>IF('Indicator Date hidden'!AC130="x","x",AB$2-'Indicator Date hidden'!AC130)</f>
        <v>x</v>
      </c>
      <c r="AC129" s="125">
        <f>IF('Indicator Date hidden'!AD130="x","x",AC$2-'Indicator Date hidden'!AD130)</f>
        <v>0</v>
      </c>
      <c r="AD129" s="125">
        <f>IF('Indicator Date hidden'!AE130="x","x",AD$2-'Indicator Date hidden'!AE130)</f>
        <v>0</v>
      </c>
      <c r="AE129" s="125">
        <f>IF('Indicator Date hidden'!AF130="x","x",AE$2-'Indicator Date hidden'!AF130)</f>
        <v>0</v>
      </c>
      <c r="AF129" s="125">
        <f>IF('Indicator Date hidden'!AG130="x","x",AF$2-'Indicator Date hidden'!AG130)</f>
        <v>0</v>
      </c>
      <c r="AG129" s="125">
        <f>IF('Indicator Date hidden'!AH130="x","x",AG$2-'Indicator Date hidden'!AH130)</f>
        <v>0</v>
      </c>
      <c r="AH129" s="125">
        <f>IF('Indicator Date hidden'!AI130="x","x",AH$2-'Indicator Date hidden'!AI130)</f>
        <v>0</v>
      </c>
      <c r="AI129" s="125">
        <f>IF('Indicator Date hidden'!AJ130="x","x",AI$2-'Indicator Date hidden'!AJ130)</f>
        <v>1</v>
      </c>
      <c r="AJ129" s="125">
        <f>IF('Indicator Date hidden'!AK130="x","x",AJ$2-'Indicator Date hidden'!AK130)</f>
        <v>1</v>
      </c>
      <c r="AK129" s="125">
        <f>IF('Indicator Date hidden'!AL130="x","x",AK$2-'Indicator Date hidden'!AL130)</f>
        <v>1</v>
      </c>
      <c r="AL129" s="125">
        <f>IF('Indicator Date hidden'!AM130="x","x",AL$2-'Indicator Date hidden'!AM130)</f>
        <v>7</v>
      </c>
      <c r="AM129" s="125">
        <f>IF('Indicator Date hidden'!AN130="x","x",AM$2-'Indicator Date hidden'!AN130)</f>
        <v>1</v>
      </c>
      <c r="AN129" s="125">
        <f>IF('Indicator Date hidden'!AO130="x","x",AN$2-'Indicator Date hidden'!AO130)</f>
        <v>1</v>
      </c>
      <c r="AO129" s="125">
        <f>IF('Indicator Date hidden'!AP130="x","x",AO$2-'Indicator Date hidden'!AP130)</f>
        <v>1</v>
      </c>
      <c r="AP129" s="125">
        <f>IF('Indicator Date hidden'!AQ130="x","x",AP$2-'Indicator Date hidden'!AQ130)</f>
        <v>1</v>
      </c>
      <c r="AQ129" s="125">
        <f>IF('Indicator Date hidden'!AR130="x","x",AQ$2-'Indicator Date hidden'!AR130)</f>
        <v>0</v>
      </c>
      <c r="AR129" s="125">
        <f>IF('Indicator Date hidden'!AS130="x","x",AR$2-'Indicator Date hidden'!AS130)</f>
        <v>3</v>
      </c>
      <c r="AS129" s="125">
        <f>IF('Indicator Date hidden'!AT130="x","x",AS$2-'Indicator Date hidden'!AT130)</f>
        <v>6</v>
      </c>
      <c r="AT129" s="125">
        <f>IF('Indicator Date hidden'!AU130="x","x",AT$2-'Indicator Date hidden'!AU130)</f>
        <v>0</v>
      </c>
      <c r="AU129" s="125">
        <f>IF('Indicator Date hidden'!AV130="x","x",AU$2-'Indicator Date hidden'!AV130)</f>
        <v>0</v>
      </c>
      <c r="AV129" s="125">
        <f>IF('Indicator Date hidden'!AW130="x","x",AV$2-'Indicator Date hidden'!AW130)</f>
        <v>0</v>
      </c>
      <c r="AW129" s="125" t="str">
        <f>IF('Indicator Date hidden'!AX130="x","x",AW$2-'Indicator Date hidden'!AX130)</f>
        <v>x</v>
      </c>
      <c r="AX129" s="125">
        <f>IF('Indicator Date hidden'!AY130="x","x",AX$2-'Indicator Date hidden'!AY130)</f>
        <v>0</v>
      </c>
      <c r="AY129" s="125">
        <f>IF('Indicator Date hidden'!AZ130="x","x",AY$2-'Indicator Date hidden'!AZ130)</f>
        <v>1</v>
      </c>
      <c r="AZ129" s="125">
        <f>IF('Indicator Date hidden'!BA130="x","x",AZ$2-'Indicator Date hidden'!BA130)</f>
        <v>2</v>
      </c>
      <c r="BA129" s="125">
        <f>IF('Indicator Date hidden'!BB130="x","x",BA$2-'Indicator Date hidden'!BB130)</f>
        <v>0</v>
      </c>
      <c r="BB129" s="125">
        <f>IF('Indicator Date hidden'!BC130="x","x",BB$2-'Indicator Date hidden'!BC130)</f>
        <v>0</v>
      </c>
      <c r="BC129" s="125">
        <f>IF('Indicator Date hidden'!BD130="x","x",BC$2-'Indicator Date hidden'!BD130)</f>
        <v>0</v>
      </c>
      <c r="BD129" s="125">
        <f>IF('Indicator Date hidden'!BE130="x","x",BD$2-'Indicator Date hidden'!BE130)</f>
        <v>2</v>
      </c>
      <c r="BE129" s="125">
        <f>IF('Indicator Date hidden'!BF130="x","x",BE$2-'Indicator Date hidden'!BF130)</f>
        <v>2</v>
      </c>
      <c r="BF129" s="125">
        <f>IF('Indicator Date hidden'!BG130="x","x",BF$2-'Indicator Date hidden'!BG130)</f>
        <v>0</v>
      </c>
      <c r="BG129" s="125">
        <f>IF('Indicator Date hidden'!BH130="x","x",BG$2-'Indicator Date hidden'!BH130)</f>
        <v>0</v>
      </c>
      <c r="BH129" s="125">
        <f>IF('Indicator Date hidden'!BI130="x","x",BH$2-'Indicator Date hidden'!BI130)</f>
        <v>0</v>
      </c>
      <c r="BI129" s="125">
        <f>IF('Indicator Date hidden'!BJ130="x","x",BI$2-'Indicator Date hidden'!BJ130)</f>
        <v>0</v>
      </c>
      <c r="BJ129" s="125">
        <f>IF('Indicator Date hidden'!BK130="x","x",BJ$2-'Indicator Date hidden'!BK130)</f>
        <v>1</v>
      </c>
      <c r="BK129" s="125">
        <f>IF('Indicator Date hidden'!BL130="x","x",BK$2-'Indicator Date hidden'!BL130)</f>
        <v>1</v>
      </c>
      <c r="BL129" s="125">
        <f>IF('Indicator Date hidden'!BM130="x","x",BL$2-'Indicator Date hidden'!BM130)</f>
        <v>0</v>
      </c>
      <c r="BM129" s="125">
        <f>IF('Indicator Date hidden'!BN130="x","x",BM$2-'Indicator Date hidden'!BN130)</f>
        <v>3</v>
      </c>
      <c r="BN129" s="125">
        <f>IF('Indicator Date hidden'!BO130="x","x",BN$2-'Indicator Date hidden'!BO130)</f>
        <v>2</v>
      </c>
      <c r="BO129" s="125">
        <f>IF('Indicator Date hidden'!BP130="x","x",BO$2-'Indicator Date hidden'!BP130)</f>
        <v>1</v>
      </c>
      <c r="BP129" s="125">
        <f>IF('Indicator Date hidden'!BQ130="x","x",BP$2-'Indicator Date hidden'!BQ130)</f>
        <v>0</v>
      </c>
      <c r="BQ129" s="125">
        <f>IF('Indicator Date hidden'!BR130="x","x",BQ$2-'Indicator Date hidden'!BR130)</f>
        <v>0</v>
      </c>
      <c r="BR129" s="125">
        <f>IF('Indicator Date hidden'!BS130="x","x",BR$2-'Indicator Date hidden'!BS130)</f>
        <v>0</v>
      </c>
      <c r="BS129" s="125">
        <f>IF('Indicator Date hidden'!BT130="x","x",BS$2-'Indicator Date hidden'!BT130)</f>
        <v>3</v>
      </c>
      <c r="BT129" s="125">
        <f>IF('Indicator Date hidden'!BU130="x","x",BT$2-'Indicator Date hidden'!BU130)</f>
        <v>0</v>
      </c>
      <c r="BU129" s="125">
        <f>IF('Indicator Date hidden'!BV130="x","x",BU$2-'Indicator Date hidden'!BV130)</f>
        <v>0</v>
      </c>
      <c r="BV129" s="125" t="str">
        <f>IF('Indicator Date hidden'!BW130="x","x",BV$2-'Indicator Date hidden'!BW130)</f>
        <v>x</v>
      </c>
      <c r="BW129" s="125">
        <f>IF('Indicator Date hidden'!BX130="x","x",BW$2-'Indicator Date hidden'!BX130)</f>
        <v>0</v>
      </c>
      <c r="BX129" s="125">
        <f>IF('Indicator Date hidden'!BY130="x","x",BX$2-'Indicator Date hidden'!BY130)</f>
        <v>2</v>
      </c>
      <c r="BY129" s="3">
        <f t="shared" si="15"/>
        <v>43</v>
      </c>
      <c r="BZ129" s="126">
        <f t="shared" si="16"/>
        <v>0.60563380281690138</v>
      </c>
      <c r="CA129" s="3">
        <f t="shared" si="17"/>
        <v>21</v>
      </c>
      <c r="CB129" s="126">
        <f t="shared" si="18"/>
        <v>1.2834688168895232</v>
      </c>
      <c r="CC129" s="129">
        <f t="shared" si="19"/>
        <v>0</v>
      </c>
    </row>
    <row r="130" spans="1:81" x14ac:dyDescent="0.3">
      <c r="A130" t="s">
        <v>235</v>
      </c>
      <c r="B130" s="125">
        <f>IF('Indicator Date hidden'!C131="x","x",B$2-'Indicator Date hidden'!C131)</f>
        <v>0</v>
      </c>
      <c r="C130" s="125">
        <f>IF('Indicator Date hidden'!D131="x","x",C$2-'Indicator Date hidden'!D131)</f>
        <v>0</v>
      </c>
      <c r="D130" s="125">
        <f>IF('Indicator Date hidden'!E131="x","x",D$2-'Indicator Date hidden'!E131)</f>
        <v>0</v>
      </c>
      <c r="E130" s="125">
        <f>IF('Indicator Date hidden'!F131="x","x",E$2-'Indicator Date hidden'!F131)</f>
        <v>0</v>
      </c>
      <c r="F130" s="125">
        <f>IF('Indicator Date hidden'!G131="x","x",F$2-'Indicator Date hidden'!G131)</f>
        <v>0</v>
      </c>
      <c r="G130" s="125">
        <f>IF('Indicator Date hidden'!H131="x","x",G$2-'Indicator Date hidden'!H131)</f>
        <v>0</v>
      </c>
      <c r="H130" s="125">
        <f>IF('Indicator Date hidden'!I131="x","x",H$2-'Indicator Date hidden'!I131)</f>
        <v>0</v>
      </c>
      <c r="I130" s="125">
        <f>IF('Indicator Date hidden'!J131="x","x",I$2-'Indicator Date hidden'!J131)</f>
        <v>0</v>
      </c>
      <c r="J130" s="125">
        <f>IF('Indicator Date hidden'!K131="x","x",J$2-'Indicator Date hidden'!K131)</f>
        <v>0</v>
      </c>
      <c r="K130" s="125">
        <f>IF('Indicator Date hidden'!L131="x","x",K$2-'Indicator Date hidden'!L131)</f>
        <v>0</v>
      </c>
      <c r="L130" s="125">
        <f>IF('Indicator Date hidden'!M131="x","x",L$2-'Indicator Date hidden'!M131)</f>
        <v>0</v>
      </c>
      <c r="M130" s="125">
        <f>IF('Indicator Date hidden'!N131="x","x",M$2-'Indicator Date hidden'!N131)</f>
        <v>0</v>
      </c>
      <c r="N130" s="125">
        <f>IF('Indicator Date hidden'!O131="x","x",N$2-'Indicator Date hidden'!O131)</f>
        <v>0</v>
      </c>
      <c r="O130" s="125">
        <f>IF('Indicator Date hidden'!P131="x","x",O$2-'Indicator Date hidden'!P131)</f>
        <v>0</v>
      </c>
      <c r="P130" s="125">
        <f>IF('Indicator Date hidden'!Q131="x","x",P$2-'Indicator Date hidden'!Q131)</f>
        <v>0</v>
      </c>
      <c r="Q130" s="125">
        <f>IF('Indicator Date hidden'!R131="x","x",Q$2-'Indicator Date hidden'!R131)</f>
        <v>0</v>
      </c>
      <c r="R130" s="125">
        <f>IF('Indicator Date hidden'!S131="x","x",R$2-'Indicator Date hidden'!S131)</f>
        <v>0</v>
      </c>
      <c r="S130" s="125">
        <f>IF('Indicator Date hidden'!T131="x","x",S$2-'Indicator Date hidden'!T131)</f>
        <v>0</v>
      </c>
      <c r="T130" s="125">
        <f>IF('Indicator Date hidden'!U131="x","x",T$2-'Indicator Date hidden'!U131)</f>
        <v>0</v>
      </c>
      <c r="U130" s="125">
        <f>IF('Indicator Date hidden'!V131="x","x",U$2-'Indicator Date hidden'!V131)</f>
        <v>0</v>
      </c>
      <c r="V130" s="125">
        <f>IF('Indicator Date hidden'!W131="x","x",V$2-'Indicator Date hidden'!W131)</f>
        <v>0</v>
      </c>
      <c r="W130" s="125">
        <f>IF('Indicator Date hidden'!X131="x","x",W$2-'Indicator Date hidden'!X131)</f>
        <v>0</v>
      </c>
      <c r="X130" s="125">
        <f>IF('Indicator Date hidden'!Y131="x","x",X$2-'Indicator Date hidden'!Y131)</f>
        <v>0</v>
      </c>
      <c r="Y130" s="125">
        <f>IF('Indicator Date hidden'!Z131="x","x",Y$2-'Indicator Date hidden'!Z131)</f>
        <v>0</v>
      </c>
      <c r="Z130" s="125">
        <f>IF('Indicator Date hidden'!AA131="x","x",Z$2-'Indicator Date hidden'!AA131)</f>
        <v>5</v>
      </c>
      <c r="AA130" s="125">
        <f>IF('Indicator Date hidden'!AB131="x","x",AA$2-'Indicator Date hidden'!AB131)</f>
        <v>0</v>
      </c>
      <c r="AB130" s="125" t="str">
        <f>IF('Indicator Date hidden'!AC131="x","x",AB$2-'Indicator Date hidden'!AC131)</f>
        <v>x</v>
      </c>
      <c r="AC130" s="125">
        <f>IF('Indicator Date hidden'!AD131="x","x",AC$2-'Indicator Date hidden'!AD131)</f>
        <v>1</v>
      </c>
      <c r="AD130" s="125">
        <f>IF('Indicator Date hidden'!AE131="x","x",AD$2-'Indicator Date hidden'!AE131)</f>
        <v>0</v>
      </c>
      <c r="AE130" s="125">
        <f>IF('Indicator Date hidden'!AF131="x","x",AE$2-'Indicator Date hidden'!AF131)</f>
        <v>0</v>
      </c>
      <c r="AF130" s="125">
        <f>IF('Indicator Date hidden'!AG131="x","x",AF$2-'Indicator Date hidden'!AG131)</f>
        <v>0</v>
      </c>
      <c r="AG130" s="125">
        <f>IF('Indicator Date hidden'!AH131="x","x",AG$2-'Indicator Date hidden'!AH131)</f>
        <v>0</v>
      </c>
      <c r="AH130" s="125">
        <f>IF('Indicator Date hidden'!AI131="x","x",AH$2-'Indicator Date hidden'!AI131)</f>
        <v>0</v>
      </c>
      <c r="AI130" s="125">
        <f>IF('Indicator Date hidden'!AJ131="x","x",AI$2-'Indicator Date hidden'!AJ131)</f>
        <v>1</v>
      </c>
      <c r="AJ130" s="125">
        <f>IF('Indicator Date hidden'!AK131="x","x",AJ$2-'Indicator Date hidden'!AK131)</f>
        <v>1</v>
      </c>
      <c r="AK130" s="125">
        <f>IF('Indicator Date hidden'!AL131="x","x",AK$2-'Indicator Date hidden'!AL131)</f>
        <v>1</v>
      </c>
      <c r="AL130" s="125" t="str">
        <f>IF('Indicator Date hidden'!AM131="x","x",AL$2-'Indicator Date hidden'!AM131)</f>
        <v>x</v>
      </c>
      <c r="AM130" s="125">
        <f>IF('Indicator Date hidden'!AN131="x","x",AM$2-'Indicator Date hidden'!AN131)</f>
        <v>1</v>
      </c>
      <c r="AN130" s="125">
        <f>IF('Indicator Date hidden'!AO131="x","x",AN$2-'Indicator Date hidden'!AO131)</f>
        <v>1</v>
      </c>
      <c r="AO130" s="125">
        <f>IF('Indicator Date hidden'!AP131="x","x",AO$2-'Indicator Date hidden'!AP131)</f>
        <v>1</v>
      </c>
      <c r="AP130" s="125" t="str">
        <f>IF('Indicator Date hidden'!AQ131="x","x",AP$2-'Indicator Date hidden'!AQ131)</f>
        <v>x</v>
      </c>
      <c r="AQ130" s="125">
        <f>IF('Indicator Date hidden'!AR131="x","x",AQ$2-'Indicator Date hidden'!AR131)</f>
        <v>0</v>
      </c>
      <c r="AR130" s="125">
        <f>IF('Indicator Date hidden'!AS131="x","x",AR$2-'Indicator Date hidden'!AS131)</f>
        <v>3</v>
      </c>
      <c r="AS130" s="125" t="str">
        <f>IF('Indicator Date hidden'!AT131="x","x",AS$2-'Indicator Date hidden'!AT131)</f>
        <v>x</v>
      </c>
      <c r="AT130" s="125">
        <f>IF('Indicator Date hidden'!AU131="x","x",AT$2-'Indicator Date hidden'!AU131)</f>
        <v>0</v>
      </c>
      <c r="AU130" s="125">
        <f>IF('Indicator Date hidden'!AV131="x","x",AU$2-'Indicator Date hidden'!AV131)</f>
        <v>0</v>
      </c>
      <c r="AV130" s="125" t="str">
        <f>IF('Indicator Date hidden'!AW131="x","x",AV$2-'Indicator Date hidden'!AW131)</f>
        <v>x</v>
      </c>
      <c r="AW130" s="125" t="str">
        <f>IF('Indicator Date hidden'!AX131="x","x",AW$2-'Indicator Date hidden'!AX131)</f>
        <v>x</v>
      </c>
      <c r="AX130" s="125">
        <f>IF('Indicator Date hidden'!AY131="x","x",AX$2-'Indicator Date hidden'!AY131)</f>
        <v>0</v>
      </c>
      <c r="AY130" s="125">
        <f>IF('Indicator Date hidden'!AZ131="x","x",AY$2-'Indicator Date hidden'!AZ131)</f>
        <v>1</v>
      </c>
      <c r="AZ130" s="125">
        <f>IF('Indicator Date hidden'!BA131="x","x",AZ$2-'Indicator Date hidden'!BA131)</f>
        <v>2</v>
      </c>
      <c r="BA130" s="125">
        <f>IF('Indicator Date hidden'!BB131="x","x",BA$2-'Indicator Date hidden'!BB131)</f>
        <v>0</v>
      </c>
      <c r="BB130" s="125">
        <f>IF('Indicator Date hidden'!BC131="x","x",BB$2-'Indicator Date hidden'!BC131)</f>
        <v>0</v>
      </c>
      <c r="BC130" s="125">
        <f>IF('Indicator Date hidden'!BD131="x","x",BC$2-'Indicator Date hidden'!BD131)</f>
        <v>0</v>
      </c>
      <c r="BD130" s="125" t="str">
        <f>IF('Indicator Date hidden'!BE131="x","x",BD$2-'Indicator Date hidden'!BE131)</f>
        <v>x</v>
      </c>
      <c r="BE130" s="125">
        <f>IF('Indicator Date hidden'!BF131="x","x",BE$2-'Indicator Date hidden'!BF131)</f>
        <v>2</v>
      </c>
      <c r="BF130" s="125">
        <f>IF('Indicator Date hidden'!BG131="x","x",BF$2-'Indicator Date hidden'!BG131)</f>
        <v>0</v>
      </c>
      <c r="BG130" s="125">
        <f>IF('Indicator Date hidden'!BH131="x","x",BG$2-'Indicator Date hidden'!BH131)</f>
        <v>0</v>
      </c>
      <c r="BH130" s="125">
        <f>IF('Indicator Date hidden'!BI131="x","x",BH$2-'Indicator Date hidden'!BI131)</f>
        <v>0</v>
      </c>
      <c r="BI130" s="125">
        <f>IF('Indicator Date hidden'!BJ131="x","x",BI$2-'Indicator Date hidden'!BJ131)</f>
        <v>0</v>
      </c>
      <c r="BJ130" s="125">
        <f>IF('Indicator Date hidden'!BK131="x","x",BJ$2-'Indicator Date hidden'!BK131)</f>
        <v>1</v>
      </c>
      <c r="BK130" s="125">
        <f>IF('Indicator Date hidden'!BL131="x","x",BK$2-'Indicator Date hidden'!BL131)</f>
        <v>1</v>
      </c>
      <c r="BL130" s="125">
        <f>IF('Indicator Date hidden'!BM131="x","x",BL$2-'Indicator Date hidden'!BM131)</f>
        <v>0</v>
      </c>
      <c r="BM130" s="125" t="str">
        <f>IF('Indicator Date hidden'!BN131="x","x",BM$2-'Indicator Date hidden'!BN131)</f>
        <v>x</v>
      </c>
      <c r="BN130" s="125">
        <f>IF('Indicator Date hidden'!BO131="x","x",BN$2-'Indicator Date hidden'!BO131)</f>
        <v>2</v>
      </c>
      <c r="BO130" s="125">
        <f>IF('Indicator Date hidden'!BP131="x","x",BO$2-'Indicator Date hidden'!BP131)</f>
        <v>1</v>
      </c>
      <c r="BP130" s="125">
        <f>IF('Indicator Date hidden'!BQ131="x","x",BP$2-'Indicator Date hidden'!BQ131)</f>
        <v>0</v>
      </c>
      <c r="BQ130" s="125">
        <f>IF('Indicator Date hidden'!BR131="x","x",BQ$2-'Indicator Date hidden'!BR131)</f>
        <v>0</v>
      </c>
      <c r="BR130" s="125">
        <f>IF('Indicator Date hidden'!BS131="x","x",BR$2-'Indicator Date hidden'!BS131)</f>
        <v>0</v>
      </c>
      <c r="BS130" s="125">
        <f>IF('Indicator Date hidden'!BT131="x","x",BS$2-'Indicator Date hidden'!BT131)</f>
        <v>1</v>
      </c>
      <c r="BT130" s="125">
        <f>IF('Indicator Date hidden'!BU131="x","x",BT$2-'Indicator Date hidden'!BU131)</f>
        <v>0</v>
      </c>
      <c r="BU130" s="125">
        <f>IF('Indicator Date hidden'!BV131="x","x",BU$2-'Indicator Date hidden'!BV131)</f>
        <v>0</v>
      </c>
      <c r="BV130" s="125">
        <f>IF('Indicator Date hidden'!BW131="x","x",BV$2-'Indicator Date hidden'!BW131)</f>
        <v>0</v>
      </c>
      <c r="BW130" s="125">
        <f>IF('Indicator Date hidden'!BX131="x","x",BW$2-'Indicator Date hidden'!BX131)</f>
        <v>0</v>
      </c>
      <c r="BX130" s="125">
        <f>IF('Indicator Date hidden'!BY131="x","x",BX$2-'Indicator Date hidden'!BY131)</f>
        <v>2</v>
      </c>
      <c r="BY130" s="3">
        <f t="shared" si="15"/>
        <v>28</v>
      </c>
      <c r="BZ130" s="126">
        <f t="shared" si="16"/>
        <v>0.41791044776119401</v>
      </c>
      <c r="CA130" s="3">
        <f t="shared" si="17"/>
        <v>18</v>
      </c>
      <c r="CB130" s="126">
        <f t="shared" si="18"/>
        <v>0.86644329992238756</v>
      </c>
      <c r="CC130" s="129">
        <f t="shared" si="19"/>
        <v>0</v>
      </c>
    </row>
    <row r="131" spans="1:81" x14ac:dyDescent="0.3">
      <c r="A131" t="s">
        <v>238</v>
      </c>
      <c r="B131" s="125">
        <f>IF('Indicator Date hidden'!C132="x","x",B$2-'Indicator Date hidden'!C132)</f>
        <v>0</v>
      </c>
      <c r="C131" s="125">
        <f>IF('Indicator Date hidden'!D132="x","x",C$2-'Indicator Date hidden'!D132)</f>
        <v>0</v>
      </c>
      <c r="D131" s="125">
        <f>IF('Indicator Date hidden'!E132="x","x",D$2-'Indicator Date hidden'!E132)</f>
        <v>0</v>
      </c>
      <c r="E131" s="125">
        <f>IF('Indicator Date hidden'!F132="x","x",E$2-'Indicator Date hidden'!F132)</f>
        <v>0</v>
      </c>
      <c r="F131" s="125">
        <f>IF('Indicator Date hidden'!G132="x","x",F$2-'Indicator Date hidden'!G132)</f>
        <v>0</v>
      </c>
      <c r="G131" s="125">
        <f>IF('Indicator Date hidden'!H132="x","x",G$2-'Indicator Date hidden'!H132)</f>
        <v>0</v>
      </c>
      <c r="H131" s="125">
        <f>IF('Indicator Date hidden'!I132="x","x",H$2-'Indicator Date hidden'!I132)</f>
        <v>0</v>
      </c>
      <c r="I131" s="125">
        <f>IF('Indicator Date hidden'!J132="x","x",I$2-'Indicator Date hidden'!J132)</f>
        <v>0</v>
      </c>
      <c r="J131" s="125">
        <f>IF('Indicator Date hidden'!K132="x","x",J$2-'Indicator Date hidden'!K132)</f>
        <v>0</v>
      </c>
      <c r="K131" s="125">
        <f>IF('Indicator Date hidden'!L132="x","x",K$2-'Indicator Date hidden'!L132)</f>
        <v>0</v>
      </c>
      <c r="L131" s="125">
        <f>IF('Indicator Date hidden'!M132="x","x",L$2-'Indicator Date hidden'!M132)</f>
        <v>0</v>
      </c>
      <c r="M131" s="125">
        <f>IF('Indicator Date hidden'!N132="x","x",M$2-'Indicator Date hidden'!N132)</f>
        <v>0</v>
      </c>
      <c r="N131" s="125">
        <f>IF('Indicator Date hidden'!O132="x","x",N$2-'Indicator Date hidden'!O132)</f>
        <v>0</v>
      </c>
      <c r="O131" s="125">
        <f>IF('Indicator Date hidden'!P132="x","x",O$2-'Indicator Date hidden'!P132)</f>
        <v>0</v>
      </c>
      <c r="P131" s="125">
        <f>IF('Indicator Date hidden'!Q132="x","x",P$2-'Indicator Date hidden'!Q132)</f>
        <v>0</v>
      </c>
      <c r="Q131" s="125">
        <f>IF('Indicator Date hidden'!R132="x","x",Q$2-'Indicator Date hidden'!R132)</f>
        <v>0</v>
      </c>
      <c r="R131" s="125">
        <f>IF('Indicator Date hidden'!S132="x","x",R$2-'Indicator Date hidden'!S132)</f>
        <v>0</v>
      </c>
      <c r="S131" s="125">
        <f>IF('Indicator Date hidden'!T132="x","x",S$2-'Indicator Date hidden'!T132)</f>
        <v>0</v>
      </c>
      <c r="T131" s="125">
        <f>IF('Indicator Date hidden'!U132="x","x",T$2-'Indicator Date hidden'!U132)</f>
        <v>0</v>
      </c>
      <c r="U131" s="125">
        <f>IF('Indicator Date hidden'!V132="x","x",U$2-'Indicator Date hidden'!V132)</f>
        <v>0</v>
      </c>
      <c r="V131" s="125">
        <f>IF('Indicator Date hidden'!W132="x","x",V$2-'Indicator Date hidden'!W132)</f>
        <v>0</v>
      </c>
      <c r="W131" s="125">
        <f>IF('Indicator Date hidden'!X132="x","x",W$2-'Indicator Date hidden'!X132)</f>
        <v>0</v>
      </c>
      <c r="X131" s="125">
        <f>IF('Indicator Date hidden'!Y132="x","x",X$2-'Indicator Date hidden'!Y132)</f>
        <v>0</v>
      </c>
      <c r="Y131" s="125">
        <f>IF('Indicator Date hidden'!Z132="x","x",Y$2-'Indicator Date hidden'!Z132)</f>
        <v>0</v>
      </c>
      <c r="Z131" s="125" t="str">
        <f>IF('Indicator Date hidden'!AA132="x","x",Z$2-'Indicator Date hidden'!AA132)</f>
        <v>x</v>
      </c>
      <c r="AA131" s="125">
        <f>IF('Indicator Date hidden'!AB132="x","x",AA$2-'Indicator Date hidden'!AB132)</f>
        <v>0</v>
      </c>
      <c r="AB131" s="125">
        <f>IF('Indicator Date hidden'!AC132="x","x",AB$2-'Indicator Date hidden'!AC132)</f>
        <v>0</v>
      </c>
      <c r="AC131" s="125">
        <f>IF('Indicator Date hidden'!AD132="x","x",AC$2-'Indicator Date hidden'!AD132)</f>
        <v>0</v>
      </c>
      <c r="AD131" s="125">
        <f>IF('Indicator Date hidden'!AE132="x","x",AD$2-'Indicator Date hidden'!AE132)</f>
        <v>0</v>
      </c>
      <c r="AE131" s="125" t="str">
        <f>IF('Indicator Date hidden'!AF132="x","x",AE$2-'Indicator Date hidden'!AF132)</f>
        <v>x</v>
      </c>
      <c r="AF131" s="125">
        <f>IF('Indicator Date hidden'!AG132="x","x",AF$2-'Indicator Date hidden'!AG132)</f>
        <v>0</v>
      </c>
      <c r="AG131" s="125">
        <f>IF('Indicator Date hidden'!AH132="x","x",AG$2-'Indicator Date hidden'!AH132)</f>
        <v>0</v>
      </c>
      <c r="AH131" s="125">
        <f>IF('Indicator Date hidden'!AI132="x","x",AH$2-'Indicator Date hidden'!AI132)</f>
        <v>0</v>
      </c>
      <c r="AI131" s="125">
        <f>IF('Indicator Date hidden'!AJ132="x","x",AI$2-'Indicator Date hidden'!AJ132)</f>
        <v>1</v>
      </c>
      <c r="AJ131" s="125">
        <f>IF('Indicator Date hidden'!AK132="x","x",AJ$2-'Indicator Date hidden'!AK132)</f>
        <v>1</v>
      </c>
      <c r="AK131" s="125">
        <f>IF('Indicator Date hidden'!AL132="x","x",AK$2-'Indicator Date hidden'!AL132)</f>
        <v>1</v>
      </c>
      <c r="AL131" s="125" t="str">
        <f>IF('Indicator Date hidden'!AM132="x","x",AL$2-'Indicator Date hidden'!AM132)</f>
        <v>x</v>
      </c>
      <c r="AM131" s="125">
        <f>IF('Indicator Date hidden'!AN132="x","x",AM$2-'Indicator Date hidden'!AN132)</f>
        <v>1</v>
      </c>
      <c r="AN131" s="125">
        <f>IF('Indicator Date hidden'!AO132="x","x",AN$2-'Indicator Date hidden'!AO132)</f>
        <v>1</v>
      </c>
      <c r="AO131" s="125">
        <f>IF('Indicator Date hidden'!AP132="x","x",AO$2-'Indicator Date hidden'!AP132)</f>
        <v>1</v>
      </c>
      <c r="AP131" s="125" t="str">
        <f>IF('Indicator Date hidden'!AQ132="x","x",AP$2-'Indicator Date hidden'!AQ132)</f>
        <v>x</v>
      </c>
      <c r="AQ131" s="125">
        <f>IF('Indicator Date hidden'!AR132="x","x",AQ$2-'Indicator Date hidden'!AR132)</f>
        <v>0</v>
      </c>
      <c r="AR131" s="125">
        <f>IF('Indicator Date hidden'!AS132="x","x",AR$2-'Indicator Date hidden'!AS132)</f>
        <v>3</v>
      </c>
      <c r="AS131" s="125">
        <f>IF('Indicator Date hidden'!AT132="x","x",AS$2-'Indicator Date hidden'!AT132)</f>
        <v>8</v>
      </c>
      <c r="AT131" s="125">
        <f>IF('Indicator Date hidden'!AU132="x","x",AT$2-'Indicator Date hidden'!AU132)</f>
        <v>0</v>
      </c>
      <c r="AU131" s="125">
        <f>IF('Indicator Date hidden'!AV132="x","x",AU$2-'Indicator Date hidden'!AV132)</f>
        <v>3</v>
      </c>
      <c r="AV131" s="125" t="str">
        <f>IF('Indicator Date hidden'!AW132="x","x",AV$2-'Indicator Date hidden'!AW132)</f>
        <v>x</v>
      </c>
      <c r="AW131" s="125">
        <f>IF('Indicator Date hidden'!AX132="x","x",AW$2-'Indicator Date hidden'!AX132)</f>
        <v>0</v>
      </c>
      <c r="AX131" s="125">
        <f>IF('Indicator Date hidden'!AY132="x","x",AX$2-'Indicator Date hidden'!AY132)</f>
        <v>0</v>
      </c>
      <c r="AY131" s="125">
        <f>IF('Indicator Date hidden'!AZ132="x","x",AY$2-'Indicator Date hidden'!AZ132)</f>
        <v>1</v>
      </c>
      <c r="AZ131" s="125" t="str">
        <f>IF('Indicator Date hidden'!BA132="x","x",AZ$2-'Indicator Date hidden'!BA132)</f>
        <v>x</v>
      </c>
      <c r="BA131" s="125">
        <f>IF('Indicator Date hidden'!BB132="x","x",BA$2-'Indicator Date hidden'!BB132)</f>
        <v>0</v>
      </c>
      <c r="BB131" s="125">
        <f>IF('Indicator Date hidden'!BC132="x","x",BB$2-'Indicator Date hidden'!BC132)</f>
        <v>0</v>
      </c>
      <c r="BC131" s="125">
        <f>IF('Indicator Date hidden'!BD132="x","x",BC$2-'Indicator Date hidden'!BD132)</f>
        <v>0</v>
      </c>
      <c r="BD131" s="125" t="str">
        <f>IF('Indicator Date hidden'!BE132="x","x",BD$2-'Indicator Date hidden'!BE132)</f>
        <v>x</v>
      </c>
      <c r="BE131" s="125">
        <f>IF('Indicator Date hidden'!BF132="x","x",BE$2-'Indicator Date hidden'!BF132)</f>
        <v>2</v>
      </c>
      <c r="BF131" s="125">
        <f>IF('Indicator Date hidden'!BG132="x","x",BF$2-'Indicator Date hidden'!BG132)</f>
        <v>0</v>
      </c>
      <c r="BG131" s="125">
        <f>IF('Indicator Date hidden'!BH132="x","x",BG$2-'Indicator Date hidden'!BH132)</f>
        <v>0</v>
      </c>
      <c r="BH131" s="125">
        <f>IF('Indicator Date hidden'!BI132="x","x",BH$2-'Indicator Date hidden'!BI132)</f>
        <v>0</v>
      </c>
      <c r="BI131" s="125" t="str">
        <f>IF('Indicator Date hidden'!BJ132="x","x",BI$2-'Indicator Date hidden'!BJ132)</f>
        <v>x</v>
      </c>
      <c r="BJ131" s="125">
        <f>IF('Indicator Date hidden'!BK132="x","x",BJ$2-'Indicator Date hidden'!BK132)</f>
        <v>1</v>
      </c>
      <c r="BK131" s="125">
        <f>IF('Indicator Date hidden'!BL132="x","x",BK$2-'Indicator Date hidden'!BL132)</f>
        <v>1</v>
      </c>
      <c r="BL131" s="125">
        <f>IF('Indicator Date hidden'!BM132="x","x",BL$2-'Indicator Date hidden'!BM132)</f>
        <v>0</v>
      </c>
      <c r="BM131" s="125">
        <f>IF('Indicator Date hidden'!BN132="x","x",BM$2-'Indicator Date hidden'!BN132)</f>
        <v>1</v>
      </c>
      <c r="BN131" s="125">
        <f>IF('Indicator Date hidden'!BO132="x","x",BN$2-'Indicator Date hidden'!BO132)</f>
        <v>2</v>
      </c>
      <c r="BO131" s="125">
        <f>IF('Indicator Date hidden'!BP132="x","x",BO$2-'Indicator Date hidden'!BP132)</f>
        <v>1</v>
      </c>
      <c r="BP131" s="125">
        <f>IF('Indicator Date hidden'!BQ132="x","x",BP$2-'Indicator Date hidden'!BQ132)</f>
        <v>0</v>
      </c>
      <c r="BQ131" s="125">
        <f>IF('Indicator Date hidden'!BR132="x","x",BQ$2-'Indicator Date hidden'!BR132)</f>
        <v>0</v>
      </c>
      <c r="BR131" s="125">
        <f>IF('Indicator Date hidden'!BS132="x","x",BR$2-'Indicator Date hidden'!BS132)</f>
        <v>0</v>
      </c>
      <c r="BS131" s="125">
        <f>IF('Indicator Date hidden'!BT132="x","x",BS$2-'Indicator Date hidden'!BT132)</f>
        <v>1</v>
      </c>
      <c r="BT131" s="125">
        <f>IF('Indicator Date hidden'!BU132="x","x",BT$2-'Indicator Date hidden'!BU132)</f>
        <v>0</v>
      </c>
      <c r="BU131" s="125">
        <f>IF('Indicator Date hidden'!BV132="x","x",BU$2-'Indicator Date hidden'!BV132)</f>
        <v>0</v>
      </c>
      <c r="BV131" s="125">
        <f>IF('Indicator Date hidden'!BW132="x","x",BV$2-'Indicator Date hidden'!BW132)</f>
        <v>0</v>
      </c>
      <c r="BW131" s="125">
        <f>IF('Indicator Date hidden'!BX132="x","x",BW$2-'Indicator Date hidden'!BX132)</f>
        <v>0</v>
      </c>
      <c r="BX131" s="125">
        <f>IF('Indicator Date hidden'!BY132="x","x",BX$2-'Indicator Date hidden'!BY132)</f>
        <v>2</v>
      </c>
      <c r="BY131" s="3">
        <f t="shared" ref="BY131:BY162" si="20">SUM(B131:BX131)</f>
        <v>32</v>
      </c>
      <c r="BZ131" s="126">
        <f t="shared" ref="BZ131:BZ162" si="21">BY131/COUNT(B131:BX131)</f>
        <v>0.47761194029850745</v>
      </c>
      <c r="CA131" s="3">
        <f t="shared" ref="CA131:CA162" si="22">COUNTIF(B131:BX131,"&gt;0")</f>
        <v>18</v>
      </c>
      <c r="CB131" s="126">
        <f t="shared" ref="CB131:CB162" si="23">_xlfn.STDEV.P(B131:BX131)</f>
        <v>1.1636049100631627</v>
      </c>
      <c r="CC131" s="129">
        <f t="shared" ref="CC131:CC162" si="24">MEDIAN(B131:BX131)</f>
        <v>0</v>
      </c>
    </row>
    <row r="132" spans="1:81" x14ac:dyDescent="0.3">
      <c r="A132" t="s">
        <v>240</v>
      </c>
      <c r="B132" s="125">
        <f>IF('Indicator Date hidden'!C133="x","x",B$2-'Indicator Date hidden'!C133)</f>
        <v>0</v>
      </c>
      <c r="C132" s="125">
        <f>IF('Indicator Date hidden'!D133="x","x",C$2-'Indicator Date hidden'!D133)</f>
        <v>0</v>
      </c>
      <c r="D132" s="125">
        <f>IF('Indicator Date hidden'!E133="x","x",D$2-'Indicator Date hidden'!E133)</f>
        <v>0</v>
      </c>
      <c r="E132" s="125">
        <f>IF('Indicator Date hidden'!F133="x","x",E$2-'Indicator Date hidden'!F133)</f>
        <v>0</v>
      </c>
      <c r="F132" s="125">
        <f>IF('Indicator Date hidden'!G133="x","x",F$2-'Indicator Date hidden'!G133)</f>
        <v>0</v>
      </c>
      <c r="G132" s="125">
        <f>IF('Indicator Date hidden'!H133="x","x",G$2-'Indicator Date hidden'!H133)</f>
        <v>0</v>
      </c>
      <c r="H132" s="125">
        <f>IF('Indicator Date hidden'!I133="x","x",H$2-'Indicator Date hidden'!I133)</f>
        <v>0</v>
      </c>
      <c r="I132" s="125">
        <f>IF('Indicator Date hidden'!J133="x","x",I$2-'Indicator Date hidden'!J133)</f>
        <v>0</v>
      </c>
      <c r="J132" s="125">
        <f>IF('Indicator Date hidden'!K133="x","x",J$2-'Indicator Date hidden'!K133)</f>
        <v>0</v>
      </c>
      <c r="K132" s="125">
        <f>IF('Indicator Date hidden'!L133="x","x",K$2-'Indicator Date hidden'!L133)</f>
        <v>0</v>
      </c>
      <c r="L132" s="125">
        <f>IF('Indicator Date hidden'!M133="x","x",L$2-'Indicator Date hidden'!M133)</f>
        <v>0</v>
      </c>
      <c r="M132" s="125">
        <f>IF('Indicator Date hidden'!N133="x","x",M$2-'Indicator Date hidden'!N133)</f>
        <v>0</v>
      </c>
      <c r="N132" s="125">
        <f>IF('Indicator Date hidden'!O133="x","x",N$2-'Indicator Date hidden'!O133)</f>
        <v>0</v>
      </c>
      <c r="O132" s="125">
        <f>IF('Indicator Date hidden'!P133="x","x",O$2-'Indicator Date hidden'!P133)</f>
        <v>0</v>
      </c>
      <c r="P132" s="125">
        <f>IF('Indicator Date hidden'!Q133="x","x",P$2-'Indicator Date hidden'!Q133)</f>
        <v>0</v>
      </c>
      <c r="Q132" s="125">
        <f>IF('Indicator Date hidden'!R133="x","x",Q$2-'Indicator Date hidden'!R133)</f>
        <v>0</v>
      </c>
      <c r="R132" s="125">
        <f>IF('Indicator Date hidden'!S133="x","x",R$2-'Indicator Date hidden'!S133)</f>
        <v>0</v>
      </c>
      <c r="S132" s="125">
        <f>IF('Indicator Date hidden'!T133="x","x",S$2-'Indicator Date hidden'!T133)</f>
        <v>0</v>
      </c>
      <c r="T132" s="125">
        <f>IF('Indicator Date hidden'!U133="x","x",T$2-'Indicator Date hidden'!U133)</f>
        <v>0</v>
      </c>
      <c r="U132" s="125">
        <f>IF('Indicator Date hidden'!V133="x","x",U$2-'Indicator Date hidden'!V133)</f>
        <v>0</v>
      </c>
      <c r="V132" s="125">
        <f>IF('Indicator Date hidden'!W133="x","x",V$2-'Indicator Date hidden'!W133)</f>
        <v>0</v>
      </c>
      <c r="W132" s="125">
        <f>IF('Indicator Date hidden'!X133="x","x",W$2-'Indicator Date hidden'!X133)</f>
        <v>0</v>
      </c>
      <c r="X132" s="125">
        <f>IF('Indicator Date hidden'!Y133="x","x",X$2-'Indicator Date hidden'!Y133)</f>
        <v>0</v>
      </c>
      <c r="Y132" s="125">
        <f>IF('Indicator Date hidden'!Z133="x","x",Y$2-'Indicator Date hidden'!Z133)</f>
        <v>0</v>
      </c>
      <c r="Z132" s="125">
        <f>IF('Indicator Date hidden'!AA133="x","x",Z$2-'Indicator Date hidden'!AA133)</f>
        <v>3</v>
      </c>
      <c r="AA132" s="125">
        <f>IF('Indicator Date hidden'!AB133="x","x",AA$2-'Indicator Date hidden'!AB133)</f>
        <v>0</v>
      </c>
      <c r="AB132" s="125">
        <f>IF('Indicator Date hidden'!AC133="x","x",AB$2-'Indicator Date hidden'!AC133)</f>
        <v>0</v>
      </c>
      <c r="AC132" s="125">
        <f>IF('Indicator Date hidden'!AD133="x","x",AC$2-'Indicator Date hidden'!AD133)</f>
        <v>1</v>
      </c>
      <c r="AD132" s="125">
        <f>IF('Indicator Date hidden'!AE133="x","x",AD$2-'Indicator Date hidden'!AE133)</f>
        <v>0</v>
      </c>
      <c r="AE132" s="125">
        <f>IF('Indicator Date hidden'!AF133="x","x",AE$2-'Indicator Date hidden'!AF133)</f>
        <v>0</v>
      </c>
      <c r="AF132" s="125">
        <f>IF('Indicator Date hidden'!AG133="x","x",AF$2-'Indicator Date hidden'!AG133)</f>
        <v>0</v>
      </c>
      <c r="AG132" s="125">
        <f>IF('Indicator Date hidden'!AH133="x","x",AG$2-'Indicator Date hidden'!AH133)</f>
        <v>0</v>
      </c>
      <c r="AH132" s="125">
        <f>IF('Indicator Date hidden'!AI133="x","x",AH$2-'Indicator Date hidden'!AI133)</f>
        <v>0</v>
      </c>
      <c r="AI132" s="125">
        <f>IF('Indicator Date hidden'!AJ133="x","x",AI$2-'Indicator Date hidden'!AJ133)</f>
        <v>1</v>
      </c>
      <c r="AJ132" s="125">
        <f>IF('Indicator Date hidden'!AK133="x","x",AJ$2-'Indicator Date hidden'!AK133)</f>
        <v>1</v>
      </c>
      <c r="AK132" s="125">
        <f>IF('Indicator Date hidden'!AL133="x","x",AK$2-'Indicator Date hidden'!AL133)</f>
        <v>1</v>
      </c>
      <c r="AL132" s="125">
        <f>IF('Indicator Date hidden'!AM133="x","x",AL$2-'Indicator Date hidden'!AM133)</f>
        <v>5</v>
      </c>
      <c r="AM132" s="125">
        <f>IF('Indicator Date hidden'!AN133="x","x",AM$2-'Indicator Date hidden'!AN133)</f>
        <v>1</v>
      </c>
      <c r="AN132" s="125">
        <f>IF('Indicator Date hidden'!AO133="x","x",AN$2-'Indicator Date hidden'!AO133)</f>
        <v>1</v>
      </c>
      <c r="AO132" s="125">
        <f>IF('Indicator Date hidden'!AP133="x","x",AO$2-'Indicator Date hidden'!AP133)</f>
        <v>1</v>
      </c>
      <c r="AP132" s="125">
        <f>IF('Indicator Date hidden'!AQ133="x","x",AP$2-'Indicator Date hidden'!AQ133)</f>
        <v>1</v>
      </c>
      <c r="AQ132" s="125">
        <f>IF('Indicator Date hidden'!AR133="x","x",AQ$2-'Indicator Date hidden'!AR133)</f>
        <v>0</v>
      </c>
      <c r="AR132" s="125">
        <f>IF('Indicator Date hidden'!AS133="x","x",AR$2-'Indicator Date hidden'!AS133)</f>
        <v>3</v>
      </c>
      <c r="AS132" s="125">
        <f>IF('Indicator Date hidden'!AT133="x","x",AS$2-'Indicator Date hidden'!AT133)</f>
        <v>5</v>
      </c>
      <c r="AT132" s="125">
        <f>IF('Indicator Date hidden'!AU133="x","x",AT$2-'Indicator Date hidden'!AU133)</f>
        <v>0</v>
      </c>
      <c r="AU132" s="125">
        <f>IF('Indicator Date hidden'!AV133="x","x",AU$2-'Indicator Date hidden'!AV133)</f>
        <v>0</v>
      </c>
      <c r="AV132" s="125">
        <f>IF('Indicator Date hidden'!AW133="x","x",AV$2-'Indicator Date hidden'!AW133)</f>
        <v>0</v>
      </c>
      <c r="AW132" s="125">
        <f>IF('Indicator Date hidden'!AX133="x","x",AW$2-'Indicator Date hidden'!AX133)</f>
        <v>0</v>
      </c>
      <c r="AX132" s="125">
        <f>IF('Indicator Date hidden'!AY133="x","x",AX$2-'Indicator Date hidden'!AY133)</f>
        <v>0</v>
      </c>
      <c r="AY132" s="125">
        <f>IF('Indicator Date hidden'!AZ133="x","x",AY$2-'Indicator Date hidden'!AZ133)</f>
        <v>1</v>
      </c>
      <c r="AZ132" s="125">
        <f>IF('Indicator Date hidden'!BA133="x","x",AZ$2-'Indicator Date hidden'!BA133)</f>
        <v>2</v>
      </c>
      <c r="BA132" s="125">
        <f>IF('Indicator Date hidden'!BB133="x","x",BA$2-'Indicator Date hidden'!BB133)</f>
        <v>0</v>
      </c>
      <c r="BB132" s="125">
        <f>IF('Indicator Date hidden'!BC133="x","x",BB$2-'Indicator Date hidden'!BC133)</f>
        <v>0</v>
      </c>
      <c r="BC132" s="125">
        <f>IF('Indicator Date hidden'!BD133="x","x",BC$2-'Indicator Date hidden'!BD133)</f>
        <v>0</v>
      </c>
      <c r="BD132" s="125">
        <f>IF('Indicator Date hidden'!BE133="x","x",BD$2-'Indicator Date hidden'!BE133)</f>
        <v>2</v>
      </c>
      <c r="BE132" s="125">
        <f>IF('Indicator Date hidden'!BF133="x","x",BE$2-'Indicator Date hidden'!BF133)</f>
        <v>2</v>
      </c>
      <c r="BF132" s="125">
        <f>IF('Indicator Date hidden'!BG133="x","x",BF$2-'Indicator Date hidden'!BG133)</f>
        <v>0</v>
      </c>
      <c r="BG132" s="125">
        <f>IF('Indicator Date hidden'!BH133="x","x",BG$2-'Indicator Date hidden'!BH133)</f>
        <v>0</v>
      </c>
      <c r="BH132" s="125">
        <f>IF('Indicator Date hidden'!BI133="x","x",BH$2-'Indicator Date hidden'!BI133)</f>
        <v>0</v>
      </c>
      <c r="BI132" s="125">
        <f>IF('Indicator Date hidden'!BJ133="x","x",BI$2-'Indicator Date hidden'!BJ133)</f>
        <v>0</v>
      </c>
      <c r="BJ132" s="125">
        <f>IF('Indicator Date hidden'!BK133="x","x",BJ$2-'Indicator Date hidden'!BK133)</f>
        <v>1</v>
      </c>
      <c r="BK132" s="125">
        <f>IF('Indicator Date hidden'!BL133="x","x",BK$2-'Indicator Date hidden'!BL133)</f>
        <v>1</v>
      </c>
      <c r="BL132" s="125">
        <f>IF('Indicator Date hidden'!BM133="x","x",BL$2-'Indicator Date hidden'!BM133)</f>
        <v>0</v>
      </c>
      <c r="BM132" s="125">
        <f>IF('Indicator Date hidden'!BN133="x","x",BM$2-'Indicator Date hidden'!BN133)</f>
        <v>3</v>
      </c>
      <c r="BN132" s="125">
        <f>IF('Indicator Date hidden'!BO133="x","x",BN$2-'Indicator Date hidden'!BO133)</f>
        <v>2</v>
      </c>
      <c r="BO132" s="125">
        <f>IF('Indicator Date hidden'!BP133="x","x",BO$2-'Indicator Date hidden'!BP133)</f>
        <v>1</v>
      </c>
      <c r="BP132" s="125">
        <f>IF('Indicator Date hidden'!BQ133="x","x",BP$2-'Indicator Date hidden'!BQ133)</f>
        <v>0</v>
      </c>
      <c r="BQ132" s="125">
        <f>IF('Indicator Date hidden'!BR133="x","x",BQ$2-'Indicator Date hidden'!BR133)</f>
        <v>0</v>
      </c>
      <c r="BR132" s="125">
        <f>IF('Indicator Date hidden'!BS133="x","x",BR$2-'Indicator Date hidden'!BS133)</f>
        <v>0</v>
      </c>
      <c r="BS132" s="125">
        <f>IF('Indicator Date hidden'!BT133="x","x",BS$2-'Indicator Date hidden'!BT133)</f>
        <v>3</v>
      </c>
      <c r="BT132" s="125">
        <f>IF('Indicator Date hidden'!BU133="x","x",BT$2-'Indicator Date hidden'!BU133)</f>
        <v>0</v>
      </c>
      <c r="BU132" s="125">
        <f>IF('Indicator Date hidden'!BV133="x","x",BU$2-'Indicator Date hidden'!BV133)</f>
        <v>0</v>
      </c>
      <c r="BV132" s="125">
        <f>IF('Indicator Date hidden'!BW133="x","x",BV$2-'Indicator Date hidden'!BW133)</f>
        <v>0</v>
      </c>
      <c r="BW132" s="125">
        <f>IF('Indicator Date hidden'!BX133="x","x",BW$2-'Indicator Date hidden'!BX133)</f>
        <v>0</v>
      </c>
      <c r="BX132" s="125">
        <f>IF('Indicator Date hidden'!BY133="x","x",BX$2-'Indicator Date hidden'!BY133)</f>
        <v>2</v>
      </c>
      <c r="BY132" s="3">
        <f t="shared" si="20"/>
        <v>44</v>
      </c>
      <c r="BZ132" s="126">
        <f t="shared" si="21"/>
        <v>0.58666666666666667</v>
      </c>
      <c r="CA132" s="3">
        <f t="shared" si="22"/>
        <v>23</v>
      </c>
      <c r="CB132" s="126">
        <f t="shared" si="23"/>
        <v>1.1086728803193282</v>
      </c>
      <c r="CC132" s="129">
        <f t="shared" si="24"/>
        <v>0</v>
      </c>
    </row>
    <row r="133" spans="1:81" x14ac:dyDescent="0.3">
      <c r="A133" t="s">
        <v>242</v>
      </c>
      <c r="B133" s="125">
        <f>IF('Indicator Date hidden'!C134="x","x",B$2-'Indicator Date hidden'!C134)</f>
        <v>0</v>
      </c>
      <c r="C133" s="125">
        <f>IF('Indicator Date hidden'!D134="x","x",C$2-'Indicator Date hidden'!D134)</f>
        <v>0</v>
      </c>
      <c r="D133" s="125">
        <f>IF('Indicator Date hidden'!E134="x","x",D$2-'Indicator Date hidden'!E134)</f>
        <v>0</v>
      </c>
      <c r="E133" s="125">
        <f>IF('Indicator Date hidden'!F134="x","x",E$2-'Indicator Date hidden'!F134)</f>
        <v>0</v>
      </c>
      <c r="F133" s="125">
        <f>IF('Indicator Date hidden'!G134="x","x",F$2-'Indicator Date hidden'!G134)</f>
        <v>0</v>
      </c>
      <c r="G133" s="125">
        <f>IF('Indicator Date hidden'!H134="x","x",G$2-'Indicator Date hidden'!H134)</f>
        <v>0</v>
      </c>
      <c r="H133" s="125">
        <f>IF('Indicator Date hidden'!I134="x","x",H$2-'Indicator Date hidden'!I134)</f>
        <v>0</v>
      </c>
      <c r="I133" s="125">
        <f>IF('Indicator Date hidden'!J134="x","x",I$2-'Indicator Date hidden'!J134)</f>
        <v>0</v>
      </c>
      <c r="J133" s="125">
        <f>IF('Indicator Date hidden'!K134="x","x",J$2-'Indicator Date hidden'!K134)</f>
        <v>0</v>
      </c>
      <c r="K133" s="125">
        <f>IF('Indicator Date hidden'!L134="x","x",K$2-'Indicator Date hidden'!L134)</f>
        <v>0</v>
      </c>
      <c r="L133" s="125">
        <f>IF('Indicator Date hidden'!M134="x","x",L$2-'Indicator Date hidden'!M134)</f>
        <v>0</v>
      </c>
      <c r="M133" s="125">
        <f>IF('Indicator Date hidden'!N134="x","x",M$2-'Indicator Date hidden'!N134)</f>
        <v>0</v>
      </c>
      <c r="N133" s="125">
        <f>IF('Indicator Date hidden'!O134="x","x",N$2-'Indicator Date hidden'!O134)</f>
        <v>0</v>
      </c>
      <c r="O133" s="125">
        <f>IF('Indicator Date hidden'!P134="x","x",O$2-'Indicator Date hidden'!P134)</f>
        <v>0</v>
      </c>
      <c r="P133" s="125">
        <f>IF('Indicator Date hidden'!Q134="x","x",P$2-'Indicator Date hidden'!Q134)</f>
        <v>0</v>
      </c>
      <c r="Q133" s="125">
        <f>IF('Indicator Date hidden'!R134="x","x",Q$2-'Indicator Date hidden'!R134)</f>
        <v>0</v>
      </c>
      <c r="R133" s="125">
        <f>IF('Indicator Date hidden'!S134="x","x",R$2-'Indicator Date hidden'!S134)</f>
        <v>0</v>
      </c>
      <c r="S133" s="125">
        <f>IF('Indicator Date hidden'!T134="x","x",S$2-'Indicator Date hidden'!T134)</f>
        <v>0</v>
      </c>
      <c r="T133" s="125">
        <f>IF('Indicator Date hidden'!U134="x","x",T$2-'Indicator Date hidden'!U134)</f>
        <v>0</v>
      </c>
      <c r="U133" s="125">
        <f>IF('Indicator Date hidden'!V134="x","x",U$2-'Indicator Date hidden'!V134)</f>
        <v>0</v>
      </c>
      <c r="V133" s="125">
        <f>IF('Indicator Date hidden'!W134="x","x",V$2-'Indicator Date hidden'!W134)</f>
        <v>0</v>
      </c>
      <c r="W133" s="125">
        <f>IF('Indicator Date hidden'!X134="x","x",W$2-'Indicator Date hidden'!X134)</f>
        <v>0</v>
      </c>
      <c r="X133" s="125">
        <f>IF('Indicator Date hidden'!Y134="x","x",X$2-'Indicator Date hidden'!Y134)</f>
        <v>0</v>
      </c>
      <c r="Y133" s="125">
        <f>IF('Indicator Date hidden'!Z134="x","x",Y$2-'Indicator Date hidden'!Z134)</f>
        <v>0</v>
      </c>
      <c r="Z133" s="125" t="str">
        <f>IF('Indicator Date hidden'!AA134="x","x",Z$2-'Indicator Date hidden'!AA134)</f>
        <v>x</v>
      </c>
      <c r="AA133" s="125">
        <f>IF('Indicator Date hidden'!AB134="x","x",AA$2-'Indicator Date hidden'!AB134)</f>
        <v>0</v>
      </c>
      <c r="AB133" s="125" t="str">
        <f>IF('Indicator Date hidden'!AC134="x","x",AB$2-'Indicator Date hidden'!AC134)</f>
        <v>x</v>
      </c>
      <c r="AC133" s="125">
        <f>IF('Indicator Date hidden'!AD134="x","x",AC$2-'Indicator Date hidden'!AD134)</f>
        <v>3</v>
      </c>
      <c r="AD133" s="125">
        <f>IF('Indicator Date hidden'!AE134="x","x",AD$2-'Indicator Date hidden'!AE134)</f>
        <v>0</v>
      </c>
      <c r="AE133" s="125" t="str">
        <f>IF('Indicator Date hidden'!AF134="x","x",AE$2-'Indicator Date hidden'!AF134)</f>
        <v>x</v>
      </c>
      <c r="AF133" s="125">
        <f>IF('Indicator Date hidden'!AG134="x","x",AF$2-'Indicator Date hidden'!AG134)</f>
        <v>0</v>
      </c>
      <c r="AG133" s="125">
        <f>IF('Indicator Date hidden'!AH134="x","x",AG$2-'Indicator Date hidden'!AH134)</f>
        <v>0</v>
      </c>
      <c r="AH133" s="125">
        <f>IF('Indicator Date hidden'!AI134="x","x",AH$2-'Indicator Date hidden'!AI134)</f>
        <v>0</v>
      </c>
      <c r="AI133" s="125">
        <f>IF('Indicator Date hidden'!AJ134="x","x",AI$2-'Indicator Date hidden'!AJ134)</f>
        <v>1</v>
      </c>
      <c r="AJ133" s="125">
        <f>IF('Indicator Date hidden'!AK134="x","x",AJ$2-'Indicator Date hidden'!AK134)</f>
        <v>1</v>
      </c>
      <c r="AK133" s="125">
        <f>IF('Indicator Date hidden'!AL134="x","x",AK$2-'Indicator Date hidden'!AL134)</f>
        <v>1</v>
      </c>
      <c r="AL133" s="125" t="str">
        <f>IF('Indicator Date hidden'!AM134="x","x",AL$2-'Indicator Date hidden'!AM134)</f>
        <v>x</v>
      </c>
      <c r="AM133" s="125">
        <f>IF('Indicator Date hidden'!AN134="x","x",AM$2-'Indicator Date hidden'!AN134)</f>
        <v>1</v>
      </c>
      <c r="AN133" s="125">
        <f>IF('Indicator Date hidden'!AO134="x","x",AN$2-'Indicator Date hidden'!AO134)</f>
        <v>1</v>
      </c>
      <c r="AO133" s="125">
        <f>IF('Indicator Date hidden'!AP134="x","x",AO$2-'Indicator Date hidden'!AP134)</f>
        <v>1</v>
      </c>
      <c r="AP133" s="125">
        <f>IF('Indicator Date hidden'!AQ134="x","x",AP$2-'Indicator Date hidden'!AQ134)</f>
        <v>1</v>
      </c>
      <c r="AQ133" s="125">
        <f>IF('Indicator Date hidden'!AR134="x","x",AQ$2-'Indicator Date hidden'!AR134)</f>
        <v>0</v>
      </c>
      <c r="AR133" s="125">
        <f>IF('Indicator Date hidden'!AS134="x","x",AR$2-'Indicator Date hidden'!AS134)</f>
        <v>3</v>
      </c>
      <c r="AS133" s="125">
        <f>IF('Indicator Date hidden'!AT134="x","x",AS$2-'Indicator Date hidden'!AT134)</f>
        <v>7</v>
      </c>
      <c r="AT133" s="125">
        <f>IF('Indicator Date hidden'!AU134="x","x",AT$2-'Indicator Date hidden'!AU134)</f>
        <v>0</v>
      </c>
      <c r="AU133" s="125" t="str">
        <f>IF('Indicator Date hidden'!AV134="x","x",AU$2-'Indicator Date hidden'!AV134)</f>
        <v>x</v>
      </c>
      <c r="AV133" s="125" t="str">
        <f>IF('Indicator Date hidden'!AW134="x","x",AV$2-'Indicator Date hidden'!AW134)</f>
        <v>x</v>
      </c>
      <c r="AW133" s="125" t="str">
        <f>IF('Indicator Date hidden'!AX134="x","x",AW$2-'Indicator Date hidden'!AX134)</f>
        <v>x</v>
      </c>
      <c r="AX133" s="125">
        <f>IF('Indicator Date hidden'!AY134="x","x",AX$2-'Indicator Date hidden'!AY134)</f>
        <v>0</v>
      </c>
      <c r="AY133" s="125" t="str">
        <f>IF('Indicator Date hidden'!AZ134="x","x",AY$2-'Indicator Date hidden'!AZ134)</f>
        <v>x</v>
      </c>
      <c r="AZ133" s="125" t="str">
        <f>IF('Indicator Date hidden'!BA134="x","x",AZ$2-'Indicator Date hidden'!BA134)</f>
        <v>x</v>
      </c>
      <c r="BA133" s="125">
        <f>IF('Indicator Date hidden'!BB134="x","x",BA$2-'Indicator Date hidden'!BB134)</f>
        <v>0</v>
      </c>
      <c r="BB133" s="125">
        <f>IF('Indicator Date hidden'!BC134="x","x",BB$2-'Indicator Date hidden'!BC134)</f>
        <v>0</v>
      </c>
      <c r="BC133" s="125">
        <f>IF('Indicator Date hidden'!BD134="x","x",BC$2-'Indicator Date hidden'!BD134)</f>
        <v>0</v>
      </c>
      <c r="BD133" s="125" t="str">
        <f>IF('Indicator Date hidden'!BE134="x","x",BD$2-'Indicator Date hidden'!BE134)</f>
        <v>x</v>
      </c>
      <c r="BE133" s="125">
        <f>IF('Indicator Date hidden'!BF134="x","x",BE$2-'Indicator Date hidden'!BF134)</f>
        <v>2</v>
      </c>
      <c r="BF133" s="125">
        <f>IF('Indicator Date hidden'!BG134="x","x",BF$2-'Indicator Date hidden'!BG134)</f>
        <v>0</v>
      </c>
      <c r="BG133" s="125">
        <f>IF('Indicator Date hidden'!BH134="x","x",BG$2-'Indicator Date hidden'!BH134)</f>
        <v>0</v>
      </c>
      <c r="BH133" s="125">
        <f>IF('Indicator Date hidden'!BI134="x","x",BH$2-'Indicator Date hidden'!BI134)</f>
        <v>0</v>
      </c>
      <c r="BI133" s="125">
        <f>IF('Indicator Date hidden'!BJ134="x","x",BI$2-'Indicator Date hidden'!BJ134)</f>
        <v>2</v>
      </c>
      <c r="BJ133" s="125">
        <f>IF('Indicator Date hidden'!BK134="x","x",BJ$2-'Indicator Date hidden'!BK134)</f>
        <v>1</v>
      </c>
      <c r="BK133" s="125" t="str">
        <f>IF('Indicator Date hidden'!BL134="x","x",BK$2-'Indicator Date hidden'!BL134)</f>
        <v>x</v>
      </c>
      <c r="BL133" s="125">
        <f>IF('Indicator Date hidden'!BM134="x","x",BL$2-'Indicator Date hidden'!BM134)</f>
        <v>0</v>
      </c>
      <c r="BM133" s="125">
        <f>IF('Indicator Date hidden'!BN134="x","x",BM$2-'Indicator Date hidden'!BN134)</f>
        <v>3</v>
      </c>
      <c r="BN133" s="125" t="str">
        <f>IF('Indicator Date hidden'!BO134="x","x",BN$2-'Indicator Date hidden'!BO134)</f>
        <v>x</v>
      </c>
      <c r="BO133" s="125">
        <f>IF('Indicator Date hidden'!BP134="x","x",BO$2-'Indicator Date hidden'!BP134)</f>
        <v>3</v>
      </c>
      <c r="BP133" s="125">
        <f>IF('Indicator Date hidden'!BQ134="x","x",BP$2-'Indicator Date hidden'!BQ134)</f>
        <v>0</v>
      </c>
      <c r="BQ133" s="125">
        <f>IF('Indicator Date hidden'!BR134="x","x",BQ$2-'Indicator Date hidden'!BR134)</f>
        <v>0</v>
      </c>
      <c r="BR133" s="125">
        <f>IF('Indicator Date hidden'!BS134="x","x",BR$2-'Indicator Date hidden'!BS134)</f>
        <v>0</v>
      </c>
      <c r="BS133" s="125">
        <f>IF('Indicator Date hidden'!BT134="x","x",BS$2-'Indicator Date hidden'!BT134)</f>
        <v>4</v>
      </c>
      <c r="BT133" s="125">
        <f>IF('Indicator Date hidden'!BU134="x","x",BT$2-'Indicator Date hidden'!BU134)</f>
        <v>0</v>
      </c>
      <c r="BU133" s="125">
        <f>IF('Indicator Date hidden'!BV134="x","x",BU$2-'Indicator Date hidden'!BV134)</f>
        <v>0</v>
      </c>
      <c r="BV133" s="125">
        <f>IF('Indicator Date hidden'!BW134="x","x",BV$2-'Indicator Date hidden'!BW134)</f>
        <v>0</v>
      </c>
      <c r="BW133" s="125">
        <f>IF('Indicator Date hidden'!BX134="x","x",BW$2-'Indicator Date hidden'!BX134)</f>
        <v>0</v>
      </c>
      <c r="BX133" s="125" t="str">
        <f>IF('Indicator Date hidden'!BY134="x","x",BX$2-'Indicator Date hidden'!BY134)</f>
        <v>x</v>
      </c>
      <c r="BY133" s="3">
        <f t="shared" si="20"/>
        <v>35</v>
      </c>
      <c r="BZ133" s="126">
        <f t="shared" si="21"/>
        <v>0.56451612903225812</v>
      </c>
      <c r="CA133" s="3">
        <f t="shared" si="22"/>
        <v>16</v>
      </c>
      <c r="CB133" s="126">
        <f t="shared" si="23"/>
        <v>1.2523650882454298</v>
      </c>
      <c r="CC133" s="129">
        <f t="shared" si="24"/>
        <v>0</v>
      </c>
    </row>
    <row r="134" spans="1:81" x14ac:dyDescent="0.3">
      <c r="A134" t="s">
        <v>237</v>
      </c>
      <c r="B134" s="125">
        <f>IF('Indicator Date hidden'!C135="x","x",B$2-'Indicator Date hidden'!C135)</f>
        <v>0</v>
      </c>
      <c r="C134" s="125">
        <f>IF('Indicator Date hidden'!D135="x","x",C$2-'Indicator Date hidden'!D135)</f>
        <v>0</v>
      </c>
      <c r="D134" s="125">
        <f>IF('Indicator Date hidden'!E135="x","x",D$2-'Indicator Date hidden'!E135)</f>
        <v>0</v>
      </c>
      <c r="E134" s="125">
        <f>IF('Indicator Date hidden'!F135="x","x",E$2-'Indicator Date hidden'!F135)</f>
        <v>0</v>
      </c>
      <c r="F134" s="125">
        <f>IF('Indicator Date hidden'!G135="x","x",F$2-'Indicator Date hidden'!G135)</f>
        <v>0</v>
      </c>
      <c r="G134" s="125">
        <f>IF('Indicator Date hidden'!H135="x","x",G$2-'Indicator Date hidden'!H135)</f>
        <v>0</v>
      </c>
      <c r="H134" s="125">
        <f>IF('Indicator Date hidden'!I135="x","x",H$2-'Indicator Date hidden'!I135)</f>
        <v>0</v>
      </c>
      <c r="I134" s="125">
        <f>IF('Indicator Date hidden'!J135="x","x",I$2-'Indicator Date hidden'!J135)</f>
        <v>0</v>
      </c>
      <c r="J134" s="125">
        <f>IF('Indicator Date hidden'!K135="x","x",J$2-'Indicator Date hidden'!K135)</f>
        <v>0</v>
      </c>
      <c r="K134" s="125">
        <f>IF('Indicator Date hidden'!L135="x","x",K$2-'Indicator Date hidden'!L135)</f>
        <v>0</v>
      </c>
      <c r="L134" s="125">
        <f>IF('Indicator Date hidden'!M135="x","x",L$2-'Indicator Date hidden'!M135)</f>
        <v>0</v>
      </c>
      <c r="M134" s="125">
        <f>IF('Indicator Date hidden'!N135="x","x",M$2-'Indicator Date hidden'!N135)</f>
        <v>0</v>
      </c>
      <c r="N134" s="125">
        <f>IF('Indicator Date hidden'!O135="x","x",N$2-'Indicator Date hidden'!O135)</f>
        <v>0</v>
      </c>
      <c r="O134" s="125">
        <f>IF('Indicator Date hidden'!P135="x","x",O$2-'Indicator Date hidden'!P135)</f>
        <v>0</v>
      </c>
      <c r="P134" s="125">
        <f>IF('Indicator Date hidden'!Q135="x","x",P$2-'Indicator Date hidden'!Q135)</f>
        <v>0</v>
      </c>
      <c r="Q134" s="125">
        <f>IF('Indicator Date hidden'!R135="x","x",Q$2-'Indicator Date hidden'!R135)</f>
        <v>0</v>
      </c>
      <c r="R134" s="125">
        <f>IF('Indicator Date hidden'!S135="x","x",R$2-'Indicator Date hidden'!S135)</f>
        <v>0</v>
      </c>
      <c r="S134" s="125">
        <f>IF('Indicator Date hidden'!T135="x","x",S$2-'Indicator Date hidden'!T135)</f>
        <v>0</v>
      </c>
      <c r="T134" s="125">
        <f>IF('Indicator Date hidden'!U135="x","x",T$2-'Indicator Date hidden'!U135)</f>
        <v>0</v>
      </c>
      <c r="U134" s="125">
        <f>IF('Indicator Date hidden'!V135="x","x",U$2-'Indicator Date hidden'!V135)</f>
        <v>0</v>
      </c>
      <c r="V134" s="125">
        <f>IF('Indicator Date hidden'!W135="x","x",V$2-'Indicator Date hidden'!W135)</f>
        <v>0</v>
      </c>
      <c r="W134" s="125">
        <f>IF('Indicator Date hidden'!X135="x","x",W$2-'Indicator Date hidden'!X135)</f>
        <v>0</v>
      </c>
      <c r="X134" s="125">
        <f>IF('Indicator Date hidden'!Y135="x","x",X$2-'Indicator Date hidden'!Y135)</f>
        <v>0</v>
      </c>
      <c r="Y134" s="125">
        <f>IF('Indicator Date hidden'!Z135="x","x",Y$2-'Indicator Date hidden'!Z135)</f>
        <v>0</v>
      </c>
      <c r="Z134" s="125">
        <f>IF('Indicator Date hidden'!AA135="x","x",Z$2-'Indicator Date hidden'!AA135)</f>
        <v>9</v>
      </c>
      <c r="AA134" s="125">
        <f>IF('Indicator Date hidden'!AB135="x","x",AA$2-'Indicator Date hidden'!AB135)</f>
        <v>0</v>
      </c>
      <c r="AB134" s="125" t="str">
        <f>IF('Indicator Date hidden'!AC135="x","x",AB$2-'Indicator Date hidden'!AC135)</f>
        <v>x</v>
      </c>
      <c r="AC134" s="125">
        <f>IF('Indicator Date hidden'!AD135="x","x",AC$2-'Indicator Date hidden'!AD135)</f>
        <v>1</v>
      </c>
      <c r="AD134" s="125">
        <f>IF('Indicator Date hidden'!AE135="x","x",AD$2-'Indicator Date hidden'!AE135)</f>
        <v>0</v>
      </c>
      <c r="AE134" s="125">
        <f>IF('Indicator Date hidden'!AF135="x","x",AE$2-'Indicator Date hidden'!AF135)</f>
        <v>0</v>
      </c>
      <c r="AF134" s="125">
        <f>IF('Indicator Date hidden'!AG135="x","x",AF$2-'Indicator Date hidden'!AG135)</f>
        <v>0</v>
      </c>
      <c r="AG134" s="125">
        <f>IF('Indicator Date hidden'!AH135="x","x",AG$2-'Indicator Date hidden'!AH135)</f>
        <v>0</v>
      </c>
      <c r="AH134" s="125">
        <f>IF('Indicator Date hidden'!AI135="x","x",AH$2-'Indicator Date hidden'!AI135)</f>
        <v>0</v>
      </c>
      <c r="AI134" s="125">
        <f>IF('Indicator Date hidden'!AJ135="x","x",AI$2-'Indicator Date hidden'!AJ135)</f>
        <v>1</v>
      </c>
      <c r="AJ134" s="125">
        <f>IF('Indicator Date hidden'!AK135="x","x",AJ$2-'Indicator Date hidden'!AK135)</f>
        <v>1</v>
      </c>
      <c r="AK134" s="125">
        <f>IF('Indicator Date hidden'!AL135="x","x",AK$2-'Indicator Date hidden'!AL135)</f>
        <v>1</v>
      </c>
      <c r="AL134" s="125">
        <f>IF('Indicator Date hidden'!AM135="x","x",AL$2-'Indicator Date hidden'!AM135)</f>
        <v>4</v>
      </c>
      <c r="AM134" s="125">
        <f>IF('Indicator Date hidden'!AN135="x","x",AM$2-'Indicator Date hidden'!AN135)</f>
        <v>1</v>
      </c>
      <c r="AN134" s="125">
        <f>IF('Indicator Date hidden'!AO135="x","x",AN$2-'Indicator Date hidden'!AO135)</f>
        <v>1</v>
      </c>
      <c r="AO134" s="125">
        <f>IF('Indicator Date hidden'!AP135="x","x",AO$2-'Indicator Date hidden'!AP135)</f>
        <v>1</v>
      </c>
      <c r="AP134" s="125">
        <f>IF('Indicator Date hidden'!AQ135="x","x",AP$2-'Indicator Date hidden'!AQ135)</f>
        <v>1</v>
      </c>
      <c r="AQ134" s="125">
        <f>IF('Indicator Date hidden'!AR135="x","x",AQ$2-'Indicator Date hidden'!AR135)</f>
        <v>0</v>
      </c>
      <c r="AR134" s="125">
        <f>IF('Indicator Date hidden'!AS135="x","x",AR$2-'Indicator Date hidden'!AS135)</f>
        <v>3</v>
      </c>
      <c r="AS134" s="125">
        <f>IF('Indicator Date hidden'!AT135="x","x",AS$2-'Indicator Date hidden'!AT135)</f>
        <v>3</v>
      </c>
      <c r="AT134" s="125">
        <f>IF('Indicator Date hidden'!AU135="x","x",AT$2-'Indicator Date hidden'!AU135)</f>
        <v>0</v>
      </c>
      <c r="AU134" s="125" t="str">
        <f>IF('Indicator Date hidden'!AV135="x","x",AU$2-'Indicator Date hidden'!AV135)</f>
        <v>x</v>
      </c>
      <c r="AV134" s="125" t="str">
        <f>IF('Indicator Date hidden'!AW135="x","x",AV$2-'Indicator Date hidden'!AW135)</f>
        <v>x</v>
      </c>
      <c r="AW134" s="125" t="str">
        <f>IF('Indicator Date hidden'!AX135="x","x",AW$2-'Indicator Date hidden'!AX135)</f>
        <v>x</v>
      </c>
      <c r="AX134" s="125" t="str">
        <f>IF('Indicator Date hidden'!AY135="x","x",AX$2-'Indicator Date hidden'!AY135)</f>
        <v>x</v>
      </c>
      <c r="AY134" s="125" t="str">
        <f>IF('Indicator Date hidden'!AZ135="x","x",AY$2-'Indicator Date hidden'!AZ135)</f>
        <v>x</v>
      </c>
      <c r="AZ134" s="125">
        <f>IF('Indicator Date hidden'!BA135="x","x",AZ$2-'Indicator Date hidden'!BA135)</f>
        <v>1</v>
      </c>
      <c r="BA134" s="125">
        <f>IF('Indicator Date hidden'!BB135="x","x",BA$2-'Indicator Date hidden'!BB135)</f>
        <v>0</v>
      </c>
      <c r="BB134" s="125">
        <f>IF('Indicator Date hidden'!BC135="x","x",BB$2-'Indicator Date hidden'!BC135)</f>
        <v>0</v>
      </c>
      <c r="BC134" s="125">
        <f>IF('Indicator Date hidden'!BD135="x","x",BC$2-'Indicator Date hidden'!BD135)</f>
        <v>0</v>
      </c>
      <c r="BD134" s="125">
        <f>IF('Indicator Date hidden'!BE135="x","x",BD$2-'Indicator Date hidden'!BE135)</f>
        <v>2</v>
      </c>
      <c r="BE134" s="125">
        <f>IF('Indicator Date hidden'!BF135="x","x",BE$2-'Indicator Date hidden'!BF135)</f>
        <v>2</v>
      </c>
      <c r="BF134" s="125">
        <f>IF('Indicator Date hidden'!BG135="x","x",BF$2-'Indicator Date hidden'!BG135)</f>
        <v>0</v>
      </c>
      <c r="BG134" s="125">
        <f>IF('Indicator Date hidden'!BH135="x","x",BG$2-'Indicator Date hidden'!BH135)</f>
        <v>0</v>
      </c>
      <c r="BH134" s="125">
        <f>IF('Indicator Date hidden'!BI135="x","x",BH$2-'Indicator Date hidden'!BI135)</f>
        <v>0</v>
      </c>
      <c r="BI134" s="125">
        <f>IF('Indicator Date hidden'!BJ135="x","x",BI$2-'Indicator Date hidden'!BJ135)</f>
        <v>0</v>
      </c>
      <c r="BJ134" s="125">
        <f>IF('Indicator Date hidden'!BK135="x","x",BJ$2-'Indicator Date hidden'!BK135)</f>
        <v>1</v>
      </c>
      <c r="BK134" s="125" t="str">
        <f>IF('Indicator Date hidden'!BL135="x","x",BK$2-'Indicator Date hidden'!BL135)</f>
        <v>x</v>
      </c>
      <c r="BL134" s="125">
        <f>IF('Indicator Date hidden'!BM135="x","x",BL$2-'Indicator Date hidden'!BM135)</f>
        <v>0</v>
      </c>
      <c r="BM134" s="125">
        <f>IF('Indicator Date hidden'!BN135="x","x",BM$2-'Indicator Date hidden'!BN135)</f>
        <v>2</v>
      </c>
      <c r="BN134" s="125">
        <f>IF('Indicator Date hidden'!BO135="x","x",BN$2-'Indicator Date hidden'!BO135)</f>
        <v>2</v>
      </c>
      <c r="BO134" s="125">
        <f>IF('Indicator Date hidden'!BP135="x","x",BO$2-'Indicator Date hidden'!BP135)</f>
        <v>1</v>
      </c>
      <c r="BP134" s="125">
        <f>IF('Indicator Date hidden'!BQ135="x","x",BP$2-'Indicator Date hidden'!BQ135)</f>
        <v>0</v>
      </c>
      <c r="BQ134" s="125">
        <f>IF('Indicator Date hidden'!BR135="x","x",BQ$2-'Indicator Date hidden'!BR135)</f>
        <v>0</v>
      </c>
      <c r="BR134" s="125">
        <f>IF('Indicator Date hidden'!BS135="x","x",BR$2-'Indicator Date hidden'!BS135)</f>
        <v>0</v>
      </c>
      <c r="BS134" s="125" t="str">
        <f>IF('Indicator Date hidden'!BT135="x","x",BS$2-'Indicator Date hidden'!BT135)</f>
        <v>x</v>
      </c>
      <c r="BT134" s="125">
        <f>IF('Indicator Date hidden'!BU135="x","x",BT$2-'Indicator Date hidden'!BU135)</f>
        <v>0</v>
      </c>
      <c r="BU134" s="125">
        <f>IF('Indicator Date hidden'!BV135="x","x",BU$2-'Indicator Date hidden'!BV135)</f>
        <v>0</v>
      </c>
      <c r="BV134" s="125">
        <f>IF('Indicator Date hidden'!BW135="x","x",BV$2-'Indicator Date hidden'!BW135)</f>
        <v>0</v>
      </c>
      <c r="BW134" s="125" t="str">
        <f>IF('Indicator Date hidden'!BX135="x","x",BW$2-'Indicator Date hidden'!BX135)</f>
        <v>x</v>
      </c>
      <c r="BX134" s="125">
        <f>IF('Indicator Date hidden'!BY135="x","x",BX$2-'Indicator Date hidden'!BY135)</f>
        <v>2</v>
      </c>
      <c r="BY134" s="3">
        <f t="shared" si="20"/>
        <v>40</v>
      </c>
      <c r="BZ134" s="126">
        <f t="shared" si="21"/>
        <v>0.60606060606060608</v>
      </c>
      <c r="CA134" s="3">
        <f t="shared" si="22"/>
        <v>20</v>
      </c>
      <c r="CB134" s="126">
        <f t="shared" si="23"/>
        <v>1.3582384746069678</v>
      </c>
      <c r="CC134" s="129">
        <f t="shared" si="24"/>
        <v>0</v>
      </c>
    </row>
    <row r="135" spans="1:81" x14ac:dyDescent="0.3">
      <c r="A135" t="s">
        <v>244</v>
      </c>
      <c r="B135" s="125">
        <f>IF('Indicator Date hidden'!C136="x","x",B$2-'Indicator Date hidden'!C136)</f>
        <v>0</v>
      </c>
      <c r="C135" s="125">
        <f>IF('Indicator Date hidden'!D136="x","x",C$2-'Indicator Date hidden'!D136)</f>
        <v>0</v>
      </c>
      <c r="D135" s="125">
        <f>IF('Indicator Date hidden'!E136="x","x",D$2-'Indicator Date hidden'!E136)</f>
        <v>0</v>
      </c>
      <c r="E135" s="125">
        <f>IF('Indicator Date hidden'!F136="x","x",E$2-'Indicator Date hidden'!F136)</f>
        <v>0</v>
      </c>
      <c r="F135" s="125">
        <f>IF('Indicator Date hidden'!G136="x","x",F$2-'Indicator Date hidden'!G136)</f>
        <v>0</v>
      </c>
      <c r="G135" s="125">
        <f>IF('Indicator Date hidden'!H136="x","x",G$2-'Indicator Date hidden'!H136)</f>
        <v>0</v>
      </c>
      <c r="H135" s="125">
        <f>IF('Indicator Date hidden'!I136="x","x",H$2-'Indicator Date hidden'!I136)</f>
        <v>0</v>
      </c>
      <c r="I135" s="125">
        <f>IF('Indicator Date hidden'!J136="x","x",I$2-'Indicator Date hidden'!J136)</f>
        <v>0</v>
      </c>
      <c r="J135" s="125">
        <f>IF('Indicator Date hidden'!K136="x","x",J$2-'Indicator Date hidden'!K136)</f>
        <v>0</v>
      </c>
      <c r="K135" s="125">
        <f>IF('Indicator Date hidden'!L136="x","x",K$2-'Indicator Date hidden'!L136)</f>
        <v>0</v>
      </c>
      <c r="L135" s="125">
        <f>IF('Indicator Date hidden'!M136="x","x",L$2-'Indicator Date hidden'!M136)</f>
        <v>0</v>
      </c>
      <c r="M135" s="125">
        <f>IF('Indicator Date hidden'!N136="x","x",M$2-'Indicator Date hidden'!N136)</f>
        <v>0</v>
      </c>
      <c r="N135" s="125">
        <f>IF('Indicator Date hidden'!O136="x","x",N$2-'Indicator Date hidden'!O136)</f>
        <v>0</v>
      </c>
      <c r="O135" s="125">
        <f>IF('Indicator Date hidden'!P136="x","x",O$2-'Indicator Date hidden'!P136)</f>
        <v>0</v>
      </c>
      <c r="P135" s="125">
        <f>IF('Indicator Date hidden'!Q136="x","x",P$2-'Indicator Date hidden'!Q136)</f>
        <v>0</v>
      </c>
      <c r="Q135" s="125">
        <f>IF('Indicator Date hidden'!R136="x","x",Q$2-'Indicator Date hidden'!R136)</f>
        <v>0</v>
      </c>
      <c r="R135" s="125">
        <f>IF('Indicator Date hidden'!S136="x","x",R$2-'Indicator Date hidden'!S136)</f>
        <v>0</v>
      </c>
      <c r="S135" s="125">
        <f>IF('Indicator Date hidden'!T136="x","x",S$2-'Indicator Date hidden'!T136)</f>
        <v>0</v>
      </c>
      <c r="T135" s="125">
        <f>IF('Indicator Date hidden'!U136="x","x",T$2-'Indicator Date hidden'!U136)</f>
        <v>0</v>
      </c>
      <c r="U135" s="125">
        <f>IF('Indicator Date hidden'!V136="x","x",U$2-'Indicator Date hidden'!V136)</f>
        <v>0</v>
      </c>
      <c r="V135" s="125">
        <f>IF('Indicator Date hidden'!W136="x","x",V$2-'Indicator Date hidden'!W136)</f>
        <v>0</v>
      </c>
      <c r="W135" s="125">
        <f>IF('Indicator Date hidden'!X136="x","x",W$2-'Indicator Date hidden'!X136)</f>
        <v>0</v>
      </c>
      <c r="X135" s="125">
        <f>IF('Indicator Date hidden'!Y136="x","x",X$2-'Indicator Date hidden'!Y136)</f>
        <v>0</v>
      </c>
      <c r="Y135" s="125">
        <f>IF('Indicator Date hidden'!Z136="x","x",Y$2-'Indicator Date hidden'!Z136)</f>
        <v>0</v>
      </c>
      <c r="Z135" s="125">
        <f>IF('Indicator Date hidden'!AA136="x","x",Z$2-'Indicator Date hidden'!AA136)</f>
        <v>6</v>
      </c>
      <c r="AA135" s="125">
        <f>IF('Indicator Date hidden'!AB136="x","x",AA$2-'Indicator Date hidden'!AB136)</f>
        <v>0</v>
      </c>
      <c r="AB135" s="125" t="str">
        <f>IF('Indicator Date hidden'!AC136="x","x",AB$2-'Indicator Date hidden'!AC136)</f>
        <v>x</v>
      </c>
      <c r="AC135" s="125">
        <f>IF('Indicator Date hidden'!AD136="x","x",AC$2-'Indicator Date hidden'!AD136)</f>
        <v>1</v>
      </c>
      <c r="AD135" s="125">
        <f>IF('Indicator Date hidden'!AE136="x","x",AD$2-'Indicator Date hidden'!AE136)</f>
        <v>0</v>
      </c>
      <c r="AE135" s="125">
        <f>IF('Indicator Date hidden'!AF136="x","x",AE$2-'Indicator Date hidden'!AF136)</f>
        <v>0</v>
      </c>
      <c r="AF135" s="125">
        <f>IF('Indicator Date hidden'!AG136="x","x",AF$2-'Indicator Date hidden'!AG136)</f>
        <v>0</v>
      </c>
      <c r="AG135" s="125">
        <f>IF('Indicator Date hidden'!AH136="x","x",AG$2-'Indicator Date hidden'!AH136)</f>
        <v>0</v>
      </c>
      <c r="AH135" s="125">
        <f>IF('Indicator Date hidden'!AI136="x","x",AH$2-'Indicator Date hidden'!AI136)</f>
        <v>0</v>
      </c>
      <c r="AI135" s="125">
        <f>IF('Indicator Date hidden'!AJ136="x","x",AI$2-'Indicator Date hidden'!AJ136)</f>
        <v>1</v>
      </c>
      <c r="AJ135" s="125">
        <f>IF('Indicator Date hidden'!AK136="x","x",AJ$2-'Indicator Date hidden'!AK136)</f>
        <v>1</v>
      </c>
      <c r="AK135" s="125">
        <f>IF('Indicator Date hidden'!AL136="x","x",AK$2-'Indicator Date hidden'!AL136)</f>
        <v>1</v>
      </c>
      <c r="AL135" s="125" t="str">
        <f>IF('Indicator Date hidden'!AM136="x","x",AL$2-'Indicator Date hidden'!AM136)</f>
        <v>x</v>
      </c>
      <c r="AM135" s="125">
        <f>IF('Indicator Date hidden'!AN136="x","x",AM$2-'Indicator Date hidden'!AN136)</f>
        <v>1</v>
      </c>
      <c r="AN135" s="125">
        <f>IF('Indicator Date hidden'!AO136="x","x",AN$2-'Indicator Date hidden'!AO136)</f>
        <v>1</v>
      </c>
      <c r="AO135" s="125">
        <f>IF('Indicator Date hidden'!AP136="x","x",AO$2-'Indicator Date hidden'!AP136)</f>
        <v>1</v>
      </c>
      <c r="AP135" s="125">
        <f>IF('Indicator Date hidden'!AQ136="x","x",AP$2-'Indicator Date hidden'!AQ136)</f>
        <v>1</v>
      </c>
      <c r="AQ135" s="125">
        <f>IF('Indicator Date hidden'!AR136="x","x",AQ$2-'Indicator Date hidden'!AR136)</f>
        <v>0</v>
      </c>
      <c r="AR135" s="125">
        <f>IF('Indicator Date hidden'!AS136="x","x",AR$2-'Indicator Date hidden'!AS136)</f>
        <v>3</v>
      </c>
      <c r="AS135" s="125">
        <f>IF('Indicator Date hidden'!AT136="x","x",AS$2-'Indicator Date hidden'!AT136)</f>
        <v>9</v>
      </c>
      <c r="AT135" s="125">
        <f>IF('Indicator Date hidden'!AU136="x","x",AT$2-'Indicator Date hidden'!AU136)</f>
        <v>0</v>
      </c>
      <c r="AU135" s="125">
        <f>IF('Indicator Date hidden'!AV136="x","x",AU$2-'Indicator Date hidden'!AV136)</f>
        <v>0</v>
      </c>
      <c r="AV135" s="125">
        <f>IF('Indicator Date hidden'!AW136="x","x",AV$2-'Indicator Date hidden'!AW136)</f>
        <v>0</v>
      </c>
      <c r="AW135" s="125">
        <f>IF('Indicator Date hidden'!AX136="x","x",AW$2-'Indicator Date hidden'!AX136)</f>
        <v>0</v>
      </c>
      <c r="AX135" s="125">
        <f>IF('Indicator Date hidden'!AY136="x","x",AX$2-'Indicator Date hidden'!AY136)</f>
        <v>0</v>
      </c>
      <c r="AY135" s="125">
        <f>IF('Indicator Date hidden'!AZ136="x","x",AY$2-'Indicator Date hidden'!AZ136)</f>
        <v>1</v>
      </c>
      <c r="AZ135" s="125">
        <f>IF('Indicator Date hidden'!BA136="x","x",AZ$2-'Indicator Date hidden'!BA136)</f>
        <v>0</v>
      </c>
      <c r="BA135" s="125">
        <f>IF('Indicator Date hidden'!BB136="x","x",BA$2-'Indicator Date hidden'!BB136)</f>
        <v>0</v>
      </c>
      <c r="BB135" s="125">
        <f>IF('Indicator Date hidden'!BC136="x","x",BB$2-'Indicator Date hidden'!BC136)</f>
        <v>0</v>
      </c>
      <c r="BC135" s="125">
        <f>IF('Indicator Date hidden'!BD136="x","x",BC$2-'Indicator Date hidden'!BD136)</f>
        <v>0</v>
      </c>
      <c r="BD135" s="125" t="str">
        <f>IF('Indicator Date hidden'!BE136="x","x",BD$2-'Indicator Date hidden'!BE136)</f>
        <v>x</v>
      </c>
      <c r="BE135" s="125">
        <f>IF('Indicator Date hidden'!BF136="x","x",BE$2-'Indicator Date hidden'!BF136)</f>
        <v>2</v>
      </c>
      <c r="BF135" s="125">
        <f>IF('Indicator Date hidden'!BG136="x","x",BF$2-'Indicator Date hidden'!BG136)</f>
        <v>0</v>
      </c>
      <c r="BG135" s="125">
        <f>IF('Indicator Date hidden'!BH136="x","x",BG$2-'Indicator Date hidden'!BH136)</f>
        <v>0</v>
      </c>
      <c r="BH135" s="125">
        <f>IF('Indicator Date hidden'!BI136="x","x",BH$2-'Indicator Date hidden'!BI136)</f>
        <v>0</v>
      </c>
      <c r="BI135" s="125">
        <f>IF('Indicator Date hidden'!BJ136="x","x",BI$2-'Indicator Date hidden'!BJ136)</f>
        <v>2</v>
      </c>
      <c r="BJ135" s="125">
        <f>IF('Indicator Date hidden'!BK136="x","x",BJ$2-'Indicator Date hidden'!BK136)</f>
        <v>1</v>
      </c>
      <c r="BK135" s="125">
        <f>IF('Indicator Date hidden'!BL136="x","x",BK$2-'Indicator Date hidden'!BL136)</f>
        <v>1</v>
      </c>
      <c r="BL135" s="125">
        <f>IF('Indicator Date hidden'!BM136="x","x",BL$2-'Indicator Date hidden'!BM136)</f>
        <v>0</v>
      </c>
      <c r="BM135" s="125">
        <f>IF('Indicator Date hidden'!BN136="x","x",BM$2-'Indicator Date hidden'!BN136)</f>
        <v>3</v>
      </c>
      <c r="BN135" s="125">
        <f>IF('Indicator Date hidden'!BO136="x","x",BN$2-'Indicator Date hidden'!BO136)</f>
        <v>2</v>
      </c>
      <c r="BO135" s="125">
        <f>IF('Indicator Date hidden'!BP136="x","x",BO$2-'Indicator Date hidden'!BP136)</f>
        <v>1</v>
      </c>
      <c r="BP135" s="125">
        <f>IF('Indicator Date hidden'!BQ136="x","x",BP$2-'Indicator Date hidden'!BQ136)</f>
        <v>0</v>
      </c>
      <c r="BQ135" s="125">
        <f>IF('Indicator Date hidden'!BR136="x","x",BQ$2-'Indicator Date hidden'!BR136)</f>
        <v>0</v>
      </c>
      <c r="BR135" s="125">
        <f>IF('Indicator Date hidden'!BS136="x","x",BR$2-'Indicator Date hidden'!BS136)</f>
        <v>0</v>
      </c>
      <c r="BS135" s="125">
        <f>IF('Indicator Date hidden'!BT136="x","x",BS$2-'Indicator Date hidden'!BT136)</f>
        <v>2</v>
      </c>
      <c r="BT135" s="125">
        <f>IF('Indicator Date hidden'!BU136="x","x",BT$2-'Indicator Date hidden'!BU136)</f>
        <v>0</v>
      </c>
      <c r="BU135" s="125">
        <f>IF('Indicator Date hidden'!BV136="x","x",BU$2-'Indicator Date hidden'!BV136)</f>
        <v>0</v>
      </c>
      <c r="BV135" s="125">
        <f>IF('Indicator Date hidden'!BW136="x","x",BV$2-'Indicator Date hidden'!BW136)</f>
        <v>0</v>
      </c>
      <c r="BW135" s="125">
        <f>IF('Indicator Date hidden'!BX136="x","x",BW$2-'Indicator Date hidden'!BX136)</f>
        <v>0</v>
      </c>
      <c r="BX135" s="125">
        <f>IF('Indicator Date hidden'!BY136="x","x",BX$2-'Indicator Date hidden'!BY136)</f>
        <v>2</v>
      </c>
      <c r="BY135" s="3">
        <f t="shared" si="20"/>
        <v>43</v>
      </c>
      <c r="BZ135" s="126">
        <f t="shared" si="21"/>
        <v>0.59722222222222221</v>
      </c>
      <c r="CA135" s="3">
        <f t="shared" si="22"/>
        <v>21</v>
      </c>
      <c r="CB135" s="126">
        <f t="shared" si="23"/>
        <v>1.4009889584605566</v>
      </c>
      <c r="CC135" s="129">
        <f t="shared" si="24"/>
        <v>0</v>
      </c>
    </row>
    <row r="136" spans="1:81" x14ac:dyDescent="0.3">
      <c r="A136" t="s">
        <v>246</v>
      </c>
      <c r="B136" s="125">
        <f>IF('Indicator Date hidden'!C137="x","x",B$2-'Indicator Date hidden'!C137)</f>
        <v>0</v>
      </c>
      <c r="C136" s="125">
        <f>IF('Indicator Date hidden'!D137="x","x",C$2-'Indicator Date hidden'!D137)</f>
        <v>0</v>
      </c>
      <c r="D136" s="125">
        <f>IF('Indicator Date hidden'!E137="x","x",D$2-'Indicator Date hidden'!E137)</f>
        <v>0</v>
      </c>
      <c r="E136" s="125">
        <f>IF('Indicator Date hidden'!F137="x","x",E$2-'Indicator Date hidden'!F137)</f>
        <v>0</v>
      </c>
      <c r="F136" s="125">
        <f>IF('Indicator Date hidden'!G137="x","x",F$2-'Indicator Date hidden'!G137)</f>
        <v>0</v>
      </c>
      <c r="G136" s="125">
        <f>IF('Indicator Date hidden'!H137="x","x",G$2-'Indicator Date hidden'!H137)</f>
        <v>0</v>
      </c>
      <c r="H136" s="125">
        <f>IF('Indicator Date hidden'!I137="x","x",H$2-'Indicator Date hidden'!I137)</f>
        <v>0</v>
      </c>
      <c r="I136" s="125">
        <f>IF('Indicator Date hidden'!J137="x","x",I$2-'Indicator Date hidden'!J137)</f>
        <v>0</v>
      </c>
      <c r="J136" s="125">
        <f>IF('Indicator Date hidden'!K137="x","x",J$2-'Indicator Date hidden'!K137)</f>
        <v>0</v>
      </c>
      <c r="K136" s="125">
        <f>IF('Indicator Date hidden'!L137="x","x",K$2-'Indicator Date hidden'!L137)</f>
        <v>0</v>
      </c>
      <c r="L136" s="125">
        <f>IF('Indicator Date hidden'!M137="x","x",L$2-'Indicator Date hidden'!M137)</f>
        <v>0</v>
      </c>
      <c r="M136" s="125">
        <f>IF('Indicator Date hidden'!N137="x","x",M$2-'Indicator Date hidden'!N137)</f>
        <v>0</v>
      </c>
      <c r="N136" s="125">
        <f>IF('Indicator Date hidden'!O137="x","x",N$2-'Indicator Date hidden'!O137)</f>
        <v>0</v>
      </c>
      <c r="O136" s="125">
        <f>IF('Indicator Date hidden'!P137="x","x",O$2-'Indicator Date hidden'!P137)</f>
        <v>0</v>
      </c>
      <c r="P136" s="125">
        <f>IF('Indicator Date hidden'!Q137="x","x",P$2-'Indicator Date hidden'!Q137)</f>
        <v>0</v>
      </c>
      <c r="Q136" s="125">
        <f>IF('Indicator Date hidden'!R137="x","x",Q$2-'Indicator Date hidden'!R137)</f>
        <v>0</v>
      </c>
      <c r="R136" s="125">
        <f>IF('Indicator Date hidden'!S137="x","x",R$2-'Indicator Date hidden'!S137)</f>
        <v>0</v>
      </c>
      <c r="S136" s="125">
        <f>IF('Indicator Date hidden'!T137="x","x",S$2-'Indicator Date hidden'!T137)</f>
        <v>0</v>
      </c>
      <c r="T136" s="125">
        <f>IF('Indicator Date hidden'!U137="x","x",T$2-'Indicator Date hidden'!U137)</f>
        <v>0</v>
      </c>
      <c r="U136" s="125">
        <f>IF('Indicator Date hidden'!V137="x","x",U$2-'Indicator Date hidden'!V137)</f>
        <v>0</v>
      </c>
      <c r="V136" s="125">
        <f>IF('Indicator Date hidden'!W137="x","x",V$2-'Indicator Date hidden'!W137)</f>
        <v>0</v>
      </c>
      <c r="W136" s="125">
        <f>IF('Indicator Date hidden'!X137="x","x",W$2-'Indicator Date hidden'!X137)</f>
        <v>0</v>
      </c>
      <c r="X136" s="125">
        <f>IF('Indicator Date hidden'!Y137="x","x",X$2-'Indicator Date hidden'!Y137)</f>
        <v>0</v>
      </c>
      <c r="Y136" s="125">
        <f>IF('Indicator Date hidden'!Z137="x","x",Y$2-'Indicator Date hidden'!Z137)</f>
        <v>0</v>
      </c>
      <c r="Z136" s="125" t="str">
        <f>IF('Indicator Date hidden'!AA137="x","x",Z$2-'Indicator Date hidden'!AA137)</f>
        <v>x</v>
      </c>
      <c r="AA136" s="125">
        <f>IF('Indicator Date hidden'!AB137="x","x",AA$2-'Indicator Date hidden'!AB137)</f>
        <v>0</v>
      </c>
      <c r="AB136" s="125" t="str">
        <f>IF('Indicator Date hidden'!AC137="x","x",AB$2-'Indicator Date hidden'!AC137)</f>
        <v>x</v>
      </c>
      <c r="AC136" s="125">
        <f>IF('Indicator Date hidden'!AD137="x","x",AC$2-'Indicator Date hidden'!AD137)</f>
        <v>0</v>
      </c>
      <c r="AD136" s="125">
        <f>IF('Indicator Date hidden'!AE137="x","x",AD$2-'Indicator Date hidden'!AE137)</f>
        <v>0</v>
      </c>
      <c r="AE136" s="125" t="str">
        <f>IF('Indicator Date hidden'!AF137="x","x",AE$2-'Indicator Date hidden'!AF137)</f>
        <v>x</v>
      </c>
      <c r="AF136" s="125">
        <f>IF('Indicator Date hidden'!AG137="x","x",AF$2-'Indicator Date hidden'!AG137)</f>
        <v>0</v>
      </c>
      <c r="AG136" s="125">
        <f>IF('Indicator Date hidden'!AH137="x","x",AG$2-'Indicator Date hidden'!AH137)</f>
        <v>0</v>
      </c>
      <c r="AH136" s="125">
        <f>IF('Indicator Date hidden'!AI137="x","x",AH$2-'Indicator Date hidden'!AI137)</f>
        <v>0</v>
      </c>
      <c r="AI136" s="125">
        <f>IF('Indicator Date hidden'!AJ137="x","x",AI$2-'Indicator Date hidden'!AJ137)</f>
        <v>1</v>
      </c>
      <c r="AJ136" s="125">
        <f>IF('Indicator Date hidden'!AK137="x","x",AJ$2-'Indicator Date hidden'!AK137)</f>
        <v>1</v>
      </c>
      <c r="AK136" s="125">
        <f>IF('Indicator Date hidden'!AL137="x","x",AK$2-'Indicator Date hidden'!AL137)</f>
        <v>1</v>
      </c>
      <c r="AL136" s="125" t="str">
        <f>IF('Indicator Date hidden'!AM137="x","x",AL$2-'Indicator Date hidden'!AM137)</f>
        <v>x</v>
      </c>
      <c r="AM136" s="125">
        <f>IF('Indicator Date hidden'!AN137="x","x",AM$2-'Indicator Date hidden'!AN137)</f>
        <v>1</v>
      </c>
      <c r="AN136" s="125">
        <f>IF('Indicator Date hidden'!AO137="x","x",AN$2-'Indicator Date hidden'!AO137)</f>
        <v>1</v>
      </c>
      <c r="AO136" s="125">
        <f>IF('Indicator Date hidden'!AP137="x","x",AO$2-'Indicator Date hidden'!AP137)</f>
        <v>1</v>
      </c>
      <c r="AP136" s="125">
        <f>IF('Indicator Date hidden'!AQ137="x","x",AP$2-'Indicator Date hidden'!AQ137)</f>
        <v>1</v>
      </c>
      <c r="AQ136" s="125">
        <f>IF('Indicator Date hidden'!AR137="x","x",AQ$2-'Indicator Date hidden'!AR137)</f>
        <v>0</v>
      </c>
      <c r="AR136" s="125">
        <f>IF('Indicator Date hidden'!AS137="x","x",AR$2-'Indicator Date hidden'!AS137)</f>
        <v>3</v>
      </c>
      <c r="AS136" s="125">
        <f>IF('Indicator Date hidden'!AT137="x","x",AS$2-'Indicator Date hidden'!AT137)</f>
        <v>6</v>
      </c>
      <c r="AT136" s="125">
        <f>IF('Indicator Date hidden'!AU137="x","x",AT$2-'Indicator Date hidden'!AU137)</f>
        <v>0</v>
      </c>
      <c r="AU136" s="125">
        <f>IF('Indicator Date hidden'!AV137="x","x",AU$2-'Indicator Date hidden'!AV137)</f>
        <v>0</v>
      </c>
      <c r="AV136" s="125">
        <f>IF('Indicator Date hidden'!AW137="x","x",AV$2-'Indicator Date hidden'!AW137)</f>
        <v>0</v>
      </c>
      <c r="AW136" s="125">
        <f>IF('Indicator Date hidden'!AX137="x","x",AW$2-'Indicator Date hidden'!AX137)</f>
        <v>0</v>
      </c>
      <c r="AX136" s="125">
        <f>IF('Indicator Date hidden'!AY137="x","x",AX$2-'Indicator Date hidden'!AY137)</f>
        <v>0</v>
      </c>
      <c r="AY136" s="125">
        <f>IF('Indicator Date hidden'!AZ137="x","x",AY$2-'Indicator Date hidden'!AZ137)</f>
        <v>1</v>
      </c>
      <c r="AZ136" s="125">
        <f>IF('Indicator Date hidden'!BA137="x","x",AZ$2-'Indicator Date hidden'!BA137)</f>
        <v>8</v>
      </c>
      <c r="BA136" s="125">
        <f>IF('Indicator Date hidden'!BB137="x","x",BA$2-'Indicator Date hidden'!BB137)</f>
        <v>0</v>
      </c>
      <c r="BB136" s="125">
        <f>IF('Indicator Date hidden'!BC137="x","x",BB$2-'Indicator Date hidden'!BC137)</f>
        <v>0</v>
      </c>
      <c r="BC136" s="125">
        <f>IF('Indicator Date hidden'!BD137="x","x",BC$2-'Indicator Date hidden'!BD137)</f>
        <v>0</v>
      </c>
      <c r="BD136" s="125">
        <f>IF('Indicator Date hidden'!BE137="x","x",BD$2-'Indicator Date hidden'!BE137)</f>
        <v>2</v>
      </c>
      <c r="BE136" s="125">
        <f>IF('Indicator Date hidden'!BF137="x","x",BE$2-'Indicator Date hidden'!BF137)</f>
        <v>2</v>
      </c>
      <c r="BF136" s="125">
        <f>IF('Indicator Date hidden'!BG137="x","x",BF$2-'Indicator Date hidden'!BG137)</f>
        <v>0</v>
      </c>
      <c r="BG136" s="125">
        <f>IF('Indicator Date hidden'!BH137="x","x",BG$2-'Indicator Date hidden'!BH137)</f>
        <v>0</v>
      </c>
      <c r="BH136" s="125">
        <f>IF('Indicator Date hidden'!BI137="x","x",BH$2-'Indicator Date hidden'!BI137)</f>
        <v>0</v>
      </c>
      <c r="BI136" s="125">
        <f>IF('Indicator Date hidden'!BJ137="x","x",BI$2-'Indicator Date hidden'!BJ137)</f>
        <v>2</v>
      </c>
      <c r="BJ136" s="125">
        <f>IF('Indicator Date hidden'!BK137="x","x",BJ$2-'Indicator Date hidden'!BK137)</f>
        <v>1</v>
      </c>
      <c r="BK136" s="125">
        <f>IF('Indicator Date hidden'!BL137="x","x",BK$2-'Indicator Date hidden'!BL137)</f>
        <v>1</v>
      </c>
      <c r="BL136" s="125">
        <f>IF('Indicator Date hidden'!BM137="x","x",BL$2-'Indicator Date hidden'!BM137)</f>
        <v>0</v>
      </c>
      <c r="BM136" s="125">
        <f>IF('Indicator Date hidden'!BN137="x","x",BM$2-'Indicator Date hidden'!BN137)</f>
        <v>3</v>
      </c>
      <c r="BN136" s="125">
        <f>IF('Indicator Date hidden'!BO137="x","x",BN$2-'Indicator Date hidden'!BO137)</f>
        <v>2</v>
      </c>
      <c r="BO136" s="125">
        <f>IF('Indicator Date hidden'!BP137="x","x",BO$2-'Indicator Date hidden'!BP137)</f>
        <v>1</v>
      </c>
      <c r="BP136" s="125">
        <f>IF('Indicator Date hidden'!BQ137="x","x",BP$2-'Indicator Date hidden'!BQ137)</f>
        <v>0</v>
      </c>
      <c r="BQ136" s="125">
        <f>IF('Indicator Date hidden'!BR137="x","x",BQ$2-'Indicator Date hidden'!BR137)</f>
        <v>0</v>
      </c>
      <c r="BR136" s="125">
        <f>IF('Indicator Date hidden'!BS137="x","x",BR$2-'Indicator Date hidden'!BS137)</f>
        <v>0</v>
      </c>
      <c r="BS136" s="125" t="str">
        <f>IF('Indicator Date hidden'!BT137="x","x",BS$2-'Indicator Date hidden'!BT137)</f>
        <v>x</v>
      </c>
      <c r="BT136" s="125">
        <f>IF('Indicator Date hidden'!BU137="x","x",BT$2-'Indicator Date hidden'!BU137)</f>
        <v>0</v>
      </c>
      <c r="BU136" s="125" t="str">
        <f>IF('Indicator Date hidden'!BV137="x","x",BU$2-'Indicator Date hidden'!BV137)</f>
        <v>x</v>
      </c>
      <c r="BV136" s="125">
        <f>IF('Indicator Date hidden'!BW137="x","x",BV$2-'Indicator Date hidden'!BW137)</f>
        <v>0</v>
      </c>
      <c r="BW136" s="125">
        <f>IF('Indicator Date hidden'!BX137="x","x",BW$2-'Indicator Date hidden'!BX137)</f>
        <v>0</v>
      </c>
      <c r="BX136" s="125">
        <f>IF('Indicator Date hidden'!BY137="x","x",BX$2-'Indicator Date hidden'!BY137)</f>
        <v>2</v>
      </c>
      <c r="BY136" s="3">
        <f t="shared" si="20"/>
        <v>41</v>
      </c>
      <c r="BZ136" s="126">
        <f t="shared" si="21"/>
        <v>0.59420289855072461</v>
      </c>
      <c r="CA136" s="3">
        <f t="shared" si="22"/>
        <v>20</v>
      </c>
      <c r="CB136" s="126">
        <f t="shared" si="23"/>
        <v>1.3440026805066236</v>
      </c>
      <c r="CC136" s="129">
        <f t="shared" si="24"/>
        <v>0</v>
      </c>
    </row>
    <row r="137" spans="1:81" x14ac:dyDescent="0.3">
      <c r="A137" t="s">
        <v>248</v>
      </c>
      <c r="B137" s="125">
        <f>IF('Indicator Date hidden'!C138="x","x",B$2-'Indicator Date hidden'!C138)</f>
        <v>0</v>
      </c>
      <c r="C137" s="125">
        <f>IF('Indicator Date hidden'!D138="x","x",C$2-'Indicator Date hidden'!D138)</f>
        <v>0</v>
      </c>
      <c r="D137" s="125">
        <f>IF('Indicator Date hidden'!E138="x","x",D$2-'Indicator Date hidden'!E138)</f>
        <v>0</v>
      </c>
      <c r="E137" s="125">
        <f>IF('Indicator Date hidden'!F138="x","x",E$2-'Indicator Date hidden'!F138)</f>
        <v>0</v>
      </c>
      <c r="F137" s="125">
        <f>IF('Indicator Date hidden'!G138="x","x",F$2-'Indicator Date hidden'!G138)</f>
        <v>0</v>
      </c>
      <c r="G137" s="125">
        <f>IF('Indicator Date hidden'!H138="x","x",G$2-'Indicator Date hidden'!H138)</f>
        <v>0</v>
      </c>
      <c r="H137" s="125">
        <f>IF('Indicator Date hidden'!I138="x","x",H$2-'Indicator Date hidden'!I138)</f>
        <v>0</v>
      </c>
      <c r="I137" s="125">
        <f>IF('Indicator Date hidden'!J138="x","x",I$2-'Indicator Date hidden'!J138)</f>
        <v>0</v>
      </c>
      <c r="J137" s="125">
        <f>IF('Indicator Date hidden'!K138="x","x",J$2-'Indicator Date hidden'!K138)</f>
        <v>0</v>
      </c>
      <c r="K137" s="125">
        <f>IF('Indicator Date hidden'!L138="x","x",K$2-'Indicator Date hidden'!L138)</f>
        <v>0</v>
      </c>
      <c r="L137" s="125">
        <f>IF('Indicator Date hidden'!M138="x","x",L$2-'Indicator Date hidden'!M138)</f>
        <v>0</v>
      </c>
      <c r="M137" s="125">
        <f>IF('Indicator Date hidden'!N138="x","x",M$2-'Indicator Date hidden'!N138)</f>
        <v>0</v>
      </c>
      <c r="N137" s="125">
        <f>IF('Indicator Date hidden'!O138="x","x",N$2-'Indicator Date hidden'!O138)</f>
        <v>0</v>
      </c>
      <c r="O137" s="125">
        <f>IF('Indicator Date hidden'!P138="x","x",O$2-'Indicator Date hidden'!P138)</f>
        <v>0</v>
      </c>
      <c r="P137" s="125">
        <f>IF('Indicator Date hidden'!Q138="x","x",P$2-'Indicator Date hidden'!Q138)</f>
        <v>0</v>
      </c>
      <c r="Q137" s="125">
        <f>IF('Indicator Date hidden'!R138="x","x",Q$2-'Indicator Date hidden'!R138)</f>
        <v>0</v>
      </c>
      <c r="R137" s="125">
        <f>IF('Indicator Date hidden'!S138="x","x",R$2-'Indicator Date hidden'!S138)</f>
        <v>0</v>
      </c>
      <c r="S137" s="125">
        <f>IF('Indicator Date hidden'!T138="x","x",S$2-'Indicator Date hidden'!T138)</f>
        <v>0</v>
      </c>
      <c r="T137" s="125">
        <f>IF('Indicator Date hidden'!U138="x","x",T$2-'Indicator Date hidden'!U138)</f>
        <v>0</v>
      </c>
      <c r="U137" s="125">
        <f>IF('Indicator Date hidden'!V138="x","x",U$2-'Indicator Date hidden'!V138)</f>
        <v>0</v>
      </c>
      <c r="V137" s="125">
        <f>IF('Indicator Date hidden'!W138="x","x",V$2-'Indicator Date hidden'!W138)</f>
        <v>0</v>
      </c>
      <c r="W137" s="125">
        <f>IF('Indicator Date hidden'!X138="x","x",W$2-'Indicator Date hidden'!X138)</f>
        <v>0</v>
      </c>
      <c r="X137" s="125">
        <f>IF('Indicator Date hidden'!Y138="x","x",X$2-'Indicator Date hidden'!Y138)</f>
        <v>0</v>
      </c>
      <c r="Y137" s="125">
        <f>IF('Indicator Date hidden'!Z138="x","x",Y$2-'Indicator Date hidden'!Z138)</f>
        <v>0</v>
      </c>
      <c r="Z137" s="125" t="str">
        <f>IF('Indicator Date hidden'!AA138="x","x",Z$2-'Indicator Date hidden'!AA138)</f>
        <v>x</v>
      </c>
      <c r="AA137" s="125">
        <f>IF('Indicator Date hidden'!AB138="x","x",AA$2-'Indicator Date hidden'!AB138)</f>
        <v>0</v>
      </c>
      <c r="AB137" s="125">
        <f>IF('Indicator Date hidden'!AC138="x","x",AB$2-'Indicator Date hidden'!AC138)</f>
        <v>0</v>
      </c>
      <c r="AC137" s="125">
        <f>IF('Indicator Date hidden'!AD138="x","x",AC$2-'Indicator Date hidden'!AD138)</f>
        <v>0</v>
      </c>
      <c r="AD137" s="125">
        <f>IF('Indicator Date hidden'!AE138="x","x",AD$2-'Indicator Date hidden'!AE138)</f>
        <v>0</v>
      </c>
      <c r="AE137" s="125">
        <f>IF('Indicator Date hidden'!AF138="x","x",AE$2-'Indicator Date hidden'!AF138)</f>
        <v>1</v>
      </c>
      <c r="AF137" s="125">
        <f>IF('Indicator Date hidden'!AG138="x","x",AF$2-'Indicator Date hidden'!AG138)</f>
        <v>0</v>
      </c>
      <c r="AG137" s="125">
        <f>IF('Indicator Date hidden'!AH138="x","x",AG$2-'Indicator Date hidden'!AH138)</f>
        <v>0</v>
      </c>
      <c r="AH137" s="125">
        <f>IF('Indicator Date hidden'!AI138="x","x",AH$2-'Indicator Date hidden'!AI138)</f>
        <v>0</v>
      </c>
      <c r="AI137" s="125">
        <f>IF('Indicator Date hidden'!AJ138="x","x",AI$2-'Indicator Date hidden'!AJ138)</f>
        <v>1</v>
      </c>
      <c r="AJ137" s="125">
        <f>IF('Indicator Date hidden'!AK138="x","x",AJ$2-'Indicator Date hidden'!AK138)</f>
        <v>1</v>
      </c>
      <c r="AK137" s="125">
        <f>IF('Indicator Date hidden'!AL138="x","x",AK$2-'Indicator Date hidden'!AL138)</f>
        <v>1</v>
      </c>
      <c r="AL137" s="125">
        <f>IF('Indicator Date hidden'!AM138="x","x",AL$2-'Indicator Date hidden'!AM138)</f>
        <v>2</v>
      </c>
      <c r="AM137" s="125">
        <f>IF('Indicator Date hidden'!AN138="x","x",AM$2-'Indicator Date hidden'!AN138)</f>
        <v>1</v>
      </c>
      <c r="AN137" s="125">
        <f>IF('Indicator Date hidden'!AO138="x","x",AN$2-'Indicator Date hidden'!AO138)</f>
        <v>1</v>
      </c>
      <c r="AO137" s="125">
        <f>IF('Indicator Date hidden'!AP138="x","x",AO$2-'Indicator Date hidden'!AP138)</f>
        <v>1</v>
      </c>
      <c r="AP137" s="125">
        <f>IF('Indicator Date hidden'!AQ138="x","x",AP$2-'Indicator Date hidden'!AQ138)</f>
        <v>1</v>
      </c>
      <c r="AQ137" s="125">
        <f>IF('Indicator Date hidden'!AR138="x","x",AQ$2-'Indicator Date hidden'!AR138)</f>
        <v>0</v>
      </c>
      <c r="AR137" s="125">
        <f>IF('Indicator Date hidden'!AS138="x","x",AR$2-'Indicator Date hidden'!AS138)</f>
        <v>3</v>
      </c>
      <c r="AS137" s="125">
        <f>IF('Indicator Date hidden'!AT138="x","x",AS$2-'Indicator Date hidden'!AT138)</f>
        <v>1</v>
      </c>
      <c r="AT137" s="125">
        <f>IF('Indicator Date hidden'!AU138="x","x",AT$2-'Indicator Date hidden'!AU138)</f>
        <v>0</v>
      </c>
      <c r="AU137" s="125">
        <f>IF('Indicator Date hidden'!AV138="x","x",AU$2-'Indicator Date hidden'!AV138)</f>
        <v>0</v>
      </c>
      <c r="AV137" s="125">
        <f>IF('Indicator Date hidden'!AW138="x","x",AV$2-'Indicator Date hidden'!AW138)</f>
        <v>0</v>
      </c>
      <c r="AW137" s="125">
        <f>IF('Indicator Date hidden'!AX138="x","x",AW$2-'Indicator Date hidden'!AX138)</f>
        <v>0</v>
      </c>
      <c r="AX137" s="125">
        <f>IF('Indicator Date hidden'!AY138="x","x",AX$2-'Indicator Date hidden'!AY138)</f>
        <v>0</v>
      </c>
      <c r="AY137" s="125">
        <f>IF('Indicator Date hidden'!AZ138="x","x",AY$2-'Indicator Date hidden'!AZ138)</f>
        <v>1</v>
      </c>
      <c r="AZ137" s="125">
        <f>IF('Indicator Date hidden'!BA138="x","x",AZ$2-'Indicator Date hidden'!BA138)</f>
        <v>0</v>
      </c>
      <c r="BA137" s="125">
        <f>IF('Indicator Date hidden'!BB138="x","x",BA$2-'Indicator Date hidden'!BB138)</f>
        <v>0</v>
      </c>
      <c r="BB137" s="125">
        <f>IF('Indicator Date hidden'!BC138="x","x",BB$2-'Indicator Date hidden'!BC138)</f>
        <v>0</v>
      </c>
      <c r="BC137" s="125">
        <f>IF('Indicator Date hidden'!BD138="x","x",BC$2-'Indicator Date hidden'!BD138)</f>
        <v>0</v>
      </c>
      <c r="BD137" s="125" t="str">
        <f>IF('Indicator Date hidden'!BE138="x","x",BD$2-'Indicator Date hidden'!BE138)</f>
        <v>x</v>
      </c>
      <c r="BE137" s="125">
        <f>IF('Indicator Date hidden'!BF138="x","x",BE$2-'Indicator Date hidden'!BF138)</f>
        <v>2</v>
      </c>
      <c r="BF137" s="125">
        <f>IF('Indicator Date hidden'!BG138="x","x",BF$2-'Indicator Date hidden'!BG138)</f>
        <v>0</v>
      </c>
      <c r="BG137" s="125">
        <f>IF('Indicator Date hidden'!BH138="x","x",BG$2-'Indicator Date hidden'!BH138)</f>
        <v>0</v>
      </c>
      <c r="BH137" s="125">
        <f>IF('Indicator Date hidden'!BI138="x","x",BH$2-'Indicator Date hidden'!BI138)</f>
        <v>0</v>
      </c>
      <c r="BI137" s="125">
        <f>IF('Indicator Date hidden'!BJ138="x","x",BI$2-'Indicator Date hidden'!BJ138)</f>
        <v>2</v>
      </c>
      <c r="BJ137" s="125">
        <f>IF('Indicator Date hidden'!BK138="x","x",BJ$2-'Indicator Date hidden'!BK138)</f>
        <v>1</v>
      </c>
      <c r="BK137" s="125">
        <f>IF('Indicator Date hidden'!BL138="x","x",BK$2-'Indicator Date hidden'!BL138)</f>
        <v>1</v>
      </c>
      <c r="BL137" s="125">
        <f>IF('Indicator Date hidden'!BM138="x","x",BL$2-'Indicator Date hidden'!BM138)</f>
        <v>0</v>
      </c>
      <c r="BM137" s="125">
        <f>IF('Indicator Date hidden'!BN138="x","x",BM$2-'Indicator Date hidden'!BN138)</f>
        <v>3</v>
      </c>
      <c r="BN137" s="125">
        <f>IF('Indicator Date hidden'!BO138="x","x",BN$2-'Indicator Date hidden'!BO138)</f>
        <v>2</v>
      </c>
      <c r="BO137" s="125">
        <f>IF('Indicator Date hidden'!BP138="x","x",BO$2-'Indicator Date hidden'!BP138)</f>
        <v>1</v>
      </c>
      <c r="BP137" s="125">
        <f>IF('Indicator Date hidden'!BQ138="x","x",BP$2-'Indicator Date hidden'!BQ138)</f>
        <v>0</v>
      </c>
      <c r="BQ137" s="125">
        <f>IF('Indicator Date hidden'!BR138="x","x",BQ$2-'Indicator Date hidden'!BR138)</f>
        <v>0</v>
      </c>
      <c r="BR137" s="125">
        <f>IF('Indicator Date hidden'!BS138="x","x",BR$2-'Indicator Date hidden'!BS138)</f>
        <v>0</v>
      </c>
      <c r="BS137" s="125">
        <f>IF('Indicator Date hidden'!BT138="x","x",BS$2-'Indicator Date hidden'!BT138)</f>
        <v>0</v>
      </c>
      <c r="BT137" s="125">
        <f>IF('Indicator Date hidden'!BU138="x","x",BT$2-'Indicator Date hidden'!BU138)</f>
        <v>0</v>
      </c>
      <c r="BU137" s="125">
        <f>IF('Indicator Date hidden'!BV138="x","x",BU$2-'Indicator Date hidden'!BV138)</f>
        <v>0</v>
      </c>
      <c r="BV137" s="125">
        <f>IF('Indicator Date hidden'!BW138="x","x",BV$2-'Indicator Date hidden'!BW138)</f>
        <v>0</v>
      </c>
      <c r="BW137" s="125">
        <f>IF('Indicator Date hidden'!BX138="x","x",BW$2-'Indicator Date hidden'!BX138)</f>
        <v>0</v>
      </c>
      <c r="BX137" s="125">
        <f>IF('Indicator Date hidden'!BY138="x","x",BX$2-'Indicator Date hidden'!BY138)</f>
        <v>2</v>
      </c>
      <c r="BY137" s="3">
        <f t="shared" si="20"/>
        <v>29</v>
      </c>
      <c r="BZ137" s="126">
        <f t="shared" si="21"/>
        <v>0.39726027397260272</v>
      </c>
      <c r="CA137" s="3">
        <f t="shared" si="22"/>
        <v>20</v>
      </c>
      <c r="CB137" s="126">
        <f t="shared" si="23"/>
        <v>0.73540085103942732</v>
      </c>
      <c r="CC137" s="129">
        <f t="shared" si="24"/>
        <v>0</v>
      </c>
    </row>
    <row r="138" spans="1:81" x14ac:dyDescent="0.3">
      <c r="A138" t="s">
        <v>250</v>
      </c>
      <c r="B138" s="125">
        <f>IF('Indicator Date hidden'!C139="x","x",B$2-'Indicator Date hidden'!C139)</f>
        <v>0</v>
      </c>
      <c r="C138" s="125">
        <f>IF('Indicator Date hidden'!D139="x","x",C$2-'Indicator Date hidden'!D139)</f>
        <v>0</v>
      </c>
      <c r="D138" s="125">
        <f>IF('Indicator Date hidden'!E139="x","x",D$2-'Indicator Date hidden'!E139)</f>
        <v>0</v>
      </c>
      <c r="E138" s="125">
        <f>IF('Indicator Date hidden'!F139="x","x",E$2-'Indicator Date hidden'!F139)</f>
        <v>0</v>
      </c>
      <c r="F138" s="125">
        <f>IF('Indicator Date hidden'!G139="x","x",F$2-'Indicator Date hidden'!G139)</f>
        <v>0</v>
      </c>
      <c r="G138" s="125">
        <f>IF('Indicator Date hidden'!H139="x","x",G$2-'Indicator Date hidden'!H139)</f>
        <v>0</v>
      </c>
      <c r="H138" s="125">
        <f>IF('Indicator Date hidden'!I139="x","x",H$2-'Indicator Date hidden'!I139)</f>
        <v>0</v>
      </c>
      <c r="I138" s="125">
        <f>IF('Indicator Date hidden'!J139="x","x",I$2-'Indicator Date hidden'!J139)</f>
        <v>0</v>
      </c>
      <c r="J138" s="125">
        <f>IF('Indicator Date hidden'!K139="x","x",J$2-'Indicator Date hidden'!K139)</f>
        <v>0</v>
      </c>
      <c r="K138" s="125">
        <f>IF('Indicator Date hidden'!L139="x","x",K$2-'Indicator Date hidden'!L139)</f>
        <v>0</v>
      </c>
      <c r="L138" s="125">
        <f>IF('Indicator Date hidden'!M139="x","x",L$2-'Indicator Date hidden'!M139)</f>
        <v>0</v>
      </c>
      <c r="M138" s="125">
        <f>IF('Indicator Date hidden'!N139="x","x",M$2-'Indicator Date hidden'!N139)</f>
        <v>0</v>
      </c>
      <c r="N138" s="125">
        <f>IF('Indicator Date hidden'!O139="x","x",N$2-'Indicator Date hidden'!O139)</f>
        <v>0</v>
      </c>
      <c r="O138" s="125">
        <f>IF('Indicator Date hidden'!P139="x","x",O$2-'Indicator Date hidden'!P139)</f>
        <v>0</v>
      </c>
      <c r="P138" s="125">
        <f>IF('Indicator Date hidden'!Q139="x","x",P$2-'Indicator Date hidden'!Q139)</f>
        <v>0</v>
      </c>
      <c r="Q138" s="125">
        <f>IF('Indicator Date hidden'!R139="x","x",Q$2-'Indicator Date hidden'!R139)</f>
        <v>0</v>
      </c>
      <c r="R138" s="125">
        <f>IF('Indicator Date hidden'!S139="x","x",R$2-'Indicator Date hidden'!S139)</f>
        <v>0</v>
      </c>
      <c r="S138" s="125">
        <f>IF('Indicator Date hidden'!T139="x","x",S$2-'Indicator Date hidden'!T139)</f>
        <v>0</v>
      </c>
      <c r="T138" s="125">
        <f>IF('Indicator Date hidden'!U139="x","x",T$2-'Indicator Date hidden'!U139)</f>
        <v>0</v>
      </c>
      <c r="U138" s="125">
        <f>IF('Indicator Date hidden'!V139="x","x",U$2-'Indicator Date hidden'!V139)</f>
        <v>0</v>
      </c>
      <c r="V138" s="125">
        <f>IF('Indicator Date hidden'!W139="x","x",V$2-'Indicator Date hidden'!W139)</f>
        <v>0</v>
      </c>
      <c r="W138" s="125">
        <f>IF('Indicator Date hidden'!X139="x","x",W$2-'Indicator Date hidden'!X139)</f>
        <v>0</v>
      </c>
      <c r="X138" s="125">
        <f>IF('Indicator Date hidden'!Y139="x","x",X$2-'Indicator Date hidden'!Y139)</f>
        <v>0</v>
      </c>
      <c r="Y138" s="125">
        <f>IF('Indicator Date hidden'!Z139="x","x",Y$2-'Indicator Date hidden'!Z139)</f>
        <v>0</v>
      </c>
      <c r="Z138" s="125">
        <f>IF('Indicator Date hidden'!AA139="x","x",Z$2-'Indicator Date hidden'!AA139)</f>
        <v>4</v>
      </c>
      <c r="AA138" s="125">
        <f>IF('Indicator Date hidden'!AB139="x","x",AA$2-'Indicator Date hidden'!AB139)</f>
        <v>0</v>
      </c>
      <c r="AB138" s="125" t="str">
        <f>IF('Indicator Date hidden'!AC139="x","x",AB$2-'Indicator Date hidden'!AC139)</f>
        <v>x</v>
      </c>
      <c r="AC138" s="125">
        <f>IF('Indicator Date hidden'!AD139="x","x",AC$2-'Indicator Date hidden'!AD139)</f>
        <v>1</v>
      </c>
      <c r="AD138" s="125">
        <f>IF('Indicator Date hidden'!AE139="x","x",AD$2-'Indicator Date hidden'!AE139)</f>
        <v>0</v>
      </c>
      <c r="AE138" s="125">
        <f>IF('Indicator Date hidden'!AF139="x","x",AE$2-'Indicator Date hidden'!AF139)</f>
        <v>0</v>
      </c>
      <c r="AF138" s="125">
        <f>IF('Indicator Date hidden'!AG139="x","x",AF$2-'Indicator Date hidden'!AG139)</f>
        <v>0</v>
      </c>
      <c r="AG138" s="125">
        <f>IF('Indicator Date hidden'!AH139="x","x",AG$2-'Indicator Date hidden'!AH139)</f>
        <v>0</v>
      </c>
      <c r="AH138" s="125">
        <f>IF('Indicator Date hidden'!AI139="x","x",AH$2-'Indicator Date hidden'!AI139)</f>
        <v>0</v>
      </c>
      <c r="AI138" s="125">
        <f>IF('Indicator Date hidden'!AJ139="x","x",AI$2-'Indicator Date hidden'!AJ139)</f>
        <v>1</v>
      </c>
      <c r="AJ138" s="125">
        <f>IF('Indicator Date hidden'!AK139="x","x",AJ$2-'Indicator Date hidden'!AK139)</f>
        <v>1</v>
      </c>
      <c r="AK138" s="125">
        <f>IF('Indicator Date hidden'!AL139="x","x",AK$2-'Indicator Date hidden'!AL139)</f>
        <v>1</v>
      </c>
      <c r="AL138" s="125">
        <f>IF('Indicator Date hidden'!AM139="x","x",AL$2-'Indicator Date hidden'!AM139)</f>
        <v>6</v>
      </c>
      <c r="AM138" s="125">
        <f>IF('Indicator Date hidden'!AN139="x","x",AM$2-'Indicator Date hidden'!AN139)</f>
        <v>1</v>
      </c>
      <c r="AN138" s="125">
        <f>IF('Indicator Date hidden'!AO139="x","x",AN$2-'Indicator Date hidden'!AO139)</f>
        <v>1</v>
      </c>
      <c r="AO138" s="125">
        <f>IF('Indicator Date hidden'!AP139="x","x",AO$2-'Indicator Date hidden'!AP139)</f>
        <v>1</v>
      </c>
      <c r="AP138" s="125">
        <f>IF('Indicator Date hidden'!AQ139="x","x",AP$2-'Indicator Date hidden'!AQ139)</f>
        <v>1</v>
      </c>
      <c r="AQ138" s="125">
        <f>IF('Indicator Date hidden'!AR139="x","x",AQ$2-'Indicator Date hidden'!AR139)</f>
        <v>0</v>
      </c>
      <c r="AR138" s="125">
        <f>IF('Indicator Date hidden'!AS139="x","x",AR$2-'Indicator Date hidden'!AS139)</f>
        <v>3</v>
      </c>
      <c r="AS138" s="125">
        <f>IF('Indicator Date hidden'!AT139="x","x",AS$2-'Indicator Date hidden'!AT139)</f>
        <v>1</v>
      </c>
      <c r="AT138" s="125">
        <f>IF('Indicator Date hidden'!AU139="x","x",AT$2-'Indicator Date hidden'!AU139)</f>
        <v>0</v>
      </c>
      <c r="AU138" s="125">
        <f>IF('Indicator Date hidden'!AV139="x","x",AU$2-'Indicator Date hidden'!AV139)</f>
        <v>0</v>
      </c>
      <c r="AV138" s="125">
        <f>IF('Indicator Date hidden'!AW139="x","x",AV$2-'Indicator Date hidden'!AW139)</f>
        <v>0</v>
      </c>
      <c r="AW138" s="125">
        <f>IF('Indicator Date hidden'!AX139="x","x",AW$2-'Indicator Date hidden'!AX139)</f>
        <v>0</v>
      </c>
      <c r="AX138" s="125">
        <f>IF('Indicator Date hidden'!AY139="x","x",AX$2-'Indicator Date hidden'!AY139)</f>
        <v>0</v>
      </c>
      <c r="AY138" s="125">
        <f>IF('Indicator Date hidden'!AZ139="x","x",AY$2-'Indicator Date hidden'!AZ139)</f>
        <v>1</v>
      </c>
      <c r="AZ138" s="125">
        <f>IF('Indicator Date hidden'!BA139="x","x",AZ$2-'Indicator Date hidden'!BA139)</f>
        <v>0</v>
      </c>
      <c r="BA138" s="125">
        <f>IF('Indicator Date hidden'!BB139="x","x",BA$2-'Indicator Date hidden'!BB139)</f>
        <v>0</v>
      </c>
      <c r="BB138" s="125">
        <f>IF('Indicator Date hidden'!BC139="x","x",BB$2-'Indicator Date hidden'!BC139)</f>
        <v>0</v>
      </c>
      <c r="BC138" s="125">
        <f>IF('Indicator Date hidden'!BD139="x","x",BC$2-'Indicator Date hidden'!BD139)</f>
        <v>0</v>
      </c>
      <c r="BD138" s="125">
        <f>IF('Indicator Date hidden'!BE139="x","x",BD$2-'Indicator Date hidden'!BE139)</f>
        <v>2</v>
      </c>
      <c r="BE138" s="125">
        <f>IF('Indicator Date hidden'!BF139="x","x",BE$2-'Indicator Date hidden'!BF139)</f>
        <v>2</v>
      </c>
      <c r="BF138" s="125">
        <f>IF('Indicator Date hidden'!BG139="x","x",BF$2-'Indicator Date hidden'!BG139)</f>
        <v>0</v>
      </c>
      <c r="BG138" s="125">
        <f>IF('Indicator Date hidden'!BH139="x","x",BG$2-'Indicator Date hidden'!BH139)</f>
        <v>0</v>
      </c>
      <c r="BH138" s="125">
        <f>IF('Indicator Date hidden'!BI139="x","x",BH$2-'Indicator Date hidden'!BI139)</f>
        <v>0</v>
      </c>
      <c r="BI138" s="125">
        <f>IF('Indicator Date hidden'!BJ139="x","x",BI$2-'Indicator Date hidden'!BJ139)</f>
        <v>0</v>
      </c>
      <c r="BJ138" s="125">
        <f>IF('Indicator Date hidden'!BK139="x","x",BJ$2-'Indicator Date hidden'!BK139)</f>
        <v>1</v>
      </c>
      <c r="BK138" s="125">
        <f>IF('Indicator Date hidden'!BL139="x","x",BK$2-'Indicator Date hidden'!BL139)</f>
        <v>1</v>
      </c>
      <c r="BL138" s="125">
        <f>IF('Indicator Date hidden'!BM139="x","x",BL$2-'Indicator Date hidden'!BM139)</f>
        <v>0</v>
      </c>
      <c r="BM138" s="125">
        <f>IF('Indicator Date hidden'!BN139="x","x",BM$2-'Indicator Date hidden'!BN139)</f>
        <v>1</v>
      </c>
      <c r="BN138" s="125">
        <f>IF('Indicator Date hidden'!BO139="x","x",BN$2-'Indicator Date hidden'!BO139)</f>
        <v>2</v>
      </c>
      <c r="BO138" s="125">
        <f>IF('Indicator Date hidden'!BP139="x","x",BO$2-'Indicator Date hidden'!BP139)</f>
        <v>1</v>
      </c>
      <c r="BP138" s="125">
        <f>IF('Indicator Date hidden'!BQ139="x","x",BP$2-'Indicator Date hidden'!BQ139)</f>
        <v>0</v>
      </c>
      <c r="BQ138" s="125">
        <f>IF('Indicator Date hidden'!BR139="x","x",BQ$2-'Indicator Date hidden'!BR139)</f>
        <v>0</v>
      </c>
      <c r="BR138" s="125">
        <f>IF('Indicator Date hidden'!BS139="x","x",BR$2-'Indicator Date hidden'!BS139)</f>
        <v>0</v>
      </c>
      <c r="BS138" s="125">
        <f>IF('Indicator Date hidden'!BT139="x","x",BS$2-'Indicator Date hidden'!BT139)</f>
        <v>2</v>
      </c>
      <c r="BT138" s="125">
        <f>IF('Indicator Date hidden'!BU139="x","x",BT$2-'Indicator Date hidden'!BU139)</f>
        <v>0</v>
      </c>
      <c r="BU138" s="125">
        <f>IF('Indicator Date hidden'!BV139="x","x",BU$2-'Indicator Date hidden'!BV139)</f>
        <v>0</v>
      </c>
      <c r="BV138" s="125">
        <f>IF('Indicator Date hidden'!BW139="x","x",BV$2-'Indicator Date hidden'!BW139)</f>
        <v>0</v>
      </c>
      <c r="BW138" s="125">
        <f>IF('Indicator Date hidden'!BX139="x","x",BW$2-'Indicator Date hidden'!BX139)</f>
        <v>0</v>
      </c>
      <c r="BX138" s="125">
        <f>IF('Indicator Date hidden'!BY139="x","x",BX$2-'Indicator Date hidden'!BY139)</f>
        <v>2</v>
      </c>
      <c r="BY138" s="3">
        <f t="shared" si="20"/>
        <v>37</v>
      </c>
      <c r="BZ138" s="126">
        <f t="shared" si="21"/>
        <v>0.5</v>
      </c>
      <c r="CA138" s="3">
        <f t="shared" si="22"/>
        <v>22</v>
      </c>
      <c r="CB138" s="126">
        <f t="shared" si="23"/>
        <v>1.0167515841068475</v>
      </c>
      <c r="CC138" s="129">
        <f t="shared" si="24"/>
        <v>0</v>
      </c>
    </row>
    <row r="139" spans="1:81" x14ac:dyDescent="0.3">
      <c r="A139" t="s">
        <v>252</v>
      </c>
      <c r="B139" s="125">
        <f>IF('Indicator Date hidden'!C140="x","x",B$2-'Indicator Date hidden'!C140)</f>
        <v>0</v>
      </c>
      <c r="C139" s="125">
        <f>IF('Indicator Date hidden'!D140="x","x",C$2-'Indicator Date hidden'!D140)</f>
        <v>0</v>
      </c>
      <c r="D139" s="125">
        <f>IF('Indicator Date hidden'!E140="x","x",D$2-'Indicator Date hidden'!E140)</f>
        <v>0</v>
      </c>
      <c r="E139" s="125">
        <f>IF('Indicator Date hidden'!F140="x","x",E$2-'Indicator Date hidden'!F140)</f>
        <v>0</v>
      </c>
      <c r="F139" s="125">
        <f>IF('Indicator Date hidden'!G140="x","x",F$2-'Indicator Date hidden'!G140)</f>
        <v>0</v>
      </c>
      <c r="G139" s="125">
        <f>IF('Indicator Date hidden'!H140="x","x",G$2-'Indicator Date hidden'!H140)</f>
        <v>0</v>
      </c>
      <c r="H139" s="125">
        <f>IF('Indicator Date hidden'!I140="x","x",H$2-'Indicator Date hidden'!I140)</f>
        <v>0</v>
      </c>
      <c r="I139" s="125">
        <f>IF('Indicator Date hidden'!J140="x","x",I$2-'Indicator Date hidden'!J140)</f>
        <v>0</v>
      </c>
      <c r="J139" s="125">
        <f>IF('Indicator Date hidden'!K140="x","x",J$2-'Indicator Date hidden'!K140)</f>
        <v>0</v>
      </c>
      <c r="K139" s="125">
        <f>IF('Indicator Date hidden'!L140="x","x",K$2-'Indicator Date hidden'!L140)</f>
        <v>0</v>
      </c>
      <c r="L139" s="125">
        <f>IF('Indicator Date hidden'!M140="x","x",L$2-'Indicator Date hidden'!M140)</f>
        <v>0</v>
      </c>
      <c r="M139" s="125">
        <f>IF('Indicator Date hidden'!N140="x","x",M$2-'Indicator Date hidden'!N140)</f>
        <v>0</v>
      </c>
      <c r="N139" s="125">
        <f>IF('Indicator Date hidden'!O140="x","x",N$2-'Indicator Date hidden'!O140)</f>
        <v>0</v>
      </c>
      <c r="O139" s="125">
        <f>IF('Indicator Date hidden'!P140="x","x",O$2-'Indicator Date hidden'!P140)</f>
        <v>0</v>
      </c>
      <c r="P139" s="125">
        <f>IF('Indicator Date hidden'!Q140="x","x",P$2-'Indicator Date hidden'!Q140)</f>
        <v>0</v>
      </c>
      <c r="Q139" s="125">
        <f>IF('Indicator Date hidden'!R140="x","x",Q$2-'Indicator Date hidden'!R140)</f>
        <v>0</v>
      </c>
      <c r="R139" s="125">
        <f>IF('Indicator Date hidden'!S140="x","x",R$2-'Indicator Date hidden'!S140)</f>
        <v>0</v>
      </c>
      <c r="S139" s="125">
        <f>IF('Indicator Date hidden'!T140="x","x",S$2-'Indicator Date hidden'!T140)</f>
        <v>0</v>
      </c>
      <c r="T139" s="125">
        <f>IF('Indicator Date hidden'!U140="x","x",T$2-'Indicator Date hidden'!U140)</f>
        <v>0</v>
      </c>
      <c r="U139" s="125">
        <f>IF('Indicator Date hidden'!V140="x","x",U$2-'Indicator Date hidden'!V140)</f>
        <v>0</v>
      </c>
      <c r="V139" s="125">
        <f>IF('Indicator Date hidden'!W140="x","x",V$2-'Indicator Date hidden'!W140)</f>
        <v>0</v>
      </c>
      <c r="W139" s="125">
        <f>IF('Indicator Date hidden'!X140="x","x",W$2-'Indicator Date hidden'!X140)</f>
        <v>0</v>
      </c>
      <c r="X139" s="125">
        <f>IF('Indicator Date hidden'!Y140="x","x",X$2-'Indicator Date hidden'!Y140)</f>
        <v>0</v>
      </c>
      <c r="Y139" s="125">
        <f>IF('Indicator Date hidden'!Z140="x","x",Y$2-'Indicator Date hidden'!Z140)</f>
        <v>0</v>
      </c>
      <c r="Z139" s="125">
        <f>IF('Indicator Date hidden'!AA140="x","x",Z$2-'Indicator Date hidden'!AA140)</f>
        <v>3</v>
      </c>
      <c r="AA139" s="125">
        <f>IF('Indicator Date hidden'!AB140="x","x",AA$2-'Indicator Date hidden'!AB140)</f>
        <v>0</v>
      </c>
      <c r="AB139" s="125">
        <f>IF('Indicator Date hidden'!AC140="x","x",AB$2-'Indicator Date hidden'!AC140)</f>
        <v>0</v>
      </c>
      <c r="AC139" s="125">
        <f>IF('Indicator Date hidden'!AD140="x","x",AC$2-'Indicator Date hidden'!AD140)</f>
        <v>1</v>
      </c>
      <c r="AD139" s="125">
        <f>IF('Indicator Date hidden'!AE140="x","x",AD$2-'Indicator Date hidden'!AE140)</f>
        <v>0</v>
      </c>
      <c r="AE139" s="125">
        <f>IF('Indicator Date hidden'!AF140="x","x",AE$2-'Indicator Date hidden'!AF140)</f>
        <v>0</v>
      </c>
      <c r="AF139" s="125">
        <f>IF('Indicator Date hidden'!AG140="x","x",AF$2-'Indicator Date hidden'!AG140)</f>
        <v>0</v>
      </c>
      <c r="AG139" s="125">
        <f>IF('Indicator Date hidden'!AH140="x","x",AG$2-'Indicator Date hidden'!AH140)</f>
        <v>0</v>
      </c>
      <c r="AH139" s="125">
        <f>IF('Indicator Date hidden'!AI140="x","x",AH$2-'Indicator Date hidden'!AI140)</f>
        <v>0</v>
      </c>
      <c r="AI139" s="125">
        <f>IF('Indicator Date hidden'!AJ140="x","x",AI$2-'Indicator Date hidden'!AJ140)</f>
        <v>1</v>
      </c>
      <c r="AJ139" s="125">
        <f>IF('Indicator Date hidden'!AK140="x","x",AJ$2-'Indicator Date hidden'!AK140)</f>
        <v>1</v>
      </c>
      <c r="AK139" s="125">
        <f>IF('Indicator Date hidden'!AL140="x","x",AK$2-'Indicator Date hidden'!AL140)</f>
        <v>1</v>
      </c>
      <c r="AL139" s="125">
        <f>IF('Indicator Date hidden'!AM140="x","x",AL$2-'Indicator Date hidden'!AM140)</f>
        <v>5</v>
      </c>
      <c r="AM139" s="125">
        <f>IF('Indicator Date hidden'!AN140="x","x",AM$2-'Indicator Date hidden'!AN140)</f>
        <v>1</v>
      </c>
      <c r="AN139" s="125">
        <f>IF('Indicator Date hidden'!AO140="x","x",AN$2-'Indicator Date hidden'!AO140)</f>
        <v>1</v>
      </c>
      <c r="AO139" s="125">
        <f>IF('Indicator Date hidden'!AP140="x","x",AO$2-'Indicator Date hidden'!AP140)</f>
        <v>1</v>
      </c>
      <c r="AP139" s="125">
        <f>IF('Indicator Date hidden'!AQ140="x","x",AP$2-'Indicator Date hidden'!AQ140)</f>
        <v>1</v>
      </c>
      <c r="AQ139" s="125">
        <f>IF('Indicator Date hidden'!AR140="x","x",AQ$2-'Indicator Date hidden'!AR140)</f>
        <v>0</v>
      </c>
      <c r="AR139" s="125">
        <f>IF('Indicator Date hidden'!AS140="x","x",AR$2-'Indicator Date hidden'!AS140)</f>
        <v>3</v>
      </c>
      <c r="AS139" s="125">
        <f>IF('Indicator Date hidden'!AT140="x","x",AS$2-'Indicator Date hidden'!AT140)</f>
        <v>6</v>
      </c>
      <c r="AT139" s="125">
        <f>IF('Indicator Date hidden'!AU140="x","x",AT$2-'Indicator Date hidden'!AU140)</f>
        <v>0</v>
      </c>
      <c r="AU139" s="125">
        <f>IF('Indicator Date hidden'!AV140="x","x",AU$2-'Indicator Date hidden'!AV140)</f>
        <v>0</v>
      </c>
      <c r="AV139" s="125">
        <f>IF('Indicator Date hidden'!AW140="x","x",AV$2-'Indicator Date hidden'!AW140)</f>
        <v>0</v>
      </c>
      <c r="AW139" s="125">
        <f>IF('Indicator Date hidden'!AX140="x","x",AW$2-'Indicator Date hidden'!AX140)</f>
        <v>0</v>
      </c>
      <c r="AX139" s="125">
        <f>IF('Indicator Date hidden'!AY140="x","x",AX$2-'Indicator Date hidden'!AY140)</f>
        <v>0</v>
      </c>
      <c r="AY139" s="125">
        <f>IF('Indicator Date hidden'!AZ140="x","x",AY$2-'Indicator Date hidden'!AZ140)</f>
        <v>1</v>
      </c>
      <c r="AZ139" s="125">
        <f>IF('Indicator Date hidden'!BA140="x","x",AZ$2-'Indicator Date hidden'!BA140)</f>
        <v>2</v>
      </c>
      <c r="BA139" s="125">
        <f>IF('Indicator Date hidden'!BB140="x","x",BA$2-'Indicator Date hidden'!BB140)</f>
        <v>0</v>
      </c>
      <c r="BB139" s="125">
        <f>IF('Indicator Date hidden'!BC140="x","x",BB$2-'Indicator Date hidden'!BC140)</f>
        <v>0</v>
      </c>
      <c r="BC139" s="125">
        <f>IF('Indicator Date hidden'!BD140="x","x",BC$2-'Indicator Date hidden'!BD140)</f>
        <v>0</v>
      </c>
      <c r="BD139" s="125">
        <f>IF('Indicator Date hidden'!BE140="x","x",BD$2-'Indicator Date hidden'!BE140)</f>
        <v>2</v>
      </c>
      <c r="BE139" s="125">
        <f>IF('Indicator Date hidden'!BF140="x","x",BE$2-'Indicator Date hidden'!BF140)</f>
        <v>2</v>
      </c>
      <c r="BF139" s="125">
        <f>IF('Indicator Date hidden'!BG140="x","x",BF$2-'Indicator Date hidden'!BG140)</f>
        <v>0</v>
      </c>
      <c r="BG139" s="125">
        <f>IF('Indicator Date hidden'!BH140="x","x",BG$2-'Indicator Date hidden'!BH140)</f>
        <v>0</v>
      </c>
      <c r="BH139" s="125">
        <f>IF('Indicator Date hidden'!BI140="x","x",BH$2-'Indicator Date hidden'!BI140)</f>
        <v>0</v>
      </c>
      <c r="BI139" s="125">
        <f>IF('Indicator Date hidden'!BJ140="x","x",BI$2-'Indicator Date hidden'!BJ140)</f>
        <v>0</v>
      </c>
      <c r="BJ139" s="125">
        <f>IF('Indicator Date hidden'!BK140="x","x",BJ$2-'Indicator Date hidden'!BK140)</f>
        <v>1</v>
      </c>
      <c r="BK139" s="125">
        <f>IF('Indicator Date hidden'!BL140="x","x",BK$2-'Indicator Date hidden'!BL140)</f>
        <v>1</v>
      </c>
      <c r="BL139" s="125">
        <f>IF('Indicator Date hidden'!BM140="x","x",BL$2-'Indicator Date hidden'!BM140)</f>
        <v>0</v>
      </c>
      <c r="BM139" s="125">
        <f>IF('Indicator Date hidden'!BN140="x","x",BM$2-'Indicator Date hidden'!BN140)</f>
        <v>3</v>
      </c>
      <c r="BN139" s="125">
        <f>IF('Indicator Date hidden'!BO140="x","x",BN$2-'Indicator Date hidden'!BO140)</f>
        <v>2</v>
      </c>
      <c r="BO139" s="125">
        <f>IF('Indicator Date hidden'!BP140="x","x",BO$2-'Indicator Date hidden'!BP140)</f>
        <v>1</v>
      </c>
      <c r="BP139" s="125">
        <f>IF('Indicator Date hidden'!BQ140="x","x",BP$2-'Indicator Date hidden'!BQ140)</f>
        <v>0</v>
      </c>
      <c r="BQ139" s="125">
        <f>IF('Indicator Date hidden'!BR140="x","x",BQ$2-'Indicator Date hidden'!BR140)</f>
        <v>0</v>
      </c>
      <c r="BR139" s="125">
        <f>IF('Indicator Date hidden'!BS140="x","x",BR$2-'Indicator Date hidden'!BS140)</f>
        <v>0</v>
      </c>
      <c r="BS139" s="125" t="str">
        <f>IF('Indicator Date hidden'!BT140="x","x",BS$2-'Indicator Date hidden'!BT140)</f>
        <v>x</v>
      </c>
      <c r="BT139" s="125">
        <f>IF('Indicator Date hidden'!BU140="x","x",BT$2-'Indicator Date hidden'!BU140)</f>
        <v>0</v>
      </c>
      <c r="BU139" s="125">
        <f>IF('Indicator Date hidden'!BV140="x","x",BU$2-'Indicator Date hidden'!BV140)</f>
        <v>0</v>
      </c>
      <c r="BV139" s="125">
        <f>IF('Indicator Date hidden'!BW140="x","x",BV$2-'Indicator Date hidden'!BW140)</f>
        <v>0</v>
      </c>
      <c r="BW139" s="125">
        <f>IF('Indicator Date hidden'!BX140="x","x",BW$2-'Indicator Date hidden'!BX140)</f>
        <v>0</v>
      </c>
      <c r="BX139" s="125">
        <f>IF('Indicator Date hidden'!BY140="x","x",BX$2-'Indicator Date hidden'!BY140)</f>
        <v>2</v>
      </c>
      <c r="BY139" s="3">
        <f t="shared" si="20"/>
        <v>42</v>
      </c>
      <c r="BZ139" s="126">
        <f t="shared" si="21"/>
        <v>0.56756756756756754</v>
      </c>
      <c r="CA139" s="3">
        <f t="shared" si="22"/>
        <v>22</v>
      </c>
      <c r="CB139" s="126">
        <f t="shared" si="23"/>
        <v>1.139951173457467</v>
      </c>
      <c r="CC139" s="129">
        <f t="shared" si="24"/>
        <v>0</v>
      </c>
    </row>
    <row r="140" spans="1:81" x14ac:dyDescent="0.3">
      <c r="A140" t="s">
        <v>254</v>
      </c>
      <c r="B140" s="125">
        <f>IF('Indicator Date hidden'!C141="x","x",B$2-'Indicator Date hidden'!C141)</f>
        <v>0</v>
      </c>
      <c r="C140" s="125">
        <f>IF('Indicator Date hidden'!D141="x","x",C$2-'Indicator Date hidden'!D141)</f>
        <v>0</v>
      </c>
      <c r="D140" s="125">
        <f>IF('Indicator Date hidden'!E141="x","x",D$2-'Indicator Date hidden'!E141)</f>
        <v>0</v>
      </c>
      <c r="E140" s="125">
        <f>IF('Indicator Date hidden'!F141="x","x",E$2-'Indicator Date hidden'!F141)</f>
        <v>0</v>
      </c>
      <c r="F140" s="125">
        <f>IF('Indicator Date hidden'!G141="x","x",F$2-'Indicator Date hidden'!G141)</f>
        <v>0</v>
      </c>
      <c r="G140" s="125">
        <f>IF('Indicator Date hidden'!H141="x","x",G$2-'Indicator Date hidden'!H141)</f>
        <v>0</v>
      </c>
      <c r="H140" s="125">
        <f>IF('Indicator Date hidden'!I141="x","x",H$2-'Indicator Date hidden'!I141)</f>
        <v>0</v>
      </c>
      <c r="I140" s="125">
        <f>IF('Indicator Date hidden'!J141="x","x",I$2-'Indicator Date hidden'!J141)</f>
        <v>0</v>
      </c>
      <c r="J140" s="125">
        <f>IF('Indicator Date hidden'!K141="x","x",J$2-'Indicator Date hidden'!K141)</f>
        <v>0</v>
      </c>
      <c r="K140" s="125">
        <f>IF('Indicator Date hidden'!L141="x","x",K$2-'Indicator Date hidden'!L141)</f>
        <v>0</v>
      </c>
      <c r="L140" s="125">
        <f>IF('Indicator Date hidden'!M141="x","x",L$2-'Indicator Date hidden'!M141)</f>
        <v>0</v>
      </c>
      <c r="M140" s="125">
        <f>IF('Indicator Date hidden'!N141="x","x",M$2-'Indicator Date hidden'!N141)</f>
        <v>0</v>
      </c>
      <c r="N140" s="125">
        <f>IF('Indicator Date hidden'!O141="x","x",N$2-'Indicator Date hidden'!O141)</f>
        <v>0</v>
      </c>
      <c r="O140" s="125">
        <f>IF('Indicator Date hidden'!P141="x","x",O$2-'Indicator Date hidden'!P141)</f>
        <v>0</v>
      </c>
      <c r="P140" s="125">
        <f>IF('Indicator Date hidden'!Q141="x","x",P$2-'Indicator Date hidden'!Q141)</f>
        <v>0</v>
      </c>
      <c r="Q140" s="125">
        <f>IF('Indicator Date hidden'!R141="x","x",Q$2-'Indicator Date hidden'!R141)</f>
        <v>0</v>
      </c>
      <c r="R140" s="125">
        <f>IF('Indicator Date hidden'!S141="x","x",R$2-'Indicator Date hidden'!S141)</f>
        <v>0</v>
      </c>
      <c r="S140" s="125">
        <f>IF('Indicator Date hidden'!T141="x","x",S$2-'Indicator Date hidden'!T141)</f>
        <v>0</v>
      </c>
      <c r="T140" s="125">
        <f>IF('Indicator Date hidden'!U141="x","x",T$2-'Indicator Date hidden'!U141)</f>
        <v>0</v>
      </c>
      <c r="U140" s="125">
        <f>IF('Indicator Date hidden'!V141="x","x",U$2-'Indicator Date hidden'!V141)</f>
        <v>0</v>
      </c>
      <c r="V140" s="125">
        <f>IF('Indicator Date hidden'!W141="x","x",V$2-'Indicator Date hidden'!W141)</f>
        <v>0</v>
      </c>
      <c r="W140" s="125">
        <f>IF('Indicator Date hidden'!X141="x","x",W$2-'Indicator Date hidden'!X141)</f>
        <v>0</v>
      </c>
      <c r="X140" s="125">
        <f>IF('Indicator Date hidden'!Y141="x","x",X$2-'Indicator Date hidden'!Y141)</f>
        <v>0</v>
      </c>
      <c r="Y140" s="125">
        <f>IF('Indicator Date hidden'!Z141="x","x",Y$2-'Indicator Date hidden'!Z141)</f>
        <v>0</v>
      </c>
      <c r="Z140" s="125">
        <f>IF('Indicator Date hidden'!AA141="x","x",Z$2-'Indicator Date hidden'!AA141)</f>
        <v>5</v>
      </c>
      <c r="AA140" s="125">
        <f>IF('Indicator Date hidden'!AB141="x","x",AA$2-'Indicator Date hidden'!AB141)</f>
        <v>0</v>
      </c>
      <c r="AB140" s="125" t="str">
        <f>IF('Indicator Date hidden'!AC141="x","x",AB$2-'Indicator Date hidden'!AC141)</f>
        <v>x</v>
      </c>
      <c r="AC140" s="125">
        <f>IF('Indicator Date hidden'!AD141="x","x",AC$2-'Indicator Date hidden'!AD141)</f>
        <v>0</v>
      </c>
      <c r="AD140" s="125">
        <f>IF('Indicator Date hidden'!AE141="x","x",AD$2-'Indicator Date hidden'!AE141)</f>
        <v>0</v>
      </c>
      <c r="AE140" s="125">
        <f>IF('Indicator Date hidden'!AF141="x","x",AE$2-'Indicator Date hidden'!AF141)</f>
        <v>0</v>
      </c>
      <c r="AF140" s="125">
        <f>IF('Indicator Date hidden'!AG141="x","x",AF$2-'Indicator Date hidden'!AG141)</f>
        <v>0</v>
      </c>
      <c r="AG140" s="125">
        <f>IF('Indicator Date hidden'!AH141="x","x",AG$2-'Indicator Date hidden'!AH141)</f>
        <v>0</v>
      </c>
      <c r="AH140" s="125">
        <f>IF('Indicator Date hidden'!AI141="x","x",AH$2-'Indicator Date hidden'!AI141)</f>
        <v>0</v>
      </c>
      <c r="AI140" s="125">
        <f>IF('Indicator Date hidden'!AJ141="x","x",AI$2-'Indicator Date hidden'!AJ141)</f>
        <v>1</v>
      </c>
      <c r="AJ140" s="125">
        <f>IF('Indicator Date hidden'!AK141="x","x",AJ$2-'Indicator Date hidden'!AK141)</f>
        <v>1</v>
      </c>
      <c r="AK140" s="125">
        <f>IF('Indicator Date hidden'!AL141="x","x",AK$2-'Indicator Date hidden'!AL141)</f>
        <v>1</v>
      </c>
      <c r="AL140" s="125" t="str">
        <f>IF('Indicator Date hidden'!AM141="x","x",AL$2-'Indicator Date hidden'!AM141)</f>
        <v>x</v>
      </c>
      <c r="AM140" s="125">
        <f>IF('Indicator Date hidden'!AN141="x","x",AM$2-'Indicator Date hidden'!AN141)</f>
        <v>1</v>
      </c>
      <c r="AN140" s="125">
        <f>IF('Indicator Date hidden'!AO141="x","x",AN$2-'Indicator Date hidden'!AO141)</f>
        <v>1</v>
      </c>
      <c r="AO140" s="125">
        <f>IF('Indicator Date hidden'!AP141="x","x",AO$2-'Indicator Date hidden'!AP141)</f>
        <v>1</v>
      </c>
      <c r="AP140" s="125" t="str">
        <f>IF('Indicator Date hidden'!AQ141="x","x",AP$2-'Indicator Date hidden'!AQ141)</f>
        <v>x</v>
      </c>
      <c r="AQ140" s="125">
        <f>IF('Indicator Date hidden'!AR141="x","x",AQ$2-'Indicator Date hidden'!AR141)</f>
        <v>0</v>
      </c>
      <c r="AR140" s="125">
        <f>IF('Indicator Date hidden'!AS141="x","x",AR$2-'Indicator Date hidden'!AS141)</f>
        <v>3</v>
      </c>
      <c r="AS140" s="125" t="str">
        <f>IF('Indicator Date hidden'!AT141="x","x",AS$2-'Indicator Date hidden'!AT141)</f>
        <v>x</v>
      </c>
      <c r="AT140" s="125">
        <f>IF('Indicator Date hidden'!AU141="x","x",AT$2-'Indicator Date hidden'!AU141)</f>
        <v>0</v>
      </c>
      <c r="AU140" s="125">
        <f>IF('Indicator Date hidden'!AV141="x","x",AU$2-'Indicator Date hidden'!AV141)</f>
        <v>3</v>
      </c>
      <c r="AV140" s="125" t="str">
        <f>IF('Indicator Date hidden'!AW141="x","x",AV$2-'Indicator Date hidden'!AW141)</f>
        <v>x</v>
      </c>
      <c r="AW140" s="125" t="str">
        <f>IF('Indicator Date hidden'!AX141="x","x",AW$2-'Indicator Date hidden'!AX141)</f>
        <v>x</v>
      </c>
      <c r="AX140" s="125">
        <f>IF('Indicator Date hidden'!AY141="x","x",AX$2-'Indicator Date hidden'!AY141)</f>
        <v>0</v>
      </c>
      <c r="AY140" s="125">
        <f>IF('Indicator Date hidden'!AZ141="x","x",AY$2-'Indicator Date hidden'!AZ141)</f>
        <v>1</v>
      </c>
      <c r="AZ140" s="125">
        <f>IF('Indicator Date hidden'!BA141="x","x",AZ$2-'Indicator Date hidden'!BA141)</f>
        <v>1</v>
      </c>
      <c r="BA140" s="125">
        <f>IF('Indicator Date hidden'!BB141="x","x",BA$2-'Indicator Date hidden'!BB141)</f>
        <v>0</v>
      </c>
      <c r="BB140" s="125">
        <f>IF('Indicator Date hidden'!BC141="x","x",BB$2-'Indicator Date hidden'!BC141)</f>
        <v>0</v>
      </c>
      <c r="BC140" s="125">
        <f>IF('Indicator Date hidden'!BD141="x","x",BC$2-'Indicator Date hidden'!BD141)</f>
        <v>0</v>
      </c>
      <c r="BD140" s="125" t="str">
        <f>IF('Indicator Date hidden'!BE141="x","x",BD$2-'Indicator Date hidden'!BE141)</f>
        <v>x</v>
      </c>
      <c r="BE140" s="125">
        <f>IF('Indicator Date hidden'!BF141="x","x",BE$2-'Indicator Date hidden'!BF141)</f>
        <v>2</v>
      </c>
      <c r="BF140" s="125">
        <f>IF('Indicator Date hidden'!BG141="x","x",BF$2-'Indicator Date hidden'!BG141)</f>
        <v>0</v>
      </c>
      <c r="BG140" s="125">
        <f>IF('Indicator Date hidden'!BH141="x","x",BG$2-'Indicator Date hidden'!BH141)</f>
        <v>0</v>
      </c>
      <c r="BH140" s="125">
        <f>IF('Indicator Date hidden'!BI141="x","x",BH$2-'Indicator Date hidden'!BI141)</f>
        <v>0</v>
      </c>
      <c r="BI140" s="125">
        <f>IF('Indicator Date hidden'!BJ141="x","x",BI$2-'Indicator Date hidden'!BJ141)</f>
        <v>0</v>
      </c>
      <c r="BJ140" s="125">
        <f>IF('Indicator Date hidden'!BK141="x","x",BJ$2-'Indicator Date hidden'!BK141)</f>
        <v>1</v>
      </c>
      <c r="BK140" s="125">
        <f>IF('Indicator Date hidden'!BL141="x","x",BK$2-'Indicator Date hidden'!BL141)</f>
        <v>1</v>
      </c>
      <c r="BL140" s="125">
        <f>IF('Indicator Date hidden'!BM141="x","x",BL$2-'Indicator Date hidden'!BM141)</f>
        <v>0</v>
      </c>
      <c r="BM140" s="125">
        <f>IF('Indicator Date hidden'!BN141="x","x",BM$2-'Indicator Date hidden'!BN141)</f>
        <v>3</v>
      </c>
      <c r="BN140" s="125">
        <f>IF('Indicator Date hidden'!BO141="x","x",BN$2-'Indicator Date hidden'!BO141)</f>
        <v>2</v>
      </c>
      <c r="BO140" s="125">
        <f>IF('Indicator Date hidden'!BP141="x","x",BO$2-'Indicator Date hidden'!BP141)</f>
        <v>1</v>
      </c>
      <c r="BP140" s="125">
        <f>IF('Indicator Date hidden'!BQ141="x","x",BP$2-'Indicator Date hidden'!BQ141)</f>
        <v>0</v>
      </c>
      <c r="BQ140" s="125">
        <f>IF('Indicator Date hidden'!BR141="x","x",BQ$2-'Indicator Date hidden'!BR141)</f>
        <v>0</v>
      </c>
      <c r="BR140" s="125">
        <f>IF('Indicator Date hidden'!BS141="x","x",BR$2-'Indicator Date hidden'!BS141)</f>
        <v>0</v>
      </c>
      <c r="BS140" s="125">
        <f>IF('Indicator Date hidden'!BT141="x","x",BS$2-'Indicator Date hidden'!BT141)</f>
        <v>2</v>
      </c>
      <c r="BT140" s="125">
        <f>IF('Indicator Date hidden'!BU141="x","x",BT$2-'Indicator Date hidden'!BU141)</f>
        <v>0</v>
      </c>
      <c r="BU140" s="125">
        <f>IF('Indicator Date hidden'!BV141="x","x",BU$2-'Indicator Date hidden'!BV141)</f>
        <v>0</v>
      </c>
      <c r="BV140" s="125" t="str">
        <f>IF('Indicator Date hidden'!BW141="x","x",BV$2-'Indicator Date hidden'!BW141)</f>
        <v>x</v>
      </c>
      <c r="BW140" s="125">
        <f>IF('Indicator Date hidden'!BX141="x","x",BW$2-'Indicator Date hidden'!BX141)</f>
        <v>0</v>
      </c>
      <c r="BX140" s="125">
        <f>IF('Indicator Date hidden'!BY141="x","x",BX$2-'Indicator Date hidden'!BY141)</f>
        <v>2</v>
      </c>
      <c r="BY140" s="3">
        <f t="shared" si="20"/>
        <v>33</v>
      </c>
      <c r="BZ140" s="126">
        <f t="shared" si="21"/>
        <v>0.4925373134328358</v>
      </c>
      <c r="CA140" s="3">
        <f t="shared" si="22"/>
        <v>19</v>
      </c>
      <c r="CB140" s="126">
        <f t="shared" si="23"/>
        <v>0.96773522850431815</v>
      </c>
      <c r="CC140" s="129">
        <f t="shared" si="24"/>
        <v>0</v>
      </c>
    </row>
    <row r="141" spans="1:81" x14ac:dyDescent="0.3">
      <c r="A141" t="s">
        <v>256</v>
      </c>
      <c r="B141" s="125">
        <f>IF('Indicator Date hidden'!C142="x","x",B$2-'Indicator Date hidden'!C142)</f>
        <v>0</v>
      </c>
      <c r="C141" s="125">
        <f>IF('Indicator Date hidden'!D142="x","x",C$2-'Indicator Date hidden'!D142)</f>
        <v>0</v>
      </c>
      <c r="D141" s="125">
        <f>IF('Indicator Date hidden'!E142="x","x",D$2-'Indicator Date hidden'!E142)</f>
        <v>0</v>
      </c>
      <c r="E141" s="125">
        <f>IF('Indicator Date hidden'!F142="x","x",E$2-'Indicator Date hidden'!F142)</f>
        <v>0</v>
      </c>
      <c r="F141" s="125">
        <f>IF('Indicator Date hidden'!G142="x","x",F$2-'Indicator Date hidden'!G142)</f>
        <v>0</v>
      </c>
      <c r="G141" s="125">
        <f>IF('Indicator Date hidden'!H142="x","x",G$2-'Indicator Date hidden'!H142)</f>
        <v>0</v>
      </c>
      <c r="H141" s="125">
        <f>IF('Indicator Date hidden'!I142="x","x",H$2-'Indicator Date hidden'!I142)</f>
        <v>0</v>
      </c>
      <c r="I141" s="125">
        <f>IF('Indicator Date hidden'!J142="x","x",I$2-'Indicator Date hidden'!J142)</f>
        <v>0</v>
      </c>
      <c r="J141" s="125">
        <f>IF('Indicator Date hidden'!K142="x","x",J$2-'Indicator Date hidden'!K142)</f>
        <v>0</v>
      </c>
      <c r="K141" s="125">
        <f>IF('Indicator Date hidden'!L142="x","x",K$2-'Indicator Date hidden'!L142)</f>
        <v>0</v>
      </c>
      <c r="L141" s="125">
        <f>IF('Indicator Date hidden'!M142="x","x",L$2-'Indicator Date hidden'!M142)</f>
        <v>0</v>
      </c>
      <c r="M141" s="125">
        <f>IF('Indicator Date hidden'!N142="x","x",M$2-'Indicator Date hidden'!N142)</f>
        <v>0</v>
      </c>
      <c r="N141" s="125">
        <f>IF('Indicator Date hidden'!O142="x","x",N$2-'Indicator Date hidden'!O142)</f>
        <v>0</v>
      </c>
      <c r="O141" s="125">
        <f>IF('Indicator Date hidden'!P142="x","x",O$2-'Indicator Date hidden'!P142)</f>
        <v>0</v>
      </c>
      <c r="P141" s="125">
        <f>IF('Indicator Date hidden'!Q142="x","x",P$2-'Indicator Date hidden'!Q142)</f>
        <v>0</v>
      </c>
      <c r="Q141" s="125">
        <f>IF('Indicator Date hidden'!R142="x","x",Q$2-'Indicator Date hidden'!R142)</f>
        <v>0</v>
      </c>
      <c r="R141" s="125">
        <f>IF('Indicator Date hidden'!S142="x","x",R$2-'Indicator Date hidden'!S142)</f>
        <v>0</v>
      </c>
      <c r="S141" s="125">
        <f>IF('Indicator Date hidden'!T142="x","x",S$2-'Indicator Date hidden'!T142)</f>
        <v>0</v>
      </c>
      <c r="T141" s="125">
        <f>IF('Indicator Date hidden'!U142="x","x",T$2-'Indicator Date hidden'!U142)</f>
        <v>0</v>
      </c>
      <c r="U141" s="125">
        <f>IF('Indicator Date hidden'!V142="x","x",U$2-'Indicator Date hidden'!V142)</f>
        <v>0</v>
      </c>
      <c r="V141" s="125">
        <f>IF('Indicator Date hidden'!W142="x","x",V$2-'Indicator Date hidden'!W142)</f>
        <v>0</v>
      </c>
      <c r="W141" s="125">
        <f>IF('Indicator Date hidden'!X142="x","x",W$2-'Indicator Date hidden'!X142)</f>
        <v>0</v>
      </c>
      <c r="X141" s="125">
        <f>IF('Indicator Date hidden'!Y142="x","x",X$2-'Indicator Date hidden'!Y142)</f>
        <v>0</v>
      </c>
      <c r="Y141" s="125">
        <f>IF('Indicator Date hidden'!Z142="x","x",Y$2-'Indicator Date hidden'!Z142)</f>
        <v>0</v>
      </c>
      <c r="Z141" s="125">
        <f>IF('Indicator Date hidden'!AA142="x","x",Z$2-'Indicator Date hidden'!AA142)</f>
        <v>5</v>
      </c>
      <c r="AA141" s="125">
        <f>IF('Indicator Date hidden'!AB142="x","x",AA$2-'Indicator Date hidden'!AB142)</f>
        <v>0</v>
      </c>
      <c r="AB141" s="125" t="str">
        <f>IF('Indicator Date hidden'!AC142="x","x",AB$2-'Indicator Date hidden'!AC142)</f>
        <v>x</v>
      </c>
      <c r="AC141" s="125">
        <f>IF('Indicator Date hidden'!AD142="x","x",AC$2-'Indicator Date hidden'!AD142)</f>
        <v>1</v>
      </c>
      <c r="AD141" s="125">
        <f>IF('Indicator Date hidden'!AE142="x","x",AD$2-'Indicator Date hidden'!AE142)</f>
        <v>0</v>
      </c>
      <c r="AE141" s="125">
        <f>IF('Indicator Date hidden'!AF142="x","x",AE$2-'Indicator Date hidden'!AF142)</f>
        <v>0</v>
      </c>
      <c r="AF141" s="125">
        <f>IF('Indicator Date hidden'!AG142="x","x",AF$2-'Indicator Date hidden'!AG142)</f>
        <v>0</v>
      </c>
      <c r="AG141" s="125">
        <f>IF('Indicator Date hidden'!AH142="x","x",AG$2-'Indicator Date hidden'!AH142)</f>
        <v>0</v>
      </c>
      <c r="AH141" s="125">
        <f>IF('Indicator Date hidden'!AI142="x","x",AH$2-'Indicator Date hidden'!AI142)</f>
        <v>0</v>
      </c>
      <c r="AI141" s="125">
        <f>IF('Indicator Date hidden'!AJ142="x","x",AI$2-'Indicator Date hidden'!AJ142)</f>
        <v>1</v>
      </c>
      <c r="AJ141" s="125">
        <f>IF('Indicator Date hidden'!AK142="x","x",AJ$2-'Indicator Date hidden'!AK142)</f>
        <v>1</v>
      </c>
      <c r="AK141" s="125">
        <f>IF('Indicator Date hidden'!AL142="x","x",AK$2-'Indicator Date hidden'!AL142)</f>
        <v>1</v>
      </c>
      <c r="AL141" s="125" t="str">
        <f>IF('Indicator Date hidden'!AM142="x","x",AL$2-'Indicator Date hidden'!AM142)</f>
        <v>x</v>
      </c>
      <c r="AM141" s="125">
        <f>IF('Indicator Date hidden'!AN142="x","x",AM$2-'Indicator Date hidden'!AN142)</f>
        <v>1</v>
      </c>
      <c r="AN141" s="125">
        <f>IF('Indicator Date hidden'!AO142="x","x",AN$2-'Indicator Date hidden'!AO142)</f>
        <v>1</v>
      </c>
      <c r="AO141" s="125">
        <f>IF('Indicator Date hidden'!AP142="x","x",AO$2-'Indicator Date hidden'!AP142)</f>
        <v>1</v>
      </c>
      <c r="AP141" s="125" t="str">
        <f>IF('Indicator Date hidden'!AQ142="x","x",AP$2-'Indicator Date hidden'!AQ142)</f>
        <v>x</v>
      </c>
      <c r="AQ141" s="125">
        <f>IF('Indicator Date hidden'!AR142="x","x",AQ$2-'Indicator Date hidden'!AR142)</f>
        <v>0</v>
      </c>
      <c r="AR141" s="125">
        <f>IF('Indicator Date hidden'!AS142="x","x",AR$2-'Indicator Date hidden'!AS142)</f>
        <v>3</v>
      </c>
      <c r="AS141" s="125" t="str">
        <f>IF('Indicator Date hidden'!AT142="x","x",AS$2-'Indicator Date hidden'!AT142)</f>
        <v>x</v>
      </c>
      <c r="AT141" s="125">
        <f>IF('Indicator Date hidden'!AU142="x","x",AT$2-'Indicator Date hidden'!AU142)</f>
        <v>0</v>
      </c>
      <c r="AU141" s="125">
        <f>IF('Indicator Date hidden'!AV142="x","x",AU$2-'Indicator Date hidden'!AV142)</f>
        <v>0</v>
      </c>
      <c r="AV141" s="125">
        <f>IF('Indicator Date hidden'!AW142="x","x",AV$2-'Indicator Date hidden'!AW142)</f>
        <v>0</v>
      </c>
      <c r="AW141" s="125" t="str">
        <f>IF('Indicator Date hidden'!AX142="x","x",AW$2-'Indicator Date hidden'!AX142)</f>
        <v>x</v>
      </c>
      <c r="AX141" s="125">
        <f>IF('Indicator Date hidden'!AY142="x","x",AX$2-'Indicator Date hidden'!AY142)</f>
        <v>0</v>
      </c>
      <c r="AY141" s="125">
        <f>IF('Indicator Date hidden'!AZ142="x","x",AY$2-'Indicator Date hidden'!AZ142)</f>
        <v>1</v>
      </c>
      <c r="AZ141" s="125">
        <f>IF('Indicator Date hidden'!BA142="x","x",AZ$2-'Indicator Date hidden'!BA142)</f>
        <v>2</v>
      </c>
      <c r="BA141" s="125">
        <f>IF('Indicator Date hidden'!BB142="x","x",BA$2-'Indicator Date hidden'!BB142)</f>
        <v>0</v>
      </c>
      <c r="BB141" s="125">
        <f>IF('Indicator Date hidden'!BC142="x","x",BB$2-'Indicator Date hidden'!BC142)</f>
        <v>0</v>
      </c>
      <c r="BC141" s="125">
        <f>IF('Indicator Date hidden'!BD142="x","x",BC$2-'Indicator Date hidden'!BD142)</f>
        <v>0</v>
      </c>
      <c r="BD141" s="125" t="str">
        <f>IF('Indicator Date hidden'!BE142="x","x",BD$2-'Indicator Date hidden'!BE142)</f>
        <v>x</v>
      </c>
      <c r="BE141" s="125">
        <f>IF('Indicator Date hidden'!BF142="x","x",BE$2-'Indicator Date hidden'!BF142)</f>
        <v>2</v>
      </c>
      <c r="BF141" s="125">
        <f>IF('Indicator Date hidden'!BG142="x","x",BF$2-'Indicator Date hidden'!BG142)</f>
        <v>0</v>
      </c>
      <c r="BG141" s="125">
        <f>IF('Indicator Date hidden'!BH142="x","x",BG$2-'Indicator Date hidden'!BH142)</f>
        <v>0</v>
      </c>
      <c r="BH141" s="125">
        <f>IF('Indicator Date hidden'!BI142="x","x",BH$2-'Indicator Date hidden'!BI142)</f>
        <v>0</v>
      </c>
      <c r="BI141" s="125">
        <f>IF('Indicator Date hidden'!BJ142="x","x",BI$2-'Indicator Date hidden'!BJ142)</f>
        <v>0</v>
      </c>
      <c r="BJ141" s="125">
        <f>IF('Indicator Date hidden'!BK142="x","x",BJ$2-'Indicator Date hidden'!BK142)</f>
        <v>1</v>
      </c>
      <c r="BK141" s="125">
        <f>IF('Indicator Date hidden'!BL142="x","x",BK$2-'Indicator Date hidden'!BL142)</f>
        <v>1</v>
      </c>
      <c r="BL141" s="125">
        <f>IF('Indicator Date hidden'!BM142="x","x",BL$2-'Indicator Date hidden'!BM142)</f>
        <v>0</v>
      </c>
      <c r="BM141" s="125">
        <f>IF('Indicator Date hidden'!BN142="x","x",BM$2-'Indicator Date hidden'!BN142)</f>
        <v>3</v>
      </c>
      <c r="BN141" s="125">
        <f>IF('Indicator Date hidden'!BO142="x","x",BN$2-'Indicator Date hidden'!BO142)</f>
        <v>4</v>
      </c>
      <c r="BO141" s="125">
        <f>IF('Indicator Date hidden'!BP142="x","x",BO$2-'Indicator Date hidden'!BP142)</f>
        <v>1</v>
      </c>
      <c r="BP141" s="125">
        <f>IF('Indicator Date hidden'!BQ142="x","x",BP$2-'Indicator Date hidden'!BQ142)</f>
        <v>0</v>
      </c>
      <c r="BQ141" s="125">
        <f>IF('Indicator Date hidden'!BR142="x","x",BQ$2-'Indicator Date hidden'!BR142)</f>
        <v>0</v>
      </c>
      <c r="BR141" s="125">
        <f>IF('Indicator Date hidden'!BS142="x","x",BR$2-'Indicator Date hidden'!BS142)</f>
        <v>0</v>
      </c>
      <c r="BS141" s="125">
        <f>IF('Indicator Date hidden'!BT142="x","x",BS$2-'Indicator Date hidden'!BT142)</f>
        <v>2</v>
      </c>
      <c r="BT141" s="125">
        <f>IF('Indicator Date hidden'!BU142="x","x",BT$2-'Indicator Date hidden'!BU142)</f>
        <v>0</v>
      </c>
      <c r="BU141" s="125">
        <f>IF('Indicator Date hidden'!BV142="x","x",BU$2-'Indicator Date hidden'!BV142)</f>
        <v>0</v>
      </c>
      <c r="BV141" s="125" t="str">
        <f>IF('Indicator Date hidden'!BW142="x","x",BV$2-'Indicator Date hidden'!BW142)</f>
        <v>x</v>
      </c>
      <c r="BW141" s="125">
        <f>IF('Indicator Date hidden'!BX142="x","x",BW$2-'Indicator Date hidden'!BX142)</f>
        <v>0</v>
      </c>
      <c r="BX141" s="125">
        <f>IF('Indicator Date hidden'!BY142="x","x",BX$2-'Indicator Date hidden'!BY142)</f>
        <v>2</v>
      </c>
      <c r="BY141" s="3">
        <f t="shared" si="20"/>
        <v>34</v>
      </c>
      <c r="BZ141" s="126">
        <f t="shared" si="21"/>
        <v>0.5</v>
      </c>
      <c r="CA141" s="3">
        <f t="shared" si="22"/>
        <v>19</v>
      </c>
      <c r="CB141" s="126">
        <f t="shared" si="23"/>
        <v>1.0073261052672771</v>
      </c>
      <c r="CC141" s="129">
        <f t="shared" si="24"/>
        <v>0</v>
      </c>
    </row>
    <row r="142" spans="1:81" x14ac:dyDescent="0.3">
      <c r="A142" t="s">
        <v>258</v>
      </c>
      <c r="B142" s="125">
        <f>IF('Indicator Date hidden'!C143="x","x",B$2-'Indicator Date hidden'!C143)</f>
        <v>0</v>
      </c>
      <c r="C142" s="125">
        <f>IF('Indicator Date hidden'!D143="x","x",C$2-'Indicator Date hidden'!D143)</f>
        <v>0</v>
      </c>
      <c r="D142" s="125">
        <f>IF('Indicator Date hidden'!E143="x","x",D$2-'Indicator Date hidden'!E143)</f>
        <v>0</v>
      </c>
      <c r="E142" s="125">
        <f>IF('Indicator Date hidden'!F143="x","x",E$2-'Indicator Date hidden'!F143)</f>
        <v>0</v>
      </c>
      <c r="F142" s="125">
        <f>IF('Indicator Date hidden'!G143="x","x",F$2-'Indicator Date hidden'!G143)</f>
        <v>0</v>
      </c>
      <c r="G142" s="125">
        <f>IF('Indicator Date hidden'!H143="x","x",G$2-'Indicator Date hidden'!H143)</f>
        <v>0</v>
      </c>
      <c r="H142" s="125">
        <f>IF('Indicator Date hidden'!I143="x","x",H$2-'Indicator Date hidden'!I143)</f>
        <v>0</v>
      </c>
      <c r="I142" s="125">
        <f>IF('Indicator Date hidden'!J143="x","x",I$2-'Indicator Date hidden'!J143)</f>
        <v>0</v>
      </c>
      <c r="J142" s="125">
        <f>IF('Indicator Date hidden'!K143="x","x",J$2-'Indicator Date hidden'!K143)</f>
        <v>0</v>
      </c>
      <c r="K142" s="125">
        <f>IF('Indicator Date hidden'!L143="x","x",K$2-'Indicator Date hidden'!L143)</f>
        <v>0</v>
      </c>
      <c r="L142" s="125">
        <f>IF('Indicator Date hidden'!M143="x","x",L$2-'Indicator Date hidden'!M143)</f>
        <v>0</v>
      </c>
      <c r="M142" s="125">
        <f>IF('Indicator Date hidden'!N143="x","x",M$2-'Indicator Date hidden'!N143)</f>
        <v>0</v>
      </c>
      <c r="N142" s="125">
        <f>IF('Indicator Date hidden'!O143="x","x",N$2-'Indicator Date hidden'!O143)</f>
        <v>0</v>
      </c>
      <c r="O142" s="125">
        <f>IF('Indicator Date hidden'!P143="x","x",O$2-'Indicator Date hidden'!P143)</f>
        <v>0</v>
      </c>
      <c r="P142" s="125">
        <f>IF('Indicator Date hidden'!Q143="x","x",P$2-'Indicator Date hidden'!Q143)</f>
        <v>0</v>
      </c>
      <c r="Q142" s="125">
        <f>IF('Indicator Date hidden'!R143="x","x",Q$2-'Indicator Date hidden'!R143)</f>
        <v>0</v>
      </c>
      <c r="R142" s="125">
        <f>IF('Indicator Date hidden'!S143="x","x",R$2-'Indicator Date hidden'!S143)</f>
        <v>0</v>
      </c>
      <c r="S142" s="125">
        <f>IF('Indicator Date hidden'!T143="x","x",S$2-'Indicator Date hidden'!T143)</f>
        <v>0</v>
      </c>
      <c r="T142" s="125">
        <f>IF('Indicator Date hidden'!U143="x","x",T$2-'Indicator Date hidden'!U143)</f>
        <v>0</v>
      </c>
      <c r="U142" s="125">
        <f>IF('Indicator Date hidden'!V143="x","x",U$2-'Indicator Date hidden'!V143)</f>
        <v>0</v>
      </c>
      <c r="V142" s="125">
        <f>IF('Indicator Date hidden'!W143="x","x",V$2-'Indicator Date hidden'!W143)</f>
        <v>0</v>
      </c>
      <c r="W142" s="125">
        <f>IF('Indicator Date hidden'!X143="x","x",W$2-'Indicator Date hidden'!X143)</f>
        <v>0</v>
      </c>
      <c r="X142" s="125">
        <f>IF('Indicator Date hidden'!Y143="x","x",X$2-'Indicator Date hidden'!Y143)</f>
        <v>0</v>
      </c>
      <c r="Y142" s="125">
        <f>IF('Indicator Date hidden'!Z143="x","x",Y$2-'Indicator Date hidden'!Z143)</f>
        <v>0</v>
      </c>
      <c r="Z142" s="125" t="str">
        <f>IF('Indicator Date hidden'!AA143="x","x",Z$2-'Indicator Date hidden'!AA143)</f>
        <v>x</v>
      </c>
      <c r="AA142" s="125">
        <f>IF('Indicator Date hidden'!AB143="x","x",AA$2-'Indicator Date hidden'!AB143)</f>
        <v>0</v>
      </c>
      <c r="AB142" s="125" t="str">
        <f>IF('Indicator Date hidden'!AC143="x","x",AB$2-'Indicator Date hidden'!AC143)</f>
        <v>x</v>
      </c>
      <c r="AC142" s="125">
        <f>IF('Indicator Date hidden'!AD143="x","x",AC$2-'Indicator Date hidden'!AD143)</f>
        <v>0</v>
      </c>
      <c r="AD142" s="125">
        <f>IF('Indicator Date hidden'!AE143="x","x",AD$2-'Indicator Date hidden'!AE143)</f>
        <v>0</v>
      </c>
      <c r="AE142" s="125" t="str">
        <f>IF('Indicator Date hidden'!AF143="x","x",AE$2-'Indicator Date hidden'!AF143)</f>
        <v>x</v>
      </c>
      <c r="AF142" s="125">
        <f>IF('Indicator Date hidden'!AG143="x","x",AF$2-'Indicator Date hidden'!AG143)</f>
        <v>0</v>
      </c>
      <c r="AG142" s="125">
        <f>IF('Indicator Date hidden'!AH143="x","x",AG$2-'Indicator Date hidden'!AH143)</f>
        <v>0</v>
      </c>
      <c r="AH142" s="125">
        <f>IF('Indicator Date hidden'!AI143="x","x",AH$2-'Indicator Date hidden'!AI143)</f>
        <v>0</v>
      </c>
      <c r="AI142" s="125">
        <f>IF('Indicator Date hidden'!AJ143="x","x",AI$2-'Indicator Date hidden'!AJ143)</f>
        <v>1</v>
      </c>
      <c r="AJ142" s="125">
        <f>IF('Indicator Date hidden'!AK143="x","x",AJ$2-'Indicator Date hidden'!AK143)</f>
        <v>1</v>
      </c>
      <c r="AK142" s="125">
        <f>IF('Indicator Date hidden'!AL143="x","x",AK$2-'Indicator Date hidden'!AL143)</f>
        <v>1</v>
      </c>
      <c r="AL142" s="125" t="str">
        <f>IF('Indicator Date hidden'!AM143="x","x",AL$2-'Indicator Date hidden'!AM143)</f>
        <v>x</v>
      </c>
      <c r="AM142" s="125">
        <f>IF('Indicator Date hidden'!AN143="x","x",AM$2-'Indicator Date hidden'!AN143)</f>
        <v>1</v>
      </c>
      <c r="AN142" s="125">
        <f>IF('Indicator Date hidden'!AO143="x","x",AN$2-'Indicator Date hidden'!AO143)</f>
        <v>1</v>
      </c>
      <c r="AO142" s="125">
        <f>IF('Indicator Date hidden'!AP143="x","x",AO$2-'Indicator Date hidden'!AP143)</f>
        <v>1</v>
      </c>
      <c r="AP142" s="125" t="str">
        <f>IF('Indicator Date hidden'!AQ143="x","x",AP$2-'Indicator Date hidden'!AQ143)</f>
        <v>x</v>
      </c>
      <c r="AQ142" s="125">
        <f>IF('Indicator Date hidden'!AR143="x","x",AQ$2-'Indicator Date hidden'!AR143)</f>
        <v>0</v>
      </c>
      <c r="AR142" s="125">
        <f>IF('Indicator Date hidden'!AS143="x","x",AR$2-'Indicator Date hidden'!AS143)</f>
        <v>3</v>
      </c>
      <c r="AS142" s="125" t="str">
        <f>IF('Indicator Date hidden'!AT143="x","x",AS$2-'Indicator Date hidden'!AT143)</f>
        <v>x</v>
      </c>
      <c r="AT142" s="125">
        <f>IF('Indicator Date hidden'!AU143="x","x",AT$2-'Indicator Date hidden'!AU143)</f>
        <v>0</v>
      </c>
      <c r="AU142" s="125">
        <f>IF('Indicator Date hidden'!AV143="x","x",AU$2-'Indicator Date hidden'!AV143)</f>
        <v>0</v>
      </c>
      <c r="AV142" s="125">
        <f>IF('Indicator Date hidden'!AW143="x","x",AV$2-'Indicator Date hidden'!AW143)</f>
        <v>0</v>
      </c>
      <c r="AW142" s="125" t="str">
        <f>IF('Indicator Date hidden'!AX143="x","x",AW$2-'Indicator Date hidden'!AX143)</f>
        <v>x</v>
      </c>
      <c r="AX142" s="125">
        <f>IF('Indicator Date hidden'!AY143="x","x",AX$2-'Indicator Date hidden'!AY143)</f>
        <v>0</v>
      </c>
      <c r="AY142" s="125">
        <f>IF('Indicator Date hidden'!AZ143="x","x",AY$2-'Indicator Date hidden'!AZ143)</f>
        <v>1</v>
      </c>
      <c r="AZ142" s="125" t="str">
        <f>IF('Indicator Date hidden'!BA143="x","x",AZ$2-'Indicator Date hidden'!BA143)</f>
        <v>x</v>
      </c>
      <c r="BA142" s="125">
        <f>IF('Indicator Date hidden'!BB143="x","x",BA$2-'Indicator Date hidden'!BB143)</f>
        <v>0</v>
      </c>
      <c r="BB142" s="125">
        <f>IF('Indicator Date hidden'!BC143="x","x",BB$2-'Indicator Date hidden'!BC143)</f>
        <v>0</v>
      </c>
      <c r="BC142" s="125">
        <f>IF('Indicator Date hidden'!BD143="x","x",BC$2-'Indicator Date hidden'!BD143)</f>
        <v>0</v>
      </c>
      <c r="BD142" s="125" t="str">
        <f>IF('Indicator Date hidden'!BE143="x","x",BD$2-'Indicator Date hidden'!BE143)</f>
        <v>x</v>
      </c>
      <c r="BE142" s="125">
        <f>IF('Indicator Date hidden'!BF143="x","x",BE$2-'Indicator Date hidden'!BF143)</f>
        <v>2</v>
      </c>
      <c r="BF142" s="125">
        <f>IF('Indicator Date hidden'!BG143="x","x",BF$2-'Indicator Date hidden'!BG143)</f>
        <v>0</v>
      </c>
      <c r="BG142" s="125">
        <f>IF('Indicator Date hidden'!BH143="x","x",BG$2-'Indicator Date hidden'!BH143)</f>
        <v>0</v>
      </c>
      <c r="BH142" s="125">
        <f>IF('Indicator Date hidden'!BI143="x","x",BH$2-'Indicator Date hidden'!BI143)</f>
        <v>0</v>
      </c>
      <c r="BI142" s="125">
        <f>IF('Indicator Date hidden'!BJ143="x","x",BI$2-'Indicator Date hidden'!BJ143)</f>
        <v>0</v>
      </c>
      <c r="BJ142" s="125">
        <f>IF('Indicator Date hidden'!BK143="x","x",BJ$2-'Indicator Date hidden'!BK143)</f>
        <v>1</v>
      </c>
      <c r="BK142" s="125">
        <f>IF('Indicator Date hidden'!BL143="x","x",BK$2-'Indicator Date hidden'!BL143)</f>
        <v>1</v>
      </c>
      <c r="BL142" s="125">
        <f>IF('Indicator Date hidden'!BM143="x","x",BL$2-'Indicator Date hidden'!BM143)</f>
        <v>0</v>
      </c>
      <c r="BM142" s="125">
        <f>IF('Indicator Date hidden'!BN143="x","x",BM$2-'Indicator Date hidden'!BN143)</f>
        <v>3</v>
      </c>
      <c r="BN142" s="125">
        <f>IF('Indicator Date hidden'!BO143="x","x",BN$2-'Indicator Date hidden'!BO143)</f>
        <v>2</v>
      </c>
      <c r="BO142" s="125">
        <f>IF('Indicator Date hidden'!BP143="x","x",BO$2-'Indicator Date hidden'!BP143)</f>
        <v>1</v>
      </c>
      <c r="BP142" s="125">
        <f>IF('Indicator Date hidden'!BQ143="x","x",BP$2-'Indicator Date hidden'!BQ143)</f>
        <v>0</v>
      </c>
      <c r="BQ142" s="125">
        <f>IF('Indicator Date hidden'!BR143="x","x",BQ$2-'Indicator Date hidden'!BR143)</f>
        <v>0</v>
      </c>
      <c r="BR142" s="125">
        <f>IF('Indicator Date hidden'!BS143="x","x",BR$2-'Indicator Date hidden'!BS143)</f>
        <v>0</v>
      </c>
      <c r="BS142" s="125">
        <f>IF('Indicator Date hidden'!BT143="x","x",BS$2-'Indicator Date hidden'!BT143)</f>
        <v>1</v>
      </c>
      <c r="BT142" s="125">
        <f>IF('Indicator Date hidden'!BU143="x","x",BT$2-'Indicator Date hidden'!BU143)</f>
        <v>0</v>
      </c>
      <c r="BU142" s="125">
        <f>IF('Indicator Date hidden'!BV143="x","x",BU$2-'Indicator Date hidden'!BV143)</f>
        <v>0</v>
      </c>
      <c r="BV142" s="125">
        <f>IF('Indicator Date hidden'!BW143="x","x",BV$2-'Indicator Date hidden'!BW143)</f>
        <v>0</v>
      </c>
      <c r="BW142" s="125">
        <f>IF('Indicator Date hidden'!BX143="x","x",BW$2-'Indicator Date hidden'!BX143)</f>
        <v>0</v>
      </c>
      <c r="BX142" s="125">
        <f>IF('Indicator Date hidden'!BY143="x","x",BX$2-'Indicator Date hidden'!BY143)</f>
        <v>2</v>
      </c>
      <c r="BY142" s="3">
        <f t="shared" si="20"/>
        <v>23</v>
      </c>
      <c r="BZ142" s="126">
        <f t="shared" si="21"/>
        <v>0.34848484848484851</v>
      </c>
      <c r="CA142" s="3">
        <f t="shared" si="22"/>
        <v>16</v>
      </c>
      <c r="CB142" s="126">
        <f t="shared" si="23"/>
        <v>0.70694443316898214</v>
      </c>
      <c r="CC142" s="129">
        <f t="shared" si="24"/>
        <v>0</v>
      </c>
    </row>
    <row r="143" spans="1:81" x14ac:dyDescent="0.3">
      <c r="A143" t="s">
        <v>260</v>
      </c>
      <c r="B143" s="125">
        <f>IF('Indicator Date hidden'!C144="x","x",B$2-'Indicator Date hidden'!C144)</f>
        <v>0</v>
      </c>
      <c r="C143" s="125">
        <f>IF('Indicator Date hidden'!D144="x","x",C$2-'Indicator Date hidden'!D144)</f>
        <v>0</v>
      </c>
      <c r="D143" s="125">
        <f>IF('Indicator Date hidden'!E144="x","x",D$2-'Indicator Date hidden'!E144)</f>
        <v>0</v>
      </c>
      <c r="E143" s="125">
        <f>IF('Indicator Date hidden'!F144="x","x",E$2-'Indicator Date hidden'!F144)</f>
        <v>0</v>
      </c>
      <c r="F143" s="125">
        <f>IF('Indicator Date hidden'!G144="x","x",F$2-'Indicator Date hidden'!G144)</f>
        <v>0</v>
      </c>
      <c r="G143" s="125">
        <f>IF('Indicator Date hidden'!H144="x","x",G$2-'Indicator Date hidden'!H144)</f>
        <v>0</v>
      </c>
      <c r="H143" s="125">
        <f>IF('Indicator Date hidden'!I144="x","x",H$2-'Indicator Date hidden'!I144)</f>
        <v>0</v>
      </c>
      <c r="I143" s="125">
        <f>IF('Indicator Date hidden'!J144="x","x",I$2-'Indicator Date hidden'!J144)</f>
        <v>0</v>
      </c>
      <c r="J143" s="125">
        <f>IF('Indicator Date hidden'!K144="x","x",J$2-'Indicator Date hidden'!K144)</f>
        <v>0</v>
      </c>
      <c r="K143" s="125">
        <f>IF('Indicator Date hidden'!L144="x","x",K$2-'Indicator Date hidden'!L144)</f>
        <v>0</v>
      </c>
      <c r="L143" s="125">
        <f>IF('Indicator Date hidden'!M144="x","x",L$2-'Indicator Date hidden'!M144)</f>
        <v>0</v>
      </c>
      <c r="M143" s="125">
        <f>IF('Indicator Date hidden'!N144="x","x",M$2-'Indicator Date hidden'!N144)</f>
        <v>0</v>
      </c>
      <c r="N143" s="125">
        <f>IF('Indicator Date hidden'!O144="x","x",N$2-'Indicator Date hidden'!O144)</f>
        <v>0</v>
      </c>
      <c r="O143" s="125">
        <f>IF('Indicator Date hidden'!P144="x","x",O$2-'Indicator Date hidden'!P144)</f>
        <v>0</v>
      </c>
      <c r="P143" s="125">
        <f>IF('Indicator Date hidden'!Q144="x","x",P$2-'Indicator Date hidden'!Q144)</f>
        <v>0</v>
      </c>
      <c r="Q143" s="125">
        <f>IF('Indicator Date hidden'!R144="x","x",Q$2-'Indicator Date hidden'!R144)</f>
        <v>0</v>
      </c>
      <c r="R143" s="125">
        <f>IF('Indicator Date hidden'!S144="x","x",R$2-'Indicator Date hidden'!S144)</f>
        <v>0</v>
      </c>
      <c r="S143" s="125">
        <f>IF('Indicator Date hidden'!T144="x","x",S$2-'Indicator Date hidden'!T144)</f>
        <v>0</v>
      </c>
      <c r="T143" s="125">
        <f>IF('Indicator Date hidden'!U144="x","x",T$2-'Indicator Date hidden'!U144)</f>
        <v>0</v>
      </c>
      <c r="U143" s="125">
        <f>IF('Indicator Date hidden'!V144="x","x",U$2-'Indicator Date hidden'!V144)</f>
        <v>0</v>
      </c>
      <c r="V143" s="125">
        <f>IF('Indicator Date hidden'!W144="x","x",V$2-'Indicator Date hidden'!W144)</f>
        <v>0</v>
      </c>
      <c r="W143" s="125">
        <f>IF('Indicator Date hidden'!X144="x","x",W$2-'Indicator Date hidden'!X144)</f>
        <v>0</v>
      </c>
      <c r="X143" s="125">
        <f>IF('Indicator Date hidden'!Y144="x","x",X$2-'Indicator Date hidden'!Y144)</f>
        <v>0</v>
      </c>
      <c r="Y143" s="125">
        <f>IF('Indicator Date hidden'!Z144="x","x",Y$2-'Indicator Date hidden'!Z144)</f>
        <v>0</v>
      </c>
      <c r="Z143" s="125">
        <f>IF('Indicator Date hidden'!AA144="x","x",Z$2-'Indicator Date hidden'!AA144)</f>
        <v>5</v>
      </c>
      <c r="AA143" s="125">
        <f>IF('Indicator Date hidden'!AB144="x","x",AA$2-'Indicator Date hidden'!AB144)</f>
        <v>0</v>
      </c>
      <c r="AB143" s="125" t="str">
        <f>IF('Indicator Date hidden'!AC144="x","x",AB$2-'Indicator Date hidden'!AC144)</f>
        <v>x</v>
      </c>
      <c r="AC143" s="125">
        <f>IF('Indicator Date hidden'!AD144="x","x",AC$2-'Indicator Date hidden'!AD144)</f>
        <v>0</v>
      </c>
      <c r="AD143" s="125">
        <f>IF('Indicator Date hidden'!AE144="x","x",AD$2-'Indicator Date hidden'!AE144)</f>
        <v>0</v>
      </c>
      <c r="AE143" s="125">
        <f>IF('Indicator Date hidden'!AF144="x","x",AE$2-'Indicator Date hidden'!AF144)</f>
        <v>0</v>
      </c>
      <c r="AF143" s="125">
        <f>IF('Indicator Date hidden'!AG144="x","x",AF$2-'Indicator Date hidden'!AG144)</f>
        <v>0</v>
      </c>
      <c r="AG143" s="125">
        <f>IF('Indicator Date hidden'!AH144="x","x",AG$2-'Indicator Date hidden'!AH144)</f>
        <v>0</v>
      </c>
      <c r="AH143" s="125">
        <f>IF('Indicator Date hidden'!AI144="x","x",AH$2-'Indicator Date hidden'!AI144)</f>
        <v>0</v>
      </c>
      <c r="AI143" s="125">
        <f>IF('Indicator Date hidden'!AJ144="x","x",AI$2-'Indicator Date hidden'!AJ144)</f>
        <v>1</v>
      </c>
      <c r="AJ143" s="125">
        <f>IF('Indicator Date hidden'!AK144="x","x",AJ$2-'Indicator Date hidden'!AK144)</f>
        <v>1</v>
      </c>
      <c r="AK143" s="125">
        <f>IF('Indicator Date hidden'!AL144="x","x",AK$2-'Indicator Date hidden'!AL144)</f>
        <v>1</v>
      </c>
      <c r="AL143" s="125" t="str">
        <f>IF('Indicator Date hidden'!AM144="x","x",AL$2-'Indicator Date hidden'!AM144)</f>
        <v>x</v>
      </c>
      <c r="AM143" s="125">
        <f>IF('Indicator Date hidden'!AN144="x","x",AM$2-'Indicator Date hidden'!AN144)</f>
        <v>1</v>
      </c>
      <c r="AN143" s="125">
        <f>IF('Indicator Date hidden'!AO144="x","x",AN$2-'Indicator Date hidden'!AO144)</f>
        <v>1</v>
      </c>
      <c r="AO143" s="125">
        <f>IF('Indicator Date hidden'!AP144="x","x",AO$2-'Indicator Date hidden'!AP144)</f>
        <v>1</v>
      </c>
      <c r="AP143" s="125" t="str">
        <f>IF('Indicator Date hidden'!AQ144="x","x",AP$2-'Indicator Date hidden'!AQ144)</f>
        <v>x</v>
      </c>
      <c r="AQ143" s="125">
        <f>IF('Indicator Date hidden'!AR144="x","x",AQ$2-'Indicator Date hidden'!AR144)</f>
        <v>0</v>
      </c>
      <c r="AR143" s="125">
        <f>IF('Indicator Date hidden'!AS144="x","x",AR$2-'Indicator Date hidden'!AS144)</f>
        <v>3</v>
      </c>
      <c r="AS143" s="125" t="str">
        <f>IF('Indicator Date hidden'!AT144="x","x",AS$2-'Indicator Date hidden'!AT144)</f>
        <v>x</v>
      </c>
      <c r="AT143" s="125">
        <f>IF('Indicator Date hidden'!AU144="x","x",AT$2-'Indicator Date hidden'!AU144)</f>
        <v>0</v>
      </c>
      <c r="AU143" s="125">
        <f>IF('Indicator Date hidden'!AV144="x","x",AU$2-'Indicator Date hidden'!AV144)</f>
        <v>0</v>
      </c>
      <c r="AV143" s="125">
        <f>IF('Indicator Date hidden'!AW144="x","x",AV$2-'Indicator Date hidden'!AW144)</f>
        <v>0</v>
      </c>
      <c r="AW143" s="125" t="str">
        <f>IF('Indicator Date hidden'!AX144="x","x",AW$2-'Indicator Date hidden'!AX144)</f>
        <v>x</v>
      </c>
      <c r="AX143" s="125">
        <f>IF('Indicator Date hidden'!AY144="x","x",AX$2-'Indicator Date hidden'!AY144)</f>
        <v>0</v>
      </c>
      <c r="AY143" s="125">
        <f>IF('Indicator Date hidden'!AZ144="x","x",AY$2-'Indicator Date hidden'!AZ144)</f>
        <v>1</v>
      </c>
      <c r="AZ143" s="125">
        <f>IF('Indicator Date hidden'!BA144="x","x",AZ$2-'Indicator Date hidden'!BA144)</f>
        <v>2</v>
      </c>
      <c r="BA143" s="125">
        <f>IF('Indicator Date hidden'!BB144="x","x",BA$2-'Indicator Date hidden'!BB144)</f>
        <v>0</v>
      </c>
      <c r="BB143" s="125">
        <f>IF('Indicator Date hidden'!BC144="x","x",BB$2-'Indicator Date hidden'!BC144)</f>
        <v>0</v>
      </c>
      <c r="BC143" s="125">
        <f>IF('Indicator Date hidden'!BD144="x","x",BC$2-'Indicator Date hidden'!BD144)</f>
        <v>0</v>
      </c>
      <c r="BD143" s="125" t="str">
        <f>IF('Indicator Date hidden'!BE144="x","x",BD$2-'Indicator Date hidden'!BE144)</f>
        <v>x</v>
      </c>
      <c r="BE143" s="125">
        <f>IF('Indicator Date hidden'!BF144="x","x",BE$2-'Indicator Date hidden'!BF144)</f>
        <v>2</v>
      </c>
      <c r="BF143" s="125">
        <f>IF('Indicator Date hidden'!BG144="x","x",BF$2-'Indicator Date hidden'!BG144)</f>
        <v>0</v>
      </c>
      <c r="BG143" s="125">
        <f>IF('Indicator Date hidden'!BH144="x","x",BG$2-'Indicator Date hidden'!BH144)</f>
        <v>0</v>
      </c>
      <c r="BH143" s="125">
        <f>IF('Indicator Date hidden'!BI144="x","x",BH$2-'Indicator Date hidden'!BI144)</f>
        <v>0</v>
      </c>
      <c r="BI143" s="125">
        <f>IF('Indicator Date hidden'!BJ144="x","x",BI$2-'Indicator Date hidden'!BJ144)</f>
        <v>0</v>
      </c>
      <c r="BJ143" s="125">
        <f>IF('Indicator Date hidden'!BK144="x","x",BJ$2-'Indicator Date hidden'!BK144)</f>
        <v>1</v>
      </c>
      <c r="BK143" s="125">
        <f>IF('Indicator Date hidden'!BL144="x","x",BK$2-'Indicator Date hidden'!BL144)</f>
        <v>1</v>
      </c>
      <c r="BL143" s="125">
        <f>IF('Indicator Date hidden'!BM144="x","x",BL$2-'Indicator Date hidden'!BM144)</f>
        <v>0</v>
      </c>
      <c r="BM143" s="125">
        <f>IF('Indicator Date hidden'!BN144="x","x",BM$2-'Indicator Date hidden'!BN144)</f>
        <v>3</v>
      </c>
      <c r="BN143" s="125">
        <f>IF('Indicator Date hidden'!BO144="x","x",BN$2-'Indicator Date hidden'!BO144)</f>
        <v>2</v>
      </c>
      <c r="BO143" s="125">
        <f>IF('Indicator Date hidden'!BP144="x","x",BO$2-'Indicator Date hidden'!BP144)</f>
        <v>1</v>
      </c>
      <c r="BP143" s="125">
        <f>IF('Indicator Date hidden'!BQ144="x","x",BP$2-'Indicator Date hidden'!BQ144)</f>
        <v>0</v>
      </c>
      <c r="BQ143" s="125">
        <f>IF('Indicator Date hidden'!BR144="x","x",BQ$2-'Indicator Date hidden'!BR144)</f>
        <v>0</v>
      </c>
      <c r="BR143" s="125">
        <f>IF('Indicator Date hidden'!BS144="x","x",BR$2-'Indicator Date hidden'!BS144)</f>
        <v>0</v>
      </c>
      <c r="BS143" s="125">
        <f>IF('Indicator Date hidden'!BT144="x","x",BS$2-'Indicator Date hidden'!BT144)</f>
        <v>2</v>
      </c>
      <c r="BT143" s="125">
        <f>IF('Indicator Date hidden'!BU144="x","x",BT$2-'Indicator Date hidden'!BU144)</f>
        <v>0</v>
      </c>
      <c r="BU143" s="125">
        <f>IF('Indicator Date hidden'!BV144="x","x",BU$2-'Indicator Date hidden'!BV144)</f>
        <v>0</v>
      </c>
      <c r="BV143" s="125" t="str">
        <f>IF('Indicator Date hidden'!BW144="x","x",BV$2-'Indicator Date hidden'!BW144)</f>
        <v>x</v>
      </c>
      <c r="BW143" s="125">
        <f>IF('Indicator Date hidden'!BX144="x","x",BW$2-'Indicator Date hidden'!BX144)</f>
        <v>0</v>
      </c>
      <c r="BX143" s="125">
        <f>IF('Indicator Date hidden'!BY144="x","x",BX$2-'Indicator Date hidden'!BY144)</f>
        <v>2</v>
      </c>
      <c r="BY143" s="3">
        <f t="shared" si="20"/>
        <v>31</v>
      </c>
      <c r="BZ143" s="126">
        <f t="shared" si="21"/>
        <v>0.45588235294117646</v>
      </c>
      <c r="CA143" s="3">
        <f t="shared" si="22"/>
        <v>18</v>
      </c>
      <c r="CB143" s="126">
        <f t="shared" si="23"/>
        <v>0.93043038000783407</v>
      </c>
      <c r="CC143" s="129">
        <f t="shared" si="24"/>
        <v>0</v>
      </c>
    </row>
    <row r="144" spans="1:81" x14ac:dyDescent="0.3">
      <c r="A144" t="s">
        <v>262</v>
      </c>
      <c r="B144" s="125">
        <f>IF('Indicator Date hidden'!C145="x","x",B$2-'Indicator Date hidden'!C145)</f>
        <v>0</v>
      </c>
      <c r="C144" s="125">
        <f>IF('Indicator Date hidden'!D145="x","x",C$2-'Indicator Date hidden'!D145)</f>
        <v>0</v>
      </c>
      <c r="D144" s="125">
        <f>IF('Indicator Date hidden'!E145="x","x",D$2-'Indicator Date hidden'!E145)</f>
        <v>0</v>
      </c>
      <c r="E144" s="125">
        <f>IF('Indicator Date hidden'!F145="x","x",E$2-'Indicator Date hidden'!F145)</f>
        <v>0</v>
      </c>
      <c r="F144" s="125">
        <f>IF('Indicator Date hidden'!G145="x","x",F$2-'Indicator Date hidden'!G145)</f>
        <v>0</v>
      </c>
      <c r="G144" s="125">
        <f>IF('Indicator Date hidden'!H145="x","x",G$2-'Indicator Date hidden'!H145)</f>
        <v>0</v>
      </c>
      <c r="H144" s="125">
        <f>IF('Indicator Date hidden'!I145="x","x",H$2-'Indicator Date hidden'!I145)</f>
        <v>0</v>
      </c>
      <c r="I144" s="125">
        <f>IF('Indicator Date hidden'!J145="x","x",I$2-'Indicator Date hidden'!J145)</f>
        <v>0</v>
      </c>
      <c r="J144" s="125">
        <f>IF('Indicator Date hidden'!K145="x","x",J$2-'Indicator Date hidden'!K145)</f>
        <v>0</v>
      </c>
      <c r="K144" s="125">
        <f>IF('Indicator Date hidden'!L145="x","x",K$2-'Indicator Date hidden'!L145)</f>
        <v>0</v>
      </c>
      <c r="L144" s="125">
        <f>IF('Indicator Date hidden'!M145="x","x",L$2-'Indicator Date hidden'!M145)</f>
        <v>0</v>
      </c>
      <c r="M144" s="125">
        <f>IF('Indicator Date hidden'!N145="x","x",M$2-'Indicator Date hidden'!N145)</f>
        <v>0</v>
      </c>
      <c r="N144" s="125">
        <f>IF('Indicator Date hidden'!O145="x","x",N$2-'Indicator Date hidden'!O145)</f>
        <v>0</v>
      </c>
      <c r="O144" s="125">
        <f>IF('Indicator Date hidden'!P145="x","x",O$2-'Indicator Date hidden'!P145)</f>
        <v>0</v>
      </c>
      <c r="P144" s="125">
        <f>IF('Indicator Date hidden'!Q145="x","x",P$2-'Indicator Date hidden'!Q145)</f>
        <v>0</v>
      </c>
      <c r="Q144" s="125">
        <f>IF('Indicator Date hidden'!R145="x","x",Q$2-'Indicator Date hidden'!R145)</f>
        <v>0</v>
      </c>
      <c r="R144" s="125">
        <f>IF('Indicator Date hidden'!S145="x","x",R$2-'Indicator Date hidden'!S145)</f>
        <v>0</v>
      </c>
      <c r="S144" s="125">
        <f>IF('Indicator Date hidden'!T145="x","x",S$2-'Indicator Date hidden'!T145)</f>
        <v>0</v>
      </c>
      <c r="T144" s="125">
        <f>IF('Indicator Date hidden'!U145="x","x",T$2-'Indicator Date hidden'!U145)</f>
        <v>0</v>
      </c>
      <c r="U144" s="125">
        <f>IF('Indicator Date hidden'!V145="x","x",U$2-'Indicator Date hidden'!V145)</f>
        <v>0</v>
      </c>
      <c r="V144" s="125">
        <f>IF('Indicator Date hidden'!W145="x","x",V$2-'Indicator Date hidden'!W145)</f>
        <v>0</v>
      </c>
      <c r="W144" s="125">
        <f>IF('Indicator Date hidden'!X145="x","x",W$2-'Indicator Date hidden'!X145)</f>
        <v>0</v>
      </c>
      <c r="X144" s="125">
        <f>IF('Indicator Date hidden'!Y145="x","x",X$2-'Indicator Date hidden'!Y145)</f>
        <v>0</v>
      </c>
      <c r="Y144" s="125">
        <f>IF('Indicator Date hidden'!Z145="x","x",Y$2-'Indicator Date hidden'!Z145)</f>
        <v>0</v>
      </c>
      <c r="Z144" s="125">
        <f>IF('Indicator Date hidden'!AA145="x","x",Z$2-'Indicator Date hidden'!AA145)</f>
        <v>6</v>
      </c>
      <c r="AA144" s="125">
        <f>IF('Indicator Date hidden'!AB145="x","x",AA$2-'Indicator Date hidden'!AB145)</f>
        <v>0</v>
      </c>
      <c r="AB144" s="125" t="str">
        <f>IF('Indicator Date hidden'!AC145="x","x",AB$2-'Indicator Date hidden'!AC145)</f>
        <v>x</v>
      </c>
      <c r="AC144" s="125">
        <f>IF('Indicator Date hidden'!AD145="x","x",AC$2-'Indicator Date hidden'!AD145)</f>
        <v>0</v>
      </c>
      <c r="AD144" s="125">
        <f>IF('Indicator Date hidden'!AE145="x","x",AD$2-'Indicator Date hidden'!AE145)</f>
        <v>0</v>
      </c>
      <c r="AE144" s="125" t="str">
        <f>IF('Indicator Date hidden'!AF145="x","x",AE$2-'Indicator Date hidden'!AF145)</f>
        <v>x</v>
      </c>
      <c r="AF144" s="125">
        <f>IF('Indicator Date hidden'!AG145="x","x",AF$2-'Indicator Date hidden'!AG145)</f>
        <v>0</v>
      </c>
      <c r="AG144" s="125">
        <f>IF('Indicator Date hidden'!AH145="x","x",AG$2-'Indicator Date hidden'!AH145)</f>
        <v>0</v>
      </c>
      <c r="AH144" s="125">
        <f>IF('Indicator Date hidden'!AI145="x","x",AH$2-'Indicator Date hidden'!AI145)</f>
        <v>0</v>
      </c>
      <c r="AI144" s="125">
        <f>IF('Indicator Date hidden'!AJ145="x","x",AI$2-'Indicator Date hidden'!AJ145)</f>
        <v>1</v>
      </c>
      <c r="AJ144" s="125">
        <f>IF('Indicator Date hidden'!AK145="x","x",AJ$2-'Indicator Date hidden'!AK145)</f>
        <v>1</v>
      </c>
      <c r="AK144" s="125">
        <f>IF('Indicator Date hidden'!AL145="x","x",AK$2-'Indicator Date hidden'!AL145)</f>
        <v>1</v>
      </c>
      <c r="AL144" s="125" t="str">
        <f>IF('Indicator Date hidden'!AM145="x","x",AL$2-'Indicator Date hidden'!AM145)</f>
        <v>x</v>
      </c>
      <c r="AM144" s="125">
        <f>IF('Indicator Date hidden'!AN145="x","x",AM$2-'Indicator Date hidden'!AN145)</f>
        <v>1</v>
      </c>
      <c r="AN144" s="125">
        <f>IF('Indicator Date hidden'!AO145="x","x",AN$2-'Indicator Date hidden'!AO145)</f>
        <v>1</v>
      </c>
      <c r="AO144" s="125">
        <f>IF('Indicator Date hidden'!AP145="x","x",AO$2-'Indicator Date hidden'!AP145)</f>
        <v>1</v>
      </c>
      <c r="AP144" s="125" t="str">
        <f>IF('Indicator Date hidden'!AQ145="x","x",AP$2-'Indicator Date hidden'!AQ145)</f>
        <v>x</v>
      </c>
      <c r="AQ144" s="125">
        <f>IF('Indicator Date hidden'!AR145="x","x",AQ$2-'Indicator Date hidden'!AR145)</f>
        <v>0</v>
      </c>
      <c r="AR144" s="125">
        <f>IF('Indicator Date hidden'!AS145="x","x",AR$2-'Indicator Date hidden'!AS145)</f>
        <v>3</v>
      </c>
      <c r="AS144" s="125" t="str">
        <f>IF('Indicator Date hidden'!AT145="x","x",AS$2-'Indicator Date hidden'!AT145)</f>
        <v>x</v>
      </c>
      <c r="AT144" s="125">
        <f>IF('Indicator Date hidden'!AU145="x","x",AT$2-'Indicator Date hidden'!AU145)</f>
        <v>0</v>
      </c>
      <c r="AU144" s="125">
        <f>IF('Indicator Date hidden'!AV145="x","x",AU$2-'Indicator Date hidden'!AV145)</f>
        <v>0</v>
      </c>
      <c r="AV144" s="125">
        <f>IF('Indicator Date hidden'!AW145="x","x",AV$2-'Indicator Date hidden'!AW145)</f>
        <v>0</v>
      </c>
      <c r="AW144" s="125" t="str">
        <f>IF('Indicator Date hidden'!AX145="x","x",AW$2-'Indicator Date hidden'!AX145)</f>
        <v>x</v>
      </c>
      <c r="AX144" s="125">
        <f>IF('Indicator Date hidden'!AY145="x","x",AX$2-'Indicator Date hidden'!AY145)</f>
        <v>0</v>
      </c>
      <c r="AY144" s="125">
        <f>IF('Indicator Date hidden'!AZ145="x","x",AY$2-'Indicator Date hidden'!AZ145)</f>
        <v>1</v>
      </c>
      <c r="AZ144" s="125">
        <f>IF('Indicator Date hidden'!BA145="x","x",AZ$2-'Indicator Date hidden'!BA145)</f>
        <v>2</v>
      </c>
      <c r="BA144" s="125">
        <f>IF('Indicator Date hidden'!BB145="x","x",BA$2-'Indicator Date hidden'!BB145)</f>
        <v>0</v>
      </c>
      <c r="BB144" s="125">
        <f>IF('Indicator Date hidden'!BC145="x","x",BB$2-'Indicator Date hidden'!BC145)</f>
        <v>0</v>
      </c>
      <c r="BC144" s="125">
        <f>IF('Indicator Date hidden'!BD145="x","x",BC$2-'Indicator Date hidden'!BD145)</f>
        <v>0</v>
      </c>
      <c r="BD144" s="125">
        <f>IF('Indicator Date hidden'!BE145="x","x",BD$2-'Indicator Date hidden'!BE145)</f>
        <v>2</v>
      </c>
      <c r="BE144" s="125">
        <f>IF('Indicator Date hidden'!BF145="x","x",BE$2-'Indicator Date hidden'!BF145)</f>
        <v>2</v>
      </c>
      <c r="BF144" s="125">
        <f>IF('Indicator Date hidden'!BG145="x","x",BF$2-'Indicator Date hidden'!BG145)</f>
        <v>0</v>
      </c>
      <c r="BG144" s="125">
        <f>IF('Indicator Date hidden'!BH145="x","x",BG$2-'Indicator Date hidden'!BH145)</f>
        <v>0</v>
      </c>
      <c r="BH144" s="125">
        <f>IF('Indicator Date hidden'!BI145="x","x",BH$2-'Indicator Date hidden'!BI145)</f>
        <v>0</v>
      </c>
      <c r="BI144" s="125" t="str">
        <f>IF('Indicator Date hidden'!BJ145="x","x",BI$2-'Indicator Date hidden'!BJ145)</f>
        <v>x</v>
      </c>
      <c r="BJ144" s="125">
        <f>IF('Indicator Date hidden'!BK145="x","x",BJ$2-'Indicator Date hidden'!BK145)</f>
        <v>1</v>
      </c>
      <c r="BK144" s="125">
        <f>IF('Indicator Date hidden'!BL145="x","x",BK$2-'Indicator Date hidden'!BL145)</f>
        <v>1</v>
      </c>
      <c r="BL144" s="125">
        <f>IF('Indicator Date hidden'!BM145="x","x",BL$2-'Indicator Date hidden'!BM145)</f>
        <v>0</v>
      </c>
      <c r="BM144" s="125">
        <f>IF('Indicator Date hidden'!BN145="x","x",BM$2-'Indicator Date hidden'!BN145)</f>
        <v>3</v>
      </c>
      <c r="BN144" s="125">
        <f>IF('Indicator Date hidden'!BO145="x","x",BN$2-'Indicator Date hidden'!BO145)</f>
        <v>2</v>
      </c>
      <c r="BO144" s="125">
        <f>IF('Indicator Date hidden'!BP145="x","x",BO$2-'Indicator Date hidden'!BP145)</f>
        <v>1</v>
      </c>
      <c r="BP144" s="125">
        <f>IF('Indicator Date hidden'!BQ145="x","x",BP$2-'Indicator Date hidden'!BQ145)</f>
        <v>0</v>
      </c>
      <c r="BQ144" s="125">
        <f>IF('Indicator Date hidden'!BR145="x","x",BQ$2-'Indicator Date hidden'!BR145)</f>
        <v>0</v>
      </c>
      <c r="BR144" s="125">
        <f>IF('Indicator Date hidden'!BS145="x","x",BR$2-'Indicator Date hidden'!BS145)</f>
        <v>0</v>
      </c>
      <c r="BS144" s="125">
        <f>IF('Indicator Date hidden'!BT145="x","x",BS$2-'Indicator Date hidden'!BT145)</f>
        <v>2</v>
      </c>
      <c r="BT144" s="125">
        <f>IF('Indicator Date hidden'!BU145="x","x",BT$2-'Indicator Date hidden'!BU145)</f>
        <v>0</v>
      </c>
      <c r="BU144" s="125">
        <f>IF('Indicator Date hidden'!BV145="x","x",BU$2-'Indicator Date hidden'!BV145)</f>
        <v>0</v>
      </c>
      <c r="BV144" s="125">
        <f>IF('Indicator Date hidden'!BW145="x","x",BV$2-'Indicator Date hidden'!BW145)</f>
        <v>0</v>
      </c>
      <c r="BW144" s="125">
        <f>IF('Indicator Date hidden'!BX145="x","x",BW$2-'Indicator Date hidden'!BX145)</f>
        <v>0</v>
      </c>
      <c r="BX144" s="125">
        <f>IF('Indicator Date hidden'!BY145="x","x",BX$2-'Indicator Date hidden'!BY145)</f>
        <v>2</v>
      </c>
      <c r="BY144" s="3">
        <f t="shared" si="20"/>
        <v>34</v>
      </c>
      <c r="BZ144" s="126">
        <f t="shared" si="21"/>
        <v>0.5</v>
      </c>
      <c r="CA144" s="3">
        <f t="shared" si="22"/>
        <v>19</v>
      </c>
      <c r="CB144" s="126">
        <f t="shared" si="23"/>
        <v>1.0218207509435417</v>
      </c>
      <c r="CC144" s="129">
        <f t="shared" si="24"/>
        <v>0</v>
      </c>
    </row>
    <row r="145" spans="1:81" x14ac:dyDescent="0.3">
      <c r="A145" t="s">
        <v>263</v>
      </c>
      <c r="B145" s="125">
        <f>IF('Indicator Date hidden'!C146="x","x",B$2-'Indicator Date hidden'!C146)</f>
        <v>0</v>
      </c>
      <c r="C145" s="125">
        <f>IF('Indicator Date hidden'!D146="x","x",C$2-'Indicator Date hidden'!D146)</f>
        <v>0</v>
      </c>
      <c r="D145" s="125">
        <f>IF('Indicator Date hidden'!E146="x","x",D$2-'Indicator Date hidden'!E146)</f>
        <v>0</v>
      </c>
      <c r="E145" s="125">
        <f>IF('Indicator Date hidden'!F146="x","x",E$2-'Indicator Date hidden'!F146)</f>
        <v>0</v>
      </c>
      <c r="F145" s="125">
        <f>IF('Indicator Date hidden'!G146="x","x",F$2-'Indicator Date hidden'!G146)</f>
        <v>0</v>
      </c>
      <c r="G145" s="125">
        <f>IF('Indicator Date hidden'!H146="x","x",G$2-'Indicator Date hidden'!H146)</f>
        <v>0</v>
      </c>
      <c r="H145" s="125">
        <f>IF('Indicator Date hidden'!I146="x","x",H$2-'Indicator Date hidden'!I146)</f>
        <v>0</v>
      </c>
      <c r="I145" s="125">
        <f>IF('Indicator Date hidden'!J146="x","x",I$2-'Indicator Date hidden'!J146)</f>
        <v>0</v>
      </c>
      <c r="J145" s="125">
        <f>IF('Indicator Date hidden'!K146="x","x",J$2-'Indicator Date hidden'!K146)</f>
        <v>0</v>
      </c>
      <c r="K145" s="125">
        <f>IF('Indicator Date hidden'!L146="x","x",K$2-'Indicator Date hidden'!L146)</f>
        <v>0</v>
      </c>
      <c r="L145" s="125">
        <f>IF('Indicator Date hidden'!M146="x","x",L$2-'Indicator Date hidden'!M146)</f>
        <v>0</v>
      </c>
      <c r="M145" s="125">
        <f>IF('Indicator Date hidden'!N146="x","x",M$2-'Indicator Date hidden'!N146)</f>
        <v>0</v>
      </c>
      <c r="N145" s="125">
        <f>IF('Indicator Date hidden'!O146="x","x",N$2-'Indicator Date hidden'!O146)</f>
        <v>0</v>
      </c>
      <c r="O145" s="125">
        <f>IF('Indicator Date hidden'!P146="x","x",O$2-'Indicator Date hidden'!P146)</f>
        <v>0</v>
      </c>
      <c r="P145" s="125">
        <f>IF('Indicator Date hidden'!Q146="x","x",P$2-'Indicator Date hidden'!Q146)</f>
        <v>0</v>
      </c>
      <c r="Q145" s="125">
        <f>IF('Indicator Date hidden'!R146="x","x",Q$2-'Indicator Date hidden'!R146)</f>
        <v>0</v>
      </c>
      <c r="R145" s="125">
        <f>IF('Indicator Date hidden'!S146="x","x",R$2-'Indicator Date hidden'!S146)</f>
        <v>0</v>
      </c>
      <c r="S145" s="125">
        <f>IF('Indicator Date hidden'!T146="x","x",S$2-'Indicator Date hidden'!T146)</f>
        <v>0</v>
      </c>
      <c r="T145" s="125">
        <f>IF('Indicator Date hidden'!U146="x","x",T$2-'Indicator Date hidden'!U146)</f>
        <v>0</v>
      </c>
      <c r="U145" s="125">
        <f>IF('Indicator Date hidden'!V146="x","x",U$2-'Indicator Date hidden'!V146)</f>
        <v>0</v>
      </c>
      <c r="V145" s="125">
        <f>IF('Indicator Date hidden'!W146="x","x",V$2-'Indicator Date hidden'!W146)</f>
        <v>0</v>
      </c>
      <c r="W145" s="125">
        <f>IF('Indicator Date hidden'!X146="x","x",W$2-'Indicator Date hidden'!X146)</f>
        <v>0</v>
      </c>
      <c r="X145" s="125">
        <f>IF('Indicator Date hidden'!Y146="x","x",X$2-'Indicator Date hidden'!Y146)</f>
        <v>0</v>
      </c>
      <c r="Y145" s="125">
        <f>IF('Indicator Date hidden'!Z146="x","x",Y$2-'Indicator Date hidden'!Z146)</f>
        <v>0</v>
      </c>
      <c r="Z145" s="125">
        <f>IF('Indicator Date hidden'!AA146="x","x",Z$2-'Indicator Date hidden'!AA146)</f>
        <v>1</v>
      </c>
      <c r="AA145" s="125">
        <f>IF('Indicator Date hidden'!AB146="x","x",AA$2-'Indicator Date hidden'!AB146)</f>
        <v>0</v>
      </c>
      <c r="AB145" s="125">
        <f>IF('Indicator Date hidden'!AC146="x","x",AB$2-'Indicator Date hidden'!AC146)</f>
        <v>0</v>
      </c>
      <c r="AC145" s="125">
        <f>IF('Indicator Date hidden'!AD146="x","x",AC$2-'Indicator Date hidden'!AD146)</f>
        <v>0</v>
      </c>
      <c r="AD145" s="125">
        <f>IF('Indicator Date hidden'!AE146="x","x",AD$2-'Indicator Date hidden'!AE146)</f>
        <v>0</v>
      </c>
      <c r="AE145" s="125">
        <f>IF('Indicator Date hidden'!AF146="x","x",AE$2-'Indicator Date hidden'!AF146)</f>
        <v>0</v>
      </c>
      <c r="AF145" s="125">
        <f>IF('Indicator Date hidden'!AG146="x","x",AF$2-'Indicator Date hidden'!AG146)</f>
        <v>0</v>
      </c>
      <c r="AG145" s="125">
        <f>IF('Indicator Date hidden'!AH146="x","x",AG$2-'Indicator Date hidden'!AH146)</f>
        <v>0</v>
      </c>
      <c r="AH145" s="125">
        <f>IF('Indicator Date hidden'!AI146="x","x",AH$2-'Indicator Date hidden'!AI146)</f>
        <v>0</v>
      </c>
      <c r="AI145" s="125">
        <f>IF('Indicator Date hidden'!AJ146="x","x",AI$2-'Indicator Date hidden'!AJ146)</f>
        <v>1</v>
      </c>
      <c r="AJ145" s="125">
        <f>IF('Indicator Date hidden'!AK146="x","x",AJ$2-'Indicator Date hidden'!AK146)</f>
        <v>1</v>
      </c>
      <c r="AK145" s="125">
        <f>IF('Indicator Date hidden'!AL146="x","x",AK$2-'Indicator Date hidden'!AL146)</f>
        <v>1</v>
      </c>
      <c r="AL145" s="125">
        <f>IF('Indicator Date hidden'!AM146="x","x",AL$2-'Indicator Date hidden'!AM146)</f>
        <v>3</v>
      </c>
      <c r="AM145" s="125">
        <f>IF('Indicator Date hidden'!AN146="x","x",AM$2-'Indicator Date hidden'!AN146)</f>
        <v>1</v>
      </c>
      <c r="AN145" s="125">
        <f>IF('Indicator Date hidden'!AO146="x","x",AN$2-'Indicator Date hidden'!AO146)</f>
        <v>1</v>
      </c>
      <c r="AO145" s="125">
        <f>IF('Indicator Date hidden'!AP146="x","x",AO$2-'Indicator Date hidden'!AP146)</f>
        <v>1</v>
      </c>
      <c r="AP145" s="125">
        <f>IF('Indicator Date hidden'!AQ146="x","x",AP$2-'Indicator Date hidden'!AQ146)</f>
        <v>1</v>
      </c>
      <c r="AQ145" s="125">
        <f>IF('Indicator Date hidden'!AR146="x","x",AQ$2-'Indicator Date hidden'!AR146)</f>
        <v>0</v>
      </c>
      <c r="AR145" s="125">
        <f>IF('Indicator Date hidden'!AS146="x","x",AR$2-'Indicator Date hidden'!AS146)</f>
        <v>3</v>
      </c>
      <c r="AS145" s="125">
        <f>IF('Indicator Date hidden'!AT146="x","x",AS$2-'Indicator Date hidden'!AT146)</f>
        <v>7</v>
      </c>
      <c r="AT145" s="125">
        <f>IF('Indicator Date hidden'!AU146="x","x",AT$2-'Indicator Date hidden'!AU146)</f>
        <v>0</v>
      </c>
      <c r="AU145" s="125">
        <f>IF('Indicator Date hidden'!AV146="x","x",AU$2-'Indicator Date hidden'!AV146)</f>
        <v>0</v>
      </c>
      <c r="AV145" s="125">
        <f>IF('Indicator Date hidden'!AW146="x","x",AV$2-'Indicator Date hidden'!AW146)</f>
        <v>0</v>
      </c>
      <c r="AW145" s="125">
        <f>IF('Indicator Date hidden'!AX146="x","x",AW$2-'Indicator Date hidden'!AX146)</f>
        <v>0</v>
      </c>
      <c r="AX145" s="125">
        <f>IF('Indicator Date hidden'!AY146="x","x",AX$2-'Indicator Date hidden'!AY146)</f>
        <v>0</v>
      </c>
      <c r="AY145" s="125">
        <f>IF('Indicator Date hidden'!AZ146="x","x",AY$2-'Indicator Date hidden'!AZ146)</f>
        <v>1</v>
      </c>
      <c r="AZ145" s="125">
        <f>IF('Indicator Date hidden'!BA146="x","x",AZ$2-'Indicator Date hidden'!BA146)</f>
        <v>1</v>
      </c>
      <c r="BA145" s="125">
        <f>IF('Indicator Date hidden'!BB146="x","x",BA$2-'Indicator Date hidden'!BB146)</f>
        <v>0</v>
      </c>
      <c r="BB145" s="125">
        <f>IF('Indicator Date hidden'!BC146="x","x",BB$2-'Indicator Date hidden'!BC146)</f>
        <v>0</v>
      </c>
      <c r="BC145" s="125">
        <f>IF('Indicator Date hidden'!BD146="x","x",BC$2-'Indicator Date hidden'!BD146)</f>
        <v>0</v>
      </c>
      <c r="BD145" s="125" t="str">
        <f>IF('Indicator Date hidden'!BE146="x","x",BD$2-'Indicator Date hidden'!BE146)</f>
        <v>x</v>
      </c>
      <c r="BE145" s="125">
        <f>IF('Indicator Date hidden'!BF146="x","x",BE$2-'Indicator Date hidden'!BF146)</f>
        <v>1</v>
      </c>
      <c r="BF145" s="125">
        <f>IF('Indicator Date hidden'!BG146="x","x",BF$2-'Indicator Date hidden'!BG146)</f>
        <v>0</v>
      </c>
      <c r="BG145" s="125">
        <f>IF('Indicator Date hidden'!BH146="x","x",BG$2-'Indicator Date hidden'!BH146)</f>
        <v>0</v>
      </c>
      <c r="BH145" s="125">
        <f>IF('Indicator Date hidden'!BI146="x","x",BH$2-'Indicator Date hidden'!BI146)</f>
        <v>0</v>
      </c>
      <c r="BI145" s="125">
        <f>IF('Indicator Date hidden'!BJ146="x","x",BI$2-'Indicator Date hidden'!BJ146)</f>
        <v>0</v>
      </c>
      <c r="BJ145" s="125">
        <f>IF('Indicator Date hidden'!BK146="x","x",BJ$2-'Indicator Date hidden'!BK146)</f>
        <v>1</v>
      </c>
      <c r="BK145" s="125">
        <f>IF('Indicator Date hidden'!BL146="x","x",BK$2-'Indicator Date hidden'!BL146)</f>
        <v>1</v>
      </c>
      <c r="BL145" s="125">
        <f>IF('Indicator Date hidden'!BM146="x","x",BL$2-'Indicator Date hidden'!BM146)</f>
        <v>0</v>
      </c>
      <c r="BM145" s="125">
        <f>IF('Indicator Date hidden'!BN146="x","x",BM$2-'Indicator Date hidden'!BN146)</f>
        <v>3</v>
      </c>
      <c r="BN145" s="125">
        <f>IF('Indicator Date hidden'!BO146="x","x",BN$2-'Indicator Date hidden'!BO146)</f>
        <v>2</v>
      </c>
      <c r="BO145" s="125">
        <f>IF('Indicator Date hidden'!BP146="x","x",BO$2-'Indicator Date hidden'!BP146)</f>
        <v>1</v>
      </c>
      <c r="BP145" s="125">
        <f>IF('Indicator Date hidden'!BQ146="x","x",BP$2-'Indicator Date hidden'!BQ146)</f>
        <v>0</v>
      </c>
      <c r="BQ145" s="125">
        <f>IF('Indicator Date hidden'!BR146="x","x",BQ$2-'Indicator Date hidden'!BR146)</f>
        <v>0</v>
      </c>
      <c r="BR145" s="125">
        <f>IF('Indicator Date hidden'!BS146="x","x",BR$2-'Indicator Date hidden'!BS146)</f>
        <v>0</v>
      </c>
      <c r="BS145" s="125">
        <f>IF('Indicator Date hidden'!BT146="x","x",BS$2-'Indicator Date hidden'!BT146)</f>
        <v>1</v>
      </c>
      <c r="BT145" s="125">
        <f>IF('Indicator Date hidden'!BU146="x","x",BT$2-'Indicator Date hidden'!BU146)</f>
        <v>0</v>
      </c>
      <c r="BU145" s="125">
        <f>IF('Indicator Date hidden'!BV146="x","x",BU$2-'Indicator Date hidden'!BV146)</f>
        <v>0</v>
      </c>
      <c r="BV145" s="125">
        <f>IF('Indicator Date hidden'!BW146="x","x",BV$2-'Indicator Date hidden'!BW146)</f>
        <v>0</v>
      </c>
      <c r="BW145" s="125">
        <f>IF('Indicator Date hidden'!BX146="x","x",BW$2-'Indicator Date hidden'!BX146)</f>
        <v>0</v>
      </c>
      <c r="BX145" s="125">
        <f>IF('Indicator Date hidden'!BY146="x","x",BX$2-'Indicator Date hidden'!BY146)</f>
        <v>2</v>
      </c>
      <c r="BY145" s="3">
        <f t="shared" si="20"/>
        <v>35</v>
      </c>
      <c r="BZ145" s="126">
        <f t="shared" si="21"/>
        <v>0.47297297297297297</v>
      </c>
      <c r="CA145" s="3">
        <f t="shared" si="22"/>
        <v>21</v>
      </c>
      <c r="CB145" s="126">
        <f t="shared" si="23"/>
        <v>1.0555256532528925</v>
      </c>
      <c r="CC145" s="129">
        <f t="shared" si="24"/>
        <v>0</v>
      </c>
    </row>
    <row r="146" spans="1:81" x14ac:dyDescent="0.3">
      <c r="A146" t="s">
        <v>265</v>
      </c>
      <c r="B146" s="125">
        <f>IF('Indicator Date hidden'!C147="x","x",B$2-'Indicator Date hidden'!C147)</f>
        <v>0</v>
      </c>
      <c r="C146" s="125">
        <f>IF('Indicator Date hidden'!D147="x","x",C$2-'Indicator Date hidden'!D147)</f>
        <v>0</v>
      </c>
      <c r="D146" s="125">
        <f>IF('Indicator Date hidden'!E147="x","x",D$2-'Indicator Date hidden'!E147)</f>
        <v>0</v>
      </c>
      <c r="E146" s="125">
        <f>IF('Indicator Date hidden'!F147="x","x",E$2-'Indicator Date hidden'!F147)</f>
        <v>0</v>
      </c>
      <c r="F146" s="125">
        <f>IF('Indicator Date hidden'!G147="x","x",F$2-'Indicator Date hidden'!G147)</f>
        <v>0</v>
      </c>
      <c r="G146" s="125">
        <f>IF('Indicator Date hidden'!H147="x","x",G$2-'Indicator Date hidden'!H147)</f>
        <v>0</v>
      </c>
      <c r="H146" s="125">
        <f>IF('Indicator Date hidden'!I147="x","x",H$2-'Indicator Date hidden'!I147)</f>
        <v>0</v>
      </c>
      <c r="I146" s="125">
        <f>IF('Indicator Date hidden'!J147="x","x",I$2-'Indicator Date hidden'!J147)</f>
        <v>0</v>
      </c>
      <c r="J146" s="125">
        <f>IF('Indicator Date hidden'!K147="x","x",J$2-'Indicator Date hidden'!K147)</f>
        <v>0</v>
      </c>
      <c r="K146" s="125">
        <f>IF('Indicator Date hidden'!L147="x","x",K$2-'Indicator Date hidden'!L147)</f>
        <v>0</v>
      </c>
      <c r="L146" s="125">
        <f>IF('Indicator Date hidden'!M147="x","x",L$2-'Indicator Date hidden'!M147)</f>
        <v>0</v>
      </c>
      <c r="M146" s="125">
        <f>IF('Indicator Date hidden'!N147="x","x",M$2-'Indicator Date hidden'!N147)</f>
        <v>0</v>
      </c>
      <c r="N146" s="125">
        <f>IF('Indicator Date hidden'!O147="x","x",N$2-'Indicator Date hidden'!O147)</f>
        <v>0</v>
      </c>
      <c r="O146" s="125">
        <f>IF('Indicator Date hidden'!P147="x","x",O$2-'Indicator Date hidden'!P147)</f>
        <v>0</v>
      </c>
      <c r="P146" s="125">
        <f>IF('Indicator Date hidden'!Q147="x","x",P$2-'Indicator Date hidden'!Q147)</f>
        <v>0</v>
      </c>
      <c r="Q146" s="125">
        <f>IF('Indicator Date hidden'!R147="x","x",Q$2-'Indicator Date hidden'!R147)</f>
        <v>0</v>
      </c>
      <c r="R146" s="125">
        <f>IF('Indicator Date hidden'!S147="x","x",R$2-'Indicator Date hidden'!S147)</f>
        <v>0</v>
      </c>
      <c r="S146" s="125">
        <f>IF('Indicator Date hidden'!T147="x","x",S$2-'Indicator Date hidden'!T147)</f>
        <v>0</v>
      </c>
      <c r="T146" s="125">
        <f>IF('Indicator Date hidden'!U147="x","x",T$2-'Indicator Date hidden'!U147)</f>
        <v>0</v>
      </c>
      <c r="U146" s="125">
        <f>IF('Indicator Date hidden'!V147="x","x",U$2-'Indicator Date hidden'!V147)</f>
        <v>0</v>
      </c>
      <c r="V146" s="125">
        <f>IF('Indicator Date hidden'!W147="x","x",V$2-'Indicator Date hidden'!W147)</f>
        <v>0</v>
      </c>
      <c r="W146" s="125">
        <f>IF('Indicator Date hidden'!X147="x","x",W$2-'Indicator Date hidden'!X147)</f>
        <v>0</v>
      </c>
      <c r="X146" s="125">
        <f>IF('Indicator Date hidden'!Y147="x","x",X$2-'Indicator Date hidden'!Y147)</f>
        <v>0</v>
      </c>
      <c r="Y146" s="125">
        <f>IF('Indicator Date hidden'!Z147="x","x",Y$2-'Indicator Date hidden'!Z147)</f>
        <v>0</v>
      </c>
      <c r="Z146" s="125" t="str">
        <f>IF('Indicator Date hidden'!AA147="x","x",Z$2-'Indicator Date hidden'!AA147)</f>
        <v>x</v>
      </c>
      <c r="AA146" s="125">
        <f>IF('Indicator Date hidden'!AB147="x","x",AA$2-'Indicator Date hidden'!AB147)</f>
        <v>4</v>
      </c>
      <c r="AB146" s="125" t="str">
        <f>IF('Indicator Date hidden'!AC147="x","x",AB$2-'Indicator Date hidden'!AC147)</f>
        <v>x</v>
      </c>
      <c r="AC146" s="125">
        <f>IF('Indicator Date hidden'!AD147="x","x",AC$2-'Indicator Date hidden'!AD147)</f>
        <v>4</v>
      </c>
      <c r="AD146" s="125">
        <f>IF('Indicator Date hidden'!AE147="x","x",AD$2-'Indicator Date hidden'!AE147)</f>
        <v>0</v>
      </c>
      <c r="AE146" s="125" t="str">
        <f>IF('Indicator Date hidden'!AF147="x","x",AE$2-'Indicator Date hidden'!AF147)</f>
        <v>x</v>
      </c>
      <c r="AF146" s="125">
        <f>IF('Indicator Date hidden'!AG147="x","x",AF$2-'Indicator Date hidden'!AG147)</f>
        <v>0</v>
      </c>
      <c r="AG146" s="125">
        <f>IF('Indicator Date hidden'!AH147="x","x",AG$2-'Indicator Date hidden'!AH147)</f>
        <v>0</v>
      </c>
      <c r="AH146" s="125">
        <f>IF('Indicator Date hidden'!AI147="x","x",AH$2-'Indicator Date hidden'!AI147)</f>
        <v>0</v>
      </c>
      <c r="AI146" s="125">
        <f>IF('Indicator Date hidden'!AJ147="x","x",AI$2-'Indicator Date hidden'!AJ147)</f>
        <v>1</v>
      </c>
      <c r="AJ146" s="125">
        <f>IF('Indicator Date hidden'!AK147="x","x",AJ$2-'Indicator Date hidden'!AK147)</f>
        <v>1</v>
      </c>
      <c r="AK146" s="125">
        <f>IF('Indicator Date hidden'!AL147="x","x",AK$2-'Indicator Date hidden'!AL147)</f>
        <v>1</v>
      </c>
      <c r="AL146" s="125" t="str">
        <f>IF('Indicator Date hidden'!AM147="x","x",AL$2-'Indicator Date hidden'!AM147)</f>
        <v>x</v>
      </c>
      <c r="AM146" s="125">
        <f>IF('Indicator Date hidden'!AN147="x","x",AM$2-'Indicator Date hidden'!AN147)</f>
        <v>1</v>
      </c>
      <c r="AN146" s="125">
        <f>IF('Indicator Date hidden'!AO147="x","x",AN$2-'Indicator Date hidden'!AO147)</f>
        <v>1</v>
      </c>
      <c r="AO146" s="125">
        <f>IF('Indicator Date hidden'!AP147="x","x",AO$2-'Indicator Date hidden'!AP147)</f>
        <v>1</v>
      </c>
      <c r="AP146" s="125" t="str">
        <f>IF('Indicator Date hidden'!AQ147="x","x",AP$2-'Indicator Date hidden'!AQ147)</f>
        <v>x</v>
      </c>
      <c r="AQ146" s="125">
        <f>IF('Indicator Date hidden'!AR147="x","x",AQ$2-'Indicator Date hidden'!AR147)</f>
        <v>0</v>
      </c>
      <c r="AR146" s="125">
        <f>IF('Indicator Date hidden'!AS147="x","x",AR$2-'Indicator Date hidden'!AS147)</f>
        <v>3</v>
      </c>
      <c r="AS146" s="125" t="str">
        <f>IF('Indicator Date hidden'!AT147="x","x",AS$2-'Indicator Date hidden'!AT147)</f>
        <v>x</v>
      </c>
      <c r="AT146" s="125">
        <f>IF('Indicator Date hidden'!AU147="x","x",AT$2-'Indicator Date hidden'!AU147)</f>
        <v>0</v>
      </c>
      <c r="AU146" s="125" t="str">
        <f>IF('Indicator Date hidden'!AV147="x","x",AU$2-'Indicator Date hidden'!AV147)</f>
        <v>x</v>
      </c>
      <c r="AV146" s="125" t="str">
        <f>IF('Indicator Date hidden'!AW147="x","x",AV$2-'Indicator Date hidden'!AW147)</f>
        <v>x</v>
      </c>
      <c r="AW146" s="125" t="str">
        <f>IF('Indicator Date hidden'!AX147="x","x",AW$2-'Indicator Date hidden'!AX147)</f>
        <v>x</v>
      </c>
      <c r="AX146" s="125">
        <f>IF('Indicator Date hidden'!AY147="x","x",AX$2-'Indicator Date hidden'!AY147)</f>
        <v>0</v>
      </c>
      <c r="AY146" s="125" t="str">
        <f>IF('Indicator Date hidden'!AZ147="x","x",AY$2-'Indicator Date hidden'!AZ147)</f>
        <v>x</v>
      </c>
      <c r="AZ146" s="125" t="str">
        <f>IF('Indicator Date hidden'!BA147="x","x",AZ$2-'Indicator Date hidden'!BA147)</f>
        <v>x</v>
      </c>
      <c r="BA146" s="125">
        <f>IF('Indicator Date hidden'!BB147="x","x",BA$2-'Indicator Date hidden'!BB147)</f>
        <v>0</v>
      </c>
      <c r="BB146" s="125">
        <f>IF('Indicator Date hidden'!BC147="x","x",BB$2-'Indicator Date hidden'!BC147)</f>
        <v>0</v>
      </c>
      <c r="BC146" s="125">
        <f>IF('Indicator Date hidden'!BD147="x","x",BC$2-'Indicator Date hidden'!BD147)</f>
        <v>0</v>
      </c>
      <c r="BD146" s="125" t="str">
        <f>IF('Indicator Date hidden'!BE147="x","x",BD$2-'Indicator Date hidden'!BE147)</f>
        <v>x</v>
      </c>
      <c r="BE146" s="125">
        <f>IF('Indicator Date hidden'!BF147="x","x",BE$2-'Indicator Date hidden'!BF147)</f>
        <v>2</v>
      </c>
      <c r="BF146" s="125">
        <f>IF('Indicator Date hidden'!BG147="x","x",BF$2-'Indicator Date hidden'!BG147)</f>
        <v>0</v>
      </c>
      <c r="BG146" s="125">
        <f>IF('Indicator Date hidden'!BH147="x","x",BG$2-'Indicator Date hidden'!BH147)</f>
        <v>0</v>
      </c>
      <c r="BH146" s="125">
        <f>IF('Indicator Date hidden'!BI147="x","x",BH$2-'Indicator Date hidden'!BI147)</f>
        <v>0</v>
      </c>
      <c r="BI146" s="125">
        <f>IF('Indicator Date hidden'!BJ147="x","x",BI$2-'Indicator Date hidden'!BJ147)</f>
        <v>0</v>
      </c>
      <c r="BJ146" s="125">
        <f>IF('Indicator Date hidden'!BK147="x","x",BJ$2-'Indicator Date hidden'!BK147)</f>
        <v>1</v>
      </c>
      <c r="BK146" s="125" t="str">
        <f>IF('Indicator Date hidden'!BL147="x","x",BK$2-'Indicator Date hidden'!BL147)</f>
        <v>x</v>
      </c>
      <c r="BL146" s="125">
        <f>IF('Indicator Date hidden'!BM147="x","x",BL$2-'Indicator Date hidden'!BM147)</f>
        <v>0</v>
      </c>
      <c r="BM146" s="125" t="str">
        <f>IF('Indicator Date hidden'!BN147="x","x",BM$2-'Indicator Date hidden'!BN147)</f>
        <v>x</v>
      </c>
      <c r="BN146" s="125">
        <f>IF('Indicator Date hidden'!BO147="x","x",BN$2-'Indicator Date hidden'!BO147)</f>
        <v>2</v>
      </c>
      <c r="BO146" s="125">
        <f>IF('Indicator Date hidden'!BP147="x","x",BO$2-'Indicator Date hidden'!BP147)</f>
        <v>1</v>
      </c>
      <c r="BP146" s="125">
        <f>IF('Indicator Date hidden'!BQ147="x","x",BP$2-'Indicator Date hidden'!BQ147)</f>
        <v>0</v>
      </c>
      <c r="BQ146" s="125">
        <f>IF('Indicator Date hidden'!BR147="x","x",BQ$2-'Indicator Date hidden'!BR147)</f>
        <v>4</v>
      </c>
      <c r="BR146" s="125">
        <f>IF('Indicator Date hidden'!BS147="x","x",BR$2-'Indicator Date hidden'!BS147)</f>
        <v>4</v>
      </c>
      <c r="BS146" s="125">
        <f>IF('Indicator Date hidden'!BT147="x","x",BS$2-'Indicator Date hidden'!BT147)</f>
        <v>3</v>
      </c>
      <c r="BT146" s="125">
        <f>IF('Indicator Date hidden'!BU147="x","x",BT$2-'Indicator Date hidden'!BU147)</f>
        <v>0</v>
      </c>
      <c r="BU146" s="125">
        <f>IF('Indicator Date hidden'!BV147="x","x",BU$2-'Indicator Date hidden'!BV147)</f>
        <v>0</v>
      </c>
      <c r="BV146" s="125" t="str">
        <f>IF('Indicator Date hidden'!BW147="x","x",BV$2-'Indicator Date hidden'!BW147)</f>
        <v>x</v>
      </c>
      <c r="BW146" s="125">
        <f>IF('Indicator Date hidden'!BX147="x","x",BW$2-'Indicator Date hidden'!BX147)</f>
        <v>0</v>
      </c>
      <c r="BX146" s="125" t="str">
        <f>IF('Indicator Date hidden'!BY147="x","x",BX$2-'Indicator Date hidden'!BY147)</f>
        <v>x</v>
      </c>
      <c r="BY146" s="3">
        <f t="shared" si="20"/>
        <v>34</v>
      </c>
      <c r="BZ146" s="126">
        <f t="shared" si="21"/>
        <v>0.57627118644067798</v>
      </c>
      <c r="CA146" s="3">
        <f t="shared" si="22"/>
        <v>16</v>
      </c>
      <c r="CB146" s="126">
        <f t="shared" si="23"/>
        <v>1.1527915981784373</v>
      </c>
      <c r="CC146" s="129">
        <f t="shared" si="24"/>
        <v>0</v>
      </c>
    </row>
    <row r="147" spans="1:81" x14ac:dyDescent="0.3">
      <c r="A147" t="s">
        <v>267</v>
      </c>
      <c r="B147" s="125">
        <f>IF('Indicator Date hidden'!C148="x","x",B$2-'Indicator Date hidden'!C148)</f>
        <v>0</v>
      </c>
      <c r="C147" s="125">
        <f>IF('Indicator Date hidden'!D148="x","x",C$2-'Indicator Date hidden'!D148)</f>
        <v>0</v>
      </c>
      <c r="D147" s="125">
        <f>IF('Indicator Date hidden'!E148="x","x",D$2-'Indicator Date hidden'!E148)</f>
        <v>0</v>
      </c>
      <c r="E147" s="125">
        <f>IF('Indicator Date hidden'!F148="x","x",E$2-'Indicator Date hidden'!F148)</f>
        <v>0</v>
      </c>
      <c r="F147" s="125">
        <f>IF('Indicator Date hidden'!G148="x","x",F$2-'Indicator Date hidden'!G148)</f>
        <v>0</v>
      </c>
      <c r="G147" s="125">
        <f>IF('Indicator Date hidden'!H148="x","x",G$2-'Indicator Date hidden'!H148)</f>
        <v>0</v>
      </c>
      <c r="H147" s="125">
        <f>IF('Indicator Date hidden'!I148="x","x",H$2-'Indicator Date hidden'!I148)</f>
        <v>0</v>
      </c>
      <c r="I147" s="125">
        <f>IF('Indicator Date hidden'!J148="x","x",I$2-'Indicator Date hidden'!J148)</f>
        <v>0</v>
      </c>
      <c r="J147" s="125">
        <f>IF('Indicator Date hidden'!K148="x","x",J$2-'Indicator Date hidden'!K148)</f>
        <v>0</v>
      </c>
      <c r="K147" s="125">
        <f>IF('Indicator Date hidden'!L148="x","x",K$2-'Indicator Date hidden'!L148)</f>
        <v>0</v>
      </c>
      <c r="L147" s="125">
        <f>IF('Indicator Date hidden'!M148="x","x",L$2-'Indicator Date hidden'!M148)</f>
        <v>0</v>
      </c>
      <c r="M147" s="125">
        <f>IF('Indicator Date hidden'!N148="x","x",M$2-'Indicator Date hidden'!N148)</f>
        <v>0</v>
      </c>
      <c r="N147" s="125">
        <f>IF('Indicator Date hidden'!O148="x","x",N$2-'Indicator Date hidden'!O148)</f>
        <v>0</v>
      </c>
      <c r="O147" s="125">
        <f>IF('Indicator Date hidden'!P148="x","x",O$2-'Indicator Date hidden'!P148)</f>
        <v>0</v>
      </c>
      <c r="P147" s="125">
        <f>IF('Indicator Date hidden'!Q148="x","x",P$2-'Indicator Date hidden'!Q148)</f>
        <v>0</v>
      </c>
      <c r="Q147" s="125">
        <f>IF('Indicator Date hidden'!R148="x","x",Q$2-'Indicator Date hidden'!R148)</f>
        <v>0</v>
      </c>
      <c r="R147" s="125">
        <f>IF('Indicator Date hidden'!S148="x","x",R$2-'Indicator Date hidden'!S148)</f>
        <v>0</v>
      </c>
      <c r="S147" s="125">
        <f>IF('Indicator Date hidden'!T148="x","x",S$2-'Indicator Date hidden'!T148)</f>
        <v>0</v>
      </c>
      <c r="T147" s="125">
        <f>IF('Indicator Date hidden'!U148="x","x",T$2-'Indicator Date hidden'!U148)</f>
        <v>0</v>
      </c>
      <c r="U147" s="125">
        <f>IF('Indicator Date hidden'!V148="x","x",U$2-'Indicator Date hidden'!V148)</f>
        <v>0</v>
      </c>
      <c r="V147" s="125">
        <f>IF('Indicator Date hidden'!W148="x","x",V$2-'Indicator Date hidden'!W148)</f>
        <v>0</v>
      </c>
      <c r="W147" s="125">
        <f>IF('Indicator Date hidden'!X148="x","x",W$2-'Indicator Date hidden'!X148)</f>
        <v>0</v>
      </c>
      <c r="X147" s="125">
        <f>IF('Indicator Date hidden'!Y148="x","x",X$2-'Indicator Date hidden'!Y148)</f>
        <v>0</v>
      </c>
      <c r="Y147" s="125">
        <f>IF('Indicator Date hidden'!Z148="x","x",Y$2-'Indicator Date hidden'!Z148)</f>
        <v>0</v>
      </c>
      <c r="Z147" s="125" t="str">
        <f>IF('Indicator Date hidden'!AA148="x","x",Z$2-'Indicator Date hidden'!AA148)</f>
        <v>x</v>
      </c>
      <c r="AA147" s="125">
        <f>IF('Indicator Date hidden'!AB148="x","x",AA$2-'Indicator Date hidden'!AB148)</f>
        <v>0</v>
      </c>
      <c r="AB147" s="125">
        <f>IF('Indicator Date hidden'!AC148="x","x",AB$2-'Indicator Date hidden'!AC148)</f>
        <v>1</v>
      </c>
      <c r="AC147" s="125">
        <f>IF('Indicator Date hidden'!AD148="x","x",AC$2-'Indicator Date hidden'!AD148)</f>
        <v>0</v>
      </c>
      <c r="AD147" s="125">
        <f>IF('Indicator Date hidden'!AE148="x","x",AD$2-'Indicator Date hidden'!AE148)</f>
        <v>0</v>
      </c>
      <c r="AE147" s="125">
        <f>IF('Indicator Date hidden'!AF148="x","x",AE$2-'Indicator Date hidden'!AF148)</f>
        <v>0</v>
      </c>
      <c r="AF147" s="125">
        <f>IF('Indicator Date hidden'!AG148="x","x",AF$2-'Indicator Date hidden'!AG148)</f>
        <v>0</v>
      </c>
      <c r="AG147" s="125">
        <f>IF('Indicator Date hidden'!AH148="x","x",AG$2-'Indicator Date hidden'!AH148)</f>
        <v>0</v>
      </c>
      <c r="AH147" s="125">
        <f>IF('Indicator Date hidden'!AI148="x","x",AH$2-'Indicator Date hidden'!AI148)</f>
        <v>0</v>
      </c>
      <c r="AI147" s="125">
        <f>IF('Indicator Date hidden'!AJ148="x","x",AI$2-'Indicator Date hidden'!AJ148)</f>
        <v>1</v>
      </c>
      <c r="AJ147" s="125">
        <f>IF('Indicator Date hidden'!AK148="x","x",AJ$2-'Indicator Date hidden'!AK148)</f>
        <v>1</v>
      </c>
      <c r="AK147" s="125">
        <f>IF('Indicator Date hidden'!AL148="x","x",AK$2-'Indicator Date hidden'!AL148)</f>
        <v>1</v>
      </c>
      <c r="AL147" s="125">
        <f>IF('Indicator Date hidden'!AM148="x","x",AL$2-'Indicator Date hidden'!AM148)</f>
        <v>6</v>
      </c>
      <c r="AM147" s="125">
        <f>IF('Indicator Date hidden'!AN148="x","x",AM$2-'Indicator Date hidden'!AN148)</f>
        <v>1</v>
      </c>
      <c r="AN147" s="125">
        <f>IF('Indicator Date hidden'!AO148="x","x",AN$2-'Indicator Date hidden'!AO148)</f>
        <v>1</v>
      </c>
      <c r="AO147" s="125">
        <f>IF('Indicator Date hidden'!AP148="x","x",AO$2-'Indicator Date hidden'!AP148)</f>
        <v>1</v>
      </c>
      <c r="AP147" s="125">
        <f>IF('Indicator Date hidden'!AQ148="x","x",AP$2-'Indicator Date hidden'!AQ148)</f>
        <v>1</v>
      </c>
      <c r="AQ147" s="125">
        <f>IF('Indicator Date hidden'!AR148="x","x",AQ$2-'Indicator Date hidden'!AR148)</f>
        <v>0</v>
      </c>
      <c r="AR147" s="125">
        <f>IF('Indicator Date hidden'!AS148="x","x",AR$2-'Indicator Date hidden'!AS148)</f>
        <v>3</v>
      </c>
      <c r="AS147" s="125">
        <f>IF('Indicator Date hidden'!AT148="x","x",AS$2-'Indicator Date hidden'!AT148)</f>
        <v>5</v>
      </c>
      <c r="AT147" s="125">
        <f>IF('Indicator Date hidden'!AU148="x","x",AT$2-'Indicator Date hidden'!AU148)</f>
        <v>0</v>
      </c>
      <c r="AU147" s="125" t="str">
        <f>IF('Indicator Date hidden'!AV148="x","x",AU$2-'Indicator Date hidden'!AV148)</f>
        <v>x</v>
      </c>
      <c r="AV147" s="125" t="str">
        <f>IF('Indicator Date hidden'!AW148="x","x",AV$2-'Indicator Date hidden'!AW148)</f>
        <v>x</v>
      </c>
      <c r="AW147" s="125" t="str">
        <f>IF('Indicator Date hidden'!AX148="x","x",AW$2-'Indicator Date hidden'!AX148)</f>
        <v>x</v>
      </c>
      <c r="AX147" s="125">
        <f>IF('Indicator Date hidden'!AY148="x","x",AX$2-'Indicator Date hidden'!AY148)</f>
        <v>0</v>
      </c>
      <c r="AY147" s="125">
        <f>IF('Indicator Date hidden'!AZ148="x","x",AY$2-'Indicator Date hidden'!AZ148)</f>
        <v>1</v>
      </c>
      <c r="AZ147" s="125">
        <f>IF('Indicator Date hidden'!BA148="x","x",AZ$2-'Indicator Date hidden'!BA148)</f>
        <v>1</v>
      </c>
      <c r="BA147" s="125">
        <f>IF('Indicator Date hidden'!BB148="x","x",BA$2-'Indicator Date hidden'!BB148)</f>
        <v>0</v>
      </c>
      <c r="BB147" s="125">
        <f>IF('Indicator Date hidden'!BC148="x","x",BB$2-'Indicator Date hidden'!BC148)</f>
        <v>0</v>
      </c>
      <c r="BC147" s="125">
        <f>IF('Indicator Date hidden'!BD148="x","x",BC$2-'Indicator Date hidden'!BD148)</f>
        <v>0</v>
      </c>
      <c r="BD147" s="125" t="str">
        <f>IF('Indicator Date hidden'!BE148="x","x",BD$2-'Indicator Date hidden'!BE148)</f>
        <v>x</v>
      </c>
      <c r="BE147" s="125">
        <f>IF('Indicator Date hidden'!BF148="x","x",BE$2-'Indicator Date hidden'!BF148)</f>
        <v>2</v>
      </c>
      <c r="BF147" s="125">
        <f>IF('Indicator Date hidden'!BG148="x","x",BF$2-'Indicator Date hidden'!BG148)</f>
        <v>0</v>
      </c>
      <c r="BG147" s="125">
        <f>IF('Indicator Date hidden'!BH148="x","x",BG$2-'Indicator Date hidden'!BH148)</f>
        <v>0</v>
      </c>
      <c r="BH147" s="125">
        <f>IF('Indicator Date hidden'!BI148="x","x",BH$2-'Indicator Date hidden'!BI148)</f>
        <v>0</v>
      </c>
      <c r="BI147" s="125">
        <f>IF('Indicator Date hidden'!BJ148="x","x",BI$2-'Indicator Date hidden'!BJ148)</f>
        <v>2</v>
      </c>
      <c r="BJ147" s="125">
        <f>IF('Indicator Date hidden'!BK148="x","x",BJ$2-'Indicator Date hidden'!BK148)</f>
        <v>1</v>
      </c>
      <c r="BK147" s="125">
        <f>IF('Indicator Date hidden'!BL148="x","x",BK$2-'Indicator Date hidden'!BL148)</f>
        <v>1</v>
      </c>
      <c r="BL147" s="125">
        <f>IF('Indicator Date hidden'!BM148="x","x",BL$2-'Indicator Date hidden'!BM148)</f>
        <v>0</v>
      </c>
      <c r="BM147" s="125" t="str">
        <f>IF('Indicator Date hidden'!BN148="x","x",BM$2-'Indicator Date hidden'!BN148)</f>
        <v>x</v>
      </c>
      <c r="BN147" s="125">
        <f>IF('Indicator Date hidden'!BO148="x","x",BN$2-'Indicator Date hidden'!BO148)</f>
        <v>2</v>
      </c>
      <c r="BO147" s="125">
        <f>IF('Indicator Date hidden'!BP148="x","x",BO$2-'Indicator Date hidden'!BP148)</f>
        <v>1</v>
      </c>
      <c r="BP147" s="125">
        <f>IF('Indicator Date hidden'!BQ148="x","x",BP$2-'Indicator Date hidden'!BQ148)</f>
        <v>0</v>
      </c>
      <c r="BQ147" s="125">
        <f>IF('Indicator Date hidden'!BR148="x","x",BQ$2-'Indicator Date hidden'!BR148)</f>
        <v>0</v>
      </c>
      <c r="BR147" s="125">
        <f>IF('Indicator Date hidden'!BS148="x","x",BR$2-'Indicator Date hidden'!BS148)</f>
        <v>0</v>
      </c>
      <c r="BS147" s="125" t="str">
        <f>IF('Indicator Date hidden'!BT148="x","x",BS$2-'Indicator Date hidden'!BT148)</f>
        <v>x</v>
      </c>
      <c r="BT147" s="125">
        <f>IF('Indicator Date hidden'!BU148="x","x",BT$2-'Indicator Date hidden'!BU148)</f>
        <v>0</v>
      </c>
      <c r="BU147" s="125">
        <f>IF('Indicator Date hidden'!BV148="x","x",BU$2-'Indicator Date hidden'!BV148)</f>
        <v>0</v>
      </c>
      <c r="BV147" s="125" t="str">
        <f>IF('Indicator Date hidden'!BW148="x","x",BV$2-'Indicator Date hidden'!BW148)</f>
        <v>x</v>
      </c>
      <c r="BW147" s="125">
        <f>IF('Indicator Date hidden'!BX148="x","x",BW$2-'Indicator Date hidden'!BX148)</f>
        <v>0</v>
      </c>
      <c r="BX147" s="125">
        <f>IF('Indicator Date hidden'!BY148="x","x",BX$2-'Indicator Date hidden'!BY148)</f>
        <v>2</v>
      </c>
      <c r="BY147" s="3">
        <f t="shared" si="20"/>
        <v>35</v>
      </c>
      <c r="BZ147" s="126">
        <f t="shared" si="21"/>
        <v>0.52238805970149249</v>
      </c>
      <c r="CA147" s="3">
        <f t="shared" si="22"/>
        <v>20</v>
      </c>
      <c r="CB147" s="126">
        <f t="shared" si="23"/>
        <v>1.0975985857224022</v>
      </c>
      <c r="CC147" s="129">
        <f t="shared" si="24"/>
        <v>0</v>
      </c>
    </row>
    <row r="148" spans="1:81" x14ac:dyDescent="0.3">
      <c r="A148" t="s">
        <v>269</v>
      </c>
      <c r="B148" s="125">
        <f>IF('Indicator Date hidden'!C149="x","x",B$2-'Indicator Date hidden'!C149)</f>
        <v>0</v>
      </c>
      <c r="C148" s="125">
        <f>IF('Indicator Date hidden'!D149="x","x",C$2-'Indicator Date hidden'!D149)</f>
        <v>0</v>
      </c>
      <c r="D148" s="125">
        <f>IF('Indicator Date hidden'!E149="x","x",D$2-'Indicator Date hidden'!E149)</f>
        <v>0</v>
      </c>
      <c r="E148" s="125">
        <f>IF('Indicator Date hidden'!F149="x","x",E$2-'Indicator Date hidden'!F149)</f>
        <v>0</v>
      </c>
      <c r="F148" s="125">
        <f>IF('Indicator Date hidden'!G149="x","x",F$2-'Indicator Date hidden'!G149)</f>
        <v>0</v>
      </c>
      <c r="G148" s="125">
        <f>IF('Indicator Date hidden'!H149="x","x",G$2-'Indicator Date hidden'!H149)</f>
        <v>0</v>
      </c>
      <c r="H148" s="125">
        <f>IF('Indicator Date hidden'!I149="x","x",H$2-'Indicator Date hidden'!I149)</f>
        <v>0</v>
      </c>
      <c r="I148" s="125">
        <f>IF('Indicator Date hidden'!J149="x","x",I$2-'Indicator Date hidden'!J149)</f>
        <v>0</v>
      </c>
      <c r="J148" s="125">
        <f>IF('Indicator Date hidden'!K149="x","x",J$2-'Indicator Date hidden'!K149)</f>
        <v>0</v>
      </c>
      <c r="K148" s="125">
        <f>IF('Indicator Date hidden'!L149="x","x",K$2-'Indicator Date hidden'!L149)</f>
        <v>0</v>
      </c>
      <c r="L148" s="125">
        <f>IF('Indicator Date hidden'!M149="x","x",L$2-'Indicator Date hidden'!M149)</f>
        <v>0</v>
      </c>
      <c r="M148" s="125">
        <f>IF('Indicator Date hidden'!N149="x","x",M$2-'Indicator Date hidden'!N149)</f>
        <v>0</v>
      </c>
      <c r="N148" s="125">
        <f>IF('Indicator Date hidden'!O149="x","x",N$2-'Indicator Date hidden'!O149)</f>
        <v>0</v>
      </c>
      <c r="O148" s="125">
        <f>IF('Indicator Date hidden'!P149="x","x",O$2-'Indicator Date hidden'!P149)</f>
        <v>0</v>
      </c>
      <c r="P148" s="125">
        <f>IF('Indicator Date hidden'!Q149="x","x",P$2-'Indicator Date hidden'!Q149)</f>
        <v>0</v>
      </c>
      <c r="Q148" s="125">
        <f>IF('Indicator Date hidden'!R149="x","x",Q$2-'Indicator Date hidden'!R149)</f>
        <v>0</v>
      </c>
      <c r="R148" s="125">
        <f>IF('Indicator Date hidden'!S149="x","x",R$2-'Indicator Date hidden'!S149)</f>
        <v>0</v>
      </c>
      <c r="S148" s="125">
        <f>IF('Indicator Date hidden'!T149="x","x",S$2-'Indicator Date hidden'!T149)</f>
        <v>0</v>
      </c>
      <c r="T148" s="125">
        <f>IF('Indicator Date hidden'!U149="x","x",T$2-'Indicator Date hidden'!U149)</f>
        <v>0</v>
      </c>
      <c r="U148" s="125">
        <f>IF('Indicator Date hidden'!V149="x","x",U$2-'Indicator Date hidden'!V149)</f>
        <v>0</v>
      </c>
      <c r="V148" s="125">
        <f>IF('Indicator Date hidden'!W149="x","x",V$2-'Indicator Date hidden'!W149)</f>
        <v>0</v>
      </c>
      <c r="W148" s="125">
        <f>IF('Indicator Date hidden'!X149="x","x",W$2-'Indicator Date hidden'!X149)</f>
        <v>0</v>
      </c>
      <c r="X148" s="125">
        <f>IF('Indicator Date hidden'!Y149="x","x",X$2-'Indicator Date hidden'!Y149)</f>
        <v>0</v>
      </c>
      <c r="Y148" s="125">
        <f>IF('Indicator Date hidden'!Z149="x","x",Y$2-'Indicator Date hidden'!Z149)</f>
        <v>0</v>
      </c>
      <c r="Z148" s="125" t="str">
        <f>IF('Indicator Date hidden'!AA149="x","x",Z$2-'Indicator Date hidden'!AA149)</f>
        <v>x</v>
      </c>
      <c r="AA148" s="125">
        <f>IF('Indicator Date hidden'!AB149="x","x",AA$2-'Indicator Date hidden'!AB149)</f>
        <v>0</v>
      </c>
      <c r="AB148" s="125" t="str">
        <f>IF('Indicator Date hidden'!AC149="x","x",AB$2-'Indicator Date hidden'!AC149)</f>
        <v>x</v>
      </c>
      <c r="AC148" s="125">
        <f>IF('Indicator Date hidden'!AD149="x","x",AC$2-'Indicator Date hidden'!AD149)</f>
        <v>1</v>
      </c>
      <c r="AD148" s="125">
        <f>IF('Indicator Date hidden'!AE149="x","x",AD$2-'Indicator Date hidden'!AE149)</f>
        <v>0</v>
      </c>
      <c r="AE148" s="125" t="str">
        <f>IF('Indicator Date hidden'!AF149="x","x",AE$2-'Indicator Date hidden'!AF149)</f>
        <v>x</v>
      </c>
      <c r="AF148" s="125">
        <f>IF('Indicator Date hidden'!AG149="x","x",AF$2-'Indicator Date hidden'!AG149)</f>
        <v>0</v>
      </c>
      <c r="AG148" s="125">
        <f>IF('Indicator Date hidden'!AH149="x","x",AG$2-'Indicator Date hidden'!AH149)</f>
        <v>0</v>
      </c>
      <c r="AH148" s="125">
        <f>IF('Indicator Date hidden'!AI149="x","x",AH$2-'Indicator Date hidden'!AI149)</f>
        <v>0</v>
      </c>
      <c r="AI148" s="125">
        <f>IF('Indicator Date hidden'!AJ149="x","x",AI$2-'Indicator Date hidden'!AJ149)</f>
        <v>1</v>
      </c>
      <c r="AJ148" s="125">
        <f>IF('Indicator Date hidden'!AK149="x","x",AJ$2-'Indicator Date hidden'!AK149)</f>
        <v>1</v>
      </c>
      <c r="AK148" s="125">
        <f>IF('Indicator Date hidden'!AL149="x","x",AK$2-'Indicator Date hidden'!AL149)</f>
        <v>1</v>
      </c>
      <c r="AL148" s="125" t="str">
        <f>IF('Indicator Date hidden'!AM149="x","x",AL$2-'Indicator Date hidden'!AM149)</f>
        <v>x</v>
      </c>
      <c r="AM148" s="125">
        <f>IF('Indicator Date hidden'!AN149="x","x",AM$2-'Indicator Date hidden'!AN149)</f>
        <v>1</v>
      </c>
      <c r="AN148" s="125">
        <f>IF('Indicator Date hidden'!AO149="x","x",AN$2-'Indicator Date hidden'!AO149)</f>
        <v>1</v>
      </c>
      <c r="AO148" s="125">
        <f>IF('Indicator Date hidden'!AP149="x","x",AO$2-'Indicator Date hidden'!AP149)</f>
        <v>1</v>
      </c>
      <c r="AP148" s="125">
        <f>IF('Indicator Date hidden'!AQ149="x","x",AP$2-'Indicator Date hidden'!AQ149)</f>
        <v>1</v>
      </c>
      <c r="AQ148" s="125">
        <f>IF('Indicator Date hidden'!AR149="x","x",AQ$2-'Indicator Date hidden'!AR149)</f>
        <v>0</v>
      </c>
      <c r="AR148" s="125">
        <f>IF('Indicator Date hidden'!AS149="x","x",AR$2-'Indicator Date hidden'!AS149)</f>
        <v>3</v>
      </c>
      <c r="AS148" s="125" t="str">
        <f>IF('Indicator Date hidden'!AT149="x","x",AS$2-'Indicator Date hidden'!AT149)</f>
        <v>x</v>
      </c>
      <c r="AT148" s="125">
        <f>IF('Indicator Date hidden'!AU149="x","x",AT$2-'Indicator Date hidden'!AU149)</f>
        <v>0</v>
      </c>
      <c r="AU148" s="125" t="str">
        <f>IF('Indicator Date hidden'!AV149="x","x",AU$2-'Indicator Date hidden'!AV149)</f>
        <v>x</v>
      </c>
      <c r="AV148" s="125" t="str">
        <f>IF('Indicator Date hidden'!AW149="x","x",AV$2-'Indicator Date hidden'!AW149)</f>
        <v>x</v>
      </c>
      <c r="AW148" s="125" t="str">
        <f>IF('Indicator Date hidden'!AX149="x","x",AW$2-'Indicator Date hidden'!AX149)</f>
        <v>x</v>
      </c>
      <c r="AX148" s="125">
        <f>IF('Indicator Date hidden'!AY149="x","x",AX$2-'Indicator Date hidden'!AY149)</f>
        <v>0</v>
      </c>
      <c r="AY148" s="125" t="str">
        <f>IF('Indicator Date hidden'!AZ149="x","x",AY$2-'Indicator Date hidden'!AZ149)</f>
        <v>x</v>
      </c>
      <c r="AZ148" s="125" t="str">
        <f>IF('Indicator Date hidden'!BA149="x","x",AZ$2-'Indicator Date hidden'!BA149)</f>
        <v>x</v>
      </c>
      <c r="BA148" s="125">
        <f>IF('Indicator Date hidden'!BB149="x","x",BA$2-'Indicator Date hidden'!BB149)</f>
        <v>0</v>
      </c>
      <c r="BB148" s="125">
        <f>IF('Indicator Date hidden'!BC149="x","x",BB$2-'Indicator Date hidden'!BC149)</f>
        <v>0</v>
      </c>
      <c r="BC148" s="125">
        <f>IF('Indicator Date hidden'!BD149="x","x",BC$2-'Indicator Date hidden'!BD149)</f>
        <v>0</v>
      </c>
      <c r="BD148" s="125" t="str">
        <f>IF('Indicator Date hidden'!BE149="x","x",BD$2-'Indicator Date hidden'!BE149)</f>
        <v>x</v>
      </c>
      <c r="BE148" s="125">
        <f>IF('Indicator Date hidden'!BF149="x","x",BE$2-'Indicator Date hidden'!BF149)</f>
        <v>2</v>
      </c>
      <c r="BF148" s="125">
        <f>IF('Indicator Date hidden'!BG149="x","x",BF$2-'Indicator Date hidden'!BG149)</f>
        <v>0</v>
      </c>
      <c r="BG148" s="125">
        <f>IF('Indicator Date hidden'!BH149="x","x",BG$2-'Indicator Date hidden'!BH149)</f>
        <v>0</v>
      </c>
      <c r="BH148" s="125">
        <f>IF('Indicator Date hidden'!BI149="x","x",BH$2-'Indicator Date hidden'!BI149)</f>
        <v>0</v>
      </c>
      <c r="BI148" s="125" t="str">
        <f>IF('Indicator Date hidden'!BJ149="x","x",BI$2-'Indicator Date hidden'!BJ149)</f>
        <v>x</v>
      </c>
      <c r="BJ148" s="125">
        <f>IF('Indicator Date hidden'!BK149="x","x",BJ$2-'Indicator Date hidden'!BK149)</f>
        <v>1</v>
      </c>
      <c r="BK148" s="125">
        <f>IF('Indicator Date hidden'!BL149="x","x",BK$2-'Indicator Date hidden'!BL149)</f>
        <v>1</v>
      </c>
      <c r="BL148" s="125">
        <f>IF('Indicator Date hidden'!BM149="x","x",BL$2-'Indicator Date hidden'!BM149)</f>
        <v>0</v>
      </c>
      <c r="BM148" s="125" t="str">
        <f>IF('Indicator Date hidden'!BN149="x","x",BM$2-'Indicator Date hidden'!BN149)</f>
        <v>x</v>
      </c>
      <c r="BN148" s="125">
        <f>IF('Indicator Date hidden'!BO149="x","x",BN$2-'Indicator Date hidden'!BO149)</f>
        <v>2</v>
      </c>
      <c r="BO148" s="125">
        <f>IF('Indicator Date hidden'!BP149="x","x",BO$2-'Indicator Date hidden'!BP149)</f>
        <v>1</v>
      </c>
      <c r="BP148" s="125">
        <f>IF('Indicator Date hidden'!BQ149="x","x",BP$2-'Indicator Date hidden'!BQ149)</f>
        <v>0</v>
      </c>
      <c r="BQ148" s="125">
        <f>IF('Indicator Date hidden'!BR149="x","x",BQ$2-'Indicator Date hidden'!BR149)</f>
        <v>0</v>
      </c>
      <c r="BR148" s="125">
        <f>IF('Indicator Date hidden'!BS149="x","x",BR$2-'Indicator Date hidden'!BS149)</f>
        <v>0</v>
      </c>
      <c r="BS148" s="125" t="str">
        <f>IF('Indicator Date hidden'!BT149="x","x",BS$2-'Indicator Date hidden'!BT149)</f>
        <v>x</v>
      </c>
      <c r="BT148" s="125">
        <f>IF('Indicator Date hidden'!BU149="x","x",BT$2-'Indicator Date hidden'!BU149)</f>
        <v>0</v>
      </c>
      <c r="BU148" s="125">
        <f>IF('Indicator Date hidden'!BV149="x","x",BU$2-'Indicator Date hidden'!BV149)</f>
        <v>0</v>
      </c>
      <c r="BV148" s="125" t="str">
        <f>IF('Indicator Date hidden'!BW149="x","x",BV$2-'Indicator Date hidden'!BW149)</f>
        <v>x</v>
      </c>
      <c r="BW148" s="125">
        <f>IF('Indicator Date hidden'!BX149="x","x",BW$2-'Indicator Date hidden'!BX149)</f>
        <v>0</v>
      </c>
      <c r="BX148" s="125">
        <f>IF('Indicator Date hidden'!BY149="x","x",BX$2-'Indicator Date hidden'!BY149)</f>
        <v>2</v>
      </c>
      <c r="BY148" s="3">
        <f t="shared" si="20"/>
        <v>20</v>
      </c>
      <c r="BZ148" s="126">
        <f t="shared" si="21"/>
        <v>0.33333333333333331</v>
      </c>
      <c r="CA148" s="3">
        <f t="shared" si="22"/>
        <v>15</v>
      </c>
      <c r="CB148" s="126">
        <f t="shared" si="23"/>
        <v>0.64978628965393093</v>
      </c>
      <c r="CC148" s="129">
        <f t="shared" si="24"/>
        <v>0</v>
      </c>
    </row>
    <row r="149" spans="1:81" x14ac:dyDescent="0.3">
      <c r="A149" t="s">
        <v>271</v>
      </c>
      <c r="B149" s="125">
        <f>IF('Indicator Date hidden'!C150="x","x",B$2-'Indicator Date hidden'!C150)</f>
        <v>0</v>
      </c>
      <c r="C149" s="125">
        <f>IF('Indicator Date hidden'!D150="x","x",C$2-'Indicator Date hidden'!D150)</f>
        <v>0</v>
      </c>
      <c r="D149" s="125">
        <f>IF('Indicator Date hidden'!E150="x","x",D$2-'Indicator Date hidden'!E150)</f>
        <v>0</v>
      </c>
      <c r="E149" s="125">
        <f>IF('Indicator Date hidden'!F150="x","x",E$2-'Indicator Date hidden'!F150)</f>
        <v>0</v>
      </c>
      <c r="F149" s="125">
        <f>IF('Indicator Date hidden'!G150="x","x",F$2-'Indicator Date hidden'!G150)</f>
        <v>0</v>
      </c>
      <c r="G149" s="125">
        <f>IF('Indicator Date hidden'!H150="x","x",G$2-'Indicator Date hidden'!H150)</f>
        <v>0</v>
      </c>
      <c r="H149" s="125">
        <f>IF('Indicator Date hidden'!I150="x","x",H$2-'Indicator Date hidden'!I150)</f>
        <v>0</v>
      </c>
      <c r="I149" s="125">
        <f>IF('Indicator Date hidden'!J150="x","x",I$2-'Indicator Date hidden'!J150)</f>
        <v>0</v>
      </c>
      <c r="J149" s="125">
        <f>IF('Indicator Date hidden'!K150="x","x",J$2-'Indicator Date hidden'!K150)</f>
        <v>0</v>
      </c>
      <c r="K149" s="125">
        <f>IF('Indicator Date hidden'!L150="x","x",K$2-'Indicator Date hidden'!L150)</f>
        <v>0</v>
      </c>
      <c r="L149" s="125">
        <f>IF('Indicator Date hidden'!M150="x","x",L$2-'Indicator Date hidden'!M150)</f>
        <v>0</v>
      </c>
      <c r="M149" s="125">
        <f>IF('Indicator Date hidden'!N150="x","x",M$2-'Indicator Date hidden'!N150)</f>
        <v>0</v>
      </c>
      <c r="N149" s="125">
        <f>IF('Indicator Date hidden'!O150="x","x",N$2-'Indicator Date hidden'!O150)</f>
        <v>0</v>
      </c>
      <c r="O149" s="125">
        <f>IF('Indicator Date hidden'!P150="x","x",O$2-'Indicator Date hidden'!P150)</f>
        <v>0</v>
      </c>
      <c r="P149" s="125">
        <f>IF('Indicator Date hidden'!Q150="x","x",P$2-'Indicator Date hidden'!Q150)</f>
        <v>0</v>
      </c>
      <c r="Q149" s="125">
        <f>IF('Indicator Date hidden'!R150="x","x",Q$2-'Indicator Date hidden'!R150)</f>
        <v>0</v>
      </c>
      <c r="R149" s="125">
        <f>IF('Indicator Date hidden'!S150="x","x",R$2-'Indicator Date hidden'!S150)</f>
        <v>0</v>
      </c>
      <c r="S149" s="125">
        <f>IF('Indicator Date hidden'!T150="x","x",S$2-'Indicator Date hidden'!T150)</f>
        <v>0</v>
      </c>
      <c r="T149" s="125">
        <f>IF('Indicator Date hidden'!U150="x","x",T$2-'Indicator Date hidden'!U150)</f>
        <v>0</v>
      </c>
      <c r="U149" s="125">
        <f>IF('Indicator Date hidden'!V150="x","x",U$2-'Indicator Date hidden'!V150)</f>
        <v>0</v>
      </c>
      <c r="V149" s="125">
        <f>IF('Indicator Date hidden'!W150="x","x",V$2-'Indicator Date hidden'!W150)</f>
        <v>0</v>
      </c>
      <c r="W149" s="125">
        <f>IF('Indicator Date hidden'!X150="x","x",W$2-'Indicator Date hidden'!X150)</f>
        <v>0</v>
      </c>
      <c r="X149" s="125">
        <f>IF('Indicator Date hidden'!Y150="x","x",X$2-'Indicator Date hidden'!Y150)</f>
        <v>0</v>
      </c>
      <c r="Y149" s="125">
        <f>IF('Indicator Date hidden'!Z150="x","x",Y$2-'Indicator Date hidden'!Z150)</f>
        <v>0</v>
      </c>
      <c r="Z149" s="125" t="str">
        <f>IF('Indicator Date hidden'!AA150="x","x",Z$2-'Indicator Date hidden'!AA150)</f>
        <v>x</v>
      </c>
      <c r="AA149" s="125">
        <f>IF('Indicator Date hidden'!AB150="x","x",AA$2-'Indicator Date hidden'!AB150)</f>
        <v>0</v>
      </c>
      <c r="AB149" s="125" t="str">
        <f>IF('Indicator Date hidden'!AC150="x","x",AB$2-'Indicator Date hidden'!AC150)</f>
        <v>x</v>
      </c>
      <c r="AC149" s="125">
        <f>IF('Indicator Date hidden'!AD150="x","x",AC$2-'Indicator Date hidden'!AD150)</f>
        <v>0</v>
      </c>
      <c r="AD149" s="125">
        <f>IF('Indicator Date hidden'!AE150="x","x",AD$2-'Indicator Date hidden'!AE150)</f>
        <v>0</v>
      </c>
      <c r="AE149" s="125" t="str">
        <f>IF('Indicator Date hidden'!AF150="x","x",AE$2-'Indicator Date hidden'!AF150)</f>
        <v>x</v>
      </c>
      <c r="AF149" s="125">
        <f>IF('Indicator Date hidden'!AG150="x","x",AF$2-'Indicator Date hidden'!AG150)</f>
        <v>0</v>
      </c>
      <c r="AG149" s="125">
        <f>IF('Indicator Date hidden'!AH150="x","x",AG$2-'Indicator Date hidden'!AH150)</f>
        <v>0</v>
      </c>
      <c r="AH149" s="125">
        <f>IF('Indicator Date hidden'!AI150="x","x",AH$2-'Indicator Date hidden'!AI150)</f>
        <v>0</v>
      </c>
      <c r="AI149" s="125">
        <f>IF('Indicator Date hidden'!AJ150="x","x",AI$2-'Indicator Date hidden'!AJ150)</f>
        <v>1</v>
      </c>
      <c r="AJ149" s="125">
        <f>IF('Indicator Date hidden'!AK150="x","x",AJ$2-'Indicator Date hidden'!AK150)</f>
        <v>1</v>
      </c>
      <c r="AK149" s="125">
        <f>IF('Indicator Date hidden'!AL150="x","x",AK$2-'Indicator Date hidden'!AL150)</f>
        <v>1</v>
      </c>
      <c r="AL149" s="125" t="str">
        <f>IF('Indicator Date hidden'!AM150="x","x",AL$2-'Indicator Date hidden'!AM150)</f>
        <v>x</v>
      </c>
      <c r="AM149" s="125">
        <f>IF('Indicator Date hidden'!AN150="x","x",AM$2-'Indicator Date hidden'!AN150)</f>
        <v>1</v>
      </c>
      <c r="AN149" s="125">
        <f>IF('Indicator Date hidden'!AO150="x","x",AN$2-'Indicator Date hidden'!AO150)</f>
        <v>1</v>
      </c>
      <c r="AO149" s="125">
        <f>IF('Indicator Date hidden'!AP150="x","x",AO$2-'Indicator Date hidden'!AP150)</f>
        <v>1</v>
      </c>
      <c r="AP149" s="125">
        <f>IF('Indicator Date hidden'!AQ150="x","x",AP$2-'Indicator Date hidden'!AQ150)</f>
        <v>1</v>
      </c>
      <c r="AQ149" s="125">
        <f>IF('Indicator Date hidden'!AR150="x","x",AQ$2-'Indicator Date hidden'!AR150)</f>
        <v>0</v>
      </c>
      <c r="AR149" s="125">
        <f>IF('Indicator Date hidden'!AS150="x","x",AR$2-'Indicator Date hidden'!AS150)</f>
        <v>3</v>
      </c>
      <c r="AS149" s="125">
        <f>IF('Indicator Date hidden'!AT150="x","x",AS$2-'Indicator Date hidden'!AT150)</f>
        <v>3</v>
      </c>
      <c r="AT149" s="125">
        <f>IF('Indicator Date hidden'!AU150="x","x",AT$2-'Indicator Date hidden'!AU150)</f>
        <v>0</v>
      </c>
      <c r="AU149" s="125" t="str">
        <f>IF('Indicator Date hidden'!AV150="x","x",AU$2-'Indicator Date hidden'!AV150)</f>
        <v>x</v>
      </c>
      <c r="AV149" s="125" t="str">
        <f>IF('Indicator Date hidden'!AW150="x","x",AV$2-'Indicator Date hidden'!AW150)</f>
        <v>x</v>
      </c>
      <c r="AW149" s="125" t="str">
        <f>IF('Indicator Date hidden'!AX150="x","x",AW$2-'Indicator Date hidden'!AX150)</f>
        <v>x</v>
      </c>
      <c r="AX149" s="125">
        <f>IF('Indicator Date hidden'!AY150="x","x",AX$2-'Indicator Date hidden'!AY150)</f>
        <v>0</v>
      </c>
      <c r="AY149" s="125">
        <f>IF('Indicator Date hidden'!AZ150="x","x",AY$2-'Indicator Date hidden'!AZ150)</f>
        <v>1</v>
      </c>
      <c r="AZ149" s="125">
        <f>IF('Indicator Date hidden'!BA150="x","x",AZ$2-'Indicator Date hidden'!BA150)</f>
        <v>4</v>
      </c>
      <c r="BA149" s="125">
        <f>IF('Indicator Date hidden'!BB150="x","x",BA$2-'Indicator Date hidden'!BB150)</f>
        <v>0</v>
      </c>
      <c r="BB149" s="125">
        <f>IF('Indicator Date hidden'!BC150="x","x",BB$2-'Indicator Date hidden'!BC150)</f>
        <v>0</v>
      </c>
      <c r="BC149" s="125">
        <f>IF('Indicator Date hidden'!BD150="x","x",BC$2-'Indicator Date hidden'!BD150)</f>
        <v>0</v>
      </c>
      <c r="BD149" s="125" t="str">
        <f>IF('Indicator Date hidden'!BE150="x","x",BD$2-'Indicator Date hidden'!BE150)</f>
        <v>x</v>
      </c>
      <c r="BE149" s="125">
        <f>IF('Indicator Date hidden'!BF150="x","x",BE$2-'Indicator Date hidden'!BF150)</f>
        <v>2</v>
      </c>
      <c r="BF149" s="125">
        <f>IF('Indicator Date hidden'!BG150="x","x",BF$2-'Indicator Date hidden'!BG150)</f>
        <v>0</v>
      </c>
      <c r="BG149" s="125">
        <f>IF('Indicator Date hidden'!BH150="x","x",BG$2-'Indicator Date hidden'!BH150)</f>
        <v>0</v>
      </c>
      <c r="BH149" s="125">
        <f>IF('Indicator Date hidden'!BI150="x","x",BH$2-'Indicator Date hidden'!BI150)</f>
        <v>0</v>
      </c>
      <c r="BI149" s="125">
        <f>IF('Indicator Date hidden'!BJ150="x","x",BI$2-'Indicator Date hidden'!BJ150)</f>
        <v>2</v>
      </c>
      <c r="BJ149" s="125">
        <f>IF('Indicator Date hidden'!BK150="x","x",BJ$2-'Indicator Date hidden'!BK150)</f>
        <v>1</v>
      </c>
      <c r="BK149" s="125" t="str">
        <f>IF('Indicator Date hidden'!BL150="x","x",BK$2-'Indicator Date hidden'!BL150)</f>
        <v>x</v>
      </c>
      <c r="BL149" s="125">
        <f>IF('Indicator Date hidden'!BM150="x","x",BL$2-'Indicator Date hidden'!BM150)</f>
        <v>0</v>
      </c>
      <c r="BM149" s="125">
        <f>IF('Indicator Date hidden'!BN150="x","x",BM$2-'Indicator Date hidden'!BN150)</f>
        <v>3</v>
      </c>
      <c r="BN149" s="125">
        <f>IF('Indicator Date hidden'!BO150="x","x",BN$2-'Indicator Date hidden'!BO150)</f>
        <v>2</v>
      </c>
      <c r="BO149" s="125">
        <f>IF('Indicator Date hidden'!BP150="x","x",BO$2-'Indicator Date hidden'!BP150)</f>
        <v>1</v>
      </c>
      <c r="BP149" s="125">
        <f>IF('Indicator Date hidden'!BQ150="x","x",BP$2-'Indicator Date hidden'!BQ150)</f>
        <v>0</v>
      </c>
      <c r="BQ149" s="125">
        <f>IF('Indicator Date hidden'!BR150="x","x",BQ$2-'Indicator Date hidden'!BR150)</f>
        <v>0</v>
      </c>
      <c r="BR149" s="125">
        <f>IF('Indicator Date hidden'!BS150="x","x",BR$2-'Indicator Date hidden'!BS150)</f>
        <v>0</v>
      </c>
      <c r="BS149" s="125">
        <f>IF('Indicator Date hidden'!BT150="x","x",BS$2-'Indicator Date hidden'!BT150)</f>
        <v>2</v>
      </c>
      <c r="BT149" s="125">
        <f>IF('Indicator Date hidden'!BU150="x","x",BT$2-'Indicator Date hidden'!BU150)</f>
        <v>0</v>
      </c>
      <c r="BU149" s="125">
        <f>IF('Indicator Date hidden'!BV150="x","x",BU$2-'Indicator Date hidden'!BV150)</f>
        <v>0</v>
      </c>
      <c r="BV149" s="125" t="str">
        <f>IF('Indicator Date hidden'!BW150="x","x",BV$2-'Indicator Date hidden'!BW150)</f>
        <v>x</v>
      </c>
      <c r="BW149" s="125">
        <f>IF('Indicator Date hidden'!BX150="x","x",BW$2-'Indicator Date hidden'!BX150)</f>
        <v>0</v>
      </c>
      <c r="BX149" s="125">
        <f>IF('Indicator Date hidden'!BY150="x","x",BX$2-'Indicator Date hidden'!BY150)</f>
        <v>2</v>
      </c>
      <c r="BY149" s="3">
        <f t="shared" si="20"/>
        <v>33</v>
      </c>
      <c r="BZ149" s="126">
        <f t="shared" si="21"/>
        <v>0.50769230769230766</v>
      </c>
      <c r="CA149" s="3">
        <f t="shared" si="22"/>
        <v>19</v>
      </c>
      <c r="CB149" s="126">
        <f t="shared" si="23"/>
        <v>0.93022870509729072</v>
      </c>
      <c r="CC149" s="129">
        <f t="shared" si="24"/>
        <v>0</v>
      </c>
    </row>
    <row r="150" spans="1:81" x14ac:dyDescent="0.3">
      <c r="A150" t="s">
        <v>273</v>
      </c>
      <c r="B150" s="125">
        <f>IF('Indicator Date hidden'!C151="x","x",B$2-'Indicator Date hidden'!C151)</f>
        <v>0</v>
      </c>
      <c r="C150" s="125">
        <f>IF('Indicator Date hidden'!D151="x","x",C$2-'Indicator Date hidden'!D151)</f>
        <v>0</v>
      </c>
      <c r="D150" s="125">
        <f>IF('Indicator Date hidden'!E151="x","x",D$2-'Indicator Date hidden'!E151)</f>
        <v>0</v>
      </c>
      <c r="E150" s="125">
        <f>IF('Indicator Date hidden'!F151="x","x",E$2-'Indicator Date hidden'!F151)</f>
        <v>0</v>
      </c>
      <c r="F150" s="125">
        <f>IF('Indicator Date hidden'!G151="x","x",F$2-'Indicator Date hidden'!G151)</f>
        <v>0</v>
      </c>
      <c r="G150" s="125">
        <f>IF('Indicator Date hidden'!H151="x","x",G$2-'Indicator Date hidden'!H151)</f>
        <v>0</v>
      </c>
      <c r="H150" s="125">
        <f>IF('Indicator Date hidden'!I151="x","x",H$2-'Indicator Date hidden'!I151)</f>
        <v>0</v>
      </c>
      <c r="I150" s="125">
        <f>IF('Indicator Date hidden'!J151="x","x",I$2-'Indicator Date hidden'!J151)</f>
        <v>0</v>
      </c>
      <c r="J150" s="125">
        <f>IF('Indicator Date hidden'!K151="x","x",J$2-'Indicator Date hidden'!K151)</f>
        <v>0</v>
      </c>
      <c r="K150" s="125">
        <f>IF('Indicator Date hidden'!L151="x","x",K$2-'Indicator Date hidden'!L151)</f>
        <v>0</v>
      </c>
      <c r="L150" s="125">
        <f>IF('Indicator Date hidden'!M151="x","x",L$2-'Indicator Date hidden'!M151)</f>
        <v>0</v>
      </c>
      <c r="M150" s="125">
        <f>IF('Indicator Date hidden'!N151="x","x",M$2-'Indicator Date hidden'!N151)</f>
        <v>0</v>
      </c>
      <c r="N150" s="125">
        <f>IF('Indicator Date hidden'!O151="x","x",N$2-'Indicator Date hidden'!O151)</f>
        <v>0</v>
      </c>
      <c r="O150" s="125">
        <f>IF('Indicator Date hidden'!P151="x","x",O$2-'Indicator Date hidden'!P151)</f>
        <v>0</v>
      </c>
      <c r="P150" s="125">
        <f>IF('Indicator Date hidden'!Q151="x","x",P$2-'Indicator Date hidden'!Q151)</f>
        <v>0</v>
      </c>
      <c r="Q150" s="125">
        <f>IF('Indicator Date hidden'!R151="x","x",Q$2-'Indicator Date hidden'!R151)</f>
        <v>0</v>
      </c>
      <c r="R150" s="125">
        <f>IF('Indicator Date hidden'!S151="x","x",R$2-'Indicator Date hidden'!S151)</f>
        <v>0</v>
      </c>
      <c r="S150" s="125">
        <f>IF('Indicator Date hidden'!T151="x","x",S$2-'Indicator Date hidden'!T151)</f>
        <v>0</v>
      </c>
      <c r="T150" s="125">
        <f>IF('Indicator Date hidden'!U151="x","x",T$2-'Indicator Date hidden'!U151)</f>
        <v>0</v>
      </c>
      <c r="U150" s="125">
        <f>IF('Indicator Date hidden'!V151="x","x",U$2-'Indicator Date hidden'!V151)</f>
        <v>0</v>
      </c>
      <c r="V150" s="125">
        <f>IF('Indicator Date hidden'!W151="x","x",V$2-'Indicator Date hidden'!W151)</f>
        <v>0</v>
      </c>
      <c r="W150" s="125">
        <f>IF('Indicator Date hidden'!X151="x","x",W$2-'Indicator Date hidden'!X151)</f>
        <v>0</v>
      </c>
      <c r="X150" s="125">
        <f>IF('Indicator Date hidden'!Y151="x","x",X$2-'Indicator Date hidden'!Y151)</f>
        <v>0</v>
      </c>
      <c r="Y150" s="125">
        <f>IF('Indicator Date hidden'!Z151="x","x",Y$2-'Indicator Date hidden'!Z151)</f>
        <v>0</v>
      </c>
      <c r="Z150" s="125">
        <f>IF('Indicator Date hidden'!AA151="x","x",Z$2-'Indicator Date hidden'!AA151)</f>
        <v>8</v>
      </c>
      <c r="AA150" s="125">
        <f>IF('Indicator Date hidden'!AB151="x","x",AA$2-'Indicator Date hidden'!AB151)</f>
        <v>0</v>
      </c>
      <c r="AB150" s="125">
        <f>IF('Indicator Date hidden'!AC151="x","x",AB$2-'Indicator Date hidden'!AC151)</f>
        <v>0</v>
      </c>
      <c r="AC150" s="125">
        <f>IF('Indicator Date hidden'!AD151="x","x",AC$2-'Indicator Date hidden'!AD151)</f>
        <v>0</v>
      </c>
      <c r="AD150" s="125">
        <f>IF('Indicator Date hidden'!AE151="x","x",AD$2-'Indicator Date hidden'!AE151)</f>
        <v>0</v>
      </c>
      <c r="AE150" s="125">
        <f>IF('Indicator Date hidden'!AF151="x","x",AE$2-'Indicator Date hidden'!AF151)</f>
        <v>0</v>
      </c>
      <c r="AF150" s="125">
        <f>IF('Indicator Date hidden'!AG151="x","x",AF$2-'Indicator Date hidden'!AG151)</f>
        <v>0</v>
      </c>
      <c r="AG150" s="125">
        <f>IF('Indicator Date hidden'!AH151="x","x",AG$2-'Indicator Date hidden'!AH151)</f>
        <v>0</v>
      </c>
      <c r="AH150" s="125">
        <f>IF('Indicator Date hidden'!AI151="x","x",AH$2-'Indicator Date hidden'!AI151)</f>
        <v>0</v>
      </c>
      <c r="AI150" s="125">
        <f>IF('Indicator Date hidden'!AJ151="x","x",AI$2-'Indicator Date hidden'!AJ151)</f>
        <v>1</v>
      </c>
      <c r="AJ150" s="125">
        <f>IF('Indicator Date hidden'!AK151="x","x",AJ$2-'Indicator Date hidden'!AK151)</f>
        <v>1</v>
      </c>
      <c r="AK150" s="125">
        <f>IF('Indicator Date hidden'!AL151="x","x",AK$2-'Indicator Date hidden'!AL151)</f>
        <v>1</v>
      </c>
      <c r="AL150" s="125">
        <f>IF('Indicator Date hidden'!AM151="x","x",AL$2-'Indicator Date hidden'!AM151)</f>
        <v>9</v>
      </c>
      <c r="AM150" s="125">
        <f>IF('Indicator Date hidden'!AN151="x","x",AM$2-'Indicator Date hidden'!AN151)</f>
        <v>1</v>
      </c>
      <c r="AN150" s="125">
        <f>IF('Indicator Date hidden'!AO151="x","x",AN$2-'Indicator Date hidden'!AO151)</f>
        <v>1</v>
      </c>
      <c r="AO150" s="125">
        <f>IF('Indicator Date hidden'!AP151="x","x",AO$2-'Indicator Date hidden'!AP151)</f>
        <v>1</v>
      </c>
      <c r="AP150" s="125">
        <f>IF('Indicator Date hidden'!AQ151="x","x",AP$2-'Indicator Date hidden'!AQ151)</f>
        <v>1</v>
      </c>
      <c r="AQ150" s="125">
        <f>IF('Indicator Date hidden'!AR151="x","x",AQ$2-'Indicator Date hidden'!AR151)</f>
        <v>0</v>
      </c>
      <c r="AR150" s="125">
        <f>IF('Indicator Date hidden'!AS151="x","x",AR$2-'Indicator Date hidden'!AS151)</f>
        <v>3</v>
      </c>
      <c r="AS150" s="125">
        <f>IF('Indicator Date hidden'!AT151="x","x",AS$2-'Indicator Date hidden'!AT151)</f>
        <v>9</v>
      </c>
      <c r="AT150" s="125">
        <f>IF('Indicator Date hidden'!AU151="x","x",AT$2-'Indicator Date hidden'!AU151)</f>
        <v>0</v>
      </c>
      <c r="AU150" s="125">
        <f>IF('Indicator Date hidden'!AV151="x","x",AU$2-'Indicator Date hidden'!AV151)</f>
        <v>3</v>
      </c>
      <c r="AV150" s="125" t="str">
        <f>IF('Indicator Date hidden'!AW151="x","x",AV$2-'Indicator Date hidden'!AW151)</f>
        <v>x</v>
      </c>
      <c r="AW150" s="125">
        <f>IF('Indicator Date hidden'!AX151="x","x",AW$2-'Indicator Date hidden'!AX151)</f>
        <v>0</v>
      </c>
      <c r="AX150" s="125">
        <f>IF('Indicator Date hidden'!AY151="x","x",AX$2-'Indicator Date hidden'!AY151)</f>
        <v>0</v>
      </c>
      <c r="AY150" s="125">
        <f>IF('Indicator Date hidden'!AZ151="x","x",AY$2-'Indicator Date hidden'!AZ151)</f>
        <v>1</v>
      </c>
      <c r="AZ150" s="125">
        <f>IF('Indicator Date hidden'!BA151="x","x",AZ$2-'Indicator Date hidden'!BA151)</f>
        <v>7</v>
      </c>
      <c r="BA150" s="125">
        <f>IF('Indicator Date hidden'!BB151="x","x",BA$2-'Indicator Date hidden'!BB151)</f>
        <v>0</v>
      </c>
      <c r="BB150" s="125">
        <f>IF('Indicator Date hidden'!BC151="x","x",BB$2-'Indicator Date hidden'!BC151)</f>
        <v>0</v>
      </c>
      <c r="BC150" s="125">
        <f>IF('Indicator Date hidden'!BD151="x","x",BC$2-'Indicator Date hidden'!BD151)</f>
        <v>0</v>
      </c>
      <c r="BD150" s="125" t="str">
        <f>IF('Indicator Date hidden'!BE151="x","x",BD$2-'Indicator Date hidden'!BE151)</f>
        <v>x</v>
      </c>
      <c r="BE150" s="125">
        <f>IF('Indicator Date hidden'!BF151="x","x",BE$2-'Indicator Date hidden'!BF151)</f>
        <v>2</v>
      </c>
      <c r="BF150" s="125">
        <f>IF('Indicator Date hidden'!BG151="x","x",BF$2-'Indicator Date hidden'!BG151)</f>
        <v>0</v>
      </c>
      <c r="BG150" s="125">
        <f>IF('Indicator Date hidden'!BH151="x","x",BG$2-'Indicator Date hidden'!BH151)</f>
        <v>0</v>
      </c>
      <c r="BH150" s="125">
        <f>IF('Indicator Date hidden'!BI151="x","x",BH$2-'Indicator Date hidden'!BI151)</f>
        <v>0</v>
      </c>
      <c r="BI150" s="125" t="str">
        <f>IF('Indicator Date hidden'!BJ151="x","x",BI$2-'Indicator Date hidden'!BJ151)</f>
        <v>x</v>
      </c>
      <c r="BJ150" s="125">
        <f>IF('Indicator Date hidden'!BK151="x","x",BJ$2-'Indicator Date hidden'!BK151)</f>
        <v>1</v>
      </c>
      <c r="BK150" s="125">
        <f>IF('Indicator Date hidden'!BL151="x","x",BK$2-'Indicator Date hidden'!BL151)</f>
        <v>1</v>
      </c>
      <c r="BL150" s="125">
        <f>IF('Indicator Date hidden'!BM151="x","x",BL$2-'Indicator Date hidden'!BM151)</f>
        <v>0</v>
      </c>
      <c r="BM150" s="125">
        <f>IF('Indicator Date hidden'!BN151="x","x",BM$2-'Indicator Date hidden'!BN151)</f>
        <v>3</v>
      </c>
      <c r="BN150" s="125">
        <f>IF('Indicator Date hidden'!BO151="x","x",BN$2-'Indicator Date hidden'!BO151)</f>
        <v>2</v>
      </c>
      <c r="BO150" s="125">
        <f>IF('Indicator Date hidden'!BP151="x","x",BO$2-'Indicator Date hidden'!BP151)</f>
        <v>1</v>
      </c>
      <c r="BP150" s="125">
        <f>IF('Indicator Date hidden'!BQ151="x","x",BP$2-'Indicator Date hidden'!BQ151)</f>
        <v>0</v>
      </c>
      <c r="BQ150" s="125">
        <f>IF('Indicator Date hidden'!BR151="x","x",BQ$2-'Indicator Date hidden'!BR151)</f>
        <v>0</v>
      </c>
      <c r="BR150" s="125">
        <f>IF('Indicator Date hidden'!BS151="x","x",BR$2-'Indicator Date hidden'!BS151)</f>
        <v>0</v>
      </c>
      <c r="BS150" s="125">
        <f>IF('Indicator Date hidden'!BT151="x","x",BS$2-'Indicator Date hidden'!BT151)</f>
        <v>3</v>
      </c>
      <c r="BT150" s="125">
        <f>IF('Indicator Date hidden'!BU151="x","x",BT$2-'Indicator Date hidden'!BU151)</f>
        <v>0</v>
      </c>
      <c r="BU150" s="125">
        <f>IF('Indicator Date hidden'!BV151="x","x",BU$2-'Indicator Date hidden'!BV151)</f>
        <v>0</v>
      </c>
      <c r="BV150" s="125">
        <f>IF('Indicator Date hidden'!BW151="x","x",BV$2-'Indicator Date hidden'!BW151)</f>
        <v>0</v>
      </c>
      <c r="BW150" s="125">
        <f>IF('Indicator Date hidden'!BX151="x","x",BW$2-'Indicator Date hidden'!BX151)</f>
        <v>0</v>
      </c>
      <c r="BX150" s="125">
        <f>IF('Indicator Date hidden'!BY151="x","x",BX$2-'Indicator Date hidden'!BY151)</f>
        <v>2</v>
      </c>
      <c r="BY150" s="3">
        <f t="shared" si="20"/>
        <v>62</v>
      </c>
      <c r="BZ150" s="126">
        <f t="shared" si="21"/>
        <v>0.86111111111111116</v>
      </c>
      <c r="CA150" s="3">
        <f t="shared" si="22"/>
        <v>22</v>
      </c>
      <c r="CB150" s="126">
        <f t="shared" si="23"/>
        <v>1.9741774345812679</v>
      </c>
      <c r="CC150" s="129">
        <f t="shared" si="24"/>
        <v>0</v>
      </c>
    </row>
    <row r="151" spans="1:81" x14ac:dyDescent="0.3">
      <c r="A151" t="s">
        <v>275</v>
      </c>
      <c r="B151" s="125">
        <f>IF('Indicator Date hidden'!C152="x","x",B$2-'Indicator Date hidden'!C152)</f>
        <v>0</v>
      </c>
      <c r="C151" s="125">
        <f>IF('Indicator Date hidden'!D152="x","x",C$2-'Indicator Date hidden'!D152)</f>
        <v>0</v>
      </c>
      <c r="D151" s="125">
        <f>IF('Indicator Date hidden'!E152="x","x",D$2-'Indicator Date hidden'!E152)</f>
        <v>0</v>
      </c>
      <c r="E151" s="125">
        <f>IF('Indicator Date hidden'!F152="x","x",E$2-'Indicator Date hidden'!F152)</f>
        <v>0</v>
      </c>
      <c r="F151" s="125">
        <f>IF('Indicator Date hidden'!G152="x","x",F$2-'Indicator Date hidden'!G152)</f>
        <v>0</v>
      </c>
      <c r="G151" s="125">
        <f>IF('Indicator Date hidden'!H152="x","x",G$2-'Indicator Date hidden'!H152)</f>
        <v>0</v>
      </c>
      <c r="H151" s="125">
        <f>IF('Indicator Date hidden'!I152="x","x",H$2-'Indicator Date hidden'!I152)</f>
        <v>0</v>
      </c>
      <c r="I151" s="125">
        <f>IF('Indicator Date hidden'!J152="x","x",I$2-'Indicator Date hidden'!J152)</f>
        <v>0</v>
      </c>
      <c r="J151" s="125">
        <f>IF('Indicator Date hidden'!K152="x","x",J$2-'Indicator Date hidden'!K152)</f>
        <v>0</v>
      </c>
      <c r="K151" s="125">
        <f>IF('Indicator Date hidden'!L152="x","x",K$2-'Indicator Date hidden'!L152)</f>
        <v>0</v>
      </c>
      <c r="L151" s="125">
        <f>IF('Indicator Date hidden'!M152="x","x",L$2-'Indicator Date hidden'!M152)</f>
        <v>0</v>
      </c>
      <c r="M151" s="125">
        <f>IF('Indicator Date hidden'!N152="x","x",M$2-'Indicator Date hidden'!N152)</f>
        <v>0</v>
      </c>
      <c r="N151" s="125">
        <f>IF('Indicator Date hidden'!O152="x","x",N$2-'Indicator Date hidden'!O152)</f>
        <v>0</v>
      </c>
      <c r="O151" s="125">
        <f>IF('Indicator Date hidden'!P152="x","x",O$2-'Indicator Date hidden'!P152)</f>
        <v>0</v>
      </c>
      <c r="P151" s="125">
        <f>IF('Indicator Date hidden'!Q152="x","x",P$2-'Indicator Date hidden'!Q152)</f>
        <v>0</v>
      </c>
      <c r="Q151" s="125">
        <f>IF('Indicator Date hidden'!R152="x","x",Q$2-'Indicator Date hidden'!R152)</f>
        <v>0</v>
      </c>
      <c r="R151" s="125">
        <f>IF('Indicator Date hidden'!S152="x","x",R$2-'Indicator Date hidden'!S152)</f>
        <v>0</v>
      </c>
      <c r="S151" s="125">
        <f>IF('Indicator Date hidden'!T152="x","x",S$2-'Indicator Date hidden'!T152)</f>
        <v>0</v>
      </c>
      <c r="T151" s="125">
        <f>IF('Indicator Date hidden'!U152="x","x",T$2-'Indicator Date hidden'!U152)</f>
        <v>0</v>
      </c>
      <c r="U151" s="125">
        <f>IF('Indicator Date hidden'!V152="x","x",U$2-'Indicator Date hidden'!V152)</f>
        <v>0</v>
      </c>
      <c r="V151" s="125">
        <f>IF('Indicator Date hidden'!W152="x","x",V$2-'Indicator Date hidden'!W152)</f>
        <v>0</v>
      </c>
      <c r="W151" s="125">
        <f>IF('Indicator Date hidden'!X152="x","x",W$2-'Indicator Date hidden'!X152)</f>
        <v>0</v>
      </c>
      <c r="X151" s="125">
        <f>IF('Indicator Date hidden'!Y152="x","x",X$2-'Indicator Date hidden'!Y152)</f>
        <v>0</v>
      </c>
      <c r="Y151" s="125">
        <f>IF('Indicator Date hidden'!Z152="x","x",Y$2-'Indicator Date hidden'!Z152)</f>
        <v>0</v>
      </c>
      <c r="Z151" s="125" t="str">
        <f>IF('Indicator Date hidden'!AA152="x","x",Z$2-'Indicator Date hidden'!AA152)</f>
        <v>x</v>
      </c>
      <c r="AA151" s="125">
        <f>IF('Indicator Date hidden'!AB152="x","x",AA$2-'Indicator Date hidden'!AB152)</f>
        <v>0</v>
      </c>
      <c r="AB151" s="125" t="str">
        <f>IF('Indicator Date hidden'!AC152="x","x",AB$2-'Indicator Date hidden'!AC152)</f>
        <v>x</v>
      </c>
      <c r="AC151" s="125">
        <f>IF('Indicator Date hidden'!AD152="x","x",AC$2-'Indicator Date hidden'!AD152)</f>
        <v>0</v>
      </c>
      <c r="AD151" s="125">
        <f>IF('Indicator Date hidden'!AE152="x","x",AD$2-'Indicator Date hidden'!AE152)</f>
        <v>0</v>
      </c>
      <c r="AE151" s="125">
        <f>IF('Indicator Date hidden'!AF152="x","x",AE$2-'Indicator Date hidden'!AF152)</f>
        <v>1</v>
      </c>
      <c r="AF151" s="125">
        <f>IF('Indicator Date hidden'!AG152="x","x",AF$2-'Indicator Date hidden'!AG152)</f>
        <v>0</v>
      </c>
      <c r="AG151" s="125">
        <f>IF('Indicator Date hidden'!AH152="x","x",AG$2-'Indicator Date hidden'!AH152)</f>
        <v>0</v>
      </c>
      <c r="AH151" s="125">
        <f>IF('Indicator Date hidden'!AI152="x","x",AH$2-'Indicator Date hidden'!AI152)</f>
        <v>0</v>
      </c>
      <c r="AI151" s="125">
        <f>IF('Indicator Date hidden'!AJ152="x","x",AI$2-'Indicator Date hidden'!AJ152)</f>
        <v>1</v>
      </c>
      <c r="AJ151" s="125">
        <f>IF('Indicator Date hidden'!AK152="x","x",AJ$2-'Indicator Date hidden'!AK152)</f>
        <v>1</v>
      </c>
      <c r="AK151" s="125">
        <f>IF('Indicator Date hidden'!AL152="x","x",AK$2-'Indicator Date hidden'!AL152)</f>
        <v>1</v>
      </c>
      <c r="AL151" s="125" t="str">
        <f>IF('Indicator Date hidden'!AM152="x","x",AL$2-'Indicator Date hidden'!AM152)</f>
        <v>x</v>
      </c>
      <c r="AM151" s="125">
        <f>IF('Indicator Date hidden'!AN152="x","x",AM$2-'Indicator Date hidden'!AN152)</f>
        <v>1</v>
      </c>
      <c r="AN151" s="125">
        <f>IF('Indicator Date hidden'!AO152="x","x",AN$2-'Indicator Date hidden'!AO152)</f>
        <v>1</v>
      </c>
      <c r="AO151" s="125">
        <f>IF('Indicator Date hidden'!AP152="x","x",AO$2-'Indicator Date hidden'!AP152)</f>
        <v>1</v>
      </c>
      <c r="AP151" s="125" t="str">
        <f>IF('Indicator Date hidden'!AQ152="x","x",AP$2-'Indicator Date hidden'!AQ152)</f>
        <v>x</v>
      </c>
      <c r="AQ151" s="125">
        <f>IF('Indicator Date hidden'!AR152="x","x",AQ$2-'Indicator Date hidden'!AR152)</f>
        <v>0</v>
      </c>
      <c r="AR151" s="125">
        <f>IF('Indicator Date hidden'!AS152="x","x",AR$2-'Indicator Date hidden'!AS152)</f>
        <v>3</v>
      </c>
      <c r="AS151" s="125" t="str">
        <f>IF('Indicator Date hidden'!AT152="x","x",AS$2-'Indicator Date hidden'!AT152)</f>
        <v>x</v>
      </c>
      <c r="AT151" s="125">
        <f>IF('Indicator Date hidden'!AU152="x","x",AT$2-'Indicator Date hidden'!AU152)</f>
        <v>0</v>
      </c>
      <c r="AU151" s="125">
        <f>IF('Indicator Date hidden'!AV152="x","x",AU$2-'Indicator Date hidden'!AV152)</f>
        <v>1</v>
      </c>
      <c r="AV151" s="125" t="str">
        <f>IF('Indicator Date hidden'!AW152="x","x",AV$2-'Indicator Date hidden'!AW152)</f>
        <v>x</v>
      </c>
      <c r="AW151" s="125">
        <f>IF('Indicator Date hidden'!AX152="x","x",AW$2-'Indicator Date hidden'!AX152)</f>
        <v>0</v>
      </c>
      <c r="AX151" s="125">
        <f>IF('Indicator Date hidden'!AY152="x","x",AX$2-'Indicator Date hidden'!AY152)</f>
        <v>0</v>
      </c>
      <c r="AY151" s="125">
        <f>IF('Indicator Date hidden'!AZ152="x","x",AY$2-'Indicator Date hidden'!AZ152)</f>
        <v>1</v>
      </c>
      <c r="AZ151" s="125" t="str">
        <f>IF('Indicator Date hidden'!BA152="x","x",AZ$2-'Indicator Date hidden'!BA152)</f>
        <v>x</v>
      </c>
      <c r="BA151" s="125">
        <f>IF('Indicator Date hidden'!BB152="x","x",BA$2-'Indicator Date hidden'!BB152)</f>
        <v>0</v>
      </c>
      <c r="BB151" s="125">
        <f>IF('Indicator Date hidden'!BC152="x","x",BB$2-'Indicator Date hidden'!BC152)</f>
        <v>0</v>
      </c>
      <c r="BC151" s="125">
        <f>IF('Indicator Date hidden'!BD152="x","x",BC$2-'Indicator Date hidden'!BD152)</f>
        <v>0</v>
      </c>
      <c r="BD151" s="125" t="str">
        <f>IF('Indicator Date hidden'!BE152="x","x",BD$2-'Indicator Date hidden'!BE152)</f>
        <v>x</v>
      </c>
      <c r="BE151" s="125">
        <f>IF('Indicator Date hidden'!BF152="x","x",BE$2-'Indicator Date hidden'!BF152)</f>
        <v>2</v>
      </c>
      <c r="BF151" s="125">
        <f>IF('Indicator Date hidden'!BG152="x","x",BF$2-'Indicator Date hidden'!BG152)</f>
        <v>0</v>
      </c>
      <c r="BG151" s="125">
        <f>IF('Indicator Date hidden'!BH152="x","x",BG$2-'Indicator Date hidden'!BH152)</f>
        <v>0</v>
      </c>
      <c r="BH151" s="125">
        <f>IF('Indicator Date hidden'!BI152="x","x",BH$2-'Indicator Date hidden'!BI152)</f>
        <v>0</v>
      </c>
      <c r="BI151" s="125" t="str">
        <f>IF('Indicator Date hidden'!BJ152="x","x",BI$2-'Indicator Date hidden'!BJ152)</f>
        <v>x</v>
      </c>
      <c r="BJ151" s="125">
        <f>IF('Indicator Date hidden'!BK152="x","x",BJ$2-'Indicator Date hidden'!BK152)</f>
        <v>1</v>
      </c>
      <c r="BK151" s="125">
        <f>IF('Indicator Date hidden'!BL152="x","x",BK$2-'Indicator Date hidden'!BL152)</f>
        <v>1</v>
      </c>
      <c r="BL151" s="125">
        <f>IF('Indicator Date hidden'!BM152="x","x",BL$2-'Indicator Date hidden'!BM152)</f>
        <v>0</v>
      </c>
      <c r="BM151" s="125">
        <f>IF('Indicator Date hidden'!BN152="x","x",BM$2-'Indicator Date hidden'!BN152)</f>
        <v>3</v>
      </c>
      <c r="BN151" s="125">
        <f>IF('Indicator Date hidden'!BO152="x","x",BN$2-'Indicator Date hidden'!BO152)</f>
        <v>2</v>
      </c>
      <c r="BO151" s="125">
        <f>IF('Indicator Date hidden'!BP152="x","x",BO$2-'Indicator Date hidden'!BP152)</f>
        <v>1</v>
      </c>
      <c r="BP151" s="125">
        <f>IF('Indicator Date hidden'!BQ152="x","x",BP$2-'Indicator Date hidden'!BQ152)</f>
        <v>0</v>
      </c>
      <c r="BQ151" s="125">
        <f>IF('Indicator Date hidden'!BR152="x","x",BQ$2-'Indicator Date hidden'!BR152)</f>
        <v>0</v>
      </c>
      <c r="BR151" s="125">
        <f>IF('Indicator Date hidden'!BS152="x","x",BR$2-'Indicator Date hidden'!BS152)</f>
        <v>0</v>
      </c>
      <c r="BS151" s="125">
        <f>IF('Indicator Date hidden'!BT152="x","x",BS$2-'Indicator Date hidden'!BT152)</f>
        <v>2</v>
      </c>
      <c r="BT151" s="125">
        <f>IF('Indicator Date hidden'!BU152="x","x",BT$2-'Indicator Date hidden'!BU152)</f>
        <v>0</v>
      </c>
      <c r="BU151" s="125">
        <f>IF('Indicator Date hidden'!BV152="x","x",BU$2-'Indicator Date hidden'!BV152)</f>
        <v>0</v>
      </c>
      <c r="BV151" s="125">
        <f>IF('Indicator Date hidden'!BW152="x","x",BV$2-'Indicator Date hidden'!BW152)</f>
        <v>0</v>
      </c>
      <c r="BW151" s="125">
        <f>IF('Indicator Date hidden'!BX152="x","x",BW$2-'Indicator Date hidden'!BX152)</f>
        <v>0</v>
      </c>
      <c r="BX151" s="125">
        <f>IF('Indicator Date hidden'!BY152="x","x",BX$2-'Indicator Date hidden'!BY152)</f>
        <v>2</v>
      </c>
      <c r="BY151" s="3">
        <f t="shared" si="20"/>
        <v>26</v>
      </c>
      <c r="BZ151" s="126">
        <f t="shared" si="21"/>
        <v>0.39393939393939392</v>
      </c>
      <c r="CA151" s="3">
        <f t="shared" si="22"/>
        <v>18</v>
      </c>
      <c r="CB151" s="126">
        <f t="shared" si="23"/>
        <v>0.73605804857521939</v>
      </c>
      <c r="CC151" s="129">
        <f t="shared" si="24"/>
        <v>0</v>
      </c>
    </row>
    <row r="152" spans="1:81" x14ac:dyDescent="0.3">
      <c r="A152" t="s">
        <v>277</v>
      </c>
      <c r="B152" s="125">
        <f>IF('Indicator Date hidden'!C153="x","x",B$2-'Indicator Date hidden'!C153)</f>
        <v>0</v>
      </c>
      <c r="C152" s="125">
        <f>IF('Indicator Date hidden'!D153="x","x",C$2-'Indicator Date hidden'!D153)</f>
        <v>0</v>
      </c>
      <c r="D152" s="125">
        <f>IF('Indicator Date hidden'!E153="x","x",D$2-'Indicator Date hidden'!E153)</f>
        <v>0</v>
      </c>
      <c r="E152" s="125">
        <f>IF('Indicator Date hidden'!F153="x","x",E$2-'Indicator Date hidden'!F153)</f>
        <v>0</v>
      </c>
      <c r="F152" s="125">
        <f>IF('Indicator Date hidden'!G153="x","x",F$2-'Indicator Date hidden'!G153)</f>
        <v>0</v>
      </c>
      <c r="G152" s="125">
        <f>IF('Indicator Date hidden'!H153="x","x",G$2-'Indicator Date hidden'!H153)</f>
        <v>0</v>
      </c>
      <c r="H152" s="125">
        <f>IF('Indicator Date hidden'!I153="x","x",H$2-'Indicator Date hidden'!I153)</f>
        <v>0</v>
      </c>
      <c r="I152" s="125">
        <f>IF('Indicator Date hidden'!J153="x","x",I$2-'Indicator Date hidden'!J153)</f>
        <v>0</v>
      </c>
      <c r="J152" s="125">
        <f>IF('Indicator Date hidden'!K153="x","x",J$2-'Indicator Date hidden'!K153)</f>
        <v>0</v>
      </c>
      <c r="K152" s="125">
        <f>IF('Indicator Date hidden'!L153="x","x",K$2-'Indicator Date hidden'!L153)</f>
        <v>0</v>
      </c>
      <c r="L152" s="125">
        <f>IF('Indicator Date hidden'!M153="x","x",L$2-'Indicator Date hidden'!M153)</f>
        <v>0</v>
      </c>
      <c r="M152" s="125">
        <f>IF('Indicator Date hidden'!N153="x","x",M$2-'Indicator Date hidden'!N153)</f>
        <v>0</v>
      </c>
      <c r="N152" s="125">
        <f>IF('Indicator Date hidden'!O153="x","x",N$2-'Indicator Date hidden'!O153)</f>
        <v>0</v>
      </c>
      <c r="O152" s="125">
        <f>IF('Indicator Date hidden'!P153="x","x",O$2-'Indicator Date hidden'!P153)</f>
        <v>0</v>
      </c>
      <c r="P152" s="125">
        <f>IF('Indicator Date hidden'!Q153="x","x",P$2-'Indicator Date hidden'!Q153)</f>
        <v>0</v>
      </c>
      <c r="Q152" s="125">
        <f>IF('Indicator Date hidden'!R153="x","x",Q$2-'Indicator Date hidden'!R153)</f>
        <v>0</v>
      </c>
      <c r="R152" s="125">
        <f>IF('Indicator Date hidden'!S153="x","x",R$2-'Indicator Date hidden'!S153)</f>
        <v>0</v>
      </c>
      <c r="S152" s="125">
        <f>IF('Indicator Date hidden'!T153="x","x",S$2-'Indicator Date hidden'!T153)</f>
        <v>0</v>
      </c>
      <c r="T152" s="125">
        <f>IF('Indicator Date hidden'!U153="x","x",T$2-'Indicator Date hidden'!U153)</f>
        <v>0</v>
      </c>
      <c r="U152" s="125">
        <f>IF('Indicator Date hidden'!V153="x","x",U$2-'Indicator Date hidden'!V153)</f>
        <v>0</v>
      </c>
      <c r="V152" s="125">
        <f>IF('Indicator Date hidden'!W153="x","x",V$2-'Indicator Date hidden'!W153)</f>
        <v>0</v>
      </c>
      <c r="W152" s="125">
        <f>IF('Indicator Date hidden'!X153="x","x",W$2-'Indicator Date hidden'!X153)</f>
        <v>0</v>
      </c>
      <c r="X152" s="125">
        <f>IF('Indicator Date hidden'!Y153="x","x",X$2-'Indicator Date hidden'!Y153)</f>
        <v>0</v>
      </c>
      <c r="Y152" s="125">
        <f>IF('Indicator Date hidden'!Z153="x","x",Y$2-'Indicator Date hidden'!Z153)</f>
        <v>0</v>
      </c>
      <c r="Z152" s="125">
        <f>IF('Indicator Date hidden'!AA153="x","x",Z$2-'Indicator Date hidden'!AA153)</f>
        <v>0</v>
      </c>
      <c r="AA152" s="125">
        <f>IF('Indicator Date hidden'!AB153="x","x",AA$2-'Indicator Date hidden'!AB153)</f>
        <v>0</v>
      </c>
      <c r="AB152" s="125">
        <f>IF('Indicator Date hidden'!AC153="x","x",AB$2-'Indicator Date hidden'!AC153)</f>
        <v>0</v>
      </c>
      <c r="AC152" s="125">
        <f>IF('Indicator Date hidden'!AD153="x","x",AC$2-'Indicator Date hidden'!AD153)</f>
        <v>1</v>
      </c>
      <c r="AD152" s="125">
        <f>IF('Indicator Date hidden'!AE153="x","x",AD$2-'Indicator Date hidden'!AE153)</f>
        <v>0</v>
      </c>
      <c r="AE152" s="125">
        <f>IF('Indicator Date hidden'!AF153="x","x",AE$2-'Indicator Date hidden'!AF153)</f>
        <v>0</v>
      </c>
      <c r="AF152" s="125">
        <f>IF('Indicator Date hidden'!AG153="x","x",AF$2-'Indicator Date hidden'!AG153)</f>
        <v>0</v>
      </c>
      <c r="AG152" s="125">
        <f>IF('Indicator Date hidden'!AH153="x","x",AG$2-'Indicator Date hidden'!AH153)</f>
        <v>0</v>
      </c>
      <c r="AH152" s="125">
        <f>IF('Indicator Date hidden'!AI153="x","x",AH$2-'Indicator Date hidden'!AI153)</f>
        <v>0</v>
      </c>
      <c r="AI152" s="125">
        <f>IF('Indicator Date hidden'!AJ153="x","x",AI$2-'Indicator Date hidden'!AJ153)</f>
        <v>1</v>
      </c>
      <c r="AJ152" s="125">
        <f>IF('Indicator Date hidden'!AK153="x","x",AJ$2-'Indicator Date hidden'!AK153)</f>
        <v>1</v>
      </c>
      <c r="AK152" s="125">
        <f>IF('Indicator Date hidden'!AL153="x","x",AK$2-'Indicator Date hidden'!AL153)</f>
        <v>1</v>
      </c>
      <c r="AL152" s="125">
        <f>IF('Indicator Date hidden'!AM153="x","x",AL$2-'Indicator Date hidden'!AM153)</f>
        <v>2</v>
      </c>
      <c r="AM152" s="125">
        <f>IF('Indicator Date hidden'!AN153="x","x",AM$2-'Indicator Date hidden'!AN153)</f>
        <v>1</v>
      </c>
      <c r="AN152" s="125">
        <f>IF('Indicator Date hidden'!AO153="x","x",AN$2-'Indicator Date hidden'!AO153)</f>
        <v>1</v>
      </c>
      <c r="AO152" s="125">
        <f>IF('Indicator Date hidden'!AP153="x","x",AO$2-'Indicator Date hidden'!AP153)</f>
        <v>1</v>
      </c>
      <c r="AP152" s="125">
        <f>IF('Indicator Date hidden'!AQ153="x","x",AP$2-'Indicator Date hidden'!AQ153)</f>
        <v>1</v>
      </c>
      <c r="AQ152" s="125">
        <f>IF('Indicator Date hidden'!AR153="x","x",AQ$2-'Indicator Date hidden'!AR153)</f>
        <v>0</v>
      </c>
      <c r="AR152" s="125">
        <f>IF('Indicator Date hidden'!AS153="x","x",AR$2-'Indicator Date hidden'!AS153)</f>
        <v>3</v>
      </c>
      <c r="AS152" s="125">
        <f>IF('Indicator Date hidden'!AT153="x","x",AS$2-'Indicator Date hidden'!AT153)</f>
        <v>1</v>
      </c>
      <c r="AT152" s="125">
        <f>IF('Indicator Date hidden'!AU153="x","x",AT$2-'Indicator Date hidden'!AU153)</f>
        <v>0</v>
      </c>
      <c r="AU152" s="125">
        <f>IF('Indicator Date hidden'!AV153="x","x",AU$2-'Indicator Date hidden'!AV153)</f>
        <v>0</v>
      </c>
      <c r="AV152" s="125">
        <f>IF('Indicator Date hidden'!AW153="x","x",AV$2-'Indicator Date hidden'!AW153)</f>
        <v>0</v>
      </c>
      <c r="AW152" s="125">
        <f>IF('Indicator Date hidden'!AX153="x","x",AW$2-'Indicator Date hidden'!AX153)</f>
        <v>0</v>
      </c>
      <c r="AX152" s="125">
        <f>IF('Indicator Date hidden'!AY153="x","x",AX$2-'Indicator Date hidden'!AY153)</f>
        <v>0</v>
      </c>
      <c r="AY152" s="125">
        <f>IF('Indicator Date hidden'!AZ153="x","x",AY$2-'Indicator Date hidden'!AZ153)</f>
        <v>1</v>
      </c>
      <c r="AZ152" s="125">
        <f>IF('Indicator Date hidden'!BA153="x","x",AZ$2-'Indicator Date hidden'!BA153)</f>
        <v>6</v>
      </c>
      <c r="BA152" s="125">
        <f>IF('Indicator Date hidden'!BB153="x","x",BA$2-'Indicator Date hidden'!BB153)</f>
        <v>0</v>
      </c>
      <c r="BB152" s="125">
        <f>IF('Indicator Date hidden'!BC153="x","x",BB$2-'Indicator Date hidden'!BC153)</f>
        <v>0</v>
      </c>
      <c r="BC152" s="125">
        <f>IF('Indicator Date hidden'!BD153="x","x",BC$2-'Indicator Date hidden'!BD153)</f>
        <v>0</v>
      </c>
      <c r="BD152" s="125">
        <f>IF('Indicator Date hidden'!BE153="x","x",BD$2-'Indicator Date hidden'!BE153)</f>
        <v>2</v>
      </c>
      <c r="BE152" s="125">
        <f>IF('Indicator Date hidden'!BF153="x","x",BE$2-'Indicator Date hidden'!BF153)</f>
        <v>2</v>
      </c>
      <c r="BF152" s="125">
        <f>IF('Indicator Date hidden'!BG153="x","x",BF$2-'Indicator Date hidden'!BG153)</f>
        <v>0</v>
      </c>
      <c r="BG152" s="125">
        <f>IF('Indicator Date hidden'!BH153="x","x",BG$2-'Indicator Date hidden'!BH153)</f>
        <v>0</v>
      </c>
      <c r="BH152" s="125">
        <f>IF('Indicator Date hidden'!BI153="x","x",BH$2-'Indicator Date hidden'!BI153)</f>
        <v>0</v>
      </c>
      <c r="BI152" s="125">
        <f>IF('Indicator Date hidden'!BJ153="x","x",BI$2-'Indicator Date hidden'!BJ153)</f>
        <v>0</v>
      </c>
      <c r="BJ152" s="125">
        <f>IF('Indicator Date hidden'!BK153="x","x",BJ$2-'Indicator Date hidden'!BK153)</f>
        <v>1</v>
      </c>
      <c r="BK152" s="125">
        <f>IF('Indicator Date hidden'!BL153="x","x",BK$2-'Indicator Date hidden'!BL153)</f>
        <v>1</v>
      </c>
      <c r="BL152" s="125">
        <f>IF('Indicator Date hidden'!BM153="x","x",BL$2-'Indicator Date hidden'!BM153)</f>
        <v>0</v>
      </c>
      <c r="BM152" s="125">
        <f>IF('Indicator Date hidden'!BN153="x","x",BM$2-'Indicator Date hidden'!BN153)</f>
        <v>1</v>
      </c>
      <c r="BN152" s="125">
        <f>IF('Indicator Date hidden'!BO153="x","x",BN$2-'Indicator Date hidden'!BO153)</f>
        <v>2</v>
      </c>
      <c r="BO152" s="125">
        <f>IF('Indicator Date hidden'!BP153="x","x",BO$2-'Indicator Date hidden'!BP153)</f>
        <v>1</v>
      </c>
      <c r="BP152" s="125">
        <f>IF('Indicator Date hidden'!BQ153="x","x",BP$2-'Indicator Date hidden'!BQ153)</f>
        <v>0</v>
      </c>
      <c r="BQ152" s="125">
        <f>IF('Indicator Date hidden'!BR153="x","x",BQ$2-'Indicator Date hidden'!BR153)</f>
        <v>0</v>
      </c>
      <c r="BR152" s="125">
        <f>IF('Indicator Date hidden'!BS153="x","x",BR$2-'Indicator Date hidden'!BS153)</f>
        <v>0</v>
      </c>
      <c r="BS152" s="125">
        <f>IF('Indicator Date hidden'!BT153="x","x",BS$2-'Indicator Date hidden'!BT153)</f>
        <v>2</v>
      </c>
      <c r="BT152" s="125">
        <f>IF('Indicator Date hidden'!BU153="x","x",BT$2-'Indicator Date hidden'!BU153)</f>
        <v>0</v>
      </c>
      <c r="BU152" s="125">
        <f>IF('Indicator Date hidden'!BV153="x","x",BU$2-'Indicator Date hidden'!BV153)</f>
        <v>0</v>
      </c>
      <c r="BV152" s="125">
        <f>IF('Indicator Date hidden'!BW153="x","x",BV$2-'Indicator Date hidden'!BW153)</f>
        <v>0</v>
      </c>
      <c r="BW152" s="125">
        <f>IF('Indicator Date hidden'!BX153="x","x",BW$2-'Indicator Date hidden'!BX153)</f>
        <v>0</v>
      </c>
      <c r="BX152" s="125">
        <f>IF('Indicator Date hidden'!BY153="x","x",BX$2-'Indicator Date hidden'!BY153)</f>
        <v>2</v>
      </c>
      <c r="BY152" s="3">
        <f t="shared" si="20"/>
        <v>35</v>
      </c>
      <c r="BZ152" s="126">
        <f t="shared" si="21"/>
        <v>0.46666666666666667</v>
      </c>
      <c r="CA152" s="3">
        <f t="shared" si="22"/>
        <v>22</v>
      </c>
      <c r="CB152" s="126">
        <f t="shared" si="23"/>
        <v>0.94280904158206336</v>
      </c>
      <c r="CC152" s="129">
        <f t="shared" si="24"/>
        <v>0</v>
      </c>
    </row>
    <row r="153" spans="1:81" x14ac:dyDescent="0.3">
      <c r="A153" t="s">
        <v>279</v>
      </c>
      <c r="B153" s="125">
        <f>IF('Indicator Date hidden'!C154="x","x",B$2-'Indicator Date hidden'!C154)</f>
        <v>0</v>
      </c>
      <c r="C153" s="125">
        <f>IF('Indicator Date hidden'!D154="x","x",C$2-'Indicator Date hidden'!D154)</f>
        <v>0</v>
      </c>
      <c r="D153" s="125">
        <f>IF('Indicator Date hidden'!E154="x","x",D$2-'Indicator Date hidden'!E154)</f>
        <v>0</v>
      </c>
      <c r="E153" s="125">
        <f>IF('Indicator Date hidden'!F154="x","x",E$2-'Indicator Date hidden'!F154)</f>
        <v>0</v>
      </c>
      <c r="F153" s="125">
        <f>IF('Indicator Date hidden'!G154="x","x",F$2-'Indicator Date hidden'!G154)</f>
        <v>0</v>
      </c>
      <c r="G153" s="125">
        <f>IF('Indicator Date hidden'!H154="x","x",G$2-'Indicator Date hidden'!H154)</f>
        <v>0</v>
      </c>
      <c r="H153" s="125">
        <f>IF('Indicator Date hidden'!I154="x","x",H$2-'Indicator Date hidden'!I154)</f>
        <v>0</v>
      </c>
      <c r="I153" s="125">
        <f>IF('Indicator Date hidden'!J154="x","x",I$2-'Indicator Date hidden'!J154)</f>
        <v>0</v>
      </c>
      <c r="J153" s="125">
        <f>IF('Indicator Date hidden'!K154="x","x",J$2-'Indicator Date hidden'!K154)</f>
        <v>0</v>
      </c>
      <c r="K153" s="125">
        <f>IF('Indicator Date hidden'!L154="x","x",K$2-'Indicator Date hidden'!L154)</f>
        <v>0</v>
      </c>
      <c r="L153" s="125">
        <f>IF('Indicator Date hidden'!M154="x","x",L$2-'Indicator Date hidden'!M154)</f>
        <v>0</v>
      </c>
      <c r="M153" s="125">
        <f>IF('Indicator Date hidden'!N154="x","x",M$2-'Indicator Date hidden'!N154)</f>
        <v>0</v>
      </c>
      <c r="N153" s="125">
        <f>IF('Indicator Date hidden'!O154="x","x",N$2-'Indicator Date hidden'!O154)</f>
        <v>0</v>
      </c>
      <c r="O153" s="125">
        <f>IF('Indicator Date hidden'!P154="x","x",O$2-'Indicator Date hidden'!P154)</f>
        <v>0</v>
      </c>
      <c r="P153" s="125">
        <f>IF('Indicator Date hidden'!Q154="x","x",P$2-'Indicator Date hidden'!Q154)</f>
        <v>0</v>
      </c>
      <c r="Q153" s="125">
        <f>IF('Indicator Date hidden'!R154="x","x",Q$2-'Indicator Date hidden'!R154)</f>
        <v>0</v>
      </c>
      <c r="R153" s="125">
        <f>IF('Indicator Date hidden'!S154="x","x",R$2-'Indicator Date hidden'!S154)</f>
        <v>0</v>
      </c>
      <c r="S153" s="125">
        <f>IF('Indicator Date hidden'!T154="x","x",S$2-'Indicator Date hidden'!T154)</f>
        <v>0</v>
      </c>
      <c r="T153" s="125">
        <f>IF('Indicator Date hidden'!U154="x","x",T$2-'Indicator Date hidden'!U154)</f>
        <v>0</v>
      </c>
      <c r="U153" s="125">
        <f>IF('Indicator Date hidden'!V154="x","x",U$2-'Indicator Date hidden'!V154)</f>
        <v>0</v>
      </c>
      <c r="V153" s="125">
        <f>IF('Indicator Date hidden'!W154="x","x",V$2-'Indicator Date hidden'!W154)</f>
        <v>0</v>
      </c>
      <c r="W153" s="125">
        <f>IF('Indicator Date hidden'!X154="x","x",W$2-'Indicator Date hidden'!X154)</f>
        <v>0</v>
      </c>
      <c r="X153" s="125">
        <f>IF('Indicator Date hidden'!Y154="x","x",X$2-'Indicator Date hidden'!Y154)</f>
        <v>0</v>
      </c>
      <c r="Y153" s="125">
        <f>IF('Indicator Date hidden'!Z154="x","x",Y$2-'Indicator Date hidden'!Z154)</f>
        <v>0</v>
      </c>
      <c r="Z153" s="125">
        <f>IF('Indicator Date hidden'!AA154="x","x",Z$2-'Indicator Date hidden'!AA154)</f>
        <v>5</v>
      </c>
      <c r="AA153" s="125">
        <f>IF('Indicator Date hidden'!AB154="x","x",AA$2-'Indicator Date hidden'!AB154)</f>
        <v>0</v>
      </c>
      <c r="AB153" s="125">
        <f>IF('Indicator Date hidden'!AC154="x","x",AB$2-'Indicator Date hidden'!AC154)</f>
        <v>3</v>
      </c>
      <c r="AC153" s="125">
        <f>IF('Indicator Date hidden'!AD154="x","x",AC$2-'Indicator Date hidden'!AD154)</f>
        <v>0</v>
      </c>
      <c r="AD153" s="125">
        <f>IF('Indicator Date hidden'!AE154="x","x",AD$2-'Indicator Date hidden'!AE154)</f>
        <v>0</v>
      </c>
      <c r="AE153" s="125">
        <f>IF('Indicator Date hidden'!AF154="x","x",AE$2-'Indicator Date hidden'!AF154)</f>
        <v>0</v>
      </c>
      <c r="AF153" s="125">
        <f>IF('Indicator Date hidden'!AG154="x","x",AF$2-'Indicator Date hidden'!AG154)</f>
        <v>0</v>
      </c>
      <c r="AG153" s="125">
        <f>IF('Indicator Date hidden'!AH154="x","x",AG$2-'Indicator Date hidden'!AH154)</f>
        <v>0</v>
      </c>
      <c r="AH153" s="125">
        <f>IF('Indicator Date hidden'!AI154="x","x",AH$2-'Indicator Date hidden'!AI154)</f>
        <v>0</v>
      </c>
      <c r="AI153" s="125">
        <f>IF('Indicator Date hidden'!AJ154="x","x",AI$2-'Indicator Date hidden'!AJ154)</f>
        <v>1</v>
      </c>
      <c r="AJ153" s="125">
        <f>IF('Indicator Date hidden'!AK154="x","x",AJ$2-'Indicator Date hidden'!AK154)</f>
        <v>1</v>
      </c>
      <c r="AK153" s="125">
        <f>IF('Indicator Date hidden'!AL154="x","x",AK$2-'Indicator Date hidden'!AL154)</f>
        <v>1</v>
      </c>
      <c r="AL153" s="125">
        <f>IF('Indicator Date hidden'!AM154="x","x",AL$2-'Indicator Date hidden'!AM154)</f>
        <v>4</v>
      </c>
      <c r="AM153" s="125">
        <f>IF('Indicator Date hidden'!AN154="x","x",AM$2-'Indicator Date hidden'!AN154)</f>
        <v>1</v>
      </c>
      <c r="AN153" s="125">
        <f>IF('Indicator Date hidden'!AO154="x","x",AN$2-'Indicator Date hidden'!AO154)</f>
        <v>1</v>
      </c>
      <c r="AO153" s="125">
        <f>IF('Indicator Date hidden'!AP154="x","x",AO$2-'Indicator Date hidden'!AP154)</f>
        <v>1</v>
      </c>
      <c r="AP153" s="125">
        <f>IF('Indicator Date hidden'!AQ154="x","x",AP$2-'Indicator Date hidden'!AQ154)</f>
        <v>1</v>
      </c>
      <c r="AQ153" s="125">
        <f>IF('Indicator Date hidden'!AR154="x","x",AQ$2-'Indicator Date hidden'!AR154)</f>
        <v>0</v>
      </c>
      <c r="AR153" s="125">
        <f>IF('Indicator Date hidden'!AS154="x","x",AR$2-'Indicator Date hidden'!AS154)</f>
        <v>3</v>
      </c>
      <c r="AS153" s="125">
        <f>IF('Indicator Date hidden'!AT154="x","x",AS$2-'Indicator Date hidden'!AT154)</f>
        <v>3</v>
      </c>
      <c r="AT153" s="125">
        <f>IF('Indicator Date hidden'!AU154="x","x",AT$2-'Indicator Date hidden'!AU154)</f>
        <v>0</v>
      </c>
      <c r="AU153" s="125">
        <f>IF('Indicator Date hidden'!AV154="x","x",AU$2-'Indicator Date hidden'!AV154)</f>
        <v>0</v>
      </c>
      <c r="AV153" s="125">
        <f>IF('Indicator Date hidden'!AW154="x","x",AV$2-'Indicator Date hidden'!AW154)</f>
        <v>0</v>
      </c>
      <c r="AW153" s="125" t="str">
        <f>IF('Indicator Date hidden'!AX154="x","x",AW$2-'Indicator Date hidden'!AX154)</f>
        <v>x</v>
      </c>
      <c r="AX153" s="125">
        <f>IF('Indicator Date hidden'!AY154="x","x",AX$2-'Indicator Date hidden'!AY154)</f>
        <v>0</v>
      </c>
      <c r="AY153" s="125">
        <f>IF('Indicator Date hidden'!AZ154="x","x",AY$2-'Indicator Date hidden'!AZ154)</f>
        <v>1</v>
      </c>
      <c r="AZ153" s="125">
        <f>IF('Indicator Date hidden'!BA154="x","x",AZ$2-'Indicator Date hidden'!BA154)</f>
        <v>2</v>
      </c>
      <c r="BA153" s="125">
        <f>IF('Indicator Date hidden'!BB154="x","x",BA$2-'Indicator Date hidden'!BB154)</f>
        <v>0</v>
      </c>
      <c r="BB153" s="125">
        <f>IF('Indicator Date hidden'!BC154="x","x",BB$2-'Indicator Date hidden'!BC154)</f>
        <v>0</v>
      </c>
      <c r="BC153" s="125">
        <f>IF('Indicator Date hidden'!BD154="x","x",BC$2-'Indicator Date hidden'!BD154)</f>
        <v>0</v>
      </c>
      <c r="BD153" s="125" t="str">
        <f>IF('Indicator Date hidden'!BE154="x","x",BD$2-'Indicator Date hidden'!BE154)</f>
        <v>x</v>
      </c>
      <c r="BE153" s="125">
        <f>IF('Indicator Date hidden'!BF154="x","x",BE$2-'Indicator Date hidden'!BF154)</f>
        <v>2</v>
      </c>
      <c r="BF153" s="125">
        <f>IF('Indicator Date hidden'!BG154="x","x",BF$2-'Indicator Date hidden'!BG154)</f>
        <v>0</v>
      </c>
      <c r="BG153" s="125">
        <f>IF('Indicator Date hidden'!BH154="x","x",BG$2-'Indicator Date hidden'!BH154)</f>
        <v>0</v>
      </c>
      <c r="BH153" s="125">
        <f>IF('Indicator Date hidden'!BI154="x","x",BH$2-'Indicator Date hidden'!BI154)</f>
        <v>0</v>
      </c>
      <c r="BI153" s="125">
        <f>IF('Indicator Date hidden'!BJ154="x","x",BI$2-'Indicator Date hidden'!BJ154)</f>
        <v>0</v>
      </c>
      <c r="BJ153" s="125">
        <f>IF('Indicator Date hidden'!BK154="x","x",BJ$2-'Indicator Date hidden'!BK154)</f>
        <v>1</v>
      </c>
      <c r="BK153" s="125">
        <f>IF('Indicator Date hidden'!BL154="x","x",BK$2-'Indicator Date hidden'!BL154)</f>
        <v>1</v>
      </c>
      <c r="BL153" s="125">
        <f>IF('Indicator Date hidden'!BM154="x","x",BL$2-'Indicator Date hidden'!BM154)</f>
        <v>0</v>
      </c>
      <c r="BM153" s="125">
        <f>IF('Indicator Date hidden'!BN154="x","x",BM$2-'Indicator Date hidden'!BN154)</f>
        <v>2</v>
      </c>
      <c r="BN153" s="125">
        <f>IF('Indicator Date hidden'!BO154="x","x",BN$2-'Indicator Date hidden'!BO154)</f>
        <v>2</v>
      </c>
      <c r="BO153" s="125">
        <f>IF('Indicator Date hidden'!BP154="x","x",BO$2-'Indicator Date hidden'!BP154)</f>
        <v>1</v>
      </c>
      <c r="BP153" s="125">
        <f>IF('Indicator Date hidden'!BQ154="x","x",BP$2-'Indicator Date hidden'!BQ154)</f>
        <v>0</v>
      </c>
      <c r="BQ153" s="125">
        <f>IF('Indicator Date hidden'!BR154="x","x",BQ$2-'Indicator Date hidden'!BR154)</f>
        <v>0</v>
      </c>
      <c r="BR153" s="125">
        <f>IF('Indicator Date hidden'!BS154="x","x",BR$2-'Indicator Date hidden'!BS154)</f>
        <v>0</v>
      </c>
      <c r="BS153" s="125">
        <f>IF('Indicator Date hidden'!BT154="x","x",BS$2-'Indicator Date hidden'!BT154)</f>
        <v>2</v>
      </c>
      <c r="BT153" s="125">
        <f>IF('Indicator Date hidden'!BU154="x","x",BT$2-'Indicator Date hidden'!BU154)</f>
        <v>0</v>
      </c>
      <c r="BU153" s="125">
        <f>IF('Indicator Date hidden'!BV154="x","x",BU$2-'Indicator Date hidden'!BV154)</f>
        <v>0</v>
      </c>
      <c r="BV153" s="125" t="str">
        <f>IF('Indicator Date hidden'!BW154="x","x",BV$2-'Indicator Date hidden'!BW154)</f>
        <v>x</v>
      </c>
      <c r="BW153" s="125">
        <f>IF('Indicator Date hidden'!BX154="x","x",BW$2-'Indicator Date hidden'!BX154)</f>
        <v>0</v>
      </c>
      <c r="BX153" s="125">
        <f>IF('Indicator Date hidden'!BY154="x","x",BX$2-'Indicator Date hidden'!BY154)</f>
        <v>2</v>
      </c>
      <c r="BY153" s="3">
        <f t="shared" si="20"/>
        <v>41</v>
      </c>
      <c r="BZ153" s="126">
        <f t="shared" si="21"/>
        <v>0.56944444444444442</v>
      </c>
      <c r="CA153" s="3">
        <f t="shared" si="22"/>
        <v>22</v>
      </c>
      <c r="CB153" s="126">
        <f t="shared" si="23"/>
        <v>1.0518025386197323</v>
      </c>
      <c r="CC153" s="129">
        <f t="shared" si="24"/>
        <v>0</v>
      </c>
    </row>
    <row r="154" spans="1:81" x14ac:dyDescent="0.3">
      <c r="A154" t="s">
        <v>281</v>
      </c>
      <c r="B154" s="125">
        <f>IF('Indicator Date hidden'!C155="x","x",B$2-'Indicator Date hidden'!C155)</f>
        <v>0</v>
      </c>
      <c r="C154" s="125">
        <f>IF('Indicator Date hidden'!D155="x","x",C$2-'Indicator Date hidden'!D155)</f>
        <v>0</v>
      </c>
      <c r="D154" s="125">
        <f>IF('Indicator Date hidden'!E155="x","x",D$2-'Indicator Date hidden'!E155)</f>
        <v>0</v>
      </c>
      <c r="E154" s="125">
        <f>IF('Indicator Date hidden'!F155="x","x",E$2-'Indicator Date hidden'!F155)</f>
        <v>0</v>
      </c>
      <c r="F154" s="125">
        <f>IF('Indicator Date hidden'!G155="x","x",F$2-'Indicator Date hidden'!G155)</f>
        <v>0</v>
      </c>
      <c r="G154" s="125">
        <f>IF('Indicator Date hidden'!H155="x","x",G$2-'Indicator Date hidden'!H155)</f>
        <v>0</v>
      </c>
      <c r="H154" s="125">
        <f>IF('Indicator Date hidden'!I155="x","x",H$2-'Indicator Date hidden'!I155)</f>
        <v>0</v>
      </c>
      <c r="I154" s="125">
        <f>IF('Indicator Date hidden'!J155="x","x",I$2-'Indicator Date hidden'!J155)</f>
        <v>0</v>
      </c>
      <c r="J154" s="125">
        <f>IF('Indicator Date hidden'!K155="x","x",J$2-'Indicator Date hidden'!K155)</f>
        <v>0</v>
      </c>
      <c r="K154" s="125">
        <f>IF('Indicator Date hidden'!L155="x","x",K$2-'Indicator Date hidden'!L155)</f>
        <v>0</v>
      </c>
      <c r="L154" s="125">
        <f>IF('Indicator Date hidden'!M155="x","x",L$2-'Indicator Date hidden'!M155)</f>
        <v>0</v>
      </c>
      <c r="M154" s="125">
        <f>IF('Indicator Date hidden'!N155="x","x",M$2-'Indicator Date hidden'!N155)</f>
        <v>0</v>
      </c>
      <c r="N154" s="125">
        <f>IF('Indicator Date hidden'!O155="x","x",N$2-'Indicator Date hidden'!O155)</f>
        <v>0</v>
      </c>
      <c r="O154" s="125">
        <f>IF('Indicator Date hidden'!P155="x","x",O$2-'Indicator Date hidden'!P155)</f>
        <v>0</v>
      </c>
      <c r="P154" s="125">
        <f>IF('Indicator Date hidden'!Q155="x","x",P$2-'Indicator Date hidden'!Q155)</f>
        <v>0</v>
      </c>
      <c r="Q154" s="125">
        <f>IF('Indicator Date hidden'!R155="x","x",Q$2-'Indicator Date hidden'!R155)</f>
        <v>0</v>
      </c>
      <c r="R154" s="125">
        <f>IF('Indicator Date hidden'!S155="x","x",R$2-'Indicator Date hidden'!S155)</f>
        <v>0</v>
      </c>
      <c r="S154" s="125">
        <f>IF('Indicator Date hidden'!T155="x","x",S$2-'Indicator Date hidden'!T155)</f>
        <v>0</v>
      </c>
      <c r="T154" s="125">
        <f>IF('Indicator Date hidden'!U155="x","x",T$2-'Indicator Date hidden'!U155)</f>
        <v>0</v>
      </c>
      <c r="U154" s="125">
        <f>IF('Indicator Date hidden'!V155="x","x",U$2-'Indicator Date hidden'!V155)</f>
        <v>0</v>
      </c>
      <c r="V154" s="125">
        <f>IF('Indicator Date hidden'!W155="x","x",V$2-'Indicator Date hidden'!W155)</f>
        <v>0</v>
      </c>
      <c r="W154" s="125">
        <f>IF('Indicator Date hidden'!X155="x","x",W$2-'Indicator Date hidden'!X155)</f>
        <v>0</v>
      </c>
      <c r="X154" s="125">
        <f>IF('Indicator Date hidden'!Y155="x","x",X$2-'Indicator Date hidden'!Y155)</f>
        <v>0</v>
      </c>
      <c r="Y154" s="125">
        <f>IF('Indicator Date hidden'!Z155="x","x",Y$2-'Indicator Date hidden'!Z155)</f>
        <v>0</v>
      </c>
      <c r="Z154" s="125" t="str">
        <f>IF('Indicator Date hidden'!AA155="x","x",Z$2-'Indicator Date hidden'!AA155)</f>
        <v>x</v>
      </c>
      <c r="AA154" s="125">
        <f>IF('Indicator Date hidden'!AB155="x","x",AA$2-'Indicator Date hidden'!AB155)</f>
        <v>0</v>
      </c>
      <c r="AB154" s="125" t="str">
        <f>IF('Indicator Date hidden'!AC155="x","x",AB$2-'Indicator Date hidden'!AC155)</f>
        <v>x</v>
      </c>
      <c r="AC154" s="125">
        <f>IF('Indicator Date hidden'!AD155="x","x",AC$2-'Indicator Date hidden'!AD155)</f>
        <v>4</v>
      </c>
      <c r="AD154" s="125">
        <f>IF('Indicator Date hidden'!AE155="x","x",AD$2-'Indicator Date hidden'!AE155)</f>
        <v>0</v>
      </c>
      <c r="AE154" s="125" t="str">
        <f>IF('Indicator Date hidden'!AF155="x","x",AE$2-'Indicator Date hidden'!AF155)</f>
        <v>x</v>
      </c>
      <c r="AF154" s="125">
        <f>IF('Indicator Date hidden'!AG155="x","x",AF$2-'Indicator Date hidden'!AG155)</f>
        <v>0</v>
      </c>
      <c r="AG154" s="125">
        <f>IF('Indicator Date hidden'!AH155="x","x",AG$2-'Indicator Date hidden'!AH155)</f>
        <v>0</v>
      </c>
      <c r="AH154" s="125">
        <f>IF('Indicator Date hidden'!AI155="x","x",AH$2-'Indicator Date hidden'!AI155)</f>
        <v>0</v>
      </c>
      <c r="AI154" s="125">
        <f>IF('Indicator Date hidden'!AJ155="x","x",AI$2-'Indicator Date hidden'!AJ155)</f>
        <v>1</v>
      </c>
      <c r="AJ154" s="125">
        <f>IF('Indicator Date hidden'!AK155="x","x",AJ$2-'Indicator Date hidden'!AK155)</f>
        <v>1</v>
      </c>
      <c r="AK154" s="125">
        <f>IF('Indicator Date hidden'!AL155="x","x",AK$2-'Indicator Date hidden'!AL155)</f>
        <v>1</v>
      </c>
      <c r="AL154" s="125" t="str">
        <f>IF('Indicator Date hidden'!AM155="x","x",AL$2-'Indicator Date hidden'!AM155)</f>
        <v>x</v>
      </c>
      <c r="AM154" s="125">
        <f>IF('Indicator Date hidden'!AN155="x","x",AM$2-'Indicator Date hidden'!AN155)</f>
        <v>1</v>
      </c>
      <c r="AN154" s="125">
        <f>IF('Indicator Date hidden'!AO155="x","x",AN$2-'Indicator Date hidden'!AO155)</f>
        <v>1</v>
      </c>
      <c r="AO154" s="125">
        <f>IF('Indicator Date hidden'!AP155="x","x",AO$2-'Indicator Date hidden'!AP155)</f>
        <v>1</v>
      </c>
      <c r="AP154" s="125">
        <f>IF('Indicator Date hidden'!AQ155="x","x",AP$2-'Indicator Date hidden'!AQ155)</f>
        <v>1</v>
      </c>
      <c r="AQ154" s="125">
        <f>IF('Indicator Date hidden'!AR155="x","x",AQ$2-'Indicator Date hidden'!AR155)</f>
        <v>0</v>
      </c>
      <c r="AR154" s="125">
        <f>IF('Indicator Date hidden'!AS155="x","x",AR$2-'Indicator Date hidden'!AS155)</f>
        <v>3</v>
      </c>
      <c r="AS154" s="125">
        <f>IF('Indicator Date hidden'!AT155="x","x",AS$2-'Indicator Date hidden'!AT155)</f>
        <v>5</v>
      </c>
      <c r="AT154" s="125">
        <f>IF('Indicator Date hidden'!AU155="x","x",AT$2-'Indicator Date hidden'!AU155)</f>
        <v>0</v>
      </c>
      <c r="AU154" s="125" t="str">
        <f>IF('Indicator Date hidden'!AV155="x","x",AU$2-'Indicator Date hidden'!AV155)</f>
        <v>x</v>
      </c>
      <c r="AV154" s="125" t="str">
        <f>IF('Indicator Date hidden'!AW155="x","x",AV$2-'Indicator Date hidden'!AW155)</f>
        <v>x</v>
      </c>
      <c r="AW154" s="125" t="str">
        <f>IF('Indicator Date hidden'!AX155="x","x",AW$2-'Indicator Date hidden'!AX155)</f>
        <v>x</v>
      </c>
      <c r="AX154" s="125">
        <f>IF('Indicator Date hidden'!AY155="x","x",AX$2-'Indicator Date hidden'!AY155)</f>
        <v>0</v>
      </c>
      <c r="AY154" s="125" t="str">
        <f>IF('Indicator Date hidden'!AZ155="x","x",AY$2-'Indicator Date hidden'!AZ155)</f>
        <v>x</v>
      </c>
      <c r="AZ154" s="125">
        <f>IF('Indicator Date hidden'!BA155="x","x",AZ$2-'Indicator Date hidden'!BA155)</f>
        <v>4</v>
      </c>
      <c r="BA154" s="125">
        <f>IF('Indicator Date hidden'!BB155="x","x",BA$2-'Indicator Date hidden'!BB155)</f>
        <v>0</v>
      </c>
      <c r="BB154" s="125">
        <f>IF('Indicator Date hidden'!BC155="x","x",BB$2-'Indicator Date hidden'!BC155)</f>
        <v>0</v>
      </c>
      <c r="BC154" s="125">
        <f>IF('Indicator Date hidden'!BD155="x","x",BC$2-'Indicator Date hidden'!BD155)</f>
        <v>0</v>
      </c>
      <c r="BD154" s="125" t="str">
        <f>IF('Indicator Date hidden'!BE155="x","x",BD$2-'Indicator Date hidden'!BE155)</f>
        <v>x</v>
      </c>
      <c r="BE154" s="125">
        <f>IF('Indicator Date hidden'!BF155="x","x",BE$2-'Indicator Date hidden'!BF155)</f>
        <v>2</v>
      </c>
      <c r="BF154" s="125">
        <f>IF('Indicator Date hidden'!BG155="x","x",BF$2-'Indicator Date hidden'!BG155)</f>
        <v>0</v>
      </c>
      <c r="BG154" s="125">
        <f>IF('Indicator Date hidden'!BH155="x","x",BG$2-'Indicator Date hidden'!BH155)</f>
        <v>0</v>
      </c>
      <c r="BH154" s="125">
        <f>IF('Indicator Date hidden'!BI155="x","x",BH$2-'Indicator Date hidden'!BI155)</f>
        <v>0</v>
      </c>
      <c r="BI154" s="125">
        <f>IF('Indicator Date hidden'!BJ155="x","x",BI$2-'Indicator Date hidden'!BJ155)</f>
        <v>0</v>
      </c>
      <c r="BJ154" s="125">
        <f>IF('Indicator Date hidden'!BK155="x","x",BJ$2-'Indicator Date hidden'!BK155)</f>
        <v>1</v>
      </c>
      <c r="BK154" s="125">
        <f>IF('Indicator Date hidden'!BL155="x","x",BK$2-'Indicator Date hidden'!BL155)</f>
        <v>1</v>
      </c>
      <c r="BL154" s="125">
        <f>IF('Indicator Date hidden'!BM155="x","x",BL$2-'Indicator Date hidden'!BM155)</f>
        <v>0</v>
      </c>
      <c r="BM154" s="125">
        <f>IF('Indicator Date hidden'!BN155="x","x",BM$2-'Indicator Date hidden'!BN155)</f>
        <v>3</v>
      </c>
      <c r="BN154" s="125">
        <f>IF('Indicator Date hidden'!BO155="x","x",BN$2-'Indicator Date hidden'!BO155)</f>
        <v>2</v>
      </c>
      <c r="BO154" s="125">
        <f>IF('Indicator Date hidden'!BP155="x","x",BO$2-'Indicator Date hidden'!BP155)</f>
        <v>1</v>
      </c>
      <c r="BP154" s="125">
        <f>IF('Indicator Date hidden'!BQ155="x","x",BP$2-'Indicator Date hidden'!BQ155)</f>
        <v>0</v>
      </c>
      <c r="BQ154" s="125">
        <f>IF('Indicator Date hidden'!BR155="x","x",BQ$2-'Indicator Date hidden'!BR155)</f>
        <v>0</v>
      </c>
      <c r="BR154" s="125">
        <f>IF('Indicator Date hidden'!BS155="x","x",BR$2-'Indicator Date hidden'!BS155)</f>
        <v>0</v>
      </c>
      <c r="BS154" s="125">
        <f>IF('Indicator Date hidden'!BT155="x","x",BS$2-'Indicator Date hidden'!BT155)</f>
        <v>2</v>
      </c>
      <c r="BT154" s="125">
        <f>IF('Indicator Date hidden'!BU155="x","x",BT$2-'Indicator Date hidden'!BU155)</f>
        <v>0</v>
      </c>
      <c r="BU154" s="125">
        <f>IF('Indicator Date hidden'!BV155="x","x",BU$2-'Indicator Date hidden'!BV155)</f>
        <v>0</v>
      </c>
      <c r="BV154" s="125" t="str">
        <f>IF('Indicator Date hidden'!BW155="x","x",BV$2-'Indicator Date hidden'!BW155)</f>
        <v>x</v>
      </c>
      <c r="BW154" s="125">
        <f>IF('Indicator Date hidden'!BX155="x","x",BW$2-'Indicator Date hidden'!BX155)</f>
        <v>0</v>
      </c>
      <c r="BX154" s="125" t="str">
        <f>IF('Indicator Date hidden'!BY155="x","x",BX$2-'Indicator Date hidden'!BY155)</f>
        <v>x</v>
      </c>
      <c r="BY154" s="3">
        <f t="shared" si="20"/>
        <v>35</v>
      </c>
      <c r="BZ154" s="126">
        <f t="shared" si="21"/>
        <v>0.546875</v>
      </c>
      <c r="CA154" s="3">
        <f t="shared" si="22"/>
        <v>18</v>
      </c>
      <c r="CB154" s="126">
        <f t="shared" si="23"/>
        <v>1.1029744939820685</v>
      </c>
      <c r="CC154" s="129">
        <f t="shared" si="24"/>
        <v>0</v>
      </c>
    </row>
    <row r="155" spans="1:81" x14ac:dyDescent="0.3">
      <c r="A155" t="s">
        <v>283</v>
      </c>
      <c r="B155" s="125">
        <f>IF('Indicator Date hidden'!C156="x","x",B$2-'Indicator Date hidden'!C156)</f>
        <v>0</v>
      </c>
      <c r="C155" s="125">
        <f>IF('Indicator Date hidden'!D156="x","x",C$2-'Indicator Date hidden'!D156)</f>
        <v>0</v>
      </c>
      <c r="D155" s="125">
        <f>IF('Indicator Date hidden'!E156="x","x",D$2-'Indicator Date hidden'!E156)</f>
        <v>0</v>
      </c>
      <c r="E155" s="125">
        <f>IF('Indicator Date hidden'!F156="x","x",E$2-'Indicator Date hidden'!F156)</f>
        <v>0</v>
      </c>
      <c r="F155" s="125">
        <f>IF('Indicator Date hidden'!G156="x","x",F$2-'Indicator Date hidden'!G156)</f>
        <v>0</v>
      </c>
      <c r="G155" s="125">
        <f>IF('Indicator Date hidden'!H156="x","x",G$2-'Indicator Date hidden'!H156)</f>
        <v>0</v>
      </c>
      <c r="H155" s="125">
        <f>IF('Indicator Date hidden'!I156="x","x",H$2-'Indicator Date hidden'!I156)</f>
        <v>0</v>
      </c>
      <c r="I155" s="125">
        <f>IF('Indicator Date hidden'!J156="x","x",I$2-'Indicator Date hidden'!J156)</f>
        <v>0</v>
      </c>
      <c r="J155" s="125">
        <f>IF('Indicator Date hidden'!K156="x","x",J$2-'Indicator Date hidden'!K156)</f>
        <v>0</v>
      </c>
      <c r="K155" s="125">
        <f>IF('Indicator Date hidden'!L156="x","x",K$2-'Indicator Date hidden'!L156)</f>
        <v>0</v>
      </c>
      <c r="L155" s="125">
        <f>IF('Indicator Date hidden'!M156="x","x",L$2-'Indicator Date hidden'!M156)</f>
        <v>0</v>
      </c>
      <c r="M155" s="125">
        <f>IF('Indicator Date hidden'!N156="x","x",M$2-'Indicator Date hidden'!N156)</f>
        <v>0</v>
      </c>
      <c r="N155" s="125">
        <f>IF('Indicator Date hidden'!O156="x","x",N$2-'Indicator Date hidden'!O156)</f>
        <v>0</v>
      </c>
      <c r="O155" s="125">
        <f>IF('Indicator Date hidden'!P156="x","x",O$2-'Indicator Date hidden'!P156)</f>
        <v>0</v>
      </c>
      <c r="P155" s="125">
        <f>IF('Indicator Date hidden'!Q156="x","x",P$2-'Indicator Date hidden'!Q156)</f>
        <v>0</v>
      </c>
      <c r="Q155" s="125">
        <f>IF('Indicator Date hidden'!R156="x","x",Q$2-'Indicator Date hidden'!R156)</f>
        <v>0</v>
      </c>
      <c r="R155" s="125">
        <f>IF('Indicator Date hidden'!S156="x","x",R$2-'Indicator Date hidden'!S156)</f>
        <v>0</v>
      </c>
      <c r="S155" s="125">
        <f>IF('Indicator Date hidden'!T156="x","x",S$2-'Indicator Date hidden'!T156)</f>
        <v>0</v>
      </c>
      <c r="T155" s="125">
        <f>IF('Indicator Date hidden'!U156="x","x",T$2-'Indicator Date hidden'!U156)</f>
        <v>0</v>
      </c>
      <c r="U155" s="125">
        <f>IF('Indicator Date hidden'!V156="x","x",U$2-'Indicator Date hidden'!V156)</f>
        <v>0</v>
      </c>
      <c r="V155" s="125">
        <f>IF('Indicator Date hidden'!W156="x","x",V$2-'Indicator Date hidden'!W156)</f>
        <v>0</v>
      </c>
      <c r="W155" s="125">
        <f>IF('Indicator Date hidden'!X156="x","x",W$2-'Indicator Date hidden'!X156)</f>
        <v>0</v>
      </c>
      <c r="X155" s="125">
        <f>IF('Indicator Date hidden'!Y156="x","x",X$2-'Indicator Date hidden'!Y156)</f>
        <v>0</v>
      </c>
      <c r="Y155" s="125">
        <f>IF('Indicator Date hidden'!Z156="x","x",Y$2-'Indicator Date hidden'!Z156)</f>
        <v>0</v>
      </c>
      <c r="Z155" s="125">
        <f>IF('Indicator Date hidden'!AA156="x","x",Z$2-'Indicator Date hidden'!AA156)</f>
        <v>3</v>
      </c>
      <c r="AA155" s="125">
        <f>IF('Indicator Date hidden'!AB156="x","x",AA$2-'Indicator Date hidden'!AB156)</f>
        <v>0</v>
      </c>
      <c r="AB155" s="125">
        <f>IF('Indicator Date hidden'!AC156="x","x",AB$2-'Indicator Date hidden'!AC156)</f>
        <v>0</v>
      </c>
      <c r="AC155" s="125">
        <f>IF('Indicator Date hidden'!AD156="x","x",AC$2-'Indicator Date hidden'!AD156)</f>
        <v>3</v>
      </c>
      <c r="AD155" s="125">
        <f>IF('Indicator Date hidden'!AE156="x","x",AD$2-'Indicator Date hidden'!AE156)</f>
        <v>0</v>
      </c>
      <c r="AE155" s="125">
        <f>IF('Indicator Date hidden'!AF156="x","x",AE$2-'Indicator Date hidden'!AF156)</f>
        <v>0</v>
      </c>
      <c r="AF155" s="125">
        <f>IF('Indicator Date hidden'!AG156="x","x",AF$2-'Indicator Date hidden'!AG156)</f>
        <v>0</v>
      </c>
      <c r="AG155" s="125">
        <f>IF('Indicator Date hidden'!AH156="x","x",AG$2-'Indicator Date hidden'!AH156)</f>
        <v>0</v>
      </c>
      <c r="AH155" s="125">
        <f>IF('Indicator Date hidden'!AI156="x","x",AH$2-'Indicator Date hidden'!AI156)</f>
        <v>0</v>
      </c>
      <c r="AI155" s="125">
        <f>IF('Indicator Date hidden'!AJ156="x","x",AI$2-'Indicator Date hidden'!AJ156)</f>
        <v>1</v>
      </c>
      <c r="AJ155" s="125">
        <f>IF('Indicator Date hidden'!AK156="x","x",AJ$2-'Indicator Date hidden'!AK156)</f>
        <v>1</v>
      </c>
      <c r="AK155" s="125">
        <f>IF('Indicator Date hidden'!AL156="x","x",AK$2-'Indicator Date hidden'!AL156)</f>
        <v>1</v>
      </c>
      <c r="AL155" s="125">
        <f>IF('Indicator Date hidden'!AM156="x","x",AL$2-'Indicator Date hidden'!AM156)</f>
        <v>5</v>
      </c>
      <c r="AM155" s="125">
        <f>IF('Indicator Date hidden'!AN156="x","x",AM$2-'Indicator Date hidden'!AN156)</f>
        <v>1</v>
      </c>
      <c r="AN155" s="125">
        <f>IF('Indicator Date hidden'!AO156="x","x",AN$2-'Indicator Date hidden'!AO156)</f>
        <v>1</v>
      </c>
      <c r="AO155" s="125">
        <f>IF('Indicator Date hidden'!AP156="x","x",AO$2-'Indicator Date hidden'!AP156)</f>
        <v>1</v>
      </c>
      <c r="AP155" s="125">
        <f>IF('Indicator Date hidden'!AQ156="x","x",AP$2-'Indicator Date hidden'!AQ156)</f>
        <v>1</v>
      </c>
      <c r="AQ155" s="125">
        <f>IF('Indicator Date hidden'!AR156="x","x",AQ$2-'Indicator Date hidden'!AR156)</f>
        <v>0</v>
      </c>
      <c r="AR155" s="125">
        <f>IF('Indicator Date hidden'!AS156="x","x",AR$2-'Indicator Date hidden'!AS156)</f>
        <v>3</v>
      </c>
      <c r="AS155" s="125">
        <f>IF('Indicator Date hidden'!AT156="x","x",AS$2-'Indicator Date hidden'!AT156)</f>
        <v>4</v>
      </c>
      <c r="AT155" s="125">
        <f>IF('Indicator Date hidden'!AU156="x","x",AT$2-'Indicator Date hidden'!AU156)</f>
        <v>0</v>
      </c>
      <c r="AU155" s="125">
        <f>IF('Indicator Date hidden'!AV156="x","x",AU$2-'Indicator Date hidden'!AV156)</f>
        <v>0</v>
      </c>
      <c r="AV155" s="125">
        <f>IF('Indicator Date hidden'!AW156="x","x",AV$2-'Indicator Date hidden'!AW156)</f>
        <v>0</v>
      </c>
      <c r="AW155" s="125">
        <f>IF('Indicator Date hidden'!AX156="x","x",AW$2-'Indicator Date hidden'!AX156)</f>
        <v>0</v>
      </c>
      <c r="AX155" s="125">
        <f>IF('Indicator Date hidden'!AY156="x","x",AX$2-'Indicator Date hidden'!AY156)</f>
        <v>0</v>
      </c>
      <c r="AY155" s="125">
        <f>IF('Indicator Date hidden'!AZ156="x","x",AY$2-'Indicator Date hidden'!AZ156)</f>
        <v>1</v>
      </c>
      <c r="AZ155" s="125">
        <f>IF('Indicator Date hidden'!BA156="x","x",AZ$2-'Indicator Date hidden'!BA156)</f>
        <v>6</v>
      </c>
      <c r="BA155" s="125">
        <f>IF('Indicator Date hidden'!BB156="x","x",BA$2-'Indicator Date hidden'!BB156)</f>
        <v>0</v>
      </c>
      <c r="BB155" s="125">
        <f>IF('Indicator Date hidden'!BC156="x","x",BB$2-'Indicator Date hidden'!BC156)</f>
        <v>0</v>
      </c>
      <c r="BC155" s="125">
        <f>IF('Indicator Date hidden'!BD156="x","x",BC$2-'Indicator Date hidden'!BD156)</f>
        <v>0</v>
      </c>
      <c r="BD155" s="125" t="str">
        <f>IF('Indicator Date hidden'!BE156="x","x",BD$2-'Indicator Date hidden'!BE156)</f>
        <v>x</v>
      </c>
      <c r="BE155" s="125">
        <f>IF('Indicator Date hidden'!BF156="x","x",BE$2-'Indicator Date hidden'!BF156)</f>
        <v>2</v>
      </c>
      <c r="BF155" s="125">
        <f>IF('Indicator Date hidden'!BG156="x","x",BF$2-'Indicator Date hidden'!BG156)</f>
        <v>0</v>
      </c>
      <c r="BG155" s="125">
        <f>IF('Indicator Date hidden'!BH156="x","x",BG$2-'Indicator Date hidden'!BH156)</f>
        <v>0</v>
      </c>
      <c r="BH155" s="125">
        <f>IF('Indicator Date hidden'!BI156="x","x",BH$2-'Indicator Date hidden'!BI156)</f>
        <v>0</v>
      </c>
      <c r="BI155" s="125">
        <f>IF('Indicator Date hidden'!BJ156="x","x",BI$2-'Indicator Date hidden'!BJ156)</f>
        <v>2</v>
      </c>
      <c r="BJ155" s="125">
        <f>IF('Indicator Date hidden'!BK156="x","x",BJ$2-'Indicator Date hidden'!BK156)</f>
        <v>1</v>
      </c>
      <c r="BK155" s="125">
        <f>IF('Indicator Date hidden'!BL156="x","x",BK$2-'Indicator Date hidden'!BL156)</f>
        <v>1</v>
      </c>
      <c r="BL155" s="125">
        <f>IF('Indicator Date hidden'!BM156="x","x",BL$2-'Indicator Date hidden'!BM156)</f>
        <v>0</v>
      </c>
      <c r="BM155" s="125">
        <f>IF('Indicator Date hidden'!BN156="x","x",BM$2-'Indicator Date hidden'!BN156)</f>
        <v>3</v>
      </c>
      <c r="BN155" s="125">
        <f>IF('Indicator Date hidden'!BO156="x","x",BN$2-'Indicator Date hidden'!BO156)</f>
        <v>2</v>
      </c>
      <c r="BO155" s="125">
        <f>IF('Indicator Date hidden'!BP156="x","x",BO$2-'Indicator Date hidden'!BP156)</f>
        <v>1</v>
      </c>
      <c r="BP155" s="125">
        <f>IF('Indicator Date hidden'!BQ156="x","x",BP$2-'Indicator Date hidden'!BQ156)</f>
        <v>0</v>
      </c>
      <c r="BQ155" s="125">
        <f>IF('Indicator Date hidden'!BR156="x","x",BQ$2-'Indicator Date hidden'!BR156)</f>
        <v>0</v>
      </c>
      <c r="BR155" s="125">
        <f>IF('Indicator Date hidden'!BS156="x","x",BR$2-'Indicator Date hidden'!BS156)</f>
        <v>0</v>
      </c>
      <c r="BS155" s="125">
        <f>IF('Indicator Date hidden'!BT156="x","x",BS$2-'Indicator Date hidden'!BT156)</f>
        <v>7</v>
      </c>
      <c r="BT155" s="125">
        <f>IF('Indicator Date hidden'!BU156="x","x",BT$2-'Indicator Date hidden'!BU156)</f>
        <v>0</v>
      </c>
      <c r="BU155" s="125">
        <f>IF('Indicator Date hidden'!BV156="x","x",BU$2-'Indicator Date hidden'!BV156)</f>
        <v>0</v>
      </c>
      <c r="BV155" s="125">
        <f>IF('Indicator Date hidden'!BW156="x","x",BV$2-'Indicator Date hidden'!BW156)</f>
        <v>0</v>
      </c>
      <c r="BW155" s="125">
        <f>IF('Indicator Date hidden'!BX156="x","x",BW$2-'Indicator Date hidden'!BX156)</f>
        <v>0</v>
      </c>
      <c r="BX155" s="125">
        <f>IF('Indicator Date hidden'!BY156="x","x",BX$2-'Indicator Date hidden'!BY156)</f>
        <v>2</v>
      </c>
      <c r="BY155" s="3">
        <f t="shared" si="20"/>
        <v>53</v>
      </c>
      <c r="BZ155" s="126">
        <f t="shared" si="21"/>
        <v>0.71621621621621623</v>
      </c>
      <c r="CA155" s="3">
        <f t="shared" si="22"/>
        <v>23</v>
      </c>
      <c r="CB155" s="126">
        <f t="shared" si="23"/>
        <v>1.4286666461015252</v>
      </c>
      <c r="CC155" s="129">
        <f t="shared" si="24"/>
        <v>0</v>
      </c>
    </row>
    <row r="156" spans="1:81" x14ac:dyDescent="0.3">
      <c r="A156" t="s">
        <v>285</v>
      </c>
      <c r="B156" s="125">
        <f>IF('Indicator Date hidden'!C157="x","x",B$2-'Indicator Date hidden'!C157)</f>
        <v>0</v>
      </c>
      <c r="C156" s="125">
        <f>IF('Indicator Date hidden'!D157="x","x",C$2-'Indicator Date hidden'!D157)</f>
        <v>0</v>
      </c>
      <c r="D156" s="125">
        <f>IF('Indicator Date hidden'!E157="x","x",D$2-'Indicator Date hidden'!E157)</f>
        <v>0</v>
      </c>
      <c r="E156" s="125">
        <f>IF('Indicator Date hidden'!F157="x","x",E$2-'Indicator Date hidden'!F157)</f>
        <v>0</v>
      </c>
      <c r="F156" s="125">
        <f>IF('Indicator Date hidden'!G157="x","x",F$2-'Indicator Date hidden'!G157)</f>
        <v>0</v>
      </c>
      <c r="G156" s="125">
        <f>IF('Indicator Date hidden'!H157="x","x",G$2-'Indicator Date hidden'!H157)</f>
        <v>0</v>
      </c>
      <c r="H156" s="125">
        <f>IF('Indicator Date hidden'!I157="x","x",H$2-'Indicator Date hidden'!I157)</f>
        <v>0</v>
      </c>
      <c r="I156" s="125">
        <f>IF('Indicator Date hidden'!J157="x","x",I$2-'Indicator Date hidden'!J157)</f>
        <v>0</v>
      </c>
      <c r="J156" s="125">
        <f>IF('Indicator Date hidden'!K157="x","x",J$2-'Indicator Date hidden'!K157)</f>
        <v>0</v>
      </c>
      <c r="K156" s="125">
        <f>IF('Indicator Date hidden'!L157="x","x",K$2-'Indicator Date hidden'!L157)</f>
        <v>0</v>
      </c>
      <c r="L156" s="125">
        <f>IF('Indicator Date hidden'!M157="x","x",L$2-'Indicator Date hidden'!M157)</f>
        <v>0</v>
      </c>
      <c r="M156" s="125">
        <f>IF('Indicator Date hidden'!N157="x","x",M$2-'Indicator Date hidden'!N157)</f>
        <v>0</v>
      </c>
      <c r="N156" s="125">
        <f>IF('Indicator Date hidden'!O157="x","x",N$2-'Indicator Date hidden'!O157)</f>
        <v>0</v>
      </c>
      <c r="O156" s="125">
        <f>IF('Indicator Date hidden'!P157="x","x",O$2-'Indicator Date hidden'!P157)</f>
        <v>0</v>
      </c>
      <c r="P156" s="125">
        <f>IF('Indicator Date hidden'!Q157="x","x",P$2-'Indicator Date hidden'!Q157)</f>
        <v>0</v>
      </c>
      <c r="Q156" s="125">
        <f>IF('Indicator Date hidden'!R157="x","x",Q$2-'Indicator Date hidden'!R157)</f>
        <v>0</v>
      </c>
      <c r="R156" s="125">
        <f>IF('Indicator Date hidden'!S157="x","x",R$2-'Indicator Date hidden'!S157)</f>
        <v>0</v>
      </c>
      <c r="S156" s="125">
        <f>IF('Indicator Date hidden'!T157="x","x",S$2-'Indicator Date hidden'!T157)</f>
        <v>0</v>
      </c>
      <c r="T156" s="125">
        <f>IF('Indicator Date hidden'!U157="x","x",T$2-'Indicator Date hidden'!U157)</f>
        <v>0</v>
      </c>
      <c r="U156" s="125">
        <f>IF('Indicator Date hidden'!V157="x","x",U$2-'Indicator Date hidden'!V157)</f>
        <v>0</v>
      </c>
      <c r="V156" s="125">
        <f>IF('Indicator Date hidden'!W157="x","x",V$2-'Indicator Date hidden'!W157)</f>
        <v>0</v>
      </c>
      <c r="W156" s="125">
        <f>IF('Indicator Date hidden'!X157="x","x",W$2-'Indicator Date hidden'!X157)</f>
        <v>0</v>
      </c>
      <c r="X156" s="125">
        <f>IF('Indicator Date hidden'!Y157="x","x",X$2-'Indicator Date hidden'!Y157)</f>
        <v>0</v>
      </c>
      <c r="Y156" s="125">
        <f>IF('Indicator Date hidden'!Z157="x","x",Y$2-'Indicator Date hidden'!Z157)</f>
        <v>0</v>
      </c>
      <c r="Z156" s="125">
        <f>IF('Indicator Date hidden'!AA157="x","x",Z$2-'Indicator Date hidden'!AA157)</f>
        <v>6</v>
      </c>
      <c r="AA156" s="125">
        <f>IF('Indicator Date hidden'!AB157="x","x",AA$2-'Indicator Date hidden'!AB157)</f>
        <v>0</v>
      </c>
      <c r="AB156" s="125" t="str">
        <f>IF('Indicator Date hidden'!AC157="x","x",AB$2-'Indicator Date hidden'!AC157)</f>
        <v>x</v>
      </c>
      <c r="AC156" s="125">
        <f>IF('Indicator Date hidden'!AD157="x","x",AC$2-'Indicator Date hidden'!AD157)</f>
        <v>0</v>
      </c>
      <c r="AD156" s="125">
        <f>IF('Indicator Date hidden'!AE157="x","x",AD$2-'Indicator Date hidden'!AE157)</f>
        <v>0</v>
      </c>
      <c r="AE156" s="125" t="str">
        <f>IF('Indicator Date hidden'!AF157="x","x",AE$2-'Indicator Date hidden'!AF157)</f>
        <v>x</v>
      </c>
      <c r="AF156" s="125">
        <f>IF('Indicator Date hidden'!AG157="x","x",AF$2-'Indicator Date hidden'!AG157)</f>
        <v>0</v>
      </c>
      <c r="AG156" s="125">
        <f>IF('Indicator Date hidden'!AH157="x","x",AG$2-'Indicator Date hidden'!AH157)</f>
        <v>0</v>
      </c>
      <c r="AH156" s="125">
        <f>IF('Indicator Date hidden'!AI157="x","x",AH$2-'Indicator Date hidden'!AI157)</f>
        <v>0</v>
      </c>
      <c r="AI156" s="125">
        <f>IF('Indicator Date hidden'!AJ157="x","x",AI$2-'Indicator Date hidden'!AJ157)</f>
        <v>1</v>
      </c>
      <c r="AJ156" s="125">
        <f>IF('Indicator Date hidden'!AK157="x","x",AJ$2-'Indicator Date hidden'!AK157)</f>
        <v>1</v>
      </c>
      <c r="AK156" s="125">
        <f>IF('Indicator Date hidden'!AL157="x","x",AK$2-'Indicator Date hidden'!AL157)</f>
        <v>1</v>
      </c>
      <c r="AL156" s="125" t="str">
        <f>IF('Indicator Date hidden'!AM157="x","x",AL$2-'Indicator Date hidden'!AM157)</f>
        <v>x</v>
      </c>
      <c r="AM156" s="125">
        <f>IF('Indicator Date hidden'!AN157="x","x",AM$2-'Indicator Date hidden'!AN157)</f>
        <v>1</v>
      </c>
      <c r="AN156" s="125">
        <f>IF('Indicator Date hidden'!AO157="x","x",AN$2-'Indicator Date hidden'!AO157)</f>
        <v>1</v>
      </c>
      <c r="AO156" s="125">
        <f>IF('Indicator Date hidden'!AP157="x","x",AO$2-'Indicator Date hidden'!AP157)</f>
        <v>1</v>
      </c>
      <c r="AP156" s="125" t="str">
        <f>IF('Indicator Date hidden'!AQ157="x","x",AP$2-'Indicator Date hidden'!AQ157)</f>
        <v>x</v>
      </c>
      <c r="AQ156" s="125" t="str">
        <f>IF('Indicator Date hidden'!AR157="x","x",AQ$2-'Indicator Date hidden'!AR157)</f>
        <v>x</v>
      </c>
      <c r="AR156" s="125">
        <f>IF('Indicator Date hidden'!AS157="x","x",AR$2-'Indicator Date hidden'!AS157)</f>
        <v>3</v>
      </c>
      <c r="AS156" s="125" t="str">
        <f>IF('Indicator Date hidden'!AT157="x","x",AS$2-'Indicator Date hidden'!AT157)</f>
        <v>x</v>
      </c>
      <c r="AT156" s="125">
        <f>IF('Indicator Date hidden'!AU157="x","x",AT$2-'Indicator Date hidden'!AU157)</f>
        <v>0</v>
      </c>
      <c r="AU156" s="125">
        <f>IF('Indicator Date hidden'!AV157="x","x",AU$2-'Indicator Date hidden'!AV157)</f>
        <v>0</v>
      </c>
      <c r="AV156" s="125">
        <f>IF('Indicator Date hidden'!AW157="x","x",AV$2-'Indicator Date hidden'!AW157)</f>
        <v>0</v>
      </c>
      <c r="AW156" s="125" t="str">
        <f>IF('Indicator Date hidden'!AX157="x","x",AW$2-'Indicator Date hidden'!AX157)</f>
        <v>x</v>
      </c>
      <c r="AX156" s="125">
        <f>IF('Indicator Date hidden'!AY157="x","x",AX$2-'Indicator Date hidden'!AY157)</f>
        <v>0</v>
      </c>
      <c r="AY156" s="125">
        <f>IF('Indicator Date hidden'!AZ157="x","x",AY$2-'Indicator Date hidden'!AZ157)</f>
        <v>1</v>
      </c>
      <c r="AZ156" s="125" t="str">
        <f>IF('Indicator Date hidden'!BA157="x","x",AZ$2-'Indicator Date hidden'!BA157)</f>
        <v>x</v>
      </c>
      <c r="BA156" s="125">
        <f>IF('Indicator Date hidden'!BB157="x","x",BA$2-'Indicator Date hidden'!BB157)</f>
        <v>0</v>
      </c>
      <c r="BB156" s="125">
        <f>IF('Indicator Date hidden'!BC157="x","x",BB$2-'Indicator Date hidden'!BC157)</f>
        <v>0</v>
      </c>
      <c r="BC156" s="125">
        <f>IF('Indicator Date hidden'!BD157="x","x",BC$2-'Indicator Date hidden'!BD157)</f>
        <v>0</v>
      </c>
      <c r="BD156" s="125" t="str">
        <f>IF('Indicator Date hidden'!BE157="x","x",BD$2-'Indicator Date hidden'!BE157)</f>
        <v>x</v>
      </c>
      <c r="BE156" s="125">
        <f>IF('Indicator Date hidden'!BF157="x","x",BE$2-'Indicator Date hidden'!BF157)</f>
        <v>2</v>
      </c>
      <c r="BF156" s="125">
        <f>IF('Indicator Date hidden'!BG157="x","x",BF$2-'Indicator Date hidden'!BG157)</f>
        <v>0</v>
      </c>
      <c r="BG156" s="125">
        <f>IF('Indicator Date hidden'!BH157="x","x",BG$2-'Indicator Date hidden'!BH157)</f>
        <v>0</v>
      </c>
      <c r="BH156" s="125">
        <f>IF('Indicator Date hidden'!BI157="x","x",BH$2-'Indicator Date hidden'!BI157)</f>
        <v>0</v>
      </c>
      <c r="BI156" s="125">
        <f>IF('Indicator Date hidden'!BJ157="x","x",BI$2-'Indicator Date hidden'!BJ157)</f>
        <v>2</v>
      </c>
      <c r="BJ156" s="125">
        <f>IF('Indicator Date hidden'!BK157="x","x",BJ$2-'Indicator Date hidden'!BK157)</f>
        <v>1</v>
      </c>
      <c r="BK156" s="125">
        <f>IF('Indicator Date hidden'!BL157="x","x",BK$2-'Indicator Date hidden'!BL157)</f>
        <v>1</v>
      </c>
      <c r="BL156" s="125">
        <f>IF('Indicator Date hidden'!BM157="x","x",BL$2-'Indicator Date hidden'!BM157)</f>
        <v>0</v>
      </c>
      <c r="BM156" s="125">
        <f>IF('Indicator Date hidden'!BN157="x","x",BM$2-'Indicator Date hidden'!BN157)</f>
        <v>2</v>
      </c>
      <c r="BN156" s="125">
        <f>IF('Indicator Date hidden'!BO157="x","x",BN$2-'Indicator Date hidden'!BO157)</f>
        <v>2</v>
      </c>
      <c r="BO156" s="125">
        <f>IF('Indicator Date hidden'!BP157="x","x",BO$2-'Indicator Date hidden'!BP157)</f>
        <v>1</v>
      </c>
      <c r="BP156" s="125">
        <f>IF('Indicator Date hidden'!BQ157="x","x",BP$2-'Indicator Date hidden'!BQ157)</f>
        <v>0</v>
      </c>
      <c r="BQ156" s="125">
        <f>IF('Indicator Date hidden'!BR157="x","x",BQ$2-'Indicator Date hidden'!BR157)</f>
        <v>0</v>
      </c>
      <c r="BR156" s="125">
        <f>IF('Indicator Date hidden'!BS157="x","x",BR$2-'Indicator Date hidden'!BS157)</f>
        <v>0</v>
      </c>
      <c r="BS156" s="125">
        <f>IF('Indicator Date hidden'!BT157="x","x",BS$2-'Indicator Date hidden'!BT157)</f>
        <v>2</v>
      </c>
      <c r="BT156" s="125">
        <f>IF('Indicator Date hidden'!BU157="x","x",BT$2-'Indicator Date hidden'!BU157)</f>
        <v>0</v>
      </c>
      <c r="BU156" s="125">
        <f>IF('Indicator Date hidden'!BV157="x","x",BU$2-'Indicator Date hidden'!BV157)</f>
        <v>0</v>
      </c>
      <c r="BV156" s="125">
        <f>IF('Indicator Date hidden'!BW157="x","x",BV$2-'Indicator Date hidden'!BW157)</f>
        <v>0</v>
      </c>
      <c r="BW156" s="125">
        <f>IF('Indicator Date hidden'!BX157="x","x",BW$2-'Indicator Date hidden'!BX157)</f>
        <v>0</v>
      </c>
      <c r="BX156" s="125">
        <f>IF('Indicator Date hidden'!BY157="x","x",BX$2-'Indicator Date hidden'!BY157)</f>
        <v>2</v>
      </c>
      <c r="BY156" s="3">
        <f t="shared" si="20"/>
        <v>31</v>
      </c>
      <c r="BZ156" s="126">
        <f t="shared" si="21"/>
        <v>0.46969696969696972</v>
      </c>
      <c r="CA156" s="3">
        <f t="shared" si="22"/>
        <v>18</v>
      </c>
      <c r="CB156" s="126">
        <f t="shared" si="23"/>
        <v>0.98810649913214355</v>
      </c>
      <c r="CC156" s="129">
        <f t="shared" si="24"/>
        <v>0</v>
      </c>
    </row>
    <row r="157" spans="1:81" x14ac:dyDescent="0.3">
      <c r="A157" t="s">
        <v>287</v>
      </c>
      <c r="B157" s="125">
        <f>IF('Indicator Date hidden'!C158="x","x",B$2-'Indicator Date hidden'!C158)</f>
        <v>0</v>
      </c>
      <c r="C157" s="125">
        <f>IF('Indicator Date hidden'!D158="x","x",C$2-'Indicator Date hidden'!D158)</f>
        <v>0</v>
      </c>
      <c r="D157" s="125">
        <f>IF('Indicator Date hidden'!E158="x","x",D$2-'Indicator Date hidden'!E158)</f>
        <v>0</v>
      </c>
      <c r="E157" s="125">
        <f>IF('Indicator Date hidden'!F158="x","x",E$2-'Indicator Date hidden'!F158)</f>
        <v>0</v>
      </c>
      <c r="F157" s="125">
        <f>IF('Indicator Date hidden'!G158="x","x",F$2-'Indicator Date hidden'!G158)</f>
        <v>0</v>
      </c>
      <c r="G157" s="125">
        <f>IF('Indicator Date hidden'!H158="x","x",G$2-'Indicator Date hidden'!H158)</f>
        <v>0</v>
      </c>
      <c r="H157" s="125">
        <f>IF('Indicator Date hidden'!I158="x","x",H$2-'Indicator Date hidden'!I158)</f>
        <v>0</v>
      </c>
      <c r="I157" s="125">
        <f>IF('Indicator Date hidden'!J158="x","x",I$2-'Indicator Date hidden'!J158)</f>
        <v>0</v>
      </c>
      <c r="J157" s="125">
        <f>IF('Indicator Date hidden'!K158="x","x",J$2-'Indicator Date hidden'!K158)</f>
        <v>0</v>
      </c>
      <c r="K157" s="125">
        <f>IF('Indicator Date hidden'!L158="x","x",K$2-'Indicator Date hidden'!L158)</f>
        <v>0</v>
      </c>
      <c r="L157" s="125">
        <f>IF('Indicator Date hidden'!M158="x","x",L$2-'Indicator Date hidden'!M158)</f>
        <v>0</v>
      </c>
      <c r="M157" s="125">
        <f>IF('Indicator Date hidden'!N158="x","x",M$2-'Indicator Date hidden'!N158)</f>
        <v>0</v>
      </c>
      <c r="N157" s="125">
        <f>IF('Indicator Date hidden'!O158="x","x",N$2-'Indicator Date hidden'!O158)</f>
        <v>0</v>
      </c>
      <c r="O157" s="125">
        <f>IF('Indicator Date hidden'!P158="x","x",O$2-'Indicator Date hidden'!P158)</f>
        <v>0</v>
      </c>
      <c r="P157" s="125">
        <f>IF('Indicator Date hidden'!Q158="x","x",P$2-'Indicator Date hidden'!Q158)</f>
        <v>0</v>
      </c>
      <c r="Q157" s="125">
        <f>IF('Indicator Date hidden'!R158="x","x",Q$2-'Indicator Date hidden'!R158)</f>
        <v>0</v>
      </c>
      <c r="R157" s="125">
        <f>IF('Indicator Date hidden'!S158="x","x",R$2-'Indicator Date hidden'!S158)</f>
        <v>0</v>
      </c>
      <c r="S157" s="125">
        <f>IF('Indicator Date hidden'!T158="x","x",S$2-'Indicator Date hidden'!T158)</f>
        <v>0</v>
      </c>
      <c r="T157" s="125">
        <f>IF('Indicator Date hidden'!U158="x","x",T$2-'Indicator Date hidden'!U158)</f>
        <v>0</v>
      </c>
      <c r="U157" s="125">
        <f>IF('Indicator Date hidden'!V158="x","x",U$2-'Indicator Date hidden'!V158)</f>
        <v>0</v>
      </c>
      <c r="V157" s="125">
        <f>IF('Indicator Date hidden'!W158="x","x",V$2-'Indicator Date hidden'!W158)</f>
        <v>0</v>
      </c>
      <c r="W157" s="125">
        <f>IF('Indicator Date hidden'!X158="x","x",W$2-'Indicator Date hidden'!X158)</f>
        <v>0</v>
      </c>
      <c r="X157" s="125">
        <f>IF('Indicator Date hidden'!Y158="x","x",X$2-'Indicator Date hidden'!Y158)</f>
        <v>0</v>
      </c>
      <c r="Y157" s="125">
        <f>IF('Indicator Date hidden'!Z158="x","x",Y$2-'Indicator Date hidden'!Z158)</f>
        <v>0</v>
      </c>
      <c r="Z157" s="125">
        <f>IF('Indicator Date hidden'!AA158="x","x",Z$2-'Indicator Date hidden'!AA158)</f>
        <v>5</v>
      </c>
      <c r="AA157" s="125">
        <f>IF('Indicator Date hidden'!AB158="x","x",AA$2-'Indicator Date hidden'!AB158)</f>
        <v>0</v>
      </c>
      <c r="AB157" s="125" t="str">
        <f>IF('Indicator Date hidden'!AC158="x","x",AB$2-'Indicator Date hidden'!AC158)</f>
        <v>x</v>
      </c>
      <c r="AC157" s="125">
        <f>IF('Indicator Date hidden'!AD158="x","x",AC$2-'Indicator Date hidden'!AD158)</f>
        <v>0</v>
      </c>
      <c r="AD157" s="125">
        <f>IF('Indicator Date hidden'!AE158="x","x",AD$2-'Indicator Date hidden'!AE158)</f>
        <v>0</v>
      </c>
      <c r="AE157" s="125" t="str">
        <f>IF('Indicator Date hidden'!AF158="x","x",AE$2-'Indicator Date hidden'!AF158)</f>
        <v>x</v>
      </c>
      <c r="AF157" s="125">
        <f>IF('Indicator Date hidden'!AG158="x","x",AF$2-'Indicator Date hidden'!AG158)</f>
        <v>0</v>
      </c>
      <c r="AG157" s="125">
        <f>IF('Indicator Date hidden'!AH158="x","x",AG$2-'Indicator Date hidden'!AH158)</f>
        <v>0</v>
      </c>
      <c r="AH157" s="125">
        <f>IF('Indicator Date hidden'!AI158="x","x",AH$2-'Indicator Date hidden'!AI158)</f>
        <v>0</v>
      </c>
      <c r="AI157" s="125">
        <f>IF('Indicator Date hidden'!AJ158="x","x",AI$2-'Indicator Date hidden'!AJ158)</f>
        <v>1</v>
      </c>
      <c r="AJ157" s="125">
        <f>IF('Indicator Date hidden'!AK158="x","x",AJ$2-'Indicator Date hidden'!AK158)</f>
        <v>1</v>
      </c>
      <c r="AK157" s="125">
        <f>IF('Indicator Date hidden'!AL158="x","x",AK$2-'Indicator Date hidden'!AL158)</f>
        <v>1</v>
      </c>
      <c r="AL157" s="125" t="str">
        <f>IF('Indicator Date hidden'!AM158="x","x",AL$2-'Indicator Date hidden'!AM158)</f>
        <v>x</v>
      </c>
      <c r="AM157" s="125">
        <f>IF('Indicator Date hidden'!AN158="x","x",AM$2-'Indicator Date hidden'!AN158)</f>
        <v>1</v>
      </c>
      <c r="AN157" s="125">
        <f>IF('Indicator Date hidden'!AO158="x","x",AN$2-'Indicator Date hidden'!AO158)</f>
        <v>1</v>
      </c>
      <c r="AO157" s="125">
        <f>IF('Indicator Date hidden'!AP158="x","x",AO$2-'Indicator Date hidden'!AP158)</f>
        <v>1</v>
      </c>
      <c r="AP157" s="125" t="str">
        <f>IF('Indicator Date hidden'!AQ158="x","x",AP$2-'Indicator Date hidden'!AQ158)</f>
        <v>x</v>
      </c>
      <c r="AQ157" s="125">
        <f>IF('Indicator Date hidden'!AR158="x","x",AQ$2-'Indicator Date hidden'!AR158)</f>
        <v>0</v>
      </c>
      <c r="AR157" s="125">
        <f>IF('Indicator Date hidden'!AS158="x","x",AR$2-'Indicator Date hidden'!AS158)</f>
        <v>3</v>
      </c>
      <c r="AS157" s="125" t="str">
        <f>IF('Indicator Date hidden'!AT158="x","x",AS$2-'Indicator Date hidden'!AT158)</f>
        <v>x</v>
      </c>
      <c r="AT157" s="125">
        <f>IF('Indicator Date hidden'!AU158="x","x",AT$2-'Indicator Date hidden'!AU158)</f>
        <v>0</v>
      </c>
      <c r="AU157" s="125">
        <f>IF('Indicator Date hidden'!AV158="x","x",AU$2-'Indicator Date hidden'!AV158)</f>
        <v>0</v>
      </c>
      <c r="AV157" s="125">
        <f>IF('Indicator Date hidden'!AW158="x","x",AV$2-'Indicator Date hidden'!AW158)</f>
        <v>0</v>
      </c>
      <c r="AW157" s="125" t="str">
        <f>IF('Indicator Date hidden'!AX158="x","x",AW$2-'Indicator Date hidden'!AX158)</f>
        <v>x</v>
      </c>
      <c r="AX157" s="125">
        <f>IF('Indicator Date hidden'!AY158="x","x",AX$2-'Indicator Date hidden'!AY158)</f>
        <v>0</v>
      </c>
      <c r="AY157" s="125">
        <f>IF('Indicator Date hidden'!AZ158="x","x",AY$2-'Indicator Date hidden'!AZ158)</f>
        <v>1</v>
      </c>
      <c r="AZ157" s="125">
        <f>IF('Indicator Date hidden'!BA158="x","x",AZ$2-'Indicator Date hidden'!BA158)</f>
        <v>2</v>
      </c>
      <c r="BA157" s="125">
        <f>IF('Indicator Date hidden'!BB158="x","x",BA$2-'Indicator Date hidden'!BB158)</f>
        <v>0</v>
      </c>
      <c r="BB157" s="125">
        <f>IF('Indicator Date hidden'!BC158="x","x",BB$2-'Indicator Date hidden'!BC158)</f>
        <v>0</v>
      </c>
      <c r="BC157" s="125">
        <f>IF('Indicator Date hidden'!BD158="x","x",BC$2-'Indicator Date hidden'!BD158)</f>
        <v>0</v>
      </c>
      <c r="BD157" s="125" t="str">
        <f>IF('Indicator Date hidden'!BE158="x","x",BD$2-'Indicator Date hidden'!BE158)</f>
        <v>x</v>
      </c>
      <c r="BE157" s="125">
        <f>IF('Indicator Date hidden'!BF158="x","x",BE$2-'Indicator Date hidden'!BF158)</f>
        <v>2</v>
      </c>
      <c r="BF157" s="125">
        <f>IF('Indicator Date hidden'!BG158="x","x",BF$2-'Indicator Date hidden'!BG158)</f>
        <v>0</v>
      </c>
      <c r="BG157" s="125">
        <f>IF('Indicator Date hidden'!BH158="x","x",BG$2-'Indicator Date hidden'!BH158)</f>
        <v>0</v>
      </c>
      <c r="BH157" s="125">
        <f>IF('Indicator Date hidden'!BI158="x","x",BH$2-'Indicator Date hidden'!BI158)</f>
        <v>0</v>
      </c>
      <c r="BI157" s="125">
        <f>IF('Indicator Date hidden'!BJ158="x","x",BI$2-'Indicator Date hidden'!BJ158)</f>
        <v>0</v>
      </c>
      <c r="BJ157" s="125">
        <f>IF('Indicator Date hidden'!BK158="x","x",BJ$2-'Indicator Date hidden'!BK158)</f>
        <v>1</v>
      </c>
      <c r="BK157" s="125">
        <f>IF('Indicator Date hidden'!BL158="x","x",BK$2-'Indicator Date hidden'!BL158)</f>
        <v>1</v>
      </c>
      <c r="BL157" s="125">
        <f>IF('Indicator Date hidden'!BM158="x","x",BL$2-'Indicator Date hidden'!BM158)</f>
        <v>0</v>
      </c>
      <c r="BM157" s="125" t="str">
        <f>IF('Indicator Date hidden'!BN158="x","x",BM$2-'Indicator Date hidden'!BN158)</f>
        <v>x</v>
      </c>
      <c r="BN157" s="125">
        <f>IF('Indicator Date hidden'!BO158="x","x",BN$2-'Indicator Date hidden'!BO158)</f>
        <v>2</v>
      </c>
      <c r="BO157" s="125">
        <f>IF('Indicator Date hidden'!BP158="x","x",BO$2-'Indicator Date hidden'!BP158)</f>
        <v>1</v>
      </c>
      <c r="BP157" s="125">
        <f>IF('Indicator Date hidden'!BQ158="x","x",BP$2-'Indicator Date hidden'!BQ158)</f>
        <v>0</v>
      </c>
      <c r="BQ157" s="125">
        <f>IF('Indicator Date hidden'!BR158="x","x",BQ$2-'Indicator Date hidden'!BR158)</f>
        <v>0</v>
      </c>
      <c r="BR157" s="125">
        <f>IF('Indicator Date hidden'!BS158="x","x",BR$2-'Indicator Date hidden'!BS158)</f>
        <v>0</v>
      </c>
      <c r="BS157" s="125">
        <f>IF('Indicator Date hidden'!BT158="x","x",BS$2-'Indicator Date hidden'!BT158)</f>
        <v>2</v>
      </c>
      <c r="BT157" s="125">
        <f>IF('Indicator Date hidden'!BU158="x","x",BT$2-'Indicator Date hidden'!BU158)</f>
        <v>0</v>
      </c>
      <c r="BU157" s="125">
        <f>IF('Indicator Date hidden'!BV158="x","x",BU$2-'Indicator Date hidden'!BV158)</f>
        <v>0</v>
      </c>
      <c r="BV157" s="125">
        <f>IF('Indicator Date hidden'!BW158="x","x",BV$2-'Indicator Date hidden'!BW158)</f>
        <v>0</v>
      </c>
      <c r="BW157" s="125">
        <f>IF('Indicator Date hidden'!BX158="x","x",BW$2-'Indicator Date hidden'!BX158)</f>
        <v>0</v>
      </c>
      <c r="BX157" s="125">
        <f>IF('Indicator Date hidden'!BY158="x","x",BX$2-'Indicator Date hidden'!BY158)</f>
        <v>2</v>
      </c>
      <c r="BY157" s="3">
        <f t="shared" si="20"/>
        <v>28</v>
      </c>
      <c r="BZ157" s="126">
        <f t="shared" si="21"/>
        <v>0.41791044776119401</v>
      </c>
      <c r="CA157" s="3">
        <f t="shared" si="22"/>
        <v>17</v>
      </c>
      <c r="CB157" s="126">
        <f t="shared" si="23"/>
        <v>0.88350140817604428</v>
      </c>
      <c r="CC157" s="129">
        <f t="shared" si="24"/>
        <v>0</v>
      </c>
    </row>
    <row r="158" spans="1:81" x14ac:dyDescent="0.3">
      <c r="A158" t="s">
        <v>289</v>
      </c>
      <c r="B158" s="125">
        <f>IF('Indicator Date hidden'!C159="x","x",B$2-'Indicator Date hidden'!C159)</f>
        <v>0</v>
      </c>
      <c r="C158" s="125">
        <f>IF('Indicator Date hidden'!D159="x","x",C$2-'Indicator Date hidden'!D159)</f>
        <v>0</v>
      </c>
      <c r="D158" s="125">
        <f>IF('Indicator Date hidden'!E159="x","x",D$2-'Indicator Date hidden'!E159)</f>
        <v>0</v>
      </c>
      <c r="E158" s="125">
        <f>IF('Indicator Date hidden'!F159="x","x",E$2-'Indicator Date hidden'!F159)</f>
        <v>0</v>
      </c>
      <c r="F158" s="125">
        <f>IF('Indicator Date hidden'!G159="x","x",F$2-'Indicator Date hidden'!G159)</f>
        <v>0</v>
      </c>
      <c r="G158" s="125">
        <f>IF('Indicator Date hidden'!H159="x","x",G$2-'Indicator Date hidden'!H159)</f>
        <v>0</v>
      </c>
      <c r="H158" s="125">
        <f>IF('Indicator Date hidden'!I159="x","x",H$2-'Indicator Date hidden'!I159)</f>
        <v>0</v>
      </c>
      <c r="I158" s="125">
        <f>IF('Indicator Date hidden'!J159="x","x",I$2-'Indicator Date hidden'!J159)</f>
        <v>0</v>
      </c>
      <c r="J158" s="125">
        <f>IF('Indicator Date hidden'!K159="x","x",J$2-'Indicator Date hidden'!K159)</f>
        <v>0</v>
      </c>
      <c r="K158" s="125">
        <f>IF('Indicator Date hidden'!L159="x","x",K$2-'Indicator Date hidden'!L159)</f>
        <v>0</v>
      </c>
      <c r="L158" s="125">
        <f>IF('Indicator Date hidden'!M159="x","x",L$2-'Indicator Date hidden'!M159)</f>
        <v>0</v>
      </c>
      <c r="M158" s="125">
        <f>IF('Indicator Date hidden'!N159="x","x",M$2-'Indicator Date hidden'!N159)</f>
        <v>0</v>
      </c>
      <c r="N158" s="125">
        <f>IF('Indicator Date hidden'!O159="x","x",N$2-'Indicator Date hidden'!O159)</f>
        <v>0</v>
      </c>
      <c r="O158" s="125">
        <f>IF('Indicator Date hidden'!P159="x","x",O$2-'Indicator Date hidden'!P159)</f>
        <v>0</v>
      </c>
      <c r="P158" s="125">
        <f>IF('Indicator Date hidden'!Q159="x","x",P$2-'Indicator Date hidden'!Q159)</f>
        <v>0</v>
      </c>
      <c r="Q158" s="125">
        <f>IF('Indicator Date hidden'!R159="x","x",Q$2-'Indicator Date hidden'!R159)</f>
        <v>0</v>
      </c>
      <c r="R158" s="125">
        <f>IF('Indicator Date hidden'!S159="x","x",R$2-'Indicator Date hidden'!S159)</f>
        <v>0</v>
      </c>
      <c r="S158" s="125">
        <f>IF('Indicator Date hidden'!T159="x","x",S$2-'Indicator Date hidden'!T159)</f>
        <v>0</v>
      </c>
      <c r="T158" s="125">
        <f>IF('Indicator Date hidden'!U159="x","x",T$2-'Indicator Date hidden'!U159)</f>
        <v>0</v>
      </c>
      <c r="U158" s="125">
        <f>IF('Indicator Date hidden'!V159="x","x",U$2-'Indicator Date hidden'!V159)</f>
        <v>0</v>
      </c>
      <c r="V158" s="125">
        <f>IF('Indicator Date hidden'!W159="x","x",V$2-'Indicator Date hidden'!W159)</f>
        <v>0</v>
      </c>
      <c r="W158" s="125">
        <f>IF('Indicator Date hidden'!X159="x","x",W$2-'Indicator Date hidden'!X159)</f>
        <v>0</v>
      </c>
      <c r="X158" s="125">
        <f>IF('Indicator Date hidden'!Y159="x","x",X$2-'Indicator Date hidden'!Y159)</f>
        <v>0</v>
      </c>
      <c r="Y158" s="125">
        <f>IF('Indicator Date hidden'!Z159="x","x",Y$2-'Indicator Date hidden'!Z159)</f>
        <v>0</v>
      </c>
      <c r="Z158" s="125">
        <f>IF('Indicator Date hidden'!AA159="x","x",Z$2-'Indicator Date hidden'!AA159)</f>
        <v>5</v>
      </c>
      <c r="AA158" s="125">
        <f>IF('Indicator Date hidden'!AB159="x","x",AA$2-'Indicator Date hidden'!AB159)</f>
        <v>0</v>
      </c>
      <c r="AB158" s="125" t="str">
        <f>IF('Indicator Date hidden'!AC159="x","x",AB$2-'Indicator Date hidden'!AC159)</f>
        <v>x</v>
      </c>
      <c r="AC158" s="125">
        <f>IF('Indicator Date hidden'!AD159="x","x",AC$2-'Indicator Date hidden'!AD159)</f>
        <v>0</v>
      </c>
      <c r="AD158" s="125">
        <f>IF('Indicator Date hidden'!AE159="x","x",AD$2-'Indicator Date hidden'!AE159)</f>
        <v>0</v>
      </c>
      <c r="AE158" s="125">
        <f>IF('Indicator Date hidden'!AF159="x","x",AE$2-'Indicator Date hidden'!AF159)</f>
        <v>0</v>
      </c>
      <c r="AF158" s="125">
        <f>IF('Indicator Date hidden'!AG159="x","x",AF$2-'Indicator Date hidden'!AG159)</f>
        <v>0</v>
      </c>
      <c r="AG158" s="125">
        <f>IF('Indicator Date hidden'!AH159="x","x",AG$2-'Indicator Date hidden'!AH159)</f>
        <v>0</v>
      </c>
      <c r="AH158" s="125">
        <f>IF('Indicator Date hidden'!AI159="x","x",AH$2-'Indicator Date hidden'!AI159)</f>
        <v>0</v>
      </c>
      <c r="AI158" s="125">
        <f>IF('Indicator Date hidden'!AJ159="x","x",AI$2-'Indicator Date hidden'!AJ159)</f>
        <v>1</v>
      </c>
      <c r="AJ158" s="125">
        <f>IF('Indicator Date hidden'!AK159="x","x",AJ$2-'Indicator Date hidden'!AK159)</f>
        <v>1</v>
      </c>
      <c r="AK158" s="125" t="str">
        <f>IF('Indicator Date hidden'!AL159="x","x",AK$2-'Indicator Date hidden'!AL159)</f>
        <v>x</v>
      </c>
      <c r="AL158" s="125" t="str">
        <f>IF('Indicator Date hidden'!AM159="x","x",AL$2-'Indicator Date hidden'!AM159)</f>
        <v>x</v>
      </c>
      <c r="AM158" s="125">
        <f>IF('Indicator Date hidden'!AN159="x","x",AM$2-'Indicator Date hidden'!AN159)</f>
        <v>1</v>
      </c>
      <c r="AN158" s="125">
        <f>IF('Indicator Date hidden'!AO159="x","x",AN$2-'Indicator Date hidden'!AO159)</f>
        <v>1</v>
      </c>
      <c r="AO158" s="125">
        <f>IF('Indicator Date hidden'!AP159="x","x",AO$2-'Indicator Date hidden'!AP159)</f>
        <v>1</v>
      </c>
      <c r="AP158" s="125" t="str">
        <f>IF('Indicator Date hidden'!AQ159="x","x",AP$2-'Indicator Date hidden'!AQ159)</f>
        <v>x</v>
      </c>
      <c r="AQ158" s="125">
        <f>IF('Indicator Date hidden'!AR159="x","x",AQ$2-'Indicator Date hidden'!AR159)</f>
        <v>0</v>
      </c>
      <c r="AR158" s="125">
        <f>IF('Indicator Date hidden'!AS159="x","x",AR$2-'Indicator Date hidden'!AS159)</f>
        <v>3</v>
      </c>
      <c r="AS158" s="125" t="str">
        <f>IF('Indicator Date hidden'!AT159="x","x",AS$2-'Indicator Date hidden'!AT159)</f>
        <v>x</v>
      </c>
      <c r="AT158" s="125">
        <f>IF('Indicator Date hidden'!AU159="x","x",AT$2-'Indicator Date hidden'!AU159)</f>
        <v>0</v>
      </c>
      <c r="AU158" s="125">
        <f>IF('Indicator Date hidden'!AV159="x","x",AU$2-'Indicator Date hidden'!AV159)</f>
        <v>0</v>
      </c>
      <c r="AV158" s="125">
        <f>IF('Indicator Date hidden'!AW159="x","x",AV$2-'Indicator Date hidden'!AW159)</f>
        <v>0</v>
      </c>
      <c r="AW158" s="125" t="str">
        <f>IF('Indicator Date hidden'!AX159="x","x",AW$2-'Indicator Date hidden'!AX159)</f>
        <v>x</v>
      </c>
      <c r="AX158" s="125">
        <f>IF('Indicator Date hidden'!AY159="x","x",AX$2-'Indicator Date hidden'!AY159)</f>
        <v>0</v>
      </c>
      <c r="AY158" s="125">
        <f>IF('Indicator Date hidden'!AZ159="x","x",AY$2-'Indicator Date hidden'!AZ159)</f>
        <v>1</v>
      </c>
      <c r="AZ158" s="125">
        <f>IF('Indicator Date hidden'!BA159="x","x",AZ$2-'Indicator Date hidden'!BA159)</f>
        <v>2</v>
      </c>
      <c r="BA158" s="125">
        <f>IF('Indicator Date hidden'!BB159="x","x",BA$2-'Indicator Date hidden'!BB159)</f>
        <v>0</v>
      </c>
      <c r="BB158" s="125">
        <f>IF('Indicator Date hidden'!BC159="x","x",BB$2-'Indicator Date hidden'!BC159)</f>
        <v>0</v>
      </c>
      <c r="BC158" s="125">
        <f>IF('Indicator Date hidden'!BD159="x","x",BC$2-'Indicator Date hidden'!BD159)</f>
        <v>0</v>
      </c>
      <c r="BD158" s="125" t="str">
        <f>IF('Indicator Date hidden'!BE159="x","x",BD$2-'Indicator Date hidden'!BE159)</f>
        <v>x</v>
      </c>
      <c r="BE158" s="125">
        <f>IF('Indicator Date hidden'!BF159="x","x",BE$2-'Indicator Date hidden'!BF159)</f>
        <v>2</v>
      </c>
      <c r="BF158" s="125">
        <f>IF('Indicator Date hidden'!BG159="x","x",BF$2-'Indicator Date hidden'!BG159)</f>
        <v>0</v>
      </c>
      <c r="BG158" s="125">
        <f>IF('Indicator Date hidden'!BH159="x","x",BG$2-'Indicator Date hidden'!BH159)</f>
        <v>0</v>
      </c>
      <c r="BH158" s="125">
        <f>IF('Indicator Date hidden'!BI159="x","x",BH$2-'Indicator Date hidden'!BI159)</f>
        <v>0</v>
      </c>
      <c r="BI158" s="125">
        <f>IF('Indicator Date hidden'!BJ159="x","x",BI$2-'Indicator Date hidden'!BJ159)</f>
        <v>0</v>
      </c>
      <c r="BJ158" s="125">
        <f>IF('Indicator Date hidden'!BK159="x","x",BJ$2-'Indicator Date hidden'!BK159)</f>
        <v>1</v>
      </c>
      <c r="BK158" s="125">
        <f>IF('Indicator Date hidden'!BL159="x","x",BK$2-'Indicator Date hidden'!BL159)</f>
        <v>1</v>
      </c>
      <c r="BL158" s="125">
        <f>IF('Indicator Date hidden'!BM159="x","x",BL$2-'Indicator Date hidden'!BM159)</f>
        <v>0</v>
      </c>
      <c r="BM158" s="125">
        <f>IF('Indicator Date hidden'!BN159="x","x",BM$2-'Indicator Date hidden'!BN159)</f>
        <v>3</v>
      </c>
      <c r="BN158" s="125">
        <f>IF('Indicator Date hidden'!BO159="x","x",BN$2-'Indicator Date hidden'!BO159)</f>
        <v>2</v>
      </c>
      <c r="BO158" s="125">
        <f>IF('Indicator Date hidden'!BP159="x","x",BO$2-'Indicator Date hidden'!BP159)</f>
        <v>1</v>
      </c>
      <c r="BP158" s="125">
        <f>IF('Indicator Date hidden'!BQ159="x","x",BP$2-'Indicator Date hidden'!BQ159)</f>
        <v>0</v>
      </c>
      <c r="BQ158" s="125">
        <f>IF('Indicator Date hidden'!BR159="x","x",BQ$2-'Indicator Date hidden'!BR159)</f>
        <v>0</v>
      </c>
      <c r="BR158" s="125">
        <f>IF('Indicator Date hidden'!BS159="x","x",BR$2-'Indicator Date hidden'!BS159)</f>
        <v>0</v>
      </c>
      <c r="BS158" s="125">
        <f>IF('Indicator Date hidden'!BT159="x","x",BS$2-'Indicator Date hidden'!BT159)</f>
        <v>2</v>
      </c>
      <c r="BT158" s="125">
        <f>IF('Indicator Date hidden'!BU159="x","x",BT$2-'Indicator Date hidden'!BU159)</f>
        <v>0</v>
      </c>
      <c r="BU158" s="125">
        <f>IF('Indicator Date hidden'!BV159="x","x",BU$2-'Indicator Date hidden'!BV159)</f>
        <v>0</v>
      </c>
      <c r="BV158" s="125">
        <f>IF('Indicator Date hidden'!BW159="x","x",BV$2-'Indicator Date hidden'!BW159)</f>
        <v>0</v>
      </c>
      <c r="BW158" s="125">
        <f>IF('Indicator Date hidden'!BX159="x","x",BW$2-'Indicator Date hidden'!BX159)</f>
        <v>0</v>
      </c>
      <c r="BX158" s="125">
        <f>IF('Indicator Date hidden'!BY159="x","x",BX$2-'Indicator Date hidden'!BY159)</f>
        <v>2</v>
      </c>
      <c r="BY158" s="3">
        <f t="shared" si="20"/>
        <v>30</v>
      </c>
      <c r="BZ158" s="126">
        <f t="shared" si="21"/>
        <v>0.44117647058823528</v>
      </c>
      <c r="CA158" s="3">
        <f t="shared" si="22"/>
        <v>17</v>
      </c>
      <c r="CB158" s="126">
        <f t="shared" si="23"/>
        <v>0.92961650760465342</v>
      </c>
      <c r="CC158" s="129">
        <f t="shared" si="24"/>
        <v>0</v>
      </c>
    </row>
    <row r="159" spans="1:81" x14ac:dyDescent="0.3">
      <c r="A159" t="s">
        <v>291</v>
      </c>
      <c r="B159" s="125">
        <f>IF('Indicator Date hidden'!C160="x","x",B$2-'Indicator Date hidden'!C160)</f>
        <v>0</v>
      </c>
      <c r="C159" s="125">
        <f>IF('Indicator Date hidden'!D160="x","x",C$2-'Indicator Date hidden'!D160)</f>
        <v>0</v>
      </c>
      <c r="D159" s="125">
        <f>IF('Indicator Date hidden'!E160="x","x",D$2-'Indicator Date hidden'!E160)</f>
        <v>0</v>
      </c>
      <c r="E159" s="125">
        <f>IF('Indicator Date hidden'!F160="x","x",E$2-'Indicator Date hidden'!F160)</f>
        <v>0</v>
      </c>
      <c r="F159" s="125">
        <f>IF('Indicator Date hidden'!G160="x","x",F$2-'Indicator Date hidden'!G160)</f>
        <v>0</v>
      </c>
      <c r="G159" s="125">
        <f>IF('Indicator Date hidden'!H160="x","x",G$2-'Indicator Date hidden'!H160)</f>
        <v>0</v>
      </c>
      <c r="H159" s="125">
        <f>IF('Indicator Date hidden'!I160="x","x",H$2-'Indicator Date hidden'!I160)</f>
        <v>0</v>
      </c>
      <c r="I159" s="125">
        <f>IF('Indicator Date hidden'!J160="x","x",I$2-'Indicator Date hidden'!J160)</f>
        <v>0</v>
      </c>
      <c r="J159" s="125">
        <f>IF('Indicator Date hidden'!K160="x","x",J$2-'Indicator Date hidden'!K160)</f>
        <v>0</v>
      </c>
      <c r="K159" s="125">
        <f>IF('Indicator Date hidden'!L160="x","x",K$2-'Indicator Date hidden'!L160)</f>
        <v>0</v>
      </c>
      <c r="L159" s="125">
        <f>IF('Indicator Date hidden'!M160="x","x",L$2-'Indicator Date hidden'!M160)</f>
        <v>0</v>
      </c>
      <c r="M159" s="125">
        <f>IF('Indicator Date hidden'!N160="x","x",M$2-'Indicator Date hidden'!N160)</f>
        <v>0</v>
      </c>
      <c r="N159" s="125">
        <f>IF('Indicator Date hidden'!O160="x","x",N$2-'Indicator Date hidden'!O160)</f>
        <v>0</v>
      </c>
      <c r="O159" s="125">
        <f>IF('Indicator Date hidden'!P160="x","x",O$2-'Indicator Date hidden'!P160)</f>
        <v>0</v>
      </c>
      <c r="P159" s="125">
        <f>IF('Indicator Date hidden'!Q160="x","x",P$2-'Indicator Date hidden'!Q160)</f>
        <v>0</v>
      </c>
      <c r="Q159" s="125">
        <f>IF('Indicator Date hidden'!R160="x","x",Q$2-'Indicator Date hidden'!R160)</f>
        <v>0</v>
      </c>
      <c r="R159" s="125">
        <f>IF('Indicator Date hidden'!S160="x","x",R$2-'Indicator Date hidden'!S160)</f>
        <v>0</v>
      </c>
      <c r="S159" s="125">
        <f>IF('Indicator Date hidden'!T160="x","x",S$2-'Indicator Date hidden'!T160)</f>
        <v>0</v>
      </c>
      <c r="T159" s="125">
        <f>IF('Indicator Date hidden'!U160="x","x",T$2-'Indicator Date hidden'!U160)</f>
        <v>0</v>
      </c>
      <c r="U159" s="125">
        <f>IF('Indicator Date hidden'!V160="x","x",U$2-'Indicator Date hidden'!V160)</f>
        <v>0</v>
      </c>
      <c r="V159" s="125">
        <f>IF('Indicator Date hidden'!W160="x","x",V$2-'Indicator Date hidden'!W160)</f>
        <v>0</v>
      </c>
      <c r="W159" s="125">
        <f>IF('Indicator Date hidden'!X160="x","x",W$2-'Indicator Date hidden'!X160)</f>
        <v>0</v>
      </c>
      <c r="X159" s="125">
        <f>IF('Indicator Date hidden'!Y160="x","x",X$2-'Indicator Date hidden'!Y160)</f>
        <v>0</v>
      </c>
      <c r="Y159" s="125">
        <f>IF('Indicator Date hidden'!Z160="x","x",Y$2-'Indicator Date hidden'!Z160)</f>
        <v>0</v>
      </c>
      <c r="Z159" s="125" t="str">
        <f>IF('Indicator Date hidden'!AA160="x","x",Z$2-'Indicator Date hidden'!AA160)</f>
        <v>x</v>
      </c>
      <c r="AA159" s="125">
        <f>IF('Indicator Date hidden'!AB160="x","x",AA$2-'Indicator Date hidden'!AB160)</f>
        <v>0</v>
      </c>
      <c r="AB159" s="125">
        <f>IF('Indicator Date hidden'!AC160="x","x",AB$2-'Indicator Date hidden'!AC160)</f>
        <v>0</v>
      </c>
      <c r="AC159" s="125">
        <f>IF('Indicator Date hidden'!AD160="x","x",AC$2-'Indicator Date hidden'!AD160)</f>
        <v>4</v>
      </c>
      <c r="AD159" s="125">
        <f>IF('Indicator Date hidden'!AE160="x","x",AD$2-'Indicator Date hidden'!AE160)</f>
        <v>0</v>
      </c>
      <c r="AE159" s="125" t="str">
        <f>IF('Indicator Date hidden'!AF160="x","x",AE$2-'Indicator Date hidden'!AF160)</f>
        <v>x</v>
      </c>
      <c r="AF159" s="125">
        <f>IF('Indicator Date hidden'!AG160="x","x",AF$2-'Indicator Date hidden'!AG160)</f>
        <v>0</v>
      </c>
      <c r="AG159" s="125">
        <f>IF('Indicator Date hidden'!AH160="x","x",AG$2-'Indicator Date hidden'!AH160)</f>
        <v>0</v>
      </c>
      <c r="AH159" s="125">
        <f>IF('Indicator Date hidden'!AI160="x","x",AH$2-'Indicator Date hidden'!AI160)</f>
        <v>0</v>
      </c>
      <c r="AI159" s="125">
        <f>IF('Indicator Date hidden'!AJ160="x","x",AI$2-'Indicator Date hidden'!AJ160)</f>
        <v>1</v>
      </c>
      <c r="AJ159" s="125">
        <f>IF('Indicator Date hidden'!AK160="x","x",AJ$2-'Indicator Date hidden'!AK160)</f>
        <v>1</v>
      </c>
      <c r="AK159" s="125">
        <f>IF('Indicator Date hidden'!AL160="x","x",AK$2-'Indicator Date hidden'!AL160)</f>
        <v>1</v>
      </c>
      <c r="AL159" s="125" t="str">
        <f>IF('Indicator Date hidden'!AM160="x","x",AL$2-'Indicator Date hidden'!AM160)</f>
        <v>x</v>
      </c>
      <c r="AM159" s="125">
        <f>IF('Indicator Date hidden'!AN160="x","x",AM$2-'Indicator Date hidden'!AN160)</f>
        <v>1</v>
      </c>
      <c r="AN159" s="125">
        <f>IF('Indicator Date hidden'!AO160="x","x",AN$2-'Indicator Date hidden'!AO160)</f>
        <v>1</v>
      </c>
      <c r="AO159" s="125">
        <f>IF('Indicator Date hidden'!AP160="x","x",AO$2-'Indicator Date hidden'!AP160)</f>
        <v>1</v>
      </c>
      <c r="AP159" s="125">
        <f>IF('Indicator Date hidden'!AQ160="x","x",AP$2-'Indicator Date hidden'!AQ160)</f>
        <v>1</v>
      </c>
      <c r="AQ159" s="125">
        <f>IF('Indicator Date hidden'!AR160="x","x",AQ$2-'Indicator Date hidden'!AR160)</f>
        <v>0</v>
      </c>
      <c r="AR159" s="125">
        <f>IF('Indicator Date hidden'!AS160="x","x",AR$2-'Indicator Date hidden'!AS160)</f>
        <v>3</v>
      </c>
      <c r="AS159" s="125">
        <f>IF('Indicator Date hidden'!AT160="x","x",AS$2-'Indicator Date hidden'!AT160)</f>
        <v>10</v>
      </c>
      <c r="AT159" s="125">
        <f>IF('Indicator Date hidden'!AU160="x","x",AT$2-'Indicator Date hidden'!AU160)</f>
        <v>0</v>
      </c>
      <c r="AU159" s="125" t="str">
        <f>IF('Indicator Date hidden'!AV160="x","x",AU$2-'Indicator Date hidden'!AV160)</f>
        <v>x</v>
      </c>
      <c r="AV159" s="125" t="str">
        <f>IF('Indicator Date hidden'!AW160="x","x",AV$2-'Indicator Date hidden'!AW160)</f>
        <v>x</v>
      </c>
      <c r="AW159" s="125">
        <f>IF('Indicator Date hidden'!AX160="x","x",AW$2-'Indicator Date hidden'!AX160)</f>
        <v>0</v>
      </c>
      <c r="AX159" s="125">
        <f>IF('Indicator Date hidden'!AY160="x","x",AX$2-'Indicator Date hidden'!AY160)</f>
        <v>0</v>
      </c>
      <c r="AY159" s="125" t="str">
        <f>IF('Indicator Date hidden'!AZ160="x","x",AY$2-'Indicator Date hidden'!AZ160)</f>
        <v>x</v>
      </c>
      <c r="AZ159" s="125">
        <f>IF('Indicator Date hidden'!BA160="x","x",AZ$2-'Indicator Date hidden'!BA160)</f>
        <v>4</v>
      </c>
      <c r="BA159" s="125">
        <f>IF('Indicator Date hidden'!BB160="x","x",BA$2-'Indicator Date hidden'!BB160)</f>
        <v>0</v>
      </c>
      <c r="BB159" s="125">
        <f>IF('Indicator Date hidden'!BC160="x","x",BB$2-'Indicator Date hidden'!BC160)</f>
        <v>0</v>
      </c>
      <c r="BC159" s="125">
        <f>IF('Indicator Date hidden'!BD160="x","x",BC$2-'Indicator Date hidden'!BD160)</f>
        <v>0</v>
      </c>
      <c r="BD159" s="125" t="str">
        <f>IF('Indicator Date hidden'!BE160="x","x",BD$2-'Indicator Date hidden'!BE160)</f>
        <v>x</v>
      </c>
      <c r="BE159" s="125">
        <f>IF('Indicator Date hidden'!BF160="x","x",BE$2-'Indicator Date hidden'!BF160)</f>
        <v>2</v>
      </c>
      <c r="BF159" s="125">
        <f>IF('Indicator Date hidden'!BG160="x","x",BF$2-'Indicator Date hidden'!BG160)</f>
        <v>0</v>
      </c>
      <c r="BG159" s="125">
        <f>IF('Indicator Date hidden'!BH160="x","x",BG$2-'Indicator Date hidden'!BH160)</f>
        <v>0</v>
      </c>
      <c r="BH159" s="125">
        <f>IF('Indicator Date hidden'!BI160="x","x",BH$2-'Indicator Date hidden'!BI160)</f>
        <v>0</v>
      </c>
      <c r="BI159" s="125">
        <f>IF('Indicator Date hidden'!BJ160="x","x",BI$2-'Indicator Date hidden'!BJ160)</f>
        <v>2</v>
      </c>
      <c r="BJ159" s="125">
        <f>IF('Indicator Date hidden'!BK160="x","x",BJ$2-'Indicator Date hidden'!BK160)</f>
        <v>1</v>
      </c>
      <c r="BK159" s="125">
        <f>IF('Indicator Date hidden'!BL160="x","x",BK$2-'Indicator Date hidden'!BL160)</f>
        <v>1</v>
      </c>
      <c r="BL159" s="125">
        <f>IF('Indicator Date hidden'!BM160="x","x",BL$2-'Indicator Date hidden'!BM160)</f>
        <v>0</v>
      </c>
      <c r="BM159" s="125" t="str">
        <f>IF('Indicator Date hidden'!BN160="x","x",BM$2-'Indicator Date hidden'!BN160)</f>
        <v>x</v>
      </c>
      <c r="BN159" s="125">
        <f>IF('Indicator Date hidden'!BO160="x","x",BN$2-'Indicator Date hidden'!BO160)</f>
        <v>2</v>
      </c>
      <c r="BO159" s="125">
        <f>IF('Indicator Date hidden'!BP160="x","x",BO$2-'Indicator Date hidden'!BP160)</f>
        <v>1</v>
      </c>
      <c r="BP159" s="125">
        <f>IF('Indicator Date hidden'!BQ160="x","x",BP$2-'Indicator Date hidden'!BQ160)</f>
        <v>0</v>
      </c>
      <c r="BQ159" s="125">
        <f>IF('Indicator Date hidden'!BR160="x","x",BQ$2-'Indicator Date hidden'!BR160)</f>
        <v>0</v>
      </c>
      <c r="BR159" s="125">
        <f>IF('Indicator Date hidden'!BS160="x","x",BR$2-'Indicator Date hidden'!BS160)</f>
        <v>0</v>
      </c>
      <c r="BS159" s="125">
        <f>IF('Indicator Date hidden'!BT160="x","x",BS$2-'Indicator Date hidden'!BT160)</f>
        <v>2</v>
      </c>
      <c r="BT159" s="125">
        <f>IF('Indicator Date hidden'!BU160="x","x",BT$2-'Indicator Date hidden'!BU160)</f>
        <v>0</v>
      </c>
      <c r="BU159" s="125" t="str">
        <f>IF('Indicator Date hidden'!BV160="x","x",BU$2-'Indicator Date hidden'!BV160)</f>
        <v>x</v>
      </c>
      <c r="BV159" s="125">
        <f>IF('Indicator Date hidden'!BW160="x","x",BV$2-'Indicator Date hidden'!BW160)</f>
        <v>0</v>
      </c>
      <c r="BW159" s="125">
        <f>IF('Indicator Date hidden'!BX160="x","x",BW$2-'Indicator Date hidden'!BX160)</f>
        <v>0</v>
      </c>
      <c r="BX159" s="125">
        <f>IF('Indicator Date hidden'!BY160="x","x",BX$2-'Indicator Date hidden'!BY160)</f>
        <v>2</v>
      </c>
      <c r="BY159" s="3">
        <f t="shared" si="20"/>
        <v>41</v>
      </c>
      <c r="BZ159" s="126">
        <f t="shared" si="21"/>
        <v>0.62121212121212122</v>
      </c>
      <c r="CA159" s="3">
        <f t="shared" si="22"/>
        <v>19</v>
      </c>
      <c r="CB159" s="126">
        <f t="shared" si="23"/>
        <v>1.4849257864850445</v>
      </c>
      <c r="CC159" s="129">
        <f t="shared" si="24"/>
        <v>0</v>
      </c>
    </row>
    <row r="160" spans="1:81" x14ac:dyDescent="0.3">
      <c r="A160" t="s">
        <v>293</v>
      </c>
      <c r="B160" s="125">
        <f>IF('Indicator Date hidden'!C161="x","x",B$2-'Indicator Date hidden'!C161)</f>
        <v>0</v>
      </c>
      <c r="C160" s="125">
        <f>IF('Indicator Date hidden'!D161="x","x",C$2-'Indicator Date hidden'!D161)</f>
        <v>0</v>
      </c>
      <c r="D160" s="125">
        <f>IF('Indicator Date hidden'!E161="x","x",D$2-'Indicator Date hidden'!E161)</f>
        <v>0</v>
      </c>
      <c r="E160" s="125">
        <f>IF('Indicator Date hidden'!F161="x","x",E$2-'Indicator Date hidden'!F161)</f>
        <v>0</v>
      </c>
      <c r="F160" s="125">
        <f>IF('Indicator Date hidden'!G161="x","x",F$2-'Indicator Date hidden'!G161)</f>
        <v>0</v>
      </c>
      <c r="G160" s="125">
        <f>IF('Indicator Date hidden'!H161="x","x",G$2-'Indicator Date hidden'!H161)</f>
        <v>0</v>
      </c>
      <c r="H160" s="125">
        <f>IF('Indicator Date hidden'!I161="x","x",H$2-'Indicator Date hidden'!I161)</f>
        <v>0</v>
      </c>
      <c r="I160" s="125">
        <f>IF('Indicator Date hidden'!J161="x","x",I$2-'Indicator Date hidden'!J161)</f>
        <v>0</v>
      </c>
      <c r="J160" s="125">
        <f>IF('Indicator Date hidden'!K161="x","x",J$2-'Indicator Date hidden'!K161)</f>
        <v>0</v>
      </c>
      <c r="K160" s="125">
        <f>IF('Indicator Date hidden'!L161="x","x",K$2-'Indicator Date hidden'!L161)</f>
        <v>0</v>
      </c>
      <c r="L160" s="125">
        <f>IF('Indicator Date hidden'!M161="x","x",L$2-'Indicator Date hidden'!M161)</f>
        <v>0</v>
      </c>
      <c r="M160" s="125">
        <f>IF('Indicator Date hidden'!N161="x","x",M$2-'Indicator Date hidden'!N161)</f>
        <v>0</v>
      </c>
      <c r="N160" s="125">
        <f>IF('Indicator Date hidden'!O161="x","x",N$2-'Indicator Date hidden'!O161)</f>
        <v>0</v>
      </c>
      <c r="O160" s="125">
        <f>IF('Indicator Date hidden'!P161="x","x",O$2-'Indicator Date hidden'!P161)</f>
        <v>0</v>
      </c>
      <c r="P160" s="125">
        <f>IF('Indicator Date hidden'!Q161="x","x",P$2-'Indicator Date hidden'!Q161)</f>
        <v>0</v>
      </c>
      <c r="Q160" s="125">
        <f>IF('Indicator Date hidden'!R161="x","x",Q$2-'Indicator Date hidden'!R161)</f>
        <v>0</v>
      </c>
      <c r="R160" s="125">
        <f>IF('Indicator Date hidden'!S161="x","x",R$2-'Indicator Date hidden'!S161)</f>
        <v>0</v>
      </c>
      <c r="S160" s="125">
        <f>IF('Indicator Date hidden'!T161="x","x",S$2-'Indicator Date hidden'!T161)</f>
        <v>0</v>
      </c>
      <c r="T160" s="125">
        <f>IF('Indicator Date hidden'!U161="x","x",T$2-'Indicator Date hidden'!U161)</f>
        <v>0</v>
      </c>
      <c r="U160" s="125">
        <f>IF('Indicator Date hidden'!V161="x","x",U$2-'Indicator Date hidden'!V161)</f>
        <v>0</v>
      </c>
      <c r="V160" s="125">
        <f>IF('Indicator Date hidden'!W161="x","x",V$2-'Indicator Date hidden'!W161)</f>
        <v>0</v>
      </c>
      <c r="W160" s="125">
        <f>IF('Indicator Date hidden'!X161="x","x",W$2-'Indicator Date hidden'!X161)</f>
        <v>0</v>
      </c>
      <c r="X160" s="125">
        <f>IF('Indicator Date hidden'!Y161="x","x",X$2-'Indicator Date hidden'!Y161)</f>
        <v>0</v>
      </c>
      <c r="Y160" s="125">
        <f>IF('Indicator Date hidden'!Z161="x","x",Y$2-'Indicator Date hidden'!Z161)</f>
        <v>0</v>
      </c>
      <c r="Z160" s="125" t="str">
        <f>IF('Indicator Date hidden'!AA161="x","x",Z$2-'Indicator Date hidden'!AA161)</f>
        <v>x</v>
      </c>
      <c r="AA160" s="125">
        <f>IF('Indicator Date hidden'!AB161="x","x",AA$2-'Indicator Date hidden'!AB161)</f>
        <v>0</v>
      </c>
      <c r="AB160" s="125">
        <f>IF('Indicator Date hidden'!AC161="x","x",AB$2-'Indicator Date hidden'!AC161)</f>
        <v>0</v>
      </c>
      <c r="AC160" s="125">
        <f>IF('Indicator Date hidden'!AD161="x","x",AC$2-'Indicator Date hidden'!AD161)</f>
        <v>1</v>
      </c>
      <c r="AD160" s="125">
        <f>IF('Indicator Date hidden'!AE161="x","x",AD$2-'Indicator Date hidden'!AE161)</f>
        <v>0</v>
      </c>
      <c r="AE160" s="125">
        <f>IF('Indicator Date hidden'!AF161="x","x",AE$2-'Indicator Date hidden'!AF161)</f>
        <v>0</v>
      </c>
      <c r="AF160" s="125">
        <f>IF('Indicator Date hidden'!AG161="x","x",AF$2-'Indicator Date hidden'!AG161)</f>
        <v>0</v>
      </c>
      <c r="AG160" s="125">
        <f>IF('Indicator Date hidden'!AH161="x","x",AG$2-'Indicator Date hidden'!AH161)</f>
        <v>0</v>
      </c>
      <c r="AH160" s="125">
        <f>IF('Indicator Date hidden'!AI161="x","x",AH$2-'Indicator Date hidden'!AI161)</f>
        <v>0</v>
      </c>
      <c r="AI160" s="125">
        <f>IF('Indicator Date hidden'!AJ161="x","x",AI$2-'Indicator Date hidden'!AJ161)</f>
        <v>1</v>
      </c>
      <c r="AJ160" s="125">
        <f>IF('Indicator Date hidden'!AK161="x","x",AJ$2-'Indicator Date hidden'!AK161)</f>
        <v>1</v>
      </c>
      <c r="AK160" s="125">
        <f>IF('Indicator Date hidden'!AL161="x","x",AK$2-'Indicator Date hidden'!AL161)</f>
        <v>1</v>
      </c>
      <c r="AL160" s="125" t="str">
        <f>IF('Indicator Date hidden'!AM161="x","x",AL$2-'Indicator Date hidden'!AM161)</f>
        <v>x</v>
      </c>
      <c r="AM160" s="125">
        <f>IF('Indicator Date hidden'!AN161="x","x",AM$2-'Indicator Date hidden'!AN161)</f>
        <v>1</v>
      </c>
      <c r="AN160" s="125">
        <f>IF('Indicator Date hidden'!AO161="x","x",AN$2-'Indicator Date hidden'!AO161)</f>
        <v>1</v>
      </c>
      <c r="AO160" s="125">
        <f>IF('Indicator Date hidden'!AP161="x","x",AO$2-'Indicator Date hidden'!AP161)</f>
        <v>1</v>
      </c>
      <c r="AP160" s="125">
        <f>IF('Indicator Date hidden'!AQ161="x","x",AP$2-'Indicator Date hidden'!AQ161)</f>
        <v>1</v>
      </c>
      <c r="AQ160" s="125" t="str">
        <f>IF('Indicator Date hidden'!AR161="x","x",AQ$2-'Indicator Date hidden'!AR161)</f>
        <v>x</v>
      </c>
      <c r="AR160" s="125">
        <f>IF('Indicator Date hidden'!AS161="x","x",AR$2-'Indicator Date hidden'!AS161)</f>
        <v>3</v>
      </c>
      <c r="AS160" s="125">
        <f>IF('Indicator Date hidden'!AT161="x","x",AS$2-'Indicator Date hidden'!AT161)</f>
        <v>8</v>
      </c>
      <c r="AT160" s="125">
        <f>IF('Indicator Date hidden'!AU161="x","x",AT$2-'Indicator Date hidden'!AU161)</f>
        <v>0</v>
      </c>
      <c r="AU160" s="125">
        <f>IF('Indicator Date hidden'!AV161="x","x",AU$2-'Indicator Date hidden'!AV161)</f>
        <v>0</v>
      </c>
      <c r="AV160" s="125">
        <f>IF('Indicator Date hidden'!AW161="x","x",AV$2-'Indicator Date hidden'!AW161)</f>
        <v>0</v>
      </c>
      <c r="AW160" s="125">
        <f>IF('Indicator Date hidden'!AX161="x","x",AW$2-'Indicator Date hidden'!AX161)</f>
        <v>0</v>
      </c>
      <c r="AX160" s="125">
        <f>IF('Indicator Date hidden'!AY161="x","x",AX$2-'Indicator Date hidden'!AY161)</f>
        <v>0</v>
      </c>
      <c r="AY160" s="125">
        <f>IF('Indicator Date hidden'!AZ161="x","x",AY$2-'Indicator Date hidden'!AZ161)</f>
        <v>6</v>
      </c>
      <c r="AZ160" s="125" t="str">
        <f>IF('Indicator Date hidden'!BA161="x","x",AZ$2-'Indicator Date hidden'!BA161)</f>
        <v>x</v>
      </c>
      <c r="BA160" s="125">
        <f>IF('Indicator Date hidden'!BB161="x","x",BA$2-'Indicator Date hidden'!BB161)</f>
        <v>0</v>
      </c>
      <c r="BB160" s="125">
        <f>IF('Indicator Date hidden'!BC161="x","x",BB$2-'Indicator Date hidden'!BC161)</f>
        <v>0</v>
      </c>
      <c r="BC160" s="125">
        <f>IF('Indicator Date hidden'!BD161="x","x",BC$2-'Indicator Date hidden'!BD161)</f>
        <v>0</v>
      </c>
      <c r="BD160" s="125">
        <f>IF('Indicator Date hidden'!BE161="x","x",BD$2-'Indicator Date hidden'!BE161)</f>
        <v>2</v>
      </c>
      <c r="BE160" s="125">
        <f>IF('Indicator Date hidden'!BF161="x","x",BE$2-'Indicator Date hidden'!BF161)</f>
        <v>2</v>
      </c>
      <c r="BF160" s="125">
        <f>IF('Indicator Date hidden'!BG161="x","x",BF$2-'Indicator Date hidden'!BG161)</f>
        <v>0</v>
      </c>
      <c r="BG160" s="125">
        <f>IF('Indicator Date hidden'!BH161="x","x",BG$2-'Indicator Date hidden'!BH161)</f>
        <v>0</v>
      </c>
      <c r="BH160" s="125">
        <f>IF('Indicator Date hidden'!BI161="x","x",BH$2-'Indicator Date hidden'!BI161)</f>
        <v>0</v>
      </c>
      <c r="BI160" s="125" t="str">
        <f>IF('Indicator Date hidden'!BJ161="x","x",BI$2-'Indicator Date hidden'!BJ161)</f>
        <v>x</v>
      </c>
      <c r="BJ160" s="125">
        <f>IF('Indicator Date hidden'!BK161="x","x",BJ$2-'Indicator Date hidden'!BK161)</f>
        <v>1</v>
      </c>
      <c r="BK160" s="125">
        <f>IF('Indicator Date hidden'!BL161="x","x",BK$2-'Indicator Date hidden'!BL161)</f>
        <v>1</v>
      </c>
      <c r="BL160" s="125">
        <f>IF('Indicator Date hidden'!BM161="x","x",BL$2-'Indicator Date hidden'!BM161)</f>
        <v>0</v>
      </c>
      <c r="BM160" s="125" t="str">
        <f>IF('Indicator Date hidden'!BN161="x","x",BM$2-'Indicator Date hidden'!BN161)</f>
        <v>x</v>
      </c>
      <c r="BN160" s="125">
        <f>IF('Indicator Date hidden'!BO161="x","x",BN$2-'Indicator Date hidden'!BO161)</f>
        <v>2</v>
      </c>
      <c r="BO160" s="125">
        <f>IF('Indicator Date hidden'!BP161="x","x",BO$2-'Indicator Date hidden'!BP161)</f>
        <v>1</v>
      </c>
      <c r="BP160" s="125">
        <f>IF('Indicator Date hidden'!BQ161="x","x",BP$2-'Indicator Date hidden'!BQ161)</f>
        <v>0</v>
      </c>
      <c r="BQ160" s="125">
        <f>IF('Indicator Date hidden'!BR161="x","x",BQ$2-'Indicator Date hidden'!BR161)</f>
        <v>0</v>
      </c>
      <c r="BR160" s="125">
        <f>IF('Indicator Date hidden'!BS161="x","x",BR$2-'Indicator Date hidden'!BS161)</f>
        <v>0</v>
      </c>
      <c r="BS160" s="125">
        <f>IF('Indicator Date hidden'!BT161="x","x",BS$2-'Indicator Date hidden'!BT161)</f>
        <v>4</v>
      </c>
      <c r="BT160" s="125">
        <f>IF('Indicator Date hidden'!BU161="x","x",BT$2-'Indicator Date hidden'!BU161)</f>
        <v>0</v>
      </c>
      <c r="BU160" s="125" t="str">
        <f>IF('Indicator Date hidden'!BV161="x","x",BU$2-'Indicator Date hidden'!BV161)</f>
        <v>x</v>
      </c>
      <c r="BV160" s="125" t="str">
        <f>IF('Indicator Date hidden'!BW161="x","x",BV$2-'Indicator Date hidden'!BW161)</f>
        <v>x</v>
      </c>
      <c r="BW160" s="125" t="str">
        <f>IF('Indicator Date hidden'!BX161="x","x",BW$2-'Indicator Date hidden'!BX161)</f>
        <v>x</v>
      </c>
      <c r="BX160" s="125">
        <f>IF('Indicator Date hidden'!BY161="x","x",BX$2-'Indicator Date hidden'!BY161)</f>
        <v>2</v>
      </c>
      <c r="BY160" s="3">
        <f t="shared" si="20"/>
        <v>40</v>
      </c>
      <c r="BZ160" s="126">
        <f t="shared" si="21"/>
        <v>0.60606060606060608</v>
      </c>
      <c r="CA160" s="3">
        <f t="shared" si="22"/>
        <v>19</v>
      </c>
      <c r="CB160" s="126">
        <f t="shared" si="23"/>
        <v>1.3913018525150298</v>
      </c>
      <c r="CC160" s="129">
        <f t="shared" si="24"/>
        <v>0</v>
      </c>
    </row>
    <row r="161" spans="1:81" x14ac:dyDescent="0.3">
      <c r="A161" t="s">
        <v>295</v>
      </c>
      <c r="B161" s="125">
        <f>IF('Indicator Date hidden'!C162="x","x",B$2-'Indicator Date hidden'!C162)</f>
        <v>0</v>
      </c>
      <c r="C161" s="125">
        <f>IF('Indicator Date hidden'!D162="x","x",C$2-'Indicator Date hidden'!D162)</f>
        <v>0</v>
      </c>
      <c r="D161" s="125">
        <f>IF('Indicator Date hidden'!E162="x","x",D$2-'Indicator Date hidden'!E162)</f>
        <v>0</v>
      </c>
      <c r="E161" s="125">
        <f>IF('Indicator Date hidden'!F162="x","x",E$2-'Indicator Date hidden'!F162)</f>
        <v>0</v>
      </c>
      <c r="F161" s="125">
        <f>IF('Indicator Date hidden'!G162="x","x",F$2-'Indicator Date hidden'!G162)</f>
        <v>0</v>
      </c>
      <c r="G161" s="125">
        <f>IF('Indicator Date hidden'!H162="x","x",G$2-'Indicator Date hidden'!H162)</f>
        <v>0</v>
      </c>
      <c r="H161" s="125">
        <f>IF('Indicator Date hidden'!I162="x","x",H$2-'Indicator Date hidden'!I162)</f>
        <v>0</v>
      </c>
      <c r="I161" s="125">
        <f>IF('Indicator Date hidden'!J162="x","x",I$2-'Indicator Date hidden'!J162)</f>
        <v>0</v>
      </c>
      <c r="J161" s="125">
        <f>IF('Indicator Date hidden'!K162="x","x",J$2-'Indicator Date hidden'!K162)</f>
        <v>0</v>
      </c>
      <c r="K161" s="125">
        <f>IF('Indicator Date hidden'!L162="x","x",K$2-'Indicator Date hidden'!L162)</f>
        <v>0</v>
      </c>
      <c r="L161" s="125">
        <f>IF('Indicator Date hidden'!M162="x","x",L$2-'Indicator Date hidden'!M162)</f>
        <v>0</v>
      </c>
      <c r="M161" s="125">
        <f>IF('Indicator Date hidden'!N162="x","x",M$2-'Indicator Date hidden'!N162)</f>
        <v>0</v>
      </c>
      <c r="N161" s="125">
        <f>IF('Indicator Date hidden'!O162="x","x",N$2-'Indicator Date hidden'!O162)</f>
        <v>0</v>
      </c>
      <c r="O161" s="125">
        <f>IF('Indicator Date hidden'!P162="x","x",O$2-'Indicator Date hidden'!P162)</f>
        <v>0</v>
      </c>
      <c r="P161" s="125">
        <f>IF('Indicator Date hidden'!Q162="x","x",P$2-'Indicator Date hidden'!Q162)</f>
        <v>0</v>
      </c>
      <c r="Q161" s="125">
        <f>IF('Indicator Date hidden'!R162="x","x",Q$2-'Indicator Date hidden'!R162)</f>
        <v>0</v>
      </c>
      <c r="R161" s="125">
        <f>IF('Indicator Date hidden'!S162="x","x",R$2-'Indicator Date hidden'!S162)</f>
        <v>0</v>
      </c>
      <c r="S161" s="125">
        <f>IF('Indicator Date hidden'!T162="x","x",S$2-'Indicator Date hidden'!T162)</f>
        <v>0</v>
      </c>
      <c r="T161" s="125">
        <f>IF('Indicator Date hidden'!U162="x","x",T$2-'Indicator Date hidden'!U162)</f>
        <v>0</v>
      </c>
      <c r="U161" s="125">
        <f>IF('Indicator Date hidden'!V162="x","x",U$2-'Indicator Date hidden'!V162)</f>
        <v>0</v>
      </c>
      <c r="V161" s="125">
        <f>IF('Indicator Date hidden'!W162="x","x",V$2-'Indicator Date hidden'!W162)</f>
        <v>0</v>
      </c>
      <c r="W161" s="125">
        <f>IF('Indicator Date hidden'!X162="x","x",W$2-'Indicator Date hidden'!X162)</f>
        <v>0</v>
      </c>
      <c r="X161" s="125">
        <f>IF('Indicator Date hidden'!Y162="x","x",X$2-'Indicator Date hidden'!Y162)</f>
        <v>0</v>
      </c>
      <c r="Y161" s="125">
        <f>IF('Indicator Date hidden'!Z162="x","x",Y$2-'Indicator Date hidden'!Z162)</f>
        <v>0</v>
      </c>
      <c r="Z161" s="125">
        <f>IF('Indicator Date hidden'!AA162="x","x",Z$2-'Indicator Date hidden'!AA162)</f>
        <v>5</v>
      </c>
      <c r="AA161" s="125">
        <f>IF('Indicator Date hidden'!AB162="x","x",AA$2-'Indicator Date hidden'!AB162)</f>
        <v>0</v>
      </c>
      <c r="AB161" s="125">
        <f>IF('Indicator Date hidden'!AC162="x","x",AB$2-'Indicator Date hidden'!AC162)</f>
        <v>0</v>
      </c>
      <c r="AC161" s="125">
        <f>IF('Indicator Date hidden'!AD162="x","x",AC$2-'Indicator Date hidden'!AD162)</f>
        <v>0</v>
      </c>
      <c r="AD161" s="125">
        <f>IF('Indicator Date hidden'!AE162="x","x",AD$2-'Indicator Date hidden'!AE162)</f>
        <v>0</v>
      </c>
      <c r="AE161" s="125">
        <f>IF('Indicator Date hidden'!AF162="x","x",AE$2-'Indicator Date hidden'!AF162)</f>
        <v>0</v>
      </c>
      <c r="AF161" s="125">
        <f>IF('Indicator Date hidden'!AG162="x","x",AF$2-'Indicator Date hidden'!AG162)</f>
        <v>0</v>
      </c>
      <c r="AG161" s="125">
        <f>IF('Indicator Date hidden'!AH162="x","x",AG$2-'Indicator Date hidden'!AH162)</f>
        <v>0</v>
      </c>
      <c r="AH161" s="125">
        <f>IF('Indicator Date hidden'!AI162="x","x",AH$2-'Indicator Date hidden'!AI162)</f>
        <v>0</v>
      </c>
      <c r="AI161" s="125">
        <f>IF('Indicator Date hidden'!AJ162="x","x",AI$2-'Indicator Date hidden'!AJ162)</f>
        <v>1</v>
      </c>
      <c r="AJ161" s="125">
        <f>IF('Indicator Date hidden'!AK162="x","x",AJ$2-'Indicator Date hidden'!AK162)</f>
        <v>1</v>
      </c>
      <c r="AK161" s="125">
        <f>IF('Indicator Date hidden'!AL162="x","x",AK$2-'Indicator Date hidden'!AL162)</f>
        <v>1</v>
      </c>
      <c r="AL161" s="125">
        <f>IF('Indicator Date hidden'!AM162="x","x",AL$2-'Indicator Date hidden'!AM162)</f>
        <v>3</v>
      </c>
      <c r="AM161" s="125">
        <f>IF('Indicator Date hidden'!AN162="x","x",AM$2-'Indicator Date hidden'!AN162)</f>
        <v>1</v>
      </c>
      <c r="AN161" s="125">
        <f>IF('Indicator Date hidden'!AO162="x","x",AN$2-'Indicator Date hidden'!AO162)</f>
        <v>1</v>
      </c>
      <c r="AO161" s="125">
        <f>IF('Indicator Date hidden'!AP162="x","x",AO$2-'Indicator Date hidden'!AP162)</f>
        <v>1</v>
      </c>
      <c r="AP161" s="125">
        <f>IF('Indicator Date hidden'!AQ162="x","x",AP$2-'Indicator Date hidden'!AQ162)</f>
        <v>1</v>
      </c>
      <c r="AQ161" s="125">
        <f>IF('Indicator Date hidden'!AR162="x","x",AQ$2-'Indicator Date hidden'!AR162)</f>
        <v>0</v>
      </c>
      <c r="AR161" s="125">
        <f>IF('Indicator Date hidden'!AS162="x","x",AR$2-'Indicator Date hidden'!AS162)</f>
        <v>3</v>
      </c>
      <c r="AS161" s="125">
        <f>IF('Indicator Date hidden'!AT162="x","x",AS$2-'Indicator Date hidden'!AT162)</f>
        <v>1</v>
      </c>
      <c r="AT161" s="125">
        <f>IF('Indicator Date hidden'!AU162="x","x",AT$2-'Indicator Date hidden'!AU162)</f>
        <v>0</v>
      </c>
      <c r="AU161" s="125">
        <f>IF('Indicator Date hidden'!AV162="x","x",AU$2-'Indicator Date hidden'!AV162)</f>
        <v>0</v>
      </c>
      <c r="AV161" s="125">
        <f>IF('Indicator Date hidden'!AW162="x","x",AV$2-'Indicator Date hidden'!AW162)</f>
        <v>0</v>
      </c>
      <c r="AW161" s="125">
        <f>IF('Indicator Date hidden'!AX162="x","x",AW$2-'Indicator Date hidden'!AX162)</f>
        <v>0</v>
      </c>
      <c r="AX161" s="125">
        <f>IF('Indicator Date hidden'!AY162="x","x",AX$2-'Indicator Date hidden'!AY162)</f>
        <v>0</v>
      </c>
      <c r="AY161" s="125">
        <f>IF('Indicator Date hidden'!AZ162="x","x",AY$2-'Indicator Date hidden'!AZ162)</f>
        <v>1</v>
      </c>
      <c r="AZ161" s="125">
        <f>IF('Indicator Date hidden'!BA162="x","x",AZ$2-'Indicator Date hidden'!BA162)</f>
        <v>3</v>
      </c>
      <c r="BA161" s="125">
        <f>IF('Indicator Date hidden'!BB162="x","x",BA$2-'Indicator Date hidden'!BB162)</f>
        <v>0</v>
      </c>
      <c r="BB161" s="125">
        <f>IF('Indicator Date hidden'!BC162="x","x",BB$2-'Indicator Date hidden'!BC162)</f>
        <v>0</v>
      </c>
      <c r="BC161" s="125">
        <f>IF('Indicator Date hidden'!BD162="x","x",BC$2-'Indicator Date hidden'!BD162)</f>
        <v>0</v>
      </c>
      <c r="BD161" s="125" t="str">
        <f>IF('Indicator Date hidden'!BE162="x","x",BD$2-'Indicator Date hidden'!BE162)</f>
        <v>x</v>
      </c>
      <c r="BE161" s="125">
        <f>IF('Indicator Date hidden'!BF162="x","x",BE$2-'Indicator Date hidden'!BF162)</f>
        <v>2</v>
      </c>
      <c r="BF161" s="125">
        <f>IF('Indicator Date hidden'!BG162="x","x",BF$2-'Indicator Date hidden'!BG162)</f>
        <v>0</v>
      </c>
      <c r="BG161" s="125">
        <f>IF('Indicator Date hidden'!BH162="x","x",BG$2-'Indicator Date hidden'!BH162)</f>
        <v>0</v>
      </c>
      <c r="BH161" s="125">
        <f>IF('Indicator Date hidden'!BI162="x","x",BH$2-'Indicator Date hidden'!BI162)</f>
        <v>0</v>
      </c>
      <c r="BI161" s="125">
        <f>IF('Indicator Date hidden'!BJ162="x","x",BI$2-'Indicator Date hidden'!BJ162)</f>
        <v>0</v>
      </c>
      <c r="BJ161" s="125">
        <f>IF('Indicator Date hidden'!BK162="x","x",BJ$2-'Indicator Date hidden'!BK162)</f>
        <v>1</v>
      </c>
      <c r="BK161" s="125">
        <f>IF('Indicator Date hidden'!BL162="x","x",BK$2-'Indicator Date hidden'!BL162)</f>
        <v>1</v>
      </c>
      <c r="BL161" s="125">
        <f>IF('Indicator Date hidden'!BM162="x","x",BL$2-'Indicator Date hidden'!BM162)</f>
        <v>0</v>
      </c>
      <c r="BM161" s="125">
        <f>IF('Indicator Date hidden'!BN162="x","x",BM$2-'Indicator Date hidden'!BN162)</f>
        <v>3</v>
      </c>
      <c r="BN161" s="125">
        <f>IF('Indicator Date hidden'!BO162="x","x",BN$2-'Indicator Date hidden'!BO162)</f>
        <v>2</v>
      </c>
      <c r="BO161" s="125">
        <f>IF('Indicator Date hidden'!BP162="x","x",BO$2-'Indicator Date hidden'!BP162)</f>
        <v>1</v>
      </c>
      <c r="BP161" s="125">
        <f>IF('Indicator Date hidden'!BQ162="x","x",BP$2-'Indicator Date hidden'!BQ162)</f>
        <v>0</v>
      </c>
      <c r="BQ161" s="125">
        <f>IF('Indicator Date hidden'!BR162="x","x",BQ$2-'Indicator Date hidden'!BR162)</f>
        <v>0</v>
      </c>
      <c r="BR161" s="125">
        <f>IF('Indicator Date hidden'!BS162="x","x",BR$2-'Indicator Date hidden'!BS162)</f>
        <v>0</v>
      </c>
      <c r="BS161" s="125">
        <f>IF('Indicator Date hidden'!BT162="x","x",BS$2-'Indicator Date hidden'!BT162)</f>
        <v>1</v>
      </c>
      <c r="BT161" s="125">
        <f>IF('Indicator Date hidden'!BU162="x","x",BT$2-'Indicator Date hidden'!BU162)</f>
        <v>0</v>
      </c>
      <c r="BU161" s="125">
        <f>IF('Indicator Date hidden'!BV162="x","x",BU$2-'Indicator Date hidden'!BV162)</f>
        <v>0</v>
      </c>
      <c r="BV161" s="125">
        <f>IF('Indicator Date hidden'!BW162="x","x",BV$2-'Indicator Date hidden'!BW162)</f>
        <v>0</v>
      </c>
      <c r="BW161" s="125">
        <f>IF('Indicator Date hidden'!BX162="x","x",BW$2-'Indicator Date hidden'!BX162)</f>
        <v>0</v>
      </c>
      <c r="BX161" s="125">
        <f>IF('Indicator Date hidden'!BY162="x","x",BX$2-'Indicator Date hidden'!BY162)</f>
        <v>2</v>
      </c>
      <c r="BY161" s="3">
        <f t="shared" si="20"/>
        <v>36</v>
      </c>
      <c r="BZ161" s="126">
        <f t="shared" si="21"/>
        <v>0.48648648648648651</v>
      </c>
      <c r="CA161" s="3">
        <f t="shared" si="22"/>
        <v>21</v>
      </c>
      <c r="CB161" s="126">
        <f t="shared" si="23"/>
        <v>0.96202549894906408</v>
      </c>
      <c r="CC161" s="129">
        <f t="shared" si="24"/>
        <v>0</v>
      </c>
    </row>
    <row r="162" spans="1:81" x14ac:dyDescent="0.3">
      <c r="A162" t="s">
        <v>298</v>
      </c>
      <c r="B162" s="125">
        <f>IF('Indicator Date hidden'!C163="x","x",B$2-'Indicator Date hidden'!C163)</f>
        <v>0</v>
      </c>
      <c r="C162" s="125">
        <f>IF('Indicator Date hidden'!D163="x","x",C$2-'Indicator Date hidden'!D163)</f>
        <v>0</v>
      </c>
      <c r="D162" s="125">
        <f>IF('Indicator Date hidden'!E163="x","x",D$2-'Indicator Date hidden'!E163)</f>
        <v>0</v>
      </c>
      <c r="E162" s="125">
        <f>IF('Indicator Date hidden'!F163="x","x",E$2-'Indicator Date hidden'!F163)</f>
        <v>0</v>
      </c>
      <c r="F162" s="125">
        <f>IF('Indicator Date hidden'!G163="x","x",F$2-'Indicator Date hidden'!G163)</f>
        <v>0</v>
      </c>
      <c r="G162" s="125">
        <f>IF('Indicator Date hidden'!H163="x","x",G$2-'Indicator Date hidden'!H163)</f>
        <v>0</v>
      </c>
      <c r="H162" s="125">
        <f>IF('Indicator Date hidden'!I163="x","x",H$2-'Indicator Date hidden'!I163)</f>
        <v>0</v>
      </c>
      <c r="I162" s="125">
        <f>IF('Indicator Date hidden'!J163="x","x",I$2-'Indicator Date hidden'!J163)</f>
        <v>0</v>
      </c>
      <c r="J162" s="125">
        <f>IF('Indicator Date hidden'!K163="x","x",J$2-'Indicator Date hidden'!K163)</f>
        <v>0</v>
      </c>
      <c r="K162" s="125">
        <f>IF('Indicator Date hidden'!L163="x","x",K$2-'Indicator Date hidden'!L163)</f>
        <v>0</v>
      </c>
      <c r="L162" s="125">
        <f>IF('Indicator Date hidden'!M163="x","x",L$2-'Indicator Date hidden'!M163)</f>
        <v>0</v>
      </c>
      <c r="M162" s="125">
        <f>IF('Indicator Date hidden'!N163="x","x",M$2-'Indicator Date hidden'!N163)</f>
        <v>0</v>
      </c>
      <c r="N162" s="125">
        <f>IF('Indicator Date hidden'!O163="x","x",N$2-'Indicator Date hidden'!O163)</f>
        <v>0</v>
      </c>
      <c r="O162" s="125">
        <f>IF('Indicator Date hidden'!P163="x","x",O$2-'Indicator Date hidden'!P163)</f>
        <v>0</v>
      </c>
      <c r="P162" s="125">
        <f>IF('Indicator Date hidden'!Q163="x","x",P$2-'Indicator Date hidden'!Q163)</f>
        <v>0</v>
      </c>
      <c r="Q162" s="125">
        <f>IF('Indicator Date hidden'!R163="x","x",Q$2-'Indicator Date hidden'!R163)</f>
        <v>0</v>
      </c>
      <c r="R162" s="125">
        <f>IF('Indicator Date hidden'!S163="x","x",R$2-'Indicator Date hidden'!S163)</f>
        <v>0</v>
      </c>
      <c r="S162" s="125">
        <f>IF('Indicator Date hidden'!T163="x","x",S$2-'Indicator Date hidden'!T163)</f>
        <v>0</v>
      </c>
      <c r="T162" s="125">
        <f>IF('Indicator Date hidden'!U163="x","x",T$2-'Indicator Date hidden'!U163)</f>
        <v>0</v>
      </c>
      <c r="U162" s="125">
        <f>IF('Indicator Date hidden'!V163="x","x",U$2-'Indicator Date hidden'!V163)</f>
        <v>0</v>
      </c>
      <c r="V162" s="125">
        <f>IF('Indicator Date hidden'!W163="x","x",V$2-'Indicator Date hidden'!W163)</f>
        <v>0</v>
      </c>
      <c r="W162" s="125">
        <f>IF('Indicator Date hidden'!X163="x","x",W$2-'Indicator Date hidden'!X163)</f>
        <v>0</v>
      </c>
      <c r="X162" s="125">
        <f>IF('Indicator Date hidden'!Y163="x","x",X$2-'Indicator Date hidden'!Y163)</f>
        <v>0</v>
      </c>
      <c r="Y162" s="125">
        <f>IF('Indicator Date hidden'!Z163="x","x",Y$2-'Indicator Date hidden'!Z163)</f>
        <v>0</v>
      </c>
      <c r="Z162" s="125">
        <f>IF('Indicator Date hidden'!AA163="x","x",Z$2-'Indicator Date hidden'!AA163)</f>
        <v>8</v>
      </c>
      <c r="AA162" s="125">
        <f>IF('Indicator Date hidden'!AB163="x","x",AA$2-'Indicator Date hidden'!AB163)</f>
        <v>0</v>
      </c>
      <c r="AB162" s="125" t="str">
        <f>IF('Indicator Date hidden'!AC163="x","x",AB$2-'Indicator Date hidden'!AC163)</f>
        <v>x</v>
      </c>
      <c r="AC162" s="125">
        <f>IF('Indicator Date hidden'!AD163="x","x",AC$2-'Indicator Date hidden'!AD163)</f>
        <v>1</v>
      </c>
      <c r="AD162" s="125">
        <f>IF('Indicator Date hidden'!AE163="x","x",AD$2-'Indicator Date hidden'!AE163)</f>
        <v>0</v>
      </c>
      <c r="AE162" s="125">
        <f>IF('Indicator Date hidden'!AF163="x","x",AE$2-'Indicator Date hidden'!AF163)</f>
        <v>0</v>
      </c>
      <c r="AF162" s="125">
        <f>IF('Indicator Date hidden'!AG163="x","x",AF$2-'Indicator Date hidden'!AG163)</f>
        <v>0</v>
      </c>
      <c r="AG162" s="125">
        <f>IF('Indicator Date hidden'!AH163="x","x",AG$2-'Indicator Date hidden'!AH163)</f>
        <v>0</v>
      </c>
      <c r="AH162" s="125">
        <f>IF('Indicator Date hidden'!AI163="x","x",AH$2-'Indicator Date hidden'!AI163)</f>
        <v>0</v>
      </c>
      <c r="AI162" s="125">
        <f>IF('Indicator Date hidden'!AJ163="x","x",AI$2-'Indicator Date hidden'!AJ163)</f>
        <v>1</v>
      </c>
      <c r="AJ162" s="125">
        <f>IF('Indicator Date hidden'!AK163="x","x",AJ$2-'Indicator Date hidden'!AK163)</f>
        <v>1</v>
      </c>
      <c r="AK162" s="125">
        <f>IF('Indicator Date hidden'!AL163="x","x",AK$2-'Indicator Date hidden'!AL163)</f>
        <v>1</v>
      </c>
      <c r="AL162" s="125">
        <f>IF('Indicator Date hidden'!AM163="x","x",AL$2-'Indicator Date hidden'!AM163)</f>
        <v>8</v>
      </c>
      <c r="AM162" s="125">
        <f>IF('Indicator Date hidden'!AN163="x","x",AM$2-'Indicator Date hidden'!AN163)</f>
        <v>1</v>
      </c>
      <c r="AN162" s="125">
        <f>IF('Indicator Date hidden'!AO163="x","x",AN$2-'Indicator Date hidden'!AO163)</f>
        <v>1</v>
      </c>
      <c r="AO162" s="125">
        <f>IF('Indicator Date hidden'!AP163="x","x",AO$2-'Indicator Date hidden'!AP163)</f>
        <v>1</v>
      </c>
      <c r="AP162" s="125" t="str">
        <f>IF('Indicator Date hidden'!AQ163="x","x",AP$2-'Indicator Date hidden'!AQ163)</f>
        <v>x</v>
      </c>
      <c r="AQ162" s="125">
        <f>IF('Indicator Date hidden'!AR163="x","x",AQ$2-'Indicator Date hidden'!AR163)</f>
        <v>1</v>
      </c>
      <c r="AR162" s="125">
        <f>IF('Indicator Date hidden'!AS163="x","x",AR$2-'Indicator Date hidden'!AS163)</f>
        <v>3</v>
      </c>
      <c r="AS162" s="125">
        <f>IF('Indicator Date hidden'!AT163="x","x",AS$2-'Indicator Date hidden'!AT163)</f>
        <v>7</v>
      </c>
      <c r="AT162" s="125">
        <f>IF('Indicator Date hidden'!AU163="x","x",AT$2-'Indicator Date hidden'!AU163)</f>
        <v>0</v>
      </c>
      <c r="AU162" s="125">
        <f>IF('Indicator Date hidden'!AV163="x","x",AU$2-'Indicator Date hidden'!AV163)</f>
        <v>0</v>
      </c>
      <c r="AV162" s="125">
        <f>IF('Indicator Date hidden'!AW163="x","x",AV$2-'Indicator Date hidden'!AW163)</f>
        <v>0</v>
      </c>
      <c r="AW162" s="125">
        <f>IF('Indicator Date hidden'!AX163="x","x",AW$2-'Indicator Date hidden'!AX163)</f>
        <v>0</v>
      </c>
      <c r="AX162" s="125">
        <f>IF('Indicator Date hidden'!AY163="x","x",AX$2-'Indicator Date hidden'!AY163)</f>
        <v>0</v>
      </c>
      <c r="AY162" s="125" t="str">
        <f>IF('Indicator Date hidden'!AZ163="x","x",AY$2-'Indicator Date hidden'!AZ163)</f>
        <v>x</v>
      </c>
      <c r="AZ162" s="125">
        <f>IF('Indicator Date hidden'!BA163="x","x",AZ$2-'Indicator Date hidden'!BA163)</f>
        <v>8</v>
      </c>
      <c r="BA162" s="125">
        <f>IF('Indicator Date hidden'!BB163="x","x",BA$2-'Indicator Date hidden'!BB163)</f>
        <v>0</v>
      </c>
      <c r="BB162" s="125">
        <f>IF('Indicator Date hidden'!BC163="x","x",BB$2-'Indicator Date hidden'!BC163)</f>
        <v>0</v>
      </c>
      <c r="BC162" s="125">
        <f>IF('Indicator Date hidden'!BD163="x","x",BC$2-'Indicator Date hidden'!BD163)</f>
        <v>0</v>
      </c>
      <c r="BD162" s="125">
        <f>IF('Indicator Date hidden'!BE163="x","x",BD$2-'Indicator Date hidden'!BE163)</f>
        <v>2</v>
      </c>
      <c r="BE162" s="125">
        <f>IF('Indicator Date hidden'!BF163="x","x",BE$2-'Indicator Date hidden'!BF163)</f>
        <v>1</v>
      </c>
      <c r="BF162" s="125">
        <f>IF('Indicator Date hidden'!BG163="x","x",BF$2-'Indicator Date hidden'!BG163)</f>
        <v>0</v>
      </c>
      <c r="BG162" s="125">
        <f>IF('Indicator Date hidden'!BH163="x","x",BG$2-'Indicator Date hidden'!BH163)</f>
        <v>0</v>
      </c>
      <c r="BH162" s="125">
        <f>IF('Indicator Date hidden'!BI163="x","x",BH$2-'Indicator Date hidden'!BI163)</f>
        <v>0</v>
      </c>
      <c r="BI162" s="125" t="str">
        <f>IF('Indicator Date hidden'!BJ163="x","x",BI$2-'Indicator Date hidden'!BJ163)</f>
        <v>x</v>
      </c>
      <c r="BJ162" s="125">
        <f>IF('Indicator Date hidden'!BK163="x","x",BJ$2-'Indicator Date hidden'!BK163)</f>
        <v>1</v>
      </c>
      <c r="BK162" s="125">
        <f>IF('Indicator Date hidden'!BL163="x","x",BK$2-'Indicator Date hidden'!BL163)</f>
        <v>1</v>
      </c>
      <c r="BL162" s="125">
        <f>IF('Indicator Date hidden'!BM163="x","x",BL$2-'Indicator Date hidden'!BM163)</f>
        <v>0</v>
      </c>
      <c r="BM162" s="125">
        <f>IF('Indicator Date hidden'!BN163="x","x",BM$2-'Indicator Date hidden'!BN163)</f>
        <v>3</v>
      </c>
      <c r="BN162" s="125">
        <f>IF('Indicator Date hidden'!BO163="x","x",BN$2-'Indicator Date hidden'!BO163)</f>
        <v>2</v>
      </c>
      <c r="BO162" s="125">
        <f>IF('Indicator Date hidden'!BP163="x","x",BO$2-'Indicator Date hidden'!BP163)</f>
        <v>1</v>
      </c>
      <c r="BP162" s="125">
        <f>IF('Indicator Date hidden'!BQ163="x","x",BP$2-'Indicator Date hidden'!BQ163)</f>
        <v>0</v>
      </c>
      <c r="BQ162" s="125">
        <f>IF('Indicator Date hidden'!BR163="x","x",BQ$2-'Indicator Date hidden'!BR163)</f>
        <v>0</v>
      </c>
      <c r="BR162" s="125">
        <f>IF('Indicator Date hidden'!BS163="x","x",BR$2-'Indicator Date hidden'!BS163)</f>
        <v>0</v>
      </c>
      <c r="BS162" s="125" t="str">
        <f>IF('Indicator Date hidden'!BT163="x","x",BS$2-'Indicator Date hidden'!BT163)</f>
        <v>x</v>
      </c>
      <c r="BT162" s="125">
        <f>IF('Indicator Date hidden'!BU163="x","x",BT$2-'Indicator Date hidden'!BU163)</f>
        <v>0</v>
      </c>
      <c r="BU162" s="125" t="str">
        <f>IF('Indicator Date hidden'!BV163="x","x",BU$2-'Indicator Date hidden'!BV163)</f>
        <v>x</v>
      </c>
      <c r="BV162" s="125" t="str">
        <f>IF('Indicator Date hidden'!BW163="x","x",BV$2-'Indicator Date hidden'!BW163)</f>
        <v>x</v>
      </c>
      <c r="BW162" s="125" t="str">
        <f>IF('Indicator Date hidden'!BX163="x","x",BW$2-'Indicator Date hidden'!BX163)</f>
        <v>x</v>
      </c>
      <c r="BX162" s="125">
        <f>IF('Indicator Date hidden'!BY163="x","x",BX$2-'Indicator Date hidden'!BY163)</f>
        <v>2</v>
      </c>
      <c r="BY162" s="3">
        <f t="shared" si="20"/>
        <v>55</v>
      </c>
      <c r="BZ162" s="126">
        <f t="shared" si="21"/>
        <v>0.82089552238805974</v>
      </c>
      <c r="CA162" s="3">
        <f t="shared" si="22"/>
        <v>21</v>
      </c>
      <c r="CB162" s="126">
        <f t="shared" si="23"/>
        <v>1.8841473239474029</v>
      </c>
      <c r="CC162" s="129">
        <f t="shared" si="24"/>
        <v>0</v>
      </c>
    </row>
    <row r="163" spans="1:81" x14ac:dyDescent="0.3">
      <c r="A163" t="s">
        <v>300</v>
      </c>
      <c r="B163" s="125">
        <f>IF('Indicator Date hidden'!C164="x","x",B$2-'Indicator Date hidden'!C164)</f>
        <v>0</v>
      </c>
      <c r="C163" s="125">
        <f>IF('Indicator Date hidden'!D164="x","x",C$2-'Indicator Date hidden'!D164)</f>
        <v>0</v>
      </c>
      <c r="D163" s="125">
        <f>IF('Indicator Date hidden'!E164="x","x",D$2-'Indicator Date hidden'!E164)</f>
        <v>0</v>
      </c>
      <c r="E163" s="125">
        <f>IF('Indicator Date hidden'!F164="x","x",E$2-'Indicator Date hidden'!F164)</f>
        <v>0</v>
      </c>
      <c r="F163" s="125">
        <f>IF('Indicator Date hidden'!G164="x","x",F$2-'Indicator Date hidden'!G164)</f>
        <v>0</v>
      </c>
      <c r="G163" s="125">
        <f>IF('Indicator Date hidden'!H164="x","x",G$2-'Indicator Date hidden'!H164)</f>
        <v>0</v>
      </c>
      <c r="H163" s="125">
        <f>IF('Indicator Date hidden'!I164="x","x",H$2-'Indicator Date hidden'!I164)</f>
        <v>0</v>
      </c>
      <c r="I163" s="125">
        <f>IF('Indicator Date hidden'!J164="x","x",I$2-'Indicator Date hidden'!J164)</f>
        <v>0</v>
      </c>
      <c r="J163" s="125">
        <f>IF('Indicator Date hidden'!K164="x","x",J$2-'Indicator Date hidden'!K164)</f>
        <v>0</v>
      </c>
      <c r="K163" s="125">
        <f>IF('Indicator Date hidden'!L164="x","x",K$2-'Indicator Date hidden'!L164)</f>
        <v>0</v>
      </c>
      <c r="L163" s="125">
        <f>IF('Indicator Date hidden'!M164="x","x",L$2-'Indicator Date hidden'!M164)</f>
        <v>0</v>
      </c>
      <c r="M163" s="125">
        <f>IF('Indicator Date hidden'!N164="x","x",M$2-'Indicator Date hidden'!N164)</f>
        <v>0</v>
      </c>
      <c r="N163" s="125">
        <f>IF('Indicator Date hidden'!O164="x","x",N$2-'Indicator Date hidden'!O164)</f>
        <v>0</v>
      </c>
      <c r="O163" s="125">
        <f>IF('Indicator Date hidden'!P164="x","x",O$2-'Indicator Date hidden'!P164)</f>
        <v>0</v>
      </c>
      <c r="P163" s="125">
        <f>IF('Indicator Date hidden'!Q164="x","x",P$2-'Indicator Date hidden'!Q164)</f>
        <v>0</v>
      </c>
      <c r="Q163" s="125">
        <f>IF('Indicator Date hidden'!R164="x","x",Q$2-'Indicator Date hidden'!R164)</f>
        <v>0</v>
      </c>
      <c r="R163" s="125">
        <f>IF('Indicator Date hidden'!S164="x","x",R$2-'Indicator Date hidden'!S164)</f>
        <v>0</v>
      </c>
      <c r="S163" s="125">
        <f>IF('Indicator Date hidden'!T164="x","x",S$2-'Indicator Date hidden'!T164)</f>
        <v>0</v>
      </c>
      <c r="T163" s="125">
        <f>IF('Indicator Date hidden'!U164="x","x",T$2-'Indicator Date hidden'!U164)</f>
        <v>0</v>
      </c>
      <c r="U163" s="125">
        <f>IF('Indicator Date hidden'!V164="x","x",U$2-'Indicator Date hidden'!V164)</f>
        <v>0</v>
      </c>
      <c r="V163" s="125">
        <f>IF('Indicator Date hidden'!W164="x","x",V$2-'Indicator Date hidden'!W164)</f>
        <v>0</v>
      </c>
      <c r="W163" s="125">
        <f>IF('Indicator Date hidden'!X164="x","x",W$2-'Indicator Date hidden'!X164)</f>
        <v>0</v>
      </c>
      <c r="X163" s="125">
        <f>IF('Indicator Date hidden'!Y164="x","x",X$2-'Indicator Date hidden'!Y164)</f>
        <v>0</v>
      </c>
      <c r="Y163" s="125">
        <f>IF('Indicator Date hidden'!Z164="x","x",Y$2-'Indicator Date hidden'!Z164)</f>
        <v>0</v>
      </c>
      <c r="Z163" s="125">
        <f>IF('Indicator Date hidden'!AA164="x","x",Z$2-'Indicator Date hidden'!AA164)</f>
        <v>5</v>
      </c>
      <c r="AA163" s="125">
        <f>IF('Indicator Date hidden'!AB164="x","x",AA$2-'Indicator Date hidden'!AB164)</f>
        <v>0</v>
      </c>
      <c r="AB163" s="125" t="str">
        <f>IF('Indicator Date hidden'!AC164="x","x",AB$2-'Indicator Date hidden'!AC164)</f>
        <v>x</v>
      </c>
      <c r="AC163" s="125">
        <f>IF('Indicator Date hidden'!AD164="x","x",AC$2-'Indicator Date hidden'!AD164)</f>
        <v>0</v>
      </c>
      <c r="AD163" s="125">
        <f>IF('Indicator Date hidden'!AE164="x","x",AD$2-'Indicator Date hidden'!AE164)</f>
        <v>0</v>
      </c>
      <c r="AE163" s="125">
        <f>IF('Indicator Date hidden'!AF164="x","x",AE$2-'Indicator Date hidden'!AF164)</f>
        <v>0</v>
      </c>
      <c r="AF163" s="125">
        <f>IF('Indicator Date hidden'!AG164="x","x",AF$2-'Indicator Date hidden'!AG164)</f>
        <v>0</v>
      </c>
      <c r="AG163" s="125">
        <f>IF('Indicator Date hidden'!AH164="x","x",AG$2-'Indicator Date hidden'!AH164)</f>
        <v>0</v>
      </c>
      <c r="AH163" s="125">
        <f>IF('Indicator Date hidden'!AI164="x","x",AH$2-'Indicator Date hidden'!AI164)</f>
        <v>0</v>
      </c>
      <c r="AI163" s="125">
        <f>IF('Indicator Date hidden'!AJ164="x","x",AI$2-'Indicator Date hidden'!AJ164)</f>
        <v>1</v>
      </c>
      <c r="AJ163" s="125">
        <f>IF('Indicator Date hidden'!AK164="x","x",AJ$2-'Indicator Date hidden'!AK164)</f>
        <v>1</v>
      </c>
      <c r="AK163" s="125">
        <f>IF('Indicator Date hidden'!AL164="x","x",AK$2-'Indicator Date hidden'!AL164)</f>
        <v>1</v>
      </c>
      <c r="AL163" s="125" t="str">
        <f>IF('Indicator Date hidden'!AM164="x","x",AL$2-'Indicator Date hidden'!AM164)</f>
        <v>x</v>
      </c>
      <c r="AM163" s="125">
        <f>IF('Indicator Date hidden'!AN164="x","x",AM$2-'Indicator Date hidden'!AN164)</f>
        <v>1</v>
      </c>
      <c r="AN163" s="125">
        <f>IF('Indicator Date hidden'!AO164="x","x",AN$2-'Indicator Date hidden'!AO164)</f>
        <v>1</v>
      </c>
      <c r="AO163" s="125">
        <f>IF('Indicator Date hidden'!AP164="x","x",AO$2-'Indicator Date hidden'!AP164)</f>
        <v>1</v>
      </c>
      <c r="AP163" s="125" t="str">
        <f>IF('Indicator Date hidden'!AQ164="x","x",AP$2-'Indicator Date hidden'!AQ164)</f>
        <v>x</v>
      </c>
      <c r="AQ163" s="125">
        <f>IF('Indicator Date hidden'!AR164="x","x",AQ$2-'Indicator Date hidden'!AR164)</f>
        <v>0</v>
      </c>
      <c r="AR163" s="125">
        <f>IF('Indicator Date hidden'!AS164="x","x",AR$2-'Indicator Date hidden'!AS164)</f>
        <v>3</v>
      </c>
      <c r="AS163" s="125" t="str">
        <f>IF('Indicator Date hidden'!AT164="x","x",AS$2-'Indicator Date hidden'!AT164)</f>
        <v>x</v>
      </c>
      <c r="AT163" s="125">
        <f>IF('Indicator Date hidden'!AU164="x","x",AT$2-'Indicator Date hidden'!AU164)</f>
        <v>0</v>
      </c>
      <c r="AU163" s="125">
        <f>IF('Indicator Date hidden'!AV164="x","x",AU$2-'Indicator Date hidden'!AV164)</f>
        <v>0</v>
      </c>
      <c r="AV163" s="125">
        <f>IF('Indicator Date hidden'!AW164="x","x",AV$2-'Indicator Date hidden'!AW164)</f>
        <v>0</v>
      </c>
      <c r="AW163" s="125" t="str">
        <f>IF('Indicator Date hidden'!AX164="x","x",AW$2-'Indicator Date hidden'!AX164)</f>
        <v>x</v>
      </c>
      <c r="AX163" s="125">
        <f>IF('Indicator Date hidden'!AY164="x","x",AX$2-'Indicator Date hidden'!AY164)</f>
        <v>0</v>
      </c>
      <c r="AY163" s="125">
        <f>IF('Indicator Date hidden'!AZ164="x","x",AY$2-'Indicator Date hidden'!AZ164)</f>
        <v>1</v>
      </c>
      <c r="AZ163" s="125">
        <f>IF('Indicator Date hidden'!BA164="x","x",AZ$2-'Indicator Date hidden'!BA164)</f>
        <v>2</v>
      </c>
      <c r="BA163" s="125">
        <f>IF('Indicator Date hidden'!BB164="x","x",BA$2-'Indicator Date hidden'!BB164)</f>
        <v>0</v>
      </c>
      <c r="BB163" s="125">
        <f>IF('Indicator Date hidden'!BC164="x","x",BB$2-'Indicator Date hidden'!BC164)</f>
        <v>0</v>
      </c>
      <c r="BC163" s="125">
        <f>IF('Indicator Date hidden'!BD164="x","x",BC$2-'Indicator Date hidden'!BD164)</f>
        <v>0</v>
      </c>
      <c r="BD163" s="125" t="str">
        <f>IF('Indicator Date hidden'!BE164="x","x",BD$2-'Indicator Date hidden'!BE164)</f>
        <v>x</v>
      </c>
      <c r="BE163" s="125">
        <f>IF('Indicator Date hidden'!BF164="x","x",BE$2-'Indicator Date hidden'!BF164)</f>
        <v>2</v>
      </c>
      <c r="BF163" s="125">
        <f>IF('Indicator Date hidden'!BG164="x","x",BF$2-'Indicator Date hidden'!BG164)</f>
        <v>0</v>
      </c>
      <c r="BG163" s="125">
        <f>IF('Indicator Date hidden'!BH164="x","x",BG$2-'Indicator Date hidden'!BH164)</f>
        <v>0</v>
      </c>
      <c r="BH163" s="125">
        <f>IF('Indicator Date hidden'!BI164="x","x",BH$2-'Indicator Date hidden'!BI164)</f>
        <v>0</v>
      </c>
      <c r="BI163" s="125">
        <f>IF('Indicator Date hidden'!BJ164="x","x",BI$2-'Indicator Date hidden'!BJ164)</f>
        <v>0</v>
      </c>
      <c r="BJ163" s="125">
        <f>IF('Indicator Date hidden'!BK164="x","x",BJ$2-'Indicator Date hidden'!BK164)</f>
        <v>1</v>
      </c>
      <c r="BK163" s="125">
        <f>IF('Indicator Date hidden'!BL164="x","x",BK$2-'Indicator Date hidden'!BL164)</f>
        <v>1</v>
      </c>
      <c r="BL163" s="125">
        <f>IF('Indicator Date hidden'!BM164="x","x",BL$2-'Indicator Date hidden'!BM164)</f>
        <v>0</v>
      </c>
      <c r="BM163" s="125">
        <f>IF('Indicator Date hidden'!BN164="x","x",BM$2-'Indicator Date hidden'!BN164)</f>
        <v>2</v>
      </c>
      <c r="BN163" s="125">
        <f>IF('Indicator Date hidden'!BO164="x","x",BN$2-'Indicator Date hidden'!BO164)</f>
        <v>2</v>
      </c>
      <c r="BO163" s="125">
        <f>IF('Indicator Date hidden'!BP164="x","x",BO$2-'Indicator Date hidden'!BP164)</f>
        <v>1</v>
      </c>
      <c r="BP163" s="125">
        <f>IF('Indicator Date hidden'!BQ164="x","x",BP$2-'Indicator Date hidden'!BQ164)</f>
        <v>0</v>
      </c>
      <c r="BQ163" s="125">
        <f>IF('Indicator Date hidden'!BR164="x","x",BQ$2-'Indicator Date hidden'!BR164)</f>
        <v>0</v>
      </c>
      <c r="BR163" s="125">
        <f>IF('Indicator Date hidden'!BS164="x","x",BR$2-'Indicator Date hidden'!BS164)</f>
        <v>0</v>
      </c>
      <c r="BS163" s="125">
        <f>IF('Indicator Date hidden'!BT164="x","x",BS$2-'Indicator Date hidden'!BT164)</f>
        <v>2</v>
      </c>
      <c r="BT163" s="125">
        <f>IF('Indicator Date hidden'!BU164="x","x",BT$2-'Indicator Date hidden'!BU164)</f>
        <v>0</v>
      </c>
      <c r="BU163" s="125">
        <f>IF('Indicator Date hidden'!BV164="x","x",BU$2-'Indicator Date hidden'!BV164)</f>
        <v>0</v>
      </c>
      <c r="BV163" s="125" t="str">
        <f>IF('Indicator Date hidden'!BW164="x","x",BV$2-'Indicator Date hidden'!BW164)</f>
        <v>x</v>
      </c>
      <c r="BW163" s="125">
        <f>IF('Indicator Date hidden'!BX164="x","x",BW$2-'Indicator Date hidden'!BX164)</f>
        <v>0</v>
      </c>
      <c r="BX163" s="125">
        <f>IF('Indicator Date hidden'!BY164="x","x",BX$2-'Indicator Date hidden'!BY164)</f>
        <v>2</v>
      </c>
      <c r="BY163" s="3">
        <f t="shared" ref="BY163:BY193" si="25">SUM(B163:BX163)</f>
        <v>30</v>
      </c>
      <c r="BZ163" s="126">
        <f t="shared" ref="BZ163:BZ193" si="26">BY163/COUNT(B163:BX163)</f>
        <v>0.44117647058823528</v>
      </c>
      <c r="CA163" s="3">
        <f t="shared" ref="CA163:CA193" si="27">COUNTIF(B163:BX163,"&gt;0")</f>
        <v>18</v>
      </c>
      <c r="CB163" s="126">
        <f t="shared" ref="CB163:CB193" si="28">_xlfn.STDEV.P(B163:BX163)</f>
        <v>0.89742037072896219</v>
      </c>
      <c r="CC163" s="129">
        <f t="shared" ref="CC163:CC193" si="29">MEDIAN(B163:BX163)</f>
        <v>0</v>
      </c>
    </row>
    <row r="164" spans="1:81" x14ac:dyDescent="0.3">
      <c r="A164" t="s">
        <v>302</v>
      </c>
      <c r="B164" s="125">
        <f>IF('Indicator Date hidden'!C165="x","x",B$2-'Indicator Date hidden'!C165)</f>
        <v>0</v>
      </c>
      <c r="C164" s="125">
        <f>IF('Indicator Date hidden'!D165="x","x",C$2-'Indicator Date hidden'!D165)</f>
        <v>0</v>
      </c>
      <c r="D164" s="125">
        <f>IF('Indicator Date hidden'!E165="x","x",D$2-'Indicator Date hidden'!E165)</f>
        <v>0</v>
      </c>
      <c r="E164" s="125">
        <f>IF('Indicator Date hidden'!F165="x","x",E$2-'Indicator Date hidden'!F165)</f>
        <v>0</v>
      </c>
      <c r="F164" s="125">
        <f>IF('Indicator Date hidden'!G165="x","x",F$2-'Indicator Date hidden'!G165)</f>
        <v>0</v>
      </c>
      <c r="G164" s="125">
        <f>IF('Indicator Date hidden'!H165="x","x",G$2-'Indicator Date hidden'!H165)</f>
        <v>0</v>
      </c>
      <c r="H164" s="125">
        <f>IF('Indicator Date hidden'!I165="x","x",H$2-'Indicator Date hidden'!I165)</f>
        <v>0</v>
      </c>
      <c r="I164" s="125">
        <f>IF('Indicator Date hidden'!J165="x","x",I$2-'Indicator Date hidden'!J165)</f>
        <v>0</v>
      </c>
      <c r="J164" s="125">
        <f>IF('Indicator Date hidden'!K165="x","x",J$2-'Indicator Date hidden'!K165)</f>
        <v>0</v>
      </c>
      <c r="K164" s="125">
        <f>IF('Indicator Date hidden'!L165="x","x",K$2-'Indicator Date hidden'!L165)</f>
        <v>0</v>
      </c>
      <c r="L164" s="125">
        <f>IF('Indicator Date hidden'!M165="x","x",L$2-'Indicator Date hidden'!M165)</f>
        <v>0</v>
      </c>
      <c r="M164" s="125">
        <f>IF('Indicator Date hidden'!N165="x","x",M$2-'Indicator Date hidden'!N165)</f>
        <v>0</v>
      </c>
      <c r="N164" s="125">
        <f>IF('Indicator Date hidden'!O165="x","x",N$2-'Indicator Date hidden'!O165)</f>
        <v>0</v>
      </c>
      <c r="O164" s="125">
        <f>IF('Indicator Date hidden'!P165="x","x",O$2-'Indicator Date hidden'!P165)</f>
        <v>0</v>
      </c>
      <c r="P164" s="125">
        <f>IF('Indicator Date hidden'!Q165="x","x",P$2-'Indicator Date hidden'!Q165)</f>
        <v>0</v>
      </c>
      <c r="Q164" s="125">
        <f>IF('Indicator Date hidden'!R165="x","x",Q$2-'Indicator Date hidden'!R165)</f>
        <v>0</v>
      </c>
      <c r="R164" s="125">
        <f>IF('Indicator Date hidden'!S165="x","x",R$2-'Indicator Date hidden'!S165)</f>
        <v>0</v>
      </c>
      <c r="S164" s="125">
        <f>IF('Indicator Date hidden'!T165="x","x",S$2-'Indicator Date hidden'!T165)</f>
        <v>0</v>
      </c>
      <c r="T164" s="125">
        <f>IF('Indicator Date hidden'!U165="x","x",T$2-'Indicator Date hidden'!U165)</f>
        <v>0</v>
      </c>
      <c r="U164" s="125">
        <f>IF('Indicator Date hidden'!V165="x","x",U$2-'Indicator Date hidden'!V165)</f>
        <v>0</v>
      </c>
      <c r="V164" s="125">
        <f>IF('Indicator Date hidden'!W165="x","x",V$2-'Indicator Date hidden'!W165)</f>
        <v>0</v>
      </c>
      <c r="W164" s="125">
        <f>IF('Indicator Date hidden'!X165="x","x",W$2-'Indicator Date hidden'!X165)</f>
        <v>0</v>
      </c>
      <c r="X164" s="125">
        <f>IF('Indicator Date hidden'!Y165="x","x",X$2-'Indicator Date hidden'!Y165)</f>
        <v>0</v>
      </c>
      <c r="Y164" s="125">
        <f>IF('Indicator Date hidden'!Z165="x","x",Y$2-'Indicator Date hidden'!Z165)</f>
        <v>0</v>
      </c>
      <c r="Z164" s="125" t="str">
        <f>IF('Indicator Date hidden'!AA165="x","x",Z$2-'Indicator Date hidden'!AA165)</f>
        <v>x</v>
      </c>
      <c r="AA164" s="125">
        <f>IF('Indicator Date hidden'!AB165="x","x",AA$2-'Indicator Date hidden'!AB165)</f>
        <v>0</v>
      </c>
      <c r="AB164" s="125" t="str">
        <f>IF('Indicator Date hidden'!AC165="x","x",AB$2-'Indicator Date hidden'!AC165)</f>
        <v>x</v>
      </c>
      <c r="AC164" s="125">
        <f>IF('Indicator Date hidden'!AD165="x","x",AC$2-'Indicator Date hidden'!AD165)</f>
        <v>0</v>
      </c>
      <c r="AD164" s="125">
        <f>IF('Indicator Date hidden'!AE165="x","x",AD$2-'Indicator Date hidden'!AE165)</f>
        <v>0</v>
      </c>
      <c r="AE164" s="125" t="str">
        <f>IF('Indicator Date hidden'!AF165="x","x",AE$2-'Indicator Date hidden'!AF165)</f>
        <v>x</v>
      </c>
      <c r="AF164" s="125">
        <f>IF('Indicator Date hidden'!AG165="x","x",AF$2-'Indicator Date hidden'!AG165)</f>
        <v>0</v>
      </c>
      <c r="AG164" s="125">
        <f>IF('Indicator Date hidden'!AH165="x","x",AG$2-'Indicator Date hidden'!AH165)</f>
        <v>0</v>
      </c>
      <c r="AH164" s="125">
        <f>IF('Indicator Date hidden'!AI165="x","x",AH$2-'Indicator Date hidden'!AI165)</f>
        <v>0</v>
      </c>
      <c r="AI164" s="125">
        <f>IF('Indicator Date hidden'!AJ165="x","x",AI$2-'Indicator Date hidden'!AJ165)</f>
        <v>1</v>
      </c>
      <c r="AJ164" s="125">
        <f>IF('Indicator Date hidden'!AK165="x","x",AJ$2-'Indicator Date hidden'!AK165)</f>
        <v>1</v>
      </c>
      <c r="AK164" s="125">
        <f>IF('Indicator Date hidden'!AL165="x","x",AK$2-'Indicator Date hidden'!AL165)</f>
        <v>1</v>
      </c>
      <c r="AL164" s="125" t="str">
        <f>IF('Indicator Date hidden'!AM165="x","x",AL$2-'Indicator Date hidden'!AM165)</f>
        <v>x</v>
      </c>
      <c r="AM164" s="125">
        <f>IF('Indicator Date hidden'!AN165="x","x",AM$2-'Indicator Date hidden'!AN165)</f>
        <v>1</v>
      </c>
      <c r="AN164" s="125">
        <f>IF('Indicator Date hidden'!AO165="x","x",AN$2-'Indicator Date hidden'!AO165)</f>
        <v>1</v>
      </c>
      <c r="AO164" s="125">
        <f>IF('Indicator Date hidden'!AP165="x","x",AO$2-'Indicator Date hidden'!AP165)</f>
        <v>1</v>
      </c>
      <c r="AP164" s="125">
        <f>IF('Indicator Date hidden'!AQ165="x","x",AP$2-'Indicator Date hidden'!AQ165)</f>
        <v>1</v>
      </c>
      <c r="AQ164" s="125">
        <f>IF('Indicator Date hidden'!AR165="x","x",AQ$2-'Indicator Date hidden'!AR165)</f>
        <v>0</v>
      </c>
      <c r="AR164" s="125">
        <f>IF('Indicator Date hidden'!AS165="x","x",AR$2-'Indicator Date hidden'!AS165)</f>
        <v>3</v>
      </c>
      <c r="AS164" s="125">
        <f>IF('Indicator Date hidden'!AT165="x","x",AS$2-'Indicator Date hidden'!AT165)</f>
        <v>1</v>
      </c>
      <c r="AT164" s="125">
        <f>IF('Indicator Date hidden'!AU165="x","x",AT$2-'Indicator Date hidden'!AU165)</f>
        <v>0</v>
      </c>
      <c r="AU164" s="125">
        <f>IF('Indicator Date hidden'!AV165="x","x",AU$2-'Indicator Date hidden'!AV165)</f>
        <v>0</v>
      </c>
      <c r="AV164" s="125">
        <f>IF('Indicator Date hidden'!AW165="x","x",AV$2-'Indicator Date hidden'!AW165)</f>
        <v>0</v>
      </c>
      <c r="AW164" s="125">
        <f>IF('Indicator Date hidden'!AX165="x","x",AW$2-'Indicator Date hidden'!AX165)</f>
        <v>0</v>
      </c>
      <c r="AX164" s="125">
        <f>IF('Indicator Date hidden'!AY165="x","x",AX$2-'Indicator Date hidden'!AY165)</f>
        <v>0</v>
      </c>
      <c r="AY164" s="125">
        <f>IF('Indicator Date hidden'!AZ165="x","x",AY$2-'Indicator Date hidden'!AZ165)</f>
        <v>1</v>
      </c>
      <c r="AZ164" s="125">
        <f>IF('Indicator Date hidden'!BA165="x","x",AZ$2-'Indicator Date hidden'!BA165)</f>
        <v>1</v>
      </c>
      <c r="BA164" s="125">
        <f>IF('Indicator Date hidden'!BB165="x","x",BA$2-'Indicator Date hidden'!BB165)</f>
        <v>0</v>
      </c>
      <c r="BB164" s="125">
        <f>IF('Indicator Date hidden'!BC165="x","x",BB$2-'Indicator Date hidden'!BC165)</f>
        <v>0</v>
      </c>
      <c r="BC164" s="125">
        <f>IF('Indicator Date hidden'!BD165="x","x",BC$2-'Indicator Date hidden'!BD165)</f>
        <v>0</v>
      </c>
      <c r="BD164" s="125">
        <f>IF('Indicator Date hidden'!BE165="x","x",BD$2-'Indicator Date hidden'!BE165)</f>
        <v>2</v>
      </c>
      <c r="BE164" s="125">
        <f>IF('Indicator Date hidden'!BF165="x","x",BE$2-'Indicator Date hidden'!BF165)</f>
        <v>2</v>
      </c>
      <c r="BF164" s="125">
        <f>IF('Indicator Date hidden'!BG165="x","x",BF$2-'Indicator Date hidden'!BG165)</f>
        <v>0</v>
      </c>
      <c r="BG164" s="125">
        <f>IF('Indicator Date hidden'!BH165="x","x",BG$2-'Indicator Date hidden'!BH165)</f>
        <v>0</v>
      </c>
      <c r="BH164" s="125">
        <f>IF('Indicator Date hidden'!BI165="x","x",BH$2-'Indicator Date hidden'!BI165)</f>
        <v>0</v>
      </c>
      <c r="BI164" s="125">
        <f>IF('Indicator Date hidden'!BJ165="x","x",BI$2-'Indicator Date hidden'!BJ165)</f>
        <v>0</v>
      </c>
      <c r="BJ164" s="125">
        <f>IF('Indicator Date hidden'!BK165="x","x",BJ$2-'Indicator Date hidden'!BK165)</f>
        <v>1</v>
      </c>
      <c r="BK164" s="125">
        <f>IF('Indicator Date hidden'!BL165="x","x",BK$2-'Indicator Date hidden'!BL165)</f>
        <v>1</v>
      </c>
      <c r="BL164" s="125">
        <f>IF('Indicator Date hidden'!BM165="x","x",BL$2-'Indicator Date hidden'!BM165)</f>
        <v>0</v>
      </c>
      <c r="BM164" s="125">
        <f>IF('Indicator Date hidden'!BN165="x","x",BM$2-'Indicator Date hidden'!BN165)</f>
        <v>1</v>
      </c>
      <c r="BN164" s="125">
        <f>IF('Indicator Date hidden'!BO165="x","x",BN$2-'Indicator Date hidden'!BO165)</f>
        <v>2</v>
      </c>
      <c r="BO164" s="125">
        <f>IF('Indicator Date hidden'!BP165="x","x",BO$2-'Indicator Date hidden'!BP165)</f>
        <v>1</v>
      </c>
      <c r="BP164" s="125">
        <f>IF('Indicator Date hidden'!BQ165="x","x",BP$2-'Indicator Date hidden'!BQ165)</f>
        <v>0</v>
      </c>
      <c r="BQ164" s="125">
        <f>IF('Indicator Date hidden'!BR165="x","x",BQ$2-'Indicator Date hidden'!BR165)</f>
        <v>0</v>
      </c>
      <c r="BR164" s="125">
        <f>IF('Indicator Date hidden'!BS165="x","x",BR$2-'Indicator Date hidden'!BS165)</f>
        <v>0</v>
      </c>
      <c r="BS164" s="125">
        <f>IF('Indicator Date hidden'!BT165="x","x",BS$2-'Indicator Date hidden'!BT165)</f>
        <v>1</v>
      </c>
      <c r="BT164" s="125">
        <f>IF('Indicator Date hidden'!BU165="x","x",BT$2-'Indicator Date hidden'!BU165)</f>
        <v>0</v>
      </c>
      <c r="BU164" s="125">
        <f>IF('Indicator Date hidden'!BV165="x","x",BU$2-'Indicator Date hidden'!BV165)</f>
        <v>0</v>
      </c>
      <c r="BV164" s="125" t="str">
        <f>IF('Indicator Date hidden'!BW165="x","x",BV$2-'Indicator Date hidden'!BW165)</f>
        <v>x</v>
      </c>
      <c r="BW164" s="125">
        <f>IF('Indicator Date hidden'!BX165="x","x",BW$2-'Indicator Date hidden'!BX165)</f>
        <v>0</v>
      </c>
      <c r="BX164" s="125">
        <f>IF('Indicator Date hidden'!BY165="x","x",BX$2-'Indicator Date hidden'!BY165)</f>
        <v>2</v>
      </c>
      <c r="BY164" s="3">
        <f t="shared" si="25"/>
        <v>26</v>
      </c>
      <c r="BZ164" s="126">
        <f t="shared" si="26"/>
        <v>0.37142857142857144</v>
      </c>
      <c r="CA164" s="3">
        <f t="shared" si="27"/>
        <v>20</v>
      </c>
      <c r="CB164" s="126">
        <f t="shared" si="28"/>
        <v>0.65838392124588063</v>
      </c>
      <c r="CC164" s="129">
        <f t="shared" si="29"/>
        <v>0</v>
      </c>
    </row>
    <row r="165" spans="1:81" x14ac:dyDescent="0.3">
      <c r="A165" t="s">
        <v>304</v>
      </c>
      <c r="B165" s="125">
        <f>IF('Indicator Date hidden'!C166="x","x",B$2-'Indicator Date hidden'!C166)</f>
        <v>0</v>
      </c>
      <c r="C165" s="125">
        <f>IF('Indicator Date hidden'!D166="x","x",C$2-'Indicator Date hidden'!D166)</f>
        <v>0</v>
      </c>
      <c r="D165" s="125">
        <f>IF('Indicator Date hidden'!E166="x","x",D$2-'Indicator Date hidden'!E166)</f>
        <v>0</v>
      </c>
      <c r="E165" s="125">
        <f>IF('Indicator Date hidden'!F166="x","x",E$2-'Indicator Date hidden'!F166)</f>
        <v>0</v>
      </c>
      <c r="F165" s="125">
        <f>IF('Indicator Date hidden'!G166="x","x",F$2-'Indicator Date hidden'!G166)</f>
        <v>0</v>
      </c>
      <c r="G165" s="125">
        <f>IF('Indicator Date hidden'!H166="x","x",G$2-'Indicator Date hidden'!H166)</f>
        <v>0</v>
      </c>
      <c r="H165" s="125">
        <f>IF('Indicator Date hidden'!I166="x","x",H$2-'Indicator Date hidden'!I166)</f>
        <v>0</v>
      </c>
      <c r="I165" s="125">
        <f>IF('Indicator Date hidden'!J166="x","x",I$2-'Indicator Date hidden'!J166)</f>
        <v>0</v>
      </c>
      <c r="J165" s="125">
        <f>IF('Indicator Date hidden'!K166="x","x",J$2-'Indicator Date hidden'!K166)</f>
        <v>0</v>
      </c>
      <c r="K165" s="125">
        <f>IF('Indicator Date hidden'!L166="x","x",K$2-'Indicator Date hidden'!L166)</f>
        <v>0</v>
      </c>
      <c r="L165" s="125">
        <f>IF('Indicator Date hidden'!M166="x","x",L$2-'Indicator Date hidden'!M166)</f>
        <v>0</v>
      </c>
      <c r="M165" s="125">
        <f>IF('Indicator Date hidden'!N166="x","x",M$2-'Indicator Date hidden'!N166)</f>
        <v>0</v>
      </c>
      <c r="N165" s="125">
        <f>IF('Indicator Date hidden'!O166="x","x",N$2-'Indicator Date hidden'!O166)</f>
        <v>0</v>
      </c>
      <c r="O165" s="125">
        <f>IF('Indicator Date hidden'!P166="x","x",O$2-'Indicator Date hidden'!P166)</f>
        <v>0</v>
      </c>
      <c r="P165" s="125">
        <f>IF('Indicator Date hidden'!Q166="x","x",P$2-'Indicator Date hidden'!Q166)</f>
        <v>0</v>
      </c>
      <c r="Q165" s="125">
        <f>IF('Indicator Date hidden'!R166="x","x",Q$2-'Indicator Date hidden'!R166)</f>
        <v>0</v>
      </c>
      <c r="R165" s="125">
        <f>IF('Indicator Date hidden'!S166="x","x",R$2-'Indicator Date hidden'!S166)</f>
        <v>0</v>
      </c>
      <c r="S165" s="125">
        <f>IF('Indicator Date hidden'!T166="x","x",S$2-'Indicator Date hidden'!T166)</f>
        <v>0</v>
      </c>
      <c r="T165" s="125">
        <f>IF('Indicator Date hidden'!U166="x","x",T$2-'Indicator Date hidden'!U166)</f>
        <v>0</v>
      </c>
      <c r="U165" s="125">
        <f>IF('Indicator Date hidden'!V166="x","x",U$2-'Indicator Date hidden'!V166)</f>
        <v>0</v>
      </c>
      <c r="V165" s="125">
        <f>IF('Indicator Date hidden'!W166="x","x",V$2-'Indicator Date hidden'!W166)</f>
        <v>0</v>
      </c>
      <c r="W165" s="125">
        <f>IF('Indicator Date hidden'!X166="x","x",W$2-'Indicator Date hidden'!X166)</f>
        <v>0</v>
      </c>
      <c r="X165" s="125">
        <f>IF('Indicator Date hidden'!Y166="x","x",X$2-'Indicator Date hidden'!Y166)</f>
        <v>0</v>
      </c>
      <c r="Y165" s="125">
        <f>IF('Indicator Date hidden'!Z166="x","x",Y$2-'Indicator Date hidden'!Z166)</f>
        <v>0</v>
      </c>
      <c r="Z165" s="125">
        <f>IF('Indicator Date hidden'!AA166="x","x",Z$2-'Indicator Date hidden'!AA166)</f>
        <v>8</v>
      </c>
      <c r="AA165" s="125">
        <f>IF('Indicator Date hidden'!AB166="x","x",AA$2-'Indicator Date hidden'!AB166)</f>
        <v>0</v>
      </c>
      <c r="AB165" s="125">
        <f>IF('Indicator Date hidden'!AC166="x","x",AB$2-'Indicator Date hidden'!AC166)</f>
        <v>0</v>
      </c>
      <c r="AC165" s="125">
        <f>IF('Indicator Date hidden'!AD166="x","x",AC$2-'Indicator Date hidden'!AD166)</f>
        <v>0</v>
      </c>
      <c r="AD165" s="125">
        <f>IF('Indicator Date hidden'!AE166="x","x",AD$2-'Indicator Date hidden'!AE166)</f>
        <v>0</v>
      </c>
      <c r="AE165" s="125">
        <f>IF('Indicator Date hidden'!AF166="x","x",AE$2-'Indicator Date hidden'!AF166)</f>
        <v>0</v>
      </c>
      <c r="AF165" s="125">
        <f>IF('Indicator Date hidden'!AG166="x","x",AF$2-'Indicator Date hidden'!AG166)</f>
        <v>0</v>
      </c>
      <c r="AG165" s="125">
        <f>IF('Indicator Date hidden'!AH166="x","x",AG$2-'Indicator Date hidden'!AH166)</f>
        <v>0</v>
      </c>
      <c r="AH165" s="125">
        <f>IF('Indicator Date hidden'!AI166="x","x",AH$2-'Indicator Date hidden'!AI166)</f>
        <v>0</v>
      </c>
      <c r="AI165" s="125">
        <f>IF('Indicator Date hidden'!AJ166="x","x",AI$2-'Indicator Date hidden'!AJ166)</f>
        <v>1</v>
      </c>
      <c r="AJ165" s="125">
        <f>IF('Indicator Date hidden'!AK166="x","x",AJ$2-'Indicator Date hidden'!AK166)</f>
        <v>1</v>
      </c>
      <c r="AK165" s="125">
        <f>IF('Indicator Date hidden'!AL166="x","x",AK$2-'Indicator Date hidden'!AL166)</f>
        <v>1</v>
      </c>
      <c r="AL165" s="125">
        <f>IF('Indicator Date hidden'!AM166="x","x",AL$2-'Indicator Date hidden'!AM166)</f>
        <v>8</v>
      </c>
      <c r="AM165" s="125">
        <f>IF('Indicator Date hidden'!AN166="x","x",AM$2-'Indicator Date hidden'!AN166)</f>
        <v>1</v>
      </c>
      <c r="AN165" s="125">
        <f>IF('Indicator Date hidden'!AO166="x","x",AN$2-'Indicator Date hidden'!AO166)</f>
        <v>1</v>
      </c>
      <c r="AO165" s="125">
        <f>IF('Indicator Date hidden'!AP166="x","x",AO$2-'Indicator Date hidden'!AP166)</f>
        <v>1</v>
      </c>
      <c r="AP165" s="125">
        <f>IF('Indicator Date hidden'!AQ166="x","x",AP$2-'Indicator Date hidden'!AQ166)</f>
        <v>1</v>
      </c>
      <c r="AQ165" s="125">
        <f>IF('Indicator Date hidden'!AR166="x","x",AQ$2-'Indicator Date hidden'!AR166)</f>
        <v>0</v>
      </c>
      <c r="AR165" s="125">
        <f>IF('Indicator Date hidden'!AS166="x","x",AR$2-'Indicator Date hidden'!AS166)</f>
        <v>3</v>
      </c>
      <c r="AS165" s="125">
        <f>IF('Indicator Date hidden'!AT166="x","x",AS$2-'Indicator Date hidden'!AT166)</f>
        <v>3</v>
      </c>
      <c r="AT165" s="125">
        <f>IF('Indicator Date hidden'!AU166="x","x",AT$2-'Indicator Date hidden'!AU166)</f>
        <v>0</v>
      </c>
      <c r="AU165" s="125">
        <f>IF('Indicator Date hidden'!AV166="x","x",AU$2-'Indicator Date hidden'!AV166)</f>
        <v>0</v>
      </c>
      <c r="AV165" s="125">
        <f>IF('Indicator Date hidden'!AW166="x","x",AV$2-'Indicator Date hidden'!AW166)</f>
        <v>0</v>
      </c>
      <c r="AW165" s="125">
        <f>IF('Indicator Date hidden'!AX166="x","x",AW$2-'Indicator Date hidden'!AX166)</f>
        <v>0</v>
      </c>
      <c r="AX165" s="125">
        <f>IF('Indicator Date hidden'!AY166="x","x",AX$2-'Indicator Date hidden'!AY166)</f>
        <v>0</v>
      </c>
      <c r="AY165" s="125">
        <f>IF('Indicator Date hidden'!AZ166="x","x",AY$2-'Indicator Date hidden'!AZ166)</f>
        <v>1</v>
      </c>
      <c r="AZ165" s="125">
        <f>IF('Indicator Date hidden'!BA166="x","x",AZ$2-'Indicator Date hidden'!BA166)</f>
        <v>8</v>
      </c>
      <c r="BA165" s="125">
        <f>IF('Indicator Date hidden'!BB166="x","x",BA$2-'Indicator Date hidden'!BB166)</f>
        <v>0</v>
      </c>
      <c r="BB165" s="125">
        <f>IF('Indicator Date hidden'!BC166="x","x",BB$2-'Indicator Date hidden'!BC166)</f>
        <v>0</v>
      </c>
      <c r="BC165" s="125">
        <f>IF('Indicator Date hidden'!BD166="x","x",BC$2-'Indicator Date hidden'!BD166)</f>
        <v>0</v>
      </c>
      <c r="BD165" s="125">
        <f>IF('Indicator Date hidden'!BE166="x","x",BD$2-'Indicator Date hidden'!BE166)</f>
        <v>2</v>
      </c>
      <c r="BE165" s="125">
        <f>IF('Indicator Date hidden'!BF166="x","x",BE$2-'Indicator Date hidden'!BF166)</f>
        <v>1</v>
      </c>
      <c r="BF165" s="125">
        <f>IF('Indicator Date hidden'!BG166="x","x",BF$2-'Indicator Date hidden'!BG166)</f>
        <v>0</v>
      </c>
      <c r="BG165" s="125">
        <f>IF('Indicator Date hidden'!BH166="x","x",BG$2-'Indicator Date hidden'!BH166)</f>
        <v>0</v>
      </c>
      <c r="BH165" s="125">
        <f>IF('Indicator Date hidden'!BI166="x","x",BH$2-'Indicator Date hidden'!BI166)</f>
        <v>0</v>
      </c>
      <c r="BI165" s="125">
        <f>IF('Indicator Date hidden'!BJ166="x","x",BI$2-'Indicator Date hidden'!BJ166)</f>
        <v>2</v>
      </c>
      <c r="BJ165" s="125">
        <f>IF('Indicator Date hidden'!BK166="x","x",BJ$2-'Indicator Date hidden'!BK166)</f>
        <v>1</v>
      </c>
      <c r="BK165" s="125">
        <f>IF('Indicator Date hidden'!BL166="x","x",BK$2-'Indicator Date hidden'!BL166)</f>
        <v>1</v>
      </c>
      <c r="BL165" s="125">
        <f>IF('Indicator Date hidden'!BM166="x","x",BL$2-'Indicator Date hidden'!BM166)</f>
        <v>0</v>
      </c>
      <c r="BM165" s="125">
        <f>IF('Indicator Date hidden'!BN166="x","x",BM$2-'Indicator Date hidden'!BN166)</f>
        <v>3</v>
      </c>
      <c r="BN165" s="125">
        <f>IF('Indicator Date hidden'!BO166="x","x",BN$2-'Indicator Date hidden'!BO166)</f>
        <v>2</v>
      </c>
      <c r="BO165" s="125">
        <f>IF('Indicator Date hidden'!BP166="x","x",BO$2-'Indicator Date hidden'!BP166)</f>
        <v>1</v>
      </c>
      <c r="BP165" s="125">
        <f>IF('Indicator Date hidden'!BQ166="x","x",BP$2-'Indicator Date hidden'!BQ166)</f>
        <v>0</v>
      </c>
      <c r="BQ165" s="125">
        <f>IF('Indicator Date hidden'!BR166="x","x",BQ$2-'Indicator Date hidden'!BR166)</f>
        <v>0</v>
      </c>
      <c r="BR165" s="125">
        <f>IF('Indicator Date hidden'!BS166="x","x",BR$2-'Indicator Date hidden'!BS166)</f>
        <v>0</v>
      </c>
      <c r="BS165" s="125">
        <f>IF('Indicator Date hidden'!BT166="x","x",BS$2-'Indicator Date hidden'!BT166)</f>
        <v>3</v>
      </c>
      <c r="BT165" s="125">
        <f>IF('Indicator Date hidden'!BU166="x","x",BT$2-'Indicator Date hidden'!BU166)</f>
        <v>0</v>
      </c>
      <c r="BU165" s="125">
        <f>IF('Indicator Date hidden'!BV166="x","x",BU$2-'Indicator Date hidden'!BV166)</f>
        <v>0</v>
      </c>
      <c r="BV165" s="125">
        <f>IF('Indicator Date hidden'!BW166="x","x",BV$2-'Indicator Date hidden'!BW166)</f>
        <v>0</v>
      </c>
      <c r="BW165" s="125">
        <f>IF('Indicator Date hidden'!BX166="x","x",BW$2-'Indicator Date hidden'!BX166)</f>
        <v>0</v>
      </c>
      <c r="BX165" s="125">
        <f>IF('Indicator Date hidden'!BY166="x","x",BX$2-'Indicator Date hidden'!BY166)</f>
        <v>2</v>
      </c>
      <c r="BY165" s="3">
        <f t="shared" si="25"/>
        <v>56</v>
      </c>
      <c r="BZ165" s="126">
        <f t="shared" si="26"/>
        <v>0.7466666666666667</v>
      </c>
      <c r="CA165" s="3">
        <f t="shared" si="27"/>
        <v>23</v>
      </c>
      <c r="CB165" s="126">
        <f t="shared" si="28"/>
        <v>1.689917815227185</v>
      </c>
      <c r="CC165" s="129">
        <f t="shared" si="29"/>
        <v>0</v>
      </c>
    </row>
    <row r="166" spans="1:81" x14ac:dyDescent="0.3">
      <c r="A166" t="s">
        <v>306</v>
      </c>
      <c r="B166" s="125">
        <f>IF('Indicator Date hidden'!C167="x","x",B$2-'Indicator Date hidden'!C167)</f>
        <v>0</v>
      </c>
      <c r="C166" s="125">
        <f>IF('Indicator Date hidden'!D167="x","x",C$2-'Indicator Date hidden'!D167)</f>
        <v>0</v>
      </c>
      <c r="D166" s="125">
        <f>IF('Indicator Date hidden'!E167="x","x",D$2-'Indicator Date hidden'!E167)</f>
        <v>0</v>
      </c>
      <c r="E166" s="125">
        <f>IF('Indicator Date hidden'!F167="x","x",E$2-'Indicator Date hidden'!F167)</f>
        <v>0</v>
      </c>
      <c r="F166" s="125">
        <f>IF('Indicator Date hidden'!G167="x","x",F$2-'Indicator Date hidden'!G167)</f>
        <v>0</v>
      </c>
      <c r="G166" s="125">
        <f>IF('Indicator Date hidden'!H167="x","x",G$2-'Indicator Date hidden'!H167)</f>
        <v>0</v>
      </c>
      <c r="H166" s="125">
        <f>IF('Indicator Date hidden'!I167="x","x",H$2-'Indicator Date hidden'!I167)</f>
        <v>0</v>
      </c>
      <c r="I166" s="125">
        <f>IF('Indicator Date hidden'!J167="x","x",I$2-'Indicator Date hidden'!J167)</f>
        <v>0</v>
      </c>
      <c r="J166" s="125">
        <f>IF('Indicator Date hidden'!K167="x","x",J$2-'Indicator Date hidden'!K167)</f>
        <v>0</v>
      </c>
      <c r="K166" s="125">
        <f>IF('Indicator Date hidden'!L167="x","x",K$2-'Indicator Date hidden'!L167)</f>
        <v>0</v>
      </c>
      <c r="L166" s="125">
        <f>IF('Indicator Date hidden'!M167="x","x",L$2-'Indicator Date hidden'!M167)</f>
        <v>0</v>
      </c>
      <c r="M166" s="125">
        <f>IF('Indicator Date hidden'!N167="x","x",M$2-'Indicator Date hidden'!N167)</f>
        <v>0</v>
      </c>
      <c r="N166" s="125">
        <f>IF('Indicator Date hidden'!O167="x","x",N$2-'Indicator Date hidden'!O167)</f>
        <v>0</v>
      </c>
      <c r="O166" s="125">
        <f>IF('Indicator Date hidden'!P167="x","x",O$2-'Indicator Date hidden'!P167)</f>
        <v>0</v>
      </c>
      <c r="P166" s="125">
        <f>IF('Indicator Date hidden'!Q167="x","x",P$2-'Indicator Date hidden'!Q167)</f>
        <v>0</v>
      </c>
      <c r="Q166" s="125">
        <f>IF('Indicator Date hidden'!R167="x","x",Q$2-'Indicator Date hidden'!R167)</f>
        <v>0</v>
      </c>
      <c r="R166" s="125">
        <f>IF('Indicator Date hidden'!S167="x","x",R$2-'Indicator Date hidden'!S167)</f>
        <v>0</v>
      </c>
      <c r="S166" s="125">
        <f>IF('Indicator Date hidden'!T167="x","x",S$2-'Indicator Date hidden'!T167)</f>
        <v>0</v>
      </c>
      <c r="T166" s="125">
        <f>IF('Indicator Date hidden'!U167="x","x",T$2-'Indicator Date hidden'!U167)</f>
        <v>0</v>
      </c>
      <c r="U166" s="125">
        <f>IF('Indicator Date hidden'!V167="x","x",U$2-'Indicator Date hidden'!V167)</f>
        <v>0</v>
      </c>
      <c r="V166" s="125">
        <f>IF('Indicator Date hidden'!W167="x","x",V$2-'Indicator Date hidden'!W167)</f>
        <v>0</v>
      </c>
      <c r="W166" s="125">
        <f>IF('Indicator Date hidden'!X167="x","x",W$2-'Indicator Date hidden'!X167)</f>
        <v>0</v>
      </c>
      <c r="X166" s="125">
        <f>IF('Indicator Date hidden'!Y167="x","x",X$2-'Indicator Date hidden'!Y167)</f>
        <v>0</v>
      </c>
      <c r="Y166" s="125">
        <f>IF('Indicator Date hidden'!Z167="x","x",Y$2-'Indicator Date hidden'!Z167)</f>
        <v>0</v>
      </c>
      <c r="Z166" s="125" t="str">
        <f>IF('Indicator Date hidden'!AA167="x","x",Z$2-'Indicator Date hidden'!AA167)</f>
        <v>x</v>
      </c>
      <c r="AA166" s="125">
        <f>IF('Indicator Date hidden'!AB167="x","x",AA$2-'Indicator Date hidden'!AB167)</f>
        <v>0</v>
      </c>
      <c r="AB166" s="125">
        <f>IF('Indicator Date hidden'!AC167="x","x",AB$2-'Indicator Date hidden'!AC167)</f>
        <v>3</v>
      </c>
      <c r="AC166" s="125">
        <f>IF('Indicator Date hidden'!AD167="x","x",AC$2-'Indicator Date hidden'!AD167)</f>
        <v>0</v>
      </c>
      <c r="AD166" s="125">
        <f>IF('Indicator Date hidden'!AE167="x","x",AD$2-'Indicator Date hidden'!AE167)</f>
        <v>0</v>
      </c>
      <c r="AE166" s="125">
        <f>IF('Indicator Date hidden'!AF167="x","x",AE$2-'Indicator Date hidden'!AF167)</f>
        <v>0</v>
      </c>
      <c r="AF166" s="125">
        <f>IF('Indicator Date hidden'!AG167="x","x",AF$2-'Indicator Date hidden'!AG167)</f>
        <v>0</v>
      </c>
      <c r="AG166" s="125">
        <f>IF('Indicator Date hidden'!AH167="x","x",AG$2-'Indicator Date hidden'!AH167)</f>
        <v>0</v>
      </c>
      <c r="AH166" s="125">
        <f>IF('Indicator Date hidden'!AI167="x","x",AH$2-'Indicator Date hidden'!AI167)</f>
        <v>0</v>
      </c>
      <c r="AI166" s="125">
        <f>IF('Indicator Date hidden'!AJ167="x","x",AI$2-'Indicator Date hidden'!AJ167)</f>
        <v>1</v>
      </c>
      <c r="AJ166" s="125">
        <f>IF('Indicator Date hidden'!AK167="x","x",AJ$2-'Indicator Date hidden'!AK167)</f>
        <v>1</v>
      </c>
      <c r="AK166" s="125">
        <f>IF('Indicator Date hidden'!AL167="x","x",AK$2-'Indicator Date hidden'!AL167)</f>
        <v>1</v>
      </c>
      <c r="AL166" s="125">
        <f>IF('Indicator Date hidden'!AM167="x","x",AL$2-'Indicator Date hidden'!AM167)</f>
        <v>8</v>
      </c>
      <c r="AM166" s="125">
        <f>IF('Indicator Date hidden'!AN167="x","x",AM$2-'Indicator Date hidden'!AN167)</f>
        <v>1</v>
      </c>
      <c r="AN166" s="125">
        <f>IF('Indicator Date hidden'!AO167="x","x",AN$2-'Indicator Date hidden'!AO167)</f>
        <v>1</v>
      </c>
      <c r="AO166" s="125">
        <f>IF('Indicator Date hidden'!AP167="x","x",AO$2-'Indicator Date hidden'!AP167)</f>
        <v>1</v>
      </c>
      <c r="AP166" s="125">
        <f>IF('Indicator Date hidden'!AQ167="x","x",AP$2-'Indicator Date hidden'!AQ167)</f>
        <v>1</v>
      </c>
      <c r="AQ166" s="125">
        <f>IF('Indicator Date hidden'!AR167="x","x",AQ$2-'Indicator Date hidden'!AR167)</f>
        <v>0</v>
      </c>
      <c r="AR166" s="125">
        <f>IF('Indicator Date hidden'!AS167="x","x",AR$2-'Indicator Date hidden'!AS167)</f>
        <v>3</v>
      </c>
      <c r="AS166" s="125">
        <f>IF('Indicator Date hidden'!AT167="x","x",AS$2-'Indicator Date hidden'!AT167)</f>
        <v>7</v>
      </c>
      <c r="AT166" s="125">
        <f>IF('Indicator Date hidden'!AU167="x","x",AT$2-'Indicator Date hidden'!AU167)</f>
        <v>0</v>
      </c>
      <c r="AU166" s="125">
        <f>IF('Indicator Date hidden'!AV167="x","x",AU$2-'Indicator Date hidden'!AV167)</f>
        <v>0</v>
      </c>
      <c r="AV166" s="125">
        <f>IF('Indicator Date hidden'!AW167="x","x",AV$2-'Indicator Date hidden'!AW167)</f>
        <v>0</v>
      </c>
      <c r="AW166" s="125">
        <f>IF('Indicator Date hidden'!AX167="x","x",AW$2-'Indicator Date hidden'!AX167)</f>
        <v>0</v>
      </c>
      <c r="AX166" s="125">
        <f>IF('Indicator Date hidden'!AY167="x","x",AX$2-'Indicator Date hidden'!AY167)</f>
        <v>0</v>
      </c>
      <c r="AY166" s="125">
        <f>IF('Indicator Date hidden'!AZ167="x","x",AY$2-'Indicator Date hidden'!AZ167)</f>
        <v>1</v>
      </c>
      <c r="AZ166" s="125" t="str">
        <f>IF('Indicator Date hidden'!BA167="x","x",AZ$2-'Indicator Date hidden'!BA167)</f>
        <v>x</v>
      </c>
      <c r="BA166" s="125">
        <f>IF('Indicator Date hidden'!BB167="x","x",BA$2-'Indicator Date hidden'!BB167)</f>
        <v>0</v>
      </c>
      <c r="BB166" s="125">
        <f>IF('Indicator Date hidden'!BC167="x","x",BB$2-'Indicator Date hidden'!BC167)</f>
        <v>0</v>
      </c>
      <c r="BC166" s="125">
        <f>IF('Indicator Date hidden'!BD167="x","x",BC$2-'Indicator Date hidden'!BD167)</f>
        <v>0</v>
      </c>
      <c r="BD166" s="125" t="str">
        <f>IF('Indicator Date hidden'!BE167="x","x",BD$2-'Indicator Date hidden'!BE167)</f>
        <v>x</v>
      </c>
      <c r="BE166" s="125">
        <f>IF('Indicator Date hidden'!BF167="x","x",BE$2-'Indicator Date hidden'!BF167)</f>
        <v>2</v>
      </c>
      <c r="BF166" s="125">
        <f>IF('Indicator Date hidden'!BG167="x","x",BF$2-'Indicator Date hidden'!BG167)</f>
        <v>0</v>
      </c>
      <c r="BG166" s="125">
        <f>IF('Indicator Date hidden'!BH167="x","x",BG$2-'Indicator Date hidden'!BH167)</f>
        <v>0</v>
      </c>
      <c r="BH166" s="125">
        <f>IF('Indicator Date hidden'!BI167="x","x",BH$2-'Indicator Date hidden'!BI167)</f>
        <v>0</v>
      </c>
      <c r="BI166" s="125" t="str">
        <f>IF('Indicator Date hidden'!BJ167="x","x",BI$2-'Indicator Date hidden'!BJ167)</f>
        <v>x</v>
      </c>
      <c r="BJ166" s="125">
        <f>IF('Indicator Date hidden'!BK167="x","x",BJ$2-'Indicator Date hidden'!BK167)</f>
        <v>1</v>
      </c>
      <c r="BK166" s="125">
        <f>IF('Indicator Date hidden'!BL167="x","x",BK$2-'Indicator Date hidden'!BL167)</f>
        <v>1</v>
      </c>
      <c r="BL166" s="125">
        <f>IF('Indicator Date hidden'!BM167="x","x",BL$2-'Indicator Date hidden'!BM167)</f>
        <v>0</v>
      </c>
      <c r="BM166" s="125">
        <f>IF('Indicator Date hidden'!BN167="x","x",BM$2-'Indicator Date hidden'!BN167)</f>
        <v>3</v>
      </c>
      <c r="BN166" s="125">
        <f>IF('Indicator Date hidden'!BO167="x","x",BN$2-'Indicator Date hidden'!BO167)</f>
        <v>2</v>
      </c>
      <c r="BO166" s="125">
        <f>IF('Indicator Date hidden'!BP167="x","x",BO$2-'Indicator Date hidden'!BP167)</f>
        <v>1</v>
      </c>
      <c r="BP166" s="125">
        <f>IF('Indicator Date hidden'!BQ167="x","x",BP$2-'Indicator Date hidden'!BQ167)</f>
        <v>0</v>
      </c>
      <c r="BQ166" s="125">
        <f>IF('Indicator Date hidden'!BR167="x","x",BQ$2-'Indicator Date hidden'!BR167)</f>
        <v>0</v>
      </c>
      <c r="BR166" s="125">
        <f>IF('Indicator Date hidden'!BS167="x","x",BR$2-'Indicator Date hidden'!BS167)</f>
        <v>0</v>
      </c>
      <c r="BS166" s="125">
        <f>IF('Indicator Date hidden'!BT167="x","x",BS$2-'Indicator Date hidden'!BT167)</f>
        <v>0</v>
      </c>
      <c r="BT166" s="125">
        <f>IF('Indicator Date hidden'!BU167="x","x",BT$2-'Indicator Date hidden'!BU167)</f>
        <v>0</v>
      </c>
      <c r="BU166" s="125">
        <f>IF('Indicator Date hidden'!BV167="x","x",BU$2-'Indicator Date hidden'!BV167)</f>
        <v>0</v>
      </c>
      <c r="BV166" s="125" t="str">
        <f>IF('Indicator Date hidden'!BW167="x","x",BV$2-'Indicator Date hidden'!BW167)</f>
        <v>x</v>
      </c>
      <c r="BW166" s="125">
        <f>IF('Indicator Date hidden'!BX167="x","x",BW$2-'Indicator Date hidden'!BX167)</f>
        <v>0</v>
      </c>
      <c r="BX166" s="125">
        <f>IF('Indicator Date hidden'!BY167="x","x",BX$2-'Indicator Date hidden'!BY167)</f>
        <v>2</v>
      </c>
      <c r="BY166" s="3">
        <f t="shared" si="25"/>
        <v>41</v>
      </c>
      <c r="BZ166" s="126">
        <f t="shared" si="26"/>
        <v>0.58571428571428574</v>
      </c>
      <c r="CA166" s="3">
        <f t="shared" si="27"/>
        <v>19</v>
      </c>
      <c r="CB166" s="126">
        <f t="shared" si="28"/>
        <v>1.409081333380594</v>
      </c>
      <c r="CC166" s="129">
        <f t="shared" si="29"/>
        <v>0</v>
      </c>
    </row>
    <row r="167" spans="1:81" x14ac:dyDescent="0.3">
      <c r="A167" t="s">
        <v>309</v>
      </c>
      <c r="B167" s="125">
        <f>IF('Indicator Date hidden'!C168="x","x",B$2-'Indicator Date hidden'!C168)</f>
        <v>0</v>
      </c>
      <c r="C167" s="125">
        <f>IF('Indicator Date hidden'!D168="x","x",C$2-'Indicator Date hidden'!D168)</f>
        <v>0</v>
      </c>
      <c r="D167" s="125">
        <f>IF('Indicator Date hidden'!E168="x","x",D$2-'Indicator Date hidden'!E168)</f>
        <v>0</v>
      </c>
      <c r="E167" s="125">
        <f>IF('Indicator Date hidden'!F168="x","x",E$2-'Indicator Date hidden'!F168)</f>
        <v>0</v>
      </c>
      <c r="F167" s="125">
        <f>IF('Indicator Date hidden'!G168="x","x",F$2-'Indicator Date hidden'!G168)</f>
        <v>0</v>
      </c>
      <c r="G167" s="125">
        <f>IF('Indicator Date hidden'!H168="x","x",G$2-'Indicator Date hidden'!H168)</f>
        <v>0</v>
      </c>
      <c r="H167" s="125">
        <f>IF('Indicator Date hidden'!I168="x","x",H$2-'Indicator Date hidden'!I168)</f>
        <v>0</v>
      </c>
      <c r="I167" s="125">
        <f>IF('Indicator Date hidden'!J168="x","x",I$2-'Indicator Date hidden'!J168)</f>
        <v>0</v>
      </c>
      <c r="J167" s="125">
        <f>IF('Indicator Date hidden'!K168="x","x",J$2-'Indicator Date hidden'!K168)</f>
        <v>0</v>
      </c>
      <c r="K167" s="125">
        <f>IF('Indicator Date hidden'!L168="x","x",K$2-'Indicator Date hidden'!L168)</f>
        <v>0</v>
      </c>
      <c r="L167" s="125">
        <f>IF('Indicator Date hidden'!M168="x","x",L$2-'Indicator Date hidden'!M168)</f>
        <v>0</v>
      </c>
      <c r="M167" s="125">
        <f>IF('Indicator Date hidden'!N168="x","x",M$2-'Indicator Date hidden'!N168)</f>
        <v>0</v>
      </c>
      <c r="N167" s="125">
        <f>IF('Indicator Date hidden'!O168="x","x",N$2-'Indicator Date hidden'!O168)</f>
        <v>0</v>
      </c>
      <c r="O167" s="125">
        <f>IF('Indicator Date hidden'!P168="x","x",O$2-'Indicator Date hidden'!P168)</f>
        <v>0</v>
      </c>
      <c r="P167" s="125">
        <f>IF('Indicator Date hidden'!Q168="x","x",P$2-'Indicator Date hidden'!Q168)</f>
        <v>0</v>
      </c>
      <c r="Q167" s="125">
        <f>IF('Indicator Date hidden'!R168="x","x",Q$2-'Indicator Date hidden'!R168)</f>
        <v>0</v>
      </c>
      <c r="R167" s="125">
        <f>IF('Indicator Date hidden'!S168="x","x",R$2-'Indicator Date hidden'!S168)</f>
        <v>0</v>
      </c>
      <c r="S167" s="125">
        <f>IF('Indicator Date hidden'!T168="x","x",S$2-'Indicator Date hidden'!T168)</f>
        <v>0</v>
      </c>
      <c r="T167" s="125">
        <f>IF('Indicator Date hidden'!U168="x","x",T$2-'Indicator Date hidden'!U168)</f>
        <v>0</v>
      </c>
      <c r="U167" s="125">
        <f>IF('Indicator Date hidden'!V168="x","x",U$2-'Indicator Date hidden'!V168)</f>
        <v>0</v>
      </c>
      <c r="V167" s="125">
        <f>IF('Indicator Date hidden'!W168="x","x",V$2-'Indicator Date hidden'!W168)</f>
        <v>0</v>
      </c>
      <c r="W167" s="125">
        <f>IF('Indicator Date hidden'!X168="x","x",W$2-'Indicator Date hidden'!X168)</f>
        <v>0</v>
      </c>
      <c r="X167" s="125">
        <f>IF('Indicator Date hidden'!Y168="x","x",X$2-'Indicator Date hidden'!Y168)</f>
        <v>0</v>
      </c>
      <c r="Y167" s="125">
        <f>IF('Indicator Date hidden'!Z168="x","x",Y$2-'Indicator Date hidden'!Z168)</f>
        <v>0</v>
      </c>
      <c r="Z167" s="125" t="str">
        <f>IF('Indicator Date hidden'!AA168="x","x",Z$2-'Indicator Date hidden'!AA168)</f>
        <v>x</v>
      </c>
      <c r="AA167" s="125">
        <f>IF('Indicator Date hidden'!AB168="x","x",AA$2-'Indicator Date hidden'!AB168)</f>
        <v>0</v>
      </c>
      <c r="AB167" s="125" t="str">
        <f>IF('Indicator Date hidden'!AC168="x","x",AB$2-'Indicator Date hidden'!AC168)</f>
        <v>x</v>
      </c>
      <c r="AC167" s="125">
        <f>IF('Indicator Date hidden'!AD168="x","x",AC$2-'Indicator Date hidden'!AD168)</f>
        <v>0</v>
      </c>
      <c r="AD167" s="125">
        <f>IF('Indicator Date hidden'!AE168="x","x",AD$2-'Indicator Date hidden'!AE168)</f>
        <v>0</v>
      </c>
      <c r="AE167" s="125">
        <f>IF('Indicator Date hidden'!AF168="x","x",AE$2-'Indicator Date hidden'!AF168)</f>
        <v>0</v>
      </c>
      <c r="AF167" s="125">
        <f>IF('Indicator Date hidden'!AG168="x","x",AF$2-'Indicator Date hidden'!AG168)</f>
        <v>0</v>
      </c>
      <c r="AG167" s="125">
        <f>IF('Indicator Date hidden'!AH168="x","x",AG$2-'Indicator Date hidden'!AH168)</f>
        <v>0</v>
      </c>
      <c r="AH167" s="125">
        <f>IF('Indicator Date hidden'!AI168="x","x",AH$2-'Indicator Date hidden'!AI168)</f>
        <v>0</v>
      </c>
      <c r="AI167" s="125">
        <f>IF('Indicator Date hidden'!AJ168="x","x",AI$2-'Indicator Date hidden'!AJ168)</f>
        <v>1</v>
      </c>
      <c r="AJ167" s="125">
        <f>IF('Indicator Date hidden'!AK168="x","x",AJ$2-'Indicator Date hidden'!AK168)</f>
        <v>1</v>
      </c>
      <c r="AK167" s="125">
        <f>IF('Indicator Date hidden'!AL168="x","x",AK$2-'Indicator Date hidden'!AL168)</f>
        <v>1</v>
      </c>
      <c r="AL167" s="125" t="str">
        <f>IF('Indicator Date hidden'!AM168="x","x",AL$2-'Indicator Date hidden'!AM168)</f>
        <v>x</v>
      </c>
      <c r="AM167" s="125">
        <f>IF('Indicator Date hidden'!AN168="x","x",AM$2-'Indicator Date hidden'!AN168)</f>
        <v>1</v>
      </c>
      <c r="AN167" s="125">
        <f>IF('Indicator Date hidden'!AO168="x","x",AN$2-'Indicator Date hidden'!AO168)</f>
        <v>1</v>
      </c>
      <c r="AO167" s="125">
        <f>IF('Indicator Date hidden'!AP168="x","x",AO$2-'Indicator Date hidden'!AP168)</f>
        <v>1</v>
      </c>
      <c r="AP167" s="125" t="str">
        <f>IF('Indicator Date hidden'!AQ168="x","x",AP$2-'Indicator Date hidden'!AQ168)</f>
        <v>x</v>
      </c>
      <c r="AQ167" s="125">
        <f>IF('Indicator Date hidden'!AR168="x","x",AQ$2-'Indicator Date hidden'!AR168)</f>
        <v>0</v>
      </c>
      <c r="AR167" s="125">
        <f>IF('Indicator Date hidden'!AS168="x","x",AR$2-'Indicator Date hidden'!AS168)</f>
        <v>3</v>
      </c>
      <c r="AS167" s="125" t="str">
        <f>IF('Indicator Date hidden'!AT168="x","x",AS$2-'Indicator Date hidden'!AT168)</f>
        <v>x</v>
      </c>
      <c r="AT167" s="125">
        <f>IF('Indicator Date hidden'!AU168="x","x",AT$2-'Indicator Date hidden'!AU168)</f>
        <v>0</v>
      </c>
      <c r="AU167" s="125">
        <f>IF('Indicator Date hidden'!AV168="x","x",AU$2-'Indicator Date hidden'!AV168)</f>
        <v>1</v>
      </c>
      <c r="AV167" s="125" t="str">
        <f>IF('Indicator Date hidden'!AW168="x","x",AV$2-'Indicator Date hidden'!AW168)</f>
        <v>x</v>
      </c>
      <c r="AW167" s="125" t="str">
        <f>IF('Indicator Date hidden'!AX168="x","x",AW$2-'Indicator Date hidden'!AX168)</f>
        <v>x</v>
      </c>
      <c r="AX167" s="125">
        <f>IF('Indicator Date hidden'!AY168="x","x",AX$2-'Indicator Date hidden'!AY168)</f>
        <v>0</v>
      </c>
      <c r="AY167" s="125">
        <f>IF('Indicator Date hidden'!AZ168="x","x",AY$2-'Indicator Date hidden'!AZ168)</f>
        <v>1</v>
      </c>
      <c r="AZ167" s="125">
        <f>IF('Indicator Date hidden'!BA168="x","x",AZ$2-'Indicator Date hidden'!BA168)</f>
        <v>2</v>
      </c>
      <c r="BA167" s="125">
        <f>IF('Indicator Date hidden'!BB168="x","x",BA$2-'Indicator Date hidden'!BB168)</f>
        <v>0</v>
      </c>
      <c r="BB167" s="125">
        <f>IF('Indicator Date hidden'!BC168="x","x",BB$2-'Indicator Date hidden'!BC168)</f>
        <v>0</v>
      </c>
      <c r="BC167" s="125">
        <f>IF('Indicator Date hidden'!BD168="x","x",BC$2-'Indicator Date hidden'!BD168)</f>
        <v>0</v>
      </c>
      <c r="BD167" s="125" t="str">
        <f>IF('Indicator Date hidden'!BE168="x","x",BD$2-'Indicator Date hidden'!BE168)</f>
        <v>x</v>
      </c>
      <c r="BE167" s="125">
        <f>IF('Indicator Date hidden'!BF168="x","x",BE$2-'Indicator Date hidden'!BF168)</f>
        <v>2</v>
      </c>
      <c r="BF167" s="125">
        <f>IF('Indicator Date hidden'!BG168="x","x",BF$2-'Indicator Date hidden'!BG168)</f>
        <v>0</v>
      </c>
      <c r="BG167" s="125">
        <f>IF('Indicator Date hidden'!BH168="x","x",BG$2-'Indicator Date hidden'!BH168)</f>
        <v>0</v>
      </c>
      <c r="BH167" s="125">
        <f>IF('Indicator Date hidden'!BI168="x","x",BH$2-'Indicator Date hidden'!BI168)</f>
        <v>0</v>
      </c>
      <c r="BI167" s="125">
        <f>IF('Indicator Date hidden'!BJ168="x","x",BI$2-'Indicator Date hidden'!BJ168)</f>
        <v>0</v>
      </c>
      <c r="BJ167" s="125">
        <f>IF('Indicator Date hidden'!BK168="x","x",BJ$2-'Indicator Date hidden'!BK168)</f>
        <v>1</v>
      </c>
      <c r="BK167" s="125">
        <f>IF('Indicator Date hidden'!BL168="x","x",BK$2-'Indicator Date hidden'!BL168)</f>
        <v>1</v>
      </c>
      <c r="BL167" s="125">
        <f>IF('Indicator Date hidden'!BM168="x","x",BL$2-'Indicator Date hidden'!BM168)</f>
        <v>0</v>
      </c>
      <c r="BM167" s="125" t="str">
        <f>IF('Indicator Date hidden'!BN168="x","x",BM$2-'Indicator Date hidden'!BN168)</f>
        <v>x</v>
      </c>
      <c r="BN167" s="125">
        <f>IF('Indicator Date hidden'!BO168="x","x",BN$2-'Indicator Date hidden'!BO168)</f>
        <v>2</v>
      </c>
      <c r="BO167" s="125">
        <f>IF('Indicator Date hidden'!BP168="x","x",BO$2-'Indicator Date hidden'!BP168)</f>
        <v>1</v>
      </c>
      <c r="BP167" s="125">
        <f>IF('Indicator Date hidden'!BQ168="x","x",BP$2-'Indicator Date hidden'!BQ168)</f>
        <v>0</v>
      </c>
      <c r="BQ167" s="125">
        <f>IF('Indicator Date hidden'!BR168="x","x",BQ$2-'Indicator Date hidden'!BR168)</f>
        <v>0</v>
      </c>
      <c r="BR167" s="125">
        <f>IF('Indicator Date hidden'!BS168="x","x",BR$2-'Indicator Date hidden'!BS168)</f>
        <v>0</v>
      </c>
      <c r="BS167" s="125">
        <f>IF('Indicator Date hidden'!BT168="x","x",BS$2-'Indicator Date hidden'!BT168)</f>
        <v>2</v>
      </c>
      <c r="BT167" s="125">
        <f>IF('Indicator Date hidden'!BU168="x","x",BT$2-'Indicator Date hidden'!BU168)</f>
        <v>0</v>
      </c>
      <c r="BU167" s="125">
        <f>IF('Indicator Date hidden'!BV168="x","x",BU$2-'Indicator Date hidden'!BV168)</f>
        <v>0</v>
      </c>
      <c r="BV167" s="125">
        <f>IF('Indicator Date hidden'!BW168="x","x",BV$2-'Indicator Date hidden'!BW168)</f>
        <v>0</v>
      </c>
      <c r="BW167" s="125">
        <f>IF('Indicator Date hidden'!BX168="x","x",BW$2-'Indicator Date hidden'!BX168)</f>
        <v>0</v>
      </c>
      <c r="BX167" s="125">
        <f>IF('Indicator Date hidden'!BY168="x","x",BX$2-'Indicator Date hidden'!BY168)</f>
        <v>2</v>
      </c>
      <c r="BY167" s="3">
        <f t="shared" si="25"/>
        <v>24</v>
      </c>
      <c r="BZ167" s="126">
        <f t="shared" si="26"/>
        <v>0.36363636363636365</v>
      </c>
      <c r="CA167" s="3">
        <f t="shared" si="27"/>
        <v>17</v>
      </c>
      <c r="CB167" s="126">
        <f t="shared" si="28"/>
        <v>0.68835252676366954</v>
      </c>
      <c r="CC167" s="129">
        <f t="shared" si="29"/>
        <v>0</v>
      </c>
    </row>
    <row r="168" spans="1:81" x14ac:dyDescent="0.3">
      <c r="A168" t="s">
        <v>311</v>
      </c>
      <c r="B168" s="125">
        <f>IF('Indicator Date hidden'!C169="x","x",B$2-'Indicator Date hidden'!C169)</f>
        <v>0</v>
      </c>
      <c r="C168" s="125">
        <f>IF('Indicator Date hidden'!D169="x","x",C$2-'Indicator Date hidden'!D169)</f>
        <v>0</v>
      </c>
      <c r="D168" s="125">
        <f>IF('Indicator Date hidden'!E169="x","x",D$2-'Indicator Date hidden'!E169)</f>
        <v>0</v>
      </c>
      <c r="E168" s="125">
        <f>IF('Indicator Date hidden'!F169="x","x",E$2-'Indicator Date hidden'!F169)</f>
        <v>0</v>
      </c>
      <c r="F168" s="125">
        <f>IF('Indicator Date hidden'!G169="x","x",F$2-'Indicator Date hidden'!G169)</f>
        <v>0</v>
      </c>
      <c r="G168" s="125">
        <f>IF('Indicator Date hidden'!H169="x","x",G$2-'Indicator Date hidden'!H169)</f>
        <v>0</v>
      </c>
      <c r="H168" s="125">
        <f>IF('Indicator Date hidden'!I169="x","x",H$2-'Indicator Date hidden'!I169)</f>
        <v>0</v>
      </c>
      <c r="I168" s="125">
        <f>IF('Indicator Date hidden'!J169="x","x",I$2-'Indicator Date hidden'!J169)</f>
        <v>0</v>
      </c>
      <c r="J168" s="125">
        <f>IF('Indicator Date hidden'!K169="x","x",J$2-'Indicator Date hidden'!K169)</f>
        <v>0</v>
      </c>
      <c r="K168" s="125">
        <f>IF('Indicator Date hidden'!L169="x","x",K$2-'Indicator Date hidden'!L169)</f>
        <v>0</v>
      </c>
      <c r="L168" s="125">
        <f>IF('Indicator Date hidden'!M169="x","x",L$2-'Indicator Date hidden'!M169)</f>
        <v>0</v>
      </c>
      <c r="M168" s="125">
        <f>IF('Indicator Date hidden'!N169="x","x",M$2-'Indicator Date hidden'!N169)</f>
        <v>0</v>
      </c>
      <c r="N168" s="125">
        <f>IF('Indicator Date hidden'!O169="x","x",N$2-'Indicator Date hidden'!O169)</f>
        <v>0</v>
      </c>
      <c r="O168" s="125">
        <f>IF('Indicator Date hidden'!P169="x","x",O$2-'Indicator Date hidden'!P169)</f>
        <v>0</v>
      </c>
      <c r="P168" s="125">
        <f>IF('Indicator Date hidden'!Q169="x","x",P$2-'Indicator Date hidden'!Q169)</f>
        <v>0</v>
      </c>
      <c r="Q168" s="125">
        <f>IF('Indicator Date hidden'!R169="x","x",Q$2-'Indicator Date hidden'!R169)</f>
        <v>0</v>
      </c>
      <c r="R168" s="125">
        <f>IF('Indicator Date hidden'!S169="x","x",R$2-'Indicator Date hidden'!S169)</f>
        <v>0</v>
      </c>
      <c r="S168" s="125">
        <f>IF('Indicator Date hidden'!T169="x","x",S$2-'Indicator Date hidden'!T169)</f>
        <v>0</v>
      </c>
      <c r="T168" s="125">
        <f>IF('Indicator Date hidden'!U169="x","x",T$2-'Indicator Date hidden'!U169)</f>
        <v>0</v>
      </c>
      <c r="U168" s="125">
        <f>IF('Indicator Date hidden'!V169="x","x",U$2-'Indicator Date hidden'!V169)</f>
        <v>0</v>
      </c>
      <c r="V168" s="125">
        <f>IF('Indicator Date hidden'!W169="x","x",V$2-'Indicator Date hidden'!W169)</f>
        <v>0</v>
      </c>
      <c r="W168" s="125">
        <f>IF('Indicator Date hidden'!X169="x","x",W$2-'Indicator Date hidden'!X169)</f>
        <v>0</v>
      </c>
      <c r="X168" s="125">
        <f>IF('Indicator Date hidden'!Y169="x","x",X$2-'Indicator Date hidden'!Y169)</f>
        <v>0</v>
      </c>
      <c r="Y168" s="125">
        <f>IF('Indicator Date hidden'!Z169="x","x",Y$2-'Indicator Date hidden'!Z169)</f>
        <v>0</v>
      </c>
      <c r="Z168" s="125" t="str">
        <f>IF('Indicator Date hidden'!AA169="x","x",Z$2-'Indicator Date hidden'!AA169)</f>
        <v>x</v>
      </c>
      <c r="AA168" s="125">
        <f>IF('Indicator Date hidden'!AB169="x","x",AA$2-'Indicator Date hidden'!AB169)</f>
        <v>0</v>
      </c>
      <c r="AB168" s="125" t="str">
        <f>IF('Indicator Date hidden'!AC169="x","x",AB$2-'Indicator Date hidden'!AC169)</f>
        <v>x</v>
      </c>
      <c r="AC168" s="125">
        <f>IF('Indicator Date hidden'!AD169="x","x",AC$2-'Indicator Date hidden'!AD169)</f>
        <v>0</v>
      </c>
      <c r="AD168" s="125">
        <f>IF('Indicator Date hidden'!AE169="x","x",AD$2-'Indicator Date hidden'!AE169)</f>
        <v>0</v>
      </c>
      <c r="AE168" s="125" t="str">
        <f>IF('Indicator Date hidden'!AF169="x","x",AE$2-'Indicator Date hidden'!AF169)</f>
        <v>x</v>
      </c>
      <c r="AF168" s="125">
        <f>IF('Indicator Date hidden'!AG169="x","x",AF$2-'Indicator Date hidden'!AG169)</f>
        <v>0</v>
      </c>
      <c r="AG168" s="125">
        <f>IF('Indicator Date hidden'!AH169="x","x",AG$2-'Indicator Date hidden'!AH169)</f>
        <v>0</v>
      </c>
      <c r="AH168" s="125">
        <f>IF('Indicator Date hidden'!AI169="x","x",AH$2-'Indicator Date hidden'!AI169)</f>
        <v>0</v>
      </c>
      <c r="AI168" s="125">
        <f>IF('Indicator Date hidden'!AJ169="x","x",AI$2-'Indicator Date hidden'!AJ169)</f>
        <v>1</v>
      </c>
      <c r="AJ168" s="125">
        <f>IF('Indicator Date hidden'!AK169="x","x",AJ$2-'Indicator Date hidden'!AK169)</f>
        <v>1</v>
      </c>
      <c r="AK168" s="125">
        <f>IF('Indicator Date hidden'!AL169="x","x",AK$2-'Indicator Date hidden'!AL169)</f>
        <v>1</v>
      </c>
      <c r="AL168" s="125" t="str">
        <f>IF('Indicator Date hidden'!AM169="x","x",AL$2-'Indicator Date hidden'!AM169)</f>
        <v>x</v>
      </c>
      <c r="AM168" s="125">
        <f>IF('Indicator Date hidden'!AN169="x","x",AM$2-'Indicator Date hidden'!AN169)</f>
        <v>1</v>
      </c>
      <c r="AN168" s="125">
        <f>IF('Indicator Date hidden'!AO169="x","x",AN$2-'Indicator Date hidden'!AO169)</f>
        <v>1</v>
      </c>
      <c r="AO168" s="125">
        <f>IF('Indicator Date hidden'!AP169="x","x",AO$2-'Indicator Date hidden'!AP169)</f>
        <v>1</v>
      </c>
      <c r="AP168" s="125" t="str">
        <f>IF('Indicator Date hidden'!AQ169="x","x",AP$2-'Indicator Date hidden'!AQ169)</f>
        <v>x</v>
      </c>
      <c r="AQ168" s="125">
        <f>IF('Indicator Date hidden'!AR169="x","x",AQ$2-'Indicator Date hidden'!AR169)</f>
        <v>0</v>
      </c>
      <c r="AR168" s="125">
        <f>IF('Indicator Date hidden'!AS169="x","x",AR$2-'Indicator Date hidden'!AS169)</f>
        <v>3</v>
      </c>
      <c r="AS168" s="125" t="str">
        <f>IF('Indicator Date hidden'!AT169="x","x",AS$2-'Indicator Date hidden'!AT169)</f>
        <v>x</v>
      </c>
      <c r="AT168" s="125">
        <f>IF('Indicator Date hidden'!AU169="x","x",AT$2-'Indicator Date hidden'!AU169)</f>
        <v>0</v>
      </c>
      <c r="AU168" s="125">
        <f>IF('Indicator Date hidden'!AV169="x","x",AU$2-'Indicator Date hidden'!AV169)</f>
        <v>4</v>
      </c>
      <c r="AV168" s="125" t="str">
        <f>IF('Indicator Date hidden'!AW169="x","x",AV$2-'Indicator Date hidden'!AW169)</f>
        <v>x</v>
      </c>
      <c r="AW168" s="125" t="str">
        <f>IF('Indicator Date hidden'!AX169="x","x",AW$2-'Indicator Date hidden'!AX169)</f>
        <v>x</v>
      </c>
      <c r="AX168" s="125">
        <f>IF('Indicator Date hidden'!AY169="x","x",AX$2-'Indicator Date hidden'!AY169)</f>
        <v>0</v>
      </c>
      <c r="AY168" s="125">
        <f>IF('Indicator Date hidden'!AZ169="x","x",AY$2-'Indicator Date hidden'!AZ169)</f>
        <v>1</v>
      </c>
      <c r="AZ168" s="125">
        <f>IF('Indicator Date hidden'!BA169="x","x",AZ$2-'Indicator Date hidden'!BA169)</f>
        <v>2</v>
      </c>
      <c r="BA168" s="125">
        <f>IF('Indicator Date hidden'!BB169="x","x",BA$2-'Indicator Date hidden'!BB169)</f>
        <v>0</v>
      </c>
      <c r="BB168" s="125">
        <f>IF('Indicator Date hidden'!BC169="x","x",BB$2-'Indicator Date hidden'!BC169)</f>
        <v>0</v>
      </c>
      <c r="BC168" s="125">
        <f>IF('Indicator Date hidden'!BD169="x","x",BC$2-'Indicator Date hidden'!BD169)</f>
        <v>0</v>
      </c>
      <c r="BD168" s="125" t="str">
        <f>IF('Indicator Date hidden'!BE169="x","x",BD$2-'Indicator Date hidden'!BE169)</f>
        <v>x</v>
      </c>
      <c r="BE168" s="125">
        <f>IF('Indicator Date hidden'!BF169="x","x",BE$2-'Indicator Date hidden'!BF169)</f>
        <v>2</v>
      </c>
      <c r="BF168" s="125">
        <f>IF('Indicator Date hidden'!BG169="x","x",BF$2-'Indicator Date hidden'!BG169)</f>
        <v>0</v>
      </c>
      <c r="BG168" s="125">
        <f>IF('Indicator Date hidden'!BH169="x","x",BG$2-'Indicator Date hidden'!BH169)</f>
        <v>0</v>
      </c>
      <c r="BH168" s="125">
        <f>IF('Indicator Date hidden'!BI169="x","x",BH$2-'Indicator Date hidden'!BI169)</f>
        <v>0</v>
      </c>
      <c r="BI168" s="125">
        <f>IF('Indicator Date hidden'!BJ169="x","x",BI$2-'Indicator Date hidden'!BJ169)</f>
        <v>0</v>
      </c>
      <c r="BJ168" s="125">
        <f>IF('Indicator Date hidden'!BK169="x","x",BJ$2-'Indicator Date hidden'!BK169)</f>
        <v>1</v>
      </c>
      <c r="BK168" s="125">
        <f>IF('Indicator Date hidden'!BL169="x","x",BK$2-'Indicator Date hidden'!BL169)</f>
        <v>1</v>
      </c>
      <c r="BL168" s="125">
        <f>IF('Indicator Date hidden'!BM169="x","x",BL$2-'Indicator Date hidden'!BM169)</f>
        <v>0</v>
      </c>
      <c r="BM168" s="125" t="str">
        <f>IF('Indicator Date hidden'!BN169="x","x",BM$2-'Indicator Date hidden'!BN169)</f>
        <v>x</v>
      </c>
      <c r="BN168" s="125">
        <f>IF('Indicator Date hidden'!BO169="x","x",BN$2-'Indicator Date hidden'!BO169)</f>
        <v>2</v>
      </c>
      <c r="BO168" s="125">
        <f>IF('Indicator Date hidden'!BP169="x","x",BO$2-'Indicator Date hidden'!BP169)</f>
        <v>1</v>
      </c>
      <c r="BP168" s="125">
        <f>IF('Indicator Date hidden'!BQ169="x","x",BP$2-'Indicator Date hidden'!BQ169)</f>
        <v>0</v>
      </c>
      <c r="BQ168" s="125">
        <f>IF('Indicator Date hidden'!BR169="x","x",BQ$2-'Indicator Date hidden'!BR169)</f>
        <v>0</v>
      </c>
      <c r="BR168" s="125">
        <f>IF('Indicator Date hidden'!BS169="x","x",BR$2-'Indicator Date hidden'!BS169)</f>
        <v>0</v>
      </c>
      <c r="BS168" s="125">
        <f>IF('Indicator Date hidden'!BT169="x","x",BS$2-'Indicator Date hidden'!BT169)</f>
        <v>2</v>
      </c>
      <c r="BT168" s="125">
        <f>IF('Indicator Date hidden'!BU169="x","x",BT$2-'Indicator Date hidden'!BU169)</f>
        <v>0</v>
      </c>
      <c r="BU168" s="125">
        <f>IF('Indicator Date hidden'!BV169="x","x",BU$2-'Indicator Date hidden'!BV169)</f>
        <v>0</v>
      </c>
      <c r="BV168" s="125">
        <f>IF('Indicator Date hidden'!BW169="x","x",BV$2-'Indicator Date hidden'!BW169)</f>
        <v>0</v>
      </c>
      <c r="BW168" s="125">
        <f>IF('Indicator Date hidden'!BX169="x","x",BW$2-'Indicator Date hidden'!BX169)</f>
        <v>0</v>
      </c>
      <c r="BX168" s="125">
        <f>IF('Indicator Date hidden'!BY169="x","x",BX$2-'Indicator Date hidden'!BY169)</f>
        <v>2</v>
      </c>
      <c r="BY168" s="3">
        <f t="shared" si="25"/>
        <v>27</v>
      </c>
      <c r="BZ168" s="126">
        <f t="shared" si="26"/>
        <v>0.41538461538461541</v>
      </c>
      <c r="CA168" s="3">
        <f t="shared" si="27"/>
        <v>17</v>
      </c>
      <c r="CB168" s="126">
        <f t="shared" si="28"/>
        <v>0.82073714882148552</v>
      </c>
      <c r="CC168" s="129">
        <f t="shared" si="29"/>
        <v>0</v>
      </c>
    </row>
    <row r="169" spans="1:81" x14ac:dyDescent="0.3">
      <c r="A169" t="s">
        <v>313</v>
      </c>
      <c r="B169" s="125">
        <f>IF('Indicator Date hidden'!C170="x","x",B$2-'Indicator Date hidden'!C170)</f>
        <v>0</v>
      </c>
      <c r="C169" s="125">
        <f>IF('Indicator Date hidden'!D170="x","x",C$2-'Indicator Date hidden'!D170)</f>
        <v>0</v>
      </c>
      <c r="D169" s="125">
        <f>IF('Indicator Date hidden'!E170="x","x",D$2-'Indicator Date hidden'!E170)</f>
        <v>0</v>
      </c>
      <c r="E169" s="125">
        <f>IF('Indicator Date hidden'!F170="x","x",E$2-'Indicator Date hidden'!F170)</f>
        <v>0</v>
      </c>
      <c r="F169" s="125">
        <f>IF('Indicator Date hidden'!G170="x","x",F$2-'Indicator Date hidden'!G170)</f>
        <v>0</v>
      </c>
      <c r="G169" s="125">
        <f>IF('Indicator Date hidden'!H170="x","x",G$2-'Indicator Date hidden'!H170)</f>
        <v>0</v>
      </c>
      <c r="H169" s="125">
        <f>IF('Indicator Date hidden'!I170="x","x",H$2-'Indicator Date hidden'!I170)</f>
        <v>0</v>
      </c>
      <c r="I169" s="125">
        <f>IF('Indicator Date hidden'!J170="x","x",I$2-'Indicator Date hidden'!J170)</f>
        <v>0</v>
      </c>
      <c r="J169" s="125">
        <f>IF('Indicator Date hidden'!K170="x","x",J$2-'Indicator Date hidden'!K170)</f>
        <v>0</v>
      </c>
      <c r="K169" s="125">
        <f>IF('Indicator Date hidden'!L170="x","x",K$2-'Indicator Date hidden'!L170)</f>
        <v>0</v>
      </c>
      <c r="L169" s="125">
        <f>IF('Indicator Date hidden'!M170="x","x",L$2-'Indicator Date hidden'!M170)</f>
        <v>0</v>
      </c>
      <c r="M169" s="125">
        <f>IF('Indicator Date hidden'!N170="x","x",M$2-'Indicator Date hidden'!N170)</f>
        <v>0</v>
      </c>
      <c r="N169" s="125">
        <f>IF('Indicator Date hidden'!O170="x","x",N$2-'Indicator Date hidden'!O170)</f>
        <v>0</v>
      </c>
      <c r="O169" s="125">
        <f>IF('Indicator Date hidden'!P170="x","x",O$2-'Indicator Date hidden'!P170)</f>
        <v>0</v>
      </c>
      <c r="P169" s="125">
        <f>IF('Indicator Date hidden'!Q170="x","x",P$2-'Indicator Date hidden'!Q170)</f>
        <v>0</v>
      </c>
      <c r="Q169" s="125">
        <f>IF('Indicator Date hidden'!R170="x","x",Q$2-'Indicator Date hidden'!R170)</f>
        <v>0</v>
      </c>
      <c r="R169" s="125">
        <f>IF('Indicator Date hidden'!S170="x","x",R$2-'Indicator Date hidden'!S170)</f>
        <v>0</v>
      </c>
      <c r="S169" s="125">
        <f>IF('Indicator Date hidden'!T170="x","x",S$2-'Indicator Date hidden'!T170)</f>
        <v>0</v>
      </c>
      <c r="T169" s="125">
        <f>IF('Indicator Date hidden'!U170="x","x",T$2-'Indicator Date hidden'!U170)</f>
        <v>0</v>
      </c>
      <c r="U169" s="125">
        <f>IF('Indicator Date hidden'!V170="x","x",U$2-'Indicator Date hidden'!V170)</f>
        <v>0</v>
      </c>
      <c r="V169" s="125">
        <f>IF('Indicator Date hidden'!W170="x","x",V$2-'Indicator Date hidden'!W170)</f>
        <v>0</v>
      </c>
      <c r="W169" s="125">
        <f>IF('Indicator Date hidden'!X170="x","x",W$2-'Indicator Date hidden'!X170)</f>
        <v>0</v>
      </c>
      <c r="X169" s="125">
        <f>IF('Indicator Date hidden'!Y170="x","x",X$2-'Indicator Date hidden'!Y170)</f>
        <v>0</v>
      </c>
      <c r="Y169" s="125">
        <f>IF('Indicator Date hidden'!Z170="x","x",Y$2-'Indicator Date hidden'!Z170)</f>
        <v>0</v>
      </c>
      <c r="Z169" s="125" t="str">
        <f>IF('Indicator Date hidden'!AA170="x","x",Z$2-'Indicator Date hidden'!AA170)</f>
        <v>x</v>
      </c>
      <c r="AA169" s="125">
        <f>IF('Indicator Date hidden'!AB170="x","x",AA$2-'Indicator Date hidden'!AB170)</f>
        <v>1</v>
      </c>
      <c r="AB169" s="125">
        <f>IF('Indicator Date hidden'!AC170="x","x",AB$2-'Indicator Date hidden'!AC170)</f>
        <v>0</v>
      </c>
      <c r="AC169" s="125">
        <f>IF('Indicator Date hidden'!AD170="x","x",AC$2-'Indicator Date hidden'!AD170)</f>
        <v>1</v>
      </c>
      <c r="AD169" s="125">
        <f>IF('Indicator Date hidden'!AE170="x","x",AD$2-'Indicator Date hidden'!AE170)</f>
        <v>0</v>
      </c>
      <c r="AE169" s="125">
        <f>IF('Indicator Date hidden'!AF170="x","x",AE$2-'Indicator Date hidden'!AF170)</f>
        <v>0</v>
      </c>
      <c r="AF169" s="125">
        <f>IF('Indicator Date hidden'!AG170="x","x",AF$2-'Indicator Date hidden'!AG170)</f>
        <v>0</v>
      </c>
      <c r="AG169" s="125">
        <f>IF('Indicator Date hidden'!AH170="x","x",AG$2-'Indicator Date hidden'!AH170)</f>
        <v>0</v>
      </c>
      <c r="AH169" s="125">
        <f>IF('Indicator Date hidden'!AI170="x","x",AH$2-'Indicator Date hidden'!AI170)</f>
        <v>0</v>
      </c>
      <c r="AI169" s="125">
        <f>IF('Indicator Date hidden'!AJ170="x","x",AI$2-'Indicator Date hidden'!AJ170)</f>
        <v>1</v>
      </c>
      <c r="AJ169" s="125">
        <f>IF('Indicator Date hidden'!AK170="x","x",AJ$2-'Indicator Date hidden'!AK170)</f>
        <v>1</v>
      </c>
      <c r="AK169" s="125">
        <f>IF('Indicator Date hidden'!AL170="x","x",AK$2-'Indicator Date hidden'!AL170)</f>
        <v>1</v>
      </c>
      <c r="AL169" s="125">
        <f>IF('Indicator Date hidden'!AM170="x","x",AL$2-'Indicator Date hidden'!AM170)</f>
        <v>9</v>
      </c>
      <c r="AM169" s="125">
        <f>IF('Indicator Date hidden'!AN170="x","x",AM$2-'Indicator Date hidden'!AN170)</f>
        <v>1</v>
      </c>
      <c r="AN169" s="125">
        <f>IF('Indicator Date hidden'!AO170="x","x",AN$2-'Indicator Date hidden'!AO170)</f>
        <v>1</v>
      </c>
      <c r="AO169" s="125">
        <f>IF('Indicator Date hidden'!AP170="x","x",AO$2-'Indicator Date hidden'!AP170)</f>
        <v>1</v>
      </c>
      <c r="AP169" s="125" t="str">
        <f>IF('Indicator Date hidden'!AQ170="x","x",AP$2-'Indicator Date hidden'!AQ170)</f>
        <v>x</v>
      </c>
      <c r="AQ169" s="125" t="str">
        <f>IF('Indicator Date hidden'!AR170="x","x",AQ$2-'Indicator Date hidden'!AR170)</f>
        <v>x</v>
      </c>
      <c r="AR169" s="125">
        <f>IF('Indicator Date hidden'!AS170="x","x",AR$2-'Indicator Date hidden'!AS170)</f>
        <v>3</v>
      </c>
      <c r="AS169" s="125">
        <f>IF('Indicator Date hidden'!AT170="x","x",AS$2-'Indicator Date hidden'!AT170)</f>
        <v>8</v>
      </c>
      <c r="AT169" s="125">
        <f>IF('Indicator Date hidden'!AU170="x","x",AT$2-'Indicator Date hidden'!AU170)</f>
        <v>0</v>
      </c>
      <c r="AU169" s="125">
        <f>IF('Indicator Date hidden'!AV170="x","x",AU$2-'Indicator Date hidden'!AV170)</f>
        <v>3</v>
      </c>
      <c r="AV169" s="125" t="str">
        <f>IF('Indicator Date hidden'!AW170="x","x",AV$2-'Indicator Date hidden'!AW170)</f>
        <v>x</v>
      </c>
      <c r="AW169" s="125">
        <f>IF('Indicator Date hidden'!AX170="x","x",AW$2-'Indicator Date hidden'!AX170)</f>
        <v>0</v>
      </c>
      <c r="AX169" s="125">
        <f>IF('Indicator Date hidden'!AY170="x","x",AX$2-'Indicator Date hidden'!AY170)</f>
        <v>0</v>
      </c>
      <c r="AY169" s="125">
        <f>IF('Indicator Date hidden'!AZ170="x","x",AY$2-'Indicator Date hidden'!AZ170)</f>
        <v>1</v>
      </c>
      <c r="AZ169" s="125" t="str">
        <f>IF('Indicator Date hidden'!BA170="x","x",AZ$2-'Indicator Date hidden'!BA170)</f>
        <v>x</v>
      </c>
      <c r="BA169" s="125">
        <f>IF('Indicator Date hidden'!BB170="x","x",BA$2-'Indicator Date hidden'!BB170)</f>
        <v>0</v>
      </c>
      <c r="BB169" s="125">
        <f>IF('Indicator Date hidden'!BC170="x","x",BB$2-'Indicator Date hidden'!BC170)</f>
        <v>0</v>
      </c>
      <c r="BC169" s="125">
        <f>IF('Indicator Date hidden'!BD170="x","x",BC$2-'Indicator Date hidden'!BD170)</f>
        <v>0</v>
      </c>
      <c r="BD169" s="125">
        <f>IF('Indicator Date hidden'!BE170="x","x",BD$2-'Indicator Date hidden'!BE170)</f>
        <v>2</v>
      </c>
      <c r="BE169" s="125">
        <f>IF('Indicator Date hidden'!BF170="x","x",BE$2-'Indicator Date hidden'!BF170)</f>
        <v>2</v>
      </c>
      <c r="BF169" s="125">
        <f>IF('Indicator Date hidden'!BG170="x","x",BF$2-'Indicator Date hidden'!BG170)</f>
        <v>0</v>
      </c>
      <c r="BG169" s="125">
        <f>IF('Indicator Date hidden'!BH170="x","x",BG$2-'Indicator Date hidden'!BH170)</f>
        <v>0</v>
      </c>
      <c r="BH169" s="125">
        <f>IF('Indicator Date hidden'!BI170="x","x",BH$2-'Indicator Date hidden'!BI170)</f>
        <v>0</v>
      </c>
      <c r="BI169" s="125">
        <f>IF('Indicator Date hidden'!BJ170="x","x",BI$2-'Indicator Date hidden'!BJ170)</f>
        <v>2</v>
      </c>
      <c r="BJ169" s="125">
        <f>IF('Indicator Date hidden'!BK170="x","x",BJ$2-'Indicator Date hidden'!BK170)</f>
        <v>1</v>
      </c>
      <c r="BK169" s="125">
        <f>IF('Indicator Date hidden'!BL170="x","x",BK$2-'Indicator Date hidden'!BL170)</f>
        <v>1</v>
      </c>
      <c r="BL169" s="125">
        <f>IF('Indicator Date hidden'!BM170="x","x",BL$2-'Indicator Date hidden'!BM170)</f>
        <v>0</v>
      </c>
      <c r="BM169" s="125">
        <f>IF('Indicator Date hidden'!BN170="x","x",BM$2-'Indicator Date hidden'!BN170)</f>
        <v>3</v>
      </c>
      <c r="BN169" s="125">
        <f>IF('Indicator Date hidden'!BO170="x","x",BN$2-'Indicator Date hidden'!BO170)</f>
        <v>2</v>
      </c>
      <c r="BO169" s="125">
        <f>IF('Indicator Date hidden'!BP170="x","x",BO$2-'Indicator Date hidden'!BP170)</f>
        <v>1</v>
      </c>
      <c r="BP169" s="125">
        <f>IF('Indicator Date hidden'!BQ170="x","x",BP$2-'Indicator Date hidden'!BQ170)</f>
        <v>0</v>
      </c>
      <c r="BQ169" s="125">
        <f>IF('Indicator Date hidden'!BR170="x","x",BQ$2-'Indicator Date hidden'!BR170)</f>
        <v>0</v>
      </c>
      <c r="BR169" s="125">
        <f>IF('Indicator Date hidden'!BS170="x","x",BR$2-'Indicator Date hidden'!BS170)</f>
        <v>0</v>
      </c>
      <c r="BS169" s="125">
        <f>IF('Indicator Date hidden'!BT170="x","x",BS$2-'Indicator Date hidden'!BT170)</f>
        <v>2</v>
      </c>
      <c r="BT169" s="125">
        <f>IF('Indicator Date hidden'!BU170="x","x",BT$2-'Indicator Date hidden'!BU170)</f>
        <v>0</v>
      </c>
      <c r="BU169" s="125">
        <f>IF('Indicator Date hidden'!BV170="x","x",BU$2-'Indicator Date hidden'!BV170)</f>
        <v>0</v>
      </c>
      <c r="BV169" s="125" t="str">
        <f>IF('Indicator Date hidden'!BW170="x","x",BV$2-'Indicator Date hidden'!BW170)</f>
        <v>x</v>
      </c>
      <c r="BW169" s="125">
        <f>IF('Indicator Date hidden'!BX170="x","x",BW$2-'Indicator Date hidden'!BX170)</f>
        <v>4</v>
      </c>
      <c r="BX169" s="125">
        <f>IF('Indicator Date hidden'!BY170="x","x",BX$2-'Indicator Date hidden'!BY170)</f>
        <v>2</v>
      </c>
      <c r="BY169" s="3">
        <f t="shared" si="25"/>
        <v>54</v>
      </c>
      <c r="BZ169" s="126">
        <f t="shared" si="26"/>
        <v>0.78260869565217395</v>
      </c>
      <c r="CA169" s="3">
        <f t="shared" si="27"/>
        <v>24</v>
      </c>
      <c r="CB169" s="126">
        <f t="shared" si="28"/>
        <v>1.6229295859906572</v>
      </c>
      <c r="CC169" s="129">
        <f t="shared" si="29"/>
        <v>0</v>
      </c>
    </row>
    <row r="170" spans="1:81" x14ac:dyDescent="0.3">
      <c r="A170" t="s">
        <v>315</v>
      </c>
      <c r="B170" s="125">
        <f>IF('Indicator Date hidden'!C171="x","x",B$2-'Indicator Date hidden'!C171)</f>
        <v>0</v>
      </c>
      <c r="C170" s="125">
        <f>IF('Indicator Date hidden'!D171="x","x",C$2-'Indicator Date hidden'!D171)</f>
        <v>0</v>
      </c>
      <c r="D170" s="125">
        <f>IF('Indicator Date hidden'!E171="x","x",D$2-'Indicator Date hidden'!E171)</f>
        <v>0</v>
      </c>
      <c r="E170" s="125">
        <f>IF('Indicator Date hidden'!F171="x","x",E$2-'Indicator Date hidden'!F171)</f>
        <v>0</v>
      </c>
      <c r="F170" s="125">
        <f>IF('Indicator Date hidden'!G171="x","x",F$2-'Indicator Date hidden'!G171)</f>
        <v>0</v>
      </c>
      <c r="G170" s="125">
        <f>IF('Indicator Date hidden'!H171="x","x",G$2-'Indicator Date hidden'!H171)</f>
        <v>0</v>
      </c>
      <c r="H170" s="125">
        <f>IF('Indicator Date hidden'!I171="x","x",H$2-'Indicator Date hidden'!I171)</f>
        <v>0</v>
      </c>
      <c r="I170" s="125">
        <f>IF('Indicator Date hidden'!J171="x","x",I$2-'Indicator Date hidden'!J171)</f>
        <v>0</v>
      </c>
      <c r="J170" s="125">
        <f>IF('Indicator Date hidden'!K171="x","x",J$2-'Indicator Date hidden'!K171)</f>
        <v>0</v>
      </c>
      <c r="K170" s="125">
        <f>IF('Indicator Date hidden'!L171="x","x",K$2-'Indicator Date hidden'!L171)</f>
        <v>0</v>
      </c>
      <c r="L170" s="125">
        <f>IF('Indicator Date hidden'!M171="x","x",L$2-'Indicator Date hidden'!M171)</f>
        <v>0</v>
      </c>
      <c r="M170" s="125">
        <f>IF('Indicator Date hidden'!N171="x","x",M$2-'Indicator Date hidden'!N171)</f>
        <v>0</v>
      </c>
      <c r="N170" s="125">
        <f>IF('Indicator Date hidden'!O171="x","x",N$2-'Indicator Date hidden'!O171)</f>
        <v>0</v>
      </c>
      <c r="O170" s="125">
        <f>IF('Indicator Date hidden'!P171="x","x",O$2-'Indicator Date hidden'!P171)</f>
        <v>0</v>
      </c>
      <c r="P170" s="125">
        <f>IF('Indicator Date hidden'!Q171="x","x",P$2-'Indicator Date hidden'!Q171)</f>
        <v>0</v>
      </c>
      <c r="Q170" s="125">
        <f>IF('Indicator Date hidden'!R171="x","x",Q$2-'Indicator Date hidden'!R171)</f>
        <v>0</v>
      </c>
      <c r="R170" s="125">
        <f>IF('Indicator Date hidden'!S171="x","x",R$2-'Indicator Date hidden'!S171)</f>
        <v>0</v>
      </c>
      <c r="S170" s="125">
        <f>IF('Indicator Date hidden'!T171="x","x",S$2-'Indicator Date hidden'!T171)</f>
        <v>0</v>
      </c>
      <c r="T170" s="125">
        <f>IF('Indicator Date hidden'!U171="x","x",T$2-'Indicator Date hidden'!U171)</f>
        <v>0</v>
      </c>
      <c r="U170" s="125">
        <f>IF('Indicator Date hidden'!V171="x","x",U$2-'Indicator Date hidden'!V171)</f>
        <v>0</v>
      </c>
      <c r="V170" s="125">
        <f>IF('Indicator Date hidden'!W171="x","x",V$2-'Indicator Date hidden'!W171)</f>
        <v>0</v>
      </c>
      <c r="W170" s="125">
        <f>IF('Indicator Date hidden'!X171="x","x",W$2-'Indicator Date hidden'!X171)</f>
        <v>0</v>
      </c>
      <c r="X170" s="125">
        <f>IF('Indicator Date hidden'!Y171="x","x",X$2-'Indicator Date hidden'!Y171)</f>
        <v>0</v>
      </c>
      <c r="Y170" s="125">
        <f>IF('Indicator Date hidden'!Z171="x","x",Y$2-'Indicator Date hidden'!Z171)</f>
        <v>0</v>
      </c>
      <c r="Z170" s="125">
        <f>IF('Indicator Date hidden'!AA171="x","x",Z$2-'Indicator Date hidden'!AA171)</f>
        <v>4</v>
      </c>
      <c r="AA170" s="125">
        <f>IF('Indicator Date hidden'!AB171="x","x",AA$2-'Indicator Date hidden'!AB171)</f>
        <v>0</v>
      </c>
      <c r="AB170" s="125">
        <f>IF('Indicator Date hidden'!AC171="x","x",AB$2-'Indicator Date hidden'!AC171)</f>
        <v>0</v>
      </c>
      <c r="AC170" s="125">
        <f>IF('Indicator Date hidden'!AD171="x","x",AC$2-'Indicator Date hidden'!AD171)</f>
        <v>4</v>
      </c>
      <c r="AD170" s="125">
        <f>IF('Indicator Date hidden'!AE171="x","x",AD$2-'Indicator Date hidden'!AE171)</f>
        <v>0</v>
      </c>
      <c r="AE170" s="125">
        <f>IF('Indicator Date hidden'!AF171="x","x",AE$2-'Indicator Date hidden'!AF171)</f>
        <v>0</v>
      </c>
      <c r="AF170" s="125">
        <f>IF('Indicator Date hidden'!AG171="x","x",AF$2-'Indicator Date hidden'!AG171)</f>
        <v>0</v>
      </c>
      <c r="AG170" s="125">
        <f>IF('Indicator Date hidden'!AH171="x","x",AG$2-'Indicator Date hidden'!AH171)</f>
        <v>0</v>
      </c>
      <c r="AH170" s="125">
        <f>IF('Indicator Date hidden'!AI171="x","x",AH$2-'Indicator Date hidden'!AI171)</f>
        <v>0</v>
      </c>
      <c r="AI170" s="125">
        <f>IF('Indicator Date hidden'!AJ171="x","x",AI$2-'Indicator Date hidden'!AJ171)</f>
        <v>1</v>
      </c>
      <c r="AJ170" s="125">
        <f>IF('Indicator Date hidden'!AK171="x","x",AJ$2-'Indicator Date hidden'!AK171)</f>
        <v>1</v>
      </c>
      <c r="AK170" s="125">
        <f>IF('Indicator Date hidden'!AL171="x","x",AK$2-'Indicator Date hidden'!AL171)</f>
        <v>1</v>
      </c>
      <c r="AL170" s="125">
        <f>IF('Indicator Date hidden'!AM171="x","x",AL$2-'Indicator Date hidden'!AM171)</f>
        <v>6</v>
      </c>
      <c r="AM170" s="125">
        <f>IF('Indicator Date hidden'!AN171="x","x",AM$2-'Indicator Date hidden'!AN171)</f>
        <v>1</v>
      </c>
      <c r="AN170" s="125">
        <f>IF('Indicator Date hidden'!AO171="x","x",AN$2-'Indicator Date hidden'!AO171)</f>
        <v>1</v>
      </c>
      <c r="AO170" s="125">
        <f>IF('Indicator Date hidden'!AP171="x","x",AO$2-'Indicator Date hidden'!AP171)</f>
        <v>1</v>
      </c>
      <c r="AP170" s="125">
        <f>IF('Indicator Date hidden'!AQ171="x","x",AP$2-'Indicator Date hidden'!AQ171)</f>
        <v>1</v>
      </c>
      <c r="AQ170" s="125">
        <f>IF('Indicator Date hidden'!AR171="x","x",AQ$2-'Indicator Date hidden'!AR171)</f>
        <v>0</v>
      </c>
      <c r="AR170" s="125">
        <f>IF('Indicator Date hidden'!AS171="x","x",AR$2-'Indicator Date hidden'!AS171)</f>
        <v>3</v>
      </c>
      <c r="AS170" s="125">
        <f>IF('Indicator Date hidden'!AT171="x","x",AS$2-'Indicator Date hidden'!AT171)</f>
        <v>5</v>
      </c>
      <c r="AT170" s="125">
        <f>IF('Indicator Date hidden'!AU171="x","x",AT$2-'Indicator Date hidden'!AU171)</f>
        <v>0</v>
      </c>
      <c r="AU170" s="125">
        <f>IF('Indicator Date hidden'!AV171="x","x",AU$2-'Indicator Date hidden'!AV171)</f>
        <v>0</v>
      </c>
      <c r="AV170" s="125">
        <f>IF('Indicator Date hidden'!AW171="x","x",AV$2-'Indicator Date hidden'!AW171)</f>
        <v>0</v>
      </c>
      <c r="AW170" s="125">
        <f>IF('Indicator Date hidden'!AX171="x","x",AW$2-'Indicator Date hidden'!AX171)</f>
        <v>0</v>
      </c>
      <c r="AX170" s="125">
        <f>IF('Indicator Date hidden'!AY171="x","x",AX$2-'Indicator Date hidden'!AY171)</f>
        <v>0</v>
      </c>
      <c r="AY170" s="125">
        <f>IF('Indicator Date hidden'!AZ171="x","x",AY$2-'Indicator Date hidden'!AZ171)</f>
        <v>1</v>
      </c>
      <c r="AZ170" s="125">
        <f>IF('Indicator Date hidden'!BA171="x","x",AZ$2-'Indicator Date hidden'!BA171)</f>
        <v>2</v>
      </c>
      <c r="BA170" s="125">
        <f>IF('Indicator Date hidden'!BB171="x","x",BA$2-'Indicator Date hidden'!BB171)</f>
        <v>0</v>
      </c>
      <c r="BB170" s="125">
        <f>IF('Indicator Date hidden'!BC171="x","x",BB$2-'Indicator Date hidden'!BC171)</f>
        <v>0</v>
      </c>
      <c r="BC170" s="125">
        <f>IF('Indicator Date hidden'!BD171="x","x",BC$2-'Indicator Date hidden'!BD171)</f>
        <v>0</v>
      </c>
      <c r="BD170" s="125" t="str">
        <f>IF('Indicator Date hidden'!BE171="x","x",BD$2-'Indicator Date hidden'!BE171)</f>
        <v>x</v>
      </c>
      <c r="BE170" s="125">
        <f>IF('Indicator Date hidden'!BF171="x","x",BE$2-'Indicator Date hidden'!BF171)</f>
        <v>2</v>
      </c>
      <c r="BF170" s="125">
        <f>IF('Indicator Date hidden'!BG171="x","x",BF$2-'Indicator Date hidden'!BG171)</f>
        <v>0</v>
      </c>
      <c r="BG170" s="125">
        <f>IF('Indicator Date hidden'!BH171="x","x",BG$2-'Indicator Date hidden'!BH171)</f>
        <v>0</v>
      </c>
      <c r="BH170" s="125">
        <f>IF('Indicator Date hidden'!BI171="x","x",BH$2-'Indicator Date hidden'!BI171)</f>
        <v>0</v>
      </c>
      <c r="BI170" s="125">
        <f>IF('Indicator Date hidden'!BJ171="x","x",BI$2-'Indicator Date hidden'!BJ171)</f>
        <v>2</v>
      </c>
      <c r="BJ170" s="125">
        <f>IF('Indicator Date hidden'!BK171="x","x",BJ$2-'Indicator Date hidden'!BK171)</f>
        <v>1</v>
      </c>
      <c r="BK170" s="125">
        <f>IF('Indicator Date hidden'!BL171="x","x",BK$2-'Indicator Date hidden'!BL171)</f>
        <v>1</v>
      </c>
      <c r="BL170" s="125">
        <f>IF('Indicator Date hidden'!BM171="x","x",BL$2-'Indicator Date hidden'!BM171)</f>
        <v>0</v>
      </c>
      <c r="BM170" s="125">
        <f>IF('Indicator Date hidden'!BN171="x","x",BM$2-'Indicator Date hidden'!BN171)</f>
        <v>3</v>
      </c>
      <c r="BN170" s="125">
        <f>IF('Indicator Date hidden'!BO171="x","x",BN$2-'Indicator Date hidden'!BO171)</f>
        <v>2</v>
      </c>
      <c r="BO170" s="125">
        <f>IF('Indicator Date hidden'!BP171="x","x",BO$2-'Indicator Date hidden'!BP171)</f>
        <v>1</v>
      </c>
      <c r="BP170" s="125">
        <f>IF('Indicator Date hidden'!BQ171="x","x",BP$2-'Indicator Date hidden'!BQ171)</f>
        <v>0</v>
      </c>
      <c r="BQ170" s="125">
        <f>IF('Indicator Date hidden'!BR171="x","x",BQ$2-'Indicator Date hidden'!BR171)</f>
        <v>0</v>
      </c>
      <c r="BR170" s="125">
        <f>IF('Indicator Date hidden'!BS171="x","x",BR$2-'Indicator Date hidden'!BS171)</f>
        <v>0</v>
      </c>
      <c r="BS170" s="125">
        <f>IF('Indicator Date hidden'!BT171="x","x",BS$2-'Indicator Date hidden'!BT171)</f>
        <v>4</v>
      </c>
      <c r="BT170" s="125">
        <f>IF('Indicator Date hidden'!BU171="x","x",BT$2-'Indicator Date hidden'!BU171)</f>
        <v>0</v>
      </c>
      <c r="BU170" s="125">
        <f>IF('Indicator Date hidden'!BV171="x","x",BU$2-'Indicator Date hidden'!BV171)</f>
        <v>0</v>
      </c>
      <c r="BV170" s="125" t="str">
        <f>IF('Indicator Date hidden'!BW171="x","x",BV$2-'Indicator Date hidden'!BW171)</f>
        <v>x</v>
      </c>
      <c r="BW170" s="125">
        <f>IF('Indicator Date hidden'!BX171="x","x",BW$2-'Indicator Date hidden'!BX171)</f>
        <v>0</v>
      </c>
      <c r="BX170" s="125">
        <f>IF('Indicator Date hidden'!BY171="x","x",BX$2-'Indicator Date hidden'!BY171)</f>
        <v>2</v>
      </c>
      <c r="BY170" s="3">
        <f t="shared" si="25"/>
        <v>50</v>
      </c>
      <c r="BZ170" s="126">
        <f t="shared" si="26"/>
        <v>0.68493150684931503</v>
      </c>
      <c r="CA170" s="3">
        <f t="shared" si="27"/>
        <v>23</v>
      </c>
      <c r="CB170" s="126">
        <f t="shared" si="28"/>
        <v>1.3020185838032274</v>
      </c>
      <c r="CC170" s="129">
        <f t="shared" si="29"/>
        <v>0</v>
      </c>
    </row>
    <row r="171" spans="1:81" x14ac:dyDescent="0.3">
      <c r="A171" t="s">
        <v>317</v>
      </c>
      <c r="B171" s="125">
        <f>IF('Indicator Date hidden'!C172="x","x",B$2-'Indicator Date hidden'!C172)</f>
        <v>0</v>
      </c>
      <c r="C171" s="125">
        <f>IF('Indicator Date hidden'!D172="x","x",C$2-'Indicator Date hidden'!D172)</f>
        <v>0</v>
      </c>
      <c r="D171" s="125">
        <f>IF('Indicator Date hidden'!E172="x","x",D$2-'Indicator Date hidden'!E172)</f>
        <v>0</v>
      </c>
      <c r="E171" s="125">
        <f>IF('Indicator Date hidden'!F172="x","x",E$2-'Indicator Date hidden'!F172)</f>
        <v>0</v>
      </c>
      <c r="F171" s="125">
        <f>IF('Indicator Date hidden'!G172="x","x",F$2-'Indicator Date hidden'!G172)</f>
        <v>0</v>
      </c>
      <c r="G171" s="125">
        <f>IF('Indicator Date hidden'!H172="x","x",G$2-'Indicator Date hidden'!H172)</f>
        <v>0</v>
      </c>
      <c r="H171" s="125">
        <f>IF('Indicator Date hidden'!I172="x","x",H$2-'Indicator Date hidden'!I172)</f>
        <v>0</v>
      </c>
      <c r="I171" s="125">
        <f>IF('Indicator Date hidden'!J172="x","x",I$2-'Indicator Date hidden'!J172)</f>
        <v>0</v>
      </c>
      <c r="J171" s="125">
        <f>IF('Indicator Date hidden'!K172="x","x",J$2-'Indicator Date hidden'!K172)</f>
        <v>0</v>
      </c>
      <c r="K171" s="125">
        <f>IF('Indicator Date hidden'!L172="x","x",K$2-'Indicator Date hidden'!L172)</f>
        <v>0</v>
      </c>
      <c r="L171" s="125">
        <f>IF('Indicator Date hidden'!M172="x","x",L$2-'Indicator Date hidden'!M172)</f>
        <v>0</v>
      </c>
      <c r="M171" s="125">
        <f>IF('Indicator Date hidden'!N172="x","x",M$2-'Indicator Date hidden'!N172)</f>
        <v>0</v>
      </c>
      <c r="N171" s="125">
        <f>IF('Indicator Date hidden'!O172="x","x",N$2-'Indicator Date hidden'!O172)</f>
        <v>0</v>
      </c>
      <c r="O171" s="125">
        <f>IF('Indicator Date hidden'!P172="x","x",O$2-'Indicator Date hidden'!P172)</f>
        <v>0</v>
      </c>
      <c r="P171" s="125">
        <f>IF('Indicator Date hidden'!Q172="x","x",P$2-'Indicator Date hidden'!Q172)</f>
        <v>0</v>
      </c>
      <c r="Q171" s="125">
        <f>IF('Indicator Date hidden'!R172="x","x",Q$2-'Indicator Date hidden'!R172)</f>
        <v>0</v>
      </c>
      <c r="R171" s="125">
        <f>IF('Indicator Date hidden'!S172="x","x",R$2-'Indicator Date hidden'!S172)</f>
        <v>0</v>
      </c>
      <c r="S171" s="125">
        <f>IF('Indicator Date hidden'!T172="x","x",S$2-'Indicator Date hidden'!T172)</f>
        <v>0</v>
      </c>
      <c r="T171" s="125">
        <f>IF('Indicator Date hidden'!U172="x","x",T$2-'Indicator Date hidden'!U172)</f>
        <v>0</v>
      </c>
      <c r="U171" s="125">
        <f>IF('Indicator Date hidden'!V172="x","x",U$2-'Indicator Date hidden'!V172)</f>
        <v>0</v>
      </c>
      <c r="V171" s="125">
        <f>IF('Indicator Date hidden'!W172="x","x",V$2-'Indicator Date hidden'!W172)</f>
        <v>0</v>
      </c>
      <c r="W171" s="125">
        <f>IF('Indicator Date hidden'!X172="x","x",W$2-'Indicator Date hidden'!X172)</f>
        <v>0</v>
      </c>
      <c r="X171" s="125">
        <f>IF('Indicator Date hidden'!Y172="x","x",X$2-'Indicator Date hidden'!Y172)</f>
        <v>0</v>
      </c>
      <c r="Y171" s="125">
        <f>IF('Indicator Date hidden'!Z172="x","x",Y$2-'Indicator Date hidden'!Z172)</f>
        <v>0</v>
      </c>
      <c r="Z171" s="125">
        <f>IF('Indicator Date hidden'!AA172="x","x",Z$2-'Indicator Date hidden'!AA172)</f>
        <v>1</v>
      </c>
      <c r="AA171" s="125">
        <f>IF('Indicator Date hidden'!AB172="x","x",AA$2-'Indicator Date hidden'!AB172)</f>
        <v>0</v>
      </c>
      <c r="AB171" s="125">
        <f>IF('Indicator Date hidden'!AC172="x","x",AB$2-'Indicator Date hidden'!AC172)</f>
        <v>0</v>
      </c>
      <c r="AC171" s="125">
        <f>IF('Indicator Date hidden'!AD172="x","x",AC$2-'Indicator Date hidden'!AD172)</f>
        <v>0</v>
      </c>
      <c r="AD171" s="125">
        <f>IF('Indicator Date hidden'!AE172="x","x",AD$2-'Indicator Date hidden'!AE172)</f>
        <v>0</v>
      </c>
      <c r="AE171" s="125">
        <f>IF('Indicator Date hidden'!AF172="x","x",AE$2-'Indicator Date hidden'!AF172)</f>
        <v>0</v>
      </c>
      <c r="AF171" s="125">
        <f>IF('Indicator Date hidden'!AG172="x","x",AF$2-'Indicator Date hidden'!AG172)</f>
        <v>0</v>
      </c>
      <c r="AG171" s="125">
        <f>IF('Indicator Date hidden'!AH172="x","x",AG$2-'Indicator Date hidden'!AH172)</f>
        <v>0</v>
      </c>
      <c r="AH171" s="125">
        <f>IF('Indicator Date hidden'!AI172="x","x",AH$2-'Indicator Date hidden'!AI172)</f>
        <v>0</v>
      </c>
      <c r="AI171" s="125">
        <f>IF('Indicator Date hidden'!AJ172="x","x",AI$2-'Indicator Date hidden'!AJ172)</f>
        <v>1</v>
      </c>
      <c r="AJ171" s="125">
        <f>IF('Indicator Date hidden'!AK172="x","x",AJ$2-'Indicator Date hidden'!AK172)</f>
        <v>1</v>
      </c>
      <c r="AK171" s="125">
        <f>IF('Indicator Date hidden'!AL172="x","x",AK$2-'Indicator Date hidden'!AL172)</f>
        <v>1</v>
      </c>
      <c r="AL171" s="125">
        <f>IF('Indicator Date hidden'!AM172="x","x",AL$2-'Indicator Date hidden'!AM172)</f>
        <v>2</v>
      </c>
      <c r="AM171" s="125">
        <f>IF('Indicator Date hidden'!AN172="x","x",AM$2-'Indicator Date hidden'!AN172)</f>
        <v>1</v>
      </c>
      <c r="AN171" s="125">
        <f>IF('Indicator Date hidden'!AO172="x","x",AN$2-'Indicator Date hidden'!AO172)</f>
        <v>1</v>
      </c>
      <c r="AO171" s="125">
        <f>IF('Indicator Date hidden'!AP172="x","x",AO$2-'Indicator Date hidden'!AP172)</f>
        <v>1</v>
      </c>
      <c r="AP171" s="125">
        <f>IF('Indicator Date hidden'!AQ172="x","x",AP$2-'Indicator Date hidden'!AQ172)</f>
        <v>1</v>
      </c>
      <c r="AQ171" s="125">
        <f>IF('Indicator Date hidden'!AR172="x","x",AQ$2-'Indicator Date hidden'!AR172)</f>
        <v>0</v>
      </c>
      <c r="AR171" s="125">
        <f>IF('Indicator Date hidden'!AS172="x","x",AR$2-'Indicator Date hidden'!AS172)</f>
        <v>3</v>
      </c>
      <c r="AS171" s="125">
        <f>IF('Indicator Date hidden'!AT172="x","x",AS$2-'Indicator Date hidden'!AT172)</f>
        <v>6</v>
      </c>
      <c r="AT171" s="125">
        <f>IF('Indicator Date hidden'!AU172="x","x",AT$2-'Indicator Date hidden'!AU172)</f>
        <v>0</v>
      </c>
      <c r="AU171" s="125">
        <f>IF('Indicator Date hidden'!AV172="x","x",AU$2-'Indicator Date hidden'!AV172)</f>
        <v>0</v>
      </c>
      <c r="AV171" s="125">
        <f>IF('Indicator Date hidden'!AW172="x","x",AV$2-'Indicator Date hidden'!AW172)</f>
        <v>0</v>
      </c>
      <c r="AW171" s="125">
        <f>IF('Indicator Date hidden'!AX172="x","x",AW$2-'Indicator Date hidden'!AX172)</f>
        <v>0</v>
      </c>
      <c r="AX171" s="125">
        <f>IF('Indicator Date hidden'!AY172="x","x",AX$2-'Indicator Date hidden'!AY172)</f>
        <v>0</v>
      </c>
      <c r="AY171" s="125">
        <f>IF('Indicator Date hidden'!AZ172="x","x",AY$2-'Indicator Date hidden'!AZ172)</f>
        <v>1</v>
      </c>
      <c r="AZ171" s="125">
        <f>IF('Indicator Date hidden'!BA172="x","x",AZ$2-'Indicator Date hidden'!BA172)</f>
        <v>6</v>
      </c>
      <c r="BA171" s="125">
        <f>IF('Indicator Date hidden'!BB172="x","x",BA$2-'Indicator Date hidden'!BB172)</f>
        <v>0</v>
      </c>
      <c r="BB171" s="125">
        <f>IF('Indicator Date hidden'!BC172="x","x",BB$2-'Indicator Date hidden'!BC172)</f>
        <v>0</v>
      </c>
      <c r="BC171" s="125">
        <f>IF('Indicator Date hidden'!BD172="x","x",BC$2-'Indicator Date hidden'!BD172)</f>
        <v>0</v>
      </c>
      <c r="BD171" s="125" t="str">
        <f>IF('Indicator Date hidden'!BE172="x","x",BD$2-'Indicator Date hidden'!BE172)</f>
        <v>x</v>
      </c>
      <c r="BE171" s="125">
        <f>IF('Indicator Date hidden'!BF172="x","x",BE$2-'Indicator Date hidden'!BF172)</f>
        <v>1</v>
      </c>
      <c r="BF171" s="125">
        <f>IF('Indicator Date hidden'!BG172="x","x",BF$2-'Indicator Date hidden'!BG172)</f>
        <v>0</v>
      </c>
      <c r="BG171" s="125">
        <f>IF('Indicator Date hidden'!BH172="x","x",BG$2-'Indicator Date hidden'!BH172)</f>
        <v>0</v>
      </c>
      <c r="BH171" s="125">
        <f>IF('Indicator Date hidden'!BI172="x","x",BH$2-'Indicator Date hidden'!BI172)</f>
        <v>0</v>
      </c>
      <c r="BI171" s="125">
        <f>IF('Indicator Date hidden'!BJ172="x","x",BI$2-'Indicator Date hidden'!BJ172)</f>
        <v>0</v>
      </c>
      <c r="BJ171" s="125">
        <f>IF('Indicator Date hidden'!BK172="x","x",BJ$2-'Indicator Date hidden'!BK172)</f>
        <v>1</v>
      </c>
      <c r="BK171" s="125">
        <f>IF('Indicator Date hidden'!BL172="x","x",BK$2-'Indicator Date hidden'!BL172)</f>
        <v>1</v>
      </c>
      <c r="BL171" s="125">
        <f>IF('Indicator Date hidden'!BM172="x","x",BL$2-'Indicator Date hidden'!BM172)</f>
        <v>0</v>
      </c>
      <c r="BM171" s="125">
        <f>IF('Indicator Date hidden'!BN172="x","x",BM$2-'Indicator Date hidden'!BN172)</f>
        <v>3</v>
      </c>
      <c r="BN171" s="125">
        <f>IF('Indicator Date hidden'!BO172="x","x",BN$2-'Indicator Date hidden'!BO172)</f>
        <v>2</v>
      </c>
      <c r="BO171" s="125">
        <f>IF('Indicator Date hidden'!BP172="x","x",BO$2-'Indicator Date hidden'!BP172)</f>
        <v>1</v>
      </c>
      <c r="BP171" s="125">
        <f>IF('Indicator Date hidden'!BQ172="x","x",BP$2-'Indicator Date hidden'!BQ172)</f>
        <v>0</v>
      </c>
      <c r="BQ171" s="125">
        <f>IF('Indicator Date hidden'!BR172="x","x",BQ$2-'Indicator Date hidden'!BR172)</f>
        <v>0</v>
      </c>
      <c r="BR171" s="125">
        <f>IF('Indicator Date hidden'!BS172="x","x",BR$2-'Indicator Date hidden'!BS172)</f>
        <v>0</v>
      </c>
      <c r="BS171" s="125">
        <f>IF('Indicator Date hidden'!BT172="x","x",BS$2-'Indicator Date hidden'!BT172)</f>
        <v>4</v>
      </c>
      <c r="BT171" s="125">
        <f>IF('Indicator Date hidden'!BU172="x","x",BT$2-'Indicator Date hidden'!BU172)</f>
        <v>0</v>
      </c>
      <c r="BU171" s="125">
        <f>IF('Indicator Date hidden'!BV172="x","x",BU$2-'Indicator Date hidden'!BV172)</f>
        <v>0</v>
      </c>
      <c r="BV171" s="125">
        <f>IF('Indicator Date hidden'!BW172="x","x",BV$2-'Indicator Date hidden'!BW172)</f>
        <v>0</v>
      </c>
      <c r="BW171" s="125">
        <f>IF('Indicator Date hidden'!BX172="x","x",BW$2-'Indicator Date hidden'!BX172)</f>
        <v>0</v>
      </c>
      <c r="BX171" s="125">
        <f>IF('Indicator Date hidden'!BY172="x","x",BX$2-'Indicator Date hidden'!BY172)</f>
        <v>2</v>
      </c>
      <c r="BY171" s="3">
        <f t="shared" si="25"/>
        <v>41</v>
      </c>
      <c r="BZ171" s="126">
        <f t="shared" si="26"/>
        <v>0.55405405405405406</v>
      </c>
      <c r="CA171" s="3">
        <f t="shared" si="27"/>
        <v>21</v>
      </c>
      <c r="CB171" s="126">
        <f t="shared" si="28"/>
        <v>1.2096670514883578</v>
      </c>
      <c r="CC171" s="129">
        <f t="shared" si="29"/>
        <v>0</v>
      </c>
    </row>
    <row r="172" spans="1:81" x14ac:dyDescent="0.3">
      <c r="A172" t="s">
        <v>318</v>
      </c>
      <c r="B172" s="125">
        <f>IF('Indicator Date hidden'!C173="x","x",B$2-'Indicator Date hidden'!C173)</f>
        <v>0</v>
      </c>
      <c r="C172" s="125">
        <f>IF('Indicator Date hidden'!D173="x","x",C$2-'Indicator Date hidden'!D173)</f>
        <v>0</v>
      </c>
      <c r="D172" s="125">
        <f>IF('Indicator Date hidden'!E173="x","x",D$2-'Indicator Date hidden'!E173)</f>
        <v>0</v>
      </c>
      <c r="E172" s="125">
        <f>IF('Indicator Date hidden'!F173="x","x",E$2-'Indicator Date hidden'!F173)</f>
        <v>0</v>
      </c>
      <c r="F172" s="125">
        <f>IF('Indicator Date hidden'!G173="x","x",F$2-'Indicator Date hidden'!G173)</f>
        <v>0</v>
      </c>
      <c r="G172" s="125">
        <f>IF('Indicator Date hidden'!H173="x","x",G$2-'Indicator Date hidden'!H173)</f>
        <v>0</v>
      </c>
      <c r="H172" s="125">
        <f>IF('Indicator Date hidden'!I173="x","x",H$2-'Indicator Date hidden'!I173)</f>
        <v>0</v>
      </c>
      <c r="I172" s="125">
        <f>IF('Indicator Date hidden'!J173="x","x",I$2-'Indicator Date hidden'!J173)</f>
        <v>0</v>
      </c>
      <c r="J172" s="125">
        <f>IF('Indicator Date hidden'!K173="x","x",J$2-'Indicator Date hidden'!K173)</f>
        <v>0</v>
      </c>
      <c r="K172" s="125">
        <f>IF('Indicator Date hidden'!L173="x","x",K$2-'Indicator Date hidden'!L173)</f>
        <v>0</v>
      </c>
      <c r="L172" s="125">
        <f>IF('Indicator Date hidden'!M173="x","x",L$2-'Indicator Date hidden'!M173)</f>
        <v>0</v>
      </c>
      <c r="M172" s="125">
        <f>IF('Indicator Date hidden'!N173="x","x",M$2-'Indicator Date hidden'!N173)</f>
        <v>0</v>
      </c>
      <c r="N172" s="125">
        <f>IF('Indicator Date hidden'!O173="x","x",N$2-'Indicator Date hidden'!O173)</f>
        <v>0</v>
      </c>
      <c r="O172" s="125">
        <f>IF('Indicator Date hidden'!P173="x","x",O$2-'Indicator Date hidden'!P173)</f>
        <v>0</v>
      </c>
      <c r="P172" s="125">
        <f>IF('Indicator Date hidden'!Q173="x","x",P$2-'Indicator Date hidden'!Q173)</f>
        <v>0</v>
      </c>
      <c r="Q172" s="125">
        <f>IF('Indicator Date hidden'!R173="x","x",Q$2-'Indicator Date hidden'!R173)</f>
        <v>0</v>
      </c>
      <c r="R172" s="125">
        <f>IF('Indicator Date hidden'!S173="x","x",R$2-'Indicator Date hidden'!S173)</f>
        <v>0</v>
      </c>
      <c r="S172" s="125">
        <f>IF('Indicator Date hidden'!T173="x","x",S$2-'Indicator Date hidden'!T173)</f>
        <v>0</v>
      </c>
      <c r="T172" s="125">
        <f>IF('Indicator Date hidden'!U173="x","x",T$2-'Indicator Date hidden'!U173)</f>
        <v>0</v>
      </c>
      <c r="U172" s="125">
        <f>IF('Indicator Date hidden'!V173="x","x",U$2-'Indicator Date hidden'!V173)</f>
        <v>0</v>
      </c>
      <c r="V172" s="125">
        <f>IF('Indicator Date hidden'!W173="x","x",V$2-'Indicator Date hidden'!W173)</f>
        <v>0</v>
      </c>
      <c r="W172" s="125">
        <f>IF('Indicator Date hidden'!X173="x","x",W$2-'Indicator Date hidden'!X173)</f>
        <v>0</v>
      </c>
      <c r="X172" s="125">
        <f>IF('Indicator Date hidden'!Y173="x","x",X$2-'Indicator Date hidden'!Y173)</f>
        <v>0</v>
      </c>
      <c r="Y172" s="125">
        <f>IF('Indicator Date hidden'!Z173="x","x",Y$2-'Indicator Date hidden'!Z173)</f>
        <v>0</v>
      </c>
      <c r="Z172" s="125" t="str">
        <f>IF('Indicator Date hidden'!AA173="x","x",Z$2-'Indicator Date hidden'!AA173)</f>
        <v>x</v>
      </c>
      <c r="AA172" s="125">
        <f>IF('Indicator Date hidden'!AB173="x","x",AA$2-'Indicator Date hidden'!AB173)</f>
        <v>0</v>
      </c>
      <c r="AB172" s="125">
        <f>IF('Indicator Date hidden'!AC173="x","x",AB$2-'Indicator Date hidden'!AC173)</f>
        <v>0</v>
      </c>
      <c r="AC172" s="125">
        <f>IF('Indicator Date hidden'!AD173="x","x",AC$2-'Indicator Date hidden'!AD173)</f>
        <v>0</v>
      </c>
      <c r="AD172" s="125">
        <f>IF('Indicator Date hidden'!AE173="x","x",AD$2-'Indicator Date hidden'!AE173)</f>
        <v>0</v>
      </c>
      <c r="AE172" s="125">
        <f>IF('Indicator Date hidden'!AF173="x","x",AE$2-'Indicator Date hidden'!AF173)</f>
        <v>0</v>
      </c>
      <c r="AF172" s="125">
        <f>IF('Indicator Date hidden'!AG173="x","x",AF$2-'Indicator Date hidden'!AG173)</f>
        <v>0</v>
      </c>
      <c r="AG172" s="125">
        <f>IF('Indicator Date hidden'!AH173="x","x",AG$2-'Indicator Date hidden'!AH173)</f>
        <v>0</v>
      </c>
      <c r="AH172" s="125">
        <f>IF('Indicator Date hidden'!AI173="x","x",AH$2-'Indicator Date hidden'!AI173)</f>
        <v>0</v>
      </c>
      <c r="AI172" s="125">
        <f>IF('Indicator Date hidden'!AJ173="x","x",AI$2-'Indicator Date hidden'!AJ173)</f>
        <v>1</v>
      </c>
      <c r="AJ172" s="125">
        <f>IF('Indicator Date hidden'!AK173="x","x",AJ$2-'Indicator Date hidden'!AK173)</f>
        <v>1</v>
      </c>
      <c r="AK172" s="125">
        <f>IF('Indicator Date hidden'!AL173="x","x",AK$2-'Indicator Date hidden'!AL173)</f>
        <v>1</v>
      </c>
      <c r="AL172" s="125">
        <f>IF('Indicator Date hidden'!AM173="x","x",AL$2-'Indicator Date hidden'!AM173)</f>
        <v>2</v>
      </c>
      <c r="AM172" s="125">
        <f>IF('Indicator Date hidden'!AN173="x","x",AM$2-'Indicator Date hidden'!AN173)</f>
        <v>1</v>
      </c>
      <c r="AN172" s="125">
        <f>IF('Indicator Date hidden'!AO173="x","x",AN$2-'Indicator Date hidden'!AO173)</f>
        <v>1</v>
      </c>
      <c r="AO172" s="125">
        <f>IF('Indicator Date hidden'!AP173="x","x",AO$2-'Indicator Date hidden'!AP173)</f>
        <v>1</v>
      </c>
      <c r="AP172" s="125">
        <f>IF('Indicator Date hidden'!AQ173="x","x",AP$2-'Indicator Date hidden'!AQ173)</f>
        <v>1</v>
      </c>
      <c r="AQ172" s="125">
        <f>IF('Indicator Date hidden'!AR173="x","x",AQ$2-'Indicator Date hidden'!AR173)</f>
        <v>0</v>
      </c>
      <c r="AR172" s="125">
        <f>IF('Indicator Date hidden'!AS173="x","x",AR$2-'Indicator Date hidden'!AS173)</f>
        <v>3</v>
      </c>
      <c r="AS172" s="125">
        <f>IF('Indicator Date hidden'!AT173="x","x",AS$2-'Indicator Date hidden'!AT173)</f>
        <v>1</v>
      </c>
      <c r="AT172" s="125">
        <f>IF('Indicator Date hidden'!AU173="x","x",AT$2-'Indicator Date hidden'!AU173)</f>
        <v>0</v>
      </c>
      <c r="AU172" s="125">
        <f>IF('Indicator Date hidden'!AV173="x","x",AU$2-'Indicator Date hidden'!AV173)</f>
        <v>0</v>
      </c>
      <c r="AV172" s="125" t="str">
        <f>IF('Indicator Date hidden'!AW173="x","x",AV$2-'Indicator Date hidden'!AW173)</f>
        <v>x</v>
      </c>
      <c r="AW172" s="125">
        <f>IF('Indicator Date hidden'!AX173="x","x",AW$2-'Indicator Date hidden'!AX173)</f>
        <v>0</v>
      </c>
      <c r="AX172" s="125">
        <f>IF('Indicator Date hidden'!AY173="x","x",AX$2-'Indicator Date hidden'!AY173)</f>
        <v>0</v>
      </c>
      <c r="AY172" s="125">
        <f>IF('Indicator Date hidden'!AZ173="x","x",AY$2-'Indicator Date hidden'!AZ173)</f>
        <v>1</v>
      </c>
      <c r="AZ172" s="125">
        <f>IF('Indicator Date hidden'!BA173="x","x",AZ$2-'Indicator Date hidden'!BA173)</f>
        <v>0</v>
      </c>
      <c r="BA172" s="125">
        <f>IF('Indicator Date hidden'!BB173="x","x",BA$2-'Indicator Date hidden'!BB173)</f>
        <v>0</v>
      </c>
      <c r="BB172" s="125">
        <f>IF('Indicator Date hidden'!BC173="x","x",BB$2-'Indicator Date hidden'!BC173)</f>
        <v>0</v>
      </c>
      <c r="BC172" s="125">
        <f>IF('Indicator Date hidden'!BD173="x","x",BC$2-'Indicator Date hidden'!BD173)</f>
        <v>0</v>
      </c>
      <c r="BD172" s="125">
        <f>IF('Indicator Date hidden'!BE173="x","x",BD$2-'Indicator Date hidden'!BE173)</f>
        <v>2</v>
      </c>
      <c r="BE172" s="125">
        <f>IF('Indicator Date hidden'!BF173="x","x",BE$2-'Indicator Date hidden'!BF173)</f>
        <v>2</v>
      </c>
      <c r="BF172" s="125">
        <f>IF('Indicator Date hidden'!BG173="x","x",BF$2-'Indicator Date hidden'!BG173)</f>
        <v>0</v>
      </c>
      <c r="BG172" s="125">
        <f>IF('Indicator Date hidden'!BH173="x","x",BG$2-'Indicator Date hidden'!BH173)</f>
        <v>0</v>
      </c>
      <c r="BH172" s="125">
        <f>IF('Indicator Date hidden'!BI173="x","x",BH$2-'Indicator Date hidden'!BI173)</f>
        <v>0</v>
      </c>
      <c r="BI172" s="125">
        <f>IF('Indicator Date hidden'!BJ173="x","x",BI$2-'Indicator Date hidden'!BJ173)</f>
        <v>0</v>
      </c>
      <c r="BJ172" s="125">
        <f>IF('Indicator Date hidden'!BK173="x","x",BJ$2-'Indicator Date hidden'!BK173)</f>
        <v>1</v>
      </c>
      <c r="BK172" s="125">
        <f>IF('Indicator Date hidden'!BL173="x","x",BK$2-'Indicator Date hidden'!BL173)</f>
        <v>1</v>
      </c>
      <c r="BL172" s="125">
        <f>IF('Indicator Date hidden'!BM173="x","x",BL$2-'Indicator Date hidden'!BM173)</f>
        <v>0</v>
      </c>
      <c r="BM172" s="125">
        <f>IF('Indicator Date hidden'!BN173="x","x",BM$2-'Indicator Date hidden'!BN173)</f>
        <v>3</v>
      </c>
      <c r="BN172" s="125">
        <f>IF('Indicator Date hidden'!BO173="x","x",BN$2-'Indicator Date hidden'!BO173)</f>
        <v>2</v>
      </c>
      <c r="BO172" s="125">
        <f>IF('Indicator Date hidden'!BP173="x","x",BO$2-'Indicator Date hidden'!BP173)</f>
        <v>1</v>
      </c>
      <c r="BP172" s="125">
        <f>IF('Indicator Date hidden'!BQ173="x","x",BP$2-'Indicator Date hidden'!BQ173)</f>
        <v>0</v>
      </c>
      <c r="BQ172" s="125">
        <f>IF('Indicator Date hidden'!BR173="x","x",BQ$2-'Indicator Date hidden'!BR173)</f>
        <v>0</v>
      </c>
      <c r="BR172" s="125">
        <f>IF('Indicator Date hidden'!BS173="x","x",BR$2-'Indicator Date hidden'!BS173)</f>
        <v>0</v>
      </c>
      <c r="BS172" s="125">
        <f>IF('Indicator Date hidden'!BT173="x","x",BS$2-'Indicator Date hidden'!BT173)</f>
        <v>1</v>
      </c>
      <c r="BT172" s="125">
        <f>IF('Indicator Date hidden'!BU173="x","x",BT$2-'Indicator Date hidden'!BU173)</f>
        <v>0</v>
      </c>
      <c r="BU172" s="125">
        <f>IF('Indicator Date hidden'!BV173="x","x",BU$2-'Indicator Date hidden'!BV173)</f>
        <v>0</v>
      </c>
      <c r="BV172" s="125" t="str">
        <f>IF('Indicator Date hidden'!BW173="x","x",BV$2-'Indicator Date hidden'!BW173)</f>
        <v>x</v>
      </c>
      <c r="BW172" s="125">
        <f>IF('Indicator Date hidden'!BX173="x","x",BW$2-'Indicator Date hidden'!BX173)</f>
        <v>0</v>
      </c>
      <c r="BX172" s="125">
        <f>IF('Indicator Date hidden'!BY173="x","x",BX$2-'Indicator Date hidden'!BY173)</f>
        <v>2</v>
      </c>
      <c r="BY172" s="3">
        <f t="shared" si="25"/>
        <v>29</v>
      </c>
      <c r="BZ172" s="126">
        <f t="shared" si="26"/>
        <v>0.40277777777777779</v>
      </c>
      <c r="CA172" s="3">
        <f t="shared" si="27"/>
        <v>20</v>
      </c>
      <c r="CB172" s="126">
        <f t="shared" si="28"/>
        <v>0.73898808857905718</v>
      </c>
      <c r="CC172" s="129">
        <f t="shared" si="29"/>
        <v>0</v>
      </c>
    </row>
    <row r="173" spans="1:81" x14ac:dyDescent="0.3">
      <c r="A173" t="s">
        <v>91</v>
      </c>
      <c r="B173" s="125">
        <f>IF('Indicator Date hidden'!C174="x","x",B$2-'Indicator Date hidden'!C174)</f>
        <v>0</v>
      </c>
      <c r="C173" s="125">
        <f>IF('Indicator Date hidden'!D174="x","x",C$2-'Indicator Date hidden'!D174)</f>
        <v>0</v>
      </c>
      <c r="D173" s="125">
        <f>IF('Indicator Date hidden'!E174="x","x",D$2-'Indicator Date hidden'!E174)</f>
        <v>0</v>
      </c>
      <c r="E173" s="125">
        <f>IF('Indicator Date hidden'!F174="x","x",E$2-'Indicator Date hidden'!F174)</f>
        <v>0</v>
      </c>
      <c r="F173" s="125">
        <f>IF('Indicator Date hidden'!G174="x","x",F$2-'Indicator Date hidden'!G174)</f>
        <v>0</v>
      </c>
      <c r="G173" s="125">
        <f>IF('Indicator Date hidden'!H174="x","x",G$2-'Indicator Date hidden'!H174)</f>
        <v>0</v>
      </c>
      <c r="H173" s="125">
        <f>IF('Indicator Date hidden'!I174="x","x",H$2-'Indicator Date hidden'!I174)</f>
        <v>0</v>
      </c>
      <c r="I173" s="125">
        <f>IF('Indicator Date hidden'!J174="x","x",I$2-'Indicator Date hidden'!J174)</f>
        <v>0</v>
      </c>
      <c r="J173" s="125">
        <f>IF('Indicator Date hidden'!K174="x","x",J$2-'Indicator Date hidden'!K174)</f>
        <v>0</v>
      </c>
      <c r="K173" s="125">
        <f>IF('Indicator Date hidden'!L174="x","x",K$2-'Indicator Date hidden'!L174)</f>
        <v>0</v>
      </c>
      <c r="L173" s="125">
        <f>IF('Indicator Date hidden'!M174="x","x",L$2-'Indicator Date hidden'!M174)</f>
        <v>0</v>
      </c>
      <c r="M173" s="125">
        <f>IF('Indicator Date hidden'!N174="x","x",M$2-'Indicator Date hidden'!N174)</f>
        <v>0</v>
      </c>
      <c r="N173" s="125">
        <f>IF('Indicator Date hidden'!O174="x","x",N$2-'Indicator Date hidden'!O174)</f>
        <v>0</v>
      </c>
      <c r="O173" s="125">
        <f>IF('Indicator Date hidden'!P174="x","x",O$2-'Indicator Date hidden'!P174)</f>
        <v>0</v>
      </c>
      <c r="P173" s="125">
        <f>IF('Indicator Date hidden'!Q174="x","x",P$2-'Indicator Date hidden'!Q174)</f>
        <v>0</v>
      </c>
      <c r="Q173" s="125">
        <f>IF('Indicator Date hidden'!R174="x","x",Q$2-'Indicator Date hidden'!R174)</f>
        <v>0</v>
      </c>
      <c r="R173" s="125">
        <f>IF('Indicator Date hidden'!S174="x","x",R$2-'Indicator Date hidden'!S174)</f>
        <v>0</v>
      </c>
      <c r="S173" s="125">
        <f>IF('Indicator Date hidden'!T174="x","x",S$2-'Indicator Date hidden'!T174)</f>
        <v>0</v>
      </c>
      <c r="T173" s="125">
        <f>IF('Indicator Date hidden'!U174="x","x",T$2-'Indicator Date hidden'!U174)</f>
        <v>0</v>
      </c>
      <c r="U173" s="125">
        <f>IF('Indicator Date hidden'!V174="x","x",U$2-'Indicator Date hidden'!V174)</f>
        <v>0</v>
      </c>
      <c r="V173" s="125">
        <f>IF('Indicator Date hidden'!W174="x","x",V$2-'Indicator Date hidden'!W174)</f>
        <v>0</v>
      </c>
      <c r="W173" s="125">
        <f>IF('Indicator Date hidden'!X174="x","x",W$2-'Indicator Date hidden'!X174)</f>
        <v>0</v>
      </c>
      <c r="X173" s="125">
        <f>IF('Indicator Date hidden'!Y174="x","x",X$2-'Indicator Date hidden'!Y174)</f>
        <v>0</v>
      </c>
      <c r="Y173" s="125">
        <f>IF('Indicator Date hidden'!Z174="x","x",Y$2-'Indicator Date hidden'!Z174)</f>
        <v>0</v>
      </c>
      <c r="Z173" s="125">
        <f>IF('Indicator Date hidden'!AA174="x","x",Z$2-'Indicator Date hidden'!AA174)</f>
        <v>7</v>
      </c>
      <c r="AA173" s="125">
        <f>IF('Indicator Date hidden'!AB174="x","x",AA$2-'Indicator Date hidden'!AB174)</f>
        <v>0</v>
      </c>
      <c r="AB173" s="125">
        <f>IF('Indicator Date hidden'!AC174="x","x",AB$2-'Indicator Date hidden'!AC174)</f>
        <v>0</v>
      </c>
      <c r="AC173" s="125">
        <f>IF('Indicator Date hidden'!AD174="x","x",AC$2-'Indicator Date hidden'!AD174)</f>
        <v>4</v>
      </c>
      <c r="AD173" s="125">
        <f>IF('Indicator Date hidden'!AE174="x","x",AD$2-'Indicator Date hidden'!AE174)</f>
        <v>0</v>
      </c>
      <c r="AE173" s="125">
        <f>IF('Indicator Date hidden'!AF174="x","x",AE$2-'Indicator Date hidden'!AF174)</f>
        <v>0</v>
      </c>
      <c r="AF173" s="125">
        <f>IF('Indicator Date hidden'!AG174="x","x",AF$2-'Indicator Date hidden'!AG174)</f>
        <v>0</v>
      </c>
      <c r="AG173" s="125">
        <f>IF('Indicator Date hidden'!AH174="x","x",AG$2-'Indicator Date hidden'!AH174)</f>
        <v>0</v>
      </c>
      <c r="AH173" s="125">
        <f>IF('Indicator Date hidden'!AI174="x","x",AH$2-'Indicator Date hidden'!AI174)</f>
        <v>0</v>
      </c>
      <c r="AI173" s="125">
        <f>IF('Indicator Date hidden'!AJ174="x","x",AI$2-'Indicator Date hidden'!AJ174)</f>
        <v>1</v>
      </c>
      <c r="AJ173" s="125">
        <f>IF('Indicator Date hidden'!AK174="x","x",AJ$2-'Indicator Date hidden'!AK174)</f>
        <v>1</v>
      </c>
      <c r="AK173" s="125">
        <f>IF('Indicator Date hidden'!AL174="x","x",AK$2-'Indicator Date hidden'!AL174)</f>
        <v>1</v>
      </c>
      <c r="AL173" s="125">
        <f>IF('Indicator Date hidden'!AM174="x","x",AL$2-'Indicator Date hidden'!AM174)</f>
        <v>2</v>
      </c>
      <c r="AM173" s="125">
        <f>IF('Indicator Date hidden'!AN174="x","x",AM$2-'Indicator Date hidden'!AN174)</f>
        <v>1</v>
      </c>
      <c r="AN173" s="125">
        <f>IF('Indicator Date hidden'!AO174="x","x",AN$2-'Indicator Date hidden'!AO174)</f>
        <v>1</v>
      </c>
      <c r="AO173" s="125">
        <f>IF('Indicator Date hidden'!AP174="x","x",AO$2-'Indicator Date hidden'!AP174)</f>
        <v>1</v>
      </c>
      <c r="AP173" s="125">
        <f>IF('Indicator Date hidden'!AQ174="x","x",AP$2-'Indicator Date hidden'!AQ174)</f>
        <v>1</v>
      </c>
      <c r="AQ173" s="125">
        <f>IF('Indicator Date hidden'!AR174="x","x",AQ$2-'Indicator Date hidden'!AR174)</f>
        <v>0</v>
      </c>
      <c r="AR173" s="125">
        <f>IF('Indicator Date hidden'!AS174="x","x",AR$2-'Indicator Date hidden'!AS174)</f>
        <v>3</v>
      </c>
      <c r="AS173" s="125">
        <f>IF('Indicator Date hidden'!AT174="x","x",AS$2-'Indicator Date hidden'!AT174)</f>
        <v>8</v>
      </c>
      <c r="AT173" s="125">
        <f>IF('Indicator Date hidden'!AU174="x","x",AT$2-'Indicator Date hidden'!AU174)</f>
        <v>0</v>
      </c>
      <c r="AU173" s="125" t="str">
        <f>IF('Indicator Date hidden'!AV174="x","x",AU$2-'Indicator Date hidden'!AV174)</f>
        <v>x</v>
      </c>
      <c r="AV173" s="125" t="str">
        <f>IF('Indicator Date hidden'!AW174="x","x",AV$2-'Indicator Date hidden'!AW174)</f>
        <v>x</v>
      </c>
      <c r="AW173" s="125">
        <f>IF('Indicator Date hidden'!AX174="x","x",AW$2-'Indicator Date hidden'!AX174)</f>
        <v>0</v>
      </c>
      <c r="AX173" s="125">
        <f>IF('Indicator Date hidden'!AY174="x","x",AX$2-'Indicator Date hidden'!AY174)</f>
        <v>0</v>
      </c>
      <c r="AY173" s="125" t="str">
        <f>IF('Indicator Date hidden'!AZ174="x","x",AY$2-'Indicator Date hidden'!AZ174)</f>
        <v>x</v>
      </c>
      <c r="AZ173" s="125">
        <f>IF('Indicator Date hidden'!BA174="x","x",AZ$2-'Indicator Date hidden'!BA174)</f>
        <v>3</v>
      </c>
      <c r="BA173" s="125">
        <f>IF('Indicator Date hidden'!BB174="x","x",BA$2-'Indicator Date hidden'!BB174)</f>
        <v>0</v>
      </c>
      <c r="BB173" s="125">
        <f>IF('Indicator Date hidden'!BC174="x","x",BB$2-'Indicator Date hidden'!BC174)</f>
        <v>0</v>
      </c>
      <c r="BC173" s="125">
        <f>IF('Indicator Date hidden'!BD174="x","x",BC$2-'Indicator Date hidden'!BD174)</f>
        <v>0</v>
      </c>
      <c r="BD173" s="125" t="str">
        <f>IF('Indicator Date hidden'!BE174="x","x",BD$2-'Indicator Date hidden'!BE174)</f>
        <v>x</v>
      </c>
      <c r="BE173" s="125">
        <f>IF('Indicator Date hidden'!BF174="x","x",BE$2-'Indicator Date hidden'!BF174)</f>
        <v>2</v>
      </c>
      <c r="BF173" s="125">
        <f>IF('Indicator Date hidden'!BG174="x","x",BF$2-'Indicator Date hidden'!BG174)</f>
        <v>0</v>
      </c>
      <c r="BG173" s="125">
        <f>IF('Indicator Date hidden'!BH174="x","x",BG$2-'Indicator Date hidden'!BH174)</f>
        <v>0</v>
      </c>
      <c r="BH173" s="125">
        <f>IF('Indicator Date hidden'!BI174="x","x",BH$2-'Indicator Date hidden'!BI174)</f>
        <v>0</v>
      </c>
      <c r="BI173" s="125">
        <f>IF('Indicator Date hidden'!BJ174="x","x",BI$2-'Indicator Date hidden'!BJ174)</f>
        <v>2</v>
      </c>
      <c r="BJ173" s="125">
        <f>IF('Indicator Date hidden'!BK174="x","x",BJ$2-'Indicator Date hidden'!BK174)</f>
        <v>1</v>
      </c>
      <c r="BK173" s="125">
        <f>IF('Indicator Date hidden'!BL174="x","x",BK$2-'Indicator Date hidden'!BL174)</f>
        <v>1</v>
      </c>
      <c r="BL173" s="125">
        <f>IF('Indicator Date hidden'!BM174="x","x",BL$2-'Indicator Date hidden'!BM174)</f>
        <v>0</v>
      </c>
      <c r="BM173" s="125">
        <f>IF('Indicator Date hidden'!BN174="x","x",BM$2-'Indicator Date hidden'!BN174)</f>
        <v>3</v>
      </c>
      <c r="BN173" s="125">
        <f>IF('Indicator Date hidden'!BO174="x","x",BN$2-'Indicator Date hidden'!BO174)</f>
        <v>2</v>
      </c>
      <c r="BO173" s="125">
        <f>IF('Indicator Date hidden'!BP174="x","x",BO$2-'Indicator Date hidden'!BP174)</f>
        <v>1</v>
      </c>
      <c r="BP173" s="125">
        <f>IF('Indicator Date hidden'!BQ174="x","x",BP$2-'Indicator Date hidden'!BQ174)</f>
        <v>0</v>
      </c>
      <c r="BQ173" s="125">
        <f>IF('Indicator Date hidden'!BR174="x","x",BQ$2-'Indicator Date hidden'!BR174)</f>
        <v>0</v>
      </c>
      <c r="BR173" s="125">
        <f>IF('Indicator Date hidden'!BS174="x","x",BR$2-'Indicator Date hidden'!BS174)</f>
        <v>0</v>
      </c>
      <c r="BS173" s="125">
        <f>IF('Indicator Date hidden'!BT174="x","x",BS$2-'Indicator Date hidden'!BT174)</f>
        <v>1</v>
      </c>
      <c r="BT173" s="125">
        <f>IF('Indicator Date hidden'!BU174="x","x",BT$2-'Indicator Date hidden'!BU174)</f>
        <v>0</v>
      </c>
      <c r="BU173" s="125">
        <f>IF('Indicator Date hidden'!BV174="x","x",BU$2-'Indicator Date hidden'!BV174)</f>
        <v>0</v>
      </c>
      <c r="BV173" s="125" t="str">
        <f>IF('Indicator Date hidden'!BW174="x","x",BV$2-'Indicator Date hidden'!BW174)</f>
        <v>x</v>
      </c>
      <c r="BW173" s="125">
        <f>IF('Indicator Date hidden'!BX174="x","x",BW$2-'Indicator Date hidden'!BX174)</f>
        <v>0</v>
      </c>
      <c r="BX173" s="125">
        <f>IF('Indicator Date hidden'!BY174="x","x",BX$2-'Indicator Date hidden'!BY174)</f>
        <v>2</v>
      </c>
      <c r="BY173" s="3">
        <f t="shared" si="25"/>
        <v>49</v>
      </c>
      <c r="BZ173" s="126">
        <f t="shared" si="26"/>
        <v>0.7</v>
      </c>
      <c r="CA173" s="3">
        <f t="shared" si="27"/>
        <v>22</v>
      </c>
      <c r="CB173" s="126">
        <f t="shared" si="28"/>
        <v>1.4769660021234652</v>
      </c>
      <c r="CC173" s="129">
        <f t="shared" si="29"/>
        <v>0</v>
      </c>
    </row>
    <row r="174" spans="1:81" x14ac:dyDescent="0.3">
      <c r="A174" t="s">
        <v>320</v>
      </c>
      <c r="B174" s="125">
        <f>IF('Indicator Date hidden'!C175="x","x",B$2-'Indicator Date hidden'!C175)</f>
        <v>0</v>
      </c>
      <c r="C174" s="125">
        <f>IF('Indicator Date hidden'!D175="x","x",C$2-'Indicator Date hidden'!D175)</f>
        <v>0</v>
      </c>
      <c r="D174" s="125">
        <f>IF('Indicator Date hidden'!E175="x","x",D$2-'Indicator Date hidden'!E175)</f>
        <v>0</v>
      </c>
      <c r="E174" s="125">
        <f>IF('Indicator Date hidden'!F175="x","x",E$2-'Indicator Date hidden'!F175)</f>
        <v>0</v>
      </c>
      <c r="F174" s="125">
        <f>IF('Indicator Date hidden'!G175="x","x",F$2-'Indicator Date hidden'!G175)</f>
        <v>0</v>
      </c>
      <c r="G174" s="125">
        <f>IF('Indicator Date hidden'!H175="x","x",G$2-'Indicator Date hidden'!H175)</f>
        <v>0</v>
      </c>
      <c r="H174" s="125">
        <f>IF('Indicator Date hidden'!I175="x","x",H$2-'Indicator Date hidden'!I175)</f>
        <v>0</v>
      </c>
      <c r="I174" s="125">
        <f>IF('Indicator Date hidden'!J175="x","x",I$2-'Indicator Date hidden'!J175)</f>
        <v>0</v>
      </c>
      <c r="J174" s="125">
        <f>IF('Indicator Date hidden'!K175="x","x",J$2-'Indicator Date hidden'!K175)</f>
        <v>0</v>
      </c>
      <c r="K174" s="125">
        <f>IF('Indicator Date hidden'!L175="x","x",K$2-'Indicator Date hidden'!L175)</f>
        <v>0</v>
      </c>
      <c r="L174" s="125">
        <f>IF('Indicator Date hidden'!M175="x","x",L$2-'Indicator Date hidden'!M175)</f>
        <v>0</v>
      </c>
      <c r="M174" s="125">
        <f>IF('Indicator Date hidden'!N175="x","x",M$2-'Indicator Date hidden'!N175)</f>
        <v>0</v>
      </c>
      <c r="N174" s="125">
        <f>IF('Indicator Date hidden'!O175="x","x",N$2-'Indicator Date hidden'!O175)</f>
        <v>0</v>
      </c>
      <c r="O174" s="125">
        <f>IF('Indicator Date hidden'!P175="x","x",O$2-'Indicator Date hidden'!P175)</f>
        <v>0</v>
      </c>
      <c r="P174" s="125">
        <f>IF('Indicator Date hidden'!Q175="x","x",P$2-'Indicator Date hidden'!Q175)</f>
        <v>0</v>
      </c>
      <c r="Q174" s="125">
        <f>IF('Indicator Date hidden'!R175="x","x",Q$2-'Indicator Date hidden'!R175)</f>
        <v>0</v>
      </c>
      <c r="R174" s="125">
        <f>IF('Indicator Date hidden'!S175="x","x",R$2-'Indicator Date hidden'!S175)</f>
        <v>0</v>
      </c>
      <c r="S174" s="125">
        <f>IF('Indicator Date hidden'!T175="x","x",S$2-'Indicator Date hidden'!T175)</f>
        <v>0</v>
      </c>
      <c r="T174" s="125">
        <f>IF('Indicator Date hidden'!U175="x","x",T$2-'Indicator Date hidden'!U175)</f>
        <v>0</v>
      </c>
      <c r="U174" s="125">
        <f>IF('Indicator Date hidden'!V175="x","x",U$2-'Indicator Date hidden'!V175)</f>
        <v>0</v>
      </c>
      <c r="V174" s="125">
        <f>IF('Indicator Date hidden'!W175="x","x",V$2-'Indicator Date hidden'!W175)</f>
        <v>0</v>
      </c>
      <c r="W174" s="125">
        <f>IF('Indicator Date hidden'!X175="x","x",W$2-'Indicator Date hidden'!X175)</f>
        <v>0</v>
      </c>
      <c r="X174" s="125">
        <f>IF('Indicator Date hidden'!Y175="x","x",X$2-'Indicator Date hidden'!Y175)</f>
        <v>0</v>
      </c>
      <c r="Y174" s="125">
        <f>IF('Indicator Date hidden'!Z175="x","x",Y$2-'Indicator Date hidden'!Z175)</f>
        <v>0</v>
      </c>
      <c r="Z174" s="125">
        <f>IF('Indicator Date hidden'!AA175="x","x",Z$2-'Indicator Date hidden'!AA175)</f>
        <v>2</v>
      </c>
      <c r="AA174" s="125">
        <f>IF('Indicator Date hidden'!AB175="x","x",AA$2-'Indicator Date hidden'!AB175)</f>
        <v>0</v>
      </c>
      <c r="AB174" s="125">
        <f>IF('Indicator Date hidden'!AC175="x","x",AB$2-'Indicator Date hidden'!AC175)</f>
        <v>0</v>
      </c>
      <c r="AC174" s="125">
        <f>IF('Indicator Date hidden'!AD175="x","x",AC$2-'Indicator Date hidden'!AD175)</f>
        <v>1</v>
      </c>
      <c r="AD174" s="125">
        <f>IF('Indicator Date hidden'!AE175="x","x",AD$2-'Indicator Date hidden'!AE175)</f>
        <v>0</v>
      </c>
      <c r="AE174" s="125">
        <f>IF('Indicator Date hidden'!AF175="x","x",AE$2-'Indicator Date hidden'!AF175)</f>
        <v>0</v>
      </c>
      <c r="AF174" s="125">
        <f>IF('Indicator Date hidden'!AG175="x","x",AF$2-'Indicator Date hidden'!AG175)</f>
        <v>0</v>
      </c>
      <c r="AG174" s="125">
        <f>IF('Indicator Date hidden'!AH175="x","x",AG$2-'Indicator Date hidden'!AH175)</f>
        <v>0</v>
      </c>
      <c r="AH174" s="125">
        <f>IF('Indicator Date hidden'!AI175="x","x",AH$2-'Indicator Date hidden'!AI175)</f>
        <v>0</v>
      </c>
      <c r="AI174" s="125">
        <f>IF('Indicator Date hidden'!AJ175="x","x",AI$2-'Indicator Date hidden'!AJ175)</f>
        <v>1</v>
      </c>
      <c r="AJ174" s="125">
        <f>IF('Indicator Date hidden'!AK175="x","x",AJ$2-'Indicator Date hidden'!AK175)</f>
        <v>1</v>
      </c>
      <c r="AK174" s="125">
        <f>IF('Indicator Date hidden'!AL175="x","x",AK$2-'Indicator Date hidden'!AL175)</f>
        <v>1</v>
      </c>
      <c r="AL174" s="125">
        <f>IF('Indicator Date hidden'!AM175="x","x",AL$2-'Indicator Date hidden'!AM175)</f>
        <v>4</v>
      </c>
      <c r="AM174" s="125">
        <f>IF('Indicator Date hidden'!AN175="x","x",AM$2-'Indicator Date hidden'!AN175)</f>
        <v>1</v>
      </c>
      <c r="AN174" s="125">
        <f>IF('Indicator Date hidden'!AO175="x","x",AN$2-'Indicator Date hidden'!AO175)</f>
        <v>1</v>
      </c>
      <c r="AO174" s="125">
        <f>IF('Indicator Date hidden'!AP175="x","x",AO$2-'Indicator Date hidden'!AP175)</f>
        <v>1</v>
      </c>
      <c r="AP174" s="125">
        <f>IF('Indicator Date hidden'!AQ175="x","x",AP$2-'Indicator Date hidden'!AQ175)</f>
        <v>1</v>
      </c>
      <c r="AQ174" s="125">
        <f>IF('Indicator Date hidden'!AR175="x","x",AQ$2-'Indicator Date hidden'!AR175)</f>
        <v>0</v>
      </c>
      <c r="AR174" s="125">
        <f>IF('Indicator Date hidden'!AS175="x","x",AR$2-'Indicator Date hidden'!AS175)</f>
        <v>3</v>
      </c>
      <c r="AS174" s="125">
        <f>IF('Indicator Date hidden'!AT175="x","x",AS$2-'Indicator Date hidden'!AT175)</f>
        <v>3</v>
      </c>
      <c r="AT174" s="125">
        <f>IF('Indicator Date hidden'!AU175="x","x",AT$2-'Indicator Date hidden'!AU175)</f>
        <v>0</v>
      </c>
      <c r="AU174" s="125">
        <f>IF('Indicator Date hidden'!AV175="x","x",AU$2-'Indicator Date hidden'!AV175)</f>
        <v>0</v>
      </c>
      <c r="AV174" s="125">
        <f>IF('Indicator Date hidden'!AW175="x","x",AV$2-'Indicator Date hidden'!AW175)</f>
        <v>0</v>
      </c>
      <c r="AW174" s="125">
        <f>IF('Indicator Date hidden'!AX175="x","x",AW$2-'Indicator Date hidden'!AX175)</f>
        <v>0</v>
      </c>
      <c r="AX174" s="125">
        <f>IF('Indicator Date hidden'!AY175="x","x",AX$2-'Indicator Date hidden'!AY175)</f>
        <v>0</v>
      </c>
      <c r="AY174" s="125">
        <f>IF('Indicator Date hidden'!AZ175="x","x",AY$2-'Indicator Date hidden'!AZ175)</f>
        <v>1</v>
      </c>
      <c r="AZ174" s="125">
        <f>IF('Indicator Date hidden'!BA175="x","x",AZ$2-'Indicator Date hidden'!BA175)</f>
        <v>2</v>
      </c>
      <c r="BA174" s="125">
        <f>IF('Indicator Date hidden'!BB175="x","x",BA$2-'Indicator Date hidden'!BB175)</f>
        <v>0</v>
      </c>
      <c r="BB174" s="125">
        <f>IF('Indicator Date hidden'!BC175="x","x",BB$2-'Indicator Date hidden'!BC175)</f>
        <v>0</v>
      </c>
      <c r="BC174" s="125">
        <f>IF('Indicator Date hidden'!BD175="x","x",BC$2-'Indicator Date hidden'!BD175)</f>
        <v>0</v>
      </c>
      <c r="BD174" s="125" t="str">
        <f>IF('Indicator Date hidden'!BE175="x","x",BD$2-'Indicator Date hidden'!BE175)</f>
        <v>x</v>
      </c>
      <c r="BE174" s="125">
        <f>IF('Indicator Date hidden'!BF175="x","x",BE$2-'Indicator Date hidden'!BF175)</f>
        <v>1</v>
      </c>
      <c r="BF174" s="125">
        <f>IF('Indicator Date hidden'!BG175="x","x",BF$2-'Indicator Date hidden'!BG175)</f>
        <v>0</v>
      </c>
      <c r="BG174" s="125">
        <f>IF('Indicator Date hidden'!BH175="x","x",BG$2-'Indicator Date hidden'!BH175)</f>
        <v>0</v>
      </c>
      <c r="BH174" s="125">
        <f>IF('Indicator Date hidden'!BI175="x","x",BH$2-'Indicator Date hidden'!BI175)</f>
        <v>0</v>
      </c>
      <c r="BI174" s="125">
        <f>IF('Indicator Date hidden'!BJ175="x","x",BI$2-'Indicator Date hidden'!BJ175)</f>
        <v>0</v>
      </c>
      <c r="BJ174" s="125">
        <f>IF('Indicator Date hidden'!BK175="x","x",BJ$2-'Indicator Date hidden'!BK175)</f>
        <v>1</v>
      </c>
      <c r="BK174" s="125">
        <f>IF('Indicator Date hidden'!BL175="x","x",BK$2-'Indicator Date hidden'!BL175)</f>
        <v>1</v>
      </c>
      <c r="BL174" s="125">
        <f>IF('Indicator Date hidden'!BM175="x","x",BL$2-'Indicator Date hidden'!BM175)</f>
        <v>0</v>
      </c>
      <c r="BM174" s="125">
        <f>IF('Indicator Date hidden'!BN175="x","x",BM$2-'Indicator Date hidden'!BN175)</f>
        <v>3</v>
      </c>
      <c r="BN174" s="125">
        <f>IF('Indicator Date hidden'!BO175="x","x",BN$2-'Indicator Date hidden'!BO175)</f>
        <v>2</v>
      </c>
      <c r="BO174" s="125">
        <f>IF('Indicator Date hidden'!BP175="x","x",BO$2-'Indicator Date hidden'!BP175)</f>
        <v>1</v>
      </c>
      <c r="BP174" s="125">
        <f>IF('Indicator Date hidden'!BQ175="x","x",BP$2-'Indicator Date hidden'!BQ175)</f>
        <v>0</v>
      </c>
      <c r="BQ174" s="125">
        <f>IF('Indicator Date hidden'!BR175="x","x",BQ$2-'Indicator Date hidden'!BR175)</f>
        <v>0</v>
      </c>
      <c r="BR174" s="125">
        <f>IF('Indicator Date hidden'!BS175="x","x",BR$2-'Indicator Date hidden'!BS175)</f>
        <v>0</v>
      </c>
      <c r="BS174" s="125">
        <f>IF('Indicator Date hidden'!BT175="x","x",BS$2-'Indicator Date hidden'!BT175)</f>
        <v>3</v>
      </c>
      <c r="BT174" s="125">
        <f>IF('Indicator Date hidden'!BU175="x","x",BT$2-'Indicator Date hidden'!BU175)</f>
        <v>0</v>
      </c>
      <c r="BU174" s="125" t="str">
        <f>IF('Indicator Date hidden'!BV175="x","x",BU$2-'Indicator Date hidden'!BV175)</f>
        <v>x</v>
      </c>
      <c r="BV174" s="125">
        <f>IF('Indicator Date hidden'!BW175="x","x",BV$2-'Indicator Date hidden'!BW175)</f>
        <v>0</v>
      </c>
      <c r="BW174" s="125">
        <f>IF('Indicator Date hidden'!BX175="x","x",BW$2-'Indicator Date hidden'!BX175)</f>
        <v>0</v>
      </c>
      <c r="BX174" s="125">
        <f>IF('Indicator Date hidden'!BY175="x","x",BX$2-'Indicator Date hidden'!BY175)</f>
        <v>2</v>
      </c>
      <c r="BY174" s="3">
        <f t="shared" si="25"/>
        <v>37</v>
      </c>
      <c r="BZ174" s="126">
        <f t="shared" si="26"/>
        <v>0.50684931506849318</v>
      </c>
      <c r="CA174" s="3">
        <f t="shared" si="27"/>
        <v>22</v>
      </c>
      <c r="CB174" s="126">
        <f t="shared" si="28"/>
        <v>0.92341367377275163</v>
      </c>
      <c r="CC174" s="129">
        <f t="shared" si="29"/>
        <v>0</v>
      </c>
    </row>
    <row r="175" spans="1:81" x14ac:dyDescent="0.3">
      <c r="A175" t="s">
        <v>322</v>
      </c>
      <c r="B175" s="125">
        <f>IF('Indicator Date hidden'!C176="x","x",B$2-'Indicator Date hidden'!C176)</f>
        <v>0</v>
      </c>
      <c r="C175" s="125">
        <f>IF('Indicator Date hidden'!D176="x","x",C$2-'Indicator Date hidden'!D176)</f>
        <v>0</v>
      </c>
      <c r="D175" s="125">
        <f>IF('Indicator Date hidden'!E176="x","x",D$2-'Indicator Date hidden'!E176)</f>
        <v>0</v>
      </c>
      <c r="E175" s="125">
        <f>IF('Indicator Date hidden'!F176="x","x",E$2-'Indicator Date hidden'!F176)</f>
        <v>0</v>
      </c>
      <c r="F175" s="125">
        <f>IF('Indicator Date hidden'!G176="x","x",F$2-'Indicator Date hidden'!G176)</f>
        <v>0</v>
      </c>
      <c r="G175" s="125">
        <f>IF('Indicator Date hidden'!H176="x","x",G$2-'Indicator Date hidden'!H176)</f>
        <v>0</v>
      </c>
      <c r="H175" s="125">
        <f>IF('Indicator Date hidden'!I176="x","x",H$2-'Indicator Date hidden'!I176)</f>
        <v>0</v>
      </c>
      <c r="I175" s="125">
        <f>IF('Indicator Date hidden'!J176="x","x",I$2-'Indicator Date hidden'!J176)</f>
        <v>0</v>
      </c>
      <c r="J175" s="125">
        <f>IF('Indicator Date hidden'!K176="x","x",J$2-'Indicator Date hidden'!K176)</f>
        <v>0</v>
      </c>
      <c r="K175" s="125">
        <f>IF('Indicator Date hidden'!L176="x","x",K$2-'Indicator Date hidden'!L176)</f>
        <v>0</v>
      </c>
      <c r="L175" s="125">
        <f>IF('Indicator Date hidden'!M176="x","x",L$2-'Indicator Date hidden'!M176)</f>
        <v>0</v>
      </c>
      <c r="M175" s="125">
        <f>IF('Indicator Date hidden'!N176="x","x",M$2-'Indicator Date hidden'!N176)</f>
        <v>0</v>
      </c>
      <c r="N175" s="125">
        <f>IF('Indicator Date hidden'!O176="x","x",N$2-'Indicator Date hidden'!O176)</f>
        <v>0</v>
      </c>
      <c r="O175" s="125">
        <f>IF('Indicator Date hidden'!P176="x","x",O$2-'Indicator Date hidden'!P176)</f>
        <v>0</v>
      </c>
      <c r="P175" s="125">
        <f>IF('Indicator Date hidden'!Q176="x","x",P$2-'Indicator Date hidden'!Q176)</f>
        <v>0</v>
      </c>
      <c r="Q175" s="125">
        <f>IF('Indicator Date hidden'!R176="x","x",Q$2-'Indicator Date hidden'!R176)</f>
        <v>0</v>
      </c>
      <c r="R175" s="125">
        <f>IF('Indicator Date hidden'!S176="x","x",R$2-'Indicator Date hidden'!S176)</f>
        <v>0</v>
      </c>
      <c r="S175" s="125">
        <f>IF('Indicator Date hidden'!T176="x","x",S$2-'Indicator Date hidden'!T176)</f>
        <v>0</v>
      </c>
      <c r="T175" s="125">
        <f>IF('Indicator Date hidden'!U176="x","x",T$2-'Indicator Date hidden'!U176)</f>
        <v>0</v>
      </c>
      <c r="U175" s="125">
        <f>IF('Indicator Date hidden'!V176="x","x",U$2-'Indicator Date hidden'!V176)</f>
        <v>0</v>
      </c>
      <c r="V175" s="125">
        <f>IF('Indicator Date hidden'!W176="x","x",V$2-'Indicator Date hidden'!W176)</f>
        <v>0</v>
      </c>
      <c r="W175" s="125">
        <f>IF('Indicator Date hidden'!X176="x","x",W$2-'Indicator Date hidden'!X176)</f>
        <v>0</v>
      </c>
      <c r="X175" s="125">
        <f>IF('Indicator Date hidden'!Y176="x","x",X$2-'Indicator Date hidden'!Y176)</f>
        <v>0</v>
      </c>
      <c r="Y175" s="125">
        <f>IF('Indicator Date hidden'!Z176="x","x",Y$2-'Indicator Date hidden'!Z176)</f>
        <v>0</v>
      </c>
      <c r="Z175" s="125" t="str">
        <f>IF('Indicator Date hidden'!AA176="x","x",Z$2-'Indicator Date hidden'!AA176)</f>
        <v>x</v>
      </c>
      <c r="AA175" s="125">
        <f>IF('Indicator Date hidden'!AB176="x","x",AA$2-'Indicator Date hidden'!AB176)</f>
        <v>0</v>
      </c>
      <c r="AB175" s="125" t="str">
        <f>IF('Indicator Date hidden'!AC176="x","x",AB$2-'Indicator Date hidden'!AC176)</f>
        <v>x</v>
      </c>
      <c r="AC175" s="125">
        <f>IF('Indicator Date hidden'!AD176="x","x",AC$2-'Indicator Date hidden'!AD176)</f>
        <v>0</v>
      </c>
      <c r="AD175" s="125">
        <f>IF('Indicator Date hidden'!AE176="x","x",AD$2-'Indicator Date hidden'!AE176)</f>
        <v>0</v>
      </c>
      <c r="AE175" s="125" t="str">
        <f>IF('Indicator Date hidden'!AF176="x","x",AE$2-'Indicator Date hidden'!AF176)</f>
        <v>x</v>
      </c>
      <c r="AF175" s="125">
        <f>IF('Indicator Date hidden'!AG176="x","x",AF$2-'Indicator Date hidden'!AG176)</f>
        <v>0</v>
      </c>
      <c r="AG175" s="125">
        <f>IF('Indicator Date hidden'!AH176="x","x",AG$2-'Indicator Date hidden'!AH176)</f>
        <v>0</v>
      </c>
      <c r="AH175" s="125">
        <f>IF('Indicator Date hidden'!AI176="x","x",AH$2-'Indicator Date hidden'!AI176)</f>
        <v>0</v>
      </c>
      <c r="AI175" s="125">
        <f>IF('Indicator Date hidden'!AJ176="x","x",AI$2-'Indicator Date hidden'!AJ176)</f>
        <v>1</v>
      </c>
      <c r="AJ175" s="125">
        <f>IF('Indicator Date hidden'!AK176="x","x",AJ$2-'Indicator Date hidden'!AK176)</f>
        <v>1</v>
      </c>
      <c r="AK175" s="125">
        <f>IF('Indicator Date hidden'!AL176="x","x",AK$2-'Indicator Date hidden'!AL176)</f>
        <v>1</v>
      </c>
      <c r="AL175" s="125" t="str">
        <f>IF('Indicator Date hidden'!AM176="x","x",AL$2-'Indicator Date hidden'!AM176)</f>
        <v>x</v>
      </c>
      <c r="AM175" s="125">
        <f>IF('Indicator Date hidden'!AN176="x","x",AM$2-'Indicator Date hidden'!AN176)</f>
        <v>1</v>
      </c>
      <c r="AN175" s="125">
        <f>IF('Indicator Date hidden'!AO176="x","x",AN$2-'Indicator Date hidden'!AO176)</f>
        <v>1</v>
      </c>
      <c r="AO175" s="125">
        <f>IF('Indicator Date hidden'!AP176="x","x",AO$2-'Indicator Date hidden'!AP176)</f>
        <v>1</v>
      </c>
      <c r="AP175" s="125">
        <f>IF('Indicator Date hidden'!AQ176="x","x",AP$2-'Indicator Date hidden'!AQ176)</f>
        <v>1</v>
      </c>
      <c r="AQ175" s="125">
        <f>IF('Indicator Date hidden'!AR176="x","x",AQ$2-'Indicator Date hidden'!AR176)</f>
        <v>0</v>
      </c>
      <c r="AR175" s="125">
        <f>IF('Indicator Date hidden'!AS176="x","x",AR$2-'Indicator Date hidden'!AS176)</f>
        <v>3</v>
      </c>
      <c r="AS175" s="125">
        <f>IF('Indicator Date hidden'!AT176="x","x",AS$2-'Indicator Date hidden'!AT176)</f>
        <v>5</v>
      </c>
      <c r="AT175" s="125">
        <f>IF('Indicator Date hidden'!AU176="x","x",AT$2-'Indicator Date hidden'!AU176)</f>
        <v>0</v>
      </c>
      <c r="AU175" s="125" t="str">
        <f>IF('Indicator Date hidden'!AV176="x","x",AU$2-'Indicator Date hidden'!AV176)</f>
        <v>x</v>
      </c>
      <c r="AV175" s="125" t="str">
        <f>IF('Indicator Date hidden'!AW176="x","x",AV$2-'Indicator Date hidden'!AW176)</f>
        <v>x</v>
      </c>
      <c r="AW175" s="125" t="str">
        <f>IF('Indicator Date hidden'!AX176="x","x",AW$2-'Indicator Date hidden'!AX176)</f>
        <v>x</v>
      </c>
      <c r="AX175" s="125">
        <f>IF('Indicator Date hidden'!AY176="x","x",AX$2-'Indicator Date hidden'!AY176)</f>
        <v>0</v>
      </c>
      <c r="AY175" s="125">
        <f>IF('Indicator Date hidden'!AZ176="x","x",AY$2-'Indicator Date hidden'!AZ176)</f>
        <v>1</v>
      </c>
      <c r="AZ175" s="125">
        <f>IF('Indicator Date hidden'!BA176="x","x",AZ$2-'Indicator Date hidden'!BA176)</f>
        <v>2</v>
      </c>
      <c r="BA175" s="125">
        <f>IF('Indicator Date hidden'!BB176="x","x",BA$2-'Indicator Date hidden'!BB176)</f>
        <v>0</v>
      </c>
      <c r="BB175" s="125">
        <f>IF('Indicator Date hidden'!BC176="x","x",BB$2-'Indicator Date hidden'!BC176)</f>
        <v>0</v>
      </c>
      <c r="BC175" s="125">
        <f>IF('Indicator Date hidden'!BD176="x","x",BC$2-'Indicator Date hidden'!BD176)</f>
        <v>0</v>
      </c>
      <c r="BD175" s="125" t="str">
        <f>IF('Indicator Date hidden'!BE176="x","x",BD$2-'Indicator Date hidden'!BE176)</f>
        <v>x</v>
      </c>
      <c r="BE175" s="125">
        <f>IF('Indicator Date hidden'!BF176="x","x",BE$2-'Indicator Date hidden'!BF176)</f>
        <v>2</v>
      </c>
      <c r="BF175" s="125">
        <f>IF('Indicator Date hidden'!BG176="x","x",BF$2-'Indicator Date hidden'!BG176)</f>
        <v>0</v>
      </c>
      <c r="BG175" s="125">
        <f>IF('Indicator Date hidden'!BH176="x","x",BG$2-'Indicator Date hidden'!BH176)</f>
        <v>0</v>
      </c>
      <c r="BH175" s="125">
        <f>IF('Indicator Date hidden'!BI176="x","x",BH$2-'Indicator Date hidden'!BI176)</f>
        <v>0</v>
      </c>
      <c r="BI175" s="125">
        <f>IF('Indicator Date hidden'!BJ176="x","x",BI$2-'Indicator Date hidden'!BJ176)</f>
        <v>2</v>
      </c>
      <c r="BJ175" s="125">
        <f>IF('Indicator Date hidden'!BK176="x","x",BJ$2-'Indicator Date hidden'!BK176)</f>
        <v>1</v>
      </c>
      <c r="BK175" s="125" t="str">
        <f>IF('Indicator Date hidden'!BL176="x","x",BK$2-'Indicator Date hidden'!BL176)</f>
        <v>x</v>
      </c>
      <c r="BL175" s="125">
        <f>IF('Indicator Date hidden'!BM176="x","x",BL$2-'Indicator Date hidden'!BM176)</f>
        <v>0</v>
      </c>
      <c r="BM175" s="125">
        <f>IF('Indicator Date hidden'!BN176="x","x",BM$2-'Indicator Date hidden'!BN176)</f>
        <v>3</v>
      </c>
      <c r="BN175" s="125">
        <f>IF('Indicator Date hidden'!BO176="x","x",BN$2-'Indicator Date hidden'!BO176)</f>
        <v>2</v>
      </c>
      <c r="BO175" s="125">
        <f>IF('Indicator Date hidden'!BP176="x","x",BO$2-'Indicator Date hidden'!BP176)</f>
        <v>1</v>
      </c>
      <c r="BP175" s="125">
        <f>IF('Indicator Date hidden'!BQ176="x","x",BP$2-'Indicator Date hidden'!BQ176)</f>
        <v>0</v>
      </c>
      <c r="BQ175" s="125">
        <f>IF('Indicator Date hidden'!BR176="x","x",BQ$2-'Indicator Date hidden'!BR176)</f>
        <v>0</v>
      </c>
      <c r="BR175" s="125">
        <f>IF('Indicator Date hidden'!BS176="x","x",BR$2-'Indicator Date hidden'!BS176)</f>
        <v>0</v>
      </c>
      <c r="BS175" s="125">
        <f>IF('Indicator Date hidden'!BT176="x","x",BS$2-'Indicator Date hidden'!BT176)</f>
        <v>5</v>
      </c>
      <c r="BT175" s="125">
        <f>IF('Indicator Date hidden'!BU176="x","x",BT$2-'Indicator Date hidden'!BU176)</f>
        <v>0</v>
      </c>
      <c r="BU175" s="125">
        <f>IF('Indicator Date hidden'!BV176="x","x",BU$2-'Indicator Date hidden'!BV176)</f>
        <v>0</v>
      </c>
      <c r="BV175" s="125" t="str">
        <f>IF('Indicator Date hidden'!BW176="x","x",BV$2-'Indicator Date hidden'!BW176)</f>
        <v>x</v>
      </c>
      <c r="BW175" s="125">
        <f>IF('Indicator Date hidden'!BX176="x","x",BW$2-'Indicator Date hidden'!BX176)</f>
        <v>0</v>
      </c>
      <c r="BX175" s="125">
        <f>IF('Indicator Date hidden'!BY176="x","x",BX$2-'Indicator Date hidden'!BY176)</f>
        <v>2</v>
      </c>
      <c r="BY175" s="3">
        <f t="shared" si="25"/>
        <v>36</v>
      </c>
      <c r="BZ175" s="126">
        <f t="shared" si="26"/>
        <v>0.55384615384615388</v>
      </c>
      <c r="CA175" s="3">
        <f t="shared" si="27"/>
        <v>19</v>
      </c>
      <c r="CB175" s="126">
        <f t="shared" si="28"/>
        <v>1.0958771580620386</v>
      </c>
      <c r="CC175" s="129">
        <f t="shared" si="29"/>
        <v>0</v>
      </c>
    </row>
    <row r="176" spans="1:81" x14ac:dyDescent="0.3">
      <c r="A176" t="s">
        <v>324</v>
      </c>
      <c r="B176" s="125">
        <f>IF('Indicator Date hidden'!C177="x","x",B$2-'Indicator Date hidden'!C177)</f>
        <v>0</v>
      </c>
      <c r="C176" s="125">
        <f>IF('Indicator Date hidden'!D177="x","x",C$2-'Indicator Date hidden'!D177)</f>
        <v>0</v>
      </c>
      <c r="D176" s="125">
        <f>IF('Indicator Date hidden'!E177="x","x",D$2-'Indicator Date hidden'!E177)</f>
        <v>0</v>
      </c>
      <c r="E176" s="125">
        <f>IF('Indicator Date hidden'!F177="x","x",E$2-'Indicator Date hidden'!F177)</f>
        <v>0</v>
      </c>
      <c r="F176" s="125">
        <f>IF('Indicator Date hidden'!G177="x","x",F$2-'Indicator Date hidden'!G177)</f>
        <v>0</v>
      </c>
      <c r="G176" s="125">
        <f>IF('Indicator Date hidden'!H177="x","x",G$2-'Indicator Date hidden'!H177)</f>
        <v>0</v>
      </c>
      <c r="H176" s="125">
        <f>IF('Indicator Date hidden'!I177="x","x",H$2-'Indicator Date hidden'!I177)</f>
        <v>0</v>
      </c>
      <c r="I176" s="125">
        <f>IF('Indicator Date hidden'!J177="x","x",I$2-'Indicator Date hidden'!J177)</f>
        <v>0</v>
      </c>
      <c r="J176" s="125">
        <f>IF('Indicator Date hidden'!K177="x","x",J$2-'Indicator Date hidden'!K177)</f>
        <v>0</v>
      </c>
      <c r="K176" s="125">
        <f>IF('Indicator Date hidden'!L177="x","x",K$2-'Indicator Date hidden'!L177)</f>
        <v>0</v>
      </c>
      <c r="L176" s="125">
        <f>IF('Indicator Date hidden'!M177="x","x",L$2-'Indicator Date hidden'!M177)</f>
        <v>0</v>
      </c>
      <c r="M176" s="125">
        <f>IF('Indicator Date hidden'!N177="x","x",M$2-'Indicator Date hidden'!N177)</f>
        <v>0</v>
      </c>
      <c r="N176" s="125">
        <f>IF('Indicator Date hidden'!O177="x","x",N$2-'Indicator Date hidden'!O177)</f>
        <v>0</v>
      </c>
      <c r="O176" s="125">
        <f>IF('Indicator Date hidden'!P177="x","x",O$2-'Indicator Date hidden'!P177)</f>
        <v>0</v>
      </c>
      <c r="P176" s="125">
        <f>IF('Indicator Date hidden'!Q177="x","x",P$2-'Indicator Date hidden'!Q177)</f>
        <v>0</v>
      </c>
      <c r="Q176" s="125">
        <f>IF('Indicator Date hidden'!R177="x","x",Q$2-'Indicator Date hidden'!R177)</f>
        <v>0</v>
      </c>
      <c r="R176" s="125">
        <f>IF('Indicator Date hidden'!S177="x","x",R$2-'Indicator Date hidden'!S177)</f>
        <v>0</v>
      </c>
      <c r="S176" s="125">
        <f>IF('Indicator Date hidden'!T177="x","x",S$2-'Indicator Date hidden'!T177)</f>
        <v>0</v>
      </c>
      <c r="T176" s="125">
        <f>IF('Indicator Date hidden'!U177="x","x",T$2-'Indicator Date hidden'!U177)</f>
        <v>0</v>
      </c>
      <c r="U176" s="125">
        <f>IF('Indicator Date hidden'!V177="x","x",U$2-'Indicator Date hidden'!V177)</f>
        <v>0</v>
      </c>
      <c r="V176" s="125">
        <f>IF('Indicator Date hidden'!W177="x","x",V$2-'Indicator Date hidden'!W177)</f>
        <v>0</v>
      </c>
      <c r="W176" s="125">
        <f>IF('Indicator Date hidden'!X177="x","x",W$2-'Indicator Date hidden'!X177)</f>
        <v>0</v>
      </c>
      <c r="X176" s="125">
        <f>IF('Indicator Date hidden'!Y177="x","x",X$2-'Indicator Date hidden'!Y177)</f>
        <v>0</v>
      </c>
      <c r="Y176" s="125">
        <f>IF('Indicator Date hidden'!Z177="x","x",Y$2-'Indicator Date hidden'!Z177)</f>
        <v>0</v>
      </c>
      <c r="Z176" s="125">
        <f>IF('Indicator Date hidden'!AA177="x","x",Z$2-'Indicator Date hidden'!AA177)</f>
        <v>5</v>
      </c>
      <c r="AA176" s="125">
        <f>IF('Indicator Date hidden'!AB177="x","x",AA$2-'Indicator Date hidden'!AB177)</f>
        <v>0</v>
      </c>
      <c r="AB176" s="125">
        <f>IF('Indicator Date hidden'!AC177="x","x",AB$2-'Indicator Date hidden'!AC177)</f>
        <v>2</v>
      </c>
      <c r="AC176" s="125">
        <f>IF('Indicator Date hidden'!AD177="x","x",AC$2-'Indicator Date hidden'!AD177)</f>
        <v>1</v>
      </c>
      <c r="AD176" s="125">
        <f>IF('Indicator Date hidden'!AE177="x","x",AD$2-'Indicator Date hidden'!AE177)</f>
        <v>0</v>
      </c>
      <c r="AE176" s="125">
        <f>IF('Indicator Date hidden'!AF177="x","x",AE$2-'Indicator Date hidden'!AF177)</f>
        <v>0</v>
      </c>
      <c r="AF176" s="125">
        <f>IF('Indicator Date hidden'!AG177="x","x",AF$2-'Indicator Date hidden'!AG177)</f>
        <v>0</v>
      </c>
      <c r="AG176" s="125">
        <f>IF('Indicator Date hidden'!AH177="x","x",AG$2-'Indicator Date hidden'!AH177)</f>
        <v>0</v>
      </c>
      <c r="AH176" s="125">
        <f>IF('Indicator Date hidden'!AI177="x","x",AH$2-'Indicator Date hidden'!AI177)</f>
        <v>0</v>
      </c>
      <c r="AI176" s="125">
        <f>IF('Indicator Date hidden'!AJ177="x","x",AI$2-'Indicator Date hidden'!AJ177)</f>
        <v>1</v>
      </c>
      <c r="AJ176" s="125">
        <f>IF('Indicator Date hidden'!AK177="x","x",AJ$2-'Indicator Date hidden'!AK177)</f>
        <v>1</v>
      </c>
      <c r="AK176" s="125">
        <f>IF('Indicator Date hidden'!AL177="x","x",AK$2-'Indicator Date hidden'!AL177)</f>
        <v>1</v>
      </c>
      <c r="AL176" s="125" t="str">
        <f>IF('Indicator Date hidden'!AM177="x","x",AL$2-'Indicator Date hidden'!AM177)</f>
        <v>x</v>
      </c>
      <c r="AM176" s="125">
        <f>IF('Indicator Date hidden'!AN177="x","x",AM$2-'Indicator Date hidden'!AN177)</f>
        <v>1</v>
      </c>
      <c r="AN176" s="125">
        <f>IF('Indicator Date hidden'!AO177="x","x",AN$2-'Indicator Date hidden'!AO177)</f>
        <v>1</v>
      </c>
      <c r="AO176" s="125">
        <f>IF('Indicator Date hidden'!AP177="x","x",AO$2-'Indicator Date hidden'!AP177)</f>
        <v>1</v>
      </c>
      <c r="AP176" s="125" t="str">
        <f>IF('Indicator Date hidden'!AQ177="x","x",AP$2-'Indicator Date hidden'!AQ177)</f>
        <v>x</v>
      </c>
      <c r="AQ176" s="125">
        <f>IF('Indicator Date hidden'!AR177="x","x",AQ$2-'Indicator Date hidden'!AR177)</f>
        <v>0</v>
      </c>
      <c r="AR176" s="125">
        <f>IF('Indicator Date hidden'!AS177="x","x",AR$2-'Indicator Date hidden'!AS177)</f>
        <v>3</v>
      </c>
      <c r="AS176" s="125" t="str">
        <f>IF('Indicator Date hidden'!AT177="x","x",AS$2-'Indicator Date hidden'!AT177)</f>
        <v>x</v>
      </c>
      <c r="AT176" s="125">
        <f>IF('Indicator Date hidden'!AU177="x","x",AT$2-'Indicator Date hidden'!AU177)</f>
        <v>0</v>
      </c>
      <c r="AU176" s="125">
        <f>IF('Indicator Date hidden'!AV177="x","x",AU$2-'Indicator Date hidden'!AV177)</f>
        <v>0</v>
      </c>
      <c r="AV176" s="125">
        <f>IF('Indicator Date hidden'!AW177="x","x",AV$2-'Indicator Date hidden'!AW177)</f>
        <v>0</v>
      </c>
      <c r="AW176" s="125" t="str">
        <f>IF('Indicator Date hidden'!AX177="x","x",AW$2-'Indicator Date hidden'!AX177)</f>
        <v>x</v>
      </c>
      <c r="AX176" s="125">
        <f>IF('Indicator Date hidden'!AY177="x","x",AX$2-'Indicator Date hidden'!AY177)</f>
        <v>0</v>
      </c>
      <c r="AY176" s="125">
        <f>IF('Indicator Date hidden'!AZ177="x","x",AY$2-'Indicator Date hidden'!AZ177)</f>
        <v>1</v>
      </c>
      <c r="AZ176" s="125" t="str">
        <f>IF('Indicator Date hidden'!BA177="x","x",AZ$2-'Indicator Date hidden'!BA177)</f>
        <v>x</v>
      </c>
      <c r="BA176" s="125">
        <f>IF('Indicator Date hidden'!BB177="x","x",BA$2-'Indicator Date hidden'!BB177)</f>
        <v>0</v>
      </c>
      <c r="BB176" s="125">
        <f>IF('Indicator Date hidden'!BC177="x","x",BB$2-'Indicator Date hidden'!BC177)</f>
        <v>0</v>
      </c>
      <c r="BC176" s="125">
        <f>IF('Indicator Date hidden'!BD177="x","x",BC$2-'Indicator Date hidden'!BD177)</f>
        <v>0</v>
      </c>
      <c r="BD176" s="125" t="str">
        <f>IF('Indicator Date hidden'!BE177="x","x",BD$2-'Indicator Date hidden'!BE177)</f>
        <v>x</v>
      </c>
      <c r="BE176" s="125">
        <f>IF('Indicator Date hidden'!BF177="x","x",BE$2-'Indicator Date hidden'!BF177)</f>
        <v>2</v>
      </c>
      <c r="BF176" s="125">
        <f>IF('Indicator Date hidden'!BG177="x","x",BF$2-'Indicator Date hidden'!BG177)</f>
        <v>0</v>
      </c>
      <c r="BG176" s="125">
        <f>IF('Indicator Date hidden'!BH177="x","x",BG$2-'Indicator Date hidden'!BH177)</f>
        <v>0</v>
      </c>
      <c r="BH176" s="125">
        <f>IF('Indicator Date hidden'!BI177="x","x",BH$2-'Indicator Date hidden'!BI177)</f>
        <v>0</v>
      </c>
      <c r="BI176" s="125">
        <f>IF('Indicator Date hidden'!BJ177="x","x",BI$2-'Indicator Date hidden'!BJ177)</f>
        <v>2</v>
      </c>
      <c r="BJ176" s="125">
        <f>IF('Indicator Date hidden'!BK177="x","x",BJ$2-'Indicator Date hidden'!BK177)</f>
        <v>1</v>
      </c>
      <c r="BK176" s="125">
        <f>IF('Indicator Date hidden'!BL177="x","x",BK$2-'Indicator Date hidden'!BL177)</f>
        <v>1</v>
      </c>
      <c r="BL176" s="125">
        <f>IF('Indicator Date hidden'!BM177="x","x",BL$2-'Indicator Date hidden'!BM177)</f>
        <v>0</v>
      </c>
      <c r="BM176" s="125">
        <f>IF('Indicator Date hidden'!BN177="x","x",BM$2-'Indicator Date hidden'!BN177)</f>
        <v>3</v>
      </c>
      <c r="BN176" s="125">
        <f>IF('Indicator Date hidden'!BO177="x","x",BN$2-'Indicator Date hidden'!BO177)</f>
        <v>2</v>
      </c>
      <c r="BO176" s="125">
        <f>IF('Indicator Date hidden'!BP177="x","x",BO$2-'Indicator Date hidden'!BP177)</f>
        <v>1</v>
      </c>
      <c r="BP176" s="125">
        <f>IF('Indicator Date hidden'!BQ177="x","x",BP$2-'Indicator Date hidden'!BQ177)</f>
        <v>0</v>
      </c>
      <c r="BQ176" s="125">
        <f>IF('Indicator Date hidden'!BR177="x","x",BQ$2-'Indicator Date hidden'!BR177)</f>
        <v>0</v>
      </c>
      <c r="BR176" s="125">
        <f>IF('Indicator Date hidden'!BS177="x","x",BR$2-'Indicator Date hidden'!BS177)</f>
        <v>0</v>
      </c>
      <c r="BS176" s="125">
        <f>IF('Indicator Date hidden'!BT177="x","x",BS$2-'Indicator Date hidden'!BT177)</f>
        <v>3</v>
      </c>
      <c r="BT176" s="125">
        <f>IF('Indicator Date hidden'!BU177="x","x",BT$2-'Indicator Date hidden'!BU177)</f>
        <v>0</v>
      </c>
      <c r="BU176" s="125">
        <f>IF('Indicator Date hidden'!BV177="x","x",BU$2-'Indicator Date hidden'!BV177)</f>
        <v>0</v>
      </c>
      <c r="BV176" s="125">
        <f>IF('Indicator Date hidden'!BW177="x","x",BV$2-'Indicator Date hidden'!BW177)</f>
        <v>0</v>
      </c>
      <c r="BW176" s="125">
        <f>IF('Indicator Date hidden'!BX177="x","x",BW$2-'Indicator Date hidden'!BX177)</f>
        <v>0</v>
      </c>
      <c r="BX176" s="125">
        <f>IF('Indicator Date hidden'!BY177="x","x",BX$2-'Indicator Date hidden'!BY177)</f>
        <v>2</v>
      </c>
      <c r="BY176" s="3">
        <f t="shared" si="25"/>
        <v>35</v>
      </c>
      <c r="BZ176" s="126">
        <f t="shared" si="26"/>
        <v>0.50724637681159424</v>
      </c>
      <c r="CA176" s="3">
        <f t="shared" si="27"/>
        <v>20</v>
      </c>
      <c r="CB176" s="126">
        <f t="shared" si="28"/>
        <v>0.97241948969369585</v>
      </c>
      <c r="CC176" s="129">
        <f t="shared" si="29"/>
        <v>0</v>
      </c>
    </row>
    <row r="177" spans="1:81" x14ac:dyDescent="0.3">
      <c r="A177" t="s">
        <v>326</v>
      </c>
      <c r="B177" s="125">
        <f>IF('Indicator Date hidden'!C178="x","x",B$2-'Indicator Date hidden'!C178)</f>
        <v>0</v>
      </c>
      <c r="C177" s="125">
        <f>IF('Indicator Date hidden'!D178="x","x",C$2-'Indicator Date hidden'!D178)</f>
        <v>0</v>
      </c>
      <c r="D177" s="125">
        <f>IF('Indicator Date hidden'!E178="x","x",D$2-'Indicator Date hidden'!E178)</f>
        <v>0</v>
      </c>
      <c r="E177" s="125">
        <f>IF('Indicator Date hidden'!F178="x","x",E$2-'Indicator Date hidden'!F178)</f>
        <v>0</v>
      </c>
      <c r="F177" s="125">
        <f>IF('Indicator Date hidden'!G178="x","x",F$2-'Indicator Date hidden'!G178)</f>
        <v>0</v>
      </c>
      <c r="G177" s="125">
        <f>IF('Indicator Date hidden'!H178="x","x",G$2-'Indicator Date hidden'!H178)</f>
        <v>0</v>
      </c>
      <c r="H177" s="125">
        <f>IF('Indicator Date hidden'!I178="x","x",H$2-'Indicator Date hidden'!I178)</f>
        <v>0</v>
      </c>
      <c r="I177" s="125">
        <f>IF('Indicator Date hidden'!J178="x","x",I$2-'Indicator Date hidden'!J178)</f>
        <v>0</v>
      </c>
      <c r="J177" s="125">
        <f>IF('Indicator Date hidden'!K178="x","x",J$2-'Indicator Date hidden'!K178)</f>
        <v>0</v>
      </c>
      <c r="K177" s="125">
        <f>IF('Indicator Date hidden'!L178="x","x",K$2-'Indicator Date hidden'!L178)</f>
        <v>0</v>
      </c>
      <c r="L177" s="125">
        <f>IF('Indicator Date hidden'!M178="x","x",L$2-'Indicator Date hidden'!M178)</f>
        <v>0</v>
      </c>
      <c r="M177" s="125">
        <f>IF('Indicator Date hidden'!N178="x","x",M$2-'Indicator Date hidden'!N178)</f>
        <v>0</v>
      </c>
      <c r="N177" s="125">
        <f>IF('Indicator Date hidden'!O178="x","x",N$2-'Indicator Date hidden'!O178)</f>
        <v>0</v>
      </c>
      <c r="O177" s="125">
        <f>IF('Indicator Date hidden'!P178="x","x",O$2-'Indicator Date hidden'!P178)</f>
        <v>0</v>
      </c>
      <c r="P177" s="125">
        <f>IF('Indicator Date hidden'!Q178="x","x",P$2-'Indicator Date hidden'!Q178)</f>
        <v>0</v>
      </c>
      <c r="Q177" s="125">
        <f>IF('Indicator Date hidden'!R178="x","x",Q$2-'Indicator Date hidden'!R178)</f>
        <v>0</v>
      </c>
      <c r="R177" s="125">
        <f>IF('Indicator Date hidden'!S178="x","x",R$2-'Indicator Date hidden'!S178)</f>
        <v>0</v>
      </c>
      <c r="S177" s="125">
        <f>IF('Indicator Date hidden'!T178="x","x",S$2-'Indicator Date hidden'!T178)</f>
        <v>0</v>
      </c>
      <c r="T177" s="125">
        <f>IF('Indicator Date hidden'!U178="x","x",T$2-'Indicator Date hidden'!U178)</f>
        <v>0</v>
      </c>
      <c r="U177" s="125">
        <f>IF('Indicator Date hidden'!V178="x","x",U$2-'Indicator Date hidden'!V178)</f>
        <v>0</v>
      </c>
      <c r="V177" s="125">
        <f>IF('Indicator Date hidden'!W178="x","x",V$2-'Indicator Date hidden'!W178)</f>
        <v>0</v>
      </c>
      <c r="W177" s="125">
        <f>IF('Indicator Date hidden'!X178="x","x",W$2-'Indicator Date hidden'!X178)</f>
        <v>0</v>
      </c>
      <c r="X177" s="125">
        <f>IF('Indicator Date hidden'!Y178="x","x",X$2-'Indicator Date hidden'!Y178)</f>
        <v>0</v>
      </c>
      <c r="Y177" s="125">
        <f>IF('Indicator Date hidden'!Z178="x","x",Y$2-'Indicator Date hidden'!Z178)</f>
        <v>0</v>
      </c>
      <c r="Z177" s="125" t="str">
        <f>IF('Indicator Date hidden'!AA178="x","x",Z$2-'Indicator Date hidden'!AA178)</f>
        <v>x</v>
      </c>
      <c r="AA177" s="125">
        <f>IF('Indicator Date hidden'!AB178="x","x",AA$2-'Indicator Date hidden'!AB178)</f>
        <v>0</v>
      </c>
      <c r="AB177" s="125">
        <f>IF('Indicator Date hidden'!AC178="x","x",AB$2-'Indicator Date hidden'!AC178)</f>
        <v>0</v>
      </c>
      <c r="AC177" s="125">
        <f>IF('Indicator Date hidden'!AD178="x","x",AC$2-'Indicator Date hidden'!AD178)</f>
        <v>0</v>
      </c>
      <c r="AD177" s="125">
        <f>IF('Indicator Date hidden'!AE178="x","x",AD$2-'Indicator Date hidden'!AE178)</f>
        <v>0</v>
      </c>
      <c r="AE177" s="125">
        <f>IF('Indicator Date hidden'!AF178="x","x",AE$2-'Indicator Date hidden'!AF178)</f>
        <v>0</v>
      </c>
      <c r="AF177" s="125">
        <f>IF('Indicator Date hidden'!AG178="x","x",AF$2-'Indicator Date hidden'!AG178)</f>
        <v>0</v>
      </c>
      <c r="AG177" s="125">
        <f>IF('Indicator Date hidden'!AH178="x","x",AG$2-'Indicator Date hidden'!AH178)</f>
        <v>0</v>
      </c>
      <c r="AH177" s="125">
        <f>IF('Indicator Date hidden'!AI178="x","x",AH$2-'Indicator Date hidden'!AI178)</f>
        <v>0</v>
      </c>
      <c r="AI177" s="125">
        <f>IF('Indicator Date hidden'!AJ178="x","x",AI$2-'Indicator Date hidden'!AJ178)</f>
        <v>1</v>
      </c>
      <c r="AJ177" s="125">
        <f>IF('Indicator Date hidden'!AK178="x","x",AJ$2-'Indicator Date hidden'!AK178)</f>
        <v>1</v>
      </c>
      <c r="AK177" s="125">
        <f>IF('Indicator Date hidden'!AL178="x","x",AK$2-'Indicator Date hidden'!AL178)</f>
        <v>1</v>
      </c>
      <c r="AL177" s="125">
        <f>IF('Indicator Date hidden'!AM178="x","x",AL$2-'Indicator Date hidden'!AM178)</f>
        <v>6</v>
      </c>
      <c r="AM177" s="125">
        <f>IF('Indicator Date hidden'!AN178="x","x",AM$2-'Indicator Date hidden'!AN178)</f>
        <v>1</v>
      </c>
      <c r="AN177" s="125">
        <f>IF('Indicator Date hidden'!AO178="x","x",AN$2-'Indicator Date hidden'!AO178)</f>
        <v>1</v>
      </c>
      <c r="AO177" s="125">
        <f>IF('Indicator Date hidden'!AP178="x","x",AO$2-'Indicator Date hidden'!AP178)</f>
        <v>1</v>
      </c>
      <c r="AP177" s="125">
        <f>IF('Indicator Date hidden'!AQ178="x","x",AP$2-'Indicator Date hidden'!AQ178)</f>
        <v>1</v>
      </c>
      <c r="AQ177" s="125">
        <f>IF('Indicator Date hidden'!AR178="x","x",AQ$2-'Indicator Date hidden'!AR178)</f>
        <v>0</v>
      </c>
      <c r="AR177" s="125">
        <f>IF('Indicator Date hidden'!AS178="x","x",AR$2-'Indicator Date hidden'!AS178)</f>
        <v>3</v>
      </c>
      <c r="AS177" s="125">
        <f>IF('Indicator Date hidden'!AT178="x","x",AS$2-'Indicator Date hidden'!AT178)</f>
        <v>5</v>
      </c>
      <c r="AT177" s="125">
        <f>IF('Indicator Date hidden'!AU178="x","x",AT$2-'Indicator Date hidden'!AU178)</f>
        <v>0</v>
      </c>
      <c r="AU177" s="125">
        <f>IF('Indicator Date hidden'!AV178="x","x",AU$2-'Indicator Date hidden'!AV178)</f>
        <v>0</v>
      </c>
      <c r="AV177" s="125">
        <f>IF('Indicator Date hidden'!AW178="x","x",AV$2-'Indicator Date hidden'!AW178)</f>
        <v>0</v>
      </c>
      <c r="AW177" s="125" t="str">
        <f>IF('Indicator Date hidden'!AX178="x","x",AW$2-'Indicator Date hidden'!AX178)</f>
        <v>x</v>
      </c>
      <c r="AX177" s="125">
        <f>IF('Indicator Date hidden'!AY178="x","x",AX$2-'Indicator Date hidden'!AY178)</f>
        <v>0</v>
      </c>
      <c r="AY177" s="125">
        <f>IF('Indicator Date hidden'!AZ178="x","x",AY$2-'Indicator Date hidden'!AZ178)</f>
        <v>1</v>
      </c>
      <c r="AZ177" s="125">
        <f>IF('Indicator Date hidden'!BA178="x","x",AZ$2-'Indicator Date hidden'!BA178)</f>
        <v>2</v>
      </c>
      <c r="BA177" s="125">
        <f>IF('Indicator Date hidden'!BB178="x","x",BA$2-'Indicator Date hidden'!BB178)</f>
        <v>0</v>
      </c>
      <c r="BB177" s="125">
        <f>IF('Indicator Date hidden'!BC178="x","x",BB$2-'Indicator Date hidden'!BC178)</f>
        <v>0</v>
      </c>
      <c r="BC177" s="125">
        <f>IF('Indicator Date hidden'!BD178="x","x",BC$2-'Indicator Date hidden'!BD178)</f>
        <v>0</v>
      </c>
      <c r="BD177" s="125" t="str">
        <f>IF('Indicator Date hidden'!BE178="x","x",BD$2-'Indicator Date hidden'!BE178)</f>
        <v>x</v>
      </c>
      <c r="BE177" s="125">
        <f>IF('Indicator Date hidden'!BF178="x","x",BE$2-'Indicator Date hidden'!BF178)</f>
        <v>2</v>
      </c>
      <c r="BF177" s="125">
        <f>IF('Indicator Date hidden'!BG178="x","x",BF$2-'Indicator Date hidden'!BG178)</f>
        <v>0</v>
      </c>
      <c r="BG177" s="125">
        <f>IF('Indicator Date hidden'!BH178="x","x",BG$2-'Indicator Date hidden'!BH178)</f>
        <v>0</v>
      </c>
      <c r="BH177" s="125">
        <f>IF('Indicator Date hidden'!BI178="x","x",BH$2-'Indicator Date hidden'!BI178)</f>
        <v>0</v>
      </c>
      <c r="BI177" s="125">
        <f>IF('Indicator Date hidden'!BJ178="x","x",BI$2-'Indicator Date hidden'!BJ178)</f>
        <v>2</v>
      </c>
      <c r="BJ177" s="125">
        <f>IF('Indicator Date hidden'!BK178="x","x",BJ$2-'Indicator Date hidden'!BK178)</f>
        <v>1</v>
      </c>
      <c r="BK177" s="125">
        <f>IF('Indicator Date hidden'!BL178="x","x",BK$2-'Indicator Date hidden'!BL178)</f>
        <v>1</v>
      </c>
      <c r="BL177" s="125">
        <f>IF('Indicator Date hidden'!BM178="x","x",BL$2-'Indicator Date hidden'!BM178)</f>
        <v>0</v>
      </c>
      <c r="BM177" s="125">
        <f>IF('Indicator Date hidden'!BN178="x","x",BM$2-'Indicator Date hidden'!BN178)</f>
        <v>3</v>
      </c>
      <c r="BN177" s="125">
        <f>IF('Indicator Date hidden'!BO178="x","x",BN$2-'Indicator Date hidden'!BO178)</f>
        <v>2</v>
      </c>
      <c r="BO177" s="125">
        <f>IF('Indicator Date hidden'!BP178="x","x",BO$2-'Indicator Date hidden'!BP178)</f>
        <v>1</v>
      </c>
      <c r="BP177" s="125">
        <f>IF('Indicator Date hidden'!BQ178="x","x",BP$2-'Indicator Date hidden'!BQ178)</f>
        <v>0</v>
      </c>
      <c r="BQ177" s="125">
        <f>IF('Indicator Date hidden'!BR178="x","x",BQ$2-'Indicator Date hidden'!BR178)</f>
        <v>0</v>
      </c>
      <c r="BR177" s="125">
        <f>IF('Indicator Date hidden'!BS178="x","x",BR$2-'Indicator Date hidden'!BS178)</f>
        <v>0</v>
      </c>
      <c r="BS177" s="125">
        <f>IF('Indicator Date hidden'!BT178="x","x",BS$2-'Indicator Date hidden'!BT178)</f>
        <v>2</v>
      </c>
      <c r="BT177" s="125">
        <f>IF('Indicator Date hidden'!BU178="x","x",BT$2-'Indicator Date hidden'!BU178)</f>
        <v>0</v>
      </c>
      <c r="BU177" s="125">
        <f>IF('Indicator Date hidden'!BV178="x","x",BU$2-'Indicator Date hidden'!BV178)</f>
        <v>0</v>
      </c>
      <c r="BV177" s="125" t="str">
        <f>IF('Indicator Date hidden'!BW178="x","x",BV$2-'Indicator Date hidden'!BW178)</f>
        <v>x</v>
      </c>
      <c r="BW177" s="125">
        <f>IF('Indicator Date hidden'!BX178="x","x",BW$2-'Indicator Date hidden'!BX178)</f>
        <v>0</v>
      </c>
      <c r="BX177" s="125">
        <f>IF('Indicator Date hidden'!BY178="x","x",BX$2-'Indicator Date hidden'!BY178)</f>
        <v>2</v>
      </c>
      <c r="BY177" s="3">
        <f t="shared" si="25"/>
        <v>40</v>
      </c>
      <c r="BZ177" s="126">
        <f t="shared" si="26"/>
        <v>0.56338028169014087</v>
      </c>
      <c r="CA177" s="3">
        <f t="shared" si="27"/>
        <v>21</v>
      </c>
      <c r="CB177" s="126">
        <f t="shared" si="28"/>
        <v>1.1350050488961003</v>
      </c>
      <c r="CC177" s="129">
        <f t="shared" si="29"/>
        <v>0</v>
      </c>
    </row>
    <row r="178" spans="1:81" x14ac:dyDescent="0.3">
      <c r="A178" t="s">
        <v>328</v>
      </c>
      <c r="B178" s="125">
        <f>IF('Indicator Date hidden'!C179="x","x",B$2-'Indicator Date hidden'!C179)</f>
        <v>0</v>
      </c>
      <c r="C178" s="125">
        <f>IF('Indicator Date hidden'!D179="x","x",C$2-'Indicator Date hidden'!D179)</f>
        <v>0</v>
      </c>
      <c r="D178" s="125">
        <f>IF('Indicator Date hidden'!E179="x","x",D$2-'Indicator Date hidden'!E179)</f>
        <v>0</v>
      </c>
      <c r="E178" s="125">
        <f>IF('Indicator Date hidden'!F179="x","x",E$2-'Indicator Date hidden'!F179)</f>
        <v>0</v>
      </c>
      <c r="F178" s="125">
        <f>IF('Indicator Date hidden'!G179="x","x",F$2-'Indicator Date hidden'!G179)</f>
        <v>0</v>
      </c>
      <c r="G178" s="125">
        <f>IF('Indicator Date hidden'!H179="x","x",G$2-'Indicator Date hidden'!H179)</f>
        <v>0</v>
      </c>
      <c r="H178" s="125">
        <f>IF('Indicator Date hidden'!I179="x","x",H$2-'Indicator Date hidden'!I179)</f>
        <v>0</v>
      </c>
      <c r="I178" s="125">
        <f>IF('Indicator Date hidden'!J179="x","x",I$2-'Indicator Date hidden'!J179)</f>
        <v>0</v>
      </c>
      <c r="J178" s="125">
        <f>IF('Indicator Date hidden'!K179="x","x",J$2-'Indicator Date hidden'!K179)</f>
        <v>0</v>
      </c>
      <c r="K178" s="125">
        <f>IF('Indicator Date hidden'!L179="x","x",K$2-'Indicator Date hidden'!L179)</f>
        <v>0</v>
      </c>
      <c r="L178" s="125">
        <f>IF('Indicator Date hidden'!M179="x","x",L$2-'Indicator Date hidden'!M179)</f>
        <v>0</v>
      </c>
      <c r="M178" s="125">
        <f>IF('Indicator Date hidden'!N179="x","x",M$2-'Indicator Date hidden'!N179)</f>
        <v>0</v>
      </c>
      <c r="N178" s="125">
        <f>IF('Indicator Date hidden'!O179="x","x",N$2-'Indicator Date hidden'!O179)</f>
        <v>0</v>
      </c>
      <c r="O178" s="125">
        <f>IF('Indicator Date hidden'!P179="x","x",O$2-'Indicator Date hidden'!P179)</f>
        <v>0</v>
      </c>
      <c r="P178" s="125">
        <f>IF('Indicator Date hidden'!Q179="x","x",P$2-'Indicator Date hidden'!Q179)</f>
        <v>0</v>
      </c>
      <c r="Q178" s="125">
        <f>IF('Indicator Date hidden'!R179="x","x",Q$2-'Indicator Date hidden'!R179)</f>
        <v>0</v>
      </c>
      <c r="R178" s="125">
        <f>IF('Indicator Date hidden'!S179="x","x",R$2-'Indicator Date hidden'!S179)</f>
        <v>0</v>
      </c>
      <c r="S178" s="125">
        <f>IF('Indicator Date hidden'!T179="x","x",S$2-'Indicator Date hidden'!T179)</f>
        <v>0</v>
      </c>
      <c r="T178" s="125">
        <f>IF('Indicator Date hidden'!U179="x","x",T$2-'Indicator Date hidden'!U179)</f>
        <v>0</v>
      </c>
      <c r="U178" s="125">
        <f>IF('Indicator Date hidden'!V179="x","x",U$2-'Indicator Date hidden'!V179)</f>
        <v>0</v>
      </c>
      <c r="V178" s="125">
        <f>IF('Indicator Date hidden'!W179="x","x",V$2-'Indicator Date hidden'!W179)</f>
        <v>0</v>
      </c>
      <c r="W178" s="125">
        <f>IF('Indicator Date hidden'!X179="x","x",W$2-'Indicator Date hidden'!X179)</f>
        <v>0</v>
      </c>
      <c r="X178" s="125">
        <f>IF('Indicator Date hidden'!Y179="x","x",X$2-'Indicator Date hidden'!Y179)</f>
        <v>0</v>
      </c>
      <c r="Y178" s="125">
        <f>IF('Indicator Date hidden'!Z179="x","x",Y$2-'Indicator Date hidden'!Z179)</f>
        <v>0</v>
      </c>
      <c r="Z178" s="125" t="str">
        <f>IF('Indicator Date hidden'!AA179="x","x",Z$2-'Indicator Date hidden'!AA179)</f>
        <v>x</v>
      </c>
      <c r="AA178" s="125">
        <f>IF('Indicator Date hidden'!AB179="x","x",AA$2-'Indicator Date hidden'!AB179)</f>
        <v>0</v>
      </c>
      <c r="AB178" s="125" t="str">
        <f>IF('Indicator Date hidden'!AC179="x","x",AB$2-'Indicator Date hidden'!AC179)</f>
        <v>x</v>
      </c>
      <c r="AC178" s="125">
        <f>IF('Indicator Date hidden'!AD179="x","x",AC$2-'Indicator Date hidden'!AD179)</f>
        <v>0</v>
      </c>
      <c r="AD178" s="125">
        <f>IF('Indicator Date hidden'!AE179="x","x",AD$2-'Indicator Date hidden'!AE179)</f>
        <v>0</v>
      </c>
      <c r="AE178" s="125">
        <f>IF('Indicator Date hidden'!AF179="x","x",AE$2-'Indicator Date hidden'!AF179)</f>
        <v>0</v>
      </c>
      <c r="AF178" s="125">
        <f>IF('Indicator Date hidden'!AG179="x","x",AF$2-'Indicator Date hidden'!AG179)</f>
        <v>0</v>
      </c>
      <c r="AG178" s="125">
        <f>IF('Indicator Date hidden'!AH179="x","x",AG$2-'Indicator Date hidden'!AH179)</f>
        <v>0</v>
      </c>
      <c r="AH178" s="125">
        <f>IF('Indicator Date hidden'!AI179="x","x",AH$2-'Indicator Date hidden'!AI179)</f>
        <v>0</v>
      </c>
      <c r="AI178" s="125">
        <f>IF('Indicator Date hidden'!AJ179="x","x",AI$2-'Indicator Date hidden'!AJ179)</f>
        <v>1</v>
      </c>
      <c r="AJ178" s="125">
        <f>IF('Indicator Date hidden'!AK179="x","x",AJ$2-'Indicator Date hidden'!AK179)</f>
        <v>1</v>
      </c>
      <c r="AK178" s="125">
        <f>IF('Indicator Date hidden'!AL179="x","x",AK$2-'Indicator Date hidden'!AL179)</f>
        <v>1</v>
      </c>
      <c r="AL178" s="125" t="str">
        <f>IF('Indicator Date hidden'!AM179="x","x",AL$2-'Indicator Date hidden'!AM179)</f>
        <v>x</v>
      </c>
      <c r="AM178" s="125">
        <f>IF('Indicator Date hidden'!AN179="x","x",AM$2-'Indicator Date hidden'!AN179)</f>
        <v>1</v>
      </c>
      <c r="AN178" s="125">
        <f>IF('Indicator Date hidden'!AO179="x","x",AN$2-'Indicator Date hidden'!AO179)</f>
        <v>1</v>
      </c>
      <c r="AO178" s="125">
        <f>IF('Indicator Date hidden'!AP179="x","x",AO$2-'Indicator Date hidden'!AP179)</f>
        <v>1</v>
      </c>
      <c r="AP178" s="125">
        <f>IF('Indicator Date hidden'!AQ179="x","x",AP$2-'Indicator Date hidden'!AQ179)</f>
        <v>1</v>
      </c>
      <c r="AQ178" s="125">
        <f>IF('Indicator Date hidden'!AR179="x","x",AQ$2-'Indicator Date hidden'!AR179)</f>
        <v>0</v>
      </c>
      <c r="AR178" s="125">
        <f>IF('Indicator Date hidden'!AS179="x","x",AR$2-'Indicator Date hidden'!AS179)</f>
        <v>3</v>
      </c>
      <c r="AS178" s="125">
        <f>IF('Indicator Date hidden'!AT179="x","x",AS$2-'Indicator Date hidden'!AT179)</f>
        <v>4</v>
      </c>
      <c r="AT178" s="125">
        <f>IF('Indicator Date hidden'!AU179="x","x",AT$2-'Indicator Date hidden'!AU179)</f>
        <v>0</v>
      </c>
      <c r="AU178" s="125" t="str">
        <f>IF('Indicator Date hidden'!AV179="x","x",AU$2-'Indicator Date hidden'!AV179)</f>
        <v>x</v>
      </c>
      <c r="AV178" s="125" t="str">
        <f>IF('Indicator Date hidden'!AW179="x","x",AV$2-'Indicator Date hidden'!AW179)</f>
        <v>x</v>
      </c>
      <c r="AW178" s="125">
        <f>IF('Indicator Date hidden'!AX179="x","x",AW$2-'Indicator Date hidden'!AX179)</f>
        <v>0</v>
      </c>
      <c r="AX178" s="125">
        <f>IF('Indicator Date hidden'!AY179="x","x",AX$2-'Indicator Date hidden'!AY179)</f>
        <v>0</v>
      </c>
      <c r="AY178" s="125">
        <f>IF('Indicator Date hidden'!AZ179="x","x",AY$2-'Indicator Date hidden'!AZ179)</f>
        <v>1</v>
      </c>
      <c r="AZ178" s="125">
        <f>IF('Indicator Date hidden'!BA179="x","x",AZ$2-'Indicator Date hidden'!BA179)</f>
        <v>1</v>
      </c>
      <c r="BA178" s="125">
        <f>IF('Indicator Date hidden'!BB179="x","x",BA$2-'Indicator Date hidden'!BB179)</f>
        <v>0</v>
      </c>
      <c r="BB178" s="125">
        <f>IF('Indicator Date hidden'!BC179="x","x",BB$2-'Indicator Date hidden'!BC179)</f>
        <v>0</v>
      </c>
      <c r="BC178" s="125">
        <f>IF('Indicator Date hidden'!BD179="x","x",BC$2-'Indicator Date hidden'!BD179)</f>
        <v>0</v>
      </c>
      <c r="BD178" s="125">
        <f>IF('Indicator Date hidden'!BE179="x","x",BD$2-'Indicator Date hidden'!BE179)</f>
        <v>2</v>
      </c>
      <c r="BE178" s="125">
        <f>IF('Indicator Date hidden'!BF179="x","x",BE$2-'Indicator Date hidden'!BF179)</f>
        <v>1</v>
      </c>
      <c r="BF178" s="125">
        <f>IF('Indicator Date hidden'!BG179="x","x",BF$2-'Indicator Date hidden'!BG179)</f>
        <v>0</v>
      </c>
      <c r="BG178" s="125">
        <f>IF('Indicator Date hidden'!BH179="x","x",BG$2-'Indicator Date hidden'!BH179)</f>
        <v>0</v>
      </c>
      <c r="BH178" s="125">
        <f>IF('Indicator Date hidden'!BI179="x","x",BH$2-'Indicator Date hidden'!BI179)</f>
        <v>0</v>
      </c>
      <c r="BI178" s="125">
        <f>IF('Indicator Date hidden'!BJ179="x","x",BI$2-'Indicator Date hidden'!BJ179)</f>
        <v>0</v>
      </c>
      <c r="BJ178" s="125">
        <f>IF('Indicator Date hidden'!BK179="x","x",BJ$2-'Indicator Date hidden'!BK179)</f>
        <v>1</v>
      </c>
      <c r="BK178" s="125">
        <f>IF('Indicator Date hidden'!BL179="x","x",BK$2-'Indicator Date hidden'!BL179)</f>
        <v>1</v>
      </c>
      <c r="BL178" s="125">
        <f>IF('Indicator Date hidden'!BM179="x","x",BL$2-'Indicator Date hidden'!BM179)</f>
        <v>0</v>
      </c>
      <c r="BM178" s="125">
        <f>IF('Indicator Date hidden'!BN179="x","x",BM$2-'Indicator Date hidden'!BN179)</f>
        <v>3</v>
      </c>
      <c r="BN178" s="125">
        <f>IF('Indicator Date hidden'!BO179="x","x",BN$2-'Indicator Date hidden'!BO179)</f>
        <v>2</v>
      </c>
      <c r="BO178" s="125">
        <f>IF('Indicator Date hidden'!BP179="x","x",BO$2-'Indicator Date hidden'!BP179)</f>
        <v>1</v>
      </c>
      <c r="BP178" s="125">
        <f>IF('Indicator Date hidden'!BQ179="x","x",BP$2-'Indicator Date hidden'!BQ179)</f>
        <v>0</v>
      </c>
      <c r="BQ178" s="125">
        <f>IF('Indicator Date hidden'!BR179="x","x",BQ$2-'Indicator Date hidden'!BR179)</f>
        <v>0</v>
      </c>
      <c r="BR178" s="125">
        <f>IF('Indicator Date hidden'!BS179="x","x",BR$2-'Indicator Date hidden'!BS179)</f>
        <v>0</v>
      </c>
      <c r="BS178" s="125">
        <f>IF('Indicator Date hidden'!BT179="x","x",BS$2-'Indicator Date hidden'!BT179)</f>
        <v>4</v>
      </c>
      <c r="BT178" s="125">
        <f>IF('Indicator Date hidden'!BU179="x","x",BT$2-'Indicator Date hidden'!BU179)</f>
        <v>0</v>
      </c>
      <c r="BU178" s="125">
        <f>IF('Indicator Date hidden'!BV179="x","x",BU$2-'Indicator Date hidden'!BV179)</f>
        <v>0</v>
      </c>
      <c r="BV178" s="125">
        <f>IF('Indicator Date hidden'!BW179="x","x",BV$2-'Indicator Date hidden'!BW179)</f>
        <v>0</v>
      </c>
      <c r="BW178" s="125">
        <f>IF('Indicator Date hidden'!BX179="x","x",BW$2-'Indicator Date hidden'!BX179)</f>
        <v>0</v>
      </c>
      <c r="BX178" s="125">
        <f>IF('Indicator Date hidden'!BY179="x","x",BX$2-'Indicator Date hidden'!BY179)</f>
        <v>2</v>
      </c>
      <c r="BY178" s="3">
        <f t="shared" si="25"/>
        <v>33</v>
      </c>
      <c r="BZ178" s="126">
        <f t="shared" si="26"/>
        <v>0.47142857142857142</v>
      </c>
      <c r="CA178" s="3">
        <f t="shared" si="27"/>
        <v>20</v>
      </c>
      <c r="CB178" s="126">
        <f t="shared" si="28"/>
        <v>0.92151162416400789</v>
      </c>
      <c r="CC178" s="129">
        <f t="shared" si="29"/>
        <v>0</v>
      </c>
    </row>
    <row r="179" spans="1:81" x14ac:dyDescent="0.3">
      <c r="A179" t="s">
        <v>330</v>
      </c>
      <c r="B179" s="125">
        <f>IF('Indicator Date hidden'!C180="x","x",B$2-'Indicator Date hidden'!C180)</f>
        <v>0</v>
      </c>
      <c r="C179" s="125">
        <f>IF('Indicator Date hidden'!D180="x","x",C$2-'Indicator Date hidden'!D180)</f>
        <v>0</v>
      </c>
      <c r="D179" s="125">
        <f>IF('Indicator Date hidden'!E180="x","x",D$2-'Indicator Date hidden'!E180)</f>
        <v>0</v>
      </c>
      <c r="E179" s="125">
        <f>IF('Indicator Date hidden'!F180="x","x",E$2-'Indicator Date hidden'!F180)</f>
        <v>0</v>
      </c>
      <c r="F179" s="125">
        <f>IF('Indicator Date hidden'!G180="x","x",F$2-'Indicator Date hidden'!G180)</f>
        <v>0</v>
      </c>
      <c r="G179" s="125">
        <f>IF('Indicator Date hidden'!H180="x","x",G$2-'Indicator Date hidden'!H180)</f>
        <v>0</v>
      </c>
      <c r="H179" s="125">
        <f>IF('Indicator Date hidden'!I180="x","x",H$2-'Indicator Date hidden'!I180)</f>
        <v>0</v>
      </c>
      <c r="I179" s="125">
        <f>IF('Indicator Date hidden'!J180="x","x",I$2-'Indicator Date hidden'!J180)</f>
        <v>0</v>
      </c>
      <c r="J179" s="125">
        <f>IF('Indicator Date hidden'!K180="x","x",J$2-'Indicator Date hidden'!K180)</f>
        <v>0</v>
      </c>
      <c r="K179" s="125">
        <f>IF('Indicator Date hidden'!L180="x","x",K$2-'Indicator Date hidden'!L180)</f>
        <v>0</v>
      </c>
      <c r="L179" s="125">
        <f>IF('Indicator Date hidden'!M180="x","x",L$2-'Indicator Date hidden'!M180)</f>
        <v>0</v>
      </c>
      <c r="M179" s="125">
        <f>IF('Indicator Date hidden'!N180="x","x",M$2-'Indicator Date hidden'!N180)</f>
        <v>0</v>
      </c>
      <c r="N179" s="125">
        <f>IF('Indicator Date hidden'!O180="x","x",N$2-'Indicator Date hidden'!O180)</f>
        <v>0</v>
      </c>
      <c r="O179" s="125">
        <f>IF('Indicator Date hidden'!P180="x","x",O$2-'Indicator Date hidden'!P180)</f>
        <v>0</v>
      </c>
      <c r="P179" s="125">
        <f>IF('Indicator Date hidden'!Q180="x","x",P$2-'Indicator Date hidden'!Q180)</f>
        <v>0</v>
      </c>
      <c r="Q179" s="125">
        <f>IF('Indicator Date hidden'!R180="x","x",Q$2-'Indicator Date hidden'!R180)</f>
        <v>0</v>
      </c>
      <c r="R179" s="125">
        <f>IF('Indicator Date hidden'!S180="x","x",R$2-'Indicator Date hidden'!S180)</f>
        <v>0</v>
      </c>
      <c r="S179" s="125">
        <f>IF('Indicator Date hidden'!T180="x","x",S$2-'Indicator Date hidden'!T180)</f>
        <v>0</v>
      </c>
      <c r="T179" s="125">
        <f>IF('Indicator Date hidden'!U180="x","x",T$2-'Indicator Date hidden'!U180)</f>
        <v>0</v>
      </c>
      <c r="U179" s="125">
        <f>IF('Indicator Date hidden'!V180="x","x",U$2-'Indicator Date hidden'!V180)</f>
        <v>0</v>
      </c>
      <c r="V179" s="125">
        <f>IF('Indicator Date hidden'!W180="x","x",V$2-'Indicator Date hidden'!W180)</f>
        <v>0</v>
      </c>
      <c r="W179" s="125">
        <f>IF('Indicator Date hidden'!X180="x","x",W$2-'Indicator Date hidden'!X180)</f>
        <v>0</v>
      </c>
      <c r="X179" s="125">
        <f>IF('Indicator Date hidden'!Y180="x","x",X$2-'Indicator Date hidden'!Y180)</f>
        <v>0</v>
      </c>
      <c r="Y179" s="125">
        <f>IF('Indicator Date hidden'!Z180="x","x",Y$2-'Indicator Date hidden'!Z180)</f>
        <v>0</v>
      </c>
      <c r="Z179" s="125" t="str">
        <f>IF('Indicator Date hidden'!AA180="x","x",Z$2-'Indicator Date hidden'!AA180)</f>
        <v>x</v>
      </c>
      <c r="AA179" s="125">
        <f>IF('Indicator Date hidden'!AB180="x","x",AA$2-'Indicator Date hidden'!AB180)</f>
        <v>0</v>
      </c>
      <c r="AB179" s="125">
        <f>IF('Indicator Date hidden'!AC180="x","x",AB$2-'Indicator Date hidden'!AC180)</f>
        <v>0</v>
      </c>
      <c r="AC179" s="125">
        <f>IF('Indicator Date hidden'!AD180="x","x",AC$2-'Indicator Date hidden'!AD180)</f>
        <v>0</v>
      </c>
      <c r="AD179" s="125">
        <f>IF('Indicator Date hidden'!AE180="x","x",AD$2-'Indicator Date hidden'!AE180)</f>
        <v>0</v>
      </c>
      <c r="AE179" s="125" t="str">
        <f>IF('Indicator Date hidden'!AF180="x","x",AE$2-'Indicator Date hidden'!AF180)</f>
        <v>x</v>
      </c>
      <c r="AF179" s="125">
        <f>IF('Indicator Date hidden'!AG180="x","x",AF$2-'Indicator Date hidden'!AG180)</f>
        <v>0</v>
      </c>
      <c r="AG179" s="125">
        <f>IF('Indicator Date hidden'!AH180="x","x",AG$2-'Indicator Date hidden'!AH180)</f>
        <v>0</v>
      </c>
      <c r="AH179" s="125">
        <f>IF('Indicator Date hidden'!AI180="x","x",AH$2-'Indicator Date hidden'!AI180)</f>
        <v>0</v>
      </c>
      <c r="AI179" s="125">
        <f>IF('Indicator Date hidden'!AJ180="x","x",AI$2-'Indicator Date hidden'!AJ180)</f>
        <v>1</v>
      </c>
      <c r="AJ179" s="125">
        <f>IF('Indicator Date hidden'!AK180="x","x",AJ$2-'Indicator Date hidden'!AK180)</f>
        <v>1</v>
      </c>
      <c r="AK179" s="125">
        <f>IF('Indicator Date hidden'!AL180="x","x",AK$2-'Indicator Date hidden'!AL180)</f>
        <v>1</v>
      </c>
      <c r="AL179" s="125">
        <f>IF('Indicator Date hidden'!AM180="x","x",AL$2-'Indicator Date hidden'!AM180)</f>
        <v>2</v>
      </c>
      <c r="AM179" s="125">
        <f>IF('Indicator Date hidden'!AN180="x","x",AM$2-'Indicator Date hidden'!AN180)</f>
        <v>1</v>
      </c>
      <c r="AN179" s="125">
        <f>IF('Indicator Date hidden'!AO180="x","x",AN$2-'Indicator Date hidden'!AO180)</f>
        <v>1</v>
      </c>
      <c r="AO179" s="125">
        <f>IF('Indicator Date hidden'!AP180="x","x",AO$2-'Indicator Date hidden'!AP180)</f>
        <v>1</v>
      </c>
      <c r="AP179" s="125">
        <f>IF('Indicator Date hidden'!AQ180="x","x",AP$2-'Indicator Date hidden'!AQ180)</f>
        <v>1</v>
      </c>
      <c r="AQ179" s="125">
        <f>IF('Indicator Date hidden'!AR180="x","x",AQ$2-'Indicator Date hidden'!AR180)</f>
        <v>0</v>
      </c>
      <c r="AR179" s="125">
        <f>IF('Indicator Date hidden'!AS180="x","x",AR$2-'Indicator Date hidden'!AS180)</f>
        <v>3</v>
      </c>
      <c r="AS179" s="125" t="str">
        <f>IF('Indicator Date hidden'!AT180="x","x",AS$2-'Indicator Date hidden'!AT180)</f>
        <v>x</v>
      </c>
      <c r="AT179" s="125">
        <f>IF('Indicator Date hidden'!AU180="x","x",AT$2-'Indicator Date hidden'!AU180)</f>
        <v>0</v>
      </c>
      <c r="AU179" s="125" t="str">
        <f>IF('Indicator Date hidden'!AV180="x","x",AU$2-'Indicator Date hidden'!AV180)</f>
        <v>x</v>
      </c>
      <c r="AV179" s="125" t="str">
        <f>IF('Indicator Date hidden'!AW180="x","x",AV$2-'Indicator Date hidden'!AW180)</f>
        <v>x</v>
      </c>
      <c r="AW179" s="125">
        <f>IF('Indicator Date hidden'!AX180="x","x",AW$2-'Indicator Date hidden'!AX180)</f>
        <v>0</v>
      </c>
      <c r="AX179" s="125">
        <f>IF('Indicator Date hidden'!AY180="x","x",AX$2-'Indicator Date hidden'!AY180)</f>
        <v>0</v>
      </c>
      <c r="AY179" s="125" t="str">
        <f>IF('Indicator Date hidden'!AZ180="x","x",AY$2-'Indicator Date hidden'!AZ180)</f>
        <v>x</v>
      </c>
      <c r="AZ179" s="125" t="str">
        <f>IF('Indicator Date hidden'!BA180="x","x",AZ$2-'Indicator Date hidden'!BA180)</f>
        <v>x</v>
      </c>
      <c r="BA179" s="125">
        <f>IF('Indicator Date hidden'!BB180="x","x",BA$2-'Indicator Date hidden'!BB180)</f>
        <v>0</v>
      </c>
      <c r="BB179" s="125">
        <f>IF('Indicator Date hidden'!BC180="x","x",BB$2-'Indicator Date hidden'!BC180)</f>
        <v>0</v>
      </c>
      <c r="BC179" s="125">
        <f>IF('Indicator Date hidden'!BD180="x","x",BC$2-'Indicator Date hidden'!BD180)</f>
        <v>0</v>
      </c>
      <c r="BD179" s="125" t="str">
        <f>IF('Indicator Date hidden'!BE180="x","x",BD$2-'Indicator Date hidden'!BE180)</f>
        <v>x</v>
      </c>
      <c r="BE179" s="125">
        <f>IF('Indicator Date hidden'!BF180="x","x",BE$2-'Indicator Date hidden'!BF180)</f>
        <v>2</v>
      </c>
      <c r="BF179" s="125">
        <f>IF('Indicator Date hidden'!BG180="x","x",BF$2-'Indicator Date hidden'!BG180)</f>
        <v>0</v>
      </c>
      <c r="BG179" s="125">
        <f>IF('Indicator Date hidden'!BH180="x","x",BG$2-'Indicator Date hidden'!BH180)</f>
        <v>0</v>
      </c>
      <c r="BH179" s="125">
        <f>IF('Indicator Date hidden'!BI180="x","x",BH$2-'Indicator Date hidden'!BI180)</f>
        <v>0</v>
      </c>
      <c r="BI179" s="125" t="str">
        <f>IF('Indicator Date hidden'!BJ180="x","x",BI$2-'Indicator Date hidden'!BJ180)</f>
        <v>x</v>
      </c>
      <c r="BJ179" s="125">
        <f>IF('Indicator Date hidden'!BK180="x","x",BJ$2-'Indicator Date hidden'!BK180)</f>
        <v>1</v>
      </c>
      <c r="BK179" s="125">
        <f>IF('Indicator Date hidden'!BL180="x","x",BK$2-'Indicator Date hidden'!BL180)</f>
        <v>1</v>
      </c>
      <c r="BL179" s="125">
        <f>IF('Indicator Date hidden'!BM180="x","x",BL$2-'Indicator Date hidden'!BM180)</f>
        <v>0</v>
      </c>
      <c r="BM179" s="125">
        <f>IF('Indicator Date hidden'!BN180="x","x",BM$2-'Indicator Date hidden'!BN180)</f>
        <v>3</v>
      </c>
      <c r="BN179" s="125">
        <f>IF('Indicator Date hidden'!BO180="x","x",BN$2-'Indicator Date hidden'!BO180)</f>
        <v>2</v>
      </c>
      <c r="BO179" s="125">
        <f>IF('Indicator Date hidden'!BP180="x","x",BO$2-'Indicator Date hidden'!BP180)</f>
        <v>1</v>
      </c>
      <c r="BP179" s="125">
        <f>IF('Indicator Date hidden'!BQ180="x","x",BP$2-'Indicator Date hidden'!BQ180)</f>
        <v>0</v>
      </c>
      <c r="BQ179" s="125">
        <f>IF('Indicator Date hidden'!BR180="x","x",BQ$2-'Indicator Date hidden'!BR180)</f>
        <v>0</v>
      </c>
      <c r="BR179" s="125">
        <f>IF('Indicator Date hidden'!BS180="x","x",BR$2-'Indicator Date hidden'!BS180)</f>
        <v>0</v>
      </c>
      <c r="BS179" s="125">
        <f>IF('Indicator Date hidden'!BT180="x","x",BS$2-'Indicator Date hidden'!BT180)</f>
        <v>4</v>
      </c>
      <c r="BT179" s="125">
        <f>IF('Indicator Date hidden'!BU180="x","x",BT$2-'Indicator Date hidden'!BU180)</f>
        <v>0</v>
      </c>
      <c r="BU179" s="125">
        <f>IF('Indicator Date hidden'!BV180="x","x",BU$2-'Indicator Date hidden'!BV180)</f>
        <v>0</v>
      </c>
      <c r="BV179" s="125" t="str">
        <f>IF('Indicator Date hidden'!BW180="x","x",BV$2-'Indicator Date hidden'!BW180)</f>
        <v>x</v>
      </c>
      <c r="BW179" s="125">
        <f>IF('Indicator Date hidden'!BX180="x","x",BW$2-'Indicator Date hidden'!BX180)</f>
        <v>0</v>
      </c>
      <c r="BX179" s="125">
        <f>IF('Indicator Date hidden'!BY180="x","x",BX$2-'Indicator Date hidden'!BY180)</f>
        <v>2</v>
      </c>
      <c r="BY179" s="3">
        <f t="shared" si="25"/>
        <v>28</v>
      </c>
      <c r="BZ179" s="126">
        <f t="shared" si="26"/>
        <v>0.43076923076923079</v>
      </c>
      <c r="CA179" s="3">
        <f t="shared" si="27"/>
        <v>17</v>
      </c>
      <c r="CB179" s="126">
        <f t="shared" si="28"/>
        <v>0.85878681458171457</v>
      </c>
      <c r="CC179" s="129">
        <f t="shared" si="29"/>
        <v>0</v>
      </c>
    </row>
    <row r="180" spans="1:81" x14ac:dyDescent="0.3">
      <c r="A180" t="s">
        <v>332</v>
      </c>
      <c r="B180" s="125">
        <f>IF('Indicator Date hidden'!C181="x","x",B$2-'Indicator Date hidden'!C181)</f>
        <v>0</v>
      </c>
      <c r="C180" s="125">
        <f>IF('Indicator Date hidden'!D181="x","x",C$2-'Indicator Date hidden'!D181)</f>
        <v>0</v>
      </c>
      <c r="D180" s="125">
        <f>IF('Indicator Date hidden'!E181="x","x",D$2-'Indicator Date hidden'!E181)</f>
        <v>0</v>
      </c>
      <c r="E180" s="125">
        <f>IF('Indicator Date hidden'!F181="x","x",E$2-'Indicator Date hidden'!F181)</f>
        <v>0</v>
      </c>
      <c r="F180" s="125">
        <f>IF('Indicator Date hidden'!G181="x","x",F$2-'Indicator Date hidden'!G181)</f>
        <v>0</v>
      </c>
      <c r="G180" s="125">
        <f>IF('Indicator Date hidden'!H181="x","x",G$2-'Indicator Date hidden'!H181)</f>
        <v>0</v>
      </c>
      <c r="H180" s="125">
        <f>IF('Indicator Date hidden'!I181="x","x",H$2-'Indicator Date hidden'!I181)</f>
        <v>0</v>
      </c>
      <c r="I180" s="125">
        <f>IF('Indicator Date hidden'!J181="x","x",I$2-'Indicator Date hidden'!J181)</f>
        <v>0</v>
      </c>
      <c r="J180" s="125">
        <f>IF('Indicator Date hidden'!K181="x","x",J$2-'Indicator Date hidden'!K181)</f>
        <v>0</v>
      </c>
      <c r="K180" s="125">
        <f>IF('Indicator Date hidden'!L181="x","x",K$2-'Indicator Date hidden'!L181)</f>
        <v>0</v>
      </c>
      <c r="L180" s="125">
        <f>IF('Indicator Date hidden'!M181="x","x",L$2-'Indicator Date hidden'!M181)</f>
        <v>0</v>
      </c>
      <c r="M180" s="125">
        <f>IF('Indicator Date hidden'!N181="x","x",M$2-'Indicator Date hidden'!N181)</f>
        <v>0</v>
      </c>
      <c r="N180" s="125">
        <f>IF('Indicator Date hidden'!O181="x","x",N$2-'Indicator Date hidden'!O181)</f>
        <v>0</v>
      </c>
      <c r="O180" s="125">
        <f>IF('Indicator Date hidden'!P181="x","x",O$2-'Indicator Date hidden'!P181)</f>
        <v>0</v>
      </c>
      <c r="P180" s="125">
        <f>IF('Indicator Date hidden'!Q181="x","x",P$2-'Indicator Date hidden'!Q181)</f>
        <v>0</v>
      </c>
      <c r="Q180" s="125">
        <f>IF('Indicator Date hidden'!R181="x","x",Q$2-'Indicator Date hidden'!R181)</f>
        <v>0</v>
      </c>
      <c r="R180" s="125">
        <f>IF('Indicator Date hidden'!S181="x","x",R$2-'Indicator Date hidden'!S181)</f>
        <v>0</v>
      </c>
      <c r="S180" s="125">
        <f>IF('Indicator Date hidden'!T181="x","x",S$2-'Indicator Date hidden'!T181)</f>
        <v>0</v>
      </c>
      <c r="T180" s="125">
        <f>IF('Indicator Date hidden'!U181="x","x",T$2-'Indicator Date hidden'!U181)</f>
        <v>0</v>
      </c>
      <c r="U180" s="125">
        <f>IF('Indicator Date hidden'!V181="x","x",U$2-'Indicator Date hidden'!V181)</f>
        <v>0</v>
      </c>
      <c r="V180" s="125">
        <f>IF('Indicator Date hidden'!W181="x","x",V$2-'Indicator Date hidden'!W181)</f>
        <v>0</v>
      </c>
      <c r="W180" s="125">
        <f>IF('Indicator Date hidden'!X181="x","x",W$2-'Indicator Date hidden'!X181)</f>
        <v>0</v>
      </c>
      <c r="X180" s="125">
        <f>IF('Indicator Date hidden'!Y181="x","x",X$2-'Indicator Date hidden'!Y181)</f>
        <v>0</v>
      </c>
      <c r="Y180" s="125">
        <f>IF('Indicator Date hidden'!Z181="x","x",Y$2-'Indicator Date hidden'!Z181)</f>
        <v>0</v>
      </c>
      <c r="Z180" s="125" t="str">
        <f>IF('Indicator Date hidden'!AA181="x","x",Z$2-'Indicator Date hidden'!AA181)</f>
        <v>x</v>
      </c>
      <c r="AA180" s="125">
        <f>IF('Indicator Date hidden'!AB181="x","x",AA$2-'Indicator Date hidden'!AB181)</f>
        <v>0</v>
      </c>
      <c r="AB180" s="125" t="str">
        <f>IF('Indicator Date hidden'!AC181="x","x",AB$2-'Indicator Date hidden'!AC181)</f>
        <v>x</v>
      </c>
      <c r="AC180" s="125">
        <f>IF('Indicator Date hidden'!AD181="x","x",AC$2-'Indicator Date hidden'!AD181)</f>
        <v>4</v>
      </c>
      <c r="AD180" s="125">
        <f>IF('Indicator Date hidden'!AE181="x","x",AD$2-'Indicator Date hidden'!AE181)</f>
        <v>0</v>
      </c>
      <c r="AE180" s="125" t="str">
        <f>IF('Indicator Date hidden'!AF181="x","x",AE$2-'Indicator Date hidden'!AF181)</f>
        <v>x</v>
      </c>
      <c r="AF180" s="125">
        <f>IF('Indicator Date hidden'!AG181="x","x",AF$2-'Indicator Date hidden'!AG181)</f>
        <v>0</v>
      </c>
      <c r="AG180" s="125">
        <f>IF('Indicator Date hidden'!AH181="x","x",AG$2-'Indicator Date hidden'!AH181)</f>
        <v>0</v>
      </c>
      <c r="AH180" s="125">
        <f>IF('Indicator Date hidden'!AI181="x","x",AH$2-'Indicator Date hidden'!AI181)</f>
        <v>0</v>
      </c>
      <c r="AI180" s="125">
        <f>IF('Indicator Date hidden'!AJ181="x","x",AI$2-'Indicator Date hidden'!AJ181)</f>
        <v>1</v>
      </c>
      <c r="AJ180" s="125">
        <f>IF('Indicator Date hidden'!AK181="x","x",AJ$2-'Indicator Date hidden'!AK181)</f>
        <v>1</v>
      </c>
      <c r="AK180" s="125" t="str">
        <f>IF('Indicator Date hidden'!AL181="x","x",AK$2-'Indicator Date hidden'!AL181)</f>
        <v>x</v>
      </c>
      <c r="AL180" s="125" t="str">
        <f>IF('Indicator Date hidden'!AM181="x","x",AL$2-'Indicator Date hidden'!AM181)</f>
        <v>x</v>
      </c>
      <c r="AM180" s="125">
        <f>IF('Indicator Date hidden'!AN181="x","x",AM$2-'Indicator Date hidden'!AN181)</f>
        <v>1</v>
      </c>
      <c r="AN180" s="125">
        <f>IF('Indicator Date hidden'!AO181="x","x",AN$2-'Indicator Date hidden'!AO181)</f>
        <v>1</v>
      </c>
      <c r="AO180" s="125">
        <f>IF('Indicator Date hidden'!AP181="x","x",AO$2-'Indicator Date hidden'!AP181)</f>
        <v>1</v>
      </c>
      <c r="AP180" s="125">
        <f>IF('Indicator Date hidden'!AQ181="x","x",AP$2-'Indicator Date hidden'!AQ181)</f>
        <v>1</v>
      </c>
      <c r="AQ180" s="125">
        <f>IF('Indicator Date hidden'!AR181="x","x",AQ$2-'Indicator Date hidden'!AR181)</f>
        <v>0</v>
      </c>
      <c r="AR180" s="125">
        <f>IF('Indicator Date hidden'!AS181="x","x",AR$2-'Indicator Date hidden'!AS181)</f>
        <v>3</v>
      </c>
      <c r="AS180" s="125">
        <f>IF('Indicator Date hidden'!AT181="x","x",AS$2-'Indicator Date hidden'!AT181)</f>
        <v>10</v>
      </c>
      <c r="AT180" s="125">
        <f>IF('Indicator Date hidden'!AU181="x","x",AT$2-'Indicator Date hidden'!AU181)</f>
        <v>0</v>
      </c>
      <c r="AU180" s="125" t="str">
        <f>IF('Indicator Date hidden'!AV181="x","x",AU$2-'Indicator Date hidden'!AV181)</f>
        <v>x</v>
      </c>
      <c r="AV180" s="125" t="str">
        <f>IF('Indicator Date hidden'!AW181="x","x",AV$2-'Indicator Date hidden'!AW181)</f>
        <v>x</v>
      </c>
      <c r="AW180" s="125" t="str">
        <f>IF('Indicator Date hidden'!AX181="x","x",AW$2-'Indicator Date hidden'!AX181)</f>
        <v>x</v>
      </c>
      <c r="AX180" s="125">
        <f>IF('Indicator Date hidden'!AY181="x","x",AX$2-'Indicator Date hidden'!AY181)</f>
        <v>0</v>
      </c>
      <c r="AY180" s="125" t="str">
        <f>IF('Indicator Date hidden'!AZ181="x","x",AY$2-'Indicator Date hidden'!AZ181)</f>
        <v>x</v>
      </c>
      <c r="AZ180" s="125">
        <f>IF('Indicator Date hidden'!BA181="x","x",AZ$2-'Indicator Date hidden'!BA181)</f>
        <v>7</v>
      </c>
      <c r="BA180" s="125">
        <f>IF('Indicator Date hidden'!BB181="x","x",BA$2-'Indicator Date hidden'!BB181)</f>
        <v>0</v>
      </c>
      <c r="BB180" s="125">
        <f>IF('Indicator Date hidden'!BC181="x","x",BB$2-'Indicator Date hidden'!BC181)</f>
        <v>0</v>
      </c>
      <c r="BC180" s="125">
        <f>IF('Indicator Date hidden'!BD181="x","x",BC$2-'Indicator Date hidden'!BD181)</f>
        <v>0</v>
      </c>
      <c r="BD180" s="125" t="str">
        <f>IF('Indicator Date hidden'!BE181="x","x",BD$2-'Indicator Date hidden'!BE181)</f>
        <v>x</v>
      </c>
      <c r="BE180" s="125" t="str">
        <f>IF('Indicator Date hidden'!BF181="x","x",BE$2-'Indicator Date hidden'!BF181)</f>
        <v>x</v>
      </c>
      <c r="BF180" s="125">
        <f>IF('Indicator Date hidden'!BG181="x","x",BF$2-'Indicator Date hidden'!BG181)</f>
        <v>0</v>
      </c>
      <c r="BG180" s="125">
        <f>IF('Indicator Date hidden'!BH181="x","x",BG$2-'Indicator Date hidden'!BH181)</f>
        <v>0</v>
      </c>
      <c r="BH180" s="125">
        <f>IF('Indicator Date hidden'!BI181="x","x",BH$2-'Indicator Date hidden'!BI181)</f>
        <v>0</v>
      </c>
      <c r="BI180" s="125" t="str">
        <f>IF('Indicator Date hidden'!BJ181="x","x",BI$2-'Indicator Date hidden'!BJ181)</f>
        <v>x</v>
      </c>
      <c r="BJ180" s="125">
        <f>IF('Indicator Date hidden'!BK181="x","x",BJ$2-'Indicator Date hidden'!BK181)</f>
        <v>1</v>
      </c>
      <c r="BK180" s="125" t="str">
        <f>IF('Indicator Date hidden'!BL181="x","x",BK$2-'Indicator Date hidden'!BL181)</f>
        <v>x</v>
      </c>
      <c r="BL180" s="125">
        <f>IF('Indicator Date hidden'!BM181="x","x",BL$2-'Indicator Date hidden'!BM181)</f>
        <v>0</v>
      </c>
      <c r="BM180" s="125" t="str">
        <f>IF('Indicator Date hidden'!BN181="x","x",BM$2-'Indicator Date hidden'!BN181)</f>
        <v>x</v>
      </c>
      <c r="BN180" s="125">
        <f>IF('Indicator Date hidden'!BO181="x","x",BN$2-'Indicator Date hidden'!BO181)</f>
        <v>2</v>
      </c>
      <c r="BO180" s="125">
        <f>IF('Indicator Date hidden'!BP181="x","x",BO$2-'Indicator Date hidden'!BP181)</f>
        <v>1</v>
      </c>
      <c r="BP180" s="125">
        <f>IF('Indicator Date hidden'!BQ181="x","x",BP$2-'Indicator Date hidden'!BQ181)</f>
        <v>0</v>
      </c>
      <c r="BQ180" s="125">
        <f>IF('Indicator Date hidden'!BR181="x","x",BQ$2-'Indicator Date hidden'!BR181)</f>
        <v>0</v>
      </c>
      <c r="BR180" s="125">
        <f>IF('Indicator Date hidden'!BS181="x","x",BR$2-'Indicator Date hidden'!BS181)</f>
        <v>0</v>
      </c>
      <c r="BS180" s="125">
        <f>IF('Indicator Date hidden'!BT181="x","x",BS$2-'Indicator Date hidden'!BT181)</f>
        <v>4</v>
      </c>
      <c r="BT180" s="125">
        <f>IF('Indicator Date hidden'!BU181="x","x",BT$2-'Indicator Date hidden'!BU181)</f>
        <v>0</v>
      </c>
      <c r="BU180" s="125">
        <f>IF('Indicator Date hidden'!BV181="x","x",BU$2-'Indicator Date hidden'!BV181)</f>
        <v>0</v>
      </c>
      <c r="BV180" s="125" t="str">
        <f>IF('Indicator Date hidden'!BW181="x","x",BV$2-'Indicator Date hidden'!BW181)</f>
        <v>x</v>
      </c>
      <c r="BW180" s="125">
        <f>IF('Indicator Date hidden'!BX181="x","x",BW$2-'Indicator Date hidden'!BX181)</f>
        <v>0</v>
      </c>
      <c r="BX180" s="125" t="str">
        <f>IF('Indicator Date hidden'!BY181="x","x",BX$2-'Indicator Date hidden'!BY181)</f>
        <v>x</v>
      </c>
      <c r="BY180" s="3">
        <f t="shared" si="25"/>
        <v>38</v>
      </c>
      <c r="BZ180" s="126">
        <f t="shared" si="26"/>
        <v>0.64406779661016944</v>
      </c>
      <c r="CA180" s="3">
        <f t="shared" si="27"/>
        <v>14</v>
      </c>
      <c r="CB180" s="126">
        <f t="shared" si="28"/>
        <v>1.7346196951865396</v>
      </c>
      <c r="CC180" s="129">
        <f t="shared" si="29"/>
        <v>0</v>
      </c>
    </row>
    <row r="181" spans="1:81" x14ac:dyDescent="0.3">
      <c r="A181" t="s">
        <v>334</v>
      </c>
      <c r="B181" s="125">
        <f>IF('Indicator Date hidden'!C182="x","x",B$2-'Indicator Date hidden'!C182)</f>
        <v>0</v>
      </c>
      <c r="C181" s="125">
        <f>IF('Indicator Date hidden'!D182="x","x",C$2-'Indicator Date hidden'!D182)</f>
        <v>0</v>
      </c>
      <c r="D181" s="125">
        <f>IF('Indicator Date hidden'!E182="x","x",D$2-'Indicator Date hidden'!E182)</f>
        <v>0</v>
      </c>
      <c r="E181" s="125">
        <f>IF('Indicator Date hidden'!F182="x","x",E$2-'Indicator Date hidden'!F182)</f>
        <v>0</v>
      </c>
      <c r="F181" s="125">
        <f>IF('Indicator Date hidden'!G182="x","x",F$2-'Indicator Date hidden'!G182)</f>
        <v>0</v>
      </c>
      <c r="G181" s="125">
        <f>IF('Indicator Date hidden'!H182="x","x",G$2-'Indicator Date hidden'!H182)</f>
        <v>0</v>
      </c>
      <c r="H181" s="125">
        <f>IF('Indicator Date hidden'!I182="x","x",H$2-'Indicator Date hidden'!I182)</f>
        <v>0</v>
      </c>
      <c r="I181" s="125">
        <f>IF('Indicator Date hidden'!J182="x","x",I$2-'Indicator Date hidden'!J182)</f>
        <v>0</v>
      </c>
      <c r="J181" s="125">
        <f>IF('Indicator Date hidden'!K182="x","x",J$2-'Indicator Date hidden'!K182)</f>
        <v>0</v>
      </c>
      <c r="K181" s="125">
        <f>IF('Indicator Date hidden'!L182="x","x",K$2-'Indicator Date hidden'!L182)</f>
        <v>0</v>
      </c>
      <c r="L181" s="125">
        <f>IF('Indicator Date hidden'!M182="x","x",L$2-'Indicator Date hidden'!M182)</f>
        <v>0</v>
      </c>
      <c r="M181" s="125">
        <f>IF('Indicator Date hidden'!N182="x","x",M$2-'Indicator Date hidden'!N182)</f>
        <v>0</v>
      </c>
      <c r="N181" s="125">
        <f>IF('Indicator Date hidden'!O182="x","x",N$2-'Indicator Date hidden'!O182)</f>
        <v>0</v>
      </c>
      <c r="O181" s="125">
        <f>IF('Indicator Date hidden'!P182="x","x",O$2-'Indicator Date hidden'!P182)</f>
        <v>0</v>
      </c>
      <c r="P181" s="125">
        <f>IF('Indicator Date hidden'!Q182="x","x",P$2-'Indicator Date hidden'!Q182)</f>
        <v>0</v>
      </c>
      <c r="Q181" s="125">
        <f>IF('Indicator Date hidden'!R182="x","x",Q$2-'Indicator Date hidden'!R182)</f>
        <v>0</v>
      </c>
      <c r="R181" s="125">
        <f>IF('Indicator Date hidden'!S182="x","x",R$2-'Indicator Date hidden'!S182)</f>
        <v>0</v>
      </c>
      <c r="S181" s="125">
        <f>IF('Indicator Date hidden'!T182="x","x",S$2-'Indicator Date hidden'!T182)</f>
        <v>0</v>
      </c>
      <c r="T181" s="125">
        <f>IF('Indicator Date hidden'!U182="x","x",T$2-'Indicator Date hidden'!U182)</f>
        <v>0</v>
      </c>
      <c r="U181" s="125">
        <f>IF('Indicator Date hidden'!V182="x","x",U$2-'Indicator Date hidden'!V182)</f>
        <v>0</v>
      </c>
      <c r="V181" s="125">
        <f>IF('Indicator Date hidden'!W182="x","x",V$2-'Indicator Date hidden'!W182)</f>
        <v>0</v>
      </c>
      <c r="W181" s="125">
        <f>IF('Indicator Date hidden'!X182="x","x",W$2-'Indicator Date hidden'!X182)</f>
        <v>0</v>
      </c>
      <c r="X181" s="125">
        <f>IF('Indicator Date hidden'!Y182="x","x",X$2-'Indicator Date hidden'!Y182)</f>
        <v>0</v>
      </c>
      <c r="Y181" s="125">
        <f>IF('Indicator Date hidden'!Z182="x","x",Y$2-'Indicator Date hidden'!Z182)</f>
        <v>0</v>
      </c>
      <c r="Z181" s="125">
        <f>IF('Indicator Date hidden'!AA182="x","x",Z$2-'Indicator Date hidden'!AA182)</f>
        <v>0</v>
      </c>
      <c r="AA181" s="125">
        <f>IF('Indicator Date hidden'!AB182="x","x",AA$2-'Indicator Date hidden'!AB182)</f>
        <v>0</v>
      </c>
      <c r="AB181" s="125">
        <f>IF('Indicator Date hidden'!AC182="x","x",AB$2-'Indicator Date hidden'!AC182)</f>
        <v>0</v>
      </c>
      <c r="AC181" s="125">
        <f>IF('Indicator Date hidden'!AD182="x","x",AC$2-'Indicator Date hidden'!AD182)</f>
        <v>1</v>
      </c>
      <c r="AD181" s="125">
        <f>IF('Indicator Date hidden'!AE182="x","x",AD$2-'Indicator Date hidden'!AE182)</f>
        <v>0</v>
      </c>
      <c r="AE181" s="125">
        <f>IF('Indicator Date hidden'!AF182="x","x",AE$2-'Indicator Date hidden'!AF182)</f>
        <v>0</v>
      </c>
      <c r="AF181" s="125">
        <f>IF('Indicator Date hidden'!AG182="x","x",AF$2-'Indicator Date hidden'!AG182)</f>
        <v>0</v>
      </c>
      <c r="AG181" s="125">
        <f>IF('Indicator Date hidden'!AH182="x","x",AG$2-'Indicator Date hidden'!AH182)</f>
        <v>0</v>
      </c>
      <c r="AH181" s="125">
        <f>IF('Indicator Date hidden'!AI182="x","x",AH$2-'Indicator Date hidden'!AI182)</f>
        <v>0</v>
      </c>
      <c r="AI181" s="125">
        <f>IF('Indicator Date hidden'!AJ182="x","x",AI$2-'Indicator Date hidden'!AJ182)</f>
        <v>1</v>
      </c>
      <c r="AJ181" s="125">
        <f>IF('Indicator Date hidden'!AK182="x","x",AJ$2-'Indicator Date hidden'!AK182)</f>
        <v>1</v>
      </c>
      <c r="AK181" s="125">
        <f>IF('Indicator Date hidden'!AL182="x","x",AK$2-'Indicator Date hidden'!AL182)</f>
        <v>1</v>
      </c>
      <c r="AL181" s="125">
        <f>IF('Indicator Date hidden'!AM182="x","x",AL$2-'Indicator Date hidden'!AM182)</f>
        <v>2</v>
      </c>
      <c r="AM181" s="125">
        <f>IF('Indicator Date hidden'!AN182="x","x",AM$2-'Indicator Date hidden'!AN182)</f>
        <v>1</v>
      </c>
      <c r="AN181" s="125">
        <f>IF('Indicator Date hidden'!AO182="x","x",AN$2-'Indicator Date hidden'!AO182)</f>
        <v>1</v>
      </c>
      <c r="AO181" s="125">
        <f>IF('Indicator Date hidden'!AP182="x","x",AO$2-'Indicator Date hidden'!AP182)</f>
        <v>1</v>
      </c>
      <c r="AP181" s="125">
        <f>IF('Indicator Date hidden'!AQ182="x","x",AP$2-'Indicator Date hidden'!AQ182)</f>
        <v>1</v>
      </c>
      <c r="AQ181" s="125">
        <f>IF('Indicator Date hidden'!AR182="x","x",AQ$2-'Indicator Date hidden'!AR182)</f>
        <v>0</v>
      </c>
      <c r="AR181" s="125">
        <f>IF('Indicator Date hidden'!AS182="x","x",AR$2-'Indicator Date hidden'!AS182)</f>
        <v>3</v>
      </c>
      <c r="AS181" s="125">
        <f>IF('Indicator Date hidden'!AT182="x","x",AS$2-'Indicator Date hidden'!AT182)</f>
        <v>1</v>
      </c>
      <c r="AT181" s="125">
        <f>IF('Indicator Date hidden'!AU182="x","x",AT$2-'Indicator Date hidden'!AU182)</f>
        <v>0</v>
      </c>
      <c r="AU181" s="125">
        <f>IF('Indicator Date hidden'!AV182="x","x",AU$2-'Indicator Date hidden'!AV182)</f>
        <v>0</v>
      </c>
      <c r="AV181" s="125">
        <f>IF('Indicator Date hidden'!AW182="x","x",AV$2-'Indicator Date hidden'!AW182)</f>
        <v>0</v>
      </c>
      <c r="AW181" s="125">
        <f>IF('Indicator Date hidden'!AX182="x","x",AW$2-'Indicator Date hidden'!AX182)</f>
        <v>0</v>
      </c>
      <c r="AX181" s="125">
        <f>IF('Indicator Date hidden'!AY182="x","x",AX$2-'Indicator Date hidden'!AY182)</f>
        <v>0</v>
      </c>
      <c r="AY181" s="125">
        <f>IF('Indicator Date hidden'!AZ182="x","x",AY$2-'Indicator Date hidden'!AZ182)</f>
        <v>1</v>
      </c>
      <c r="AZ181" s="125">
        <f>IF('Indicator Date hidden'!BA182="x","x",AZ$2-'Indicator Date hidden'!BA182)</f>
        <v>1</v>
      </c>
      <c r="BA181" s="125">
        <f>IF('Indicator Date hidden'!BB182="x","x",BA$2-'Indicator Date hidden'!BB182)</f>
        <v>0</v>
      </c>
      <c r="BB181" s="125">
        <f>IF('Indicator Date hidden'!BC182="x","x",BB$2-'Indicator Date hidden'!BC182)</f>
        <v>0</v>
      </c>
      <c r="BC181" s="125">
        <f>IF('Indicator Date hidden'!BD182="x","x",BC$2-'Indicator Date hidden'!BD182)</f>
        <v>0</v>
      </c>
      <c r="BD181" s="125">
        <f>IF('Indicator Date hidden'!BE182="x","x",BD$2-'Indicator Date hidden'!BE182)</f>
        <v>2</v>
      </c>
      <c r="BE181" s="125">
        <f>IF('Indicator Date hidden'!BF182="x","x",BE$2-'Indicator Date hidden'!BF182)</f>
        <v>1</v>
      </c>
      <c r="BF181" s="125">
        <f>IF('Indicator Date hidden'!BG182="x","x",BF$2-'Indicator Date hidden'!BG182)</f>
        <v>0</v>
      </c>
      <c r="BG181" s="125">
        <f>IF('Indicator Date hidden'!BH182="x","x",BG$2-'Indicator Date hidden'!BH182)</f>
        <v>0</v>
      </c>
      <c r="BH181" s="125">
        <f>IF('Indicator Date hidden'!BI182="x","x",BH$2-'Indicator Date hidden'!BI182)</f>
        <v>0</v>
      </c>
      <c r="BI181" s="125" t="str">
        <f>IF('Indicator Date hidden'!BJ182="x","x",BI$2-'Indicator Date hidden'!BJ182)</f>
        <v>x</v>
      </c>
      <c r="BJ181" s="125">
        <f>IF('Indicator Date hidden'!BK182="x","x",BJ$2-'Indicator Date hidden'!BK182)</f>
        <v>1</v>
      </c>
      <c r="BK181" s="125">
        <f>IF('Indicator Date hidden'!BL182="x","x",BK$2-'Indicator Date hidden'!BL182)</f>
        <v>1</v>
      </c>
      <c r="BL181" s="125">
        <f>IF('Indicator Date hidden'!BM182="x","x",BL$2-'Indicator Date hidden'!BM182)</f>
        <v>0</v>
      </c>
      <c r="BM181" s="125">
        <f>IF('Indicator Date hidden'!BN182="x","x",BM$2-'Indicator Date hidden'!BN182)</f>
        <v>3</v>
      </c>
      <c r="BN181" s="125">
        <f>IF('Indicator Date hidden'!BO182="x","x",BN$2-'Indicator Date hidden'!BO182)</f>
        <v>2</v>
      </c>
      <c r="BO181" s="125">
        <f>IF('Indicator Date hidden'!BP182="x","x",BO$2-'Indicator Date hidden'!BP182)</f>
        <v>1</v>
      </c>
      <c r="BP181" s="125">
        <f>IF('Indicator Date hidden'!BQ182="x","x",BP$2-'Indicator Date hidden'!BQ182)</f>
        <v>0</v>
      </c>
      <c r="BQ181" s="125">
        <f>IF('Indicator Date hidden'!BR182="x","x",BQ$2-'Indicator Date hidden'!BR182)</f>
        <v>0</v>
      </c>
      <c r="BR181" s="125">
        <f>IF('Indicator Date hidden'!BS182="x","x",BR$2-'Indicator Date hidden'!BS182)</f>
        <v>0</v>
      </c>
      <c r="BS181" s="125">
        <f>IF('Indicator Date hidden'!BT182="x","x",BS$2-'Indicator Date hidden'!BT182)</f>
        <v>3</v>
      </c>
      <c r="BT181" s="125">
        <f>IF('Indicator Date hidden'!BU182="x","x",BT$2-'Indicator Date hidden'!BU182)</f>
        <v>0</v>
      </c>
      <c r="BU181" s="125" t="str">
        <f>IF('Indicator Date hidden'!BV182="x","x",BU$2-'Indicator Date hidden'!BV182)</f>
        <v>x</v>
      </c>
      <c r="BV181" s="125">
        <f>IF('Indicator Date hidden'!BW182="x","x",BV$2-'Indicator Date hidden'!BW182)</f>
        <v>0</v>
      </c>
      <c r="BW181" s="125">
        <f>IF('Indicator Date hidden'!BX182="x","x",BW$2-'Indicator Date hidden'!BX182)</f>
        <v>0</v>
      </c>
      <c r="BX181" s="125">
        <f>IF('Indicator Date hidden'!BY182="x","x",BX$2-'Indicator Date hidden'!BY182)</f>
        <v>2</v>
      </c>
      <c r="BY181" s="3">
        <f t="shared" si="25"/>
        <v>32</v>
      </c>
      <c r="BZ181" s="126">
        <f t="shared" si="26"/>
        <v>0.43835616438356162</v>
      </c>
      <c r="CA181" s="3">
        <f t="shared" si="27"/>
        <v>22</v>
      </c>
      <c r="CB181" s="126">
        <f t="shared" si="28"/>
        <v>0.77612139584741346</v>
      </c>
      <c r="CC181" s="129">
        <f t="shared" si="29"/>
        <v>0</v>
      </c>
    </row>
    <row r="182" spans="1:81" x14ac:dyDescent="0.3">
      <c r="A182" t="s">
        <v>336</v>
      </c>
      <c r="B182" s="125">
        <f>IF('Indicator Date hidden'!C183="x","x",B$2-'Indicator Date hidden'!C183)</f>
        <v>0</v>
      </c>
      <c r="C182" s="125">
        <f>IF('Indicator Date hidden'!D183="x","x",C$2-'Indicator Date hidden'!D183)</f>
        <v>0</v>
      </c>
      <c r="D182" s="125">
        <f>IF('Indicator Date hidden'!E183="x","x",D$2-'Indicator Date hidden'!E183)</f>
        <v>0</v>
      </c>
      <c r="E182" s="125">
        <f>IF('Indicator Date hidden'!F183="x","x",E$2-'Indicator Date hidden'!F183)</f>
        <v>0</v>
      </c>
      <c r="F182" s="125">
        <f>IF('Indicator Date hidden'!G183="x","x",F$2-'Indicator Date hidden'!G183)</f>
        <v>0</v>
      </c>
      <c r="G182" s="125">
        <f>IF('Indicator Date hidden'!H183="x","x",G$2-'Indicator Date hidden'!H183)</f>
        <v>0</v>
      </c>
      <c r="H182" s="125">
        <f>IF('Indicator Date hidden'!I183="x","x",H$2-'Indicator Date hidden'!I183)</f>
        <v>0</v>
      </c>
      <c r="I182" s="125">
        <f>IF('Indicator Date hidden'!J183="x","x",I$2-'Indicator Date hidden'!J183)</f>
        <v>0</v>
      </c>
      <c r="J182" s="125">
        <f>IF('Indicator Date hidden'!K183="x","x",J$2-'Indicator Date hidden'!K183)</f>
        <v>0</v>
      </c>
      <c r="K182" s="125">
        <f>IF('Indicator Date hidden'!L183="x","x",K$2-'Indicator Date hidden'!L183)</f>
        <v>0</v>
      </c>
      <c r="L182" s="125">
        <f>IF('Indicator Date hidden'!M183="x","x",L$2-'Indicator Date hidden'!M183)</f>
        <v>0</v>
      </c>
      <c r="M182" s="125">
        <f>IF('Indicator Date hidden'!N183="x","x",M$2-'Indicator Date hidden'!N183)</f>
        <v>0</v>
      </c>
      <c r="N182" s="125">
        <f>IF('Indicator Date hidden'!O183="x","x",N$2-'Indicator Date hidden'!O183)</f>
        <v>0</v>
      </c>
      <c r="O182" s="125">
        <f>IF('Indicator Date hidden'!P183="x","x",O$2-'Indicator Date hidden'!P183)</f>
        <v>0</v>
      </c>
      <c r="P182" s="125">
        <f>IF('Indicator Date hidden'!Q183="x","x",P$2-'Indicator Date hidden'!Q183)</f>
        <v>0</v>
      </c>
      <c r="Q182" s="125">
        <f>IF('Indicator Date hidden'!R183="x","x",Q$2-'Indicator Date hidden'!R183)</f>
        <v>0</v>
      </c>
      <c r="R182" s="125">
        <f>IF('Indicator Date hidden'!S183="x","x",R$2-'Indicator Date hidden'!S183)</f>
        <v>0</v>
      </c>
      <c r="S182" s="125">
        <f>IF('Indicator Date hidden'!T183="x","x",S$2-'Indicator Date hidden'!T183)</f>
        <v>0</v>
      </c>
      <c r="T182" s="125">
        <f>IF('Indicator Date hidden'!U183="x","x",T$2-'Indicator Date hidden'!U183)</f>
        <v>0</v>
      </c>
      <c r="U182" s="125">
        <f>IF('Indicator Date hidden'!V183="x","x",U$2-'Indicator Date hidden'!V183)</f>
        <v>0</v>
      </c>
      <c r="V182" s="125">
        <f>IF('Indicator Date hidden'!W183="x","x",V$2-'Indicator Date hidden'!W183)</f>
        <v>0</v>
      </c>
      <c r="W182" s="125">
        <f>IF('Indicator Date hidden'!X183="x","x",W$2-'Indicator Date hidden'!X183)</f>
        <v>0</v>
      </c>
      <c r="X182" s="125">
        <f>IF('Indicator Date hidden'!Y183="x","x",X$2-'Indicator Date hidden'!Y183)</f>
        <v>0</v>
      </c>
      <c r="Y182" s="125">
        <f>IF('Indicator Date hidden'!Z183="x","x",Y$2-'Indicator Date hidden'!Z183)</f>
        <v>0</v>
      </c>
      <c r="Z182" s="125">
        <f>IF('Indicator Date hidden'!AA183="x","x",Z$2-'Indicator Date hidden'!AA183)</f>
        <v>9</v>
      </c>
      <c r="AA182" s="125">
        <f>IF('Indicator Date hidden'!AB183="x","x",AA$2-'Indicator Date hidden'!AB183)</f>
        <v>0</v>
      </c>
      <c r="AB182" s="125" t="str">
        <f>IF('Indicator Date hidden'!AC183="x","x",AB$2-'Indicator Date hidden'!AC183)</f>
        <v>x</v>
      </c>
      <c r="AC182" s="125">
        <f>IF('Indicator Date hidden'!AD183="x","x",AC$2-'Indicator Date hidden'!AD183)</f>
        <v>0</v>
      </c>
      <c r="AD182" s="125">
        <f>IF('Indicator Date hidden'!AE183="x","x",AD$2-'Indicator Date hidden'!AE183)</f>
        <v>0</v>
      </c>
      <c r="AE182" s="125">
        <f>IF('Indicator Date hidden'!AF183="x","x",AE$2-'Indicator Date hidden'!AF183)</f>
        <v>0</v>
      </c>
      <c r="AF182" s="125">
        <f>IF('Indicator Date hidden'!AG183="x","x",AF$2-'Indicator Date hidden'!AG183)</f>
        <v>0</v>
      </c>
      <c r="AG182" s="125">
        <f>IF('Indicator Date hidden'!AH183="x","x",AG$2-'Indicator Date hidden'!AH183)</f>
        <v>0</v>
      </c>
      <c r="AH182" s="125">
        <f>IF('Indicator Date hidden'!AI183="x","x",AH$2-'Indicator Date hidden'!AI183)</f>
        <v>0</v>
      </c>
      <c r="AI182" s="125">
        <f>IF('Indicator Date hidden'!AJ183="x","x",AI$2-'Indicator Date hidden'!AJ183)</f>
        <v>1</v>
      </c>
      <c r="AJ182" s="125">
        <f>IF('Indicator Date hidden'!AK183="x","x",AJ$2-'Indicator Date hidden'!AK183)</f>
        <v>1</v>
      </c>
      <c r="AK182" s="125">
        <f>IF('Indicator Date hidden'!AL183="x","x",AK$2-'Indicator Date hidden'!AL183)</f>
        <v>1</v>
      </c>
      <c r="AL182" s="125">
        <f>IF('Indicator Date hidden'!AM183="x","x",AL$2-'Indicator Date hidden'!AM183)</f>
        <v>6</v>
      </c>
      <c r="AM182" s="125">
        <f>IF('Indicator Date hidden'!AN183="x","x",AM$2-'Indicator Date hidden'!AN183)</f>
        <v>1</v>
      </c>
      <c r="AN182" s="125">
        <f>IF('Indicator Date hidden'!AO183="x","x",AN$2-'Indicator Date hidden'!AO183)</f>
        <v>1</v>
      </c>
      <c r="AO182" s="125">
        <f>IF('Indicator Date hidden'!AP183="x","x",AO$2-'Indicator Date hidden'!AP183)</f>
        <v>1</v>
      </c>
      <c r="AP182" s="125">
        <f>IF('Indicator Date hidden'!AQ183="x","x",AP$2-'Indicator Date hidden'!AQ183)</f>
        <v>1</v>
      </c>
      <c r="AQ182" s="125">
        <f>IF('Indicator Date hidden'!AR183="x","x",AQ$2-'Indicator Date hidden'!AR183)</f>
        <v>0</v>
      </c>
      <c r="AR182" s="125">
        <f>IF('Indicator Date hidden'!AS183="x","x",AR$2-'Indicator Date hidden'!AS183)</f>
        <v>3</v>
      </c>
      <c r="AS182" s="125" t="str">
        <f>IF('Indicator Date hidden'!AT183="x","x",AS$2-'Indicator Date hidden'!AT183)</f>
        <v>x</v>
      </c>
      <c r="AT182" s="125">
        <f>IF('Indicator Date hidden'!AU183="x","x",AT$2-'Indicator Date hidden'!AU183)</f>
        <v>0</v>
      </c>
      <c r="AU182" s="125">
        <f>IF('Indicator Date hidden'!AV183="x","x",AU$2-'Indicator Date hidden'!AV183)</f>
        <v>0</v>
      </c>
      <c r="AV182" s="125">
        <f>IF('Indicator Date hidden'!AW183="x","x",AV$2-'Indicator Date hidden'!AW183)</f>
        <v>0</v>
      </c>
      <c r="AW182" s="125" t="str">
        <f>IF('Indicator Date hidden'!AX183="x","x",AW$2-'Indicator Date hidden'!AX183)</f>
        <v>x</v>
      </c>
      <c r="AX182" s="125">
        <f>IF('Indicator Date hidden'!AY183="x","x",AX$2-'Indicator Date hidden'!AY183)</f>
        <v>0</v>
      </c>
      <c r="AY182" s="125">
        <f>IF('Indicator Date hidden'!AZ183="x","x",AY$2-'Indicator Date hidden'!AZ183)</f>
        <v>1</v>
      </c>
      <c r="AZ182" s="125">
        <f>IF('Indicator Date hidden'!BA183="x","x",AZ$2-'Indicator Date hidden'!BA183)</f>
        <v>1</v>
      </c>
      <c r="BA182" s="125">
        <f>IF('Indicator Date hidden'!BB183="x","x",BA$2-'Indicator Date hidden'!BB183)</f>
        <v>0</v>
      </c>
      <c r="BB182" s="125">
        <f>IF('Indicator Date hidden'!BC183="x","x",BB$2-'Indicator Date hidden'!BC183)</f>
        <v>0</v>
      </c>
      <c r="BC182" s="125">
        <f>IF('Indicator Date hidden'!BD183="x","x",BC$2-'Indicator Date hidden'!BD183)</f>
        <v>0</v>
      </c>
      <c r="BD182" s="125">
        <f>IF('Indicator Date hidden'!BE183="x","x",BD$2-'Indicator Date hidden'!BE183)</f>
        <v>2</v>
      </c>
      <c r="BE182" s="125">
        <f>IF('Indicator Date hidden'!BF183="x","x",BE$2-'Indicator Date hidden'!BF183)</f>
        <v>2</v>
      </c>
      <c r="BF182" s="125">
        <f>IF('Indicator Date hidden'!BG183="x","x",BF$2-'Indicator Date hidden'!BG183)</f>
        <v>0</v>
      </c>
      <c r="BG182" s="125">
        <f>IF('Indicator Date hidden'!BH183="x","x",BG$2-'Indicator Date hidden'!BH183)</f>
        <v>0</v>
      </c>
      <c r="BH182" s="125">
        <f>IF('Indicator Date hidden'!BI183="x","x",BH$2-'Indicator Date hidden'!BI183)</f>
        <v>0</v>
      </c>
      <c r="BI182" s="125" t="str">
        <f>IF('Indicator Date hidden'!BJ183="x","x",BI$2-'Indicator Date hidden'!BJ183)</f>
        <v>x</v>
      </c>
      <c r="BJ182" s="125">
        <f>IF('Indicator Date hidden'!BK183="x","x",BJ$2-'Indicator Date hidden'!BK183)</f>
        <v>1</v>
      </c>
      <c r="BK182" s="125">
        <f>IF('Indicator Date hidden'!BL183="x","x",BK$2-'Indicator Date hidden'!BL183)</f>
        <v>1</v>
      </c>
      <c r="BL182" s="125">
        <f>IF('Indicator Date hidden'!BM183="x","x",BL$2-'Indicator Date hidden'!BM183)</f>
        <v>0</v>
      </c>
      <c r="BM182" s="125">
        <f>IF('Indicator Date hidden'!BN183="x","x",BM$2-'Indicator Date hidden'!BN183)</f>
        <v>3</v>
      </c>
      <c r="BN182" s="125">
        <f>IF('Indicator Date hidden'!BO183="x","x",BN$2-'Indicator Date hidden'!BO183)</f>
        <v>2</v>
      </c>
      <c r="BO182" s="125">
        <f>IF('Indicator Date hidden'!BP183="x","x",BO$2-'Indicator Date hidden'!BP183)</f>
        <v>1</v>
      </c>
      <c r="BP182" s="125">
        <f>IF('Indicator Date hidden'!BQ183="x","x",BP$2-'Indicator Date hidden'!BQ183)</f>
        <v>0</v>
      </c>
      <c r="BQ182" s="125">
        <f>IF('Indicator Date hidden'!BR183="x","x",BQ$2-'Indicator Date hidden'!BR183)</f>
        <v>0</v>
      </c>
      <c r="BR182" s="125">
        <f>IF('Indicator Date hidden'!BS183="x","x",BR$2-'Indicator Date hidden'!BS183)</f>
        <v>0</v>
      </c>
      <c r="BS182" s="125">
        <f>IF('Indicator Date hidden'!BT183="x","x",BS$2-'Indicator Date hidden'!BT183)</f>
        <v>4</v>
      </c>
      <c r="BT182" s="125">
        <f>IF('Indicator Date hidden'!BU183="x","x",BT$2-'Indicator Date hidden'!BU183)</f>
        <v>0</v>
      </c>
      <c r="BU182" s="125">
        <f>IF('Indicator Date hidden'!BV183="x","x",BU$2-'Indicator Date hidden'!BV183)</f>
        <v>0</v>
      </c>
      <c r="BV182" s="125" t="str">
        <f>IF('Indicator Date hidden'!BW183="x","x",BV$2-'Indicator Date hidden'!BW183)</f>
        <v>x</v>
      </c>
      <c r="BW182" s="125">
        <f>IF('Indicator Date hidden'!BX183="x","x",BW$2-'Indicator Date hidden'!BX183)</f>
        <v>0</v>
      </c>
      <c r="BX182" s="125">
        <f>IF('Indicator Date hidden'!BY183="x","x",BX$2-'Indicator Date hidden'!BY183)</f>
        <v>2</v>
      </c>
      <c r="BY182" s="3">
        <f t="shared" si="25"/>
        <v>45</v>
      </c>
      <c r="BZ182" s="126">
        <f t="shared" si="26"/>
        <v>0.6428571428571429</v>
      </c>
      <c r="CA182" s="3">
        <f t="shared" si="27"/>
        <v>21</v>
      </c>
      <c r="CB182" s="126">
        <f t="shared" si="28"/>
        <v>1.4641986036806647</v>
      </c>
      <c r="CC182" s="129">
        <f t="shared" si="29"/>
        <v>0</v>
      </c>
    </row>
    <row r="183" spans="1:81" x14ac:dyDescent="0.3">
      <c r="A183" t="s">
        <v>338</v>
      </c>
      <c r="B183" s="125">
        <f>IF('Indicator Date hidden'!C184="x","x",B$2-'Indicator Date hidden'!C184)</f>
        <v>0</v>
      </c>
      <c r="C183" s="125">
        <f>IF('Indicator Date hidden'!D184="x","x",C$2-'Indicator Date hidden'!D184)</f>
        <v>0</v>
      </c>
      <c r="D183" s="125">
        <f>IF('Indicator Date hidden'!E184="x","x",D$2-'Indicator Date hidden'!E184)</f>
        <v>0</v>
      </c>
      <c r="E183" s="125">
        <f>IF('Indicator Date hidden'!F184="x","x",E$2-'Indicator Date hidden'!F184)</f>
        <v>0</v>
      </c>
      <c r="F183" s="125">
        <f>IF('Indicator Date hidden'!G184="x","x",F$2-'Indicator Date hidden'!G184)</f>
        <v>0</v>
      </c>
      <c r="G183" s="125">
        <f>IF('Indicator Date hidden'!H184="x","x",G$2-'Indicator Date hidden'!H184)</f>
        <v>0</v>
      </c>
      <c r="H183" s="125">
        <f>IF('Indicator Date hidden'!I184="x","x",H$2-'Indicator Date hidden'!I184)</f>
        <v>0</v>
      </c>
      <c r="I183" s="125">
        <f>IF('Indicator Date hidden'!J184="x","x",I$2-'Indicator Date hidden'!J184)</f>
        <v>0</v>
      </c>
      <c r="J183" s="125">
        <f>IF('Indicator Date hidden'!K184="x","x",J$2-'Indicator Date hidden'!K184)</f>
        <v>0</v>
      </c>
      <c r="K183" s="125">
        <f>IF('Indicator Date hidden'!L184="x","x",K$2-'Indicator Date hidden'!L184)</f>
        <v>0</v>
      </c>
      <c r="L183" s="125">
        <f>IF('Indicator Date hidden'!M184="x","x",L$2-'Indicator Date hidden'!M184)</f>
        <v>0</v>
      </c>
      <c r="M183" s="125">
        <f>IF('Indicator Date hidden'!N184="x","x",M$2-'Indicator Date hidden'!N184)</f>
        <v>0</v>
      </c>
      <c r="N183" s="125">
        <f>IF('Indicator Date hidden'!O184="x","x",N$2-'Indicator Date hidden'!O184)</f>
        <v>0</v>
      </c>
      <c r="O183" s="125">
        <f>IF('Indicator Date hidden'!P184="x","x",O$2-'Indicator Date hidden'!P184)</f>
        <v>0</v>
      </c>
      <c r="P183" s="125">
        <f>IF('Indicator Date hidden'!Q184="x","x",P$2-'Indicator Date hidden'!Q184)</f>
        <v>0</v>
      </c>
      <c r="Q183" s="125">
        <f>IF('Indicator Date hidden'!R184="x","x",Q$2-'Indicator Date hidden'!R184)</f>
        <v>0</v>
      </c>
      <c r="R183" s="125">
        <f>IF('Indicator Date hidden'!S184="x","x",R$2-'Indicator Date hidden'!S184)</f>
        <v>0</v>
      </c>
      <c r="S183" s="125">
        <f>IF('Indicator Date hidden'!T184="x","x",S$2-'Indicator Date hidden'!T184)</f>
        <v>0</v>
      </c>
      <c r="T183" s="125">
        <f>IF('Indicator Date hidden'!U184="x","x",T$2-'Indicator Date hidden'!U184)</f>
        <v>0</v>
      </c>
      <c r="U183" s="125">
        <f>IF('Indicator Date hidden'!V184="x","x",U$2-'Indicator Date hidden'!V184)</f>
        <v>0</v>
      </c>
      <c r="V183" s="125">
        <f>IF('Indicator Date hidden'!W184="x","x",V$2-'Indicator Date hidden'!W184)</f>
        <v>0</v>
      </c>
      <c r="W183" s="125">
        <f>IF('Indicator Date hidden'!X184="x","x",W$2-'Indicator Date hidden'!X184)</f>
        <v>0</v>
      </c>
      <c r="X183" s="125">
        <f>IF('Indicator Date hidden'!Y184="x","x",X$2-'Indicator Date hidden'!Y184)</f>
        <v>0</v>
      </c>
      <c r="Y183" s="125">
        <f>IF('Indicator Date hidden'!Z184="x","x",Y$2-'Indicator Date hidden'!Z184)</f>
        <v>0</v>
      </c>
      <c r="Z183" s="125" t="str">
        <f>IF('Indicator Date hidden'!AA184="x","x",Z$2-'Indicator Date hidden'!AA184)</f>
        <v>x</v>
      </c>
      <c r="AA183" s="125">
        <f>IF('Indicator Date hidden'!AB184="x","x",AA$2-'Indicator Date hidden'!AB184)</f>
        <v>0</v>
      </c>
      <c r="AB183" s="125" t="str">
        <f>IF('Indicator Date hidden'!AC184="x","x",AB$2-'Indicator Date hidden'!AC184)</f>
        <v>x</v>
      </c>
      <c r="AC183" s="125">
        <f>IF('Indicator Date hidden'!AD184="x","x",AC$2-'Indicator Date hidden'!AD184)</f>
        <v>0</v>
      </c>
      <c r="AD183" s="125">
        <f>IF('Indicator Date hidden'!AE184="x","x",AD$2-'Indicator Date hidden'!AE184)</f>
        <v>0</v>
      </c>
      <c r="AE183" s="125" t="str">
        <f>IF('Indicator Date hidden'!AF184="x","x",AE$2-'Indicator Date hidden'!AF184)</f>
        <v>x</v>
      </c>
      <c r="AF183" s="125">
        <f>IF('Indicator Date hidden'!AG184="x","x",AF$2-'Indicator Date hidden'!AG184)</f>
        <v>0</v>
      </c>
      <c r="AG183" s="125">
        <f>IF('Indicator Date hidden'!AH184="x","x",AG$2-'Indicator Date hidden'!AH184)</f>
        <v>0</v>
      </c>
      <c r="AH183" s="125">
        <f>IF('Indicator Date hidden'!AI184="x","x",AH$2-'Indicator Date hidden'!AI184)</f>
        <v>0</v>
      </c>
      <c r="AI183" s="125">
        <f>IF('Indicator Date hidden'!AJ184="x","x",AI$2-'Indicator Date hidden'!AJ184)</f>
        <v>1</v>
      </c>
      <c r="AJ183" s="125">
        <f>IF('Indicator Date hidden'!AK184="x","x",AJ$2-'Indicator Date hidden'!AK184)</f>
        <v>1</v>
      </c>
      <c r="AK183" s="125">
        <f>IF('Indicator Date hidden'!AL184="x","x",AK$2-'Indicator Date hidden'!AL184)</f>
        <v>1</v>
      </c>
      <c r="AL183" s="125" t="str">
        <f>IF('Indicator Date hidden'!AM184="x","x",AL$2-'Indicator Date hidden'!AM184)</f>
        <v>x</v>
      </c>
      <c r="AM183" s="125">
        <f>IF('Indicator Date hidden'!AN184="x","x",AM$2-'Indicator Date hidden'!AN184)</f>
        <v>1</v>
      </c>
      <c r="AN183" s="125">
        <f>IF('Indicator Date hidden'!AO184="x","x",AN$2-'Indicator Date hidden'!AO184)</f>
        <v>1</v>
      </c>
      <c r="AO183" s="125">
        <f>IF('Indicator Date hidden'!AP184="x","x",AO$2-'Indicator Date hidden'!AP184)</f>
        <v>1</v>
      </c>
      <c r="AP183" s="125" t="str">
        <f>IF('Indicator Date hidden'!AQ184="x","x",AP$2-'Indicator Date hidden'!AQ184)</f>
        <v>x</v>
      </c>
      <c r="AQ183" s="125" t="str">
        <f>IF('Indicator Date hidden'!AR184="x","x",AQ$2-'Indicator Date hidden'!AR184)</f>
        <v>x</v>
      </c>
      <c r="AR183" s="125">
        <f>IF('Indicator Date hidden'!AS184="x","x",AR$2-'Indicator Date hidden'!AS184)</f>
        <v>3</v>
      </c>
      <c r="AS183" s="125" t="str">
        <f>IF('Indicator Date hidden'!AT184="x","x",AS$2-'Indicator Date hidden'!AT184)</f>
        <v>x</v>
      </c>
      <c r="AT183" s="125">
        <f>IF('Indicator Date hidden'!AU184="x","x",AT$2-'Indicator Date hidden'!AU184)</f>
        <v>0</v>
      </c>
      <c r="AU183" s="125" t="str">
        <f>IF('Indicator Date hidden'!AV184="x","x",AU$2-'Indicator Date hidden'!AV184)</f>
        <v>x</v>
      </c>
      <c r="AV183" s="125" t="str">
        <f>IF('Indicator Date hidden'!AW184="x","x",AV$2-'Indicator Date hidden'!AW184)</f>
        <v>x</v>
      </c>
      <c r="AW183" s="125">
        <f>IF('Indicator Date hidden'!AX184="x","x",AW$2-'Indicator Date hidden'!AX184)</f>
        <v>0</v>
      </c>
      <c r="AX183" s="125">
        <f>IF('Indicator Date hidden'!AY184="x","x",AX$2-'Indicator Date hidden'!AY184)</f>
        <v>0</v>
      </c>
      <c r="AY183" s="125">
        <f>IF('Indicator Date hidden'!AZ184="x","x",AY$2-'Indicator Date hidden'!AZ184)</f>
        <v>1</v>
      </c>
      <c r="AZ183" s="125" t="str">
        <f>IF('Indicator Date hidden'!BA184="x","x",AZ$2-'Indicator Date hidden'!BA184)</f>
        <v>x</v>
      </c>
      <c r="BA183" s="125">
        <f>IF('Indicator Date hidden'!BB184="x","x",BA$2-'Indicator Date hidden'!BB184)</f>
        <v>0</v>
      </c>
      <c r="BB183" s="125">
        <f>IF('Indicator Date hidden'!BC184="x","x",BB$2-'Indicator Date hidden'!BC184)</f>
        <v>0</v>
      </c>
      <c r="BC183" s="125">
        <f>IF('Indicator Date hidden'!BD184="x","x",BC$2-'Indicator Date hidden'!BD184)</f>
        <v>0</v>
      </c>
      <c r="BD183" s="125" t="str">
        <f>IF('Indicator Date hidden'!BE184="x","x",BD$2-'Indicator Date hidden'!BE184)</f>
        <v>x</v>
      </c>
      <c r="BE183" s="125">
        <f>IF('Indicator Date hidden'!BF184="x","x",BE$2-'Indicator Date hidden'!BF184)</f>
        <v>2</v>
      </c>
      <c r="BF183" s="125">
        <f>IF('Indicator Date hidden'!BG184="x","x",BF$2-'Indicator Date hidden'!BG184)</f>
        <v>0</v>
      </c>
      <c r="BG183" s="125">
        <f>IF('Indicator Date hidden'!BH184="x","x",BG$2-'Indicator Date hidden'!BH184)</f>
        <v>0</v>
      </c>
      <c r="BH183" s="125">
        <f>IF('Indicator Date hidden'!BI184="x","x",BH$2-'Indicator Date hidden'!BI184)</f>
        <v>0</v>
      </c>
      <c r="BI183" s="125">
        <f>IF('Indicator Date hidden'!BJ184="x","x",BI$2-'Indicator Date hidden'!BJ184)</f>
        <v>0</v>
      </c>
      <c r="BJ183" s="125">
        <f>IF('Indicator Date hidden'!BK184="x","x",BJ$2-'Indicator Date hidden'!BK184)</f>
        <v>1</v>
      </c>
      <c r="BK183" s="125">
        <f>IF('Indicator Date hidden'!BL184="x","x",BK$2-'Indicator Date hidden'!BL184)</f>
        <v>1</v>
      </c>
      <c r="BL183" s="125">
        <f>IF('Indicator Date hidden'!BM184="x","x",BL$2-'Indicator Date hidden'!BM184)</f>
        <v>0</v>
      </c>
      <c r="BM183" s="125">
        <f>IF('Indicator Date hidden'!BN184="x","x",BM$2-'Indicator Date hidden'!BN184)</f>
        <v>3</v>
      </c>
      <c r="BN183" s="125">
        <f>IF('Indicator Date hidden'!BO184="x","x",BN$2-'Indicator Date hidden'!BO184)</f>
        <v>2</v>
      </c>
      <c r="BO183" s="125">
        <f>IF('Indicator Date hidden'!BP184="x","x",BO$2-'Indicator Date hidden'!BP184)</f>
        <v>1</v>
      </c>
      <c r="BP183" s="125">
        <f>IF('Indicator Date hidden'!BQ184="x","x",BP$2-'Indicator Date hidden'!BQ184)</f>
        <v>0</v>
      </c>
      <c r="BQ183" s="125">
        <f>IF('Indicator Date hidden'!BR184="x","x",BQ$2-'Indicator Date hidden'!BR184)</f>
        <v>0</v>
      </c>
      <c r="BR183" s="125">
        <f>IF('Indicator Date hidden'!BS184="x","x",BR$2-'Indicator Date hidden'!BS184)</f>
        <v>0</v>
      </c>
      <c r="BS183" s="125">
        <f>IF('Indicator Date hidden'!BT184="x","x",BS$2-'Indicator Date hidden'!BT184)</f>
        <v>2</v>
      </c>
      <c r="BT183" s="125">
        <f>IF('Indicator Date hidden'!BU184="x","x",BT$2-'Indicator Date hidden'!BU184)</f>
        <v>0</v>
      </c>
      <c r="BU183" s="125">
        <f>IF('Indicator Date hidden'!BV184="x","x",BU$2-'Indicator Date hidden'!BV184)</f>
        <v>0</v>
      </c>
      <c r="BV183" s="125">
        <f>IF('Indicator Date hidden'!BW184="x","x",BV$2-'Indicator Date hidden'!BW184)</f>
        <v>0</v>
      </c>
      <c r="BW183" s="125">
        <f>IF('Indicator Date hidden'!BX184="x","x",BW$2-'Indicator Date hidden'!BX184)</f>
        <v>0</v>
      </c>
      <c r="BX183" s="125">
        <f>IF('Indicator Date hidden'!BY184="x","x",BX$2-'Indicator Date hidden'!BY184)</f>
        <v>2</v>
      </c>
      <c r="BY183" s="3">
        <f t="shared" si="25"/>
        <v>24</v>
      </c>
      <c r="BZ183" s="126">
        <f t="shared" si="26"/>
        <v>0.375</v>
      </c>
      <c r="CA183" s="3">
        <f t="shared" si="27"/>
        <v>16</v>
      </c>
      <c r="CB183" s="126">
        <f t="shared" si="28"/>
        <v>0.73950997288745202</v>
      </c>
      <c r="CC183" s="129">
        <f t="shared" si="29"/>
        <v>0</v>
      </c>
    </row>
    <row r="184" spans="1:81" x14ac:dyDescent="0.3">
      <c r="A184" t="s">
        <v>340</v>
      </c>
      <c r="B184" s="125">
        <f>IF('Indicator Date hidden'!C185="x","x",B$2-'Indicator Date hidden'!C185)</f>
        <v>0</v>
      </c>
      <c r="C184" s="125">
        <f>IF('Indicator Date hidden'!D185="x","x",C$2-'Indicator Date hidden'!D185)</f>
        <v>0</v>
      </c>
      <c r="D184" s="125">
        <f>IF('Indicator Date hidden'!E185="x","x",D$2-'Indicator Date hidden'!E185)</f>
        <v>0</v>
      </c>
      <c r="E184" s="125">
        <f>IF('Indicator Date hidden'!F185="x","x",E$2-'Indicator Date hidden'!F185)</f>
        <v>0</v>
      </c>
      <c r="F184" s="125">
        <f>IF('Indicator Date hidden'!G185="x","x",F$2-'Indicator Date hidden'!G185)</f>
        <v>0</v>
      </c>
      <c r="G184" s="125">
        <f>IF('Indicator Date hidden'!H185="x","x",G$2-'Indicator Date hidden'!H185)</f>
        <v>0</v>
      </c>
      <c r="H184" s="125">
        <f>IF('Indicator Date hidden'!I185="x","x",H$2-'Indicator Date hidden'!I185)</f>
        <v>0</v>
      </c>
      <c r="I184" s="125">
        <f>IF('Indicator Date hidden'!J185="x","x",I$2-'Indicator Date hidden'!J185)</f>
        <v>0</v>
      </c>
      <c r="J184" s="125">
        <f>IF('Indicator Date hidden'!K185="x","x",J$2-'Indicator Date hidden'!K185)</f>
        <v>0</v>
      </c>
      <c r="K184" s="125">
        <f>IF('Indicator Date hidden'!L185="x","x",K$2-'Indicator Date hidden'!L185)</f>
        <v>0</v>
      </c>
      <c r="L184" s="125">
        <f>IF('Indicator Date hidden'!M185="x","x",L$2-'Indicator Date hidden'!M185)</f>
        <v>0</v>
      </c>
      <c r="M184" s="125">
        <f>IF('Indicator Date hidden'!N185="x","x",M$2-'Indicator Date hidden'!N185)</f>
        <v>0</v>
      </c>
      <c r="N184" s="125">
        <f>IF('Indicator Date hidden'!O185="x","x",N$2-'Indicator Date hidden'!O185)</f>
        <v>0</v>
      </c>
      <c r="O184" s="125">
        <f>IF('Indicator Date hidden'!P185="x","x",O$2-'Indicator Date hidden'!P185)</f>
        <v>0</v>
      </c>
      <c r="P184" s="125">
        <f>IF('Indicator Date hidden'!Q185="x","x",P$2-'Indicator Date hidden'!Q185)</f>
        <v>0</v>
      </c>
      <c r="Q184" s="125">
        <f>IF('Indicator Date hidden'!R185="x","x",Q$2-'Indicator Date hidden'!R185)</f>
        <v>0</v>
      </c>
      <c r="R184" s="125">
        <f>IF('Indicator Date hidden'!S185="x","x",R$2-'Indicator Date hidden'!S185)</f>
        <v>0</v>
      </c>
      <c r="S184" s="125">
        <f>IF('Indicator Date hidden'!T185="x","x",S$2-'Indicator Date hidden'!T185)</f>
        <v>0</v>
      </c>
      <c r="T184" s="125">
        <f>IF('Indicator Date hidden'!U185="x","x",T$2-'Indicator Date hidden'!U185)</f>
        <v>0</v>
      </c>
      <c r="U184" s="125">
        <f>IF('Indicator Date hidden'!V185="x","x",U$2-'Indicator Date hidden'!V185)</f>
        <v>0</v>
      </c>
      <c r="V184" s="125">
        <f>IF('Indicator Date hidden'!W185="x","x",V$2-'Indicator Date hidden'!W185)</f>
        <v>0</v>
      </c>
      <c r="W184" s="125">
        <f>IF('Indicator Date hidden'!X185="x","x",W$2-'Indicator Date hidden'!X185)</f>
        <v>0</v>
      </c>
      <c r="X184" s="125">
        <f>IF('Indicator Date hidden'!Y185="x","x",X$2-'Indicator Date hidden'!Y185)</f>
        <v>0</v>
      </c>
      <c r="Y184" s="125">
        <f>IF('Indicator Date hidden'!Z185="x","x",Y$2-'Indicator Date hidden'!Z185)</f>
        <v>0</v>
      </c>
      <c r="Z184" s="125">
        <f>IF('Indicator Date hidden'!AA185="x","x",Z$2-'Indicator Date hidden'!AA185)</f>
        <v>5</v>
      </c>
      <c r="AA184" s="125">
        <f>IF('Indicator Date hidden'!AB185="x","x",AA$2-'Indicator Date hidden'!AB185)</f>
        <v>0</v>
      </c>
      <c r="AB184" s="125" t="str">
        <f>IF('Indicator Date hidden'!AC185="x","x",AB$2-'Indicator Date hidden'!AC185)</f>
        <v>x</v>
      </c>
      <c r="AC184" s="125">
        <f>IF('Indicator Date hidden'!AD185="x","x",AC$2-'Indicator Date hidden'!AD185)</f>
        <v>1</v>
      </c>
      <c r="AD184" s="125">
        <f>IF('Indicator Date hidden'!AE185="x","x",AD$2-'Indicator Date hidden'!AE185)</f>
        <v>0</v>
      </c>
      <c r="AE184" s="125" t="str">
        <f>IF('Indicator Date hidden'!AF185="x","x",AE$2-'Indicator Date hidden'!AF185)</f>
        <v>x</v>
      </c>
      <c r="AF184" s="125">
        <f>IF('Indicator Date hidden'!AG185="x","x",AF$2-'Indicator Date hidden'!AG185)</f>
        <v>0</v>
      </c>
      <c r="AG184" s="125">
        <f>IF('Indicator Date hidden'!AH185="x","x",AG$2-'Indicator Date hidden'!AH185)</f>
        <v>0</v>
      </c>
      <c r="AH184" s="125">
        <f>IF('Indicator Date hidden'!AI185="x","x",AH$2-'Indicator Date hidden'!AI185)</f>
        <v>0</v>
      </c>
      <c r="AI184" s="125">
        <f>IF('Indicator Date hidden'!AJ185="x","x",AI$2-'Indicator Date hidden'!AJ185)</f>
        <v>1</v>
      </c>
      <c r="AJ184" s="125">
        <f>IF('Indicator Date hidden'!AK185="x","x",AJ$2-'Indicator Date hidden'!AK185)</f>
        <v>1</v>
      </c>
      <c r="AK184" s="125">
        <f>IF('Indicator Date hidden'!AL185="x","x",AK$2-'Indicator Date hidden'!AL185)</f>
        <v>1</v>
      </c>
      <c r="AL184" s="125" t="str">
        <f>IF('Indicator Date hidden'!AM185="x","x",AL$2-'Indicator Date hidden'!AM185)</f>
        <v>x</v>
      </c>
      <c r="AM184" s="125">
        <f>IF('Indicator Date hidden'!AN185="x","x",AM$2-'Indicator Date hidden'!AN185)</f>
        <v>1</v>
      </c>
      <c r="AN184" s="125">
        <f>IF('Indicator Date hidden'!AO185="x","x",AN$2-'Indicator Date hidden'!AO185)</f>
        <v>1</v>
      </c>
      <c r="AO184" s="125">
        <f>IF('Indicator Date hidden'!AP185="x","x",AO$2-'Indicator Date hidden'!AP185)</f>
        <v>1</v>
      </c>
      <c r="AP184" s="125" t="str">
        <f>IF('Indicator Date hidden'!AQ185="x","x",AP$2-'Indicator Date hidden'!AQ185)</f>
        <v>x</v>
      </c>
      <c r="AQ184" s="125">
        <f>IF('Indicator Date hidden'!AR185="x","x",AQ$2-'Indicator Date hidden'!AR185)</f>
        <v>0</v>
      </c>
      <c r="AR184" s="125">
        <f>IF('Indicator Date hidden'!AS185="x","x",AR$2-'Indicator Date hidden'!AS185)</f>
        <v>3</v>
      </c>
      <c r="AS184" s="125" t="str">
        <f>IF('Indicator Date hidden'!AT185="x","x",AS$2-'Indicator Date hidden'!AT185)</f>
        <v>x</v>
      </c>
      <c r="AT184" s="125">
        <f>IF('Indicator Date hidden'!AU185="x","x",AT$2-'Indicator Date hidden'!AU185)</f>
        <v>0</v>
      </c>
      <c r="AU184" s="125">
        <f>IF('Indicator Date hidden'!AV185="x","x",AU$2-'Indicator Date hidden'!AV185)</f>
        <v>4</v>
      </c>
      <c r="AV184" s="125" t="str">
        <f>IF('Indicator Date hidden'!AW185="x","x",AV$2-'Indicator Date hidden'!AW185)</f>
        <v>x</v>
      </c>
      <c r="AW184" s="125" t="str">
        <f>IF('Indicator Date hidden'!AX185="x","x",AW$2-'Indicator Date hidden'!AX185)</f>
        <v>x</v>
      </c>
      <c r="AX184" s="125">
        <f>IF('Indicator Date hidden'!AY185="x","x",AX$2-'Indicator Date hidden'!AY185)</f>
        <v>0</v>
      </c>
      <c r="AY184" s="125">
        <f>IF('Indicator Date hidden'!AZ185="x","x",AY$2-'Indicator Date hidden'!AZ185)</f>
        <v>1</v>
      </c>
      <c r="AZ184" s="125">
        <f>IF('Indicator Date hidden'!BA185="x","x",AZ$2-'Indicator Date hidden'!BA185)</f>
        <v>2</v>
      </c>
      <c r="BA184" s="125">
        <f>IF('Indicator Date hidden'!BB185="x","x",BA$2-'Indicator Date hidden'!BB185)</f>
        <v>0</v>
      </c>
      <c r="BB184" s="125">
        <f>IF('Indicator Date hidden'!BC185="x","x",BB$2-'Indicator Date hidden'!BC185)</f>
        <v>0</v>
      </c>
      <c r="BC184" s="125">
        <f>IF('Indicator Date hidden'!BD185="x","x",BC$2-'Indicator Date hidden'!BD185)</f>
        <v>0</v>
      </c>
      <c r="BD184" s="125" t="str">
        <f>IF('Indicator Date hidden'!BE185="x","x",BD$2-'Indicator Date hidden'!BE185)</f>
        <v>x</v>
      </c>
      <c r="BE184" s="125">
        <f>IF('Indicator Date hidden'!BF185="x","x",BE$2-'Indicator Date hidden'!BF185)</f>
        <v>2</v>
      </c>
      <c r="BF184" s="125">
        <f>IF('Indicator Date hidden'!BG185="x","x",BF$2-'Indicator Date hidden'!BG185)</f>
        <v>0</v>
      </c>
      <c r="BG184" s="125">
        <f>IF('Indicator Date hidden'!BH185="x","x",BG$2-'Indicator Date hidden'!BH185)</f>
        <v>0</v>
      </c>
      <c r="BH184" s="125">
        <f>IF('Indicator Date hidden'!BI185="x","x",BH$2-'Indicator Date hidden'!BI185)</f>
        <v>0</v>
      </c>
      <c r="BI184" s="125">
        <f>IF('Indicator Date hidden'!BJ185="x","x",BI$2-'Indicator Date hidden'!BJ185)</f>
        <v>0</v>
      </c>
      <c r="BJ184" s="125">
        <f>IF('Indicator Date hidden'!BK185="x","x",BJ$2-'Indicator Date hidden'!BK185)</f>
        <v>1</v>
      </c>
      <c r="BK184" s="125">
        <f>IF('Indicator Date hidden'!BL185="x","x",BK$2-'Indicator Date hidden'!BL185)</f>
        <v>1</v>
      </c>
      <c r="BL184" s="125">
        <f>IF('Indicator Date hidden'!BM185="x","x",BL$2-'Indicator Date hidden'!BM185)</f>
        <v>0</v>
      </c>
      <c r="BM184" s="125" t="str">
        <f>IF('Indicator Date hidden'!BN185="x","x",BM$2-'Indicator Date hidden'!BN185)</f>
        <v>x</v>
      </c>
      <c r="BN184" s="125">
        <f>IF('Indicator Date hidden'!BO185="x","x",BN$2-'Indicator Date hidden'!BO185)</f>
        <v>2</v>
      </c>
      <c r="BO184" s="125">
        <f>IF('Indicator Date hidden'!BP185="x","x",BO$2-'Indicator Date hidden'!BP185)</f>
        <v>1</v>
      </c>
      <c r="BP184" s="125">
        <f>IF('Indicator Date hidden'!BQ185="x","x",BP$2-'Indicator Date hidden'!BQ185)</f>
        <v>0</v>
      </c>
      <c r="BQ184" s="125">
        <f>IF('Indicator Date hidden'!BR185="x","x",BQ$2-'Indicator Date hidden'!BR185)</f>
        <v>0</v>
      </c>
      <c r="BR184" s="125">
        <f>IF('Indicator Date hidden'!BS185="x","x",BR$2-'Indicator Date hidden'!BS185)</f>
        <v>0</v>
      </c>
      <c r="BS184" s="125">
        <f>IF('Indicator Date hidden'!BT185="x","x",BS$2-'Indicator Date hidden'!BT185)</f>
        <v>1</v>
      </c>
      <c r="BT184" s="125">
        <f>IF('Indicator Date hidden'!BU185="x","x",BT$2-'Indicator Date hidden'!BU185)</f>
        <v>0</v>
      </c>
      <c r="BU184" s="125">
        <f>IF('Indicator Date hidden'!BV185="x","x",BU$2-'Indicator Date hidden'!BV185)</f>
        <v>0</v>
      </c>
      <c r="BV184" s="125">
        <f>IF('Indicator Date hidden'!BW185="x","x",BV$2-'Indicator Date hidden'!BW185)</f>
        <v>0</v>
      </c>
      <c r="BW184" s="125">
        <f>IF('Indicator Date hidden'!BX185="x","x",BW$2-'Indicator Date hidden'!BX185)</f>
        <v>0</v>
      </c>
      <c r="BX184" s="125">
        <f>IF('Indicator Date hidden'!BY185="x","x",BX$2-'Indicator Date hidden'!BY185)</f>
        <v>2</v>
      </c>
      <c r="BY184" s="3">
        <f t="shared" si="25"/>
        <v>32</v>
      </c>
      <c r="BZ184" s="126">
        <f t="shared" si="26"/>
        <v>0.48484848484848486</v>
      </c>
      <c r="CA184" s="3">
        <f t="shared" si="27"/>
        <v>19</v>
      </c>
      <c r="CB184" s="126">
        <f t="shared" si="28"/>
        <v>0.97300571866680741</v>
      </c>
      <c r="CC184" s="129">
        <f t="shared" si="29"/>
        <v>0</v>
      </c>
    </row>
    <row r="185" spans="1:81" x14ac:dyDescent="0.3">
      <c r="A185" t="s">
        <v>341</v>
      </c>
      <c r="B185" s="125">
        <f>IF('Indicator Date hidden'!C186="x","x",B$2-'Indicator Date hidden'!C186)</f>
        <v>0</v>
      </c>
      <c r="C185" s="125">
        <f>IF('Indicator Date hidden'!D186="x","x",C$2-'Indicator Date hidden'!D186)</f>
        <v>0</v>
      </c>
      <c r="D185" s="125">
        <f>IF('Indicator Date hidden'!E186="x","x",D$2-'Indicator Date hidden'!E186)</f>
        <v>0</v>
      </c>
      <c r="E185" s="125">
        <f>IF('Indicator Date hidden'!F186="x","x",E$2-'Indicator Date hidden'!F186)</f>
        <v>0</v>
      </c>
      <c r="F185" s="125">
        <f>IF('Indicator Date hidden'!G186="x","x",F$2-'Indicator Date hidden'!G186)</f>
        <v>0</v>
      </c>
      <c r="G185" s="125">
        <f>IF('Indicator Date hidden'!H186="x","x",G$2-'Indicator Date hidden'!H186)</f>
        <v>0</v>
      </c>
      <c r="H185" s="125">
        <f>IF('Indicator Date hidden'!I186="x","x",H$2-'Indicator Date hidden'!I186)</f>
        <v>0</v>
      </c>
      <c r="I185" s="125">
        <f>IF('Indicator Date hidden'!J186="x","x",I$2-'Indicator Date hidden'!J186)</f>
        <v>0</v>
      </c>
      <c r="J185" s="125">
        <f>IF('Indicator Date hidden'!K186="x","x",J$2-'Indicator Date hidden'!K186)</f>
        <v>0</v>
      </c>
      <c r="K185" s="125">
        <f>IF('Indicator Date hidden'!L186="x","x",K$2-'Indicator Date hidden'!L186)</f>
        <v>0</v>
      </c>
      <c r="L185" s="125">
        <f>IF('Indicator Date hidden'!M186="x","x",L$2-'Indicator Date hidden'!M186)</f>
        <v>0</v>
      </c>
      <c r="M185" s="125">
        <f>IF('Indicator Date hidden'!N186="x","x",M$2-'Indicator Date hidden'!N186)</f>
        <v>0</v>
      </c>
      <c r="N185" s="125">
        <f>IF('Indicator Date hidden'!O186="x","x",N$2-'Indicator Date hidden'!O186)</f>
        <v>0</v>
      </c>
      <c r="O185" s="125">
        <f>IF('Indicator Date hidden'!P186="x","x",O$2-'Indicator Date hidden'!P186)</f>
        <v>0</v>
      </c>
      <c r="P185" s="125">
        <f>IF('Indicator Date hidden'!Q186="x","x",P$2-'Indicator Date hidden'!Q186)</f>
        <v>0</v>
      </c>
      <c r="Q185" s="125">
        <f>IF('Indicator Date hidden'!R186="x","x",Q$2-'Indicator Date hidden'!R186)</f>
        <v>0</v>
      </c>
      <c r="R185" s="125">
        <f>IF('Indicator Date hidden'!S186="x","x",R$2-'Indicator Date hidden'!S186)</f>
        <v>0</v>
      </c>
      <c r="S185" s="125">
        <f>IF('Indicator Date hidden'!T186="x","x",S$2-'Indicator Date hidden'!T186)</f>
        <v>0</v>
      </c>
      <c r="T185" s="125">
        <f>IF('Indicator Date hidden'!U186="x","x",T$2-'Indicator Date hidden'!U186)</f>
        <v>0</v>
      </c>
      <c r="U185" s="125">
        <f>IF('Indicator Date hidden'!V186="x","x",U$2-'Indicator Date hidden'!V186)</f>
        <v>0</v>
      </c>
      <c r="V185" s="125">
        <f>IF('Indicator Date hidden'!W186="x","x",V$2-'Indicator Date hidden'!W186)</f>
        <v>0</v>
      </c>
      <c r="W185" s="125">
        <f>IF('Indicator Date hidden'!X186="x","x",W$2-'Indicator Date hidden'!X186)</f>
        <v>0</v>
      </c>
      <c r="X185" s="125">
        <f>IF('Indicator Date hidden'!Y186="x","x",X$2-'Indicator Date hidden'!Y186)</f>
        <v>0</v>
      </c>
      <c r="Y185" s="125">
        <f>IF('Indicator Date hidden'!Z186="x","x",Y$2-'Indicator Date hidden'!Z186)</f>
        <v>0</v>
      </c>
      <c r="Z185" s="125">
        <f>IF('Indicator Date hidden'!AA186="x","x",Z$2-'Indicator Date hidden'!AA186)</f>
        <v>6</v>
      </c>
      <c r="AA185" s="125">
        <f>IF('Indicator Date hidden'!AB186="x","x",AA$2-'Indicator Date hidden'!AB186)</f>
        <v>0</v>
      </c>
      <c r="AB185" s="125" t="str">
        <f>IF('Indicator Date hidden'!AC186="x","x",AB$2-'Indicator Date hidden'!AC186)</f>
        <v>x</v>
      </c>
      <c r="AC185" s="125">
        <f>IF('Indicator Date hidden'!AD186="x","x",AC$2-'Indicator Date hidden'!AD186)</f>
        <v>0</v>
      </c>
      <c r="AD185" s="125">
        <f>IF('Indicator Date hidden'!AE186="x","x",AD$2-'Indicator Date hidden'!AE186)</f>
        <v>0</v>
      </c>
      <c r="AE185" s="125" t="str">
        <f>IF('Indicator Date hidden'!AF186="x","x",AE$2-'Indicator Date hidden'!AF186)</f>
        <v>x</v>
      </c>
      <c r="AF185" s="125">
        <f>IF('Indicator Date hidden'!AG186="x","x",AF$2-'Indicator Date hidden'!AG186)</f>
        <v>0</v>
      </c>
      <c r="AG185" s="125">
        <f>IF('Indicator Date hidden'!AH186="x","x",AG$2-'Indicator Date hidden'!AH186)</f>
        <v>0</v>
      </c>
      <c r="AH185" s="125">
        <f>IF('Indicator Date hidden'!AI186="x","x",AH$2-'Indicator Date hidden'!AI186)</f>
        <v>0</v>
      </c>
      <c r="AI185" s="125">
        <f>IF('Indicator Date hidden'!AJ186="x","x",AI$2-'Indicator Date hidden'!AJ186)</f>
        <v>1</v>
      </c>
      <c r="AJ185" s="125">
        <f>IF('Indicator Date hidden'!AK186="x","x",AJ$2-'Indicator Date hidden'!AK186)</f>
        <v>1</v>
      </c>
      <c r="AK185" s="125">
        <f>IF('Indicator Date hidden'!AL186="x","x",AK$2-'Indicator Date hidden'!AL186)</f>
        <v>1</v>
      </c>
      <c r="AL185" s="125" t="str">
        <f>IF('Indicator Date hidden'!AM186="x","x",AL$2-'Indicator Date hidden'!AM186)</f>
        <v>x</v>
      </c>
      <c r="AM185" s="125">
        <f>IF('Indicator Date hidden'!AN186="x","x",AM$2-'Indicator Date hidden'!AN186)</f>
        <v>1</v>
      </c>
      <c r="AN185" s="125">
        <f>IF('Indicator Date hidden'!AO186="x","x",AN$2-'Indicator Date hidden'!AO186)</f>
        <v>1</v>
      </c>
      <c r="AO185" s="125">
        <f>IF('Indicator Date hidden'!AP186="x","x",AO$2-'Indicator Date hidden'!AP186)</f>
        <v>1</v>
      </c>
      <c r="AP185" s="125" t="str">
        <f>IF('Indicator Date hidden'!AQ186="x","x",AP$2-'Indicator Date hidden'!AQ186)</f>
        <v>x</v>
      </c>
      <c r="AQ185" s="125">
        <f>IF('Indicator Date hidden'!AR186="x","x",AQ$2-'Indicator Date hidden'!AR186)</f>
        <v>0</v>
      </c>
      <c r="AR185" s="125">
        <f>IF('Indicator Date hidden'!AS186="x","x",AR$2-'Indicator Date hidden'!AS186)</f>
        <v>3</v>
      </c>
      <c r="AS185" s="125">
        <f>IF('Indicator Date hidden'!AT186="x","x",AS$2-'Indicator Date hidden'!AT186)</f>
        <v>5</v>
      </c>
      <c r="AT185" s="125">
        <f>IF('Indicator Date hidden'!AU186="x","x",AT$2-'Indicator Date hidden'!AU186)</f>
        <v>0</v>
      </c>
      <c r="AU185" s="125" t="str">
        <f>IF('Indicator Date hidden'!AV186="x","x",AU$2-'Indicator Date hidden'!AV186)</f>
        <v>x</v>
      </c>
      <c r="AV185" s="125" t="str">
        <f>IF('Indicator Date hidden'!AW186="x","x",AV$2-'Indicator Date hidden'!AW186)</f>
        <v>x</v>
      </c>
      <c r="AW185" s="125" t="str">
        <f>IF('Indicator Date hidden'!AX186="x","x",AW$2-'Indicator Date hidden'!AX186)</f>
        <v>x</v>
      </c>
      <c r="AX185" s="125">
        <f>IF('Indicator Date hidden'!AY186="x","x",AX$2-'Indicator Date hidden'!AY186)</f>
        <v>0</v>
      </c>
      <c r="AY185" s="125">
        <f>IF('Indicator Date hidden'!AZ186="x","x",AY$2-'Indicator Date hidden'!AZ186)</f>
        <v>1</v>
      </c>
      <c r="AZ185" s="125">
        <f>IF('Indicator Date hidden'!BA186="x","x",AZ$2-'Indicator Date hidden'!BA186)</f>
        <v>1</v>
      </c>
      <c r="BA185" s="125">
        <f>IF('Indicator Date hidden'!BB186="x","x",BA$2-'Indicator Date hidden'!BB186)</f>
        <v>0</v>
      </c>
      <c r="BB185" s="125">
        <f>IF('Indicator Date hidden'!BC186="x","x",BB$2-'Indicator Date hidden'!BC186)</f>
        <v>0</v>
      </c>
      <c r="BC185" s="125">
        <f>IF('Indicator Date hidden'!BD186="x","x",BC$2-'Indicator Date hidden'!BD186)</f>
        <v>0</v>
      </c>
      <c r="BD185" s="125" t="str">
        <f>IF('Indicator Date hidden'!BE186="x","x",BD$2-'Indicator Date hidden'!BE186)</f>
        <v>x</v>
      </c>
      <c r="BE185" s="125">
        <f>IF('Indicator Date hidden'!BF186="x","x",BE$2-'Indicator Date hidden'!BF186)</f>
        <v>2</v>
      </c>
      <c r="BF185" s="125">
        <f>IF('Indicator Date hidden'!BG186="x","x",BF$2-'Indicator Date hidden'!BG186)</f>
        <v>0</v>
      </c>
      <c r="BG185" s="125">
        <f>IF('Indicator Date hidden'!BH186="x","x",BG$2-'Indicator Date hidden'!BH186)</f>
        <v>0</v>
      </c>
      <c r="BH185" s="125">
        <f>IF('Indicator Date hidden'!BI186="x","x",BH$2-'Indicator Date hidden'!BI186)</f>
        <v>0</v>
      </c>
      <c r="BI185" s="125">
        <f>IF('Indicator Date hidden'!BJ186="x","x",BI$2-'Indicator Date hidden'!BJ186)</f>
        <v>2</v>
      </c>
      <c r="BJ185" s="125">
        <f>IF('Indicator Date hidden'!BK186="x","x",BJ$2-'Indicator Date hidden'!BK186)</f>
        <v>1</v>
      </c>
      <c r="BK185" s="125">
        <f>IF('Indicator Date hidden'!BL186="x","x",BK$2-'Indicator Date hidden'!BL186)</f>
        <v>1</v>
      </c>
      <c r="BL185" s="125">
        <f>IF('Indicator Date hidden'!BM186="x","x",BL$2-'Indicator Date hidden'!BM186)</f>
        <v>0</v>
      </c>
      <c r="BM185" s="125" t="str">
        <f>IF('Indicator Date hidden'!BN186="x","x",BM$2-'Indicator Date hidden'!BN186)</f>
        <v>x</v>
      </c>
      <c r="BN185" s="125">
        <f>IF('Indicator Date hidden'!BO186="x","x",BN$2-'Indicator Date hidden'!BO186)</f>
        <v>2</v>
      </c>
      <c r="BO185" s="125">
        <f>IF('Indicator Date hidden'!BP186="x","x",BO$2-'Indicator Date hidden'!BP186)</f>
        <v>1</v>
      </c>
      <c r="BP185" s="125">
        <f>IF('Indicator Date hidden'!BQ186="x","x",BP$2-'Indicator Date hidden'!BQ186)</f>
        <v>1</v>
      </c>
      <c r="BQ185" s="125">
        <f>IF('Indicator Date hidden'!BR186="x","x",BQ$2-'Indicator Date hidden'!BR186)</f>
        <v>0</v>
      </c>
      <c r="BR185" s="125">
        <f>IF('Indicator Date hidden'!BS186="x","x",BR$2-'Indicator Date hidden'!BS186)</f>
        <v>0</v>
      </c>
      <c r="BS185" s="125">
        <f>IF('Indicator Date hidden'!BT186="x","x",BS$2-'Indicator Date hidden'!BT186)</f>
        <v>2</v>
      </c>
      <c r="BT185" s="125">
        <f>IF('Indicator Date hidden'!BU186="x","x",BT$2-'Indicator Date hidden'!BU186)</f>
        <v>0</v>
      </c>
      <c r="BU185" s="125">
        <f>IF('Indicator Date hidden'!BV186="x","x",BU$2-'Indicator Date hidden'!BV186)</f>
        <v>0</v>
      </c>
      <c r="BV185" s="125">
        <f>IF('Indicator Date hidden'!BW186="x","x",BV$2-'Indicator Date hidden'!BW186)</f>
        <v>0</v>
      </c>
      <c r="BW185" s="125">
        <f>IF('Indicator Date hidden'!BX186="x","x",BW$2-'Indicator Date hidden'!BX186)</f>
        <v>0</v>
      </c>
      <c r="BX185" s="125">
        <f>IF('Indicator Date hidden'!BY186="x","x",BX$2-'Indicator Date hidden'!BY186)</f>
        <v>2</v>
      </c>
      <c r="BY185" s="3">
        <f t="shared" si="25"/>
        <v>36</v>
      </c>
      <c r="BZ185" s="126">
        <f t="shared" si="26"/>
        <v>0.54545454545454541</v>
      </c>
      <c r="CA185" s="3">
        <f t="shared" si="27"/>
        <v>20</v>
      </c>
      <c r="CB185" s="126">
        <f t="shared" si="28"/>
        <v>1.1171096115858643</v>
      </c>
      <c r="CC185" s="129">
        <f t="shared" si="29"/>
        <v>0</v>
      </c>
    </row>
    <row r="186" spans="1:81" x14ac:dyDescent="0.3">
      <c r="A186" t="s">
        <v>343</v>
      </c>
      <c r="B186" s="125">
        <f>IF('Indicator Date hidden'!C187="x","x",B$2-'Indicator Date hidden'!C187)</f>
        <v>0</v>
      </c>
      <c r="C186" s="125">
        <f>IF('Indicator Date hidden'!D187="x","x",C$2-'Indicator Date hidden'!D187)</f>
        <v>0</v>
      </c>
      <c r="D186" s="125">
        <f>IF('Indicator Date hidden'!E187="x","x",D$2-'Indicator Date hidden'!E187)</f>
        <v>0</v>
      </c>
      <c r="E186" s="125">
        <f>IF('Indicator Date hidden'!F187="x","x",E$2-'Indicator Date hidden'!F187)</f>
        <v>0</v>
      </c>
      <c r="F186" s="125">
        <f>IF('Indicator Date hidden'!G187="x","x",F$2-'Indicator Date hidden'!G187)</f>
        <v>0</v>
      </c>
      <c r="G186" s="125">
        <f>IF('Indicator Date hidden'!H187="x","x",G$2-'Indicator Date hidden'!H187)</f>
        <v>0</v>
      </c>
      <c r="H186" s="125">
        <f>IF('Indicator Date hidden'!I187="x","x",H$2-'Indicator Date hidden'!I187)</f>
        <v>0</v>
      </c>
      <c r="I186" s="125">
        <f>IF('Indicator Date hidden'!J187="x","x",I$2-'Indicator Date hidden'!J187)</f>
        <v>0</v>
      </c>
      <c r="J186" s="125">
        <f>IF('Indicator Date hidden'!K187="x","x",J$2-'Indicator Date hidden'!K187)</f>
        <v>0</v>
      </c>
      <c r="K186" s="125">
        <f>IF('Indicator Date hidden'!L187="x","x",K$2-'Indicator Date hidden'!L187)</f>
        <v>0</v>
      </c>
      <c r="L186" s="125">
        <f>IF('Indicator Date hidden'!M187="x","x",L$2-'Indicator Date hidden'!M187)</f>
        <v>0</v>
      </c>
      <c r="M186" s="125">
        <f>IF('Indicator Date hidden'!N187="x","x",M$2-'Indicator Date hidden'!N187)</f>
        <v>0</v>
      </c>
      <c r="N186" s="125">
        <f>IF('Indicator Date hidden'!O187="x","x",N$2-'Indicator Date hidden'!O187)</f>
        <v>0</v>
      </c>
      <c r="O186" s="125">
        <f>IF('Indicator Date hidden'!P187="x","x",O$2-'Indicator Date hidden'!P187)</f>
        <v>0</v>
      </c>
      <c r="P186" s="125">
        <f>IF('Indicator Date hidden'!Q187="x","x",P$2-'Indicator Date hidden'!Q187)</f>
        <v>0</v>
      </c>
      <c r="Q186" s="125">
        <f>IF('Indicator Date hidden'!R187="x","x",Q$2-'Indicator Date hidden'!R187)</f>
        <v>0</v>
      </c>
      <c r="R186" s="125">
        <f>IF('Indicator Date hidden'!S187="x","x",R$2-'Indicator Date hidden'!S187)</f>
        <v>0</v>
      </c>
      <c r="S186" s="125">
        <f>IF('Indicator Date hidden'!T187="x","x",S$2-'Indicator Date hidden'!T187)</f>
        <v>0</v>
      </c>
      <c r="T186" s="125">
        <f>IF('Indicator Date hidden'!U187="x","x",T$2-'Indicator Date hidden'!U187)</f>
        <v>0</v>
      </c>
      <c r="U186" s="125">
        <f>IF('Indicator Date hidden'!V187="x","x",U$2-'Indicator Date hidden'!V187)</f>
        <v>0</v>
      </c>
      <c r="V186" s="125">
        <f>IF('Indicator Date hidden'!W187="x","x",V$2-'Indicator Date hidden'!W187)</f>
        <v>0</v>
      </c>
      <c r="W186" s="125">
        <f>IF('Indicator Date hidden'!X187="x","x",W$2-'Indicator Date hidden'!X187)</f>
        <v>0</v>
      </c>
      <c r="X186" s="125">
        <f>IF('Indicator Date hidden'!Y187="x","x",X$2-'Indicator Date hidden'!Y187)</f>
        <v>0</v>
      </c>
      <c r="Y186" s="125">
        <f>IF('Indicator Date hidden'!Z187="x","x",Y$2-'Indicator Date hidden'!Z187)</f>
        <v>0</v>
      </c>
      <c r="Z186" s="125">
        <f>IF('Indicator Date hidden'!AA187="x","x",Z$2-'Indicator Date hidden'!AA187)</f>
        <v>5</v>
      </c>
      <c r="AA186" s="125">
        <f>IF('Indicator Date hidden'!AB187="x","x",AA$2-'Indicator Date hidden'!AB187)</f>
        <v>0</v>
      </c>
      <c r="AB186" s="125" t="str">
        <f>IF('Indicator Date hidden'!AC187="x","x",AB$2-'Indicator Date hidden'!AC187)</f>
        <v>x</v>
      </c>
      <c r="AC186" s="125">
        <f>IF('Indicator Date hidden'!AD187="x","x",AC$2-'Indicator Date hidden'!AD187)</f>
        <v>0</v>
      </c>
      <c r="AD186" s="125">
        <f>IF('Indicator Date hidden'!AE187="x","x",AD$2-'Indicator Date hidden'!AE187)</f>
        <v>0</v>
      </c>
      <c r="AE186" s="125" t="str">
        <f>IF('Indicator Date hidden'!AF187="x","x",AE$2-'Indicator Date hidden'!AF187)</f>
        <v>x</v>
      </c>
      <c r="AF186" s="125">
        <f>IF('Indicator Date hidden'!AG187="x","x",AF$2-'Indicator Date hidden'!AG187)</f>
        <v>0</v>
      </c>
      <c r="AG186" s="125">
        <f>IF('Indicator Date hidden'!AH187="x","x",AG$2-'Indicator Date hidden'!AH187)</f>
        <v>0</v>
      </c>
      <c r="AH186" s="125">
        <f>IF('Indicator Date hidden'!AI187="x","x",AH$2-'Indicator Date hidden'!AI187)</f>
        <v>0</v>
      </c>
      <c r="AI186" s="125">
        <f>IF('Indicator Date hidden'!AJ187="x","x",AI$2-'Indicator Date hidden'!AJ187)</f>
        <v>1</v>
      </c>
      <c r="AJ186" s="125">
        <f>IF('Indicator Date hidden'!AK187="x","x",AJ$2-'Indicator Date hidden'!AK187)</f>
        <v>1</v>
      </c>
      <c r="AK186" s="125">
        <f>IF('Indicator Date hidden'!AL187="x","x",AK$2-'Indicator Date hidden'!AL187)</f>
        <v>1</v>
      </c>
      <c r="AL186" s="125" t="str">
        <f>IF('Indicator Date hidden'!AM187="x","x",AL$2-'Indicator Date hidden'!AM187)</f>
        <v>x</v>
      </c>
      <c r="AM186" s="125">
        <f>IF('Indicator Date hidden'!AN187="x","x",AM$2-'Indicator Date hidden'!AN187)</f>
        <v>1</v>
      </c>
      <c r="AN186" s="125">
        <f>IF('Indicator Date hidden'!AO187="x","x",AN$2-'Indicator Date hidden'!AO187)</f>
        <v>1</v>
      </c>
      <c r="AO186" s="125">
        <f>IF('Indicator Date hidden'!AP187="x","x",AO$2-'Indicator Date hidden'!AP187)</f>
        <v>1</v>
      </c>
      <c r="AP186" s="125">
        <f>IF('Indicator Date hidden'!AQ187="x","x",AP$2-'Indicator Date hidden'!AQ187)</f>
        <v>1</v>
      </c>
      <c r="AQ186" s="125">
        <f>IF('Indicator Date hidden'!AR187="x","x",AQ$2-'Indicator Date hidden'!AR187)</f>
        <v>0</v>
      </c>
      <c r="AR186" s="125">
        <f>IF('Indicator Date hidden'!AS187="x","x",AR$2-'Indicator Date hidden'!AS187)</f>
        <v>3</v>
      </c>
      <c r="AS186" s="125">
        <f>IF('Indicator Date hidden'!AT187="x","x",AS$2-'Indicator Date hidden'!AT187)</f>
        <v>6</v>
      </c>
      <c r="AT186" s="125">
        <f>IF('Indicator Date hidden'!AU187="x","x",AT$2-'Indicator Date hidden'!AU187)</f>
        <v>0</v>
      </c>
      <c r="AU186" s="125">
        <f>IF('Indicator Date hidden'!AV187="x","x",AU$2-'Indicator Date hidden'!AV187)</f>
        <v>0</v>
      </c>
      <c r="AV186" s="125">
        <f>IF('Indicator Date hidden'!AW187="x","x",AV$2-'Indicator Date hidden'!AW187)</f>
        <v>0</v>
      </c>
      <c r="AW186" s="125" t="str">
        <f>IF('Indicator Date hidden'!AX187="x","x",AW$2-'Indicator Date hidden'!AX187)</f>
        <v>x</v>
      </c>
      <c r="AX186" s="125">
        <f>IF('Indicator Date hidden'!AY187="x","x",AX$2-'Indicator Date hidden'!AY187)</f>
        <v>0</v>
      </c>
      <c r="AY186" s="125">
        <f>IF('Indicator Date hidden'!AZ187="x","x",AY$2-'Indicator Date hidden'!AZ187)</f>
        <v>1</v>
      </c>
      <c r="AZ186" s="125">
        <f>IF('Indicator Date hidden'!BA187="x","x",AZ$2-'Indicator Date hidden'!BA187)</f>
        <v>0</v>
      </c>
      <c r="BA186" s="125">
        <f>IF('Indicator Date hidden'!BB187="x","x",BA$2-'Indicator Date hidden'!BB187)</f>
        <v>0</v>
      </c>
      <c r="BB186" s="125">
        <f>IF('Indicator Date hidden'!BC187="x","x",BB$2-'Indicator Date hidden'!BC187)</f>
        <v>0</v>
      </c>
      <c r="BC186" s="125">
        <f>IF('Indicator Date hidden'!BD187="x","x",BC$2-'Indicator Date hidden'!BD187)</f>
        <v>0</v>
      </c>
      <c r="BD186" s="125" t="str">
        <f>IF('Indicator Date hidden'!BE187="x","x",BD$2-'Indicator Date hidden'!BE187)</f>
        <v>x</v>
      </c>
      <c r="BE186" s="125">
        <f>IF('Indicator Date hidden'!BF187="x","x",BE$2-'Indicator Date hidden'!BF187)</f>
        <v>2</v>
      </c>
      <c r="BF186" s="125">
        <f>IF('Indicator Date hidden'!BG187="x","x",BF$2-'Indicator Date hidden'!BG187)</f>
        <v>0</v>
      </c>
      <c r="BG186" s="125">
        <f>IF('Indicator Date hidden'!BH187="x","x",BG$2-'Indicator Date hidden'!BH187)</f>
        <v>0</v>
      </c>
      <c r="BH186" s="125">
        <f>IF('Indicator Date hidden'!BI187="x","x",BH$2-'Indicator Date hidden'!BI187)</f>
        <v>0</v>
      </c>
      <c r="BI186" s="125">
        <f>IF('Indicator Date hidden'!BJ187="x","x",BI$2-'Indicator Date hidden'!BJ187)</f>
        <v>2</v>
      </c>
      <c r="BJ186" s="125">
        <f>IF('Indicator Date hidden'!BK187="x","x",BJ$2-'Indicator Date hidden'!BK187)</f>
        <v>1</v>
      </c>
      <c r="BK186" s="125">
        <f>IF('Indicator Date hidden'!BL187="x","x",BK$2-'Indicator Date hidden'!BL187)</f>
        <v>1</v>
      </c>
      <c r="BL186" s="125">
        <f>IF('Indicator Date hidden'!BM187="x","x",BL$2-'Indicator Date hidden'!BM187)</f>
        <v>0</v>
      </c>
      <c r="BM186" s="125">
        <f>IF('Indicator Date hidden'!BN187="x","x",BM$2-'Indicator Date hidden'!BN187)</f>
        <v>1</v>
      </c>
      <c r="BN186" s="125">
        <f>IF('Indicator Date hidden'!BO187="x","x",BN$2-'Indicator Date hidden'!BO187)</f>
        <v>2</v>
      </c>
      <c r="BO186" s="125">
        <f>IF('Indicator Date hidden'!BP187="x","x",BO$2-'Indicator Date hidden'!BP187)</f>
        <v>1</v>
      </c>
      <c r="BP186" s="125">
        <f>IF('Indicator Date hidden'!BQ187="x","x",BP$2-'Indicator Date hidden'!BQ187)</f>
        <v>0</v>
      </c>
      <c r="BQ186" s="125">
        <f>IF('Indicator Date hidden'!BR187="x","x",BQ$2-'Indicator Date hidden'!BR187)</f>
        <v>0</v>
      </c>
      <c r="BR186" s="125">
        <f>IF('Indicator Date hidden'!BS187="x","x",BR$2-'Indicator Date hidden'!BS187)</f>
        <v>0</v>
      </c>
      <c r="BS186" s="125">
        <f>IF('Indicator Date hidden'!BT187="x","x",BS$2-'Indicator Date hidden'!BT187)</f>
        <v>1</v>
      </c>
      <c r="BT186" s="125">
        <f>IF('Indicator Date hidden'!BU187="x","x",BT$2-'Indicator Date hidden'!BU187)</f>
        <v>0</v>
      </c>
      <c r="BU186" s="125">
        <f>IF('Indicator Date hidden'!BV187="x","x",BU$2-'Indicator Date hidden'!BV187)</f>
        <v>0</v>
      </c>
      <c r="BV186" s="125">
        <f>IF('Indicator Date hidden'!BW187="x","x",BV$2-'Indicator Date hidden'!BW187)</f>
        <v>0</v>
      </c>
      <c r="BW186" s="125">
        <f>IF('Indicator Date hidden'!BX187="x","x",BW$2-'Indicator Date hidden'!BX187)</f>
        <v>0</v>
      </c>
      <c r="BX186" s="125">
        <f>IF('Indicator Date hidden'!BY187="x","x",BX$2-'Indicator Date hidden'!BY187)</f>
        <v>2</v>
      </c>
      <c r="BY186" s="3">
        <f t="shared" si="25"/>
        <v>35</v>
      </c>
      <c r="BZ186" s="126">
        <f t="shared" si="26"/>
        <v>0.5</v>
      </c>
      <c r="CA186" s="3">
        <f t="shared" si="27"/>
        <v>20</v>
      </c>
      <c r="CB186" s="126">
        <f t="shared" si="28"/>
        <v>1.0790207200446682</v>
      </c>
      <c r="CC186" s="129">
        <f t="shared" si="29"/>
        <v>0</v>
      </c>
    </row>
    <row r="187" spans="1:81" x14ac:dyDescent="0.3">
      <c r="A187" t="s">
        <v>345</v>
      </c>
      <c r="B187" s="125">
        <f>IF('Indicator Date hidden'!C188="x","x",B$2-'Indicator Date hidden'!C188)</f>
        <v>0</v>
      </c>
      <c r="C187" s="125">
        <f>IF('Indicator Date hidden'!D188="x","x",C$2-'Indicator Date hidden'!D188)</f>
        <v>0</v>
      </c>
      <c r="D187" s="125">
        <f>IF('Indicator Date hidden'!E188="x","x",D$2-'Indicator Date hidden'!E188)</f>
        <v>0</v>
      </c>
      <c r="E187" s="125">
        <f>IF('Indicator Date hidden'!F188="x","x",E$2-'Indicator Date hidden'!F188)</f>
        <v>0</v>
      </c>
      <c r="F187" s="125">
        <f>IF('Indicator Date hidden'!G188="x","x",F$2-'Indicator Date hidden'!G188)</f>
        <v>0</v>
      </c>
      <c r="G187" s="125">
        <f>IF('Indicator Date hidden'!H188="x","x",G$2-'Indicator Date hidden'!H188)</f>
        <v>0</v>
      </c>
      <c r="H187" s="125">
        <f>IF('Indicator Date hidden'!I188="x","x",H$2-'Indicator Date hidden'!I188)</f>
        <v>0</v>
      </c>
      <c r="I187" s="125">
        <f>IF('Indicator Date hidden'!J188="x","x",I$2-'Indicator Date hidden'!J188)</f>
        <v>0</v>
      </c>
      <c r="J187" s="125">
        <f>IF('Indicator Date hidden'!K188="x","x",J$2-'Indicator Date hidden'!K188)</f>
        <v>0</v>
      </c>
      <c r="K187" s="125">
        <f>IF('Indicator Date hidden'!L188="x","x",K$2-'Indicator Date hidden'!L188)</f>
        <v>0</v>
      </c>
      <c r="L187" s="125">
        <f>IF('Indicator Date hidden'!M188="x","x",L$2-'Indicator Date hidden'!M188)</f>
        <v>0</v>
      </c>
      <c r="M187" s="125">
        <f>IF('Indicator Date hidden'!N188="x","x",M$2-'Indicator Date hidden'!N188)</f>
        <v>0</v>
      </c>
      <c r="N187" s="125">
        <f>IF('Indicator Date hidden'!O188="x","x",N$2-'Indicator Date hidden'!O188)</f>
        <v>0</v>
      </c>
      <c r="O187" s="125">
        <f>IF('Indicator Date hidden'!P188="x","x",O$2-'Indicator Date hidden'!P188)</f>
        <v>0</v>
      </c>
      <c r="P187" s="125">
        <f>IF('Indicator Date hidden'!Q188="x","x",P$2-'Indicator Date hidden'!Q188)</f>
        <v>0</v>
      </c>
      <c r="Q187" s="125">
        <f>IF('Indicator Date hidden'!R188="x","x",Q$2-'Indicator Date hidden'!R188)</f>
        <v>0</v>
      </c>
      <c r="R187" s="125">
        <f>IF('Indicator Date hidden'!S188="x","x",R$2-'Indicator Date hidden'!S188)</f>
        <v>0</v>
      </c>
      <c r="S187" s="125">
        <f>IF('Indicator Date hidden'!T188="x","x",S$2-'Indicator Date hidden'!T188)</f>
        <v>0</v>
      </c>
      <c r="T187" s="125">
        <f>IF('Indicator Date hidden'!U188="x","x",T$2-'Indicator Date hidden'!U188)</f>
        <v>0</v>
      </c>
      <c r="U187" s="125">
        <f>IF('Indicator Date hidden'!V188="x","x",U$2-'Indicator Date hidden'!V188)</f>
        <v>0</v>
      </c>
      <c r="V187" s="125">
        <f>IF('Indicator Date hidden'!W188="x","x",V$2-'Indicator Date hidden'!W188)</f>
        <v>0</v>
      </c>
      <c r="W187" s="125">
        <f>IF('Indicator Date hidden'!X188="x","x",W$2-'Indicator Date hidden'!X188)</f>
        <v>0</v>
      </c>
      <c r="X187" s="125">
        <f>IF('Indicator Date hidden'!Y188="x","x",X$2-'Indicator Date hidden'!Y188)</f>
        <v>0</v>
      </c>
      <c r="Y187" s="125">
        <f>IF('Indicator Date hidden'!Z188="x","x",Y$2-'Indicator Date hidden'!Z188)</f>
        <v>0</v>
      </c>
      <c r="Z187" s="125" t="str">
        <f>IF('Indicator Date hidden'!AA188="x","x",Z$2-'Indicator Date hidden'!AA188)</f>
        <v>x</v>
      </c>
      <c r="AA187" s="125">
        <f>IF('Indicator Date hidden'!AB188="x","x",AA$2-'Indicator Date hidden'!AB188)</f>
        <v>0</v>
      </c>
      <c r="AB187" s="125" t="str">
        <f>IF('Indicator Date hidden'!AC188="x","x",AB$2-'Indicator Date hidden'!AC188)</f>
        <v>x</v>
      </c>
      <c r="AC187" s="125">
        <f>IF('Indicator Date hidden'!AD188="x","x",AC$2-'Indicator Date hidden'!AD188)</f>
        <v>0</v>
      </c>
      <c r="AD187" s="125">
        <f>IF('Indicator Date hidden'!AE188="x","x",AD$2-'Indicator Date hidden'!AE188)</f>
        <v>0</v>
      </c>
      <c r="AE187" s="125">
        <f>IF('Indicator Date hidden'!AF188="x","x",AE$2-'Indicator Date hidden'!AF188)</f>
        <v>0</v>
      </c>
      <c r="AF187" s="125">
        <f>IF('Indicator Date hidden'!AG188="x","x",AF$2-'Indicator Date hidden'!AG188)</f>
        <v>0</v>
      </c>
      <c r="AG187" s="125">
        <f>IF('Indicator Date hidden'!AH188="x","x",AG$2-'Indicator Date hidden'!AH188)</f>
        <v>0</v>
      </c>
      <c r="AH187" s="125">
        <f>IF('Indicator Date hidden'!AI188="x","x",AH$2-'Indicator Date hidden'!AI188)</f>
        <v>0</v>
      </c>
      <c r="AI187" s="125">
        <f>IF('Indicator Date hidden'!AJ188="x","x",AI$2-'Indicator Date hidden'!AJ188)</f>
        <v>1</v>
      </c>
      <c r="AJ187" s="125">
        <f>IF('Indicator Date hidden'!AK188="x","x",AJ$2-'Indicator Date hidden'!AK188)</f>
        <v>1</v>
      </c>
      <c r="AK187" s="125">
        <f>IF('Indicator Date hidden'!AL188="x","x",AK$2-'Indicator Date hidden'!AL188)</f>
        <v>1</v>
      </c>
      <c r="AL187" s="125" t="str">
        <f>IF('Indicator Date hidden'!AM188="x","x",AL$2-'Indicator Date hidden'!AM188)</f>
        <v>x</v>
      </c>
      <c r="AM187" s="125">
        <f>IF('Indicator Date hidden'!AN188="x","x",AM$2-'Indicator Date hidden'!AN188)</f>
        <v>1</v>
      </c>
      <c r="AN187" s="125">
        <f>IF('Indicator Date hidden'!AO188="x","x",AN$2-'Indicator Date hidden'!AO188)</f>
        <v>1</v>
      </c>
      <c r="AO187" s="125">
        <f>IF('Indicator Date hidden'!AP188="x","x",AO$2-'Indicator Date hidden'!AP188)</f>
        <v>1</v>
      </c>
      <c r="AP187" s="125">
        <f>IF('Indicator Date hidden'!AQ188="x","x",AP$2-'Indicator Date hidden'!AQ188)</f>
        <v>1</v>
      </c>
      <c r="AQ187" s="125">
        <f>IF('Indicator Date hidden'!AR188="x","x",AQ$2-'Indicator Date hidden'!AR188)</f>
        <v>2</v>
      </c>
      <c r="AR187" s="125">
        <f>IF('Indicator Date hidden'!AS188="x","x",AR$2-'Indicator Date hidden'!AS188)</f>
        <v>3</v>
      </c>
      <c r="AS187" s="125">
        <f>IF('Indicator Date hidden'!AT188="x","x",AS$2-'Indicator Date hidden'!AT188)</f>
        <v>11</v>
      </c>
      <c r="AT187" s="125">
        <f>IF('Indicator Date hidden'!AU188="x","x",AT$2-'Indicator Date hidden'!AU188)</f>
        <v>0</v>
      </c>
      <c r="AU187" s="125">
        <f>IF('Indicator Date hidden'!AV188="x","x",AU$2-'Indicator Date hidden'!AV188)</f>
        <v>0</v>
      </c>
      <c r="AV187" s="125">
        <f>IF('Indicator Date hidden'!AW188="x","x",AV$2-'Indicator Date hidden'!AW188)</f>
        <v>0</v>
      </c>
      <c r="AW187" s="125">
        <f>IF('Indicator Date hidden'!AX188="x","x",AW$2-'Indicator Date hidden'!AX188)</f>
        <v>0</v>
      </c>
      <c r="AX187" s="125">
        <f>IF('Indicator Date hidden'!AY188="x","x",AX$2-'Indicator Date hidden'!AY188)</f>
        <v>0</v>
      </c>
      <c r="AY187" s="125">
        <f>IF('Indicator Date hidden'!AZ188="x","x",AY$2-'Indicator Date hidden'!AZ188)</f>
        <v>1</v>
      </c>
      <c r="AZ187" s="125" t="str">
        <f>IF('Indicator Date hidden'!BA188="x","x",AZ$2-'Indicator Date hidden'!BA188)</f>
        <v>x</v>
      </c>
      <c r="BA187" s="125">
        <f>IF('Indicator Date hidden'!BB188="x","x",BA$2-'Indicator Date hidden'!BB188)</f>
        <v>0</v>
      </c>
      <c r="BB187" s="125">
        <f>IF('Indicator Date hidden'!BC188="x","x",BB$2-'Indicator Date hidden'!BC188)</f>
        <v>0</v>
      </c>
      <c r="BC187" s="125">
        <f>IF('Indicator Date hidden'!BD188="x","x",BC$2-'Indicator Date hidden'!BD188)</f>
        <v>0</v>
      </c>
      <c r="BD187" s="125" t="str">
        <f>IF('Indicator Date hidden'!BE188="x","x",BD$2-'Indicator Date hidden'!BE188)</f>
        <v>x</v>
      </c>
      <c r="BE187" s="125">
        <f>IF('Indicator Date hidden'!BF188="x","x",BE$2-'Indicator Date hidden'!BF188)</f>
        <v>2</v>
      </c>
      <c r="BF187" s="125">
        <f>IF('Indicator Date hidden'!BG188="x","x",BF$2-'Indicator Date hidden'!BG188)</f>
        <v>0</v>
      </c>
      <c r="BG187" s="125">
        <f>IF('Indicator Date hidden'!BH188="x","x",BG$2-'Indicator Date hidden'!BH188)</f>
        <v>0</v>
      </c>
      <c r="BH187" s="125">
        <f>IF('Indicator Date hidden'!BI188="x","x",BH$2-'Indicator Date hidden'!BI188)</f>
        <v>0</v>
      </c>
      <c r="BI187" s="125">
        <f>IF('Indicator Date hidden'!BJ188="x","x",BI$2-'Indicator Date hidden'!BJ188)</f>
        <v>2</v>
      </c>
      <c r="BJ187" s="125">
        <f>IF('Indicator Date hidden'!BK188="x","x",BJ$2-'Indicator Date hidden'!BK188)</f>
        <v>1</v>
      </c>
      <c r="BK187" s="125">
        <f>IF('Indicator Date hidden'!BL188="x","x",BK$2-'Indicator Date hidden'!BL188)</f>
        <v>1</v>
      </c>
      <c r="BL187" s="125">
        <f>IF('Indicator Date hidden'!BM188="x","x",BL$2-'Indicator Date hidden'!BM188)</f>
        <v>0</v>
      </c>
      <c r="BM187" s="125">
        <f>IF('Indicator Date hidden'!BN188="x","x",BM$2-'Indicator Date hidden'!BN188)</f>
        <v>3</v>
      </c>
      <c r="BN187" s="125">
        <f>IF('Indicator Date hidden'!BO188="x","x",BN$2-'Indicator Date hidden'!BO188)</f>
        <v>2</v>
      </c>
      <c r="BO187" s="125">
        <f>IF('Indicator Date hidden'!BP188="x","x",BO$2-'Indicator Date hidden'!BP188)</f>
        <v>1</v>
      </c>
      <c r="BP187" s="125">
        <f>IF('Indicator Date hidden'!BQ188="x","x",BP$2-'Indicator Date hidden'!BQ188)</f>
        <v>0</v>
      </c>
      <c r="BQ187" s="125">
        <f>IF('Indicator Date hidden'!BR188="x","x",BQ$2-'Indicator Date hidden'!BR188)</f>
        <v>0</v>
      </c>
      <c r="BR187" s="125">
        <f>IF('Indicator Date hidden'!BS188="x","x",BR$2-'Indicator Date hidden'!BS188)</f>
        <v>0</v>
      </c>
      <c r="BS187" s="125">
        <f>IF('Indicator Date hidden'!BT188="x","x",BS$2-'Indicator Date hidden'!BT188)</f>
        <v>4</v>
      </c>
      <c r="BT187" s="125">
        <f>IF('Indicator Date hidden'!BU188="x","x",BT$2-'Indicator Date hidden'!BU188)</f>
        <v>0</v>
      </c>
      <c r="BU187" s="125">
        <f>IF('Indicator Date hidden'!BV188="x","x",BU$2-'Indicator Date hidden'!BV188)</f>
        <v>0</v>
      </c>
      <c r="BV187" s="125">
        <f>IF('Indicator Date hidden'!BW188="x","x",BV$2-'Indicator Date hidden'!BW188)</f>
        <v>0</v>
      </c>
      <c r="BW187" s="125">
        <f>IF('Indicator Date hidden'!BX188="x","x",BW$2-'Indicator Date hidden'!BX188)</f>
        <v>0</v>
      </c>
      <c r="BX187" s="125">
        <f>IF('Indicator Date hidden'!BY188="x","x",BX$2-'Indicator Date hidden'!BY188)</f>
        <v>2</v>
      </c>
      <c r="BY187" s="3">
        <f t="shared" si="25"/>
        <v>42</v>
      </c>
      <c r="BZ187" s="126">
        <f t="shared" si="26"/>
        <v>0.6</v>
      </c>
      <c r="CA187" s="3">
        <f t="shared" si="27"/>
        <v>20</v>
      </c>
      <c r="CB187" s="126">
        <f t="shared" si="28"/>
        <v>1.5156328239856964</v>
      </c>
      <c r="CC187" s="129">
        <f t="shared" si="29"/>
        <v>0</v>
      </c>
    </row>
    <row r="188" spans="1:81" x14ac:dyDescent="0.3">
      <c r="A188" t="s">
        <v>347</v>
      </c>
      <c r="B188" s="125">
        <f>IF('Indicator Date hidden'!C189="x","x",B$2-'Indicator Date hidden'!C189)</f>
        <v>0</v>
      </c>
      <c r="C188" s="125">
        <f>IF('Indicator Date hidden'!D189="x","x",C$2-'Indicator Date hidden'!D189)</f>
        <v>0</v>
      </c>
      <c r="D188" s="125">
        <f>IF('Indicator Date hidden'!E189="x","x",D$2-'Indicator Date hidden'!E189)</f>
        <v>0</v>
      </c>
      <c r="E188" s="125">
        <f>IF('Indicator Date hidden'!F189="x","x",E$2-'Indicator Date hidden'!F189)</f>
        <v>0</v>
      </c>
      <c r="F188" s="125">
        <f>IF('Indicator Date hidden'!G189="x","x",F$2-'Indicator Date hidden'!G189)</f>
        <v>0</v>
      </c>
      <c r="G188" s="125">
        <f>IF('Indicator Date hidden'!H189="x","x",G$2-'Indicator Date hidden'!H189)</f>
        <v>0</v>
      </c>
      <c r="H188" s="125">
        <f>IF('Indicator Date hidden'!I189="x","x",H$2-'Indicator Date hidden'!I189)</f>
        <v>0</v>
      </c>
      <c r="I188" s="125">
        <f>IF('Indicator Date hidden'!J189="x","x",I$2-'Indicator Date hidden'!J189)</f>
        <v>0</v>
      </c>
      <c r="J188" s="125">
        <f>IF('Indicator Date hidden'!K189="x","x",J$2-'Indicator Date hidden'!K189)</f>
        <v>0</v>
      </c>
      <c r="K188" s="125">
        <f>IF('Indicator Date hidden'!L189="x","x",K$2-'Indicator Date hidden'!L189)</f>
        <v>0</v>
      </c>
      <c r="L188" s="125">
        <f>IF('Indicator Date hidden'!M189="x","x",L$2-'Indicator Date hidden'!M189)</f>
        <v>0</v>
      </c>
      <c r="M188" s="125">
        <f>IF('Indicator Date hidden'!N189="x","x",M$2-'Indicator Date hidden'!N189)</f>
        <v>0</v>
      </c>
      <c r="N188" s="125">
        <f>IF('Indicator Date hidden'!O189="x","x",N$2-'Indicator Date hidden'!O189)</f>
        <v>0</v>
      </c>
      <c r="O188" s="125">
        <f>IF('Indicator Date hidden'!P189="x","x",O$2-'Indicator Date hidden'!P189)</f>
        <v>0</v>
      </c>
      <c r="P188" s="125">
        <f>IF('Indicator Date hidden'!Q189="x","x",P$2-'Indicator Date hidden'!Q189)</f>
        <v>0</v>
      </c>
      <c r="Q188" s="125">
        <f>IF('Indicator Date hidden'!R189="x","x",Q$2-'Indicator Date hidden'!R189)</f>
        <v>0</v>
      </c>
      <c r="R188" s="125">
        <f>IF('Indicator Date hidden'!S189="x","x",R$2-'Indicator Date hidden'!S189)</f>
        <v>0</v>
      </c>
      <c r="S188" s="125">
        <f>IF('Indicator Date hidden'!T189="x","x",S$2-'Indicator Date hidden'!T189)</f>
        <v>0</v>
      </c>
      <c r="T188" s="125">
        <f>IF('Indicator Date hidden'!U189="x","x",T$2-'Indicator Date hidden'!U189)</f>
        <v>0</v>
      </c>
      <c r="U188" s="125">
        <f>IF('Indicator Date hidden'!V189="x","x",U$2-'Indicator Date hidden'!V189)</f>
        <v>0</v>
      </c>
      <c r="V188" s="125">
        <f>IF('Indicator Date hidden'!W189="x","x",V$2-'Indicator Date hidden'!W189)</f>
        <v>0</v>
      </c>
      <c r="W188" s="125">
        <f>IF('Indicator Date hidden'!X189="x","x",W$2-'Indicator Date hidden'!X189)</f>
        <v>0</v>
      </c>
      <c r="X188" s="125">
        <f>IF('Indicator Date hidden'!Y189="x","x",X$2-'Indicator Date hidden'!Y189)</f>
        <v>0</v>
      </c>
      <c r="Y188" s="125">
        <f>IF('Indicator Date hidden'!Z189="x","x",Y$2-'Indicator Date hidden'!Z189)</f>
        <v>0</v>
      </c>
      <c r="Z188" s="125" t="str">
        <f>IF('Indicator Date hidden'!AA189="x","x",Z$2-'Indicator Date hidden'!AA189)</f>
        <v>x</v>
      </c>
      <c r="AA188" s="125">
        <f>IF('Indicator Date hidden'!AB189="x","x",AA$2-'Indicator Date hidden'!AB189)</f>
        <v>0</v>
      </c>
      <c r="AB188" s="125">
        <f>IF('Indicator Date hidden'!AC189="x","x",AB$2-'Indicator Date hidden'!AC189)</f>
        <v>0</v>
      </c>
      <c r="AC188" s="125">
        <f>IF('Indicator Date hidden'!AD189="x","x",AC$2-'Indicator Date hidden'!AD189)</f>
        <v>3</v>
      </c>
      <c r="AD188" s="125">
        <f>IF('Indicator Date hidden'!AE189="x","x",AD$2-'Indicator Date hidden'!AE189)</f>
        <v>0</v>
      </c>
      <c r="AE188" s="125" t="str">
        <f>IF('Indicator Date hidden'!AF189="x","x",AE$2-'Indicator Date hidden'!AF189)</f>
        <v>x</v>
      </c>
      <c r="AF188" s="125">
        <f>IF('Indicator Date hidden'!AG189="x","x",AF$2-'Indicator Date hidden'!AG189)</f>
        <v>0</v>
      </c>
      <c r="AG188" s="125">
        <f>IF('Indicator Date hidden'!AH189="x","x",AG$2-'Indicator Date hidden'!AH189)</f>
        <v>0</v>
      </c>
      <c r="AH188" s="125">
        <f>IF('Indicator Date hidden'!AI189="x","x",AH$2-'Indicator Date hidden'!AI189)</f>
        <v>0</v>
      </c>
      <c r="AI188" s="125">
        <f>IF('Indicator Date hidden'!AJ189="x","x",AI$2-'Indicator Date hidden'!AJ189)</f>
        <v>1</v>
      </c>
      <c r="AJ188" s="125">
        <f>IF('Indicator Date hidden'!AK189="x","x",AJ$2-'Indicator Date hidden'!AK189)</f>
        <v>1</v>
      </c>
      <c r="AK188" s="125">
        <f>IF('Indicator Date hidden'!AL189="x","x",AK$2-'Indicator Date hidden'!AL189)</f>
        <v>1</v>
      </c>
      <c r="AL188" s="125">
        <f>IF('Indicator Date hidden'!AM189="x","x",AL$2-'Indicator Date hidden'!AM189)</f>
        <v>11</v>
      </c>
      <c r="AM188" s="125">
        <f>IF('Indicator Date hidden'!AN189="x","x",AM$2-'Indicator Date hidden'!AN189)</f>
        <v>1</v>
      </c>
      <c r="AN188" s="125">
        <f>IF('Indicator Date hidden'!AO189="x","x",AN$2-'Indicator Date hidden'!AO189)</f>
        <v>1</v>
      </c>
      <c r="AO188" s="125">
        <f>IF('Indicator Date hidden'!AP189="x","x",AO$2-'Indicator Date hidden'!AP189)</f>
        <v>1</v>
      </c>
      <c r="AP188" s="125">
        <f>IF('Indicator Date hidden'!AQ189="x","x",AP$2-'Indicator Date hidden'!AQ189)</f>
        <v>1</v>
      </c>
      <c r="AQ188" s="125">
        <f>IF('Indicator Date hidden'!AR189="x","x",AQ$2-'Indicator Date hidden'!AR189)</f>
        <v>0</v>
      </c>
      <c r="AR188" s="125">
        <f>IF('Indicator Date hidden'!AS189="x","x",AR$2-'Indicator Date hidden'!AS189)</f>
        <v>3</v>
      </c>
      <c r="AS188" s="125">
        <f>IF('Indicator Date hidden'!AT189="x","x",AS$2-'Indicator Date hidden'!AT189)</f>
        <v>4</v>
      </c>
      <c r="AT188" s="125">
        <f>IF('Indicator Date hidden'!AU189="x","x",AT$2-'Indicator Date hidden'!AU189)</f>
        <v>0</v>
      </c>
      <c r="AU188" s="125" t="str">
        <f>IF('Indicator Date hidden'!AV189="x","x",AU$2-'Indicator Date hidden'!AV189)</f>
        <v>x</v>
      </c>
      <c r="AV188" s="125" t="str">
        <f>IF('Indicator Date hidden'!AW189="x","x",AV$2-'Indicator Date hidden'!AW189)</f>
        <v>x</v>
      </c>
      <c r="AW188" s="125">
        <f>IF('Indicator Date hidden'!AX189="x","x",AW$2-'Indicator Date hidden'!AX189)</f>
        <v>0</v>
      </c>
      <c r="AX188" s="125">
        <f>IF('Indicator Date hidden'!AY189="x","x",AX$2-'Indicator Date hidden'!AY189)</f>
        <v>0</v>
      </c>
      <c r="AY188" s="125" t="str">
        <f>IF('Indicator Date hidden'!AZ189="x","x",AY$2-'Indicator Date hidden'!AZ189)</f>
        <v>x</v>
      </c>
      <c r="AZ188" s="125">
        <f>IF('Indicator Date hidden'!BA189="x","x",AZ$2-'Indicator Date hidden'!BA189)</f>
        <v>7</v>
      </c>
      <c r="BA188" s="125">
        <f>IF('Indicator Date hidden'!BB189="x","x",BA$2-'Indicator Date hidden'!BB189)</f>
        <v>0</v>
      </c>
      <c r="BB188" s="125">
        <f>IF('Indicator Date hidden'!BC189="x","x",BB$2-'Indicator Date hidden'!BC189)</f>
        <v>0</v>
      </c>
      <c r="BC188" s="125">
        <f>IF('Indicator Date hidden'!BD189="x","x",BC$2-'Indicator Date hidden'!BD189)</f>
        <v>0</v>
      </c>
      <c r="BD188" s="125" t="str">
        <f>IF('Indicator Date hidden'!BE189="x","x",BD$2-'Indicator Date hidden'!BE189)</f>
        <v>x</v>
      </c>
      <c r="BE188" s="125">
        <f>IF('Indicator Date hidden'!BF189="x","x",BE$2-'Indicator Date hidden'!BF189)</f>
        <v>2</v>
      </c>
      <c r="BF188" s="125">
        <f>IF('Indicator Date hidden'!BG189="x","x",BF$2-'Indicator Date hidden'!BG189)</f>
        <v>0</v>
      </c>
      <c r="BG188" s="125">
        <f>IF('Indicator Date hidden'!BH189="x","x",BG$2-'Indicator Date hidden'!BH189)</f>
        <v>0</v>
      </c>
      <c r="BH188" s="125">
        <f>IF('Indicator Date hidden'!BI189="x","x",BH$2-'Indicator Date hidden'!BI189)</f>
        <v>0</v>
      </c>
      <c r="BI188" s="125">
        <f>IF('Indicator Date hidden'!BJ189="x","x",BI$2-'Indicator Date hidden'!BJ189)</f>
        <v>2</v>
      </c>
      <c r="BJ188" s="125">
        <f>IF('Indicator Date hidden'!BK189="x","x",BJ$2-'Indicator Date hidden'!BK189)</f>
        <v>1</v>
      </c>
      <c r="BK188" s="125">
        <f>IF('Indicator Date hidden'!BL189="x","x",BK$2-'Indicator Date hidden'!BL189)</f>
        <v>1</v>
      </c>
      <c r="BL188" s="125">
        <f>IF('Indicator Date hidden'!BM189="x","x",BL$2-'Indicator Date hidden'!BM189)</f>
        <v>0</v>
      </c>
      <c r="BM188" s="125">
        <f>IF('Indicator Date hidden'!BN189="x","x",BM$2-'Indicator Date hidden'!BN189)</f>
        <v>3</v>
      </c>
      <c r="BN188" s="125">
        <f>IF('Indicator Date hidden'!BO189="x","x",BN$2-'Indicator Date hidden'!BO189)</f>
        <v>2</v>
      </c>
      <c r="BO188" s="125">
        <f>IF('Indicator Date hidden'!BP189="x","x",BO$2-'Indicator Date hidden'!BP189)</f>
        <v>1</v>
      </c>
      <c r="BP188" s="125">
        <f>IF('Indicator Date hidden'!BQ189="x","x",BP$2-'Indicator Date hidden'!BQ189)</f>
        <v>0</v>
      </c>
      <c r="BQ188" s="125">
        <f>IF('Indicator Date hidden'!BR189="x","x",BQ$2-'Indicator Date hidden'!BR189)</f>
        <v>0</v>
      </c>
      <c r="BR188" s="125">
        <f>IF('Indicator Date hidden'!BS189="x","x",BR$2-'Indicator Date hidden'!BS189)</f>
        <v>0</v>
      </c>
      <c r="BS188" s="125">
        <f>IF('Indicator Date hidden'!BT189="x","x",BS$2-'Indicator Date hidden'!BT189)</f>
        <v>2</v>
      </c>
      <c r="BT188" s="125">
        <f>IF('Indicator Date hidden'!BU189="x","x",BT$2-'Indicator Date hidden'!BU189)</f>
        <v>0</v>
      </c>
      <c r="BU188" s="125" t="str">
        <f>IF('Indicator Date hidden'!BV189="x","x",BU$2-'Indicator Date hidden'!BV189)</f>
        <v>x</v>
      </c>
      <c r="BV188" s="125" t="str">
        <f>IF('Indicator Date hidden'!BW189="x","x",BV$2-'Indicator Date hidden'!BW189)</f>
        <v>x</v>
      </c>
      <c r="BW188" s="125">
        <f>IF('Indicator Date hidden'!BX189="x","x",BW$2-'Indicator Date hidden'!BX189)</f>
        <v>0</v>
      </c>
      <c r="BX188" s="125">
        <f>IF('Indicator Date hidden'!BY189="x","x",BX$2-'Indicator Date hidden'!BY189)</f>
        <v>2</v>
      </c>
      <c r="BY188" s="3">
        <f t="shared" si="25"/>
        <v>51</v>
      </c>
      <c r="BZ188" s="126">
        <f t="shared" si="26"/>
        <v>0.76119402985074625</v>
      </c>
      <c r="CA188" s="3">
        <f t="shared" si="27"/>
        <v>21</v>
      </c>
      <c r="CB188" s="126">
        <f t="shared" si="28"/>
        <v>1.7456945095180234</v>
      </c>
      <c r="CC188" s="129">
        <f t="shared" si="29"/>
        <v>0</v>
      </c>
    </row>
    <row r="189" spans="1:81" x14ac:dyDescent="0.3">
      <c r="A189" t="s">
        <v>349</v>
      </c>
      <c r="B189" s="125">
        <f>IF('Indicator Date hidden'!C190="x","x",B$2-'Indicator Date hidden'!C190)</f>
        <v>0</v>
      </c>
      <c r="C189" s="125">
        <f>IF('Indicator Date hidden'!D190="x","x",C$2-'Indicator Date hidden'!D190)</f>
        <v>0</v>
      </c>
      <c r="D189" s="125">
        <f>IF('Indicator Date hidden'!E190="x","x",D$2-'Indicator Date hidden'!E190)</f>
        <v>0</v>
      </c>
      <c r="E189" s="125">
        <f>IF('Indicator Date hidden'!F190="x","x",E$2-'Indicator Date hidden'!F190)</f>
        <v>0</v>
      </c>
      <c r="F189" s="125">
        <f>IF('Indicator Date hidden'!G190="x","x",F$2-'Indicator Date hidden'!G190)</f>
        <v>0</v>
      </c>
      <c r="G189" s="125">
        <f>IF('Indicator Date hidden'!H190="x","x",G$2-'Indicator Date hidden'!H190)</f>
        <v>0</v>
      </c>
      <c r="H189" s="125">
        <f>IF('Indicator Date hidden'!I190="x","x",H$2-'Indicator Date hidden'!I190)</f>
        <v>0</v>
      </c>
      <c r="I189" s="125">
        <f>IF('Indicator Date hidden'!J190="x","x",I$2-'Indicator Date hidden'!J190)</f>
        <v>0</v>
      </c>
      <c r="J189" s="125">
        <f>IF('Indicator Date hidden'!K190="x","x",J$2-'Indicator Date hidden'!K190)</f>
        <v>0</v>
      </c>
      <c r="K189" s="125">
        <f>IF('Indicator Date hidden'!L190="x","x",K$2-'Indicator Date hidden'!L190)</f>
        <v>0</v>
      </c>
      <c r="L189" s="125">
        <f>IF('Indicator Date hidden'!M190="x","x",L$2-'Indicator Date hidden'!M190)</f>
        <v>0</v>
      </c>
      <c r="M189" s="125">
        <f>IF('Indicator Date hidden'!N190="x","x",M$2-'Indicator Date hidden'!N190)</f>
        <v>0</v>
      </c>
      <c r="N189" s="125">
        <f>IF('Indicator Date hidden'!O190="x","x",N$2-'Indicator Date hidden'!O190)</f>
        <v>0</v>
      </c>
      <c r="O189" s="125">
        <f>IF('Indicator Date hidden'!P190="x","x",O$2-'Indicator Date hidden'!P190)</f>
        <v>0</v>
      </c>
      <c r="P189" s="125">
        <f>IF('Indicator Date hidden'!Q190="x","x",P$2-'Indicator Date hidden'!Q190)</f>
        <v>0</v>
      </c>
      <c r="Q189" s="125">
        <f>IF('Indicator Date hidden'!R190="x","x",Q$2-'Indicator Date hidden'!R190)</f>
        <v>0</v>
      </c>
      <c r="R189" s="125">
        <f>IF('Indicator Date hidden'!S190="x","x",R$2-'Indicator Date hidden'!S190)</f>
        <v>0</v>
      </c>
      <c r="S189" s="125">
        <f>IF('Indicator Date hidden'!T190="x","x",S$2-'Indicator Date hidden'!T190)</f>
        <v>0</v>
      </c>
      <c r="T189" s="125">
        <f>IF('Indicator Date hidden'!U190="x","x",T$2-'Indicator Date hidden'!U190)</f>
        <v>0</v>
      </c>
      <c r="U189" s="125">
        <f>IF('Indicator Date hidden'!V190="x","x",U$2-'Indicator Date hidden'!V190)</f>
        <v>0</v>
      </c>
      <c r="V189" s="125">
        <f>IF('Indicator Date hidden'!W190="x","x",V$2-'Indicator Date hidden'!W190)</f>
        <v>0</v>
      </c>
      <c r="W189" s="125">
        <f>IF('Indicator Date hidden'!X190="x","x",W$2-'Indicator Date hidden'!X190)</f>
        <v>0</v>
      </c>
      <c r="X189" s="125">
        <f>IF('Indicator Date hidden'!Y190="x","x",X$2-'Indicator Date hidden'!Y190)</f>
        <v>0</v>
      </c>
      <c r="Y189" s="125">
        <f>IF('Indicator Date hidden'!Z190="x","x",Y$2-'Indicator Date hidden'!Z190)</f>
        <v>0</v>
      </c>
      <c r="Z189" s="125" t="str">
        <f>IF('Indicator Date hidden'!AA190="x","x",Z$2-'Indicator Date hidden'!AA190)</f>
        <v>x</v>
      </c>
      <c r="AA189" s="125">
        <f>IF('Indicator Date hidden'!AB190="x","x",AA$2-'Indicator Date hidden'!AB190)</f>
        <v>0</v>
      </c>
      <c r="AB189" s="125" t="str">
        <f>IF('Indicator Date hidden'!AC190="x","x",AB$2-'Indicator Date hidden'!AC190)</f>
        <v>x</v>
      </c>
      <c r="AC189" s="125">
        <f>IF('Indicator Date hidden'!AD190="x","x",AC$2-'Indicator Date hidden'!AD190)</f>
        <v>0</v>
      </c>
      <c r="AD189" s="125">
        <f>IF('Indicator Date hidden'!AE190="x","x",AD$2-'Indicator Date hidden'!AE190)</f>
        <v>0</v>
      </c>
      <c r="AE189" s="125">
        <f>IF('Indicator Date hidden'!AF190="x","x",AE$2-'Indicator Date hidden'!AF190)</f>
        <v>0</v>
      </c>
      <c r="AF189" s="125">
        <f>IF('Indicator Date hidden'!AG190="x","x",AF$2-'Indicator Date hidden'!AG190)</f>
        <v>0</v>
      </c>
      <c r="AG189" s="125">
        <f>IF('Indicator Date hidden'!AH190="x","x",AG$2-'Indicator Date hidden'!AH190)</f>
        <v>0</v>
      </c>
      <c r="AH189" s="125">
        <f>IF('Indicator Date hidden'!AI190="x","x",AH$2-'Indicator Date hidden'!AI190)</f>
        <v>0</v>
      </c>
      <c r="AI189" s="125">
        <f>IF('Indicator Date hidden'!AJ190="x","x",AI$2-'Indicator Date hidden'!AJ190)</f>
        <v>1</v>
      </c>
      <c r="AJ189" s="125">
        <f>IF('Indicator Date hidden'!AK190="x","x",AJ$2-'Indicator Date hidden'!AK190)</f>
        <v>1</v>
      </c>
      <c r="AK189" s="125">
        <f>IF('Indicator Date hidden'!AL190="x","x",AK$2-'Indicator Date hidden'!AL190)</f>
        <v>1</v>
      </c>
      <c r="AL189" s="125" t="str">
        <f>IF('Indicator Date hidden'!AM190="x","x",AL$2-'Indicator Date hidden'!AM190)</f>
        <v>x</v>
      </c>
      <c r="AM189" s="125">
        <f>IF('Indicator Date hidden'!AN190="x","x",AM$2-'Indicator Date hidden'!AN190)</f>
        <v>1</v>
      </c>
      <c r="AN189" s="125">
        <f>IF('Indicator Date hidden'!AO190="x","x",AN$2-'Indicator Date hidden'!AO190)</f>
        <v>1</v>
      </c>
      <c r="AO189" s="125">
        <f>IF('Indicator Date hidden'!AP190="x","x",AO$2-'Indicator Date hidden'!AP190)</f>
        <v>1</v>
      </c>
      <c r="AP189" s="125" t="str">
        <f>IF('Indicator Date hidden'!AQ190="x","x",AP$2-'Indicator Date hidden'!AQ190)</f>
        <v>x</v>
      </c>
      <c r="AQ189" s="125">
        <f>IF('Indicator Date hidden'!AR190="x","x",AQ$2-'Indicator Date hidden'!AR190)</f>
        <v>4</v>
      </c>
      <c r="AR189" s="125">
        <f>IF('Indicator Date hidden'!AS190="x","x",AR$2-'Indicator Date hidden'!AS190)</f>
        <v>3</v>
      </c>
      <c r="AS189" s="125">
        <f>IF('Indicator Date hidden'!AT190="x","x",AS$2-'Indicator Date hidden'!AT190)</f>
        <v>8</v>
      </c>
      <c r="AT189" s="125">
        <f>IF('Indicator Date hidden'!AU190="x","x",AT$2-'Indicator Date hidden'!AU190)</f>
        <v>0</v>
      </c>
      <c r="AU189" s="125">
        <f>IF('Indicator Date hidden'!AV190="x","x",AU$2-'Indicator Date hidden'!AV190)</f>
        <v>1</v>
      </c>
      <c r="AV189" s="125" t="str">
        <f>IF('Indicator Date hidden'!AW190="x","x",AV$2-'Indicator Date hidden'!AW190)</f>
        <v>x</v>
      </c>
      <c r="AW189" s="125">
        <f>IF('Indicator Date hidden'!AX190="x","x",AW$2-'Indicator Date hidden'!AX190)</f>
        <v>0</v>
      </c>
      <c r="AX189" s="125">
        <f>IF('Indicator Date hidden'!AY190="x","x",AX$2-'Indicator Date hidden'!AY190)</f>
        <v>0</v>
      </c>
      <c r="AY189" s="125">
        <f>IF('Indicator Date hidden'!AZ190="x","x",AY$2-'Indicator Date hidden'!AZ190)</f>
        <v>1</v>
      </c>
      <c r="AZ189" s="125" t="str">
        <f>IF('Indicator Date hidden'!BA190="x","x",AZ$2-'Indicator Date hidden'!BA190)</f>
        <v>x</v>
      </c>
      <c r="BA189" s="125">
        <f>IF('Indicator Date hidden'!BB190="x","x",BA$2-'Indicator Date hidden'!BB190)</f>
        <v>0</v>
      </c>
      <c r="BB189" s="125">
        <f>IF('Indicator Date hidden'!BC190="x","x",BB$2-'Indicator Date hidden'!BC190)</f>
        <v>0</v>
      </c>
      <c r="BC189" s="125">
        <f>IF('Indicator Date hidden'!BD190="x","x",BC$2-'Indicator Date hidden'!BD190)</f>
        <v>0</v>
      </c>
      <c r="BD189" s="125" t="str">
        <f>IF('Indicator Date hidden'!BE190="x","x",BD$2-'Indicator Date hidden'!BE190)</f>
        <v>x</v>
      </c>
      <c r="BE189" s="125">
        <f>IF('Indicator Date hidden'!BF190="x","x",BE$2-'Indicator Date hidden'!BF190)</f>
        <v>2</v>
      </c>
      <c r="BF189" s="125">
        <f>IF('Indicator Date hidden'!BG190="x","x",BF$2-'Indicator Date hidden'!BG190)</f>
        <v>0</v>
      </c>
      <c r="BG189" s="125">
        <f>IF('Indicator Date hidden'!BH190="x","x",BG$2-'Indicator Date hidden'!BH190)</f>
        <v>0</v>
      </c>
      <c r="BH189" s="125">
        <f>IF('Indicator Date hidden'!BI190="x","x",BH$2-'Indicator Date hidden'!BI190)</f>
        <v>0</v>
      </c>
      <c r="BI189" s="125">
        <f>IF('Indicator Date hidden'!BJ190="x","x",BI$2-'Indicator Date hidden'!BJ190)</f>
        <v>0</v>
      </c>
      <c r="BJ189" s="125">
        <f>IF('Indicator Date hidden'!BK190="x","x",BJ$2-'Indicator Date hidden'!BK190)</f>
        <v>1</v>
      </c>
      <c r="BK189" s="125">
        <f>IF('Indicator Date hidden'!BL190="x","x",BK$2-'Indicator Date hidden'!BL190)</f>
        <v>1</v>
      </c>
      <c r="BL189" s="125">
        <f>IF('Indicator Date hidden'!BM190="x","x",BL$2-'Indicator Date hidden'!BM190)</f>
        <v>0</v>
      </c>
      <c r="BM189" s="125">
        <f>IF('Indicator Date hidden'!BN190="x","x",BM$2-'Indicator Date hidden'!BN190)</f>
        <v>2</v>
      </c>
      <c r="BN189" s="125">
        <f>IF('Indicator Date hidden'!BO190="x","x",BN$2-'Indicator Date hidden'!BO190)</f>
        <v>2</v>
      </c>
      <c r="BO189" s="125">
        <f>IF('Indicator Date hidden'!BP190="x","x",BO$2-'Indicator Date hidden'!BP190)</f>
        <v>1</v>
      </c>
      <c r="BP189" s="125">
        <f>IF('Indicator Date hidden'!BQ190="x","x",BP$2-'Indicator Date hidden'!BQ190)</f>
        <v>0</v>
      </c>
      <c r="BQ189" s="125">
        <f>IF('Indicator Date hidden'!BR190="x","x",BQ$2-'Indicator Date hidden'!BR190)</f>
        <v>0</v>
      </c>
      <c r="BR189" s="125">
        <f>IF('Indicator Date hidden'!BS190="x","x",BR$2-'Indicator Date hidden'!BS190)</f>
        <v>0</v>
      </c>
      <c r="BS189" s="125" t="str">
        <f>IF('Indicator Date hidden'!BT190="x","x",BS$2-'Indicator Date hidden'!BT190)</f>
        <v>x</v>
      </c>
      <c r="BT189" s="125">
        <f>IF('Indicator Date hidden'!BU190="x","x",BT$2-'Indicator Date hidden'!BU190)</f>
        <v>0</v>
      </c>
      <c r="BU189" s="125">
        <f>IF('Indicator Date hidden'!BV190="x","x",BU$2-'Indicator Date hidden'!BV190)</f>
        <v>0</v>
      </c>
      <c r="BV189" s="125">
        <f>IF('Indicator Date hidden'!BW190="x","x",BV$2-'Indicator Date hidden'!BW190)</f>
        <v>0</v>
      </c>
      <c r="BW189" s="125">
        <f>IF('Indicator Date hidden'!BX190="x","x",BW$2-'Indicator Date hidden'!BX190)</f>
        <v>1</v>
      </c>
      <c r="BX189" s="125">
        <f>IF('Indicator Date hidden'!BY190="x","x",BX$2-'Indicator Date hidden'!BY190)</f>
        <v>2</v>
      </c>
      <c r="BY189" s="3">
        <f t="shared" si="25"/>
        <v>35</v>
      </c>
      <c r="BZ189" s="126">
        <f t="shared" si="26"/>
        <v>0.52238805970149249</v>
      </c>
      <c r="CA189" s="3">
        <f t="shared" si="27"/>
        <v>19</v>
      </c>
      <c r="CB189" s="126">
        <f t="shared" si="28"/>
        <v>1.213828394707311</v>
      </c>
      <c r="CC189" s="129">
        <f t="shared" si="29"/>
        <v>0</v>
      </c>
    </row>
    <row r="190" spans="1:81" x14ac:dyDescent="0.3">
      <c r="A190" t="s">
        <v>350</v>
      </c>
      <c r="B190" s="125">
        <f>IF('Indicator Date hidden'!C191="x","x",B$2-'Indicator Date hidden'!C191)</f>
        <v>0</v>
      </c>
      <c r="C190" s="125">
        <f>IF('Indicator Date hidden'!D191="x","x",C$2-'Indicator Date hidden'!D191)</f>
        <v>0</v>
      </c>
      <c r="D190" s="125">
        <f>IF('Indicator Date hidden'!E191="x","x",D$2-'Indicator Date hidden'!E191)</f>
        <v>0</v>
      </c>
      <c r="E190" s="125">
        <f>IF('Indicator Date hidden'!F191="x","x",E$2-'Indicator Date hidden'!F191)</f>
        <v>0</v>
      </c>
      <c r="F190" s="125">
        <f>IF('Indicator Date hidden'!G191="x","x",F$2-'Indicator Date hidden'!G191)</f>
        <v>0</v>
      </c>
      <c r="G190" s="125">
        <f>IF('Indicator Date hidden'!H191="x","x",G$2-'Indicator Date hidden'!H191)</f>
        <v>0</v>
      </c>
      <c r="H190" s="125">
        <f>IF('Indicator Date hidden'!I191="x","x",H$2-'Indicator Date hidden'!I191)</f>
        <v>0</v>
      </c>
      <c r="I190" s="125">
        <f>IF('Indicator Date hidden'!J191="x","x",I$2-'Indicator Date hidden'!J191)</f>
        <v>0</v>
      </c>
      <c r="J190" s="125">
        <f>IF('Indicator Date hidden'!K191="x","x",J$2-'Indicator Date hidden'!K191)</f>
        <v>0</v>
      </c>
      <c r="K190" s="125">
        <f>IF('Indicator Date hidden'!L191="x","x",K$2-'Indicator Date hidden'!L191)</f>
        <v>0</v>
      </c>
      <c r="L190" s="125">
        <f>IF('Indicator Date hidden'!M191="x","x",L$2-'Indicator Date hidden'!M191)</f>
        <v>0</v>
      </c>
      <c r="M190" s="125">
        <f>IF('Indicator Date hidden'!N191="x","x",M$2-'Indicator Date hidden'!N191)</f>
        <v>0</v>
      </c>
      <c r="N190" s="125">
        <f>IF('Indicator Date hidden'!O191="x","x",N$2-'Indicator Date hidden'!O191)</f>
        <v>0</v>
      </c>
      <c r="O190" s="125">
        <f>IF('Indicator Date hidden'!P191="x","x",O$2-'Indicator Date hidden'!P191)</f>
        <v>0</v>
      </c>
      <c r="P190" s="125">
        <f>IF('Indicator Date hidden'!Q191="x","x",P$2-'Indicator Date hidden'!Q191)</f>
        <v>0</v>
      </c>
      <c r="Q190" s="125">
        <f>IF('Indicator Date hidden'!R191="x","x",Q$2-'Indicator Date hidden'!R191)</f>
        <v>0</v>
      </c>
      <c r="R190" s="125">
        <f>IF('Indicator Date hidden'!S191="x","x",R$2-'Indicator Date hidden'!S191)</f>
        <v>0</v>
      </c>
      <c r="S190" s="125">
        <f>IF('Indicator Date hidden'!T191="x","x",S$2-'Indicator Date hidden'!T191)</f>
        <v>0</v>
      </c>
      <c r="T190" s="125">
        <f>IF('Indicator Date hidden'!U191="x","x",T$2-'Indicator Date hidden'!U191)</f>
        <v>0</v>
      </c>
      <c r="U190" s="125">
        <f>IF('Indicator Date hidden'!V191="x","x",U$2-'Indicator Date hidden'!V191)</f>
        <v>0</v>
      </c>
      <c r="V190" s="125">
        <f>IF('Indicator Date hidden'!W191="x","x",V$2-'Indicator Date hidden'!W191)</f>
        <v>0</v>
      </c>
      <c r="W190" s="125">
        <f>IF('Indicator Date hidden'!X191="x","x",W$2-'Indicator Date hidden'!X191)</f>
        <v>0</v>
      </c>
      <c r="X190" s="125">
        <f>IF('Indicator Date hidden'!Y191="x","x",X$2-'Indicator Date hidden'!Y191)</f>
        <v>0</v>
      </c>
      <c r="Y190" s="125">
        <f>IF('Indicator Date hidden'!Z191="x","x",Y$2-'Indicator Date hidden'!Z191)</f>
        <v>0</v>
      </c>
      <c r="Z190" s="125">
        <f>IF('Indicator Date hidden'!AA191="x","x",Z$2-'Indicator Date hidden'!AA191)</f>
        <v>7</v>
      </c>
      <c r="AA190" s="125">
        <f>IF('Indicator Date hidden'!AB191="x","x",AA$2-'Indicator Date hidden'!AB191)</f>
        <v>0</v>
      </c>
      <c r="AB190" s="125">
        <f>IF('Indicator Date hidden'!AC191="x","x",AB$2-'Indicator Date hidden'!AC191)</f>
        <v>0</v>
      </c>
      <c r="AC190" s="125">
        <f>IF('Indicator Date hidden'!AD191="x","x",AC$2-'Indicator Date hidden'!AD191)</f>
        <v>0</v>
      </c>
      <c r="AD190" s="125">
        <f>IF('Indicator Date hidden'!AE191="x","x",AD$2-'Indicator Date hidden'!AE191)</f>
        <v>0</v>
      </c>
      <c r="AE190" s="125">
        <f>IF('Indicator Date hidden'!AF191="x","x",AE$2-'Indicator Date hidden'!AF191)</f>
        <v>0</v>
      </c>
      <c r="AF190" s="125">
        <f>IF('Indicator Date hidden'!AG191="x","x",AF$2-'Indicator Date hidden'!AG191)</f>
        <v>0</v>
      </c>
      <c r="AG190" s="125">
        <f>IF('Indicator Date hidden'!AH191="x","x",AG$2-'Indicator Date hidden'!AH191)</f>
        <v>0</v>
      </c>
      <c r="AH190" s="125">
        <f>IF('Indicator Date hidden'!AI191="x","x",AH$2-'Indicator Date hidden'!AI191)</f>
        <v>0</v>
      </c>
      <c r="AI190" s="125">
        <f>IF('Indicator Date hidden'!AJ191="x","x",AI$2-'Indicator Date hidden'!AJ191)</f>
        <v>1</v>
      </c>
      <c r="AJ190" s="125">
        <f>IF('Indicator Date hidden'!AK191="x","x",AJ$2-'Indicator Date hidden'!AK191)</f>
        <v>1</v>
      </c>
      <c r="AK190" s="125">
        <f>IF('Indicator Date hidden'!AL191="x","x",AK$2-'Indicator Date hidden'!AL191)</f>
        <v>1</v>
      </c>
      <c r="AL190" s="125">
        <f>IF('Indicator Date hidden'!AM191="x","x",AL$2-'Indicator Date hidden'!AM191)</f>
        <v>4</v>
      </c>
      <c r="AM190" s="125">
        <f>IF('Indicator Date hidden'!AN191="x","x",AM$2-'Indicator Date hidden'!AN191)</f>
        <v>1</v>
      </c>
      <c r="AN190" s="125">
        <f>IF('Indicator Date hidden'!AO191="x","x",AN$2-'Indicator Date hidden'!AO191)</f>
        <v>1</v>
      </c>
      <c r="AO190" s="125">
        <f>IF('Indicator Date hidden'!AP191="x","x",AO$2-'Indicator Date hidden'!AP191)</f>
        <v>1</v>
      </c>
      <c r="AP190" s="125">
        <f>IF('Indicator Date hidden'!AQ191="x","x",AP$2-'Indicator Date hidden'!AQ191)</f>
        <v>1</v>
      </c>
      <c r="AQ190" s="125">
        <f>IF('Indicator Date hidden'!AR191="x","x",AQ$2-'Indicator Date hidden'!AR191)</f>
        <v>0</v>
      </c>
      <c r="AR190" s="125">
        <f>IF('Indicator Date hidden'!AS191="x","x",AR$2-'Indicator Date hidden'!AS191)</f>
        <v>3</v>
      </c>
      <c r="AS190" s="125">
        <f>IF('Indicator Date hidden'!AT191="x","x",AS$2-'Indicator Date hidden'!AT191)</f>
        <v>4</v>
      </c>
      <c r="AT190" s="125">
        <f>IF('Indicator Date hidden'!AU191="x","x",AT$2-'Indicator Date hidden'!AU191)</f>
        <v>0</v>
      </c>
      <c r="AU190" s="125">
        <f>IF('Indicator Date hidden'!AV191="x","x",AU$2-'Indicator Date hidden'!AV191)</f>
        <v>0</v>
      </c>
      <c r="AV190" s="125" t="str">
        <f>IF('Indicator Date hidden'!AW191="x","x",AV$2-'Indicator Date hidden'!AW191)</f>
        <v>x</v>
      </c>
      <c r="AW190" s="125">
        <f>IF('Indicator Date hidden'!AX191="x","x",AW$2-'Indicator Date hidden'!AX191)</f>
        <v>0</v>
      </c>
      <c r="AX190" s="125">
        <f>IF('Indicator Date hidden'!AY191="x","x",AX$2-'Indicator Date hidden'!AY191)</f>
        <v>0</v>
      </c>
      <c r="AY190" s="125">
        <f>IF('Indicator Date hidden'!AZ191="x","x",AY$2-'Indicator Date hidden'!AZ191)</f>
        <v>1</v>
      </c>
      <c r="AZ190" s="125">
        <f>IF('Indicator Date hidden'!BA191="x","x",AZ$2-'Indicator Date hidden'!BA191)</f>
        <v>1</v>
      </c>
      <c r="BA190" s="125">
        <f>IF('Indicator Date hidden'!BB191="x","x",BA$2-'Indicator Date hidden'!BB191)</f>
        <v>0</v>
      </c>
      <c r="BB190" s="125">
        <f>IF('Indicator Date hidden'!BC191="x","x",BB$2-'Indicator Date hidden'!BC191)</f>
        <v>0</v>
      </c>
      <c r="BC190" s="125">
        <f>IF('Indicator Date hidden'!BD191="x","x",BC$2-'Indicator Date hidden'!BD191)</f>
        <v>0</v>
      </c>
      <c r="BD190" s="125" t="str">
        <f>IF('Indicator Date hidden'!BE191="x","x",BD$2-'Indicator Date hidden'!BE191)</f>
        <v>x</v>
      </c>
      <c r="BE190" s="125">
        <f>IF('Indicator Date hidden'!BF191="x","x",BE$2-'Indicator Date hidden'!BF191)</f>
        <v>2</v>
      </c>
      <c r="BF190" s="125">
        <f>IF('Indicator Date hidden'!BG191="x","x",BF$2-'Indicator Date hidden'!BG191)</f>
        <v>0</v>
      </c>
      <c r="BG190" s="125">
        <f>IF('Indicator Date hidden'!BH191="x","x",BG$2-'Indicator Date hidden'!BH191)</f>
        <v>0</v>
      </c>
      <c r="BH190" s="125">
        <f>IF('Indicator Date hidden'!BI191="x","x",BH$2-'Indicator Date hidden'!BI191)</f>
        <v>0</v>
      </c>
      <c r="BI190" s="125">
        <f>IF('Indicator Date hidden'!BJ191="x","x",BI$2-'Indicator Date hidden'!BJ191)</f>
        <v>0</v>
      </c>
      <c r="BJ190" s="125">
        <f>IF('Indicator Date hidden'!BK191="x","x",BJ$2-'Indicator Date hidden'!BK191)</f>
        <v>1</v>
      </c>
      <c r="BK190" s="125">
        <f>IF('Indicator Date hidden'!BL191="x","x",BK$2-'Indicator Date hidden'!BL191)</f>
        <v>1</v>
      </c>
      <c r="BL190" s="125">
        <f>IF('Indicator Date hidden'!BM191="x","x",BL$2-'Indicator Date hidden'!BM191)</f>
        <v>0</v>
      </c>
      <c r="BM190" s="125">
        <f>IF('Indicator Date hidden'!BN191="x","x",BM$2-'Indicator Date hidden'!BN191)</f>
        <v>3</v>
      </c>
      <c r="BN190" s="125">
        <f>IF('Indicator Date hidden'!BO191="x","x",BN$2-'Indicator Date hidden'!BO191)</f>
        <v>2</v>
      </c>
      <c r="BO190" s="125">
        <f>IF('Indicator Date hidden'!BP191="x","x",BO$2-'Indicator Date hidden'!BP191)</f>
        <v>1</v>
      </c>
      <c r="BP190" s="125">
        <f>IF('Indicator Date hidden'!BQ191="x","x",BP$2-'Indicator Date hidden'!BQ191)</f>
        <v>0</v>
      </c>
      <c r="BQ190" s="125">
        <f>IF('Indicator Date hidden'!BR191="x","x",BQ$2-'Indicator Date hidden'!BR191)</f>
        <v>0</v>
      </c>
      <c r="BR190" s="125">
        <f>IF('Indicator Date hidden'!BS191="x","x",BR$2-'Indicator Date hidden'!BS191)</f>
        <v>0</v>
      </c>
      <c r="BS190" s="125">
        <f>IF('Indicator Date hidden'!BT191="x","x",BS$2-'Indicator Date hidden'!BT191)</f>
        <v>2</v>
      </c>
      <c r="BT190" s="125">
        <f>IF('Indicator Date hidden'!BU191="x","x",BT$2-'Indicator Date hidden'!BU191)</f>
        <v>0</v>
      </c>
      <c r="BU190" s="125">
        <f>IF('Indicator Date hidden'!BV191="x","x",BU$2-'Indicator Date hidden'!BV191)</f>
        <v>0</v>
      </c>
      <c r="BV190" s="125" t="str">
        <f>IF('Indicator Date hidden'!BW191="x","x",BV$2-'Indicator Date hidden'!BW191)</f>
        <v>x</v>
      </c>
      <c r="BW190" s="125">
        <f>IF('Indicator Date hidden'!BX191="x","x",BW$2-'Indicator Date hidden'!BX191)</f>
        <v>0</v>
      </c>
      <c r="BX190" s="125">
        <f>IF('Indicator Date hidden'!BY191="x","x",BX$2-'Indicator Date hidden'!BY191)</f>
        <v>2</v>
      </c>
      <c r="BY190" s="3">
        <f t="shared" si="25"/>
        <v>41</v>
      </c>
      <c r="BZ190" s="126">
        <f t="shared" si="26"/>
        <v>0.56944444444444442</v>
      </c>
      <c r="CA190" s="3">
        <f t="shared" si="27"/>
        <v>21</v>
      </c>
      <c r="CB190" s="126">
        <f t="shared" si="28"/>
        <v>1.1998424536497476</v>
      </c>
      <c r="CC190" s="129">
        <f t="shared" si="29"/>
        <v>0</v>
      </c>
    </row>
    <row r="191" spans="1:81" x14ac:dyDescent="0.3">
      <c r="A191" t="s">
        <v>351</v>
      </c>
      <c r="B191" s="125">
        <f>IF('Indicator Date hidden'!C192="x","x",B$2-'Indicator Date hidden'!C192)</f>
        <v>0</v>
      </c>
      <c r="C191" s="125">
        <f>IF('Indicator Date hidden'!D192="x","x",C$2-'Indicator Date hidden'!D192)</f>
        <v>0</v>
      </c>
      <c r="D191" s="125">
        <f>IF('Indicator Date hidden'!E192="x","x",D$2-'Indicator Date hidden'!E192)</f>
        <v>0</v>
      </c>
      <c r="E191" s="125">
        <f>IF('Indicator Date hidden'!F192="x","x",E$2-'Indicator Date hidden'!F192)</f>
        <v>0</v>
      </c>
      <c r="F191" s="125">
        <f>IF('Indicator Date hidden'!G192="x","x",F$2-'Indicator Date hidden'!G192)</f>
        <v>0</v>
      </c>
      <c r="G191" s="125">
        <f>IF('Indicator Date hidden'!H192="x","x",G$2-'Indicator Date hidden'!H192)</f>
        <v>0</v>
      </c>
      <c r="H191" s="125">
        <f>IF('Indicator Date hidden'!I192="x","x",H$2-'Indicator Date hidden'!I192)</f>
        <v>0</v>
      </c>
      <c r="I191" s="125">
        <f>IF('Indicator Date hidden'!J192="x","x",I$2-'Indicator Date hidden'!J192)</f>
        <v>0</v>
      </c>
      <c r="J191" s="125">
        <f>IF('Indicator Date hidden'!K192="x","x",J$2-'Indicator Date hidden'!K192)</f>
        <v>0</v>
      </c>
      <c r="K191" s="125">
        <f>IF('Indicator Date hidden'!L192="x","x",K$2-'Indicator Date hidden'!L192)</f>
        <v>0</v>
      </c>
      <c r="L191" s="125">
        <f>IF('Indicator Date hidden'!M192="x","x",L$2-'Indicator Date hidden'!M192)</f>
        <v>0</v>
      </c>
      <c r="M191" s="125">
        <f>IF('Indicator Date hidden'!N192="x","x",M$2-'Indicator Date hidden'!N192)</f>
        <v>0</v>
      </c>
      <c r="N191" s="125">
        <f>IF('Indicator Date hidden'!O192="x","x",N$2-'Indicator Date hidden'!O192)</f>
        <v>0</v>
      </c>
      <c r="O191" s="125">
        <f>IF('Indicator Date hidden'!P192="x","x",O$2-'Indicator Date hidden'!P192)</f>
        <v>0</v>
      </c>
      <c r="P191" s="125">
        <f>IF('Indicator Date hidden'!Q192="x","x",P$2-'Indicator Date hidden'!Q192)</f>
        <v>0</v>
      </c>
      <c r="Q191" s="125">
        <f>IF('Indicator Date hidden'!R192="x","x",Q$2-'Indicator Date hidden'!R192)</f>
        <v>0</v>
      </c>
      <c r="R191" s="125">
        <f>IF('Indicator Date hidden'!S192="x","x",R$2-'Indicator Date hidden'!S192)</f>
        <v>0</v>
      </c>
      <c r="S191" s="125">
        <f>IF('Indicator Date hidden'!T192="x","x",S$2-'Indicator Date hidden'!T192)</f>
        <v>0</v>
      </c>
      <c r="T191" s="125">
        <f>IF('Indicator Date hidden'!U192="x","x",T$2-'Indicator Date hidden'!U192)</f>
        <v>0</v>
      </c>
      <c r="U191" s="125">
        <f>IF('Indicator Date hidden'!V192="x","x",U$2-'Indicator Date hidden'!V192)</f>
        <v>0</v>
      </c>
      <c r="V191" s="125">
        <f>IF('Indicator Date hidden'!W192="x","x",V$2-'Indicator Date hidden'!W192)</f>
        <v>0</v>
      </c>
      <c r="W191" s="125">
        <f>IF('Indicator Date hidden'!X192="x","x",W$2-'Indicator Date hidden'!X192)</f>
        <v>0</v>
      </c>
      <c r="X191" s="125">
        <f>IF('Indicator Date hidden'!Y192="x","x",X$2-'Indicator Date hidden'!Y192)</f>
        <v>0</v>
      </c>
      <c r="Y191" s="125">
        <f>IF('Indicator Date hidden'!Z192="x","x",Y$2-'Indicator Date hidden'!Z192)</f>
        <v>0</v>
      </c>
      <c r="Z191" s="125">
        <f>IF('Indicator Date hidden'!AA192="x","x",Z$2-'Indicator Date hidden'!AA192)</f>
        <v>3</v>
      </c>
      <c r="AA191" s="125">
        <f>IF('Indicator Date hidden'!AB192="x","x",AA$2-'Indicator Date hidden'!AB192)</f>
        <v>0</v>
      </c>
      <c r="AB191" s="125">
        <f>IF('Indicator Date hidden'!AC192="x","x",AB$2-'Indicator Date hidden'!AC192)</f>
        <v>0</v>
      </c>
      <c r="AC191" s="125">
        <f>IF('Indicator Date hidden'!AD192="x","x",AC$2-'Indicator Date hidden'!AD192)</f>
        <v>2</v>
      </c>
      <c r="AD191" s="125">
        <f>IF('Indicator Date hidden'!AE192="x","x",AD$2-'Indicator Date hidden'!AE192)</f>
        <v>0</v>
      </c>
      <c r="AE191" s="125">
        <f>IF('Indicator Date hidden'!AF192="x","x",AE$2-'Indicator Date hidden'!AF192)</f>
        <v>0</v>
      </c>
      <c r="AF191" s="125">
        <f>IF('Indicator Date hidden'!AG192="x","x",AF$2-'Indicator Date hidden'!AG192)</f>
        <v>0</v>
      </c>
      <c r="AG191" s="125">
        <f>IF('Indicator Date hidden'!AH192="x","x",AG$2-'Indicator Date hidden'!AH192)</f>
        <v>0</v>
      </c>
      <c r="AH191" s="125">
        <f>IF('Indicator Date hidden'!AI192="x","x",AH$2-'Indicator Date hidden'!AI192)</f>
        <v>0</v>
      </c>
      <c r="AI191" s="125">
        <f>IF('Indicator Date hidden'!AJ192="x","x",AI$2-'Indicator Date hidden'!AJ192)</f>
        <v>1</v>
      </c>
      <c r="AJ191" s="125">
        <f>IF('Indicator Date hidden'!AK192="x","x",AJ$2-'Indicator Date hidden'!AK192)</f>
        <v>1</v>
      </c>
      <c r="AK191" s="125">
        <f>IF('Indicator Date hidden'!AL192="x","x",AK$2-'Indicator Date hidden'!AL192)</f>
        <v>1</v>
      </c>
      <c r="AL191" s="125">
        <f>IF('Indicator Date hidden'!AM192="x","x",AL$2-'Indicator Date hidden'!AM192)</f>
        <v>5</v>
      </c>
      <c r="AM191" s="125">
        <f>IF('Indicator Date hidden'!AN192="x","x",AM$2-'Indicator Date hidden'!AN192)</f>
        <v>1</v>
      </c>
      <c r="AN191" s="125">
        <f>IF('Indicator Date hidden'!AO192="x","x",AN$2-'Indicator Date hidden'!AO192)</f>
        <v>1</v>
      </c>
      <c r="AO191" s="125">
        <f>IF('Indicator Date hidden'!AP192="x","x",AO$2-'Indicator Date hidden'!AP192)</f>
        <v>1</v>
      </c>
      <c r="AP191" s="125">
        <f>IF('Indicator Date hidden'!AQ192="x","x",AP$2-'Indicator Date hidden'!AQ192)</f>
        <v>1</v>
      </c>
      <c r="AQ191" s="125">
        <f>IF('Indicator Date hidden'!AR192="x","x",AQ$2-'Indicator Date hidden'!AR192)</f>
        <v>0</v>
      </c>
      <c r="AR191" s="125">
        <f>IF('Indicator Date hidden'!AS192="x","x",AR$2-'Indicator Date hidden'!AS192)</f>
        <v>3</v>
      </c>
      <c r="AS191" s="125">
        <f>IF('Indicator Date hidden'!AT192="x","x",AS$2-'Indicator Date hidden'!AT192)</f>
        <v>4</v>
      </c>
      <c r="AT191" s="125">
        <f>IF('Indicator Date hidden'!AU192="x","x",AT$2-'Indicator Date hidden'!AU192)</f>
        <v>0</v>
      </c>
      <c r="AU191" s="125">
        <f>IF('Indicator Date hidden'!AV192="x","x",AU$2-'Indicator Date hidden'!AV192)</f>
        <v>1</v>
      </c>
      <c r="AV191" s="125" t="str">
        <f>IF('Indicator Date hidden'!AW192="x","x",AV$2-'Indicator Date hidden'!AW192)</f>
        <v>x</v>
      </c>
      <c r="AW191" s="125">
        <f>IF('Indicator Date hidden'!AX192="x","x",AW$2-'Indicator Date hidden'!AX192)</f>
        <v>0</v>
      </c>
      <c r="AX191" s="125">
        <f>IF('Indicator Date hidden'!AY192="x","x",AX$2-'Indicator Date hidden'!AY192)</f>
        <v>0</v>
      </c>
      <c r="AY191" s="125">
        <f>IF('Indicator Date hidden'!AZ192="x","x",AY$2-'Indicator Date hidden'!AZ192)</f>
        <v>1</v>
      </c>
      <c r="AZ191" s="125">
        <f>IF('Indicator Date hidden'!BA192="x","x",AZ$2-'Indicator Date hidden'!BA192)</f>
        <v>3</v>
      </c>
      <c r="BA191" s="125">
        <f>IF('Indicator Date hidden'!BB192="x","x",BA$2-'Indicator Date hidden'!BB192)</f>
        <v>0</v>
      </c>
      <c r="BB191" s="125">
        <f>IF('Indicator Date hidden'!BC192="x","x",BB$2-'Indicator Date hidden'!BC192)</f>
        <v>0</v>
      </c>
      <c r="BC191" s="125">
        <f>IF('Indicator Date hidden'!BD192="x","x",BC$2-'Indicator Date hidden'!BD192)</f>
        <v>0</v>
      </c>
      <c r="BD191" s="125">
        <f>IF('Indicator Date hidden'!BE192="x","x",BD$2-'Indicator Date hidden'!BE192)</f>
        <v>1</v>
      </c>
      <c r="BE191" s="125">
        <f>IF('Indicator Date hidden'!BF192="x","x",BE$2-'Indicator Date hidden'!BF192)</f>
        <v>1</v>
      </c>
      <c r="BF191" s="125">
        <f>IF('Indicator Date hidden'!BG192="x","x",BF$2-'Indicator Date hidden'!BG192)</f>
        <v>0</v>
      </c>
      <c r="BG191" s="125">
        <f>IF('Indicator Date hidden'!BH192="x","x",BG$2-'Indicator Date hidden'!BH192)</f>
        <v>0</v>
      </c>
      <c r="BH191" s="125">
        <f>IF('Indicator Date hidden'!BI192="x","x",BH$2-'Indicator Date hidden'!BI192)</f>
        <v>0</v>
      </c>
      <c r="BI191" s="125">
        <f>IF('Indicator Date hidden'!BJ192="x","x",BI$2-'Indicator Date hidden'!BJ192)</f>
        <v>0</v>
      </c>
      <c r="BJ191" s="125">
        <f>IF('Indicator Date hidden'!BK192="x","x",BJ$2-'Indicator Date hidden'!BK192)</f>
        <v>1</v>
      </c>
      <c r="BK191" s="125">
        <f>IF('Indicator Date hidden'!BL192="x","x",BK$2-'Indicator Date hidden'!BL192)</f>
        <v>1</v>
      </c>
      <c r="BL191" s="125">
        <f>IF('Indicator Date hidden'!BM192="x","x",BL$2-'Indicator Date hidden'!BM192)</f>
        <v>0</v>
      </c>
      <c r="BM191" s="125">
        <f>IF('Indicator Date hidden'!BN192="x","x",BM$2-'Indicator Date hidden'!BN192)</f>
        <v>3</v>
      </c>
      <c r="BN191" s="125">
        <f>IF('Indicator Date hidden'!BO192="x","x",BN$2-'Indicator Date hidden'!BO192)</f>
        <v>2</v>
      </c>
      <c r="BO191" s="125">
        <f>IF('Indicator Date hidden'!BP192="x","x",BO$2-'Indicator Date hidden'!BP192)</f>
        <v>1</v>
      </c>
      <c r="BP191" s="125">
        <f>IF('Indicator Date hidden'!BQ192="x","x",BP$2-'Indicator Date hidden'!BQ192)</f>
        <v>0</v>
      </c>
      <c r="BQ191" s="125">
        <f>IF('Indicator Date hidden'!BR192="x","x",BQ$2-'Indicator Date hidden'!BR192)</f>
        <v>0</v>
      </c>
      <c r="BR191" s="125">
        <f>IF('Indicator Date hidden'!BS192="x","x",BR$2-'Indicator Date hidden'!BS192)</f>
        <v>0</v>
      </c>
      <c r="BS191" s="125">
        <f>IF('Indicator Date hidden'!BT192="x","x",BS$2-'Indicator Date hidden'!BT192)</f>
        <v>4</v>
      </c>
      <c r="BT191" s="125">
        <f>IF('Indicator Date hidden'!BU192="x","x",BT$2-'Indicator Date hidden'!BU192)</f>
        <v>0</v>
      </c>
      <c r="BU191" s="125">
        <f>IF('Indicator Date hidden'!BV192="x","x",BU$2-'Indicator Date hidden'!BV192)</f>
        <v>0</v>
      </c>
      <c r="BV191" s="125">
        <f>IF('Indicator Date hidden'!BW192="x","x",BV$2-'Indicator Date hidden'!BW192)</f>
        <v>0</v>
      </c>
      <c r="BW191" s="125">
        <f>IF('Indicator Date hidden'!BX192="x","x",BW$2-'Indicator Date hidden'!BX192)</f>
        <v>1</v>
      </c>
      <c r="BX191" s="125">
        <f>IF('Indicator Date hidden'!BY192="x","x",BX$2-'Indicator Date hidden'!BY192)</f>
        <v>2</v>
      </c>
      <c r="BY191" s="3">
        <f t="shared" si="25"/>
        <v>46</v>
      </c>
      <c r="BZ191" s="126">
        <f t="shared" si="26"/>
        <v>0.6216216216216216</v>
      </c>
      <c r="CA191" s="3">
        <f t="shared" si="27"/>
        <v>25</v>
      </c>
      <c r="CB191" s="126">
        <f t="shared" si="28"/>
        <v>1.11139919972714</v>
      </c>
      <c r="CC191" s="129">
        <f t="shared" si="29"/>
        <v>0</v>
      </c>
    </row>
    <row r="192" spans="1:81" x14ac:dyDescent="0.3">
      <c r="A192" t="s">
        <v>353</v>
      </c>
      <c r="B192" s="125">
        <f>IF('Indicator Date hidden'!C193="x","x",B$2-'Indicator Date hidden'!C193)</f>
        <v>0</v>
      </c>
      <c r="C192" s="125">
        <f>IF('Indicator Date hidden'!D193="x","x",C$2-'Indicator Date hidden'!D193)</f>
        <v>0</v>
      </c>
      <c r="D192" s="125">
        <f>IF('Indicator Date hidden'!E193="x","x",D$2-'Indicator Date hidden'!E193)</f>
        <v>0</v>
      </c>
      <c r="E192" s="125">
        <f>IF('Indicator Date hidden'!F193="x","x",E$2-'Indicator Date hidden'!F193)</f>
        <v>0</v>
      </c>
      <c r="F192" s="125">
        <f>IF('Indicator Date hidden'!G193="x","x",F$2-'Indicator Date hidden'!G193)</f>
        <v>0</v>
      </c>
      <c r="G192" s="125">
        <f>IF('Indicator Date hidden'!H193="x","x",G$2-'Indicator Date hidden'!H193)</f>
        <v>0</v>
      </c>
      <c r="H192" s="125">
        <f>IF('Indicator Date hidden'!I193="x","x",H$2-'Indicator Date hidden'!I193)</f>
        <v>0</v>
      </c>
      <c r="I192" s="125">
        <f>IF('Indicator Date hidden'!J193="x","x",I$2-'Indicator Date hidden'!J193)</f>
        <v>0</v>
      </c>
      <c r="J192" s="125">
        <f>IF('Indicator Date hidden'!K193="x","x",J$2-'Indicator Date hidden'!K193)</f>
        <v>0</v>
      </c>
      <c r="K192" s="125">
        <f>IF('Indicator Date hidden'!L193="x","x",K$2-'Indicator Date hidden'!L193)</f>
        <v>0</v>
      </c>
      <c r="L192" s="125">
        <f>IF('Indicator Date hidden'!M193="x","x",L$2-'Indicator Date hidden'!M193)</f>
        <v>0</v>
      </c>
      <c r="M192" s="125">
        <f>IF('Indicator Date hidden'!N193="x","x",M$2-'Indicator Date hidden'!N193)</f>
        <v>0</v>
      </c>
      <c r="N192" s="125">
        <f>IF('Indicator Date hidden'!O193="x","x",N$2-'Indicator Date hidden'!O193)</f>
        <v>0</v>
      </c>
      <c r="O192" s="125">
        <f>IF('Indicator Date hidden'!P193="x","x",O$2-'Indicator Date hidden'!P193)</f>
        <v>0</v>
      </c>
      <c r="P192" s="125">
        <f>IF('Indicator Date hidden'!Q193="x","x",P$2-'Indicator Date hidden'!Q193)</f>
        <v>0</v>
      </c>
      <c r="Q192" s="125">
        <f>IF('Indicator Date hidden'!R193="x","x",Q$2-'Indicator Date hidden'!R193)</f>
        <v>0</v>
      </c>
      <c r="R192" s="125">
        <f>IF('Indicator Date hidden'!S193="x","x",R$2-'Indicator Date hidden'!S193)</f>
        <v>0</v>
      </c>
      <c r="S192" s="125">
        <f>IF('Indicator Date hidden'!T193="x","x",S$2-'Indicator Date hidden'!T193)</f>
        <v>0</v>
      </c>
      <c r="T192" s="125">
        <f>IF('Indicator Date hidden'!U193="x","x",T$2-'Indicator Date hidden'!U193)</f>
        <v>0</v>
      </c>
      <c r="U192" s="125">
        <f>IF('Indicator Date hidden'!V193="x","x",U$2-'Indicator Date hidden'!V193)</f>
        <v>0</v>
      </c>
      <c r="V192" s="125">
        <f>IF('Indicator Date hidden'!W193="x","x",V$2-'Indicator Date hidden'!W193)</f>
        <v>0</v>
      </c>
      <c r="W192" s="125">
        <f>IF('Indicator Date hidden'!X193="x","x",W$2-'Indicator Date hidden'!X193)</f>
        <v>0</v>
      </c>
      <c r="X192" s="125">
        <f>IF('Indicator Date hidden'!Y193="x","x",X$2-'Indicator Date hidden'!Y193)</f>
        <v>0</v>
      </c>
      <c r="Y192" s="125">
        <f>IF('Indicator Date hidden'!Z193="x","x",Y$2-'Indicator Date hidden'!Z193)</f>
        <v>0</v>
      </c>
      <c r="Z192" s="125">
        <f>IF('Indicator Date hidden'!AA193="x","x",Z$2-'Indicator Date hidden'!AA193)</f>
        <v>3</v>
      </c>
      <c r="AA192" s="125">
        <f>IF('Indicator Date hidden'!AB193="x","x",AA$2-'Indicator Date hidden'!AB193)</f>
        <v>0</v>
      </c>
      <c r="AB192" s="125">
        <f>IF('Indicator Date hidden'!AC193="x","x",AB$2-'Indicator Date hidden'!AC193)</f>
        <v>0</v>
      </c>
      <c r="AC192" s="125">
        <f>IF('Indicator Date hidden'!AD193="x","x",AC$2-'Indicator Date hidden'!AD193)</f>
        <v>2</v>
      </c>
      <c r="AD192" s="125">
        <f>IF('Indicator Date hidden'!AE193="x","x",AD$2-'Indicator Date hidden'!AE193)</f>
        <v>0</v>
      </c>
      <c r="AE192" s="125">
        <f>IF('Indicator Date hidden'!AF193="x","x",AE$2-'Indicator Date hidden'!AF193)</f>
        <v>0</v>
      </c>
      <c r="AF192" s="125">
        <f>IF('Indicator Date hidden'!AG193="x","x",AF$2-'Indicator Date hidden'!AG193)</f>
        <v>0</v>
      </c>
      <c r="AG192" s="125">
        <f>IF('Indicator Date hidden'!AH193="x","x",AG$2-'Indicator Date hidden'!AH193)</f>
        <v>0</v>
      </c>
      <c r="AH192" s="125">
        <f>IF('Indicator Date hidden'!AI193="x","x",AH$2-'Indicator Date hidden'!AI193)</f>
        <v>0</v>
      </c>
      <c r="AI192" s="125">
        <f>IF('Indicator Date hidden'!AJ193="x","x",AI$2-'Indicator Date hidden'!AJ193)</f>
        <v>1</v>
      </c>
      <c r="AJ192" s="125">
        <f>IF('Indicator Date hidden'!AK193="x","x",AJ$2-'Indicator Date hidden'!AK193)</f>
        <v>1</v>
      </c>
      <c r="AK192" s="125">
        <f>IF('Indicator Date hidden'!AL193="x","x",AK$2-'Indicator Date hidden'!AL193)</f>
        <v>1</v>
      </c>
      <c r="AL192" s="125">
        <f>IF('Indicator Date hidden'!AM193="x","x",AL$2-'Indicator Date hidden'!AM193)</f>
        <v>4</v>
      </c>
      <c r="AM192" s="125">
        <f>IF('Indicator Date hidden'!AN193="x","x",AM$2-'Indicator Date hidden'!AN193)</f>
        <v>1</v>
      </c>
      <c r="AN192" s="125">
        <f>IF('Indicator Date hidden'!AO193="x","x",AN$2-'Indicator Date hidden'!AO193)</f>
        <v>1</v>
      </c>
      <c r="AO192" s="125">
        <f>IF('Indicator Date hidden'!AP193="x","x",AO$2-'Indicator Date hidden'!AP193)</f>
        <v>1</v>
      </c>
      <c r="AP192" s="125">
        <f>IF('Indicator Date hidden'!AQ193="x","x",AP$2-'Indicator Date hidden'!AQ193)</f>
        <v>1</v>
      </c>
      <c r="AQ192" s="125">
        <f>IF('Indicator Date hidden'!AR193="x","x",AQ$2-'Indicator Date hidden'!AR193)</f>
        <v>0</v>
      </c>
      <c r="AR192" s="125">
        <f>IF('Indicator Date hidden'!AS193="x","x",AR$2-'Indicator Date hidden'!AS193)</f>
        <v>3</v>
      </c>
      <c r="AS192" s="125">
        <f>IF('Indicator Date hidden'!AT193="x","x",AS$2-'Indicator Date hidden'!AT193)</f>
        <v>4</v>
      </c>
      <c r="AT192" s="125">
        <f>IF('Indicator Date hidden'!AU193="x","x",AT$2-'Indicator Date hidden'!AU193)</f>
        <v>0</v>
      </c>
      <c r="AU192" s="125">
        <f>IF('Indicator Date hidden'!AV193="x","x",AU$2-'Indicator Date hidden'!AV193)</f>
        <v>0</v>
      </c>
      <c r="AV192" s="125">
        <f>IF('Indicator Date hidden'!AW193="x","x",AV$2-'Indicator Date hidden'!AW193)</f>
        <v>0</v>
      </c>
      <c r="AW192" s="125">
        <f>IF('Indicator Date hidden'!AX193="x","x",AW$2-'Indicator Date hidden'!AX193)</f>
        <v>0</v>
      </c>
      <c r="AX192" s="125">
        <f>IF('Indicator Date hidden'!AY193="x","x",AX$2-'Indicator Date hidden'!AY193)</f>
        <v>0</v>
      </c>
      <c r="AY192" s="125">
        <f>IF('Indicator Date hidden'!AZ193="x","x",AY$2-'Indicator Date hidden'!AZ193)</f>
        <v>1</v>
      </c>
      <c r="AZ192" s="125">
        <f>IF('Indicator Date hidden'!BA193="x","x",AZ$2-'Indicator Date hidden'!BA193)</f>
        <v>2</v>
      </c>
      <c r="BA192" s="125">
        <f>IF('Indicator Date hidden'!BB193="x","x",BA$2-'Indicator Date hidden'!BB193)</f>
        <v>0</v>
      </c>
      <c r="BB192" s="125">
        <f>IF('Indicator Date hidden'!BC193="x","x",BB$2-'Indicator Date hidden'!BC193)</f>
        <v>0</v>
      </c>
      <c r="BC192" s="125">
        <f>IF('Indicator Date hidden'!BD193="x","x",BC$2-'Indicator Date hidden'!BD193)</f>
        <v>0</v>
      </c>
      <c r="BD192" s="125" t="str">
        <f>IF('Indicator Date hidden'!BE193="x","x",BD$2-'Indicator Date hidden'!BE193)</f>
        <v>x</v>
      </c>
      <c r="BE192" s="125">
        <f>IF('Indicator Date hidden'!BF193="x","x",BE$2-'Indicator Date hidden'!BF193)</f>
        <v>1</v>
      </c>
      <c r="BF192" s="125">
        <f>IF('Indicator Date hidden'!BG193="x","x",BF$2-'Indicator Date hidden'!BG193)</f>
        <v>0</v>
      </c>
      <c r="BG192" s="125">
        <f>IF('Indicator Date hidden'!BH193="x","x",BG$2-'Indicator Date hidden'!BH193)</f>
        <v>0</v>
      </c>
      <c r="BH192" s="125">
        <f>IF('Indicator Date hidden'!BI193="x","x",BH$2-'Indicator Date hidden'!BI193)</f>
        <v>0</v>
      </c>
      <c r="BI192" s="125">
        <f>IF('Indicator Date hidden'!BJ193="x","x",BI$2-'Indicator Date hidden'!BJ193)</f>
        <v>2</v>
      </c>
      <c r="BJ192" s="125">
        <f>IF('Indicator Date hidden'!BK193="x","x",BJ$2-'Indicator Date hidden'!BK193)</f>
        <v>1</v>
      </c>
      <c r="BK192" s="125">
        <f>IF('Indicator Date hidden'!BL193="x","x",BK$2-'Indicator Date hidden'!BL193)</f>
        <v>1</v>
      </c>
      <c r="BL192" s="125">
        <f>IF('Indicator Date hidden'!BM193="x","x",BL$2-'Indicator Date hidden'!BM193)</f>
        <v>0</v>
      </c>
      <c r="BM192" s="125">
        <f>IF('Indicator Date hidden'!BN193="x","x",BM$2-'Indicator Date hidden'!BN193)</f>
        <v>3</v>
      </c>
      <c r="BN192" s="125">
        <f>IF('Indicator Date hidden'!BO193="x","x",BN$2-'Indicator Date hidden'!BO193)</f>
        <v>2</v>
      </c>
      <c r="BO192" s="125">
        <f>IF('Indicator Date hidden'!BP193="x","x",BO$2-'Indicator Date hidden'!BP193)</f>
        <v>1</v>
      </c>
      <c r="BP192" s="125">
        <f>IF('Indicator Date hidden'!BQ193="x","x",BP$2-'Indicator Date hidden'!BQ193)</f>
        <v>0</v>
      </c>
      <c r="BQ192" s="125">
        <f>IF('Indicator Date hidden'!BR193="x","x",BQ$2-'Indicator Date hidden'!BR193)</f>
        <v>0</v>
      </c>
      <c r="BR192" s="125">
        <f>IF('Indicator Date hidden'!BS193="x","x",BR$2-'Indicator Date hidden'!BS193)</f>
        <v>0</v>
      </c>
      <c r="BS192" s="125">
        <f>IF('Indicator Date hidden'!BT193="x","x",BS$2-'Indicator Date hidden'!BT193)</f>
        <v>2</v>
      </c>
      <c r="BT192" s="125">
        <f>IF('Indicator Date hidden'!BU193="x","x",BT$2-'Indicator Date hidden'!BU193)</f>
        <v>0</v>
      </c>
      <c r="BU192" s="125">
        <f>IF('Indicator Date hidden'!BV193="x","x",BU$2-'Indicator Date hidden'!BV193)</f>
        <v>0</v>
      </c>
      <c r="BV192" s="125">
        <f>IF('Indicator Date hidden'!BW193="x","x",BV$2-'Indicator Date hidden'!BW193)</f>
        <v>0</v>
      </c>
      <c r="BW192" s="125">
        <f>IF('Indicator Date hidden'!BX193="x","x",BW$2-'Indicator Date hidden'!BX193)</f>
        <v>0</v>
      </c>
      <c r="BX192" s="125">
        <f>IF('Indicator Date hidden'!BY193="x","x",BX$2-'Indicator Date hidden'!BY193)</f>
        <v>2</v>
      </c>
      <c r="BY192" s="3">
        <f t="shared" si="25"/>
        <v>41</v>
      </c>
      <c r="BZ192" s="126">
        <f t="shared" si="26"/>
        <v>0.55405405405405406</v>
      </c>
      <c r="CA192" s="3">
        <f t="shared" si="27"/>
        <v>23</v>
      </c>
      <c r="CB192" s="126">
        <f t="shared" si="28"/>
        <v>0.98833591909332685</v>
      </c>
      <c r="CC192" s="129">
        <f t="shared" si="29"/>
        <v>0</v>
      </c>
    </row>
    <row r="193" spans="1:81" x14ac:dyDescent="0.3">
      <c r="A193" t="s">
        <v>355</v>
      </c>
      <c r="B193" s="125">
        <f>IF('Indicator Date hidden'!C194="x","x",B$2-'Indicator Date hidden'!C194)</f>
        <v>0</v>
      </c>
      <c r="C193" s="125">
        <f>IF('Indicator Date hidden'!D194="x","x",C$2-'Indicator Date hidden'!D194)</f>
        <v>0</v>
      </c>
      <c r="D193" s="125">
        <f>IF('Indicator Date hidden'!E194="x","x",D$2-'Indicator Date hidden'!E194)</f>
        <v>0</v>
      </c>
      <c r="E193" s="125">
        <f>IF('Indicator Date hidden'!F194="x","x",E$2-'Indicator Date hidden'!F194)</f>
        <v>0</v>
      </c>
      <c r="F193" s="125">
        <f>IF('Indicator Date hidden'!G194="x","x",F$2-'Indicator Date hidden'!G194)</f>
        <v>0</v>
      </c>
      <c r="G193" s="125">
        <f>IF('Indicator Date hidden'!H194="x","x",G$2-'Indicator Date hidden'!H194)</f>
        <v>0</v>
      </c>
      <c r="H193" s="125">
        <f>IF('Indicator Date hidden'!I194="x","x",H$2-'Indicator Date hidden'!I194)</f>
        <v>0</v>
      </c>
      <c r="I193" s="125">
        <f>IF('Indicator Date hidden'!J194="x","x",I$2-'Indicator Date hidden'!J194)</f>
        <v>0</v>
      </c>
      <c r="J193" s="125">
        <f>IF('Indicator Date hidden'!K194="x","x",J$2-'Indicator Date hidden'!K194)</f>
        <v>0</v>
      </c>
      <c r="K193" s="125">
        <f>IF('Indicator Date hidden'!L194="x","x",K$2-'Indicator Date hidden'!L194)</f>
        <v>0</v>
      </c>
      <c r="L193" s="125">
        <f>IF('Indicator Date hidden'!M194="x","x",L$2-'Indicator Date hidden'!M194)</f>
        <v>0</v>
      </c>
      <c r="M193" s="125">
        <f>IF('Indicator Date hidden'!N194="x","x",M$2-'Indicator Date hidden'!N194)</f>
        <v>0</v>
      </c>
      <c r="N193" s="125">
        <f>IF('Indicator Date hidden'!O194="x","x",N$2-'Indicator Date hidden'!O194)</f>
        <v>0</v>
      </c>
      <c r="O193" s="125">
        <f>IF('Indicator Date hidden'!P194="x","x",O$2-'Indicator Date hidden'!P194)</f>
        <v>0</v>
      </c>
      <c r="P193" s="125">
        <f>IF('Indicator Date hidden'!Q194="x","x",P$2-'Indicator Date hidden'!Q194)</f>
        <v>0</v>
      </c>
      <c r="Q193" s="125">
        <f>IF('Indicator Date hidden'!R194="x","x",Q$2-'Indicator Date hidden'!R194)</f>
        <v>0</v>
      </c>
      <c r="R193" s="125">
        <f>IF('Indicator Date hidden'!S194="x","x",R$2-'Indicator Date hidden'!S194)</f>
        <v>0</v>
      </c>
      <c r="S193" s="125">
        <f>IF('Indicator Date hidden'!T194="x","x",S$2-'Indicator Date hidden'!T194)</f>
        <v>0</v>
      </c>
      <c r="T193" s="125">
        <f>IF('Indicator Date hidden'!U194="x","x",T$2-'Indicator Date hidden'!U194)</f>
        <v>0</v>
      </c>
      <c r="U193" s="125">
        <f>IF('Indicator Date hidden'!V194="x","x",U$2-'Indicator Date hidden'!V194)</f>
        <v>0</v>
      </c>
      <c r="V193" s="125">
        <f>IF('Indicator Date hidden'!W194="x","x",V$2-'Indicator Date hidden'!W194)</f>
        <v>0</v>
      </c>
      <c r="W193" s="125">
        <f>IF('Indicator Date hidden'!X194="x","x",W$2-'Indicator Date hidden'!X194)</f>
        <v>0</v>
      </c>
      <c r="X193" s="125">
        <f>IF('Indicator Date hidden'!Y194="x","x",X$2-'Indicator Date hidden'!Y194)</f>
        <v>0</v>
      </c>
      <c r="Y193" s="125">
        <f>IF('Indicator Date hidden'!Z194="x","x",Y$2-'Indicator Date hidden'!Z194)</f>
        <v>0</v>
      </c>
      <c r="Z193" s="125">
        <f>IF('Indicator Date hidden'!AA194="x","x",Z$2-'Indicator Date hidden'!AA194)</f>
        <v>1</v>
      </c>
      <c r="AA193" s="125">
        <f>IF('Indicator Date hidden'!AB194="x","x",AA$2-'Indicator Date hidden'!AB194)</f>
        <v>0</v>
      </c>
      <c r="AB193" s="125">
        <f>IF('Indicator Date hidden'!AC194="x","x",AB$2-'Indicator Date hidden'!AC194)</f>
        <v>0</v>
      </c>
      <c r="AC193" s="125">
        <f>IF('Indicator Date hidden'!AD194="x","x",AC$2-'Indicator Date hidden'!AD194)</f>
        <v>0</v>
      </c>
      <c r="AD193" s="125">
        <f>IF('Indicator Date hidden'!AE194="x","x",AD$2-'Indicator Date hidden'!AE194)</f>
        <v>0</v>
      </c>
      <c r="AE193" s="125">
        <f>IF('Indicator Date hidden'!AF194="x","x",AE$2-'Indicator Date hidden'!AF194)</f>
        <v>0</v>
      </c>
      <c r="AF193" s="125">
        <f>IF('Indicator Date hidden'!AG194="x","x",AF$2-'Indicator Date hidden'!AG194)</f>
        <v>0</v>
      </c>
      <c r="AG193" s="125">
        <f>IF('Indicator Date hidden'!AH194="x","x",AG$2-'Indicator Date hidden'!AH194)</f>
        <v>0</v>
      </c>
      <c r="AH193" s="125">
        <f>IF('Indicator Date hidden'!AI194="x","x",AH$2-'Indicator Date hidden'!AI194)</f>
        <v>0</v>
      </c>
      <c r="AI193" s="125">
        <f>IF('Indicator Date hidden'!AJ194="x","x",AI$2-'Indicator Date hidden'!AJ194)</f>
        <v>1</v>
      </c>
      <c r="AJ193" s="125">
        <f>IF('Indicator Date hidden'!AK194="x","x",AJ$2-'Indicator Date hidden'!AK194)</f>
        <v>1</v>
      </c>
      <c r="AK193" s="125">
        <f>IF('Indicator Date hidden'!AL194="x","x",AK$2-'Indicator Date hidden'!AL194)</f>
        <v>1</v>
      </c>
      <c r="AL193" s="125">
        <f>IF('Indicator Date hidden'!AM194="x","x",AL$2-'Indicator Date hidden'!AM194)</f>
        <v>3</v>
      </c>
      <c r="AM193" s="125">
        <f>IF('Indicator Date hidden'!AN194="x","x",AM$2-'Indicator Date hidden'!AN194)</f>
        <v>1</v>
      </c>
      <c r="AN193" s="125">
        <f>IF('Indicator Date hidden'!AO194="x","x",AN$2-'Indicator Date hidden'!AO194)</f>
        <v>1</v>
      </c>
      <c r="AO193" s="125">
        <f>IF('Indicator Date hidden'!AP194="x","x",AO$2-'Indicator Date hidden'!AP194)</f>
        <v>1</v>
      </c>
      <c r="AP193" s="125">
        <f>IF('Indicator Date hidden'!AQ194="x","x",AP$2-'Indicator Date hidden'!AQ194)</f>
        <v>1</v>
      </c>
      <c r="AQ193" s="125">
        <f>IF('Indicator Date hidden'!AR194="x","x",AQ$2-'Indicator Date hidden'!AR194)</f>
        <v>0</v>
      </c>
      <c r="AR193" s="125">
        <f>IF('Indicator Date hidden'!AS194="x","x",AR$2-'Indicator Date hidden'!AS194)</f>
        <v>3</v>
      </c>
      <c r="AS193" s="125">
        <f>IF('Indicator Date hidden'!AT194="x","x",AS$2-'Indicator Date hidden'!AT194)</f>
        <v>3</v>
      </c>
      <c r="AT193" s="125">
        <f>IF('Indicator Date hidden'!AU194="x","x",AT$2-'Indicator Date hidden'!AU194)</f>
        <v>0</v>
      </c>
      <c r="AU193" s="125">
        <f>IF('Indicator Date hidden'!AV194="x","x",AU$2-'Indicator Date hidden'!AV194)</f>
        <v>0</v>
      </c>
      <c r="AV193" s="125">
        <f>IF('Indicator Date hidden'!AW194="x","x",AV$2-'Indicator Date hidden'!AW194)</f>
        <v>0</v>
      </c>
      <c r="AW193" s="125">
        <f>IF('Indicator Date hidden'!AX194="x","x",AW$2-'Indicator Date hidden'!AX194)</f>
        <v>0</v>
      </c>
      <c r="AX193" s="125">
        <f>IF('Indicator Date hidden'!AY194="x","x",AX$2-'Indicator Date hidden'!AY194)</f>
        <v>0</v>
      </c>
      <c r="AY193" s="125">
        <f>IF('Indicator Date hidden'!AZ194="x","x",AY$2-'Indicator Date hidden'!AZ194)</f>
        <v>1</v>
      </c>
      <c r="AZ193" s="125">
        <f>IF('Indicator Date hidden'!BA194="x","x",AZ$2-'Indicator Date hidden'!BA194)</f>
        <v>6</v>
      </c>
      <c r="BA193" s="125">
        <f>IF('Indicator Date hidden'!BB194="x","x",BA$2-'Indicator Date hidden'!BB194)</f>
        <v>0</v>
      </c>
      <c r="BB193" s="125">
        <f>IF('Indicator Date hidden'!BC194="x","x",BB$2-'Indicator Date hidden'!BC194)</f>
        <v>0</v>
      </c>
      <c r="BC193" s="125">
        <f>IF('Indicator Date hidden'!BD194="x","x",BC$2-'Indicator Date hidden'!BD194)</f>
        <v>0</v>
      </c>
      <c r="BD193" s="125" t="str">
        <f>IF('Indicator Date hidden'!BE194="x","x",BD$2-'Indicator Date hidden'!BE194)</f>
        <v>x</v>
      </c>
      <c r="BE193" s="125">
        <f>IF('Indicator Date hidden'!BF194="x","x",BE$2-'Indicator Date hidden'!BF194)</f>
        <v>1</v>
      </c>
      <c r="BF193" s="125">
        <f>IF('Indicator Date hidden'!BG194="x","x",BF$2-'Indicator Date hidden'!BG194)</f>
        <v>0</v>
      </c>
      <c r="BG193" s="125">
        <f>IF('Indicator Date hidden'!BH194="x","x",BG$2-'Indicator Date hidden'!BH194)</f>
        <v>0</v>
      </c>
      <c r="BH193" s="125">
        <f>IF('Indicator Date hidden'!BI194="x","x",BH$2-'Indicator Date hidden'!BI194)</f>
        <v>0</v>
      </c>
      <c r="BI193" s="125">
        <f>IF('Indicator Date hidden'!BJ194="x","x",BI$2-'Indicator Date hidden'!BJ194)</f>
        <v>0</v>
      </c>
      <c r="BJ193" s="125">
        <f>IF('Indicator Date hidden'!BK194="x","x",BJ$2-'Indicator Date hidden'!BK194)</f>
        <v>1</v>
      </c>
      <c r="BK193" s="125">
        <f>IF('Indicator Date hidden'!BL194="x","x",BK$2-'Indicator Date hidden'!BL194)</f>
        <v>1</v>
      </c>
      <c r="BL193" s="125">
        <f>IF('Indicator Date hidden'!BM194="x","x",BL$2-'Indicator Date hidden'!BM194)</f>
        <v>0</v>
      </c>
      <c r="BM193" s="125">
        <f>IF('Indicator Date hidden'!BN194="x","x",BM$2-'Indicator Date hidden'!BN194)</f>
        <v>3</v>
      </c>
      <c r="BN193" s="125">
        <f>IF('Indicator Date hidden'!BO194="x","x",BN$2-'Indicator Date hidden'!BO194)</f>
        <v>2</v>
      </c>
      <c r="BO193" s="125">
        <f>IF('Indicator Date hidden'!BP194="x","x",BO$2-'Indicator Date hidden'!BP194)</f>
        <v>1</v>
      </c>
      <c r="BP193" s="125">
        <f>IF('Indicator Date hidden'!BQ194="x","x",BP$2-'Indicator Date hidden'!BQ194)</f>
        <v>0</v>
      </c>
      <c r="BQ193" s="125">
        <f>IF('Indicator Date hidden'!BR194="x","x",BQ$2-'Indicator Date hidden'!BR194)</f>
        <v>0</v>
      </c>
      <c r="BR193" s="125">
        <f>IF('Indicator Date hidden'!BS194="x","x",BR$2-'Indicator Date hidden'!BS194)</f>
        <v>0</v>
      </c>
      <c r="BS193" s="125">
        <f>IF('Indicator Date hidden'!BT194="x","x",BS$2-'Indicator Date hidden'!BT194)</f>
        <v>4</v>
      </c>
      <c r="BT193" s="125">
        <f>IF('Indicator Date hidden'!BU194="x","x",BT$2-'Indicator Date hidden'!BU194)</f>
        <v>0</v>
      </c>
      <c r="BU193" s="125">
        <f>IF('Indicator Date hidden'!BV194="x","x",BU$2-'Indicator Date hidden'!BV194)</f>
        <v>0</v>
      </c>
      <c r="BV193" s="125">
        <f>IF('Indicator Date hidden'!BW194="x","x",BV$2-'Indicator Date hidden'!BW194)</f>
        <v>0</v>
      </c>
      <c r="BW193" s="125">
        <f>IF('Indicator Date hidden'!BX194="x","x",BW$2-'Indicator Date hidden'!BX194)</f>
        <v>0</v>
      </c>
      <c r="BX193" s="125">
        <f>IF('Indicator Date hidden'!BY194="x","x",BX$2-'Indicator Date hidden'!BY194)</f>
        <v>2</v>
      </c>
      <c r="BY193" s="3">
        <f t="shared" si="25"/>
        <v>39</v>
      </c>
      <c r="BZ193" s="126">
        <f t="shared" si="26"/>
        <v>0.52702702702702697</v>
      </c>
      <c r="CA193" s="3">
        <f t="shared" si="27"/>
        <v>21</v>
      </c>
      <c r="CB193" s="126">
        <f t="shared" si="28"/>
        <v>1.093259111901669</v>
      </c>
      <c r="CC193" s="129">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C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53" width="11.44140625" style="2" customWidth="1"/>
    <col min="54" max="56" width="9.109375" style="2"/>
    <col min="57" max="57" width="9.109375" style="2" customWidth="1"/>
    <col min="58" max="16384" width="9.109375" style="2"/>
  </cols>
  <sheetData>
    <row r="1" spans="1:84" x14ac:dyDescent="0.3">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row>
    <row r="2" spans="1:84"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Data'!BR2</f>
        <v>HFA Scores Last recent</v>
      </c>
      <c r="BK2" s="110" t="str">
        <f>'Indicator Data'!BS2</f>
        <v>Government Effectiveness</v>
      </c>
      <c r="BL2" s="110" t="str">
        <f>'Indicator Data'!BT2</f>
        <v>Corruption Perception Index</v>
      </c>
      <c r="BM2" s="110" t="str">
        <f>'Indicator Data'!BU2</f>
        <v>Access to electricity</v>
      </c>
      <c r="BN2" s="110" t="str">
        <f>'Indicator Data'!BV2</f>
        <v>Adult literacy rate</v>
      </c>
      <c r="BO2" s="110" t="str">
        <f>'Indicator Data'!BW2</f>
        <v>Internet users</v>
      </c>
      <c r="BP2" s="110" t="str">
        <f>'Indicator Data'!BX2</f>
        <v>Mobile cellular subscriptions</v>
      </c>
      <c r="BQ2" s="110" t="str">
        <f>'Indicator Data'!BY2</f>
        <v>Road lenght</v>
      </c>
      <c r="BR2" s="110" t="str">
        <f>'Indicator Data'!BZ2</f>
        <v>People using at least basic sanitation services (% of population)</v>
      </c>
      <c r="BS2" s="110" t="str">
        <f>'Indicator Data'!CA2</f>
        <v>People using at least basic drinking water services (% of population)</v>
      </c>
      <c r="BT2" s="110" t="str">
        <f>'Indicator Data'!CB2</f>
        <v>Physicians Density</v>
      </c>
      <c r="BU2" s="110" t="str">
        <f>'Indicator Data'!CC2</f>
        <v>Proportion of the target population with access to 3 doses of diphtheria-tetanus-pertussis (DTP3) (%)</v>
      </c>
      <c r="BV2" s="110" t="str">
        <f>'Indicator Data'!CD2</f>
        <v>Proportion of the target population with access to measles-containing-vaccine second-dose (MCV2) (%)</v>
      </c>
      <c r="BW2" s="110" t="str">
        <f>'Indicator Data'!CE2</f>
        <v>Proportion of the target population with access to pneumococcal conjugate 3rd dose (PCV3) (%)</v>
      </c>
      <c r="BX2" s="110" t="str">
        <f>'Indicator Data'!CF2</f>
        <v>Current health expenditure per capita</v>
      </c>
      <c r="BY2" s="110" t="str">
        <f>'Indicator Data'!CG2</f>
        <v>Maternal Mortality Ratio</v>
      </c>
      <c r="BZ2" s="110" t="str">
        <f>'Indicator Data'!CI2</f>
        <v>GDP per capita (current US$)</v>
      </c>
      <c r="CA2" s="110" t="str">
        <f>'Indicator Data'!CJ2</f>
        <v>Total Population</v>
      </c>
      <c r="CB2" s="110" t="str">
        <f>'Indicator Data'!CK2</f>
        <v>Total Population (GHS-POP-R2019)</v>
      </c>
      <c r="CC2" s="110"/>
      <c r="CD2" s="110"/>
      <c r="CE2" s="110"/>
      <c r="CF2" s="110"/>
    </row>
    <row r="3" spans="1:84" ht="26.4" x14ac:dyDescent="0.3">
      <c r="A3" s="101" t="s">
        <v>472</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2019</v>
      </c>
      <c r="AI3" s="118">
        <f>'Indicator Data'!AI3</f>
        <v>2019</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Data'!BR3</f>
        <v>2007-2015</v>
      </c>
      <c r="BK3" s="118">
        <f>'Indicator Data'!BS3</f>
        <v>2018</v>
      </c>
      <c r="BL3" s="118">
        <f>'Indicator Data'!BT3</f>
        <v>2019</v>
      </c>
      <c r="BM3" s="118">
        <f>'Indicator Data'!BU3</f>
        <v>2017</v>
      </c>
      <c r="BN3" s="118" t="str">
        <f>'Indicator Data'!BV3</f>
        <v>2008-2018</v>
      </c>
      <c r="BO3" s="118">
        <f>'Indicator Data'!BW3</f>
        <v>2018</v>
      </c>
      <c r="BP3" s="118">
        <f>'Indicator Data'!BX3</f>
        <v>2018</v>
      </c>
      <c r="BQ3" s="118">
        <f>'Indicator Data'!BY3</f>
        <v>2014</v>
      </c>
      <c r="BR3" s="118" t="str">
        <f>'Indicator Data'!BZ3</f>
        <v>2013-2017</v>
      </c>
      <c r="BS3" s="118" t="str">
        <f>'Indicator Data'!CA3</f>
        <v>2013-2017</v>
      </c>
      <c r="BT3" s="118" t="str">
        <f>'Indicator Data'!CB3</f>
        <v>2011-2018</v>
      </c>
      <c r="BU3" s="118">
        <f>'Indicator Data'!CC3</f>
        <v>2017</v>
      </c>
      <c r="BV3" s="118">
        <f>'Indicator Data'!CD3</f>
        <v>2017</v>
      </c>
      <c r="BW3" s="118">
        <f>'Indicator Data'!CE3</f>
        <v>2017</v>
      </c>
      <c r="BX3" s="118" t="str">
        <f>'Indicator Data'!CF3</f>
        <v>2011-2016</v>
      </c>
      <c r="BY3" s="118">
        <f>'Indicator Data'!CG3</f>
        <v>2017</v>
      </c>
      <c r="BZ3" s="118">
        <f>'Indicator Data'!CI3</f>
        <v>2018</v>
      </c>
      <c r="CA3" s="118">
        <f>'Indicator Data'!CJ3</f>
        <v>2019</v>
      </c>
      <c r="CB3" s="118">
        <f>'Indicator Data'!CK3</f>
        <v>2015</v>
      </c>
      <c r="CC3" s="118"/>
      <c r="CD3" s="118"/>
      <c r="CE3" s="118"/>
      <c r="CF3" s="118"/>
    </row>
    <row r="4" spans="1:84" x14ac:dyDescent="0.3">
      <c r="A4" s="102" t="s">
        <v>431</v>
      </c>
      <c r="B4" s="86"/>
      <c r="C4" s="87" t="s">
        <v>817</v>
      </c>
      <c r="D4" s="87" t="s">
        <v>817</v>
      </c>
      <c r="E4" s="87" t="s">
        <v>817</v>
      </c>
      <c r="F4" s="87" t="s">
        <v>817</v>
      </c>
      <c r="G4" s="87" t="s">
        <v>817</v>
      </c>
      <c r="H4" s="87" t="s">
        <v>817</v>
      </c>
      <c r="I4" s="87" t="s">
        <v>817</v>
      </c>
      <c r="J4" s="87" t="s">
        <v>817</v>
      </c>
      <c r="K4" s="87" t="s">
        <v>817</v>
      </c>
      <c r="L4" s="87" t="s">
        <v>817</v>
      </c>
      <c r="M4" s="87" t="s">
        <v>817</v>
      </c>
      <c r="N4" s="87" t="s">
        <v>817</v>
      </c>
      <c r="O4" s="87" t="s">
        <v>817</v>
      </c>
      <c r="P4" s="87" t="s">
        <v>817</v>
      </c>
      <c r="Q4" s="87" t="s">
        <v>817</v>
      </c>
      <c r="R4" s="87" t="s">
        <v>817</v>
      </c>
      <c r="S4" s="87" t="s">
        <v>817</v>
      </c>
      <c r="T4" s="87" t="s">
        <v>817</v>
      </c>
      <c r="U4" s="87" t="s">
        <v>817</v>
      </c>
      <c r="V4" s="87" t="s">
        <v>817</v>
      </c>
      <c r="W4" s="87" t="s">
        <v>817</v>
      </c>
      <c r="X4" s="87" t="s">
        <v>817</v>
      </c>
      <c r="Y4" s="87" t="s">
        <v>817</v>
      </c>
      <c r="Z4" s="87" t="s">
        <v>817</v>
      </c>
      <c r="AA4" s="87" t="s">
        <v>817</v>
      </c>
      <c r="AB4" s="87" t="s">
        <v>817</v>
      </c>
      <c r="AC4" s="87" t="s">
        <v>817</v>
      </c>
      <c r="AD4" s="87" t="s">
        <v>817</v>
      </c>
      <c r="AE4" s="87" t="s">
        <v>817</v>
      </c>
      <c r="AF4" s="87" t="s">
        <v>817</v>
      </c>
      <c r="AG4" s="87" t="s">
        <v>817</v>
      </c>
      <c r="AH4" s="87" t="s">
        <v>817</v>
      </c>
      <c r="AI4" s="87" t="s">
        <v>817</v>
      </c>
      <c r="AJ4" s="87" t="s">
        <v>817</v>
      </c>
      <c r="AK4" s="87" t="s">
        <v>817</v>
      </c>
      <c r="AL4" s="87" t="s">
        <v>817</v>
      </c>
      <c r="AM4" s="87" t="s">
        <v>817</v>
      </c>
      <c r="AN4" s="87" t="s">
        <v>817</v>
      </c>
      <c r="AO4" s="87" t="s">
        <v>817</v>
      </c>
      <c r="AP4" s="87" t="s">
        <v>817</v>
      </c>
      <c r="AQ4" s="87" t="s">
        <v>817</v>
      </c>
      <c r="AR4" s="87" t="s">
        <v>817</v>
      </c>
      <c r="AS4" s="87" t="s">
        <v>817</v>
      </c>
      <c r="AT4" s="87" t="s">
        <v>817</v>
      </c>
      <c r="AU4" s="87" t="s">
        <v>817</v>
      </c>
      <c r="AV4" s="87" t="s">
        <v>817</v>
      </c>
      <c r="AW4" s="87" t="s">
        <v>817</v>
      </c>
      <c r="AX4" s="87" t="s">
        <v>817</v>
      </c>
      <c r="AY4" s="87" t="s">
        <v>817</v>
      </c>
      <c r="AZ4" s="87" t="s">
        <v>817</v>
      </c>
      <c r="BA4" s="87" t="s">
        <v>817</v>
      </c>
      <c r="BB4" s="87" t="s">
        <v>817</v>
      </c>
      <c r="BC4" s="87" t="s">
        <v>817</v>
      </c>
      <c r="BD4" s="87" t="s">
        <v>817</v>
      </c>
      <c r="BE4" s="87" t="s">
        <v>817</v>
      </c>
      <c r="BF4" s="87" t="s">
        <v>817</v>
      </c>
      <c r="BG4" s="87" t="s">
        <v>817</v>
      </c>
      <c r="BH4" s="87" t="s">
        <v>817</v>
      </c>
      <c r="BI4" s="87" t="s">
        <v>817</v>
      </c>
      <c r="BJ4" s="87" t="s">
        <v>817</v>
      </c>
      <c r="BK4" s="87" t="s">
        <v>817</v>
      </c>
      <c r="BL4" s="87" t="s">
        <v>817</v>
      </c>
      <c r="BM4" s="87" t="s">
        <v>817</v>
      </c>
      <c r="BN4" s="87" t="s">
        <v>817</v>
      </c>
      <c r="BO4" s="87" t="s">
        <v>817</v>
      </c>
      <c r="BP4" s="87" t="s">
        <v>817</v>
      </c>
      <c r="BQ4" s="87" t="s">
        <v>817</v>
      </c>
      <c r="BR4" s="87" t="s">
        <v>817</v>
      </c>
      <c r="BS4" s="87" t="s">
        <v>817</v>
      </c>
      <c r="BT4" s="87" t="s">
        <v>817</v>
      </c>
      <c r="BU4" s="87" t="s">
        <v>817</v>
      </c>
      <c r="BV4" s="87" t="s">
        <v>817</v>
      </c>
      <c r="BW4" s="87" t="s">
        <v>817</v>
      </c>
      <c r="BX4" s="87" t="s">
        <v>817</v>
      </c>
      <c r="BY4" s="87" t="s">
        <v>817</v>
      </c>
      <c r="BZ4" s="87" t="s">
        <v>817</v>
      </c>
      <c r="CA4" s="87" t="s">
        <v>817</v>
      </c>
      <c r="CB4" s="87" t="s">
        <v>817</v>
      </c>
      <c r="CC4" s="87"/>
      <c r="CD4" s="87"/>
      <c r="CE4" s="87"/>
      <c r="CF4" s="87"/>
    </row>
    <row r="5" spans="1:84" x14ac:dyDescent="0.3">
      <c r="A5" s="100" t="str">
        <f>'Indicator Data'!A6</f>
        <v>Afghanistan</v>
      </c>
      <c r="B5" s="86" t="str">
        <f>'Indicator Data'!B6</f>
        <v>AFG</v>
      </c>
      <c r="C5" s="122" t="s">
        <v>1217</v>
      </c>
      <c r="D5" s="122" t="s">
        <v>1217</v>
      </c>
      <c r="E5" s="122" t="s">
        <v>1218</v>
      </c>
      <c r="F5" s="122" t="s">
        <v>1218</v>
      </c>
      <c r="G5" s="122" t="s">
        <v>1218</v>
      </c>
      <c r="H5" s="122" t="s">
        <v>1218</v>
      </c>
      <c r="I5" s="122" t="s">
        <v>1218</v>
      </c>
      <c r="J5" s="122" t="s">
        <v>842</v>
      </c>
      <c r="K5" s="122" t="s">
        <v>842</v>
      </c>
      <c r="L5" s="122" t="s">
        <v>514</v>
      </c>
      <c r="M5" s="122" t="s">
        <v>839</v>
      </c>
      <c r="N5" s="122" t="s">
        <v>839</v>
      </c>
      <c r="O5" s="122" t="s">
        <v>839</v>
      </c>
      <c r="P5" s="122" t="s">
        <v>839</v>
      </c>
      <c r="Q5" s="122" t="s">
        <v>1095</v>
      </c>
      <c r="R5" s="122" t="s">
        <v>1095</v>
      </c>
      <c r="S5" s="122" t="s">
        <v>1095</v>
      </c>
      <c r="T5" s="122" t="s">
        <v>1095</v>
      </c>
      <c r="U5" s="122" t="s">
        <v>839</v>
      </c>
      <c r="V5" s="122" t="s">
        <v>839</v>
      </c>
      <c r="W5" s="122" t="s">
        <v>839</v>
      </c>
      <c r="X5" s="122" t="s">
        <v>526</v>
      </c>
      <c r="Y5" s="122" t="s">
        <v>526</v>
      </c>
      <c r="Z5" s="122" t="s">
        <v>526</v>
      </c>
      <c r="AA5" s="122" t="s">
        <v>1163</v>
      </c>
      <c r="AB5" s="122" t="s">
        <v>840</v>
      </c>
      <c r="AC5" s="122" t="s">
        <v>840</v>
      </c>
      <c r="AD5" s="174" t="s">
        <v>1224</v>
      </c>
      <c r="AE5" s="122" t="s">
        <v>829</v>
      </c>
      <c r="AF5" s="122" t="s">
        <v>1096</v>
      </c>
      <c r="AG5" s="122" t="s">
        <v>1163</v>
      </c>
      <c r="AH5" s="122" t="s">
        <v>839</v>
      </c>
      <c r="AI5" s="122" t="s">
        <v>839</v>
      </c>
      <c r="AJ5" s="123" t="s">
        <v>846</v>
      </c>
      <c r="AK5" s="123" t="s">
        <v>846</v>
      </c>
      <c r="AL5" s="122" t="s">
        <v>844</v>
      </c>
      <c r="AM5" s="122" t="s">
        <v>844</v>
      </c>
      <c r="AN5" s="122" t="s">
        <v>847</v>
      </c>
      <c r="AO5" s="122" t="s">
        <v>848</v>
      </c>
      <c r="AP5" s="122" t="s">
        <v>848</v>
      </c>
      <c r="AQ5" s="122" t="s">
        <v>1225</v>
      </c>
      <c r="AR5" s="122" t="s">
        <v>1225</v>
      </c>
      <c r="AS5" s="122" t="s">
        <v>829</v>
      </c>
      <c r="AT5" s="122" t="s">
        <v>829</v>
      </c>
      <c r="AU5" s="122" t="s">
        <v>829</v>
      </c>
      <c r="AV5" s="122" t="s">
        <v>829</v>
      </c>
      <c r="AW5" s="122" t="s">
        <v>829</v>
      </c>
      <c r="AX5" s="122" t="s">
        <v>829</v>
      </c>
      <c r="AY5" s="122" t="s">
        <v>829</v>
      </c>
      <c r="AZ5" s="122" t="s">
        <v>844</v>
      </c>
      <c r="BA5" s="122" t="s">
        <v>526</v>
      </c>
      <c r="BB5" s="122" t="s">
        <v>842</v>
      </c>
      <c r="BC5" s="122" t="s">
        <v>842</v>
      </c>
      <c r="BD5" s="122" t="s">
        <v>842</v>
      </c>
      <c r="BE5" s="123" t="s">
        <v>821</v>
      </c>
      <c r="BF5" s="122" t="s">
        <v>841</v>
      </c>
      <c r="BG5" s="122" t="s">
        <v>841</v>
      </c>
      <c r="BH5" s="122" t="s">
        <v>514</v>
      </c>
      <c r="BI5" s="122" t="s">
        <v>514</v>
      </c>
      <c r="BJ5" s="122" t="s">
        <v>1218</v>
      </c>
      <c r="BK5" s="122" t="s">
        <v>1226</v>
      </c>
      <c r="BL5" s="122" t="s">
        <v>838</v>
      </c>
      <c r="BM5" s="122" t="s">
        <v>526</v>
      </c>
      <c r="BN5" s="122" t="s">
        <v>523</v>
      </c>
      <c r="BO5" s="122" t="s">
        <v>526</v>
      </c>
      <c r="BP5" s="122" t="s">
        <v>526</v>
      </c>
      <c r="BQ5" s="122" t="s">
        <v>820</v>
      </c>
      <c r="BR5" s="122" t="s">
        <v>829</v>
      </c>
      <c r="BS5" s="122" t="s">
        <v>829</v>
      </c>
      <c r="BT5" s="122" t="s">
        <v>829</v>
      </c>
      <c r="BU5" s="122" t="s">
        <v>829</v>
      </c>
      <c r="BV5" s="122" t="s">
        <v>829</v>
      </c>
      <c r="BW5" s="122" t="s">
        <v>829</v>
      </c>
      <c r="BX5" s="122"/>
      <c r="BY5" s="122" t="s">
        <v>845</v>
      </c>
      <c r="BZ5" s="122" t="s">
        <v>526</v>
      </c>
      <c r="CA5" s="122" t="s">
        <v>1163</v>
      </c>
      <c r="CB5" s="122" t="s">
        <v>839</v>
      </c>
    </row>
    <row r="6" spans="1:84" x14ac:dyDescent="0.3">
      <c r="A6" s="100" t="str">
        <f>'Indicator Data'!A7</f>
        <v>Albania</v>
      </c>
      <c r="B6" s="86" t="str">
        <f>'Indicator Data'!B7</f>
        <v>ALB</v>
      </c>
      <c r="C6" s="122" t="s">
        <v>1217</v>
      </c>
      <c r="D6" s="122" t="s">
        <v>1217</v>
      </c>
      <c r="E6" s="122" t="s">
        <v>1218</v>
      </c>
      <c r="F6" s="122" t="s">
        <v>1218</v>
      </c>
      <c r="G6" s="122" t="s">
        <v>1218</v>
      </c>
      <c r="H6" s="122" t="s">
        <v>1218</v>
      </c>
      <c r="I6" s="122" t="s">
        <v>1218</v>
      </c>
      <c r="J6" s="122" t="s">
        <v>842</v>
      </c>
      <c r="K6" s="122" t="s">
        <v>842</v>
      </c>
      <c r="L6" s="122" t="s">
        <v>514</v>
      </c>
      <c r="M6" s="122" t="s">
        <v>839</v>
      </c>
      <c r="N6" s="122" t="s">
        <v>839</v>
      </c>
      <c r="O6" s="122" t="s">
        <v>839</v>
      </c>
      <c r="P6" s="122" t="s">
        <v>839</v>
      </c>
      <c r="Q6" s="122" t="s">
        <v>1095</v>
      </c>
      <c r="R6" s="122" t="s">
        <v>1095</v>
      </c>
      <c r="S6" s="122" t="s">
        <v>1095</v>
      </c>
      <c r="T6" s="122" t="s">
        <v>1095</v>
      </c>
      <c r="U6" s="122" t="s">
        <v>839</v>
      </c>
      <c r="V6" s="122" t="s">
        <v>839</v>
      </c>
      <c r="W6" s="122" t="s">
        <v>839</v>
      </c>
      <c r="X6" s="122" t="s">
        <v>526</v>
      </c>
      <c r="Y6" s="122" t="s">
        <v>526</v>
      </c>
      <c r="Z6" s="122" t="s">
        <v>526</v>
      </c>
      <c r="AA6" s="122" t="s">
        <v>1163</v>
      </c>
      <c r="AB6" s="122" t="s">
        <v>840</v>
      </c>
      <c r="AC6" s="122" t="s">
        <v>840</v>
      </c>
      <c r="AD6" s="174" t="s">
        <v>1224</v>
      </c>
      <c r="AE6" s="122" t="s">
        <v>829</v>
      </c>
      <c r="AF6" s="122" t="s">
        <v>1096</v>
      </c>
      <c r="AG6" s="122" t="s">
        <v>1163</v>
      </c>
      <c r="AH6" s="122" t="s">
        <v>839</v>
      </c>
      <c r="AI6" s="122" t="s">
        <v>839</v>
      </c>
      <c r="AJ6" s="123" t="s">
        <v>846</v>
      </c>
      <c r="AK6" s="123" t="s">
        <v>846</v>
      </c>
      <c r="AL6" s="122" t="s">
        <v>844</v>
      </c>
      <c r="AM6" s="122" t="s">
        <v>844</v>
      </c>
      <c r="AN6" s="122" t="s">
        <v>847</v>
      </c>
      <c r="AO6" s="122" t="s">
        <v>848</v>
      </c>
      <c r="AP6" s="122" t="s">
        <v>848</v>
      </c>
      <c r="AQ6" s="122" t="s">
        <v>1225</v>
      </c>
      <c r="AR6" s="122" t="s">
        <v>1225</v>
      </c>
      <c r="AS6" s="122" t="s">
        <v>829</v>
      </c>
      <c r="AT6" s="122" t="s">
        <v>829</v>
      </c>
      <c r="AU6" s="122" t="s">
        <v>829</v>
      </c>
      <c r="AV6" s="122" t="s">
        <v>829</v>
      </c>
      <c r="AW6" s="122" t="s">
        <v>829</v>
      </c>
      <c r="AX6" s="122" t="s">
        <v>829</v>
      </c>
      <c r="AY6" s="122" t="s">
        <v>829</v>
      </c>
      <c r="AZ6" s="122" t="s">
        <v>844</v>
      </c>
      <c r="BA6" s="122" t="s">
        <v>526</v>
      </c>
      <c r="BB6" s="122" t="s">
        <v>842</v>
      </c>
      <c r="BC6" s="122" t="s">
        <v>842</v>
      </c>
      <c r="BD6" s="122" t="s">
        <v>842</v>
      </c>
      <c r="BE6" s="123" t="s">
        <v>818</v>
      </c>
      <c r="BF6" s="122" t="s">
        <v>841</v>
      </c>
      <c r="BG6" s="122" t="s">
        <v>841</v>
      </c>
      <c r="BH6" s="122" t="s">
        <v>514</v>
      </c>
      <c r="BI6" s="122" t="s">
        <v>514</v>
      </c>
      <c r="BJ6" s="122" t="s">
        <v>1218</v>
      </c>
      <c r="BK6" s="122" t="s">
        <v>1226</v>
      </c>
      <c r="BL6" s="122" t="s">
        <v>838</v>
      </c>
      <c r="BM6" s="122" t="s">
        <v>526</v>
      </c>
      <c r="BN6" s="122" t="s">
        <v>523</v>
      </c>
      <c r="BO6" s="122" t="s">
        <v>526</v>
      </c>
      <c r="BP6" s="122" t="s">
        <v>526</v>
      </c>
      <c r="BQ6" s="122" t="s">
        <v>820</v>
      </c>
      <c r="BR6" s="122" t="s">
        <v>829</v>
      </c>
      <c r="BS6" s="122" t="s">
        <v>829</v>
      </c>
      <c r="BT6" s="122" t="s">
        <v>829</v>
      </c>
      <c r="BU6" s="122" t="s">
        <v>829</v>
      </c>
      <c r="BV6" s="122" t="s">
        <v>829</v>
      </c>
      <c r="BW6" s="122" t="s">
        <v>829</v>
      </c>
      <c r="BX6" s="122"/>
      <c r="BY6" s="122" t="s">
        <v>845</v>
      </c>
      <c r="BZ6" s="122" t="s">
        <v>526</v>
      </c>
      <c r="CA6" s="122" t="s">
        <v>1163</v>
      </c>
      <c r="CB6" s="122" t="s">
        <v>839</v>
      </c>
    </row>
    <row r="7" spans="1:84" x14ac:dyDescent="0.3">
      <c r="A7" s="100" t="str">
        <f>'Indicator Data'!A8</f>
        <v>Algeria</v>
      </c>
      <c r="B7" s="86" t="str">
        <f>'Indicator Data'!B8</f>
        <v>DZA</v>
      </c>
      <c r="C7" s="122" t="s">
        <v>1217</v>
      </c>
      <c r="D7" s="122" t="s">
        <v>1217</v>
      </c>
      <c r="E7" s="122" t="s">
        <v>1218</v>
      </c>
      <c r="F7" s="122" t="s">
        <v>1218</v>
      </c>
      <c r="G7" s="122" t="s">
        <v>1218</v>
      </c>
      <c r="H7" s="122" t="s">
        <v>1218</v>
      </c>
      <c r="I7" s="122" t="s">
        <v>1218</v>
      </c>
      <c r="J7" s="122" t="s">
        <v>842</v>
      </c>
      <c r="K7" s="122" t="s">
        <v>842</v>
      </c>
      <c r="L7" s="122" t="s">
        <v>514</v>
      </c>
      <c r="M7" s="122" t="s">
        <v>839</v>
      </c>
      <c r="N7" s="122" t="s">
        <v>839</v>
      </c>
      <c r="O7" s="122" t="s">
        <v>839</v>
      </c>
      <c r="P7" s="122" t="s">
        <v>839</v>
      </c>
      <c r="Q7" s="122" t="s">
        <v>1095</v>
      </c>
      <c r="R7" s="122" t="s">
        <v>1095</v>
      </c>
      <c r="S7" s="122" t="s">
        <v>1095</v>
      </c>
      <c r="T7" s="122" t="s">
        <v>1095</v>
      </c>
      <c r="U7" s="122" t="s">
        <v>839</v>
      </c>
      <c r="V7" s="122" t="s">
        <v>839</v>
      </c>
      <c r="W7" s="122" t="s">
        <v>839</v>
      </c>
      <c r="X7" s="122" t="s">
        <v>526</v>
      </c>
      <c r="Y7" s="122" t="s">
        <v>526</v>
      </c>
      <c r="Z7" s="122" t="s">
        <v>526</v>
      </c>
      <c r="AA7" s="122" t="s">
        <v>1163</v>
      </c>
      <c r="AB7" s="122" t="s">
        <v>840</v>
      </c>
      <c r="AC7" s="122" t="s">
        <v>840</v>
      </c>
      <c r="AD7" s="174" t="s">
        <v>1224</v>
      </c>
      <c r="AE7" s="122" t="s">
        <v>829</v>
      </c>
      <c r="AF7" s="122" t="s">
        <v>1096</v>
      </c>
      <c r="AG7" s="122" t="s">
        <v>1163</v>
      </c>
      <c r="AH7" s="122" t="s">
        <v>839</v>
      </c>
      <c r="AI7" s="122" t="s">
        <v>839</v>
      </c>
      <c r="AJ7" s="123" t="s">
        <v>846</v>
      </c>
      <c r="AK7" s="123" t="s">
        <v>846</v>
      </c>
      <c r="AL7" s="122" t="s">
        <v>844</v>
      </c>
      <c r="AM7" s="122" t="s">
        <v>844</v>
      </c>
      <c r="AN7" s="122" t="s">
        <v>847</v>
      </c>
      <c r="AO7" s="122" t="s">
        <v>848</v>
      </c>
      <c r="AP7" s="122" t="s">
        <v>848</v>
      </c>
      <c r="AQ7" s="122" t="s">
        <v>1225</v>
      </c>
      <c r="AR7" s="122" t="s">
        <v>1225</v>
      </c>
      <c r="AS7" s="122" t="s">
        <v>829</v>
      </c>
      <c r="AT7" s="122" t="s">
        <v>829</v>
      </c>
      <c r="AU7" s="122" t="s">
        <v>829</v>
      </c>
      <c r="AV7" s="122" t="s">
        <v>829</v>
      </c>
      <c r="AW7" s="122" t="s">
        <v>829</v>
      </c>
      <c r="AX7" s="122" t="s">
        <v>829</v>
      </c>
      <c r="AY7" s="122" t="s">
        <v>829</v>
      </c>
      <c r="AZ7" s="122" t="s">
        <v>844</v>
      </c>
      <c r="BA7" s="122" t="s">
        <v>526</v>
      </c>
      <c r="BB7" s="122" t="s">
        <v>842</v>
      </c>
      <c r="BC7" s="122" t="s">
        <v>842</v>
      </c>
      <c r="BD7" s="122" t="s">
        <v>842</v>
      </c>
      <c r="BE7" s="123"/>
      <c r="BF7" s="122" t="s">
        <v>841</v>
      </c>
      <c r="BG7" s="122" t="s">
        <v>841</v>
      </c>
      <c r="BH7" s="122" t="s">
        <v>514</v>
      </c>
      <c r="BI7" s="122" t="s">
        <v>514</v>
      </c>
      <c r="BJ7" s="122" t="s">
        <v>1218</v>
      </c>
      <c r="BK7" s="122" t="s">
        <v>1226</v>
      </c>
      <c r="BL7" s="122" t="s">
        <v>838</v>
      </c>
      <c r="BM7" s="122" t="s">
        <v>526</v>
      </c>
      <c r="BN7" s="122" t="s">
        <v>523</v>
      </c>
      <c r="BO7" s="122" t="s">
        <v>526</v>
      </c>
      <c r="BP7" s="122" t="s">
        <v>526</v>
      </c>
      <c r="BQ7" s="122" t="s">
        <v>820</v>
      </c>
      <c r="BR7" s="122" t="s">
        <v>829</v>
      </c>
      <c r="BS7" s="122" t="s">
        <v>829</v>
      </c>
      <c r="BT7" s="122" t="s">
        <v>829</v>
      </c>
      <c r="BU7" s="122" t="s">
        <v>829</v>
      </c>
      <c r="BV7" s="122" t="s">
        <v>829</v>
      </c>
      <c r="BW7" s="122" t="s">
        <v>829</v>
      </c>
      <c r="BX7" s="122"/>
      <c r="BY7" s="122" t="s">
        <v>845</v>
      </c>
      <c r="BZ7" s="122" t="s">
        <v>526</v>
      </c>
      <c r="CA7" s="122" t="s">
        <v>1163</v>
      </c>
      <c r="CB7" s="122" t="s">
        <v>839</v>
      </c>
    </row>
    <row r="8" spans="1:84" x14ac:dyDescent="0.3">
      <c r="A8" s="100" t="str">
        <f>'Indicator Data'!A9</f>
        <v>Angola</v>
      </c>
      <c r="B8" s="86" t="str">
        <f>'Indicator Data'!B9</f>
        <v>AGO</v>
      </c>
      <c r="C8" s="122" t="s">
        <v>1217</v>
      </c>
      <c r="D8" s="122" t="s">
        <v>1217</v>
      </c>
      <c r="E8" s="122" t="s">
        <v>1218</v>
      </c>
      <c r="F8" s="122" t="s">
        <v>1218</v>
      </c>
      <c r="G8" s="122" t="s">
        <v>1218</v>
      </c>
      <c r="H8" s="122" t="s">
        <v>1218</v>
      </c>
      <c r="I8" s="122" t="s">
        <v>1218</v>
      </c>
      <c r="J8" s="122" t="s">
        <v>842</v>
      </c>
      <c r="K8" s="122" t="s">
        <v>842</v>
      </c>
      <c r="L8" s="122" t="s">
        <v>514</v>
      </c>
      <c r="M8" s="122" t="s">
        <v>839</v>
      </c>
      <c r="N8" s="122" t="s">
        <v>839</v>
      </c>
      <c r="O8" s="122" t="s">
        <v>839</v>
      </c>
      <c r="P8" s="122" t="s">
        <v>839</v>
      </c>
      <c r="Q8" s="122" t="s">
        <v>1095</v>
      </c>
      <c r="R8" s="122" t="s">
        <v>1095</v>
      </c>
      <c r="S8" s="122" t="s">
        <v>1095</v>
      </c>
      <c r="T8" s="122" t="s">
        <v>1095</v>
      </c>
      <c r="U8" s="122" t="s">
        <v>839</v>
      </c>
      <c r="V8" s="122" t="s">
        <v>839</v>
      </c>
      <c r="W8" s="122" t="s">
        <v>839</v>
      </c>
      <c r="X8" s="122" t="s">
        <v>526</v>
      </c>
      <c r="Y8" s="122" t="s">
        <v>526</v>
      </c>
      <c r="Z8" s="122" t="s">
        <v>526</v>
      </c>
      <c r="AA8" s="122" t="s">
        <v>1163</v>
      </c>
      <c r="AB8" s="122" t="s">
        <v>840</v>
      </c>
      <c r="AC8" s="122" t="s">
        <v>840</v>
      </c>
      <c r="AD8" s="174" t="s">
        <v>1224</v>
      </c>
      <c r="AE8" s="122" t="s">
        <v>829</v>
      </c>
      <c r="AF8" s="122" t="s">
        <v>1096</v>
      </c>
      <c r="AG8" s="122" t="s">
        <v>1163</v>
      </c>
      <c r="AH8" s="122" t="s">
        <v>839</v>
      </c>
      <c r="AI8" s="122" t="s">
        <v>839</v>
      </c>
      <c r="AJ8" s="123" t="s">
        <v>846</v>
      </c>
      <c r="AK8" s="123" t="s">
        <v>846</v>
      </c>
      <c r="AL8" s="122" t="s">
        <v>844</v>
      </c>
      <c r="AM8" s="122" t="s">
        <v>844</v>
      </c>
      <c r="AN8" s="122" t="s">
        <v>847</v>
      </c>
      <c r="AO8" s="122" t="s">
        <v>848</v>
      </c>
      <c r="AP8" s="122" t="s">
        <v>848</v>
      </c>
      <c r="AQ8" s="122" t="s">
        <v>1225</v>
      </c>
      <c r="AR8" s="122" t="s">
        <v>1225</v>
      </c>
      <c r="AS8" s="122" t="s">
        <v>829</v>
      </c>
      <c r="AT8" s="122" t="s">
        <v>829</v>
      </c>
      <c r="AU8" s="122" t="s">
        <v>829</v>
      </c>
      <c r="AV8" s="122" t="s">
        <v>829</v>
      </c>
      <c r="AW8" s="122" t="s">
        <v>829</v>
      </c>
      <c r="AX8" s="122" t="s">
        <v>829</v>
      </c>
      <c r="AY8" s="122" t="s">
        <v>829</v>
      </c>
      <c r="AZ8" s="122" t="s">
        <v>844</v>
      </c>
      <c r="BA8" s="122" t="s">
        <v>526</v>
      </c>
      <c r="BB8" s="122" t="s">
        <v>842</v>
      </c>
      <c r="BC8" s="122" t="s">
        <v>842</v>
      </c>
      <c r="BD8" s="122" t="s">
        <v>842</v>
      </c>
      <c r="BE8" s="123" t="s">
        <v>818</v>
      </c>
      <c r="BF8" s="122" t="s">
        <v>841</v>
      </c>
      <c r="BG8" s="122" t="s">
        <v>841</v>
      </c>
      <c r="BH8" s="122" t="s">
        <v>514</v>
      </c>
      <c r="BI8" s="122" t="s">
        <v>514</v>
      </c>
      <c r="BJ8" s="122" t="s">
        <v>1218</v>
      </c>
      <c r="BK8" s="122" t="s">
        <v>1226</v>
      </c>
      <c r="BL8" s="122" t="s">
        <v>838</v>
      </c>
      <c r="BM8" s="122" t="s">
        <v>526</v>
      </c>
      <c r="BN8" s="122" t="s">
        <v>523</v>
      </c>
      <c r="BO8" s="122" t="s">
        <v>526</v>
      </c>
      <c r="BP8" s="122" t="s">
        <v>526</v>
      </c>
      <c r="BQ8" s="122" t="s">
        <v>820</v>
      </c>
      <c r="BR8" s="122" t="s">
        <v>829</v>
      </c>
      <c r="BS8" s="122" t="s">
        <v>829</v>
      </c>
      <c r="BT8" s="122" t="s">
        <v>829</v>
      </c>
      <c r="BU8" s="122" t="s">
        <v>829</v>
      </c>
      <c r="BV8" s="122" t="s">
        <v>829</v>
      </c>
      <c r="BW8" s="122" t="s">
        <v>829</v>
      </c>
      <c r="BX8" s="122"/>
      <c r="BY8" s="122" t="s">
        <v>845</v>
      </c>
      <c r="BZ8" s="122" t="s">
        <v>526</v>
      </c>
      <c r="CA8" s="122" t="s">
        <v>1163</v>
      </c>
      <c r="CB8" s="122" t="s">
        <v>839</v>
      </c>
    </row>
    <row r="9" spans="1:84" x14ac:dyDescent="0.3">
      <c r="A9" s="100" t="str">
        <f>'Indicator Data'!A10</f>
        <v>Antigua and Barbuda</v>
      </c>
      <c r="B9" s="86" t="str">
        <f>'Indicator Data'!B10</f>
        <v>ATG</v>
      </c>
      <c r="C9" s="122" t="s">
        <v>1217</v>
      </c>
      <c r="D9" s="122" t="s">
        <v>1217</v>
      </c>
      <c r="E9" s="122" t="s">
        <v>1218</v>
      </c>
      <c r="F9" s="122" t="s">
        <v>1218</v>
      </c>
      <c r="G9" s="122" t="s">
        <v>1218</v>
      </c>
      <c r="H9" s="122" t="s">
        <v>1218</v>
      </c>
      <c r="I9" s="122" t="s">
        <v>1218</v>
      </c>
      <c r="J9" s="122" t="s">
        <v>842</v>
      </c>
      <c r="K9" s="122" t="s">
        <v>842</v>
      </c>
      <c r="L9" s="122" t="s">
        <v>514</v>
      </c>
      <c r="M9" s="122" t="s">
        <v>839</v>
      </c>
      <c r="N9" s="122" t="s">
        <v>839</v>
      </c>
      <c r="O9" s="122" t="s">
        <v>839</v>
      </c>
      <c r="P9" s="122" t="s">
        <v>839</v>
      </c>
      <c r="Q9" s="122" t="s">
        <v>1095</v>
      </c>
      <c r="R9" s="122" t="s">
        <v>1095</v>
      </c>
      <c r="S9" s="122" t="s">
        <v>1095</v>
      </c>
      <c r="T9" s="122" t="s">
        <v>1095</v>
      </c>
      <c r="U9" s="122" t="s">
        <v>839</v>
      </c>
      <c r="V9" s="122" t="s">
        <v>839</v>
      </c>
      <c r="W9" s="122" t="s">
        <v>839</v>
      </c>
      <c r="X9" s="122" t="s">
        <v>526</v>
      </c>
      <c r="Y9" s="122" t="s">
        <v>526</v>
      </c>
      <c r="Z9" s="122" t="s">
        <v>526</v>
      </c>
      <c r="AA9" s="122" t="s">
        <v>1163</v>
      </c>
      <c r="AB9" s="122" t="s">
        <v>840</v>
      </c>
      <c r="AC9" s="122" t="s">
        <v>840</v>
      </c>
      <c r="AD9" s="174" t="s">
        <v>1224</v>
      </c>
      <c r="AE9" s="122" t="s">
        <v>829</v>
      </c>
      <c r="AF9" s="122" t="s">
        <v>1096</v>
      </c>
      <c r="AG9" s="122" t="s">
        <v>1163</v>
      </c>
      <c r="AH9" s="122" t="s">
        <v>839</v>
      </c>
      <c r="AI9" s="122" t="s">
        <v>839</v>
      </c>
      <c r="AJ9" s="123" t="s">
        <v>846</v>
      </c>
      <c r="AK9" s="123" t="s">
        <v>846</v>
      </c>
      <c r="AL9" s="122" t="s">
        <v>844</v>
      </c>
      <c r="AM9" s="122" t="s">
        <v>844</v>
      </c>
      <c r="AN9" s="122" t="s">
        <v>847</v>
      </c>
      <c r="AO9" s="122" t="s">
        <v>848</v>
      </c>
      <c r="AP9" s="122" t="s">
        <v>848</v>
      </c>
      <c r="AQ9" s="122" t="s">
        <v>1225</v>
      </c>
      <c r="AR9" s="122" t="s">
        <v>1225</v>
      </c>
      <c r="AS9" s="122" t="s">
        <v>829</v>
      </c>
      <c r="AT9" s="122" t="s">
        <v>829</v>
      </c>
      <c r="AU9" s="122" t="s">
        <v>829</v>
      </c>
      <c r="AV9" s="122" t="s">
        <v>829</v>
      </c>
      <c r="AW9" s="122" t="s">
        <v>829</v>
      </c>
      <c r="AX9" s="122" t="s">
        <v>829</v>
      </c>
      <c r="AY9" s="122" t="s">
        <v>829</v>
      </c>
      <c r="AZ9" s="122" t="s">
        <v>844</v>
      </c>
      <c r="BA9" s="122" t="s">
        <v>526</v>
      </c>
      <c r="BB9" s="122" t="s">
        <v>842</v>
      </c>
      <c r="BC9" s="122" t="s">
        <v>842</v>
      </c>
      <c r="BD9" s="122" t="s">
        <v>842</v>
      </c>
      <c r="BE9" s="123" t="s">
        <v>818</v>
      </c>
      <c r="BF9" s="122" t="s">
        <v>841</v>
      </c>
      <c r="BG9" s="122" t="s">
        <v>841</v>
      </c>
      <c r="BH9" s="122" t="s">
        <v>514</v>
      </c>
      <c r="BI9" s="122" t="s">
        <v>514</v>
      </c>
      <c r="BJ9" s="122" t="s">
        <v>1218</v>
      </c>
      <c r="BK9" s="122" t="s">
        <v>1226</v>
      </c>
      <c r="BL9" s="122" t="s">
        <v>838</v>
      </c>
      <c r="BM9" s="122" t="s">
        <v>526</v>
      </c>
      <c r="BN9" s="122" t="s">
        <v>523</v>
      </c>
      <c r="BO9" s="122" t="s">
        <v>526</v>
      </c>
      <c r="BP9" s="122" t="s">
        <v>526</v>
      </c>
      <c r="BQ9" s="122" t="s">
        <v>820</v>
      </c>
      <c r="BR9" s="122" t="s">
        <v>829</v>
      </c>
      <c r="BS9" s="122" t="s">
        <v>829</v>
      </c>
      <c r="BT9" s="122" t="s">
        <v>829</v>
      </c>
      <c r="BU9" s="122" t="s">
        <v>829</v>
      </c>
      <c r="BV9" s="122" t="s">
        <v>829</v>
      </c>
      <c r="BW9" s="122" t="s">
        <v>829</v>
      </c>
      <c r="BX9" s="122"/>
      <c r="BY9" s="122" t="s">
        <v>845</v>
      </c>
      <c r="BZ9" s="122" t="s">
        <v>526</v>
      </c>
      <c r="CA9" s="122" t="s">
        <v>1163</v>
      </c>
      <c r="CB9" s="122" t="s">
        <v>839</v>
      </c>
    </row>
    <row r="10" spans="1:84" x14ac:dyDescent="0.3">
      <c r="A10" s="100" t="str">
        <f>'Indicator Data'!A11</f>
        <v>Argentina</v>
      </c>
      <c r="B10" s="86" t="str">
        <f>'Indicator Data'!B11</f>
        <v>ARG</v>
      </c>
      <c r="C10" s="122" t="s">
        <v>1217</v>
      </c>
      <c r="D10" s="122" t="s">
        <v>1217</v>
      </c>
      <c r="E10" s="122" t="s">
        <v>1218</v>
      </c>
      <c r="F10" s="122" t="s">
        <v>1218</v>
      </c>
      <c r="G10" s="122" t="s">
        <v>1218</v>
      </c>
      <c r="H10" s="122" t="s">
        <v>1218</v>
      </c>
      <c r="I10" s="122" t="s">
        <v>1218</v>
      </c>
      <c r="J10" s="122" t="s">
        <v>842</v>
      </c>
      <c r="K10" s="122" t="s">
        <v>842</v>
      </c>
      <c r="L10" s="122" t="s">
        <v>514</v>
      </c>
      <c r="M10" s="122" t="s">
        <v>839</v>
      </c>
      <c r="N10" s="122" t="s">
        <v>839</v>
      </c>
      <c r="O10" s="122" t="s">
        <v>839</v>
      </c>
      <c r="P10" s="122" t="s">
        <v>839</v>
      </c>
      <c r="Q10" s="122" t="s">
        <v>1095</v>
      </c>
      <c r="R10" s="122" t="s">
        <v>1095</v>
      </c>
      <c r="S10" s="122" t="s">
        <v>1095</v>
      </c>
      <c r="T10" s="122" t="s">
        <v>1095</v>
      </c>
      <c r="U10" s="122" t="s">
        <v>839</v>
      </c>
      <c r="V10" s="122" t="s">
        <v>839</v>
      </c>
      <c r="W10" s="122" t="s">
        <v>839</v>
      </c>
      <c r="X10" s="122" t="s">
        <v>526</v>
      </c>
      <c r="Y10" s="122" t="s">
        <v>526</v>
      </c>
      <c r="Z10" s="122" t="s">
        <v>526</v>
      </c>
      <c r="AA10" s="122" t="s">
        <v>1163</v>
      </c>
      <c r="AB10" s="122" t="s">
        <v>840</v>
      </c>
      <c r="AC10" s="122" t="s">
        <v>840</v>
      </c>
      <c r="AD10" s="174" t="s">
        <v>1224</v>
      </c>
      <c r="AE10" s="122" t="s">
        <v>829</v>
      </c>
      <c r="AF10" s="122" t="s">
        <v>1096</v>
      </c>
      <c r="AG10" s="122" t="s">
        <v>1163</v>
      </c>
      <c r="AH10" s="122" t="s">
        <v>839</v>
      </c>
      <c r="AI10" s="122" t="s">
        <v>839</v>
      </c>
      <c r="AJ10" s="123" t="s">
        <v>846</v>
      </c>
      <c r="AK10" s="123" t="s">
        <v>846</v>
      </c>
      <c r="AL10" s="122" t="s">
        <v>844</v>
      </c>
      <c r="AM10" s="122" t="s">
        <v>844</v>
      </c>
      <c r="AN10" s="122" t="s">
        <v>847</v>
      </c>
      <c r="AO10" s="122" t="s">
        <v>848</v>
      </c>
      <c r="AP10" s="122" t="s">
        <v>848</v>
      </c>
      <c r="AQ10" s="122" t="s">
        <v>1225</v>
      </c>
      <c r="AR10" s="122" t="s">
        <v>1225</v>
      </c>
      <c r="AS10" s="122" t="s">
        <v>829</v>
      </c>
      <c r="AT10" s="122" t="s">
        <v>829</v>
      </c>
      <c r="AU10" s="122" t="s">
        <v>829</v>
      </c>
      <c r="AV10" s="122" t="s">
        <v>829</v>
      </c>
      <c r="AW10" s="122" t="s">
        <v>829</v>
      </c>
      <c r="AX10" s="122" t="s">
        <v>829</v>
      </c>
      <c r="AY10" s="122" t="s">
        <v>829</v>
      </c>
      <c r="AZ10" s="122" t="s">
        <v>844</v>
      </c>
      <c r="BA10" s="122" t="s">
        <v>526</v>
      </c>
      <c r="BB10" s="122" t="s">
        <v>842</v>
      </c>
      <c r="BC10" s="122" t="s">
        <v>842</v>
      </c>
      <c r="BD10" s="122" t="s">
        <v>842</v>
      </c>
      <c r="BE10" s="123" t="s">
        <v>818</v>
      </c>
      <c r="BF10" s="122" t="s">
        <v>841</v>
      </c>
      <c r="BG10" s="122" t="s">
        <v>841</v>
      </c>
      <c r="BH10" s="122" t="s">
        <v>514</v>
      </c>
      <c r="BI10" s="122" t="s">
        <v>514</v>
      </c>
      <c r="BJ10" s="122" t="s">
        <v>1218</v>
      </c>
      <c r="BK10" s="122" t="s">
        <v>1226</v>
      </c>
      <c r="BL10" s="122" t="s">
        <v>838</v>
      </c>
      <c r="BM10" s="122" t="s">
        <v>526</v>
      </c>
      <c r="BN10" s="122" t="s">
        <v>523</v>
      </c>
      <c r="BO10" s="122" t="s">
        <v>526</v>
      </c>
      <c r="BP10" s="122" t="s">
        <v>526</v>
      </c>
      <c r="BQ10" s="122" t="s">
        <v>820</v>
      </c>
      <c r="BR10" s="122" t="s">
        <v>829</v>
      </c>
      <c r="BS10" s="122" t="s">
        <v>829</v>
      </c>
      <c r="BT10" s="122" t="s">
        <v>829</v>
      </c>
      <c r="BU10" s="122" t="s">
        <v>829</v>
      </c>
      <c r="BV10" s="122" t="s">
        <v>829</v>
      </c>
      <c r="BW10" s="122" t="s">
        <v>829</v>
      </c>
      <c r="BX10" s="122"/>
      <c r="BY10" s="122" t="s">
        <v>845</v>
      </c>
      <c r="BZ10" s="122" t="s">
        <v>526</v>
      </c>
      <c r="CA10" s="122" t="s">
        <v>1163</v>
      </c>
      <c r="CB10" s="122" t="s">
        <v>839</v>
      </c>
    </row>
    <row r="11" spans="1:84" x14ac:dyDescent="0.3">
      <c r="A11" s="100" t="str">
        <f>'Indicator Data'!A12</f>
        <v>Armenia</v>
      </c>
      <c r="B11" s="86" t="str">
        <f>'Indicator Data'!B12</f>
        <v>ARM</v>
      </c>
      <c r="C11" s="122" t="s">
        <v>1217</v>
      </c>
      <c r="D11" s="122" t="s">
        <v>1217</v>
      </c>
      <c r="E11" s="122" t="s">
        <v>1218</v>
      </c>
      <c r="F11" s="122" t="s">
        <v>1218</v>
      </c>
      <c r="G11" s="122" t="s">
        <v>1218</v>
      </c>
      <c r="H11" s="122" t="s">
        <v>1218</v>
      </c>
      <c r="I11" s="122" t="s">
        <v>1218</v>
      </c>
      <c r="J11" s="122" t="s">
        <v>842</v>
      </c>
      <c r="K11" s="122" t="s">
        <v>842</v>
      </c>
      <c r="L11" s="122" t="s">
        <v>514</v>
      </c>
      <c r="M11" s="122" t="s">
        <v>839</v>
      </c>
      <c r="N11" s="122" t="s">
        <v>839</v>
      </c>
      <c r="O11" s="122" t="s">
        <v>839</v>
      </c>
      <c r="P11" s="122" t="s">
        <v>839</v>
      </c>
      <c r="Q11" s="122" t="s">
        <v>1095</v>
      </c>
      <c r="R11" s="122" t="s">
        <v>1095</v>
      </c>
      <c r="S11" s="122" t="s">
        <v>1095</v>
      </c>
      <c r="T11" s="122" t="s">
        <v>1095</v>
      </c>
      <c r="U11" s="122" t="s">
        <v>839</v>
      </c>
      <c r="V11" s="122" t="s">
        <v>839</v>
      </c>
      <c r="W11" s="122" t="s">
        <v>839</v>
      </c>
      <c r="X11" s="122" t="s">
        <v>526</v>
      </c>
      <c r="Y11" s="122" t="s">
        <v>526</v>
      </c>
      <c r="Z11" s="122" t="s">
        <v>526</v>
      </c>
      <c r="AA11" s="122" t="s">
        <v>1163</v>
      </c>
      <c r="AB11" s="122" t="s">
        <v>840</v>
      </c>
      <c r="AC11" s="122" t="s">
        <v>840</v>
      </c>
      <c r="AD11" s="174" t="s">
        <v>1224</v>
      </c>
      <c r="AE11" s="122" t="s">
        <v>829</v>
      </c>
      <c r="AF11" s="122" t="s">
        <v>1096</v>
      </c>
      <c r="AG11" s="122" t="s">
        <v>1163</v>
      </c>
      <c r="AH11" s="122" t="s">
        <v>839</v>
      </c>
      <c r="AI11" s="122" t="s">
        <v>839</v>
      </c>
      <c r="AJ11" s="123" t="s">
        <v>846</v>
      </c>
      <c r="AK11" s="123" t="s">
        <v>846</v>
      </c>
      <c r="AL11" s="122" t="s">
        <v>844</v>
      </c>
      <c r="AM11" s="122" t="s">
        <v>844</v>
      </c>
      <c r="AN11" s="122" t="s">
        <v>847</v>
      </c>
      <c r="AO11" s="122" t="s">
        <v>848</v>
      </c>
      <c r="AP11" s="122" t="s">
        <v>848</v>
      </c>
      <c r="AQ11" s="122" t="s">
        <v>1225</v>
      </c>
      <c r="AR11" s="122" t="s">
        <v>1225</v>
      </c>
      <c r="AS11" s="122" t="s">
        <v>829</v>
      </c>
      <c r="AT11" s="122" t="s">
        <v>829</v>
      </c>
      <c r="AU11" s="122" t="s">
        <v>829</v>
      </c>
      <c r="AV11" s="122" t="s">
        <v>829</v>
      </c>
      <c r="AW11" s="122" t="s">
        <v>829</v>
      </c>
      <c r="AX11" s="122" t="s">
        <v>829</v>
      </c>
      <c r="AY11" s="122" t="s">
        <v>829</v>
      </c>
      <c r="AZ11" s="122" t="s">
        <v>844</v>
      </c>
      <c r="BA11" s="122" t="s">
        <v>526</v>
      </c>
      <c r="BB11" s="122" t="s">
        <v>842</v>
      </c>
      <c r="BC11" s="122" t="s">
        <v>842</v>
      </c>
      <c r="BD11" s="122" t="s">
        <v>842</v>
      </c>
      <c r="BE11" s="123"/>
      <c r="BF11" s="122" t="s">
        <v>841</v>
      </c>
      <c r="BG11" s="122" t="s">
        <v>841</v>
      </c>
      <c r="BH11" s="122" t="s">
        <v>514</v>
      </c>
      <c r="BI11" s="122" t="s">
        <v>514</v>
      </c>
      <c r="BJ11" s="122" t="s">
        <v>1218</v>
      </c>
      <c r="BK11" s="122" t="s">
        <v>1226</v>
      </c>
      <c r="BL11" s="122" t="s">
        <v>838</v>
      </c>
      <c r="BM11" s="122" t="s">
        <v>526</v>
      </c>
      <c r="BN11" s="122" t="s">
        <v>523</v>
      </c>
      <c r="BO11" s="122" t="s">
        <v>526</v>
      </c>
      <c r="BP11" s="122" t="s">
        <v>526</v>
      </c>
      <c r="BQ11" s="122" t="s">
        <v>820</v>
      </c>
      <c r="BR11" s="122" t="s">
        <v>829</v>
      </c>
      <c r="BS11" s="122" t="s">
        <v>829</v>
      </c>
      <c r="BT11" s="122" t="s">
        <v>829</v>
      </c>
      <c r="BU11" s="122" t="s">
        <v>829</v>
      </c>
      <c r="BV11" s="122" t="s">
        <v>829</v>
      </c>
      <c r="BW11" s="122" t="s">
        <v>829</v>
      </c>
      <c r="BX11" s="122"/>
      <c r="BY11" s="122" t="s">
        <v>845</v>
      </c>
      <c r="BZ11" s="122" t="s">
        <v>526</v>
      </c>
      <c r="CA11" s="122" t="s">
        <v>1163</v>
      </c>
      <c r="CB11" s="122" t="s">
        <v>839</v>
      </c>
    </row>
    <row r="12" spans="1:84" x14ac:dyDescent="0.3">
      <c r="A12" s="100" t="str">
        <f>'Indicator Data'!A13</f>
        <v>Australia</v>
      </c>
      <c r="B12" s="86" t="str">
        <f>'Indicator Data'!B13</f>
        <v>AUS</v>
      </c>
      <c r="C12" s="122" t="s">
        <v>1217</v>
      </c>
      <c r="D12" s="122" t="s">
        <v>1217</v>
      </c>
      <c r="E12" s="122" t="s">
        <v>1218</v>
      </c>
      <c r="F12" s="122" t="s">
        <v>1218</v>
      </c>
      <c r="G12" s="122" t="s">
        <v>1218</v>
      </c>
      <c r="H12" s="122" t="s">
        <v>1218</v>
      </c>
      <c r="I12" s="122" t="s">
        <v>1218</v>
      </c>
      <c r="J12" s="122" t="s">
        <v>842</v>
      </c>
      <c r="K12" s="122" t="s">
        <v>842</v>
      </c>
      <c r="L12" s="122" t="s">
        <v>514</v>
      </c>
      <c r="M12" s="122" t="s">
        <v>839</v>
      </c>
      <c r="N12" s="122" t="s">
        <v>839</v>
      </c>
      <c r="O12" s="122" t="s">
        <v>839</v>
      </c>
      <c r="P12" s="122" t="s">
        <v>839</v>
      </c>
      <c r="Q12" s="122" t="s">
        <v>1095</v>
      </c>
      <c r="R12" s="122" t="s">
        <v>1095</v>
      </c>
      <c r="S12" s="122" t="s">
        <v>1095</v>
      </c>
      <c r="T12" s="122" t="s">
        <v>1095</v>
      </c>
      <c r="U12" s="122" t="s">
        <v>839</v>
      </c>
      <c r="V12" s="122" t="s">
        <v>839</v>
      </c>
      <c r="W12" s="122" t="s">
        <v>839</v>
      </c>
      <c r="X12" s="122" t="s">
        <v>526</v>
      </c>
      <c r="Y12" s="122" t="s">
        <v>526</v>
      </c>
      <c r="Z12" s="122" t="s">
        <v>526</v>
      </c>
      <c r="AA12" s="122" t="s">
        <v>1163</v>
      </c>
      <c r="AB12" s="122" t="s">
        <v>840</v>
      </c>
      <c r="AC12" s="122" t="s">
        <v>840</v>
      </c>
      <c r="AD12" s="174" t="s">
        <v>1224</v>
      </c>
      <c r="AE12" s="122" t="s">
        <v>829</v>
      </c>
      <c r="AF12" s="122" t="s">
        <v>1096</v>
      </c>
      <c r="AG12" s="122" t="s">
        <v>1163</v>
      </c>
      <c r="AH12" s="122" t="s">
        <v>839</v>
      </c>
      <c r="AI12" s="122" t="s">
        <v>839</v>
      </c>
      <c r="AJ12" s="123" t="s">
        <v>846</v>
      </c>
      <c r="AK12" s="123" t="s">
        <v>846</v>
      </c>
      <c r="AL12" s="122" t="s">
        <v>844</v>
      </c>
      <c r="AM12" s="122" t="s">
        <v>844</v>
      </c>
      <c r="AN12" s="122" t="s">
        <v>847</v>
      </c>
      <c r="AO12" s="122" t="s">
        <v>848</v>
      </c>
      <c r="AP12" s="122" t="s">
        <v>848</v>
      </c>
      <c r="AQ12" s="122" t="s">
        <v>1225</v>
      </c>
      <c r="AR12" s="122" t="s">
        <v>1225</v>
      </c>
      <c r="AS12" s="122" t="s">
        <v>829</v>
      </c>
      <c r="AT12" s="122" t="s">
        <v>829</v>
      </c>
      <c r="AU12" s="122" t="s">
        <v>829</v>
      </c>
      <c r="AV12" s="122" t="s">
        <v>829</v>
      </c>
      <c r="AW12" s="122" t="s">
        <v>829</v>
      </c>
      <c r="AX12" s="122" t="s">
        <v>829</v>
      </c>
      <c r="AY12" s="122" t="s">
        <v>829</v>
      </c>
      <c r="AZ12" s="122" t="s">
        <v>844</v>
      </c>
      <c r="BA12" s="122" t="s">
        <v>526</v>
      </c>
      <c r="BB12" s="122" t="s">
        <v>842</v>
      </c>
      <c r="BC12" s="122" t="s">
        <v>842</v>
      </c>
      <c r="BD12" s="122" t="s">
        <v>842</v>
      </c>
      <c r="BE12" s="123" t="s">
        <v>818</v>
      </c>
      <c r="BF12" s="122" t="s">
        <v>841</v>
      </c>
      <c r="BG12" s="122" t="s">
        <v>841</v>
      </c>
      <c r="BH12" s="122" t="s">
        <v>514</v>
      </c>
      <c r="BI12" s="122" t="s">
        <v>514</v>
      </c>
      <c r="BJ12" s="122" t="s">
        <v>1218</v>
      </c>
      <c r="BK12" s="122" t="s">
        <v>1226</v>
      </c>
      <c r="BL12" s="122" t="s">
        <v>838</v>
      </c>
      <c r="BM12" s="122" t="s">
        <v>526</v>
      </c>
      <c r="BN12" s="122" t="s">
        <v>523</v>
      </c>
      <c r="BO12" s="122" t="s">
        <v>526</v>
      </c>
      <c r="BP12" s="122" t="s">
        <v>526</v>
      </c>
      <c r="BQ12" s="122" t="s">
        <v>820</v>
      </c>
      <c r="BR12" s="122" t="s">
        <v>829</v>
      </c>
      <c r="BS12" s="122" t="s">
        <v>829</v>
      </c>
      <c r="BT12" s="122" t="s">
        <v>829</v>
      </c>
      <c r="BU12" s="122" t="s">
        <v>829</v>
      </c>
      <c r="BV12" s="122" t="s">
        <v>829</v>
      </c>
      <c r="BW12" s="122" t="s">
        <v>829</v>
      </c>
      <c r="BX12" s="122"/>
      <c r="BY12" s="122" t="s">
        <v>845</v>
      </c>
      <c r="BZ12" s="122" t="s">
        <v>526</v>
      </c>
      <c r="CA12" s="122" t="s">
        <v>1163</v>
      </c>
      <c r="CB12" s="122" t="s">
        <v>839</v>
      </c>
    </row>
    <row r="13" spans="1:84" x14ac:dyDescent="0.3">
      <c r="A13" s="100" t="str">
        <f>'Indicator Data'!A14</f>
        <v>Austria</v>
      </c>
      <c r="B13" s="86" t="str">
        <f>'Indicator Data'!B14</f>
        <v>AUT</v>
      </c>
      <c r="C13" s="122" t="s">
        <v>1217</v>
      </c>
      <c r="D13" s="122" t="s">
        <v>1217</v>
      </c>
      <c r="E13" s="122" t="s">
        <v>1218</v>
      </c>
      <c r="F13" s="122" t="s">
        <v>1218</v>
      </c>
      <c r="G13" s="122" t="s">
        <v>1218</v>
      </c>
      <c r="H13" s="122" t="s">
        <v>1218</v>
      </c>
      <c r="I13" s="122" t="s">
        <v>1218</v>
      </c>
      <c r="J13" s="122" t="s">
        <v>842</v>
      </c>
      <c r="K13" s="122" t="s">
        <v>842</v>
      </c>
      <c r="L13" s="122" t="s">
        <v>514</v>
      </c>
      <c r="M13" s="122" t="s">
        <v>839</v>
      </c>
      <c r="N13" s="122" t="s">
        <v>839</v>
      </c>
      <c r="O13" s="122" t="s">
        <v>839</v>
      </c>
      <c r="P13" s="122" t="s">
        <v>839</v>
      </c>
      <c r="Q13" s="122" t="s">
        <v>1095</v>
      </c>
      <c r="R13" s="122" t="s">
        <v>1095</v>
      </c>
      <c r="S13" s="122" t="s">
        <v>1095</v>
      </c>
      <c r="T13" s="122" t="s">
        <v>1095</v>
      </c>
      <c r="U13" s="122" t="s">
        <v>839</v>
      </c>
      <c r="V13" s="122" t="s">
        <v>839</v>
      </c>
      <c r="W13" s="122" t="s">
        <v>839</v>
      </c>
      <c r="X13" s="122" t="s">
        <v>526</v>
      </c>
      <c r="Y13" s="122" t="s">
        <v>526</v>
      </c>
      <c r="Z13" s="122" t="s">
        <v>526</v>
      </c>
      <c r="AA13" s="122" t="s">
        <v>1163</v>
      </c>
      <c r="AB13" s="122" t="s">
        <v>840</v>
      </c>
      <c r="AC13" s="122" t="s">
        <v>840</v>
      </c>
      <c r="AD13" s="174" t="s">
        <v>1224</v>
      </c>
      <c r="AE13" s="122" t="s">
        <v>829</v>
      </c>
      <c r="AF13" s="122" t="s">
        <v>1096</v>
      </c>
      <c r="AG13" s="122" t="s">
        <v>1163</v>
      </c>
      <c r="AH13" s="122" t="s">
        <v>839</v>
      </c>
      <c r="AI13" s="122" t="s">
        <v>839</v>
      </c>
      <c r="AJ13" s="123" t="s">
        <v>846</v>
      </c>
      <c r="AK13" s="123" t="s">
        <v>846</v>
      </c>
      <c r="AL13" s="122" t="s">
        <v>844</v>
      </c>
      <c r="AM13" s="122" t="s">
        <v>844</v>
      </c>
      <c r="AN13" s="122" t="s">
        <v>847</v>
      </c>
      <c r="AO13" s="122" t="s">
        <v>848</v>
      </c>
      <c r="AP13" s="122" t="s">
        <v>848</v>
      </c>
      <c r="AQ13" s="122" t="s">
        <v>1225</v>
      </c>
      <c r="AR13" s="122" t="s">
        <v>1225</v>
      </c>
      <c r="AS13" s="122" t="s">
        <v>829</v>
      </c>
      <c r="AT13" s="122" t="s">
        <v>829</v>
      </c>
      <c r="AU13" s="122" t="s">
        <v>829</v>
      </c>
      <c r="AV13" s="122" t="s">
        <v>829</v>
      </c>
      <c r="AW13" s="122" t="s">
        <v>829</v>
      </c>
      <c r="AX13" s="122" t="s">
        <v>829</v>
      </c>
      <c r="AY13" s="122" t="s">
        <v>829</v>
      </c>
      <c r="AZ13" s="122" t="s">
        <v>844</v>
      </c>
      <c r="BA13" s="122" t="s">
        <v>526</v>
      </c>
      <c r="BB13" s="122" t="s">
        <v>842</v>
      </c>
      <c r="BC13" s="122" t="s">
        <v>842</v>
      </c>
      <c r="BD13" s="122" t="s">
        <v>842</v>
      </c>
      <c r="BE13" s="123" t="s">
        <v>818</v>
      </c>
      <c r="BF13" s="122" t="s">
        <v>841</v>
      </c>
      <c r="BG13" s="122" t="s">
        <v>841</v>
      </c>
      <c r="BH13" s="122" t="s">
        <v>514</v>
      </c>
      <c r="BI13" s="122" t="s">
        <v>514</v>
      </c>
      <c r="BJ13" s="122" t="s">
        <v>1218</v>
      </c>
      <c r="BK13" s="122" t="s">
        <v>1226</v>
      </c>
      <c r="BL13" s="122" t="s">
        <v>838</v>
      </c>
      <c r="BM13" s="122" t="s">
        <v>526</v>
      </c>
      <c r="BN13" s="122" t="s">
        <v>523</v>
      </c>
      <c r="BO13" s="122" t="s">
        <v>526</v>
      </c>
      <c r="BP13" s="122" t="s">
        <v>526</v>
      </c>
      <c r="BQ13" s="122" t="s">
        <v>820</v>
      </c>
      <c r="BR13" s="122" t="s">
        <v>829</v>
      </c>
      <c r="BS13" s="122" t="s">
        <v>829</v>
      </c>
      <c r="BT13" s="122" t="s">
        <v>829</v>
      </c>
      <c r="BU13" s="122" t="s">
        <v>829</v>
      </c>
      <c r="BV13" s="122" t="s">
        <v>829</v>
      </c>
      <c r="BW13" s="122" t="s">
        <v>829</v>
      </c>
      <c r="BX13" s="122"/>
      <c r="BY13" s="122" t="s">
        <v>845</v>
      </c>
      <c r="BZ13" s="122" t="s">
        <v>526</v>
      </c>
      <c r="CA13" s="122" t="s">
        <v>1163</v>
      </c>
      <c r="CB13" s="122" t="s">
        <v>839</v>
      </c>
    </row>
    <row r="14" spans="1:84" x14ac:dyDescent="0.3">
      <c r="A14" s="100" t="str">
        <f>'Indicator Data'!A15</f>
        <v>Azerbaijan</v>
      </c>
      <c r="B14" s="86" t="str">
        <f>'Indicator Data'!B15</f>
        <v>AZE</v>
      </c>
      <c r="C14" s="122" t="s">
        <v>1217</v>
      </c>
      <c r="D14" s="122" t="s">
        <v>1217</v>
      </c>
      <c r="E14" s="122" t="s">
        <v>1218</v>
      </c>
      <c r="F14" s="122" t="s">
        <v>1218</v>
      </c>
      <c r="G14" s="122" t="s">
        <v>1218</v>
      </c>
      <c r="H14" s="122" t="s">
        <v>1218</v>
      </c>
      <c r="I14" s="122" t="s">
        <v>1218</v>
      </c>
      <c r="J14" s="122" t="s">
        <v>842</v>
      </c>
      <c r="K14" s="122" t="s">
        <v>842</v>
      </c>
      <c r="L14" s="122" t="s">
        <v>514</v>
      </c>
      <c r="M14" s="122" t="s">
        <v>839</v>
      </c>
      <c r="N14" s="122" t="s">
        <v>839</v>
      </c>
      <c r="O14" s="122" t="s">
        <v>839</v>
      </c>
      <c r="P14" s="122" t="s">
        <v>839</v>
      </c>
      <c r="Q14" s="122" t="s">
        <v>1095</v>
      </c>
      <c r="R14" s="122" t="s">
        <v>1095</v>
      </c>
      <c r="S14" s="122" t="s">
        <v>1095</v>
      </c>
      <c r="T14" s="122" t="s">
        <v>1095</v>
      </c>
      <c r="U14" s="122" t="s">
        <v>839</v>
      </c>
      <c r="V14" s="122" t="s">
        <v>839</v>
      </c>
      <c r="W14" s="122" t="s">
        <v>839</v>
      </c>
      <c r="X14" s="122" t="s">
        <v>526</v>
      </c>
      <c r="Y14" s="122" t="s">
        <v>526</v>
      </c>
      <c r="Z14" s="122" t="s">
        <v>526</v>
      </c>
      <c r="AA14" s="122" t="s">
        <v>1163</v>
      </c>
      <c r="AB14" s="122" t="s">
        <v>840</v>
      </c>
      <c r="AC14" s="122" t="s">
        <v>840</v>
      </c>
      <c r="AD14" s="174" t="s">
        <v>1224</v>
      </c>
      <c r="AE14" s="122" t="s">
        <v>829</v>
      </c>
      <c r="AF14" s="122" t="s">
        <v>1096</v>
      </c>
      <c r="AG14" s="122" t="s">
        <v>1163</v>
      </c>
      <c r="AH14" s="122" t="s">
        <v>839</v>
      </c>
      <c r="AI14" s="122" t="s">
        <v>839</v>
      </c>
      <c r="AJ14" s="123" t="s">
        <v>846</v>
      </c>
      <c r="AK14" s="123" t="s">
        <v>846</v>
      </c>
      <c r="AL14" s="122" t="s">
        <v>844</v>
      </c>
      <c r="AM14" s="122" t="s">
        <v>844</v>
      </c>
      <c r="AN14" s="122" t="s">
        <v>847</v>
      </c>
      <c r="AO14" s="122" t="s">
        <v>848</v>
      </c>
      <c r="AP14" s="122" t="s">
        <v>848</v>
      </c>
      <c r="AQ14" s="122" t="s">
        <v>1225</v>
      </c>
      <c r="AR14" s="122" t="s">
        <v>1225</v>
      </c>
      <c r="AS14" s="122" t="s">
        <v>829</v>
      </c>
      <c r="AT14" s="122" t="s">
        <v>829</v>
      </c>
      <c r="AU14" s="122" t="s">
        <v>829</v>
      </c>
      <c r="AV14" s="122" t="s">
        <v>829</v>
      </c>
      <c r="AW14" s="122" t="s">
        <v>829</v>
      </c>
      <c r="AX14" s="122" t="s">
        <v>829</v>
      </c>
      <c r="AY14" s="122" t="s">
        <v>829</v>
      </c>
      <c r="AZ14" s="122" t="s">
        <v>844</v>
      </c>
      <c r="BA14" s="122" t="s">
        <v>526</v>
      </c>
      <c r="BB14" s="122" t="s">
        <v>842</v>
      </c>
      <c r="BC14" s="122" t="s">
        <v>842</v>
      </c>
      <c r="BD14" s="122" t="s">
        <v>842</v>
      </c>
      <c r="BE14" s="123" t="s">
        <v>821</v>
      </c>
      <c r="BF14" s="122" t="s">
        <v>841</v>
      </c>
      <c r="BG14" s="122" t="s">
        <v>841</v>
      </c>
      <c r="BH14" s="122" t="s">
        <v>514</v>
      </c>
      <c r="BI14" s="122" t="s">
        <v>514</v>
      </c>
      <c r="BJ14" s="122" t="s">
        <v>1218</v>
      </c>
      <c r="BK14" s="122" t="s">
        <v>1226</v>
      </c>
      <c r="BL14" s="122" t="s">
        <v>838</v>
      </c>
      <c r="BM14" s="122" t="s">
        <v>526</v>
      </c>
      <c r="BN14" s="122" t="s">
        <v>523</v>
      </c>
      <c r="BO14" s="122" t="s">
        <v>526</v>
      </c>
      <c r="BP14" s="122" t="s">
        <v>526</v>
      </c>
      <c r="BQ14" s="122" t="s">
        <v>820</v>
      </c>
      <c r="BR14" s="122" t="s">
        <v>829</v>
      </c>
      <c r="BS14" s="122" t="s">
        <v>829</v>
      </c>
      <c r="BT14" s="122" t="s">
        <v>829</v>
      </c>
      <c r="BU14" s="122" t="s">
        <v>829</v>
      </c>
      <c r="BV14" s="122" t="s">
        <v>829</v>
      </c>
      <c r="BW14" s="122" t="s">
        <v>829</v>
      </c>
      <c r="BX14" s="122"/>
      <c r="BY14" s="122" t="s">
        <v>845</v>
      </c>
      <c r="BZ14" s="122" t="s">
        <v>526</v>
      </c>
      <c r="CA14" s="122" t="s">
        <v>1163</v>
      </c>
      <c r="CB14" s="122" t="s">
        <v>839</v>
      </c>
    </row>
    <row r="15" spans="1:84" x14ac:dyDescent="0.3">
      <c r="A15" s="100" t="str">
        <f>'Indicator Data'!A16</f>
        <v>Bahamas</v>
      </c>
      <c r="B15" s="86" t="str">
        <f>'Indicator Data'!B16</f>
        <v>BHS</v>
      </c>
      <c r="C15" s="122" t="s">
        <v>1217</v>
      </c>
      <c r="D15" s="122" t="s">
        <v>1217</v>
      </c>
      <c r="E15" s="122" t="s">
        <v>1218</v>
      </c>
      <c r="F15" s="122" t="s">
        <v>1218</v>
      </c>
      <c r="G15" s="122" t="s">
        <v>1218</v>
      </c>
      <c r="H15" s="122" t="s">
        <v>1218</v>
      </c>
      <c r="I15" s="122" t="s">
        <v>1218</v>
      </c>
      <c r="J15" s="122" t="s">
        <v>842</v>
      </c>
      <c r="K15" s="122" t="s">
        <v>842</v>
      </c>
      <c r="L15" s="122" t="s">
        <v>514</v>
      </c>
      <c r="M15" s="122" t="s">
        <v>839</v>
      </c>
      <c r="N15" s="122" t="s">
        <v>839</v>
      </c>
      <c r="O15" s="122" t="s">
        <v>839</v>
      </c>
      <c r="P15" s="122" t="s">
        <v>839</v>
      </c>
      <c r="Q15" s="122" t="s">
        <v>1095</v>
      </c>
      <c r="R15" s="122" t="s">
        <v>1095</v>
      </c>
      <c r="S15" s="122" t="s">
        <v>1095</v>
      </c>
      <c r="T15" s="122" t="s">
        <v>1095</v>
      </c>
      <c r="U15" s="122" t="s">
        <v>839</v>
      </c>
      <c r="V15" s="122" t="s">
        <v>839</v>
      </c>
      <c r="W15" s="122" t="s">
        <v>839</v>
      </c>
      <c r="X15" s="122" t="s">
        <v>526</v>
      </c>
      <c r="Y15" s="122" t="s">
        <v>526</v>
      </c>
      <c r="Z15" s="122" t="s">
        <v>526</v>
      </c>
      <c r="AA15" s="122" t="s">
        <v>1163</v>
      </c>
      <c r="AB15" s="122" t="s">
        <v>840</v>
      </c>
      <c r="AC15" s="122" t="s">
        <v>840</v>
      </c>
      <c r="AD15" s="174" t="s">
        <v>1224</v>
      </c>
      <c r="AE15" s="122" t="s">
        <v>829</v>
      </c>
      <c r="AF15" s="122" t="s">
        <v>1096</v>
      </c>
      <c r="AG15" s="122" t="s">
        <v>1163</v>
      </c>
      <c r="AH15" s="122" t="s">
        <v>839</v>
      </c>
      <c r="AI15" s="122" t="s">
        <v>839</v>
      </c>
      <c r="AJ15" s="123" t="s">
        <v>846</v>
      </c>
      <c r="AK15" s="123" t="s">
        <v>846</v>
      </c>
      <c r="AL15" s="122" t="s">
        <v>844</v>
      </c>
      <c r="AM15" s="122" t="s">
        <v>844</v>
      </c>
      <c r="AN15" s="122" t="s">
        <v>847</v>
      </c>
      <c r="AO15" s="122" t="s">
        <v>848</v>
      </c>
      <c r="AP15" s="122" t="s">
        <v>848</v>
      </c>
      <c r="AQ15" s="122" t="s">
        <v>1225</v>
      </c>
      <c r="AR15" s="122" t="s">
        <v>1225</v>
      </c>
      <c r="AS15" s="122" t="s">
        <v>829</v>
      </c>
      <c r="AT15" s="122" t="s">
        <v>829</v>
      </c>
      <c r="AU15" s="122" t="s">
        <v>829</v>
      </c>
      <c r="AV15" s="122" t="s">
        <v>829</v>
      </c>
      <c r="AW15" s="122" t="s">
        <v>829</v>
      </c>
      <c r="AX15" s="122" t="s">
        <v>829</v>
      </c>
      <c r="AY15" s="122" t="s">
        <v>829</v>
      </c>
      <c r="AZ15" s="122" t="s">
        <v>844</v>
      </c>
      <c r="BA15" s="122" t="s">
        <v>526</v>
      </c>
      <c r="BB15" s="122" t="s">
        <v>842</v>
      </c>
      <c r="BC15" s="122" t="s">
        <v>842</v>
      </c>
      <c r="BD15" s="122" t="s">
        <v>842</v>
      </c>
      <c r="BE15" s="123" t="s">
        <v>818</v>
      </c>
      <c r="BF15" s="122" t="s">
        <v>841</v>
      </c>
      <c r="BG15" s="122" t="s">
        <v>841</v>
      </c>
      <c r="BH15" s="122" t="s">
        <v>514</v>
      </c>
      <c r="BI15" s="122" t="s">
        <v>514</v>
      </c>
      <c r="BJ15" s="122" t="s">
        <v>1218</v>
      </c>
      <c r="BK15" s="122" t="s">
        <v>1226</v>
      </c>
      <c r="BL15" s="122" t="s">
        <v>838</v>
      </c>
      <c r="BM15" s="122" t="s">
        <v>526</v>
      </c>
      <c r="BN15" s="122" t="s">
        <v>523</v>
      </c>
      <c r="BO15" s="122" t="s">
        <v>526</v>
      </c>
      <c r="BP15" s="122" t="s">
        <v>526</v>
      </c>
      <c r="BQ15" s="122" t="s">
        <v>820</v>
      </c>
      <c r="BR15" s="122" t="s">
        <v>829</v>
      </c>
      <c r="BS15" s="122" t="s">
        <v>829</v>
      </c>
      <c r="BT15" s="122" t="s">
        <v>829</v>
      </c>
      <c r="BU15" s="122" t="s">
        <v>829</v>
      </c>
      <c r="BV15" s="122" t="s">
        <v>829</v>
      </c>
      <c r="BW15" s="122" t="s">
        <v>829</v>
      </c>
      <c r="BX15" s="122"/>
      <c r="BY15" s="122" t="s">
        <v>845</v>
      </c>
      <c r="BZ15" s="122" t="s">
        <v>526</v>
      </c>
      <c r="CA15" s="122" t="s">
        <v>1163</v>
      </c>
      <c r="CB15" s="122" t="s">
        <v>839</v>
      </c>
    </row>
    <row r="16" spans="1:84" x14ac:dyDescent="0.3">
      <c r="A16" s="100" t="str">
        <f>'Indicator Data'!A17</f>
        <v>Bahrain</v>
      </c>
      <c r="B16" s="86" t="str">
        <f>'Indicator Data'!B17</f>
        <v>BHR</v>
      </c>
      <c r="C16" s="122" t="s">
        <v>1217</v>
      </c>
      <c r="D16" s="122" t="s">
        <v>1217</v>
      </c>
      <c r="E16" s="122" t="s">
        <v>1218</v>
      </c>
      <c r="F16" s="122" t="s">
        <v>1218</v>
      </c>
      <c r="G16" s="122" t="s">
        <v>1218</v>
      </c>
      <c r="H16" s="122" t="s">
        <v>1218</v>
      </c>
      <c r="I16" s="122" t="s">
        <v>1218</v>
      </c>
      <c r="J16" s="122" t="s">
        <v>842</v>
      </c>
      <c r="K16" s="122" t="s">
        <v>842</v>
      </c>
      <c r="L16" s="122" t="s">
        <v>514</v>
      </c>
      <c r="M16" s="122" t="s">
        <v>839</v>
      </c>
      <c r="N16" s="122" t="s">
        <v>839</v>
      </c>
      <c r="O16" s="122" t="s">
        <v>839</v>
      </c>
      <c r="P16" s="122" t="s">
        <v>839</v>
      </c>
      <c r="Q16" s="122" t="s">
        <v>1095</v>
      </c>
      <c r="R16" s="122" t="s">
        <v>1095</v>
      </c>
      <c r="S16" s="122" t="s">
        <v>1095</v>
      </c>
      <c r="T16" s="122" t="s">
        <v>1095</v>
      </c>
      <c r="U16" s="122" t="s">
        <v>839</v>
      </c>
      <c r="V16" s="122" t="s">
        <v>839</v>
      </c>
      <c r="W16" s="122" t="s">
        <v>839</v>
      </c>
      <c r="X16" s="122" t="s">
        <v>526</v>
      </c>
      <c r="Y16" s="122" t="s">
        <v>526</v>
      </c>
      <c r="Z16" s="122" t="s">
        <v>526</v>
      </c>
      <c r="AA16" s="122" t="s">
        <v>1163</v>
      </c>
      <c r="AB16" s="122" t="s">
        <v>840</v>
      </c>
      <c r="AC16" s="122" t="s">
        <v>840</v>
      </c>
      <c r="AD16" s="174" t="s">
        <v>1224</v>
      </c>
      <c r="AE16" s="122" t="s">
        <v>829</v>
      </c>
      <c r="AF16" s="122" t="s">
        <v>1096</v>
      </c>
      <c r="AG16" s="122" t="s">
        <v>1163</v>
      </c>
      <c r="AH16" s="122" t="s">
        <v>839</v>
      </c>
      <c r="AI16" s="122" t="s">
        <v>839</v>
      </c>
      <c r="AJ16" s="123" t="s">
        <v>846</v>
      </c>
      <c r="AK16" s="123" t="s">
        <v>846</v>
      </c>
      <c r="AL16" s="122" t="s">
        <v>844</v>
      </c>
      <c r="AM16" s="122" t="s">
        <v>844</v>
      </c>
      <c r="AN16" s="122" t="s">
        <v>847</v>
      </c>
      <c r="AO16" s="122" t="s">
        <v>848</v>
      </c>
      <c r="AP16" s="122" t="s">
        <v>848</v>
      </c>
      <c r="AQ16" s="122" t="s">
        <v>1225</v>
      </c>
      <c r="AR16" s="122" t="s">
        <v>1225</v>
      </c>
      <c r="AS16" s="122" t="s">
        <v>829</v>
      </c>
      <c r="AT16" s="122" t="s">
        <v>829</v>
      </c>
      <c r="AU16" s="122" t="s">
        <v>829</v>
      </c>
      <c r="AV16" s="122" t="s">
        <v>829</v>
      </c>
      <c r="AW16" s="122" t="s">
        <v>829</v>
      </c>
      <c r="AX16" s="122" t="s">
        <v>829</v>
      </c>
      <c r="AY16" s="122" t="s">
        <v>829</v>
      </c>
      <c r="AZ16" s="122" t="s">
        <v>844</v>
      </c>
      <c r="BA16" s="122" t="s">
        <v>526</v>
      </c>
      <c r="BB16" s="122" t="s">
        <v>842</v>
      </c>
      <c r="BC16" s="122" t="s">
        <v>842</v>
      </c>
      <c r="BD16" s="122" t="s">
        <v>842</v>
      </c>
      <c r="BE16" s="123" t="s">
        <v>818</v>
      </c>
      <c r="BF16" s="122" t="s">
        <v>841</v>
      </c>
      <c r="BG16" s="122" t="s">
        <v>841</v>
      </c>
      <c r="BH16" s="122" t="s">
        <v>514</v>
      </c>
      <c r="BI16" s="122" t="s">
        <v>514</v>
      </c>
      <c r="BJ16" s="122" t="s">
        <v>1218</v>
      </c>
      <c r="BK16" s="122" t="s">
        <v>1226</v>
      </c>
      <c r="BL16" s="122" t="s">
        <v>838</v>
      </c>
      <c r="BM16" s="122" t="s">
        <v>526</v>
      </c>
      <c r="BN16" s="122" t="s">
        <v>523</v>
      </c>
      <c r="BO16" s="122" t="s">
        <v>526</v>
      </c>
      <c r="BP16" s="122" t="s">
        <v>526</v>
      </c>
      <c r="BQ16" s="122" t="s">
        <v>820</v>
      </c>
      <c r="BR16" s="122" t="s">
        <v>829</v>
      </c>
      <c r="BS16" s="122" t="s">
        <v>829</v>
      </c>
      <c r="BT16" s="122" t="s">
        <v>829</v>
      </c>
      <c r="BU16" s="122" t="s">
        <v>829</v>
      </c>
      <c r="BV16" s="122" t="s">
        <v>829</v>
      </c>
      <c r="BW16" s="122" t="s">
        <v>829</v>
      </c>
      <c r="BX16" s="122"/>
      <c r="BY16" s="122" t="s">
        <v>845</v>
      </c>
      <c r="BZ16" s="122" t="s">
        <v>526</v>
      </c>
      <c r="CA16" s="122" t="s">
        <v>1163</v>
      </c>
      <c r="CB16" s="122" t="s">
        <v>839</v>
      </c>
    </row>
    <row r="17" spans="1:80" x14ac:dyDescent="0.3">
      <c r="A17" s="100" t="str">
        <f>'Indicator Data'!A18</f>
        <v>Bangladesh</v>
      </c>
      <c r="B17" s="86" t="str">
        <f>'Indicator Data'!B18</f>
        <v>BGD</v>
      </c>
      <c r="C17" s="122" t="s">
        <v>1217</v>
      </c>
      <c r="D17" s="122" t="s">
        <v>1217</v>
      </c>
      <c r="E17" s="122" t="s">
        <v>1218</v>
      </c>
      <c r="F17" s="122" t="s">
        <v>1218</v>
      </c>
      <c r="G17" s="122" t="s">
        <v>1218</v>
      </c>
      <c r="H17" s="122" t="s">
        <v>1218</v>
      </c>
      <c r="I17" s="122" t="s">
        <v>1218</v>
      </c>
      <c r="J17" s="122" t="s">
        <v>842</v>
      </c>
      <c r="K17" s="122" t="s">
        <v>842</v>
      </c>
      <c r="L17" s="122" t="s">
        <v>514</v>
      </c>
      <c r="M17" s="122" t="s">
        <v>839</v>
      </c>
      <c r="N17" s="122" t="s">
        <v>839</v>
      </c>
      <c r="O17" s="122" t="s">
        <v>839</v>
      </c>
      <c r="P17" s="122" t="s">
        <v>839</v>
      </c>
      <c r="Q17" s="122" t="s">
        <v>1095</v>
      </c>
      <c r="R17" s="122" t="s">
        <v>1095</v>
      </c>
      <c r="S17" s="122" t="s">
        <v>1095</v>
      </c>
      <c r="T17" s="122" t="s">
        <v>1095</v>
      </c>
      <c r="U17" s="122" t="s">
        <v>839</v>
      </c>
      <c r="V17" s="122" t="s">
        <v>839</v>
      </c>
      <c r="W17" s="122" t="s">
        <v>839</v>
      </c>
      <c r="X17" s="122" t="s">
        <v>526</v>
      </c>
      <c r="Y17" s="122" t="s">
        <v>526</v>
      </c>
      <c r="Z17" s="122" t="s">
        <v>526</v>
      </c>
      <c r="AA17" s="122" t="s">
        <v>1163</v>
      </c>
      <c r="AB17" s="122" t="s">
        <v>840</v>
      </c>
      <c r="AC17" s="122" t="s">
        <v>840</v>
      </c>
      <c r="AD17" s="174" t="s">
        <v>1224</v>
      </c>
      <c r="AE17" s="122" t="s">
        <v>829</v>
      </c>
      <c r="AF17" s="122" t="s">
        <v>1096</v>
      </c>
      <c r="AG17" s="122" t="s">
        <v>1163</v>
      </c>
      <c r="AH17" s="122" t="s">
        <v>839</v>
      </c>
      <c r="AI17" s="122" t="s">
        <v>839</v>
      </c>
      <c r="AJ17" s="123" t="s">
        <v>846</v>
      </c>
      <c r="AK17" s="123" t="s">
        <v>846</v>
      </c>
      <c r="AL17" s="122" t="s">
        <v>844</v>
      </c>
      <c r="AM17" s="122" t="s">
        <v>844</v>
      </c>
      <c r="AN17" s="122" t="s">
        <v>847</v>
      </c>
      <c r="AO17" s="122" t="s">
        <v>848</v>
      </c>
      <c r="AP17" s="122" t="s">
        <v>848</v>
      </c>
      <c r="AQ17" s="122" t="s">
        <v>1225</v>
      </c>
      <c r="AR17" s="122" t="s">
        <v>1225</v>
      </c>
      <c r="AS17" s="122" t="s">
        <v>829</v>
      </c>
      <c r="AT17" s="122" t="s">
        <v>829</v>
      </c>
      <c r="AU17" s="122" t="s">
        <v>829</v>
      </c>
      <c r="AV17" s="122" t="s">
        <v>829</v>
      </c>
      <c r="AW17" s="122" t="s">
        <v>829</v>
      </c>
      <c r="AX17" s="122" t="s">
        <v>829</v>
      </c>
      <c r="AY17" s="122" t="s">
        <v>829</v>
      </c>
      <c r="AZ17" s="122" t="s">
        <v>844</v>
      </c>
      <c r="BA17" s="122" t="s">
        <v>526</v>
      </c>
      <c r="BB17" s="122" t="s">
        <v>842</v>
      </c>
      <c r="BC17" s="122" t="s">
        <v>842</v>
      </c>
      <c r="BD17" s="122" t="s">
        <v>842</v>
      </c>
      <c r="BE17" s="123" t="s">
        <v>821</v>
      </c>
      <c r="BF17" s="122" t="s">
        <v>841</v>
      </c>
      <c r="BG17" s="122" t="s">
        <v>841</v>
      </c>
      <c r="BH17" s="122" t="s">
        <v>514</v>
      </c>
      <c r="BI17" s="122" t="s">
        <v>514</v>
      </c>
      <c r="BJ17" s="122" t="s">
        <v>1218</v>
      </c>
      <c r="BK17" s="122" t="s">
        <v>1226</v>
      </c>
      <c r="BL17" s="122" t="s">
        <v>838</v>
      </c>
      <c r="BM17" s="122" t="s">
        <v>526</v>
      </c>
      <c r="BN17" s="122" t="s">
        <v>523</v>
      </c>
      <c r="BO17" s="122" t="s">
        <v>526</v>
      </c>
      <c r="BP17" s="122" t="s">
        <v>526</v>
      </c>
      <c r="BQ17" s="122" t="s">
        <v>820</v>
      </c>
      <c r="BR17" s="122" t="s">
        <v>829</v>
      </c>
      <c r="BS17" s="122" t="s">
        <v>829</v>
      </c>
      <c r="BT17" s="122" t="s">
        <v>829</v>
      </c>
      <c r="BU17" s="122" t="s">
        <v>829</v>
      </c>
      <c r="BV17" s="122" t="s">
        <v>829</v>
      </c>
      <c r="BW17" s="122" t="s">
        <v>829</v>
      </c>
      <c r="BX17" s="122"/>
      <c r="BY17" s="122" t="s">
        <v>845</v>
      </c>
      <c r="BZ17" s="122" t="s">
        <v>526</v>
      </c>
      <c r="CA17" s="122" t="s">
        <v>1163</v>
      </c>
      <c r="CB17" s="122" t="s">
        <v>839</v>
      </c>
    </row>
    <row r="18" spans="1:80" x14ac:dyDescent="0.3">
      <c r="A18" s="100" t="str">
        <f>'Indicator Data'!A19</f>
        <v>Barbados</v>
      </c>
      <c r="B18" s="86" t="str">
        <f>'Indicator Data'!B19</f>
        <v>BRB</v>
      </c>
      <c r="C18" s="122" t="s">
        <v>1217</v>
      </c>
      <c r="D18" s="122" t="s">
        <v>1217</v>
      </c>
      <c r="E18" s="122" t="s">
        <v>1218</v>
      </c>
      <c r="F18" s="122" t="s">
        <v>1218</v>
      </c>
      <c r="G18" s="122" t="s">
        <v>1218</v>
      </c>
      <c r="H18" s="122" t="s">
        <v>1218</v>
      </c>
      <c r="I18" s="122" t="s">
        <v>1218</v>
      </c>
      <c r="J18" s="122" t="s">
        <v>842</v>
      </c>
      <c r="K18" s="122" t="s">
        <v>842</v>
      </c>
      <c r="L18" s="122" t="s">
        <v>514</v>
      </c>
      <c r="M18" s="122" t="s">
        <v>839</v>
      </c>
      <c r="N18" s="122" t="s">
        <v>839</v>
      </c>
      <c r="O18" s="122" t="s">
        <v>839</v>
      </c>
      <c r="P18" s="122" t="s">
        <v>839</v>
      </c>
      <c r="Q18" s="122" t="s">
        <v>1095</v>
      </c>
      <c r="R18" s="122" t="s">
        <v>1095</v>
      </c>
      <c r="S18" s="122" t="s">
        <v>1095</v>
      </c>
      <c r="T18" s="122" t="s">
        <v>1095</v>
      </c>
      <c r="U18" s="122" t="s">
        <v>839</v>
      </c>
      <c r="V18" s="122" t="s">
        <v>839</v>
      </c>
      <c r="W18" s="122" t="s">
        <v>839</v>
      </c>
      <c r="X18" s="122" t="s">
        <v>526</v>
      </c>
      <c r="Y18" s="122" t="s">
        <v>526</v>
      </c>
      <c r="Z18" s="122" t="s">
        <v>526</v>
      </c>
      <c r="AA18" s="122" t="s">
        <v>1163</v>
      </c>
      <c r="AB18" s="122" t="s">
        <v>840</v>
      </c>
      <c r="AC18" s="122" t="s">
        <v>840</v>
      </c>
      <c r="AD18" s="174" t="s">
        <v>1224</v>
      </c>
      <c r="AE18" s="122" t="s">
        <v>829</v>
      </c>
      <c r="AF18" s="122" t="s">
        <v>1096</v>
      </c>
      <c r="AG18" s="122" t="s">
        <v>1163</v>
      </c>
      <c r="AH18" s="122" t="s">
        <v>839</v>
      </c>
      <c r="AI18" s="122" t="s">
        <v>839</v>
      </c>
      <c r="AJ18" s="123" t="s">
        <v>846</v>
      </c>
      <c r="AK18" s="123" t="s">
        <v>846</v>
      </c>
      <c r="AL18" s="122" t="s">
        <v>844</v>
      </c>
      <c r="AM18" s="122" t="s">
        <v>844</v>
      </c>
      <c r="AN18" s="122" t="s">
        <v>847</v>
      </c>
      <c r="AO18" s="122" t="s">
        <v>848</v>
      </c>
      <c r="AP18" s="122" t="s">
        <v>848</v>
      </c>
      <c r="AQ18" s="122" t="s">
        <v>1225</v>
      </c>
      <c r="AR18" s="122" t="s">
        <v>1225</v>
      </c>
      <c r="AS18" s="122" t="s">
        <v>829</v>
      </c>
      <c r="AT18" s="122" t="s">
        <v>829</v>
      </c>
      <c r="AU18" s="122" t="s">
        <v>829</v>
      </c>
      <c r="AV18" s="122" t="s">
        <v>829</v>
      </c>
      <c r="AW18" s="122" t="s">
        <v>829</v>
      </c>
      <c r="AX18" s="122" t="s">
        <v>829</v>
      </c>
      <c r="AY18" s="122" t="s">
        <v>829</v>
      </c>
      <c r="AZ18" s="122" t="s">
        <v>844</v>
      </c>
      <c r="BA18" s="122" t="s">
        <v>526</v>
      </c>
      <c r="BB18" s="122" t="s">
        <v>842</v>
      </c>
      <c r="BC18" s="122" t="s">
        <v>842</v>
      </c>
      <c r="BD18" s="122" t="s">
        <v>842</v>
      </c>
      <c r="BE18" s="123" t="s">
        <v>818</v>
      </c>
      <c r="BF18" s="122" t="s">
        <v>841</v>
      </c>
      <c r="BG18" s="122" t="s">
        <v>841</v>
      </c>
      <c r="BH18" s="122" t="s">
        <v>514</v>
      </c>
      <c r="BI18" s="122" t="s">
        <v>514</v>
      </c>
      <c r="BJ18" s="122" t="s">
        <v>1218</v>
      </c>
      <c r="BK18" s="122" t="s">
        <v>1226</v>
      </c>
      <c r="BL18" s="122" t="s">
        <v>838</v>
      </c>
      <c r="BM18" s="122" t="s">
        <v>526</v>
      </c>
      <c r="BN18" s="122" t="s">
        <v>523</v>
      </c>
      <c r="BO18" s="122" t="s">
        <v>526</v>
      </c>
      <c r="BP18" s="122" t="s">
        <v>526</v>
      </c>
      <c r="BQ18" s="122" t="s">
        <v>820</v>
      </c>
      <c r="BR18" s="122" t="s">
        <v>829</v>
      </c>
      <c r="BS18" s="122" t="s">
        <v>829</v>
      </c>
      <c r="BT18" s="122" t="s">
        <v>829</v>
      </c>
      <c r="BU18" s="122" t="s">
        <v>829</v>
      </c>
      <c r="BV18" s="122" t="s">
        <v>829</v>
      </c>
      <c r="BW18" s="122" t="s">
        <v>829</v>
      </c>
      <c r="BX18" s="122"/>
      <c r="BY18" s="122" t="s">
        <v>845</v>
      </c>
      <c r="BZ18" s="122" t="s">
        <v>526</v>
      </c>
      <c r="CA18" s="122" t="s">
        <v>1163</v>
      </c>
      <c r="CB18" s="122" t="s">
        <v>839</v>
      </c>
    </row>
    <row r="19" spans="1:80" x14ac:dyDescent="0.3">
      <c r="A19" s="100" t="str">
        <f>'Indicator Data'!A20</f>
        <v>Belarus</v>
      </c>
      <c r="B19" s="86" t="str">
        <f>'Indicator Data'!B20</f>
        <v>BLR</v>
      </c>
      <c r="C19" s="122" t="s">
        <v>1217</v>
      </c>
      <c r="D19" s="122" t="s">
        <v>1217</v>
      </c>
      <c r="E19" s="122" t="s">
        <v>1218</v>
      </c>
      <c r="F19" s="122" t="s">
        <v>1218</v>
      </c>
      <c r="G19" s="122" t="s">
        <v>1218</v>
      </c>
      <c r="H19" s="122" t="s">
        <v>1218</v>
      </c>
      <c r="I19" s="122" t="s">
        <v>1218</v>
      </c>
      <c r="J19" s="122" t="s">
        <v>842</v>
      </c>
      <c r="K19" s="122" t="s">
        <v>842</v>
      </c>
      <c r="L19" s="122" t="s">
        <v>514</v>
      </c>
      <c r="M19" s="122" t="s">
        <v>839</v>
      </c>
      <c r="N19" s="122" t="s">
        <v>839</v>
      </c>
      <c r="O19" s="122" t="s">
        <v>839</v>
      </c>
      <c r="P19" s="122" t="s">
        <v>839</v>
      </c>
      <c r="Q19" s="122" t="s">
        <v>1095</v>
      </c>
      <c r="R19" s="122" t="s">
        <v>1095</v>
      </c>
      <c r="S19" s="122" t="s">
        <v>1095</v>
      </c>
      <c r="T19" s="122" t="s">
        <v>1095</v>
      </c>
      <c r="U19" s="122" t="s">
        <v>839</v>
      </c>
      <c r="V19" s="122" t="s">
        <v>839</v>
      </c>
      <c r="W19" s="122" t="s">
        <v>839</v>
      </c>
      <c r="X19" s="122" t="s">
        <v>526</v>
      </c>
      <c r="Y19" s="122" t="s">
        <v>526</v>
      </c>
      <c r="Z19" s="122" t="s">
        <v>526</v>
      </c>
      <c r="AA19" s="122" t="s">
        <v>1163</v>
      </c>
      <c r="AB19" s="122" t="s">
        <v>840</v>
      </c>
      <c r="AC19" s="122" t="s">
        <v>840</v>
      </c>
      <c r="AD19" s="174" t="s">
        <v>1224</v>
      </c>
      <c r="AE19" s="122" t="s">
        <v>829</v>
      </c>
      <c r="AF19" s="122" t="s">
        <v>1096</v>
      </c>
      <c r="AG19" s="122" t="s">
        <v>1163</v>
      </c>
      <c r="AH19" s="122" t="s">
        <v>839</v>
      </c>
      <c r="AI19" s="122" t="s">
        <v>839</v>
      </c>
      <c r="AJ19" s="123" t="s">
        <v>846</v>
      </c>
      <c r="AK19" s="123" t="s">
        <v>846</v>
      </c>
      <c r="AL19" s="122" t="s">
        <v>844</v>
      </c>
      <c r="AM19" s="122" t="s">
        <v>844</v>
      </c>
      <c r="AN19" s="122" t="s">
        <v>847</v>
      </c>
      <c r="AO19" s="122" t="s">
        <v>848</v>
      </c>
      <c r="AP19" s="122" t="s">
        <v>848</v>
      </c>
      <c r="AQ19" s="122" t="s">
        <v>1225</v>
      </c>
      <c r="AR19" s="122" t="s">
        <v>1225</v>
      </c>
      <c r="AS19" s="122" t="s">
        <v>829</v>
      </c>
      <c r="AT19" s="122" t="s">
        <v>829</v>
      </c>
      <c r="AU19" s="122" t="s">
        <v>829</v>
      </c>
      <c r="AV19" s="122" t="s">
        <v>829</v>
      </c>
      <c r="AW19" s="122" t="s">
        <v>829</v>
      </c>
      <c r="AX19" s="122" t="s">
        <v>829</v>
      </c>
      <c r="AY19" s="122" t="s">
        <v>829</v>
      </c>
      <c r="AZ19" s="122" t="s">
        <v>844</v>
      </c>
      <c r="BA19" s="122" t="s">
        <v>526</v>
      </c>
      <c r="BB19" s="122" t="s">
        <v>842</v>
      </c>
      <c r="BC19" s="122" t="s">
        <v>842</v>
      </c>
      <c r="BD19" s="122" t="s">
        <v>842</v>
      </c>
      <c r="BE19" s="123" t="s">
        <v>818</v>
      </c>
      <c r="BF19" s="122" t="s">
        <v>841</v>
      </c>
      <c r="BG19" s="122" t="s">
        <v>841</v>
      </c>
      <c r="BH19" s="122" t="s">
        <v>514</v>
      </c>
      <c r="BI19" s="122" t="s">
        <v>514</v>
      </c>
      <c r="BJ19" s="122" t="s">
        <v>1218</v>
      </c>
      <c r="BK19" s="122" t="s">
        <v>1226</v>
      </c>
      <c r="BL19" s="122" t="s">
        <v>838</v>
      </c>
      <c r="BM19" s="122" t="s">
        <v>526</v>
      </c>
      <c r="BN19" s="122" t="s">
        <v>523</v>
      </c>
      <c r="BO19" s="122" t="s">
        <v>526</v>
      </c>
      <c r="BP19" s="122" t="s">
        <v>526</v>
      </c>
      <c r="BQ19" s="122" t="s">
        <v>820</v>
      </c>
      <c r="BR19" s="122" t="s">
        <v>829</v>
      </c>
      <c r="BS19" s="122" t="s">
        <v>829</v>
      </c>
      <c r="BT19" s="122" t="s">
        <v>829</v>
      </c>
      <c r="BU19" s="122" t="s">
        <v>829</v>
      </c>
      <c r="BV19" s="122" t="s">
        <v>829</v>
      </c>
      <c r="BW19" s="122" t="s">
        <v>829</v>
      </c>
      <c r="BX19" s="122"/>
      <c r="BY19" s="122" t="s">
        <v>845</v>
      </c>
      <c r="BZ19" s="122" t="s">
        <v>526</v>
      </c>
      <c r="CA19" s="122" t="s">
        <v>1163</v>
      </c>
      <c r="CB19" s="122" t="s">
        <v>839</v>
      </c>
    </row>
    <row r="20" spans="1:80" x14ac:dyDescent="0.3">
      <c r="A20" s="100" t="str">
        <f>'Indicator Data'!A21</f>
        <v>Belgium</v>
      </c>
      <c r="B20" s="86" t="str">
        <f>'Indicator Data'!B21</f>
        <v>BEL</v>
      </c>
      <c r="C20" s="122" t="s">
        <v>1217</v>
      </c>
      <c r="D20" s="122" t="s">
        <v>1217</v>
      </c>
      <c r="E20" s="122" t="s">
        <v>1218</v>
      </c>
      <c r="F20" s="122" t="s">
        <v>1218</v>
      </c>
      <c r="G20" s="122" t="s">
        <v>1218</v>
      </c>
      <c r="H20" s="122" t="s">
        <v>1218</v>
      </c>
      <c r="I20" s="122" t="s">
        <v>1218</v>
      </c>
      <c r="J20" s="122" t="s">
        <v>842</v>
      </c>
      <c r="K20" s="122" t="s">
        <v>842</v>
      </c>
      <c r="L20" s="122" t="s">
        <v>514</v>
      </c>
      <c r="M20" s="122" t="s">
        <v>839</v>
      </c>
      <c r="N20" s="122" t="s">
        <v>839</v>
      </c>
      <c r="O20" s="122" t="s">
        <v>839</v>
      </c>
      <c r="P20" s="122" t="s">
        <v>839</v>
      </c>
      <c r="Q20" s="122" t="s">
        <v>1095</v>
      </c>
      <c r="R20" s="122" t="s">
        <v>1095</v>
      </c>
      <c r="S20" s="122" t="s">
        <v>1095</v>
      </c>
      <c r="T20" s="122" t="s">
        <v>1095</v>
      </c>
      <c r="U20" s="122" t="s">
        <v>839</v>
      </c>
      <c r="V20" s="122" t="s">
        <v>839</v>
      </c>
      <c r="W20" s="122" t="s">
        <v>839</v>
      </c>
      <c r="X20" s="122" t="s">
        <v>526</v>
      </c>
      <c r="Y20" s="122" t="s">
        <v>526</v>
      </c>
      <c r="Z20" s="122" t="s">
        <v>526</v>
      </c>
      <c r="AA20" s="122" t="s">
        <v>1163</v>
      </c>
      <c r="AB20" s="122" t="s">
        <v>840</v>
      </c>
      <c r="AC20" s="122" t="s">
        <v>840</v>
      </c>
      <c r="AD20" s="174" t="s">
        <v>1224</v>
      </c>
      <c r="AE20" s="122" t="s">
        <v>829</v>
      </c>
      <c r="AF20" s="122" t="s">
        <v>1096</v>
      </c>
      <c r="AG20" s="122" t="s">
        <v>1163</v>
      </c>
      <c r="AH20" s="122" t="s">
        <v>839</v>
      </c>
      <c r="AI20" s="122" t="s">
        <v>839</v>
      </c>
      <c r="AJ20" s="123" t="s">
        <v>846</v>
      </c>
      <c r="AK20" s="123" t="s">
        <v>846</v>
      </c>
      <c r="AL20" s="122" t="s">
        <v>844</v>
      </c>
      <c r="AM20" s="122" t="s">
        <v>844</v>
      </c>
      <c r="AN20" s="122" t="s">
        <v>847</v>
      </c>
      <c r="AO20" s="122" t="s">
        <v>848</v>
      </c>
      <c r="AP20" s="122" t="s">
        <v>848</v>
      </c>
      <c r="AQ20" s="122" t="s">
        <v>1225</v>
      </c>
      <c r="AR20" s="122" t="s">
        <v>1225</v>
      </c>
      <c r="AS20" s="122" t="s">
        <v>829</v>
      </c>
      <c r="AT20" s="122" t="s">
        <v>829</v>
      </c>
      <c r="AU20" s="122" t="s">
        <v>829</v>
      </c>
      <c r="AV20" s="122" t="s">
        <v>829</v>
      </c>
      <c r="AW20" s="122" t="s">
        <v>829</v>
      </c>
      <c r="AX20" s="122" t="s">
        <v>829</v>
      </c>
      <c r="AY20" s="122" t="s">
        <v>829</v>
      </c>
      <c r="AZ20" s="122" t="s">
        <v>844</v>
      </c>
      <c r="BA20" s="122" t="s">
        <v>526</v>
      </c>
      <c r="BB20" s="122" t="s">
        <v>842</v>
      </c>
      <c r="BC20" s="122" t="s">
        <v>842</v>
      </c>
      <c r="BD20" s="122" t="s">
        <v>842</v>
      </c>
      <c r="BE20" s="123" t="s">
        <v>818</v>
      </c>
      <c r="BF20" s="122" t="s">
        <v>841</v>
      </c>
      <c r="BG20" s="122" t="s">
        <v>841</v>
      </c>
      <c r="BH20" s="122" t="s">
        <v>514</v>
      </c>
      <c r="BI20" s="122" t="s">
        <v>514</v>
      </c>
      <c r="BJ20" s="122" t="s">
        <v>1218</v>
      </c>
      <c r="BK20" s="122" t="s">
        <v>1226</v>
      </c>
      <c r="BL20" s="122" t="s">
        <v>838</v>
      </c>
      <c r="BM20" s="122" t="s">
        <v>526</v>
      </c>
      <c r="BN20" s="122" t="s">
        <v>523</v>
      </c>
      <c r="BO20" s="122" t="s">
        <v>526</v>
      </c>
      <c r="BP20" s="122" t="s">
        <v>526</v>
      </c>
      <c r="BQ20" s="122" t="s">
        <v>820</v>
      </c>
      <c r="BR20" s="122" t="s">
        <v>829</v>
      </c>
      <c r="BS20" s="122" t="s">
        <v>829</v>
      </c>
      <c r="BT20" s="122" t="s">
        <v>829</v>
      </c>
      <c r="BU20" s="122" t="s">
        <v>829</v>
      </c>
      <c r="BV20" s="122" t="s">
        <v>829</v>
      </c>
      <c r="BW20" s="122" t="s">
        <v>829</v>
      </c>
      <c r="BX20" s="122"/>
      <c r="BY20" s="122" t="s">
        <v>845</v>
      </c>
      <c r="BZ20" s="122" t="s">
        <v>526</v>
      </c>
      <c r="CA20" s="122" t="s">
        <v>1163</v>
      </c>
      <c r="CB20" s="122" t="s">
        <v>839</v>
      </c>
    </row>
    <row r="21" spans="1:80" x14ac:dyDescent="0.3">
      <c r="A21" s="100" t="str">
        <f>'Indicator Data'!A22</f>
        <v>Belize</v>
      </c>
      <c r="B21" s="86" t="str">
        <f>'Indicator Data'!B22</f>
        <v>BLZ</v>
      </c>
      <c r="C21" s="122" t="s">
        <v>1217</v>
      </c>
      <c r="D21" s="122" t="s">
        <v>1217</v>
      </c>
      <c r="E21" s="122" t="s">
        <v>1218</v>
      </c>
      <c r="F21" s="122" t="s">
        <v>1218</v>
      </c>
      <c r="G21" s="122" t="s">
        <v>1218</v>
      </c>
      <c r="H21" s="122" t="s">
        <v>1218</v>
      </c>
      <c r="I21" s="122" t="s">
        <v>1218</v>
      </c>
      <c r="J21" s="122" t="s">
        <v>842</v>
      </c>
      <c r="K21" s="122" t="s">
        <v>842</v>
      </c>
      <c r="L21" s="122" t="s">
        <v>514</v>
      </c>
      <c r="M21" s="122" t="s">
        <v>839</v>
      </c>
      <c r="N21" s="122" t="s">
        <v>839</v>
      </c>
      <c r="O21" s="122" t="s">
        <v>839</v>
      </c>
      <c r="P21" s="122" t="s">
        <v>839</v>
      </c>
      <c r="Q21" s="122" t="s">
        <v>1095</v>
      </c>
      <c r="R21" s="122" t="s">
        <v>1095</v>
      </c>
      <c r="S21" s="122" t="s">
        <v>1095</v>
      </c>
      <c r="T21" s="122" t="s">
        <v>1095</v>
      </c>
      <c r="U21" s="122" t="s">
        <v>839</v>
      </c>
      <c r="V21" s="122" t="s">
        <v>839</v>
      </c>
      <c r="W21" s="122" t="s">
        <v>839</v>
      </c>
      <c r="X21" s="122" t="s">
        <v>526</v>
      </c>
      <c r="Y21" s="122" t="s">
        <v>526</v>
      </c>
      <c r="Z21" s="122" t="s">
        <v>526</v>
      </c>
      <c r="AA21" s="122" t="s">
        <v>1163</v>
      </c>
      <c r="AB21" s="122" t="s">
        <v>840</v>
      </c>
      <c r="AC21" s="122" t="s">
        <v>840</v>
      </c>
      <c r="AD21" s="174" t="s">
        <v>1224</v>
      </c>
      <c r="AE21" s="122" t="s">
        <v>829</v>
      </c>
      <c r="AF21" s="122" t="s">
        <v>1096</v>
      </c>
      <c r="AG21" s="122" t="s">
        <v>1163</v>
      </c>
      <c r="AH21" s="122" t="s">
        <v>839</v>
      </c>
      <c r="AI21" s="122" t="s">
        <v>839</v>
      </c>
      <c r="AJ21" s="123" t="s">
        <v>846</v>
      </c>
      <c r="AK21" s="123" t="s">
        <v>846</v>
      </c>
      <c r="AL21" s="122" t="s">
        <v>844</v>
      </c>
      <c r="AM21" s="122" t="s">
        <v>844</v>
      </c>
      <c r="AN21" s="122" t="s">
        <v>847</v>
      </c>
      <c r="AO21" s="122" t="s">
        <v>848</v>
      </c>
      <c r="AP21" s="122" t="s">
        <v>848</v>
      </c>
      <c r="AQ21" s="122" t="s">
        <v>1225</v>
      </c>
      <c r="AR21" s="122" t="s">
        <v>1225</v>
      </c>
      <c r="AS21" s="122" t="s">
        <v>829</v>
      </c>
      <c r="AT21" s="122" t="s">
        <v>829</v>
      </c>
      <c r="AU21" s="122" t="s">
        <v>829</v>
      </c>
      <c r="AV21" s="122" t="s">
        <v>829</v>
      </c>
      <c r="AW21" s="122" t="s">
        <v>829</v>
      </c>
      <c r="AX21" s="122" t="s">
        <v>829</v>
      </c>
      <c r="AY21" s="122" t="s">
        <v>829</v>
      </c>
      <c r="AZ21" s="122" t="s">
        <v>844</v>
      </c>
      <c r="BA21" s="122" t="s">
        <v>526</v>
      </c>
      <c r="BB21" s="122" t="s">
        <v>842</v>
      </c>
      <c r="BC21" s="122" t="s">
        <v>842</v>
      </c>
      <c r="BD21" s="122" t="s">
        <v>842</v>
      </c>
      <c r="BE21" s="123" t="s">
        <v>818</v>
      </c>
      <c r="BF21" s="122" t="s">
        <v>841</v>
      </c>
      <c r="BG21" s="122" t="s">
        <v>841</v>
      </c>
      <c r="BH21" s="122" t="s">
        <v>514</v>
      </c>
      <c r="BI21" s="122" t="s">
        <v>514</v>
      </c>
      <c r="BJ21" s="122" t="s">
        <v>1218</v>
      </c>
      <c r="BK21" s="122" t="s">
        <v>1226</v>
      </c>
      <c r="BL21" s="122" t="s">
        <v>838</v>
      </c>
      <c r="BM21" s="122" t="s">
        <v>526</v>
      </c>
      <c r="BN21" s="122" t="s">
        <v>523</v>
      </c>
      <c r="BO21" s="122" t="s">
        <v>526</v>
      </c>
      <c r="BP21" s="122" t="s">
        <v>526</v>
      </c>
      <c r="BQ21" s="122" t="s">
        <v>820</v>
      </c>
      <c r="BR21" s="122" t="s">
        <v>829</v>
      </c>
      <c r="BS21" s="122" t="s">
        <v>829</v>
      </c>
      <c r="BT21" s="122" t="s">
        <v>829</v>
      </c>
      <c r="BU21" s="122" t="s">
        <v>829</v>
      </c>
      <c r="BV21" s="122" t="s">
        <v>829</v>
      </c>
      <c r="BW21" s="122" t="s">
        <v>829</v>
      </c>
      <c r="BX21" s="122"/>
      <c r="BY21" s="122" t="s">
        <v>845</v>
      </c>
      <c r="BZ21" s="122" t="s">
        <v>526</v>
      </c>
      <c r="CA21" s="122" t="s">
        <v>1163</v>
      </c>
      <c r="CB21" s="122" t="s">
        <v>839</v>
      </c>
    </row>
    <row r="22" spans="1:80" x14ac:dyDescent="0.3">
      <c r="A22" s="100" t="str">
        <f>'Indicator Data'!A23</f>
        <v>Benin</v>
      </c>
      <c r="B22" s="86" t="str">
        <f>'Indicator Data'!B23</f>
        <v>BEN</v>
      </c>
      <c r="C22" s="122" t="s">
        <v>1217</v>
      </c>
      <c r="D22" s="122" t="s">
        <v>1217</v>
      </c>
      <c r="E22" s="122" t="s">
        <v>1218</v>
      </c>
      <c r="F22" s="122" t="s">
        <v>1218</v>
      </c>
      <c r="G22" s="122" t="s">
        <v>1218</v>
      </c>
      <c r="H22" s="122" t="s">
        <v>1218</v>
      </c>
      <c r="I22" s="122" t="s">
        <v>1218</v>
      </c>
      <c r="J22" s="122" t="s">
        <v>842</v>
      </c>
      <c r="K22" s="122" t="s">
        <v>842</v>
      </c>
      <c r="L22" s="122" t="s">
        <v>514</v>
      </c>
      <c r="M22" s="122" t="s">
        <v>839</v>
      </c>
      <c r="N22" s="122" t="s">
        <v>839</v>
      </c>
      <c r="O22" s="122" t="s">
        <v>839</v>
      </c>
      <c r="P22" s="122" t="s">
        <v>839</v>
      </c>
      <c r="Q22" s="122" t="s">
        <v>1095</v>
      </c>
      <c r="R22" s="122" t="s">
        <v>1095</v>
      </c>
      <c r="S22" s="122" t="s">
        <v>1095</v>
      </c>
      <c r="T22" s="122" t="s">
        <v>1095</v>
      </c>
      <c r="U22" s="122" t="s">
        <v>839</v>
      </c>
      <c r="V22" s="122" t="s">
        <v>839</v>
      </c>
      <c r="W22" s="122" t="s">
        <v>839</v>
      </c>
      <c r="X22" s="122" t="s">
        <v>526</v>
      </c>
      <c r="Y22" s="122" t="s">
        <v>526</v>
      </c>
      <c r="Z22" s="122" t="s">
        <v>526</v>
      </c>
      <c r="AA22" s="122" t="s">
        <v>1163</v>
      </c>
      <c r="AB22" s="122" t="s">
        <v>840</v>
      </c>
      <c r="AC22" s="122" t="s">
        <v>840</v>
      </c>
      <c r="AD22" s="174" t="s">
        <v>1224</v>
      </c>
      <c r="AE22" s="122" t="s">
        <v>829</v>
      </c>
      <c r="AF22" s="122" t="s">
        <v>1096</v>
      </c>
      <c r="AG22" s="122" t="s">
        <v>1163</v>
      </c>
      <c r="AH22" s="122" t="s">
        <v>839</v>
      </c>
      <c r="AI22" s="122" t="s">
        <v>839</v>
      </c>
      <c r="AJ22" s="123" t="s">
        <v>846</v>
      </c>
      <c r="AK22" s="123" t="s">
        <v>846</v>
      </c>
      <c r="AL22" s="122" t="s">
        <v>844</v>
      </c>
      <c r="AM22" s="122" t="s">
        <v>844</v>
      </c>
      <c r="AN22" s="122" t="s">
        <v>847</v>
      </c>
      <c r="AO22" s="122" t="s">
        <v>848</v>
      </c>
      <c r="AP22" s="122" t="s">
        <v>848</v>
      </c>
      <c r="AQ22" s="122" t="s">
        <v>1225</v>
      </c>
      <c r="AR22" s="122" t="s">
        <v>1225</v>
      </c>
      <c r="AS22" s="122" t="s">
        <v>829</v>
      </c>
      <c r="AT22" s="122" t="s">
        <v>829</v>
      </c>
      <c r="AU22" s="122" t="s">
        <v>829</v>
      </c>
      <c r="AV22" s="122" t="s">
        <v>829</v>
      </c>
      <c r="AW22" s="122" t="s">
        <v>829</v>
      </c>
      <c r="AX22" s="122" t="s">
        <v>829</v>
      </c>
      <c r="AY22" s="122" t="s">
        <v>829</v>
      </c>
      <c r="AZ22" s="122" t="s">
        <v>844</v>
      </c>
      <c r="BA22" s="122" t="s">
        <v>526</v>
      </c>
      <c r="BB22" s="122" t="s">
        <v>842</v>
      </c>
      <c r="BC22" s="122" t="s">
        <v>842</v>
      </c>
      <c r="BD22" s="122" t="s">
        <v>842</v>
      </c>
      <c r="BE22" s="123" t="s">
        <v>821</v>
      </c>
      <c r="BF22" s="122" t="s">
        <v>841</v>
      </c>
      <c r="BG22" s="122" t="s">
        <v>841</v>
      </c>
      <c r="BH22" s="122" t="s">
        <v>514</v>
      </c>
      <c r="BI22" s="122" t="s">
        <v>514</v>
      </c>
      <c r="BJ22" s="122" t="s">
        <v>1218</v>
      </c>
      <c r="BK22" s="122" t="s">
        <v>1226</v>
      </c>
      <c r="BL22" s="122" t="s">
        <v>838</v>
      </c>
      <c r="BM22" s="122" t="s">
        <v>526</v>
      </c>
      <c r="BN22" s="122" t="s">
        <v>523</v>
      </c>
      <c r="BO22" s="122" t="s">
        <v>526</v>
      </c>
      <c r="BP22" s="122" t="s">
        <v>526</v>
      </c>
      <c r="BQ22" s="122" t="s">
        <v>820</v>
      </c>
      <c r="BR22" s="122" t="s">
        <v>829</v>
      </c>
      <c r="BS22" s="122" t="s">
        <v>829</v>
      </c>
      <c r="BT22" s="122" t="s">
        <v>829</v>
      </c>
      <c r="BU22" s="122" t="s">
        <v>829</v>
      </c>
      <c r="BV22" s="122" t="s">
        <v>829</v>
      </c>
      <c r="BW22" s="122" t="s">
        <v>829</v>
      </c>
      <c r="BX22" s="122"/>
      <c r="BY22" s="122" t="s">
        <v>845</v>
      </c>
      <c r="BZ22" s="122" t="s">
        <v>526</v>
      </c>
      <c r="CA22" s="122" t="s">
        <v>1163</v>
      </c>
      <c r="CB22" s="122" t="s">
        <v>839</v>
      </c>
    </row>
    <row r="23" spans="1:80" x14ac:dyDescent="0.3">
      <c r="A23" s="100" t="str">
        <f>'Indicator Data'!A24</f>
        <v>Bhutan</v>
      </c>
      <c r="B23" s="86" t="str">
        <f>'Indicator Data'!B24</f>
        <v>BTN</v>
      </c>
      <c r="C23" s="122" t="s">
        <v>1217</v>
      </c>
      <c r="D23" s="122" t="s">
        <v>1217</v>
      </c>
      <c r="E23" s="122" t="s">
        <v>1218</v>
      </c>
      <c r="F23" s="122" t="s">
        <v>1218</v>
      </c>
      <c r="G23" s="122" t="s">
        <v>1218</v>
      </c>
      <c r="H23" s="122" t="s">
        <v>1218</v>
      </c>
      <c r="I23" s="122" t="s">
        <v>1218</v>
      </c>
      <c r="J23" s="122" t="s">
        <v>842</v>
      </c>
      <c r="K23" s="122" t="s">
        <v>842</v>
      </c>
      <c r="L23" s="122" t="s">
        <v>514</v>
      </c>
      <c r="M23" s="122" t="s">
        <v>839</v>
      </c>
      <c r="N23" s="122" t="s">
        <v>839</v>
      </c>
      <c r="O23" s="122" t="s">
        <v>839</v>
      </c>
      <c r="P23" s="122" t="s">
        <v>839</v>
      </c>
      <c r="Q23" s="122" t="s">
        <v>1095</v>
      </c>
      <c r="R23" s="122" t="s">
        <v>1095</v>
      </c>
      <c r="S23" s="122" t="s">
        <v>1095</v>
      </c>
      <c r="T23" s="122" t="s">
        <v>1095</v>
      </c>
      <c r="U23" s="122" t="s">
        <v>839</v>
      </c>
      <c r="V23" s="122" t="s">
        <v>839</v>
      </c>
      <c r="W23" s="122" t="s">
        <v>839</v>
      </c>
      <c r="X23" s="122" t="s">
        <v>526</v>
      </c>
      <c r="Y23" s="122" t="s">
        <v>526</v>
      </c>
      <c r="Z23" s="122" t="s">
        <v>526</v>
      </c>
      <c r="AA23" s="122" t="s">
        <v>1163</v>
      </c>
      <c r="AB23" s="122" t="s">
        <v>840</v>
      </c>
      <c r="AC23" s="122" t="s">
        <v>840</v>
      </c>
      <c r="AD23" s="174" t="s">
        <v>1224</v>
      </c>
      <c r="AE23" s="122" t="s">
        <v>829</v>
      </c>
      <c r="AF23" s="122" t="s">
        <v>1096</v>
      </c>
      <c r="AG23" s="122" t="s">
        <v>1163</v>
      </c>
      <c r="AH23" s="122" t="s">
        <v>839</v>
      </c>
      <c r="AI23" s="122" t="s">
        <v>839</v>
      </c>
      <c r="AJ23" s="123" t="s">
        <v>846</v>
      </c>
      <c r="AK23" s="123" t="s">
        <v>846</v>
      </c>
      <c r="AL23" s="122" t="s">
        <v>844</v>
      </c>
      <c r="AM23" s="122" t="s">
        <v>844</v>
      </c>
      <c r="AN23" s="122" t="s">
        <v>847</v>
      </c>
      <c r="AO23" s="122" t="s">
        <v>848</v>
      </c>
      <c r="AP23" s="122" t="s">
        <v>848</v>
      </c>
      <c r="AQ23" s="122" t="s">
        <v>1225</v>
      </c>
      <c r="AR23" s="122" t="s">
        <v>1225</v>
      </c>
      <c r="AS23" s="122" t="s">
        <v>829</v>
      </c>
      <c r="AT23" s="122" t="s">
        <v>829</v>
      </c>
      <c r="AU23" s="122" t="s">
        <v>829</v>
      </c>
      <c r="AV23" s="122" t="s">
        <v>829</v>
      </c>
      <c r="AW23" s="122" t="s">
        <v>829</v>
      </c>
      <c r="AX23" s="122" t="s">
        <v>829</v>
      </c>
      <c r="AY23" s="122" t="s">
        <v>829</v>
      </c>
      <c r="AZ23" s="122" t="s">
        <v>844</v>
      </c>
      <c r="BA23" s="122" t="s">
        <v>526</v>
      </c>
      <c r="BB23" s="122" t="s">
        <v>842</v>
      </c>
      <c r="BC23" s="122" t="s">
        <v>842</v>
      </c>
      <c r="BD23" s="122" t="s">
        <v>842</v>
      </c>
      <c r="BE23" s="123" t="s">
        <v>818</v>
      </c>
      <c r="BF23" s="122" t="s">
        <v>841</v>
      </c>
      <c r="BG23" s="122" t="s">
        <v>841</v>
      </c>
      <c r="BH23" s="122" t="s">
        <v>514</v>
      </c>
      <c r="BI23" s="122" t="s">
        <v>514</v>
      </c>
      <c r="BJ23" s="122" t="s">
        <v>1218</v>
      </c>
      <c r="BK23" s="122" t="s">
        <v>1226</v>
      </c>
      <c r="BL23" s="122" t="s">
        <v>838</v>
      </c>
      <c r="BM23" s="122" t="s">
        <v>526</v>
      </c>
      <c r="BN23" s="122" t="s">
        <v>523</v>
      </c>
      <c r="BO23" s="122" t="s">
        <v>526</v>
      </c>
      <c r="BP23" s="122" t="s">
        <v>526</v>
      </c>
      <c r="BQ23" s="122" t="s">
        <v>820</v>
      </c>
      <c r="BR23" s="122" t="s">
        <v>829</v>
      </c>
      <c r="BS23" s="122" t="s">
        <v>829</v>
      </c>
      <c r="BT23" s="122" t="s">
        <v>829</v>
      </c>
      <c r="BU23" s="122" t="s">
        <v>829</v>
      </c>
      <c r="BV23" s="122" t="s">
        <v>829</v>
      </c>
      <c r="BW23" s="122" t="s">
        <v>829</v>
      </c>
      <c r="BX23" s="122"/>
      <c r="BY23" s="122" t="s">
        <v>845</v>
      </c>
      <c r="BZ23" s="122" t="s">
        <v>526</v>
      </c>
      <c r="CA23" s="122" t="s">
        <v>1163</v>
      </c>
      <c r="CB23" s="122" t="s">
        <v>839</v>
      </c>
    </row>
    <row r="24" spans="1:80" x14ac:dyDescent="0.3">
      <c r="A24" s="100" t="str">
        <f>'Indicator Data'!A25</f>
        <v>Bolivia</v>
      </c>
      <c r="B24" s="86" t="str">
        <f>'Indicator Data'!B25</f>
        <v>BOL</v>
      </c>
      <c r="C24" s="122" t="s">
        <v>1217</v>
      </c>
      <c r="D24" s="122" t="s">
        <v>1217</v>
      </c>
      <c r="E24" s="122" t="s">
        <v>1218</v>
      </c>
      <c r="F24" s="122" t="s">
        <v>1218</v>
      </c>
      <c r="G24" s="122" t="s">
        <v>1218</v>
      </c>
      <c r="H24" s="122" t="s">
        <v>1218</v>
      </c>
      <c r="I24" s="122" t="s">
        <v>1218</v>
      </c>
      <c r="J24" s="122" t="s">
        <v>842</v>
      </c>
      <c r="K24" s="122" t="s">
        <v>842</v>
      </c>
      <c r="L24" s="122" t="s">
        <v>514</v>
      </c>
      <c r="M24" s="122" t="s">
        <v>839</v>
      </c>
      <c r="N24" s="122" t="s">
        <v>839</v>
      </c>
      <c r="O24" s="122" t="s">
        <v>839</v>
      </c>
      <c r="P24" s="122" t="s">
        <v>839</v>
      </c>
      <c r="Q24" s="122" t="s">
        <v>1095</v>
      </c>
      <c r="R24" s="122" t="s">
        <v>1095</v>
      </c>
      <c r="S24" s="122" t="s">
        <v>1095</v>
      </c>
      <c r="T24" s="122" t="s">
        <v>1095</v>
      </c>
      <c r="U24" s="122" t="s">
        <v>839</v>
      </c>
      <c r="V24" s="122" t="s">
        <v>839</v>
      </c>
      <c r="W24" s="122" t="s">
        <v>839</v>
      </c>
      <c r="X24" s="122" t="s">
        <v>526</v>
      </c>
      <c r="Y24" s="122" t="s">
        <v>526</v>
      </c>
      <c r="Z24" s="122" t="s">
        <v>526</v>
      </c>
      <c r="AA24" s="122" t="s">
        <v>1163</v>
      </c>
      <c r="AB24" s="122" t="s">
        <v>840</v>
      </c>
      <c r="AC24" s="122" t="s">
        <v>840</v>
      </c>
      <c r="AD24" s="174" t="s">
        <v>1224</v>
      </c>
      <c r="AE24" s="122" t="s">
        <v>829</v>
      </c>
      <c r="AF24" s="122" t="s">
        <v>1096</v>
      </c>
      <c r="AG24" s="122" t="s">
        <v>1163</v>
      </c>
      <c r="AH24" s="122" t="s">
        <v>839</v>
      </c>
      <c r="AI24" s="122" t="s">
        <v>839</v>
      </c>
      <c r="AJ24" s="123" t="s">
        <v>846</v>
      </c>
      <c r="AK24" s="123" t="s">
        <v>846</v>
      </c>
      <c r="AL24" s="122" t="s">
        <v>844</v>
      </c>
      <c r="AM24" s="122" t="s">
        <v>844</v>
      </c>
      <c r="AN24" s="122" t="s">
        <v>847</v>
      </c>
      <c r="AO24" s="122" t="s">
        <v>848</v>
      </c>
      <c r="AP24" s="122" t="s">
        <v>848</v>
      </c>
      <c r="AQ24" s="122" t="s">
        <v>1225</v>
      </c>
      <c r="AR24" s="122" t="s">
        <v>1225</v>
      </c>
      <c r="AS24" s="122" t="s">
        <v>829</v>
      </c>
      <c r="AT24" s="122" t="s">
        <v>829</v>
      </c>
      <c r="AU24" s="122" t="s">
        <v>829</v>
      </c>
      <c r="AV24" s="122" t="s">
        <v>829</v>
      </c>
      <c r="AW24" s="122" t="s">
        <v>829</v>
      </c>
      <c r="AX24" s="122" t="s">
        <v>829</v>
      </c>
      <c r="AY24" s="122" t="s">
        <v>829</v>
      </c>
      <c r="AZ24" s="122" t="s">
        <v>844</v>
      </c>
      <c r="BA24" s="122" t="s">
        <v>526</v>
      </c>
      <c r="BB24" s="122" t="s">
        <v>842</v>
      </c>
      <c r="BC24" s="122" t="s">
        <v>842</v>
      </c>
      <c r="BD24" s="122" t="s">
        <v>842</v>
      </c>
      <c r="BE24" s="123" t="s">
        <v>818</v>
      </c>
      <c r="BF24" s="122" t="s">
        <v>841</v>
      </c>
      <c r="BG24" s="122" t="s">
        <v>841</v>
      </c>
      <c r="BH24" s="122" t="s">
        <v>514</v>
      </c>
      <c r="BI24" s="122" t="s">
        <v>514</v>
      </c>
      <c r="BJ24" s="122" t="s">
        <v>1218</v>
      </c>
      <c r="BK24" s="122" t="s">
        <v>1226</v>
      </c>
      <c r="BL24" s="122" t="s">
        <v>838</v>
      </c>
      <c r="BM24" s="122" t="s">
        <v>526</v>
      </c>
      <c r="BN24" s="122" t="s">
        <v>523</v>
      </c>
      <c r="BO24" s="122" t="s">
        <v>526</v>
      </c>
      <c r="BP24" s="122" t="s">
        <v>526</v>
      </c>
      <c r="BQ24" s="122" t="s">
        <v>820</v>
      </c>
      <c r="BR24" s="122" t="s">
        <v>829</v>
      </c>
      <c r="BS24" s="122" t="s">
        <v>829</v>
      </c>
      <c r="BT24" s="122" t="s">
        <v>829</v>
      </c>
      <c r="BU24" s="122" t="s">
        <v>829</v>
      </c>
      <c r="BV24" s="122" t="s">
        <v>829</v>
      </c>
      <c r="BW24" s="122" t="s">
        <v>829</v>
      </c>
      <c r="BX24" s="122"/>
      <c r="BY24" s="122" t="s">
        <v>845</v>
      </c>
      <c r="BZ24" s="122" t="s">
        <v>526</v>
      </c>
      <c r="CA24" s="122" t="s">
        <v>1163</v>
      </c>
      <c r="CB24" s="122" t="s">
        <v>839</v>
      </c>
    </row>
    <row r="25" spans="1:80" x14ac:dyDescent="0.3">
      <c r="A25" s="100" t="str">
        <f>'Indicator Data'!A26</f>
        <v>Bosnia and Herzegovina</v>
      </c>
      <c r="B25" s="86" t="str">
        <f>'Indicator Data'!B26</f>
        <v>BIH</v>
      </c>
      <c r="C25" s="122" t="s">
        <v>1217</v>
      </c>
      <c r="D25" s="122" t="s">
        <v>1217</v>
      </c>
      <c r="E25" s="122" t="s">
        <v>1218</v>
      </c>
      <c r="F25" s="122" t="s">
        <v>1218</v>
      </c>
      <c r="G25" s="122" t="s">
        <v>1218</v>
      </c>
      <c r="H25" s="122" t="s">
        <v>1218</v>
      </c>
      <c r="I25" s="122" t="s">
        <v>1218</v>
      </c>
      <c r="J25" s="122" t="s">
        <v>842</v>
      </c>
      <c r="K25" s="122" t="s">
        <v>842</v>
      </c>
      <c r="L25" s="122" t="s">
        <v>514</v>
      </c>
      <c r="M25" s="122" t="s">
        <v>839</v>
      </c>
      <c r="N25" s="122" t="s">
        <v>839</v>
      </c>
      <c r="O25" s="122" t="s">
        <v>839</v>
      </c>
      <c r="P25" s="122" t="s">
        <v>839</v>
      </c>
      <c r="Q25" s="122" t="s">
        <v>1095</v>
      </c>
      <c r="R25" s="122" t="s">
        <v>1095</v>
      </c>
      <c r="S25" s="122" t="s">
        <v>1095</v>
      </c>
      <c r="T25" s="122" t="s">
        <v>1095</v>
      </c>
      <c r="U25" s="122" t="s">
        <v>839</v>
      </c>
      <c r="V25" s="122" t="s">
        <v>839</v>
      </c>
      <c r="W25" s="122" t="s">
        <v>839</v>
      </c>
      <c r="X25" s="122" t="s">
        <v>526</v>
      </c>
      <c r="Y25" s="122" t="s">
        <v>526</v>
      </c>
      <c r="Z25" s="122" t="s">
        <v>526</v>
      </c>
      <c r="AA25" s="122" t="s">
        <v>1163</v>
      </c>
      <c r="AB25" s="122" t="s">
        <v>840</v>
      </c>
      <c r="AC25" s="122" t="s">
        <v>840</v>
      </c>
      <c r="AD25" s="174" t="s">
        <v>1224</v>
      </c>
      <c r="AE25" s="122" t="s">
        <v>829</v>
      </c>
      <c r="AF25" s="122" t="s">
        <v>1096</v>
      </c>
      <c r="AG25" s="122" t="s">
        <v>1163</v>
      </c>
      <c r="AH25" s="122" t="s">
        <v>839</v>
      </c>
      <c r="AI25" s="122" t="s">
        <v>839</v>
      </c>
      <c r="AJ25" s="123" t="s">
        <v>846</v>
      </c>
      <c r="AK25" s="123" t="s">
        <v>846</v>
      </c>
      <c r="AL25" s="122" t="s">
        <v>844</v>
      </c>
      <c r="AM25" s="122" t="s">
        <v>844</v>
      </c>
      <c r="AN25" s="122" t="s">
        <v>847</v>
      </c>
      <c r="AO25" s="122" t="s">
        <v>848</v>
      </c>
      <c r="AP25" s="122" t="s">
        <v>848</v>
      </c>
      <c r="AQ25" s="122" t="s">
        <v>1225</v>
      </c>
      <c r="AR25" s="122" t="s">
        <v>1225</v>
      </c>
      <c r="AS25" s="122" t="s">
        <v>829</v>
      </c>
      <c r="AT25" s="122" t="s">
        <v>829</v>
      </c>
      <c r="AU25" s="122" t="s">
        <v>829</v>
      </c>
      <c r="AV25" s="122" t="s">
        <v>829</v>
      </c>
      <c r="AW25" s="122" t="s">
        <v>829</v>
      </c>
      <c r="AX25" s="122" t="s">
        <v>829</v>
      </c>
      <c r="AY25" s="122" t="s">
        <v>829</v>
      </c>
      <c r="AZ25" s="122" t="s">
        <v>844</v>
      </c>
      <c r="BA25" s="122" t="s">
        <v>526</v>
      </c>
      <c r="BB25" s="122" t="s">
        <v>842</v>
      </c>
      <c r="BC25" s="122" t="s">
        <v>842</v>
      </c>
      <c r="BD25" s="122" t="s">
        <v>842</v>
      </c>
      <c r="BE25" s="123" t="s">
        <v>821</v>
      </c>
      <c r="BF25" s="122" t="s">
        <v>841</v>
      </c>
      <c r="BG25" s="122" t="s">
        <v>841</v>
      </c>
      <c r="BH25" s="122" t="s">
        <v>514</v>
      </c>
      <c r="BI25" s="122" t="s">
        <v>514</v>
      </c>
      <c r="BJ25" s="122" t="s">
        <v>1218</v>
      </c>
      <c r="BK25" s="122" t="s">
        <v>1226</v>
      </c>
      <c r="BL25" s="122" t="s">
        <v>838</v>
      </c>
      <c r="BM25" s="122" t="s">
        <v>526</v>
      </c>
      <c r="BN25" s="122" t="s">
        <v>523</v>
      </c>
      <c r="BO25" s="122" t="s">
        <v>526</v>
      </c>
      <c r="BP25" s="122" t="s">
        <v>526</v>
      </c>
      <c r="BQ25" s="122" t="s">
        <v>820</v>
      </c>
      <c r="BR25" s="122" t="s">
        <v>829</v>
      </c>
      <c r="BS25" s="122" t="s">
        <v>829</v>
      </c>
      <c r="BT25" s="122" t="s">
        <v>829</v>
      </c>
      <c r="BU25" s="122" t="s">
        <v>829</v>
      </c>
      <c r="BV25" s="122" t="s">
        <v>829</v>
      </c>
      <c r="BW25" s="122" t="s">
        <v>829</v>
      </c>
      <c r="BX25" s="122"/>
      <c r="BY25" s="122" t="s">
        <v>845</v>
      </c>
      <c r="BZ25" s="122" t="s">
        <v>526</v>
      </c>
      <c r="CA25" s="122" t="s">
        <v>1163</v>
      </c>
      <c r="CB25" s="122" t="s">
        <v>839</v>
      </c>
    </row>
    <row r="26" spans="1:80" x14ac:dyDescent="0.3">
      <c r="A26" s="100" t="str">
        <f>'Indicator Data'!A27</f>
        <v>Botswana</v>
      </c>
      <c r="B26" s="86" t="str">
        <f>'Indicator Data'!B27</f>
        <v>BWA</v>
      </c>
      <c r="C26" s="122" t="s">
        <v>1217</v>
      </c>
      <c r="D26" s="122" t="s">
        <v>1217</v>
      </c>
      <c r="E26" s="122" t="s">
        <v>1218</v>
      </c>
      <c r="F26" s="122" t="s">
        <v>1218</v>
      </c>
      <c r="G26" s="122" t="s">
        <v>1218</v>
      </c>
      <c r="H26" s="122" t="s">
        <v>1218</v>
      </c>
      <c r="I26" s="122" t="s">
        <v>1218</v>
      </c>
      <c r="J26" s="122" t="s">
        <v>842</v>
      </c>
      <c r="K26" s="122" t="s">
        <v>842</v>
      </c>
      <c r="L26" s="122" t="s">
        <v>514</v>
      </c>
      <c r="M26" s="122" t="s">
        <v>839</v>
      </c>
      <c r="N26" s="122" t="s">
        <v>839</v>
      </c>
      <c r="O26" s="122" t="s">
        <v>839</v>
      </c>
      <c r="P26" s="122" t="s">
        <v>839</v>
      </c>
      <c r="Q26" s="122" t="s">
        <v>1095</v>
      </c>
      <c r="R26" s="122" t="s">
        <v>1095</v>
      </c>
      <c r="S26" s="122" t="s">
        <v>1095</v>
      </c>
      <c r="T26" s="122" t="s">
        <v>1095</v>
      </c>
      <c r="U26" s="122" t="s">
        <v>839</v>
      </c>
      <c r="V26" s="122" t="s">
        <v>839</v>
      </c>
      <c r="W26" s="122" t="s">
        <v>839</v>
      </c>
      <c r="X26" s="122" t="s">
        <v>526</v>
      </c>
      <c r="Y26" s="122" t="s">
        <v>526</v>
      </c>
      <c r="Z26" s="122" t="s">
        <v>526</v>
      </c>
      <c r="AA26" s="122" t="s">
        <v>1163</v>
      </c>
      <c r="AB26" s="122" t="s">
        <v>840</v>
      </c>
      <c r="AC26" s="122" t="s">
        <v>840</v>
      </c>
      <c r="AD26" s="174" t="s">
        <v>1224</v>
      </c>
      <c r="AE26" s="122" t="s">
        <v>829</v>
      </c>
      <c r="AF26" s="122" t="s">
        <v>1096</v>
      </c>
      <c r="AG26" s="122" t="s">
        <v>1163</v>
      </c>
      <c r="AH26" s="122" t="s">
        <v>839</v>
      </c>
      <c r="AI26" s="122" t="s">
        <v>839</v>
      </c>
      <c r="AJ26" s="123" t="s">
        <v>846</v>
      </c>
      <c r="AK26" s="123" t="s">
        <v>846</v>
      </c>
      <c r="AL26" s="122" t="s">
        <v>844</v>
      </c>
      <c r="AM26" s="122" t="s">
        <v>844</v>
      </c>
      <c r="AN26" s="122" t="s">
        <v>847</v>
      </c>
      <c r="AO26" s="122" t="s">
        <v>848</v>
      </c>
      <c r="AP26" s="122" t="s">
        <v>848</v>
      </c>
      <c r="AQ26" s="122" t="s">
        <v>1225</v>
      </c>
      <c r="AR26" s="122" t="s">
        <v>1225</v>
      </c>
      <c r="AS26" s="122" t="s">
        <v>829</v>
      </c>
      <c r="AT26" s="122" t="s">
        <v>829</v>
      </c>
      <c r="AU26" s="122" t="s">
        <v>829</v>
      </c>
      <c r="AV26" s="122" t="s">
        <v>829</v>
      </c>
      <c r="AW26" s="122" t="s">
        <v>829</v>
      </c>
      <c r="AX26" s="122" t="s">
        <v>829</v>
      </c>
      <c r="AY26" s="122" t="s">
        <v>829</v>
      </c>
      <c r="AZ26" s="122" t="s">
        <v>844</v>
      </c>
      <c r="BA26" s="122" t="s">
        <v>526</v>
      </c>
      <c r="BB26" s="122" t="s">
        <v>842</v>
      </c>
      <c r="BC26" s="122" t="s">
        <v>842</v>
      </c>
      <c r="BD26" s="122" t="s">
        <v>842</v>
      </c>
      <c r="BE26" s="123" t="s">
        <v>818</v>
      </c>
      <c r="BF26" s="122" t="s">
        <v>841</v>
      </c>
      <c r="BG26" s="122" t="s">
        <v>841</v>
      </c>
      <c r="BH26" s="122" t="s">
        <v>514</v>
      </c>
      <c r="BI26" s="122" t="s">
        <v>514</v>
      </c>
      <c r="BJ26" s="122" t="s">
        <v>1218</v>
      </c>
      <c r="BK26" s="122" t="s">
        <v>1226</v>
      </c>
      <c r="BL26" s="122" t="s">
        <v>838</v>
      </c>
      <c r="BM26" s="122" t="s">
        <v>526</v>
      </c>
      <c r="BN26" s="122" t="s">
        <v>523</v>
      </c>
      <c r="BO26" s="122" t="s">
        <v>526</v>
      </c>
      <c r="BP26" s="122" t="s">
        <v>526</v>
      </c>
      <c r="BQ26" s="122" t="s">
        <v>820</v>
      </c>
      <c r="BR26" s="122" t="s">
        <v>829</v>
      </c>
      <c r="BS26" s="122" t="s">
        <v>829</v>
      </c>
      <c r="BT26" s="122" t="s">
        <v>829</v>
      </c>
      <c r="BU26" s="122" t="s">
        <v>829</v>
      </c>
      <c r="BV26" s="122" t="s">
        <v>829</v>
      </c>
      <c r="BW26" s="122" t="s">
        <v>829</v>
      </c>
      <c r="BX26" s="122"/>
      <c r="BY26" s="122" t="s">
        <v>845</v>
      </c>
      <c r="BZ26" s="122" t="s">
        <v>526</v>
      </c>
      <c r="CA26" s="122" t="s">
        <v>1163</v>
      </c>
      <c r="CB26" s="122" t="s">
        <v>839</v>
      </c>
    </row>
    <row r="27" spans="1:80" x14ac:dyDescent="0.3">
      <c r="A27" s="100" t="str">
        <f>'Indicator Data'!A28</f>
        <v>Brazil</v>
      </c>
      <c r="B27" s="86" t="str">
        <f>'Indicator Data'!B28</f>
        <v>BRA</v>
      </c>
      <c r="C27" s="122" t="s">
        <v>1217</v>
      </c>
      <c r="D27" s="122" t="s">
        <v>1217</v>
      </c>
      <c r="E27" s="122" t="s">
        <v>1218</v>
      </c>
      <c r="F27" s="122" t="s">
        <v>1218</v>
      </c>
      <c r="G27" s="122" t="s">
        <v>1218</v>
      </c>
      <c r="H27" s="122" t="s">
        <v>1218</v>
      </c>
      <c r="I27" s="122" t="s">
        <v>1218</v>
      </c>
      <c r="J27" s="122" t="s">
        <v>842</v>
      </c>
      <c r="K27" s="122" t="s">
        <v>842</v>
      </c>
      <c r="L27" s="122" t="s">
        <v>514</v>
      </c>
      <c r="M27" s="122" t="s">
        <v>839</v>
      </c>
      <c r="N27" s="122" t="s">
        <v>839</v>
      </c>
      <c r="O27" s="122" t="s">
        <v>839</v>
      </c>
      <c r="P27" s="122" t="s">
        <v>839</v>
      </c>
      <c r="Q27" s="122" t="s">
        <v>1095</v>
      </c>
      <c r="R27" s="122" t="s">
        <v>1095</v>
      </c>
      <c r="S27" s="122" t="s">
        <v>1095</v>
      </c>
      <c r="T27" s="122" t="s">
        <v>1095</v>
      </c>
      <c r="U27" s="122" t="s">
        <v>839</v>
      </c>
      <c r="V27" s="122" t="s">
        <v>839</v>
      </c>
      <c r="W27" s="122" t="s">
        <v>839</v>
      </c>
      <c r="X27" s="122" t="s">
        <v>526</v>
      </c>
      <c r="Y27" s="122" t="s">
        <v>526</v>
      </c>
      <c r="Z27" s="122" t="s">
        <v>526</v>
      </c>
      <c r="AA27" s="122" t="s">
        <v>1163</v>
      </c>
      <c r="AB27" s="122" t="s">
        <v>840</v>
      </c>
      <c r="AC27" s="122" t="s">
        <v>840</v>
      </c>
      <c r="AD27" s="174" t="s">
        <v>1224</v>
      </c>
      <c r="AE27" s="122" t="s">
        <v>829</v>
      </c>
      <c r="AF27" s="122" t="s">
        <v>1096</v>
      </c>
      <c r="AG27" s="122" t="s">
        <v>1163</v>
      </c>
      <c r="AH27" s="122" t="s">
        <v>839</v>
      </c>
      <c r="AI27" s="122" t="s">
        <v>839</v>
      </c>
      <c r="AJ27" s="123" t="s">
        <v>846</v>
      </c>
      <c r="AK27" s="123" t="s">
        <v>846</v>
      </c>
      <c r="AL27" s="122" t="s">
        <v>844</v>
      </c>
      <c r="AM27" s="122" t="s">
        <v>844</v>
      </c>
      <c r="AN27" s="122" t="s">
        <v>847</v>
      </c>
      <c r="AO27" s="122" t="s">
        <v>848</v>
      </c>
      <c r="AP27" s="122" t="s">
        <v>848</v>
      </c>
      <c r="AQ27" s="122" t="s">
        <v>1225</v>
      </c>
      <c r="AR27" s="122" t="s">
        <v>1225</v>
      </c>
      <c r="AS27" s="122" t="s">
        <v>829</v>
      </c>
      <c r="AT27" s="122" t="s">
        <v>829</v>
      </c>
      <c r="AU27" s="122" t="s">
        <v>829</v>
      </c>
      <c r="AV27" s="122" t="s">
        <v>829</v>
      </c>
      <c r="AW27" s="122" t="s">
        <v>829</v>
      </c>
      <c r="AX27" s="122" t="s">
        <v>829</v>
      </c>
      <c r="AY27" s="122" t="s">
        <v>829</v>
      </c>
      <c r="AZ27" s="122" t="s">
        <v>844</v>
      </c>
      <c r="BA27" s="122" t="s">
        <v>526</v>
      </c>
      <c r="BB27" s="122" t="s">
        <v>842</v>
      </c>
      <c r="BC27" s="122" t="s">
        <v>842</v>
      </c>
      <c r="BD27" s="122" t="s">
        <v>842</v>
      </c>
      <c r="BE27" s="123" t="s">
        <v>818</v>
      </c>
      <c r="BF27" s="122" t="s">
        <v>841</v>
      </c>
      <c r="BG27" s="122" t="s">
        <v>841</v>
      </c>
      <c r="BH27" s="122" t="s">
        <v>514</v>
      </c>
      <c r="BI27" s="122" t="s">
        <v>514</v>
      </c>
      <c r="BJ27" s="122" t="s">
        <v>1218</v>
      </c>
      <c r="BK27" s="122" t="s">
        <v>1226</v>
      </c>
      <c r="BL27" s="122" t="s">
        <v>838</v>
      </c>
      <c r="BM27" s="122" t="s">
        <v>526</v>
      </c>
      <c r="BN27" s="122" t="s">
        <v>523</v>
      </c>
      <c r="BO27" s="122" t="s">
        <v>526</v>
      </c>
      <c r="BP27" s="122" t="s">
        <v>526</v>
      </c>
      <c r="BQ27" s="122" t="s">
        <v>820</v>
      </c>
      <c r="BR27" s="122" t="s">
        <v>829</v>
      </c>
      <c r="BS27" s="122" t="s">
        <v>829</v>
      </c>
      <c r="BT27" s="122" t="s">
        <v>829</v>
      </c>
      <c r="BU27" s="122" t="s">
        <v>829</v>
      </c>
      <c r="BV27" s="122" t="s">
        <v>829</v>
      </c>
      <c r="BW27" s="122" t="s">
        <v>829</v>
      </c>
      <c r="BX27" s="122"/>
      <c r="BY27" s="122" t="s">
        <v>845</v>
      </c>
      <c r="BZ27" s="122" t="s">
        <v>526</v>
      </c>
      <c r="CA27" s="122" t="s">
        <v>1163</v>
      </c>
      <c r="CB27" s="122" t="s">
        <v>839</v>
      </c>
    </row>
    <row r="28" spans="1:80" x14ac:dyDescent="0.3">
      <c r="A28" s="100" t="str">
        <f>'Indicator Data'!A29</f>
        <v>Brunei Darussalam</v>
      </c>
      <c r="B28" s="86" t="str">
        <f>'Indicator Data'!B29</f>
        <v>BRN</v>
      </c>
      <c r="C28" s="122" t="s">
        <v>1217</v>
      </c>
      <c r="D28" s="122" t="s">
        <v>1217</v>
      </c>
      <c r="E28" s="122" t="s">
        <v>1218</v>
      </c>
      <c r="F28" s="122" t="s">
        <v>1218</v>
      </c>
      <c r="G28" s="122" t="s">
        <v>1218</v>
      </c>
      <c r="H28" s="122" t="s">
        <v>1218</v>
      </c>
      <c r="I28" s="122" t="s">
        <v>1218</v>
      </c>
      <c r="J28" s="122" t="s">
        <v>842</v>
      </c>
      <c r="K28" s="122" t="s">
        <v>842</v>
      </c>
      <c r="L28" s="122" t="s">
        <v>514</v>
      </c>
      <c r="M28" s="122" t="s">
        <v>839</v>
      </c>
      <c r="N28" s="122" t="s">
        <v>839</v>
      </c>
      <c r="O28" s="122" t="s">
        <v>839</v>
      </c>
      <c r="P28" s="122" t="s">
        <v>839</v>
      </c>
      <c r="Q28" s="122" t="s">
        <v>1095</v>
      </c>
      <c r="R28" s="122" t="s">
        <v>1095</v>
      </c>
      <c r="S28" s="122" t="s">
        <v>1095</v>
      </c>
      <c r="T28" s="122" t="s">
        <v>1095</v>
      </c>
      <c r="U28" s="122" t="s">
        <v>839</v>
      </c>
      <c r="V28" s="122" t="s">
        <v>839</v>
      </c>
      <c r="W28" s="122" t="s">
        <v>839</v>
      </c>
      <c r="X28" s="122" t="s">
        <v>526</v>
      </c>
      <c r="Y28" s="122" t="s">
        <v>526</v>
      </c>
      <c r="Z28" s="122" t="s">
        <v>526</v>
      </c>
      <c r="AA28" s="122" t="s">
        <v>1163</v>
      </c>
      <c r="AB28" s="122" t="s">
        <v>840</v>
      </c>
      <c r="AC28" s="122" t="s">
        <v>840</v>
      </c>
      <c r="AD28" s="174" t="s">
        <v>1224</v>
      </c>
      <c r="AE28" s="122" t="s">
        <v>829</v>
      </c>
      <c r="AF28" s="122" t="s">
        <v>1096</v>
      </c>
      <c r="AG28" s="122" t="s">
        <v>1163</v>
      </c>
      <c r="AH28" s="122" t="s">
        <v>839</v>
      </c>
      <c r="AI28" s="122" t="s">
        <v>839</v>
      </c>
      <c r="AJ28" s="123" t="s">
        <v>846</v>
      </c>
      <c r="AK28" s="123" t="s">
        <v>846</v>
      </c>
      <c r="AL28" s="122" t="s">
        <v>844</v>
      </c>
      <c r="AM28" s="122" t="s">
        <v>844</v>
      </c>
      <c r="AN28" s="122" t="s">
        <v>847</v>
      </c>
      <c r="AO28" s="122" t="s">
        <v>848</v>
      </c>
      <c r="AP28" s="122" t="s">
        <v>848</v>
      </c>
      <c r="AQ28" s="122" t="s">
        <v>1225</v>
      </c>
      <c r="AR28" s="122" t="s">
        <v>1225</v>
      </c>
      <c r="AS28" s="122" t="s">
        <v>829</v>
      </c>
      <c r="AT28" s="122" t="s">
        <v>829</v>
      </c>
      <c r="AU28" s="122" t="s">
        <v>829</v>
      </c>
      <c r="AV28" s="122" t="s">
        <v>829</v>
      </c>
      <c r="AW28" s="122" t="s">
        <v>829</v>
      </c>
      <c r="AX28" s="122" t="s">
        <v>829</v>
      </c>
      <c r="AY28" s="122" t="s">
        <v>829</v>
      </c>
      <c r="AZ28" s="122" t="s">
        <v>844</v>
      </c>
      <c r="BA28" s="122" t="s">
        <v>526</v>
      </c>
      <c r="BB28" s="122" t="s">
        <v>842</v>
      </c>
      <c r="BC28" s="122" t="s">
        <v>842</v>
      </c>
      <c r="BD28" s="122" t="s">
        <v>842</v>
      </c>
      <c r="BE28" s="123" t="s">
        <v>818</v>
      </c>
      <c r="BF28" s="122" t="s">
        <v>841</v>
      </c>
      <c r="BG28" s="122" t="s">
        <v>841</v>
      </c>
      <c r="BH28" s="122" t="s">
        <v>514</v>
      </c>
      <c r="BI28" s="122" t="s">
        <v>514</v>
      </c>
      <c r="BJ28" s="122" t="s">
        <v>1218</v>
      </c>
      <c r="BK28" s="122" t="s">
        <v>1226</v>
      </c>
      <c r="BL28" s="122" t="s">
        <v>838</v>
      </c>
      <c r="BM28" s="122" t="s">
        <v>526</v>
      </c>
      <c r="BN28" s="122" t="s">
        <v>523</v>
      </c>
      <c r="BO28" s="122" t="s">
        <v>526</v>
      </c>
      <c r="BP28" s="122" t="s">
        <v>526</v>
      </c>
      <c r="BQ28" s="122" t="s">
        <v>820</v>
      </c>
      <c r="BR28" s="122" t="s">
        <v>829</v>
      </c>
      <c r="BS28" s="122" t="s">
        <v>829</v>
      </c>
      <c r="BT28" s="122" t="s">
        <v>829</v>
      </c>
      <c r="BU28" s="122" t="s">
        <v>829</v>
      </c>
      <c r="BV28" s="122" t="s">
        <v>829</v>
      </c>
      <c r="BW28" s="122" t="s">
        <v>829</v>
      </c>
      <c r="BX28" s="122"/>
      <c r="BY28" s="122" t="s">
        <v>845</v>
      </c>
      <c r="BZ28" s="122" t="s">
        <v>526</v>
      </c>
      <c r="CA28" s="122" t="s">
        <v>1163</v>
      </c>
      <c r="CB28" s="122" t="s">
        <v>839</v>
      </c>
    </row>
    <row r="29" spans="1:80" x14ac:dyDescent="0.3">
      <c r="A29" s="100" t="str">
        <f>'Indicator Data'!A30</f>
        <v>Bulgaria</v>
      </c>
      <c r="B29" s="86" t="str">
        <f>'Indicator Data'!B30</f>
        <v>BGR</v>
      </c>
      <c r="C29" s="122" t="s">
        <v>1217</v>
      </c>
      <c r="D29" s="122" t="s">
        <v>1217</v>
      </c>
      <c r="E29" s="122" t="s">
        <v>1218</v>
      </c>
      <c r="F29" s="122" t="s">
        <v>1218</v>
      </c>
      <c r="G29" s="122" t="s">
        <v>1218</v>
      </c>
      <c r="H29" s="122" t="s">
        <v>1218</v>
      </c>
      <c r="I29" s="122" t="s">
        <v>1218</v>
      </c>
      <c r="J29" s="122" t="s">
        <v>842</v>
      </c>
      <c r="K29" s="122" t="s">
        <v>842</v>
      </c>
      <c r="L29" s="122" t="s">
        <v>514</v>
      </c>
      <c r="M29" s="122" t="s">
        <v>839</v>
      </c>
      <c r="N29" s="122" t="s">
        <v>839</v>
      </c>
      <c r="O29" s="122" t="s">
        <v>839</v>
      </c>
      <c r="P29" s="122" t="s">
        <v>839</v>
      </c>
      <c r="Q29" s="122" t="s">
        <v>1095</v>
      </c>
      <c r="R29" s="122" t="s">
        <v>1095</v>
      </c>
      <c r="S29" s="122" t="s">
        <v>1095</v>
      </c>
      <c r="T29" s="122" t="s">
        <v>1095</v>
      </c>
      <c r="U29" s="122" t="s">
        <v>839</v>
      </c>
      <c r="V29" s="122" t="s">
        <v>839</v>
      </c>
      <c r="W29" s="122" t="s">
        <v>839</v>
      </c>
      <c r="X29" s="122" t="s">
        <v>526</v>
      </c>
      <c r="Y29" s="122" t="s">
        <v>526</v>
      </c>
      <c r="Z29" s="122" t="s">
        <v>526</v>
      </c>
      <c r="AA29" s="122" t="s">
        <v>1163</v>
      </c>
      <c r="AB29" s="122" t="s">
        <v>840</v>
      </c>
      <c r="AC29" s="122" t="s">
        <v>840</v>
      </c>
      <c r="AD29" s="174" t="s">
        <v>1224</v>
      </c>
      <c r="AE29" s="122" t="s">
        <v>829</v>
      </c>
      <c r="AF29" s="122" t="s">
        <v>1096</v>
      </c>
      <c r="AG29" s="122" t="s">
        <v>1163</v>
      </c>
      <c r="AH29" s="122" t="s">
        <v>839</v>
      </c>
      <c r="AI29" s="122" t="s">
        <v>839</v>
      </c>
      <c r="AJ29" s="123" t="s">
        <v>846</v>
      </c>
      <c r="AK29" s="123" t="s">
        <v>846</v>
      </c>
      <c r="AL29" s="122" t="s">
        <v>844</v>
      </c>
      <c r="AM29" s="122" t="s">
        <v>844</v>
      </c>
      <c r="AN29" s="122" t="s">
        <v>847</v>
      </c>
      <c r="AO29" s="122" t="s">
        <v>848</v>
      </c>
      <c r="AP29" s="122" t="s">
        <v>848</v>
      </c>
      <c r="AQ29" s="122" t="s">
        <v>1225</v>
      </c>
      <c r="AR29" s="122" t="s">
        <v>1225</v>
      </c>
      <c r="AS29" s="122" t="s">
        <v>829</v>
      </c>
      <c r="AT29" s="122" t="s">
        <v>829</v>
      </c>
      <c r="AU29" s="122" t="s">
        <v>829</v>
      </c>
      <c r="AV29" s="122" t="s">
        <v>829</v>
      </c>
      <c r="AW29" s="122" t="s">
        <v>829</v>
      </c>
      <c r="AX29" s="122" t="s">
        <v>829</v>
      </c>
      <c r="AY29" s="122" t="s">
        <v>829</v>
      </c>
      <c r="AZ29" s="122" t="s">
        <v>844</v>
      </c>
      <c r="BA29" s="122" t="s">
        <v>526</v>
      </c>
      <c r="BB29" s="122" t="s">
        <v>842</v>
      </c>
      <c r="BC29" s="122" t="s">
        <v>842</v>
      </c>
      <c r="BD29" s="122" t="s">
        <v>842</v>
      </c>
      <c r="BE29" s="123" t="s">
        <v>818</v>
      </c>
      <c r="BF29" s="122" t="s">
        <v>841</v>
      </c>
      <c r="BG29" s="122" t="s">
        <v>841</v>
      </c>
      <c r="BH29" s="122" t="s">
        <v>514</v>
      </c>
      <c r="BI29" s="122" t="s">
        <v>514</v>
      </c>
      <c r="BJ29" s="122" t="s">
        <v>1218</v>
      </c>
      <c r="BK29" s="122" t="s">
        <v>1226</v>
      </c>
      <c r="BL29" s="122" t="s">
        <v>838</v>
      </c>
      <c r="BM29" s="122" t="s">
        <v>526</v>
      </c>
      <c r="BN29" s="122" t="s">
        <v>523</v>
      </c>
      <c r="BO29" s="122" t="s">
        <v>526</v>
      </c>
      <c r="BP29" s="122" t="s">
        <v>526</v>
      </c>
      <c r="BQ29" s="122" t="s">
        <v>820</v>
      </c>
      <c r="BR29" s="122" t="s">
        <v>829</v>
      </c>
      <c r="BS29" s="122" t="s">
        <v>829</v>
      </c>
      <c r="BT29" s="122" t="s">
        <v>829</v>
      </c>
      <c r="BU29" s="122" t="s">
        <v>829</v>
      </c>
      <c r="BV29" s="122" t="s">
        <v>829</v>
      </c>
      <c r="BW29" s="122" t="s">
        <v>829</v>
      </c>
      <c r="BX29" s="122"/>
      <c r="BY29" s="122" t="s">
        <v>845</v>
      </c>
      <c r="BZ29" s="122" t="s">
        <v>526</v>
      </c>
      <c r="CA29" s="122" t="s">
        <v>1163</v>
      </c>
      <c r="CB29" s="122" t="s">
        <v>839</v>
      </c>
    </row>
    <row r="30" spans="1:80" x14ac:dyDescent="0.3">
      <c r="A30" s="100" t="str">
        <f>'Indicator Data'!A31</f>
        <v>Burkina Faso</v>
      </c>
      <c r="B30" s="86" t="str">
        <f>'Indicator Data'!B31</f>
        <v>BFA</v>
      </c>
      <c r="C30" s="122" t="s">
        <v>1217</v>
      </c>
      <c r="D30" s="122" t="s">
        <v>1217</v>
      </c>
      <c r="E30" s="122" t="s">
        <v>1218</v>
      </c>
      <c r="F30" s="122" t="s">
        <v>1218</v>
      </c>
      <c r="G30" s="122" t="s">
        <v>1218</v>
      </c>
      <c r="H30" s="122" t="s">
        <v>1218</v>
      </c>
      <c r="I30" s="122" t="s">
        <v>1218</v>
      </c>
      <c r="J30" s="122" t="s">
        <v>842</v>
      </c>
      <c r="K30" s="122" t="s">
        <v>842</v>
      </c>
      <c r="L30" s="122" t="s">
        <v>514</v>
      </c>
      <c r="M30" s="122" t="s">
        <v>839</v>
      </c>
      <c r="N30" s="122" t="s">
        <v>839</v>
      </c>
      <c r="O30" s="122" t="s">
        <v>839</v>
      </c>
      <c r="P30" s="122" t="s">
        <v>839</v>
      </c>
      <c r="Q30" s="122" t="s">
        <v>1095</v>
      </c>
      <c r="R30" s="122" t="s">
        <v>1095</v>
      </c>
      <c r="S30" s="122" t="s">
        <v>1095</v>
      </c>
      <c r="T30" s="122" t="s">
        <v>1095</v>
      </c>
      <c r="U30" s="122" t="s">
        <v>839</v>
      </c>
      <c r="V30" s="122" t="s">
        <v>839</v>
      </c>
      <c r="W30" s="122" t="s">
        <v>839</v>
      </c>
      <c r="X30" s="122" t="s">
        <v>526</v>
      </c>
      <c r="Y30" s="122" t="s">
        <v>526</v>
      </c>
      <c r="Z30" s="122" t="s">
        <v>526</v>
      </c>
      <c r="AA30" s="122" t="s">
        <v>1163</v>
      </c>
      <c r="AB30" s="122" t="s">
        <v>840</v>
      </c>
      <c r="AC30" s="122" t="s">
        <v>840</v>
      </c>
      <c r="AD30" s="174" t="s">
        <v>1224</v>
      </c>
      <c r="AE30" s="122" t="s">
        <v>829</v>
      </c>
      <c r="AF30" s="122" t="s">
        <v>1096</v>
      </c>
      <c r="AG30" s="122" t="s">
        <v>1163</v>
      </c>
      <c r="AH30" s="122" t="s">
        <v>839</v>
      </c>
      <c r="AI30" s="122" t="s">
        <v>839</v>
      </c>
      <c r="AJ30" s="123" t="s">
        <v>846</v>
      </c>
      <c r="AK30" s="123" t="s">
        <v>846</v>
      </c>
      <c r="AL30" s="122" t="s">
        <v>844</v>
      </c>
      <c r="AM30" s="122" t="s">
        <v>844</v>
      </c>
      <c r="AN30" s="122" t="s">
        <v>847</v>
      </c>
      <c r="AO30" s="122" t="s">
        <v>848</v>
      </c>
      <c r="AP30" s="122" t="s">
        <v>848</v>
      </c>
      <c r="AQ30" s="122" t="s">
        <v>1225</v>
      </c>
      <c r="AR30" s="122" t="s">
        <v>1225</v>
      </c>
      <c r="AS30" s="122" t="s">
        <v>829</v>
      </c>
      <c r="AT30" s="122" t="s">
        <v>829</v>
      </c>
      <c r="AU30" s="122" t="s">
        <v>829</v>
      </c>
      <c r="AV30" s="122" t="s">
        <v>829</v>
      </c>
      <c r="AW30" s="122" t="s">
        <v>829</v>
      </c>
      <c r="AX30" s="122" t="s">
        <v>829</v>
      </c>
      <c r="AY30" s="122" t="s">
        <v>829</v>
      </c>
      <c r="AZ30" s="122" t="s">
        <v>844</v>
      </c>
      <c r="BA30" s="122" t="s">
        <v>526</v>
      </c>
      <c r="BB30" s="122" t="s">
        <v>842</v>
      </c>
      <c r="BC30" s="122" t="s">
        <v>842</v>
      </c>
      <c r="BD30" s="122" t="s">
        <v>842</v>
      </c>
      <c r="BE30" s="123" t="s">
        <v>821</v>
      </c>
      <c r="BF30" s="122" t="s">
        <v>841</v>
      </c>
      <c r="BG30" s="122" t="s">
        <v>841</v>
      </c>
      <c r="BH30" s="122" t="s">
        <v>514</v>
      </c>
      <c r="BI30" s="122" t="s">
        <v>514</v>
      </c>
      <c r="BJ30" s="122" t="s">
        <v>1218</v>
      </c>
      <c r="BK30" s="122" t="s">
        <v>1226</v>
      </c>
      <c r="BL30" s="122" t="s">
        <v>838</v>
      </c>
      <c r="BM30" s="122" t="s">
        <v>526</v>
      </c>
      <c r="BN30" s="122" t="s">
        <v>523</v>
      </c>
      <c r="BO30" s="122" t="s">
        <v>526</v>
      </c>
      <c r="BP30" s="122" t="s">
        <v>526</v>
      </c>
      <c r="BQ30" s="122" t="s">
        <v>820</v>
      </c>
      <c r="BR30" s="122" t="s">
        <v>829</v>
      </c>
      <c r="BS30" s="122" t="s">
        <v>829</v>
      </c>
      <c r="BT30" s="122" t="s">
        <v>829</v>
      </c>
      <c r="BU30" s="122" t="s">
        <v>829</v>
      </c>
      <c r="BV30" s="122" t="s">
        <v>829</v>
      </c>
      <c r="BW30" s="122" t="s">
        <v>829</v>
      </c>
      <c r="BX30" s="122"/>
      <c r="BY30" s="122" t="s">
        <v>845</v>
      </c>
      <c r="BZ30" s="122" t="s">
        <v>526</v>
      </c>
      <c r="CA30" s="122" t="s">
        <v>1163</v>
      </c>
      <c r="CB30" s="122" t="s">
        <v>839</v>
      </c>
    </row>
    <row r="31" spans="1:80" x14ac:dyDescent="0.3">
      <c r="A31" s="100" t="str">
        <f>'Indicator Data'!A32</f>
        <v>Burundi</v>
      </c>
      <c r="B31" s="86" t="str">
        <f>'Indicator Data'!B32</f>
        <v>BDI</v>
      </c>
      <c r="C31" s="122" t="s">
        <v>1217</v>
      </c>
      <c r="D31" s="122" t="s">
        <v>1217</v>
      </c>
      <c r="E31" s="122" t="s">
        <v>1218</v>
      </c>
      <c r="F31" s="122" t="s">
        <v>1218</v>
      </c>
      <c r="G31" s="122" t="s">
        <v>1218</v>
      </c>
      <c r="H31" s="122" t="s">
        <v>1218</v>
      </c>
      <c r="I31" s="122" t="s">
        <v>1218</v>
      </c>
      <c r="J31" s="122" t="s">
        <v>842</v>
      </c>
      <c r="K31" s="122" t="s">
        <v>842</v>
      </c>
      <c r="L31" s="122" t="s">
        <v>514</v>
      </c>
      <c r="M31" s="122" t="s">
        <v>839</v>
      </c>
      <c r="N31" s="122" t="s">
        <v>839</v>
      </c>
      <c r="O31" s="122" t="s">
        <v>839</v>
      </c>
      <c r="P31" s="122" t="s">
        <v>839</v>
      </c>
      <c r="Q31" s="122" t="s">
        <v>1095</v>
      </c>
      <c r="R31" s="122" t="s">
        <v>1095</v>
      </c>
      <c r="S31" s="122" t="s">
        <v>1095</v>
      </c>
      <c r="T31" s="122" t="s">
        <v>1095</v>
      </c>
      <c r="U31" s="122" t="s">
        <v>839</v>
      </c>
      <c r="V31" s="122" t="s">
        <v>839</v>
      </c>
      <c r="W31" s="122" t="s">
        <v>839</v>
      </c>
      <c r="X31" s="122" t="s">
        <v>526</v>
      </c>
      <c r="Y31" s="122" t="s">
        <v>526</v>
      </c>
      <c r="Z31" s="122" t="s">
        <v>526</v>
      </c>
      <c r="AA31" s="122" t="s">
        <v>1163</v>
      </c>
      <c r="AB31" s="122" t="s">
        <v>840</v>
      </c>
      <c r="AC31" s="122" t="s">
        <v>840</v>
      </c>
      <c r="AD31" s="174" t="s">
        <v>1224</v>
      </c>
      <c r="AE31" s="122" t="s">
        <v>829</v>
      </c>
      <c r="AF31" s="122" t="s">
        <v>1096</v>
      </c>
      <c r="AG31" s="122" t="s">
        <v>1163</v>
      </c>
      <c r="AH31" s="122" t="s">
        <v>839</v>
      </c>
      <c r="AI31" s="122" t="s">
        <v>839</v>
      </c>
      <c r="AJ31" s="123" t="s">
        <v>846</v>
      </c>
      <c r="AK31" s="123" t="s">
        <v>846</v>
      </c>
      <c r="AL31" s="122" t="s">
        <v>844</v>
      </c>
      <c r="AM31" s="122" t="s">
        <v>844</v>
      </c>
      <c r="AN31" s="122" t="s">
        <v>847</v>
      </c>
      <c r="AO31" s="122" t="s">
        <v>848</v>
      </c>
      <c r="AP31" s="122" t="s">
        <v>848</v>
      </c>
      <c r="AQ31" s="122" t="s">
        <v>1225</v>
      </c>
      <c r="AR31" s="122" t="s">
        <v>1225</v>
      </c>
      <c r="AS31" s="122" t="s">
        <v>829</v>
      </c>
      <c r="AT31" s="122" t="s">
        <v>829</v>
      </c>
      <c r="AU31" s="122" t="s">
        <v>829</v>
      </c>
      <c r="AV31" s="122" t="s">
        <v>829</v>
      </c>
      <c r="AW31" s="122" t="s">
        <v>829</v>
      </c>
      <c r="AX31" s="122" t="s">
        <v>829</v>
      </c>
      <c r="AY31" s="122" t="s">
        <v>829</v>
      </c>
      <c r="AZ31" s="122" t="s">
        <v>844</v>
      </c>
      <c r="BA31" s="122" t="s">
        <v>526</v>
      </c>
      <c r="BB31" s="122" t="s">
        <v>842</v>
      </c>
      <c r="BC31" s="122" t="s">
        <v>842</v>
      </c>
      <c r="BD31" s="122" t="s">
        <v>842</v>
      </c>
      <c r="BE31" s="123" t="s">
        <v>821</v>
      </c>
      <c r="BF31" s="122" t="s">
        <v>841</v>
      </c>
      <c r="BG31" s="122" t="s">
        <v>841</v>
      </c>
      <c r="BH31" s="122" t="s">
        <v>514</v>
      </c>
      <c r="BI31" s="122" t="s">
        <v>514</v>
      </c>
      <c r="BJ31" s="122" t="s">
        <v>1218</v>
      </c>
      <c r="BK31" s="122" t="s">
        <v>1226</v>
      </c>
      <c r="BL31" s="122" t="s">
        <v>838</v>
      </c>
      <c r="BM31" s="122" t="s">
        <v>526</v>
      </c>
      <c r="BN31" s="122" t="s">
        <v>523</v>
      </c>
      <c r="BO31" s="122" t="s">
        <v>526</v>
      </c>
      <c r="BP31" s="122" t="s">
        <v>526</v>
      </c>
      <c r="BQ31" s="122" t="s">
        <v>820</v>
      </c>
      <c r="BR31" s="122" t="s">
        <v>829</v>
      </c>
      <c r="BS31" s="122" t="s">
        <v>829</v>
      </c>
      <c r="BT31" s="122" t="s">
        <v>829</v>
      </c>
      <c r="BU31" s="122" t="s">
        <v>829</v>
      </c>
      <c r="BV31" s="122" t="s">
        <v>829</v>
      </c>
      <c r="BW31" s="122" t="s">
        <v>829</v>
      </c>
      <c r="BX31" s="122"/>
      <c r="BY31" s="122" t="s">
        <v>845</v>
      </c>
      <c r="BZ31" s="122" t="s">
        <v>526</v>
      </c>
      <c r="CA31" s="122" t="s">
        <v>1163</v>
      </c>
      <c r="CB31" s="122" t="s">
        <v>839</v>
      </c>
    </row>
    <row r="32" spans="1:80" x14ac:dyDescent="0.3">
      <c r="A32" s="100" t="str">
        <f>'Indicator Data'!A33</f>
        <v>Cabo Verde</v>
      </c>
      <c r="B32" s="86" t="str">
        <f>'Indicator Data'!B33</f>
        <v>CPV</v>
      </c>
      <c r="C32" s="122" t="s">
        <v>1217</v>
      </c>
      <c r="D32" s="122" t="s">
        <v>1217</v>
      </c>
      <c r="E32" s="122" t="s">
        <v>1218</v>
      </c>
      <c r="F32" s="122" t="s">
        <v>1218</v>
      </c>
      <c r="G32" s="122" t="s">
        <v>1218</v>
      </c>
      <c r="H32" s="122" t="s">
        <v>1218</v>
      </c>
      <c r="I32" s="122" t="s">
        <v>1218</v>
      </c>
      <c r="J32" s="122" t="s">
        <v>842</v>
      </c>
      <c r="K32" s="122" t="s">
        <v>842</v>
      </c>
      <c r="L32" s="122" t="s">
        <v>514</v>
      </c>
      <c r="M32" s="122" t="s">
        <v>839</v>
      </c>
      <c r="N32" s="122" t="s">
        <v>839</v>
      </c>
      <c r="O32" s="122" t="s">
        <v>839</v>
      </c>
      <c r="P32" s="122" t="s">
        <v>839</v>
      </c>
      <c r="Q32" s="122" t="s">
        <v>1095</v>
      </c>
      <c r="R32" s="122" t="s">
        <v>1095</v>
      </c>
      <c r="S32" s="122" t="s">
        <v>1095</v>
      </c>
      <c r="T32" s="122" t="s">
        <v>1095</v>
      </c>
      <c r="U32" s="122" t="s">
        <v>839</v>
      </c>
      <c r="V32" s="122" t="s">
        <v>839</v>
      </c>
      <c r="W32" s="122" t="s">
        <v>839</v>
      </c>
      <c r="X32" s="122" t="s">
        <v>526</v>
      </c>
      <c r="Y32" s="122" t="s">
        <v>526</v>
      </c>
      <c r="Z32" s="122" t="s">
        <v>526</v>
      </c>
      <c r="AA32" s="122" t="s">
        <v>1163</v>
      </c>
      <c r="AB32" s="122" t="s">
        <v>840</v>
      </c>
      <c r="AC32" s="122" t="s">
        <v>840</v>
      </c>
      <c r="AD32" s="174" t="s">
        <v>1224</v>
      </c>
      <c r="AE32" s="122" t="s">
        <v>829</v>
      </c>
      <c r="AF32" s="122" t="s">
        <v>1096</v>
      </c>
      <c r="AG32" s="122" t="s">
        <v>1163</v>
      </c>
      <c r="AH32" s="122" t="s">
        <v>839</v>
      </c>
      <c r="AI32" s="122" t="s">
        <v>839</v>
      </c>
      <c r="AJ32" s="123" t="s">
        <v>846</v>
      </c>
      <c r="AK32" s="123" t="s">
        <v>846</v>
      </c>
      <c r="AL32" s="122" t="s">
        <v>844</v>
      </c>
      <c r="AM32" s="122" t="s">
        <v>844</v>
      </c>
      <c r="AN32" s="122" t="s">
        <v>847</v>
      </c>
      <c r="AO32" s="122" t="s">
        <v>848</v>
      </c>
      <c r="AP32" s="122" t="s">
        <v>848</v>
      </c>
      <c r="AQ32" s="122" t="s">
        <v>1225</v>
      </c>
      <c r="AR32" s="122" t="s">
        <v>1225</v>
      </c>
      <c r="AS32" s="122" t="s">
        <v>829</v>
      </c>
      <c r="AT32" s="122" t="s">
        <v>829</v>
      </c>
      <c r="AU32" s="122" t="s">
        <v>829</v>
      </c>
      <c r="AV32" s="122" t="s">
        <v>829</v>
      </c>
      <c r="AW32" s="122" t="s">
        <v>829</v>
      </c>
      <c r="AX32" s="122" t="s">
        <v>829</v>
      </c>
      <c r="AY32" s="122" t="s">
        <v>829</v>
      </c>
      <c r="AZ32" s="122" t="s">
        <v>844</v>
      </c>
      <c r="BA32" s="122" t="s">
        <v>526</v>
      </c>
      <c r="BB32" s="122" t="s">
        <v>842</v>
      </c>
      <c r="BC32" s="122" t="s">
        <v>842</v>
      </c>
      <c r="BD32" s="122" t="s">
        <v>842</v>
      </c>
      <c r="BE32" s="123" t="s">
        <v>818</v>
      </c>
      <c r="BF32" s="122" t="s">
        <v>841</v>
      </c>
      <c r="BG32" s="122" t="s">
        <v>841</v>
      </c>
      <c r="BH32" s="122" t="s">
        <v>514</v>
      </c>
      <c r="BI32" s="122" t="s">
        <v>514</v>
      </c>
      <c r="BJ32" s="122" t="s">
        <v>1218</v>
      </c>
      <c r="BK32" s="122" t="s">
        <v>1226</v>
      </c>
      <c r="BL32" s="122" t="s">
        <v>838</v>
      </c>
      <c r="BM32" s="122" t="s">
        <v>526</v>
      </c>
      <c r="BN32" s="122" t="s">
        <v>523</v>
      </c>
      <c r="BO32" s="122" t="s">
        <v>526</v>
      </c>
      <c r="BP32" s="122" t="s">
        <v>526</v>
      </c>
      <c r="BQ32" s="122" t="s">
        <v>820</v>
      </c>
      <c r="BR32" s="122" t="s">
        <v>829</v>
      </c>
      <c r="BS32" s="122" t="s">
        <v>829</v>
      </c>
      <c r="BT32" s="122" t="s">
        <v>829</v>
      </c>
      <c r="BU32" s="122" t="s">
        <v>829</v>
      </c>
      <c r="BV32" s="122" t="s">
        <v>829</v>
      </c>
      <c r="BW32" s="122" t="s">
        <v>829</v>
      </c>
      <c r="BX32" s="122"/>
      <c r="BY32" s="122" t="s">
        <v>845</v>
      </c>
      <c r="BZ32" s="122" t="s">
        <v>526</v>
      </c>
      <c r="CA32" s="122" t="s">
        <v>1163</v>
      </c>
      <c r="CB32" s="122" t="s">
        <v>839</v>
      </c>
    </row>
    <row r="33" spans="1:80" x14ac:dyDescent="0.3">
      <c r="A33" s="100" t="str">
        <f>'Indicator Data'!A34</f>
        <v>Cambodia</v>
      </c>
      <c r="B33" s="86" t="str">
        <f>'Indicator Data'!B34</f>
        <v>KHM</v>
      </c>
      <c r="C33" s="122" t="s">
        <v>1217</v>
      </c>
      <c r="D33" s="122" t="s">
        <v>1217</v>
      </c>
      <c r="E33" s="122" t="s">
        <v>1218</v>
      </c>
      <c r="F33" s="122" t="s">
        <v>1218</v>
      </c>
      <c r="G33" s="122" t="s">
        <v>1218</v>
      </c>
      <c r="H33" s="122" t="s">
        <v>1218</v>
      </c>
      <c r="I33" s="122" t="s">
        <v>1218</v>
      </c>
      <c r="J33" s="122" t="s">
        <v>842</v>
      </c>
      <c r="K33" s="122" t="s">
        <v>842</v>
      </c>
      <c r="L33" s="122" t="s">
        <v>514</v>
      </c>
      <c r="M33" s="122" t="s">
        <v>839</v>
      </c>
      <c r="N33" s="122" t="s">
        <v>839</v>
      </c>
      <c r="O33" s="122" t="s">
        <v>839</v>
      </c>
      <c r="P33" s="122" t="s">
        <v>839</v>
      </c>
      <c r="Q33" s="122" t="s">
        <v>1095</v>
      </c>
      <c r="R33" s="122" t="s">
        <v>1095</v>
      </c>
      <c r="S33" s="122" t="s">
        <v>1095</v>
      </c>
      <c r="T33" s="122" t="s">
        <v>1095</v>
      </c>
      <c r="U33" s="122" t="s">
        <v>839</v>
      </c>
      <c r="V33" s="122" t="s">
        <v>839</v>
      </c>
      <c r="W33" s="122" t="s">
        <v>839</v>
      </c>
      <c r="X33" s="122" t="s">
        <v>526</v>
      </c>
      <c r="Y33" s="122" t="s">
        <v>526</v>
      </c>
      <c r="Z33" s="122" t="s">
        <v>526</v>
      </c>
      <c r="AA33" s="122" t="s">
        <v>1163</v>
      </c>
      <c r="AB33" s="122" t="s">
        <v>840</v>
      </c>
      <c r="AC33" s="122" t="s">
        <v>840</v>
      </c>
      <c r="AD33" s="174" t="s">
        <v>1224</v>
      </c>
      <c r="AE33" s="122" t="s">
        <v>829</v>
      </c>
      <c r="AF33" s="122" t="s">
        <v>1096</v>
      </c>
      <c r="AG33" s="122" t="s">
        <v>1163</v>
      </c>
      <c r="AH33" s="122" t="s">
        <v>839</v>
      </c>
      <c r="AI33" s="122" t="s">
        <v>839</v>
      </c>
      <c r="AJ33" s="123" t="s">
        <v>846</v>
      </c>
      <c r="AK33" s="123" t="s">
        <v>846</v>
      </c>
      <c r="AL33" s="122" t="s">
        <v>844</v>
      </c>
      <c r="AM33" s="122" t="s">
        <v>844</v>
      </c>
      <c r="AN33" s="122" t="s">
        <v>847</v>
      </c>
      <c r="AO33" s="122" t="s">
        <v>848</v>
      </c>
      <c r="AP33" s="122" t="s">
        <v>848</v>
      </c>
      <c r="AQ33" s="122" t="s">
        <v>1225</v>
      </c>
      <c r="AR33" s="122" t="s">
        <v>1225</v>
      </c>
      <c r="AS33" s="122" t="s">
        <v>829</v>
      </c>
      <c r="AT33" s="122" t="s">
        <v>829</v>
      </c>
      <c r="AU33" s="122" t="s">
        <v>829</v>
      </c>
      <c r="AV33" s="122" t="s">
        <v>829</v>
      </c>
      <c r="AW33" s="122" t="s">
        <v>829</v>
      </c>
      <c r="AX33" s="122" t="s">
        <v>829</v>
      </c>
      <c r="AY33" s="122" t="s">
        <v>829</v>
      </c>
      <c r="AZ33" s="122" t="s">
        <v>844</v>
      </c>
      <c r="BA33" s="122" t="s">
        <v>526</v>
      </c>
      <c r="BB33" s="122" t="s">
        <v>842</v>
      </c>
      <c r="BC33" s="122" t="s">
        <v>842</v>
      </c>
      <c r="BD33" s="122" t="s">
        <v>842</v>
      </c>
      <c r="BE33" s="123" t="s">
        <v>818</v>
      </c>
      <c r="BF33" s="122" t="s">
        <v>841</v>
      </c>
      <c r="BG33" s="122" t="s">
        <v>841</v>
      </c>
      <c r="BH33" s="122" t="s">
        <v>514</v>
      </c>
      <c r="BI33" s="122" t="s">
        <v>514</v>
      </c>
      <c r="BJ33" s="122" t="s">
        <v>1218</v>
      </c>
      <c r="BK33" s="122" t="s">
        <v>1226</v>
      </c>
      <c r="BL33" s="122" t="s">
        <v>838</v>
      </c>
      <c r="BM33" s="122" t="s">
        <v>526</v>
      </c>
      <c r="BN33" s="122" t="s">
        <v>523</v>
      </c>
      <c r="BO33" s="122" t="s">
        <v>526</v>
      </c>
      <c r="BP33" s="122" t="s">
        <v>526</v>
      </c>
      <c r="BQ33" s="122" t="s">
        <v>820</v>
      </c>
      <c r="BR33" s="122" t="s">
        <v>829</v>
      </c>
      <c r="BS33" s="122" t="s">
        <v>829</v>
      </c>
      <c r="BT33" s="122" t="s">
        <v>829</v>
      </c>
      <c r="BU33" s="122" t="s">
        <v>829</v>
      </c>
      <c r="BV33" s="122" t="s">
        <v>829</v>
      </c>
      <c r="BW33" s="122" t="s">
        <v>829</v>
      </c>
      <c r="BX33" s="122"/>
      <c r="BY33" s="122" t="s">
        <v>845</v>
      </c>
      <c r="BZ33" s="122" t="s">
        <v>526</v>
      </c>
      <c r="CA33" s="122" t="s">
        <v>1163</v>
      </c>
      <c r="CB33" s="122" t="s">
        <v>839</v>
      </c>
    </row>
    <row r="34" spans="1:80" x14ac:dyDescent="0.3">
      <c r="A34" s="100" t="str">
        <f>'Indicator Data'!A35</f>
        <v>Cameroon</v>
      </c>
      <c r="B34" s="86" t="str">
        <f>'Indicator Data'!B35</f>
        <v>CMR</v>
      </c>
      <c r="C34" s="122" t="s">
        <v>1217</v>
      </c>
      <c r="D34" s="122" t="s">
        <v>1217</v>
      </c>
      <c r="E34" s="122" t="s">
        <v>1218</v>
      </c>
      <c r="F34" s="122" t="s">
        <v>1218</v>
      </c>
      <c r="G34" s="122" t="s">
        <v>1218</v>
      </c>
      <c r="H34" s="122" t="s">
        <v>1218</v>
      </c>
      <c r="I34" s="122" t="s">
        <v>1218</v>
      </c>
      <c r="J34" s="122" t="s">
        <v>842</v>
      </c>
      <c r="K34" s="122" t="s">
        <v>842</v>
      </c>
      <c r="L34" s="122" t="s">
        <v>514</v>
      </c>
      <c r="M34" s="122" t="s">
        <v>839</v>
      </c>
      <c r="N34" s="122" t="s">
        <v>839</v>
      </c>
      <c r="O34" s="122" t="s">
        <v>839</v>
      </c>
      <c r="P34" s="122" t="s">
        <v>839</v>
      </c>
      <c r="Q34" s="122" t="s">
        <v>1095</v>
      </c>
      <c r="R34" s="122" t="s">
        <v>1095</v>
      </c>
      <c r="S34" s="122" t="s">
        <v>1095</v>
      </c>
      <c r="T34" s="122" t="s">
        <v>1095</v>
      </c>
      <c r="U34" s="122" t="s">
        <v>839</v>
      </c>
      <c r="V34" s="122" t="s">
        <v>839</v>
      </c>
      <c r="W34" s="122" t="s">
        <v>839</v>
      </c>
      <c r="X34" s="122" t="s">
        <v>526</v>
      </c>
      <c r="Y34" s="122" t="s">
        <v>526</v>
      </c>
      <c r="Z34" s="122" t="s">
        <v>526</v>
      </c>
      <c r="AA34" s="122" t="s">
        <v>1163</v>
      </c>
      <c r="AB34" s="122" t="s">
        <v>840</v>
      </c>
      <c r="AC34" s="122" t="s">
        <v>840</v>
      </c>
      <c r="AD34" s="174" t="s">
        <v>1224</v>
      </c>
      <c r="AE34" s="122" t="s">
        <v>829</v>
      </c>
      <c r="AF34" s="122" t="s">
        <v>1096</v>
      </c>
      <c r="AG34" s="122" t="s">
        <v>1163</v>
      </c>
      <c r="AH34" s="122" t="s">
        <v>839</v>
      </c>
      <c r="AI34" s="122" t="s">
        <v>839</v>
      </c>
      <c r="AJ34" s="123" t="s">
        <v>846</v>
      </c>
      <c r="AK34" s="123" t="s">
        <v>846</v>
      </c>
      <c r="AL34" s="122" t="s">
        <v>844</v>
      </c>
      <c r="AM34" s="122" t="s">
        <v>844</v>
      </c>
      <c r="AN34" s="122" t="s">
        <v>847</v>
      </c>
      <c r="AO34" s="122" t="s">
        <v>848</v>
      </c>
      <c r="AP34" s="122" t="s">
        <v>848</v>
      </c>
      <c r="AQ34" s="122" t="s">
        <v>1225</v>
      </c>
      <c r="AR34" s="122" t="s">
        <v>1225</v>
      </c>
      <c r="AS34" s="122" t="s">
        <v>829</v>
      </c>
      <c r="AT34" s="122" t="s">
        <v>829</v>
      </c>
      <c r="AU34" s="122" t="s">
        <v>829</v>
      </c>
      <c r="AV34" s="122" t="s">
        <v>829</v>
      </c>
      <c r="AW34" s="122" t="s">
        <v>829</v>
      </c>
      <c r="AX34" s="122" t="s">
        <v>829</v>
      </c>
      <c r="AY34" s="122" t="s">
        <v>829</v>
      </c>
      <c r="AZ34" s="122" t="s">
        <v>844</v>
      </c>
      <c r="BA34" s="122" t="s">
        <v>526</v>
      </c>
      <c r="BB34" s="122" t="s">
        <v>842</v>
      </c>
      <c r="BC34" s="122" t="s">
        <v>842</v>
      </c>
      <c r="BD34" s="122" t="s">
        <v>842</v>
      </c>
      <c r="BE34" s="123" t="s">
        <v>821</v>
      </c>
      <c r="BF34" s="122" t="s">
        <v>841</v>
      </c>
      <c r="BG34" s="122" t="s">
        <v>841</v>
      </c>
      <c r="BH34" s="122" t="s">
        <v>514</v>
      </c>
      <c r="BI34" s="122" t="s">
        <v>514</v>
      </c>
      <c r="BJ34" s="122" t="s">
        <v>1218</v>
      </c>
      <c r="BK34" s="122" t="s">
        <v>1226</v>
      </c>
      <c r="BL34" s="122" t="s">
        <v>838</v>
      </c>
      <c r="BM34" s="122" t="s">
        <v>526</v>
      </c>
      <c r="BN34" s="122" t="s">
        <v>523</v>
      </c>
      <c r="BO34" s="122" t="s">
        <v>526</v>
      </c>
      <c r="BP34" s="122" t="s">
        <v>526</v>
      </c>
      <c r="BQ34" s="122" t="s">
        <v>820</v>
      </c>
      <c r="BR34" s="122" t="s">
        <v>829</v>
      </c>
      <c r="BS34" s="122" t="s">
        <v>829</v>
      </c>
      <c r="BT34" s="122" t="s">
        <v>829</v>
      </c>
      <c r="BU34" s="122" t="s">
        <v>829</v>
      </c>
      <c r="BV34" s="122" t="s">
        <v>829</v>
      </c>
      <c r="BW34" s="122" t="s">
        <v>829</v>
      </c>
      <c r="BX34" s="122"/>
      <c r="BY34" s="122" t="s">
        <v>845</v>
      </c>
      <c r="BZ34" s="122" t="s">
        <v>526</v>
      </c>
      <c r="CA34" s="122" t="s">
        <v>1163</v>
      </c>
      <c r="CB34" s="122" t="s">
        <v>839</v>
      </c>
    </row>
    <row r="35" spans="1:80" x14ac:dyDescent="0.3">
      <c r="A35" s="100" t="str">
        <f>'Indicator Data'!A36</f>
        <v>Canada</v>
      </c>
      <c r="B35" s="86" t="str">
        <f>'Indicator Data'!B36</f>
        <v>CAN</v>
      </c>
      <c r="C35" s="122" t="s">
        <v>1217</v>
      </c>
      <c r="D35" s="122" t="s">
        <v>1217</v>
      </c>
      <c r="E35" s="122" t="s">
        <v>1218</v>
      </c>
      <c r="F35" s="122" t="s">
        <v>1218</v>
      </c>
      <c r="G35" s="122" t="s">
        <v>1218</v>
      </c>
      <c r="H35" s="122" t="s">
        <v>1218</v>
      </c>
      <c r="I35" s="122" t="s">
        <v>1218</v>
      </c>
      <c r="J35" s="122" t="s">
        <v>842</v>
      </c>
      <c r="K35" s="122" t="s">
        <v>842</v>
      </c>
      <c r="L35" s="122" t="s">
        <v>514</v>
      </c>
      <c r="M35" s="122" t="s">
        <v>839</v>
      </c>
      <c r="N35" s="122" t="s">
        <v>839</v>
      </c>
      <c r="O35" s="122" t="s">
        <v>839</v>
      </c>
      <c r="P35" s="122" t="s">
        <v>839</v>
      </c>
      <c r="Q35" s="122" t="s">
        <v>1095</v>
      </c>
      <c r="R35" s="122" t="s">
        <v>1095</v>
      </c>
      <c r="S35" s="122" t="s">
        <v>1095</v>
      </c>
      <c r="T35" s="122" t="s">
        <v>1095</v>
      </c>
      <c r="U35" s="122" t="s">
        <v>839</v>
      </c>
      <c r="V35" s="122" t="s">
        <v>839</v>
      </c>
      <c r="W35" s="122" t="s">
        <v>839</v>
      </c>
      <c r="X35" s="122" t="s">
        <v>526</v>
      </c>
      <c r="Y35" s="122" t="s">
        <v>526</v>
      </c>
      <c r="Z35" s="122" t="s">
        <v>526</v>
      </c>
      <c r="AA35" s="122" t="s">
        <v>1163</v>
      </c>
      <c r="AB35" s="122" t="s">
        <v>840</v>
      </c>
      <c r="AC35" s="122" t="s">
        <v>840</v>
      </c>
      <c r="AD35" s="174" t="s">
        <v>1224</v>
      </c>
      <c r="AE35" s="122" t="s">
        <v>829</v>
      </c>
      <c r="AF35" s="122" t="s">
        <v>1096</v>
      </c>
      <c r="AG35" s="122" t="s">
        <v>1163</v>
      </c>
      <c r="AH35" s="122" t="s">
        <v>839</v>
      </c>
      <c r="AI35" s="122" t="s">
        <v>839</v>
      </c>
      <c r="AJ35" s="123" t="s">
        <v>846</v>
      </c>
      <c r="AK35" s="123" t="s">
        <v>846</v>
      </c>
      <c r="AL35" s="122" t="s">
        <v>844</v>
      </c>
      <c r="AM35" s="122" t="s">
        <v>844</v>
      </c>
      <c r="AN35" s="122" t="s">
        <v>847</v>
      </c>
      <c r="AO35" s="122" t="s">
        <v>848</v>
      </c>
      <c r="AP35" s="122" t="s">
        <v>848</v>
      </c>
      <c r="AQ35" s="122" t="s">
        <v>1225</v>
      </c>
      <c r="AR35" s="122" t="s">
        <v>1225</v>
      </c>
      <c r="AS35" s="122" t="s">
        <v>829</v>
      </c>
      <c r="AT35" s="122" t="s">
        <v>829</v>
      </c>
      <c r="AU35" s="122" t="s">
        <v>829</v>
      </c>
      <c r="AV35" s="122" t="s">
        <v>829</v>
      </c>
      <c r="AW35" s="122" t="s">
        <v>829</v>
      </c>
      <c r="AX35" s="122" t="s">
        <v>829</v>
      </c>
      <c r="AY35" s="122" t="s">
        <v>829</v>
      </c>
      <c r="AZ35" s="122" t="s">
        <v>844</v>
      </c>
      <c r="BA35" s="122" t="s">
        <v>526</v>
      </c>
      <c r="BB35" s="122" t="s">
        <v>842</v>
      </c>
      <c r="BC35" s="122" t="s">
        <v>842</v>
      </c>
      <c r="BD35" s="122" t="s">
        <v>842</v>
      </c>
      <c r="BE35" s="123" t="s">
        <v>818</v>
      </c>
      <c r="BF35" s="122" t="s">
        <v>841</v>
      </c>
      <c r="BG35" s="122" t="s">
        <v>841</v>
      </c>
      <c r="BH35" s="122" t="s">
        <v>514</v>
      </c>
      <c r="BI35" s="122" t="s">
        <v>514</v>
      </c>
      <c r="BJ35" s="122" t="s">
        <v>1218</v>
      </c>
      <c r="BK35" s="122" t="s">
        <v>1226</v>
      </c>
      <c r="BL35" s="122" t="s">
        <v>838</v>
      </c>
      <c r="BM35" s="122" t="s">
        <v>526</v>
      </c>
      <c r="BN35" s="122" t="s">
        <v>523</v>
      </c>
      <c r="BO35" s="122" t="s">
        <v>526</v>
      </c>
      <c r="BP35" s="122" t="s">
        <v>526</v>
      </c>
      <c r="BQ35" s="122" t="s">
        <v>820</v>
      </c>
      <c r="BR35" s="122" t="s">
        <v>829</v>
      </c>
      <c r="BS35" s="122" t="s">
        <v>829</v>
      </c>
      <c r="BT35" s="122" t="s">
        <v>829</v>
      </c>
      <c r="BU35" s="122" t="s">
        <v>829</v>
      </c>
      <c r="BV35" s="122" t="s">
        <v>829</v>
      </c>
      <c r="BW35" s="122" t="s">
        <v>829</v>
      </c>
      <c r="BX35" s="122"/>
      <c r="BY35" s="122" t="s">
        <v>845</v>
      </c>
      <c r="BZ35" s="122" t="s">
        <v>526</v>
      </c>
      <c r="CA35" s="122" t="s">
        <v>1163</v>
      </c>
      <c r="CB35" s="122" t="s">
        <v>839</v>
      </c>
    </row>
    <row r="36" spans="1:80" x14ac:dyDescent="0.3">
      <c r="A36" s="100" t="str">
        <f>'Indicator Data'!A37</f>
        <v>Central African Republic</v>
      </c>
      <c r="B36" s="86" t="str">
        <f>'Indicator Data'!B37</f>
        <v>CAF</v>
      </c>
      <c r="C36" s="122" t="s">
        <v>1217</v>
      </c>
      <c r="D36" s="122" t="s">
        <v>1217</v>
      </c>
      <c r="E36" s="122" t="s">
        <v>1218</v>
      </c>
      <c r="F36" s="122" t="s">
        <v>1218</v>
      </c>
      <c r="G36" s="122" t="s">
        <v>1218</v>
      </c>
      <c r="H36" s="122" t="s">
        <v>1218</v>
      </c>
      <c r="I36" s="122" t="s">
        <v>1218</v>
      </c>
      <c r="J36" s="122" t="s">
        <v>842</v>
      </c>
      <c r="K36" s="122" t="s">
        <v>842</v>
      </c>
      <c r="L36" s="122" t="s">
        <v>514</v>
      </c>
      <c r="M36" s="122" t="s">
        <v>839</v>
      </c>
      <c r="N36" s="122" t="s">
        <v>839</v>
      </c>
      <c r="O36" s="122" t="s">
        <v>839</v>
      </c>
      <c r="P36" s="122" t="s">
        <v>839</v>
      </c>
      <c r="Q36" s="122" t="s">
        <v>1095</v>
      </c>
      <c r="R36" s="122" t="s">
        <v>1095</v>
      </c>
      <c r="S36" s="122" t="s">
        <v>1095</v>
      </c>
      <c r="T36" s="122" t="s">
        <v>1095</v>
      </c>
      <c r="U36" s="122" t="s">
        <v>839</v>
      </c>
      <c r="V36" s="122" t="s">
        <v>839</v>
      </c>
      <c r="W36" s="122" t="s">
        <v>839</v>
      </c>
      <c r="X36" s="122" t="s">
        <v>526</v>
      </c>
      <c r="Y36" s="122" t="s">
        <v>526</v>
      </c>
      <c r="Z36" s="122" t="s">
        <v>526</v>
      </c>
      <c r="AA36" s="122" t="s">
        <v>1163</v>
      </c>
      <c r="AB36" s="122" t="s">
        <v>840</v>
      </c>
      <c r="AC36" s="122" t="s">
        <v>840</v>
      </c>
      <c r="AD36" s="174" t="s">
        <v>1224</v>
      </c>
      <c r="AE36" s="122" t="s">
        <v>829</v>
      </c>
      <c r="AF36" s="122" t="s">
        <v>1096</v>
      </c>
      <c r="AG36" s="122" t="s">
        <v>1163</v>
      </c>
      <c r="AH36" s="122" t="s">
        <v>839</v>
      </c>
      <c r="AI36" s="122" t="s">
        <v>839</v>
      </c>
      <c r="AJ36" s="123" t="s">
        <v>846</v>
      </c>
      <c r="AK36" s="123" t="s">
        <v>846</v>
      </c>
      <c r="AL36" s="122" t="s">
        <v>844</v>
      </c>
      <c r="AM36" s="122" t="s">
        <v>844</v>
      </c>
      <c r="AN36" s="122" t="s">
        <v>847</v>
      </c>
      <c r="AO36" s="122" t="s">
        <v>848</v>
      </c>
      <c r="AP36" s="122" t="s">
        <v>848</v>
      </c>
      <c r="AQ36" s="122" t="s">
        <v>1225</v>
      </c>
      <c r="AR36" s="122" t="s">
        <v>1225</v>
      </c>
      <c r="AS36" s="122" t="s">
        <v>829</v>
      </c>
      <c r="AT36" s="122" t="s">
        <v>829</v>
      </c>
      <c r="AU36" s="122" t="s">
        <v>829</v>
      </c>
      <c r="AV36" s="122" t="s">
        <v>829</v>
      </c>
      <c r="AW36" s="122" t="s">
        <v>829</v>
      </c>
      <c r="AX36" s="122" t="s">
        <v>829</v>
      </c>
      <c r="AY36" s="122" t="s">
        <v>829</v>
      </c>
      <c r="AZ36" s="122" t="s">
        <v>844</v>
      </c>
      <c r="BA36" s="122" t="s">
        <v>526</v>
      </c>
      <c r="BB36" s="122" t="s">
        <v>842</v>
      </c>
      <c r="BC36" s="122" t="s">
        <v>842</v>
      </c>
      <c r="BD36" s="122" t="s">
        <v>842</v>
      </c>
      <c r="BE36" s="123" t="s">
        <v>821</v>
      </c>
      <c r="BF36" s="122" t="s">
        <v>841</v>
      </c>
      <c r="BG36" s="122" t="s">
        <v>841</v>
      </c>
      <c r="BH36" s="122" t="s">
        <v>514</v>
      </c>
      <c r="BI36" s="122" t="s">
        <v>514</v>
      </c>
      <c r="BJ36" s="122" t="s">
        <v>1218</v>
      </c>
      <c r="BK36" s="122" t="s">
        <v>1226</v>
      </c>
      <c r="BL36" s="122" t="s">
        <v>838</v>
      </c>
      <c r="BM36" s="122" t="s">
        <v>526</v>
      </c>
      <c r="BN36" s="122" t="s">
        <v>523</v>
      </c>
      <c r="BO36" s="122" t="s">
        <v>526</v>
      </c>
      <c r="BP36" s="122" t="s">
        <v>526</v>
      </c>
      <c r="BQ36" s="122" t="s">
        <v>820</v>
      </c>
      <c r="BR36" s="122" t="s">
        <v>829</v>
      </c>
      <c r="BS36" s="122" t="s">
        <v>829</v>
      </c>
      <c r="BT36" s="122" t="s">
        <v>829</v>
      </c>
      <c r="BU36" s="122" t="s">
        <v>829</v>
      </c>
      <c r="BV36" s="122" t="s">
        <v>829</v>
      </c>
      <c r="BW36" s="122" t="s">
        <v>829</v>
      </c>
      <c r="BX36" s="122"/>
      <c r="BY36" s="122" t="s">
        <v>845</v>
      </c>
      <c r="BZ36" s="122" t="s">
        <v>526</v>
      </c>
      <c r="CA36" s="122" t="s">
        <v>1163</v>
      </c>
      <c r="CB36" s="122" t="s">
        <v>839</v>
      </c>
    </row>
    <row r="37" spans="1:80" x14ac:dyDescent="0.3">
      <c r="A37" s="100" t="str">
        <f>'Indicator Data'!A38</f>
        <v>Chad</v>
      </c>
      <c r="B37" s="86" t="str">
        <f>'Indicator Data'!B38</f>
        <v>TCD</v>
      </c>
      <c r="C37" s="122" t="s">
        <v>1217</v>
      </c>
      <c r="D37" s="122" t="s">
        <v>1217</v>
      </c>
      <c r="E37" s="122" t="s">
        <v>1218</v>
      </c>
      <c r="F37" s="122" t="s">
        <v>1218</v>
      </c>
      <c r="G37" s="122" t="s">
        <v>1218</v>
      </c>
      <c r="H37" s="122" t="s">
        <v>1218</v>
      </c>
      <c r="I37" s="122" t="s">
        <v>1218</v>
      </c>
      <c r="J37" s="122" t="s">
        <v>842</v>
      </c>
      <c r="K37" s="122" t="s">
        <v>842</v>
      </c>
      <c r="L37" s="122" t="s">
        <v>514</v>
      </c>
      <c r="M37" s="122" t="s">
        <v>839</v>
      </c>
      <c r="N37" s="122" t="s">
        <v>839</v>
      </c>
      <c r="O37" s="122" t="s">
        <v>839</v>
      </c>
      <c r="P37" s="122" t="s">
        <v>839</v>
      </c>
      <c r="Q37" s="122" t="s">
        <v>1095</v>
      </c>
      <c r="R37" s="122" t="s">
        <v>1095</v>
      </c>
      <c r="S37" s="122" t="s">
        <v>1095</v>
      </c>
      <c r="T37" s="122" t="s">
        <v>1095</v>
      </c>
      <c r="U37" s="122" t="s">
        <v>839</v>
      </c>
      <c r="V37" s="122" t="s">
        <v>839</v>
      </c>
      <c r="W37" s="122" t="s">
        <v>839</v>
      </c>
      <c r="X37" s="122" t="s">
        <v>526</v>
      </c>
      <c r="Y37" s="122" t="s">
        <v>526</v>
      </c>
      <c r="Z37" s="122" t="s">
        <v>526</v>
      </c>
      <c r="AA37" s="122" t="s">
        <v>1163</v>
      </c>
      <c r="AB37" s="122" t="s">
        <v>840</v>
      </c>
      <c r="AC37" s="122" t="s">
        <v>840</v>
      </c>
      <c r="AD37" s="174" t="s">
        <v>1224</v>
      </c>
      <c r="AE37" s="122" t="s">
        <v>829</v>
      </c>
      <c r="AF37" s="122" t="s">
        <v>1096</v>
      </c>
      <c r="AG37" s="122" t="s">
        <v>1163</v>
      </c>
      <c r="AH37" s="122" t="s">
        <v>839</v>
      </c>
      <c r="AI37" s="122" t="s">
        <v>839</v>
      </c>
      <c r="AJ37" s="123" t="s">
        <v>846</v>
      </c>
      <c r="AK37" s="123" t="s">
        <v>846</v>
      </c>
      <c r="AL37" s="122" t="s">
        <v>844</v>
      </c>
      <c r="AM37" s="122" t="s">
        <v>844</v>
      </c>
      <c r="AN37" s="122" t="s">
        <v>847</v>
      </c>
      <c r="AO37" s="122" t="s">
        <v>848</v>
      </c>
      <c r="AP37" s="122" t="s">
        <v>848</v>
      </c>
      <c r="AQ37" s="122" t="s">
        <v>1225</v>
      </c>
      <c r="AR37" s="122" t="s">
        <v>1225</v>
      </c>
      <c r="AS37" s="122" t="s">
        <v>829</v>
      </c>
      <c r="AT37" s="122" t="s">
        <v>829</v>
      </c>
      <c r="AU37" s="122" t="s">
        <v>829</v>
      </c>
      <c r="AV37" s="122" t="s">
        <v>829</v>
      </c>
      <c r="AW37" s="122" t="s">
        <v>829</v>
      </c>
      <c r="AX37" s="122" t="s">
        <v>829</v>
      </c>
      <c r="AY37" s="122" t="s">
        <v>829</v>
      </c>
      <c r="AZ37" s="122" t="s">
        <v>844</v>
      </c>
      <c r="BA37" s="122" t="s">
        <v>526</v>
      </c>
      <c r="BB37" s="122" t="s">
        <v>842</v>
      </c>
      <c r="BC37" s="122" t="s">
        <v>842</v>
      </c>
      <c r="BD37" s="122" t="s">
        <v>842</v>
      </c>
      <c r="BE37" s="123" t="s">
        <v>821</v>
      </c>
      <c r="BF37" s="122" t="s">
        <v>841</v>
      </c>
      <c r="BG37" s="122" t="s">
        <v>841</v>
      </c>
      <c r="BH37" s="122" t="s">
        <v>514</v>
      </c>
      <c r="BI37" s="122" t="s">
        <v>514</v>
      </c>
      <c r="BJ37" s="122" t="s">
        <v>1218</v>
      </c>
      <c r="BK37" s="122" t="s">
        <v>1226</v>
      </c>
      <c r="BL37" s="122" t="s">
        <v>838</v>
      </c>
      <c r="BM37" s="122" t="s">
        <v>526</v>
      </c>
      <c r="BN37" s="122" t="s">
        <v>523</v>
      </c>
      <c r="BO37" s="122" t="s">
        <v>526</v>
      </c>
      <c r="BP37" s="122" t="s">
        <v>526</v>
      </c>
      <c r="BQ37" s="122" t="s">
        <v>820</v>
      </c>
      <c r="BR37" s="122" t="s">
        <v>829</v>
      </c>
      <c r="BS37" s="122" t="s">
        <v>829</v>
      </c>
      <c r="BT37" s="122" t="s">
        <v>829</v>
      </c>
      <c r="BU37" s="122" t="s">
        <v>829</v>
      </c>
      <c r="BV37" s="122" t="s">
        <v>829</v>
      </c>
      <c r="BW37" s="122" t="s">
        <v>829</v>
      </c>
      <c r="BX37" s="122"/>
      <c r="BY37" s="122" t="s">
        <v>845</v>
      </c>
      <c r="BZ37" s="122" t="s">
        <v>526</v>
      </c>
      <c r="CA37" s="122" t="s">
        <v>1163</v>
      </c>
      <c r="CB37" s="122" t="s">
        <v>839</v>
      </c>
    </row>
    <row r="38" spans="1:80" x14ac:dyDescent="0.3">
      <c r="A38" s="100" t="str">
        <f>'Indicator Data'!A39</f>
        <v>Chile</v>
      </c>
      <c r="B38" s="86" t="str">
        <f>'Indicator Data'!B39</f>
        <v>CHL</v>
      </c>
      <c r="C38" s="122" t="s">
        <v>1217</v>
      </c>
      <c r="D38" s="122" t="s">
        <v>1217</v>
      </c>
      <c r="E38" s="122" t="s">
        <v>1218</v>
      </c>
      <c r="F38" s="122" t="s">
        <v>1218</v>
      </c>
      <c r="G38" s="122" t="s">
        <v>1218</v>
      </c>
      <c r="H38" s="122" t="s">
        <v>1218</v>
      </c>
      <c r="I38" s="122" t="s">
        <v>1218</v>
      </c>
      <c r="J38" s="122" t="s">
        <v>842</v>
      </c>
      <c r="K38" s="122" t="s">
        <v>842</v>
      </c>
      <c r="L38" s="122" t="s">
        <v>514</v>
      </c>
      <c r="M38" s="122" t="s">
        <v>839</v>
      </c>
      <c r="N38" s="122" t="s">
        <v>839</v>
      </c>
      <c r="O38" s="122" t="s">
        <v>839</v>
      </c>
      <c r="P38" s="122" t="s">
        <v>839</v>
      </c>
      <c r="Q38" s="122" t="s">
        <v>1095</v>
      </c>
      <c r="R38" s="122" t="s">
        <v>1095</v>
      </c>
      <c r="S38" s="122" t="s">
        <v>1095</v>
      </c>
      <c r="T38" s="122" t="s">
        <v>1095</v>
      </c>
      <c r="U38" s="122" t="s">
        <v>839</v>
      </c>
      <c r="V38" s="122" t="s">
        <v>839</v>
      </c>
      <c r="W38" s="122" t="s">
        <v>839</v>
      </c>
      <c r="X38" s="122" t="s">
        <v>526</v>
      </c>
      <c r="Y38" s="122" t="s">
        <v>526</v>
      </c>
      <c r="Z38" s="122" t="s">
        <v>526</v>
      </c>
      <c r="AA38" s="122" t="s">
        <v>1163</v>
      </c>
      <c r="AB38" s="122" t="s">
        <v>840</v>
      </c>
      <c r="AC38" s="122" t="s">
        <v>840</v>
      </c>
      <c r="AD38" s="174" t="s">
        <v>1224</v>
      </c>
      <c r="AE38" s="122" t="s">
        <v>829</v>
      </c>
      <c r="AF38" s="122" t="s">
        <v>1096</v>
      </c>
      <c r="AG38" s="122" t="s">
        <v>1163</v>
      </c>
      <c r="AH38" s="122" t="s">
        <v>839</v>
      </c>
      <c r="AI38" s="122" t="s">
        <v>839</v>
      </c>
      <c r="AJ38" s="123" t="s">
        <v>846</v>
      </c>
      <c r="AK38" s="123" t="s">
        <v>846</v>
      </c>
      <c r="AL38" s="122" t="s">
        <v>844</v>
      </c>
      <c r="AM38" s="122" t="s">
        <v>844</v>
      </c>
      <c r="AN38" s="122" t="s">
        <v>847</v>
      </c>
      <c r="AO38" s="122" t="s">
        <v>848</v>
      </c>
      <c r="AP38" s="122" t="s">
        <v>848</v>
      </c>
      <c r="AQ38" s="122" t="s">
        <v>1225</v>
      </c>
      <c r="AR38" s="122" t="s">
        <v>1225</v>
      </c>
      <c r="AS38" s="122" t="s">
        <v>829</v>
      </c>
      <c r="AT38" s="122" t="s">
        <v>829</v>
      </c>
      <c r="AU38" s="122" t="s">
        <v>829</v>
      </c>
      <c r="AV38" s="122" t="s">
        <v>829</v>
      </c>
      <c r="AW38" s="122" t="s">
        <v>829</v>
      </c>
      <c r="AX38" s="122" t="s">
        <v>829</v>
      </c>
      <c r="AY38" s="122" t="s">
        <v>829</v>
      </c>
      <c r="AZ38" s="122" t="s">
        <v>844</v>
      </c>
      <c r="BA38" s="122" t="s">
        <v>526</v>
      </c>
      <c r="BB38" s="122" t="s">
        <v>842</v>
      </c>
      <c r="BC38" s="122" t="s">
        <v>842</v>
      </c>
      <c r="BD38" s="122" t="s">
        <v>842</v>
      </c>
      <c r="BE38" s="123" t="s">
        <v>818</v>
      </c>
      <c r="BF38" s="122" t="s">
        <v>841</v>
      </c>
      <c r="BG38" s="122" t="s">
        <v>841</v>
      </c>
      <c r="BH38" s="122" t="s">
        <v>514</v>
      </c>
      <c r="BI38" s="122" t="s">
        <v>514</v>
      </c>
      <c r="BJ38" s="122" t="s">
        <v>1218</v>
      </c>
      <c r="BK38" s="122" t="s">
        <v>1226</v>
      </c>
      <c r="BL38" s="122" t="s">
        <v>838</v>
      </c>
      <c r="BM38" s="122" t="s">
        <v>526</v>
      </c>
      <c r="BN38" s="122" t="s">
        <v>523</v>
      </c>
      <c r="BO38" s="122" t="s">
        <v>526</v>
      </c>
      <c r="BP38" s="122" t="s">
        <v>526</v>
      </c>
      <c r="BQ38" s="122" t="s">
        <v>820</v>
      </c>
      <c r="BR38" s="122" t="s">
        <v>829</v>
      </c>
      <c r="BS38" s="122" t="s">
        <v>829</v>
      </c>
      <c r="BT38" s="122" t="s">
        <v>829</v>
      </c>
      <c r="BU38" s="122" t="s">
        <v>829</v>
      </c>
      <c r="BV38" s="122" t="s">
        <v>829</v>
      </c>
      <c r="BW38" s="122" t="s">
        <v>829</v>
      </c>
      <c r="BX38" s="122"/>
      <c r="BY38" s="122" t="s">
        <v>845</v>
      </c>
      <c r="BZ38" s="122" t="s">
        <v>526</v>
      </c>
      <c r="CA38" s="122" t="s">
        <v>1163</v>
      </c>
      <c r="CB38" s="122" t="s">
        <v>839</v>
      </c>
    </row>
    <row r="39" spans="1:80" x14ac:dyDescent="0.3">
      <c r="A39" s="100" t="str">
        <f>'Indicator Data'!A40</f>
        <v>China</v>
      </c>
      <c r="B39" s="86" t="str">
        <f>'Indicator Data'!B40</f>
        <v>CHN</v>
      </c>
      <c r="C39" s="122" t="s">
        <v>1217</v>
      </c>
      <c r="D39" s="122" t="s">
        <v>1217</v>
      </c>
      <c r="E39" s="122" t="s">
        <v>1218</v>
      </c>
      <c r="F39" s="122" t="s">
        <v>1218</v>
      </c>
      <c r="G39" s="122" t="s">
        <v>1218</v>
      </c>
      <c r="H39" s="122" t="s">
        <v>1218</v>
      </c>
      <c r="I39" s="122" t="s">
        <v>1218</v>
      </c>
      <c r="J39" s="122" t="s">
        <v>842</v>
      </c>
      <c r="K39" s="122" t="s">
        <v>842</v>
      </c>
      <c r="L39" s="122" t="s">
        <v>514</v>
      </c>
      <c r="M39" s="122" t="s">
        <v>839</v>
      </c>
      <c r="N39" s="122" t="s">
        <v>839</v>
      </c>
      <c r="O39" s="122" t="s">
        <v>839</v>
      </c>
      <c r="P39" s="122" t="s">
        <v>839</v>
      </c>
      <c r="Q39" s="122" t="s">
        <v>1095</v>
      </c>
      <c r="R39" s="122" t="s">
        <v>1095</v>
      </c>
      <c r="S39" s="122" t="s">
        <v>1095</v>
      </c>
      <c r="T39" s="122" t="s">
        <v>1095</v>
      </c>
      <c r="U39" s="122" t="s">
        <v>839</v>
      </c>
      <c r="V39" s="122" t="s">
        <v>839</v>
      </c>
      <c r="W39" s="122" t="s">
        <v>839</v>
      </c>
      <c r="X39" s="122" t="s">
        <v>526</v>
      </c>
      <c r="Y39" s="122" t="s">
        <v>526</v>
      </c>
      <c r="Z39" s="122" t="s">
        <v>526</v>
      </c>
      <c r="AA39" s="122" t="s">
        <v>1163</v>
      </c>
      <c r="AB39" s="122" t="s">
        <v>840</v>
      </c>
      <c r="AC39" s="122" t="s">
        <v>840</v>
      </c>
      <c r="AD39" s="174" t="s">
        <v>1224</v>
      </c>
      <c r="AE39" s="122" t="s">
        <v>829</v>
      </c>
      <c r="AF39" s="122" t="s">
        <v>1096</v>
      </c>
      <c r="AG39" s="122" t="s">
        <v>1163</v>
      </c>
      <c r="AH39" s="122" t="s">
        <v>839</v>
      </c>
      <c r="AI39" s="122" t="s">
        <v>839</v>
      </c>
      <c r="AJ39" s="123" t="s">
        <v>846</v>
      </c>
      <c r="AK39" s="123" t="s">
        <v>846</v>
      </c>
      <c r="AL39" s="122" t="s">
        <v>844</v>
      </c>
      <c r="AM39" s="122" t="s">
        <v>844</v>
      </c>
      <c r="AN39" s="122" t="s">
        <v>847</v>
      </c>
      <c r="AO39" s="122" t="s">
        <v>848</v>
      </c>
      <c r="AP39" s="122" t="s">
        <v>848</v>
      </c>
      <c r="AQ39" s="122" t="s">
        <v>1225</v>
      </c>
      <c r="AR39" s="122" t="s">
        <v>1225</v>
      </c>
      <c r="AS39" s="122" t="s">
        <v>829</v>
      </c>
      <c r="AT39" s="122" t="s">
        <v>829</v>
      </c>
      <c r="AU39" s="122" t="s">
        <v>829</v>
      </c>
      <c r="AV39" s="122" t="s">
        <v>829</v>
      </c>
      <c r="AW39" s="122" t="s">
        <v>829</v>
      </c>
      <c r="AX39" s="122" t="s">
        <v>829</v>
      </c>
      <c r="AY39" s="122" t="s">
        <v>829</v>
      </c>
      <c r="AZ39" s="122" t="s">
        <v>844</v>
      </c>
      <c r="BA39" s="122" t="s">
        <v>526</v>
      </c>
      <c r="BB39" s="122" t="s">
        <v>842</v>
      </c>
      <c r="BC39" s="122" t="s">
        <v>842</v>
      </c>
      <c r="BD39" s="122" t="s">
        <v>842</v>
      </c>
      <c r="BE39" s="123" t="s">
        <v>818</v>
      </c>
      <c r="BF39" s="122" t="s">
        <v>841</v>
      </c>
      <c r="BG39" s="122" t="s">
        <v>841</v>
      </c>
      <c r="BH39" s="122" t="s">
        <v>514</v>
      </c>
      <c r="BI39" s="122" t="s">
        <v>514</v>
      </c>
      <c r="BJ39" s="122" t="s">
        <v>1218</v>
      </c>
      <c r="BK39" s="122" t="s">
        <v>1226</v>
      </c>
      <c r="BL39" s="122" t="s">
        <v>838</v>
      </c>
      <c r="BM39" s="122" t="s">
        <v>526</v>
      </c>
      <c r="BN39" s="122" t="s">
        <v>523</v>
      </c>
      <c r="BO39" s="122" t="s">
        <v>526</v>
      </c>
      <c r="BP39" s="122" t="s">
        <v>526</v>
      </c>
      <c r="BQ39" s="122" t="s">
        <v>820</v>
      </c>
      <c r="BR39" s="122" t="s">
        <v>829</v>
      </c>
      <c r="BS39" s="122" t="s">
        <v>829</v>
      </c>
      <c r="BT39" s="122" t="s">
        <v>829</v>
      </c>
      <c r="BU39" s="122" t="s">
        <v>829</v>
      </c>
      <c r="BV39" s="122" t="s">
        <v>829</v>
      </c>
      <c r="BW39" s="122" t="s">
        <v>829</v>
      </c>
      <c r="BX39" s="122"/>
      <c r="BY39" s="122" t="s">
        <v>845</v>
      </c>
      <c r="BZ39" s="122" t="s">
        <v>526</v>
      </c>
      <c r="CA39" s="122" t="s">
        <v>1163</v>
      </c>
      <c r="CB39" s="122" t="s">
        <v>839</v>
      </c>
    </row>
    <row r="40" spans="1:80" x14ac:dyDescent="0.3">
      <c r="A40" s="100" t="str">
        <f>'Indicator Data'!A41</f>
        <v>Colombia</v>
      </c>
      <c r="B40" s="86" t="str">
        <f>'Indicator Data'!B41</f>
        <v>COL</v>
      </c>
      <c r="C40" s="122" t="s">
        <v>1217</v>
      </c>
      <c r="D40" s="122" t="s">
        <v>1217</v>
      </c>
      <c r="E40" s="122" t="s">
        <v>1218</v>
      </c>
      <c r="F40" s="122" t="s">
        <v>1218</v>
      </c>
      <c r="G40" s="122" t="s">
        <v>1218</v>
      </c>
      <c r="H40" s="122" t="s">
        <v>1218</v>
      </c>
      <c r="I40" s="122" t="s">
        <v>1218</v>
      </c>
      <c r="J40" s="122" t="s">
        <v>842</v>
      </c>
      <c r="K40" s="122" t="s">
        <v>842</v>
      </c>
      <c r="L40" s="122" t="s">
        <v>514</v>
      </c>
      <c r="M40" s="122" t="s">
        <v>839</v>
      </c>
      <c r="N40" s="122" t="s">
        <v>839</v>
      </c>
      <c r="O40" s="122" t="s">
        <v>839</v>
      </c>
      <c r="P40" s="122" t="s">
        <v>839</v>
      </c>
      <c r="Q40" s="122" t="s">
        <v>1095</v>
      </c>
      <c r="R40" s="122" t="s">
        <v>1095</v>
      </c>
      <c r="S40" s="122" t="s">
        <v>1095</v>
      </c>
      <c r="T40" s="122" t="s">
        <v>1095</v>
      </c>
      <c r="U40" s="122" t="s">
        <v>839</v>
      </c>
      <c r="V40" s="122" t="s">
        <v>839</v>
      </c>
      <c r="W40" s="122" t="s">
        <v>839</v>
      </c>
      <c r="X40" s="122" t="s">
        <v>526</v>
      </c>
      <c r="Y40" s="122" t="s">
        <v>526</v>
      </c>
      <c r="Z40" s="122" t="s">
        <v>526</v>
      </c>
      <c r="AA40" s="122" t="s">
        <v>1163</v>
      </c>
      <c r="AB40" s="122" t="s">
        <v>840</v>
      </c>
      <c r="AC40" s="122" t="s">
        <v>840</v>
      </c>
      <c r="AD40" s="174" t="s">
        <v>1224</v>
      </c>
      <c r="AE40" s="122" t="s">
        <v>829</v>
      </c>
      <c r="AF40" s="122" t="s">
        <v>1096</v>
      </c>
      <c r="AG40" s="122" t="s">
        <v>1163</v>
      </c>
      <c r="AH40" s="122" t="s">
        <v>839</v>
      </c>
      <c r="AI40" s="122" t="s">
        <v>839</v>
      </c>
      <c r="AJ40" s="123" t="s">
        <v>846</v>
      </c>
      <c r="AK40" s="123" t="s">
        <v>846</v>
      </c>
      <c r="AL40" s="122" t="s">
        <v>844</v>
      </c>
      <c r="AM40" s="122" t="s">
        <v>844</v>
      </c>
      <c r="AN40" s="122" t="s">
        <v>847</v>
      </c>
      <c r="AO40" s="122" t="s">
        <v>848</v>
      </c>
      <c r="AP40" s="122" t="s">
        <v>848</v>
      </c>
      <c r="AQ40" s="122" t="s">
        <v>1225</v>
      </c>
      <c r="AR40" s="122" t="s">
        <v>1225</v>
      </c>
      <c r="AS40" s="122" t="s">
        <v>829</v>
      </c>
      <c r="AT40" s="122" t="s">
        <v>829</v>
      </c>
      <c r="AU40" s="122" t="s">
        <v>829</v>
      </c>
      <c r="AV40" s="122" t="s">
        <v>829</v>
      </c>
      <c r="AW40" s="122" t="s">
        <v>829</v>
      </c>
      <c r="AX40" s="122" t="s">
        <v>829</v>
      </c>
      <c r="AY40" s="122" t="s">
        <v>829</v>
      </c>
      <c r="AZ40" s="122" t="s">
        <v>844</v>
      </c>
      <c r="BA40" s="122" t="s">
        <v>526</v>
      </c>
      <c r="BB40" s="122" t="s">
        <v>842</v>
      </c>
      <c r="BC40" s="122" t="s">
        <v>842</v>
      </c>
      <c r="BD40" s="122" t="s">
        <v>842</v>
      </c>
      <c r="BE40" s="123" t="s">
        <v>821</v>
      </c>
      <c r="BF40" s="122" t="s">
        <v>841</v>
      </c>
      <c r="BG40" s="122" t="s">
        <v>841</v>
      </c>
      <c r="BH40" s="122" t="s">
        <v>514</v>
      </c>
      <c r="BI40" s="122" t="s">
        <v>514</v>
      </c>
      <c r="BJ40" s="122" t="s">
        <v>1218</v>
      </c>
      <c r="BK40" s="122" t="s">
        <v>1226</v>
      </c>
      <c r="BL40" s="122" t="s">
        <v>838</v>
      </c>
      <c r="BM40" s="122" t="s">
        <v>526</v>
      </c>
      <c r="BN40" s="122" t="s">
        <v>523</v>
      </c>
      <c r="BO40" s="122" t="s">
        <v>526</v>
      </c>
      <c r="BP40" s="122" t="s">
        <v>526</v>
      </c>
      <c r="BQ40" s="122" t="s">
        <v>820</v>
      </c>
      <c r="BR40" s="122" t="s">
        <v>829</v>
      </c>
      <c r="BS40" s="122" t="s">
        <v>829</v>
      </c>
      <c r="BT40" s="122" t="s">
        <v>829</v>
      </c>
      <c r="BU40" s="122" t="s">
        <v>829</v>
      </c>
      <c r="BV40" s="122" t="s">
        <v>829</v>
      </c>
      <c r="BW40" s="122" t="s">
        <v>829</v>
      </c>
      <c r="BX40" s="122"/>
      <c r="BY40" s="122" t="s">
        <v>845</v>
      </c>
      <c r="BZ40" s="122" t="s">
        <v>526</v>
      </c>
      <c r="CA40" s="122" t="s">
        <v>1163</v>
      </c>
      <c r="CB40" s="122" t="s">
        <v>839</v>
      </c>
    </row>
    <row r="41" spans="1:80" x14ac:dyDescent="0.3">
      <c r="A41" s="100" t="str">
        <f>'Indicator Data'!A42</f>
        <v>Comoros</v>
      </c>
      <c r="B41" s="86" t="str">
        <f>'Indicator Data'!B42</f>
        <v>COM</v>
      </c>
      <c r="C41" s="122" t="s">
        <v>1217</v>
      </c>
      <c r="D41" s="122" t="s">
        <v>1217</v>
      </c>
      <c r="E41" s="122" t="s">
        <v>1218</v>
      </c>
      <c r="F41" s="122" t="s">
        <v>1218</v>
      </c>
      <c r="G41" s="122" t="s">
        <v>1218</v>
      </c>
      <c r="H41" s="122" t="s">
        <v>1218</v>
      </c>
      <c r="I41" s="122" t="s">
        <v>1218</v>
      </c>
      <c r="J41" s="122" t="s">
        <v>842</v>
      </c>
      <c r="K41" s="122" t="s">
        <v>842</v>
      </c>
      <c r="L41" s="122" t="s">
        <v>514</v>
      </c>
      <c r="M41" s="122" t="s">
        <v>839</v>
      </c>
      <c r="N41" s="122" t="s">
        <v>839</v>
      </c>
      <c r="O41" s="122" t="s">
        <v>839</v>
      </c>
      <c r="P41" s="122" t="s">
        <v>839</v>
      </c>
      <c r="Q41" s="122" t="s">
        <v>1095</v>
      </c>
      <c r="R41" s="122" t="s">
        <v>1095</v>
      </c>
      <c r="S41" s="122" t="s">
        <v>1095</v>
      </c>
      <c r="T41" s="122" t="s">
        <v>1095</v>
      </c>
      <c r="U41" s="122" t="s">
        <v>839</v>
      </c>
      <c r="V41" s="122" t="s">
        <v>839</v>
      </c>
      <c r="W41" s="122" t="s">
        <v>839</v>
      </c>
      <c r="X41" s="122" t="s">
        <v>526</v>
      </c>
      <c r="Y41" s="122" t="s">
        <v>526</v>
      </c>
      <c r="Z41" s="122" t="s">
        <v>526</v>
      </c>
      <c r="AA41" s="122" t="s">
        <v>1163</v>
      </c>
      <c r="AB41" s="122" t="s">
        <v>840</v>
      </c>
      <c r="AC41" s="122" t="s">
        <v>840</v>
      </c>
      <c r="AD41" s="174" t="s">
        <v>1224</v>
      </c>
      <c r="AE41" s="122" t="s">
        <v>829</v>
      </c>
      <c r="AF41" s="122" t="s">
        <v>1096</v>
      </c>
      <c r="AG41" s="122" t="s">
        <v>1163</v>
      </c>
      <c r="AH41" s="122" t="s">
        <v>839</v>
      </c>
      <c r="AI41" s="122" t="s">
        <v>839</v>
      </c>
      <c r="AJ41" s="123" t="s">
        <v>846</v>
      </c>
      <c r="AK41" s="123" t="s">
        <v>846</v>
      </c>
      <c r="AL41" s="122" t="s">
        <v>844</v>
      </c>
      <c r="AM41" s="122" t="s">
        <v>844</v>
      </c>
      <c r="AN41" s="122" t="s">
        <v>847</v>
      </c>
      <c r="AO41" s="122" t="s">
        <v>848</v>
      </c>
      <c r="AP41" s="122" t="s">
        <v>848</v>
      </c>
      <c r="AQ41" s="122" t="s">
        <v>1225</v>
      </c>
      <c r="AR41" s="122" t="s">
        <v>1225</v>
      </c>
      <c r="AS41" s="122" t="s">
        <v>829</v>
      </c>
      <c r="AT41" s="122" t="s">
        <v>829</v>
      </c>
      <c r="AU41" s="122" t="s">
        <v>829</v>
      </c>
      <c r="AV41" s="122" t="s">
        <v>829</v>
      </c>
      <c r="AW41" s="122" t="s">
        <v>829</v>
      </c>
      <c r="AX41" s="122" t="s">
        <v>829</v>
      </c>
      <c r="AY41" s="122" t="s">
        <v>829</v>
      </c>
      <c r="AZ41" s="122" t="s">
        <v>844</v>
      </c>
      <c r="BA41" s="122" t="s">
        <v>526</v>
      </c>
      <c r="BB41" s="122" t="s">
        <v>842</v>
      </c>
      <c r="BC41" s="122" t="s">
        <v>842</v>
      </c>
      <c r="BD41" s="122" t="s">
        <v>842</v>
      </c>
      <c r="BE41" s="123" t="s">
        <v>818</v>
      </c>
      <c r="BF41" s="122" t="s">
        <v>841</v>
      </c>
      <c r="BG41" s="122" t="s">
        <v>841</v>
      </c>
      <c r="BH41" s="122" t="s">
        <v>514</v>
      </c>
      <c r="BI41" s="122" t="s">
        <v>514</v>
      </c>
      <c r="BJ41" s="122" t="s">
        <v>1218</v>
      </c>
      <c r="BK41" s="122" t="s">
        <v>1226</v>
      </c>
      <c r="BL41" s="122" t="s">
        <v>838</v>
      </c>
      <c r="BM41" s="122" t="s">
        <v>526</v>
      </c>
      <c r="BN41" s="122" t="s">
        <v>523</v>
      </c>
      <c r="BO41" s="122" t="s">
        <v>526</v>
      </c>
      <c r="BP41" s="122" t="s">
        <v>526</v>
      </c>
      <c r="BQ41" s="122" t="s">
        <v>820</v>
      </c>
      <c r="BR41" s="122" t="s">
        <v>829</v>
      </c>
      <c r="BS41" s="122" t="s">
        <v>829</v>
      </c>
      <c r="BT41" s="122" t="s">
        <v>829</v>
      </c>
      <c r="BU41" s="122" t="s">
        <v>829</v>
      </c>
      <c r="BV41" s="122" t="s">
        <v>829</v>
      </c>
      <c r="BW41" s="122" t="s">
        <v>829</v>
      </c>
      <c r="BX41" s="122"/>
      <c r="BY41" s="122" t="s">
        <v>845</v>
      </c>
      <c r="BZ41" s="122" t="s">
        <v>526</v>
      </c>
      <c r="CA41" s="122" t="s">
        <v>1163</v>
      </c>
      <c r="CB41" s="122" t="s">
        <v>839</v>
      </c>
    </row>
    <row r="42" spans="1:80" x14ac:dyDescent="0.3">
      <c r="A42" s="100" t="str">
        <f>'Indicator Data'!A43</f>
        <v>Congo</v>
      </c>
      <c r="B42" s="86" t="str">
        <f>'Indicator Data'!B43</f>
        <v>COG</v>
      </c>
      <c r="C42" s="122" t="s">
        <v>1217</v>
      </c>
      <c r="D42" s="122" t="s">
        <v>1217</v>
      </c>
      <c r="E42" s="122" t="s">
        <v>1218</v>
      </c>
      <c r="F42" s="122" t="s">
        <v>1218</v>
      </c>
      <c r="G42" s="122" t="s">
        <v>1218</v>
      </c>
      <c r="H42" s="122" t="s">
        <v>1218</v>
      </c>
      <c r="I42" s="122" t="s">
        <v>1218</v>
      </c>
      <c r="J42" s="122" t="s">
        <v>842</v>
      </c>
      <c r="K42" s="122" t="s">
        <v>842</v>
      </c>
      <c r="L42" s="122" t="s">
        <v>514</v>
      </c>
      <c r="M42" s="122" t="s">
        <v>839</v>
      </c>
      <c r="N42" s="122" t="s">
        <v>839</v>
      </c>
      <c r="O42" s="122" t="s">
        <v>839</v>
      </c>
      <c r="P42" s="122" t="s">
        <v>839</v>
      </c>
      <c r="Q42" s="122" t="s">
        <v>1095</v>
      </c>
      <c r="R42" s="122" t="s">
        <v>1095</v>
      </c>
      <c r="S42" s="122" t="s">
        <v>1095</v>
      </c>
      <c r="T42" s="122" t="s">
        <v>1095</v>
      </c>
      <c r="U42" s="122" t="s">
        <v>839</v>
      </c>
      <c r="V42" s="122" t="s">
        <v>839</v>
      </c>
      <c r="W42" s="122" t="s">
        <v>839</v>
      </c>
      <c r="X42" s="122" t="s">
        <v>526</v>
      </c>
      <c r="Y42" s="122" t="s">
        <v>526</v>
      </c>
      <c r="Z42" s="122" t="s">
        <v>526</v>
      </c>
      <c r="AA42" s="122" t="s">
        <v>1163</v>
      </c>
      <c r="AB42" s="122" t="s">
        <v>840</v>
      </c>
      <c r="AC42" s="122" t="s">
        <v>840</v>
      </c>
      <c r="AD42" s="174" t="s">
        <v>1224</v>
      </c>
      <c r="AE42" s="122" t="s">
        <v>829</v>
      </c>
      <c r="AF42" s="122" t="s">
        <v>1096</v>
      </c>
      <c r="AG42" s="122" t="s">
        <v>1163</v>
      </c>
      <c r="AH42" s="122" t="s">
        <v>839</v>
      </c>
      <c r="AI42" s="122" t="s">
        <v>839</v>
      </c>
      <c r="AJ42" s="123" t="s">
        <v>846</v>
      </c>
      <c r="AK42" s="123" t="s">
        <v>846</v>
      </c>
      <c r="AL42" s="122" t="s">
        <v>844</v>
      </c>
      <c r="AM42" s="122" t="s">
        <v>844</v>
      </c>
      <c r="AN42" s="122" t="s">
        <v>847</v>
      </c>
      <c r="AO42" s="122" t="s">
        <v>848</v>
      </c>
      <c r="AP42" s="122" t="s">
        <v>848</v>
      </c>
      <c r="AQ42" s="122" t="s">
        <v>1225</v>
      </c>
      <c r="AR42" s="122" t="s">
        <v>1225</v>
      </c>
      <c r="AS42" s="122" t="s">
        <v>829</v>
      </c>
      <c r="AT42" s="122" t="s">
        <v>829</v>
      </c>
      <c r="AU42" s="122" t="s">
        <v>829</v>
      </c>
      <c r="AV42" s="122" t="s">
        <v>829</v>
      </c>
      <c r="AW42" s="122" t="s">
        <v>829</v>
      </c>
      <c r="AX42" s="122" t="s">
        <v>829</v>
      </c>
      <c r="AY42" s="122" t="s">
        <v>829</v>
      </c>
      <c r="AZ42" s="122" t="s">
        <v>844</v>
      </c>
      <c r="BA42" s="122" t="s">
        <v>526</v>
      </c>
      <c r="BB42" s="122" t="s">
        <v>842</v>
      </c>
      <c r="BC42" s="122" t="s">
        <v>842</v>
      </c>
      <c r="BD42" s="122" t="s">
        <v>842</v>
      </c>
      <c r="BE42" s="123" t="s">
        <v>821</v>
      </c>
      <c r="BF42" s="122" t="s">
        <v>841</v>
      </c>
      <c r="BG42" s="122" t="s">
        <v>841</v>
      </c>
      <c r="BH42" s="122" t="s">
        <v>514</v>
      </c>
      <c r="BI42" s="122" t="s">
        <v>514</v>
      </c>
      <c r="BJ42" s="122" t="s">
        <v>1218</v>
      </c>
      <c r="BK42" s="122" t="s">
        <v>1226</v>
      </c>
      <c r="BL42" s="122" t="s">
        <v>838</v>
      </c>
      <c r="BM42" s="122" t="s">
        <v>526</v>
      </c>
      <c r="BN42" s="122" t="s">
        <v>523</v>
      </c>
      <c r="BO42" s="122" t="s">
        <v>526</v>
      </c>
      <c r="BP42" s="122" t="s">
        <v>526</v>
      </c>
      <c r="BQ42" s="122" t="s">
        <v>820</v>
      </c>
      <c r="BR42" s="122" t="s">
        <v>829</v>
      </c>
      <c r="BS42" s="122" t="s">
        <v>829</v>
      </c>
      <c r="BT42" s="122" t="s">
        <v>829</v>
      </c>
      <c r="BU42" s="122" t="s">
        <v>829</v>
      </c>
      <c r="BV42" s="122" t="s">
        <v>829</v>
      </c>
      <c r="BW42" s="122" t="s">
        <v>829</v>
      </c>
      <c r="BX42" s="122"/>
      <c r="BY42" s="122" t="s">
        <v>845</v>
      </c>
      <c r="BZ42" s="122" t="s">
        <v>526</v>
      </c>
      <c r="CA42" s="122" t="s">
        <v>1163</v>
      </c>
      <c r="CB42" s="122" t="s">
        <v>839</v>
      </c>
    </row>
    <row r="43" spans="1:80" x14ac:dyDescent="0.3">
      <c r="A43" s="100" t="str">
        <f>'Indicator Data'!A44</f>
        <v>Congo DR</v>
      </c>
      <c r="B43" s="86" t="str">
        <f>'Indicator Data'!B44</f>
        <v>COD</v>
      </c>
      <c r="C43" s="122" t="s">
        <v>1217</v>
      </c>
      <c r="D43" s="122" t="s">
        <v>1217</v>
      </c>
      <c r="E43" s="122" t="s">
        <v>1218</v>
      </c>
      <c r="F43" s="122" t="s">
        <v>1218</v>
      </c>
      <c r="G43" s="122" t="s">
        <v>1218</v>
      </c>
      <c r="H43" s="122" t="s">
        <v>1218</v>
      </c>
      <c r="I43" s="122" t="s">
        <v>1218</v>
      </c>
      <c r="J43" s="122" t="s">
        <v>842</v>
      </c>
      <c r="K43" s="122" t="s">
        <v>842</v>
      </c>
      <c r="L43" s="122" t="s">
        <v>514</v>
      </c>
      <c r="M43" s="122" t="s">
        <v>839</v>
      </c>
      <c r="N43" s="122" t="s">
        <v>839</v>
      </c>
      <c r="O43" s="122" t="s">
        <v>839</v>
      </c>
      <c r="P43" s="122" t="s">
        <v>839</v>
      </c>
      <c r="Q43" s="122" t="s">
        <v>1095</v>
      </c>
      <c r="R43" s="122" t="s">
        <v>1095</v>
      </c>
      <c r="S43" s="122" t="s">
        <v>1095</v>
      </c>
      <c r="T43" s="122" t="s">
        <v>1095</v>
      </c>
      <c r="U43" s="122" t="s">
        <v>839</v>
      </c>
      <c r="V43" s="122" t="s">
        <v>839</v>
      </c>
      <c r="W43" s="122" t="s">
        <v>839</v>
      </c>
      <c r="X43" s="122" t="s">
        <v>526</v>
      </c>
      <c r="Y43" s="122" t="s">
        <v>526</v>
      </c>
      <c r="Z43" s="122" t="s">
        <v>526</v>
      </c>
      <c r="AA43" s="122" t="s">
        <v>1163</v>
      </c>
      <c r="AB43" s="122" t="s">
        <v>840</v>
      </c>
      <c r="AC43" s="122" t="s">
        <v>840</v>
      </c>
      <c r="AD43" s="174" t="s">
        <v>1224</v>
      </c>
      <c r="AE43" s="122" t="s">
        <v>829</v>
      </c>
      <c r="AF43" s="122" t="s">
        <v>1096</v>
      </c>
      <c r="AG43" s="122" t="s">
        <v>1163</v>
      </c>
      <c r="AH43" s="122" t="s">
        <v>839</v>
      </c>
      <c r="AI43" s="122" t="s">
        <v>839</v>
      </c>
      <c r="AJ43" s="123" t="s">
        <v>846</v>
      </c>
      <c r="AK43" s="123" t="s">
        <v>846</v>
      </c>
      <c r="AL43" s="122" t="s">
        <v>844</v>
      </c>
      <c r="AM43" s="122" t="s">
        <v>844</v>
      </c>
      <c r="AN43" s="122" t="s">
        <v>847</v>
      </c>
      <c r="AO43" s="122" t="s">
        <v>848</v>
      </c>
      <c r="AP43" s="122" t="s">
        <v>848</v>
      </c>
      <c r="AQ43" s="122" t="s">
        <v>1225</v>
      </c>
      <c r="AR43" s="122" t="s">
        <v>1225</v>
      </c>
      <c r="AS43" s="122" t="s">
        <v>829</v>
      </c>
      <c r="AT43" s="122" t="s">
        <v>829</v>
      </c>
      <c r="AU43" s="122" t="s">
        <v>829</v>
      </c>
      <c r="AV43" s="122" t="s">
        <v>829</v>
      </c>
      <c r="AW43" s="122" t="s">
        <v>829</v>
      </c>
      <c r="AX43" s="122" t="s">
        <v>829</v>
      </c>
      <c r="AY43" s="122" t="s">
        <v>829</v>
      </c>
      <c r="AZ43" s="122" t="s">
        <v>844</v>
      </c>
      <c r="BA43" s="122" t="s">
        <v>526</v>
      </c>
      <c r="BB43" s="122" t="s">
        <v>842</v>
      </c>
      <c r="BC43" s="122" t="s">
        <v>842</v>
      </c>
      <c r="BD43" s="122" t="s">
        <v>842</v>
      </c>
      <c r="BE43" s="123" t="s">
        <v>821</v>
      </c>
      <c r="BF43" s="122" t="s">
        <v>841</v>
      </c>
      <c r="BG43" s="122" t="s">
        <v>841</v>
      </c>
      <c r="BH43" s="122" t="s">
        <v>514</v>
      </c>
      <c r="BI43" s="122" t="s">
        <v>514</v>
      </c>
      <c r="BJ43" s="122" t="s">
        <v>1218</v>
      </c>
      <c r="BK43" s="122" t="s">
        <v>1226</v>
      </c>
      <c r="BL43" s="122" t="s">
        <v>838</v>
      </c>
      <c r="BM43" s="122" t="s">
        <v>526</v>
      </c>
      <c r="BN43" s="122" t="s">
        <v>523</v>
      </c>
      <c r="BO43" s="122" t="s">
        <v>526</v>
      </c>
      <c r="BP43" s="122" t="s">
        <v>526</v>
      </c>
      <c r="BQ43" s="122" t="s">
        <v>820</v>
      </c>
      <c r="BR43" s="122" t="s">
        <v>829</v>
      </c>
      <c r="BS43" s="122" t="s">
        <v>829</v>
      </c>
      <c r="BT43" s="122" t="s">
        <v>829</v>
      </c>
      <c r="BU43" s="122" t="s">
        <v>829</v>
      </c>
      <c r="BV43" s="122" t="s">
        <v>829</v>
      </c>
      <c r="BW43" s="122" t="s">
        <v>829</v>
      </c>
      <c r="BX43" s="122"/>
      <c r="BY43" s="122" t="s">
        <v>845</v>
      </c>
      <c r="BZ43" s="122" t="s">
        <v>526</v>
      </c>
      <c r="CA43" s="122" t="s">
        <v>1163</v>
      </c>
      <c r="CB43" s="122" t="s">
        <v>839</v>
      </c>
    </row>
    <row r="44" spans="1:80" x14ac:dyDescent="0.3">
      <c r="A44" s="100" t="str">
        <f>'Indicator Data'!A45</f>
        <v>Costa Rica</v>
      </c>
      <c r="B44" s="86" t="str">
        <f>'Indicator Data'!B45</f>
        <v>CRI</v>
      </c>
      <c r="C44" s="122" t="s">
        <v>1217</v>
      </c>
      <c r="D44" s="122" t="s">
        <v>1217</v>
      </c>
      <c r="E44" s="122" t="s">
        <v>1218</v>
      </c>
      <c r="F44" s="122" t="s">
        <v>1218</v>
      </c>
      <c r="G44" s="122" t="s">
        <v>1218</v>
      </c>
      <c r="H44" s="122" t="s">
        <v>1218</v>
      </c>
      <c r="I44" s="122" t="s">
        <v>1218</v>
      </c>
      <c r="J44" s="122" t="s">
        <v>842</v>
      </c>
      <c r="K44" s="122" t="s">
        <v>842</v>
      </c>
      <c r="L44" s="122" t="s">
        <v>514</v>
      </c>
      <c r="M44" s="122" t="s">
        <v>839</v>
      </c>
      <c r="N44" s="122" t="s">
        <v>839</v>
      </c>
      <c r="O44" s="122" t="s">
        <v>839</v>
      </c>
      <c r="P44" s="122" t="s">
        <v>839</v>
      </c>
      <c r="Q44" s="122" t="s">
        <v>1095</v>
      </c>
      <c r="R44" s="122" t="s">
        <v>1095</v>
      </c>
      <c r="S44" s="122" t="s">
        <v>1095</v>
      </c>
      <c r="T44" s="122" t="s">
        <v>1095</v>
      </c>
      <c r="U44" s="122" t="s">
        <v>839</v>
      </c>
      <c r="V44" s="122" t="s">
        <v>839</v>
      </c>
      <c r="W44" s="122" t="s">
        <v>839</v>
      </c>
      <c r="X44" s="122" t="s">
        <v>526</v>
      </c>
      <c r="Y44" s="122" t="s">
        <v>526</v>
      </c>
      <c r="Z44" s="122" t="s">
        <v>526</v>
      </c>
      <c r="AA44" s="122" t="s">
        <v>1163</v>
      </c>
      <c r="AB44" s="122" t="s">
        <v>840</v>
      </c>
      <c r="AC44" s="122" t="s">
        <v>840</v>
      </c>
      <c r="AD44" s="174" t="s">
        <v>1224</v>
      </c>
      <c r="AE44" s="122" t="s">
        <v>829</v>
      </c>
      <c r="AF44" s="122" t="s">
        <v>1096</v>
      </c>
      <c r="AG44" s="122" t="s">
        <v>1163</v>
      </c>
      <c r="AH44" s="122" t="s">
        <v>839</v>
      </c>
      <c r="AI44" s="122" t="s">
        <v>839</v>
      </c>
      <c r="AJ44" s="123" t="s">
        <v>846</v>
      </c>
      <c r="AK44" s="123" t="s">
        <v>846</v>
      </c>
      <c r="AL44" s="122" t="s">
        <v>844</v>
      </c>
      <c r="AM44" s="122" t="s">
        <v>844</v>
      </c>
      <c r="AN44" s="122" t="s">
        <v>847</v>
      </c>
      <c r="AO44" s="122" t="s">
        <v>848</v>
      </c>
      <c r="AP44" s="122" t="s">
        <v>848</v>
      </c>
      <c r="AQ44" s="122" t="s">
        <v>1225</v>
      </c>
      <c r="AR44" s="122" t="s">
        <v>1225</v>
      </c>
      <c r="AS44" s="122" t="s">
        <v>829</v>
      </c>
      <c r="AT44" s="122" t="s">
        <v>829</v>
      </c>
      <c r="AU44" s="122" t="s">
        <v>829</v>
      </c>
      <c r="AV44" s="122" t="s">
        <v>829</v>
      </c>
      <c r="AW44" s="122" t="s">
        <v>829</v>
      </c>
      <c r="AX44" s="122" t="s">
        <v>829</v>
      </c>
      <c r="AY44" s="122" t="s">
        <v>829</v>
      </c>
      <c r="AZ44" s="122" t="s">
        <v>844</v>
      </c>
      <c r="BA44" s="122" t="s">
        <v>526</v>
      </c>
      <c r="BB44" s="122" t="s">
        <v>842</v>
      </c>
      <c r="BC44" s="122" t="s">
        <v>842</v>
      </c>
      <c r="BD44" s="122" t="s">
        <v>842</v>
      </c>
      <c r="BE44" s="123" t="s">
        <v>818</v>
      </c>
      <c r="BF44" s="122" t="s">
        <v>841</v>
      </c>
      <c r="BG44" s="122" t="s">
        <v>841</v>
      </c>
      <c r="BH44" s="122" t="s">
        <v>514</v>
      </c>
      <c r="BI44" s="122" t="s">
        <v>514</v>
      </c>
      <c r="BJ44" s="122" t="s">
        <v>1218</v>
      </c>
      <c r="BK44" s="122" t="s">
        <v>1226</v>
      </c>
      <c r="BL44" s="122" t="s">
        <v>838</v>
      </c>
      <c r="BM44" s="122" t="s">
        <v>526</v>
      </c>
      <c r="BN44" s="122" t="s">
        <v>523</v>
      </c>
      <c r="BO44" s="122" t="s">
        <v>526</v>
      </c>
      <c r="BP44" s="122" t="s">
        <v>526</v>
      </c>
      <c r="BQ44" s="122" t="s">
        <v>820</v>
      </c>
      <c r="BR44" s="122" t="s">
        <v>829</v>
      </c>
      <c r="BS44" s="122" t="s">
        <v>829</v>
      </c>
      <c r="BT44" s="122" t="s">
        <v>829</v>
      </c>
      <c r="BU44" s="122" t="s">
        <v>829</v>
      </c>
      <c r="BV44" s="122" t="s">
        <v>829</v>
      </c>
      <c r="BW44" s="122" t="s">
        <v>829</v>
      </c>
      <c r="BX44" s="122"/>
      <c r="BY44" s="122" t="s">
        <v>845</v>
      </c>
      <c r="BZ44" s="122" t="s">
        <v>526</v>
      </c>
      <c r="CA44" s="122" t="s">
        <v>1163</v>
      </c>
      <c r="CB44" s="122" t="s">
        <v>839</v>
      </c>
    </row>
    <row r="45" spans="1:80" x14ac:dyDescent="0.3">
      <c r="A45" s="100" t="str">
        <f>'Indicator Data'!A46</f>
        <v>Côte d'Ivoire</v>
      </c>
      <c r="B45" s="86" t="str">
        <f>'Indicator Data'!B46</f>
        <v>CIV</v>
      </c>
      <c r="C45" s="122" t="s">
        <v>1217</v>
      </c>
      <c r="D45" s="122" t="s">
        <v>1217</v>
      </c>
      <c r="E45" s="122" t="s">
        <v>1218</v>
      </c>
      <c r="F45" s="122" t="s">
        <v>1218</v>
      </c>
      <c r="G45" s="122" t="s">
        <v>1218</v>
      </c>
      <c r="H45" s="122" t="s">
        <v>1218</v>
      </c>
      <c r="I45" s="122" t="s">
        <v>1218</v>
      </c>
      <c r="J45" s="122" t="s">
        <v>842</v>
      </c>
      <c r="K45" s="122" t="s">
        <v>842</v>
      </c>
      <c r="L45" s="122" t="s">
        <v>514</v>
      </c>
      <c r="M45" s="122" t="s">
        <v>839</v>
      </c>
      <c r="N45" s="122" t="s">
        <v>839</v>
      </c>
      <c r="O45" s="122" t="s">
        <v>839</v>
      </c>
      <c r="P45" s="122" t="s">
        <v>839</v>
      </c>
      <c r="Q45" s="122" t="s">
        <v>1095</v>
      </c>
      <c r="R45" s="122" t="s">
        <v>1095</v>
      </c>
      <c r="S45" s="122" t="s">
        <v>1095</v>
      </c>
      <c r="T45" s="122" t="s">
        <v>1095</v>
      </c>
      <c r="U45" s="122" t="s">
        <v>839</v>
      </c>
      <c r="V45" s="122" t="s">
        <v>839</v>
      </c>
      <c r="W45" s="122" t="s">
        <v>839</v>
      </c>
      <c r="X45" s="122" t="s">
        <v>526</v>
      </c>
      <c r="Y45" s="122" t="s">
        <v>526</v>
      </c>
      <c r="Z45" s="122" t="s">
        <v>526</v>
      </c>
      <c r="AA45" s="122" t="s">
        <v>1163</v>
      </c>
      <c r="AB45" s="122" t="s">
        <v>840</v>
      </c>
      <c r="AC45" s="122" t="s">
        <v>840</v>
      </c>
      <c r="AD45" s="174" t="s">
        <v>1224</v>
      </c>
      <c r="AE45" s="122" t="s">
        <v>829</v>
      </c>
      <c r="AF45" s="122" t="s">
        <v>1096</v>
      </c>
      <c r="AG45" s="122" t="s">
        <v>1163</v>
      </c>
      <c r="AH45" s="122" t="s">
        <v>839</v>
      </c>
      <c r="AI45" s="122" t="s">
        <v>839</v>
      </c>
      <c r="AJ45" s="123" t="s">
        <v>846</v>
      </c>
      <c r="AK45" s="123" t="s">
        <v>846</v>
      </c>
      <c r="AL45" s="122" t="s">
        <v>844</v>
      </c>
      <c r="AM45" s="122" t="s">
        <v>844</v>
      </c>
      <c r="AN45" s="122" t="s">
        <v>847</v>
      </c>
      <c r="AO45" s="122" t="s">
        <v>848</v>
      </c>
      <c r="AP45" s="122" t="s">
        <v>848</v>
      </c>
      <c r="AQ45" s="122" t="s">
        <v>1225</v>
      </c>
      <c r="AR45" s="122" t="s">
        <v>1225</v>
      </c>
      <c r="AS45" s="122" t="s">
        <v>829</v>
      </c>
      <c r="AT45" s="122" t="s">
        <v>829</v>
      </c>
      <c r="AU45" s="122" t="s">
        <v>829</v>
      </c>
      <c r="AV45" s="122" t="s">
        <v>829</v>
      </c>
      <c r="AW45" s="122" t="s">
        <v>829</v>
      </c>
      <c r="AX45" s="122" t="s">
        <v>829</v>
      </c>
      <c r="AY45" s="122" t="s">
        <v>829</v>
      </c>
      <c r="AZ45" s="122" t="s">
        <v>844</v>
      </c>
      <c r="BA45" s="122" t="s">
        <v>526</v>
      </c>
      <c r="BB45" s="122" t="s">
        <v>842</v>
      </c>
      <c r="BC45" s="122" t="s">
        <v>842</v>
      </c>
      <c r="BD45" s="122" t="s">
        <v>842</v>
      </c>
      <c r="BE45" s="123" t="s">
        <v>821</v>
      </c>
      <c r="BF45" s="122" t="s">
        <v>841</v>
      </c>
      <c r="BG45" s="122" t="s">
        <v>841</v>
      </c>
      <c r="BH45" s="122" t="s">
        <v>514</v>
      </c>
      <c r="BI45" s="122" t="s">
        <v>514</v>
      </c>
      <c r="BJ45" s="122" t="s">
        <v>1218</v>
      </c>
      <c r="BK45" s="122" t="s">
        <v>1226</v>
      </c>
      <c r="BL45" s="122" t="s">
        <v>838</v>
      </c>
      <c r="BM45" s="122" t="s">
        <v>526</v>
      </c>
      <c r="BN45" s="122" t="s">
        <v>523</v>
      </c>
      <c r="BO45" s="122" t="s">
        <v>526</v>
      </c>
      <c r="BP45" s="122" t="s">
        <v>526</v>
      </c>
      <c r="BQ45" s="122" t="s">
        <v>820</v>
      </c>
      <c r="BR45" s="122" t="s">
        <v>829</v>
      </c>
      <c r="BS45" s="122" t="s">
        <v>829</v>
      </c>
      <c r="BT45" s="122" t="s">
        <v>829</v>
      </c>
      <c r="BU45" s="122" t="s">
        <v>829</v>
      </c>
      <c r="BV45" s="122" t="s">
        <v>829</v>
      </c>
      <c r="BW45" s="122" t="s">
        <v>829</v>
      </c>
      <c r="BX45" s="122"/>
      <c r="BY45" s="122" t="s">
        <v>845</v>
      </c>
      <c r="BZ45" s="122" t="s">
        <v>526</v>
      </c>
      <c r="CA45" s="122" t="s">
        <v>1163</v>
      </c>
      <c r="CB45" s="122" t="s">
        <v>839</v>
      </c>
    </row>
    <row r="46" spans="1:80" x14ac:dyDescent="0.3">
      <c r="A46" s="100" t="str">
        <f>'Indicator Data'!A47</f>
        <v>Croatia</v>
      </c>
      <c r="B46" s="86" t="str">
        <f>'Indicator Data'!B47</f>
        <v>HRV</v>
      </c>
      <c r="C46" s="122" t="s">
        <v>1217</v>
      </c>
      <c r="D46" s="122" t="s">
        <v>1217</v>
      </c>
      <c r="E46" s="122" t="s">
        <v>1218</v>
      </c>
      <c r="F46" s="122" t="s">
        <v>1218</v>
      </c>
      <c r="G46" s="122" t="s">
        <v>1218</v>
      </c>
      <c r="H46" s="122" t="s">
        <v>1218</v>
      </c>
      <c r="I46" s="122" t="s">
        <v>1218</v>
      </c>
      <c r="J46" s="122" t="s">
        <v>842</v>
      </c>
      <c r="K46" s="122" t="s">
        <v>842</v>
      </c>
      <c r="L46" s="122" t="s">
        <v>514</v>
      </c>
      <c r="M46" s="122" t="s">
        <v>839</v>
      </c>
      <c r="N46" s="122" t="s">
        <v>839</v>
      </c>
      <c r="O46" s="122" t="s">
        <v>839</v>
      </c>
      <c r="P46" s="122" t="s">
        <v>839</v>
      </c>
      <c r="Q46" s="122" t="s">
        <v>1095</v>
      </c>
      <c r="R46" s="122" t="s">
        <v>1095</v>
      </c>
      <c r="S46" s="122" t="s">
        <v>1095</v>
      </c>
      <c r="T46" s="122" t="s">
        <v>1095</v>
      </c>
      <c r="U46" s="122" t="s">
        <v>839</v>
      </c>
      <c r="V46" s="122" t="s">
        <v>839</v>
      </c>
      <c r="W46" s="122" t="s">
        <v>839</v>
      </c>
      <c r="X46" s="122" t="s">
        <v>526</v>
      </c>
      <c r="Y46" s="122" t="s">
        <v>526</v>
      </c>
      <c r="Z46" s="122" t="s">
        <v>526</v>
      </c>
      <c r="AA46" s="122" t="s">
        <v>1163</v>
      </c>
      <c r="AB46" s="122" t="s">
        <v>840</v>
      </c>
      <c r="AC46" s="122" t="s">
        <v>840</v>
      </c>
      <c r="AD46" s="174" t="s">
        <v>1224</v>
      </c>
      <c r="AE46" s="122" t="s">
        <v>829</v>
      </c>
      <c r="AF46" s="122" t="s">
        <v>1096</v>
      </c>
      <c r="AG46" s="122" t="s">
        <v>1163</v>
      </c>
      <c r="AH46" s="122" t="s">
        <v>839</v>
      </c>
      <c r="AI46" s="122" t="s">
        <v>839</v>
      </c>
      <c r="AJ46" s="123" t="s">
        <v>846</v>
      </c>
      <c r="AK46" s="123" t="s">
        <v>846</v>
      </c>
      <c r="AL46" s="122" t="s">
        <v>844</v>
      </c>
      <c r="AM46" s="122" t="s">
        <v>844</v>
      </c>
      <c r="AN46" s="122" t="s">
        <v>847</v>
      </c>
      <c r="AO46" s="122" t="s">
        <v>848</v>
      </c>
      <c r="AP46" s="122" t="s">
        <v>848</v>
      </c>
      <c r="AQ46" s="122" t="s">
        <v>1225</v>
      </c>
      <c r="AR46" s="122" t="s">
        <v>1225</v>
      </c>
      <c r="AS46" s="122" t="s">
        <v>829</v>
      </c>
      <c r="AT46" s="122" t="s">
        <v>829</v>
      </c>
      <c r="AU46" s="122" t="s">
        <v>829</v>
      </c>
      <c r="AV46" s="122" t="s">
        <v>829</v>
      </c>
      <c r="AW46" s="122" t="s">
        <v>829</v>
      </c>
      <c r="AX46" s="122" t="s">
        <v>829</v>
      </c>
      <c r="AY46" s="122" t="s">
        <v>829</v>
      </c>
      <c r="AZ46" s="122" t="s">
        <v>844</v>
      </c>
      <c r="BA46" s="122" t="s">
        <v>526</v>
      </c>
      <c r="BB46" s="122" t="s">
        <v>842</v>
      </c>
      <c r="BC46" s="122" t="s">
        <v>842</v>
      </c>
      <c r="BD46" s="122" t="s">
        <v>842</v>
      </c>
      <c r="BE46" s="123" t="s">
        <v>818</v>
      </c>
      <c r="BF46" s="122" t="s">
        <v>841</v>
      </c>
      <c r="BG46" s="122" t="s">
        <v>841</v>
      </c>
      <c r="BH46" s="122" t="s">
        <v>514</v>
      </c>
      <c r="BI46" s="122" t="s">
        <v>514</v>
      </c>
      <c r="BJ46" s="122" t="s">
        <v>1218</v>
      </c>
      <c r="BK46" s="122" t="s">
        <v>1226</v>
      </c>
      <c r="BL46" s="122" t="s">
        <v>838</v>
      </c>
      <c r="BM46" s="122" t="s">
        <v>526</v>
      </c>
      <c r="BN46" s="122" t="s">
        <v>523</v>
      </c>
      <c r="BO46" s="122" t="s">
        <v>526</v>
      </c>
      <c r="BP46" s="122" t="s">
        <v>526</v>
      </c>
      <c r="BQ46" s="122" t="s">
        <v>820</v>
      </c>
      <c r="BR46" s="122" t="s">
        <v>829</v>
      </c>
      <c r="BS46" s="122" t="s">
        <v>829</v>
      </c>
      <c r="BT46" s="122" t="s">
        <v>829</v>
      </c>
      <c r="BU46" s="122" t="s">
        <v>829</v>
      </c>
      <c r="BV46" s="122" t="s">
        <v>829</v>
      </c>
      <c r="BW46" s="122" t="s">
        <v>829</v>
      </c>
      <c r="BX46" s="122"/>
      <c r="BY46" s="122" t="s">
        <v>845</v>
      </c>
      <c r="BZ46" s="122" t="s">
        <v>526</v>
      </c>
      <c r="CA46" s="122" t="s">
        <v>1163</v>
      </c>
      <c r="CB46" s="122" t="s">
        <v>839</v>
      </c>
    </row>
    <row r="47" spans="1:80" x14ac:dyDescent="0.3">
      <c r="A47" s="100" t="str">
        <f>'Indicator Data'!A48</f>
        <v>Cuba</v>
      </c>
      <c r="B47" s="86" t="str">
        <f>'Indicator Data'!B48</f>
        <v>CUB</v>
      </c>
      <c r="C47" s="122" t="s">
        <v>1217</v>
      </c>
      <c r="D47" s="122" t="s">
        <v>1217</v>
      </c>
      <c r="E47" s="122" t="s">
        <v>1218</v>
      </c>
      <c r="F47" s="122" t="s">
        <v>1218</v>
      </c>
      <c r="G47" s="122" t="s">
        <v>1218</v>
      </c>
      <c r="H47" s="122" t="s">
        <v>1218</v>
      </c>
      <c r="I47" s="122" t="s">
        <v>1218</v>
      </c>
      <c r="J47" s="122" t="s">
        <v>842</v>
      </c>
      <c r="K47" s="122" t="s">
        <v>842</v>
      </c>
      <c r="L47" s="122" t="s">
        <v>514</v>
      </c>
      <c r="M47" s="122" t="s">
        <v>839</v>
      </c>
      <c r="N47" s="122" t="s">
        <v>839</v>
      </c>
      <c r="O47" s="122" t="s">
        <v>839</v>
      </c>
      <c r="P47" s="122" t="s">
        <v>839</v>
      </c>
      <c r="Q47" s="122" t="s">
        <v>1095</v>
      </c>
      <c r="R47" s="122" t="s">
        <v>1095</v>
      </c>
      <c r="S47" s="122" t="s">
        <v>1095</v>
      </c>
      <c r="T47" s="122" t="s">
        <v>1095</v>
      </c>
      <c r="U47" s="122" t="s">
        <v>839</v>
      </c>
      <c r="V47" s="122" t="s">
        <v>839</v>
      </c>
      <c r="W47" s="122" t="s">
        <v>839</v>
      </c>
      <c r="X47" s="122" t="s">
        <v>526</v>
      </c>
      <c r="Y47" s="122" t="s">
        <v>526</v>
      </c>
      <c r="Z47" s="122" t="s">
        <v>526</v>
      </c>
      <c r="AA47" s="122" t="s">
        <v>1163</v>
      </c>
      <c r="AB47" s="122" t="s">
        <v>840</v>
      </c>
      <c r="AC47" s="122" t="s">
        <v>840</v>
      </c>
      <c r="AD47" s="174" t="s">
        <v>1224</v>
      </c>
      <c r="AE47" s="122" t="s">
        <v>829</v>
      </c>
      <c r="AF47" s="122" t="s">
        <v>1096</v>
      </c>
      <c r="AG47" s="122" t="s">
        <v>1163</v>
      </c>
      <c r="AH47" s="122" t="s">
        <v>839</v>
      </c>
      <c r="AI47" s="122" t="s">
        <v>839</v>
      </c>
      <c r="AJ47" s="123" t="s">
        <v>846</v>
      </c>
      <c r="AK47" s="123" t="s">
        <v>846</v>
      </c>
      <c r="AL47" s="122" t="s">
        <v>844</v>
      </c>
      <c r="AM47" s="122" t="s">
        <v>844</v>
      </c>
      <c r="AN47" s="122" t="s">
        <v>847</v>
      </c>
      <c r="AO47" s="122" t="s">
        <v>848</v>
      </c>
      <c r="AP47" s="122" t="s">
        <v>848</v>
      </c>
      <c r="AQ47" s="122" t="s">
        <v>1225</v>
      </c>
      <c r="AR47" s="122" t="s">
        <v>1225</v>
      </c>
      <c r="AS47" s="122" t="s">
        <v>829</v>
      </c>
      <c r="AT47" s="122" t="s">
        <v>829</v>
      </c>
      <c r="AU47" s="122" t="s">
        <v>829</v>
      </c>
      <c r="AV47" s="122" t="s">
        <v>829</v>
      </c>
      <c r="AW47" s="122" t="s">
        <v>829</v>
      </c>
      <c r="AX47" s="122" t="s">
        <v>829</v>
      </c>
      <c r="AY47" s="122" t="s">
        <v>829</v>
      </c>
      <c r="AZ47" s="122" t="s">
        <v>844</v>
      </c>
      <c r="BA47" s="122" t="s">
        <v>526</v>
      </c>
      <c r="BB47" s="122" t="s">
        <v>842</v>
      </c>
      <c r="BC47" s="122" t="s">
        <v>842</v>
      </c>
      <c r="BD47" s="122" t="s">
        <v>842</v>
      </c>
      <c r="BE47" s="123" t="s">
        <v>818</v>
      </c>
      <c r="BF47" s="122" t="s">
        <v>841</v>
      </c>
      <c r="BG47" s="122" t="s">
        <v>841</v>
      </c>
      <c r="BH47" s="122" t="s">
        <v>514</v>
      </c>
      <c r="BI47" s="122" t="s">
        <v>514</v>
      </c>
      <c r="BJ47" s="122" t="s">
        <v>1218</v>
      </c>
      <c r="BK47" s="122" t="s">
        <v>1226</v>
      </c>
      <c r="BL47" s="122" t="s">
        <v>838</v>
      </c>
      <c r="BM47" s="122" t="s">
        <v>526</v>
      </c>
      <c r="BN47" s="122" t="s">
        <v>523</v>
      </c>
      <c r="BO47" s="122" t="s">
        <v>526</v>
      </c>
      <c r="BP47" s="122" t="s">
        <v>526</v>
      </c>
      <c r="BQ47" s="122" t="s">
        <v>820</v>
      </c>
      <c r="BR47" s="122" t="s">
        <v>829</v>
      </c>
      <c r="BS47" s="122" t="s">
        <v>829</v>
      </c>
      <c r="BT47" s="122" t="s">
        <v>829</v>
      </c>
      <c r="BU47" s="122" t="s">
        <v>829</v>
      </c>
      <c r="BV47" s="122" t="s">
        <v>829</v>
      </c>
      <c r="BW47" s="122" t="s">
        <v>829</v>
      </c>
      <c r="BX47" s="122"/>
      <c r="BY47" s="122" t="s">
        <v>845</v>
      </c>
      <c r="BZ47" s="122" t="s">
        <v>526</v>
      </c>
      <c r="CA47" s="122" t="s">
        <v>1163</v>
      </c>
      <c r="CB47" s="122" t="s">
        <v>839</v>
      </c>
    </row>
    <row r="48" spans="1:80" x14ac:dyDescent="0.3">
      <c r="A48" s="100" t="str">
        <f>'Indicator Data'!A49</f>
        <v>Cyprus</v>
      </c>
      <c r="B48" s="86" t="str">
        <f>'Indicator Data'!B49</f>
        <v>CYP</v>
      </c>
      <c r="C48" s="122" t="s">
        <v>1217</v>
      </c>
      <c r="D48" s="122" t="s">
        <v>1217</v>
      </c>
      <c r="E48" s="122" t="s">
        <v>1218</v>
      </c>
      <c r="F48" s="122" t="s">
        <v>1218</v>
      </c>
      <c r="G48" s="122" t="s">
        <v>1218</v>
      </c>
      <c r="H48" s="122" t="s">
        <v>1218</v>
      </c>
      <c r="I48" s="122" t="s">
        <v>1218</v>
      </c>
      <c r="J48" s="122" t="s">
        <v>842</v>
      </c>
      <c r="K48" s="122" t="s">
        <v>842</v>
      </c>
      <c r="L48" s="122" t="s">
        <v>514</v>
      </c>
      <c r="M48" s="122" t="s">
        <v>839</v>
      </c>
      <c r="N48" s="122" t="s">
        <v>839</v>
      </c>
      <c r="O48" s="122" t="s">
        <v>839</v>
      </c>
      <c r="P48" s="122" t="s">
        <v>839</v>
      </c>
      <c r="Q48" s="122" t="s">
        <v>1095</v>
      </c>
      <c r="R48" s="122" t="s">
        <v>1095</v>
      </c>
      <c r="S48" s="122" t="s">
        <v>1095</v>
      </c>
      <c r="T48" s="122" t="s">
        <v>1095</v>
      </c>
      <c r="U48" s="122" t="s">
        <v>839</v>
      </c>
      <c r="V48" s="122" t="s">
        <v>839</v>
      </c>
      <c r="W48" s="122" t="s">
        <v>839</v>
      </c>
      <c r="X48" s="122" t="s">
        <v>526</v>
      </c>
      <c r="Y48" s="122" t="s">
        <v>526</v>
      </c>
      <c r="Z48" s="122" t="s">
        <v>526</v>
      </c>
      <c r="AA48" s="122" t="s">
        <v>1163</v>
      </c>
      <c r="AB48" s="122" t="s">
        <v>840</v>
      </c>
      <c r="AC48" s="122" t="s">
        <v>840</v>
      </c>
      <c r="AD48" s="174" t="s">
        <v>1224</v>
      </c>
      <c r="AE48" s="122" t="s">
        <v>829</v>
      </c>
      <c r="AF48" s="122" t="s">
        <v>1096</v>
      </c>
      <c r="AG48" s="122" t="s">
        <v>1163</v>
      </c>
      <c r="AH48" s="122" t="s">
        <v>839</v>
      </c>
      <c r="AI48" s="122" t="s">
        <v>839</v>
      </c>
      <c r="AJ48" s="123" t="s">
        <v>846</v>
      </c>
      <c r="AK48" s="123" t="s">
        <v>846</v>
      </c>
      <c r="AL48" s="122" t="s">
        <v>844</v>
      </c>
      <c r="AM48" s="122" t="s">
        <v>844</v>
      </c>
      <c r="AN48" s="122" t="s">
        <v>847</v>
      </c>
      <c r="AO48" s="122" t="s">
        <v>848</v>
      </c>
      <c r="AP48" s="122" t="s">
        <v>848</v>
      </c>
      <c r="AQ48" s="122" t="s">
        <v>1225</v>
      </c>
      <c r="AR48" s="122" t="s">
        <v>1225</v>
      </c>
      <c r="AS48" s="122" t="s">
        <v>829</v>
      </c>
      <c r="AT48" s="122" t="s">
        <v>829</v>
      </c>
      <c r="AU48" s="122" t="s">
        <v>829</v>
      </c>
      <c r="AV48" s="122" t="s">
        <v>829</v>
      </c>
      <c r="AW48" s="122" t="s">
        <v>829</v>
      </c>
      <c r="AX48" s="122" t="s">
        <v>829</v>
      </c>
      <c r="AY48" s="122" t="s">
        <v>829</v>
      </c>
      <c r="AZ48" s="122" t="s">
        <v>844</v>
      </c>
      <c r="BA48" s="122" t="s">
        <v>526</v>
      </c>
      <c r="BB48" s="122" t="s">
        <v>842</v>
      </c>
      <c r="BC48" s="122" t="s">
        <v>842</v>
      </c>
      <c r="BD48" s="122" t="s">
        <v>842</v>
      </c>
      <c r="BE48" s="123" t="s">
        <v>821</v>
      </c>
      <c r="BF48" s="122" t="s">
        <v>841</v>
      </c>
      <c r="BG48" s="122" t="s">
        <v>841</v>
      </c>
      <c r="BH48" s="122" t="s">
        <v>514</v>
      </c>
      <c r="BI48" s="122" t="s">
        <v>514</v>
      </c>
      <c r="BJ48" s="122" t="s">
        <v>1218</v>
      </c>
      <c r="BK48" s="122" t="s">
        <v>1226</v>
      </c>
      <c r="BL48" s="122" t="s">
        <v>838</v>
      </c>
      <c r="BM48" s="122" t="s">
        <v>526</v>
      </c>
      <c r="BN48" s="122" t="s">
        <v>523</v>
      </c>
      <c r="BO48" s="122" t="s">
        <v>526</v>
      </c>
      <c r="BP48" s="122" t="s">
        <v>526</v>
      </c>
      <c r="BQ48" s="122" t="s">
        <v>820</v>
      </c>
      <c r="BR48" s="122" t="s">
        <v>829</v>
      </c>
      <c r="BS48" s="122" t="s">
        <v>829</v>
      </c>
      <c r="BT48" s="122" t="s">
        <v>829</v>
      </c>
      <c r="BU48" s="122" t="s">
        <v>829</v>
      </c>
      <c r="BV48" s="122" t="s">
        <v>829</v>
      </c>
      <c r="BW48" s="122" t="s">
        <v>829</v>
      </c>
      <c r="BX48" s="122"/>
      <c r="BY48" s="122" t="s">
        <v>845</v>
      </c>
      <c r="BZ48" s="122" t="s">
        <v>526</v>
      </c>
      <c r="CA48" s="122" t="s">
        <v>1163</v>
      </c>
      <c r="CB48" s="122" t="s">
        <v>839</v>
      </c>
    </row>
    <row r="49" spans="1:80" x14ac:dyDescent="0.3">
      <c r="A49" s="100" t="str">
        <f>'Indicator Data'!A50</f>
        <v>Czech Republic</v>
      </c>
      <c r="B49" s="86" t="str">
        <f>'Indicator Data'!B50</f>
        <v>CZE</v>
      </c>
      <c r="C49" s="122" t="s">
        <v>1217</v>
      </c>
      <c r="D49" s="122" t="s">
        <v>1217</v>
      </c>
      <c r="E49" s="122" t="s">
        <v>1218</v>
      </c>
      <c r="F49" s="122" t="s">
        <v>1218</v>
      </c>
      <c r="G49" s="122" t="s">
        <v>1218</v>
      </c>
      <c r="H49" s="122" t="s">
        <v>1218</v>
      </c>
      <c r="I49" s="122" t="s">
        <v>1218</v>
      </c>
      <c r="J49" s="122" t="s">
        <v>842</v>
      </c>
      <c r="K49" s="122" t="s">
        <v>842</v>
      </c>
      <c r="L49" s="122" t="s">
        <v>514</v>
      </c>
      <c r="M49" s="122" t="s">
        <v>839</v>
      </c>
      <c r="N49" s="122" t="s">
        <v>839</v>
      </c>
      <c r="O49" s="122" t="s">
        <v>839</v>
      </c>
      <c r="P49" s="122" t="s">
        <v>839</v>
      </c>
      <c r="Q49" s="122" t="s">
        <v>1095</v>
      </c>
      <c r="R49" s="122" t="s">
        <v>1095</v>
      </c>
      <c r="S49" s="122" t="s">
        <v>1095</v>
      </c>
      <c r="T49" s="122" t="s">
        <v>1095</v>
      </c>
      <c r="U49" s="122" t="s">
        <v>839</v>
      </c>
      <c r="V49" s="122" t="s">
        <v>839</v>
      </c>
      <c r="W49" s="122" t="s">
        <v>839</v>
      </c>
      <c r="X49" s="122" t="s">
        <v>526</v>
      </c>
      <c r="Y49" s="122" t="s">
        <v>526</v>
      </c>
      <c r="Z49" s="122" t="s">
        <v>526</v>
      </c>
      <c r="AA49" s="122" t="s">
        <v>1163</v>
      </c>
      <c r="AB49" s="122" t="s">
        <v>840</v>
      </c>
      <c r="AC49" s="122" t="s">
        <v>840</v>
      </c>
      <c r="AD49" s="174" t="s">
        <v>1224</v>
      </c>
      <c r="AE49" s="122" t="s">
        <v>829</v>
      </c>
      <c r="AF49" s="122" t="s">
        <v>1096</v>
      </c>
      <c r="AG49" s="122" t="s">
        <v>1163</v>
      </c>
      <c r="AH49" s="122" t="s">
        <v>839</v>
      </c>
      <c r="AI49" s="122" t="s">
        <v>839</v>
      </c>
      <c r="AJ49" s="123" t="s">
        <v>846</v>
      </c>
      <c r="AK49" s="123" t="s">
        <v>846</v>
      </c>
      <c r="AL49" s="122" t="s">
        <v>844</v>
      </c>
      <c r="AM49" s="122" t="s">
        <v>844</v>
      </c>
      <c r="AN49" s="122" t="s">
        <v>847</v>
      </c>
      <c r="AO49" s="122" t="s">
        <v>848</v>
      </c>
      <c r="AP49" s="122" t="s">
        <v>848</v>
      </c>
      <c r="AQ49" s="122" t="s">
        <v>1225</v>
      </c>
      <c r="AR49" s="122" t="s">
        <v>1225</v>
      </c>
      <c r="AS49" s="122" t="s">
        <v>829</v>
      </c>
      <c r="AT49" s="122" t="s">
        <v>829</v>
      </c>
      <c r="AU49" s="122" t="s">
        <v>829</v>
      </c>
      <c r="AV49" s="122" t="s">
        <v>829</v>
      </c>
      <c r="AW49" s="122" t="s">
        <v>829</v>
      </c>
      <c r="AX49" s="122" t="s">
        <v>829</v>
      </c>
      <c r="AY49" s="122" t="s">
        <v>829</v>
      </c>
      <c r="AZ49" s="122" t="s">
        <v>844</v>
      </c>
      <c r="BA49" s="122" t="s">
        <v>526</v>
      </c>
      <c r="BB49" s="122" t="s">
        <v>842</v>
      </c>
      <c r="BC49" s="122" t="s">
        <v>842</v>
      </c>
      <c r="BD49" s="122" t="s">
        <v>842</v>
      </c>
      <c r="BE49" s="123" t="s">
        <v>818</v>
      </c>
      <c r="BF49" s="122" t="s">
        <v>841</v>
      </c>
      <c r="BG49" s="122" t="s">
        <v>841</v>
      </c>
      <c r="BH49" s="122" t="s">
        <v>514</v>
      </c>
      <c r="BI49" s="122" t="s">
        <v>514</v>
      </c>
      <c r="BJ49" s="122" t="s">
        <v>1218</v>
      </c>
      <c r="BK49" s="122" t="s">
        <v>1226</v>
      </c>
      <c r="BL49" s="122" t="s">
        <v>838</v>
      </c>
      <c r="BM49" s="122" t="s">
        <v>526</v>
      </c>
      <c r="BN49" s="122" t="s">
        <v>523</v>
      </c>
      <c r="BO49" s="122" t="s">
        <v>526</v>
      </c>
      <c r="BP49" s="122" t="s">
        <v>526</v>
      </c>
      <c r="BQ49" s="122" t="s">
        <v>820</v>
      </c>
      <c r="BR49" s="122" t="s">
        <v>829</v>
      </c>
      <c r="BS49" s="122" t="s">
        <v>829</v>
      </c>
      <c r="BT49" s="122" t="s">
        <v>829</v>
      </c>
      <c r="BU49" s="122" t="s">
        <v>829</v>
      </c>
      <c r="BV49" s="122" t="s">
        <v>829</v>
      </c>
      <c r="BW49" s="122" t="s">
        <v>829</v>
      </c>
      <c r="BX49" s="122"/>
      <c r="BY49" s="122" t="s">
        <v>845</v>
      </c>
      <c r="BZ49" s="122" t="s">
        <v>526</v>
      </c>
      <c r="CA49" s="122" t="s">
        <v>1163</v>
      </c>
      <c r="CB49" s="122" t="s">
        <v>839</v>
      </c>
    </row>
    <row r="50" spans="1:80" x14ac:dyDescent="0.3">
      <c r="A50" s="100" t="str">
        <f>'Indicator Data'!A51</f>
        <v>Denmark</v>
      </c>
      <c r="B50" s="86" t="str">
        <f>'Indicator Data'!B51</f>
        <v>DNK</v>
      </c>
      <c r="C50" s="122" t="s">
        <v>1217</v>
      </c>
      <c r="D50" s="122" t="s">
        <v>1217</v>
      </c>
      <c r="E50" s="122" t="s">
        <v>1218</v>
      </c>
      <c r="F50" s="122" t="s">
        <v>1218</v>
      </c>
      <c r="G50" s="122" t="s">
        <v>1218</v>
      </c>
      <c r="H50" s="122" t="s">
        <v>1218</v>
      </c>
      <c r="I50" s="122" t="s">
        <v>1218</v>
      </c>
      <c r="J50" s="122" t="s">
        <v>842</v>
      </c>
      <c r="K50" s="122" t="s">
        <v>842</v>
      </c>
      <c r="L50" s="122" t="s">
        <v>514</v>
      </c>
      <c r="M50" s="122" t="s">
        <v>839</v>
      </c>
      <c r="N50" s="122" t="s">
        <v>839</v>
      </c>
      <c r="O50" s="122" t="s">
        <v>839</v>
      </c>
      <c r="P50" s="122" t="s">
        <v>839</v>
      </c>
      <c r="Q50" s="122" t="s">
        <v>1095</v>
      </c>
      <c r="R50" s="122" t="s">
        <v>1095</v>
      </c>
      <c r="S50" s="122" t="s">
        <v>1095</v>
      </c>
      <c r="T50" s="122" t="s">
        <v>1095</v>
      </c>
      <c r="U50" s="122" t="s">
        <v>839</v>
      </c>
      <c r="V50" s="122" t="s">
        <v>839</v>
      </c>
      <c r="W50" s="122" t="s">
        <v>839</v>
      </c>
      <c r="X50" s="122" t="s">
        <v>526</v>
      </c>
      <c r="Y50" s="122" t="s">
        <v>526</v>
      </c>
      <c r="Z50" s="122" t="s">
        <v>526</v>
      </c>
      <c r="AA50" s="122" t="s">
        <v>1163</v>
      </c>
      <c r="AB50" s="122" t="s">
        <v>840</v>
      </c>
      <c r="AC50" s="122" t="s">
        <v>840</v>
      </c>
      <c r="AD50" s="174" t="s">
        <v>1224</v>
      </c>
      <c r="AE50" s="122" t="s">
        <v>829</v>
      </c>
      <c r="AF50" s="122" t="s">
        <v>1096</v>
      </c>
      <c r="AG50" s="122" t="s">
        <v>1163</v>
      </c>
      <c r="AH50" s="122" t="s">
        <v>839</v>
      </c>
      <c r="AI50" s="122" t="s">
        <v>839</v>
      </c>
      <c r="AJ50" s="123" t="s">
        <v>846</v>
      </c>
      <c r="AK50" s="123" t="s">
        <v>846</v>
      </c>
      <c r="AL50" s="122" t="s">
        <v>844</v>
      </c>
      <c r="AM50" s="122" t="s">
        <v>844</v>
      </c>
      <c r="AN50" s="122" t="s">
        <v>847</v>
      </c>
      <c r="AO50" s="122" t="s">
        <v>848</v>
      </c>
      <c r="AP50" s="122" t="s">
        <v>848</v>
      </c>
      <c r="AQ50" s="122" t="s">
        <v>1225</v>
      </c>
      <c r="AR50" s="122" t="s">
        <v>1225</v>
      </c>
      <c r="AS50" s="122" t="s">
        <v>829</v>
      </c>
      <c r="AT50" s="122" t="s">
        <v>829</v>
      </c>
      <c r="AU50" s="122" t="s">
        <v>829</v>
      </c>
      <c r="AV50" s="122" t="s">
        <v>829</v>
      </c>
      <c r="AW50" s="122" t="s">
        <v>829</v>
      </c>
      <c r="AX50" s="122" t="s">
        <v>829</v>
      </c>
      <c r="AY50" s="122" t="s">
        <v>829</v>
      </c>
      <c r="AZ50" s="122" t="s">
        <v>844</v>
      </c>
      <c r="BA50" s="122" t="s">
        <v>526</v>
      </c>
      <c r="BB50" s="122" t="s">
        <v>842</v>
      </c>
      <c r="BC50" s="122" t="s">
        <v>842</v>
      </c>
      <c r="BD50" s="122" t="s">
        <v>842</v>
      </c>
      <c r="BE50" s="123" t="s">
        <v>818</v>
      </c>
      <c r="BF50" s="122" t="s">
        <v>841</v>
      </c>
      <c r="BG50" s="122" t="s">
        <v>841</v>
      </c>
      <c r="BH50" s="122" t="s">
        <v>514</v>
      </c>
      <c r="BI50" s="122" t="s">
        <v>514</v>
      </c>
      <c r="BJ50" s="122" t="s">
        <v>1218</v>
      </c>
      <c r="BK50" s="122" t="s">
        <v>1226</v>
      </c>
      <c r="BL50" s="122" t="s">
        <v>838</v>
      </c>
      <c r="BM50" s="122" t="s">
        <v>526</v>
      </c>
      <c r="BN50" s="122" t="s">
        <v>523</v>
      </c>
      <c r="BO50" s="122" t="s">
        <v>526</v>
      </c>
      <c r="BP50" s="122" t="s">
        <v>526</v>
      </c>
      <c r="BQ50" s="122" t="s">
        <v>820</v>
      </c>
      <c r="BR50" s="122" t="s">
        <v>829</v>
      </c>
      <c r="BS50" s="122" t="s">
        <v>829</v>
      </c>
      <c r="BT50" s="122" t="s">
        <v>829</v>
      </c>
      <c r="BU50" s="122" t="s">
        <v>829</v>
      </c>
      <c r="BV50" s="122" t="s">
        <v>829</v>
      </c>
      <c r="BW50" s="122" t="s">
        <v>829</v>
      </c>
      <c r="BX50" s="122"/>
      <c r="BY50" s="122" t="s">
        <v>845</v>
      </c>
      <c r="BZ50" s="122" t="s">
        <v>526</v>
      </c>
      <c r="CA50" s="122" t="s">
        <v>1163</v>
      </c>
      <c r="CB50" s="122" t="s">
        <v>839</v>
      </c>
    </row>
    <row r="51" spans="1:80" x14ac:dyDescent="0.3">
      <c r="A51" s="100" t="str">
        <f>'Indicator Data'!A52</f>
        <v>Djibouti</v>
      </c>
      <c r="B51" s="86" t="str">
        <f>'Indicator Data'!B52</f>
        <v>DJI</v>
      </c>
      <c r="C51" s="122" t="s">
        <v>1217</v>
      </c>
      <c r="D51" s="122" t="s">
        <v>1217</v>
      </c>
      <c r="E51" s="122" t="s">
        <v>1218</v>
      </c>
      <c r="F51" s="122" t="s">
        <v>1218</v>
      </c>
      <c r="G51" s="122" t="s">
        <v>1218</v>
      </c>
      <c r="H51" s="122" t="s">
        <v>1218</v>
      </c>
      <c r="I51" s="122" t="s">
        <v>1218</v>
      </c>
      <c r="J51" s="122" t="s">
        <v>842</v>
      </c>
      <c r="K51" s="122" t="s">
        <v>842</v>
      </c>
      <c r="L51" s="122" t="s">
        <v>514</v>
      </c>
      <c r="M51" s="122" t="s">
        <v>839</v>
      </c>
      <c r="N51" s="122" t="s">
        <v>839</v>
      </c>
      <c r="O51" s="122" t="s">
        <v>839</v>
      </c>
      <c r="P51" s="122" t="s">
        <v>839</v>
      </c>
      <c r="Q51" s="122" t="s">
        <v>1095</v>
      </c>
      <c r="R51" s="122" t="s">
        <v>1095</v>
      </c>
      <c r="S51" s="122" t="s">
        <v>1095</v>
      </c>
      <c r="T51" s="122" t="s">
        <v>1095</v>
      </c>
      <c r="U51" s="122" t="s">
        <v>839</v>
      </c>
      <c r="V51" s="122" t="s">
        <v>839</v>
      </c>
      <c r="W51" s="122" t="s">
        <v>839</v>
      </c>
      <c r="X51" s="122" t="s">
        <v>526</v>
      </c>
      <c r="Y51" s="122" t="s">
        <v>526</v>
      </c>
      <c r="Z51" s="122" t="s">
        <v>526</v>
      </c>
      <c r="AA51" s="122" t="s">
        <v>1163</v>
      </c>
      <c r="AB51" s="122" t="s">
        <v>840</v>
      </c>
      <c r="AC51" s="122" t="s">
        <v>840</v>
      </c>
      <c r="AD51" s="174" t="s">
        <v>1224</v>
      </c>
      <c r="AE51" s="122" t="s">
        <v>829</v>
      </c>
      <c r="AF51" s="122" t="s">
        <v>1096</v>
      </c>
      <c r="AG51" s="122" t="s">
        <v>1163</v>
      </c>
      <c r="AH51" s="122" t="s">
        <v>839</v>
      </c>
      <c r="AI51" s="122" t="s">
        <v>839</v>
      </c>
      <c r="AJ51" s="123" t="s">
        <v>846</v>
      </c>
      <c r="AK51" s="123" t="s">
        <v>846</v>
      </c>
      <c r="AL51" s="122" t="s">
        <v>844</v>
      </c>
      <c r="AM51" s="122" t="s">
        <v>844</v>
      </c>
      <c r="AN51" s="122" t="s">
        <v>847</v>
      </c>
      <c r="AO51" s="122" t="s">
        <v>848</v>
      </c>
      <c r="AP51" s="122" t="s">
        <v>848</v>
      </c>
      <c r="AQ51" s="122" t="s">
        <v>1225</v>
      </c>
      <c r="AR51" s="122" t="s">
        <v>1225</v>
      </c>
      <c r="AS51" s="122" t="s">
        <v>829</v>
      </c>
      <c r="AT51" s="122" t="s">
        <v>829</v>
      </c>
      <c r="AU51" s="122" t="s">
        <v>829</v>
      </c>
      <c r="AV51" s="122" t="s">
        <v>829</v>
      </c>
      <c r="AW51" s="122" t="s">
        <v>829</v>
      </c>
      <c r="AX51" s="122" t="s">
        <v>829</v>
      </c>
      <c r="AY51" s="122" t="s">
        <v>829</v>
      </c>
      <c r="AZ51" s="122" t="s">
        <v>844</v>
      </c>
      <c r="BA51" s="122" t="s">
        <v>526</v>
      </c>
      <c r="BB51" s="122" t="s">
        <v>842</v>
      </c>
      <c r="BC51" s="122" t="s">
        <v>842</v>
      </c>
      <c r="BD51" s="122" t="s">
        <v>842</v>
      </c>
      <c r="BE51" s="123" t="s">
        <v>818</v>
      </c>
      <c r="BF51" s="122" t="s">
        <v>841</v>
      </c>
      <c r="BG51" s="122" t="s">
        <v>841</v>
      </c>
      <c r="BH51" s="122" t="s">
        <v>514</v>
      </c>
      <c r="BI51" s="122" t="s">
        <v>514</v>
      </c>
      <c r="BJ51" s="122" t="s">
        <v>1218</v>
      </c>
      <c r="BK51" s="122" t="s">
        <v>1226</v>
      </c>
      <c r="BL51" s="122" t="s">
        <v>838</v>
      </c>
      <c r="BM51" s="122" t="s">
        <v>526</v>
      </c>
      <c r="BN51" s="122" t="s">
        <v>523</v>
      </c>
      <c r="BO51" s="122" t="s">
        <v>526</v>
      </c>
      <c r="BP51" s="122" t="s">
        <v>526</v>
      </c>
      <c r="BQ51" s="122" t="s">
        <v>820</v>
      </c>
      <c r="BR51" s="122" t="s">
        <v>829</v>
      </c>
      <c r="BS51" s="122" t="s">
        <v>829</v>
      </c>
      <c r="BT51" s="122" t="s">
        <v>829</v>
      </c>
      <c r="BU51" s="122" t="s">
        <v>829</v>
      </c>
      <c r="BV51" s="122" t="s">
        <v>829</v>
      </c>
      <c r="BW51" s="122" t="s">
        <v>829</v>
      </c>
      <c r="BX51" s="122"/>
      <c r="BY51" s="122" t="s">
        <v>845</v>
      </c>
      <c r="BZ51" s="122" t="s">
        <v>526</v>
      </c>
      <c r="CA51" s="122" t="s">
        <v>1163</v>
      </c>
      <c r="CB51" s="122" t="s">
        <v>839</v>
      </c>
    </row>
    <row r="52" spans="1:80" x14ac:dyDescent="0.3">
      <c r="A52" s="100" t="str">
        <f>'Indicator Data'!A53</f>
        <v>Dominica</v>
      </c>
      <c r="B52" s="86" t="str">
        <f>'Indicator Data'!B53</f>
        <v>DMA</v>
      </c>
      <c r="C52" s="122" t="s">
        <v>1217</v>
      </c>
      <c r="D52" s="122" t="s">
        <v>1217</v>
      </c>
      <c r="E52" s="122" t="s">
        <v>1218</v>
      </c>
      <c r="F52" s="122" t="s">
        <v>1218</v>
      </c>
      <c r="G52" s="122" t="s">
        <v>1218</v>
      </c>
      <c r="H52" s="122" t="s">
        <v>1218</v>
      </c>
      <c r="I52" s="122" t="s">
        <v>1218</v>
      </c>
      <c r="J52" s="122" t="s">
        <v>842</v>
      </c>
      <c r="K52" s="122" t="s">
        <v>842</v>
      </c>
      <c r="L52" s="122" t="s">
        <v>514</v>
      </c>
      <c r="M52" s="122" t="s">
        <v>839</v>
      </c>
      <c r="N52" s="122" t="s">
        <v>839</v>
      </c>
      <c r="O52" s="122" t="s">
        <v>839</v>
      </c>
      <c r="P52" s="122" t="s">
        <v>839</v>
      </c>
      <c r="Q52" s="122" t="s">
        <v>1095</v>
      </c>
      <c r="R52" s="122" t="s">
        <v>1095</v>
      </c>
      <c r="S52" s="122" t="s">
        <v>1095</v>
      </c>
      <c r="T52" s="122" t="s">
        <v>1095</v>
      </c>
      <c r="U52" s="122" t="s">
        <v>839</v>
      </c>
      <c r="V52" s="122" t="s">
        <v>839</v>
      </c>
      <c r="W52" s="122" t="s">
        <v>839</v>
      </c>
      <c r="X52" s="122" t="s">
        <v>526</v>
      </c>
      <c r="Y52" s="122" t="s">
        <v>526</v>
      </c>
      <c r="Z52" s="122" t="s">
        <v>526</v>
      </c>
      <c r="AA52" s="122" t="s">
        <v>1163</v>
      </c>
      <c r="AB52" s="122" t="s">
        <v>840</v>
      </c>
      <c r="AC52" s="122" t="s">
        <v>840</v>
      </c>
      <c r="AD52" s="174" t="s">
        <v>1224</v>
      </c>
      <c r="AE52" s="122" t="s">
        <v>829</v>
      </c>
      <c r="AF52" s="122" t="s">
        <v>1096</v>
      </c>
      <c r="AG52" s="122" t="s">
        <v>1163</v>
      </c>
      <c r="AH52" s="122" t="s">
        <v>839</v>
      </c>
      <c r="AI52" s="122" t="s">
        <v>839</v>
      </c>
      <c r="AJ52" s="123" t="s">
        <v>846</v>
      </c>
      <c r="AK52" s="123" t="s">
        <v>846</v>
      </c>
      <c r="AL52" s="122" t="s">
        <v>844</v>
      </c>
      <c r="AM52" s="122" t="s">
        <v>844</v>
      </c>
      <c r="AN52" s="122" t="s">
        <v>847</v>
      </c>
      <c r="AO52" s="122" t="s">
        <v>848</v>
      </c>
      <c r="AP52" s="122" t="s">
        <v>848</v>
      </c>
      <c r="AQ52" s="122" t="s">
        <v>1225</v>
      </c>
      <c r="AR52" s="122" t="s">
        <v>1225</v>
      </c>
      <c r="AS52" s="122" t="s">
        <v>829</v>
      </c>
      <c r="AT52" s="122" t="s">
        <v>829</v>
      </c>
      <c r="AU52" s="122" t="s">
        <v>829</v>
      </c>
      <c r="AV52" s="122" t="s">
        <v>829</v>
      </c>
      <c r="AW52" s="122" t="s">
        <v>829</v>
      </c>
      <c r="AX52" s="122" t="s">
        <v>829</v>
      </c>
      <c r="AY52" s="122" t="s">
        <v>829</v>
      </c>
      <c r="AZ52" s="122" t="s">
        <v>844</v>
      </c>
      <c r="BA52" s="122" t="s">
        <v>526</v>
      </c>
      <c r="BB52" s="122" t="s">
        <v>842</v>
      </c>
      <c r="BC52" s="122" t="s">
        <v>842</v>
      </c>
      <c r="BD52" s="122" t="s">
        <v>842</v>
      </c>
      <c r="BE52" s="123" t="s">
        <v>818</v>
      </c>
      <c r="BF52" s="122" t="s">
        <v>841</v>
      </c>
      <c r="BG52" s="122" t="s">
        <v>841</v>
      </c>
      <c r="BH52" s="122" t="s">
        <v>514</v>
      </c>
      <c r="BI52" s="122" t="s">
        <v>514</v>
      </c>
      <c r="BJ52" s="122" t="s">
        <v>1218</v>
      </c>
      <c r="BK52" s="122" t="s">
        <v>1226</v>
      </c>
      <c r="BL52" s="122" t="s">
        <v>838</v>
      </c>
      <c r="BM52" s="122" t="s">
        <v>526</v>
      </c>
      <c r="BN52" s="122" t="s">
        <v>523</v>
      </c>
      <c r="BO52" s="122" t="s">
        <v>526</v>
      </c>
      <c r="BP52" s="122" t="s">
        <v>526</v>
      </c>
      <c r="BQ52" s="122" t="s">
        <v>820</v>
      </c>
      <c r="BR52" s="122" t="s">
        <v>829</v>
      </c>
      <c r="BS52" s="122" t="s">
        <v>829</v>
      </c>
      <c r="BT52" s="122" t="s">
        <v>829</v>
      </c>
      <c r="BU52" s="122" t="s">
        <v>829</v>
      </c>
      <c r="BV52" s="122" t="s">
        <v>829</v>
      </c>
      <c r="BW52" s="122" t="s">
        <v>829</v>
      </c>
      <c r="BX52" s="122"/>
      <c r="BY52" s="122" t="s">
        <v>845</v>
      </c>
      <c r="BZ52" s="122" t="s">
        <v>526</v>
      </c>
      <c r="CA52" s="122" t="s">
        <v>1163</v>
      </c>
      <c r="CB52" s="122" t="s">
        <v>839</v>
      </c>
    </row>
    <row r="53" spans="1:80" x14ac:dyDescent="0.3">
      <c r="A53" s="100" t="str">
        <f>'Indicator Data'!A54</f>
        <v>Dominican Republic</v>
      </c>
      <c r="B53" s="86" t="str">
        <f>'Indicator Data'!B54</f>
        <v>DOM</v>
      </c>
      <c r="C53" s="122" t="s">
        <v>1217</v>
      </c>
      <c r="D53" s="122" t="s">
        <v>1217</v>
      </c>
      <c r="E53" s="122" t="s">
        <v>1218</v>
      </c>
      <c r="F53" s="122" t="s">
        <v>1218</v>
      </c>
      <c r="G53" s="122" t="s">
        <v>1218</v>
      </c>
      <c r="H53" s="122" t="s">
        <v>1218</v>
      </c>
      <c r="I53" s="122" t="s">
        <v>1218</v>
      </c>
      <c r="J53" s="122" t="s">
        <v>842</v>
      </c>
      <c r="K53" s="122" t="s">
        <v>842</v>
      </c>
      <c r="L53" s="122" t="s">
        <v>514</v>
      </c>
      <c r="M53" s="122" t="s">
        <v>839</v>
      </c>
      <c r="N53" s="122" t="s">
        <v>839</v>
      </c>
      <c r="O53" s="122" t="s">
        <v>839</v>
      </c>
      <c r="P53" s="122" t="s">
        <v>839</v>
      </c>
      <c r="Q53" s="122" t="s">
        <v>1095</v>
      </c>
      <c r="R53" s="122" t="s">
        <v>1095</v>
      </c>
      <c r="S53" s="122" t="s">
        <v>1095</v>
      </c>
      <c r="T53" s="122" t="s">
        <v>1095</v>
      </c>
      <c r="U53" s="122" t="s">
        <v>839</v>
      </c>
      <c r="V53" s="122" t="s">
        <v>839</v>
      </c>
      <c r="W53" s="122" t="s">
        <v>839</v>
      </c>
      <c r="X53" s="122" t="s">
        <v>526</v>
      </c>
      <c r="Y53" s="122" t="s">
        <v>526</v>
      </c>
      <c r="Z53" s="122" t="s">
        <v>526</v>
      </c>
      <c r="AA53" s="122" t="s">
        <v>1163</v>
      </c>
      <c r="AB53" s="122" t="s">
        <v>840</v>
      </c>
      <c r="AC53" s="122" t="s">
        <v>840</v>
      </c>
      <c r="AD53" s="174" t="s">
        <v>1224</v>
      </c>
      <c r="AE53" s="122" t="s">
        <v>829</v>
      </c>
      <c r="AF53" s="122" t="s">
        <v>1096</v>
      </c>
      <c r="AG53" s="122" t="s">
        <v>1163</v>
      </c>
      <c r="AH53" s="122" t="s">
        <v>839</v>
      </c>
      <c r="AI53" s="122" t="s">
        <v>839</v>
      </c>
      <c r="AJ53" s="123" t="s">
        <v>846</v>
      </c>
      <c r="AK53" s="123" t="s">
        <v>846</v>
      </c>
      <c r="AL53" s="122" t="s">
        <v>844</v>
      </c>
      <c r="AM53" s="122" t="s">
        <v>844</v>
      </c>
      <c r="AN53" s="122" t="s">
        <v>847</v>
      </c>
      <c r="AO53" s="122" t="s">
        <v>848</v>
      </c>
      <c r="AP53" s="122" t="s">
        <v>848</v>
      </c>
      <c r="AQ53" s="122" t="s">
        <v>1225</v>
      </c>
      <c r="AR53" s="122" t="s">
        <v>1225</v>
      </c>
      <c r="AS53" s="122" t="s">
        <v>829</v>
      </c>
      <c r="AT53" s="122" t="s">
        <v>829</v>
      </c>
      <c r="AU53" s="122" t="s">
        <v>829</v>
      </c>
      <c r="AV53" s="122" t="s">
        <v>829</v>
      </c>
      <c r="AW53" s="122" t="s">
        <v>829</v>
      </c>
      <c r="AX53" s="122" t="s">
        <v>829</v>
      </c>
      <c r="AY53" s="122" t="s">
        <v>829</v>
      </c>
      <c r="AZ53" s="122" t="s">
        <v>844</v>
      </c>
      <c r="BA53" s="122" t="s">
        <v>526</v>
      </c>
      <c r="BB53" s="122" t="s">
        <v>842</v>
      </c>
      <c r="BC53" s="122" t="s">
        <v>842</v>
      </c>
      <c r="BD53" s="122" t="s">
        <v>842</v>
      </c>
      <c r="BE53" s="123" t="s">
        <v>818</v>
      </c>
      <c r="BF53" s="122" t="s">
        <v>841</v>
      </c>
      <c r="BG53" s="122" t="s">
        <v>841</v>
      </c>
      <c r="BH53" s="122" t="s">
        <v>514</v>
      </c>
      <c r="BI53" s="122" t="s">
        <v>514</v>
      </c>
      <c r="BJ53" s="122" t="s">
        <v>1218</v>
      </c>
      <c r="BK53" s="122" t="s">
        <v>1226</v>
      </c>
      <c r="BL53" s="122" t="s">
        <v>838</v>
      </c>
      <c r="BM53" s="122" t="s">
        <v>526</v>
      </c>
      <c r="BN53" s="122" t="s">
        <v>523</v>
      </c>
      <c r="BO53" s="122" t="s">
        <v>526</v>
      </c>
      <c r="BP53" s="122" t="s">
        <v>526</v>
      </c>
      <c r="BQ53" s="122" t="s">
        <v>820</v>
      </c>
      <c r="BR53" s="122" t="s">
        <v>829</v>
      </c>
      <c r="BS53" s="122" t="s">
        <v>829</v>
      </c>
      <c r="BT53" s="122" t="s">
        <v>829</v>
      </c>
      <c r="BU53" s="122" t="s">
        <v>829</v>
      </c>
      <c r="BV53" s="122" t="s">
        <v>829</v>
      </c>
      <c r="BW53" s="122" t="s">
        <v>829</v>
      </c>
      <c r="BX53" s="122"/>
      <c r="BY53" s="122" t="s">
        <v>845</v>
      </c>
      <c r="BZ53" s="122" t="s">
        <v>526</v>
      </c>
      <c r="CA53" s="122" t="s">
        <v>1163</v>
      </c>
      <c r="CB53" s="122" t="s">
        <v>839</v>
      </c>
    </row>
    <row r="54" spans="1:80" x14ac:dyDescent="0.3">
      <c r="A54" s="100" t="str">
        <f>'Indicator Data'!A55</f>
        <v>Ecuador</v>
      </c>
      <c r="B54" s="86" t="str">
        <f>'Indicator Data'!B55</f>
        <v>ECU</v>
      </c>
      <c r="C54" s="122" t="s">
        <v>1217</v>
      </c>
      <c r="D54" s="122" t="s">
        <v>1217</v>
      </c>
      <c r="E54" s="122" t="s">
        <v>1218</v>
      </c>
      <c r="F54" s="122" t="s">
        <v>1218</v>
      </c>
      <c r="G54" s="122" t="s">
        <v>1218</v>
      </c>
      <c r="H54" s="122" t="s">
        <v>1218</v>
      </c>
      <c r="I54" s="122" t="s">
        <v>1218</v>
      </c>
      <c r="J54" s="122" t="s">
        <v>842</v>
      </c>
      <c r="K54" s="122" t="s">
        <v>842</v>
      </c>
      <c r="L54" s="122" t="s">
        <v>514</v>
      </c>
      <c r="M54" s="122" t="s">
        <v>839</v>
      </c>
      <c r="N54" s="122" t="s">
        <v>839</v>
      </c>
      <c r="O54" s="122" t="s">
        <v>839</v>
      </c>
      <c r="P54" s="122" t="s">
        <v>839</v>
      </c>
      <c r="Q54" s="122" t="s">
        <v>1095</v>
      </c>
      <c r="R54" s="122" t="s">
        <v>1095</v>
      </c>
      <c r="S54" s="122" t="s">
        <v>1095</v>
      </c>
      <c r="T54" s="122" t="s">
        <v>1095</v>
      </c>
      <c r="U54" s="122" t="s">
        <v>839</v>
      </c>
      <c r="V54" s="122" t="s">
        <v>839</v>
      </c>
      <c r="W54" s="122" t="s">
        <v>839</v>
      </c>
      <c r="X54" s="122" t="s">
        <v>526</v>
      </c>
      <c r="Y54" s="122" t="s">
        <v>526</v>
      </c>
      <c r="Z54" s="122" t="s">
        <v>526</v>
      </c>
      <c r="AA54" s="122" t="s">
        <v>1163</v>
      </c>
      <c r="AB54" s="122" t="s">
        <v>840</v>
      </c>
      <c r="AC54" s="122" t="s">
        <v>840</v>
      </c>
      <c r="AD54" s="174" t="s">
        <v>1224</v>
      </c>
      <c r="AE54" s="122" t="s">
        <v>829</v>
      </c>
      <c r="AF54" s="122" t="s">
        <v>1096</v>
      </c>
      <c r="AG54" s="122" t="s">
        <v>1163</v>
      </c>
      <c r="AH54" s="122" t="s">
        <v>839</v>
      </c>
      <c r="AI54" s="122" t="s">
        <v>839</v>
      </c>
      <c r="AJ54" s="123" t="s">
        <v>846</v>
      </c>
      <c r="AK54" s="123" t="s">
        <v>846</v>
      </c>
      <c r="AL54" s="122" t="s">
        <v>844</v>
      </c>
      <c r="AM54" s="122" t="s">
        <v>844</v>
      </c>
      <c r="AN54" s="122" t="s">
        <v>847</v>
      </c>
      <c r="AO54" s="122" t="s">
        <v>848</v>
      </c>
      <c r="AP54" s="122" t="s">
        <v>848</v>
      </c>
      <c r="AQ54" s="122" t="s">
        <v>1225</v>
      </c>
      <c r="AR54" s="122" t="s">
        <v>1225</v>
      </c>
      <c r="AS54" s="122" t="s">
        <v>829</v>
      </c>
      <c r="AT54" s="122" t="s">
        <v>829</v>
      </c>
      <c r="AU54" s="122" t="s">
        <v>829</v>
      </c>
      <c r="AV54" s="122" t="s">
        <v>829</v>
      </c>
      <c r="AW54" s="122" t="s">
        <v>829</v>
      </c>
      <c r="AX54" s="122" t="s">
        <v>829</v>
      </c>
      <c r="AY54" s="122" t="s">
        <v>829</v>
      </c>
      <c r="AZ54" s="122" t="s">
        <v>844</v>
      </c>
      <c r="BA54" s="122" t="s">
        <v>526</v>
      </c>
      <c r="BB54" s="122" t="s">
        <v>842</v>
      </c>
      <c r="BC54" s="122" t="s">
        <v>842</v>
      </c>
      <c r="BD54" s="122" t="s">
        <v>842</v>
      </c>
      <c r="BE54" s="123" t="s">
        <v>818</v>
      </c>
      <c r="BF54" s="122" t="s">
        <v>841</v>
      </c>
      <c r="BG54" s="122" t="s">
        <v>841</v>
      </c>
      <c r="BH54" s="122" t="s">
        <v>514</v>
      </c>
      <c r="BI54" s="122" t="s">
        <v>514</v>
      </c>
      <c r="BJ54" s="122" t="s">
        <v>1218</v>
      </c>
      <c r="BK54" s="122" t="s">
        <v>1226</v>
      </c>
      <c r="BL54" s="122" t="s">
        <v>838</v>
      </c>
      <c r="BM54" s="122" t="s">
        <v>526</v>
      </c>
      <c r="BN54" s="122" t="s">
        <v>523</v>
      </c>
      <c r="BO54" s="122" t="s">
        <v>526</v>
      </c>
      <c r="BP54" s="122" t="s">
        <v>526</v>
      </c>
      <c r="BQ54" s="122" t="s">
        <v>820</v>
      </c>
      <c r="BR54" s="122" t="s">
        <v>829</v>
      </c>
      <c r="BS54" s="122" t="s">
        <v>829</v>
      </c>
      <c r="BT54" s="122" t="s">
        <v>829</v>
      </c>
      <c r="BU54" s="122" t="s">
        <v>829</v>
      </c>
      <c r="BV54" s="122" t="s">
        <v>829</v>
      </c>
      <c r="BW54" s="122" t="s">
        <v>829</v>
      </c>
      <c r="BX54" s="122"/>
      <c r="BY54" s="122" t="s">
        <v>845</v>
      </c>
      <c r="BZ54" s="122" t="s">
        <v>526</v>
      </c>
      <c r="CA54" s="122" t="s">
        <v>1163</v>
      </c>
      <c r="CB54" s="122" t="s">
        <v>839</v>
      </c>
    </row>
    <row r="55" spans="1:80" x14ac:dyDescent="0.3">
      <c r="A55" s="100" t="str">
        <f>'Indicator Data'!A56</f>
        <v>Egypt</v>
      </c>
      <c r="B55" s="86" t="str">
        <f>'Indicator Data'!B56</f>
        <v>EGY</v>
      </c>
      <c r="C55" s="122" t="s">
        <v>1217</v>
      </c>
      <c r="D55" s="122" t="s">
        <v>1217</v>
      </c>
      <c r="E55" s="122" t="s">
        <v>1218</v>
      </c>
      <c r="F55" s="122" t="s">
        <v>1218</v>
      </c>
      <c r="G55" s="122" t="s">
        <v>1218</v>
      </c>
      <c r="H55" s="122" t="s">
        <v>1218</v>
      </c>
      <c r="I55" s="122" t="s">
        <v>1218</v>
      </c>
      <c r="J55" s="122" t="s">
        <v>842</v>
      </c>
      <c r="K55" s="122" t="s">
        <v>842</v>
      </c>
      <c r="L55" s="122" t="s">
        <v>514</v>
      </c>
      <c r="M55" s="122" t="s">
        <v>839</v>
      </c>
      <c r="N55" s="122" t="s">
        <v>839</v>
      </c>
      <c r="O55" s="122" t="s">
        <v>839</v>
      </c>
      <c r="P55" s="122" t="s">
        <v>839</v>
      </c>
      <c r="Q55" s="122" t="s">
        <v>1095</v>
      </c>
      <c r="R55" s="122" t="s">
        <v>1095</v>
      </c>
      <c r="S55" s="122" t="s">
        <v>1095</v>
      </c>
      <c r="T55" s="122" t="s">
        <v>1095</v>
      </c>
      <c r="U55" s="122" t="s">
        <v>839</v>
      </c>
      <c r="V55" s="122" t="s">
        <v>839</v>
      </c>
      <c r="W55" s="122" t="s">
        <v>839</v>
      </c>
      <c r="X55" s="122" t="s">
        <v>526</v>
      </c>
      <c r="Y55" s="122" t="s">
        <v>526</v>
      </c>
      <c r="Z55" s="122" t="s">
        <v>526</v>
      </c>
      <c r="AA55" s="122" t="s">
        <v>1163</v>
      </c>
      <c r="AB55" s="122" t="s">
        <v>840</v>
      </c>
      <c r="AC55" s="122" t="s">
        <v>840</v>
      </c>
      <c r="AD55" s="174" t="s">
        <v>1224</v>
      </c>
      <c r="AE55" s="122" t="s">
        <v>829</v>
      </c>
      <c r="AF55" s="122" t="s">
        <v>1096</v>
      </c>
      <c r="AG55" s="122" t="s">
        <v>1163</v>
      </c>
      <c r="AH55" s="122" t="s">
        <v>839</v>
      </c>
      <c r="AI55" s="122" t="s">
        <v>839</v>
      </c>
      <c r="AJ55" s="123" t="s">
        <v>846</v>
      </c>
      <c r="AK55" s="123" t="s">
        <v>846</v>
      </c>
      <c r="AL55" s="122" t="s">
        <v>844</v>
      </c>
      <c r="AM55" s="122" t="s">
        <v>844</v>
      </c>
      <c r="AN55" s="122" t="s">
        <v>847</v>
      </c>
      <c r="AO55" s="122" t="s">
        <v>848</v>
      </c>
      <c r="AP55" s="122" t="s">
        <v>848</v>
      </c>
      <c r="AQ55" s="122" t="s">
        <v>1225</v>
      </c>
      <c r="AR55" s="122" t="s">
        <v>1225</v>
      </c>
      <c r="AS55" s="122" t="s">
        <v>829</v>
      </c>
      <c r="AT55" s="122" t="s">
        <v>829</v>
      </c>
      <c r="AU55" s="122" t="s">
        <v>829</v>
      </c>
      <c r="AV55" s="122" t="s">
        <v>829</v>
      </c>
      <c r="AW55" s="122" t="s">
        <v>829</v>
      </c>
      <c r="AX55" s="122" t="s">
        <v>829</v>
      </c>
      <c r="AY55" s="122" t="s">
        <v>829</v>
      </c>
      <c r="AZ55" s="122" t="s">
        <v>844</v>
      </c>
      <c r="BA55" s="122" t="s">
        <v>526</v>
      </c>
      <c r="BB55" s="122" t="s">
        <v>842</v>
      </c>
      <c r="BC55" s="122" t="s">
        <v>842</v>
      </c>
      <c r="BD55" s="122" t="s">
        <v>842</v>
      </c>
      <c r="BE55" s="123" t="s">
        <v>821</v>
      </c>
      <c r="BF55" s="122" t="s">
        <v>841</v>
      </c>
      <c r="BG55" s="122" t="s">
        <v>841</v>
      </c>
      <c r="BH55" s="122" t="s">
        <v>514</v>
      </c>
      <c r="BI55" s="122" t="s">
        <v>514</v>
      </c>
      <c r="BJ55" s="122" t="s">
        <v>1218</v>
      </c>
      <c r="BK55" s="122" t="s">
        <v>1226</v>
      </c>
      <c r="BL55" s="122" t="s">
        <v>838</v>
      </c>
      <c r="BM55" s="122" t="s">
        <v>526</v>
      </c>
      <c r="BN55" s="122" t="s">
        <v>523</v>
      </c>
      <c r="BO55" s="122" t="s">
        <v>526</v>
      </c>
      <c r="BP55" s="122" t="s">
        <v>526</v>
      </c>
      <c r="BQ55" s="122" t="s">
        <v>820</v>
      </c>
      <c r="BR55" s="122" t="s">
        <v>829</v>
      </c>
      <c r="BS55" s="122" t="s">
        <v>829</v>
      </c>
      <c r="BT55" s="122" t="s">
        <v>829</v>
      </c>
      <c r="BU55" s="122" t="s">
        <v>829</v>
      </c>
      <c r="BV55" s="122" t="s">
        <v>829</v>
      </c>
      <c r="BW55" s="122" t="s">
        <v>829</v>
      </c>
      <c r="BX55" s="122"/>
      <c r="BY55" s="122" t="s">
        <v>845</v>
      </c>
      <c r="BZ55" s="122" t="s">
        <v>526</v>
      </c>
      <c r="CA55" s="122" t="s">
        <v>1163</v>
      </c>
      <c r="CB55" s="122" t="s">
        <v>839</v>
      </c>
    </row>
    <row r="56" spans="1:80" x14ac:dyDescent="0.3">
      <c r="A56" s="100" t="str">
        <f>'Indicator Data'!A57</f>
        <v>El Salvador</v>
      </c>
      <c r="B56" s="86" t="str">
        <f>'Indicator Data'!B57</f>
        <v>SLV</v>
      </c>
      <c r="C56" s="122" t="s">
        <v>1217</v>
      </c>
      <c r="D56" s="122" t="s">
        <v>1217</v>
      </c>
      <c r="E56" s="122" t="s">
        <v>1218</v>
      </c>
      <c r="F56" s="122" t="s">
        <v>1218</v>
      </c>
      <c r="G56" s="122" t="s">
        <v>1218</v>
      </c>
      <c r="H56" s="122" t="s">
        <v>1218</v>
      </c>
      <c r="I56" s="122" t="s">
        <v>1218</v>
      </c>
      <c r="J56" s="122" t="s">
        <v>842</v>
      </c>
      <c r="K56" s="122" t="s">
        <v>842</v>
      </c>
      <c r="L56" s="122" t="s">
        <v>514</v>
      </c>
      <c r="M56" s="122" t="s">
        <v>839</v>
      </c>
      <c r="N56" s="122" t="s">
        <v>839</v>
      </c>
      <c r="O56" s="122" t="s">
        <v>839</v>
      </c>
      <c r="P56" s="122" t="s">
        <v>839</v>
      </c>
      <c r="Q56" s="122" t="s">
        <v>1095</v>
      </c>
      <c r="R56" s="122" t="s">
        <v>1095</v>
      </c>
      <c r="S56" s="122" t="s">
        <v>1095</v>
      </c>
      <c r="T56" s="122" t="s">
        <v>1095</v>
      </c>
      <c r="U56" s="122" t="s">
        <v>839</v>
      </c>
      <c r="V56" s="122" t="s">
        <v>839</v>
      </c>
      <c r="W56" s="122" t="s">
        <v>839</v>
      </c>
      <c r="X56" s="122" t="s">
        <v>526</v>
      </c>
      <c r="Y56" s="122" t="s">
        <v>526</v>
      </c>
      <c r="Z56" s="122" t="s">
        <v>526</v>
      </c>
      <c r="AA56" s="122" t="s">
        <v>1163</v>
      </c>
      <c r="AB56" s="122" t="s">
        <v>840</v>
      </c>
      <c r="AC56" s="122" t="s">
        <v>840</v>
      </c>
      <c r="AD56" s="174" t="s">
        <v>1224</v>
      </c>
      <c r="AE56" s="122" t="s">
        <v>829</v>
      </c>
      <c r="AF56" s="122" t="s">
        <v>1096</v>
      </c>
      <c r="AG56" s="122" t="s">
        <v>1163</v>
      </c>
      <c r="AH56" s="122" t="s">
        <v>839</v>
      </c>
      <c r="AI56" s="122" t="s">
        <v>839</v>
      </c>
      <c r="AJ56" s="123" t="s">
        <v>846</v>
      </c>
      <c r="AK56" s="123" t="s">
        <v>846</v>
      </c>
      <c r="AL56" s="122" t="s">
        <v>844</v>
      </c>
      <c r="AM56" s="122" t="s">
        <v>844</v>
      </c>
      <c r="AN56" s="122" t="s">
        <v>847</v>
      </c>
      <c r="AO56" s="122" t="s">
        <v>848</v>
      </c>
      <c r="AP56" s="122" t="s">
        <v>848</v>
      </c>
      <c r="AQ56" s="122" t="s">
        <v>1225</v>
      </c>
      <c r="AR56" s="122" t="s">
        <v>1225</v>
      </c>
      <c r="AS56" s="122" t="s">
        <v>829</v>
      </c>
      <c r="AT56" s="122" t="s">
        <v>829</v>
      </c>
      <c r="AU56" s="122" t="s">
        <v>829</v>
      </c>
      <c r="AV56" s="122" t="s">
        <v>829</v>
      </c>
      <c r="AW56" s="122" t="s">
        <v>829</v>
      </c>
      <c r="AX56" s="122" t="s">
        <v>829</v>
      </c>
      <c r="AY56" s="122" t="s">
        <v>829</v>
      </c>
      <c r="AZ56" s="122" t="s">
        <v>844</v>
      </c>
      <c r="BA56" s="122" t="s">
        <v>526</v>
      </c>
      <c r="BB56" s="122" t="s">
        <v>842</v>
      </c>
      <c r="BC56" s="122" t="s">
        <v>842</v>
      </c>
      <c r="BD56" s="122" t="s">
        <v>842</v>
      </c>
      <c r="BE56" s="123"/>
      <c r="BF56" s="122" t="s">
        <v>841</v>
      </c>
      <c r="BG56" s="122" t="s">
        <v>841</v>
      </c>
      <c r="BH56" s="122" t="s">
        <v>514</v>
      </c>
      <c r="BI56" s="122" t="s">
        <v>514</v>
      </c>
      <c r="BJ56" s="122" t="s">
        <v>1218</v>
      </c>
      <c r="BK56" s="122" t="s">
        <v>1226</v>
      </c>
      <c r="BL56" s="122" t="s">
        <v>838</v>
      </c>
      <c r="BM56" s="122" t="s">
        <v>526</v>
      </c>
      <c r="BN56" s="122" t="s">
        <v>523</v>
      </c>
      <c r="BO56" s="122" t="s">
        <v>526</v>
      </c>
      <c r="BP56" s="122" t="s">
        <v>526</v>
      </c>
      <c r="BQ56" s="122" t="s">
        <v>820</v>
      </c>
      <c r="BR56" s="122" t="s">
        <v>829</v>
      </c>
      <c r="BS56" s="122" t="s">
        <v>829</v>
      </c>
      <c r="BT56" s="122" t="s">
        <v>829</v>
      </c>
      <c r="BU56" s="122" t="s">
        <v>829</v>
      </c>
      <c r="BV56" s="122" t="s">
        <v>829</v>
      </c>
      <c r="BW56" s="122" t="s">
        <v>829</v>
      </c>
      <c r="BX56" s="122"/>
      <c r="BY56" s="122" t="s">
        <v>845</v>
      </c>
      <c r="BZ56" s="122" t="s">
        <v>526</v>
      </c>
      <c r="CA56" s="122" t="s">
        <v>1163</v>
      </c>
      <c r="CB56" s="122" t="s">
        <v>839</v>
      </c>
    </row>
    <row r="57" spans="1:80" x14ac:dyDescent="0.3">
      <c r="A57" s="100" t="str">
        <f>'Indicator Data'!A58</f>
        <v>Equatorial Guinea</v>
      </c>
      <c r="B57" s="86" t="str">
        <f>'Indicator Data'!B58</f>
        <v>GNQ</v>
      </c>
      <c r="C57" s="122" t="s">
        <v>1217</v>
      </c>
      <c r="D57" s="122" t="s">
        <v>1217</v>
      </c>
      <c r="E57" s="122" t="s">
        <v>1218</v>
      </c>
      <c r="F57" s="122" t="s">
        <v>1218</v>
      </c>
      <c r="G57" s="122" t="s">
        <v>1218</v>
      </c>
      <c r="H57" s="122" t="s">
        <v>1218</v>
      </c>
      <c r="I57" s="122" t="s">
        <v>1218</v>
      </c>
      <c r="J57" s="122" t="s">
        <v>842</v>
      </c>
      <c r="K57" s="122" t="s">
        <v>842</v>
      </c>
      <c r="L57" s="122" t="s">
        <v>514</v>
      </c>
      <c r="M57" s="122" t="s">
        <v>839</v>
      </c>
      <c r="N57" s="122" t="s">
        <v>839</v>
      </c>
      <c r="O57" s="122" t="s">
        <v>839</v>
      </c>
      <c r="P57" s="122" t="s">
        <v>839</v>
      </c>
      <c r="Q57" s="122" t="s">
        <v>1095</v>
      </c>
      <c r="R57" s="122" t="s">
        <v>1095</v>
      </c>
      <c r="S57" s="122" t="s">
        <v>1095</v>
      </c>
      <c r="T57" s="122" t="s">
        <v>1095</v>
      </c>
      <c r="U57" s="122" t="s">
        <v>839</v>
      </c>
      <c r="V57" s="122" t="s">
        <v>839</v>
      </c>
      <c r="W57" s="122" t="s">
        <v>839</v>
      </c>
      <c r="X57" s="122" t="s">
        <v>526</v>
      </c>
      <c r="Y57" s="122" t="s">
        <v>526</v>
      </c>
      <c r="Z57" s="122" t="s">
        <v>526</v>
      </c>
      <c r="AA57" s="122" t="s">
        <v>1163</v>
      </c>
      <c r="AB57" s="122" t="s">
        <v>840</v>
      </c>
      <c r="AC57" s="122" t="s">
        <v>840</v>
      </c>
      <c r="AD57" s="174" t="s">
        <v>1224</v>
      </c>
      <c r="AE57" s="122" t="s">
        <v>829</v>
      </c>
      <c r="AF57" s="122" t="s">
        <v>1096</v>
      </c>
      <c r="AG57" s="122" t="s">
        <v>1163</v>
      </c>
      <c r="AH57" s="122" t="s">
        <v>839</v>
      </c>
      <c r="AI57" s="122" t="s">
        <v>839</v>
      </c>
      <c r="AJ57" s="123" t="s">
        <v>846</v>
      </c>
      <c r="AK57" s="123" t="s">
        <v>846</v>
      </c>
      <c r="AL57" s="122" t="s">
        <v>844</v>
      </c>
      <c r="AM57" s="122" t="s">
        <v>844</v>
      </c>
      <c r="AN57" s="122" t="s">
        <v>847</v>
      </c>
      <c r="AO57" s="122" t="s">
        <v>848</v>
      </c>
      <c r="AP57" s="122" t="s">
        <v>848</v>
      </c>
      <c r="AQ57" s="122" t="s">
        <v>1225</v>
      </c>
      <c r="AR57" s="122" t="s">
        <v>1225</v>
      </c>
      <c r="AS57" s="122" t="s">
        <v>829</v>
      </c>
      <c r="AT57" s="122" t="s">
        <v>829</v>
      </c>
      <c r="AU57" s="122" t="s">
        <v>829</v>
      </c>
      <c r="AV57" s="122" t="s">
        <v>829</v>
      </c>
      <c r="AW57" s="122" t="s">
        <v>829</v>
      </c>
      <c r="AX57" s="122" t="s">
        <v>829</v>
      </c>
      <c r="AY57" s="122" t="s">
        <v>829</v>
      </c>
      <c r="AZ57" s="122" t="s">
        <v>844</v>
      </c>
      <c r="BA57" s="122" t="s">
        <v>526</v>
      </c>
      <c r="BB57" s="122" t="s">
        <v>842</v>
      </c>
      <c r="BC57" s="122" t="s">
        <v>842</v>
      </c>
      <c r="BD57" s="122" t="s">
        <v>842</v>
      </c>
      <c r="BE57" s="123" t="s">
        <v>818</v>
      </c>
      <c r="BF57" s="122" t="s">
        <v>841</v>
      </c>
      <c r="BG57" s="122" t="s">
        <v>841</v>
      </c>
      <c r="BH57" s="122" t="s">
        <v>514</v>
      </c>
      <c r="BI57" s="122" t="s">
        <v>514</v>
      </c>
      <c r="BJ57" s="122" t="s">
        <v>1218</v>
      </c>
      <c r="BK57" s="122" t="s">
        <v>1226</v>
      </c>
      <c r="BL57" s="122" t="s">
        <v>838</v>
      </c>
      <c r="BM57" s="122" t="s">
        <v>526</v>
      </c>
      <c r="BN57" s="122" t="s">
        <v>523</v>
      </c>
      <c r="BO57" s="122" t="s">
        <v>526</v>
      </c>
      <c r="BP57" s="122" t="s">
        <v>526</v>
      </c>
      <c r="BQ57" s="122" t="s">
        <v>820</v>
      </c>
      <c r="BR57" s="122" t="s">
        <v>829</v>
      </c>
      <c r="BS57" s="122" t="s">
        <v>829</v>
      </c>
      <c r="BT57" s="122" t="s">
        <v>829</v>
      </c>
      <c r="BU57" s="122" t="s">
        <v>829</v>
      </c>
      <c r="BV57" s="122" t="s">
        <v>829</v>
      </c>
      <c r="BW57" s="122" t="s">
        <v>829</v>
      </c>
      <c r="BX57" s="122"/>
      <c r="BY57" s="122" t="s">
        <v>845</v>
      </c>
      <c r="BZ57" s="122" t="s">
        <v>526</v>
      </c>
      <c r="CA57" s="122" t="s">
        <v>1163</v>
      </c>
      <c r="CB57" s="122" t="s">
        <v>839</v>
      </c>
    </row>
    <row r="58" spans="1:80" x14ac:dyDescent="0.3">
      <c r="A58" s="100" t="str">
        <f>'Indicator Data'!A59</f>
        <v>Eritrea</v>
      </c>
      <c r="B58" s="86" t="str">
        <f>'Indicator Data'!B59</f>
        <v>ERI</v>
      </c>
      <c r="C58" s="122" t="s">
        <v>1217</v>
      </c>
      <c r="D58" s="122" t="s">
        <v>1217</v>
      </c>
      <c r="E58" s="122" t="s">
        <v>1218</v>
      </c>
      <c r="F58" s="122" t="s">
        <v>1218</v>
      </c>
      <c r="G58" s="122" t="s">
        <v>1218</v>
      </c>
      <c r="H58" s="122" t="s">
        <v>1218</v>
      </c>
      <c r="I58" s="122" t="s">
        <v>1218</v>
      </c>
      <c r="J58" s="122" t="s">
        <v>842</v>
      </c>
      <c r="K58" s="122" t="s">
        <v>842</v>
      </c>
      <c r="L58" s="122" t="s">
        <v>514</v>
      </c>
      <c r="M58" s="122" t="s">
        <v>839</v>
      </c>
      <c r="N58" s="122" t="s">
        <v>839</v>
      </c>
      <c r="O58" s="122" t="s">
        <v>839</v>
      </c>
      <c r="P58" s="122" t="s">
        <v>839</v>
      </c>
      <c r="Q58" s="122" t="s">
        <v>1095</v>
      </c>
      <c r="R58" s="122" t="s">
        <v>1095</v>
      </c>
      <c r="S58" s="122" t="s">
        <v>1095</v>
      </c>
      <c r="T58" s="122" t="s">
        <v>1095</v>
      </c>
      <c r="U58" s="122" t="s">
        <v>839</v>
      </c>
      <c r="V58" s="122" t="s">
        <v>839</v>
      </c>
      <c r="W58" s="122" t="s">
        <v>839</v>
      </c>
      <c r="X58" s="122" t="s">
        <v>526</v>
      </c>
      <c r="Y58" s="122" t="s">
        <v>526</v>
      </c>
      <c r="Z58" s="122" t="s">
        <v>526</v>
      </c>
      <c r="AA58" s="122" t="s">
        <v>1163</v>
      </c>
      <c r="AB58" s="122" t="s">
        <v>840</v>
      </c>
      <c r="AC58" s="122" t="s">
        <v>840</v>
      </c>
      <c r="AD58" s="174" t="s">
        <v>1224</v>
      </c>
      <c r="AE58" s="122" t="s">
        <v>829</v>
      </c>
      <c r="AF58" s="122" t="s">
        <v>1096</v>
      </c>
      <c r="AG58" s="122" t="s">
        <v>1163</v>
      </c>
      <c r="AH58" s="122" t="s">
        <v>839</v>
      </c>
      <c r="AI58" s="122" t="s">
        <v>839</v>
      </c>
      <c r="AJ58" s="123" t="s">
        <v>846</v>
      </c>
      <c r="AK58" s="123" t="s">
        <v>846</v>
      </c>
      <c r="AL58" s="122" t="s">
        <v>844</v>
      </c>
      <c r="AM58" s="122" t="s">
        <v>844</v>
      </c>
      <c r="AN58" s="122" t="s">
        <v>847</v>
      </c>
      <c r="AO58" s="122" t="s">
        <v>848</v>
      </c>
      <c r="AP58" s="122" t="s">
        <v>848</v>
      </c>
      <c r="AQ58" s="122" t="s">
        <v>1225</v>
      </c>
      <c r="AR58" s="122" t="s">
        <v>1225</v>
      </c>
      <c r="AS58" s="122" t="s">
        <v>829</v>
      </c>
      <c r="AT58" s="122" t="s">
        <v>829</v>
      </c>
      <c r="AU58" s="122" t="s">
        <v>829</v>
      </c>
      <c r="AV58" s="122" t="s">
        <v>829</v>
      </c>
      <c r="AW58" s="122" t="s">
        <v>829</v>
      </c>
      <c r="AX58" s="122" t="s">
        <v>829</v>
      </c>
      <c r="AY58" s="122" t="s">
        <v>829</v>
      </c>
      <c r="AZ58" s="122" t="s">
        <v>844</v>
      </c>
      <c r="BA58" s="122" t="s">
        <v>526</v>
      </c>
      <c r="BB58" s="122" t="s">
        <v>842</v>
      </c>
      <c r="BC58" s="122" t="s">
        <v>842</v>
      </c>
      <c r="BD58" s="122" t="s">
        <v>842</v>
      </c>
      <c r="BE58" s="123" t="s">
        <v>818</v>
      </c>
      <c r="BF58" s="122" t="s">
        <v>841</v>
      </c>
      <c r="BG58" s="122" t="s">
        <v>841</v>
      </c>
      <c r="BH58" s="122" t="s">
        <v>514</v>
      </c>
      <c r="BI58" s="122" t="s">
        <v>514</v>
      </c>
      <c r="BJ58" s="122" t="s">
        <v>1218</v>
      </c>
      <c r="BK58" s="122" t="s">
        <v>1226</v>
      </c>
      <c r="BL58" s="122" t="s">
        <v>838</v>
      </c>
      <c r="BM58" s="122" t="s">
        <v>526</v>
      </c>
      <c r="BN58" s="122" t="s">
        <v>523</v>
      </c>
      <c r="BO58" s="122" t="s">
        <v>526</v>
      </c>
      <c r="BP58" s="122" t="s">
        <v>526</v>
      </c>
      <c r="BQ58" s="122" t="s">
        <v>820</v>
      </c>
      <c r="BR58" s="122" t="s">
        <v>829</v>
      </c>
      <c r="BS58" s="122" t="s">
        <v>829</v>
      </c>
      <c r="BT58" s="122" t="s">
        <v>829</v>
      </c>
      <c r="BU58" s="122" t="s">
        <v>829</v>
      </c>
      <c r="BV58" s="122" t="s">
        <v>829</v>
      </c>
      <c r="BW58" s="122" t="s">
        <v>829</v>
      </c>
      <c r="BX58" s="122"/>
      <c r="BY58" s="122" t="s">
        <v>845</v>
      </c>
      <c r="BZ58" s="122" t="s">
        <v>526</v>
      </c>
      <c r="CA58" s="122" t="s">
        <v>1163</v>
      </c>
      <c r="CB58" s="122" t="s">
        <v>839</v>
      </c>
    </row>
    <row r="59" spans="1:80" x14ac:dyDescent="0.3">
      <c r="A59" s="100" t="str">
        <f>'Indicator Data'!A60</f>
        <v>Estonia</v>
      </c>
      <c r="B59" s="86" t="str">
        <f>'Indicator Data'!B60</f>
        <v>EST</v>
      </c>
      <c r="C59" s="122" t="s">
        <v>1217</v>
      </c>
      <c r="D59" s="122" t="s">
        <v>1217</v>
      </c>
      <c r="E59" s="122" t="s">
        <v>1218</v>
      </c>
      <c r="F59" s="122" t="s">
        <v>1218</v>
      </c>
      <c r="G59" s="122" t="s">
        <v>1218</v>
      </c>
      <c r="H59" s="122" t="s">
        <v>1218</v>
      </c>
      <c r="I59" s="122" t="s">
        <v>1218</v>
      </c>
      <c r="J59" s="122" t="s">
        <v>842</v>
      </c>
      <c r="K59" s="122" t="s">
        <v>842</v>
      </c>
      <c r="L59" s="122" t="s">
        <v>514</v>
      </c>
      <c r="M59" s="122" t="s">
        <v>839</v>
      </c>
      <c r="N59" s="122" t="s">
        <v>839</v>
      </c>
      <c r="O59" s="122" t="s">
        <v>839</v>
      </c>
      <c r="P59" s="122" t="s">
        <v>839</v>
      </c>
      <c r="Q59" s="122" t="s">
        <v>1095</v>
      </c>
      <c r="R59" s="122" t="s">
        <v>1095</v>
      </c>
      <c r="S59" s="122" t="s">
        <v>1095</v>
      </c>
      <c r="T59" s="122" t="s">
        <v>1095</v>
      </c>
      <c r="U59" s="122" t="s">
        <v>839</v>
      </c>
      <c r="V59" s="122" t="s">
        <v>839</v>
      </c>
      <c r="W59" s="122" t="s">
        <v>839</v>
      </c>
      <c r="X59" s="122" t="s">
        <v>526</v>
      </c>
      <c r="Y59" s="122" t="s">
        <v>526</v>
      </c>
      <c r="Z59" s="122" t="s">
        <v>526</v>
      </c>
      <c r="AA59" s="122" t="s">
        <v>1163</v>
      </c>
      <c r="AB59" s="122" t="s">
        <v>840</v>
      </c>
      <c r="AC59" s="122" t="s">
        <v>840</v>
      </c>
      <c r="AD59" s="174" t="s">
        <v>1224</v>
      </c>
      <c r="AE59" s="122" t="s">
        <v>829</v>
      </c>
      <c r="AF59" s="122" t="s">
        <v>1096</v>
      </c>
      <c r="AG59" s="122" t="s">
        <v>1163</v>
      </c>
      <c r="AH59" s="122" t="s">
        <v>839</v>
      </c>
      <c r="AI59" s="122" t="s">
        <v>839</v>
      </c>
      <c r="AJ59" s="123" t="s">
        <v>846</v>
      </c>
      <c r="AK59" s="123" t="s">
        <v>846</v>
      </c>
      <c r="AL59" s="122" t="s">
        <v>844</v>
      </c>
      <c r="AM59" s="122" t="s">
        <v>844</v>
      </c>
      <c r="AN59" s="122" t="s">
        <v>847</v>
      </c>
      <c r="AO59" s="122" t="s">
        <v>848</v>
      </c>
      <c r="AP59" s="122" t="s">
        <v>848</v>
      </c>
      <c r="AQ59" s="122" t="s">
        <v>1225</v>
      </c>
      <c r="AR59" s="122" t="s">
        <v>1225</v>
      </c>
      <c r="AS59" s="122" t="s">
        <v>829</v>
      </c>
      <c r="AT59" s="122" t="s">
        <v>829</v>
      </c>
      <c r="AU59" s="122" t="s">
        <v>829</v>
      </c>
      <c r="AV59" s="122" t="s">
        <v>829</v>
      </c>
      <c r="AW59" s="122" t="s">
        <v>829</v>
      </c>
      <c r="AX59" s="122" t="s">
        <v>829</v>
      </c>
      <c r="AY59" s="122" t="s">
        <v>829</v>
      </c>
      <c r="AZ59" s="122" t="s">
        <v>844</v>
      </c>
      <c r="BA59" s="122" t="s">
        <v>526</v>
      </c>
      <c r="BB59" s="122" t="s">
        <v>842</v>
      </c>
      <c r="BC59" s="122" t="s">
        <v>842</v>
      </c>
      <c r="BD59" s="122" t="s">
        <v>842</v>
      </c>
      <c r="BE59" s="123" t="s">
        <v>818</v>
      </c>
      <c r="BF59" s="122" t="s">
        <v>841</v>
      </c>
      <c r="BG59" s="122" t="s">
        <v>841</v>
      </c>
      <c r="BH59" s="122" t="s">
        <v>514</v>
      </c>
      <c r="BI59" s="122" t="s">
        <v>514</v>
      </c>
      <c r="BJ59" s="122" t="s">
        <v>1218</v>
      </c>
      <c r="BK59" s="122" t="s">
        <v>1226</v>
      </c>
      <c r="BL59" s="122" t="s">
        <v>838</v>
      </c>
      <c r="BM59" s="122" t="s">
        <v>526</v>
      </c>
      <c r="BN59" s="122" t="s">
        <v>523</v>
      </c>
      <c r="BO59" s="122" t="s">
        <v>526</v>
      </c>
      <c r="BP59" s="122" t="s">
        <v>526</v>
      </c>
      <c r="BQ59" s="122" t="s">
        <v>820</v>
      </c>
      <c r="BR59" s="122" t="s">
        <v>829</v>
      </c>
      <c r="BS59" s="122" t="s">
        <v>829</v>
      </c>
      <c r="BT59" s="122" t="s">
        <v>829</v>
      </c>
      <c r="BU59" s="122" t="s">
        <v>829</v>
      </c>
      <c r="BV59" s="122" t="s">
        <v>829</v>
      </c>
      <c r="BW59" s="122" t="s">
        <v>829</v>
      </c>
      <c r="BX59" s="122"/>
      <c r="BY59" s="122" t="s">
        <v>845</v>
      </c>
      <c r="BZ59" s="122" t="s">
        <v>526</v>
      </c>
      <c r="CA59" s="122" t="s">
        <v>1163</v>
      </c>
      <c r="CB59" s="122" t="s">
        <v>839</v>
      </c>
    </row>
    <row r="60" spans="1:80" x14ac:dyDescent="0.3">
      <c r="A60" s="100" t="str">
        <f>'Indicator Data'!A61</f>
        <v>Eswatini</v>
      </c>
      <c r="B60" s="86" t="str">
        <f>'Indicator Data'!B61</f>
        <v>SWZ</v>
      </c>
      <c r="C60" s="122" t="s">
        <v>1217</v>
      </c>
      <c r="D60" s="122" t="s">
        <v>1217</v>
      </c>
      <c r="E60" s="122" t="s">
        <v>1218</v>
      </c>
      <c r="F60" s="122" t="s">
        <v>1218</v>
      </c>
      <c r="G60" s="122" t="s">
        <v>1218</v>
      </c>
      <c r="H60" s="122" t="s">
        <v>1218</v>
      </c>
      <c r="I60" s="122" t="s">
        <v>1218</v>
      </c>
      <c r="J60" s="122" t="s">
        <v>842</v>
      </c>
      <c r="K60" s="122" t="s">
        <v>842</v>
      </c>
      <c r="L60" s="122" t="s">
        <v>514</v>
      </c>
      <c r="M60" s="122" t="s">
        <v>839</v>
      </c>
      <c r="N60" s="122" t="s">
        <v>839</v>
      </c>
      <c r="O60" s="122" t="s">
        <v>839</v>
      </c>
      <c r="P60" s="122" t="s">
        <v>839</v>
      </c>
      <c r="Q60" s="122" t="s">
        <v>1095</v>
      </c>
      <c r="R60" s="122" t="s">
        <v>1095</v>
      </c>
      <c r="S60" s="122" t="s">
        <v>1095</v>
      </c>
      <c r="T60" s="122" t="s">
        <v>1095</v>
      </c>
      <c r="U60" s="122" t="s">
        <v>839</v>
      </c>
      <c r="V60" s="122" t="s">
        <v>839</v>
      </c>
      <c r="W60" s="122" t="s">
        <v>839</v>
      </c>
      <c r="X60" s="122" t="s">
        <v>526</v>
      </c>
      <c r="Y60" s="122" t="s">
        <v>526</v>
      </c>
      <c r="Z60" s="122" t="s">
        <v>526</v>
      </c>
      <c r="AA60" s="122" t="s">
        <v>1163</v>
      </c>
      <c r="AB60" s="122" t="s">
        <v>840</v>
      </c>
      <c r="AC60" s="122" t="s">
        <v>840</v>
      </c>
      <c r="AD60" s="174" t="s">
        <v>1224</v>
      </c>
      <c r="AE60" s="122" t="s">
        <v>829</v>
      </c>
      <c r="AF60" s="122" t="s">
        <v>1096</v>
      </c>
      <c r="AG60" s="122" t="s">
        <v>1163</v>
      </c>
      <c r="AH60" s="122" t="s">
        <v>839</v>
      </c>
      <c r="AI60" s="122" t="s">
        <v>839</v>
      </c>
      <c r="AJ60" s="123" t="s">
        <v>846</v>
      </c>
      <c r="AK60" s="123" t="s">
        <v>846</v>
      </c>
      <c r="AL60" s="122" t="s">
        <v>844</v>
      </c>
      <c r="AM60" s="122" t="s">
        <v>844</v>
      </c>
      <c r="AN60" s="122" t="s">
        <v>847</v>
      </c>
      <c r="AO60" s="122" t="s">
        <v>848</v>
      </c>
      <c r="AP60" s="122" t="s">
        <v>848</v>
      </c>
      <c r="AQ60" s="122" t="s">
        <v>1225</v>
      </c>
      <c r="AR60" s="122" t="s">
        <v>1225</v>
      </c>
      <c r="AS60" s="122" t="s">
        <v>829</v>
      </c>
      <c r="AT60" s="122" t="s">
        <v>829</v>
      </c>
      <c r="AU60" s="122" t="s">
        <v>829</v>
      </c>
      <c r="AV60" s="122" t="s">
        <v>829</v>
      </c>
      <c r="AW60" s="122" t="s">
        <v>829</v>
      </c>
      <c r="AX60" s="122" t="s">
        <v>829</v>
      </c>
      <c r="AY60" s="122" t="s">
        <v>829</v>
      </c>
      <c r="AZ60" s="122" t="s">
        <v>844</v>
      </c>
      <c r="BA60" s="122" t="s">
        <v>526</v>
      </c>
      <c r="BB60" s="122" t="s">
        <v>842</v>
      </c>
      <c r="BC60" s="122" t="s">
        <v>842</v>
      </c>
      <c r="BD60" s="122" t="s">
        <v>842</v>
      </c>
      <c r="BF60" s="122" t="s">
        <v>841</v>
      </c>
      <c r="BG60" s="122" t="s">
        <v>841</v>
      </c>
      <c r="BH60" s="122" t="s">
        <v>514</v>
      </c>
      <c r="BI60" s="122" t="s">
        <v>514</v>
      </c>
      <c r="BJ60" s="122" t="s">
        <v>1218</v>
      </c>
      <c r="BK60" s="122" t="s">
        <v>1226</v>
      </c>
      <c r="BL60" s="122" t="s">
        <v>838</v>
      </c>
      <c r="BM60" s="122" t="s">
        <v>526</v>
      </c>
      <c r="BN60" s="122" t="s">
        <v>523</v>
      </c>
      <c r="BO60" s="122" t="s">
        <v>526</v>
      </c>
      <c r="BP60" s="122" t="s">
        <v>526</v>
      </c>
      <c r="BQ60" s="122" t="s">
        <v>820</v>
      </c>
      <c r="BR60" s="122" t="s">
        <v>829</v>
      </c>
      <c r="BS60" s="122" t="s">
        <v>829</v>
      </c>
      <c r="BT60" s="122" t="s">
        <v>829</v>
      </c>
      <c r="BU60" s="122" t="s">
        <v>829</v>
      </c>
      <c r="BV60" s="122" t="s">
        <v>829</v>
      </c>
      <c r="BW60" s="122" t="s">
        <v>829</v>
      </c>
      <c r="BX60" s="122"/>
      <c r="BY60" s="122" t="s">
        <v>845</v>
      </c>
      <c r="BZ60" s="122" t="s">
        <v>526</v>
      </c>
      <c r="CA60" s="122" t="s">
        <v>1163</v>
      </c>
      <c r="CB60" s="122" t="s">
        <v>839</v>
      </c>
    </row>
    <row r="61" spans="1:80" x14ac:dyDescent="0.3">
      <c r="A61" s="100" t="str">
        <f>'Indicator Data'!A62</f>
        <v>Ethiopia</v>
      </c>
      <c r="B61" s="86" t="str">
        <f>'Indicator Data'!B62</f>
        <v>ETH</v>
      </c>
      <c r="C61" s="122" t="s">
        <v>1217</v>
      </c>
      <c r="D61" s="122" t="s">
        <v>1217</v>
      </c>
      <c r="E61" s="122" t="s">
        <v>1218</v>
      </c>
      <c r="F61" s="122" t="s">
        <v>1218</v>
      </c>
      <c r="G61" s="122" t="s">
        <v>1218</v>
      </c>
      <c r="H61" s="122" t="s">
        <v>1218</v>
      </c>
      <c r="I61" s="122" t="s">
        <v>1218</v>
      </c>
      <c r="J61" s="122" t="s">
        <v>842</v>
      </c>
      <c r="K61" s="122" t="s">
        <v>842</v>
      </c>
      <c r="L61" s="122" t="s">
        <v>514</v>
      </c>
      <c r="M61" s="122" t="s">
        <v>839</v>
      </c>
      <c r="N61" s="122" t="s">
        <v>839</v>
      </c>
      <c r="O61" s="122" t="s">
        <v>839</v>
      </c>
      <c r="P61" s="122" t="s">
        <v>839</v>
      </c>
      <c r="Q61" s="122" t="s">
        <v>1095</v>
      </c>
      <c r="R61" s="122" t="s">
        <v>1095</v>
      </c>
      <c r="S61" s="122" t="s">
        <v>1095</v>
      </c>
      <c r="T61" s="122" t="s">
        <v>1095</v>
      </c>
      <c r="U61" s="122" t="s">
        <v>839</v>
      </c>
      <c r="V61" s="122" t="s">
        <v>839</v>
      </c>
      <c r="W61" s="122" t="s">
        <v>839</v>
      </c>
      <c r="X61" s="122" t="s">
        <v>526</v>
      </c>
      <c r="Y61" s="122" t="s">
        <v>526</v>
      </c>
      <c r="Z61" s="122" t="s">
        <v>526</v>
      </c>
      <c r="AA61" s="122" t="s">
        <v>1163</v>
      </c>
      <c r="AB61" s="122" t="s">
        <v>840</v>
      </c>
      <c r="AC61" s="122" t="s">
        <v>840</v>
      </c>
      <c r="AD61" s="174" t="s">
        <v>1224</v>
      </c>
      <c r="AE61" s="122" t="s">
        <v>829</v>
      </c>
      <c r="AF61" s="122" t="s">
        <v>1096</v>
      </c>
      <c r="AG61" s="122" t="s">
        <v>1163</v>
      </c>
      <c r="AH61" s="122" t="s">
        <v>839</v>
      </c>
      <c r="AI61" s="122" t="s">
        <v>839</v>
      </c>
      <c r="AJ61" s="123" t="s">
        <v>846</v>
      </c>
      <c r="AK61" s="123" t="s">
        <v>846</v>
      </c>
      <c r="AL61" s="122" t="s">
        <v>844</v>
      </c>
      <c r="AM61" s="122" t="s">
        <v>844</v>
      </c>
      <c r="AN61" s="122" t="s">
        <v>847</v>
      </c>
      <c r="AO61" s="122" t="s">
        <v>848</v>
      </c>
      <c r="AP61" s="122" t="s">
        <v>848</v>
      </c>
      <c r="AQ61" s="122" t="s">
        <v>1225</v>
      </c>
      <c r="AR61" s="122" t="s">
        <v>1225</v>
      </c>
      <c r="AS61" s="122" t="s">
        <v>829</v>
      </c>
      <c r="AT61" s="122" t="s">
        <v>829</v>
      </c>
      <c r="AU61" s="122" t="s">
        <v>829</v>
      </c>
      <c r="AV61" s="122" t="s">
        <v>829</v>
      </c>
      <c r="AW61" s="122" t="s">
        <v>829</v>
      </c>
      <c r="AX61" s="122" t="s">
        <v>829</v>
      </c>
      <c r="AY61" s="122" t="s">
        <v>829</v>
      </c>
      <c r="AZ61" s="122" t="s">
        <v>844</v>
      </c>
      <c r="BA61" s="122" t="s">
        <v>526</v>
      </c>
      <c r="BB61" s="122" t="s">
        <v>842</v>
      </c>
      <c r="BC61" s="122" t="s">
        <v>842</v>
      </c>
      <c r="BD61" s="122" t="s">
        <v>842</v>
      </c>
      <c r="BE61" s="123" t="s">
        <v>821</v>
      </c>
      <c r="BF61" s="122" t="s">
        <v>841</v>
      </c>
      <c r="BG61" s="122" t="s">
        <v>841</v>
      </c>
      <c r="BH61" s="122" t="s">
        <v>514</v>
      </c>
      <c r="BI61" s="122" t="s">
        <v>514</v>
      </c>
      <c r="BJ61" s="122" t="s">
        <v>1218</v>
      </c>
      <c r="BK61" s="122" t="s">
        <v>1226</v>
      </c>
      <c r="BL61" s="122" t="s">
        <v>838</v>
      </c>
      <c r="BM61" s="122" t="s">
        <v>526</v>
      </c>
      <c r="BN61" s="122" t="s">
        <v>523</v>
      </c>
      <c r="BO61" s="122" t="s">
        <v>526</v>
      </c>
      <c r="BP61" s="122" t="s">
        <v>526</v>
      </c>
      <c r="BQ61" s="122" t="s">
        <v>820</v>
      </c>
      <c r="BR61" s="122" t="s">
        <v>829</v>
      </c>
      <c r="BS61" s="122" t="s">
        <v>829</v>
      </c>
      <c r="BT61" s="122" t="s">
        <v>829</v>
      </c>
      <c r="BU61" s="122" t="s">
        <v>829</v>
      </c>
      <c r="BV61" s="122" t="s">
        <v>829</v>
      </c>
      <c r="BW61" s="122" t="s">
        <v>829</v>
      </c>
      <c r="BX61" s="122"/>
      <c r="BY61" s="122" t="s">
        <v>845</v>
      </c>
      <c r="BZ61" s="122" t="s">
        <v>526</v>
      </c>
      <c r="CA61" s="122" t="s">
        <v>1163</v>
      </c>
      <c r="CB61" s="122" t="s">
        <v>839</v>
      </c>
    </row>
    <row r="62" spans="1:80" x14ac:dyDescent="0.3">
      <c r="A62" s="100" t="str">
        <f>'Indicator Data'!A63</f>
        <v>Fiji</v>
      </c>
      <c r="B62" s="86" t="str">
        <f>'Indicator Data'!B63</f>
        <v>FJI</v>
      </c>
      <c r="C62" s="122" t="s">
        <v>1217</v>
      </c>
      <c r="D62" s="122" t="s">
        <v>1217</v>
      </c>
      <c r="E62" s="122" t="s">
        <v>1218</v>
      </c>
      <c r="F62" s="122" t="s">
        <v>1218</v>
      </c>
      <c r="G62" s="122" t="s">
        <v>1218</v>
      </c>
      <c r="H62" s="122" t="s">
        <v>1218</v>
      </c>
      <c r="I62" s="122" t="s">
        <v>1218</v>
      </c>
      <c r="J62" s="122" t="s">
        <v>842</v>
      </c>
      <c r="K62" s="122" t="s">
        <v>842</v>
      </c>
      <c r="L62" s="122" t="s">
        <v>514</v>
      </c>
      <c r="M62" s="122" t="s">
        <v>839</v>
      </c>
      <c r="N62" s="122" t="s">
        <v>839</v>
      </c>
      <c r="O62" s="122" t="s">
        <v>839</v>
      </c>
      <c r="P62" s="122" t="s">
        <v>839</v>
      </c>
      <c r="Q62" s="122" t="s">
        <v>1095</v>
      </c>
      <c r="R62" s="122" t="s">
        <v>1095</v>
      </c>
      <c r="S62" s="122" t="s">
        <v>1095</v>
      </c>
      <c r="T62" s="122" t="s">
        <v>1095</v>
      </c>
      <c r="U62" s="122" t="s">
        <v>839</v>
      </c>
      <c r="V62" s="122" t="s">
        <v>839</v>
      </c>
      <c r="W62" s="122" t="s">
        <v>839</v>
      </c>
      <c r="X62" s="122" t="s">
        <v>526</v>
      </c>
      <c r="Y62" s="122" t="s">
        <v>526</v>
      </c>
      <c r="Z62" s="122" t="s">
        <v>526</v>
      </c>
      <c r="AA62" s="122" t="s">
        <v>1163</v>
      </c>
      <c r="AB62" s="122" t="s">
        <v>840</v>
      </c>
      <c r="AC62" s="122" t="s">
        <v>840</v>
      </c>
      <c r="AD62" s="174" t="s">
        <v>1224</v>
      </c>
      <c r="AE62" s="122" t="s">
        <v>829</v>
      </c>
      <c r="AF62" s="122" t="s">
        <v>1096</v>
      </c>
      <c r="AG62" s="122" t="s">
        <v>1163</v>
      </c>
      <c r="AH62" s="122" t="s">
        <v>839</v>
      </c>
      <c r="AI62" s="122" t="s">
        <v>839</v>
      </c>
      <c r="AJ62" s="123" t="s">
        <v>846</v>
      </c>
      <c r="AK62" s="123" t="s">
        <v>846</v>
      </c>
      <c r="AL62" s="122" t="s">
        <v>844</v>
      </c>
      <c r="AM62" s="122" t="s">
        <v>844</v>
      </c>
      <c r="AN62" s="122" t="s">
        <v>847</v>
      </c>
      <c r="AO62" s="122" t="s">
        <v>848</v>
      </c>
      <c r="AP62" s="122" t="s">
        <v>848</v>
      </c>
      <c r="AQ62" s="122" t="s">
        <v>1225</v>
      </c>
      <c r="AR62" s="122" t="s">
        <v>1225</v>
      </c>
      <c r="AS62" s="122" t="s">
        <v>829</v>
      </c>
      <c r="AT62" s="122" t="s">
        <v>829</v>
      </c>
      <c r="AU62" s="122" t="s">
        <v>829</v>
      </c>
      <c r="AV62" s="122" t="s">
        <v>829</v>
      </c>
      <c r="AW62" s="122" t="s">
        <v>829</v>
      </c>
      <c r="AX62" s="122" t="s">
        <v>829</v>
      </c>
      <c r="AY62" s="122" t="s">
        <v>829</v>
      </c>
      <c r="AZ62" s="122" t="s">
        <v>844</v>
      </c>
      <c r="BA62" s="122" t="s">
        <v>526</v>
      </c>
      <c r="BB62" s="122" t="s">
        <v>842</v>
      </c>
      <c r="BC62" s="122" t="s">
        <v>842</v>
      </c>
      <c r="BD62" s="122" t="s">
        <v>842</v>
      </c>
      <c r="BE62" s="123" t="s">
        <v>818</v>
      </c>
      <c r="BF62" s="122" t="s">
        <v>841</v>
      </c>
      <c r="BG62" s="122" t="s">
        <v>841</v>
      </c>
      <c r="BH62" s="122" t="s">
        <v>514</v>
      </c>
      <c r="BI62" s="122" t="s">
        <v>514</v>
      </c>
      <c r="BJ62" s="122" t="s">
        <v>1218</v>
      </c>
      <c r="BK62" s="122" t="s">
        <v>1226</v>
      </c>
      <c r="BL62" s="122" t="s">
        <v>838</v>
      </c>
      <c r="BM62" s="122" t="s">
        <v>526</v>
      </c>
      <c r="BN62" s="122" t="s">
        <v>523</v>
      </c>
      <c r="BO62" s="122" t="s">
        <v>526</v>
      </c>
      <c r="BP62" s="122" t="s">
        <v>526</v>
      </c>
      <c r="BQ62" s="122" t="s">
        <v>820</v>
      </c>
      <c r="BR62" s="122" t="s">
        <v>829</v>
      </c>
      <c r="BS62" s="122" t="s">
        <v>829</v>
      </c>
      <c r="BT62" s="122" t="s">
        <v>829</v>
      </c>
      <c r="BU62" s="122" t="s">
        <v>829</v>
      </c>
      <c r="BV62" s="122" t="s">
        <v>829</v>
      </c>
      <c r="BW62" s="122" t="s">
        <v>829</v>
      </c>
      <c r="BX62" s="122"/>
      <c r="BY62" s="122" t="s">
        <v>845</v>
      </c>
      <c r="BZ62" s="122" t="s">
        <v>526</v>
      </c>
      <c r="CA62" s="122" t="s">
        <v>1163</v>
      </c>
      <c r="CB62" s="122" t="s">
        <v>839</v>
      </c>
    </row>
    <row r="63" spans="1:80" x14ac:dyDescent="0.3">
      <c r="A63" s="100" t="str">
        <f>'Indicator Data'!A64</f>
        <v>Finland</v>
      </c>
      <c r="B63" s="86" t="str">
        <f>'Indicator Data'!B64</f>
        <v>FIN</v>
      </c>
      <c r="C63" s="122" t="s">
        <v>1217</v>
      </c>
      <c r="D63" s="122" t="s">
        <v>1217</v>
      </c>
      <c r="E63" s="122" t="s">
        <v>1218</v>
      </c>
      <c r="F63" s="122" t="s">
        <v>1218</v>
      </c>
      <c r="G63" s="122" t="s">
        <v>1218</v>
      </c>
      <c r="H63" s="122" t="s">
        <v>1218</v>
      </c>
      <c r="I63" s="122" t="s">
        <v>1218</v>
      </c>
      <c r="J63" s="122" t="s">
        <v>842</v>
      </c>
      <c r="K63" s="122" t="s">
        <v>842</v>
      </c>
      <c r="L63" s="122" t="s">
        <v>514</v>
      </c>
      <c r="M63" s="122" t="s">
        <v>839</v>
      </c>
      <c r="N63" s="122" t="s">
        <v>839</v>
      </c>
      <c r="O63" s="122" t="s">
        <v>839</v>
      </c>
      <c r="P63" s="122" t="s">
        <v>839</v>
      </c>
      <c r="Q63" s="122" t="s">
        <v>1095</v>
      </c>
      <c r="R63" s="122" t="s">
        <v>1095</v>
      </c>
      <c r="S63" s="122" t="s">
        <v>1095</v>
      </c>
      <c r="T63" s="122" t="s">
        <v>1095</v>
      </c>
      <c r="U63" s="122" t="s">
        <v>839</v>
      </c>
      <c r="V63" s="122" t="s">
        <v>839</v>
      </c>
      <c r="W63" s="122" t="s">
        <v>839</v>
      </c>
      <c r="X63" s="122" t="s">
        <v>526</v>
      </c>
      <c r="Y63" s="122" t="s">
        <v>526</v>
      </c>
      <c r="Z63" s="122" t="s">
        <v>526</v>
      </c>
      <c r="AA63" s="122" t="s">
        <v>1163</v>
      </c>
      <c r="AB63" s="122" t="s">
        <v>840</v>
      </c>
      <c r="AC63" s="122" t="s">
        <v>840</v>
      </c>
      <c r="AD63" s="174" t="s">
        <v>1224</v>
      </c>
      <c r="AE63" s="122" t="s">
        <v>829</v>
      </c>
      <c r="AF63" s="122" t="s">
        <v>1096</v>
      </c>
      <c r="AG63" s="122" t="s">
        <v>1163</v>
      </c>
      <c r="AH63" s="122" t="s">
        <v>839</v>
      </c>
      <c r="AI63" s="122" t="s">
        <v>839</v>
      </c>
      <c r="AJ63" s="123" t="s">
        <v>846</v>
      </c>
      <c r="AK63" s="123" t="s">
        <v>846</v>
      </c>
      <c r="AL63" s="122" t="s">
        <v>844</v>
      </c>
      <c r="AM63" s="122" t="s">
        <v>844</v>
      </c>
      <c r="AN63" s="122" t="s">
        <v>847</v>
      </c>
      <c r="AO63" s="122" t="s">
        <v>848</v>
      </c>
      <c r="AP63" s="122" t="s">
        <v>848</v>
      </c>
      <c r="AQ63" s="122" t="s">
        <v>1225</v>
      </c>
      <c r="AR63" s="122" t="s">
        <v>1225</v>
      </c>
      <c r="AS63" s="122" t="s">
        <v>829</v>
      </c>
      <c r="AT63" s="122" t="s">
        <v>829</v>
      </c>
      <c r="AU63" s="122" t="s">
        <v>829</v>
      </c>
      <c r="AV63" s="122" t="s">
        <v>829</v>
      </c>
      <c r="AW63" s="122" t="s">
        <v>829</v>
      </c>
      <c r="AX63" s="122" t="s">
        <v>829</v>
      </c>
      <c r="AY63" s="122" t="s">
        <v>829</v>
      </c>
      <c r="AZ63" s="122" t="s">
        <v>844</v>
      </c>
      <c r="BA63" s="122" t="s">
        <v>526</v>
      </c>
      <c r="BB63" s="122" t="s">
        <v>842</v>
      </c>
      <c r="BC63" s="122" t="s">
        <v>842</v>
      </c>
      <c r="BD63" s="122" t="s">
        <v>842</v>
      </c>
      <c r="BE63" s="123" t="s">
        <v>818</v>
      </c>
      <c r="BF63" s="122" t="s">
        <v>841</v>
      </c>
      <c r="BG63" s="122" t="s">
        <v>841</v>
      </c>
      <c r="BH63" s="122" t="s">
        <v>514</v>
      </c>
      <c r="BI63" s="122" t="s">
        <v>514</v>
      </c>
      <c r="BJ63" s="122" t="s">
        <v>1218</v>
      </c>
      <c r="BK63" s="122" t="s">
        <v>1226</v>
      </c>
      <c r="BL63" s="122" t="s">
        <v>838</v>
      </c>
      <c r="BM63" s="122" t="s">
        <v>526</v>
      </c>
      <c r="BN63" s="122" t="s">
        <v>523</v>
      </c>
      <c r="BO63" s="122" t="s">
        <v>526</v>
      </c>
      <c r="BP63" s="122" t="s">
        <v>526</v>
      </c>
      <c r="BQ63" s="122" t="s">
        <v>820</v>
      </c>
      <c r="BR63" s="122" t="s">
        <v>829</v>
      </c>
      <c r="BS63" s="122" t="s">
        <v>829</v>
      </c>
      <c r="BT63" s="122" t="s">
        <v>829</v>
      </c>
      <c r="BU63" s="122" t="s">
        <v>829</v>
      </c>
      <c r="BV63" s="122" t="s">
        <v>829</v>
      </c>
      <c r="BW63" s="122" t="s">
        <v>829</v>
      </c>
      <c r="BX63" s="122"/>
      <c r="BY63" s="122" t="s">
        <v>845</v>
      </c>
      <c r="BZ63" s="122" t="s">
        <v>526</v>
      </c>
      <c r="CA63" s="122" t="s">
        <v>1163</v>
      </c>
      <c r="CB63" s="122" t="s">
        <v>839</v>
      </c>
    </row>
    <row r="64" spans="1:80" x14ac:dyDescent="0.3">
      <c r="A64" s="100" t="str">
        <f>'Indicator Data'!A65</f>
        <v>France</v>
      </c>
      <c r="B64" s="86" t="str">
        <f>'Indicator Data'!B65</f>
        <v>FRA</v>
      </c>
      <c r="C64" s="122" t="s">
        <v>1217</v>
      </c>
      <c r="D64" s="122" t="s">
        <v>1217</v>
      </c>
      <c r="E64" s="122" t="s">
        <v>1218</v>
      </c>
      <c r="F64" s="122" t="s">
        <v>1218</v>
      </c>
      <c r="G64" s="122" t="s">
        <v>1218</v>
      </c>
      <c r="H64" s="122" t="s">
        <v>1218</v>
      </c>
      <c r="I64" s="122" t="s">
        <v>1218</v>
      </c>
      <c r="J64" s="122" t="s">
        <v>842</v>
      </c>
      <c r="K64" s="122" t="s">
        <v>842</v>
      </c>
      <c r="L64" s="122" t="s">
        <v>514</v>
      </c>
      <c r="M64" s="122" t="s">
        <v>839</v>
      </c>
      <c r="N64" s="122" t="s">
        <v>839</v>
      </c>
      <c r="O64" s="122" t="s">
        <v>839</v>
      </c>
      <c r="P64" s="122" t="s">
        <v>839</v>
      </c>
      <c r="Q64" s="122" t="s">
        <v>1095</v>
      </c>
      <c r="R64" s="122" t="s">
        <v>1095</v>
      </c>
      <c r="S64" s="122" t="s">
        <v>1095</v>
      </c>
      <c r="T64" s="122" t="s">
        <v>1095</v>
      </c>
      <c r="U64" s="122" t="s">
        <v>839</v>
      </c>
      <c r="V64" s="122" t="s">
        <v>839</v>
      </c>
      <c r="W64" s="122" t="s">
        <v>839</v>
      </c>
      <c r="X64" s="122" t="s">
        <v>526</v>
      </c>
      <c r="Y64" s="122" t="s">
        <v>526</v>
      </c>
      <c r="Z64" s="122" t="s">
        <v>526</v>
      </c>
      <c r="AA64" s="122" t="s">
        <v>1163</v>
      </c>
      <c r="AB64" s="122" t="s">
        <v>840</v>
      </c>
      <c r="AC64" s="122" t="s">
        <v>840</v>
      </c>
      <c r="AD64" s="174" t="s">
        <v>1224</v>
      </c>
      <c r="AE64" s="122" t="s">
        <v>829</v>
      </c>
      <c r="AF64" s="122" t="s">
        <v>1096</v>
      </c>
      <c r="AG64" s="122" t="s">
        <v>1163</v>
      </c>
      <c r="AH64" s="122" t="s">
        <v>839</v>
      </c>
      <c r="AI64" s="122" t="s">
        <v>839</v>
      </c>
      <c r="AJ64" s="123" t="s">
        <v>846</v>
      </c>
      <c r="AK64" s="123" t="s">
        <v>846</v>
      </c>
      <c r="AL64" s="122" t="s">
        <v>844</v>
      </c>
      <c r="AM64" s="122" t="s">
        <v>844</v>
      </c>
      <c r="AN64" s="122" t="s">
        <v>847</v>
      </c>
      <c r="AO64" s="122" t="s">
        <v>848</v>
      </c>
      <c r="AP64" s="122" t="s">
        <v>848</v>
      </c>
      <c r="AQ64" s="122" t="s">
        <v>1225</v>
      </c>
      <c r="AR64" s="122" t="s">
        <v>1225</v>
      </c>
      <c r="AS64" s="122" t="s">
        <v>829</v>
      </c>
      <c r="AT64" s="122" t="s">
        <v>829</v>
      </c>
      <c r="AU64" s="122" t="s">
        <v>829</v>
      </c>
      <c r="AV64" s="122" t="s">
        <v>829</v>
      </c>
      <c r="AW64" s="122" t="s">
        <v>829</v>
      </c>
      <c r="AX64" s="122" t="s">
        <v>829</v>
      </c>
      <c r="AY64" s="122" t="s">
        <v>829</v>
      </c>
      <c r="AZ64" s="122" t="s">
        <v>844</v>
      </c>
      <c r="BA64" s="122" t="s">
        <v>526</v>
      </c>
      <c r="BB64" s="122" t="s">
        <v>842</v>
      </c>
      <c r="BC64" s="122" t="s">
        <v>842</v>
      </c>
      <c r="BD64" s="122" t="s">
        <v>842</v>
      </c>
      <c r="BE64" s="123" t="s">
        <v>818</v>
      </c>
      <c r="BF64" s="122" t="s">
        <v>841</v>
      </c>
      <c r="BG64" s="122" t="s">
        <v>841</v>
      </c>
      <c r="BH64" s="122" t="s">
        <v>514</v>
      </c>
      <c r="BI64" s="122" t="s">
        <v>514</v>
      </c>
      <c r="BJ64" s="122" t="s">
        <v>1218</v>
      </c>
      <c r="BK64" s="122" t="s">
        <v>1226</v>
      </c>
      <c r="BL64" s="122" t="s">
        <v>838</v>
      </c>
      <c r="BM64" s="122" t="s">
        <v>526</v>
      </c>
      <c r="BN64" s="122" t="s">
        <v>523</v>
      </c>
      <c r="BO64" s="122" t="s">
        <v>526</v>
      </c>
      <c r="BP64" s="122" t="s">
        <v>526</v>
      </c>
      <c r="BQ64" s="122" t="s">
        <v>820</v>
      </c>
      <c r="BR64" s="122" t="s">
        <v>829</v>
      </c>
      <c r="BS64" s="122" t="s">
        <v>829</v>
      </c>
      <c r="BT64" s="122" t="s">
        <v>829</v>
      </c>
      <c r="BU64" s="122" t="s">
        <v>829</v>
      </c>
      <c r="BV64" s="122" t="s">
        <v>829</v>
      </c>
      <c r="BW64" s="122" t="s">
        <v>829</v>
      </c>
      <c r="BX64" s="122"/>
      <c r="BY64" s="122" t="s">
        <v>845</v>
      </c>
      <c r="BZ64" s="122" t="s">
        <v>526</v>
      </c>
      <c r="CA64" s="122" t="s">
        <v>1163</v>
      </c>
      <c r="CB64" s="122" t="s">
        <v>839</v>
      </c>
    </row>
    <row r="65" spans="1:80" x14ac:dyDescent="0.3">
      <c r="A65" s="100" t="str">
        <f>'Indicator Data'!A66</f>
        <v>Gabon</v>
      </c>
      <c r="B65" s="86" t="str">
        <f>'Indicator Data'!B66</f>
        <v>GAB</v>
      </c>
      <c r="C65" s="122" t="s">
        <v>1217</v>
      </c>
      <c r="D65" s="122" t="s">
        <v>1217</v>
      </c>
      <c r="E65" s="122" t="s">
        <v>1218</v>
      </c>
      <c r="F65" s="122" t="s">
        <v>1218</v>
      </c>
      <c r="G65" s="122" t="s">
        <v>1218</v>
      </c>
      <c r="H65" s="122" t="s">
        <v>1218</v>
      </c>
      <c r="I65" s="122" t="s">
        <v>1218</v>
      </c>
      <c r="J65" s="122" t="s">
        <v>842</v>
      </c>
      <c r="K65" s="122" t="s">
        <v>842</v>
      </c>
      <c r="L65" s="122" t="s">
        <v>514</v>
      </c>
      <c r="M65" s="122" t="s">
        <v>839</v>
      </c>
      <c r="N65" s="122" t="s">
        <v>839</v>
      </c>
      <c r="O65" s="122" t="s">
        <v>839</v>
      </c>
      <c r="P65" s="122" t="s">
        <v>839</v>
      </c>
      <c r="Q65" s="122" t="s">
        <v>1095</v>
      </c>
      <c r="R65" s="122" t="s">
        <v>1095</v>
      </c>
      <c r="S65" s="122" t="s">
        <v>1095</v>
      </c>
      <c r="T65" s="122" t="s">
        <v>1095</v>
      </c>
      <c r="U65" s="122" t="s">
        <v>839</v>
      </c>
      <c r="V65" s="122" t="s">
        <v>839</v>
      </c>
      <c r="W65" s="122" t="s">
        <v>839</v>
      </c>
      <c r="X65" s="122" t="s">
        <v>526</v>
      </c>
      <c r="Y65" s="122" t="s">
        <v>526</v>
      </c>
      <c r="Z65" s="122" t="s">
        <v>526</v>
      </c>
      <c r="AA65" s="122" t="s">
        <v>1163</v>
      </c>
      <c r="AB65" s="122" t="s">
        <v>840</v>
      </c>
      <c r="AC65" s="122" t="s">
        <v>840</v>
      </c>
      <c r="AD65" s="174" t="s">
        <v>1224</v>
      </c>
      <c r="AE65" s="122" t="s">
        <v>829</v>
      </c>
      <c r="AF65" s="122" t="s">
        <v>1096</v>
      </c>
      <c r="AG65" s="122" t="s">
        <v>1163</v>
      </c>
      <c r="AH65" s="122" t="s">
        <v>839</v>
      </c>
      <c r="AI65" s="122" t="s">
        <v>839</v>
      </c>
      <c r="AJ65" s="123" t="s">
        <v>846</v>
      </c>
      <c r="AK65" s="123" t="s">
        <v>846</v>
      </c>
      <c r="AL65" s="122" t="s">
        <v>844</v>
      </c>
      <c r="AM65" s="122" t="s">
        <v>844</v>
      </c>
      <c r="AN65" s="122" t="s">
        <v>847</v>
      </c>
      <c r="AO65" s="122" t="s">
        <v>848</v>
      </c>
      <c r="AP65" s="122" t="s">
        <v>848</v>
      </c>
      <c r="AQ65" s="122" t="s">
        <v>1225</v>
      </c>
      <c r="AR65" s="122" t="s">
        <v>1225</v>
      </c>
      <c r="AS65" s="122" t="s">
        <v>829</v>
      </c>
      <c r="AT65" s="122" t="s">
        <v>829</v>
      </c>
      <c r="AU65" s="122" t="s">
        <v>829</v>
      </c>
      <c r="AV65" s="122" t="s">
        <v>829</v>
      </c>
      <c r="AW65" s="122" t="s">
        <v>829</v>
      </c>
      <c r="AX65" s="122" t="s">
        <v>829</v>
      </c>
      <c r="AY65" s="122" t="s">
        <v>829</v>
      </c>
      <c r="AZ65" s="122" t="s">
        <v>844</v>
      </c>
      <c r="BA65" s="122" t="s">
        <v>526</v>
      </c>
      <c r="BB65" s="122" t="s">
        <v>842</v>
      </c>
      <c r="BC65" s="122" t="s">
        <v>842</v>
      </c>
      <c r="BD65" s="122" t="s">
        <v>842</v>
      </c>
      <c r="BE65" s="123" t="s">
        <v>818</v>
      </c>
      <c r="BF65" s="122" t="s">
        <v>841</v>
      </c>
      <c r="BG65" s="122" t="s">
        <v>841</v>
      </c>
      <c r="BH65" s="122" t="s">
        <v>514</v>
      </c>
      <c r="BI65" s="122" t="s">
        <v>514</v>
      </c>
      <c r="BJ65" s="122" t="s">
        <v>1218</v>
      </c>
      <c r="BK65" s="122" t="s">
        <v>1226</v>
      </c>
      <c r="BL65" s="122" t="s">
        <v>838</v>
      </c>
      <c r="BM65" s="122" t="s">
        <v>526</v>
      </c>
      <c r="BN65" s="122" t="s">
        <v>523</v>
      </c>
      <c r="BO65" s="122" t="s">
        <v>526</v>
      </c>
      <c r="BP65" s="122" t="s">
        <v>526</v>
      </c>
      <c r="BQ65" s="122" t="s">
        <v>820</v>
      </c>
      <c r="BR65" s="122" t="s">
        <v>829</v>
      </c>
      <c r="BS65" s="122" t="s">
        <v>829</v>
      </c>
      <c r="BT65" s="122" t="s">
        <v>829</v>
      </c>
      <c r="BU65" s="122" t="s">
        <v>829</v>
      </c>
      <c r="BV65" s="122" t="s">
        <v>829</v>
      </c>
      <c r="BW65" s="122" t="s">
        <v>829</v>
      </c>
      <c r="BX65" s="122"/>
      <c r="BY65" s="122" t="s">
        <v>845</v>
      </c>
      <c r="BZ65" s="122" t="s">
        <v>526</v>
      </c>
      <c r="CA65" s="122" t="s">
        <v>1163</v>
      </c>
      <c r="CB65" s="122" t="s">
        <v>839</v>
      </c>
    </row>
    <row r="66" spans="1:80" x14ac:dyDescent="0.3">
      <c r="A66" s="100" t="str">
        <f>'Indicator Data'!A67</f>
        <v>Gambia</v>
      </c>
      <c r="B66" s="86" t="str">
        <f>'Indicator Data'!B67</f>
        <v>GMB</v>
      </c>
      <c r="C66" s="122" t="s">
        <v>1217</v>
      </c>
      <c r="D66" s="122" t="s">
        <v>1217</v>
      </c>
      <c r="E66" s="122" t="s">
        <v>1218</v>
      </c>
      <c r="F66" s="122" t="s">
        <v>1218</v>
      </c>
      <c r="G66" s="122" t="s">
        <v>1218</v>
      </c>
      <c r="H66" s="122" t="s">
        <v>1218</v>
      </c>
      <c r="I66" s="122" t="s">
        <v>1218</v>
      </c>
      <c r="J66" s="122" t="s">
        <v>842</v>
      </c>
      <c r="K66" s="122" t="s">
        <v>842</v>
      </c>
      <c r="L66" s="122" t="s">
        <v>514</v>
      </c>
      <c r="M66" s="122" t="s">
        <v>839</v>
      </c>
      <c r="N66" s="122" t="s">
        <v>839</v>
      </c>
      <c r="O66" s="122" t="s">
        <v>839</v>
      </c>
      <c r="P66" s="122" t="s">
        <v>839</v>
      </c>
      <c r="Q66" s="122" t="s">
        <v>1095</v>
      </c>
      <c r="R66" s="122" t="s">
        <v>1095</v>
      </c>
      <c r="S66" s="122" t="s">
        <v>1095</v>
      </c>
      <c r="T66" s="122" t="s">
        <v>1095</v>
      </c>
      <c r="U66" s="122" t="s">
        <v>839</v>
      </c>
      <c r="V66" s="122" t="s">
        <v>839</v>
      </c>
      <c r="W66" s="122" t="s">
        <v>839</v>
      </c>
      <c r="X66" s="122" t="s">
        <v>526</v>
      </c>
      <c r="Y66" s="122" t="s">
        <v>526</v>
      </c>
      <c r="Z66" s="122" t="s">
        <v>526</v>
      </c>
      <c r="AA66" s="122" t="s">
        <v>1163</v>
      </c>
      <c r="AB66" s="122" t="s">
        <v>840</v>
      </c>
      <c r="AC66" s="122" t="s">
        <v>840</v>
      </c>
      <c r="AD66" s="174" t="s">
        <v>1224</v>
      </c>
      <c r="AE66" s="122" t="s">
        <v>829</v>
      </c>
      <c r="AF66" s="122" t="s">
        <v>1096</v>
      </c>
      <c r="AG66" s="122" t="s">
        <v>1163</v>
      </c>
      <c r="AH66" s="122" t="s">
        <v>839</v>
      </c>
      <c r="AI66" s="122" t="s">
        <v>839</v>
      </c>
      <c r="AJ66" s="123" t="s">
        <v>846</v>
      </c>
      <c r="AK66" s="123" t="s">
        <v>846</v>
      </c>
      <c r="AL66" s="122" t="s">
        <v>844</v>
      </c>
      <c r="AM66" s="122" t="s">
        <v>844</v>
      </c>
      <c r="AN66" s="122" t="s">
        <v>847</v>
      </c>
      <c r="AO66" s="122" t="s">
        <v>848</v>
      </c>
      <c r="AP66" s="122" t="s">
        <v>848</v>
      </c>
      <c r="AQ66" s="122" t="s">
        <v>1225</v>
      </c>
      <c r="AR66" s="122" t="s">
        <v>1225</v>
      </c>
      <c r="AS66" s="122" t="s">
        <v>829</v>
      </c>
      <c r="AT66" s="122" t="s">
        <v>829</v>
      </c>
      <c r="AU66" s="122" t="s">
        <v>829</v>
      </c>
      <c r="AV66" s="122" t="s">
        <v>829</v>
      </c>
      <c r="AW66" s="122" t="s">
        <v>829</v>
      </c>
      <c r="AX66" s="122" t="s">
        <v>829</v>
      </c>
      <c r="AY66" s="122" t="s">
        <v>829</v>
      </c>
      <c r="AZ66" s="122" t="s">
        <v>844</v>
      </c>
      <c r="BA66" s="122" t="s">
        <v>526</v>
      </c>
      <c r="BB66" s="122" t="s">
        <v>842</v>
      </c>
      <c r="BC66" s="122" t="s">
        <v>842</v>
      </c>
      <c r="BD66" s="122" t="s">
        <v>842</v>
      </c>
      <c r="BF66" s="122" t="s">
        <v>841</v>
      </c>
      <c r="BG66" s="122" t="s">
        <v>841</v>
      </c>
      <c r="BH66" s="122" t="s">
        <v>514</v>
      </c>
      <c r="BI66" s="122" t="s">
        <v>514</v>
      </c>
      <c r="BJ66" s="122" t="s">
        <v>1218</v>
      </c>
      <c r="BK66" s="122" t="s">
        <v>1226</v>
      </c>
      <c r="BL66" s="122" t="s">
        <v>838</v>
      </c>
      <c r="BM66" s="122" t="s">
        <v>526</v>
      </c>
      <c r="BN66" s="122" t="s">
        <v>523</v>
      </c>
      <c r="BO66" s="122" t="s">
        <v>526</v>
      </c>
      <c r="BP66" s="122" t="s">
        <v>526</v>
      </c>
      <c r="BQ66" s="122" t="s">
        <v>820</v>
      </c>
      <c r="BR66" s="122" t="s">
        <v>829</v>
      </c>
      <c r="BS66" s="122" t="s">
        <v>829</v>
      </c>
      <c r="BT66" s="122" t="s">
        <v>829</v>
      </c>
      <c r="BU66" s="122" t="s">
        <v>829</v>
      </c>
      <c r="BV66" s="122" t="s">
        <v>829</v>
      </c>
      <c r="BW66" s="122" t="s">
        <v>829</v>
      </c>
      <c r="BX66" s="122"/>
      <c r="BY66" s="122" t="s">
        <v>845</v>
      </c>
      <c r="BZ66" s="122" t="s">
        <v>526</v>
      </c>
      <c r="CA66" s="122" t="s">
        <v>1163</v>
      </c>
      <c r="CB66" s="122" t="s">
        <v>839</v>
      </c>
    </row>
    <row r="67" spans="1:80" x14ac:dyDescent="0.3">
      <c r="A67" s="100" t="str">
        <f>'Indicator Data'!A68</f>
        <v>Georgia</v>
      </c>
      <c r="B67" s="86" t="str">
        <f>'Indicator Data'!B68</f>
        <v>GEO</v>
      </c>
      <c r="C67" s="122" t="s">
        <v>1217</v>
      </c>
      <c r="D67" s="122" t="s">
        <v>1217</v>
      </c>
      <c r="E67" s="122" t="s">
        <v>1218</v>
      </c>
      <c r="F67" s="122" t="s">
        <v>1218</v>
      </c>
      <c r="G67" s="122" t="s">
        <v>1218</v>
      </c>
      <c r="H67" s="122" t="s">
        <v>1218</v>
      </c>
      <c r="I67" s="122" t="s">
        <v>1218</v>
      </c>
      <c r="J67" s="122" t="s">
        <v>842</v>
      </c>
      <c r="K67" s="122" t="s">
        <v>842</v>
      </c>
      <c r="L67" s="122" t="s">
        <v>514</v>
      </c>
      <c r="M67" s="122" t="s">
        <v>839</v>
      </c>
      <c r="N67" s="122" t="s">
        <v>839</v>
      </c>
      <c r="O67" s="122" t="s">
        <v>839</v>
      </c>
      <c r="P67" s="122" t="s">
        <v>839</v>
      </c>
      <c r="Q67" s="122" t="s">
        <v>1095</v>
      </c>
      <c r="R67" s="122" t="s">
        <v>1095</v>
      </c>
      <c r="S67" s="122" t="s">
        <v>1095</v>
      </c>
      <c r="T67" s="122" t="s">
        <v>1095</v>
      </c>
      <c r="U67" s="122" t="s">
        <v>839</v>
      </c>
      <c r="V67" s="122" t="s">
        <v>839</v>
      </c>
      <c r="W67" s="122" t="s">
        <v>839</v>
      </c>
      <c r="X67" s="122" t="s">
        <v>526</v>
      </c>
      <c r="Y67" s="122" t="s">
        <v>526</v>
      </c>
      <c r="Z67" s="122" t="s">
        <v>526</v>
      </c>
      <c r="AA67" s="122" t="s">
        <v>1163</v>
      </c>
      <c r="AB67" s="122" t="s">
        <v>840</v>
      </c>
      <c r="AC67" s="122" t="s">
        <v>840</v>
      </c>
      <c r="AD67" s="174" t="s">
        <v>1224</v>
      </c>
      <c r="AE67" s="122" t="s">
        <v>829</v>
      </c>
      <c r="AF67" s="122" t="s">
        <v>1096</v>
      </c>
      <c r="AG67" s="122" t="s">
        <v>1163</v>
      </c>
      <c r="AH67" s="122" t="s">
        <v>839</v>
      </c>
      <c r="AI67" s="122" t="s">
        <v>839</v>
      </c>
      <c r="AJ67" s="123" t="s">
        <v>846</v>
      </c>
      <c r="AK67" s="123" t="s">
        <v>846</v>
      </c>
      <c r="AL67" s="122" t="s">
        <v>844</v>
      </c>
      <c r="AM67" s="122" t="s">
        <v>844</v>
      </c>
      <c r="AN67" s="122" t="s">
        <v>847</v>
      </c>
      <c r="AO67" s="122" t="s">
        <v>848</v>
      </c>
      <c r="AP67" s="122" t="s">
        <v>848</v>
      </c>
      <c r="AQ67" s="122" t="s">
        <v>1225</v>
      </c>
      <c r="AR67" s="122" t="s">
        <v>1225</v>
      </c>
      <c r="AS67" s="122" t="s">
        <v>829</v>
      </c>
      <c r="AT67" s="122" t="s">
        <v>829</v>
      </c>
      <c r="AU67" s="122" t="s">
        <v>829</v>
      </c>
      <c r="AV67" s="122" t="s">
        <v>829</v>
      </c>
      <c r="AW67" s="122" t="s">
        <v>829</v>
      </c>
      <c r="AX67" s="122" t="s">
        <v>829</v>
      </c>
      <c r="AY67" s="122" t="s">
        <v>829</v>
      </c>
      <c r="AZ67" s="122" t="s">
        <v>844</v>
      </c>
      <c r="BA67" s="122" t="s">
        <v>526</v>
      </c>
      <c r="BB67" s="122" t="s">
        <v>842</v>
      </c>
      <c r="BC67" s="122" t="s">
        <v>842</v>
      </c>
      <c r="BD67" s="122" t="s">
        <v>842</v>
      </c>
      <c r="BE67" s="123" t="s">
        <v>821</v>
      </c>
      <c r="BF67" s="122" t="s">
        <v>841</v>
      </c>
      <c r="BG67" s="122" t="s">
        <v>841</v>
      </c>
      <c r="BH67" s="122" t="s">
        <v>514</v>
      </c>
      <c r="BI67" s="122" t="s">
        <v>514</v>
      </c>
      <c r="BJ67" s="122" t="s">
        <v>1218</v>
      </c>
      <c r="BK67" s="122" t="s">
        <v>1226</v>
      </c>
      <c r="BL67" s="122" t="s">
        <v>838</v>
      </c>
      <c r="BM67" s="122" t="s">
        <v>526</v>
      </c>
      <c r="BN67" s="122" t="s">
        <v>523</v>
      </c>
      <c r="BO67" s="122" t="s">
        <v>526</v>
      </c>
      <c r="BP67" s="122" t="s">
        <v>526</v>
      </c>
      <c r="BQ67" s="122" t="s">
        <v>820</v>
      </c>
      <c r="BR67" s="122" t="s">
        <v>829</v>
      </c>
      <c r="BS67" s="122" t="s">
        <v>829</v>
      </c>
      <c r="BT67" s="122" t="s">
        <v>829</v>
      </c>
      <c r="BU67" s="122" t="s">
        <v>829</v>
      </c>
      <c r="BV67" s="122" t="s">
        <v>829</v>
      </c>
      <c r="BW67" s="122" t="s">
        <v>829</v>
      </c>
      <c r="BX67" s="122"/>
      <c r="BY67" s="122" t="s">
        <v>845</v>
      </c>
      <c r="BZ67" s="122" t="s">
        <v>526</v>
      </c>
      <c r="CA67" s="122" t="s">
        <v>1163</v>
      </c>
      <c r="CB67" s="122" t="s">
        <v>839</v>
      </c>
    </row>
    <row r="68" spans="1:80" x14ac:dyDescent="0.3">
      <c r="A68" s="100" t="str">
        <f>'Indicator Data'!A69</f>
        <v>Germany</v>
      </c>
      <c r="B68" s="86" t="str">
        <f>'Indicator Data'!B69</f>
        <v>DEU</v>
      </c>
      <c r="C68" s="122" t="s">
        <v>1217</v>
      </c>
      <c r="D68" s="122" t="s">
        <v>1217</v>
      </c>
      <c r="E68" s="122" t="s">
        <v>1218</v>
      </c>
      <c r="F68" s="122" t="s">
        <v>1218</v>
      </c>
      <c r="G68" s="122" t="s">
        <v>1218</v>
      </c>
      <c r="H68" s="122" t="s">
        <v>1218</v>
      </c>
      <c r="I68" s="122" t="s">
        <v>1218</v>
      </c>
      <c r="J68" s="122" t="s">
        <v>842</v>
      </c>
      <c r="K68" s="122" t="s">
        <v>842</v>
      </c>
      <c r="L68" s="122" t="s">
        <v>514</v>
      </c>
      <c r="M68" s="122" t="s">
        <v>839</v>
      </c>
      <c r="N68" s="122" t="s">
        <v>839</v>
      </c>
      <c r="O68" s="122" t="s">
        <v>839</v>
      </c>
      <c r="P68" s="122" t="s">
        <v>839</v>
      </c>
      <c r="Q68" s="122" t="s">
        <v>1095</v>
      </c>
      <c r="R68" s="122" t="s">
        <v>1095</v>
      </c>
      <c r="S68" s="122" t="s">
        <v>1095</v>
      </c>
      <c r="T68" s="122" t="s">
        <v>1095</v>
      </c>
      <c r="U68" s="122" t="s">
        <v>839</v>
      </c>
      <c r="V68" s="122" t="s">
        <v>839</v>
      </c>
      <c r="W68" s="122" t="s">
        <v>839</v>
      </c>
      <c r="X68" s="122" t="s">
        <v>526</v>
      </c>
      <c r="Y68" s="122" t="s">
        <v>526</v>
      </c>
      <c r="Z68" s="122" t="s">
        <v>526</v>
      </c>
      <c r="AA68" s="122" t="s">
        <v>1163</v>
      </c>
      <c r="AB68" s="122" t="s">
        <v>840</v>
      </c>
      <c r="AC68" s="122" t="s">
        <v>840</v>
      </c>
      <c r="AD68" s="174" t="s">
        <v>1224</v>
      </c>
      <c r="AE68" s="122" t="s">
        <v>829</v>
      </c>
      <c r="AF68" s="122" t="s">
        <v>1096</v>
      </c>
      <c r="AG68" s="122" t="s">
        <v>1163</v>
      </c>
      <c r="AH68" s="122" t="s">
        <v>839</v>
      </c>
      <c r="AI68" s="122" t="s">
        <v>839</v>
      </c>
      <c r="AJ68" s="123" t="s">
        <v>846</v>
      </c>
      <c r="AK68" s="123" t="s">
        <v>846</v>
      </c>
      <c r="AL68" s="122" t="s">
        <v>844</v>
      </c>
      <c r="AM68" s="122" t="s">
        <v>844</v>
      </c>
      <c r="AN68" s="122" t="s">
        <v>847</v>
      </c>
      <c r="AO68" s="122" t="s">
        <v>848</v>
      </c>
      <c r="AP68" s="122" t="s">
        <v>848</v>
      </c>
      <c r="AQ68" s="122" t="s">
        <v>1225</v>
      </c>
      <c r="AR68" s="122" t="s">
        <v>1225</v>
      </c>
      <c r="AS68" s="122" t="s">
        <v>829</v>
      </c>
      <c r="AT68" s="122" t="s">
        <v>829</v>
      </c>
      <c r="AU68" s="122" t="s">
        <v>829</v>
      </c>
      <c r="AV68" s="122" t="s">
        <v>829</v>
      </c>
      <c r="AW68" s="122" t="s">
        <v>829</v>
      </c>
      <c r="AX68" s="122" t="s">
        <v>829</v>
      </c>
      <c r="AY68" s="122" t="s">
        <v>829</v>
      </c>
      <c r="AZ68" s="122" t="s">
        <v>844</v>
      </c>
      <c r="BA68" s="122" t="s">
        <v>526</v>
      </c>
      <c r="BB68" s="122" t="s">
        <v>842</v>
      </c>
      <c r="BC68" s="122" t="s">
        <v>842</v>
      </c>
      <c r="BD68" s="122" t="s">
        <v>842</v>
      </c>
      <c r="BE68" s="123" t="s">
        <v>818</v>
      </c>
      <c r="BF68" s="122" t="s">
        <v>841</v>
      </c>
      <c r="BG68" s="122" t="s">
        <v>841</v>
      </c>
      <c r="BH68" s="122" t="s">
        <v>514</v>
      </c>
      <c r="BI68" s="122" t="s">
        <v>514</v>
      </c>
      <c r="BJ68" s="122" t="s">
        <v>1218</v>
      </c>
      <c r="BK68" s="122" t="s">
        <v>1226</v>
      </c>
      <c r="BL68" s="122" t="s">
        <v>838</v>
      </c>
      <c r="BM68" s="122" t="s">
        <v>526</v>
      </c>
      <c r="BN68" s="122" t="s">
        <v>523</v>
      </c>
      <c r="BO68" s="122" t="s">
        <v>526</v>
      </c>
      <c r="BP68" s="122" t="s">
        <v>526</v>
      </c>
      <c r="BQ68" s="122" t="s">
        <v>820</v>
      </c>
      <c r="BR68" s="122" t="s">
        <v>829</v>
      </c>
      <c r="BS68" s="122" t="s">
        <v>829</v>
      </c>
      <c r="BT68" s="122" t="s">
        <v>829</v>
      </c>
      <c r="BU68" s="122" t="s">
        <v>829</v>
      </c>
      <c r="BV68" s="122" t="s">
        <v>829</v>
      </c>
      <c r="BW68" s="122" t="s">
        <v>829</v>
      </c>
      <c r="BX68" s="122"/>
      <c r="BY68" s="122" t="s">
        <v>845</v>
      </c>
      <c r="BZ68" s="122" t="s">
        <v>526</v>
      </c>
      <c r="CA68" s="122" t="s">
        <v>1163</v>
      </c>
      <c r="CB68" s="122" t="s">
        <v>839</v>
      </c>
    </row>
    <row r="69" spans="1:80" x14ac:dyDescent="0.3">
      <c r="A69" s="100" t="str">
        <f>'Indicator Data'!A70</f>
        <v>Ghana</v>
      </c>
      <c r="B69" s="86" t="str">
        <f>'Indicator Data'!B70</f>
        <v>GHA</v>
      </c>
      <c r="C69" s="122" t="s">
        <v>1217</v>
      </c>
      <c r="D69" s="122" t="s">
        <v>1217</v>
      </c>
      <c r="E69" s="122" t="s">
        <v>1218</v>
      </c>
      <c r="F69" s="122" t="s">
        <v>1218</v>
      </c>
      <c r="G69" s="122" t="s">
        <v>1218</v>
      </c>
      <c r="H69" s="122" t="s">
        <v>1218</v>
      </c>
      <c r="I69" s="122" t="s">
        <v>1218</v>
      </c>
      <c r="J69" s="122" t="s">
        <v>842</v>
      </c>
      <c r="K69" s="122" t="s">
        <v>842</v>
      </c>
      <c r="L69" s="122" t="s">
        <v>514</v>
      </c>
      <c r="M69" s="122" t="s">
        <v>839</v>
      </c>
      <c r="N69" s="122" t="s">
        <v>839</v>
      </c>
      <c r="O69" s="122" t="s">
        <v>839</v>
      </c>
      <c r="P69" s="122" t="s">
        <v>839</v>
      </c>
      <c r="Q69" s="122" t="s">
        <v>1095</v>
      </c>
      <c r="R69" s="122" t="s">
        <v>1095</v>
      </c>
      <c r="S69" s="122" t="s">
        <v>1095</v>
      </c>
      <c r="T69" s="122" t="s">
        <v>1095</v>
      </c>
      <c r="U69" s="122" t="s">
        <v>839</v>
      </c>
      <c r="V69" s="122" t="s">
        <v>839</v>
      </c>
      <c r="W69" s="122" t="s">
        <v>839</v>
      </c>
      <c r="X69" s="122" t="s">
        <v>526</v>
      </c>
      <c r="Y69" s="122" t="s">
        <v>526</v>
      </c>
      <c r="Z69" s="122" t="s">
        <v>526</v>
      </c>
      <c r="AA69" s="122" t="s">
        <v>1163</v>
      </c>
      <c r="AB69" s="122" t="s">
        <v>840</v>
      </c>
      <c r="AC69" s="122" t="s">
        <v>840</v>
      </c>
      <c r="AD69" s="174" t="s">
        <v>1224</v>
      </c>
      <c r="AE69" s="122" t="s">
        <v>829</v>
      </c>
      <c r="AF69" s="122" t="s">
        <v>1096</v>
      </c>
      <c r="AG69" s="122" t="s">
        <v>1163</v>
      </c>
      <c r="AH69" s="122" t="s">
        <v>839</v>
      </c>
      <c r="AI69" s="122" t="s">
        <v>839</v>
      </c>
      <c r="AJ69" s="123" t="s">
        <v>846</v>
      </c>
      <c r="AK69" s="123" t="s">
        <v>846</v>
      </c>
      <c r="AL69" s="122" t="s">
        <v>844</v>
      </c>
      <c r="AM69" s="122" t="s">
        <v>844</v>
      </c>
      <c r="AN69" s="122" t="s">
        <v>847</v>
      </c>
      <c r="AO69" s="122" t="s">
        <v>848</v>
      </c>
      <c r="AP69" s="122" t="s">
        <v>848</v>
      </c>
      <c r="AQ69" s="122" t="s">
        <v>1225</v>
      </c>
      <c r="AR69" s="122" t="s">
        <v>1225</v>
      </c>
      <c r="AS69" s="122" t="s">
        <v>829</v>
      </c>
      <c r="AT69" s="122" t="s">
        <v>829</v>
      </c>
      <c r="AU69" s="122" t="s">
        <v>829</v>
      </c>
      <c r="AV69" s="122" t="s">
        <v>829</v>
      </c>
      <c r="AW69" s="122" t="s">
        <v>829</v>
      </c>
      <c r="AX69" s="122" t="s">
        <v>829</v>
      </c>
      <c r="AY69" s="122" t="s">
        <v>829</v>
      </c>
      <c r="AZ69" s="122" t="s">
        <v>844</v>
      </c>
      <c r="BA69" s="122" t="s">
        <v>526</v>
      </c>
      <c r="BB69" s="122" t="s">
        <v>842</v>
      </c>
      <c r="BC69" s="122" t="s">
        <v>842</v>
      </c>
      <c r="BD69" s="122" t="s">
        <v>842</v>
      </c>
      <c r="BE69" s="123" t="s">
        <v>821</v>
      </c>
      <c r="BF69" s="122" t="s">
        <v>841</v>
      </c>
      <c r="BG69" s="122" t="s">
        <v>841</v>
      </c>
      <c r="BH69" s="122" t="s">
        <v>514</v>
      </c>
      <c r="BI69" s="122" t="s">
        <v>514</v>
      </c>
      <c r="BJ69" s="122" t="s">
        <v>1218</v>
      </c>
      <c r="BK69" s="122" t="s">
        <v>1226</v>
      </c>
      <c r="BL69" s="122" t="s">
        <v>838</v>
      </c>
      <c r="BM69" s="122" t="s">
        <v>526</v>
      </c>
      <c r="BN69" s="122" t="s">
        <v>523</v>
      </c>
      <c r="BO69" s="122" t="s">
        <v>526</v>
      </c>
      <c r="BP69" s="122" t="s">
        <v>526</v>
      </c>
      <c r="BQ69" s="122" t="s">
        <v>820</v>
      </c>
      <c r="BR69" s="122" t="s">
        <v>829</v>
      </c>
      <c r="BS69" s="122" t="s">
        <v>829</v>
      </c>
      <c r="BT69" s="122" t="s">
        <v>829</v>
      </c>
      <c r="BU69" s="122" t="s">
        <v>829</v>
      </c>
      <c r="BV69" s="122" t="s">
        <v>829</v>
      </c>
      <c r="BW69" s="122" t="s">
        <v>829</v>
      </c>
      <c r="BX69" s="122"/>
      <c r="BY69" s="122" t="s">
        <v>845</v>
      </c>
      <c r="BZ69" s="122" t="s">
        <v>526</v>
      </c>
      <c r="CA69" s="122" t="s">
        <v>1163</v>
      </c>
      <c r="CB69" s="122" t="s">
        <v>839</v>
      </c>
    </row>
    <row r="70" spans="1:80" x14ac:dyDescent="0.3">
      <c r="A70" s="100" t="str">
        <f>'Indicator Data'!A71</f>
        <v>Greece</v>
      </c>
      <c r="B70" s="86" t="str">
        <f>'Indicator Data'!B71</f>
        <v>GRC</v>
      </c>
      <c r="C70" s="122" t="s">
        <v>1217</v>
      </c>
      <c r="D70" s="122" t="s">
        <v>1217</v>
      </c>
      <c r="E70" s="122" t="s">
        <v>1218</v>
      </c>
      <c r="F70" s="122" t="s">
        <v>1218</v>
      </c>
      <c r="G70" s="122" t="s">
        <v>1218</v>
      </c>
      <c r="H70" s="122" t="s">
        <v>1218</v>
      </c>
      <c r="I70" s="122" t="s">
        <v>1218</v>
      </c>
      <c r="J70" s="122" t="s">
        <v>842</v>
      </c>
      <c r="K70" s="122" t="s">
        <v>842</v>
      </c>
      <c r="L70" s="122" t="s">
        <v>514</v>
      </c>
      <c r="M70" s="122" t="s">
        <v>839</v>
      </c>
      <c r="N70" s="122" t="s">
        <v>839</v>
      </c>
      <c r="O70" s="122" t="s">
        <v>839</v>
      </c>
      <c r="P70" s="122" t="s">
        <v>839</v>
      </c>
      <c r="Q70" s="122" t="s">
        <v>1095</v>
      </c>
      <c r="R70" s="122" t="s">
        <v>1095</v>
      </c>
      <c r="S70" s="122" t="s">
        <v>1095</v>
      </c>
      <c r="T70" s="122" t="s">
        <v>1095</v>
      </c>
      <c r="U70" s="122" t="s">
        <v>839</v>
      </c>
      <c r="V70" s="122" t="s">
        <v>839</v>
      </c>
      <c r="W70" s="122" t="s">
        <v>839</v>
      </c>
      <c r="X70" s="122" t="s">
        <v>526</v>
      </c>
      <c r="Y70" s="122" t="s">
        <v>526</v>
      </c>
      <c r="Z70" s="122" t="s">
        <v>526</v>
      </c>
      <c r="AA70" s="122" t="s">
        <v>1163</v>
      </c>
      <c r="AB70" s="122" t="s">
        <v>840</v>
      </c>
      <c r="AC70" s="122" t="s">
        <v>840</v>
      </c>
      <c r="AD70" s="174" t="s">
        <v>1224</v>
      </c>
      <c r="AE70" s="122" t="s">
        <v>829</v>
      </c>
      <c r="AF70" s="122" t="s">
        <v>1096</v>
      </c>
      <c r="AG70" s="122" t="s">
        <v>1163</v>
      </c>
      <c r="AH70" s="122" t="s">
        <v>839</v>
      </c>
      <c r="AI70" s="122" t="s">
        <v>839</v>
      </c>
      <c r="AJ70" s="123" t="s">
        <v>846</v>
      </c>
      <c r="AK70" s="123" t="s">
        <v>846</v>
      </c>
      <c r="AL70" s="122" t="s">
        <v>844</v>
      </c>
      <c r="AM70" s="122" t="s">
        <v>844</v>
      </c>
      <c r="AN70" s="122" t="s">
        <v>847</v>
      </c>
      <c r="AO70" s="122" t="s">
        <v>848</v>
      </c>
      <c r="AP70" s="122" t="s">
        <v>848</v>
      </c>
      <c r="AQ70" s="122" t="s">
        <v>1225</v>
      </c>
      <c r="AR70" s="122" t="s">
        <v>1225</v>
      </c>
      <c r="AS70" s="122" t="s">
        <v>829</v>
      </c>
      <c r="AT70" s="122" t="s">
        <v>829</v>
      </c>
      <c r="AU70" s="122" t="s">
        <v>829</v>
      </c>
      <c r="AV70" s="122" t="s">
        <v>829</v>
      </c>
      <c r="AW70" s="122" t="s">
        <v>829</v>
      </c>
      <c r="AX70" s="122" t="s">
        <v>829</v>
      </c>
      <c r="AY70" s="122" t="s">
        <v>829</v>
      </c>
      <c r="AZ70" s="122" t="s">
        <v>844</v>
      </c>
      <c r="BA70" s="122" t="s">
        <v>526</v>
      </c>
      <c r="BB70" s="122" t="s">
        <v>842</v>
      </c>
      <c r="BC70" s="122" t="s">
        <v>842</v>
      </c>
      <c r="BD70" s="122" t="s">
        <v>842</v>
      </c>
      <c r="BE70" s="123" t="s">
        <v>818</v>
      </c>
      <c r="BF70" s="122" t="s">
        <v>841</v>
      </c>
      <c r="BG70" s="122" t="s">
        <v>841</v>
      </c>
      <c r="BH70" s="122" t="s">
        <v>514</v>
      </c>
      <c r="BI70" s="122" t="s">
        <v>514</v>
      </c>
      <c r="BJ70" s="122" t="s">
        <v>1218</v>
      </c>
      <c r="BK70" s="122" t="s">
        <v>1226</v>
      </c>
      <c r="BL70" s="122" t="s">
        <v>838</v>
      </c>
      <c r="BM70" s="122" t="s">
        <v>526</v>
      </c>
      <c r="BN70" s="122" t="s">
        <v>523</v>
      </c>
      <c r="BO70" s="122" t="s">
        <v>526</v>
      </c>
      <c r="BP70" s="122" t="s">
        <v>526</v>
      </c>
      <c r="BQ70" s="122" t="s">
        <v>820</v>
      </c>
      <c r="BR70" s="122" t="s">
        <v>829</v>
      </c>
      <c r="BS70" s="122" t="s">
        <v>829</v>
      </c>
      <c r="BT70" s="122" t="s">
        <v>829</v>
      </c>
      <c r="BU70" s="122" t="s">
        <v>829</v>
      </c>
      <c r="BV70" s="122" t="s">
        <v>829</v>
      </c>
      <c r="BW70" s="122" t="s">
        <v>829</v>
      </c>
      <c r="BX70" s="122"/>
      <c r="BY70" s="122" t="s">
        <v>845</v>
      </c>
      <c r="BZ70" s="122" t="s">
        <v>526</v>
      </c>
      <c r="CA70" s="122" t="s">
        <v>1163</v>
      </c>
      <c r="CB70" s="122" t="s">
        <v>839</v>
      </c>
    </row>
    <row r="71" spans="1:80" x14ac:dyDescent="0.3">
      <c r="A71" s="100" t="str">
        <f>'Indicator Data'!A72</f>
        <v>Grenada</v>
      </c>
      <c r="B71" s="86" t="str">
        <f>'Indicator Data'!B72</f>
        <v>GRD</v>
      </c>
      <c r="C71" s="122" t="s">
        <v>1217</v>
      </c>
      <c r="D71" s="122" t="s">
        <v>1217</v>
      </c>
      <c r="E71" s="122" t="s">
        <v>1218</v>
      </c>
      <c r="F71" s="122" t="s">
        <v>1218</v>
      </c>
      <c r="G71" s="122" t="s">
        <v>1218</v>
      </c>
      <c r="H71" s="122" t="s">
        <v>1218</v>
      </c>
      <c r="I71" s="122" t="s">
        <v>1218</v>
      </c>
      <c r="J71" s="122" t="s">
        <v>842</v>
      </c>
      <c r="K71" s="122" t="s">
        <v>842</v>
      </c>
      <c r="L71" s="122" t="s">
        <v>514</v>
      </c>
      <c r="M71" s="122" t="s">
        <v>839</v>
      </c>
      <c r="N71" s="122" t="s">
        <v>839</v>
      </c>
      <c r="O71" s="122" t="s">
        <v>839</v>
      </c>
      <c r="P71" s="122" t="s">
        <v>839</v>
      </c>
      <c r="Q71" s="122" t="s">
        <v>1095</v>
      </c>
      <c r="R71" s="122" t="s">
        <v>1095</v>
      </c>
      <c r="S71" s="122" t="s">
        <v>1095</v>
      </c>
      <c r="T71" s="122" t="s">
        <v>1095</v>
      </c>
      <c r="U71" s="122" t="s">
        <v>839</v>
      </c>
      <c r="V71" s="122" t="s">
        <v>839</v>
      </c>
      <c r="W71" s="122" t="s">
        <v>839</v>
      </c>
      <c r="X71" s="122" t="s">
        <v>526</v>
      </c>
      <c r="Y71" s="122" t="s">
        <v>526</v>
      </c>
      <c r="Z71" s="122" t="s">
        <v>526</v>
      </c>
      <c r="AA71" s="122" t="s">
        <v>1163</v>
      </c>
      <c r="AB71" s="122" t="s">
        <v>840</v>
      </c>
      <c r="AC71" s="122" t="s">
        <v>840</v>
      </c>
      <c r="AD71" s="174" t="s">
        <v>1224</v>
      </c>
      <c r="AE71" s="122" t="s">
        <v>829</v>
      </c>
      <c r="AF71" s="122" t="s">
        <v>1096</v>
      </c>
      <c r="AG71" s="122" t="s">
        <v>1163</v>
      </c>
      <c r="AH71" s="122" t="s">
        <v>839</v>
      </c>
      <c r="AI71" s="122" t="s">
        <v>839</v>
      </c>
      <c r="AJ71" s="123" t="s">
        <v>846</v>
      </c>
      <c r="AK71" s="123" t="s">
        <v>846</v>
      </c>
      <c r="AL71" s="122" t="s">
        <v>844</v>
      </c>
      <c r="AM71" s="122" t="s">
        <v>844</v>
      </c>
      <c r="AN71" s="122" t="s">
        <v>847</v>
      </c>
      <c r="AO71" s="122" t="s">
        <v>848</v>
      </c>
      <c r="AP71" s="122" t="s">
        <v>848</v>
      </c>
      <c r="AQ71" s="122" t="s">
        <v>1225</v>
      </c>
      <c r="AR71" s="122" t="s">
        <v>1225</v>
      </c>
      <c r="AS71" s="122" t="s">
        <v>829</v>
      </c>
      <c r="AT71" s="122" t="s">
        <v>829</v>
      </c>
      <c r="AU71" s="122" t="s">
        <v>829</v>
      </c>
      <c r="AV71" s="122" t="s">
        <v>829</v>
      </c>
      <c r="AW71" s="122" t="s">
        <v>829</v>
      </c>
      <c r="AX71" s="122" t="s">
        <v>829</v>
      </c>
      <c r="AY71" s="122" t="s">
        <v>829</v>
      </c>
      <c r="AZ71" s="122" t="s">
        <v>844</v>
      </c>
      <c r="BA71" s="122" t="s">
        <v>526</v>
      </c>
      <c r="BB71" s="122" t="s">
        <v>842</v>
      </c>
      <c r="BC71" s="122" t="s">
        <v>842</v>
      </c>
      <c r="BD71" s="122" t="s">
        <v>842</v>
      </c>
      <c r="BF71" s="122" t="s">
        <v>841</v>
      </c>
      <c r="BG71" s="122" t="s">
        <v>841</v>
      </c>
      <c r="BH71" s="122" t="s">
        <v>514</v>
      </c>
      <c r="BI71" s="122" t="s">
        <v>514</v>
      </c>
      <c r="BJ71" s="122" t="s">
        <v>1218</v>
      </c>
      <c r="BK71" s="122" t="s">
        <v>1226</v>
      </c>
      <c r="BL71" s="122" t="s">
        <v>838</v>
      </c>
      <c r="BM71" s="122" t="s">
        <v>526</v>
      </c>
      <c r="BN71" s="122" t="s">
        <v>523</v>
      </c>
      <c r="BO71" s="122" t="s">
        <v>526</v>
      </c>
      <c r="BP71" s="122" t="s">
        <v>526</v>
      </c>
      <c r="BQ71" s="122" t="s">
        <v>820</v>
      </c>
      <c r="BR71" s="122" t="s">
        <v>829</v>
      </c>
      <c r="BS71" s="122" t="s">
        <v>829</v>
      </c>
      <c r="BT71" s="122" t="s">
        <v>829</v>
      </c>
      <c r="BU71" s="122" t="s">
        <v>829</v>
      </c>
      <c r="BV71" s="122" t="s">
        <v>829</v>
      </c>
      <c r="BW71" s="122" t="s">
        <v>829</v>
      </c>
      <c r="BX71" s="122"/>
      <c r="BY71" s="122" t="s">
        <v>845</v>
      </c>
      <c r="BZ71" s="122" t="s">
        <v>526</v>
      </c>
      <c r="CA71" s="122" t="s">
        <v>1163</v>
      </c>
      <c r="CB71" s="122" t="s">
        <v>839</v>
      </c>
    </row>
    <row r="72" spans="1:80" x14ac:dyDescent="0.3">
      <c r="A72" s="100" t="str">
        <f>'Indicator Data'!A73</f>
        <v>Guatemala</v>
      </c>
      <c r="B72" s="86" t="str">
        <f>'Indicator Data'!B73</f>
        <v>GTM</v>
      </c>
      <c r="C72" s="122" t="s">
        <v>1217</v>
      </c>
      <c r="D72" s="122" t="s">
        <v>1217</v>
      </c>
      <c r="E72" s="122" t="s">
        <v>1218</v>
      </c>
      <c r="F72" s="122" t="s">
        <v>1218</v>
      </c>
      <c r="G72" s="122" t="s">
        <v>1218</v>
      </c>
      <c r="H72" s="122" t="s">
        <v>1218</v>
      </c>
      <c r="I72" s="122" t="s">
        <v>1218</v>
      </c>
      <c r="J72" s="122" t="s">
        <v>842</v>
      </c>
      <c r="K72" s="122" t="s">
        <v>842</v>
      </c>
      <c r="L72" s="122" t="s">
        <v>514</v>
      </c>
      <c r="M72" s="122" t="s">
        <v>839</v>
      </c>
      <c r="N72" s="122" t="s">
        <v>839</v>
      </c>
      <c r="O72" s="122" t="s">
        <v>839</v>
      </c>
      <c r="P72" s="122" t="s">
        <v>839</v>
      </c>
      <c r="Q72" s="122" t="s">
        <v>1095</v>
      </c>
      <c r="R72" s="122" t="s">
        <v>1095</v>
      </c>
      <c r="S72" s="122" t="s">
        <v>1095</v>
      </c>
      <c r="T72" s="122" t="s">
        <v>1095</v>
      </c>
      <c r="U72" s="122" t="s">
        <v>839</v>
      </c>
      <c r="V72" s="122" t="s">
        <v>839</v>
      </c>
      <c r="W72" s="122" t="s">
        <v>839</v>
      </c>
      <c r="X72" s="122" t="s">
        <v>526</v>
      </c>
      <c r="Y72" s="122" t="s">
        <v>526</v>
      </c>
      <c r="Z72" s="122" t="s">
        <v>526</v>
      </c>
      <c r="AA72" s="122" t="s">
        <v>1163</v>
      </c>
      <c r="AB72" s="122" t="s">
        <v>840</v>
      </c>
      <c r="AC72" s="122" t="s">
        <v>840</v>
      </c>
      <c r="AD72" s="174" t="s">
        <v>1224</v>
      </c>
      <c r="AE72" s="122" t="s">
        <v>829</v>
      </c>
      <c r="AF72" s="122" t="s">
        <v>1096</v>
      </c>
      <c r="AG72" s="122" t="s">
        <v>1163</v>
      </c>
      <c r="AH72" s="122" t="s">
        <v>839</v>
      </c>
      <c r="AI72" s="122" t="s">
        <v>839</v>
      </c>
      <c r="AJ72" s="123" t="s">
        <v>846</v>
      </c>
      <c r="AK72" s="123" t="s">
        <v>846</v>
      </c>
      <c r="AL72" s="122" t="s">
        <v>844</v>
      </c>
      <c r="AM72" s="122" t="s">
        <v>844</v>
      </c>
      <c r="AN72" s="122" t="s">
        <v>847</v>
      </c>
      <c r="AO72" s="122" t="s">
        <v>848</v>
      </c>
      <c r="AP72" s="122" t="s">
        <v>848</v>
      </c>
      <c r="AQ72" s="122" t="s">
        <v>1225</v>
      </c>
      <c r="AR72" s="122" t="s">
        <v>1225</v>
      </c>
      <c r="AS72" s="122" t="s">
        <v>829</v>
      </c>
      <c r="AT72" s="122" t="s">
        <v>829</v>
      </c>
      <c r="AU72" s="122" t="s">
        <v>829</v>
      </c>
      <c r="AV72" s="122" t="s">
        <v>829</v>
      </c>
      <c r="AW72" s="122" t="s">
        <v>829</v>
      </c>
      <c r="AX72" s="122" t="s">
        <v>829</v>
      </c>
      <c r="AY72" s="122" t="s">
        <v>829</v>
      </c>
      <c r="AZ72" s="122" t="s">
        <v>844</v>
      </c>
      <c r="BA72" s="122" t="s">
        <v>526</v>
      </c>
      <c r="BB72" s="122" t="s">
        <v>842</v>
      </c>
      <c r="BC72" s="122" t="s">
        <v>842</v>
      </c>
      <c r="BD72" s="122" t="s">
        <v>842</v>
      </c>
      <c r="BE72" s="123" t="s">
        <v>821</v>
      </c>
      <c r="BF72" s="122" t="s">
        <v>841</v>
      </c>
      <c r="BG72" s="122" t="s">
        <v>841</v>
      </c>
      <c r="BH72" s="122" t="s">
        <v>514</v>
      </c>
      <c r="BI72" s="122" t="s">
        <v>514</v>
      </c>
      <c r="BJ72" s="122" t="s">
        <v>1218</v>
      </c>
      <c r="BK72" s="122" t="s">
        <v>1226</v>
      </c>
      <c r="BL72" s="122" t="s">
        <v>838</v>
      </c>
      <c r="BM72" s="122" t="s">
        <v>526</v>
      </c>
      <c r="BN72" s="122" t="s">
        <v>523</v>
      </c>
      <c r="BO72" s="122" t="s">
        <v>526</v>
      </c>
      <c r="BP72" s="122" t="s">
        <v>526</v>
      </c>
      <c r="BQ72" s="122" t="s">
        <v>820</v>
      </c>
      <c r="BR72" s="122" t="s">
        <v>829</v>
      </c>
      <c r="BS72" s="122" t="s">
        <v>829</v>
      </c>
      <c r="BT72" s="122" t="s">
        <v>829</v>
      </c>
      <c r="BU72" s="122" t="s">
        <v>829</v>
      </c>
      <c r="BV72" s="122" t="s">
        <v>829</v>
      </c>
      <c r="BW72" s="122" t="s">
        <v>829</v>
      </c>
      <c r="BX72" s="122"/>
      <c r="BY72" s="122" t="s">
        <v>845</v>
      </c>
      <c r="BZ72" s="122" t="s">
        <v>526</v>
      </c>
      <c r="CA72" s="122" t="s">
        <v>1163</v>
      </c>
      <c r="CB72" s="122" t="s">
        <v>839</v>
      </c>
    </row>
    <row r="73" spans="1:80" x14ac:dyDescent="0.3">
      <c r="A73" s="100" t="str">
        <f>'Indicator Data'!A74</f>
        <v>Guinea</v>
      </c>
      <c r="B73" s="86" t="str">
        <f>'Indicator Data'!B74</f>
        <v>GIN</v>
      </c>
      <c r="C73" s="122" t="s">
        <v>1217</v>
      </c>
      <c r="D73" s="122" t="s">
        <v>1217</v>
      </c>
      <c r="E73" s="122" t="s">
        <v>1218</v>
      </c>
      <c r="F73" s="122" t="s">
        <v>1218</v>
      </c>
      <c r="G73" s="122" t="s">
        <v>1218</v>
      </c>
      <c r="H73" s="122" t="s">
        <v>1218</v>
      </c>
      <c r="I73" s="122" t="s">
        <v>1218</v>
      </c>
      <c r="J73" s="122" t="s">
        <v>842</v>
      </c>
      <c r="K73" s="122" t="s">
        <v>842</v>
      </c>
      <c r="L73" s="122" t="s">
        <v>514</v>
      </c>
      <c r="M73" s="122" t="s">
        <v>839</v>
      </c>
      <c r="N73" s="122" t="s">
        <v>839</v>
      </c>
      <c r="O73" s="122" t="s">
        <v>839</v>
      </c>
      <c r="P73" s="122" t="s">
        <v>839</v>
      </c>
      <c r="Q73" s="122" t="s">
        <v>1095</v>
      </c>
      <c r="R73" s="122" t="s">
        <v>1095</v>
      </c>
      <c r="S73" s="122" t="s">
        <v>1095</v>
      </c>
      <c r="T73" s="122" t="s">
        <v>1095</v>
      </c>
      <c r="U73" s="122" t="s">
        <v>839</v>
      </c>
      <c r="V73" s="122" t="s">
        <v>839</v>
      </c>
      <c r="W73" s="122" t="s">
        <v>839</v>
      </c>
      <c r="X73" s="122" t="s">
        <v>526</v>
      </c>
      <c r="Y73" s="122" t="s">
        <v>526</v>
      </c>
      <c r="Z73" s="122" t="s">
        <v>526</v>
      </c>
      <c r="AA73" s="122" t="s">
        <v>1163</v>
      </c>
      <c r="AB73" s="122" t="s">
        <v>840</v>
      </c>
      <c r="AC73" s="122" t="s">
        <v>840</v>
      </c>
      <c r="AD73" s="174" t="s">
        <v>1224</v>
      </c>
      <c r="AE73" s="122" t="s">
        <v>829</v>
      </c>
      <c r="AF73" s="122" t="s">
        <v>1096</v>
      </c>
      <c r="AG73" s="122" t="s">
        <v>1163</v>
      </c>
      <c r="AH73" s="122" t="s">
        <v>839</v>
      </c>
      <c r="AI73" s="122" t="s">
        <v>839</v>
      </c>
      <c r="AJ73" s="123" t="s">
        <v>846</v>
      </c>
      <c r="AK73" s="123" t="s">
        <v>846</v>
      </c>
      <c r="AL73" s="122" t="s">
        <v>844</v>
      </c>
      <c r="AM73" s="122" t="s">
        <v>844</v>
      </c>
      <c r="AN73" s="122" t="s">
        <v>847</v>
      </c>
      <c r="AO73" s="122" t="s">
        <v>848</v>
      </c>
      <c r="AP73" s="122" t="s">
        <v>848</v>
      </c>
      <c r="AQ73" s="122" t="s">
        <v>1225</v>
      </c>
      <c r="AR73" s="122" t="s">
        <v>1225</v>
      </c>
      <c r="AS73" s="122" t="s">
        <v>829</v>
      </c>
      <c r="AT73" s="122" t="s">
        <v>829</v>
      </c>
      <c r="AU73" s="122" t="s">
        <v>829</v>
      </c>
      <c r="AV73" s="122" t="s">
        <v>829</v>
      </c>
      <c r="AW73" s="122" t="s">
        <v>829</v>
      </c>
      <c r="AX73" s="122" t="s">
        <v>829</v>
      </c>
      <c r="AY73" s="122" t="s">
        <v>829</v>
      </c>
      <c r="AZ73" s="122" t="s">
        <v>844</v>
      </c>
      <c r="BA73" s="122" t="s">
        <v>526</v>
      </c>
      <c r="BB73" s="122" t="s">
        <v>842</v>
      </c>
      <c r="BC73" s="122" t="s">
        <v>842</v>
      </c>
      <c r="BD73" s="122" t="s">
        <v>842</v>
      </c>
      <c r="BE73" s="123" t="s">
        <v>818</v>
      </c>
      <c r="BF73" s="122" t="s">
        <v>841</v>
      </c>
      <c r="BG73" s="122" t="s">
        <v>841</v>
      </c>
      <c r="BH73" s="122" t="s">
        <v>514</v>
      </c>
      <c r="BI73" s="122" t="s">
        <v>514</v>
      </c>
      <c r="BJ73" s="122" t="s">
        <v>1218</v>
      </c>
      <c r="BK73" s="122" t="s">
        <v>1226</v>
      </c>
      <c r="BL73" s="122" t="s">
        <v>838</v>
      </c>
      <c r="BM73" s="122" t="s">
        <v>526</v>
      </c>
      <c r="BN73" s="122" t="s">
        <v>523</v>
      </c>
      <c r="BO73" s="122" t="s">
        <v>526</v>
      </c>
      <c r="BP73" s="122" t="s">
        <v>526</v>
      </c>
      <c r="BQ73" s="122" t="s">
        <v>820</v>
      </c>
      <c r="BR73" s="122" t="s">
        <v>829</v>
      </c>
      <c r="BS73" s="122" t="s">
        <v>829</v>
      </c>
      <c r="BT73" s="122" t="s">
        <v>829</v>
      </c>
      <c r="BU73" s="122" t="s">
        <v>829</v>
      </c>
      <c r="BV73" s="122" t="s">
        <v>829</v>
      </c>
      <c r="BW73" s="122" t="s">
        <v>829</v>
      </c>
      <c r="BX73" s="122"/>
      <c r="BY73" s="122" t="s">
        <v>845</v>
      </c>
      <c r="BZ73" s="122" t="s">
        <v>526</v>
      </c>
      <c r="CA73" s="122" t="s">
        <v>1163</v>
      </c>
      <c r="CB73" s="122" t="s">
        <v>839</v>
      </c>
    </row>
    <row r="74" spans="1:80" x14ac:dyDescent="0.3">
      <c r="A74" s="100" t="str">
        <f>'Indicator Data'!A75</f>
        <v>Guinea-Bissau</v>
      </c>
      <c r="B74" s="86" t="str">
        <f>'Indicator Data'!B75</f>
        <v>GNB</v>
      </c>
      <c r="C74" s="122" t="s">
        <v>1217</v>
      </c>
      <c r="D74" s="122" t="s">
        <v>1217</v>
      </c>
      <c r="E74" s="122" t="s">
        <v>1218</v>
      </c>
      <c r="F74" s="122" t="s">
        <v>1218</v>
      </c>
      <c r="G74" s="122" t="s">
        <v>1218</v>
      </c>
      <c r="H74" s="122" t="s">
        <v>1218</v>
      </c>
      <c r="I74" s="122" t="s">
        <v>1218</v>
      </c>
      <c r="J74" s="122" t="s">
        <v>842</v>
      </c>
      <c r="K74" s="122" t="s">
        <v>842</v>
      </c>
      <c r="L74" s="122" t="s">
        <v>514</v>
      </c>
      <c r="M74" s="122" t="s">
        <v>839</v>
      </c>
      <c r="N74" s="122" t="s">
        <v>839</v>
      </c>
      <c r="O74" s="122" t="s">
        <v>839</v>
      </c>
      <c r="P74" s="122" t="s">
        <v>839</v>
      </c>
      <c r="Q74" s="122" t="s">
        <v>1095</v>
      </c>
      <c r="R74" s="122" t="s">
        <v>1095</v>
      </c>
      <c r="S74" s="122" t="s">
        <v>1095</v>
      </c>
      <c r="T74" s="122" t="s">
        <v>1095</v>
      </c>
      <c r="U74" s="122" t="s">
        <v>839</v>
      </c>
      <c r="V74" s="122" t="s">
        <v>839</v>
      </c>
      <c r="W74" s="122" t="s">
        <v>839</v>
      </c>
      <c r="X74" s="122" t="s">
        <v>526</v>
      </c>
      <c r="Y74" s="122" t="s">
        <v>526</v>
      </c>
      <c r="Z74" s="122" t="s">
        <v>526</v>
      </c>
      <c r="AA74" s="122" t="s">
        <v>1163</v>
      </c>
      <c r="AB74" s="122" t="s">
        <v>840</v>
      </c>
      <c r="AC74" s="122" t="s">
        <v>840</v>
      </c>
      <c r="AD74" s="174" t="s">
        <v>1224</v>
      </c>
      <c r="AE74" s="122" t="s">
        <v>829</v>
      </c>
      <c r="AF74" s="122" t="s">
        <v>1096</v>
      </c>
      <c r="AG74" s="122" t="s">
        <v>1163</v>
      </c>
      <c r="AH74" s="122" t="s">
        <v>839</v>
      </c>
      <c r="AI74" s="122" t="s">
        <v>839</v>
      </c>
      <c r="AJ74" s="123" t="s">
        <v>846</v>
      </c>
      <c r="AK74" s="123" t="s">
        <v>846</v>
      </c>
      <c r="AL74" s="122" t="s">
        <v>844</v>
      </c>
      <c r="AM74" s="122" t="s">
        <v>844</v>
      </c>
      <c r="AN74" s="122" t="s">
        <v>847</v>
      </c>
      <c r="AO74" s="122" t="s">
        <v>848</v>
      </c>
      <c r="AP74" s="122" t="s">
        <v>848</v>
      </c>
      <c r="AQ74" s="122" t="s">
        <v>1225</v>
      </c>
      <c r="AR74" s="122" t="s">
        <v>1225</v>
      </c>
      <c r="AS74" s="122" t="s">
        <v>829</v>
      </c>
      <c r="AT74" s="122" t="s">
        <v>829</v>
      </c>
      <c r="AU74" s="122" t="s">
        <v>829</v>
      </c>
      <c r="AV74" s="122" t="s">
        <v>829</v>
      </c>
      <c r="AW74" s="122" t="s">
        <v>829</v>
      </c>
      <c r="AX74" s="122" t="s">
        <v>829</v>
      </c>
      <c r="AY74" s="122" t="s">
        <v>829</v>
      </c>
      <c r="AZ74" s="122" t="s">
        <v>844</v>
      </c>
      <c r="BA74" s="122" t="s">
        <v>526</v>
      </c>
      <c r="BB74" s="122" t="s">
        <v>842</v>
      </c>
      <c r="BC74" s="122" t="s">
        <v>842</v>
      </c>
      <c r="BD74" s="122" t="s">
        <v>842</v>
      </c>
      <c r="BE74" s="123" t="s">
        <v>818</v>
      </c>
      <c r="BF74" s="122" t="s">
        <v>841</v>
      </c>
      <c r="BG74" s="122" t="s">
        <v>841</v>
      </c>
      <c r="BH74" s="122" t="s">
        <v>514</v>
      </c>
      <c r="BI74" s="122" t="s">
        <v>514</v>
      </c>
      <c r="BJ74" s="122" t="s">
        <v>1218</v>
      </c>
      <c r="BK74" s="122" t="s">
        <v>1226</v>
      </c>
      <c r="BL74" s="122" t="s">
        <v>838</v>
      </c>
      <c r="BM74" s="122" t="s">
        <v>526</v>
      </c>
      <c r="BN74" s="122" t="s">
        <v>523</v>
      </c>
      <c r="BO74" s="122" t="s">
        <v>526</v>
      </c>
      <c r="BP74" s="122" t="s">
        <v>526</v>
      </c>
      <c r="BQ74" s="122" t="s">
        <v>820</v>
      </c>
      <c r="BR74" s="122" t="s">
        <v>829</v>
      </c>
      <c r="BS74" s="122" t="s">
        <v>829</v>
      </c>
      <c r="BT74" s="122" t="s">
        <v>829</v>
      </c>
      <c r="BU74" s="122" t="s">
        <v>829</v>
      </c>
      <c r="BV74" s="122" t="s">
        <v>829</v>
      </c>
      <c r="BW74" s="122" t="s">
        <v>829</v>
      </c>
      <c r="BX74" s="122"/>
      <c r="BY74" s="122" t="s">
        <v>845</v>
      </c>
      <c r="BZ74" s="122" t="s">
        <v>526</v>
      </c>
      <c r="CA74" s="122" t="s">
        <v>1163</v>
      </c>
      <c r="CB74" s="122" t="s">
        <v>839</v>
      </c>
    </row>
    <row r="75" spans="1:80" x14ac:dyDescent="0.3">
      <c r="A75" s="100" t="str">
        <f>'Indicator Data'!A76</f>
        <v>Guyana</v>
      </c>
      <c r="B75" s="86" t="str">
        <f>'Indicator Data'!B76</f>
        <v>GUY</v>
      </c>
      <c r="C75" s="122" t="s">
        <v>1217</v>
      </c>
      <c r="D75" s="122" t="s">
        <v>1217</v>
      </c>
      <c r="E75" s="122" t="s">
        <v>1218</v>
      </c>
      <c r="F75" s="122" t="s">
        <v>1218</v>
      </c>
      <c r="G75" s="122" t="s">
        <v>1218</v>
      </c>
      <c r="H75" s="122" t="s">
        <v>1218</v>
      </c>
      <c r="I75" s="122" t="s">
        <v>1218</v>
      </c>
      <c r="J75" s="122" t="s">
        <v>842</v>
      </c>
      <c r="K75" s="122" t="s">
        <v>842</v>
      </c>
      <c r="L75" s="122" t="s">
        <v>514</v>
      </c>
      <c r="M75" s="122" t="s">
        <v>839</v>
      </c>
      <c r="N75" s="122" t="s">
        <v>839</v>
      </c>
      <c r="O75" s="122" t="s">
        <v>839</v>
      </c>
      <c r="P75" s="122" t="s">
        <v>839</v>
      </c>
      <c r="Q75" s="122" t="s">
        <v>1095</v>
      </c>
      <c r="R75" s="122" t="s">
        <v>1095</v>
      </c>
      <c r="S75" s="122" t="s">
        <v>1095</v>
      </c>
      <c r="T75" s="122" t="s">
        <v>1095</v>
      </c>
      <c r="U75" s="122" t="s">
        <v>839</v>
      </c>
      <c r="V75" s="122" t="s">
        <v>839</v>
      </c>
      <c r="W75" s="122" t="s">
        <v>839</v>
      </c>
      <c r="X75" s="122" t="s">
        <v>526</v>
      </c>
      <c r="Y75" s="122" t="s">
        <v>526</v>
      </c>
      <c r="Z75" s="122" t="s">
        <v>526</v>
      </c>
      <c r="AA75" s="122" t="s">
        <v>1163</v>
      </c>
      <c r="AB75" s="122" t="s">
        <v>840</v>
      </c>
      <c r="AC75" s="122" t="s">
        <v>840</v>
      </c>
      <c r="AD75" s="174" t="s">
        <v>1224</v>
      </c>
      <c r="AE75" s="122" t="s">
        <v>829</v>
      </c>
      <c r="AF75" s="122" t="s">
        <v>1096</v>
      </c>
      <c r="AG75" s="122" t="s">
        <v>1163</v>
      </c>
      <c r="AH75" s="122" t="s">
        <v>839</v>
      </c>
      <c r="AI75" s="122" t="s">
        <v>839</v>
      </c>
      <c r="AJ75" s="123" t="s">
        <v>846</v>
      </c>
      <c r="AK75" s="123" t="s">
        <v>846</v>
      </c>
      <c r="AL75" s="122" t="s">
        <v>844</v>
      </c>
      <c r="AM75" s="122" t="s">
        <v>844</v>
      </c>
      <c r="AN75" s="122" t="s">
        <v>847</v>
      </c>
      <c r="AO75" s="122" t="s">
        <v>848</v>
      </c>
      <c r="AP75" s="122" t="s">
        <v>848</v>
      </c>
      <c r="AQ75" s="122" t="s">
        <v>1225</v>
      </c>
      <c r="AR75" s="122" t="s">
        <v>1225</v>
      </c>
      <c r="AS75" s="122" t="s">
        <v>829</v>
      </c>
      <c r="AT75" s="122" t="s">
        <v>829</v>
      </c>
      <c r="AU75" s="122" t="s">
        <v>829</v>
      </c>
      <c r="AV75" s="122" t="s">
        <v>829</v>
      </c>
      <c r="AW75" s="122" t="s">
        <v>829</v>
      </c>
      <c r="AX75" s="122" t="s">
        <v>829</v>
      </c>
      <c r="AY75" s="122" t="s">
        <v>829</v>
      </c>
      <c r="AZ75" s="122" t="s">
        <v>844</v>
      </c>
      <c r="BA75" s="122" t="s">
        <v>526</v>
      </c>
      <c r="BB75" s="122" t="s">
        <v>842</v>
      </c>
      <c r="BC75" s="122" t="s">
        <v>842</v>
      </c>
      <c r="BD75" s="122" t="s">
        <v>842</v>
      </c>
      <c r="BF75" s="122" t="s">
        <v>841</v>
      </c>
      <c r="BG75" s="122" t="s">
        <v>841</v>
      </c>
      <c r="BH75" s="122" t="s">
        <v>514</v>
      </c>
      <c r="BI75" s="122" t="s">
        <v>514</v>
      </c>
      <c r="BJ75" s="122" t="s">
        <v>1218</v>
      </c>
      <c r="BK75" s="122" t="s">
        <v>1226</v>
      </c>
      <c r="BL75" s="122" t="s">
        <v>838</v>
      </c>
      <c r="BM75" s="122" t="s">
        <v>526</v>
      </c>
      <c r="BN75" s="122" t="s">
        <v>523</v>
      </c>
      <c r="BO75" s="122" t="s">
        <v>526</v>
      </c>
      <c r="BP75" s="122" t="s">
        <v>526</v>
      </c>
      <c r="BQ75" s="122" t="s">
        <v>820</v>
      </c>
      <c r="BR75" s="122" t="s">
        <v>829</v>
      </c>
      <c r="BS75" s="122" t="s">
        <v>829</v>
      </c>
      <c r="BT75" s="122" t="s">
        <v>829</v>
      </c>
      <c r="BU75" s="122" t="s">
        <v>829</v>
      </c>
      <c r="BV75" s="122" t="s">
        <v>829</v>
      </c>
      <c r="BW75" s="122" t="s">
        <v>829</v>
      </c>
      <c r="BX75" s="122"/>
      <c r="BY75" s="122" t="s">
        <v>845</v>
      </c>
      <c r="BZ75" s="122" t="s">
        <v>526</v>
      </c>
      <c r="CA75" s="122" t="s">
        <v>1163</v>
      </c>
      <c r="CB75" s="122" t="s">
        <v>839</v>
      </c>
    </row>
    <row r="76" spans="1:80" x14ac:dyDescent="0.3">
      <c r="A76" s="100" t="str">
        <f>'Indicator Data'!A77</f>
        <v>Haiti</v>
      </c>
      <c r="B76" s="86" t="str">
        <f>'Indicator Data'!B77</f>
        <v>HTI</v>
      </c>
      <c r="C76" s="122" t="s">
        <v>1217</v>
      </c>
      <c r="D76" s="122" t="s">
        <v>1217</v>
      </c>
      <c r="E76" s="122" t="s">
        <v>1218</v>
      </c>
      <c r="F76" s="122" t="s">
        <v>1218</v>
      </c>
      <c r="G76" s="122" t="s">
        <v>1218</v>
      </c>
      <c r="H76" s="122" t="s">
        <v>1218</v>
      </c>
      <c r="I76" s="122" t="s">
        <v>1218</v>
      </c>
      <c r="J76" s="122" t="s">
        <v>842</v>
      </c>
      <c r="K76" s="122" t="s">
        <v>842</v>
      </c>
      <c r="L76" s="122" t="s">
        <v>514</v>
      </c>
      <c r="M76" s="122" t="s">
        <v>839</v>
      </c>
      <c r="N76" s="122" t="s">
        <v>839</v>
      </c>
      <c r="O76" s="122" t="s">
        <v>839</v>
      </c>
      <c r="P76" s="122" t="s">
        <v>839</v>
      </c>
      <c r="Q76" s="122" t="s">
        <v>1095</v>
      </c>
      <c r="R76" s="122" t="s">
        <v>1095</v>
      </c>
      <c r="S76" s="122" t="s">
        <v>1095</v>
      </c>
      <c r="T76" s="122" t="s">
        <v>1095</v>
      </c>
      <c r="U76" s="122" t="s">
        <v>839</v>
      </c>
      <c r="V76" s="122" t="s">
        <v>839</v>
      </c>
      <c r="W76" s="122" t="s">
        <v>839</v>
      </c>
      <c r="X76" s="122" t="s">
        <v>526</v>
      </c>
      <c r="Y76" s="122" t="s">
        <v>526</v>
      </c>
      <c r="Z76" s="122" t="s">
        <v>526</v>
      </c>
      <c r="AA76" s="122" t="s">
        <v>1163</v>
      </c>
      <c r="AB76" s="122" t="s">
        <v>840</v>
      </c>
      <c r="AC76" s="122" t="s">
        <v>840</v>
      </c>
      <c r="AD76" s="174" t="s">
        <v>1224</v>
      </c>
      <c r="AE76" s="122" t="s">
        <v>829</v>
      </c>
      <c r="AF76" s="122" t="s">
        <v>1096</v>
      </c>
      <c r="AG76" s="122" t="s">
        <v>1163</v>
      </c>
      <c r="AH76" s="122" t="s">
        <v>839</v>
      </c>
      <c r="AI76" s="122" t="s">
        <v>839</v>
      </c>
      <c r="AJ76" s="123" t="s">
        <v>846</v>
      </c>
      <c r="AK76" s="123" t="s">
        <v>846</v>
      </c>
      <c r="AL76" s="122" t="s">
        <v>844</v>
      </c>
      <c r="AM76" s="122" t="s">
        <v>844</v>
      </c>
      <c r="AN76" s="122" t="s">
        <v>847</v>
      </c>
      <c r="AO76" s="122" t="s">
        <v>848</v>
      </c>
      <c r="AP76" s="122" t="s">
        <v>848</v>
      </c>
      <c r="AQ76" s="122" t="s">
        <v>1225</v>
      </c>
      <c r="AR76" s="122" t="s">
        <v>1225</v>
      </c>
      <c r="AS76" s="122" t="s">
        <v>829</v>
      </c>
      <c r="AT76" s="122" t="s">
        <v>829</v>
      </c>
      <c r="AU76" s="122" t="s">
        <v>829</v>
      </c>
      <c r="AV76" s="122" t="s">
        <v>829</v>
      </c>
      <c r="AW76" s="122" t="s">
        <v>829</v>
      </c>
      <c r="AX76" s="122" t="s">
        <v>829</v>
      </c>
      <c r="AY76" s="122" t="s">
        <v>829</v>
      </c>
      <c r="AZ76" s="122" t="s">
        <v>844</v>
      </c>
      <c r="BA76" s="122" t="s">
        <v>526</v>
      </c>
      <c r="BB76" s="122" t="s">
        <v>842</v>
      </c>
      <c r="BC76" s="122" t="s">
        <v>842</v>
      </c>
      <c r="BD76" s="122" t="s">
        <v>842</v>
      </c>
      <c r="BE76" s="123" t="s">
        <v>930</v>
      </c>
      <c r="BF76" s="122" t="s">
        <v>841</v>
      </c>
      <c r="BG76" s="122" t="s">
        <v>841</v>
      </c>
      <c r="BH76" s="122" t="s">
        <v>514</v>
      </c>
      <c r="BI76" s="122" t="s">
        <v>514</v>
      </c>
      <c r="BJ76" s="122" t="s">
        <v>1218</v>
      </c>
      <c r="BK76" s="122" t="s">
        <v>1226</v>
      </c>
      <c r="BL76" s="122" t="s">
        <v>838</v>
      </c>
      <c r="BM76" s="122" t="s">
        <v>526</v>
      </c>
      <c r="BN76" s="122" t="s">
        <v>523</v>
      </c>
      <c r="BO76" s="122" t="s">
        <v>526</v>
      </c>
      <c r="BP76" s="122" t="s">
        <v>526</v>
      </c>
      <c r="BQ76" s="122" t="s">
        <v>820</v>
      </c>
      <c r="BR76" s="122" t="s">
        <v>829</v>
      </c>
      <c r="BS76" s="122" t="s">
        <v>829</v>
      </c>
      <c r="BT76" s="122" t="s">
        <v>829</v>
      </c>
      <c r="BU76" s="122" t="s">
        <v>829</v>
      </c>
      <c r="BV76" s="122" t="s">
        <v>829</v>
      </c>
      <c r="BW76" s="122" t="s">
        <v>829</v>
      </c>
      <c r="BX76" s="122"/>
      <c r="BY76" s="122" t="s">
        <v>845</v>
      </c>
      <c r="BZ76" s="122" t="s">
        <v>526</v>
      </c>
      <c r="CA76" s="122" t="s">
        <v>1163</v>
      </c>
      <c r="CB76" s="122" t="s">
        <v>839</v>
      </c>
    </row>
    <row r="77" spans="1:80" x14ac:dyDescent="0.3">
      <c r="A77" s="100" t="str">
        <f>'Indicator Data'!A78</f>
        <v>Honduras</v>
      </c>
      <c r="B77" s="86" t="str">
        <f>'Indicator Data'!B78</f>
        <v>HND</v>
      </c>
      <c r="C77" s="122" t="s">
        <v>1217</v>
      </c>
      <c r="D77" s="122" t="s">
        <v>1217</v>
      </c>
      <c r="E77" s="122" t="s">
        <v>1218</v>
      </c>
      <c r="F77" s="122" t="s">
        <v>1218</v>
      </c>
      <c r="G77" s="122" t="s">
        <v>1218</v>
      </c>
      <c r="H77" s="122" t="s">
        <v>1218</v>
      </c>
      <c r="I77" s="122" t="s">
        <v>1218</v>
      </c>
      <c r="J77" s="122" t="s">
        <v>842</v>
      </c>
      <c r="K77" s="122" t="s">
        <v>842</v>
      </c>
      <c r="L77" s="122" t="s">
        <v>514</v>
      </c>
      <c r="M77" s="122" t="s">
        <v>839</v>
      </c>
      <c r="N77" s="122" t="s">
        <v>839</v>
      </c>
      <c r="O77" s="122" t="s">
        <v>839</v>
      </c>
      <c r="P77" s="122" t="s">
        <v>839</v>
      </c>
      <c r="Q77" s="122" t="s">
        <v>1095</v>
      </c>
      <c r="R77" s="122" t="s">
        <v>1095</v>
      </c>
      <c r="S77" s="122" t="s">
        <v>1095</v>
      </c>
      <c r="T77" s="122" t="s">
        <v>1095</v>
      </c>
      <c r="U77" s="122" t="s">
        <v>839</v>
      </c>
      <c r="V77" s="122" t="s">
        <v>839</v>
      </c>
      <c r="W77" s="122" t="s">
        <v>839</v>
      </c>
      <c r="X77" s="122" t="s">
        <v>526</v>
      </c>
      <c r="Y77" s="122" t="s">
        <v>526</v>
      </c>
      <c r="Z77" s="122" t="s">
        <v>526</v>
      </c>
      <c r="AA77" s="122" t="s">
        <v>1163</v>
      </c>
      <c r="AB77" s="122" t="s">
        <v>840</v>
      </c>
      <c r="AC77" s="122" t="s">
        <v>840</v>
      </c>
      <c r="AD77" s="174" t="s">
        <v>1224</v>
      </c>
      <c r="AE77" s="122" t="s">
        <v>829</v>
      </c>
      <c r="AF77" s="122" t="s">
        <v>1096</v>
      </c>
      <c r="AG77" s="122" t="s">
        <v>1163</v>
      </c>
      <c r="AH77" s="122" t="s">
        <v>839</v>
      </c>
      <c r="AI77" s="122" t="s">
        <v>839</v>
      </c>
      <c r="AJ77" s="123" t="s">
        <v>846</v>
      </c>
      <c r="AK77" s="123" t="s">
        <v>846</v>
      </c>
      <c r="AL77" s="122" t="s">
        <v>844</v>
      </c>
      <c r="AM77" s="122" t="s">
        <v>844</v>
      </c>
      <c r="AN77" s="122" t="s">
        <v>847</v>
      </c>
      <c r="AO77" s="122" t="s">
        <v>848</v>
      </c>
      <c r="AP77" s="122" t="s">
        <v>848</v>
      </c>
      <c r="AQ77" s="122" t="s">
        <v>1225</v>
      </c>
      <c r="AR77" s="122" t="s">
        <v>1225</v>
      </c>
      <c r="AS77" s="122" t="s">
        <v>829</v>
      </c>
      <c r="AT77" s="122" t="s">
        <v>829</v>
      </c>
      <c r="AU77" s="122" t="s">
        <v>829</v>
      </c>
      <c r="AV77" s="122" t="s">
        <v>829</v>
      </c>
      <c r="AW77" s="122" t="s">
        <v>829</v>
      </c>
      <c r="AX77" s="122" t="s">
        <v>829</v>
      </c>
      <c r="AY77" s="122" t="s">
        <v>829</v>
      </c>
      <c r="AZ77" s="122" t="s">
        <v>844</v>
      </c>
      <c r="BA77" s="122" t="s">
        <v>526</v>
      </c>
      <c r="BB77" s="122" t="s">
        <v>842</v>
      </c>
      <c r="BC77" s="122" t="s">
        <v>842</v>
      </c>
      <c r="BD77" s="122" t="s">
        <v>842</v>
      </c>
      <c r="BE77" s="123" t="s">
        <v>821</v>
      </c>
      <c r="BF77" s="122" t="s">
        <v>841</v>
      </c>
      <c r="BG77" s="122" t="s">
        <v>841</v>
      </c>
      <c r="BH77" s="122" t="s">
        <v>514</v>
      </c>
      <c r="BI77" s="122" t="s">
        <v>514</v>
      </c>
      <c r="BJ77" s="122" t="s">
        <v>1218</v>
      </c>
      <c r="BK77" s="122" t="s">
        <v>1226</v>
      </c>
      <c r="BL77" s="122" t="s">
        <v>838</v>
      </c>
      <c r="BM77" s="122" t="s">
        <v>526</v>
      </c>
      <c r="BN77" s="122" t="s">
        <v>523</v>
      </c>
      <c r="BO77" s="122" t="s">
        <v>526</v>
      </c>
      <c r="BP77" s="122" t="s">
        <v>526</v>
      </c>
      <c r="BQ77" s="122" t="s">
        <v>820</v>
      </c>
      <c r="BR77" s="122" t="s">
        <v>829</v>
      </c>
      <c r="BS77" s="122" t="s">
        <v>829</v>
      </c>
      <c r="BT77" s="122" t="s">
        <v>829</v>
      </c>
      <c r="BU77" s="122" t="s">
        <v>829</v>
      </c>
      <c r="BV77" s="122" t="s">
        <v>829</v>
      </c>
      <c r="BW77" s="122" t="s">
        <v>829</v>
      </c>
      <c r="BX77" s="122"/>
      <c r="BY77" s="122" t="s">
        <v>845</v>
      </c>
      <c r="BZ77" s="122" t="s">
        <v>526</v>
      </c>
      <c r="CA77" s="122" t="s">
        <v>1163</v>
      </c>
      <c r="CB77" s="122" t="s">
        <v>839</v>
      </c>
    </row>
    <row r="78" spans="1:80" x14ac:dyDescent="0.3">
      <c r="A78" s="100" t="str">
        <f>'Indicator Data'!A79</f>
        <v>Hungary</v>
      </c>
      <c r="B78" s="86" t="str">
        <f>'Indicator Data'!B79</f>
        <v>HUN</v>
      </c>
      <c r="C78" s="122" t="s">
        <v>1217</v>
      </c>
      <c r="D78" s="122" t="s">
        <v>1217</v>
      </c>
      <c r="E78" s="122" t="s">
        <v>1218</v>
      </c>
      <c r="F78" s="122" t="s">
        <v>1218</v>
      </c>
      <c r="G78" s="122" t="s">
        <v>1218</v>
      </c>
      <c r="H78" s="122" t="s">
        <v>1218</v>
      </c>
      <c r="I78" s="122" t="s">
        <v>1218</v>
      </c>
      <c r="J78" s="122" t="s">
        <v>842</v>
      </c>
      <c r="K78" s="122" t="s">
        <v>842</v>
      </c>
      <c r="L78" s="122" t="s">
        <v>514</v>
      </c>
      <c r="M78" s="122" t="s">
        <v>839</v>
      </c>
      <c r="N78" s="122" t="s">
        <v>839</v>
      </c>
      <c r="O78" s="122" t="s">
        <v>839</v>
      </c>
      <c r="P78" s="122" t="s">
        <v>839</v>
      </c>
      <c r="Q78" s="122" t="s">
        <v>1095</v>
      </c>
      <c r="R78" s="122" t="s">
        <v>1095</v>
      </c>
      <c r="S78" s="122" t="s">
        <v>1095</v>
      </c>
      <c r="T78" s="122" t="s">
        <v>1095</v>
      </c>
      <c r="U78" s="122" t="s">
        <v>839</v>
      </c>
      <c r="V78" s="122" t="s">
        <v>839</v>
      </c>
      <c r="W78" s="122" t="s">
        <v>839</v>
      </c>
      <c r="X78" s="122" t="s">
        <v>526</v>
      </c>
      <c r="Y78" s="122" t="s">
        <v>526</v>
      </c>
      <c r="Z78" s="122" t="s">
        <v>526</v>
      </c>
      <c r="AA78" s="122" t="s">
        <v>1163</v>
      </c>
      <c r="AB78" s="122" t="s">
        <v>840</v>
      </c>
      <c r="AC78" s="122" t="s">
        <v>840</v>
      </c>
      <c r="AD78" s="174" t="s">
        <v>1224</v>
      </c>
      <c r="AE78" s="122" t="s">
        <v>829</v>
      </c>
      <c r="AF78" s="122" t="s">
        <v>1096</v>
      </c>
      <c r="AG78" s="122" t="s">
        <v>1163</v>
      </c>
      <c r="AH78" s="122" t="s">
        <v>839</v>
      </c>
      <c r="AI78" s="122" t="s">
        <v>839</v>
      </c>
      <c r="AJ78" s="123" t="s">
        <v>846</v>
      </c>
      <c r="AK78" s="123" t="s">
        <v>846</v>
      </c>
      <c r="AL78" s="122" t="s">
        <v>844</v>
      </c>
      <c r="AM78" s="122" t="s">
        <v>844</v>
      </c>
      <c r="AN78" s="122" t="s">
        <v>847</v>
      </c>
      <c r="AO78" s="122" t="s">
        <v>848</v>
      </c>
      <c r="AP78" s="122" t="s">
        <v>848</v>
      </c>
      <c r="AQ78" s="122" t="s">
        <v>1225</v>
      </c>
      <c r="AR78" s="122" t="s">
        <v>1225</v>
      </c>
      <c r="AS78" s="122" t="s">
        <v>829</v>
      </c>
      <c r="AT78" s="122" t="s">
        <v>829</v>
      </c>
      <c r="AU78" s="122" t="s">
        <v>829</v>
      </c>
      <c r="AV78" s="122" t="s">
        <v>829</v>
      </c>
      <c r="AW78" s="122" t="s">
        <v>829</v>
      </c>
      <c r="AX78" s="122" t="s">
        <v>829</v>
      </c>
      <c r="AY78" s="122" t="s">
        <v>829</v>
      </c>
      <c r="AZ78" s="122" t="s">
        <v>844</v>
      </c>
      <c r="BA78" s="122" t="s">
        <v>526</v>
      </c>
      <c r="BB78" s="122" t="s">
        <v>842</v>
      </c>
      <c r="BC78" s="122" t="s">
        <v>842</v>
      </c>
      <c r="BD78" s="122" t="s">
        <v>842</v>
      </c>
      <c r="BE78" s="123" t="s">
        <v>818</v>
      </c>
      <c r="BF78" s="122" t="s">
        <v>841</v>
      </c>
      <c r="BG78" s="122" t="s">
        <v>841</v>
      </c>
      <c r="BH78" s="122" t="s">
        <v>514</v>
      </c>
      <c r="BI78" s="122" t="s">
        <v>514</v>
      </c>
      <c r="BJ78" s="122" t="s">
        <v>1218</v>
      </c>
      <c r="BK78" s="122" t="s">
        <v>1226</v>
      </c>
      <c r="BL78" s="122" t="s">
        <v>838</v>
      </c>
      <c r="BM78" s="122" t="s">
        <v>526</v>
      </c>
      <c r="BN78" s="122" t="s">
        <v>523</v>
      </c>
      <c r="BO78" s="122" t="s">
        <v>526</v>
      </c>
      <c r="BP78" s="122" t="s">
        <v>526</v>
      </c>
      <c r="BQ78" s="122" t="s">
        <v>820</v>
      </c>
      <c r="BR78" s="122" t="s">
        <v>829</v>
      </c>
      <c r="BS78" s="122" t="s">
        <v>829</v>
      </c>
      <c r="BT78" s="122" t="s">
        <v>829</v>
      </c>
      <c r="BU78" s="122" t="s">
        <v>829</v>
      </c>
      <c r="BV78" s="122" t="s">
        <v>829</v>
      </c>
      <c r="BW78" s="122" t="s">
        <v>829</v>
      </c>
      <c r="BX78" s="122"/>
      <c r="BY78" s="122" t="s">
        <v>845</v>
      </c>
      <c r="BZ78" s="122" t="s">
        <v>526</v>
      </c>
      <c r="CA78" s="122" t="s">
        <v>1163</v>
      </c>
      <c r="CB78" s="122" t="s">
        <v>839</v>
      </c>
    </row>
    <row r="79" spans="1:80" x14ac:dyDescent="0.3">
      <c r="A79" s="100" t="str">
        <f>'Indicator Data'!A80</f>
        <v>Iceland</v>
      </c>
      <c r="B79" s="86" t="str">
        <f>'Indicator Data'!B80</f>
        <v>ISL</v>
      </c>
      <c r="C79" s="122" t="s">
        <v>1217</v>
      </c>
      <c r="D79" s="122" t="s">
        <v>1217</v>
      </c>
      <c r="E79" s="122" t="s">
        <v>1218</v>
      </c>
      <c r="F79" s="122" t="s">
        <v>1218</v>
      </c>
      <c r="G79" s="122" t="s">
        <v>1218</v>
      </c>
      <c r="H79" s="122" t="s">
        <v>1218</v>
      </c>
      <c r="I79" s="122" t="s">
        <v>1218</v>
      </c>
      <c r="J79" s="122" t="s">
        <v>842</v>
      </c>
      <c r="K79" s="122" t="s">
        <v>842</v>
      </c>
      <c r="L79" s="122" t="s">
        <v>514</v>
      </c>
      <c r="M79" s="122" t="s">
        <v>839</v>
      </c>
      <c r="N79" s="122" t="s">
        <v>839</v>
      </c>
      <c r="O79" s="122" t="s">
        <v>839</v>
      </c>
      <c r="P79" s="122" t="s">
        <v>839</v>
      </c>
      <c r="Q79" s="122" t="s">
        <v>1095</v>
      </c>
      <c r="R79" s="122" t="s">
        <v>1095</v>
      </c>
      <c r="S79" s="122" t="s">
        <v>1095</v>
      </c>
      <c r="T79" s="122" t="s">
        <v>1095</v>
      </c>
      <c r="U79" s="122" t="s">
        <v>839</v>
      </c>
      <c r="V79" s="122" t="s">
        <v>839</v>
      </c>
      <c r="W79" s="122" t="s">
        <v>839</v>
      </c>
      <c r="X79" s="122" t="s">
        <v>526</v>
      </c>
      <c r="Y79" s="122" t="s">
        <v>526</v>
      </c>
      <c r="Z79" s="122" t="s">
        <v>526</v>
      </c>
      <c r="AA79" s="122" t="s">
        <v>1163</v>
      </c>
      <c r="AB79" s="122" t="s">
        <v>840</v>
      </c>
      <c r="AC79" s="122" t="s">
        <v>840</v>
      </c>
      <c r="AD79" s="174" t="s">
        <v>1224</v>
      </c>
      <c r="AE79" s="122" t="s">
        <v>829</v>
      </c>
      <c r="AF79" s="122" t="s">
        <v>1096</v>
      </c>
      <c r="AG79" s="122" t="s">
        <v>1163</v>
      </c>
      <c r="AH79" s="122" t="s">
        <v>839</v>
      </c>
      <c r="AI79" s="122" t="s">
        <v>839</v>
      </c>
      <c r="AJ79" s="123" t="s">
        <v>846</v>
      </c>
      <c r="AK79" s="123" t="s">
        <v>846</v>
      </c>
      <c r="AL79" s="122" t="s">
        <v>844</v>
      </c>
      <c r="AM79" s="122" t="s">
        <v>844</v>
      </c>
      <c r="AN79" s="122" t="s">
        <v>847</v>
      </c>
      <c r="AO79" s="122" t="s">
        <v>848</v>
      </c>
      <c r="AP79" s="122" t="s">
        <v>848</v>
      </c>
      <c r="AQ79" s="122" t="s">
        <v>1225</v>
      </c>
      <c r="AR79" s="122" t="s">
        <v>1225</v>
      </c>
      <c r="AS79" s="122" t="s">
        <v>829</v>
      </c>
      <c r="AT79" s="122" t="s">
        <v>829</v>
      </c>
      <c r="AU79" s="122" t="s">
        <v>829</v>
      </c>
      <c r="AV79" s="122" t="s">
        <v>829</v>
      </c>
      <c r="AW79" s="122" t="s">
        <v>829</v>
      </c>
      <c r="AX79" s="122" t="s">
        <v>829</v>
      </c>
      <c r="AY79" s="122" t="s">
        <v>829</v>
      </c>
      <c r="AZ79" s="122" t="s">
        <v>844</v>
      </c>
      <c r="BA79" s="122" t="s">
        <v>526</v>
      </c>
      <c r="BB79" s="122" t="s">
        <v>842</v>
      </c>
      <c r="BC79" s="122" t="s">
        <v>842</v>
      </c>
      <c r="BD79" s="122" t="s">
        <v>842</v>
      </c>
      <c r="BE79" s="123"/>
      <c r="BF79" s="122" t="s">
        <v>841</v>
      </c>
      <c r="BG79" s="122" t="s">
        <v>841</v>
      </c>
      <c r="BH79" s="122" t="s">
        <v>514</v>
      </c>
      <c r="BI79" s="122" t="s">
        <v>514</v>
      </c>
      <c r="BJ79" s="122" t="s">
        <v>1218</v>
      </c>
      <c r="BK79" s="122" t="s">
        <v>1226</v>
      </c>
      <c r="BL79" s="122" t="s">
        <v>838</v>
      </c>
      <c r="BM79" s="122" t="s">
        <v>526</v>
      </c>
      <c r="BN79" s="122" t="s">
        <v>523</v>
      </c>
      <c r="BO79" s="122" t="s">
        <v>526</v>
      </c>
      <c r="BP79" s="122" t="s">
        <v>526</v>
      </c>
      <c r="BQ79" s="122" t="s">
        <v>820</v>
      </c>
      <c r="BR79" s="122" t="s">
        <v>829</v>
      </c>
      <c r="BS79" s="122" t="s">
        <v>829</v>
      </c>
      <c r="BT79" s="122" t="s">
        <v>829</v>
      </c>
      <c r="BU79" s="122" t="s">
        <v>829</v>
      </c>
      <c r="BV79" s="122" t="s">
        <v>829</v>
      </c>
      <c r="BW79" s="122" t="s">
        <v>829</v>
      </c>
      <c r="BX79" s="122"/>
      <c r="BY79" s="122" t="s">
        <v>845</v>
      </c>
      <c r="BZ79" s="122" t="s">
        <v>526</v>
      </c>
      <c r="CA79" s="122" t="s">
        <v>1163</v>
      </c>
      <c r="CB79" s="122" t="s">
        <v>839</v>
      </c>
    </row>
    <row r="80" spans="1:80" x14ac:dyDescent="0.3">
      <c r="A80" s="100" t="str">
        <f>'Indicator Data'!A81</f>
        <v>India</v>
      </c>
      <c r="B80" s="86" t="str">
        <f>'Indicator Data'!B81</f>
        <v>IND</v>
      </c>
      <c r="C80" s="122" t="s">
        <v>1217</v>
      </c>
      <c r="D80" s="122" t="s">
        <v>1217</v>
      </c>
      <c r="E80" s="122" t="s">
        <v>1218</v>
      </c>
      <c r="F80" s="122" t="s">
        <v>1218</v>
      </c>
      <c r="G80" s="122" t="s">
        <v>1218</v>
      </c>
      <c r="H80" s="122" t="s">
        <v>1218</v>
      </c>
      <c r="I80" s="122" t="s">
        <v>1218</v>
      </c>
      <c r="J80" s="122" t="s">
        <v>842</v>
      </c>
      <c r="K80" s="122" t="s">
        <v>842</v>
      </c>
      <c r="L80" s="122" t="s">
        <v>514</v>
      </c>
      <c r="M80" s="122" t="s">
        <v>839</v>
      </c>
      <c r="N80" s="122" t="s">
        <v>839</v>
      </c>
      <c r="O80" s="122" t="s">
        <v>839</v>
      </c>
      <c r="P80" s="122" t="s">
        <v>839</v>
      </c>
      <c r="Q80" s="122" t="s">
        <v>1095</v>
      </c>
      <c r="R80" s="122" t="s">
        <v>1095</v>
      </c>
      <c r="S80" s="122" t="s">
        <v>1095</v>
      </c>
      <c r="T80" s="122" t="s">
        <v>1095</v>
      </c>
      <c r="U80" s="122" t="s">
        <v>839</v>
      </c>
      <c r="V80" s="122" t="s">
        <v>839</v>
      </c>
      <c r="W80" s="122" t="s">
        <v>839</v>
      </c>
      <c r="X80" s="122" t="s">
        <v>526</v>
      </c>
      <c r="Y80" s="122" t="s">
        <v>526</v>
      </c>
      <c r="Z80" s="122" t="s">
        <v>526</v>
      </c>
      <c r="AA80" s="122" t="s">
        <v>1163</v>
      </c>
      <c r="AB80" s="122" t="s">
        <v>840</v>
      </c>
      <c r="AC80" s="122" t="s">
        <v>840</v>
      </c>
      <c r="AD80" s="174" t="s">
        <v>1224</v>
      </c>
      <c r="AE80" s="122" t="s">
        <v>829</v>
      </c>
      <c r="AF80" s="122" t="s">
        <v>1096</v>
      </c>
      <c r="AG80" s="122" t="s">
        <v>1163</v>
      </c>
      <c r="AH80" s="122" t="s">
        <v>839</v>
      </c>
      <c r="AI80" s="122" t="s">
        <v>839</v>
      </c>
      <c r="AJ80" s="123" t="s">
        <v>846</v>
      </c>
      <c r="AK80" s="123" t="s">
        <v>846</v>
      </c>
      <c r="AL80" s="122" t="s">
        <v>844</v>
      </c>
      <c r="AM80" s="122" t="s">
        <v>844</v>
      </c>
      <c r="AN80" s="122" t="s">
        <v>847</v>
      </c>
      <c r="AO80" s="122" t="s">
        <v>848</v>
      </c>
      <c r="AP80" s="122" t="s">
        <v>848</v>
      </c>
      <c r="AQ80" s="122" t="s">
        <v>1225</v>
      </c>
      <c r="AR80" s="122" t="s">
        <v>1225</v>
      </c>
      <c r="AS80" s="122" t="s">
        <v>829</v>
      </c>
      <c r="AT80" s="122" t="s">
        <v>829</v>
      </c>
      <c r="AU80" s="122" t="s">
        <v>829</v>
      </c>
      <c r="AV80" s="122" t="s">
        <v>829</v>
      </c>
      <c r="AW80" s="122" t="s">
        <v>829</v>
      </c>
      <c r="AX80" s="122" t="s">
        <v>829</v>
      </c>
      <c r="AY80" s="122" t="s">
        <v>829</v>
      </c>
      <c r="AZ80" s="122" t="s">
        <v>844</v>
      </c>
      <c r="BA80" s="122" t="s">
        <v>526</v>
      </c>
      <c r="BB80" s="122" t="s">
        <v>842</v>
      </c>
      <c r="BC80" s="122" t="s">
        <v>842</v>
      </c>
      <c r="BD80" s="122" t="s">
        <v>842</v>
      </c>
      <c r="BE80" s="123" t="s">
        <v>821</v>
      </c>
      <c r="BF80" s="122" t="s">
        <v>841</v>
      </c>
      <c r="BG80" s="122" t="s">
        <v>841</v>
      </c>
      <c r="BH80" s="122" t="s">
        <v>514</v>
      </c>
      <c r="BI80" s="122" t="s">
        <v>514</v>
      </c>
      <c r="BJ80" s="122" t="s">
        <v>1218</v>
      </c>
      <c r="BK80" s="122" t="s">
        <v>1226</v>
      </c>
      <c r="BL80" s="122" t="s">
        <v>838</v>
      </c>
      <c r="BM80" s="122" t="s">
        <v>526</v>
      </c>
      <c r="BN80" s="122" t="s">
        <v>523</v>
      </c>
      <c r="BO80" s="122" t="s">
        <v>526</v>
      </c>
      <c r="BP80" s="122" t="s">
        <v>526</v>
      </c>
      <c r="BQ80" s="122" t="s">
        <v>820</v>
      </c>
      <c r="BR80" s="122" t="s">
        <v>829</v>
      </c>
      <c r="BS80" s="122" t="s">
        <v>829</v>
      </c>
      <c r="BT80" s="122" t="s">
        <v>829</v>
      </c>
      <c r="BU80" s="122" t="s">
        <v>829</v>
      </c>
      <c r="BV80" s="122" t="s">
        <v>829</v>
      </c>
      <c r="BW80" s="122" t="s">
        <v>829</v>
      </c>
      <c r="BX80" s="122"/>
      <c r="BY80" s="122" t="s">
        <v>845</v>
      </c>
      <c r="BZ80" s="122" t="s">
        <v>526</v>
      </c>
      <c r="CA80" s="122" t="s">
        <v>1163</v>
      </c>
      <c r="CB80" s="122" t="s">
        <v>839</v>
      </c>
    </row>
    <row r="81" spans="1:80" x14ac:dyDescent="0.3">
      <c r="A81" s="100" t="str">
        <f>'Indicator Data'!A82</f>
        <v>Indonesia</v>
      </c>
      <c r="B81" s="86" t="str">
        <f>'Indicator Data'!B82</f>
        <v>IDN</v>
      </c>
      <c r="C81" s="122" t="s">
        <v>1217</v>
      </c>
      <c r="D81" s="122" t="s">
        <v>1217</v>
      </c>
      <c r="E81" s="122" t="s">
        <v>1218</v>
      </c>
      <c r="F81" s="122" t="s">
        <v>1218</v>
      </c>
      <c r="G81" s="122" t="s">
        <v>1218</v>
      </c>
      <c r="H81" s="122" t="s">
        <v>1218</v>
      </c>
      <c r="I81" s="122" t="s">
        <v>1218</v>
      </c>
      <c r="J81" s="122" t="s">
        <v>842</v>
      </c>
      <c r="K81" s="122" t="s">
        <v>842</v>
      </c>
      <c r="L81" s="122" t="s">
        <v>514</v>
      </c>
      <c r="M81" s="122" t="s">
        <v>839</v>
      </c>
      <c r="N81" s="122" t="s">
        <v>839</v>
      </c>
      <c r="O81" s="122" t="s">
        <v>839</v>
      </c>
      <c r="P81" s="122" t="s">
        <v>839</v>
      </c>
      <c r="Q81" s="122" t="s">
        <v>1095</v>
      </c>
      <c r="R81" s="122" t="s">
        <v>1095</v>
      </c>
      <c r="S81" s="122" t="s">
        <v>1095</v>
      </c>
      <c r="T81" s="122" t="s">
        <v>1095</v>
      </c>
      <c r="U81" s="122" t="s">
        <v>839</v>
      </c>
      <c r="V81" s="122" t="s">
        <v>839</v>
      </c>
      <c r="W81" s="122" t="s">
        <v>839</v>
      </c>
      <c r="X81" s="122" t="s">
        <v>526</v>
      </c>
      <c r="Y81" s="122" t="s">
        <v>526</v>
      </c>
      <c r="Z81" s="122" t="s">
        <v>526</v>
      </c>
      <c r="AA81" s="122" t="s">
        <v>1163</v>
      </c>
      <c r="AB81" s="122" t="s">
        <v>840</v>
      </c>
      <c r="AC81" s="122" t="s">
        <v>840</v>
      </c>
      <c r="AD81" s="174" t="s">
        <v>1224</v>
      </c>
      <c r="AE81" s="122" t="s">
        <v>829</v>
      </c>
      <c r="AF81" s="122" t="s">
        <v>1096</v>
      </c>
      <c r="AG81" s="122" t="s">
        <v>1163</v>
      </c>
      <c r="AH81" s="122" t="s">
        <v>839</v>
      </c>
      <c r="AI81" s="122" t="s">
        <v>839</v>
      </c>
      <c r="AJ81" s="123" t="s">
        <v>846</v>
      </c>
      <c r="AK81" s="123" t="s">
        <v>846</v>
      </c>
      <c r="AL81" s="122" t="s">
        <v>844</v>
      </c>
      <c r="AM81" s="122" t="s">
        <v>844</v>
      </c>
      <c r="AN81" s="122" t="s">
        <v>847</v>
      </c>
      <c r="AO81" s="122" t="s">
        <v>848</v>
      </c>
      <c r="AP81" s="122" t="s">
        <v>848</v>
      </c>
      <c r="AQ81" s="122" t="s">
        <v>1225</v>
      </c>
      <c r="AR81" s="122" t="s">
        <v>1225</v>
      </c>
      <c r="AS81" s="122" t="s">
        <v>829</v>
      </c>
      <c r="AT81" s="122" t="s">
        <v>829</v>
      </c>
      <c r="AU81" s="122" t="s">
        <v>829</v>
      </c>
      <c r="AV81" s="122" t="s">
        <v>829</v>
      </c>
      <c r="AW81" s="122" t="s">
        <v>829</v>
      </c>
      <c r="AX81" s="122" t="s">
        <v>829</v>
      </c>
      <c r="AY81" s="122" t="s">
        <v>829</v>
      </c>
      <c r="AZ81" s="122" t="s">
        <v>844</v>
      </c>
      <c r="BA81" s="122" t="s">
        <v>526</v>
      </c>
      <c r="BB81" s="122" t="s">
        <v>842</v>
      </c>
      <c r="BC81" s="122" t="s">
        <v>842</v>
      </c>
      <c r="BD81" s="122" t="s">
        <v>842</v>
      </c>
      <c r="BE81" s="123" t="s">
        <v>821</v>
      </c>
      <c r="BF81" s="122" t="s">
        <v>841</v>
      </c>
      <c r="BG81" s="122" t="s">
        <v>841</v>
      </c>
      <c r="BH81" s="122" t="s">
        <v>514</v>
      </c>
      <c r="BI81" s="122" t="s">
        <v>514</v>
      </c>
      <c r="BJ81" s="122" t="s">
        <v>1218</v>
      </c>
      <c r="BK81" s="122" t="s">
        <v>1226</v>
      </c>
      <c r="BL81" s="122" t="s">
        <v>838</v>
      </c>
      <c r="BM81" s="122" t="s">
        <v>526</v>
      </c>
      <c r="BN81" s="122" t="s">
        <v>523</v>
      </c>
      <c r="BO81" s="122" t="s">
        <v>526</v>
      </c>
      <c r="BP81" s="122" t="s">
        <v>526</v>
      </c>
      <c r="BQ81" s="122" t="s">
        <v>820</v>
      </c>
      <c r="BR81" s="122" t="s">
        <v>829</v>
      </c>
      <c r="BS81" s="122" t="s">
        <v>829</v>
      </c>
      <c r="BT81" s="122" t="s">
        <v>829</v>
      </c>
      <c r="BU81" s="122" t="s">
        <v>829</v>
      </c>
      <c r="BV81" s="122" t="s">
        <v>829</v>
      </c>
      <c r="BW81" s="122" t="s">
        <v>829</v>
      </c>
      <c r="BX81" s="122"/>
      <c r="BY81" s="122" t="s">
        <v>845</v>
      </c>
      <c r="BZ81" s="122" t="s">
        <v>526</v>
      </c>
      <c r="CA81" s="122" t="s">
        <v>1163</v>
      </c>
      <c r="CB81" s="122" t="s">
        <v>839</v>
      </c>
    </row>
    <row r="82" spans="1:80" x14ac:dyDescent="0.3">
      <c r="A82" s="100" t="str">
        <f>'Indicator Data'!A83</f>
        <v>Iran</v>
      </c>
      <c r="B82" s="86" t="str">
        <f>'Indicator Data'!B83</f>
        <v>IRN</v>
      </c>
      <c r="C82" s="122" t="s">
        <v>1217</v>
      </c>
      <c r="D82" s="122" t="s">
        <v>1217</v>
      </c>
      <c r="E82" s="122" t="s">
        <v>1218</v>
      </c>
      <c r="F82" s="122" t="s">
        <v>1218</v>
      </c>
      <c r="G82" s="122" t="s">
        <v>1218</v>
      </c>
      <c r="H82" s="122" t="s">
        <v>1218</v>
      </c>
      <c r="I82" s="122" t="s">
        <v>1218</v>
      </c>
      <c r="J82" s="122" t="s">
        <v>842</v>
      </c>
      <c r="K82" s="122" t="s">
        <v>842</v>
      </c>
      <c r="L82" s="122" t="s">
        <v>514</v>
      </c>
      <c r="M82" s="122" t="s">
        <v>839</v>
      </c>
      <c r="N82" s="122" t="s">
        <v>839</v>
      </c>
      <c r="O82" s="122" t="s">
        <v>839</v>
      </c>
      <c r="P82" s="122" t="s">
        <v>839</v>
      </c>
      <c r="Q82" s="122" t="s">
        <v>1095</v>
      </c>
      <c r="R82" s="122" t="s">
        <v>1095</v>
      </c>
      <c r="S82" s="122" t="s">
        <v>1095</v>
      </c>
      <c r="T82" s="122" t="s">
        <v>1095</v>
      </c>
      <c r="U82" s="122" t="s">
        <v>839</v>
      </c>
      <c r="V82" s="122" t="s">
        <v>839</v>
      </c>
      <c r="W82" s="122" t="s">
        <v>839</v>
      </c>
      <c r="X82" s="122" t="s">
        <v>526</v>
      </c>
      <c r="Y82" s="122" t="s">
        <v>526</v>
      </c>
      <c r="Z82" s="122" t="s">
        <v>526</v>
      </c>
      <c r="AA82" s="122" t="s">
        <v>1163</v>
      </c>
      <c r="AB82" s="122" t="s">
        <v>840</v>
      </c>
      <c r="AC82" s="122" t="s">
        <v>840</v>
      </c>
      <c r="AD82" s="174" t="s">
        <v>1224</v>
      </c>
      <c r="AE82" s="122" t="s">
        <v>829</v>
      </c>
      <c r="AF82" s="122" t="s">
        <v>1096</v>
      </c>
      <c r="AG82" s="122" t="s">
        <v>1163</v>
      </c>
      <c r="AH82" s="122" t="s">
        <v>839</v>
      </c>
      <c r="AI82" s="122" t="s">
        <v>839</v>
      </c>
      <c r="AJ82" s="123" t="s">
        <v>846</v>
      </c>
      <c r="AK82" s="123" t="s">
        <v>846</v>
      </c>
      <c r="AL82" s="122" t="s">
        <v>844</v>
      </c>
      <c r="AM82" s="122" t="s">
        <v>844</v>
      </c>
      <c r="AN82" s="122" t="s">
        <v>847</v>
      </c>
      <c r="AO82" s="122" t="s">
        <v>848</v>
      </c>
      <c r="AP82" s="122" t="s">
        <v>848</v>
      </c>
      <c r="AQ82" s="122" t="s">
        <v>1225</v>
      </c>
      <c r="AR82" s="122" t="s">
        <v>1225</v>
      </c>
      <c r="AS82" s="122" t="s">
        <v>829</v>
      </c>
      <c r="AT82" s="122" t="s">
        <v>829</v>
      </c>
      <c r="AU82" s="122" t="s">
        <v>829</v>
      </c>
      <c r="AV82" s="122" t="s">
        <v>829</v>
      </c>
      <c r="AW82" s="122" t="s">
        <v>829</v>
      </c>
      <c r="AX82" s="122" t="s">
        <v>829</v>
      </c>
      <c r="AY82" s="122" t="s">
        <v>829</v>
      </c>
      <c r="AZ82" s="122" t="s">
        <v>844</v>
      </c>
      <c r="BA82" s="122" t="s">
        <v>526</v>
      </c>
      <c r="BB82" s="122" t="s">
        <v>842</v>
      </c>
      <c r="BC82" s="122" t="s">
        <v>842</v>
      </c>
      <c r="BD82" s="122" t="s">
        <v>842</v>
      </c>
      <c r="BE82" s="123" t="s">
        <v>818</v>
      </c>
      <c r="BF82" s="122" t="s">
        <v>841</v>
      </c>
      <c r="BG82" s="122" t="s">
        <v>841</v>
      </c>
      <c r="BH82" s="122" t="s">
        <v>514</v>
      </c>
      <c r="BI82" s="122" t="s">
        <v>514</v>
      </c>
      <c r="BJ82" s="122" t="s">
        <v>1218</v>
      </c>
      <c r="BK82" s="122" t="s">
        <v>1226</v>
      </c>
      <c r="BL82" s="122" t="s">
        <v>838</v>
      </c>
      <c r="BM82" s="122" t="s">
        <v>526</v>
      </c>
      <c r="BN82" s="122" t="s">
        <v>523</v>
      </c>
      <c r="BO82" s="122" t="s">
        <v>526</v>
      </c>
      <c r="BP82" s="122" t="s">
        <v>526</v>
      </c>
      <c r="BQ82" s="122" t="s">
        <v>820</v>
      </c>
      <c r="BR82" s="122" t="s">
        <v>829</v>
      </c>
      <c r="BS82" s="122" t="s">
        <v>829</v>
      </c>
      <c r="BT82" s="122" t="s">
        <v>829</v>
      </c>
      <c r="BU82" s="122" t="s">
        <v>829</v>
      </c>
      <c r="BV82" s="122" t="s">
        <v>829</v>
      </c>
      <c r="BW82" s="122" t="s">
        <v>829</v>
      </c>
      <c r="BX82" s="122"/>
      <c r="BY82" s="122" t="s">
        <v>845</v>
      </c>
      <c r="BZ82" s="122" t="s">
        <v>526</v>
      </c>
      <c r="CA82" s="122" t="s">
        <v>1163</v>
      </c>
      <c r="CB82" s="122" t="s">
        <v>839</v>
      </c>
    </row>
    <row r="83" spans="1:80" x14ac:dyDescent="0.3">
      <c r="A83" s="100" t="str">
        <f>'Indicator Data'!A84</f>
        <v>Iraq</v>
      </c>
      <c r="B83" s="86" t="str">
        <f>'Indicator Data'!B84</f>
        <v>IRQ</v>
      </c>
      <c r="C83" s="122" t="s">
        <v>1217</v>
      </c>
      <c r="D83" s="122" t="s">
        <v>1217</v>
      </c>
      <c r="E83" s="122" t="s">
        <v>1218</v>
      </c>
      <c r="F83" s="122" t="s">
        <v>1218</v>
      </c>
      <c r="G83" s="122" t="s">
        <v>1218</v>
      </c>
      <c r="H83" s="122" t="s">
        <v>1218</v>
      </c>
      <c r="I83" s="122" t="s">
        <v>1218</v>
      </c>
      <c r="J83" s="122" t="s">
        <v>842</v>
      </c>
      <c r="K83" s="122" t="s">
        <v>842</v>
      </c>
      <c r="L83" s="122" t="s">
        <v>514</v>
      </c>
      <c r="M83" s="122" t="s">
        <v>839</v>
      </c>
      <c r="N83" s="122" t="s">
        <v>839</v>
      </c>
      <c r="O83" s="122" t="s">
        <v>839</v>
      </c>
      <c r="P83" s="122" t="s">
        <v>839</v>
      </c>
      <c r="Q83" s="122" t="s">
        <v>1095</v>
      </c>
      <c r="R83" s="122" t="s">
        <v>1095</v>
      </c>
      <c r="S83" s="122" t="s">
        <v>1095</v>
      </c>
      <c r="T83" s="122" t="s">
        <v>1095</v>
      </c>
      <c r="U83" s="122" t="s">
        <v>839</v>
      </c>
      <c r="V83" s="122" t="s">
        <v>839</v>
      </c>
      <c r="W83" s="122" t="s">
        <v>839</v>
      </c>
      <c r="X83" s="122" t="s">
        <v>526</v>
      </c>
      <c r="Y83" s="122" t="s">
        <v>526</v>
      </c>
      <c r="Z83" s="122" t="s">
        <v>526</v>
      </c>
      <c r="AA83" s="122" t="s">
        <v>1163</v>
      </c>
      <c r="AB83" s="122" t="s">
        <v>840</v>
      </c>
      <c r="AC83" s="122" t="s">
        <v>840</v>
      </c>
      <c r="AD83" s="174" t="s">
        <v>1224</v>
      </c>
      <c r="AE83" s="122" t="s">
        <v>829</v>
      </c>
      <c r="AF83" s="122" t="s">
        <v>1096</v>
      </c>
      <c r="AG83" s="122" t="s">
        <v>1163</v>
      </c>
      <c r="AH83" s="122" t="s">
        <v>839</v>
      </c>
      <c r="AI83" s="122" t="s">
        <v>839</v>
      </c>
      <c r="AJ83" s="123" t="s">
        <v>846</v>
      </c>
      <c r="AK83" s="123" t="s">
        <v>846</v>
      </c>
      <c r="AL83" s="122" t="s">
        <v>844</v>
      </c>
      <c r="AM83" s="122" t="s">
        <v>844</v>
      </c>
      <c r="AN83" s="122" t="s">
        <v>847</v>
      </c>
      <c r="AO83" s="122" t="s">
        <v>848</v>
      </c>
      <c r="AP83" s="122" t="s">
        <v>848</v>
      </c>
      <c r="AQ83" s="122" t="s">
        <v>1225</v>
      </c>
      <c r="AR83" s="122" t="s">
        <v>1225</v>
      </c>
      <c r="AS83" s="122" t="s">
        <v>829</v>
      </c>
      <c r="AT83" s="122" t="s">
        <v>829</v>
      </c>
      <c r="AU83" s="122" t="s">
        <v>829</v>
      </c>
      <c r="AV83" s="122" t="s">
        <v>829</v>
      </c>
      <c r="AW83" s="122" t="s">
        <v>829</v>
      </c>
      <c r="AX83" s="122" t="s">
        <v>829</v>
      </c>
      <c r="AY83" s="122" t="s">
        <v>829</v>
      </c>
      <c r="AZ83" s="122" t="s">
        <v>844</v>
      </c>
      <c r="BA83" s="122" t="s">
        <v>526</v>
      </c>
      <c r="BB83" s="122" t="s">
        <v>842</v>
      </c>
      <c r="BC83" s="122" t="s">
        <v>842</v>
      </c>
      <c r="BD83" s="122" t="s">
        <v>842</v>
      </c>
      <c r="BE83" s="123" t="s">
        <v>821</v>
      </c>
      <c r="BF83" s="122" t="s">
        <v>841</v>
      </c>
      <c r="BG83" s="122" t="s">
        <v>841</v>
      </c>
      <c r="BH83" s="122" t="s">
        <v>514</v>
      </c>
      <c r="BI83" s="122" t="s">
        <v>514</v>
      </c>
      <c r="BJ83" s="122" t="s">
        <v>1218</v>
      </c>
      <c r="BK83" s="122" t="s">
        <v>1226</v>
      </c>
      <c r="BL83" s="122" t="s">
        <v>838</v>
      </c>
      <c r="BM83" s="122" t="s">
        <v>526</v>
      </c>
      <c r="BN83" s="122" t="s">
        <v>523</v>
      </c>
      <c r="BO83" s="122" t="s">
        <v>526</v>
      </c>
      <c r="BP83" s="122" t="s">
        <v>526</v>
      </c>
      <c r="BQ83" s="122" t="s">
        <v>820</v>
      </c>
      <c r="BR83" s="122" t="s">
        <v>829</v>
      </c>
      <c r="BS83" s="122" t="s">
        <v>829</v>
      </c>
      <c r="BT83" s="122" t="s">
        <v>829</v>
      </c>
      <c r="BU83" s="122" t="s">
        <v>829</v>
      </c>
      <c r="BV83" s="122" t="s">
        <v>829</v>
      </c>
      <c r="BW83" s="122" t="s">
        <v>829</v>
      </c>
      <c r="BX83" s="122"/>
      <c r="BY83" s="122" t="s">
        <v>845</v>
      </c>
      <c r="BZ83" s="122" t="s">
        <v>526</v>
      </c>
      <c r="CA83" s="122" t="s">
        <v>1163</v>
      </c>
      <c r="CB83" s="122" t="s">
        <v>839</v>
      </c>
    </row>
    <row r="84" spans="1:80" x14ac:dyDescent="0.3">
      <c r="A84" s="100" t="str">
        <f>'Indicator Data'!A85</f>
        <v>Ireland</v>
      </c>
      <c r="B84" s="86" t="str">
        <f>'Indicator Data'!B85</f>
        <v>IRL</v>
      </c>
      <c r="C84" s="122" t="s">
        <v>1217</v>
      </c>
      <c r="D84" s="122" t="s">
        <v>1217</v>
      </c>
      <c r="E84" s="122" t="s">
        <v>1218</v>
      </c>
      <c r="F84" s="122" t="s">
        <v>1218</v>
      </c>
      <c r="G84" s="122" t="s">
        <v>1218</v>
      </c>
      <c r="H84" s="122" t="s">
        <v>1218</v>
      </c>
      <c r="I84" s="122" t="s">
        <v>1218</v>
      </c>
      <c r="J84" s="122" t="s">
        <v>842</v>
      </c>
      <c r="K84" s="122" t="s">
        <v>842</v>
      </c>
      <c r="L84" s="122" t="s">
        <v>514</v>
      </c>
      <c r="M84" s="122" t="s">
        <v>839</v>
      </c>
      <c r="N84" s="122" t="s">
        <v>839</v>
      </c>
      <c r="O84" s="122" t="s">
        <v>839</v>
      </c>
      <c r="P84" s="122" t="s">
        <v>839</v>
      </c>
      <c r="Q84" s="122" t="s">
        <v>1095</v>
      </c>
      <c r="R84" s="122" t="s">
        <v>1095</v>
      </c>
      <c r="S84" s="122" t="s">
        <v>1095</v>
      </c>
      <c r="T84" s="122" t="s">
        <v>1095</v>
      </c>
      <c r="U84" s="122" t="s">
        <v>839</v>
      </c>
      <c r="V84" s="122" t="s">
        <v>839</v>
      </c>
      <c r="W84" s="122" t="s">
        <v>839</v>
      </c>
      <c r="X84" s="122" t="s">
        <v>526</v>
      </c>
      <c r="Y84" s="122" t="s">
        <v>526</v>
      </c>
      <c r="Z84" s="122" t="s">
        <v>526</v>
      </c>
      <c r="AA84" s="122" t="s">
        <v>1163</v>
      </c>
      <c r="AB84" s="122" t="s">
        <v>840</v>
      </c>
      <c r="AC84" s="122" t="s">
        <v>840</v>
      </c>
      <c r="AD84" s="174" t="s">
        <v>1224</v>
      </c>
      <c r="AE84" s="122" t="s">
        <v>829</v>
      </c>
      <c r="AF84" s="122" t="s">
        <v>1096</v>
      </c>
      <c r="AG84" s="122" t="s">
        <v>1163</v>
      </c>
      <c r="AH84" s="122" t="s">
        <v>839</v>
      </c>
      <c r="AI84" s="122" t="s">
        <v>839</v>
      </c>
      <c r="AJ84" s="123" t="s">
        <v>846</v>
      </c>
      <c r="AK84" s="123" t="s">
        <v>846</v>
      </c>
      <c r="AL84" s="122" t="s">
        <v>844</v>
      </c>
      <c r="AM84" s="122" t="s">
        <v>844</v>
      </c>
      <c r="AN84" s="122" t="s">
        <v>847</v>
      </c>
      <c r="AO84" s="122" t="s">
        <v>848</v>
      </c>
      <c r="AP84" s="122" t="s">
        <v>848</v>
      </c>
      <c r="AQ84" s="122" t="s">
        <v>1225</v>
      </c>
      <c r="AR84" s="122" t="s">
        <v>1225</v>
      </c>
      <c r="AS84" s="122" t="s">
        <v>829</v>
      </c>
      <c r="AT84" s="122" t="s">
        <v>829</v>
      </c>
      <c r="AU84" s="122" t="s">
        <v>829</v>
      </c>
      <c r="AV84" s="122" t="s">
        <v>829</v>
      </c>
      <c r="AW84" s="122" t="s">
        <v>829</v>
      </c>
      <c r="AX84" s="122" t="s">
        <v>829</v>
      </c>
      <c r="AY84" s="122" t="s">
        <v>829</v>
      </c>
      <c r="AZ84" s="122" t="s">
        <v>844</v>
      </c>
      <c r="BA84" s="122" t="s">
        <v>526</v>
      </c>
      <c r="BB84" s="122" t="s">
        <v>842</v>
      </c>
      <c r="BC84" s="122" t="s">
        <v>842</v>
      </c>
      <c r="BD84" s="122" t="s">
        <v>842</v>
      </c>
      <c r="BE84" s="123" t="s">
        <v>818</v>
      </c>
      <c r="BF84" s="122" t="s">
        <v>841</v>
      </c>
      <c r="BG84" s="122" t="s">
        <v>841</v>
      </c>
      <c r="BH84" s="122" t="s">
        <v>514</v>
      </c>
      <c r="BI84" s="122" t="s">
        <v>514</v>
      </c>
      <c r="BJ84" s="122" t="s">
        <v>1218</v>
      </c>
      <c r="BK84" s="122" t="s">
        <v>1226</v>
      </c>
      <c r="BL84" s="122" t="s">
        <v>838</v>
      </c>
      <c r="BM84" s="122" t="s">
        <v>526</v>
      </c>
      <c r="BN84" s="122" t="s">
        <v>523</v>
      </c>
      <c r="BO84" s="122" t="s">
        <v>526</v>
      </c>
      <c r="BP84" s="122" t="s">
        <v>526</v>
      </c>
      <c r="BQ84" s="122" t="s">
        <v>820</v>
      </c>
      <c r="BR84" s="122" t="s">
        <v>829</v>
      </c>
      <c r="BS84" s="122" t="s">
        <v>829</v>
      </c>
      <c r="BT84" s="122" t="s">
        <v>829</v>
      </c>
      <c r="BU84" s="122" t="s">
        <v>829</v>
      </c>
      <c r="BV84" s="122" t="s">
        <v>829</v>
      </c>
      <c r="BW84" s="122" t="s">
        <v>829</v>
      </c>
      <c r="BX84" s="122"/>
      <c r="BY84" s="122" t="s">
        <v>845</v>
      </c>
      <c r="BZ84" s="122" t="s">
        <v>526</v>
      </c>
      <c r="CA84" s="122" t="s">
        <v>1163</v>
      </c>
      <c r="CB84" s="122" t="s">
        <v>839</v>
      </c>
    </row>
    <row r="85" spans="1:80" x14ac:dyDescent="0.3">
      <c r="A85" s="100" t="str">
        <f>'Indicator Data'!A86</f>
        <v>Israel</v>
      </c>
      <c r="B85" s="86" t="str">
        <f>'Indicator Data'!B86</f>
        <v>ISR</v>
      </c>
      <c r="C85" s="122" t="s">
        <v>1217</v>
      </c>
      <c r="D85" s="122" t="s">
        <v>1217</v>
      </c>
      <c r="E85" s="122" t="s">
        <v>1218</v>
      </c>
      <c r="F85" s="122" t="s">
        <v>1218</v>
      </c>
      <c r="G85" s="122" t="s">
        <v>1218</v>
      </c>
      <c r="H85" s="122" t="s">
        <v>1218</v>
      </c>
      <c r="I85" s="122" t="s">
        <v>1218</v>
      </c>
      <c r="J85" s="122" t="s">
        <v>842</v>
      </c>
      <c r="K85" s="122" t="s">
        <v>842</v>
      </c>
      <c r="L85" s="122" t="s">
        <v>514</v>
      </c>
      <c r="M85" s="122" t="s">
        <v>839</v>
      </c>
      <c r="N85" s="122" t="s">
        <v>839</v>
      </c>
      <c r="O85" s="122" t="s">
        <v>839</v>
      </c>
      <c r="P85" s="122" t="s">
        <v>839</v>
      </c>
      <c r="Q85" s="122" t="s">
        <v>1095</v>
      </c>
      <c r="R85" s="122" t="s">
        <v>1095</v>
      </c>
      <c r="S85" s="122" t="s">
        <v>1095</v>
      </c>
      <c r="T85" s="122" t="s">
        <v>1095</v>
      </c>
      <c r="U85" s="122" t="s">
        <v>839</v>
      </c>
      <c r="V85" s="122" t="s">
        <v>839</v>
      </c>
      <c r="W85" s="122" t="s">
        <v>839</v>
      </c>
      <c r="X85" s="122" t="s">
        <v>526</v>
      </c>
      <c r="Y85" s="122" t="s">
        <v>526</v>
      </c>
      <c r="Z85" s="122" t="s">
        <v>526</v>
      </c>
      <c r="AA85" s="122" t="s">
        <v>1163</v>
      </c>
      <c r="AB85" s="122" t="s">
        <v>840</v>
      </c>
      <c r="AC85" s="122" t="s">
        <v>840</v>
      </c>
      <c r="AD85" s="174" t="s">
        <v>1224</v>
      </c>
      <c r="AE85" s="122" t="s">
        <v>829</v>
      </c>
      <c r="AF85" s="122" t="s">
        <v>1096</v>
      </c>
      <c r="AG85" s="122" t="s">
        <v>1163</v>
      </c>
      <c r="AH85" s="122" t="s">
        <v>839</v>
      </c>
      <c r="AI85" s="122" t="s">
        <v>839</v>
      </c>
      <c r="AJ85" s="123" t="s">
        <v>846</v>
      </c>
      <c r="AK85" s="123" t="s">
        <v>846</v>
      </c>
      <c r="AL85" s="122" t="s">
        <v>844</v>
      </c>
      <c r="AM85" s="122" t="s">
        <v>844</v>
      </c>
      <c r="AN85" s="122" t="s">
        <v>847</v>
      </c>
      <c r="AO85" s="122" t="s">
        <v>848</v>
      </c>
      <c r="AP85" s="122" t="s">
        <v>848</v>
      </c>
      <c r="AQ85" s="122" t="s">
        <v>1225</v>
      </c>
      <c r="AR85" s="122" t="s">
        <v>1225</v>
      </c>
      <c r="AS85" s="122" t="s">
        <v>829</v>
      </c>
      <c r="AT85" s="122" t="s">
        <v>829</v>
      </c>
      <c r="AU85" s="122" t="s">
        <v>829</v>
      </c>
      <c r="AV85" s="122" t="s">
        <v>829</v>
      </c>
      <c r="AW85" s="122" t="s">
        <v>829</v>
      </c>
      <c r="AX85" s="122" t="s">
        <v>829</v>
      </c>
      <c r="AY85" s="122" t="s">
        <v>829</v>
      </c>
      <c r="AZ85" s="122" t="s">
        <v>844</v>
      </c>
      <c r="BA85" s="122" t="s">
        <v>526</v>
      </c>
      <c r="BB85" s="122" t="s">
        <v>842</v>
      </c>
      <c r="BC85" s="122" t="s">
        <v>842</v>
      </c>
      <c r="BD85" s="122" t="s">
        <v>842</v>
      </c>
      <c r="BE85" s="123" t="s">
        <v>818</v>
      </c>
      <c r="BF85" s="122" t="s">
        <v>841</v>
      </c>
      <c r="BG85" s="122" t="s">
        <v>841</v>
      </c>
      <c r="BH85" s="122" t="s">
        <v>514</v>
      </c>
      <c r="BI85" s="122" t="s">
        <v>514</v>
      </c>
      <c r="BJ85" s="122" t="s">
        <v>1218</v>
      </c>
      <c r="BK85" s="122" t="s">
        <v>1226</v>
      </c>
      <c r="BL85" s="122" t="s">
        <v>838</v>
      </c>
      <c r="BM85" s="122" t="s">
        <v>526</v>
      </c>
      <c r="BN85" s="122" t="s">
        <v>523</v>
      </c>
      <c r="BO85" s="122" t="s">
        <v>526</v>
      </c>
      <c r="BP85" s="122" t="s">
        <v>526</v>
      </c>
      <c r="BQ85" s="122" t="s">
        <v>820</v>
      </c>
      <c r="BR85" s="122" t="s">
        <v>829</v>
      </c>
      <c r="BS85" s="122" t="s">
        <v>829</v>
      </c>
      <c r="BT85" s="122" t="s">
        <v>829</v>
      </c>
      <c r="BU85" s="122" t="s">
        <v>829</v>
      </c>
      <c r="BV85" s="122" t="s">
        <v>829</v>
      </c>
      <c r="BW85" s="122" t="s">
        <v>829</v>
      </c>
      <c r="BX85" s="122"/>
      <c r="BY85" s="122" t="s">
        <v>845</v>
      </c>
      <c r="BZ85" s="122" t="s">
        <v>526</v>
      </c>
      <c r="CA85" s="122" t="s">
        <v>1163</v>
      </c>
      <c r="CB85" s="122" t="s">
        <v>839</v>
      </c>
    </row>
    <row r="86" spans="1:80" x14ac:dyDescent="0.3">
      <c r="A86" s="100" t="str">
        <f>'Indicator Data'!A87</f>
        <v>Italy</v>
      </c>
      <c r="B86" s="86" t="str">
        <f>'Indicator Data'!B87</f>
        <v>ITA</v>
      </c>
      <c r="C86" s="122" t="s">
        <v>1217</v>
      </c>
      <c r="D86" s="122" t="s">
        <v>1217</v>
      </c>
      <c r="E86" s="122" t="s">
        <v>1218</v>
      </c>
      <c r="F86" s="122" t="s">
        <v>1218</v>
      </c>
      <c r="G86" s="122" t="s">
        <v>1218</v>
      </c>
      <c r="H86" s="122" t="s">
        <v>1218</v>
      </c>
      <c r="I86" s="122" t="s">
        <v>1218</v>
      </c>
      <c r="J86" s="122" t="s">
        <v>842</v>
      </c>
      <c r="K86" s="122" t="s">
        <v>842</v>
      </c>
      <c r="L86" s="122" t="s">
        <v>514</v>
      </c>
      <c r="M86" s="122" t="s">
        <v>839</v>
      </c>
      <c r="N86" s="122" t="s">
        <v>839</v>
      </c>
      <c r="O86" s="122" t="s">
        <v>839</v>
      </c>
      <c r="P86" s="122" t="s">
        <v>839</v>
      </c>
      <c r="Q86" s="122" t="s">
        <v>1095</v>
      </c>
      <c r="R86" s="122" t="s">
        <v>1095</v>
      </c>
      <c r="S86" s="122" t="s">
        <v>1095</v>
      </c>
      <c r="T86" s="122" t="s">
        <v>1095</v>
      </c>
      <c r="U86" s="122" t="s">
        <v>839</v>
      </c>
      <c r="V86" s="122" t="s">
        <v>839</v>
      </c>
      <c r="W86" s="122" t="s">
        <v>839</v>
      </c>
      <c r="X86" s="122" t="s">
        <v>526</v>
      </c>
      <c r="Y86" s="122" t="s">
        <v>526</v>
      </c>
      <c r="Z86" s="122" t="s">
        <v>526</v>
      </c>
      <c r="AA86" s="122" t="s">
        <v>1163</v>
      </c>
      <c r="AB86" s="122" t="s">
        <v>840</v>
      </c>
      <c r="AC86" s="122" t="s">
        <v>840</v>
      </c>
      <c r="AD86" s="174" t="s">
        <v>1224</v>
      </c>
      <c r="AE86" s="122" t="s">
        <v>829</v>
      </c>
      <c r="AF86" s="122" t="s">
        <v>1096</v>
      </c>
      <c r="AG86" s="122" t="s">
        <v>1163</v>
      </c>
      <c r="AH86" s="122" t="s">
        <v>839</v>
      </c>
      <c r="AI86" s="122" t="s">
        <v>839</v>
      </c>
      <c r="AJ86" s="123" t="s">
        <v>846</v>
      </c>
      <c r="AK86" s="123" t="s">
        <v>846</v>
      </c>
      <c r="AL86" s="122" t="s">
        <v>844</v>
      </c>
      <c r="AM86" s="122" t="s">
        <v>844</v>
      </c>
      <c r="AN86" s="122" t="s">
        <v>847</v>
      </c>
      <c r="AO86" s="122" t="s">
        <v>848</v>
      </c>
      <c r="AP86" s="122" t="s">
        <v>848</v>
      </c>
      <c r="AQ86" s="122" t="s">
        <v>1225</v>
      </c>
      <c r="AR86" s="122" t="s">
        <v>1225</v>
      </c>
      <c r="AS86" s="122" t="s">
        <v>829</v>
      </c>
      <c r="AT86" s="122" t="s">
        <v>829</v>
      </c>
      <c r="AU86" s="122" t="s">
        <v>829</v>
      </c>
      <c r="AV86" s="122" t="s">
        <v>829</v>
      </c>
      <c r="AW86" s="122" t="s">
        <v>829</v>
      </c>
      <c r="AX86" s="122" t="s">
        <v>829</v>
      </c>
      <c r="AY86" s="122" t="s">
        <v>829</v>
      </c>
      <c r="AZ86" s="122" t="s">
        <v>844</v>
      </c>
      <c r="BA86" s="122" t="s">
        <v>526</v>
      </c>
      <c r="BB86" s="122" t="s">
        <v>842</v>
      </c>
      <c r="BC86" s="122" t="s">
        <v>842</v>
      </c>
      <c r="BD86" s="122" t="s">
        <v>842</v>
      </c>
      <c r="BE86" s="123" t="s">
        <v>818</v>
      </c>
      <c r="BF86" s="122" t="s">
        <v>841</v>
      </c>
      <c r="BG86" s="122" t="s">
        <v>841</v>
      </c>
      <c r="BH86" s="122" t="s">
        <v>514</v>
      </c>
      <c r="BI86" s="122" t="s">
        <v>514</v>
      </c>
      <c r="BJ86" s="122" t="s">
        <v>1218</v>
      </c>
      <c r="BK86" s="122" t="s">
        <v>1226</v>
      </c>
      <c r="BL86" s="122" t="s">
        <v>838</v>
      </c>
      <c r="BM86" s="122" t="s">
        <v>526</v>
      </c>
      <c r="BN86" s="122" t="s">
        <v>523</v>
      </c>
      <c r="BO86" s="122" t="s">
        <v>526</v>
      </c>
      <c r="BP86" s="122" t="s">
        <v>526</v>
      </c>
      <c r="BQ86" s="122" t="s">
        <v>820</v>
      </c>
      <c r="BR86" s="122" t="s">
        <v>829</v>
      </c>
      <c r="BS86" s="122" t="s">
        <v>829</v>
      </c>
      <c r="BT86" s="122" t="s">
        <v>829</v>
      </c>
      <c r="BU86" s="122" t="s">
        <v>829</v>
      </c>
      <c r="BV86" s="122" t="s">
        <v>829</v>
      </c>
      <c r="BW86" s="122" t="s">
        <v>829</v>
      </c>
      <c r="BX86" s="122"/>
      <c r="BY86" s="122" t="s">
        <v>845</v>
      </c>
      <c r="BZ86" s="122" t="s">
        <v>526</v>
      </c>
      <c r="CA86" s="122" t="s">
        <v>1163</v>
      </c>
      <c r="CB86" s="122" t="s">
        <v>839</v>
      </c>
    </row>
    <row r="87" spans="1:80" x14ac:dyDescent="0.3">
      <c r="A87" s="100" t="str">
        <f>'Indicator Data'!A88</f>
        <v>Jamaica</v>
      </c>
      <c r="B87" s="86" t="str">
        <f>'Indicator Data'!B88</f>
        <v>JAM</v>
      </c>
      <c r="C87" s="122" t="s">
        <v>1217</v>
      </c>
      <c r="D87" s="122" t="s">
        <v>1217</v>
      </c>
      <c r="E87" s="122" t="s">
        <v>1218</v>
      </c>
      <c r="F87" s="122" t="s">
        <v>1218</v>
      </c>
      <c r="G87" s="122" t="s">
        <v>1218</v>
      </c>
      <c r="H87" s="122" t="s">
        <v>1218</v>
      </c>
      <c r="I87" s="122" t="s">
        <v>1218</v>
      </c>
      <c r="J87" s="122" t="s">
        <v>842</v>
      </c>
      <c r="K87" s="122" t="s">
        <v>842</v>
      </c>
      <c r="L87" s="122" t="s">
        <v>514</v>
      </c>
      <c r="M87" s="122" t="s">
        <v>839</v>
      </c>
      <c r="N87" s="122" t="s">
        <v>839</v>
      </c>
      <c r="O87" s="122" t="s">
        <v>839</v>
      </c>
      <c r="P87" s="122" t="s">
        <v>839</v>
      </c>
      <c r="Q87" s="122" t="s">
        <v>1095</v>
      </c>
      <c r="R87" s="122" t="s">
        <v>1095</v>
      </c>
      <c r="S87" s="122" t="s">
        <v>1095</v>
      </c>
      <c r="T87" s="122" t="s">
        <v>1095</v>
      </c>
      <c r="U87" s="122" t="s">
        <v>839</v>
      </c>
      <c r="V87" s="122" t="s">
        <v>839</v>
      </c>
      <c r="W87" s="122" t="s">
        <v>839</v>
      </c>
      <c r="X87" s="122" t="s">
        <v>526</v>
      </c>
      <c r="Y87" s="122" t="s">
        <v>526</v>
      </c>
      <c r="Z87" s="122" t="s">
        <v>526</v>
      </c>
      <c r="AA87" s="122" t="s">
        <v>1163</v>
      </c>
      <c r="AB87" s="122" t="s">
        <v>840</v>
      </c>
      <c r="AC87" s="122" t="s">
        <v>840</v>
      </c>
      <c r="AD87" s="174" t="s">
        <v>1224</v>
      </c>
      <c r="AE87" s="122" t="s">
        <v>829</v>
      </c>
      <c r="AF87" s="122" t="s">
        <v>1096</v>
      </c>
      <c r="AG87" s="122" t="s">
        <v>1163</v>
      </c>
      <c r="AH87" s="122" t="s">
        <v>839</v>
      </c>
      <c r="AI87" s="122" t="s">
        <v>839</v>
      </c>
      <c r="AJ87" s="123" t="s">
        <v>846</v>
      </c>
      <c r="AK87" s="123" t="s">
        <v>846</v>
      </c>
      <c r="AL87" s="122" t="s">
        <v>844</v>
      </c>
      <c r="AM87" s="122" t="s">
        <v>844</v>
      </c>
      <c r="AN87" s="122" t="s">
        <v>847</v>
      </c>
      <c r="AO87" s="122" t="s">
        <v>848</v>
      </c>
      <c r="AP87" s="122" t="s">
        <v>848</v>
      </c>
      <c r="AQ87" s="122" t="s">
        <v>1225</v>
      </c>
      <c r="AR87" s="122" t="s">
        <v>1225</v>
      </c>
      <c r="AS87" s="122" t="s">
        <v>829</v>
      </c>
      <c r="AT87" s="122" t="s">
        <v>829</v>
      </c>
      <c r="AU87" s="122" t="s">
        <v>829</v>
      </c>
      <c r="AV87" s="122" t="s">
        <v>829</v>
      </c>
      <c r="AW87" s="122" t="s">
        <v>829</v>
      </c>
      <c r="AX87" s="122" t="s">
        <v>829</v>
      </c>
      <c r="AY87" s="122" t="s">
        <v>829</v>
      </c>
      <c r="AZ87" s="122" t="s">
        <v>844</v>
      </c>
      <c r="BA87" s="122" t="s">
        <v>526</v>
      </c>
      <c r="BB87" s="122" t="s">
        <v>842</v>
      </c>
      <c r="BC87" s="122" t="s">
        <v>842</v>
      </c>
      <c r="BD87" s="122" t="s">
        <v>842</v>
      </c>
      <c r="BE87" s="123" t="s">
        <v>818</v>
      </c>
      <c r="BF87" s="122" t="s">
        <v>841</v>
      </c>
      <c r="BG87" s="122" t="s">
        <v>841</v>
      </c>
      <c r="BH87" s="122" t="s">
        <v>514</v>
      </c>
      <c r="BI87" s="122" t="s">
        <v>514</v>
      </c>
      <c r="BJ87" s="122" t="s">
        <v>1218</v>
      </c>
      <c r="BK87" s="122" t="s">
        <v>1226</v>
      </c>
      <c r="BL87" s="122" t="s">
        <v>838</v>
      </c>
      <c r="BM87" s="122" t="s">
        <v>526</v>
      </c>
      <c r="BN87" s="122" t="s">
        <v>523</v>
      </c>
      <c r="BO87" s="122" t="s">
        <v>526</v>
      </c>
      <c r="BP87" s="122" t="s">
        <v>526</v>
      </c>
      <c r="BQ87" s="122" t="s">
        <v>820</v>
      </c>
      <c r="BR87" s="122" t="s">
        <v>829</v>
      </c>
      <c r="BS87" s="122" t="s">
        <v>829</v>
      </c>
      <c r="BT87" s="122" t="s">
        <v>829</v>
      </c>
      <c r="BU87" s="122" t="s">
        <v>829</v>
      </c>
      <c r="BV87" s="122" t="s">
        <v>829</v>
      </c>
      <c r="BW87" s="122" t="s">
        <v>829</v>
      </c>
      <c r="BX87" s="122"/>
      <c r="BY87" s="122" t="s">
        <v>845</v>
      </c>
      <c r="BZ87" s="122" t="s">
        <v>526</v>
      </c>
      <c r="CA87" s="122" t="s">
        <v>1163</v>
      </c>
      <c r="CB87" s="122" t="s">
        <v>839</v>
      </c>
    </row>
    <row r="88" spans="1:80" x14ac:dyDescent="0.3">
      <c r="A88" s="100" t="str">
        <f>'Indicator Data'!A89</f>
        <v>Japan</v>
      </c>
      <c r="B88" s="86" t="str">
        <f>'Indicator Data'!B89</f>
        <v>JPN</v>
      </c>
      <c r="C88" s="122" t="s">
        <v>1217</v>
      </c>
      <c r="D88" s="122" t="s">
        <v>1217</v>
      </c>
      <c r="E88" s="122" t="s">
        <v>1218</v>
      </c>
      <c r="F88" s="122" t="s">
        <v>1218</v>
      </c>
      <c r="G88" s="122" t="s">
        <v>1218</v>
      </c>
      <c r="H88" s="122" t="s">
        <v>1218</v>
      </c>
      <c r="I88" s="122" t="s">
        <v>1218</v>
      </c>
      <c r="J88" s="122" t="s">
        <v>842</v>
      </c>
      <c r="K88" s="122" t="s">
        <v>842</v>
      </c>
      <c r="L88" s="122" t="s">
        <v>514</v>
      </c>
      <c r="M88" s="122" t="s">
        <v>839</v>
      </c>
      <c r="N88" s="122" t="s">
        <v>839</v>
      </c>
      <c r="O88" s="122" t="s">
        <v>839</v>
      </c>
      <c r="P88" s="122" t="s">
        <v>839</v>
      </c>
      <c r="Q88" s="122" t="s">
        <v>1095</v>
      </c>
      <c r="R88" s="122" t="s">
        <v>1095</v>
      </c>
      <c r="S88" s="122" t="s">
        <v>1095</v>
      </c>
      <c r="T88" s="122" t="s">
        <v>1095</v>
      </c>
      <c r="U88" s="122" t="s">
        <v>839</v>
      </c>
      <c r="V88" s="122" t="s">
        <v>839</v>
      </c>
      <c r="W88" s="122" t="s">
        <v>839</v>
      </c>
      <c r="X88" s="122" t="s">
        <v>526</v>
      </c>
      <c r="Y88" s="122" t="s">
        <v>526</v>
      </c>
      <c r="Z88" s="122" t="s">
        <v>526</v>
      </c>
      <c r="AA88" s="122" t="s">
        <v>1163</v>
      </c>
      <c r="AB88" s="122" t="s">
        <v>840</v>
      </c>
      <c r="AC88" s="122" t="s">
        <v>840</v>
      </c>
      <c r="AD88" s="174" t="s">
        <v>1224</v>
      </c>
      <c r="AE88" s="122" t="s">
        <v>829</v>
      </c>
      <c r="AF88" s="122" t="s">
        <v>1096</v>
      </c>
      <c r="AG88" s="122" t="s">
        <v>1163</v>
      </c>
      <c r="AH88" s="122" t="s">
        <v>839</v>
      </c>
      <c r="AI88" s="122" t="s">
        <v>839</v>
      </c>
      <c r="AJ88" s="123" t="s">
        <v>846</v>
      </c>
      <c r="AK88" s="123" t="s">
        <v>846</v>
      </c>
      <c r="AL88" s="122" t="s">
        <v>844</v>
      </c>
      <c r="AM88" s="122" t="s">
        <v>844</v>
      </c>
      <c r="AN88" s="122" t="s">
        <v>847</v>
      </c>
      <c r="AO88" s="122" t="s">
        <v>848</v>
      </c>
      <c r="AP88" s="122" t="s">
        <v>848</v>
      </c>
      <c r="AQ88" s="122" t="s">
        <v>1225</v>
      </c>
      <c r="AR88" s="122" t="s">
        <v>1225</v>
      </c>
      <c r="AS88" s="122" t="s">
        <v>829</v>
      </c>
      <c r="AT88" s="122" t="s">
        <v>829</v>
      </c>
      <c r="AU88" s="122" t="s">
        <v>829</v>
      </c>
      <c r="AV88" s="122" t="s">
        <v>829</v>
      </c>
      <c r="AW88" s="122" t="s">
        <v>829</v>
      </c>
      <c r="AX88" s="122" t="s">
        <v>829</v>
      </c>
      <c r="AY88" s="122" t="s">
        <v>829</v>
      </c>
      <c r="AZ88" s="122" t="s">
        <v>844</v>
      </c>
      <c r="BA88" s="122" t="s">
        <v>526</v>
      </c>
      <c r="BB88" s="122" t="s">
        <v>842</v>
      </c>
      <c r="BC88" s="122" t="s">
        <v>842</v>
      </c>
      <c r="BD88" s="122" t="s">
        <v>842</v>
      </c>
      <c r="BE88" s="123" t="s">
        <v>818</v>
      </c>
      <c r="BF88" s="122" t="s">
        <v>841</v>
      </c>
      <c r="BG88" s="122" t="s">
        <v>841</v>
      </c>
      <c r="BH88" s="122" t="s">
        <v>514</v>
      </c>
      <c r="BI88" s="122" t="s">
        <v>514</v>
      </c>
      <c r="BJ88" s="122" t="s">
        <v>1218</v>
      </c>
      <c r="BK88" s="122" t="s">
        <v>1226</v>
      </c>
      <c r="BL88" s="122" t="s">
        <v>838</v>
      </c>
      <c r="BM88" s="122" t="s">
        <v>526</v>
      </c>
      <c r="BN88" s="122" t="s">
        <v>523</v>
      </c>
      <c r="BO88" s="122" t="s">
        <v>526</v>
      </c>
      <c r="BP88" s="122" t="s">
        <v>526</v>
      </c>
      <c r="BQ88" s="122" t="s">
        <v>820</v>
      </c>
      <c r="BR88" s="122" t="s">
        <v>829</v>
      </c>
      <c r="BS88" s="122" t="s">
        <v>829</v>
      </c>
      <c r="BT88" s="122" t="s">
        <v>829</v>
      </c>
      <c r="BU88" s="122" t="s">
        <v>829</v>
      </c>
      <c r="BV88" s="122" t="s">
        <v>829</v>
      </c>
      <c r="BW88" s="122" t="s">
        <v>829</v>
      </c>
      <c r="BX88" s="122"/>
      <c r="BY88" s="122" t="s">
        <v>845</v>
      </c>
      <c r="BZ88" s="122" t="s">
        <v>526</v>
      </c>
      <c r="CA88" s="122" t="s">
        <v>1163</v>
      </c>
      <c r="CB88" s="122" t="s">
        <v>839</v>
      </c>
    </row>
    <row r="89" spans="1:80" x14ac:dyDescent="0.3">
      <c r="A89" s="100" t="str">
        <f>'Indicator Data'!A90</f>
        <v>Jordan</v>
      </c>
      <c r="B89" s="86" t="str">
        <f>'Indicator Data'!B90</f>
        <v>JOR</v>
      </c>
      <c r="C89" s="122" t="s">
        <v>1217</v>
      </c>
      <c r="D89" s="122" t="s">
        <v>1217</v>
      </c>
      <c r="E89" s="122" t="s">
        <v>1218</v>
      </c>
      <c r="F89" s="122" t="s">
        <v>1218</v>
      </c>
      <c r="G89" s="122" t="s">
        <v>1218</v>
      </c>
      <c r="H89" s="122" t="s">
        <v>1218</v>
      </c>
      <c r="I89" s="122" t="s">
        <v>1218</v>
      </c>
      <c r="J89" s="122" t="s">
        <v>842</v>
      </c>
      <c r="K89" s="122" t="s">
        <v>842</v>
      </c>
      <c r="L89" s="122" t="s">
        <v>514</v>
      </c>
      <c r="M89" s="122" t="s">
        <v>839</v>
      </c>
      <c r="N89" s="122" t="s">
        <v>839</v>
      </c>
      <c r="O89" s="122" t="s">
        <v>839</v>
      </c>
      <c r="P89" s="122" t="s">
        <v>839</v>
      </c>
      <c r="Q89" s="122" t="s">
        <v>1095</v>
      </c>
      <c r="R89" s="122" t="s">
        <v>1095</v>
      </c>
      <c r="S89" s="122" t="s">
        <v>1095</v>
      </c>
      <c r="T89" s="122" t="s">
        <v>1095</v>
      </c>
      <c r="U89" s="122" t="s">
        <v>839</v>
      </c>
      <c r="V89" s="122" t="s">
        <v>839</v>
      </c>
      <c r="W89" s="122" t="s">
        <v>839</v>
      </c>
      <c r="X89" s="122" t="s">
        <v>526</v>
      </c>
      <c r="Y89" s="122" t="s">
        <v>526</v>
      </c>
      <c r="Z89" s="122" t="s">
        <v>526</v>
      </c>
      <c r="AA89" s="122" t="s">
        <v>1163</v>
      </c>
      <c r="AB89" s="122" t="s">
        <v>840</v>
      </c>
      <c r="AC89" s="122" t="s">
        <v>840</v>
      </c>
      <c r="AD89" s="174" t="s">
        <v>1224</v>
      </c>
      <c r="AE89" s="122" t="s">
        <v>829</v>
      </c>
      <c r="AF89" s="122" t="s">
        <v>1096</v>
      </c>
      <c r="AG89" s="122" t="s">
        <v>1163</v>
      </c>
      <c r="AH89" s="122" t="s">
        <v>839</v>
      </c>
      <c r="AI89" s="122" t="s">
        <v>839</v>
      </c>
      <c r="AJ89" s="123" t="s">
        <v>846</v>
      </c>
      <c r="AK89" s="123" t="s">
        <v>846</v>
      </c>
      <c r="AL89" s="122" t="s">
        <v>844</v>
      </c>
      <c r="AM89" s="122" t="s">
        <v>844</v>
      </c>
      <c r="AN89" s="122" t="s">
        <v>847</v>
      </c>
      <c r="AO89" s="122" t="s">
        <v>848</v>
      </c>
      <c r="AP89" s="122" t="s">
        <v>848</v>
      </c>
      <c r="AQ89" s="122" t="s">
        <v>1225</v>
      </c>
      <c r="AR89" s="122" t="s">
        <v>1225</v>
      </c>
      <c r="AS89" s="122" t="s">
        <v>829</v>
      </c>
      <c r="AT89" s="122" t="s">
        <v>829</v>
      </c>
      <c r="AU89" s="122" t="s">
        <v>829</v>
      </c>
      <c r="AV89" s="122" t="s">
        <v>829</v>
      </c>
      <c r="AW89" s="122" t="s">
        <v>829</v>
      </c>
      <c r="AX89" s="122" t="s">
        <v>829</v>
      </c>
      <c r="AY89" s="122" t="s">
        <v>829</v>
      </c>
      <c r="AZ89" s="122" t="s">
        <v>844</v>
      </c>
      <c r="BA89" s="122" t="s">
        <v>526</v>
      </c>
      <c r="BB89" s="122" t="s">
        <v>842</v>
      </c>
      <c r="BC89" s="122" t="s">
        <v>842</v>
      </c>
      <c r="BD89" s="122" t="s">
        <v>842</v>
      </c>
      <c r="BE89" s="123" t="s">
        <v>818</v>
      </c>
      <c r="BF89" s="122" t="s">
        <v>843</v>
      </c>
      <c r="BG89" s="122" t="s">
        <v>841</v>
      </c>
      <c r="BH89" s="122" t="s">
        <v>514</v>
      </c>
      <c r="BI89" s="122" t="s">
        <v>514</v>
      </c>
      <c r="BJ89" s="122" t="s">
        <v>1218</v>
      </c>
      <c r="BK89" s="122" t="s">
        <v>1226</v>
      </c>
      <c r="BL89" s="122" t="s">
        <v>838</v>
      </c>
      <c r="BM89" s="122" t="s">
        <v>526</v>
      </c>
      <c r="BN89" s="122" t="s">
        <v>523</v>
      </c>
      <c r="BO89" s="122" t="s">
        <v>526</v>
      </c>
      <c r="BP89" s="122" t="s">
        <v>526</v>
      </c>
      <c r="BQ89" s="122" t="s">
        <v>820</v>
      </c>
      <c r="BR89" s="122" t="s">
        <v>829</v>
      </c>
      <c r="BS89" s="122" t="s">
        <v>829</v>
      </c>
      <c r="BT89" s="122" t="s">
        <v>829</v>
      </c>
      <c r="BU89" s="122" t="s">
        <v>829</v>
      </c>
      <c r="BV89" s="122" t="s">
        <v>829</v>
      </c>
      <c r="BW89" s="122" t="s">
        <v>829</v>
      </c>
      <c r="BX89" s="122"/>
      <c r="BY89" s="122" t="s">
        <v>845</v>
      </c>
      <c r="BZ89" s="122" t="s">
        <v>526</v>
      </c>
      <c r="CA89" s="122" t="s">
        <v>1163</v>
      </c>
      <c r="CB89" s="122" t="s">
        <v>839</v>
      </c>
    </row>
    <row r="90" spans="1:80" x14ac:dyDescent="0.3">
      <c r="A90" s="100" t="str">
        <f>'Indicator Data'!A91</f>
        <v>Kazakhstan</v>
      </c>
      <c r="B90" s="86" t="str">
        <f>'Indicator Data'!B91</f>
        <v>KAZ</v>
      </c>
      <c r="C90" s="122" t="s">
        <v>1217</v>
      </c>
      <c r="D90" s="122" t="s">
        <v>1217</v>
      </c>
      <c r="E90" s="122" t="s">
        <v>1218</v>
      </c>
      <c r="F90" s="122" t="s">
        <v>1218</v>
      </c>
      <c r="G90" s="122" t="s">
        <v>1218</v>
      </c>
      <c r="H90" s="122" t="s">
        <v>1218</v>
      </c>
      <c r="I90" s="122" t="s">
        <v>1218</v>
      </c>
      <c r="J90" s="122" t="s">
        <v>842</v>
      </c>
      <c r="K90" s="122" t="s">
        <v>842</v>
      </c>
      <c r="L90" s="122" t="s">
        <v>514</v>
      </c>
      <c r="M90" s="122" t="s">
        <v>839</v>
      </c>
      <c r="N90" s="122" t="s">
        <v>839</v>
      </c>
      <c r="O90" s="122" t="s">
        <v>839</v>
      </c>
      <c r="P90" s="122" t="s">
        <v>839</v>
      </c>
      <c r="Q90" s="122" t="s">
        <v>1095</v>
      </c>
      <c r="R90" s="122" t="s">
        <v>1095</v>
      </c>
      <c r="S90" s="122" t="s">
        <v>1095</v>
      </c>
      <c r="T90" s="122" t="s">
        <v>1095</v>
      </c>
      <c r="U90" s="122" t="s">
        <v>839</v>
      </c>
      <c r="V90" s="122" t="s">
        <v>839</v>
      </c>
      <c r="W90" s="122" t="s">
        <v>839</v>
      </c>
      <c r="X90" s="122" t="s">
        <v>526</v>
      </c>
      <c r="Y90" s="122" t="s">
        <v>526</v>
      </c>
      <c r="Z90" s="122" t="s">
        <v>526</v>
      </c>
      <c r="AA90" s="122" t="s">
        <v>1163</v>
      </c>
      <c r="AB90" s="122" t="s">
        <v>840</v>
      </c>
      <c r="AC90" s="122" t="s">
        <v>840</v>
      </c>
      <c r="AD90" s="174" t="s">
        <v>1224</v>
      </c>
      <c r="AE90" s="122" t="s">
        <v>829</v>
      </c>
      <c r="AF90" s="122" t="s">
        <v>1096</v>
      </c>
      <c r="AG90" s="122" t="s">
        <v>1163</v>
      </c>
      <c r="AH90" s="122" t="s">
        <v>839</v>
      </c>
      <c r="AI90" s="122" t="s">
        <v>839</v>
      </c>
      <c r="AJ90" s="123" t="s">
        <v>846</v>
      </c>
      <c r="AK90" s="123" t="s">
        <v>846</v>
      </c>
      <c r="AL90" s="122" t="s">
        <v>844</v>
      </c>
      <c r="AM90" s="122" t="s">
        <v>844</v>
      </c>
      <c r="AN90" s="122" t="s">
        <v>847</v>
      </c>
      <c r="AO90" s="122" t="s">
        <v>848</v>
      </c>
      <c r="AP90" s="122" t="s">
        <v>848</v>
      </c>
      <c r="AQ90" s="122" t="s">
        <v>1225</v>
      </c>
      <c r="AR90" s="122" t="s">
        <v>1225</v>
      </c>
      <c r="AS90" s="122" t="s">
        <v>829</v>
      </c>
      <c r="AT90" s="122" t="s">
        <v>829</v>
      </c>
      <c r="AU90" s="122" t="s">
        <v>829</v>
      </c>
      <c r="AV90" s="122" t="s">
        <v>829</v>
      </c>
      <c r="AW90" s="122" t="s">
        <v>829</v>
      </c>
      <c r="AX90" s="122" t="s">
        <v>829</v>
      </c>
      <c r="AY90" s="122" t="s">
        <v>829</v>
      </c>
      <c r="AZ90" s="122" t="s">
        <v>844</v>
      </c>
      <c r="BA90" s="122" t="s">
        <v>526</v>
      </c>
      <c r="BB90" s="122" t="s">
        <v>842</v>
      </c>
      <c r="BC90" s="122" t="s">
        <v>842</v>
      </c>
      <c r="BD90" s="122" t="s">
        <v>842</v>
      </c>
      <c r="BE90" s="123" t="s">
        <v>818</v>
      </c>
      <c r="BF90" s="122" t="s">
        <v>841</v>
      </c>
      <c r="BG90" s="122" t="s">
        <v>841</v>
      </c>
      <c r="BH90" s="122" t="s">
        <v>514</v>
      </c>
      <c r="BI90" s="122" t="s">
        <v>514</v>
      </c>
      <c r="BJ90" s="122" t="s">
        <v>1218</v>
      </c>
      <c r="BK90" s="122" t="s">
        <v>1226</v>
      </c>
      <c r="BL90" s="122" t="s">
        <v>838</v>
      </c>
      <c r="BM90" s="122" t="s">
        <v>526</v>
      </c>
      <c r="BN90" s="122" t="s">
        <v>523</v>
      </c>
      <c r="BO90" s="122" t="s">
        <v>526</v>
      </c>
      <c r="BP90" s="122" t="s">
        <v>526</v>
      </c>
      <c r="BQ90" s="122" t="s">
        <v>820</v>
      </c>
      <c r="BR90" s="122" t="s">
        <v>829</v>
      </c>
      <c r="BS90" s="122" t="s">
        <v>829</v>
      </c>
      <c r="BT90" s="122" t="s">
        <v>829</v>
      </c>
      <c r="BU90" s="122" t="s">
        <v>829</v>
      </c>
      <c r="BV90" s="122" t="s">
        <v>829</v>
      </c>
      <c r="BW90" s="122" t="s">
        <v>829</v>
      </c>
      <c r="BX90" s="122"/>
      <c r="BY90" s="122" t="s">
        <v>845</v>
      </c>
      <c r="BZ90" s="122" t="s">
        <v>526</v>
      </c>
      <c r="CA90" s="122" t="s">
        <v>1163</v>
      </c>
      <c r="CB90" s="122" t="s">
        <v>839</v>
      </c>
    </row>
    <row r="91" spans="1:80" x14ac:dyDescent="0.3">
      <c r="A91" s="100" t="str">
        <f>'Indicator Data'!A92</f>
        <v>Kenya</v>
      </c>
      <c r="B91" s="86" t="str">
        <f>'Indicator Data'!B92</f>
        <v>KEN</v>
      </c>
      <c r="C91" s="122" t="s">
        <v>1217</v>
      </c>
      <c r="D91" s="122" t="s">
        <v>1217</v>
      </c>
      <c r="E91" s="122" t="s">
        <v>1218</v>
      </c>
      <c r="F91" s="122" t="s">
        <v>1218</v>
      </c>
      <c r="G91" s="122" t="s">
        <v>1218</v>
      </c>
      <c r="H91" s="122" t="s">
        <v>1218</v>
      </c>
      <c r="I91" s="122" t="s">
        <v>1218</v>
      </c>
      <c r="J91" s="122" t="s">
        <v>842</v>
      </c>
      <c r="K91" s="122" t="s">
        <v>842</v>
      </c>
      <c r="L91" s="122" t="s">
        <v>514</v>
      </c>
      <c r="M91" s="122" t="s">
        <v>839</v>
      </c>
      <c r="N91" s="122" t="s">
        <v>839</v>
      </c>
      <c r="O91" s="122" t="s">
        <v>839</v>
      </c>
      <c r="P91" s="122" t="s">
        <v>839</v>
      </c>
      <c r="Q91" s="122" t="s">
        <v>1095</v>
      </c>
      <c r="R91" s="122" t="s">
        <v>1095</v>
      </c>
      <c r="S91" s="122" t="s">
        <v>1095</v>
      </c>
      <c r="T91" s="122" t="s">
        <v>1095</v>
      </c>
      <c r="U91" s="122" t="s">
        <v>839</v>
      </c>
      <c r="V91" s="122" t="s">
        <v>839</v>
      </c>
      <c r="W91" s="122" t="s">
        <v>839</v>
      </c>
      <c r="X91" s="122" t="s">
        <v>526</v>
      </c>
      <c r="Y91" s="122" t="s">
        <v>526</v>
      </c>
      <c r="Z91" s="122" t="s">
        <v>526</v>
      </c>
      <c r="AA91" s="122" t="s">
        <v>1163</v>
      </c>
      <c r="AB91" s="122" t="s">
        <v>840</v>
      </c>
      <c r="AC91" s="122" t="s">
        <v>840</v>
      </c>
      <c r="AD91" s="174" t="s">
        <v>1224</v>
      </c>
      <c r="AE91" s="122" t="s">
        <v>829</v>
      </c>
      <c r="AF91" s="122" t="s">
        <v>1096</v>
      </c>
      <c r="AG91" s="122" t="s">
        <v>1163</v>
      </c>
      <c r="AH91" s="122" t="s">
        <v>839</v>
      </c>
      <c r="AI91" s="122" t="s">
        <v>839</v>
      </c>
      <c r="AJ91" s="123" t="s">
        <v>846</v>
      </c>
      <c r="AK91" s="123" t="s">
        <v>846</v>
      </c>
      <c r="AL91" s="122" t="s">
        <v>844</v>
      </c>
      <c r="AM91" s="122" t="s">
        <v>844</v>
      </c>
      <c r="AN91" s="122" t="s">
        <v>847</v>
      </c>
      <c r="AO91" s="122" t="s">
        <v>848</v>
      </c>
      <c r="AP91" s="122" t="s">
        <v>848</v>
      </c>
      <c r="AQ91" s="122" t="s">
        <v>1225</v>
      </c>
      <c r="AR91" s="122" t="s">
        <v>1225</v>
      </c>
      <c r="AS91" s="122" t="s">
        <v>829</v>
      </c>
      <c r="AT91" s="122" t="s">
        <v>829</v>
      </c>
      <c r="AU91" s="122" t="s">
        <v>829</v>
      </c>
      <c r="AV91" s="122" t="s">
        <v>829</v>
      </c>
      <c r="AW91" s="122" t="s">
        <v>829</v>
      </c>
      <c r="AX91" s="122" t="s">
        <v>829</v>
      </c>
      <c r="AY91" s="122" t="s">
        <v>829</v>
      </c>
      <c r="AZ91" s="122" t="s">
        <v>844</v>
      </c>
      <c r="BA91" s="122" t="s">
        <v>526</v>
      </c>
      <c r="BB91" s="122" t="s">
        <v>842</v>
      </c>
      <c r="BC91" s="122" t="s">
        <v>842</v>
      </c>
      <c r="BD91" s="122" t="s">
        <v>842</v>
      </c>
      <c r="BE91" s="123" t="s">
        <v>821</v>
      </c>
      <c r="BF91" s="122" t="s">
        <v>841</v>
      </c>
      <c r="BG91" s="122" t="s">
        <v>841</v>
      </c>
      <c r="BH91" s="122" t="s">
        <v>514</v>
      </c>
      <c r="BI91" s="122" t="s">
        <v>514</v>
      </c>
      <c r="BJ91" s="122" t="s">
        <v>1218</v>
      </c>
      <c r="BK91" s="122" t="s">
        <v>1226</v>
      </c>
      <c r="BL91" s="122" t="s">
        <v>838</v>
      </c>
      <c r="BM91" s="122" t="s">
        <v>526</v>
      </c>
      <c r="BN91" s="122" t="s">
        <v>523</v>
      </c>
      <c r="BO91" s="122" t="s">
        <v>526</v>
      </c>
      <c r="BP91" s="122" t="s">
        <v>526</v>
      </c>
      <c r="BQ91" s="122" t="s">
        <v>820</v>
      </c>
      <c r="BR91" s="122" t="s">
        <v>829</v>
      </c>
      <c r="BS91" s="122" t="s">
        <v>829</v>
      </c>
      <c r="BT91" s="122" t="s">
        <v>829</v>
      </c>
      <c r="BU91" s="122" t="s">
        <v>829</v>
      </c>
      <c r="BV91" s="122" t="s">
        <v>829</v>
      </c>
      <c r="BW91" s="122" t="s">
        <v>829</v>
      </c>
      <c r="BX91" s="122"/>
      <c r="BY91" s="122" t="s">
        <v>845</v>
      </c>
      <c r="BZ91" s="122" t="s">
        <v>526</v>
      </c>
      <c r="CA91" s="122" t="s">
        <v>1163</v>
      </c>
      <c r="CB91" s="122" t="s">
        <v>839</v>
      </c>
    </row>
    <row r="92" spans="1:80" x14ac:dyDescent="0.3">
      <c r="A92" s="100" t="str">
        <f>'Indicator Data'!A93</f>
        <v>Kiribati</v>
      </c>
      <c r="B92" s="86" t="str">
        <f>'Indicator Data'!B93</f>
        <v>KIR</v>
      </c>
      <c r="C92" s="122" t="s">
        <v>1217</v>
      </c>
      <c r="D92" s="122" t="s">
        <v>1217</v>
      </c>
      <c r="E92" s="122" t="s">
        <v>1218</v>
      </c>
      <c r="F92" s="122" t="s">
        <v>1218</v>
      </c>
      <c r="G92" s="122" t="s">
        <v>1218</v>
      </c>
      <c r="H92" s="122" t="s">
        <v>1218</v>
      </c>
      <c r="I92" s="122" t="s">
        <v>1218</v>
      </c>
      <c r="J92" s="122" t="s">
        <v>842</v>
      </c>
      <c r="K92" s="122" t="s">
        <v>842</v>
      </c>
      <c r="L92" s="122" t="s">
        <v>514</v>
      </c>
      <c r="M92" s="122" t="s">
        <v>839</v>
      </c>
      <c r="N92" s="122" t="s">
        <v>839</v>
      </c>
      <c r="O92" s="122" t="s">
        <v>839</v>
      </c>
      <c r="P92" s="122" t="s">
        <v>839</v>
      </c>
      <c r="Q92" s="122" t="s">
        <v>1095</v>
      </c>
      <c r="R92" s="122" t="s">
        <v>1095</v>
      </c>
      <c r="S92" s="122" t="s">
        <v>1095</v>
      </c>
      <c r="T92" s="122" t="s">
        <v>1095</v>
      </c>
      <c r="U92" s="122" t="s">
        <v>839</v>
      </c>
      <c r="V92" s="122" t="s">
        <v>839</v>
      </c>
      <c r="W92" s="122" t="s">
        <v>839</v>
      </c>
      <c r="X92" s="122" t="s">
        <v>526</v>
      </c>
      <c r="Y92" s="122" t="s">
        <v>526</v>
      </c>
      <c r="Z92" s="122" t="s">
        <v>526</v>
      </c>
      <c r="AA92" s="122" t="s">
        <v>1163</v>
      </c>
      <c r="AB92" s="122" t="s">
        <v>840</v>
      </c>
      <c r="AC92" s="122" t="s">
        <v>840</v>
      </c>
      <c r="AD92" s="174" t="s">
        <v>1224</v>
      </c>
      <c r="AE92" s="122" t="s">
        <v>829</v>
      </c>
      <c r="AF92" s="122" t="s">
        <v>1096</v>
      </c>
      <c r="AG92" s="122" t="s">
        <v>1163</v>
      </c>
      <c r="AH92" s="122" t="s">
        <v>839</v>
      </c>
      <c r="AI92" s="122" t="s">
        <v>839</v>
      </c>
      <c r="AJ92" s="123" t="s">
        <v>846</v>
      </c>
      <c r="AK92" s="123" t="s">
        <v>846</v>
      </c>
      <c r="AL92" s="122" t="s">
        <v>844</v>
      </c>
      <c r="AM92" s="122" t="s">
        <v>844</v>
      </c>
      <c r="AN92" s="122" t="s">
        <v>847</v>
      </c>
      <c r="AO92" s="122" t="s">
        <v>848</v>
      </c>
      <c r="AP92" s="122" t="s">
        <v>848</v>
      </c>
      <c r="AQ92" s="122" t="s">
        <v>1225</v>
      </c>
      <c r="AR92" s="122" t="s">
        <v>1225</v>
      </c>
      <c r="AS92" s="122" t="s">
        <v>829</v>
      </c>
      <c r="AT92" s="122" t="s">
        <v>829</v>
      </c>
      <c r="AU92" s="122" t="s">
        <v>829</v>
      </c>
      <c r="AV92" s="122" t="s">
        <v>829</v>
      </c>
      <c r="AW92" s="122" t="s">
        <v>829</v>
      </c>
      <c r="AX92" s="122" t="s">
        <v>829</v>
      </c>
      <c r="AY92" s="122" t="s">
        <v>829</v>
      </c>
      <c r="AZ92" s="122" t="s">
        <v>844</v>
      </c>
      <c r="BA92" s="122" t="s">
        <v>526</v>
      </c>
      <c r="BB92" s="122" t="s">
        <v>842</v>
      </c>
      <c r="BC92" s="122" t="s">
        <v>842</v>
      </c>
      <c r="BD92" s="122" t="s">
        <v>842</v>
      </c>
      <c r="BE92" s="123" t="s">
        <v>818</v>
      </c>
      <c r="BF92" s="122" t="s">
        <v>841</v>
      </c>
      <c r="BG92" s="122" t="s">
        <v>841</v>
      </c>
      <c r="BH92" s="122" t="s">
        <v>514</v>
      </c>
      <c r="BI92" s="122" t="s">
        <v>514</v>
      </c>
      <c r="BJ92" s="122" t="s">
        <v>1218</v>
      </c>
      <c r="BK92" s="122" t="s">
        <v>1226</v>
      </c>
      <c r="BL92" s="122" t="s">
        <v>838</v>
      </c>
      <c r="BM92" s="122" t="s">
        <v>526</v>
      </c>
      <c r="BN92" s="122" t="s">
        <v>523</v>
      </c>
      <c r="BO92" s="122" t="s">
        <v>526</v>
      </c>
      <c r="BP92" s="122" t="s">
        <v>526</v>
      </c>
      <c r="BQ92" s="122" t="s">
        <v>820</v>
      </c>
      <c r="BR92" s="122" t="s">
        <v>829</v>
      </c>
      <c r="BS92" s="122" t="s">
        <v>829</v>
      </c>
      <c r="BT92" s="122" t="s">
        <v>829</v>
      </c>
      <c r="BU92" s="122" t="s">
        <v>829</v>
      </c>
      <c r="BV92" s="122" t="s">
        <v>829</v>
      </c>
      <c r="BW92" s="122" t="s">
        <v>829</v>
      </c>
      <c r="BX92" s="122"/>
      <c r="BY92" s="122" t="s">
        <v>845</v>
      </c>
      <c r="BZ92" s="122" t="s">
        <v>526</v>
      </c>
      <c r="CA92" s="122" t="s">
        <v>1163</v>
      </c>
      <c r="CB92" s="122" t="s">
        <v>839</v>
      </c>
    </row>
    <row r="93" spans="1:80" x14ac:dyDescent="0.3">
      <c r="A93" s="100" t="str">
        <f>'Indicator Data'!A94</f>
        <v>Korea DPR</v>
      </c>
      <c r="B93" s="86" t="str">
        <f>'Indicator Data'!B94</f>
        <v>PRK</v>
      </c>
      <c r="C93" s="122" t="s">
        <v>1217</v>
      </c>
      <c r="D93" s="122" t="s">
        <v>1217</v>
      </c>
      <c r="E93" s="122" t="s">
        <v>1218</v>
      </c>
      <c r="F93" s="122" t="s">
        <v>1218</v>
      </c>
      <c r="G93" s="122" t="s">
        <v>1218</v>
      </c>
      <c r="H93" s="122" t="s">
        <v>1218</v>
      </c>
      <c r="I93" s="122" t="s">
        <v>1218</v>
      </c>
      <c r="J93" s="122" t="s">
        <v>842</v>
      </c>
      <c r="K93" s="122" t="s">
        <v>842</v>
      </c>
      <c r="L93" s="122" t="s">
        <v>514</v>
      </c>
      <c r="M93" s="122" t="s">
        <v>839</v>
      </c>
      <c r="N93" s="122" t="s">
        <v>839</v>
      </c>
      <c r="O93" s="122" t="s">
        <v>839</v>
      </c>
      <c r="P93" s="122" t="s">
        <v>839</v>
      </c>
      <c r="Q93" s="122" t="s">
        <v>1095</v>
      </c>
      <c r="R93" s="122" t="s">
        <v>1095</v>
      </c>
      <c r="S93" s="122" t="s">
        <v>1095</v>
      </c>
      <c r="T93" s="122" t="s">
        <v>1095</v>
      </c>
      <c r="U93" s="122" t="s">
        <v>839</v>
      </c>
      <c r="V93" s="122" t="s">
        <v>839</v>
      </c>
      <c r="W93" s="122" t="s">
        <v>839</v>
      </c>
      <c r="X93" s="122" t="s">
        <v>526</v>
      </c>
      <c r="Y93" s="122" t="s">
        <v>526</v>
      </c>
      <c r="Z93" s="122" t="s">
        <v>526</v>
      </c>
      <c r="AA93" s="122" t="s">
        <v>1163</v>
      </c>
      <c r="AB93" s="122" t="s">
        <v>840</v>
      </c>
      <c r="AC93" s="122" t="s">
        <v>840</v>
      </c>
      <c r="AD93" s="174" t="s">
        <v>1224</v>
      </c>
      <c r="AE93" s="122" t="s">
        <v>829</v>
      </c>
      <c r="AF93" s="122" t="s">
        <v>1096</v>
      </c>
      <c r="AG93" s="122" t="s">
        <v>1163</v>
      </c>
      <c r="AH93" s="122" t="s">
        <v>839</v>
      </c>
      <c r="AI93" s="122" t="s">
        <v>839</v>
      </c>
      <c r="AJ93" s="123" t="s">
        <v>846</v>
      </c>
      <c r="AK93" s="123" t="s">
        <v>846</v>
      </c>
      <c r="AL93" s="122" t="s">
        <v>844</v>
      </c>
      <c r="AM93" s="122" t="s">
        <v>844</v>
      </c>
      <c r="AN93" s="122" t="s">
        <v>847</v>
      </c>
      <c r="AO93" s="122" t="s">
        <v>848</v>
      </c>
      <c r="AP93" s="122" t="s">
        <v>848</v>
      </c>
      <c r="AQ93" s="122" t="s">
        <v>1225</v>
      </c>
      <c r="AR93" s="122" t="s">
        <v>1225</v>
      </c>
      <c r="AS93" s="122" t="s">
        <v>829</v>
      </c>
      <c r="AT93" s="122" t="s">
        <v>829</v>
      </c>
      <c r="AU93" s="122" t="s">
        <v>829</v>
      </c>
      <c r="AV93" s="122" t="s">
        <v>829</v>
      </c>
      <c r="AW93" s="122" t="s">
        <v>829</v>
      </c>
      <c r="AX93" s="122" t="s">
        <v>829</v>
      </c>
      <c r="AY93" s="122" t="s">
        <v>829</v>
      </c>
      <c r="AZ93" s="122" t="s">
        <v>844</v>
      </c>
      <c r="BA93" s="122" t="s">
        <v>526</v>
      </c>
      <c r="BB93" s="122" t="s">
        <v>842</v>
      </c>
      <c r="BC93" s="122" t="s">
        <v>842</v>
      </c>
      <c r="BD93" s="122" t="s">
        <v>842</v>
      </c>
      <c r="BE93" s="123" t="s">
        <v>818</v>
      </c>
      <c r="BF93" s="122" t="s">
        <v>841</v>
      </c>
      <c r="BG93" s="122" t="s">
        <v>841</v>
      </c>
      <c r="BH93" s="122" t="s">
        <v>514</v>
      </c>
      <c r="BI93" s="122" t="s">
        <v>514</v>
      </c>
      <c r="BJ93" s="122" t="s">
        <v>1218</v>
      </c>
      <c r="BK93" s="122" t="s">
        <v>1226</v>
      </c>
      <c r="BL93" s="122" t="s">
        <v>838</v>
      </c>
      <c r="BM93" s="122" t="s">
        <v>526</v>
      </c>
      <c r="BN93" s="122" t="s">
        <v>523</v>
      </c>
      <c r="BO93" s="122" t="s">
        <v>526</v>
      </c>
      <c r="BP93" s="122" t="s">
        <v>526</v>
      </c>
      <c r="BQ93" s="122" t="s">
        <v>820</v>
      </c>
      <c r="BR93" s="122" t="s">
        <v>829</v>
      </c>
      <c r="BS93" s="122" t="s">
        <v>829</v>
      </c>
      <c r="BT93" s="122" t="s">
        <v>829</v>
      </c>
      <c r="BU93" s="122" t="s">
        <v>829</v>
      </c>
      <c r="BV93" s="122" t="s">
        <v>829</v>
      </c>
      <c r="BW93" s="122" t="s">
        <v>829</v>
      </c>
      <c r="BX93" s="122"/>
      <c r="BY93" s="122" t="s">
        <v>845</v>
      </c>
      <c r="BZ93" s="122" t="s">
        <v>819</v>
      </c>
      <c r="CA93" s="122" t="s">
        <v>1163</v>
      </c>
      <c r="CB93" s="122" t="s">
        <v>839</v>
      </c>
    </row>
    <row r="94" spans="1:80" x14ac:dyDescent="0.3">
      <c r="A94" s="100" t="str">
        <f>'Indicator Data'!A95</f>
        <v>Korea Republic of</v>
      </c>
      <c r="B94" s="86" t="str">
        <f>'Indicator Data'!B95</f>
        <v>KOR</v>
      </c>
      <c r="C94" s="122" t="s">
        <v>1217</v>
      </c>
      <c r="D94" s="122" t="s">
        <v>1217</v>
      </c>
      <c r="E94" s="122" t="s">
        <v>1218</v>
      </c>
      <c r="F94" s="122" t="s">
        <v>1218</v>
      </c>
      <c r="G94" s="122" t="s">
        <v>1218</v>
      </c>
      <c r="H94" s="122" t="s">
        <v>1218</v>
      </c>
      <c r="I94" s="122" t="s">
        <v>1218</v>
      </c>
      <c r="J94" s="122" t="s">
        <v>842</v>
      </c>
      <c r="K94" s="122" t="s">
        <v>842</v>
      </c>
      <c r="L94" s="122" t="s">
        <v>514</v>
      </c>
      <c r="M94" s="122" t="s">
        <v>839</v>
      </c>
      <c r="N94" s="122" t="s">
        <v>839</v>
      </c>
      <c r="O94" s="122" t="s">
        <v>839</v>
      </c>
      <c r="P94" s="122" t="s">
        <v>839</v>
      </c>
      <c r="Q94" s="122" t="s">
        <v>1095</v>
      </c>
      <c r="R94" s="122" t="s">
        <v>1095</v>
      </c>
      <c r="S94" s="122" t="s">
        <v>1095</v>
      </c>
      <c r="T94" s="122" t="s">
        <v>1095</v>
      </c>
      <c r="U94" s="122" t="s">
        <v>839</v>
      </c>
      <c r="V94" s="122" t="s">
        <v>839</v>
      </c>
      <c r="W94" s="122" t="s">
        <v>839</v>
      </c>
      <c r="X94" s="122" t="s">
        <v>526</v>
      </c>
      <c r="Y94" s="122" t="s">
        <v>526</v>
      </c>
      <c r="Z94" s="122" t="s">
        <v>526</v>
      </c>
      <c r="AA94" s="122" t="s">
        <v>1163</v>
      </c>
      <c r="AB94" s="122" t="s">
        <v>840</v>
      </c>
      <c r="AC94" s="122" t="s">
        <v>840</v>
      </c>
      <c r="AD94" s="174" t="s">
        <v>1224</v>
      </c>
      <c r="AE94" s="122" t="s">
        <v>829</v>
      </c>
      <c r="AF94" s="122" t="s">
        <v>1096</v>
      </c>
      <c r="AG94" s="122" t="s">
        <v>1163</v>
      </c>
      <c r="AH94" s="122" t="s">
        <v>839</v>
      </c>
      <c r="AI94" s="122" t="s">
        <v>839</v>
      </c>
      <c r="AJ94" s="123" t="s">
        <v>846</v>
      </c>
      <c r="AK94" s="123" t="s">
        <v>846</v>
      </c>
      <c r="AL94" s="122" t="s">
        <v>844</v>
      </c>
      <c r="AM94" s="122" t="s">
        <v>844</v>
      </c>
      <c r="AN94" s="122" t="s">
        <v>847</v>
      </c>
      <c r="AO94" s="122" t="s">
        <v>848</v>
      </c>
      <c r="AP94" s="122" t="s">
        <v>848</v>
      </c>
      <c r="AQ94" s="122" t="s">
        <v>1225</v>
      </c>
      <c r="AR94" s="122" t="s">
        <v>1225</v>
      </c>
      <c r="AS94" s="122" t="s">
        <v>829</v>
      </c>
      <c r="AT94" s="122" t="s">
        <v>829</v>
      </c>
      <c r="AU94" s="122" t="s">
        <v>829</v>
      </c>
      <c r="AV94" s="122" t="s">
        <v>829</v>
      </c>
      <c r="AW94" s="122" t="s">
        <v>829</v>
      </c>
      <c r="AX94" s="122" t="s">
        <v>829</v>
      </c>
      <c r="AY94" s="122" t="s">
        <v>829</v>
      </c>
      <c r="AZ94" s="122" t="s">
        <v>844</v>
      </c>
      <c r="BA94" s="122" t="s">
        <v>526</v>
      </c>
      <c r="BB94" s="122" t="s">
        <v>842</v>
      </c>
      <c r="BC94" s="122" t="s">
        <v>842</v>
      </c>
      <c r="BD94" s="122" t="s">
        <v>842</v>
      </c>
      <c r="BE94" s="123" t="s">
        <v>818</v>
      </c>
      <c r="BF94" s="122" t="s">
        <v>841</v>
      </c>
      <c r="BG94" s="122" t="s">
        <v>841</v>
      </c>
      <c r="BH94" s="122" t="s">
        <v>514</v>
      </c>
      <c r="BI94" s="122" t="s">
        <v>514</v>
      </c>
      <c r="BJ94" s="122" t="s">
        <v>1218</v>
      </c>
      <c r="BK94" s="122" t="s">
        <v>1226</v>
      </c>
      <c r="BL94" s="122" t="s">
        <v>838</v>
      </c>
      <c r="BM94" s="122" t="s">
        <v>526</v>
      </c>
      <c r="BN94" s="122" t="s">
        <v>523</v>
      </c>
      <c r="BO94" s="122" t="s">
        <v>526</v>
      </c>
      <c r="BP94" s="122" t="s">
        <v>526</v>
      </c>
      <c r="BQ94" s="122" t="s">
        <v>820</v>
      </c>
      <c r="BR94" s="122" t="s">
        <v>829</v>
      </c>
      <c r="BS94" s="122" t="s">
        <v>829</v>
      </c>
      <c r="BT94" s="122" t="s">
        <v>829</v>
      </c>
      <c r="BU94" s="122" t="s">
        <v>829</v>
      </c>
      <c r="BV94" s="122" t="s">
        <v>829</v>
      </c>
      <c r="BW94" s="122" t="s">
        <v>829</v>
      </c>
      <c r="BX94" s="122"/>
      <c r="BY94" s="122" t="s">
        <v>845</v>
      </c>
      <c r="BZ94" s="122" t="s">
        <v>526</v>
      </c>
      <c r="CA94" s="122" t="s">
        <v>1163</v>
      </c>
      <c r="CB94" s="122" t="s">
        <v>839</v>
      </c>
    </row>
    <row r="95" spans="1:80" x14ac:dyDescent="0.3">
      <c r="A95" s="100" t="str">
        <f>'Indicator Data'!A96</f>
        <v>Kuwait</v>
      </c>
      <c r="B95" s="86" t="str">
        <f>'Indicator Data'!B96</f>
        <v>KWT</v>
      </c>
      <c r="C95" s="122" t="s">
        <v>1217</v>
      </c>
      <c r="D95" s="122" t="s">
        <v>1217</v>
      </c>
      <c r="E95" s="122" t="s">
        <v>1218</v>
      </c>
      <c r="F95" s="122" t="s">
        <v>1218</v>
      </c>
      <c r="G95" s="122" t="s">
        <v>1218</v>
      </c>
      <c r="H95" s="122" t="s">
        <v>1218</v>
      </c>
      <c r="I95" s="122" t="s">
        <v>1218</v>
      </c>
      <c r="J95" s="122" t="s">
        <v>842</v>
      </c>
      <c r="K95" s="122" t="s">
        <v>842</v>
      </c>
      <c r="L95" s="122" t="s">
        <v>514</v>
      </c>
      <c r="M95" s="122" t="s">
        <v>839</v>
      </c>
      <c r="N95" s="122" t="s">
        <v>839</v>
      </c>
      <c r="O95" s="122" t="s">
        <v>839</v>
      </c>
      <c r="P95" s="122" t="s">
        <v>839</v>
      </c>
      <c r="Q95" s="122" t="s">
        <v>1095</v>
      </c>
      <c r="R95" s="122" t="s">
        <v>1095</v>
      </c>
      <c r="S95" s="122" t="s">
        <v>1095</v>
      </c>
      <c r="T95" s="122" t="s">
        <v>1095</v>
      </c>
      <c r="U95" s="122" t="s">
        <v>839</v>
      </c>
      <c r="V95" s="122" t="s">
        <v>839</v>
      </c>
      <c r="W95" s="122" t="s">
        <v>839</v>
      </c>
      <c r="X95" s="122" t="s">
        <v>526</v>
      </c>
      <c r="Y95" s="122" t="s">
        <v>526</v>
      </c>
      <c r="Z95" s="122" t="s">
        <v>526</v>
      </c>
      <c r="AA95" s="122" t="s">
        <v>1163</v>
      </c>
      <c r="AB95" s="122" t="s">
        <v>840</v>
      </c>
      <c r="AC95" s="122" t="s">
        <v>840</v>
      </c>
      <c r="AD95" s="174" t="s">
        <v>1224</v>
      </c>
      <c r="AE95" s="122" t="s">
        <v>829</v>
      </c>
      <c r="AF95" s="122" t="s">
        <v>1096</v>
      </c>
      <c r="AG95" s="122" t="s">
        <v>1163</v>
      </c>
      <c r="AH95" s="122" t="s">
        <v>839</v>
      </c>
      <c r="AI95" s="122" t="s">
        <v>839</v>
      </c>
      <c r="AJ95" s="123" t="s">
        <v>846</v>
      </c>
      <c r="AK95" s="123" t="s">
        <v>846</v>
      </c>
      <c r="AL95" s="122" t="s">
        <v>844</v>
      </c>
      <c r="AM95" s="122" t="s">
        <v>844</v>
      </c>
      <c r="AN95" s="122" t="s">
        <v>847</v>
      </c>
      <c r="AO95" s="122" t="s">
        <v>848</v>
      </c>
      <c r="AP95" s="122" t="s">
        <v>848</v>
      </c>
      <c r="AQ95" s="122" t="s">
        <v>1225</v>
      </c>
      <c r="AR95" s="122" t="s">
        <v>1225</v>
      </c>
      <c r="AS95" s="122" t="s">
        <v>829</v>
      </c>
      <c r="AT95" s="122" t="s">
        <v>829</v>
      </c>
      <c r="AU95" s="122" t="s">
        <v>829</v>
      </c>
      <c r="AV95" s="122" t="s">
        <v>829</v>
      </c>
      <c r="AW95" s="122" t="s">
        <v>829</v>
      </c>
      <c r="AX95" s="122" t="s">
        <v>829</v>
      </c>
      <c r="AY95" s="122" t="s">
        <v>829</v>
      </c>
      <c r="AZ95" s="122" t="s">
        <v>844</v>
      </c>
      <c r="BA95" s="122" t="s">
        <v>526</v>
      </c>
      <c r="BB95" s="122" t="s">
        <v>842</v>
      </c>
      <c r="BC95" s="122" t="s">
        <v>842</v>
      </c>
      <c r="BD95" s="122" t="s">
        <v>842</v>
      </c>
      <c r="BE95" s="123" t="s">
        <v>818</v>
      </c>
      <c r="BF95" s="122" t="s">
        <v>841</v>
      </c>
      <c r="BG95" s="122" t="s">
        <v>841</v>
      </c>
      <c r="BH95" s="122" t="s">
        <v>514</v>
      </c>
      <c r="BI95" s="122" t="s">
        <v>514</v>
      </c>
      <c r="BJ95" s="122" t="s">
        <v>1218</v>
      </c>
      <c r="BK95" s="122" t="s">
        <v>1226</v>
      </c>
      <c r="BL95" s="122" t="s">
        <v>838</v>
      </c>
      <c r="BM95" s="122" t="s">
        <v>526</v>
      </c>
      <c r="BN95" s="122" t="s">
        <v>523</v>
      </c>
      <c r="BO95" s="122" t="s">
        <v>526</v>
      </c>
      <c r="BP95" s="122" t="s">
        <v>526</v>
      </c>
      <c r="BQ95" s="122" t="s">
        <v>820</v>
      </c>
      <c r="BR95" s="122" t="s">
        <v>829</v>
      </c>
      <c r="BS95" s="122" t="s">
        <v>829</v>
      </c>
      <c r="BT95" s="122" t="s">
        <v>829</v>
      </c>
      <c r="BU95" s="122" t="s">
        <v>829</v>
      </c>
      <c r="BV95" s="122" t="s">
        <v>829</v>
      </c>
      <c r="BW95" s="122" t="s">
        <v>829</v>
      </c>
      <c r="BX95" s="122"/>
      <c r="BY95" s="122" t="s">
        <v>845</v>
      </c>
      <c r="BZ95" s="122" t="s">
        <v>526</v>
      </c>
      <c r="CA95" s="122" t="s">
        <v>1163</v>
      </c>
      <c r="CB95" s="122" t="s">
        <v>839</v>
      </c>
    </row>
    <row r="96" spans="1:80" x14ac:dyDescent="0.3">
      <c r="A96" s="100" t="str">
        <f>'Indicator Data'!A97</f>
        <v>Kyrgyzstan</v>
      </c>
      <c r="B96" s="86" t="str">
        <f>'Indicator Data'!B97</f>
        <v>KGZ</v>
      </c>
      <c r="C96" s="122" t="s">
        <v>1217</v>
      </c>
      <c r="D96" s="122" t="s">
        <v>1217</v>
      </c>
      <c r="E96" s="122" t="s">
        <v>1218</v>
      </c>
      <c r="F96" s="122" t="s">
        <v>1218</v>
      </c>
      <c r="G96" s="122" t="s">
        <v>1218</v>
      </c>
      <c r="H96" s="122" t="s">
        <v>1218</v>
      </c>
      <c r="I96" s="122" t="s">
        <v>1218</v>
      </c>
      <c r="J96" s="122" t="s">
        <v>842</v>
      </c>
      <c r="K96" s="122" t="s">
        <v>842</v>
      </c>
      <c r="L96" s="122" t="s">
        <v>514</v>
      </c>
      <c r="M96" s="122" t="s">
        <v>839</v>
      </c>
      <c r="N96" s="122" t="s">
        <v>839</v>
      </c>
      <c r="O96" s="122" t="s">
        <v>839</v>
      </c>
      <c r="P96" s="122" t="s">
        <v>839</v>
      </c>
      <c r="Q96" s="122" t="s">
        <v>1095</v>
      </c>
      <c r="R96" s="122" t="s">
        <v>1095</v>
      </c>
      <c r="S96" s="122" t="s">
        <v>1095</v>
      </c>
      <c r="T96" s="122" t="s">
        <v>1095</v>
      </c>
      <c r="U96" s="122" t="s">
        <v>839</v>
      </c>
      <c r="V96" s="122" t="s">
        <v>839</v>
      </c>
      <c r="W96" s="122" t="s">
        <v>839</v>
      </c>
      <c r="X96" s="122" t="s">
        <v>526</v>
      </c>
      <c r="Y96" s="122" t="s">
        <v>526</v>
      </c>
      <c r="Z96" s="122" t="s">
        <v>526</v>
      </c>
      <c r="AA96" s="122" t="s">
        <v>1163</v>
      </c>
      <c r="AB96" s="122" t="s">
        <v>840</v>
      </c>
      <c r="AC96" s="122" t="s">
        <v>840</v>
      </c>
      <c r="AD96" s="174" t="s">
        <v>1224</v>
      </c>
      <c r="AE96" s="122" t="s">
        <v>829</v>
      </c>
      <c r="AF96" s="122" t="s">
        <v>1096</v>
      </c>
      <c r="AG96" s="122" t="s">
        <v>1163</v>
      </c>
      <c r="AH96" s="122" t="s">
        <v>839</v>
      </c>
      <c r="AI96" s="122" t="s">
        <v>839</v>
      </c>
      <c r="AJ96" s="123" t="s">
        <v>846</v>
      </c>
      <c r="AK96" s="123" t="s">
        <v>846</v>
      </c>
      <c r="AL96" s="122" t="s">
        <v>844</v>
      </c>
      <c r="AM96" s="122" t="s">
        <v>844</v>
      </c>
      <c r="AN96" s="122" t="s">
        <v>847</v>
      </c>
      <c r="AO96" s="122" t="s">
        <v>848</v>
      </c>
      <c r="AP96" s="122" t="s">
        <v>848</v>
      </c>
      <c r="AQ96" s="122" t="s">
        <v>1225</v>
      </c>
      <c r="AR96" s="122" t="s">
        <v>1225</v>
      </c>
      <c r="AS96" s="122" t="s">
        <v>829</v>
      </c>
      <c r="AT96" s="122" t="s">
        <v>829</v>
      </c>
      <c r="AU96" s="122" t="s">
        <v>829</v>
      </c>
      <c r="AV96" s="122" t="s">
        <v>829</v>
      </c>
      <c r="AW96" s="122" t="s">
        <v>829</v>
      </c>
      <c r="AX96" s="122" t="s">
        <v>829</v>
      </c>
      <c r="AY96" s="122" t="s">
        <v>829</v>
      </c>
      <c r="AZ96" s="122" t="s">
        <v>844</v>
      </c>
      <c r="BA96" s="122" t="s">
        <v>526</v>
      </c>
      <c r="BB96" s="122" t="s">
        <v>842</v>
      </c>
      <c r="BC96" s="122" t="s">
        <v>842</v>
      </c>
      <c r="BD96" s="122" t="s">
        <v>842</v>
      </c>
      <c r="BE96" s="123" t="s">
        <v>818</v>
      </c>
      <c r="BF96" s="122" t="s">
        <v>841</v>
      </c>
      <c r="BG96" s="122" t="s">
        <v>841</v>
      </c>
      <c r="BH96" s="122" t="s">
        <v>514</v>
      </c>
      <c r="BI96" s="122" t="s">
        <v>514</v>
      </c>
      <c r="BJ96" s="122" t="s">
        <v>1218</v>
      </c>
      <c r="BK96" s="122" t="s">
        <v>1226</v>
      </c>
      <c r="BL96" s="122" t="s">
        <v>838</v>
      </c>
      <c r="BM96" s="122" t="s">
        <v>526</v>
      </c>
      <c r="BN96" s="122" t="s">
        <v>523</v>
      </c>
      <c r="BO96" s="122" t="s">
        <v>526</v>
      </c>
      <c r="BP96" s="122" t="s">
        <v>526</v>
      </c>
      <c r="BQ96" s="122" t="s">
        <v>820</v>
      </c>
      <c r="BR96" s="122" t="s">
        <v>829</v>
      </c>
      <c r="BS96" s="122" t="s">
        <v>829</v>
      </c>
      <c r="BT96" s="122" t="s">
        <v>829</v>
      </c>
      <c r="BU96" s="122" t="s">
        <v>829</v>
      </c>
      <c r="BV96" s="122" t="s">
        <v>829</v>
      </c>
      <c r="BW96" s="122" t="s">
        <v>829</v>
      </c>
      <c r="BX96" s="122"/>
      <c r="BY96" s="122" t="s">
        <v>845</v>
      </c>
      <c r="BZ96" s="122" t="s">
        <v>526</v>
      </c>
      <c r="CA96" s="122" t="s">
        <v>1163</v>
      </c>
      <c r="CB96" s="122" t="s">
        <v>839</v>
      </c>
    </row>
    <row r="97" spans="1:80" x14ac:dyDescent="0.3">
      <c r="A97" s="100" t="str">
        <f>'Indicator Data'!A98</f>
        <v>Lao PDR</v>
      </c>
      <c r="B97" s="86" t="str">
        <f>'Indicator Data'!B98</f>
        <v>LAO</v>
      </c>
      <c r="C97" s="122" t="s">
        <v>1217</v>
      </c>
      <c r="D97" s="122" t="s">
        <v>1217</v>
      </c>
      <c r="E97" s="122" t="s">
        <v>1218</v>
      </c>
      <c r="F97" s="122" t="s">
        <v>1218</v>
      </c>
      <c r="G97" s="122" t="s">
        <v>1218</v>
      </c>
      <c r="H97" s="122" t="s">
        <v>1218</v>
      </c>
      <c r="I97" s="122" t="s">
        <v>1218</v>
      </c>
      <c r="J97" s="122" t="s">
        <v>842</v>
      </c>
      <c r="K97" s="122" t="s">
        <v>842</v>
      </c>
      <c r="L97" s="122" t="s">
        <v>514</v>
      </c>
      <c r="M97" s="122" t="s">
        <v>839</v>
      </c>
      <c r="N97" s="122" t="s">
        <v>839</v>
      </c>
      <c r="O97" s="122" t="s">
        <v>839</v>
      </c>
      <c r="P97" s="122" t="s">
        <v>839</v>
      </c>
      <c r="Q97" s="122" t="s">
        <v>1095</v>
      </c>
      <c r="R97" s="122" t="s">
        <v>1095</v>
      </c>
      <c r="S97" s="122" t="s">
        <v>1095</v>
      </c>
      <c r="T97" s="122" t="s">
        <v>1095</v>
      </c>
      <c r="U97" s="122" t="s">
        <v>839</v>
      </c>
      <c r="V97" s="122" t="s">
        <v>839</v>
      </c>
      <c r="W97" s="122" t="s">
        <v>839</v>
      </c>
      <c r="X97" s="122" t="s">
        <v>526</v>
      </c>
      <c r="Y97" s="122" t="s">
        <v>526</v>
      </c>
      <c r="Z97" s="122" t="s">
        <v>526</v>
      </c>
      <c r="AA97" s="122" t="s">
        <v>1163</v>
      </c>
      <c r="AB97" s="122" t="s">
        <v>840</v>
      </c>
      <c r="AC97" s="122" t="s">
        <v>840</v>
      </c>
      <c r="AD97" s="174" t="s">
        <v>1224</v>
      </c>
      <c r="AE97" s="122" t="s">
        <v>829</v>
      </c>
      <c r="AF97" s="122" t="s">
        <v>1096</v>
      </c>
      <c r="AG97" s="122" t="s">
        <v>1163</v>
      </c>
      <c r="AH97" s="122" t="s">
        <v>839</v>
      </c>
      <c r="AI97" s="122" t="s">
        <v>839</v>
      </c>
      <c r="AJ97" s="123" t="s">
        <v>846</v>
      </c>
      <c r="AK97" s="123" t="s">
        <v>846</v>
      </c>
      <c r="AL97" s="122" t="s">
        <v>844</v>
      </c>
      <c r="AM97" s="122" t="s">
        <v>844</v>
      </c>
      <c r="AN97" s="122" t="s">
        <v>847</v>
      </c>
      <c r="AO97" s="122" t="s">
        <v>848</v>
      </c>
      <c r="AP97" s="122" t="s">
        <v>848</v>
      </c>
      <c r="AQ97" s="122" t="s">
        <v>1225</v>
      </c>
      <c r="AR97" s="122" t="s">
        <v>1225</v>
      </c>
      <c r="AS97" s="122" t="s">
        <v>829</v>
      </c>
      <c r="AT97" s="122" t="s">
        <v>829</v>
      </c>
      <c r="AU97" s="122" t="s">
        <v>829</v>
      </c>
      <c r="AV97" s="122" t="s">
        <v>829</v>
      </c>
      <c r="AW97" s="122" t="s">
        <v>829</v>
      </c>
      <c r="AX97" s="122" t="s">
        <v>829</v>
      </c>
      <c r="AY97" s="122" t="s">
        <v>829</v>
      </c>
      <c r="AZ97" s="122" t="s">
        <v>844</v>
      </c>
      <c r="BA97" s="122" t="s">
        <v>526</v>
      </c>
      <c r="BB97" s="122" t="s">
        <v>842</v>
      </c>
      <c r="BC97" s="122" t="s">
        <v>842</v>
      </c>
      <c r="BD97" s="122" t="s">
        <v>842</v>
      </c>
      <c r="BE97" s="123" t="s">
        <v>818</v>
      </c>
      <c r="BF97" s="122" t="s">
        <v>841</v>
      </c>
      <c r="BG97" s="122" t="s">
        <v>841</v>
      </c>
      <c r="BH97" s="122" t="s">
        <v>514</v>
      </c>
      <c r="BI97" s="122" t="s">
        <v>514</v>
      </c>
      <c r="BJ97" s="122" t="s">
        <v>1218</v>
      </c>
      <c r="BK97" s="122" t="s">
        <v>1226</v>
      </c>
      <c r="BL97" s="122" t="s">
        <v>838</v>
      </c>
      <c r="BM97" s="122" t="s">
        <v>526</v>
      </c>
      <c r="BN97" s="122" t="s">
        <v>523</v>
      </c>
      <c r="BO97" s="122" t="s">
        <v>526</v>
      </c>
      <c r="BP97" s="122" t="s">
        <v>526</v>
      </c>
      <c r="BQ97" s="122" t="s">
        <v>820</v>
      </c>
      <c r="BR97" s="122" t="s">
        <v>829</v>
      </c>
      <c r="BS97" s="122" t="s">
        <v>829</v>
      </c>
      <c r="BT97" s="122" t="s">
        <v>829</v>
      </c>
      <c r="BU97" s="122" t="s">
        <v>829</v>
      </c>
      <c r="BV97" s="122" t="s">
        <v>829</v>
      </c>
      <c r="BW97" s="122" t="s">
        <v>829</v>
      </c>
      <c r="BX97" s="122"/>
      <c r="BY97" s="122" t="s">
        <v>845</v>
      </c>
      <c r="BZ97" s="122" t="s">
        <v>526</v>
      </c>
      <c r="CA97" s="122" t="s">
        <v>1163</v>
      </c>
      <c r="CB97" s="122" t="s">
        <v>839</v>
      </c>
    </row>
    <row r="98" spans="1:80" x14ac:dyDescent="0.3">
      <c r="A98" s="100" t="str">
        <f>'Indicator Data'!A99</f>
        <v>Latvia</v>
      </c>
      <c r="B98" s="86" t="str">
        <f>'Indicator Data'!B99</f>
        <v>LVA</v>
      </c>
      <c r="C98" s="122" t="s">
        <v>1217</v>
      </c>
      <c r="D98" s="122" t="s">
        <v>1217</v>
      </c>
      <c r="E98" s="122" t="s">
        <v>1218</v>
      </c>
      <c r="F98" s="122" t="s">
        <v>1218</v>
      </c>
      <c r="G98" s="122" t="s">
        <v>1218</v>
      </c>
      <c r="H98" s="122" t="s">
        <v>1218</v>
      </c>
      <c r="I98" s="122" t="s">
        <v>1218</v>
      </c>
      <c r="J98" s="122" t="s">
        <v>842</v>
      </c>
      <c r="K98" s="122" t="s">
        <v>842</v>
      </c>
      <c r="L98" s="122" t="s">
        <v>514</v>
      </c>
      <c r="M98" s="122" t="s">
        <v>839</v>
      </c>
      <c r="N98" s="122" t="s">
        <v>839</v>
      </c>
      <c r="O98" s="122" t="s">
        <v>839</v>
      </c>
      <c r="P98" s="122" t="s">
        <v>839</v>
      </c>
      <c r="Q98" s="122" t="s">
        <v>1095</v>
      </c>
      <c r="R98" s="122" t="s">
        <v>1095</v>
      </c>
      <c r="S98" s="122" t="s">
        <v>1095</v>
      </c>
      <c r="T98" s="122" t="s">
        <v>1095</v>
      </c>
      <c r="U98" s="122" t="s">
        <v>839</v>
      </c>
      <c r="V98" s="122" t="s">
        <v>839</v>
      </c>
      <c r="W98" s="122" t="s">
        <v>839</v>
      </c>
      <c r="X98" s="122" t="s">
        <v>526</v>
      </c>
      <c r="Y98" s="122" t="s">
        <v>526</v>
      </c>
      <c r="Z98" s="122" t="s">
        <v>526</v>
      </c>
      <c r="AA98" s="122" t="s">
        <v>1163</v>
      </c>
      <c r="AB98" s="122" t="s">
        <v>840</v>
      </c>
      <c r="AC98" s="122" t="s">
        <v>840</v>
      </c>
      <c r="AD98" s="174" t="s">
        <v>1224</v>
      </c>
      <c r="AE98" s="122" t="s">
        <v>829</v>
      </c>
      <c r="AF98" s="122" t="s">
        <v>1096</v>
      </c>
      <c r="AG98" s="122" t="s">
        <v>1163</v>
      </c>
      <c r="AH98" s="122" t="s">
        <v>839</v>
      </c>
      <c r="AI98" s="122" t="s">
        <v>839</v>
      </c>
      <c r="AJ98" s="123" t="s">
        <v>846</v>
      </c>
      <c r="AK98" s="123" t="s">
        <v>846</v>
      </c>
      <c r="AL98" s="122" t="s">
        <v>844</v>
      </c>
      <c r="AM98" s="122" t="s">
        <v>844</v>
      </c>
      <c r="AN98" s="122" t="s">
        <v>847</v>
      </c>
      <c r="AO98" s="122" t="s">
        <v>848</v>
      </c>
      <c r="AP98" s="122" t="s">
        <v>848</v>
      </c>
      <c r="AQ98" s="122" t="s">
        <v>1225</v>
      </c>
      <c r="AR98" s="122" t="s">
        <v>1225</v>
      </c>
      <c r="AS98" s="122" t="s">
        <v>829</v>
      </c>
      <c r="AT98" s="122" t="s">
        <v>829</v>
      </c>
      <c r="AU98" s="122" t="s">
        <v>829</v>
      </c>
      <c r="AV98" s="122" t="s">
        <v>829</v>
      </c>
      <c r="AW98" s="122" t="s">
        <v>829</v>
      </c>
      <c r="AX98" s="122" t="s">
        <v>829</v>
      </c>
      <c r="AY98" s="122" t="s">
        <v>829</v>
      </c>
      <c r="AZ98" s="122" t="s">
        <v>844</v>
      </c>
      <c r="BA98" s="122" t="s">
        <v>526</v>
      </c>
      <c r="BB98" s="122" t="s">
        <v>842</v>
      </c>
      <c r="BC98" s="122" t="s">
        <v>842</v>
      </c>
      <c r="BD98" s="122" t="s">
        <v>842</v>
      </c>
      <c r="BE98" s="123" t="s">
        <v>818</v>
      </c>
      <c r="BF98" s="122" t="s">
        <v>841</v>
      </c>
      <c r="BG98" s="122" t="s">
        <v>841</v>
      </c>
      <c r="BH98" s="122" t="s">
        <v>514</v>
      </c>
      <c r="BI98" s="122" t="s">
        <v>514</v>
      </c>
      <c r="BJ98" s="122" t="s">
        <v>1218</v>
      </c>
      <c r="BK98" s="122" t="s">
        <v>1226</v>
      </c>
      <c r="BL98" s="122" t="s">
        <v>838</v>
      </c>
      <c r="BM98" s="122" t="s">
        <v>526</v>
      </c>
      <c r="BN98" s="122" t="s">
        <v>523</v>
      </c>
      <c r="BO98" s="122" t="s">
        <v>526</v>
      </c>
      <c r="BP98" s="122" t="s">
        <v>526</v>
      </c>
      <c r="BQ98" s="122" t="s">
        <v>820</v>
      </c>
      <c r="BR98" s="122" t="s">
        <v>829</v>
      </c>
      <c r="BS98" s="122" t="s">
        <v>829</v>
      </c>
      <c r="BT98" s="122" t="s">
        <v>829</v>
      </c>
      <c r="BU98" s="122" t="s">
        <v>829</v>
      </c>
      <c r="BV98" s="122" t="s">
        <v>829</v>
      </c>
      <c r="BW98" s="122" t="s">
        <v>829</v>
      </c>
      <c r="BX98" s="122"/>
      <c r="BY98" s="122" t="s">
        <v>845</v>
      </c>
      <c r="BZ98" s="122" t="s">
        <v>526</v>
      </c>
      <c r="CA98" s="122" t="s">
        <v>1163</v>
      </c>
      <c r="CB98" s="122" t="s">
        <v>839</v>
      </c>
    </row>
    <row r="99" spans="1:80" x14ac:dyDescent="0.3">
      <c r="A99" s="100" t="str">
        <f>'Indicator Data'!A100</f>
        <v>Lebanon</v>
      </c>
      <c r="B99" s="86" t="str">
        <f>'Indicator Data'!B100</f>
        <v>LBN</v>
      </c>
      <c r="C99" s="122" t="s">
        <v>1217</v>
      </c>
      <c r="D99" s="122" t="s">
        <v>1217</v>
      </c>
      <c r="E99" s="122" t="s">
        <v>1218</v>
      </c>
      <c r="F99" s="122" t="s">
        <v>1218</v>
      </c>
      <c r="G99" s="122" t="s">
        <v>1218</v>
      </c>
      <c r="H99" s="122" t="s">
        <v>1218</v>
      </c>
      <c r="I99" s="122" t="s">
        <v>1218</v>
      </c>
      <c r="J99" s="122" t="s">
        <v>842</v>
      </c>
      <c r="K99" s="122" t="s">
        <v>842</v>
      </c>
      <c r="L99" s="122" t="s">
        <v>514</v>
      </c>
      <c r="M99" s="122" t="s">
        <v>839</v>
      </c>
      <c r="N99" s="122" t="s">
        <v>839</v>
      </c>
      <c r="O99" s="122" t="s">
        <v>839</v>
      </c>
      <c r="P99" s="122" t="s">
        <v>839</v>
      </c>
      <c r="Q99" s="122" t="s">
        <v>1095</v>
      </c>
      <c r="R99" s="122" t="s">
        <v>1095</v>
      </c>
      <c r="S99" s="122" t="s">
        <v>1095</v>
      </c>
      <c r="T99" s="122" t="s">
        <v>1095</v>
      </c>
      <c r="U99" s="122" t="s">
        <v>839</v>
      </c>
      <c r="V99" s="122" t="s">
        <v>839</v>
      </c>
      <c r="W99" s="122" t="s">
        <v>839</v>
      </c>
      <c r="X99" s="122" t="s">
        <v>526</v>
      </c>
      <c r="Y99" s="122" t="s">
        <v>526</v>
      </c>
      <c r="Z99" s="122" t="s">
        <v>526</v>
      </c>
      <c r="AA99" s="122" t="s">
        <v>1163</v>
      </c>
      <c r="AB99" s="122" t="s">
        <v>840</v>
      </c>
      <c r="AC99" s="122" t="s">
        <v>840</v>
      </c>
      <c r="AD99" s="174" t="s">
        <v>1224</v>
      </c>
      <c r="AE99" s="122" t="s">
        <v>829</v>
      </c>
      <c r="AF99" s="122" t="s">
        <v>1096</v>
      </c>
      <c r="AG99" s="122" t="s">
        <v>1163</v>
      </c>
      <c r="AH99" s="122" t="s">
        <v>839</v>
      </c>
      <c r="AI99" s="122" t="s">
        <v>839</v>
      </c>
      <c r="AJ99" s="123" t="s">
        <v>846</v>
      </c>
      <c r="AK99" s="123" t="s">
        <v>846</v>
      </c>
      <c r="AL99" s="122" t="s">
        <v>844</v>
      </c>
      <c r="AM99" s="122" t="s">
        <v>844</v>
      </c>
      <c r="AN99" s="122" t="s">
        <v>847</v>
      </c>
      <c r="AO99" s="122" t="s">
        <v>848</v>
      </c>
      <c r="AP99" s="122" t="s">
        <v>848</v>
      </c>
      <c r="AQ99" s="122" t="s">
        <v>1225</v>
      </c>
      <c r="AR99" s="122" t="s">
        <v>1225</v>
      </c>
      <c r="AS99" s="122" t="s">
        <v>829</v>
      </c>
      <c r="AT99" s="122" t="s">
        <v>829</v>
      </c>
      <c r="AU99" s="122" t="s">
        <v>829</v>
      </c>
      <c r="AV99" s="122" t="s">
        <v>829</v>
      </c>
      <c r="AW99" s="122" t="s">
        <v>829</v>
      </c>
      <c r="AX99" s="122" t="s">
        <v>829</v>
      </c>
      <c r="AY99" s="122" t="s">
        <v>829</v>
      </c>
      <c r="AZ99" s="122" t="s">
        <v>844</v>
      </c>
      <c r="BA99" s="122" t="s">
        <v>526</v>
      </c>
      <c r="BB99" s="122" t="s">
        <v>842</v>
      </c>
      <c r="BC99" s="122" t="s">
        <v>842</v>
      </c>
      <c r="BD99" s="122" t="s">
        <v>842</v>
      </c>
      <c r="BE99" s="123" t="s">
        <v>821</v>
      </c>
      <c r="BF99" s="122" t="s">
        <v>843</v>
      </c>
      <c r="BG99" s="122" t="s">
        <v>841</v>
      </c>
      <c r="BH99" s="122" t="s">
        <v>514</v>
      </c>
      <c r="BI99" s="122" t="s">
        <v>514</v>
      </c>
      <c r="BJ99" s="122" t="s">
        <v>1218</v>
      </c>
      <c r="BK99" s="122" t="s">
        <v>1226</v>
      </c>
      <c r="BL99" s="122" t="s">
        <v>838</v>
      </c>
      <c r="BM99" s="122" t="s">
        <v>526</v>
      </c>
      <c r="BN99" s="122" t="s">
        <v>523</v>
      </c>
      <c r="BO99" s="122" t="s">
        <v>526</v>
      </c>
      <c r="BP99" s="122" t="s">
        <v>526</v>
      </c>
      <c r="BQ99" s="122" t="s">
        <v>820</v>
      </c>
      <c r="BR99" s="122" t="s">
        <v>829</v>
      </c>
      <c r="BS99" s="122" t="s">
        <v>829</v>
      </c>
      <c r="BT99" s="122" t="s">
        <v>829</v>
      </c>
      <c r="BU99" s="122" t="s">
        <v>829</v>
      </c>
      <c r="BV99" s="122" t="s">
        <v>829</v>
      </c>
      <c r="BW99" s="122" t="s">
        <v>829</v>
      </c>
      <c r="BX99" s="122"/>
      <c r="BY99" s="122" t="s">
        <v>845</v>
      </c>
      <c r="BZ99" s="122" t="s">
        <v>526</v>
      </c>
      <c r="CA99" s="122" t="s">
        <v>1163</v>
      </c>
      <c r="CB99" s="122" t="s">
        <v>839</v>
      </c>
    </row>
    <row r="100" spans="1:80" x14ac:dyDescent="0.3">
      <c r="A100" s="100" t="str">
        <f>'Indicator Data'!A101</f>
        <v>Lesotho</v>
      </c>
      <c r="B100" s="86" t="str">
        <f>'Indicator Data'!B101</f>
        <v>LSO</v>
      </c>
      <c r="C100" s="122" t="s">
        <v>1217</v>
      </c>
      <c r="D100" s="122" t="s">
        <v>1217</v>
      </c>
      <c r="E100" s="122" t="s">
        <v>1218</v>
      </c>
      <c r="F100" s="122" t="s">
        <v>1218</v>
      </c>
      <c r="G100" s="122" t="s">
        <v>1218</v>
      </c>
      <c r="H100" s="122" t="s">
        <v>1218</v>
      </c>
      <c r="I100" s="122" t="s">
        <v>1218</v>
      </c>
      <c r="J100" s="122" t="s">
        <v>842</v>
      </c>
      <c r="K100" s="122" t="s">
        <v>842</v>
      </c>
      <c r="L100" s="122" t="s">
        <v>514</v>
      </c>
      <c r="M100" s="122" t="s">
        <v>839</v>
      </c>
      <c r="N100" s="122" t="s">
        <v>839</v>
      </c>
      <c r="O100" s="122" t="s">
        <v>839</v>
      </c>
      <c r="P100" s="122" t="s">
        <v>839</v>
      </c>
      <c r="Q100" s="122" t="s">
        <v>1095</v>
      </c>
      <c r="R100" s="122" t="s">
        <v>1095</v>
      </c>
      <c r="S100" s="122" t="s">
        <v>1095</v>
      </c>
      <c r="T100" s="122" t="s">
        <v>1095</v>
      </c>
      <c r="U100" s="122" t="s">
        <v>839</v>
      </c>
      <c r="V100" s="122" t="s">
        <v>839</v>
      </c>
      <c r="W100" s="122" t="s">
        <v>839</v>
      </c>
      <c r="X100" s="122" t="s">
        <v>526</v>
      </c>
      <c r="Y100" s="122" t="s">
        <v>526</v>
      </c>
      <c r="Z100" s="122" t="s">
        <v>526</v>
      </c>
      <c r="AA100" s="122" t="s">
        <v>1163</v>
      </c>
      <c r="AB100" s="122" t="s">
        <v>840</v>
      </c>
      <c r="AC100" s="122" t="s">
        <v>840</v>
      </c>
      <c r="AD100" s="174" t="s">
        <v>1224</v>
      </c>
      <c r="AE100" s="122" t="s">
        <v>829</v>
      </c>
      <c r="AF100" s="122" t="s">
        <v>1096</v>
      </c>
      <c r="AG100" s="122" t="s">
        <v>1163</v>
      </c>
      <c r="AH100" s="122" t="s">
        <v>839</v>
      </c>
      <c r="AI100" s="122" t="s">
        <v>839</v>
      </c>
      <c r="AJ100" s="123" t="s">
        <v>846</v>
      </c>
      <c r="AK100" s="123" t="s">
        <v>846</v>
      </c>
      <c r="AL100" s="122" t="s">
        <v>844</v>
      </c>
      <c r="AM100" s="122" t="s">
        <v>844</v>
      </c>
      <c r="AN100" s="122" t="s">
        <v>847</v>
      </c>
      <c r="AO100" s="122" t="s">
        <v>848</v>
      </c>
      <c r="AP100" s="122" t="s">
        <v>848</v>
      </c>
      <c r="AQ100" s="122" t="s">
        <v>1225</v>
      </c>
      <c r="AR100" s="122" t="s">
        <v>1225</v>
      </c>
      <c r="AS100" s="122" t="s">
        <v>829</v>
      </c>
      <c r="AT100" s="122" t="s">
        <v>829</v>
      </c>
      <c r="AU100" s="122" t="s">
        <v>829</v>
      </c>
      <c r="AV100" s="122" t="s">
        <v>829</v>
      </c>
      <c r="AW100" s="122" t="s">
        <v>829</v>
      </c>
      <c r="AX100" s="122" t="s">
        <v>829</v>
      </c>
      <c r="AY100" s="122" t="s">
        <v>829</v>
      </c>
      <c r="AZ100" s="122" t="s">
        <v>844</v>
      </c>
      <c r="BA100" s="122" t="s">
        <v>526</v>
      </c>
      <c r="BB100" s="122" t="s">
        <v>842</v>
      </c>
      <c r="BC100" s="122" t="s">
        <v>842</v>
      </c>
      <c r="BD100" s="122" t="s">
        <v>842</v>
      </c>
      <c r="BE100" s="123" t="s">
        <v>818</v>
      </c>
      <c r="BF100" s="122" t="s">
        <v>841</v>
      </c>
      <c r="BG100" s="122" t="s">
        <v>841</v>
      </c>
      <c r="BH100" s="122" t="s">
        <v>514</v>
      </c>
      <c r="BI100" s="122" t="s">
        <v>514</v>
      </c>
      <c r="BJ100" s="122" t="s">
        <v>1218</v>
      </c>
      <c r="BK100" s="122" t="s">
        <v>1226</v>
      </c>
      <c r="BL100" s="122" t="s">
        <v>838</v>
      </c>
      <c r="BM100" s="122" t="s">
        <v>526</v>
      </c>
      <c r="BN100" s="122" t="s">
        <v>523</v>
      </c>
      <c r="BO100" s="122" t="s">
        <v>526</v>
      </c>
      <c r="BP100" s="122" t="s">
        <v>526</v>
      </c>
      <c r="BQ100" s="122" t="s">
        <v>820</v>
      </c>
      <c r="BR100" s="122" t="s">
        <v>829</v>
      </c>
      <c r="BS100" s="122" t="s">
        <v>829</v>
      </c>
      <c r="BT100" s="122" t="s">
        <v>829</v>
      </c>
      <c r="BU100" s="122" t="s">
        <v>829</v>
      </c>
      <c r="BV100" s="122" t="s">
        <v>829</v>
      </c>
      <c r="BW100" s="122" t="s">
        <v>829</v>
      </c>
      <c r="BX100" s="122"/>
      <c r="BY100" s="122" t="s">
        <v>845</v>
      </c>
      <c r="BZ100" s="122" t="s">
        <v>526</v>
      </c>
      <c r="CA100" s="122" t="s">
        <v>1163</v>
      </c>
      <c r="CB100" s="122" t="s">
        <v>839</v>
      </c>
    </row>
    <row r="101" spans="1:80" x14ac:dyDescent="0.3">
      <c r="A101" s="100" t="str">
        <f>'Indicator Data'!A102</f>
        <v>Liberia</v>
      </c>
      <c r="B101" s="86" t="str">
        <f>'Indicator Data'!B102</f>
        <v>LBR</v>
      </c>
      <c r="C101" s="122" t="s">
        <v>1217</v>
      </c>
      <c r="D101" s="122" t="s">
        <v>1217</v>
      </c>
      <c r="E101" s="122" t="s">
        <v>1218</v>
      </c>
      <c r="F101" s="122" t="s">
        <v>1218</v>
      </c>
      <c r="G101" s="122" t="s">
        <v>1218</v>
      </c>
      <c r="H101" s="122" t="s">
        <v>1218</v>
      </c>
      <c r="I101" s="122" t="s">
        <v>1218</v>
      </c>
      <c r="J101" s="122" t="s">
        <v>842</v>
      </c>
      <c r="K101" s="122" t="s">
        <v>842</v>
      </c>
      <c r="L101" s="122" t="s">
        <v>514</v>
      </c>
      <c r="M101" s="122" t="s">
        <v>839</v>
      </c>
      <c r="N101" s="122" t="s">
        <v>839</v>
      </c>
      <c r="O101" s="122" t="s">
        <v>839</v>
      </c>
      <c r="P101" s="122" t="s">
        <v>839</v>
      </c>
      <c r="Q101" s="122" t="s">
        <v>1095</v>
      </c>
      <c r="R101" s="122" t="s">
        <v>1095</v>
      </c>
      <c r="S101" s="122" t="s">
        <v>1095</v>
      </c>
      <c r="T101" s="122" t="s">
        <v>1095</v>
      </c>
      <c r="U101" s="122" t="s">
        <v>839</v>
      </c>
      <c r="V101" s="122" t="s">
        <v>839</v>
      </c>
      <c r="W101" s="122" t="s">
        <v>839</v>
      </c>
      <c r="X101" s="122" t="s">
        <v>526</v>
      </c>
      <c r="Y101" s="122" t="s">
        <v>526</v>
      </c>
      <c r="Z101" s="122" t="s">
        <v>526</v>
      </c>
      <c r="AA101" s="122" t="s">
        <v>1163</v>
      </c>
      <c r="AB101" s="122" t="s">
        <v>840</v>
      </c>
      <c r="AC101" s="122" t="s">
        <v>840</v>
      </c>
      <c r="AD101" s="174" t="s">
        <v>1224</v>
      </c>
      <c r="AE101" s="122" t="s">
        <v>829</v>
      </c>
      <c r="AF101" s="122" t="s">
        <v>1096</v>
      </c>
      <c r="AG101" s="122" t="s">
        <v>1163</v>
      </c>
      <c r="AH101" s="122" t="s">
        <v>839</v>
      </c>
      <c r="AI101" s="122" t="s">
        <v>839</v>
      </c>
      <c r="AJ101" s="123" t="s">
        <v>846</v>
      </c>
      <c r="AK101" s="123" t="s">
        <v>846</v>
      </c>
      <c r="AL101" s="122" t="s">
        <v>844</v>
      </c>
      <c r="AM101" s="122" t="s">
        <v>844</v>
      </c>
      <c r="AN101" s="122" t="s">
        <v>847</v>
      </c>
      <c r="AO101" s="122" t="s">
        <v>848</v>
      </c>
      <c r="AP101" s="122" t="s">
        <v>848</v>
      </c>
      <c r="AQ101" s="122" t="s">
        <v>1225</v>
      </c>
      <c r="AR101" s="122" t="s">
        <v>1225</v>
      </c>
      <c r="AS101" s="122" t="s">
        <v>829</v>
      </c>
      <c r="AT101" s="122" t="s">
        <v>829</v>
      </c>
      <c r="AU101" s="122" t="s">
        <v>829</v>
      </c>
      <c r="AV101" s="122" t="s">
        <v>829</v>
      </c>
      <c r="AW101" s="122" t="s">
        <v>829</v>
      </c>
      <c r="AX101" s="122" t="s">
        <v>829</v>
      </c>
      <c r="AY101" s="122" t="s">
        <v>829</v>
      </c>
      <c r="AZ101" s="122" t="s">
        <v>844</v>
      </c>
      <c r="BA101" s="122" t="s">
        <v>526</v>
      </c>
      <c r="BB101" s="122" t="s">
        <v>842</v>
      </c>
      <c r="BC101" s="122" t="s">
        <v>842</v>
      </c>
      <c r="BD101" s="122" t="s">
        <v>842</v>
      </c>
      <c r="BE101" s="123" t="s">
        <v>818</v>
      </c>
      <c r="BF101" s="122" t="s">
        <v>841</v>
      </c>
      <c r="BG101" s="122" t="s">
        <v>841</v>
      </c>
      <c r="BH101" s="122" t="s">
        <v>514</v>
      </c>
      <c r="BI101" s="122" t="s">
        <v>514</v>
      </c>
      <c r="BJ101" s="122" t="s">
        <v>1218</v>
      </c>
      <c r="BK101" s="122" t="s">
        <v>1226</v>
      </c>
      <c r="BL101" s="122" t="s">
        <v>838</v>
      </c>
      <c r="BM101" s="122" t="s">
        <v>526</v>
      </c>
      <c r="BN101" s="122" t="s">
        <v>523</v>
      </c>
      <c r="BO101" s="122" t="s">
        <v>526</v>
      </c>
      <c r="BP101" s="122" t="s">
        <v>526</v>
      </c>
      <c r="BQ101" s="122" t="s">
        <v>820</v>
      </c>
      <c r="BR101" s="122" t="s">
        <v>829</v>
      </c>
      <c r="BS101" s="122" t="s">
        <v>829</v>
      </c>
      <c r="BT101" s="122" t="s">
        <v>829</v>
      </c>
      <c r="BU101" s="122" t="s">
        <v>829</v>
      </c>
      <c r="BV101" s="122" t="s">
        <v>829</v>
      </c>
      <c r="BW101" s="122" t="s">
        <v>829</v>
      </c>
      <c r="BX101" s="122"/>
      <c r="BY101" s="122" t="s">
        <v>845</v>
      </c>
      <c r="BZ101" s="122" t="s">
        <v>526</v>
      </c>
      <c r="CA101" s="122" t="s">
        <v>1163</v>
      </c>
      <c r="CB101" s="122" t="s">
        <v>839</v>
      </c>
    </row>
    <row r="102" spans="1:80" x14ac:dyDescent="0.3">
      <c r="A102" s="100" t="str">
        <f>'Indicator Data'!A103</f>
        <v>Libya</v>
      </c>
      <c r="B102" s="86" t="str">
        <f>'Indicator Data'!B103</f>
        <v>LBY</v>
      </c>
      <c r="C102" s="122" t="s">
        <v>1217</v>
      </c>
      <c r="D102" s="122" t="s">
        <v>1217</v>
      </c>
      <c r="E102" s="122" t="s">
        <v>1218</v>
      </c>
      <c r="F102" s="122" t="s">
        <v>1218</v>
      </c>
      <c r="G102" s="122" t="s">
        <v>1218</v>
      </c>
      <c r="H102" s="122" t="s">
        <v>1218</v>
      </c>
      <c r="I102" s="122" t="s">
        <v>1218</v>
      </c>
      <c r="J102" s="122" t="s">
        <v>842</v>
      </c>
      <c r="K102" s="122" t="s">
        <v>842</v>
      </c>
      <c r="L102" s="122" t="s">
        <v>514</v>
      </c>
      <c r="M102" s="122" t="s">
        <v>839</v>
      </c>
      <c r="N102" s="122" t="s">
        <v>839</v>
      </c>
      <c r="O102" s="122" t="s">
        <v>839</v>
      </c>
      <c r="P102" s="122" t="s">
        <v>839</v>
      </c>
      <c r="Q102" s="122" t="s">
        <v>1095</v>
      </c>
      <c r="R102" s="122" t="s">
        <v>1095</v>
      </c>
      <c r="S102" s="122" t="s">
        <v>1095</v>
      </c>
      <c r="T102" s="122" t="s">
        <v>1095</v>
      </c>
      <c r="U102" s="122" t="s">
        <v>839</v>
      </c>
      <c r="V102" s="122" t="s">
        <v>839</v>
      </c>
      <c r="W102" s="122" t="s">
        <v>839</v>
      </c>
      <c r="X102" s="122" t="s">
        <v>526</v>
      </c>
      <c r="Y102" s="122" t="s">
        <v>526</v>
      </c>
      <c r="Z102" s="122" t="s">
        <v>526</v>
      </c>
      <c r="AA102" s="122" t="s">
        <v>1163</v>
      </c>
      <c r="AB102" s="122" t="s">
        <v>840</v>
      </c>
      <c r="AC102" s="122" t="s">
        <v>840</v>
      </c>
      <c r="AD102" s="174" t="s">
        <v>1224</v>
      </c>
      <c r="AE102" s="122" t="s">
        <v>829</v>
      </c>
      <c r="AF102" s="122" t="s">
        <v>1096</v>
      </c>
      <c r="AG102" s="122" t="s">
        <v>1163</v>
      </c>
      <c r="AH102" s="122" t="s">
        <v>839</v>
      </c>
      <c r="AI102" s="122" t="s">
        <v>839</v>
      </c>
      <c r="AJ102" s="123" t="s">
        <v>846</v>
      </c>
      <c r="AK102" s="123" t="s">
        <v>846</v>
      </c>
      <c r="AL102" s="122" t="s">
        <v>844</v>
      </c>
      <c r="AM102" s="122" t="s">
        <v>844</v>
      </c>
      <c r="AN102" s="122" t="s">
        <v>847</v>
      </c>
      <c r="AO102" s="122" t="s">
        <v>848</v>
      </c>
      <c r="AP102" s="122" t="s">
        <v>848</v>
      </c>
      <c r="AQ102" s="122" t="s">
        <v>1225</v>
      </c>
      <c r="AR102" s="122" t="s">
        <v>1225</v>
      </c>
      <c r="AS102" s="122" t="s">
        <v>829</v>
      </c>
      <c r="AT102" s="122" t="s">
        <v>829</v>
      </c>
      <c r="AU102" s="122" t="s">
        <v>829</v>
      </c>
      <c r="AV102" s="122" t="s">
        <v>829</v>
      </c>
      <c r="AW102" s="122" t="s">
        <v>829</v>
      </c>
      <c r="AX102" s="122" t="s">
        <v>829</v>
      </c>
      <c r="AY102" s="122" t="s">
        <v>829</v>
      </c>
      <c r="AZ102" s="122" t="s">
        <v>844</v>
      </c>
      <c r="BA102" s="122" t="s">
        <v>526</v>
      </c>
      <c r="BB102" s="122" t="s">
        <v>842</v>
      </c>
      <c r="BC102" s="122" t="s">
        <v>842</v>
      </c>
      <c r="BD102" s="122" t="s">
        <v>842</v>
      </c>
      <c r="BE102" s="123" t="s">
        <v>930</v>
      </c>
      <c r="BF102" s="122" t="s">
        <v>841</v>
      </c>
      <c r="BG102" s="122" t="s">
        <v>841</v>
      </c>
      <c r="BH102" s="122" t="s">
        <v>514</v>
      </c>
      <c r="BI102" s="122" t="s">
        <v>514</v>
      </c>
      <c r="BJ102" s="122" t="s">
        <v>1218</v>
      </c>
      <c r="BK102" s="122" t="s">
        <v>1226</v>
      </c>
      <c r="BL102" s="122" t="s">
        <v>838</v>
      </c>
      <c r="BM102" s="122" t="s">
        <v>526</v>
      </c>
      <c r="BN102" s="122" t="s">
        <v>523</v>
      </c>
      <c r="BO102" s="122" t="s">
        <v>526</v>
      </c>
      <c r="BP102" s="122" t="s">
        <v>526</v>
      </c>
      <c r="BQ102" s="122" t="s">
        <v>820</v>
      </c>
      <c r="BR102" s="122" t="s">
        <v>829</v>
      </c>
      <c r="BS102" s="122" t="s">
        <v>829</v>
      </c>
      <c r="BT102" s="122" t="s">
        <v>829</v>
      </c>
      <c r="BU102" s="122" t="s">
        <v>829</v>
      </c>
      <c r="BV102" s="122" t="s">
        <v>829</v>
      </c>
      <c r="BW102" s="122" t="s">
        <v>829</v>
      </c>
      <c r="BX102" s="122"/>
      <c r="BY102" s="122" t="s">
        <v>845</v>
      </c>
      <c r="BZ102" s="122" t="s">
        <v>526</v>
      </c>
      <c r="CA102" s="122" t="s">
        <v>1163</v>
      </c>
      <c r="CB102" s="122" t="s">
        <v>839</v>
      </c>
    </row>
    <row r="103" spans="1:80" x14ac:dyDescent="0.3">
      <c r="A103" s="100" t="str">
        <f>'Indicator Data'!A104</f>
        <v>Liechtenstein</v>
      </c>
      <c r="B103" s="86" t="str">
        <f>'Indicator Data'!B104</f>
        <v>LIE</v>
      </c>
      <c r="C103" s="122" t="s">
        <v>1217</v>
      </c>
      <c r="D103" s="122" t="s">
        <v>1217</v>
      </c>
      <c r="E103" s="122" t="s">
        <v>1218</v>
      </c>
      <c r="F103" s="122" t="s">
        <v>1218</v>
      </c>
      <c r="G103" s="122" t="s">
        <v>1218</v>
      </c>
      <c r="H103" s="122" t="s">
        <v>1218</v>
      </c>
      <c r="I103" s="122" t="s">
        <v>1218</v>
      </c>
      <c r="J103" s="122" t="s">
        <v>842</v>
      </c>
      <c r="K103" s="122" t="s">
        <v>842</v>
      </c>
      <c r="L103" s="122" t="s">
        <v>514</v>
      </c>
      <c r="M103" s="122" t="s">
        <v>839</v>
      </c>
      <c r="N103" s="122" t="s">
        <v>839</v>
      </c>
      <c r="O103" s="122" t="s">
        <v>839</v>
      </c>
      <c r="P103" s="122" t="s">
        <v>839</v>
      </c>
      <c r="Q103" s="122" t="s">
        <v>1095</v>
      </c>
      <c r="R103" s="122" t="s">
        <v>1095</v>
      </c>
      <c r="S103" s="122" t="s">
        <v>1095</v>
      </c>
      <c r="T103" s="122" t="s">
        <v>1095</v>
      </c>
      <c r="U103" s="122" t="s">
        <v>839</v>
      </c>
      <c r="V103" s="122" t="s">
        <v>839</v>
      </c>
      <c r="W103" s="122" t="s">
        <v>839</v>
      </c>
      <c r="X103" s="122" t="s">
        <v>526</v>
      </c>
      <c r="Y103" s="122" t="s">
        <v>526</v>
      </c>
      <c r="Z103" s="122" t="s">
        <v>526</v>
      </c>
      <c r="AA103" s="122" t="s">
        <v>1163</v>
      </c>
      <c r="AB103" s="122" t="s">
        <v>840</v>
      </c>
      <c r="AC103" s="122" t="s">
        <v>840</v>
      </c>
      <c r="AD103" s="174" t="s">
        <v>1224</v>
      </c>
      <c r="AE103" s="122" t="s">
        <v>829</v>
      </c>
      <c r="AF103" s="122" t="s">
        <v>1096</v>
      </c>
      <c r="AG103" s="122" t="s">
        <v>1163</v>
      </c>
      <c r="AH103" s="122" t="s">
        <v>839</v>
      </c>
      <c r="AI103" s="122" t="s">
        <v>839</v>
      </c>
      <c r="AJ103" s="123" t="s">
        <v>846</v>
      </c>
      <c r="AK103" s="123" t="s">
        <v>846</v>
      </c>
      <c r="AL103" s="122" t="s">
        <v>844</v>
      </c>
      <c r="AM103" s="122" t="s">
        <v>844</v>
      </c>
      <c r="AN103" s="122" t="s">
        <v>847</v>
      </c>
      <c r="AO103" s="122" t="s">
        <v>848</v>
      </c>
      <c r="AP103" s="122" t="s">
        <v>848</v>
      </c>
      <c r="AQ103" s="122" t="s">
        <v>1225</v>
      </c>
      <c r="AR103" s="122" t="s">
        <v>1225</v>
      </c>
      <c r="AS103" s="122" t="s">
        <v>829</v>
      </c>
      <c r="AT103" s="122" t="s">
        <v>829</v>
      </c>
      <c r="AU103" s="122" t="s">
        <v>829</v>
      </c>
      <c r="AV103" s="122" t="s">
        <v>829</v>
      </c>
      <c r="AW103" s="122" t="s">
        <v>829</v>
      </c>
      <c r="AX103" s="122" t="s">
        <v>829</v>
      </c>
      <c r="AY103" s="122" t="s">
        <v>829</v>
      </c>
      <c r="AZ103" s="122" t="s">
        <v>844</v>
      </c>
      <c r="BA103" s="122" t="s">
        <v>526</v>
      </c>
      <c r="BB103" s="122" t="s">
        <v>842</v>
      </c>
      <c r="BC103" s="122" t="s">
        <v>842</v>
      </c>
      <c r="BD103" s="122" t="s">
        <v>842</v>
      </c>
      <c r="BE103" s="123" t="s">
        <v>818</v>
      </c>
      <c r="BF103" s="122" t="s">
        <v>841</v>
      </c>
      <c r="BG103" s="122" t="s">
        <v>841</v>
      </c>
      <c r="BH103" s="122" t="s">
        <v>514</v>
      </c>
      <c r="BI103" s="122" t="s">
        <v>514</v>
      </c>
      <c r="BJ103" s="122" t="s">
        <v>1218</v>
      </c>
      <c r="BK103" s="122" t="s">
        <v>1226</v>
      </c>
      <c r="BL103" s="122" t="s">
        <v>838</v>
      </c>
      <c r="BM103" s="122" t="s">
        <v>526</v>
      </c>
      <c r="BN103" s="122" t="s">
        <v>523</v>
      </c>
      <c r="BO103" s="122" t="s">
        <v>526</v>
      </c>
      <c r="BP103" s="122" t="s">
        <v>526</v>
      </c>
      <c r="BQ103" s="122" t="s">
        <v>820</v>
      </c>
      <c r="BR103" s="122" t="s">
        <v>829</v>
      </c>
      <c r="BS103" s="122" t="s">
        <v>829</v>
      </c>
      <c r="BT103" s="122" t="s">
        <v>829</v>
      </c>
      <c r="BU103" s="122" t="s">
        <v>829</v>
      </c>
      <c r="BV103" s="122" t="s">
        <v>829</v>
      </c>
      <c r="BW103" s="122" t="s">
        <v>829</v>
      </c>
      <c r="BX103" s="122"/>
      <c r="BY103" s="122" t="s">
        <v>845</v>
      </c>
      <c r="BZ103" s="122" t="s">
        <v>526</v>
      </c>
      <c r="CA103" s="122" t="s">
        <v>1163</v>
      </c>
      <c r="CB103" s="122" t="s">
        <v>839</v>
      </c>
    </row>
    <row r="104" spans="1:80" x14ac:dyDescent="0.3">
      <c r="A104" s="100" t="str">
        <f>'Indicator Data'!A105</f>
        <v>Lithuania</v>
      </c>
      <c r="B104" s="86" t="str">
        <f>'Indicator Data'!B105</f>
        <v>LTU</v>
      </c>
      <c r="C104" s="122" t="s">
        <v>1217</v>
      </c>
      <c r="D104" s="122" t="s">
        <v>1217</v>
      </c>
      <c r="E104" s="122" t="s">
        <v>1218</v>
      </c>
      <c r="F104" s="122" t="s">
        <v>1218</v>
      </c>
      <c r="G104" s="122" t="s">
        <v>1218</v>
      </c>
      <c r="H104" s="122" t="s">
        <v>1218</v>
      </c>
      <c r="I104" s="122" t="s">
        <v>1218</v>
      </c>
      <c r="J104" s="122" t="s">
        <v>842</v>
      </c>
      <c r="K104" s="122" t="s">
        <v>842</v>
      </c>
      <c r="L104" s="122" t="s">
        <v>514</v>
      </c>
      <c r="M104" s="122" t="s">
        <v>839</v>
      </c>
      <c r="N104" s="122" t="s">
        <v>839</v>
      </c>
      <c r="O104" s="122" t="s">
        <v>839</v>
      </c>
      <c r="P104" s="122" t="s">
        <v>839</v>
      </c>
      <c r="Q104" s="122" t="s">
        <v>1095</v>
      </c>
      <c r="R104" s="122" t="s">
        <v>1095</v>
      </c>
      <c r="S104" s="122" t="s">
        <v>1095</v>
      </c>
      <c r="T104" s="122" t="s">
        <v>1095</v>
      </c>
      <c r="U104" s="122" t="s">
        <v>839</v>
      </c>
      <c r="V104" s="122" t="s">
        <v>839</v>
      </c>
      <c r="W104" s="122" t="s">
        <v>839</v>
      </c>
      <c r="X104" s="122" t="s">
        <v>526</v>
      </c>
      <c r="Y104" s="122" t="s">
        <v>526</v>
      </c>
      <c r="Z104" s="122" t="s">
        <v>526</v>
      </c>
      <c r="AA104" s="122" t="s">
        <v>1163</v>
      </c>
      <c r="AB104" s="122" t="s">
        <v>840</v>
      </c>
      <c r="AC104" s="122" t="s">
        <v>840</v>
      </c>
      <c r="AD104" s="174" t="s">
        <v>1224</v>
      </c>
      <c r="AE104" s="122" t="s">
        <v>829</v>
      </c>
      <c r="AF104" s="122" t="s">
        <v>1096</v>
      </c>
      <c r="AG104" s="122" t="s">
        <v>1163</v>
      </c>
      <c r="AH104" s="122" t="s">
        <v>839</v>
      </c>
      <c r="AI104" s="122" t="s">
        <v>839</v>
      </c>
      <c r="AJ104" s="123" t="s">
        <v>846</v>
      </c>
      <c r="AK104" s="123" t="s">
        <v>846</v>
      </c>
      <c r="AL104" s="122" t="s">
        <v>844</v>
      </c>
      <c r="AM104" s="122" t="s">
        <v>844</v>
      </c>
      <c r="AN104" s="122" t="s">
        <v>847</v>
      </c>
      <c r="AO104" s="122" t="s">
        <v>848</v>
      </c>
      <c r="AP104" s="122" t="s">
        <v>848</v>
      </c>
      <c r="AQ104" s="122" t="s">
        <v>1225</v>
      </c>
      <c r="AR104" s="122" t="s">
        <v>1225</v>
      </c>
      <c r="AS104" s="122" t="s">
        <v>829</v>
      </c>
      <c r="AT104" s="122" t="s">
        <v>829</v>
      </c>
      <c r="AU104" s="122" t="s">
        <v>829</v>
      </c>
      <c r="AV104" s="122" t="s">
        <v>829</v>
      </c>
      <c r="AW104" s="122" t="s">
        <v>829</v>
      </c>
      <c r="AX104" s="122" t="s">
        <v>829</v>
      </c>
      <c r="AY104" s="122" t="s">
        <v>829</v>
      </c>
      <c r="AZ104" s="122" t="s">
        <v>844</v>
      </c>
      <c r="BA104" s="122" t="s">
        <v>526</v>
      </c>
      <c r="BB104" s="122" t="s">
        <v>842</v>
      </c>
      <c r="BC104" s="122" t="s">
        <v>842</v>
      </c>
      <c r="BD104" s="122" t="s">
        <v>842</v>
      </c>
      <c r="BE104" s="123" t="s">
        <v>818</v>
      </c>
      <c r="BF104" s="122" t="s">
        <v>841</v>
      </c>
      <c r="BG104" s="122" t="s">
        <v>841</v>
      </c>
      <c r="BH104" s="122" t="s">
        <v>514</v>
      </c>
      <c r="BI104" s="122" t="s">
        <v>514</v>
      </c>
      <c r="BJ104" s="122" t="s">
        <v>1218</v>
      </c>
      <c r="BK104" s="122" t="s">
        <v>1226</v>
      </c>
      <c r="BL104" s="122" t="s">
        <v>838</v>
      </c>
      <c r="BM104" s="122" t="s">
        <v>526</v>
      </c>
      <c r="BN104" s="122" t="s">
        <v>523</v>
      </c>
      <c r="BO104" s="122" t="s">
        <v>526</v>
      </c>
      <c r="BP104" s="122" t="s">
        <v>526</v>
      </c>
      <c r="BQ104" s="122" t="s">
        <v>820</v>
      </c>
      <c r="BR104" s="122" t="s">
        <v>829</v>
      </c>
      <c r="BS104" s="122" t="s">
        <v>829</v>
      </c>
      <c r="BT104" s="122" t="s">
        <v>829</v>
      </c>
      <c r="BU104" s="122" t="s">
        <v>829</v>
      </c>
      <c r="BV104" s="122" t="s">
        <v>829</v>
      </c>
      <c r="BW104" s="122" t="s">
        <v>829</v>
      </c>
      <c r="BX104" s="122"/>
      <c r="BY104" s="122" t="s">
        <v>845</v>
      </c>
      <c r="BZ104" s="122" t="s">
        <v>526</v>
      </c>
      <c r="CA104" s="122" t="s">
        <v>1163</v>
      </c>
      <c r="CB104" s="122" t="s">
        <v>839</v>
      </c>
    </row>
    <row r="105" spans="1:80" x14ac:dyDescent="0.3">
      <c r="A105" s="100" t="str">
        <f>'Indicator Data'!A106</f>
        <v>Luxembourg</v>
      </c>
      <c r="B105" s="86" t="str">
        <f>'Indicator Data'!B106</f>
        <v>LUX</v>
      </c>
      <c r="C105" s="122" t="s">
        <v>1217</v>
      </c>
      <c r="D105" s="122" t="s">
        <v>1217</v>
      </c>
      <c r="E105" s="122" t="s">
        <v>1218</v>
      </c>
      <c r="F105" s="122" t="s">
        <v>1218</v>
      </c>
      <c r="G105" s="122" t="s">
        <v>1218</v>
      </c>
      <c r="H105" s="122" t="s">
        <v>1218</v>
      </c>
      <c r="I105" s="122" t="s">
        <v>1218</v>
      </c>
      <c r="J105" s="122" t="s">
        <v>842</v>
      </c>
      <c r="K105" s="122" t="s">
        <v>842</v>
      </c>
      <c r="L105" s="122" t="s">
        <v>514</v>
      </c>
      <c r="M105" s="122" t="s">
        <v>839</v>
      </c>
      <c r="N105" s="122" t="s">
        <v>839</v>
      </c>
      <c r="O105" s="122" t="s">
        <v>839</v>
      </c>
      <c r="P105" s="122" t="s">
        <v>839</v>
      </c>
      <c r="Q105" s="122" t="s">
        <v>1095</v>
      </c>
      <c r="R105" s="122" t="s">
        <v>1095</v>
      </c>
      <c r="S105" s="122" t="s">
        <v>1095</v>
      </c>
      <c r="T105" s="122" t="s">
        <v>1095</v>
      </c>
      <c r="U105" s="122" t="s">
        <v>839</v>
      </c>
      <c r="V105" s="122" t="s">
        <v>839</v>
      </c>
      <c r="W105" s="122" t="s">
        <v>839</v>
      </c>
      <c r="X105" s="122" t="s">
        <v>526</v>
      </c>
      <c r="Y105" s="122" t="s">
        <v>526</v>
      </c>
      <c r="Z105" s="122" t="s">
        <v>526</v>
      </c>
      <c r="AA105" s="122" t="s">
        <v>1163</v>
      </c>
      <c r="AB105" s="122" t="s">
        <v>840</v>
      </c>
      <c r="AC105" s="122" t="s">
        <v>840</v>
      </c>
      <c r="AD105" s="174" t="s">
        <v>1224</v>
      </c>
      <c r="AE105" s="122" t="s">
        <v>829</v>
      </c>
      <c r="AF105" s="122" t="s">
        <v>1096</v>
      </c>
      <c r="AG105" s="122" t="s">
        <v>1163</v>
      </c>
      <c r="AH105" s="122" t="s">
        <v>839</v>
      </c>
      <c r="AI105" s="122" t="s">
        <v>839</v>
      </c>
      <c r="AJ105" s="123" t="s">
        <v>846</v>
      </c>
      <c r="AK105" s="123" t="s">
        <v>846</v>
      </c>
      <c r="AL105" s="122" t="s">
        <v>844</v>
      </c>
      <c r="AM105" s="122" t="s">
        <v>844</v>
      </c>
      <c r="AN105" s="122" t="s">
        <v>847</v>
      </c>
      <c r="AO105" s="122" t="s">
        <v>848</v>
      </c>
      <c r="AP105" s="122" t="s">
        <v>848</v>
      </c>
      <c r="AQ105" s="122" t="s">
        <v>1225</v>
      </c>
      <c r="AR105" s="122" t="s">
        <v>1225</v>
      </c>
      <c r="AS105" s="122" t="s">
        <v>829</v>
      </c>
      <c r="AT105" s="122" t="s">
        <v>829</v>
      </c>
      <c r="AU105" s="122" t="s">
        <v>829</v>
      </c>
      <c r="AV105" s="122" t="s">
        <v>829</v>
      </c>
      <c r="AW105" s="122" t="s">
        <v>829</v>
      </c>
      <c r="AX105" s="122" t="s">
        <v>829</v>
      </c>
      <c r="AY105" s="122" t="s">
        <v>829</v>
      </c>
      <c r="AZ105" s="122" t="s">
        <v>844</v>
      </c>
      <c r="BA105" s="122" t="s">
        <v>526</v>
      </c>
      <c r="BB105" s="122" t="s">
        <v>842</v>
      </c>
      <c r="BC105" s="122" t="s">
        <v>842</v>
      </c>
      <c r="BD105" s="122" t="s">
        <v>842</v>
      </c>
      <c r="BE105" s="123" t="s">
        <v>818</v>
      </c>
      <c r="BF105" s="122" t="s">
        <v>841</v>
      </c>
      <c r="BG105" s="122" t="s">
        <v>841</v>
      </c>
      <c r="BH105" s="122" t="s">
        <v>514</v>
      </c>
      <c r="BI105" s="122" t="s">
        <v>514</v>
      </c>
      <c r="BJ105" s="122" t="s">
        <v>1218</v>
      </c>
      <c r="BK105" s="122" t="s">
        <v>1226</v>
      </c>
      <c r="BL105" s="122" t="s">
        <v>838</v>
      </c>
      <c r="BM105" s="122" t="s">
        <v>526</v>
      </c>
      <c r="BN105" s="122" t="s">
        <v>523</v>
      </c>
      <c r="BO105" s="122" t="s">
        <v>526</v>
      </c>
      <c r="BP105" s="122" t="s">
        <v>526</v>
      </c>
      <c r="BQ105" s="122" t="s">
        <v>820</v>
      </c>
      <c r="BR105" s="122" t="s">
        <v>829</v>
      </c>
      <c r="BS105" s="122" t="s">
        <v>829</v>
      </c>
      <c r="BT105" s="122" t="s">
        <v>829</v>
      </c>
      <c r="BU105" s="122" t="s">
        <v>829</v>
      </c>
      <c r="BV105" s="122" t="s">
        <v>829</v>
      </c>
      <c r="BW105" s="122" t="s">
        <v>829</v>
      </c>
      <c r="BX105" s="122"/>
      <c r="BY105" s="122" t="s">
        <v>845</v>
      </c>
      <c r="BZ105" s="122" t="s">
        <v>526</v>
      </c>
      <c r="CA105" s="122" t="s">
        <v>1163</v>
      </c>
      <c r="CB105" s="122" t="s">
        <v>839</v>
      </c>
    </row>
    <row r="106" spans="1:80" x14ac:dyDescent="0.3">
      <c r="A106" s="100" t="str">
        <f>'Indicator Data'!A107</f>
        <v>Madagascar</v>
      </c>
      <c r="B106" s="86" t="str">
        <f>'Indicator Data'!B107</f>
        <v>MDG</v>
      </c>
      <c r="C106" s="122" t="s">
        <v>1217</v>
      </c>
      <c r="D106" s="122" t="s">
        <v>1217</v>
      </c>
      <c r="E106" s="122" t="s">
        <v>1218</v>
      </c>
      <c r="F106" s="122" t="s">
        <v>1218</v>
      </c>
      <c r="G106" s="122" t="s">
        <v>1218</v>
      </c>
      <c r="H106" s="122" t="s">
        <v>1218</v>
      </c>
      <c r="I106" s="122" t="s">
        <v>1218</v>
      </c>
      <c r="J106" s="122" t="s">
        <v>842</v>
      </c>
      <c r="K106" s="122" t="s">
        <v>842</v>
      </c>
      <c r="L106" s="122" t="s">
        <v>514</v>
      </c>
      <c r="M106" s="122" t="s">
        <v>839</v>
      </c>
      <c r="N106" s="122" t="s">
        <v>839</v>
      </c>
      <c r="O106" s="122" t="s">
        <v>839</v>
      </c>
      <c r="P106" s="122" t="s">
        <v>839</v>
      </c>
      <c r="Q106" s="122" t="s">
        <v>1095</v>
      </c>
      <c r="R106" s="122" t="s">
        <v>1095</v>
      </c>
      <c r="S106" s="122" t="s">
        <v>1095</v>
      </c>
      <c r="T106" s="122" t="s">
        <v>1095</v>
      </c>
      <c r="U106" s="122" t="s">
        <v>839</v>
      </c>
      <c r="V106" s="122" t="s">
        <v>839</v>
      </c>
      <c r="W106" s="122" t="s">
        <v>839</v>
      </c>
      <c r="X106" s="122" t="s">
        <v>526</v>
      </c>
      <c r="Y106" s="122" t="s">
        <v>526</v>
      </c>
      <c r="Z106" s="122" t="s">
        <v>526</v>
      </c>
      <c r="AA106" s="122" t="s">
        <v>1163</v>
      </c>
      <c r="AB106" s="122" t="s">
        <v>840</v>
      </c>
      <c r="AC106" s="122" t="s">
        <v>840</v>
      </c>
      <c r="AD106" s="174" t="s">
        <v>1224</v>
      </c>
      <c r="AE106" s="122" t="s">
        <v>829</v>
      </c>
      <c r="AF106" s="122" t="s">
        <v>1096</v>
      </c>
      <c r="AG106" s="122" t="s">
        <v>1163</v>
      </c>
      <c r="AH106" s="122" t="s">
        <v>839</v>
      </c>
      <c r="AI106" s="122" t="s">
        <v>839</v>
      </c>
      <c r="AJ106" s="123" t="s">
        <v>846</v>
      </c>
      <c r="AK106" s="123" t="s">
        <v>846</v>
      </c>
      <c r="AL106" s="122" t="s">
        <v>844</v>
      </c>
      <c r="AM106" s="122" t="s">
        <v>844</v>
      </c>
      <c r="AN106" s="122" t="s">
        <v>847</v>
      </c>
      <c r="AO106" s="122" t="s">
        <v>848</v>
      </c>
      <c r="AP106" s="122" t="s">
        <v>848</v>
      </c>
      <c r="AQ106" s="122" t="s">
        <v>1225</v>
      </c>
      <c r="AR106" s="122" t="s">
        <v>1225</v>
      </c>
      <c r="AS106" s="122" t="s">
        <v>829</v>
      </c>
      <c r="AT106" s="122" t="s">
        <v>829</v>
      </c>
      <c r="AU106" s="122" t="s">
        <v>829</v>
      </c>
      <c r="AV106" s="122" t="s">
        <v>829</v>
      </c>
      <c r="AW106" s="122" t="s">
        <v>829</v>
      </c>
      <c r="AX106" s="122" t="s">
        <v>829</v>
      </c>
      <c r="AY106" s="122" t="s">
        <v>829</v>
      </c>
      <c r="AZ106" s="122" t="s">
        <v>844</v>
      </c>
      <c r="BA106" s="122" t="s">
        <v>526</v>
      </c>
      <c r="BB106" s="122" t="s">
        <v>842</v>
      </c>
      <c r="BC106" s="122" t="s">
        <v>842</v>
      </c>
      <c r="BD106" s="122" t="s">
        <v>842</v>
      </c>
      <c r="BE106" s="123" t="s">
        <v>821</v>
      </c>
      <c r="BF106" s="122" t="s">
        <v>841</v>
      </c>
      <c r="BG106" s="122" t="s">
        <v>841</v>
      </c>
      <c r="BH106" s="122" t="s">
        <v>514</v>
      </c>
      <c r="BI106" s="122" t="s">
        <v>514</v>
      </c>
      <c r="BJ106" s="122" t="s">
        <v>1218</v>
      </c>
      <c r="BK106" s="122" t="s">
        <v>1226</v>
      </c>
      <c r="BL106" s="122" t="s">
        <v>838</v>
      </c>
      <c r="BM106" s="122" t="s">
        <v>526</v>
      </c>
      <c r="BN106" s="122" t="s">
        <v>523</v>
      </c>
      <c r="BO106" s="122" t="s">
        <v>526</v>
      </c>
      <c r="BP106" s="122" t="s">
        <v>526</v>
      </c>
      <c r="BQ106" s="122" t="s">
        <v>820</v>
      </c>
      <c r="BR106" s="122" t="s">
        <v>829</v>
      </c>
      <c r="BS106" s="122" t="s">
        <v>829</v>
      </c>
      <c r="BT106" s="122" t="s">
        <v>829</v>
      </c>
      <c r="BU106" s="122" t="s">
        <v>829</v>
      </c>
      <c r="BV106" s="122" t="s">
        <v>829</v>
      </c>
      <c r="BW106" s="122" t="s">
        <v>829</v>
      </c>
      <c r="BX106" s="122"/>
      <c r="BY106" s="122" t="s">
        <v>845</v>
      </c>
      <c r="BZ106" s="122" t="s">
        <v>526</v>
      </c>
      <c r="CA106" s="122" t="s">
        <v>1163</v>
      </c>
      <c r="CB106" s="122" t="s">
        <v>839</v>
      </c>
    </row>
    <row r="107" spans="1:80" x14ac:dyDescent="0.3">
      <c r="A107" s="100" t="str">
        <f>'Indicator Data'!A108</f>
        <v>Malawi</v>
      </c>
      <c r="B107" s="86" t="str">
        <f>'Indicator Data'!B108</f>
        <v>MWI</v>
      </c>
      <c r="C107" s="122" t="s">
        <v>1217</v>
      </c>
      <c r="D107" s="122" t="s">
        <v>1217</v>
      </c>
      <c r="E107" s="122" t="s">
        <v>1218</v>
      </c>
      <c r="F107" s="122" t="s">
        <v>1218</v>
      </c>
      <c r="G107" s="122" t="s">
        <v>1218</v>
      </c>
      <c r="H107" s="122" t="s">
        <v>1218</v>
      </c>
      <c r="I107" s="122" t="s">
        <v>1218</v>
      </c>
      <c r="J107" s="122" t="s">
        <v>842</v>
      </c>
      <c r="K107" s="122" t="s">
        <v>842</v>
      </c>
      <c r="L107" s="122" t="s">
        <v>514</v>
      </c>
      <c r="M107" s="122" t="s">
        <v>839</v>
      </c>
      <c r="N107" s="122" t="s">
        <v>839</v>
      </c>
      <c r="O107" s="122" t="s">
        <v>839</v>
      </c>
      <c r="P107" s="122" t="s">
        <v>839</v>
      </c>
      <c r="Q107" s="122" t="s">
        <v>1095</v>
      </c>
      <c r="R107" s="122" t="s">
        <v>1095</v>
      </c>
      <c r="S107" s="122" t="s">
        <v>1095</v>
      </c>
      <c r="T107" s="122" t="s">
        <v>1095</v>
      </c>
      <c r="U107" s="122" t="s">
        <v>839</v>
      </c>
      <c r="V107" s="122" t="s">
        <v>839</v>
      </c>
      <c r="W107" s="122" t="s">
        <v>839</v>
      </c>
      <c r="X107" s="122" t="s">
        <v>526</v>
      </c>
      <c r="Y107" s="122" t="s">
        <v>526</v>
      </c>
      <c r="Z107" s="122" t="s">
        <v>526</v>
      </c>
      <c r="AA107" s="122" t="s">
        <v>1163</v>
      </c>
      <c r="AB107" s="122" t="s">
        <v>840</v>
      </c>
      <c r="AC107" s="122" t="s">
        <v>840</v>
      </c>
      <c r="AD107" s="174" t="s">
        <v>1224</v>
      </c>
      <c r="AE107" s="122" t="s">
        <v>829</v>
      </c>
      <c r="AF107" s="122" t="s">
        <v>1096</v>
      </c>
      <c r="AG107" s="122" t="s">
        <v>1163</v>
      </c>
      <c r="AH107" s="122" t="s">
        <v>839</v>
      </c>
      <c r="AI107" s="122" t="s">
        <v>839</v>
      </c>
      <c r="AJ107" s="123" t="s">
        <v>846</v>
      </c>
      <c r="AK107" s="123" t="s">
        <v>846</v>
      </c>
      <c r="AL107" s="122" t="s">
        <v>844</v>
      </c>
      <c r="AM107" s="122" t="s">
        <v>844</v>
      </c>
      <c r="AN107" s="122" t="s">
        <v>847</v>
      </c>
      <c r="AO107" s="122" t="s">
        <v>848</v>
      </c>
      <c r="AP107" s="122" t="s">
        <v>848</v>
      </c>
      <c r="AQ107" s="122" t="s">
        <v>1225</v>
      </c>
      <c r="AR107" s="122" t="s">
        <v>1225</v>
      </c>
      <c r="AS107" s="122" t="s">
        <v>829</v>
      </c>
      <c r="AT107" s="122" t="s">
        <v>829</v>
      </c>
      <c r="AU107" s="122" t="s">
        <v>829</v>
      </c>
      <c r="AV107" s="122" t="s">
        <v>829</v>
      </c>
      <c r="AW107" s="122" t="s">
        <v>829</v>
      </c>
      <c r="AX107" s="122" t="s">
        <v>829</v>
      </c>
      <c r="AY107" s="122" t="s">
        <v>829</v>
      </c>
      <c r="AZ107" s="122" t="s">
        <v>844</v>
      </c>
      <c r="BA107" s="122" t="s">
        <v>526</v>
      </c>
      <c r="BB107" s="122" t="s">
        <v>842</v>
      </c>
      <c r="BC107" s="122" t="s">
        <v>842</v>
      </c>
      <c r="BD107" s="122" t="s">
        <v>842</v>
      </c>
      <c r="BE107" s="123" t="s">
        <v>818</v>
      </c>
      <c r="BF107" s="122" t="s">
        <v>841</v>
      </c>
      <c r="BG107" s="122" t="s">
        <v>841</v>
      </c>
      <c r="BH107" s="122" t="s">
        <v>514</v>
      </c>
      <c r="BI107" s="122" t="s">
        <v>514</v>
      </c>
      <c r="BJ107" s="122" t="s">
        <v>1218</v>
      </c>
      <c r="BK107" s="122" t="s">
        <v>1226</v>
      </c>
      <c r="BL107" s="122" t="s">
        <v>838</v>
      </c>
      <c r="BM107" s="122" t="s">
        <v>526</v>
      </c>
      <c r="BN107" s="122" t="s">
        <v>523</v>
      </c>
      <c r="BO107" s="122" t="s">
        <v>526</v>
      </c>
      <c r="BP107" s="122" t="s">
        <v>526</v>
      </c>
      <c r="BQ107" s="122" t="s">
        <v>820</v>
      </c>
      <c r="BR107" s="122" t="s">
        <v>829</v>
      </c>
      <c r="BS107" s="122" t="s">
        <v>829</v>
      </c>
      <c r="BT107" s="122" t="s">
        <v>829</v>
      </c>
      <c r="BU107" s="122" t="s">
        <v>829</v>
      </c>
      <c r="BV107" s="122" t="s">
        <v>829</v>
      </c>
      <c r="BW107" s="122" t="s">
        <v>829</v>
      </c>
      <c r="BX107" s="122"/>
      <c r="BY107" s="122" t="s">
        <v>845</v>
      </c>
      <c r="BZ107" s="122" t="s">
        <v>526</v>
      </c>
      <c r="CA107" s="122" t="s">
        <v>1163</v>
      </c>
      <c r="CB107" s="122" t="s">
        <v>839</v>
      </c>
    </row>
    <row r="108" spans="1:80" x14ac:dyDescent="0.3">
      <c r="A108" s="100" t="str">
        <f>'Indicator Data'!A109</f>
        <v>Malaysia</v>
      </c>
      <c r="B108" s="86" t="str">
        <f>'Indicator Data'!B109</f>
        <v>MYS</v>
      </c>
      <c r="C108" s="122" t="s">
        <v>1217</v>
      </c>
      <c r="D108" s="122" t="s">
        <v>1217</v>
      </c>
      <c r="E108" s="122" t="s">
        <v>1218</v>
      </c>
      <c r="F108" s="122" t="s">
        <v>1218</v>
      </c>
      <c r="G108" s="122" t="s">
        <v>1218</v>
      </c>
      <c r="H108" s="122" t="s">
        <v>1218</v>
      </c>
      <c r="I108" s="122" t="s">
        <v>1218</v>
      </c>
      <c r="J108" s="122" t="s">
        <v>842</v>
      </c>
      <c r="K108" s="122" t="s">
        <v>842</v>
      </c>
      <c r="L108" s="122" t="s">
        <v>514</v>
      </c>
      <c r="M108" s="122" t="s">
        <v>839</v>
      </c>
      <c r="N108" s="122" t="s">
        <v>839</v>
      </c>
      <c r="O108" s="122" t="s">
        <v>839</v>
      </c>
      <c r="P108" s="122" t="s">
        <v>839</v>
      </c>
      <c r="Q108" s="122" t="s">
        <v>1095</v>
      </c>
      <c r="R108" s="122" t="s">
        <v>1095</v>
      </c>
      <c r="S108" s="122" t="s">
        <v>1095</v>
      </c>
      <c r="T108" s="122" t="s">
        <v>1095</v>
      </c>
      <c r="U108" s="122" t="s">
        <v>839</v>
      </c>
      <c r="V108" s="122" t="s">
        <v>839</v>
      </c>
      <c r="W108" s="122" t="s">
        <v>839</v>
      </c>
      <c r="X108" s="122" t="s">
        <v>526</v>
      </c>
      <c r="Y108" s="122" t="s">
        <v>526</v>
      </c>
      <c r="Z108" s="122" t="s">
        <v>526</v>
      </c>
      <c r="AA108" s="122" t="s">
        <v>1163</v>
      </c>
      <c r="AB108" s="122" t="s">
        <v>840</v>
      </c>
      <c r="AC108" s="122" t="s">
        <v>840</v>
      </c>
      <c r="AD108" s="174" t="s">
        <v>1224</v>
      </c>
      <c r="AE108" s="122" t="s">
        <v>829</v>
      </c>
      <c r="AF108" s="122" t="s">
        <v>1096</v>
      </c>
      <c r="AG108" s="122" t="s">
        <v>1163</v>
      </c>
      <c r="AH108" s="122" t="s">
        <v>839</v>
      </c>
      <c r="AI108" s="122" t="s">
        <v>839</v>
      </c>
      <c r="AJ108" s="123" t="s">
        <v>846</v>
      </c>
      <c r="AK108" s="123" t="s">
        <v>846</v>
      </c>
      <c r="AL108" s="122" t="s">
        <v>844</v>
      </c>
      <c r="AM108" s="122" t="s">
        <v>844</v>
      </c>
      <c r="AN108" s="122" t="s">
        <v>847</v>
      </c>
      <c r="AO108" s="122" t="s">
        <v>848</v>
      </c>
      <c r="AP108" s="122" t="s">
        <v>848</v>
      </c>
      <c r="AQ108" s="122" t="s">
        <v>1225</v>
      </c>
      <c r="AR108" s="122" t="s">
        <v>1225</v>
      </c>
      <c r="AS108" s="122" t="s">
        <v>829</v>
      </c>
      <c r="AT108" s="122" t="s">
        <v>829</v>
      </c>
      <c r="AU108" s="122" t="s">
        <v>829</v>
      </c>
      <c r="AV108" s="122" t="s">
        <v>829</v>
      </c>
      <c r="AW108" s="122" t="s">
        <v>829</v>
      </c>
      <c r="AX108" s="122" t="s">
        <v>829</v>
      </c>
      <c r="AY108" s="122" t="s">
        <v>829</v>
      </c>
      <c r="AZ108" s="122" t="s">
        <v>844</v>
      </c>
      <c r="BA108" s="122" t="s">
        <v>526</v>
      </c>
      <c r="BB108" s="122" t="s">
        <v>842</v>
      </c>
      <c r="BC108" s="122" t="s">
        <v>842</v>
      </c>
      <c r="BD108" s="122" t="s">
        <v>842</v>
      </c>
      <c r="BE108" s="123" t="s">
        <v>818</v>
      </c>
      <c r="BF108" s="122" t="s">
        <v>841</v>
      </c>
      <c r="BG108" s="122" t="s">
        <v>841</v>
      </c>
      <c r="BH108" s="122" t="s">
        <v>514</v>
      </c>
      <c r="BI108" s="122" t="s">
        <v>514</v>
      </c>
      <c r="BJ108" s="122" t="s">
        <v>1218</v>
      </c>
      <c r="BK108" s="122" t="s">
        <v>1226</v>
      </c>
      <c r="BL108" s="122" t="s">
        <v>838</v>
      </c>
      <c r="BM108" s="122" t="s">
        <v>526</v>
      </c>
      <c r="BN108" s="122" t="s">
        <v>523</v>
      </c>
      <c r="BO108" s="122" t="s">
        <v>526</v>
      </c>
      <c r="BP108" s="122" t="s">
        <v>526</v>
      </c>
      <c r="BQ108" s="122" t="s">
        <v>820</v>
      </c>
      <c r="BR108" s="122" t="s">
        <v>829</v>
      </c>
      <c r="BS108" s="122" t="s">
        <v>829</v>
      </c>
      <c r="BT108" s="122" t="s">
        <v>829</v>
      </c>
      <c r="BU108" s="122" t="s">
        <v>829</v>
      </c>
      <c r="BV108" s="122" t="s">
        <v>829</v>
      </c>
      <c r="BW108" s="122" t="s">
        <v>829</v>
      </c>
      <c r="BX108" s="122"/>
      <c r="BY108" s="122" t="s">
        <v>845</v>
      </c>
      <c r="BZ108" s="122" t="s">
        <v>526</v>
      </c>
      <c r="CA108" s="122" t="s">
        <v>1163</v>
      </c>
      <c r="CB108" s="122" t="s">
        <v>839</v>
      </c>
    </row>
    <row r="109" spans="1:80" x14ac:dyDescent="0.3">
      <c r="A109" s="100" t="str">
        <f>'Indicator Data'!A110</f>
        <v>Maldives</v>
      </c>
      <c r="B109" s="86" t="str">
        <f>'Indicator Data'!B110</f>
        <v>MDV</v>
      </c>
      <c r="C109" s="122" t="s">
        <v>1217</v>
      </c>
      <c r="D109" s="122" t="s">
        <v>1217</v>
      </c>
      <c r="E109" s="122" t="s">
        <v>1218</v>
      </c>
      <c r="F109" s="122" t="s">
        <v>1218</v>
      </c>
      <c r="G109" s="122" t="s">
        <v>1218</v>
      </c>
      <c r="H109" s="122" t="s">
        <v>1218</v>
      </c>
      <c r="I109" s="122" t="s">
        <v>1218</v>
      </c>
      <c r="J109" s="122" t="s">
        <v>842</v>
      </c>
      <c r="K109" s="122" t="s">
        <v>842</v>
      </c>
      <c r="L109" s="122" t="s">
        <v>514</v>
      </c>
      <c r="M109" s="122" t="s">
        <v>839</v>
      </c>
      <c r="N109" s="122" t="s">
        <v>839</v>
      </c>
      <c r="O109" s="122" t="s">
        <v>839</v>
      </c>
      <c r="P109" s="122" t="s">
        <v>839</v>
      </c>
      <c r="Q109" s="122" t="s">
        <v>1095</v>
      </c>
      <c r="R109" s="122" t="s">
        <v>1095</v>
      </c>
      <c r="S109" s="122" t="s">
        <v>1095</v>
      </c>
      <c r="T109" s="122" t="s">
        <v>1095</v>
      </c>
      <c r="U109" s="122" t="s">
        <v>839</v>
      </c>
      <c r="V109" s="122" t="s">
        <v>839</v>
      </c>
      <c r="W109" s="122" t="s">
        <v>839</v>
      </c>
      <c r="X109" s="122" t="s">
        <v>526</v>
      </c>
      <c r="Y109" s="122" t="s">
        <v>526</v>
      </c>
      <c r="Z109" s="122" t="s">
        <v>526</v>
      </c>
      <c r="AA109" s="122" t="s">
        <v>1163</v>
      </c>
      <c r="AB109" s="122" t="s">
        <v>840</v>
      </c>
      <c r="AC109" s="122" t="s">
        <v>840</v>
      </c>
      <c r="AD109" s="174" t="s">
        <v>1224</v>
      </c>
      <c r="AE109" s="122" t="s">
        <v>829</v>
      </c>
      <c r="AF109" s="122" t="s">
        <v>1096</v>
      </c>
      <c r="AG109" s="122" t="s">
        <v>1163</v>
      </c>
      <c r="AH109" s="122" t="s">
        <v>839</v>
      </c>
      <c r="AI109" s="122" t="s">
        <v>839</v>
      </c>
      <c r="AJ109" s="123" t="s">
        <v>846</v>
      </c>
      <c r="AK109" s="123" t="s">
        <v>846</v>
      </c>
      <c r="AL109" s="122" t="s">
        <v>844</v>
      </c>
      <c r="AM109" s="122" t="s">
        <v>844</v>
      </c>
      <c r="AN109" s="122" t="s">
        <v>847</v>
      </c>
      <c r="AO109" s="122" t="s">
        <v>848</v>
      </c>
      <c r="AP109" s="122" t="s">
        <v>848</v>
      </c>
      <c r="AQ109" s="122" t="s">
        <v>1225</v>
      </c>
      <c r="AR109" s="122" t="s">
        <v>1225</v>
      </c>
      <c r="AS109" s="122" t="s">
        <v>829</v>
      </c>
      <c r="AT109" s="122" t="s">
        <v>829</v>
      </c>
      <c r="AU109" s="122" t="s">
        <v>829</v>
      </c>
      <c r="AV109" s="122" t="s">
        <v>829</v>
      </c>
      <c r="AW109" s="122" t="s">
        <v>829</v>
      </c>
      <c r="AX109" s="122" t="s">
        <v>829</v>
      </c>
      <c r="AY109" s="122" t="s">
        <v>829</v>
      </c>
      <c r="AZ109" s="122" t="s">
        <v>844</v>
      </c>
      <c r="BA109" s="122" t="s">
        <v>526</v>
      </c>
      <c r="BB109" s="122" t="s">
        <v>842</v>
      </c>
      <c r="BC109" s="122" t="s">
        <v>842</v>
      </c>
      <c r="BD109" s="122" t="s">
        <v>842</v>
      </c>
      <c r="BE109" s="123" t="s">
        <v>818</v>
      </c>
      <c r="BF109" s="122" t="s">
        <v>841</v>
      </c>
      <c r="BG109" s="122" t="s">
        <v>841</v>
      </c>
      <c r="BH109" s="122" t="s">
        <v>514</v>
      </c>
      <c r="BI109" s="122" t="s">
        <v>514</v>
      </c>
      <c r="BJ109" s="122" t="s">
        <v>1218</v>
      </c>
      <c r="BK109" s="122" t="s">
        <v>1226</v>
      </c>
      <c r="BL109" s="122" t="s">
        <v>838</v>
      </c>
      <c r="BM109" s="122" t="s">
        <v>526</v>
      </c>
      <c r="BN109" s="122" t="s">
        <v>523</v>
      </c>
      <c r="BO109" s="122" t="s">
        <v>526</v>
      </c>
      <c r="BP109" s="122" t="s">
        <v>526</v>
      </c>
      <c r="BQ109" s="122" t="s">
        <v>820</v>
      </c>
      <c r="BR109" s="122" t="s">
        <v>829</v>
      </c>
      <c r="BS109" s="122" t="s">
        <v>829</v>
      </c>
      <c r="BT109" s="122" t="s">
        <v>829</v>
      </c>
      <c r="BU109" s="122" t="s">
        <v>829</v>
      </c>
      <c r="BV109" s="122" t="s">
        <v>829</v>
      </c>
      <c r="BW109" s="122" t="s">
        <v>829</v>
      </c>
      <c r="BX109" s="122"/>
      <c r="BY109" s="122" t="s">
        <v>845</v>
      </c>
      <c r="BZ109" s="122" t="s">
        <v>526</v>
      </c>
      <c r="CA109" s="122" t="s">
        <v>1163</v>
      </c>
      <c r="CB109" s="122" t="s">
        <v>839</v>
      </c>
    </row>
    <row r="110" spans="1:80" x14ac:dyDescent="0.3">
      <c r="A110" s="100" t="str">
        <f>'Indicator Data'!A111</f>
        <v>Mali</v>
      </c>
      <c r="B110" s="86" t="str">
        <f>'Indicator Data'!B111</f>
        <v>MLI</v>
      </c>
      <c r="C110" s="122" t="s">
        <v>1217</v>
      </c>
      <c r="D110" s="122" t="s">
        <v>1217</v>
      </c>
      <c r="E110" s="122" t="s">
        <v>1218</v>
      </c>
      <c r="F110" s="122" t="s">
        <v>1218</v>
      </c>
      <c r="G110" s="122" t="s">
        <v>1218</v>
      </c>
      <c r="H110" s="122" t="s">
        <v>1218</v>
      </c>
      <c r="I110" s="122" t="s">
        <v>1218</v>
      </c>
      <c r="J110" s="122" t="s">
        <v>842</v>
      </c>
      <c r="K110" s="122" t="s">
        <v>842</v>
      </c>
      <c r="L110" s="122" t="s">
        <v>514</v>
      </c>
      <c r="M110" s="122" t="s">
        <v>839</v>
      </c>
      <c r="N110" s="122" t="s">
        <v>839</v>
      </c>
      <c r="O110" s="122" t="s">
        <v>839</v>
      </c>
      <c r="P110" s="122" t="s">
        <v>839</v>
      </c>
      <c r="Q110" s="122" t="s">
        <v>1095</v>
      </c>
      <c r="R110" s="122" t="s">
        <v>1095</v>
      </c>
      <c r="S110" s="122" t="s">
        <v>1095</v>
      </c>
      <c r="T110" s="122" t="s">
        <v>1095</v>
      </c>
      <c r="U110" s="122" t="s">
        <v>839</v>
      </c>
      <c r="V110" s="122" t="s">
        <v>839</v>
      </c>
      <c r="W110" s="122" t="s">
        <v>839</v>
      </c>
      <c r="X110" s="122" t="s">
        <v>526</v>
      </c>
      <c r="Y110" s="122" t="s">
        <v>526</v>
      </c>
      <c r="Z110" s="122" t="s">
        <v>526</v>
      </c>
      <c r="AA110" s="122" t="s">
        <v>1163</v>
      </c>
      <c r="AB110" s="122" t="s">
        <v>840</v>
      </c>
      <c r="AC110" s="122" t="s">
        <v>840</v>
      </c>
      <c r="AD110" s="174" t="s">
        <v>1224</v>
      </c>
      <c r="AE110" s="122" t="s">
        <v>829</v>
      </c>
      <c r="AF110" s="122" t="s">
        <v>1096</v>
      </c>
      <c r="AG110" s="122" t="s">
        <v>1163</v>
      </c>
      <c r="AH110" s="122" t="s">
        <v>839</v>
      </c>
      <c r="AI110" s="122" t="s">
        <v>839</v>
      </c>
      <c r="AJ110" s="123" t="s">
        <v>846</v>
      </c>
      <c r="AK110" s="123" t="s">
        <v>846</v>
      </c>
      <c r="AL110" s="122" t="s">
        <v>844</v>
      </c>
      <c r="AM110" s="122" t="s">
        <v>844</v>
      </c>
      <c r="AN110" s="122" t="s">
        <v>847</v>
      </c>
      <c r="AO110" s="122" t="s">
        <v>848</v>
      </c>
      <c r="AP110" s="122" t="s">
        <v>848</v>
      </c>
      <c r="AQ110" s="122" t="s">
        <v>1225</v>
      </c>
      <c r="AR110" s="122" t="s">
        <v>1225</v>
      </c>
      <c r="AS110" s="122" t="s">
        <v>829</v>
      </c>
      <c r="AT110" s="122" t="s">
        <v>829</v>
      </c>
      <c r="AU110" s="122" t="s">
        <v>829</v>
      </c>
      <c r="AV110" s="122" t="s">
        <v>829</v>
      </c>
      <c r="AW110" s="122" t="s">
        <v>829</v>
      </c>
      <c r="AX110" s="122" t="s">
        <v>829</v>
      </c>
      <c r="AY110" s="122" t="s">
        <v>829</v>
      </c>
      <c r="AZ110" s="122" t="s">
        <v>844</v>
      </c>
      <c r="BA110" s="122" t="s">
        <v>526</v>
      </c>
      <c r="BB110" s="122" t="s">
        <v>842</v>
      </c>
      <c r="BC110" s="122" t="s">
        <v>842</v>
      </c>
      <c r="BD110" s="122" t="s">
        <v>842</v>
      </c>
      <c r="BE110" s="123" t="s">
        <v>821</v>
      </c>
      <c r="BF110" s="122" t="s">
        <v>841</v>
      </c>
      <c r="BG110" s="122" t="s">
        <v>841</v>
      </c>
      <c r="BH110" s="122" t="s">
        <v>514</v>
      </c>
      <c r="BI110" s="122" t="s">
        <v>514</v>
      </c>
      <c r="BJ110" s="122" t="s">
        <v>1218</v>
      </c>
      <c r="BK110" s="122" t="s">
        <v>1226</v>
      </c>
      <c r="BL110" s="122" t="s">
        <v>838</v>
      </c>
      <c r="BM110" s="122" t="s">
        <v>526</v>
      </c>
      <c r="BN110" s="122" t="s">
        <v>523</v>
      </c>
      <c r="BO110" s="122" t="s">
        <v>526</v>
      </c>
      <c r="BP110" s="122" t="s">
        <v>526</v>
      </c>
      <c r="BQ110" s="122" t="s">
        <v>820</v>
      </c>
      <c r="BR110" s="122" t="s">
        <v>829</v>
      </c>
      <c r="BS110" s="122" t="s">
        <v>829</v>
      </c>
      <c r="BT110" s="122" t="s">
        <v>829</v>
      </c>
      <c r="BU110" s="122" t="s">
        <v>829</v>
      </c>
      <c r="BV110" s="122" t="s">
        <v>829</v>
      </c>
      <c r="BW110" s="122" t="s">
        <v>829</v>
      </c>
      <c r="BX110" s="122"/>
      <c r="BY110" s="122" t="s">
        <v>845</v>
      </c>
      <c r="BZ110" s="122" t="s">
        <v>526</v>
      </c>
      <c r="CA110" s="122" t="s">
        <v>1163</v>
      </c>
      <c r="CB110" s="122" t="s">
        <v>839</v>
      </c>
    </row>
    <row r="111" spans="1:80" x14ac:dyDescent="0.3">
      <c r="A111" s="100" t="str">
        <f>'Indicator Data'!A112</f>
        <v>Malta</v>
      </c>
      <c r="B111" s="86" t="str">
        <f>'Indicator Data'!B112</f>
        <v>MLT</v>
      </c>
      <c r="C111" s="122" t="s">
        <v>1217</v>
      </c>
      <c r="D111" s="122" t="s">
        <v>1217</v>
      </c>
      <c r="E111" s="122" t="s">
        <v>1218</v>
      </c>
      <c r="F111" s="122" t="s">
        <v>1218</v>
      </c>
      <c r="G111" s="122" t="s">
        <v>1218</v>
      </c>
      <c r="H111" s="122" t="s">
        <v>1218</v>
      </c>
      <c r="I111" s="122" t="s">
        <v>1218</v>
      </c>
      <c r="J111" s="122" t="s">
        <v>842</v>
      </c>
      <c r="K111" s="122" t="s">
        <v>842</v>
      </c>
      <c r="L111" s="122" t="s">
        <v>514</v>
      </c>
      <c r="M111" s="122" t="s">
        <v>839</v>
      </c>
      <c r="N111" s="122" t="s">
        <v>839</v>
      </c>
      <c r="O111" s="122" t="s">
        <v>839</v>
      </c>
      <c r="P111" s="122" t="s">
        <v>839</v>
      </c>
      <c r="Q111" s="122" t="s">
        <v>1095</v>
      </c>
      <c r="R111" s="122" t="s">
        <v>1095</v>
      </c>
      <c r="S111" s="122" t="s">
        <v>1095</v>
      </c>
      <c r="T111" s="122" t="s">
        <v>1095</v>
      </c>
      <c r="U111" s="122" t="s">
        <v>839</v>
      </c>
      <c r="V111" s="122" t="s">
        <v>839</v>
      </c>
      <c r="W111" s="122" t="s">
        <v>839</v>
      </c>
      <c r="X111" s="122" t="s">
        <v>526</v>
      </c>
      <c r="Y111" s="122" t="s">
        <v>526</v>
      </c>
      <c r="Z111" s="122" t="s">
        <v>526</v>
      </c>
      <c r="AA111" s="122" t="s">
        <v>1163</v>
      </c>
      <c r="AB111" s="122" t="s">
        <v>840</v>
      </c>
      <c r="AC111" s="122" t="s">
        <v>840</v>
      </c>
      <c r="AD111" s="174" t="s">
        <v>1224</v>
      </c>
      <c r="AE111" s="122" t="s">
        <v>829</v>
      </c>
      <c r="AF111" s="122" t="s">
        <v>1096</v>
      </c>
      <c r="AG111" s="122" t="s">
        <v>1163</v>
      </c>
      <c r="AH111" s="122" t="s">
        <v>839</v>
      </c>
      <c r="AI111" s="122" t="s">
        <v>839</v>
      </c>
      <c r="AJ111" s="123" t="s">
        <v>846</v>
      </c>
      <c r="AK111" s="123" t="s">
        <v>846</v>
      </c>
      <c r="AL111" s="122" t="s">
        <v>844</v>
      </c>
      <c r="AM111" s="122" t="s">
        <v>844</v>
      </c>
      <c r="AN111" s="122" t="s">
        <v>847</v>
      </c>
      <c r="AO111" s="122" t="s">
        <v>848</v>
      </c>
      <c r="AP111" s="122" t="s">
        <v>848</v>
      </c>
      <c r="AQ111" s="122" t="s">
        <v>1225</v>
      </c>
      <c r="AR111" s="122" t="s">
        <v>1225</v>
      </c>
      <c r="AS111" s="122" t="s">
        <v>829</v>
      </c>
      <c r="AT111" s="122" t="s">
        <v>829</v>
      </c>
      <c r="AU111" s="122" t="s">
        <v>829</v>
      </c>
      <c r="AV111" s="122" t="s">
        <v>829</v>
      </c>
      <c r="AW111" s="122" t="s">
        <v>829</v>
      </c>
      <c r="AX111" s="122" t="s">
        <v>829</v>
      </c>
      <c r="AY111" s="122" t="s">
        <v>829</v>
      </c>
      <c r="AZ111" s="122" t="s">
        <v>844</v>
      </c>
      <c r="BA111" s="122" t="s">
        <v>526</v>
      </c>
      <c r="BB111" s="122" t="s">
        <v>842</v>
      </c>
      <c r="BC111" s="122" t="s">
        <v>842</v>
      </c>
      <c r="BD111" s="122" t="s">
        <v>842</v>
      </c>
      <c r="BE111" s="123" t="s">
        <v>818</v>
      </c>
      <c r="BF111" s="122" t="s">
        <v>841</v>
      </c>
      <c r="BG111" s="122" t="s">
        <v>841</v>
      </c>
      <c r="BH111" s="122" t="s">
        <v>514</v>
      </c>
      <c r="BI111" s="122" t="s">
        <v>514</v>
      </c>
      <c r="BJ111" s="122" t="s">
        <v>1218</v>
      </c>
      <c r="BK111" s="122" t="s">
        <v>1226</v>
      </c>
      <c r="BL111" s="122" t="s">
        <v>838</v>
      </c>
      <c r="BM111" s="122" t="s">
        <v>526</v>
      </c>
      <c r="BN111" s="122" t="s">
        <v>523</v>
      </c>
      <c r="BO111" s="122" t="s">
        <v>526</v>
      </c>
      <c r="BP111" s="122" t="s">
        <v>526</v>
      </c>
      <c r="BQ111" s="122" t="s">
        <v>820</v>
      </c>
      <c r="BR111" s="122" t="s">
        <v>829</v>
      </c>
      <c r="BS111" s="122" t="s">
        <v>829</v>
      </c>
      <c r="BT111" s="122" t="s">
        <v>829</v>
      </c>
      <c r="BU111" s="122" t="s">
        <v>829</v>
      </c>
      <c r="BV111" s="122" t="s">
        <v>829</v>
      </c>
      <c r="BW111" s="122" t="s">
        <v>829</v>
      </c>
      <c r="BX111" s="122"/>
      <c r="BY111" s="122" t="s">
        <v>845</v>
      </c>
      <c r="BZ111" s="122" t="s">
        <v>526</v>
      </c>
      <c r="CA111" s="122" t="s">
        <v>1163</v>
      </c>
      <c r="CB111" s="122" t="s">
        <v>839</v>
      </c>
    </row>
    <row r="112" spans="1:80" x14ac:dyDescent="0.3">
      <c r="A112" s="100" t="str">
        <f>'Indicator Data'!A113</f>
        <v>Marshall Islands</v>
      </c>
      <c r="B112" s="86" t="str">
        <f>'Indicator Data'!B113</f>
        <v>MHL</v>
      </c>
      <c r="C112" s="122" t="s">
        <v>1217</v>
      </c>
      <c r="D112" s="122" t="s">
        <v>1217</v>
      </c>
      <c r="E112" s="122" t="s">
        <v>1218</v>
      </c>
      <c r="F112" s="122" t="s">
        <v>1218</v>
      </c>
      <c r="G112" s="122" t="s">
        <v>1218</v>
      </c>
      <c r="H112" s="122" t="s">
        <v>1218</v>
      </c>
      <c r="I112" s="122" t="s">
        <v>1218</v>
      </c>
      <c r="J112" s="122" t="s">
        <v>842</v>
      </c>
      <c r="K112" s="122" t="s">
        <v>842</v>
      </c>
      <c r="L112" s="122" t="s">
        <v>514</v>
      </c>
      <c r="M112" s="122" t="s">
        <v>839</v>
      </c>
      <c r="N112" s="122" t="s">
        <v>839</v>
      </c>
      <c r="O112" s="122" t="s">
        <v>839</v>
      </c>
      <c r="P112" s="122" t="s">
        <v>839</v>
      </c>
      <c r="Q112" s="122" t="s">
        <v>1095</v>
      </c>
      <c r="R112" s="122" t="s">
        <v>1095</v>
      </c>
      <c r="S112" s="122" t="s">
        <v>1095</v>
      </c>
      <c r="T112" s="122" t="s">
        <v>1095</v>
      </c>
      <c r="U112" s="122" t="s">
        <v>839</v>
      </c>
      <c r="V112" s="122" t="s">
        <v>839</v>
      </c>
      <c r="W112" s="122" t="s">
        <v>839</v>
      </c>
      <c r="X112" s="122" t="s">
        <v>526</v>
      </c>
      <c r="Y112" s="122" t="s">
        <v>526</v>
      </c>
      <c r="Z112" s="122" t="s">
        <v>526</v>
      </c>
      <c r="AA112" s="122" t="s">
        <v>1163</v>
      </c>
      <c r="AB112" s="122" t="s">
        <v>840</v>
      </c>
      <c r="AC112" s="122" t="s">
        <v>840</v>
      </c>
      <c r="AD112" s="174" t="s">
        <v>1224</v>
      </c>
      <c r="AE112" s="122" t="s">
        <v>829</v>
      </c>
      <c r="AF112" s="122" t="s">
        <v>1096</v>
      </c>
      <c r="AG112" s="122" t="s">
        <v>1163</v>
      </c>
      <c r="AH112" s="122" t="s">
        <v>839</v>
      </c>
      <c r="AI112" s="122" t="s">
        <v>839</v>
      </c>
      <c r="AJ112" s="123" t="s">
        <v>846</v>
      </c>
      <c r="AK112" s="123" t="s">
        <v>846</v>
      </c>
      <c r="AL112" s="122" t="s">
        <v>844</v>
      </c>
      <c r="AM112" s="122" t="s">
        <v>844</v>
      </c>
      <c r="AN112" s="122" t="s">
        <v>847</v>
      </c>
      <c r="AO112" s="122" t="s">
        <v>848</v>
      </c>
      <c r="AP112" s="122" t="s">
        <v>848</v>
      </c>
      <c r="AQ112" s="122" t="s">
        <v>1225</v>
      </c>
      <c r="AR112" s="122" t="s">
        <v>1225</v>
      </c>
      <c r="AS112" s="122" t="s">
        <v>829</v>
      </c>
      <c r="AT112" s="122" t="s">
        <v>829</v>
      </c>
      <c r="AU112" s="122" t="s">
        <v>829</v>
      </c>
      <c r="AV112" s="122" t="s">
        <v>829</v>
      </c>
      <c r="AW112" s="122" t="s">
        <v>829</v>
      </c>
      <c r="AX112" s="122" t="s">
        <v>829</v>
      </c>
      <c r="AY112" s="122" t="s">
        <v>829</v>
      </c>
      <c r="AZ112" s="122" t="s">
        <v>844</v>
      </c>
      <c r="BA112" s="122" t="s">
        <v>526</v>
      </c>
      <c r="BB112" s="122" t="s">
        <v>842</v>
      </c>
      <c r="BC112" s="122" t="s">
        <v>842</v>
      </c>
      <c r="BD112" s="122" t="s">
        <v>842</v>
      </c>
      <c r="BE112" s="123" t="s">
        <v>818</v>
      </c>
      <c r="BF112" s="122" t="s">
        <v>841</v>
      </c>
      <c r="BG112" s="122" t="s">
        <v>841</v>
      </c>
      <c r="BH112" s="122" t="s">
        <v>514</v>
      </c>
      <c r="BI112" s="122" t="s">
        <v>514</v>
      </c>
      <c r="BJ112" s="122" t="s">
        <v>1218</v>
      </c>
      <c r="BK112" s="122" t="s">
        <v>1226</v>
      </c>
      <c r="BL112" s="122" t="s">
        <v>838</v>
      </c>
      <c r="BM112" s="122" t="s">
        <v>526</v>
      </c>
      <c r="BN112" s="122" t="s">
        <v>523</v>
      </c>
      <c r="BO112" s="122" t="s">
        <v>526</v>
      </c>
      <c r="BP112" s="122" t="s">
        <v>526</v>
      </c>
      <c r="BQ112" s="122" t="s">
        <v>820</v>
      </c>
      <c r="BR112" s="122" t="s">
        <v>829</v>
      </c>
      <c r="BS112" s="122" t="s">
        <v>829</v>
      </c>
      <c r="BT112" s="122" t="s">
        <v>829</v>
      </c>
      <c r="BU112" s="122" t="s">
        <v>829</v>
      </c>
      <c r="BV112" s="122" t="s">
        <v>829</v>
      </c>
      <c r="BW112" s="122" t="s">
        <v>829</v>
      </c>
      <c r="BX112" s="122"/>
      <c r="BY112" s="122" t="s">
        <v>845</v>
      </c>
      <c r="BZ112" s="122" t="s">
        <v>526</v>
      </c>
      <c r="CA112" s="122" t="s">
        <v>1163</v>
      </c>
      <c r="CB112" s="122" t="s">
        <v>839</v>
      </c>
    </row>
    <row r="113" spans="1:80" x14ac:dyDescent="0.3">
      <c r="A113" s="100" t="str">
        <f>'Indicator Data'!A114</f>
        <v>Mauritania</v>
      </c>
      <c r="B113" s="86" t="str">
        <f>'Indicator Data'!B114</f>
        <v>MRT</v>
      </c>
      <c r="C113" s="122" t="s">
        <v>1217</v>
      </c>
      <c r="D113" s="122" t="s">
        <v>1217</v>
      </c>
      <c r="E113" s="122" t="s">
        <v>1218</v>
      </c>
      <c r="F113" s="122" t="s">
        <v>1218</v>
      </c>
      <c r="G113" s="122" t="s">
        <v>1218</v>
      </c>
      <c r="H113" s="122" t="s">
        <v>1218</v>
      </c>
      <c r="I113" s="122" t="s">
        <v>1218</v>
      </c>
      <c r="J113" s="122" t="s">
        <v>842</v>
      </c>
      <c r="K113" s="122" t="s">
        <v>842</v>
      </c>
      <c r="L113" s="122" t="s">
        <v>514</v>
      </c>
      <c r="M113" s="122" t="s">
        <v>839</v>
      </c>
      <c r="N113" s="122" t="s">
        <v>839</v>
      </c>
      <c r="O113" s="122" t="s">
        <v>839</v>
      </c>
      <c r="P113" s="122" t="s">
        <v>839</v>
      </c>
      <c r="Q113" s="122" t="s">
        <v>1095</v>
      </c>
      <c r="R113" s="122" t="s">
        <v>1095</v>
      </c>
      <c r="S113" s="122" t="s">
        <v>1095</v>
      </c>
      <c r="T113" s="122" t="s">
        <v>1095</v>
      </c>
      <c r="U113" s="122" t="s">
        <v>839</v>
      </c>
      <c r="V113" s="122" t="s">
        <v>839</v>
      </c>
      <c r="W113" s="122" t="s">
        <v>839</v>
      </c>
      <c r="X113" s="122" t="s">
        <v>526</v>
      </c>
      <c r="Y113" s="122" t="s">
        <v>526</v>
      </c>
      <c r="Z113" s="122" t="s">
        <v>526</v>
      </c>
      <c r="AA113" s="122" t="s">
        <v>1163</v>
      </c>
      <c r="AB113" s="122" t="s">
        <v>840</v>
      </c>
      <c r="AC113" s="122" t="s">
        <v>840</v>
      </c>
      <c r="AD113" s="174" t="s">
        <v>1224</v>
      </c>
      <c r="AE113" s="122" t="s">
        <v>829</v>
      </c>
      <c r="AF113" s="122" t="s">
        <v>1096</v>
      </c>
      <c r="AG113" s="122" t="s">
        <v>1163</v>
      </c>
      <c r="AH113" s="122" t="s">
        <v>839</v>
      </c>
      <c r="AI113" s="122" t="s">
        <v>839</v>
      </c>
      <c r="AJ113" s="123" t="s">
        <v>846</v>
      </c>
      <c r="AK113" s="123" t="s">
        <v>846</v>
      </c>
      <c r="AL113" s="122" t="s">
        <v>844</v>
      </c>
      <c r="AM113" s="122" t="s">
        <v>844</v>
      </c>
      <c r="AN113" s="122" t="s">
        <v>847</v>
      </c>
      <c r="AO113" s="122" t="s">
        <v>848</v>
      </c>
      <c r="AP113" s="122" t="s">
        <v>848</v>
      </c>
      <c r="AQ113" s="122" t="s">
        <v>1225</v>
      </c>
      <c r="AR113" s="122" t="s">
        <v>1225</v>
      </c>
      <c r="AS113" s="122" t="s">
        <v>829</v>
      </c>
      <c r="AT113" s="122" t="s">
        <v>829</v>
      </c>
      <c r="AU113" s="122" t="s">
        <v>829</v>
      </c>
      <c r="AV113" s="122" t="s">
        <v>829</v>
      </c>
      <c r="AW113" s="122" t="s">
        <v>829</v>
      </c>
      <c r="AX113" s="122" t="s">
        <v>829</v>
      </c>
      <c r="AY113" s="122" t="s">
        <v>829</v>
      </c>
      <c r="AZ113" s="122" t="s">
        <v>844</v>
      </c>
      <c r="BA113" s="122" t="s">
        <v>526</v>
      </c>
      <c r="BB113" s="122" t="s">
        <v>842</v>
      </c>
      <c r="BC113" s="122" t="s">
        <v>842</v>
      </c>
      <c r="BD113" s="122" t="s">
        <v>842</v>
      </c>
      <c r="BE113" s="123" t="s">
        <v>818</v>
      </c>
      <c r="BF113" s="122" t="s">
        <v>841</v>
      </c>
      <c r="BG113" s="122" t="s">
        <v>841</v>
      </c>
      <c r="BH113" s="122" t="s">
        <v>514</v>
      </c>
      <c r="BI113" s="122" t="s">
        <v>514</v>
      </c>
      <c r="BJ113" s="122" t="s">
        <v>1218</v>
      </c>
      <c r="BK113" s="122" t="s">
        <v>1226</v>
      </c>
      <c r="BL113" s="122" t="s">
        <v>838</v>
      </c>
      <c r="BM113" s="122" t="s">
        <v>526</v>
      </c>
      <c r="BN113" s="122" t="s">
        <v>523</v>
      </c>
      <c r="BO113" s="122" t="s">
        <v>526</v>
      </c>
      <c r="BP113" s="122" t="s">
        <v>526</v>
      </c>
      <c r="BQ113" s="122" t="s">
        <v>820</v>
      </c>
      <c r="BR113" s="122" t="s">
        <v>829</v>
      </c>
      <c r="BS113" s="122" t="s">
        <v>829</v>
      </c>
      <c r="BT113" s="122" t="s">
        <v>829</v>
      </c>
      <c r="BU113" s="122" t="s">
        <v>829</v>
      </c>
      <c r="BV113" s="122" t="s">
        <v>829</v>
      </c>
      <c r="BW113" s="122" t="s">
        <v>829</v>
      </c>
      <c r="BX113" s="122"/>
      <c r="BY113" s="122" t="s">
        <v>845</v>
      </c>
      <c r="BZ113" s="122" t="s">
        <v>526</v>
      </c>
      <c r="CA113" s="122" t="s">
        <v>1163</v>
      </c>
      <c r="CB113" s="122" t="s">
        <v>839</v>
      </c>
    </row>
    <row r="114" spans="1:80" x14ac:dyDescent="0.3">
      <c r="A114" s="100" t="str">
        <f>'Indicator Data'!A115</f>
        <v>Mauritius</v>
      </c>
      <c r="B114" s="86" t="str">
        <f>'Indicator Data'!B115</f>
        <v>MUS</v>
      </c>
      <c r="C114" s="122" t="s">
        <v>1217</v>
      </c>
      <c r="D114" s="122" t="s">
        <v>1217</v>
      </c>
      <c r="E114" s="122" t="s">
        <v>1218</v>
      </c>
      <c r="F114" s="122" t="s">
        <v>1218</v>
      </c>
      <c r="G114" s="122" t="s">
        <v>1218</v>
      </c>
      <c r="H114" s="122" t="s">
        <v>1218</v>
      </c>
      <c r="I114" s="122" t="s">
        <v>1218</v>
      </c>
      <c r="J114" s="122" t="s">
        <v>842</v>
      </c>
      <c r="K114" s="122" t="s">
        <v>842</v>
      </c>
      <c r="L114" s="122" t="s">
        <v>514</v>
      </c>
      <c r="M114" s="122" t="s">
        <v>839</v>
      </c>
      <c r="N114" s="122" t="s">
        <v>839</v>
      </c>
      <c r="O114" s="122" t="s">
        <v>839</v>
      </c>
      <c r="P114" s="122" t="s">
        <v>839</v>
      </c>
      <c r="Q114" s="122" t="s">
        <v>1095</v>
      </c>
      <c r="R114" s="122" t="s">
        <v>1095</v>
      </c>
      <c r="S114" s="122" t="s">
        <v>1095</v>
      </c>
      <c r="T114" s="122" t="s">
        <v>1095</v>
      </c>
      <c r="U114" s="122" t="s">
        <v>839</v>
      </c>
      <c r="V114" s="122" t="s">
        <v>839</v>
      </c>
      <c r="W114" s="122" t="s">
        <v>839</v>
      </c>
      <c r="X114" s="122" t="s">
        <v>526</v>
      </c>
      <c r="Y114" s="122" t="s">
        <v>526</v>
      </c>
      <c r="Z114" s="122" t="s">
        <v>526</v>
      </c>
      <c r="AA114" s="122" t="s">
        <v>1163</v>
      </c>
      <c r="AB114" s="122" t="s">
        <v>840</v>
      </c>
      <c r="AC114" s="122" t="s">
        <v>840</v>
      </c>
      <c r="AD114" s="174" t="s">
        <v>1224</v>
      </c>
      <c r="AE114" s="122" t="s">
        <v>829</v>
      </c>
      <c r="AF114" s="122" t="s">
        <v>1096</v>
      </c>
      <c r="AG114" s="122" t="s">
        <v>1163</v>
      </c>
      <c r="AH114" s="122" t="s">
        <v>839</v>
      </c>
      <c r="AI114" s="122" t="s">
        <v>839</v>
      </c>
      <c r="AJ114" s="123" t="s">
        <v>846</v>
      </c>
      <c r="AK114" s="123" t="s">
        <v>846</v>
      </c>
      <c r="AL114" s="122" t="s">
        <v>844</v>
      </c>
      <c r="AM114" s="122" t="s">
        <v>844</v>
      </c>
      <c r="AN114" s="122" t="s">
        <v>847</v>
      </c>
      <c r="AO114" s="122" t="s">
        <v>848</v>
      </c>
      <c r="AP114" s="122" t="s">
        <v>848</v>
      </c>
      <c r="AQ114" s="122" t="s">
        <v>1225</v>
      </c>
      <c r="AR114" s="122" t="s">
        <v>1225</v>
      </c>
      <c r="AS114" s="122" t="s">
        <v>829</v>
      </c>
      <c r="AT114" s="122" t="s">
        <v>829</v>
      </c>
      <c r="AU114" s="122" t="s">
        <v>829</v>
      </c>
      <c r="AV114" s="122" t="s">
        <v>829</v>
      </c>
      <c r="AW114" s="122" t="s">
        <v>829</v>
      </c>
      <c r="AX114" s="122" t="s">
        <v>829</v>
      </c>
      <c r="AY114" s="122" t="s">
        <v>829</v>
      </c>
      <c r="AZ114" s="122" t="s">
        <v>844</v>
      </c>
      <c r="BA114" s="122" t="s">
        <v>526</v>
      </c>
      <c r="BB114" s="122" t="s">
        <v>842</v>
      </c>
      <c r="BC114" s="122" t="s">
        <v>842</v>
      </c>
      <c r="BD114" s="122" t="s">
        <v>842</v>
      </c>
      <c r="BE114" s="123" t="s">
        <v>818</v>
      </c>
      <c r="BF114" s="122" t="s">
        <v>841</v>
      </c>
      <c r="BG114" s="122" t="s">
        <v>841</v>
      </c>
      <c r="BH114" s="122" t="s">
        <v>514</v>
      </c>
      <c r="BI114" s="122" t="s">
        <v>514</v>
      </c>
      <c r="BJ114" s="122" t="s">
        <v>1218</v>
      </c>
      <c r="BK114" s="122" t="s">
        <v>1226</v>
      </c>
      <c r="BL114" s="122" t="s">
        <v>838</v>
      </c>
      <c r="BM114" s="122" t="s">
        <v>526</v>
      </c>
      <c r="BN114" s="122" t="s">
        <v>523</v>
      </c>
      <c r="BO114" s="122" t="s">
        <v>526</v>
      </c>
      <c r="BP114" s="122" t="s">
        <v>526</v>
      </c>
      <c r="BQ114" s="122" t="s">
        <v>820</v>
      </c>
      <c r="BR114" s="122" t="s">
        <v>829</v>
      </c>
      <c r="BS114" s="122" t="s">
        <v>829</v>
      </c>
      <c r="BT114" s="122" t="s">
        <v>829</v>
      </c>
      <c r="BU114" s="122" t="s">
        <v>829</v>
      </c>
      <c r="BV114" s="122" t="s">
        <v>829</v>
      </c>
      <c r="BW114" s="122" t="s">
        <v>829</v>
      </c>
      <c r="BX114" s="122"/>
      <c r="BY114" s="122" t="s">
        <v>845</v>
      </c>
      <c r="BZ114" s="122" t="s">
        <v>526</v>
      </c>
      <c r="CA114" s="122" t="s">
        <v>1163</v>
      </c>
      <c r="CB114" s="122" t="s">
        <v>839</v>
      </c>
    </row>
    <row r="115" spans="1:80" x14ac:dyDescent="0.3">
      <c r="A115" s="100" t="str">
        <f>'Indicator Data'!A116</f>
        <v>Mexico</v>
      </c>
      <c r="B115" s="86" t="str">
        <f>'Indicator Data'!B116</f>
        <v>MEX</v>
      </c>
      <c r="C115" s="122" t="s">
        <v>1217</v>
      </c>
      <c r="D115" s="122" t="s">
        <v>1217</v>
      </c>
      <c r="E115" s="122" t="s">
        <v>1218</v>
      </c>
      <c r="F115" s="122" t="s">
        <v>1218</v>
      </c>
      <c r="G115" s="122" t="s">
        <v>1218</v>
      </c>
      <c r="H115" s="122" t="s">
        <v>1218</v>
      </c>
      <c r="I115" s="122" t="s">
        <v>1218</v>
      </c>
      <c r="J115" s="122" t="s">
        <v>842</v>
      </c>
      <c r="K115" s="122" t="s">
        <v>842</v>
      </c>
      <c r="L115" s="122" t="s">
        <v>514</v>
      </c>
      <c r="M115" s="122" t="s">
        <v>839</v>
      </c>
      <c r="N115" s="122" t="s">
        <v>839</v>
      </c>
      <c r="O115" s="122" t="s">
        <v>839</v>
      </c>
      <c r="P115" s="122" t="s">
        <v>839</v>
      </c>
      <c r="Q115" s="122" t="s">
        <v>1095</v>
      </c>
      <c r="R115" s="122" t="s">
        <v>1095</v>
      </c>
      <c r="S115" s="122" t="s">
        <v>1095</v>
      </c>
      <c r="T115" s="122" t="s">
        <v>1095</v>
      </c>
      <c r="U115" s="122" t="s">
        <v>839</v>
      </c>
      <c r="V115" s="122" t="s">
        <v>839</v>
      </c>
      <c r="W115" s="122" t="s">
        <v>839</v>
      </c>
      <c r="X115" s="122" t="s">
        <v>526</v>
      </c>
      <c r="Y115" s="122" t="s">
        <v>526</v>
      </c>
      <c r="Z115" s="122" t="s">
        <v>526</v>
      </c>
      <c r="AA115" s="122" t="s">
        <v>1163</v>
      </c>
      <c r="AB115" s="122" t="s">
        <v>840</v>
      </c>
      <c r="AC115" s="122" t="s">
        <v>840</v>
      </c>
      <c r="AD115" s="174" t="s">
        <v>1224</v>
      </c>
      <c r="AE115" s="122" t="s">
        <v>829</v>
      </c>
      <c r="AF115" s="122" t="s">
        <v>1096</v>
      </c>
      <c r="AG115" s="122" t="s">
        <v>1163</v>
      </c>
      <c r="AH115" s="122" t="s">
        <v>839</v>
      </c>
      <c r="AI115" s="122" t="s">
        <v>839</v>
      </c>
      <c r="AJ115" s="123" t="s">
        <v>846</v>
      </c>
      <c r="AK115" s="123" t="s">
        <v>846</v>
      </c>
      <c r="AL115" s="122" t="s">
        <v>844</v>
      </c>
      <c r="AM115" s="122" t="s">
        <v>844</v>
      </c>
      <c r="AN115" s="122" t="s">
        <v>847</v>
      </c>
      <c r="AO115" s="122" t="s">
        <v>848</v>
      </c>
      <c r="AP115" s="122" t="s">
        <v>848</v>
      </c>
      <c r="AQ115" s="122" t="s">
        <v>1225</v>
      </c>
      <c r="AR115" s="122" t="s">
        <v>1225</v>
      </c>
      <c r="AS115" s="122" t="s">
        <v>829</v>
      </c>
      <c r="AT115" s="122" t="s">
        <v>829</v>
      </c>
      <c r="AU115" s="122" t="s">
        <v>829</v>
      </c>
      <c r="AV115" s="122" t="s">
        <v>829</v>
      </c>
      <c r="AW115" s="122" t="s">
        <v>829</v>
      </c>
      <c r="AX115" s="122" t="s">
        <v>829</v>
      </c>
      <c r="AY115" s="122" t="s">
        <v>829</v>
      </c>
      <c r="AZ115" s="122" t="s">
        <v>844</v>
      </c>
      <c r="BA115" s="122" t="s">
        <v>526</v>
      </c>
      <c r="BB115" s="122" t="s">
        <v>842</v>
      </c>
      <c r="BC115" s="122" t="s">
        <v>842</v>
      </c>
      <c r="BD115" s="122" t="s">
        <v>842</v>
      </c>
      <c r="BE115" s="123" t="s">
        <v>821</v>
      </c>
      <c r="BF115" s="122" t="s">
        <v>841</v>
      </c>
      <c r="BG115" s="122" t="s">
        <v>841</v>
      </c>
      <c r="BH115" s="122" t="s">
        <v>514</v>
      </c>
      <c r="BI115" s="122" t="s">
        <v>514</v>
      </c>
      <c r="BJ115" s="122" t="s">
        <v>1218</v>
      </c>
      <c r="BK115" s="122" t="s">
        <v>1226</v>
      </c>
      <c r="BL115" s="122" t="s">
        <v>838</v>
      </c>
      <c r="BM115" s="122" t="s">
        <v>526</v>
      </c>
      <c r="BN115" s="122" t="s">
        <v>523</v>
      </c>
      <c r="BO115" s="122" t="s">
        <v>526</v>
      </c>
      <c r="BP115" s="122" t="s">
        <v>526</v>
      </c>
      <c r="BQ115" s="122" t="s">
        <v>820</v>
      </c>
      <c r="BR115" s="122" t="s">
        <v>829</v>
      </c>
      <c r="BS115" s="122" t="s">
        <v>829</v>
      </c>
      <c r="BT115" s="122" t="s">
        <v>829</v>
      </c>
      <c r="BU115" s="122" t="s">
        <v>829</v>
      </c>
      <c r="BV115" s="122" t="s">
        <v>829</v>
      </c>
      <c r="BW115" s="122" t="s">
        <v>829</v>
      </c>
      <c r="BX115" s="122"/>
      <c r="BY115" s="122" t="s">
        <v>845</v>
      </c>
      <c r="BZ115" s="122" t="s">
        <v>526</v>
      </c>
      <c r="CA115" s="122" t="s">
        <v>1163</v>
      </c>
      <c r="CB115" s="122" t="s">
        <v>839</v>
      </c>
    </row>
    <row r="116" spans="1:80" x14ac:dyDescent="0.3">
      <c r="A116" s="100" t="str">
        <f>'Indicator Data'!A117</f>
        <v>Micronesia</v>
      </c>
      <c r="B116" s="86" t="str">
        <f>'Indicator Data'!B117</f>
        <v>FSM</v>
      </c>
      <c r="C116" s="122" t="s">
        <v>1217</v>
      </c>
      <c r="D116" s="122" t="s">
        <v>1217</v>
      </c>
      <c r="E116" s="122" t="s">
        <v>1218</v>
      </c>
      <c r="F116" s="122" t="s">
        <v>1218</v>
      </c>
      <c r="G116" s="122" t="s">
        <v>1218</v>
      </c>
      <c r="H116" s="122" t="s">
        <v>1218</v>
      </c>
      <c r="I116" s="122" t="s">
        <v>1218</v>
      </c>
      <c r="J116" s="122" t="s">
        <v>842</v>
      </c>
      <c r="K116" s="122" t="s">
        <v>842</v>
      </c>
      <c r="L116" s="122" t="s">
        <v>514</v>
      </c>
      <c r="M116" s="122" t="s">
        <v>839</v>
      </c>
      <c r="N116" s="122" t="s">
        <v>839</v>
      </c>
      <c r="O116" s="122" t="s">
        <v>839</v>
      </c>
      <c r="P116" s="122" t="s">
        <v>839</v>
      </c>
      <c r="Q116" s="122" t="s">
        <v>1095</v>
      </c>
      <c r="R116" s="122" t="s">
        <v>1095</v>
      </c>
      <c r="S116" s="122" t="s">
        <v>1095</v>
      </c>
      <c r="T116" s="122" t="s">
        <v>1095</v>
      </c>
      <c r="U116" s="122" t="s">
        <v>839</v>
      </c>
      <c r="V116" s="122" t="s">
        <v>839</v>
      </c>
      <c r="W116" s="122" t="s">
        <v>839</v>
      </c>
      <c r="X116" s="122" t="s">
        <v>526</v>
      </c>
      <c r="Y116" s="122" t="s">
        <v>526</v>
      </c>
      <c r="Z116" s="122" t="s">
        <v>526</v>
      </c>
      <c r="AA116" s="122" t="s">
        <v>1163</v>
      </c>
      <c r="AB116" s="122" t="s">
        <v>840</v>
      </c>
      <c r="AC116" s="122" t="s">
        <v>840</v>
      </c>
      <c r="AD116" s="174" t="s">
        <v>1224</v>
      </c>
      <c r="AE116" s="122" t="s">
        <v>829</v>
      </c>
      <c r="AF116" s="122" t="s">
        <v>1096</v>
      </c>
      <c r="AG116" s="122" t="s">
        <v>1163</v>
      </c>
      <c r="AH116" s="122" t="s">
        <v>839</v>
      </c>
      <c r="AI116" s="122" t="s">
        <v>839</v>
      </c>
      <c r="AJ116" s="123" t="s">
        <v>846</v>
      </c>
      <c r="AK116" s="123" t="s">
        <v>846</v>
      </c>
      <c r="AL116" s="122" t="s">
        <v>844</v>
      </c>
      <c r="AM116" s="122" t="s">
        <v>844</v>
      </c>
      <c r="AN116" s="122" t="s">
        <v>847</v>
      </c>
      <c r="AO116" s="122" t="s">
        <v>848</v>
      </c>
      <c r="AP116" s="122" t="s">
        <v>848</v>
      </c>
      <c r="AQ116" s="122" t="s">
        <v>1225</v>
      </c>
      <c r="AR116" s="122" t="s">
        <v>1225</v>
      </c>
      <c r="AS116" s="122" t="s">
        <v>829</v>
      </c>
      <c r="AT116" s="122" t="s">
        <v>829</v>
      </c>
      <c r="AU116" s="122" t="s">
        <v>829</v>
      </c>
      <c r="AV116" s="122" t="s">
        <v>829</v>
      </c>
      <c r="AW116" s="122" t="s">
        <v>829</v>
      </c>
      <c r="AX116" s="122" t="s">
        <v>829</v>
      </c>
      <c r="AY116" s="122" t="s">
        <v>829</v>
      </c>
      <c r="AZ116" s="122" t="s">
        <v>844</v>
      </c>
      <c r="BA116" s="122" t="s">
        <v>526</v>
      </c>
      <c r="BB116" s="122" t="s">
        <v>842</v>
      </c>
      <c r="BC116" s="122" t="s">
        <v>842</v>
      </c>
      <c r="BD116" s="122" t="s">
        <v>842</v>
      </c>
      <c r="BE116" s="123" t="s">
        <v>818</v>
      </c>
      <c r="BF116" s="122" t="s">
        <v>841</v>
      </c>
      <c r="BG116" s="122" t="s">
        <v>841</v>
      </c>
      <c r="BH116" s="122" t="s">
        <v>514</v>
      </c>
      <c r="BI116" s="122" t="s">
        <v>514</v>
      </c>
      <c r="BJ116" s="122" t="s">
        <v>1218</v>
      </c>
      <c r="BK116" s="122" t="s">
        <v>1226</v>
      </c>
      <c r="BL116" s="122" t="s">
        <v>838</v>
      </c>
      <c r="BM116" s="122" t="s">
        <v>526</v>
      </c>
      <c r="BN116" s="122" t="s">
        <v>523</v>
      </c>
      <c r="BO116" s="122" t="s">
        <v>526</v>
      </c>
      <c r="BP116" s="122" t="s">
        <v>526</v>
      </c>
      <c r="BQ116" s="122" t="s">
        <v>820</v>
      </c>
      <c r="BR116" s="122" t="s">
        <v>829</v>
      </c>
      <c r="BS116" s="122" t="s">
        <v>829</v>
      </c>
      <c r="BT116" s="122" t="s">
        <v>829</v>
      </c>
      <c r="BU116" s="122" t="s">
        <v>829</v>
      </c>
      <c r="BV116" s="122" t="s">
        <v>829</v>
      </c>
      <c r="BW116" s="122" t="s">
        <v>829</v>
      </c>
      <c r="BX116" s="122"/>
      <c r="BY116" s="122" t="s">
        <v>845</v>
      </c>
      <c r="BZ116" s="122" t="s">
        <v>526</v>
      </c>
      <c r="CA116" s="122" t="s">
        <v>1163</v>
      </c>
      <c r="CB116" s="122" t="s">
        <v>839</v>
      </c>
    </row>
    <row r="117" spans="1:80" x14ac:dyDescent="0.3">
      <c r="A117" s="100" t="str">
        <f>'Indicator Data'!A118</f>
        <v>Moldova Republic of</v>
      </c>
      <c r="B117" s="86" t="str">
        <f>'Indicator Data'!B118</f>
        <v>MDA</v>
      </c>
      <c r="C117" s="122" t="s">
        <v>1217</v>
      </c>
      <c r="D117" s="122" t="s">
        <v>1217</v>
      </c>
      <c r="E117" s="122" t="s">
        <v>1218</v>
      </c>
      <c r="F117" s="122" t="s">
        <v>1218</v>
      </c>
      <c r="G117" s="122" t="s">
        <v>1218</v>
      </c>
      <c r="H117" s="122" t="s">
        <v>1218</v>
      </c>
      <c r="I117" s="122" t="s">
        <v>1218</v>
      </c>
      <c r="J117" s="122" t="s">
        <v>842</v>
      </c>
      <c r="K117" s="122" t="s">
        <v>842</v>
      </c>
      <c r="L117" s="122" t="s">
        <v>514</v>
      </c>
      <c r="M117" s="122" t="s">
        <v>839</v>
      </c>
      <c r="N117" s="122" t="s">
        <v>839</v>
      </c>
      <c r="O117" s="122" t="s">
        <v>839</v>
      </c>
      <c r="P117" s="122" t="s">
        <v>839</v>
      </c>
      <c r="Q117" s="122" t="s">
        <v>1095</v>
      </c>
      <c r="R117" s="122" t="s">
        <v>1095</v>
      </c>
      <c r="S117" s="122" t="s">
        <v>1095</v>
      </c>
      <c r="T117" s="122" t="s">
        <v>1095</v>
      </c>
      <c r="U117" s="122" t="s">
        <v>839</v>
      </c>
      <c r="V117" s="122" t="s">
        <v>839</v>
      </c>
      <c r="W117" s="122" t="s">
        <v>839</v>
      </c>
      <c r="X117" s="122" t="s">
        <v>526</v>
      </c>
      <c r="Y117" s="122" t="s">
        <v>526</v>
      </c>
      <c r="Z117" s="122" t="s">
        <v>526</v>
      </c>
      <c r="AA117" s="122" t="s">
        <v>1163</v>
      </c>
      <c r="AB117" s="122" t="s">
        <v>840</v>
      </c>
      <c r="AC117" s="122" t="s">
        <v>840</v>
      </c>
      <c r="AD117" s="174" t="s">
        <v>1224</v>
      </c>
      <c r="AE117" s="122" t="s">
        <v>829</v>
      </c>
      <c r="AF117" s="122" t="s">
        <v>1096</v>
      </c>
      <c r="AG117" s="122" t="s">
        <v>1163</v>
      </c>
      <c r="AH117" s="122" t="s">
        <v>839</v>
      </c>
      <c r="AI117" s="122" t="s">
        <v>839</v>
      </c>
      <c r="AJ117" s="123" t="s">
        <v>846</v>
      </c>
      <c r="AK117" s="123" t="s">
        <v>846</v>
      </c>
      <c r="AL117" s="122" t="s">
        <v>844</v>
      </c>
      <c r="AM117" s="122" t="s">
        <v>844</v>
      </c>
      <c r="AN117" s="122" t="s">
        <v>847</v>
      </c>
      <c r="AO117" s="122" t="s">
        <v>848</v>
      </c>
      <c r="AP117" s="122" t="s">
        <v>848</v>
      </c>
      <c r="AQ117" s="122" t="s">
        <v>1225</v>
      </c>
      <c r="AR117" s="122" t="s">
        <v>1225</v>
      </c>
      <c r="AS117" s="122" t="s">
        <v>829</v>
      </c>
      <c r="AT117" s="122" t="s">
        <v>829</v>
      </c>
      <c r="AU117" s="122" t="s">
        <v>829</v>
      </c>
      <c r="AV117" s="122" t="s">
        <v>829</v>
      </c>
      <c r="AW117" s="122" t="s">
        <v>829</v>
      </c>
      <c r="AX117" s="122" t="s">
        <v>829</v>
      </c>
      <c r="AY117" s="122" t="s">
        <v>829</v>
      </c>
      <c r="AZ117" s="122" t="s">
        <v>844</v>
      </c>
      <c r="BA117" s="122" t="s">
        <v>526</v>
      </c>
      <c r="BB117" s="122" t="s">
        <v>842</v>
      </c>
      <c r="BC117" s="122" t="s">
        <v>842</v>
      </c>
      <c r="BD117" s="122" t="s">
        <v>842</v>
      </c>
      <c r="BE117" s="123" t="s">
        <v>818</v>
      </c>
      <c r="BF117" s="122" t="s">
        <v>841</v>
      </c>
      <c r="BG117" s="122" t="s">
        <v>841</v>
      </c>
      <c r="BH117" s="122" t="s">
        <v>514</v>
      </c>
      <c r="BI117" s="122" t="s">
        <v>514</v>
      </c>
      <c r="BJ117" s="122" t="s">
        <v>1218</v>
      </c>
      <c r="BK117" s="122" t="s">
        <v>1226</v>
      </c>
      <c r="BL117" s="122" t="s">
        <v>838</v>
      </c>
      <c r="BM117" s="122" t="s">
        <v>526</v>
      </c>
      <c r="BN117" s="122" t="s">
        <v>523</v>
      </c>
      <c r="BO117" s="122" t="s">
        <v>526</v>
      </c>
      <c r="BP117" s="122" t="s">
        <v>526</v>
      </c>
      <c r="BQ117" s="122" t="s">
        <v>820</v>
      </c>
      <c r="BR117" s="122" t="s">
        <v>829</v>
      </c>
      <c r="BS117" s="122" t="s">
        <v>829</v>
      </c>
      <c r="BT117" s="122" t="s">
        <v>829</v>
      </c>
      <c r="BU117" s="122" t="s">
        <v>829</v>
      </c>
      <c r="BV117" s="122" t="s">
        <v>829</v>
      </c>
      <c r="BW117" s="122" t="s">
        <v>829</v>
      </c>
      <c r="BX117" s="122"/>
      <c r="BY117" s="122" t="s">
        <v>845</v>
      </c>
      <c r="BZ117" s="122" t="s">
        <v>526</v>
      </c>
      <c r="CA117" s="122" t="s">
        <v>1163</v>
      </c>
      <c r="CB117" s="122" t="s">
        <v>839</v>
      </c>
    </row>
    <row r="118" spans="1:80" x14ac:dyDescent="0.3">
      <c r="A118" s="100" t="str">
        <f>'Indicator Data'!A119</f>
        <v>Mongolia</v>
      </c>
      <c r="B118" s="86" t="str">
        <f>'Indicator Data'!B119</f>
        <v>MNG</v>
      </c>
      <c r="C118" s="122" t="s">
        <v>1217</v>
      </c>
      <c r="D118" s="122" t="s">
        <v>1217</v>
      </c>
      <c r="E118" s="122" t="s">
        <v>1218</v>
      </c>
      <c r="F118" s="122" t="s">
        <v>1218</v>
      </c>
      <c r="G118" s="122" t="s">
        <v>1218</v>
      </c>
      <c r="H118" s="122" t="s">
        <v>1218</v>
      </c>
      <c r="I118" s="122" t="s">
        <v>1218</v>
      </c>
      <c r="J118" s="122" t="s">
        <v>842</v>
      </c>
      <c r="K118" s="122" t="s">
        <v>842</v>
      </c>
      <c r="L118" s="122" t="s">
        <v>514</v>
      </c>
      <c r="M118" s="122" t="s">
        <v>839</v>
      </c>
      <c r="N118" s="122" t="s">
        <v>839</v>
      </c>
      <c r="O118" s="122" t="s">
        <v>839</v>
      </c>
      <c r="P118" s="122" t="s">
        <v>839</v>
      </c>
      <c r="Q118" s="122" t="s">
        <v>1095</v>
      </c>
      <c r="R118" s="122" t="s">
        <v>1095</v>
      </c>
      <c r="S118" s="122" t="s">
        <v>1095</v>
      </c>
      <c r="T118" s="122" t="s">
        <v>1095</v>
      </c>
      <c r="U118" s="122" t="s">
        <v>839</v>
      </c>
      <c r="V118" s="122" t="s">
        <v>839</v>
      </c>
      <c r="W118" s="122" t="s">
        <v>839</v>
      </c>
      <c r="X118" s="122" t="s">
        <v>526</v>
      </c>
      <c r="Y118" s="122" t="s">
        <v>526</v>
      </c>
      <c r="Z118" s="122" t="s">
        <v>526</v>
      </c>
      <c r="AA118" s="122" t="s">
        <v>1163</v>
      </c>
      <c r="AB118" s="122" t="s">
        <v>840</v>
      </c>
      <c r="AC118" s="122" t="s">
        <v>840</v>
      </c>
      <c r="AD118" s="174" t="s">
        <v>1224</v>
      </c>
      <c r="AE118" s="122" t="s">
        <v>829</v>
      </c>
      <c r="AF118" s="122" t="s">
        <v>1096</v>
      </c>
      <c r="AG118" s="122" t="s">
        <v>1163</v>
      </c>
      <c r="AH118" s="122" t="s">
        <v>839</v>
      </c>
      <c r="AI118" s="122" t="s">
        <v>839</v>
      </c>
      <c r="AJ118" s="123" t="s">
        <v>846</v>
      </c>
      <c r="AK118" s="123" t="s">
        <v>846</v>
      </c>
      <c r="AL118" s="122" t="s">
        <v>844</v>
      </c>
      <c r="AM118" s="122" t="s">
        <v>844</v>
      </c>
      <c r="AN118" s="122" t="s">
        <v>847</v>
      </c>
      <c r="AO118" s="122" t="s">
        <v>848</v>
      </c>
      <c r="AP118" s="122" t="s">
        <v>848</v>
      </c>
      <c r="AQ118" s="122" t="s">
        <v>1225</v>
      </c>
      <c r="AR118" s="122" t="s">
        <v>1225</v>
      </c>
      <c r="AS118" s="122" t="s">
        <v>829</v>
      </c>
      <c r="AT118" s="122" t="s">
        <v>829</v>
      </c>
      <c r="AU118" s="122" t="s">
        <v>829</v>
      </c>
      <c r="AV118" s="122" t="s">
        <v>829</v>
      </c>
      <c r="AW118" s="122" t="s">
        <v>829</v>
      </c>
      <c r="AX118" s="122" t="s">
        <v>829</v>
      </c>
      <c r="AY118" s="122" t="s">
        <v>829</v>
      </c>
      <c r="AZ118" s="122" t="s">
        <v>844</v>
      </c>
      <c r="BA118" s="122" t="s">
        <v>526</v>
      </c>
      <c r="BB118" s="122" t="s">
        <v>842</v>
      </c>
      <c r="BC118" s="122" t="s">
        <v>842</v>
      </c>
      <c r="BD118" s="122" t="s">
        <v>842</v>
      </c>
      <c r="BE118" s="123" t="s">
        <v>818</v>
      </c>
      <c r="BF118" s="122" t="s">
        <v>841</v>
      </c>
      <c r="BG118" s="122" t="s">
        <v>841</v>
      </c>
      <c r="BH118" s="122" t="s">
        <v>514</v>
      </c>
      <c r="BI118" s="122" t="s">
        <v>514</v>
      </c>
      <c r="BJ118" s="122" t="s">
        <v>1218</v>
      </c>
      <c r="BK118" s="122" t="s">
        <v>1226</v>
      </c>
      <c r="BL118" s="122" t="s">
        <v>838</v>
      </c>
      <c r="BM118" s="122" t="s">
        <v>526</v>
      </c>
      <c r="BN118" s="122" t="s">
        <v>523</v>
      </c>
      <c r="BO118" s="122" t="s">
        <v>526</v>
      </c>
      <c r="BP118" s="122" t="s">
        <v>526</v>
      </c>
      <c r="BQ118" s="122" t="s">
        <v>820</v>
      </c>
      <c r="BR118" s="122" t="s">
        <v>829</v>
      </c>
      <c r="BS118" s="122" t="s">
        <v>829</v>
      </c>
      <c r="BT118" s="122" t="s">
        <v>829</v>
      </c>
      <c r="BU118" s="122" t="s">
        <v>829</v>
      </c>
      <c r="BV118" s="122" t="s">
        <v>829</v>
      </c>
      <c r="BW118" s="122" t="s">
        <v>829</v>
      </c>
      <c r="BX118" s="122"/>
      <c r="BY118" s="122" t="s">
        <v>845</v>
      </c>
      <c r="BZ118" s="122" t="s">
        <v>526</v>
      </c>
      <c r="CA118" s="122" t="s">
        <v>1163</v>
      </c>
      <c r="CB118" s="122" t="s">
        <v>839</v>
      </c>
    </row>
    <row r="119" spans="1:80" x14ac:dyDescent="0.3">
      <c r="A119" s="100" t="str">
        <f>'Indicator Data'!A120</f>
        <v>Montenegro</v>
      </c>
      <c r="B119" s="86" t="str">
        <f>'Indicator Data'!B120</f>
        <v>MNE</v>
      </c>
      <c r="C119" s="122" t="s">
        <v>1217</v>
      </c>
      <c r="D119" s="122" t="s">
        <v>1217</v>
      </c>
      <c r="E119" s="122" t="s">
        <v>1218</v>
      </c>
      <c r="F119" s="122" t="s">
        <v>1218</v>
      </c>
      <c r="G119" s="122" t="s">
        <v>1218</v>
      </c>
      <c r="H119" s="122" t="s">
        <v>1218</v>
      </c>
      <c r="I119" s="122" t="s">
        <v>1218</v>
      </c>
      <c r="J119" s="122" t="s">
        <v>842</v>
      </c>
      <c r="K119" s="122" t="s">
        <v>842</v>
      </c>
      <c r="L119" s="122" t="s">
        <v>514</v>
      </c>
      <c r="M119" s="122" t="s">
        <v>839</v>
      </c>
      <c r="N119" s="122" t="s">
        <v>839</v>
      </c>
      <c r="O119" s="122" t="s">
        <v>839</v>
      </c>
      <c r="P119" s="122" t="s">
        <v>839</v>
      </c>
      <c r="Q119" s="122" t="s">
        <v>1095</v>
      </c>
      <c r="R119" s="122" t="s">
        <v>1095</v>
      </c>
      <c r="S119" s="122" t="s">
        <v>1095</v>
      </c>
      <c r="T119" s="122" t="s">
        <v>1095</v>
      </c>
      <c r="U119" s="122" t="s">
        <v>839</v>
      </c>
      <c r="V119" s="122" t="s">
        <v>839</v>
      </c>
      <c r="W119" s="122" t="s">
        <v>839</v>
      </c>
      <c r="X119" s="122" t="s">
        <v>526</v>
      </c>
      <c r="Y119" s="122" t="s">
        <v>526</v>
      </c>
      <c r="Z119" s="122" t="s">
        <v>526</v>
      </c>
      <c r="AA119" s="122" t="s">
        <v>1163</v>
      </c>
      <c r="AB119" s="122" t="s">
        <v>840</v>
      </c>
      <c r="AC119" s="122" t="s">
        <v>840</v>
      </c>
      <c r="AD119" s="174" t="s">
        <v>1224</v>
      </c>
      <c r="AE119" s="122" t="s">
        <v>829</v>
      </c>
      <c r="AF119" s="122" t="s">
        <v>1096</v>
      </c>
      <c r="AG119" s="122" t="s">
        <v>1163</v>
      </c>
      <c r="AH119" s="122" t="s">
        <v>839</v>
      </c>
      <c r="AI119" s="122" t="s">
        <v>839</v>
      </c>
      <c r="AJ119" s="123" t="s">
        <v>846</v>
      </c>
      <c r="AK119" s="123" t="s">
        <v>846</v>
      </c>
      <c r="AL119" s="122" t="s">
        <v>844</v>
      </c>
      <c r="AM119" s="122" t="s">
        <v>844</v>
      </c>
      <c r="AN119" s="122" t="s">
        <v>847</v>
      </c>
      <c r="AO119" s="122" t="s">
        <v>848</v>
      </c>
      <c r="AP119" s="122" t="s">
        <v>848</v>
      </c>
      <c r="AQ119" s="122" t="s">
        <v>1225</v>
      </c>
      <c r="AR119" s="122" t="s">
        <v>1225</v>
      </c>
      <c r="AS119" s="122" t="s">
        <v>829</v>
      </c>
      <c r="AT119" s="122" t="s">
        <v>829</v>
      </c>
      <c r="AU119" s="122" t="s">
        <v>829</v>
      </c>
      <c r="AV119" s="122" t="s">
        <v>829</v>
      </c>
      <c r="AW119" s="122" t="s">
        <v>829</v>
      </c>
      <c r="AX119" s="122" t="s">
        <v>829</v>
      </c>
      <c r="AY119" s="122" t="s">
        <v>829</v>
      </c>
      <c r="AZ119" s="122" t="s">
        <v>844</v>
      </c>
      <c r="BA119" s="122" t="s">
        <v>526</v>
      </c>
      <c r="BB119" s="122" t="s">
        <v>842</v>
      </c>
      <c r="BC119" s="122" t="s">
        <v>842</v>
      </c>
      <c r="BD119" s="122" t="s">
        <v>842</v>
      </c>
      <c r="BE119" s="123" t="s">
        <v>818</v>
      </c>
      <c r="BF119" s="122" t="s">
        <v>841</v>
      </c>
      <c r="BG119" s="122" t="s">
        <v>841</v>
      </c>
      <c r="BH119" s="122" t="s">
        <v>514</v>
      </c>
      <c r="BI119" s="122" t="s">
        <v>514</v>
      </c>
      <c r="BJ119" s="122" t="s">
        <v>1218</v>
      </c>
      <c r="BK119" s="122" t="s">
        <v>1226</v>
      </c>
      <c r="BL119" s="122" t="s">
        <v>838</v>
      </c>
      <c r="BM119" s="122" t="s">
        <v>526</v>
      </c>
      <c r="BN119" s="122" t="s">
        <v>523</v>
      </c>
      <c r="BO119" s="122" t="s">
        <v>526</v>
      </c>
      <c r="BP119" s="122" t="s">
        <v>526</v>
      </c>
      <c r="BQ119" s="122" t="s">
        <v>820</v>
      </c>
      <c r="BR119" s="122" t="s">
        <v>829</v>
      </c>
      <c r="BS119" s="122" t="s">
        <v>829</v>
      </c>
      <c r="BT119" s="122" t="s">
        <v>829</v>
      </c>
      <c r="BU119" s="122" t="s">
        <v>829</v>
      </c>
      <c r="BV119" s="122" t="s">
        <v>829</v>
      </c>
      <c r="BW119" s="122" t="s">
        <v>829</v>
      </c>
      <c r="BX119" s="122"/>
      <c r="BY119" s="122" t="s">
        <v>845</v>
      </c>
      <c r="BZ119" s="122" t="s">
        <v>526</v>
      </c>
      <c r="CA119" s="122" t="s">
        <v>1163</v>
      </c>
      <c r="CB119" s="122" t="s">
        <v>839</v>
      </c>
    </row>
    <row r="120" spans="1:80" x14ac:dyDescent="0.3">
      <c r="A120" s="100" t="str">
        <f>'Indicator Data'!A121</f>
        <v>Morocco</v>
      </c>
      <c r="B120" s="86" t="str">
        <f>'Indicator Data'!B121</f>
        <v>MAR</v>
      </c>
      <c r="C120" s="122" t="s">
        <v>1217</v>
      </c>
      <c r="D120" s="122" t="s">
        <v>1217</v>
      </c>
      <c r="E120" s="122" t="s">
        <v>1218</v>
      </c>
      <c r="F120" s="122" t="s">
        <v>1218</v>
      </c>
      <c r="G120" s="122" t="s">
        <v>1218</v>
      </c>
      <c r="H120" s="122" t="s">
        <v>1218</v>
      </c>
      <c r="I120" s="122" t="s">
        <v>1218</v>
      </c>
      <c r="J120" s="122" t="s">
        <v>842</v>
      </c>
      <c r="K120" s="122" t="s">
        <v>842</v>
      </c>
      <c r="L120" s="122" t="s">
        <v>514</v>
      </c>
      <c r="M120" s="122" t="s">
        <v>839</v>
      </c>
      <c r="N120" s="122" t="s">
        <v>839</v>
      </c>
      <c r="O120" s="122" t="s">
        <v>839</v>
      </c>
      <c r="P120" s="122" t="s">
        <v>839</v>
      </c>
      <c r="Q120" s="122" t="s">
        <v>1095</v>
      </c>
      <c r="R120" s="122" t="s">
        <v>1095</v>
      </c>
      <c r="S120" s="122" t="s">
        <v>1095</v>
      </c>
      <c r="T120" s="122" t="s">
        <v>1095</v>
      </c>
      <c r="U120" s="122" t="s">
        <v>839</v>
      </c>
      <c r="V120" s="122" t="s">
        <v>839</v>
      </c>
      <c r="W120" s="122" t="s">
        <v>839</v>
      </c>
      <c r="X120" s="122" t="s">
        <v>526</v>
      </c>
      <c r="Y120" s="122" t="s">
        <v>526</v>
      </c>
      <c r="Z120" s="122" t="s">
        <v>526</v>
      </c>
      <c r="AA120" s="122" t="s">
        <v>1163</v>
      </c>
      <c r="AB120" s="122" t="s">
        <v>840</v>
      </c>
      <c r="AC120" s="122" t="s">
        <v>840</v>
      </c>
      <c r="AD120" s="174" t="s">
        <v>1224</v>
      </c>
      <c r="AE120" s="122" t="s">
        <v>829</v>
      </c>
      <c r="AF120" s="122" t="s">
        <v>1096</v>
      </c>
      <c r="AG120" s="122" t="s">
        <v>1163</v>
      </c>
      <c r="AH120" s="122" t="s">
        <v>839</v>
      </c>
      <c r="AI120" s="122" t="s">
        <v>839</v>
      </c>
      <c r="AJ120" s="123" t="s">
        <v>846</v>
      </c>
      <c r="AK120" s="123" t="s">
        <v>846</v>
      </c>
      <c r="AL120" s="122" t="s">
        <v>844</v>
      </c>
      <c r="AM120" s="122" t="s">
        <v>844</v>
      </c>
      <c r="AN120" s="122" t="s">
        <v>847</v>
      </c>
      <c r="AO120" s="122" t="s">
        <v>848</v>
      </c>
      <c r="AP120" s="122" t="s">
        <v>848</v>
      </c>
      <c r="AQ120" s="122" t="s">
        <v>1225</v>
      </c>
      <c r="AR120" s="122" t="s">
        <v>1225</v>
      </c>
      <c r="AS120" s="122" t="s">
        <v>829</v>
      </c>
      <c r="AT120" s="122" t="s">
        <v>829</v>
      </c>
      <c r="AU120" s="122" t="s">
        <v>829</v>
      </c>
      <c r="AV120" s="122" t="s">
        <v>829</v>
      </c>
      <c r="AW120" s="122" t="s">
        <v>829</v>
      </c>
      <c r="AX120" s="122" t="s">
        <v>829</v>
      </c>
      <c r="AY120" s="122" t="s">
        <v>829</v>
      </c>
      <c r="AZ120" s="122" t="s">
        <v>844</v>
      </c>
      <c r="BA120" s="122" t="s">
        <v>526</v>
      </c>
      <c r="BB120" s="122" t="s">
        <v>842</v>
      </c>
      <c r="BC120" s="122" t="s">
        <v>842</v>
      </c>
      <c r="BD120" s="122" t="s">
        <v>842</v>
      </c>
      <c r="BE120" s="123" t="s">
        <v>818</v>
      </c>
      <c r="BF120" s="122" t="s">
        <v>841</v>
      </c>
      <c r="BG120" s="122" t="s">
        <v>841</v>
      </c>
      <c r="BH120" s="122" t="s">
        <v>514</v>
      </c>
      <c r="BI120" s="122" t="s">
        <v>514</v>
      </c>
      <c r="BJ120" s="122" t="s">
        <v>1218</v>
      </c>
      <c r="BK120" s="122" t="s">
        <v>1226</v>
      </c>
      <c r="BL120" s="122" t="s">
        <v>838</v>
      </c>
      <c r="BM120" s="122" t="s">
        <v>526</v>
      </c>
      <c r="BN120" s="122" t="s">
        <v>523</v>
      </c>
      <c r="BO120" s="122" t="s">
        <v>526</v>
      </c>
      <c r="BP120" s="122" t="s">
        <v>526</v>
      </c>
      <c r="BQ120" s="122" t="s">
        <v>820</v>
      </c>
      <c r="BR120" s="122" t="s">
        <v>829</v>
      </c>
      <c r="BS120" s="122" t="s">
        <v>829</v>
      </c>
      <c r="BT120" s="122" t="s">
        <v>829</v>
      </c>
      <c r="BU120" s="122" t="s">
        <v>829</v>
      </c>
      <c r="BV120" s="122" t="s">
        <v>829</v>
      </c>
      <c r="BW120" s="122" t="s">
        <v>829</v>
      </c>
      <c r="BX120" s="122"/>
      <c r="BY120" s="122" t="s">
        <v>845</v>
      </c>
      <c r="BZ120" s="122" t="s">
        <v>526</v>
      </c>
      <c r="CA120" s="122" t="s">
        <v>1163</v>
      </c>
      <c r="CB120" s="122" t="s">
        <v>839</v>
      </c>
    </row>
    <row r="121" spans="1:80" x14ac:dyDescent="0.3">
      <c r="A121" s="100" t="str">
        <f>'Indicator Data'!A122</f>
        <v>Mozambique</v>
      </c>
      <c r="B121" s="86" t="str">
        <f>'Indicator Data'!B122</f>
        <v>MOZ</v>
      </c>
      <c r="C121" s="122" t="s">
        <v>1217</v>
      </c>
      <c r="D121" s="122" t="s">
        <v>1217</v>
      </c>
      <c r="E121" s="122" t="s">
        <v>1218</v>
      </c>
      <c r="F121" s="122" t="s">
        <v>1218</v>
      </c>
      <c r="G121" s="122" t="s">
        <v>1218</v>
      </c>
      <c r="H121" s="122" t="s">
        <v>1218</v>
      </c>
      <c r="I121" s="122" t="s">
        <v>1218</v>
      </c>
      <c r="J121" s="122" t="s">
        <v>842</v>
      </c>
      <c r="K121" s="122" t="s">
        <v>842</v>
      </c>
      <c r="L121" s="122" t="s">
        <v>514</v>
      </c>
      <c r="M121" s="122" t="s">
        <v>839</v>
      </c>
      <c r="N121" s="122" t="s">
        <v>839</v>
      </c>
      <c r="O121" s="122" t="s">
        <v>839</v>
      </c>
      <c r="P121" s="122" t="s">
        <v>839</v>
      </c>
      <c r="Q121" s="122" t="s">
        <v>1095</v>
      </c>
      <c r="R121" s="122" t="s">
        <v>1095</v>
      </c>
      <c r="S121" s="122" t="s">
        <v>1095</v>
      </c>
      <c r="T121" s="122" t="s">
        <v>1095</v>
      </c>
      <c r="U121" s="122" t="s">
        <v>839</v>
      </c>
      <c r="V121" s="122" t="s">
        <v>839</v>
      </c>
      <c r="W121" s="122" t="s">
        <v>839</v>
      </c>
      <c r="X121" s="122" t="s">
        <v>526</v>
      </c>
      <c r="Y121" s="122" t="s">
        <v>526</v>
      </c>
      <c r="Z121" s="122" t="s">
        <v>526</v>
      </c>
      <c r="AA121" s="122" t="s">
        <v>1163</v>
      </c>
      <c r="AB121" s="122" t="s">
        <v>840</v>
      </c>
      <c r="AC121" s="122" t="s">
        <v>840</v>
      </c>
      <c r="AD121" s="174" t="s">
        <v>1224</v>
      </c>
      <c r="AE121" s="122" t="s">
        <v>829</v>
      </c>
      <c r="AF121" s="122" t="s">
        <v>1096</v>
      </c>
      <c r="AG121" s="122" t="s">
        <v>1163</v>
      </c>
      <c r="AH121" s="122" t="s">
        <v>839</v>
      </c>
      <c r="AI121" s="122" t="s">
        <v>839</v>
      </c>
      <c r="AJ121" s="123" t="s">
        <v>846</v>
      </c>
      <c r="AK121" s="123" t="s">
        <v>846</v>
      </c>
      <c r="AL121" s="122" t="s">
        <v>844</v>
      </c>
      <c r="AM121" s="122" t="s">
        <v>844</v>
      </c>
      <c r="AN121" s="122" t="s">
        <v>847</v>
      </c>
      <c r="AO121" s="122" t="s">
        <v>848</v>
      </c>
      <c r="AP121" s="122" t="s">
        <v>848</v>
      </c>
      <c r="AQ121" s="122" t="s">
        <v>1225</v>
      </c>
      <c r="AR121" s="122" t="s">
        <v>1225</v>
      </c>
      <c r="AS121" s="122" t="s">
        <v>829</v>
      </c>
      <c r="AT121" s="122" t="s">
        <v>829</v>
      </c>
      <c r="AU121" s="122" t="s">
        <v>829</v>
      </c>
      <c r="AV121" s="122" t="s">
        <v>829</v>
      </c>
      <c r="AW121" s="122" t="s">
        <v>829</v>
      </c>
      <c r="AX121" s="122" t="s">
        <v>829</v>
      </c>
      <c r="AY121" s="122" t="s">
        <v>829</v>
      </c>
      <c r="AZ121" s="122" t="s">
        <v>844</v>
      </c>
      <c r="BA121" s="122" t="s">
        <v>526</v>
      </c>
      <c r="BB121" s="122" t="s">
        <v>842</v>
      </c>
      <c r="BC121" s="122" t="s">
        <v>842</v>
      </c>
      <c r="BD121" s="122" t="s">
        <v>842</v>
      </c>
      <c r="BE121" s="123" t="s">
        <v>821</v>
      </c>
      <c r="BF121" s="122" t="s">
        <v>841</v>
      </c>
      <c r="BG121" s="122" t="s">
        <v>841</v>
      </c>
      <c r="BH121" s="122" t="s">
        <v>514</v>
      </c>
      <c r="BI121" s="122" t="s">
        <v>514</v>
      </c>
      <c r="BJ121" s="122" t="s">
        <v>1218</v>
      </c>
      <c r="BK121" s="122" t="s">
        <v>1226</v>
      </c>
      <c r="BL121" s="122" t="s">
        <v>838</v>
      </c>
      <c r="BM121" s="122" t="s">
        <v>526</v>
      </c>
      <c r="BN121" s="122" t="s">
        <v>523</v>
      </c>
      <c r="BO121" s="122" t="s">
        <v>526</v>
      </c>
      <c r="BP121" s="122" t="s">
        <v>526</v>
      </c>
      <c r="BQ121" s="122" t="s">
        <v>820</v>
      </c>
      <c r="BR121" s="122" t="s">
        <v>829</v>
      </c>
      <c r="BS121" s="122" t="s">
        <v>829</v>
      </c>
      <c r="BT121" s="122" t="s">
        <v>829</v>
      </c>
      <c r="BU121" s="122" t="s">
        <v>829</v>
      </c>
      <c r="BV121" s="122" t="s">
        <v>829</v>
      </c>
      <c r="BW121" s="122" t="s">
        <v>829</v>
      </c>
      <c r="BX121" s="122"/>
      <c r="BY121" s="122" t="s">
        <v>845</v>
      </c>
      <c r="BZ121" s="122" t="s">
        <v>526</v>
      </c>
      <c r="CA121" s="122" t="s">
        <v>1163</v>
      </c>
      <c r="CB121" s="122" t="s">
        <v>839</v>
      </c>
    </row>
    <row r="122" spans="1:80" x14ac:dyDescent="0.3">
      <c r="A122" s="100" t="str">
        <f>'Indicator Data'!A123</f>
        <v>Myanmar</v>
      </c>
      <c r="B122" s="86" t="str">
        <f>'Indicator Data'!B123</f>
        <v>MMR</v>
      </c>
      <c r="C122" s="122" t="s">
        <v>1217</v>
      </c>
      <c r="D122" s="122" t="s">
        <v>1217</v>
      </c>
      <c r="E122" s="122" t="s">
        <v>1218</v>
      </c>
      <c r="F122" s="122" t="s">
        <v>1218</v>
      </c>
      <c r="G122" s="122" t="s">
        <v>1218</v>
      </c>
      <c r="H122" s="122" t="s">
        <v>1218</v>
      </c>
      <c r="I122" s="122" t="s">
        <v>1218</v>
      </c>
      <c r="J122" s="122" t="s">
        <v>842</v>
      </c>
      <c r="K122" s="122" t="s">
        <v>842</v>
      </c>
      <c r="L122" s="122" t="s">
        <v>514</v>
      </c>
      <c r="M122" s="122" t="s">
        <v>839</v>
      </c>
      <c r="N122" s="122" t="s">
        <v>839</v>
      </c>
      <c r="O122" s="122" t="s">
        <v>839</v>
      </c>
      <c r="P122" s="122" t="s">
        <v>839</v>
      </c>
      <c r="Q122" s="122" t="s">
        <v>1095</v>
      </c>
      <c r="R122" s="122" t="s">
        <v>1095</v>
      </c>
      <c r="S122" s="122" t="s">
        <v>1095</v>
      </c>
      <c r="T122" s="122" t="s">
        <v>1095</v>
      </c>
      <c r="U122" s="122" t="s">
        <v>839</v>
      </c>
      <c r="V122" s="122" t="s">
        <v>839</v>
      </c>
      <c r="W122" s="122" t="s">
        <v>839</v>
      </c>
      <c r="X122" s="122" t="s">
        <v>526</v>
      </c>
      <c r="Y122" s="122" t="s">
        <v>526</v>
      </c>
      <c r="Z122" s="122" t="s">
        <v>526</v>
      </c>
      <c r="AA122" s="122" t="s">
        <v>1163</v>
      </c>
      <c r="AB122" s="122" t="s">
        <v>840</v>
      </c>
      <c r="AC122" s="122" t="s">
        <v>840</v>
      </c>
      <c r="AD122" s="174" t="s">
        <v>1224</v>
      </c>
      <c r="AE122" s="122" t="s">
        <v>829</v>
      </c>
      <c r="AF122" s="122" t="s">
        <v>1096</v>
      </c>
      <c r="AG122" s="122" t="s">
        <v>1163</v>
      </c>
      <c r="AH122" s="122" t="s">
        <v>839</v>
      </c>
      <c r="AI122" s="122" t="s">
        <v>839</v>
      </c>
      <c r="AJ122" s="123" t="s">
        <v>846</v>
      </c>
      <c r="AK122" s="123" t="s">
        <v>846</v>
      </c>
      <c r="AL122" s="122" t="s">
        <v>844</v>
      </c>
      <c r="AM122" s="122" t="s">
        <v>844</v>
      </c>
      <c r="AN122" s="122" t="s">
        <v>847</v>
      </c>
      <c r="AO122" s="122" t="s">
        <v>848</v>
      </c>
      <c r="AP122" s="122" t="s">
        <v>848</v>
      </c>
      <c r="AQ122" s="122" t="s">
        <v>1225</v>
      </c>
      <c r="AR122" s="122" t="s">
        <v>1225</v>
      </c>
      <c r="AS122" s="122" t="s">
        <v>829</v>
      </c>
      <c r="AT122" s="122" t="s">
        <v>829</v>
      </c>
      <c r="AU122" s="122" t="s">
        <v>829</v>
      </c>
      <c r="AV122" s="122" t="s">
        <v>829</v>
      </c>
      <c r="AW122" s="122" t="s">
        <v>829</v>
      </c>
      <c r="AX122" s="122" t="s">
        <v>829</v>
      </c>
      <c r="AY122" s="122" t="s">
        <v>829</v>
      </c>
      <c r="AZ122" s="122" t="s">
        <v>844</v>
      </c>
      <c r="BA122" s="122" t="s">
        <v>526</v>
      </c>
      <c r="BB122" s="122" t="s">
        <v>842</v>
      </c>
      <c r="BC122" s="122" t="s">
        <v>842</v>
      </c>
      <c r="BD122" s="122" t="s">
        <v>842</v>
      </c>
      <c r="BE122" s="123" t="s">
        <v>821</v>
      </c>
      <c r="BF122" s="122" t="s">
        <v>841</v>
      </c>
      <c r="BG122" s="122" t="s">
        <v>841</v>
      </c>
      <c r="BH122" s="122" t="s">
        <v>514</v>
      </c>
      <c r="BI122" s="122" t="s">
        <v>514</v>
      </c>
      <c r="BJ122" s="122" t="s">
        <v>1218</v>
      </c>
      <c r="BK122" s="122" t="s">
        <v>1226</v>
      </c>
      <c r="BL122" s="122" t="s">
        <v>838</v>
      </c>
      <c r="BM122" s="122" t="s">
        <v>526</v>
      </c>
      <c r="BN122" s="122" t="s">
        <v>523</v>
      </c>
      <c r="BO122" s="122" t="s">
        <v>526</v>
      </c>
      <c r="BP122" s="122" t="s">
        <v>526</v>
      </c>
      <c r="BQ122" s="122" t="s">
        <v>820</v>
      </c>
      <c r="BR122" s="122" t="s">
        <v>829</v>
      </c>
      <c r="BS122" s="122" t="s">
        <v>829</v>
      </c>
      <c r="BT122" s="122" t="s">
        <v>829</v>
      </c>
      <c r="BU122" s="122" t="s">
        <v>829</v>
      </c>
      <c r="BV122" s="122" t="s">
        <v>829</v>
      </c>
      <c r="BW122" s="122" t="s">
        <v>829</v>
      </c>
      <c r="BX122" s="122"/>
      <c r="BY122" s="122" t="s">
        <v>845</v>
      </c>
      <c r="BZ122" s="122" t="s">
        <v>526</v>
      </c>
      <c r="CA122" s="122" t="s">
        <v>1163</v>
      </c>
      <c r="CB122" s="122" t="s">
        <v>839</v>
      </c>
    </row>
    <row r="123" spans="1:80" x14ac:dyDescent="0.3">
      <c r="A123" s="100" t="str">
        <f>'Indicator Data'!A124</f>
        <v>Namibia</v>
      </c>
      <c r="B123" s="86" t="str">
        <f>'Indicator Data'!B124</f>
        <v>NAM</v>
      </c>
      <c r="C123" s="122" t="s">
        <v>1217</v>
      </c>
      <c r="D123" s="122" t="s">
        <v>1217</v>
      </c>
      <c r="E123" s="122" t="s">
        <v>1218</v>
      </c>
      <c r="F123" s="122" t="s">
        <v>1218</v>
      </c>
      <c r="G123" s="122" t="s">
        <v>1218</v>
      </c>
      <c r="H123" s="122" t="s">
        <v>1218</v>
      </c>
      <c r="I123" s="122" t="s">
        <v>1218</v>
      </c>
      <c r="J123" s="122" t="s">
        <v>842</v>
      </c>
      <c r="K123" s="122" t="s">
        <v>842</v>
      </c>
      <c r="L123" s="122" t="s">
        <v>514</v>
      </c>
      <c r="M123" s="122" t="s">
        <v>839</v>
      </c>
      <c r="N123" s="122" t="s">
        <v>839</v>
      </c>
      <c r="O123" s="122" t="s">
        <v>839</v>
      </c>
      <c r="P123" s="122" t="s">
        <v>839</v>
      </c>
      <c r="Q123" s="122" t="s">
        <v>1095</v>
      </c>
      <c r="R123" s="122" t="s">
        <v>1095</v>
      </c>
      <c r="S123" s="122" t="s">
        <v>1095</v>
      </c>
      <c r="T123" s="122" t="s">
        <v>1095</v>
      </c>
      <c r="U123" s="122" t="s">
        <v>839</v>
      </c>
      <c r="V123" s="122" t="s">
        <v>839</v>
      </c>
      <c r="W123" s="122" t="s">
        <v>839</v>
      </c>
      <c r="X123" s="122" t="s">
        <v>526</v>
      </c>
      <c r="Y123" s="122" t="s">
        <v>526</v>
      </c>
      <c r="Z123" s="122" t="s">
        <v>526</v>
      </c>
      <c r="AA123" s="122" t="s">
        <v>1163</v>
      </c>
      <c r="AB123" s="122" t="s">
        <v>840</v>
      </c>
      <c r="AC123" s="122" t="s">
        <v>840</v>
      </c>
      <c r="AD123" s="174" t="s">
        <v>1224</v>
      </c>
      <c r="AE123" s="122" t="s">
        <v>829</v>
      </c>
      <c r="AF123" s="122" t="s">
        <v>1096</v>
      </c>
      <c r="AG123" s="122" t="s">
        <v>1163</v>
      </c>
      <c r="AH123" s="122" t="s">
        <v>839</v>
      </c>
      <c r="AI123" s="122" t="s">
        <v>839</v>
      </c>
      <c r="AJ123" s="123" t="s">
        <v>846</v>
      </c>
      <c r="AK123" s="123" t="s">
        <v>846</v>
      </c>
      <c r="AL123" s="122" t="s">
        <v>844</v>
      </c>
      <c r="AM123" s="122" t="s">
        <v>844</v>
      </c>
      <c r="AN123" s="122" t="s">
        <v>847</v>
      </c>
      <c r="AO123" s="122" t="s">
        <v>848</v>
      </c>
      <c r="AP123" s="122" t="s">
        <v>848</v>
      </c>
      <c r="AQ123" s="122" t="s">
        <v>1225</v>
      </c>
      <c r="AR123" s="122" t="s">
        <v>1225</v>
      </c>
      <c r="AS123" s="122" t="s">
        <v>829</v>
      </c>
      <c r="AT123" s="122" t="s">
        <v>829</v>
      </c>
      <c r="AU123" s="122" t="s">
        <v>829</v>
      </c>
      <c r="AV123" s="122" t="s">
        <v>829</v>
      </c>
      <c r="AW123" s="122" t="s">
        <v>829</v>
      </c>
      <c r="AX123" s="122" t="s">
        <v>829</v>
      </c>
      <c r="AY123" s="122" t="s">
        <v>829</v>
      </c>
      <c r="AZ123" s="122" t="s">
        <v>844</v>
      </c>
      <c r="BA123" s="122" t="s">
        <v>526</v>
      </c>
      <c r="BB123" s="122" t="s">
        <v>842</v>
      </c>
      <c r="BC123" s="122" t="s">
        <v>842</v>
      </c>
      <c r="BD123" s="122" t="s">
        <v>842</v>
      </c>
      <c r="BE123" s="123" t="s">
        <v>818</v>
      </c>
      <c r="BF123" s="122" t="s">
        <v>841</v>
      </c>
      <c r="BG123" s="122" t="s">
        <v>841</v>
      </c>
      <c r="BH123" s="122" t="s">
        <v>514</v>
      </c>
      <c r="BI123" s="122" t="s">
        <v>514</v>
      </c>
      <c r="BJ123" s="122" t="s">
        <v>1218</v>
      </c>
      <c r="BK123" s="122" t="s">
        <v>1226</v>
      </c>
      <c r="BL123" s="122" t="s">
        <v>838</v>
      </c>
      <c r="BM123" s="122" t="s">
        <v>526</v>
      </c>
      <c r="BN123" s="122" t="s">
        <v>523</v>
      </c>
      <c r="BO123" s="122" t="s">
        <v>526</v>
      </c>
      <c r="BP123" s="122" t="s">
        <v>526</v>
      </c>
      <c r="BQ123" s="122" t="s">
        <v>820</v>
      </c>
      <c r="BR123" s="122" t="s">
        <v>829</v>
      </c>
      <c r="BS123" s="122" t="s">
        <v>829</v>
      </c>
      <c r="BT123" s="122" t="s">
        <v>829</v>
      </c>
      <c r="BU123" s="122" t="s">
        <v>829</v>
      </c>
      <c r="BV123" s="122" t="s">
        <v>829</v>
      </c>
      <c r="BW123" s="122" t="s">
        <v>829</v>
      </c>
      <c r="BX123" s="122"/>
      <c r="BY123" s="122" t="s">
        <v>845</v>
      </c>
      <c r="BZ123" s="122" t="s">
        <v>526</v>
      </c>
      <c r="CA123" s="122" t="s">
        <v>1163</v>
      </c>
      <c r="CB123" s="122" t="s">
        <v>839</v>
      </c>
    </row>
    <row r="124" spans="1:80" x14ac:dyDescent="0.3">
      <c r="A124" s="100" t="str">
        <f>'Indicator Data'!A125</f>
        <v>Nauru</v>
      </c>
      <c r="B124" s="86" t="str">
        <f>'Indicator Data'!B125</f>
        <v>NRU</v>
      </c>
      <c r="C124" s="122" t="s">
        <v>1217</v>
      </c>
      <c r="D124" s="122" t="s">
        <v>1217</v>
      </c>
      <c r="E124" s="122" t="s">
        <v>1218</v>
      </c>
      <c r="F124" s="122" t="s">
        <v>1218</v>
      </c>
      <c r="G124" s="122" t="s">
        <v>1218</v>
      </c>
      <c r="H124" s="122" t="s">
        <v>1218</v>
      </c>
      <c r="I124" s="122" t="s">
        <v>1218</v>
      </c>
      <c r="J124" s="122" t="s">
        <v>842</v>
      </c>
      <c r="K124" s="122" t="s">
        <v>842</v>
      </c>
      <c r="L124" s="122" t="s">
        <v>514</v>
      </c>
      <c r="M124" s="122" t="s">
        <v>839</v>
      </c>
      <c r="N124" s="122" t="s">
        <v>839</v>
      </c>
      <c r="O124" s="122" t="s">
        <v>839</v>
      </c>
      <c r="P124" s="122" t="s">
        <v>839</v>
      </c>
      <c r="Q124" s="122" t="s">
        <v>1095</v>
      </c>
      <c r="R124" s="122" t="s">
        <v>1095</v>
      </c>
      <c r="S124" s="122" t="s">
        <v>1095</v>
      </c>
      <c r="T124" s="122" t="s">
        <v>1095</v>
      </c>
      <c r="U124" s="122" t="s">
        <v>839</v>
      </c>
      <c r="V124" s="122" t="s">
        <v>839</v>
      </c>
      <c r="W124" s="122" t="s">
        <v>839</v>
      </c>
      <c r="X124" s="122" t="s">
        <v>526</v>
      </c>
      <c r="Y124" s="122" t="s">
        <v>526</v>
      </c>
      <c r="Z124" s="122" t="s">
        <v>526</v>
      </c>
      <c r="AA124" s="122" t="s">
        <v>1163</v>
      </c>
      <c r="AB124" s="122" t="s">
        <v>840</v>
      </c>
      <c r="AC124" s="122" t="s">
        <v>840</v>
      </c>
      <c r="AD124" s="174" t="s">
        <v>1224</v>
      </c>
      <c r="AE124" s="122" t="s">
        <v>829</v>
      </c>
      <c r="AF124" s="122" t="s">
        <v>1096</v>
      </c>
      <c r="AG124" s="122" t="s">
        <v>1163</v>
      </c>
      <c r="AH124" s="122" t="s">
        <v>839</v>
      </c>
      <c r="AI124" s="122" t="s">
        <v>839</v>
      </c>
      <c r="AJ124" s="123" t="s">
        <v>846</v>
      </c>
      <c r="AK124" s="123" t="s">
        <v>846</v>
      </c>
      <c r="AL124" s="122" t="s">
        <v>844</v>
      </c>
      <c r="AM124" s="122" t="s">
        <v>844</v>
      </c>
      <c r="AN124" s="122" t="s">
        <v>847</v>
      </c>
      <c r="AO124" s="122" t="s">
        <v>848</v>
      </c>
      <c r="AP124" s="122" t="s">
        <v>848</v>
      </c>
      <c r="AQ124" s="122" t="s">
        <v>1225</v>
      </c>
      <c r="AR124" s="122" t="s">
        <v>1225</v>
      </c>
      <c r="AS124" s="122" t="s">
        <v>829</v>
      </c>
      <c r="AT124" s="122" t="s">
        <v>829</v>
      </c>
      <c r="AU124" s="122" t="s">
        <v>829</v>
      </c>
      <c r="AV124" s="122" t="s">
        <v>829</v>
      </c>
      <c r="AW124" s="122" t="s">
        <v>829</v>
      </c>
      <c r="AX124" s="122" t="s">
        <v>829</v>
      </c>
      <c r="AY124" s="122" t="s">
        <v>829</v>
      </c>
      <c r="AZ124" s="122" t="s">
        <v>844</v>
      </c>
      <c r="BA124" s="122" t="s">
        <v>526</v>
      </c>
      <c r="BB124" s="122" t="s">
        <v>842</v>
      </c>
      <c r="BC124" s="122" t="s">
        <v>842</v>
      </c>
      <c r="BD124" s="122" t="s">
        <v>842</v>
      </c>
      <c r="BE124" s="123" t="s">
        <v>818</v>
      </c>
      <c r="BF124" s="122" t="s">
        <v>841</v>
      </c>
      <c r="BG124" s="122" t="s">
        <v>841</v>
      </c>
      <c r="BH124" s="122" t="s">
        <v>514</v>
      </c>
      <c r="BI124" s="122" t="s">
        <v>514</v>
      </c>
      <c r="BJ124" s="122" t="s">
        <v>1218</v>
      </c>
      <c r="BK124" s="122" t="s">
        <v>1226</v>
      </c>
      <c r="BL124" s="122" t="s">
        <v>838</v>
      </c>
      <c r="BM124" s="122" t="s">
        <v>526</v>
      </c>
      <c r="BN124" s="122" t="s">
        <v>523</v>
      </c>
      <c r="BO124" s="122" t="s">
        <v>526</v>
      </c>
      <c r="BP124" s="122" t="s">
        <v>526</v>
      </c>
      <c r="BQ124" s="122" t="s">
        <v>820</v>
      </c>
      <c r="BR124" s="122" t="s">
        <v>829</v>
      </c>
      <c r="BS124" s="122" t="s">
        <v>829</v>
      </c>
      <c r="BT124" s="122" t="s">
        <v>829</v>
      </c>
      <c r="BU124" s="122" t="s">
        <v>829</v>
      </c>
      <c r="BV124" s="122" t="s">
        <v>829</v>
      </c>
      <c r="BW124" s="122" t="s">
        <v>829</v>
      </c>
      <c r="BX124" s="122"/>
      <c r="BY124" s="122" t="s">
        <v>845</v>
      </c>
      <c r="BZ124" s="122" t="s">
        <v>526</v>
      </c>
      <c r="CA124" s="122" t="s">
        <v>1163</v>
      </c>
      <c r="CB124" s="122" t="s">
        <v>839</v>
      </c>
    </row>
    <row r="125" spans="1:80" x14ac:dyDescent="0.3">
      <c r="A125" s="100" t="str">
        <f>'Indicator Data'!A126</f>
        <v>Nepal</v>
      </c>
      <c r="B125" s="86" t="str">
        <f>'Indicator Data'!B126</f>
        <v>NPL</v>
      </c>
      <c r="C125" s="122" t="s">
        <v>1217</v>
      </c>
      <c r="D125" s="122" t="s">
        <v>1217</v>
      </c>
      <c r="E125" s="122" t="s">
        <v>1218</v>
      </c>
      <c r="F125" s="122" t="s">
        <v>1218</v>
      </c>
      <c r="G125" s="122" t="s">
        <v>1218</v>
      </c>
      <c r="H125" s="122" t="s">
        <v>1218</v>
      </c>
      <c r="I125" s="122" t="s">
        <v>1218</v>
      </c>
      <c r="J125" s="122" t="s">
        <v>842</v>
      </c>
      <c r="K125" s="122" t="s">
        <v>842</v>
      </c>
      <c r="L125" s="122" t="s">
        <v>514</v>
      </c>
      <c r="M125" s="122" t="s">
        <v>839</v>
      </c>
      <c r="N125" s="122" t="s">
        <v>839</v>
      </c>
      <c r="O125" s="122" t="s">
        <v>839</v>
      </c>
      <c r="P125" s="122" t="s">
        <v>839</v>
      </c>
      <c r="Q125" s="122" t="s">
        <v>1095</v>
      </c>
      <c r="R125" s="122" t="s">
        <v>1095</v>
      </c>
      <c r="S125" s="122" t="s">
        <v>1095</v>
      </c>
      <c r="T125" s="122" t="s">
        <v>1095</v>
      </c>
      <c r="U125" s="122" t="s">
        <v>839</v>
      </c>
      <c r="V125" s="122" t="s">
        <v>839</v>
      </c>
      <c r="W125" s="122" t="s">
        <v>839</v>
      </c>
      <c r="X125" s="122" t="s">
        <v>526</v>
      </c>
      <c r="Y125" s="122" t="s">
        <v>526</v>
      </c>
      <c r="Z125" s="122" t="s">
        <v>526</v>
      </c>
      <c r="AA125" s="122" t="s">
        <v>1163</v>
      </c>
      <c r="AB125" s="122" t="s">
        <v>840</v>
      </c>
      <c r="AC125" s="122" t="s">
        <v>840</v>
      </c>
      <c r="AD125" s="174" t="s">
        <v>1224</v>
      </c>
      <c r="AE125" s="122" t="s">
        <v>829</v>
      </c>
      <c r="AF125" s="122" t="s">
        <v>1096</v>
      </c>
      <c r="AG125" s="122" t="s">
        <v>1163</v>
      </c>
      <c r="AH125" s="122" t="s">
        <v>839</v>
      </c>
      <c r="AI125" s="122" t="s">
        <v>839</v>
      </c>
      <c r="AJ125" s="123" t="s">
        <v>846</v>
      </c>
      <c r="AK125" s="123" t="s">
        <v>846</v>
      </c>
      <c r="AL125" s="122" t="s">
        <v>844</v>
      </c>
      <c r="AM125" s="122" t="s">
        <v>844</v>
      </c>
      <c r="AN125" s="122" t="s">
        <v>847</v>
      </c>
      <c r="AO125" s="122" t="s">
        <v>848</v>
      </c>
      <c r="AP125" s="122" t="s">
        <v>848</v>
      </c>
      <c r="AQ125" s="122" t="s">
        <v>1225</v>
      </c>
      <c r="AR125" s="122" t="s">
        <v>1225</v>
      </c>
      <c r="AS125" s="122" t="s">
        <v>829</v>
      </c>
      <c r="AT125" s="122" t="s">
        <v>829</v>
      </c>
      <c r="AU125" s="122" t="s">
        <v>829</v>
      </c>
      <c r="AV125" s="122" t="s">
        <v>829</v>
      </c>
      <c r="AW125" s="122" t="s">
        <v>829</v>
      </c>
      <c r="AX125" s="122" t="s">
        <v>829</v>
      </c>
      <c r="AY125" s="122" t="s">
        <v>829</v>
      </c>
      <c r="AZ125" s="122" t="s">
        <v>844</v>
      </c>
      <c r="BA125" s="122" t="s">
        <v>526</v>
      </c>
      <c r="BB125" s="122" t="s">
        <v>842</v>
      </c>
      <c r="BC125" s="122" t="s">
        <v>842</v>
      </c>
      <c r="BD125" s="122" t="s">
        <v>842</v>
      </c>
      <c r="BE125" s="123"/>
      <c r="BF125" s="122" t="s">
        <v>841</v>
      </c>
      <c r="BG125" s="122" t="s">
        <v>841</v>
      </c>
      <c r="BH125" s="122" t="s">
        <v>514</v>
      </c>
      <c r="BI125" s="122" t="s">
        <v>514</v>
      </c>
      <c r="BJ125" s="122" t="s">
        <v>1218</v>
      </c>
      <c r="BK125" s="122" t="s">
        <v>1226</v>
      </c>
      <c r="BL125" s="122" t="s">
        <v>838</v>
      </c>
      <c r="BM125" s="122" t="s">
        <v>526</v>
      </c>
      <c r="BN125" s="122" t="s">
        <v>523</v>
      </c>
      <c r="BO125" s="122" t="s">
        <v>526</v>
      </c>
      <c r="BP125" s="122" t="s">
        <v>526</v>
      </c>
      <c r="BQ125" s="122" t="s">
        <v>820</v>
      </c>
      <c r="BR125" s="122" t="s">
        <v>829</v>
      </c>
      <c r="BS125" s="122" t="s">
        <v>829</v>
      </c>
      <c r="BT125" s="122" t="s">
        <v>829</v>
      </c>
      <c r="BU125" s="122" t="s">
        <v>829</v>
      </c>
      <c r="BV125" s="122" t="s">
        <v>829</v>
      </c>
      <c r="BW125" s="122" t="s">
        <v>829</v>
      </c>
      <c r="BX125" s="122"/>
      <c r="BY125" s="122" t="s">
        <v>845</v>
      </c>
      <c r="BZ125" s="122" t="s">
        <v>526</v>
      </c>
      <c r="CA125" s="122" t="s">
        <v>1163</v>
      </c>
      <c r="CB125" s="122" t="s">
        <v>839</v>
      </c>
    </row>
    <row r="126" spans="1:80" x14ac:dyDescent="0.3">
      <c r="A126" s="100" t="str">
        <f>'Indicator Data'!A127</f>
        <v>Netherlands</v>
      </c>
      <c r="B126" s="86" t="str">
        <f>'Indicator Data'!B127</f>
        <v>NLD</v>
      </c>
      <c r="C126" s="122" t="s">
        <v>1217</v>
      </c>
      <c r="D126" s="122" t="s">
        <v>1217</v>
      </c>
      <c r="E126" s="122" t="s">
        <v>1218</v>
      </c>
      <c r="F126" s="122" t="s">
        <v>1218</v>
      </c>
      <c r="G126" s="122" t="s">
        <v>1218</v>
      </c>
      <c r="H126" s="122" t="s">
        <v>1218</v>
      </c>
      <c r="I126" s="122" t="s">
        <v>1218</v>
      </c>
      <c r="J126" s="122" t="s">
        <v>842</v>
      </c>
      <c r="K126" s="122" t="s">
        <v>842</v>
      </c>
      <c r="L126" s="122" t="s">
        <v>514</v>
      </c>
      <c r="M126" s="122" t="s">
        <v>839</v>
      </c>
      <c r="N126" s="122" t="s">
        <v>839</v>
      </c>
      <c r="O126" s="122" t="s">
        <v>839</v>
      </c>
      <c r="P126" s="122" t="s">
        <v>839</v>
      </c>
      <c r="Q126" s="122" t="s">
        <v>1095</v>
      </c>
      <c r="R126" s="122" t="s">
        <v>1095</v>
      </c>
      <c r="S126" s="122" t="s">
        <v>1095</v>
      </c>
      <c r="T126" s="122" t="s">
        <v>1095</v>
      </c>
      <c r="U126" s="122" t="s">
        <v>839</v>
      </c>
      <c r="V126" s="122" t="s">
        <v>839</v>
      </c>
      <c r="W126" s="122" t="s">
        <v>839</v>
      </c>
      <c r="X126" s="122" t="s">
        <v>526</v>
      </c>
      <c r="Y126" s="122" t="s">
        <v>526</v>
      </c>
      <c r="Z126" s="122" t="s">
        <v>526</v>
      </c>
      <c r="AA126" s="122" t="s">
        <v>1163</v>
      </c>
      <c r="AB126" s="122" t="s">
        <v>840</v>
      </c>
      <c r="AC126" s="122" t="s">
        <v>840</v>
      </c>
      <c r="AD126" s="174" t="s">
        <v>1224</v>
      </c>
      <c r="AE126" s="122" t="s">
        <v>829</v>
      </c>
      <c r="AF126" s="122" t="s">
        <v>1096</v>
      </c>
      <c r="AG126" s="122" t="s">
        <v>1163</v>
      </c>
      <c r="AH126" s="122" t="s">
        <v>839</v>
      </c>
      <c r="AI126" s="122" t="s">
        <v>839</v>
      </c>
      <c r="AJ126" s="123" t="s">
        <v>846</v>
      </c>
      <c r="AK126" s="123" t="s">
        <v>846</v>
      </c>
      <c r="AL126" s="122" t="s">
        <v>844</v>
      </c>
      <c r="AM126" s="122" t="s">
        <v>844</v>
      </c>
      <c r="AN126" s="122" t="s">
        <v>847</v>
      </c>
      <c r="AO126" s="122" t="s">
        <v>848</v>
      </c>
      <c r="AP126" s="122" t="s">
        <v>848</v>
      </c>
      <c r="AQ126" s="122" t="s">
        <v>1225</v>
      </c>
      <c r="AR126" s="122" t="s">
        <v>1225</v>
      </c>
      <c r="AS126" s="122" t="s">
        <v>829</v>
      </c>
      <c r="AT126" s="122" t="s">
        <v>829</v>
      </c>
      <c r="AU126" s="122" t="s">
        <v>829</v>
      </c>
      <c r="AV126" s="122" t="s">
        <v>829</v>
      </c>
      <c r="AW126" s="122" t="s">
        <v>829</v>
      </c>
      <c r="AX126" s="122" t="s">
        <v>829</v>
      </c>
      <c r="AY126" s="122" t="s">
        <v>829</v>
      </c>
      <c r="AZ126" s="122" t="s">
        <v>844</v>
      </c>
      <c r="BA126" s="122" t="s">
        <v>526</v>
      </c>
      <c r="BB126" s="122" t="s">
        <v>842</v>
      </c>
      <c r="BC126" s="122" t="s">
        <v>842</v>
      </c>
      <c r="BD126" s="122" t="s">
        <v>842</v>
      </c>
      <c r="BE126" s="123" t="s">
        <v>818</v>
      </c>
      <c r="BF126" s="122" t="s">
        <v>841</v>
      </c>
      <c r="BG126" s="122" t="s">
        <v>841</v>
      </c>
      <c r="BH126" s="122" t="s">
        <v>514</v>
      </c>
      <c r="BI126" s="122" t="s">
        <v>514</v>
      </c>
      <c r="BJ126" s="122" t="s">
        <v>1218</v>
      </c>
      <c r="BK126" s="122" t="s">
        <v>1226</v>
      </c>
      <c r="BL126" s="122" t="s">
        <v>838</v>
      </c>
      <c r="BM126" s="122" t="s">
        <v>526</v>
      </c>
      <c r="BN126" s="122" t="s">
        <v>523</v>
      </c>
      <c r="BO126" s="122" t="s">
        <v>526</v>
      </c>
      <c r="BP126" s="122" t="s">
        <v>526</v>
      </c>
      <c r="BQ126" s="122" t="s">
        <v>820</v>
      </c>
      <c r="BR126" s="122" t="s">
        <v>829</v>
      </c>
      <c r="BS126" s="122" t="s">
        <v>829</v>
      </c>
      <c r="BT126" s="122" t="s">
        <v>829</v>
      </c>
      <c r="BU126" s="122" t="s">
        <v>829</v>
      </c>
      <c r="BV126" s="122" t="s">
        <v>829</v>
      </c>
      <c r="BW126" s="122" t="s">
        <v>829</v>
      </c>
      <c r="BX126" s="122"/>
      <c r="BY126" s="122" t="s">
        <v>845</v>
      </c>
      <c r="BZ126" s="122" t="s">
        <v>526</v>
      </c>
      <c r="CA126" s="122" t="s">
        <v>1163</v>
      </c>
      <c r="CB126" s="122" t="s">
        <v>839</v>
      </c>
    </row>
    <row r="127" spans="1:80" x14ac:dyDescent="0.3">
      <c r="A127" s="100" t="str">
        <f>'Indicator Data'!A128</f>
        <v>New Zealand</v>
      </c>
      <c r="B127" s="86" t="str">
        <f>'Indicator Data'!B128</f>
        <v>NZL</v>
      </c>
      <c r="C127" s="122" t="s">
        <v>1217</v>
      </c>
      <c r="D127" s="122" t="s">
        <v>1217</v>
      </c>
      <c r="E127" s="122" t="s">
        <v>1218</v>
      </c>
      <c r="F127" s="122" t="s">
        <v>1218</v>
      </c>
      <c r="G127" s="122" t="s">
        <v>1218</v>
      </c>
      <c r="H127" s="122" t="s">
        <v>1218</v>
      </c>
      <c r="I127" s="122" t="s">
        <v>1218</v>
      </c>
      <c r="J127" s="122" t="s">
        <v>842</v>
      </c>
      <c r="K127" s="122" t="s">
        <v>842</v>
      </c>
      <c r="L127" s="122" t="s">
        <v>514</v>
      </c>
      <c r="M127" s="122" t="s">
        <v>839</v>
      </c>
      <c r="N127" s="122" t="s">
        <v>839</v>
      </c>
      <c r="O127" s="122" t="s">
        <v>839</v>
      </c>
      <c r="P127" s="122" t="s">
        <v>839</v>
      </c>
      <c r="Q127" s="122" t="s">
        <v>1095</v>
      </c>
      <c r="R127" s="122" t="s">
        <v>1095</v>
      </c>
      <c r="S127" s="122" t="s">
        <v>1095</v>
      </c>
      <c r="T127" s="122" t="s">
        <v>1095</v>
      </c>
      <c r="U127" s="122" t="s">
        <v>839</v>
      </c>
      <c r="V127" s="122" t="s">
        <v>839</v>
      </c>
      <c r="W127" s="122" t="s">
        <v>839</v>
      </c>
      <c r="X127" s="122" t="s">
        <v>526</v>
      </c>
      <c r="Y127" s="122" t="s">
        <v>526</v>
      </c>
      <c r="Z127" s="122" t="s">
        <v>526</v>
      </c>
      <c r="AA127" s="122" t="s">
        <v>1163</v>
      </c>
      <c r="AB127" s="122" t="s">
        <v>840</v>
      </c>
      <c r="AC127" s="122" t="s">
        <v>840</v>
      </c>
      <c r="AD127" s="174" t="s">
        <v>1224</v>
      </c>
      <c r="AE127" s="122" t="s">
        <v>829</v>
      </c>
      <c r="AF127" s="122" t="s">
        <v>1096</v>
      </c>
      <c r="AG127" s="122" t="s">
        <v>1163</v>
      </c>
      <c r="AH127" s="122" t="s">
        <v>839</v>
      </c>
      <c r="AI127" s="122" t="s">
        <v>839</v>
      </c>
      <c r="AJ127" s="123" t="s">
        <v>846</v>
      </c>
      <c r="AK127" s="123" t="s">
        <v>846</v>
      </c>
      <c r="AL127" s="122" t="s">
        <v>844</v>
      </c>
      <c r="AM127" s="122" t="s">
        <v>844</v>
      </c>
      <c r="AN127" s="122" t="s">
        <v>847</v>
      </c>
      <c r="AO127" s="122" t="s">
        <v>848</v>
      </c>
      <c r="AP127" s="122" t="s">
        <v>848</v>
      </c>
      <c r="AQ127" s="122" t="s">
        <v>1225</v>
      </c>
      <c r="AR127" s="122" t="s">
        <v>1225</v>
      </c>
      <c r="AS127" s="122" t="s">
        <v>829</v>
      </c>
      <c r="AT127" s="122" t="s">
        <v>829</v>
      </c>
      <c r="AU127" s="122" t="s">
        <v>829</v>
      </c>
      <c r="AV127" s="122" t="s">
        <v>829</v>
      </c>
      <c r="AW127" s="122" t="s">
        <v>829</v>
      </c>
      <c r="AX127" s="122" t="s">
        <v>829</v>
      </c>
      <c r="AY127" s="122" t="s">
        <v>829</v>
      </c>
      <c r="AZ127" s="122" t="s">
        <v>844</v>
      </c>
      <c r="BA127" s="122" t="s">
        <v>526</v>
      </c>
      <c r="BB127" s="122" t="s">
        <v>842</v>
      </c>
      <c r="BC127" s="122" t="s">
        <v>842</v>
      </c>
      <c r="BD127" s="122" t="s">
        <v>842</v>
      </c>
      <c r="BE127" s="123" t="s">
        <v>818</v>
      </c>
      <c r="BF127" s="122" t="s">
        <v>841</v>
      </c>
      <c r="BG127" s="122" t="s">
        <v>841</v>
      </c>
      <c r="BH127" s="122" t="s">
        <v>514</v>
      </c>
      <c r="BI127" s="122" t="s">
        <v>514</v>
      </c>
      <c r="BJ127" s="122" t="s">
        <v>1218</v>
      </c>
      <c r="BK127" s="122" t="s">
        <v>1226</v>
      </c>
      <c r="BL127" s="122" t="s">
        <v>838</v>
      </c>
      <c r="BM127" s="122" t="s">
        <v>526</v>
      </c>
      <c r="BN127" s="122" t="s">
        <v>523</v>
      </c>
      <c r="BO127" s="122" t="s">
        <v>526</v>
      </c>
      <c r="BP127" s="122" t="s">
        <v>526</v>
      </c>
      <c r="BQ127" s="122" t="s">
        <v>820</v>
      </c>
      <c r="BR127" s="122" t="s">
        <v>829</v>
      </c>
      <c r="BS127" s="122" t="s">
        <v>829</v>
      </c>
      <c r="BT127" s="122" t="s">
        <v>829</v>
      </c>
      <c r="BU127" s="122" t="s">
        <v>829</v>
      </c>
      <c r="BV127" s="122" t="s">
        <v>829</v>
      </c>
      <c r="BW127" s="122" t="s">
        <v>829</v>
      </c>
      <c r="BX127" s="122"/>
      <c r="BY127" s="122" t="s">
        <v>845</v>
      </c>
      <c r="BZ127" s="122" t="s">
        <v>526</v>
      </c>
      <c r="CA127" s="122" t="s">
        <v>1163</v>
      </c>
      <c r="CB127" s="122" t="s">
        <v>839</v>
      </c>
    </row>
    <row r="128" spans="1:80" x14ac:dyDescent="0.3">
      <c r="A128" s="100" t="str">
        <f>'Indicator Data'!A129</f>
        <v>Nicaragua</v>
      </c>
      <c r="B128" s="86" t="str">
        <f>'Indicator Data'!B129</f>
        <v>NIC</v>
      </c>
      <c r="C128" s="122" t="s">
        <v>1217</v>
      </c>
      <c r="D128" s="122" t="s">
        <v>1217</v>
      </c>
      <c r="E128" s="122" t="s">
        <v>1218</v>
      </c>
      <c r="F128" s="122" t="s">
        <v>1218</v>
      </c>
      <c r="G128" s="122" t="s">
        <v>1218</v>
      </c>
      <c r="H128" s="122" t="s">
        <v>1218</v>
      </c>
      <c r="I128" s="122" t="s">
        <v>1218</v>
      </c>
      <c r="J128" s="122" t="s">
        <v>842</v>
      </c>
      <c r="K128" s="122" t="s">
        <v>842</v>
      </c>
      <c r="L128" s="122" t="s">
        <v>514</v>
      </c>
      <c r="M128" s="122" t="s">
        <v>839</v>
      </c>
      <c r="N128" s="122" t="s">
        <v>839</v>
      </c>
      <c r="O128" s="122" t="s">
        <v>839</v>
      </c>
      <c r="P128" s="122" t="s">
        <v>839</v>
      </c>
      <c r="Q128" s="122" t="s">
        <v>1095</v>
      </c>
      <c r="R128" s="122" t="s">
        <v>1095</v>
      </c>
      <c r="S128" s="122" t="s">
        <v>1095</v>
      </c>
      <c r="T128" s="122" t="s">
        <v>1095</v>
      </c>
      <c r="U128" s="122" t="s">
        <v>839</v>
      </c>
      <c r="V128" s="122" t="s">
        <v>839</v>
      </c>
      <c r="W128" s="122" t="s">
        <v>839</v>
      </c>
      <c r="X128" s="122" t="s">
        <v>526</v>
      </c>
      <c r="Y128" s="122" t="s">
        <v>526</v>
      </c>
      <c r="Z128" s="122" t="s">
        <v>526</v>
      </c>
      <c r="AA128" s="122" t="s">
        <v>1163</v>
      </c>
      <c r="AB128" s="122" t="s">
        <v>840</v>
      </c>
      <c r="AC128" s="122" t="s">
        <v>840</v>
      </c>
      <c r="AD128" s="174" t="s">
        <v>1224</v>
      </c>
      <c r="AE128" s="122" t="s">
        <v>829</v>
      </c>
      <c r="AF128" s="122" t="s">
        <v>1096</v>
      </c>
      <c r="AG128" s="122" t="s">
        <v>1163</v>
      </c>
      <c r="AH128" s="122" t="s">
        <v>839</v>
      </c>
      <c r="AI128" s="122" t="s">
        <v>839</v>
      </c>
      <c r="AJ128" s="123" t="s">
        <v>846</v>
      </c>
      <c r="AK128" s="123" t="s">
        <v>846</v>
      </c>
      <c r="AL128" s="122" t="s">
        <v>844</v>
      </c>
      <c r="AM128" s="122" t="s">
        <v>844</v>
      </c>
      <c r="AN128" s="122" t="s">
        <v>847</v>
      </c>
      <c r="AO128" s="122" t="s">
        <v>848</v>
      </c>
      <c r="AP128" s="122" t="s">
        <v>848</v>
      </c>
      <c r="AQ128" s="122" t="s">
        <v>1225</v>
      </c>
      <c r="AR128" s="122" t="s">
        <v>1225</v>
      </c>
      <c r="AS128" s="122" t="s">
        <v>829</v>
      </c>
      <c r="AT128" s="122" t="s">
        <v>829</v>
      </c>
      <c r="AU128" s="122" t="s">
        <v>829</v>
      </c>
      <c r="AV128" s="122" t="s">
        <v>829</v>
      </c>
      <c r="AW128" s="122" t="s">
        <v>829</v>
      </c>
      <c r="AX128" s="122" t="s">
        <v>829</v>
      </c>
      <c r="AY128" s="122" t="s">
        <v>829</v>
      </c>
      <c r="AZ128" s="122" t="s">
        <v>844</v>
      </c>
      <c r="BA128" s="122" t="s">
        <v>526</v>
      </c>
      <c r="BB128" s="122" t="s">
        <v>842</v>
      </c>
      <c r="BC128" s="122" t="s">
        <v>842</v>
      </c>
      <c r="BD128" s="122" t="s">
        <v>842</v>
      </c>
      <c r="BE128" s="123" t="s">
        <v>818</v>
      </c>
      <c r="BF128" s="122" t="s">
        <v>841</v>
      </c>
      <c r="BG128" s="122" t="s">
        <v>841</v>
      </c>
      <c r="BH128" s="122" t="s">
        <v>514</v>
      </c>
      <c r="BI128" s="122" t="s">
        <v>514</v>
      </c>
      <c r="BJ128" s="122" t="s">
        <v>1218</v>
      </c>
      <c r="BK128" s="122" t="s">
        <v>1226</v>
      </c>
      <c r="BL128" s="122" t="s">
        <v>838</v>
      </c>
      <c r="BM128" s="122" t="s">
        <v>526</v>
      </c>
      <c r="BN128" s="122" t="s">
        <v>523</v>
      </c>
      <c r="BO128" s="122" t="s">
        <v>526</v>
      </c>
      <c r="BP128" s="122" t="s">
        <v>526</v>
      </c>
      <c r="BQ128" s="122" t="s">
        <v>820</v>
      </c>
      <c r="BR128" s="122" t="s">
        <v>829</v>
      </c>
      <c r="BS128" s="122" t="s">
        <v>829</v>
      </c>
      <c r="BT128" s="122" t="s">
        <v>829</v>
      </c>
      <c r="BU128" s="122" t="s">
        <v>829</v>
      </c>
      <c r="BV128" s="122" t="s">
        <v>829</v>
      </c>
      <c r="BW128" s="122" t="s">
        <v>829</v>
      </c>
      <c r="BX128" s="122"/>
      <c r="BY128" s="122" t="s">
        <v>845</v>
      </c>
      <c r="BZ128" s="122" t="s">
        <v>526</v>
      </c>
      <c r="CA128" s="122" t="s">
        <v>1163</v>
      </c>
      <c r="CB128" s="122" t="s">
        <v>839</v>
      </c>
    </row>
    <row r="129" spans="1:80" x14ac:dyDescent="0.3">
      <c r="A129" s="100" t="str">
        <f>'Indicator Data'!A130</f>
        <v>Niger</v>
      </c>
      <c r="B129" s="86" t="str">
        <f>'Indicator Data'!B130</f>
        <v>NER</v>
      </c>
      <c r="C129" s="122" t="s">
        <v>1217</v>
      </c>
      <c r="D129" s="122" t="s">
        <v>1217</v>
      </c>
      <c r="E129" s="122" t="s">
        <v>1218</v>
      </c>
      <c r="F129" s="122" t="s">
        <v>1218</v>
      </c>
      <c r="G129" s="122" t="s">
        <v>1218</v>
      </c>
      <c r="H129" s="122" t="s">
        <v>1218</v>
      </c>
      <c r="I129" s="122" t="s">
        <v>1218</v>
      </c>
      <c r="J129" s="122" t="s">
        <v>842</v>
      </c>
      <c r="K129" s="122" t="s">
        <v>842</v>
      </c>
      <c r="L129" s="122" t="s">
        <v>514</v>
      </c>
      <c r="M129" s="122" t="s">
        <v>839</v>
      </c>
      <c r="N129" s="122" t="s">
        <v>839</v>
      </c>
      <c r="O129" s="122" t="s">
        <v>839</v>
      </c>
      <c r="P129" s="122" t="s">
        <v>839</v>
      </c>
      <c r="Q129" s="122" t="s">
        <v>1095</v>
      </c>
      <c r="R129" s="122" t="s">
        <v>1095</v>
      </c>
      <c r="S129" s="122" t="s">
        <v>1095</v>
      </c>
      <c r="T129" s="122" t="s">
        <v>1095</v>
      </c>
      <c r="U129" s="122" t="s">
        <v>839</v>
      </c>
      <c r="V129" s="122" t="s">
        <v>839</v>
      </c>
      <c r="W129" s="122" t="s">
        <v>839</v>
      </c>
      <c r="X129" s="122" t="s">
        <v>526</v>
      </c>
      <c r="Y129" s="122" t="s">
        <v>526</v>
      </c>
      <c r="Z129" s="122" t="s">
        <v>526</v>
      </c>
      <c r="AA129" s="122" t="s">
        <v>1163</v>
      </c>
      <c r="AB129" s="122" t="s">
        <v>840</v>
      </c>
      <c r="AC129" s="122" t="s">
        <v>840</v>
      </c>
      <c r="AD129" s="174" t="s">
        <v>1224</v>
      </c>
      <c r="AE129" s="122" t="s">
        <v>829</v>
      </c>
      <c r="AF129" s="122" t="s">
        <v>1096</v>
      </c>
      <c r="AG129" s="122" t="s">
        <v>1163</v>
      </c>
      <c r="AH129" s="122" t="s">
        <v>839</v>
      </c>
      <c r="AI129" s="122" t="s">
        <v>839</v>
      </c>
      <c r="AJ129" s="123" t="s">
        <v>846</v>
      </c>
      <c r="AK129" s="123" t="s">
        <v>846</v>
      </c>
      <c r="AL129" s="122" t="s">
        <v>844</v>
      </c>
      <c r="AM129" s="122" t="s">
        <v>844</v>
      </c>
      <c r="AN129" s="122" t="s">
        <v>847</v>
      </c>
      <c r="AO129" s="122" t="s">
        <v>848</v>
      </c>
      <c r="AP129" s="122" t="s">
        <v>848</v>
      </c>
      <c r="AQ129" s="122" t="s">
        <v>1225</v>
      </c>
      <c r="AR129" s="122" t="s">
        <v>1225</v>
      </c>
      <c r="AS129" s="122" t="s">
        <v>829</v>
      </c>
      <c r="AT129" s="122" t="s">
        <v>829</v>
      </c>
      <c r="AU129" s="122" t="s">
        <v>829</v>
      </c>
      <c r="AV129" s="122" t="s">
        <v>829</v>
      </c>
      <c r="AW129" s="122" t="s">
        <v>829</v>
      </c>
      <c r="AX129" s="122" t="s">
        <v>829</v>
      </c>
      <c r="AY129" s="122" t="s">
        <v>829</v>
      </c>
      <c r="AZ129" s="122" t="s">
        <v>844</v>
      </c>
      <c r="BA129" s="122" t="s">
        <v>526</v>
      </c>
      <c r="BB129" s="122" t="s">
        <v>842</v>
      </c>
      <c r="BC129" s="122" t="s">
        <v>842</v>
      </c>
      <c r="BD129" s="122" t="s">
        <v>842</v>
      </c>
      <c r="BE129" s="123" t="s">
        <v>821</v>
      </c>
      <c r="BF129" s="122" t="s">
        <v>841</v>
      </c>
      <c r="BG129" s="122" t="s">
        <v>841</v>
      </c>
      <c r="BH129" s="122" t="s">
        <v>514</v>
      </c>
      <c r="BI129" s="122" t="s">
        <v>514</v>
      </c>
      <c r="BJ129" s="122" t="s">
        <v>1218</v>
      </c>
      <c r="BK129" s="122" t="s">
        <v>1226</v>
      </c>
      <c r="BL129" s="122" t="s">
        <v>838</v>
      </c>
      <c r="BM129" s="122" t="s">
        <v>526</v>
      </c>
      <c r="BN129" s="122" t="s">
        <v>523</v>
      </c>
      <c r="BO129" s="122" t="s">
        <v>526</v>
      </c>
      <c r="BP129" s="122" t="s">
        <v>526</v>
      </c>
      <c r="BQ129" s="122" t="s">
        <v>820</v>
      </c>
      <c r="BR129" s="122" t="s">
        <v>829</v>
      </c>
      <c r="BS129" s="122" t="s">
        <v>829</v>
      </c>
      <c r="BT129" s="122" t="s">
        <v>829</v>
      </c>
      <c r="BU129" s="122" t="s">
        <v>829</v>
      </c>
      <c r="BV129" s="122" t="s">
        <v>829</v>
      </c>
      <c r="BW129" s="122" t="s">
        <v>829</v>
      </c>
      <c r="BX129" s="122"/>
      <c r="BY129" s="122" t="s">
        <v>845</v>
      </c>
      <c r="BZ129" s="122" t="s">
        <v>526</v>
      </c>
      <c r="CA129" s="122" t="s">
        <v>1163</v>
      </c>
      <c r="CB129" s="122" t="s">
        <v>839</v>
      </c>
    </row>
    <row r="130" spans="1:80" x14ac:dyDescent="0.3">
      <c r="A130" s="100" t="str">
        <f>'Indicator Data'!A131</f>
        <v>Nigeria</v>
      </c>
      <c r="B130" s="86" t="str">
        <f>'Indicator Data'!B131</f>
        <v>NGA</v>
      </c>
      <c r="C130" s="122" t="s">
        <v>1217</v>
      </c>
      <c r="D130" s="122" t="s">
        <v>1217</v>
      </c>
      <c r="E130" s="122" t="s">
        <v>1218</v>
      </c>
      <c r="F130" s="122" t="s">
        <v>1218</v>
      </c>
      <c r="G130" s="122" t="s">
        <v>1218</v>
      </c>
      <c r="H130" s="122" t="s">
        <v>1218</v>
      </c>
      <c r="I130" s="122" t="s">
        <v>1218</v>
      </c>
      <c r="J130" s="122" t="s">
        <v>842</v>
      </c>
      <c r="K130" s="122" t="s">
        <v>842</v>
      </c>
      <c r="L130" s="122" t="s">
        <v>514</v>
      </c>
      <c r="M130" s="122" t="s">
        <v>839</v>
      </c>
      <c r="N130" s="122" t="s">
        <v>839</v>
      </c>
      <c r="O130" s="122" t="s">
        <v>839</v>
      </c>
      <c r="P130" s="122" t="s">
        <v>839</v>
      </c>
      <c r="Q130" s="122" t="s">
        <v>1095</v>
      </c>
      <c r="R130" s="122" t="s">
        <v>1095</v>
      </c>
      <c r="S130" s="122" t="s">
        <v>1095</v>
      </c>
      <c r="T130" s="122" t="s">
        <v>1095</v>
      </c>
      <c r="U130" s="122" t="s">
        <v>839</v>
      </c>
      <c r="V130" s="122" t="s">
        <v>839</v>
      </c>
      <c r="W130" s="122" t="s">
        <v>839</v>
      </c>
      <c r="X130" s="122" t="s">
        <v>526</v>
      </c>
      <c r="Y130" s="122" t="s">
        <v>526</v>
      </c>
      <c r="Z130" s="122" t="s">
        <v>526</v>
      </c>
      <c r="AA130" s="122" t="s">
        <v>1163</v>
      </c>
      <c r="AB130" s="122" t="s">
        <v>840</v>
      </c>
      <c r="AC130" s="122" t="s">
        <v>840</v>
      </c>
      <c r="AD130" s="174" t="s">
        <v>1224</v>
      </c>
      <c r="AE130" s="122" t="s">
        <v>829</v>
      </c>
      <c r="AF130" s="122" t="s">
        <v>1096</v>
      </c>
      <c r="AG130" s="122" t="s">
        <v>1163</v>
      </c>
      <c r="AH130" s="122" t="s">
        <v>839</v>
      </c>
      <c r="AI130" s="122" t="s">
        <v>839</v>
      </c>
      <c r="AJ130" s="123" t="s">
        <v>846</v>
      </c>
      <c r="AK130" s="123" t="s">
        <v>846</v>
      </c>
      <c r="AL130" s="122" t="s">
        <v>844</v>
      </c>
      <c r="AM130" s="122" t="s">
        <v>844</v>
      </c>
      <c r="AN130" s="122" t="s">
        <v>847</v>
      </c>
      <c r="AO130" s="122" t="s">
        <v>848</v>
      </c>
      <c r="AP130" s="122" t="s">
        <v>848</v>
      </c>
      <c r="AQ130" s="122" t="s">
        <v>1225</v>
      </c>
      <c r="AR130" s="122" t="s">
        <v>1225</v>
      </c>
      <c r="AS130" s="122" t="s">
        <v>829</v>
      </c>
      <c r="AT130" s="122" t="s">
        <v>829</v>
      </c>
      <c r="AU130" s="122" t="s">
        <v>829</v>
      </c>
      <c r="AV130" s="122" t="s">
        <v>829</v>
      </c>
      <c r="AW130" s="122" t="s">
        <v>829</v>
      </c>
      <c r="AX130" s="122" t="s">
        <v>829</v>
      </c>
      <c r="AY130" s="122" t="s">
        <v>829</v>
      </c>
      <c r="AZ130" s="122" t="s">
        <v>844</v>
      </c>
      <c r="BA130" s="122" t="s">
        <v>526</v>
      </c>
      <c r="BB130" s="122" t="s">
        <v>842</v>
      </c>
      <c r="BC130" s="122" t="s">
        <v>842</v>
      </c>
      <c r="BD130" s="122" t="s">
        <v>842</v>
      </c>
      <c r="BE130" s="123" t="s">
        <v>821</v>
      </c>
      <c r="BF130" s="122" t="s">
        <v>841</v>
      </c>
      <c r="BG130" s="122" t="s">
        <v>841</v>
      </c>
      <c r="BH130" s="122" t="s">
        <v>514</v>
      </c>
      <c r="BI130" s="122" t="s">
        <v>514</v>
      </c>
      <c r="BJ130" s="122" t="s">
        <v>1218</v>
      </c>
      <c r="BK130" s="122" t="s">
        <v>1226</v>
      </c>
      <c r="BL130" s="122" t="s">
        <v>838</v>
      </c>
      <c r="BM130" s="122" t="s">
        <v>526</v>
      </c>
      <c r="BN130" s="122" t="s">
        <v>523</v>
      </c>
      <c r="BO130" s="122" t="s">
        <v>526</v>
      </c>
      <c r="BP130" s="122" t="s">
        <v>526</v>
      </c>
      <c r="BQ130" s="122" t="s">
        <v>820</v>
      </c>
      <c r="BR130" s="122" t="s">
        <v>829</v>
      </c>
      <c r="BS130" s="122" t="s">
        <v>829</v>
      </c>
      <c r="BT130" s="122" t="s">
        <v>829</v>
      </c>
      <c r="BU130" s="122" t="s">
        <v>829</v>
      </c>
      <c r="BV130" s="122" t="s">
        <v>829</v>
      </c>
      <c r="BW130" s="122" t="s">
        <v>829</v>
      </c>
      <c r="BX130" s="122"/>
      <c r="BY130" s="122" t="s">
        <v>845</v>
      </c>
      <c r="BZ130" s="122" t="s">
        <v>526</v>
      </c>
      <c r="CA130" s="122" t="s">
        <v>1163</v>
      </c>
      <c r="CB130" s="122" t="s">
        <v>839</v>
      </c>
    </row>
    <row r="131" spans="1:80" x14ac:dyDescent="0.3">
      <c r="A131" s="100" t="str">
        <f>'Indicator Data'!A132</f>
        <v>North Macedonia</v>
      </c>
      <c r="B131" s="86" t="str">
        <f>'Indicator Data'!B132</f>
        <v>MKD</v>
      </c>
      <c r="C131" s="122" t="s">
        <v>1217</v>
      </c>
      <c r="D131" s="122" t="s">
        <v>1217</v>
      </c>
      <c r="E131" s="122" t="s">
        <v>1218</v>
      </c>
      <c r="F131" s="122" t="s">
        <v>1218</v>
      </c>
      <c r="G131" s="122" t="s">
        <v>1218</v>
      </c>
      <c r="H131" s="122" t="s">
        <v>1218</v>
      </c>
      <c r="I131" s="122" t="s">
        <v>1218</v>
      </c>
      <c r="J131" s="122" t="s">
        <v>842</v>
      </c>
      <c r="K131" s="122" t="s">
        <v>842</v>
      </c>
      <c r="L131" s="122" t="s">
        <v>514</v>
      </c>
      <c r="M131" s="122" t="s">
        <v>839</v>
      </c>
      <c r="N131" s="122" t="s">
        <v>839</v>
      </c>
      <c r="O131" s="122" t="s">
        <v>839</v>
      </c>
      <c r="P131" s="122" t="s">
        <v>839</v>
      </c>
      <c r="Q131" s="122" t="s">
        <v>1095</v>
      </c>
      <c r="R131" s="122" t="s">
        <v>1095</v>
      </c>
      <c r="S131" s="122" t="s">
        <v>1095</v>
      </c>
      <c r="T131" s="122" t="s">
        <v>1095</v>
      </c>
      <c r="U131" s="122" t="s">
        <v>839</v>
      </c>
      <c r="V131" s="122" t="s">
        <v>839</v>
      </c>
      <c r="W131" s="122" t="s">
        <v>839</v>
      </c>
      <c r="X131" s="122" t="s">
        <v>526</v>
      </c>
      <c r="Y131" s="122" t="s">
        <v>526</v>
      </c>
      <c r="Z131" s="122" t="s">
        <v>526</v>
      </c>
      <c r="AA131" s="122" t="s">
        <v>1163</v>
      </c>
      <c r="AB131" s="122" t="s">
        <v>840</v>
      </c>
      <c r="AC131" s="122" t="s">
        <v>840</v>
      </c>
      <c r="AD131" s="174" t="s">
        <v>1224</v>
      </c>
      <c r="AE131" s="122" t="s">
        <v>829</v>
      </c>
      <c r="AF131" s="122" t="s">
        <v>1096</v>
      </c>
      <c r="AG131" s="122" t="s">
        <v>1163</v>
      </c>
      <c r="AH131" s="122" t="s">
        <v>839</v>
      </c>
      <c r="AI131" s="122" t="s">
        <v>839</v>
      </c>
      <c r="AJ131" s="123" t="s">
        <v>846</v>
      </c>
      <c r="AK131" s="123" t="s">
        <v>846</v>
      </c>
      <c r="AL131" s="122" t="s">
        <v>844</v>
      </c>
      <c r="AM131" s="122" t="s">
        <v>844</v>
      </c>
      <c r="AN131" s="122" t="s">
        <v>847</v>
      </c>
      <c r="AO131" s="122" t="s">
        <v>848</v>
      </c>
      <c r="AP131" s="122" t="s">
        <v>848</v>
      </c>
      <c r="AQ131" s="122" t="s">
        <v>1225</v>
      </c>
      <c r="AR131" s="122" t="s">
        <v>1225</v>
      </c>
      <c r="AS131" s="122" t="s">
        <v>829</v>
      </c>
      <c r="AT131" s="122" t="s">
        <v>829</v>
      </c>
      <c r="AU131" s="122" t="s">
        <v>829</v>
      </c>
      <c r="AV131" s="122" t="s">
        <v>829</v>
      </c>
      <c r="AW131" s="122" t="s">
        <v>829</v>
      </c>
      <c r="AX131" s="122" t="s">
        <v>829</v>
      </c>
      <c r="AY131" s="122" t="s">
        <v>829</v>
      </c>
      <c r="AZ131" s="122" t="s">
        <v>844</v>
      </c>
      <c r="BA131" s="122" t="s">
        <v>526</v>
      </c>
      <c r="BB131" s="122" t="s">
        <v>842</v>
      </c>
      <c r="BC131" s="122" t="s">
        <v>842</v>
      </c>
      <c r="BD131" s="122" t="s">
        <v>842</v>
      </c>
      <c r="BE131" s="123" t="s">
        <v>818</v>
      </c>
      <c r="BF131" s="122" t="s">
        <v>841</v>
      </c>
      <c r="BG131" s="122" t="s">
        <v>841</v>
      </c>
      <c r="BH131" s="122" t="s">
        <v>514</v>
      </c>
      <c r="BI131" s="122" t="s">
        <v>514</v>
      </c>
      <c r="BJ131" s="122" t="s">
        <v>1218</v>
      </c>
      <c r="BK131" s="122" t="s">
        <v>1226</v>
      </c>
      <c r="BL131" s="122" t="s">
        <v>838</v>
      </c>
      <c r="BM131" s="122" t="s">
        <v>526</v>
      </c>
      <c r="BN131" s="122" t="s">
        <v>523</v>
      </c>
      <c r="BO131" s="122" t="s">
        <v>526</v>
      </c>
      <c r="BP131" s="122" t="s">
        <v>526</v>
      </c>
      <c r="BQ131" s="122" t="s">
        <v>820</v>
      </c>
      <c r="BR131" s="122" t="s">
        <v>829</v>
      </c>
      <c r="BS131" s="122" t="s">
        <v>829</v>
      </c>
      <c r="BT131" s="122" t="s">
        <v>829</v>
      </c>
      <c r="BU131" s="122" t="s">
        <v>829</v>
      </c>
      <c r="BV131" s="122" t="s">
        <v>829</v>
      </c>
      <c r="BW131" s="122" t="s">
        <v>829</v>
      </c>
      <c r="BX131" s="122"/>
      <c r="BY131" s="122" t="s">
        <v>845</v>
      </c>
      <c r="BZ131" s="122" t="s">
        <v>526</v>
      </c>
      <c r="CA131" s="122" t="s">
        <v>1163</v>
      </c>
      <c r="CB131" s="122" t="s">
        <v>839</v>
      </c>
    </row>
    <row r="132" spans="1:80" x14ac:dyDescent="0.3">
      <c r="A132" s="100" t="str">
        <f>'Indicator Data'!A133</f>
        <v>Norway</v>
      </c>
      <c r="B132" s="86" t="str">
        <f>'Indicator Data'!B133</f>
        <v>NOR</v>
      </c>
      <c r="C132" s="122" t="s">
        <v>1217</v>
      </c>
      <c r="D132" s="122" t="s">
        <v>1217</v>
      </c>
      <c r="E132" s="122" t="s">
        <v>1218</v>
      </c>
      <c r="F132" s="122" t="s">
        <v>1218</v>
      </c>
      <c r="G132" s="122" t="s">
        <v>1218</v>
      </c>
      <c r="H132" s="122" t="s">
        <v>1218</v>
      </c>
      <c r="I132" s="122" t="s">
        <v>1218</v>
      </c>
      <c r="J132" s="122" t="s">
        <v>842</v>
      </c>
      <c r="K132" s="122" t="s">
        <v>842</v>
      </c>
      <c r="L132" s="122" t="s">
        <v>514</v>
      </c>
      <c r="M132" s="122" t="s">
        <v>839</v>
      </c>
      <c r="N132" s="122" t="s">
        <v>839</v>
      </c>
      <c r="O132" s="122" t="s">
        <v>839</v>
      </c>
      <c r="P132" s="122" t="s">
        <v>839</v>
      </c>
      <c r="Q132" s="122" t="s">
        <v>1095</v>
      </c>
      <c r="R132" s="122" t="s">
        <v>1095</v>
      </c>
      <c r="S132" s="122" t="s">
        <v>1095</v>
      </c>
      <c r="T132" s="122" t="s">
        <v>1095</v>
      </c>
      <c r="U132" s="122" t="s">
        <v>839</v>
      </c>
      <c r="V132" s="122" t="s">
        <v>839</v>
      </c>
      <c r="W132" s="122" t="s">
        <v>839</v>
      </c>
      <c r="X132" s="122" t="s">
        <v>526</v>
      </c>
      <c r="Y132" s="122" t="s">
        <v>526</v>
      </c>
      <c r="Z132" s="122" t="s">
        <v>526</v>
      </c>
      <c r="AA132" s="122" t="s">
        <v>1163</v>
      </c>
      <c r="AB132" s="122" t="s">
        <v>840</v>
      </c>
      <c r="AC132" s="122" t="s">
        <v>840</v>
      </c>
      <c r="AD132" s="174" t="s">
        <v>1224</v>
      </c>
      <c r="AE132" s="122" t="s">
        <v>829</v>
      </c>
      <c r="AF132" s="122" t="s">
        <v>1096</v>
      </c>
      <c r="AG132" s="122" t="s">
        <v>1163</v>
      </c>
      <c r="AH132" s="122" t="s">
        <v>839</v>
      </c>
      <c r="AI132" s="122" t="s">
        <v>839</v>
      </c>
      <c r="AJ132" s="123" t="s">
        <v>846</v>
      </c>
      <c r="AK132" s="123" t="s">
        <v>846</v>
      </c>
      <c r="AL132" s="122" t="s">
        <v>844</v>
      </c>
      <c r="AM132" s="122" t="s">
        <v>844</v>
      </c>
      <c r="AN132" s="122" t="s">
        <v>847</v>
      </c>
      <c r="AO132" s="122" t="s">
        <v>848</v>
      </c>
      <c r="AP132" s="122" t="s">
        <v>848</v>
      </c>
      <c r="AQ132" s="122" t="s">
        <v>1225</v>
      </c>
      <c r="AR132" s="122" t="s">
        <v>1225</v>
      </c>
      <c r="AS132" s="122" t="s">
        <v>829</v>
      </c>
      <c r="AT132" s="122" t="s">
        <v>829</v>
      </c>
      <c r="AU132" s="122" t="s">
        <v>829</v>
      </c>
      <c r="AV132" s="122" t="s">
        <v>829</v>
      </c>
      <c r="AW132" s="122" t="s">
        <v>829</v>
      </c>
      <c r="AX132" s="122" t="s">
        <v>829</v>
      </c>
      <c r="AY132" s="122" t="s">
        <v>829</v>
      </c>
      <c r="AZ132" s="122" t="s">
        <v>844</v>
      </c>
      <c r="BA132" s="122" t="s">
        <v>526</v>
      </c>
      <c r="BB132" s="122" t="s">
        <v>842</v>
      </c>
      <c r="BC132" s="122" t="s">
        <v>842</v>
      </c>
      <c r="BD132" s="122" t="s">
        <v>842</v>
      </c>
      <c r="BE132" s="123" t="s">
        <v>818</v>
      </c>
      <c r="BF132" s="122" t="s">
        <v>841</v>
      </c>
      <c r="BG132" s="122" t="s">
        <v>841</v>
      </c>
      <c r="BH132" s="122" t="s">
        <v>514</v>
      </c>
      <c r="BI132" s="122" t="s">
        <v>514</v>
      </c>
      <c r="BJ132" s="122" t="s">
        <v>1218</v>
      </c>
      <c r="BK132" s="122" t="s">
        <v>1226</v>
      </c>
      <c r="BL132" s="122" t="s">
        <v>838</v>
      </c>
      <c r="BM132" s="122" t="s">
        <v>526</v>
      </c>
      <c r="BN132" s="122" t="s">
        <v>523</v>
      </c>
      <c r="BO132" s="122" t="s">
        <v>526</v>
      </c>
      <c r="BP132" s="122" t="s">
        <v>526</v>
      </c>
      <c r="BQ132" s="122" t="s">
        <v>820</v>
      </c>
      <c r="BR132" s="122" t="s">
        <v>829</v>
      </c>
      <c r="BS132" s="122" t="s">
        <v>829</v>
      </c>
      <c r="BT132" s="122" t="s">
        <v>829</v>
      </c>
      <c r="BU132" s="122" t="s">
        <v>829</v>
      </c>
      <c r="BV132" s="122" t="s">
        <v>829</v>
      </c>
      <c r="BW132" s="122" t="s">
        <v>829</v>
      </c>
      <c r="BX132" s="122"/>
      <c r="BY132" s="122" t="s">
        <v>845</v>
      </c>
      <c r="BZ132" s="122" t="s">
        <v>526</v>
      </c>
      <c r="CA132" s="122" t="s">
        <v>1163</v>
      </c>
      <c r="CB132" s="122" t="s">
        <v>839</v>
      </c>
    </row>
    <row r="133" spans="1:80" x14ac:dyDescent="0.3">
      <c r="A133" s="100" t="str">
        <f>'Indicator Data'!A134</f>
        <v>Oman</v>
      </c>
      <c r="B133" s="86" t="str">
        <f>'Indicator Data'!B134</f>
        <v>OMN</v>
      </c>
      <c r="C133" s="122" t="s">
        <v>1217</v>
      </c>
      <c r="D133" s="122" t="s">
        <v>1217</v>
      </c>
      <c r="E133" s="122" t="s">
        <v>1218</v>
      </c>
      <c r="F133" s="122" t="s">
        <v>1218</v>
      </c>
      <c r="G133" s="122" t="s">
        <v>1218</v>
      </c>
      <c r="H133" s="122" t="s">
        <v>1218</v>
      </c>
      <c r="I133" s="122" t="s">
        <v>1218</v>
      </c>
      <c r="J133" s="122" t="s">
        <v>842</v>
      </c>
      <c r="K133" s="122" t="s">
        <v>842</v>
      </c>
      <c r="L133" s="122" t="s">
        <v>514</v>
      </c>
      <c r="M133" s="122" t="s">
        <v>839</v>
      </c>
      <c r="N133" s="122" t="s">
        <v>839</v>
      </c>
      <c r="O133" s="122" t="s">
        <v>839</v>
      </c>
      <c r="P133" s="122" t="s">
        <v>839</v>
      </c>
      <c r="Q133" s="122" t="s">
        <v>1095</v>
      </c>
      <c r="R133" s="122" t="s">
        <v>1095</v>
      </c>
      <c r="S133" s="122" t="s">
        <v>1095</v>
      </c>
      <c r="T133" s="122" t="s">
        <v>1095</v>
      </c>
      <c r="U133" s="122" t="s">
        <v>839</v>
      </c>
      <c r="V133" s="122" t="s">
        <v>839</v>
      </c>
      <c r="W133" s="122" t="s">
        <v>839</v>
      </c>
      <c r="X133" s="122" t="s">
        <v>526</v>
      </c>
      <c r="Y133" s="122" t="s">
        <v>526</v>
      </c>
      <c r="Z133" s="122" t="s">
        <v>526</v>
      </c>
      <c r="AA133" s="122" t="s">
        <v>1163</v>
      </c>
      <c r="AB133" s="122" t="s">
        <v>840</v>
      </c>
      <c r="AC133" s="122" t="s">
        <v>840</v>
      </c>
      <c r="AD133" s="174" t="s">
        <v>1224</v>
      </c>
      <c r="AE133" s="122" t="s">
        <v>829</v>
      </c>
      <c r="AF133" s="122" t="s">
        <v>1096</v>
      </c>
      <c r="AG133" s="122" t="s">
        <v>1163</v>
      </c>
      <c r="AH133" s="122" t="s">
        <v>839</v>
      </c>
      <c r="AI133" s="122" t="s">
        <v>839</v>
      </c>
      <c r="AJ133" s="123" t="s">
        <v>846</v>
      </c>
      <c r="AK133" s="123" t="s">
        <v>846</v>
      </c>
      <c r="AL133" s="122" t="s">
        <v>844</v>
      </c>
      <c r="AM133" s="122" t="s">
        <v>844</v>
      </c>
      <c r="AN133" s="122" t="s">
        <v>847</v>
      </c>
      <c r="AO133" s="122" t="s">
        <v>848</v>
      </c>
      <c r="AP133" s="122" t="s">
        <v>848</v>
      </c>
      <c r="AQ133" s="122" t="s">
        <v>1225</v>
      </c>
      <c r="AR133" s="122" t="s">
        <v>1225</v>
      </c>
      <c r="AS133" s="122" t="s">
        <v>829</v>
      </c>
      <c r="AT133" s="122" t="s">
        <v>829</v>
      </c>
      <c r="AU133" s="122" t="s">
        <v>829</v>
      </c>
      <c r="AV133" s="122" t="s">
        <v>829</v>
      </c>
      <c r="AW133" s="122" t="s">
        <v>829</v>
      </c>
      <c r="AX133" s="122" t="s">
        <v>829</v>
      </c>
      <c r="AY133" s="122" t="s">
        <v>829</v>
      </c>
      <c r="AZ133" s="122" t="s">
        <v>844</v>
      </c>
      <c r="BA133" s="122" t="s">
        <v>526</v>
      </c>
      <c r="BB133" s="122" t="s">
        <v>842</v>
      </c>
      <c r="BC133" s="122" t="s">
        <v>842</v>
      </c>
      <c r="BD133" s="122" t="s">
        <v>842</v>
      </c>
      <c r="BE133" s="123"/>
      <c r="BF133" s="122" t="s">
        <v>841</v>
      </c>
      <c r="BG133" s="122" t="s">
        <v>841</v>
      </c>
      <c r="BH133" s="122" t="s">
        <v>514</v>
      </c>
      <c r="BI133" s="122" t="s">
        <v>514</v>
      </c>
      <c r="BJ133" s="122" t="s">
        <v>1218</v>
      </c>
      <c r="BK133" s="122" t="s">
        <v>1226</v>
      </c>
      <c r="BL133" s="122" t="s">
        <v>838</v>
      </c>
      <c r="BM133" s="122" t="s">
        <v>526</v>
      </c>
      <c r="BN133" s="122" t="s">
        <v>523</v>
      </c>
      <c r="BO133" s="122" t="s">
        <v>526</v>
      </c>
      <c r="BP133" s="122" t="s">
        <v>526</v>
      </c>
      <c r="BQ133" s="122" t="s">
        <v>820</v>
      </c>
      <c r="BR133" s="122" t="s">
        <v>829</v>
      </c>
      <c r="BS133" s="122" t="s">
        <v>829</v>
      </c>
      <c r="BT133" s="122" t="s">
        <v>829</v>
      </c>
      <c r="BU133" s="122" t="s">
        <v>829</v>
      </c>
      <c r="BV133" s="122" t="s">
        <v>829</v>
      </c>
      <c r="BW133" s="122" t="s">
        <v>829</v>
      </c>
      <c r="BX133" s="122"/>
      <c r="BY133" s="122" t="s">
        <v>845</v>
      </c>
      <c r="BZ133" s="122" t="s">
        <v>526</v>
      </c>
      <c r="CA133" s="122" t="s">
        <v>1163</v>
      </c>
      <c r="CB133" s="122" t="s">
        <v>839</v>
      </c>
    </row>
    <row r="134" spans="1:80" x14ac:dyDescent="0.3">
      <c r="A134" s="100" t="str">
        <f>'Indicator Data'!A135</f>
        <v>Pakistan</v>
      </c>
      <c r="B134" s="86" t="str">
        <f>'Indicator Data'!B135</f>
        <v>PAK</v>
      </c>
      <c r="C134" s="122" t="s">
        <v>1217</v>
      </c>
      <c r="D134" s="122" t="s">
        <v>1217</v>
      </c>
      <c r="E134" s="122" t="s">
        <v>1218</v>
      </c>
      <c r="F134" s="122" t="s">
        <v>1218</v>
      </c>
      <c r="G134" s="122" t="s">
        <v>1218</v>
      </c>
      <c r="H134" s="122" t="s">
        <v>1218</v>
      </c>
      <c r="I134" s="122" t="s">
        <v>1218</v>
      </c>
      <c r="J134" s="122" t="s">
        <v>842</v>
      </c>
      <c r="K134" s="122" t="s">
        <v>842</v>
      </c>
      <c r="L134" s="122" t="s">
        <v>514</v>
      </c>
      <c r="M134" s="122" t="s">
        <v>839</v>
      </c>
      <c r="N134" s="122" t="s">
        <v>839</v>
      </c>
      <c r="O134" s="122" t="s">
        <v>839</v>
      </c>
      <c r="P134" s="122" t="s">
        <v>839</v>
      </c>
      <c r="Q134" s="122" t="s">
        <v>1095</v>
      </c>
      <c r="R134" s="122" t="s">
        <v>1095</v>
      </c>
      <c r="S134" s="122" t="s">
        <v>1095</v>
      </c>
      <c r="T134" s="122" t="s">
        <v>1095</v>
      </c>
      <c r="U134" s="122" t="s">
        <v>839</v>
      </c>
      <c r="V134" s="122" t="s">
        <v>839</v>
      </c>
      <c r="W134" s="122" t="s">
        <v>839</v>
      </c>
      <c r="X134" s="122" t="s">
        <v>526</v>
      </c>
      <c r="Y134" s="122" t="s">
        <v>526</v>
      </c>
      <c r="Z134" s="122" t="s">
        <v>526</v>
      </c>
      <c r="AA134" s="122" t="s">
        <v>1163</v>
      </c>
      <c r="AB134" s="122" t="s">
        <v>840</v>
      </c>
      <c r="AC134" s="122" t="s">
        <v>840</v>
      </c>
      <c r="AD134" s="174" t="s">
        <v>1224</v>
      </c>
      <c r="AE134" s="122" t="s">
        <v>829</v>
      </c>
      <c r="AF134" s="122" t="s">
        <v>1096</v>
      </c>
      <c r="AG134" s="122" t="s">
        <v>1163</v>
      </c>
      <c r="AH134" s="122" t="s">
        <v>839</v>
      </c>
      <c r="AI134" s="122" t="s">
        <v>839</v>
      </c>
      <c r="AJ134" s="123" t="s">
        <v>846</v>
      </c>
      <c r="AK134" s="123" t="s">
        <v>846</v>
      </c>
      <c r="AL134" s="122" t="s">
        <v>844</v>
      </c>
      <c r="AM134" s="122" t="s">
        <v>844</v>
      </c>
      <c r="AN134" s="122" t="s">
        <v>847</v>
      </c>
      <c r="AO134" s="122" t="s">
        <v>848</v>
      </c>
      <c r="AP134" s="122" t="s">
        <v>848</v>
      </c>
      <c r="AQ134" s="122" t="s">
        <v>1225</v>
      </c>
      <c r="AR134" s="122" t="s">
        <v>1225</v>
      </c>
      <c r="AS134" s="122" t="s">
        <v>829</v>
      </c>
      <c r="AT134" s="122" t="s">
        <v>829</v>
      </c>
      <c r="AU134" s="122" t="s">
        <v>829</v>
      </c>
      <c r="AV134" s="122" t="s">
        <v>829</v>
      </c>
      <c r="AW134" s="122" t="s">
        <v>829</v>
      </c>
      <c r="AX134" s="122" t="s">
        <v>829</v>
      </c>
      <c r="AY134" s="122" t="s">
        <v>829</v>
      </c>
      <c r="AZ134" s="122" t="s">
        <v>844</v>
      </c>
      <c r="BA134" s="122" t="s">
        <v>526</v>
      </c>
      <c r="BB134" s="122" t="s">
        <v>842</v>
      </c>
      <c r="BC134" s="122" t="s">
        <v>842</v>
      </c>
      <c r="BD134" s="122" t="s">
        <v>842</v>
      </c>
      <c r="BE134" s="123" t="s">
        <v>821</v>
      </c>
      <c r="BF134" s="122" t="s">
        <v>841</v>
      </c>
      <c r="BG134" s="122" t="s">
        <v>841</v>
      </c>
      <c r="BH134" s="122" t="s">
        <v>514</v>
      </c>
      <c r="BI134" s="122" t="s">
        <v>514</v>
      </c>
      <c r="BJ134" s="122" t="s">
        <v>1218</v>
      </c>
      <c r="BK134" s="122" t="s">
        <v>1226</v>
      </c>
      <c r="BL134" s="122" t="s">
        <v>838</v>
      </c>
      <c r="BM134" s="122" t="s">
        <v>526</v>
      </c>
      <c r="BN134" s="122" t="s">
        <v>523</v>
      </c>
      <c r="BO134" s="122" t="s">
        <v>526</v>
      </c>
      <c r="BP134" s="122" t="s">
        <v>526</v>
      </c>
      <c r="BQ134" s="122" t="s">
        <v>820</v>
      </c>
      <c r="BR134" s="122" t="s">
        <v>829</v>
      </c>
      <c r="BS134" s="122" t="s">
        <v>829</v>
      </c>
      <c r="BT134" s="122" t="s">
        <v>829</v>
      </c>
      <c r="BU134" s="122" t="s">
        <v>829</v>
      </c>
      <c r="BV134" s="122" t="s">
        <v>829</v>
      </c>
      <c r="BW134" s="122" t="s">
        <v>829</v>
      </c>
      <c r="BX134" s="122"/>
      <c r="BY134" s="122" t="s">
        <v>845</v>
      </c>
      <c r="BZ134" s="122" t="s">
        <v>526</v>
      </c>
      <c r="CA134" s="122" t="s">
        <v>1163</v>
      </c>
      <c r="CB134" s="122" t="s">
        <v>839</v>
      </c>
    </row>
    <row r="135" spans="1:80" x14ac:dyDescent="0.3">
      <c r="A135" s="100" t="str">
        <f>'Indicator Data'!A136</f>
        <v>Palau</v>
      </c>
      <c r="B135" s="86" t="str">
        <f>'Indicator Data'!B136</f>
        <v>PLW</v>
      </c>
      <c r="C135" s="122" t="s">
        <v>1217</v>
      </c>
      <c r="D135" s="122" t="s">
        <v>1217</v>
      </c>
      <c r="E135" s="122" t="s">
        <v>1218</v>
      </c>
      <c r="F135" s="122" t="s">
        <v>1218</v>
      </c>
      <c r="G135" s="122" t="s">
        <v>1218</v>
      </c>
      <c r="H135" s="122" t="s">
        <v>1218</v>
      </c>
      <c r="I135" s="122" t="s">
        <v>1218</v>
      </c>
      <c r="J135" s="122" t="s">
        <v>842</v>
      </c>
      <c r="K135" s="122" t="s">
        <v>842</v>
      </c>
      <c r="L135" s="122" t="s">
        <v>514</v>
      </c>
      <c r="M135" s="122" t="s">
        <v>839</v>
      </c>
      <c r="N135" s="122" t="s">
        <v>839</v>
      </c>
      <c r="O135" s="122" t="s">
        <v>839</v>
      </c>
      <c r="P135" s="122" t="s">
        <v>839</v>
      </c>
      <c r="Q135" s="122" t="s">
        <v>1095</v>
      </c>
      <c r="R135" s="122" t="s">
        <v>1095</v>
      </c>
      <c r="S135" s="122" t="s">
        <v>1095</v>
      </c>
      <c r="T135" s="122" t="s">
        <v>1095</v>
      </c>
      <c r="U135" s="122" t="s">
        <v>839</v>
      </c>
      <c r="V135" s="122" t="s">
        <v>839</v>
      </c>
      <c r="W135" s="122" t="s">
        <v>839</v>
      </c>
      <c r="X135" s="122" t="s">
        <v>526</v>
      </c>
      <c r="Y135" s="122" t="s">
        <v>526</v>
      </c>
      <c r="Z135" s="122" t="s">
        <v>526</v>
      </c>
      <c r="AA135" s="122" t="s">
        <v>1163</v>
      </c>
      <c r="AB135" s="122" t="s">
        <v>840</v>
      </c>
      <c r="AC135" s="122" t="s">
        <v>840</v>
      </c>
      <c r="AD135" s="174" t="s">
        <v>1224</v>
      </c>
      <c r="AE135" s="122" t="s">
        <v>829</v>
      </c>
      <c r="AF135" s="122" t="s">
        <v>1096</v>
      </c>
      <c r="AG135" s="122" t="s">
        <v>1163</v>
      </c>
      <c r="AH135" s="122" t="s">
        <v>839</v>
      </c>
      <c r="AI135" s="122" t="s">
        <v>839</v>
      </c>
      <c r="AJ135" s="123" t="s">
        <v>846</v>
      </c>
      <c r="AK135" s="123" t="s">
        <v>846</v>
      </c>
      <c r="AL135" s="122" t="s">
        <v>844</v>
      </c>
      <c r="AM135" s="122" t="s">
        <v>844</v>
      </c>
      <c r="AN135" s="122" t="s">
        <v>847</v>
      </c>
      <c r="AO135" s="122" t="s">
        <v>848</v>
      </c>
      <c r="AP135" s="122" t="s">
        <v>848</v>
      </c>
      <c r="AQ135" s="122" t="s">
        <v>1225</v>
      </c>
      <c r="AR135" s="122" t="s">
        <v>1225</v>
      </c>
      <c r="AS135" s="122" t="s">
        <v>829</v>
      </c>
      <c r="AT135" s="122" t="s">
        <v>829</v>
      </c>
      <c r="AU135" s="122" t="s">
        <v>829</v>
      </c>
      <c r="AV135" s="122" t="s">
        <v>829</v>
      </c>
      <c r="AW135" s="122" t="s">
        <v>829</v>
      </c>
      <c r="AX135" s="122" t="s">
        <v>829</v>
      </c>
      <c r="AY135" s="122" t="s">
        <v>829</v>
      </c>
      <c r="AZ135" s="122" t="s">
        <v>844</v>
      </c>
      <c r="BA135" s="122" t="s">
        <v>526</v>
      </c>
      <c r="BB135" s="122" t="s">
        <v>842</v>
      </c>
      <c r="BC135" s="122" t="s">
        <v>842</v>
      </c>
      <c r="BD135" s="122" t="s">
        <v>842</v>
      </c>
      <c r="BE135" s="123" t="s">
        <v>818</v>
      </c>
      <c r="BF135" s="122" t="s">
        <v>841</v>
      </c>
      <c r="BG135" s="122" t="s">
        <v>841</v>
      </c>
      <c r="BH135" s="122" t="s">
        <v>514</v>
      </c>
      <c r="BI135" s="122" t="s">
        <v>514</v>
      </c>
      <c r="BJ135" s="122" t="s">
        <v>1218</v>
      </c>
      <c r="BK135" s="122" t="s">
        <v>1226</v>
      </c>
      <c r="BL135" s="122" t="s">
        <v>838</v>
      </c>
      <c r="BM135" s="122" t="s">
        <v>526</v>
      </c>
      <c r="BN135" s="122" t="s">
        <v>523</v>
      </c>
      <c r="BO135" s="122" t="s">
        <v>526</v>
      </c>
      <c r="BP135" s="122" t="s">
        <v>526</v>
      </c>
      <c r="BQ135" s="122" t="s">
        <v>820</v>
      </c>
      <c r="BR135" s="122" t="s">
        <v>829</v>
      </c>
      <c r="BS135" s="122" t="s">
        <v>829</v>
      </c>
      <c r="BT135" s="122" t="s">
        <v>829</v>
      </c>
      <c r="BU135" s="122" t="s">
        <v>829</v>
      </c>
      <c r="BV135" s="122" t="s">
        <v>829</v>
      </c>
      <c r="BW135" s="122" t="s">
        <v>829</v>
      </c>
      <c r="BX135" s="122"/>
      <c r="BY135" s="122" t="s">
        <v>845</v>
      </c>
      <c r="BZ135" s="122" t="s">
        <v>526</v>
      </c>
      <c r="CA135" s="122" t="s">
        <v>1163</v>
      </c>
      <c r="CB135" s="122" t="s">
        <v>839</v>
      </c>
    </row>
    <row r="136" spans="1:80" x14ac:dyDescent="0.3">
      <c r="A136" s="100" t="str">
        <f>'Indicator Data'!A137</f>
        <v>Palestine</v>
      </c>
      <c r="B136" s="86" t="str">
        <f>'Indicator Data'!B137</f>
        <v>PSE</v>
      </c>
      <c r="C136" s="122" t="s">
        <v>1217</v>
      </c>
      <c r="D136" s="122" t="s">
        <v>1217</v>
      </c>
      <c r="E136" s="122" t="s">
        <v>1218</v>
      </c>
      <c r="F136" s="122" t="s">
        <v>1218</v>
      </c>
      <c r="G136" s="122" t="s">
        <v>1218</v>
      </c>
      <c r="H136" s="122" t="s">
        <v>1218</v>
      </c>
      <c r="I136" s="122" t="s">
        <v>1218</v>
      </c>
      <c r="J136" s="122" t="s">
        <v>842</v>
      </c>
      <c r="K136" s="122" t="s">
        <v>842</v>
      </c>
      <c r="L136" s="122" t="s">
        <v>514</v>
      </c>
      <c r="M136" s="122" t="s">
        <v>839</v>
      </c>
      <c r="N136" s="122" t="s">
        <v>839</v>
      </c>
      <c r="O136" s="122" t="s">
        <v>839</v>
      </c>
      <c r="P136" s="122" t="s">
        <v>839</v>
      </c>
      <c r="Q136" s="122" t="s">
        <v>1095</v>
      </c>
      <c r="R136" s="122" t="s">
        <v>1095</v>
      </c>
      <c r="S136" s="122" t="s">
        <v>1095</v>
      </c>
      <c r="T136" s="122" t="s">
        <v>1095</v>
      </c>
      <c r="U136" s="122" t="s">
        <v>839</v>
      </c>
      <c r="V136" s="122" t="s">
        <v>839</v>
      </c>
      <c r="W136" s="122" t="s">
        <v>839</v>
      </c>
      <c r="X136" s="122" t="s">
        <v>526</v>
      </c>
      <c r="Y136" s="122" t="s">
        <v>526</v>
      </c>
      <c r="Z136" s="122" t="s">
        <v>526</v>
      </c>
      <c r="AA136" s="122" t="s">
        <v>1163</v>
      </c>
      <c r="AB136" s="122" t="s">
        <v>840</v>
      </c>
      <c r="AC136" s="122" t="s">
        <v>840</v>
      </c>
      <c r="AD136" s="174" t="s">
        <v>1224</v>
      </c>
      <c r="AE136" s="122" t="s">
        <v>829</v>
      </c>
      <c r="AF136" s="122" t="s">
        <v>1096</v>
      </c>
      <c r="AG136" s="122" t="s">
        <v>1163</v>
      </c>
      <c r="AH136" s="122" t="s">
        <v>839</v>
      </c>
      <c r="AI136" s="122" t="s">
        <v>839</v>
      </c>
      <c r="AJ136" s="123" t="s">
        <v>846</v>
      </c>
      <c r="AK136" s="123" t="s">
        <v>846</v>
      </c>
      <c r="AL136" s="122" t="s">
        <v>844</v>
      </c>
      <c r="AM136" s="122" t="s">
        <v>844</v>
      </c>
      <c r="AN136" s="122" t="s">
        <v>847</v>
      </c>
      <c r="AO136" s="122" t="s">
        <v>848</v>
      </c>
      <c r="AP136" s="122" t="s">
        <v>848</v>
      </c>
      <c r="AQ136" s="122" t="s">
        <v>1225</v>
      </c>
      <c r="AR136" s="122" t="s">
        <v>1225</v>
      </c>
      <c r="AS136" s="122" t="s">
        <v>829</v>
      </c>
      <c r="AT136" s="122" t="s">
        <v>829</v>
      </c>
      <c r="AU136" s="122" t="s">
        <v>829</v>
      </c>
      <c r="AV136" s="122" t="s">
        <v>829</v>
      </c>
      <c r="AW136" s="122" t="s">
        <v>829</v>
      </c>
      <c r="AX136" s="122" t="s">
        <v>829</v>
      </c>
      <c r="AY136" s="122" t="s">
        <v>829</v>
      </c>
      <c r="AZ136" s="122" t="s">
        <v>844</v>
      </c>
      <c r="BA136" s="122" t="s">
        <v>526</v>
      </c>
      <c r="BB136" s="122" t="s">
        <v>842</v>
      </c>
      <c r="BC136" s="122" t="s">
        <v>842</v>
      </c>
      <c r="BD136" s="122" t="s">
        <v>842</v>
      </c>
      <c r="BE136" s="123" t="s">
        <v>821</v>
      </c>
      <c r="BF136" s="122" t="s">
        <v>843</v>
      </c>
      <c r="BG136" s="122" t="s">
        <v>841</v>
      </c>
      <c r="BH136" s="122" t="s">
        <v>514</v>
      </c>
      <c r="BI136" s="122" t="s">
        <v>514</v>
      </c>
      <c r="BJ136" s="122" t="s">
        <v>1218</v>
      </c>
      <c r="BK136" s="122" t="s">
        <v>1226</v>
      </c>
      <c r="BL136" s="122" t="s">
        <v>838</v>
      </c>
      <c r="BM136" s="122" t="s">
        <v>526</v>
      </c>
      <c r="BN136" s="122" t="s">
        <v>523</v>
      </c>
      <c r="BO136" s="122" t="s">
        <v>526</v>
      </c>
      <c r="BP136" s="122" t="s">
        <v>526</v>
      </c>
      <c r="BQ136" s="122" t="s">
        <v>820</v>
      </c>
      <c r="BR136" s="122" t="s">
        <v>829</v>
      </c>
      <c r="BS136" s="122" t="s">
        <v>829</v>
      </c>
      <c r="BT136" s="122" t="s">
        <v>829</v>
      </c>
      <c r="BU136" s="122" t="s">
        <v>829</v>
      </c>
      <c r="BV136" s="122" t="s">
        <v>829</v>
      </c>
      <c r="BW136" s="122" t="s">
        <v>829</v>
      </c>
      <c r="BX136" s="122"/>
      <c r="BY136" s="122" t="s">
        <v>845</v>
      </c>
      <c r="BZ136" s="122" t="s">
        <v>526</v>
      </c>
      <c r="CA136" s="122" t="s">
        <v>1163</v>
      </c>
      <c r="CB136" s="122" t="s">
        <v>839</v>
      </c>
    </row>
    <row r="137" spans="1:80" x14ac:dyDescent="0.3">
      <c r="A137" s="100" t="str">
        <f>'Indicator Data'!A138</f>
        <v>Panama</v>
      </c>
      <c r="B137" s="86" t="str">
        <f>'Indicator Data'!B138</f>
        <v>PAN</v>
      </c>
      <c r="C137" s="122" t="s">
        <v>1217</v>
      </c>
      <c r="D137" s="122" t="s">
        <v>1217</v>
      </c>
      <c r="E137" s="122" t="s">
        <v>1218</v>
      </c>
      <c r="F137" s="122" t="s">
        <v>1218</v>
      </c>
      <c r="G137" s="122" t="s">
        <v>1218</v>
      </c>
      <c r="H137" s="122" t="s">
        <v>1218</v>
      </c>
      <c r="I137" s="122" t="s">
        <v>1218</v>
      </c>
      <c r="J137" s="122" t="s">
        <v>842</v>
      </c>
      <c r="K137" s="122" t="s">
        <v>842</v>
      </c>
      <c r="L137" s="122" t="s">
        <v>514</v>
      </c>
      <c r="M137" s="122" t="s">
        <v>839</v>
      </c>
      <c r="N137" s="122" t="s">
        <v>839</v>
      </c>
      <c r="O137" s="122" t="s">
        <v>839</v>
      </c>
      <c r="P137" s="122" t="s">
        <v>839</v>
      </c>
      <c r="Q137" s="122" t="s">
        <v>1095</v>
      </c>
      <c r="R137" s="122" t="s">
        <v>1095</v>
      </c>
      <c r="S137" s="122" t="s">
        <v>1095</v>
      </c>
      <c r="T137" s="122" t="s">
        <v>1095</v>
      </c>
      <c r="U137" s="122" t="s">
        <v>839</v>
      </c>
      <c r="V137" s="122" t="s">
        <v>839</v>
      </c>
      <c r="W137" s="122" t="s">
        <v>839</v>
      </c>
      <c r="X137" s="122" t="s">
        <v>526</v>
      </c>
      <c r="Y137" s="122" t="s">
        <v>526</v>
      </c>
      <c r="Z137" s="122" t="s">
        <v>526</v>
      </c>
      <c r="AA137" s="122" t="s">
        <v>1163</v>
      </c>
      <c r="AB137" s="122" t="s">
        <v>840</v>
      </c>
      <c r="AC137" s="122" t="s">
        <v>840</v>
      </c>
      <c r="AD137" s="174" t="s">
        <v>1224</v>
      </c>
      <c r="AE137" s="122" t="s">
        <v>829</v>
      </c>
      <c r="AF137" s="122" t="s">
        <v>1096</v>
      </c>
      <c r="AG137" s="122" t="s">
        <v>1163</v>
      </c>
      <c r="AH137" s="122" t="s">
        <v>839</v>
      </c>
      <c r="AI137" s="122" t="s">
        <v>839</v>
      </c>
      <c r="AJ137" s="123" t="s">
        <v>846</v>
      </c>
      <c r="AK137" s="123" t="s">
        <v>846</v>
      </c>
      <c r="AL137" s="122" t="s">
        <v>844</v>
      </c>
      <c r="AM137" s="122" t="s">
        <v>844</v>
      </c>
      <c r="AN137" s="122" t="s">
        <v>847</v>
      </c>
      <c r="AO137" s="122" t="s">
        <v>848</v>
      </c>
      <c r="AP137" s="122" t="s">
        <v>848</v>
      </c>
      <c r="AQ137" s="122" t="s">
        <v>1225</v>
      </c>
      <c r="AR137" s="122" t="s">
        <v>1225</v>
      </c>
      <c r="AS137" s="122" t="s">
        <v>829</v>
      </c>
      <c r="AT137" s="122" t="s">
        <v>829</v>
      </c>
      <c r="AU137" s="122" t="s">
        <v>829</v>
      </c>
      <c r="AV137" s="122" t="s">
        <v>829</v>
      </c>
      <c r="AW137" s="122" t="s">
        <v>829</v>
      </c>
      <c r="AX137" s="122" t="s">
        <v>829</v>
      </c>
      <c r="AY137" s="122" t="s">
        <v>829</v>
      </c>
      <c r="AZ137" s="122" t="s">
        <v>844</v>
      </c>
      <c r="BA137" s="122" t="s">
        <v>526</v>
      </c>
      <c r="BB137" s="122" t="s">
        <v>842</v>
      </c>
      <c r="BC137" s="122" t="s">
        <v>842</v>
      </c>
      <c r="BD137" s="122" t="s">
        <v>842</v>
      </c>
      <c r="BE137" s="123" t="s">
        <v>818</v>
      </c>
      <c r="BF137" s="122" t="s">
        <v>841</v>
      </c>
      <c r="BG137" s="122" t="s">
        <v>841</v>
      </c>
      <c r="BH137" s="122" t="s">
        <v>514</v>
      </c>
      <c r="BI137" s="122" t="s">
        <v>514</v>
      </c>
      <c r="BJ137" s="122" t="s">
        <v>1218</v>
      </c>
      <c r="BK137" s="122" t="s">
        <v>1226</v>
      </c>
      <c r="BL137" s="122" t="s">
        <v>838</v>
      </c>
      <c r="BM137" s="122" t="s">
        <v>526</v>
      </c>
      <c r="BN137" s="122" t="s">
        <v>523</v>
      </c>
      <c r="BO137" s="122" t="s">
        <v>526</v>
      </c>
      <c r="BP137" s="122" t="s">
        <v>526</v>
      </c>
      <c r="BQ137" s="122" t="s">
        <v>820</v>
      </c>
      <c r="BR137" s="122" t="s">
        <v>829</v>
      </c>
      <c r="BS137" s="122" t="s">
        <v>829</v>
      </c>
      <c r="BT137" s="122" t="s">
        <v>829</v>
      </c>
      <c r="BU137" s="122" t="s">
        <v>829</v>
      </c>
      <c r="BV137" s="122" t="s">
        <v>829</v>
      </c>
      <c r="BW137" s="122" t="s">
        <v>829</v>
      </c>
      <c r="BX137" s="122"/>
      <c r="BY137" s="122" t="s">
        <v>845</v>
      </c>
      <c r="BZ137" s="122" t="s">
        <v>526</v>
      </c>
      <c r="CA137" s="122" t="s">
        <v>1163</v>
      </c>
      <c r="CB137" s="122" t="s">
        <v>839</v>
      </c>
    </row>
    <row r="138" spans="1:80" x14ac:dyDescent="0.3">
      <c r="A138" s="100" t="str">
        <f>'Indicator Data'!A139</f>
        <v>Papua New Guinea</v>
      </c>
      <c r="B138" s="86" t="str">
        <f>'Indicator Data'!B139</f>
        <v>PNG</v>
      </c>
      <c r="C138" s="122" t="s">
        <v>1217</v>
      </c>
      <c r="D138" s="122" t="s">
        <v>1217</v>
      </c>
      <c r="E138" s="122" t="s">
        <v>1218</v>
      </c>
      <c r="F138" s="122" t="s">
        <v>1218</v>
      </c>
      <c r="G138" s="122" t="s">
        <v>1218</v>
      </c>
      <c r="H138" s="122" t="s">
        <v>1218</v>
      </c>
      <c r="I138" s="122" t="s">
        <v>1218</v>
      </c>
      <c r="J138" s="122" t="s">
        <v>842</v>
      </c>
      <c r="K138" s="122" t="s">
        <v>842</v>
      </c>
      <c r="L138" s="122" t="s">
        <v>514</v>
      </c>
      <c r="M138" s="122" t="s">
        <v>839</v>
      </c>
      <c r="N138" s="122" t="s">
        <v>839</v>
      </c>
      <c r="O138" s="122" t="s">
        <v>839</v>
      </c>
      <c r="P138" s="122" t="s">
        <v>839</v>
      </c>
      <c r="Q138" s="122" t="s">
        <v>1095</v>
      </c>
      <c r="R138" s="122" t="s">
        <v>1095</v>
      </c>
      <c r="S138" s="122" t="s">
        <v>1095</v>
      </c>
      <c r="T138" s="122" t="s">
        <v>1095</v>
      </c>
      <c r="U138" s="122" t="s">
        <v>839</v>
      </c>
      <c r="V138" s="122" t="s">
        <v>839</v>
      </c>
      <c r="W138" s="122" t="s">
        <v>839</v>
      </c>
      <c r="X138" s="122" t="s">
        <v>526</v>
      </c>
      <c r="Y138" s="122" t="s">
        <v>526</v>
      </c>
      <c r="Z138" s="122" t="s">
        <v>526</v>
      </c>
      <c r="AA138" s="122" t="s">
        <v>1163</v>
      </c>
      <c r="AB138" s="122" t="s">
        <v>840</v>
      </c>
      <c r="AC138" s="122" t="s">
        <v>840</v>
      </c>
      <c r="AD138" s="174" t="s">
        <v>1224</v>
      </c>
      <c r="AE138" s="122" t="s">
        <v>829</v>
      </c>
      <c r="AF138" s="122" t="s">
        <v>1096</v>
      </c>
      <c r="AG138" s="122" t="s">
        <v>1163</v>
      </c>
      <c r="AH138" s="122" t="s">
        <v>839</v>
      </c>
      <c r="AI138" s="122" t="s">
        <v>839</v>
      </c>
      <c r="AJ138" s="123" t="s">
        <v>846</v>
      </c>
      <c r="AK138" s="123" t="s">
        <v>846</v>
      </c>
      <c r="AL138" s="122" t="s">
        <v>844</v>
      </c>
      <c r="AM138" s="122" t="s">
        <v>844</v>
      </c>
      <c r="AN138" s="122" t="s">
        <v>847</v>
      </c>
      <c r="AO138" s="122" t="s">
        <v>848</v>
      </c>
      <c r="AP138" s="122" t="s">
        <v>848</v>
      </c>
      <c r="AQ138" s="122" t="s">
        <v>1225</v>
      </c>
      <c r="AR138" s="122" t="s">
        <v>1225</v>
      </c>
      <c r="AS138" s="122" t="s">
        <v>829</v>
      </c>
      <c r="AT138" s="122" t="s">
        <v>829</v>
      </c>
      <c r="AU138" s="122" t="s">
        <v>829</v>
      </c>
      <c r="AV138" s="122" t="s">
        <v>829</v>
      </c>
      <c r="AW138" s="122" t="s">
        <v>829</v>
      </c>
      <c r="AX138" s="122" t="s">
        <v>829</v>
      </c>
      <c r="AY138" s="122" t="s">
        <v>829</v>
      </c>
      <c r="AZ138" s="122" t="s">
        <v>844</v>
      </c>
      <c r="BA138" s="122" t="s">
        <v>526</v>
      </c>
      <c r="BB138" s="122" t="s">
        <v>842</v>
      </c>
      <c r="BC138" s="122" t="s">
        <v>842</v>
      </c>
      <c r="BD138" s="122" t="s">
        <v>842</v>
      </c>
      <c r="BE138" s="123" t="s">
        <v>821</v>
      </c>
      <c r="BF138" s="122" t="s">
        <v>841</v>
      </c>
      <c r="BG138" s="122" t="s">
        <v>841</v>
      </c>
      <c r="BH138" s="122" t="s">
        <v>514</v>
      </c>
      <c r="BI138" s="122" t="s">
        <v>514</v>
      </c>
      <c r="BJ138" s="122" t="s">
        <v>1218</v>
      </c>
      <c r="BK138" s="122" t="s">
        <v>1226</v>
      </c>
      <c r="BL138" s="122" t="s">
        <v>838</v>
      </c>
      <c r="BM138" s="122" t="s">
        <v>526</v>
      </c>
      <c r="BN138" s="122" t="s">
        <v>523</v>
      </c>
      <c r="BO138" s="122" t="s">
        <v>526</v>
      </c>
      <c r="BP138" s="122" t="s">
        <v>526</v>
      </c>
      <c r="BQ138" s="122" t="s">
        <v>820</v>
      </c>
      <c r="BR138" s="122" t="s">
        <v>829</v>
      </c>
      <c r="BS138" s="122" t="s">
        <v>829</v>
      </c>
      <c r="BT138" s="122" t="s">
        <v>829</v>
      </c>
      <c r="BU138" s="122" t="s">
        <v>829</v>
      </c>
      <c r="BV138" s="122" t="s">
        <v>829</v>
      </c>
      <c r="BW138" s="122" t="s">
        <v>829</v>
      </c>
      <c r="BX138" s="122"/>
      <c r="BY138" s="122" t="s">
        <v>845</v>
      </c>
      <c r="BZ138" s="122" t="s">
        <v>526</v>
      </c>
      <c r="CA138" s="122" t="s">
        <v>1163</v>
      </c>
      <c r="CB138" s="122" t="s">
        <v>839</v>
      </c>
    </row>
    <row r="139" spans="1:80" x14ac:dyDescent="0.3">
      <c r="A139" s="100" t="str">
        <f>'Indicator Data'!A140</f>
        <v>Paraguay</v>
      </c>
      <c r="B139" s="86" t="str">
        <f>'Indicator Data'!B140</f>
        <v>PRY</v>
      </c>
      <c r="C139" s="122" t="s">
        <v>1217</v>
      </c>
      <c r="D139" s="122" t="s">
        <v>1217</v>
      </c>
      <c r="E139" s="122" t="s">
        <v>1218</v>
      </c>
      <c r="F139" s="122" t="s">
        <v>1218</v>
      </c>
      <c r="G139" s="122" t="s">
        <v>1218</v>
      </c>
      <c r="H139" s="122" t="s">
        <v>1218</v>
      </c>
      <c r="I139" s="122" t="s">
        <v>1218</v>
      </c>
      <c r="J139" s="122" t="s">
        <v>842</v>
      </c>
      <c r="K139" s="122" t="s">
        <v>842</v>
      </c>
      <c r="L139" s="122" t="s">
        <v>514</v>
      </c>
      <c r="M139" s="122" t="s">
        <v>839</v>
      </c>
      <c r="N139" s="122" t="s">
        <v>839</v>
      </c>
      <c r="O139" s="122" t="s">
        <v>839</v>
      </c>
      <c r="P139" s="122" t="s">
        <v>839</v>
      </c>
      <c r="Q139" s="122" t="s">
        <v>1095</v>
      </c>
      <c r="R139" s="122" t="s">
        <v>1095</v>
      </c>
      <c r="S139" s="122" t="s">
        <v>1095</v>
      </c>
      <c r="T139" s="122" t="s">
        <v>1095</v>
      </c>
      <c r="U139" s="122" t="s">
        <v>839</v>
      </c>
      <c r="V139" s="122" t="s">
        <v>839</v>
      </c>
      <c r="W139" s="122" t="s">
        <v>839</v>
      </c>
      <c r="X139" s="122" t="s">
        <v>526</v>
      </c>
      <c r="Y139" s="122" t="s">
        <v>526</v>
      </c>
      <c r="Z139" s="122" t="s">
        <v>526</v>
      </c>
      <c r="AA139" s="122" t="s">
        <v>1163</v>
      </c>
      <c r="AB139" s="122" t="s">
        <v>840</v>
      </c>
      <c r="AC139" s="122" t="s">
        <v>840</v>
      </c>
      <c r="AD139" s="174" t="s">
        <v>1224</v>
      </c>
      <c r="AE139" s="122" t="s">
        <v>829</v>
      </c>
      <c r="AF139" s="122" t="s">
        <v>1096</v>
      </c>
      <c r="AG139" s="122" t="s">
        <v>1163</v>
      </c>
      <c r="AH139" s="122" t="s">
        <v>839</v>
      </c>
      <c r="AI139" s="122" t="s">
        <v>839</v>
      </c>
      <c r="AJ139" s="123" t="s">
        <v>846</v>
      </c>
      <c r="AK139" s="123" t="s">
        <v>846</v>
      </c>
      <c r="AL139" s="122" t="s">
        <v>844</v>
      </c>
      <c r="AM139" s="122" t="s">
        <v>844</v>
      </c>
      <c r="AN139" s="122" t="s">
        <v>847</v>
      </c>
      <c r="AO139" s="122" t="s">
        <v>848</v>
      </c>
      <c r="AP139" s="122" t="s">
        <v>848</v>
      </c>
      <c r="AQ139" s="122" t="s">
        <v>1225</v>
      </c>
      <c r="AR139" s="122" t="s">
        <v>1225</v>
      </c>
      <c r="AS139" s="122" t="s">
        <v>829</v>
      </c>
      <c r="AT139" s="122" t="s">
        <v>829</v>
      </c>
      <c r="AU139" s="122" t="s">
        <v>829</v>
      </c>
      <c r="AV139" s="122" t="s">
        <v>829</v>
      </c>
      <c r="AW139" s="122" t="s">
        <v>829</v>
      </c>
      <c r="AX139" s="122" t="s">
        <v>829</v>
      </c>
      <c r="AY139" s="122" t="s">
        <v>829</v>
      </c>
      <c r="AZ139" s="122" t="s">
        <v>844</v>
      </c>
      <c r="BA139" s="122" t="s">
        <v>526</v>
      </c>
      <c r="BB139" s="122" t="s">
        <v>842</v>
      </c>
      <c r="BC139" s="122" t="s">
        <v>842</v>
      </c>
      <c r="BD139" s="122" t="s">
        <v>842</v>
      </c>
      <c r="BE139" s="123" t="s">
        <v>818</v>
      </c>
      <c r="BF139" s="122" t="s">
        <v>841</v>
      </c>
      <c r="BG139" s="122" t="s">
        <v>841</v>
      </c>
      <c r="BH139" s="122" t="s">
        <v>514</v>
      </c>
      <c r="BI139" s="122" t="s">
        <v>514</v>
      </c>
      <c r="BJ139" s="122" t="s">
        <v>1218</v>
      </c>
      <c r="BK139" s="122" t="s">
        <v>1226</v>
      </c>
      <c r="BL139" s="122" t="s">
        <v>838</v>
      </c>
      <c r="BM139" s="122" t="s">
        <v>526</v>
      </c>
      <c r="BN139" s="122" t="s">
        <v>523</v>
      </c>
      <c r="BO139" s="122" t="s">
        <v>526</v>
      </c>
      <c r="BP139" s="122" t="s">
        <v>526</v>
      </c>
      <c r="BQ139" s="122" t="s">
        <v>820</v>
      </c>
      <c r="BR139" s="122" t="s">
        <v>829</v>
      </c>
      <c r="BS139" s="122" t="s">
        <v>829</v>
      </c>
      <c r="BT139" s="122" t="s">
        <v>829</v>
      </c>
      <c r="BU139" s="122" t="s">
        <v>829</v>
      </c>
      <c r="BV139" s="122" t="s">
        <v>829</v>
      </c>
      <c r="BW139" s="122" t="s">
        <v>829</v>
      </c>
      <c r="BX139" s="122"/>
      <c r="BY139" s="122" t="s">
        <v>845</v>
      </c>
      <c r="BZ139" s="122" t="s">
        <v>526</v>
      </c>
      <c r="CA139" s="122" t="s">
        <v>1163</v>
      </c>
      <c r="CB139" s="122" t="s">
        <v>839</v>
      </c>
    </row>
    <row r="140" spans="1:80" x14ac:dyDescent="0.3">
      <c r="A140" s="100" t="str">
        <f>'Indicator Data'!A141</f>
        <v>Peru</v>
      </c>
      <c r="B140" s="86" t="str">
        <f>'Indicator Data'!B141</f>
        <v>PER</v>
      </c>
      <c r="C140" s="122" t="s">
        <v>1217</v>
      </c>
      <c r="D140" s="122" t="s">
        <v>1217</v>
      </c>
      <c r="E140" s="122" t="s">
        <v>1218</v>
      </c>
      <c r="F140" s="122" t="s">
        <v>1218</v>
      </c>
      <c r="G140" s="122" t="s">
        <v>1218</v>
      </c>
      <c r="H140" s="122" t="s">
        <v>1218</v>
      </c>
      <c r="I140" s="122" t="s">
        <v>1218</v>
      </c>
      <c r="J140" s="122" t="s">
        <v>842</v>
      </c>
      <c r="K140" s="122" t="s">
        <v>842</v>
      </c>
      <c r="L140" s="122" t="s">
        <v>514</v>
      </c>
      <c r="M140" s="122" t="s">
        <v>839</v>
      </c>
      <c r="N140" s="122" t="s">
        <v>839</v>
      </c>
      <c r="O140" s="122" t="s">
        <v>839</v>
      </c>
      <c r="P140" s="122" t="s">
        <v>839</v>
      </c>
      <c r="Q140" s="122" t="s">
        <v>1095</v>
      </c>
      <c r="R140" s="122" t="s">
        <v>1095</v>
      </c>
      <c r="S140" s="122" t="s">
        <v>1095</v>
      </c>
      <c r="T140" s="122" t="s">
        <v>1095</v>
      </c>
      <c r="U140" s="122" t="s">
        <v>839</v>
      </c>
      <c r="V140" s="122" t="s">
        <v>839</v>
      </c>
      <c r="W140" s="122" t="s">
        <v>839</v>
      </c>
      <c r="X140" s="122" t="s">
        <v>526</v>
      </c>
      <c r="Y140" s="122" t="s">
        <v>526</v>
      </c>
      <c r="Z140" s="122" t="s">
        <v>526</v>
      </c>
      <c r="AA140" s="122" t="s">
        <v>1163</v>
      </c>
      <c r="AB140" s="122" t="s">
        <v>840</v>
      </c>
      <c r="AC140" s="122" t="s">
        <v>840</v>
      </c>
      <c r="AD140" s="174" t="s">
        <v>1224</v>
      </c>
      <c r="AE140" s="122" t="s">
        <v>829</v>
      </c>
      <c r="AF140" s="122" t="s">
        <v>1096</v>
      </c>
      <c r="AG140" s="122" t="s">
        <v>1163</v>
      </c>
      <c r="AH140" s="122" t="s">
        <v>839</v>
      </c>
      <c r="AI140" s="122" t="s">
        <v>839</v>
      </c>
      <c r="AJ140" s="123" t="s">
        <v>846</v>
      </c>
      <c r="AK140" s="123" t="s">
        <v>846</v>
      </c>
      <c r="AL140" s="122" t="s">
        <v>844</v>
      </c>
      <c r="AM140" s="122" t="s">
        <v>844</v>
      </c>
      <c r="AN140" s="122" t="s">
        <v>847</v>
      </c>
      <c r="AO140" s="122" t="s">
        <v>848</v>
      </c>
      <c r="AP140" s="122" t="s">
        <v>848</v>
      </c>
      <c r="AQ140" s="122" t="s">
        <v>1225</v>
      </c>
      <c r="AR140" s="122" t="s">
        <v>1225</v>
      </c>
      <c r="AS140" s="122" t="s">
        <v>829</v>
      </c>
      <c r="AT140" s="122" t="s">
        <v>829</v>
      </c>
      <c r="AU140" s="122" t="s">
        <v>829</v>
      </c>
      <c r="AV140" s="122" t="s">
        <v>829</v>
      </c>
      <c r="AW140" s="122" t="s">
        <v>829</v>
      </c>
      <c r="AX140" s="122" t="s">
        <v>829</v>
      </c>
      <c r="AY140" s="122" t="s">
        <v>829</v>
      </c>
      <c r="AZ140" s="122" t="s">
        <v>844</v>
      </c>
      <c r="BA140" s="122" t="s">
        <v>526</v>
      </c>
      <c r="BB140" s="122" t="s">
        <v>842</v>
      </c>
      <c r="BC140" s="122" t="s">
        <v>842</v>
      </c>
      <c r="BD140" s="122" t="s">
        <v>842</v>
      </c>
      <c r="BE140" s="123" t="s">
        <v>821</v>
      </c>
      <c r="BF140" s="122" t="s">
        <v>841</v>
      </c>
      <c r="BG140" s="122" t="s">
        <v>841</v>
      </c>
      <c r="BH140" s="122" t="s">
        <v>514</v>
      </c>
      <c r="BI140" s="122" t="s">
        <v>514</v>
      </c>
      <c r="BJ140" s="122" t="s">
        <v>1218</v>
      </c>
      <c r="BK140" s="122" t="s">
        <v>1226</v>
      </c>
      <c r="BL140" s="122" t="s">
        <v>838</v>
      </c>
      <c r="BM140" s="122" t="s">
        <v>526</v>
      </c>
      <c r="BN140" s="122" t="s">
        <v>523</v>
      </c>
      <c r="BO140" s="122" t="s">
        <v>526</v>
      </c>
      <c r="BP140" s="122" t="s">
        <v>526</v>
      </c>
      <c r="BQ140" s="122" t="s">
        <v>820</v>
      </c>
      <c r="BR140" s="122" t="s">
        <v>829</v>
      </c>
      <c r="BS140" s="122" t="s">
        <v>829</v>
      </c>
      <c r="BT140" s="122" t="s">
        <v>829</v>
      </c>
      <c r="BU140" s="122" t="s">
        <v>829</v>
      </c>
      <c r="BV140" s="122" t="s">
        <v>829</v>
      </c>
      <c r="BW140" s="122" t="s">
        <v>829</v>
      </c>
      <c r="BX140" s="122"/>
      <c r="BY140" s="122" t="s">
        <v>845</v>
      </c>
      <c r="BZ140" s="122" t="s">
        <v>526</v>
      </c>
      <c r="CA140" s="122" t="s">
        <v>1163</v>
      </c>
      <c r="CB140" s="122" t="s">
        <v>839</v>
      </c>
    </row>
    <row r="141" spans="1:80" x14ac:dyDescent="0.3">
      <c r="A141" s="100" t="str">
        <f>'Indicator Data'!A142</f>
        <v>Philippines</v>
      </c>
      <c r="B141" s="86" t="str">
        <f>'Indicator Data'!B142</f>
        <v>PHL</v>
      </c>
      <c r="C141" s="122" t="s">
        <v>1217</v>
      </c>
      <c r="D141" s="122" t="s">
        <v>1217</v>
      </c>
      <c r="E141" s="122" t="s">
        <v>1218</v>
      </c>
      <c r="F141" s="122" t="s">
        <v>1218</v>
      </c>
      <c r="G141" s="122" t="s">
        <v>1218</v>
      </c>
      <c r="H141" s="122" t="s">
        <v>1218</v>
      </c>
      <c r="I141" s="122" t="s">
        <v>1218</v>
      </c>
      <c r="J141" s="122" t="s">
        <v>842</v>
      </c>
      <c r="K141" s="122" t="s">
        <v>842</v>
      </c>
      <c r="L141" s="122" t="s">
        <v>514</v>
      </c>
      <c r="M141" s="122" t="s">
        <v>839</v>
      </c>
      <c r="N141" s="122" t="s">
        <v>839</v>
      </c>
      <c r="O141" s="122" t="s">
        <v>839</v>
      </c>
      <c r="P141" s="122" t="s">
        <v>839</v>
      </c>
      <c r="Q141" s="122" t="s">
        <v>1095</v>
      </c>
      <c r="R141" s="122" t="s">
        <v>1095</v>
      </c>
      <c r="S141" s="122" t="s">
        <v>1095</v>
      </c>
      <c r="T141" s="122" t="s">
        <v>1095</v>
      </c>
      <c r="U141" s="122" t="s">
        <v>839</v>
      </c>
      <c r="V141" s="122" t="s">
        <v>839</v>
      </c>
      <c r="W141" s="122" t="s">
        <v>839</v>
      </c>
      <c r="X141" s="122" t="s">
        <v>526</v>
      </c>
      <c r="Y141" s="122" t="s">
        <v>526</v>
      </c>
      <c r="Z141" s="122" t="s">
        <v>526</v>
      </c>
      <c r="AA141" s="122" t="s">
        <v>1163</v>
      </c>
      <c r="AB141" s="122" t="s">
        <v>840</v>
      </c>
      <c r="AC141" s="122" t="s">
        <v>840</v>
      </c>
      <c r="AD141" s="174" t="s">
        <v>1224</v>
      </c>
      <c r="AE141" s="122" t="s">
        <v>829</v>
      </c>
      <c r="AF141" s="122" t="s">
        <v>1096</v>
      </c>
      <c r="AG141" s="122" t="s">
        <v>1163</v>
      </c>
      <c r="AH141" s="122" t="s">
        <v>839</v>
      </c>
      <c r="AI141" s="122" t="s">
        <v>839</v>
      </c>
      <c r="AJ141" s="123" t="s">
        <v>846</v>
      </c>
      <c r="AK141" s="123" t="s">
        <v>846</v>
      </c>
      <c r="AL141" s="122" t="s">
        <v>844</v>
      </c>
      <c r="AM141" s="122" t="s">
        <v>844</v>
      </c>
      <c r="AN141" s="122" t="s">
        <v>847</v>
      </c>
      <c r="AO141" s="122" t="s">
        <v>848</v>
      </c>
      <c r="AP141" s="122" t="s">
        <v>848</v>
      </c>
      <c r="AQ141" s="122" t="s">
        <v>1225</v>
      </c>
      <c r="AR141" s="122" t="s">
        <v>1225</v>
      </c>
      <c r="AS141" s="122" t="s">
        <v>829</v>
      </c>
      <c r="AT141" s="122" t="s">
        <v>829</v>
      </c>
      <c r="AU141" s="122" t="s">
        <v>829</v>
      </c>
      <c r="AV141" s="122" t="s">
        <v>829</v>
      </c>
      <c r="AW141" s="122" t="s">
        <v>829</v>
      </c>
      <c r="AX141" s="122" t="s">
        <v>829</v>
      </c>
      <c r="AY141" s="122" t="s">
        <v>829</v>
      </c>
      <c r="AZ141" s="122" t="s">
        <v>844</v>
      </c>
      <c r="BA141" s="122" t="s">
        <v>526</v>
      </c>
      <c r="BB141" s="122" t="s">
        <v>842</v>
      </c>
      <c r="BC141" s="122" t="s">
        <v>842</v>
      </c>
      <c r="BD141" s="122" t="s">
        <v>842</v>
      </c>
      <c r="BE141" s="123" t="s">
        <v>821</v>
      </c>
      <c r="BF141" s="122" t="s">
        <v>841</v>
      </c>
      <c r="BG141" s="122" t="s">
        <v>841</v>
      </c>
      <c r="BH141" s="122" t="s">
        <v>514</v>
      </c>
      <c r="BI141" s="122" t="s">
        <v>514</v>
      </c>
      <c r="BJ141" s="122" t="s">
        <v>1218</v>
      </c>
      <c r="BK141" s="122" t="s">
        <v>1226</v>
      </c>
      <c r="BL141" s="122" t="s">
        <v>838</v>
      </c>
      <c r="BM141" s="122" t="s">
        <v>526</v>
      </c>
      <c r="BN141" s="122" t="s">
        <v>523</v>
      </c>
      <c r="BO141" s="122" t="s">
        <v>526</v>
      </c>
      <c r="BP141" s="122" t="s">
        <v>526</v>
      </c>
      <c r="BQ141" s="122" t="s">
        <v>820</v>
      </c>
      <c r="BR141" s="122" t="s">
        <v>829</v>
      </c>
      <c r="BS141" s="122" t="s">
        <v>829</v>
      </c>
      <c r="BT141" s="122" t="s">
        <v>829</v>
      </c>
      <c r="BU141" s="122" t="s">
        <v>829</v>
      </c>
      <c r="BV141" s="122" t="s">
        <v>829</v>
      </c>
      <c r="BW141" s="122" t="s">
        <v>829</v>
      </c>
      <c r="BX141" s="122"/>
      <c r="BY141" s="122" t="s">
        <v>845</v>
      </c>
      <c r="BZ141" s="122" t="s">
        <v>526</v>
      </c>
      <c r="CA141" s="122" t="s">
        <v>1163</v>
      </c>
      <c r="CB141" s="122" t="s">
        <v>839</v>
      </c>
    </row>
    <row r="142" spans="1:80" x14ac:dyDescent="0.3">
      <c r="A142" s="100" t="str">
        <f>'Indicator Data'!A143</f>
        <v>Poland</v>
      </c>
      <c r="B142" s="86" t="str">
        <f>'Indicator Data'!B143</f>
        <v>POL</v>
      </c>
      <c r="C142" s="122" t="s">
        <v>1217</v>
      </c>
      <c r="D142" s="122" t="s">
        <v>1217</v>
      </c>
      <c r="E142" s="122" t="s">
        <v>1218</v>
      </c>
      <c r="F142" s="122" t="s">
        <v>1218</v>
      </c>
      <c r="G142" s="122" t="s">
        <v>1218</v>
      </c>
      <c r="H142" s="122" t="s">
        <v>1218</v>
      </c>
      <c r="I142" s="122" t="s">
        <v>1218</v>
      </c>
      <c r="J142" s="122" t="s">
        <v>842</v>
      </c>
      <c r="K142" s="122" t="s">
        <v>842</v>
      </c>
      <c r="L142" s="122" t="s">
        <v>514</v>
      </c>
      <c r="M142" s="122" t="s">
        <v>839</v>
      </c>
      <c r="N142" s="122" t="s">
        <v>839</v>
      </c>
      <c r="O142" s="122" t="s">
        <v>839</v>
      </c>
      <c r="P142" s="122" t="s">
        <v>839</v>
      </c>
      <c r="Q142" s="122" t="s">
        <v>1095</v>
      </c>
      <c r="R142" s="122" t="s">
        <v>1095</v>
      </c>
      <c r="S142" s="122" t="s">
        <v>1095</v>
      </c>
      <c r="T142" s="122" t="s">
        <v>1095</v>
      </c>
      <c r="U142" s="122" t="s">
        <v>839</v>
      </c>
      <c r="V142" s="122" t="s">
        <v>839</v>
      </c>
      <c r="W142" s="122" t="s">
        <v>839</v>
      </c>
      <c r="X142" s="122" t="s">
        <v>526</v>
      </c>
      <c r="Y142" s="122" t="s">
        <v>526</v>
      </c>
      <c r="Z142" s="122" t="s">
        <v>526</v>
      </c>
      <c r="AA142" s="122" t="s">
        <v>1163</v>
      </c>
      <c r="AB142" s="122" t="s">
        <v>840</v>
      </c>
      <c r="AC142" s="122" t="s">
        <v>840</v>
      </c>
      <c r="AD142" s="174" t="s">
        <v>1224</v>
      </c>
      <c r="AE142" s="122" t="s">
        <v>829</v>
      </c>
      <c r="AF142" s="122" t="s">
        <v>1096</v>
      </c>
      <c r="AG142" s="122" t="s">
        <v>1163</v>
      </c>
      <c r="AH142" s="122" t="s">
        <v>839</v>
      </c>
      <c r="AI142" s="122" t="s">
        <v>839</v>
      </c>
      <c r="AJ142" s="123" t="s">
        <v>846</v>
      </c>
      <c r="AK142" s="123" t="s">
        <v>846</v>
      </c>
      <c r="AL142" s="122" t="s">
        <v>844</v>
      </c>
      <c r="AM142" s="122" t="s">
        <v>844</v>
      </c>
      <c r="AN142" s="122" t="s">
        <v>847</v>
      </c>
      <c r="AO142" s="122" t="s">
        <v>848</v>
      </c>
      <c r="AP142" s="122" t="s">
        <v>848</v>
      </c>
      <c r="AQ142" s="122" t="s">
        <v>1225</v>
      </c>
      <c r="AR142" s="122" t="s">
        <v>1225</v>
      </c>
      <c r="AS142" s="122" t="s">
        <v>829</v>
      </c>
      <c r="AT142" s="122" t="s">
        <v>829</v>
      </c>
      <c r="AU142" s="122" t="s">
        <v>829</v>
      </c>
      <c r="AV142" s="122" t="s">
        <v>829</v>
      </c>
      <c r="AW142" s="122" t="s">
        <v>829</v>
      </c>
      <c r="AX142" s="122" t="s">
        <v>829</v>
      </c>
      <c r="AY142" s="122" t="s">
        <v>829</v>
      </c>
      <c r="AZ142" s="122" t="s">
        <v>844</v>
      </c>
      <c r="BA142" s="122" t="s">
        <v>526</v>
      </c>
      <c r="BB142" s="122" t="s">
        <v>842</v>
      </c>
      <c r="BC142" s="122" t="s">
        <v>842</v>
      </c>
      <c r="BD142" s="122" t="s">
        <v>842</v>
      </c>
      <c r="BE142" s="123" t="s">
        <v>818</v>
      </c>
      <c r="BF142" s="122" t="s">
        <v>841</v>
      </c>
      <c r="BG142" s="122" t="s">
        <v>841</v>
      </c>
      <c r="BH142" s="122" t="s">
        <v>514</v>
      </c>
      <c r="BI142" s="122" t="s">
        <v>514</v>
      </c>
      <c r="BJ142" s="122" t="s">
        <v>1218</v>
      </c>
      <c r="BK142" s="122" t="s">
        <v>1226</v>
      </c>
      <c r="BL142" s="122" t="s">
        <v>838</v>
      </c>
      <c r="BM142" s="122" t="s">
        <v>526</v>
      </c>
      <c r="BN142" s="122" t="s">
        <v>523</v>
      </c>
      <c r="BO142" s="122" t="s">
        <v>526</v>
      </c>
      <c r="BP142" s="122" t="s">
        <v>526</v>
      </c>
      <c r="BQ142" s="122" t="s">
        <v>820</v>
      </c>
      <c r="BR142" s="122" t="s">
        <v>829</v>
      </c>
      <c r="BS142" s="122" t="s">
        <v>829</v>
      </c>
      <c r="BT142" s="122" t="s">
        <v>829</v>
      </c>
      <c r="BU142" s="122" t="s">
        <v>829</v>
      </c>
      <c r="BV142" s="122" t="s">
        <v>829</v>
      </c>
      <c r="BW142" s="122" t="s">
        <v>829</v>
      </c>
      <c r="BX142" s="122"/>
      <c r="BY142" s="122" t="s">
        <v>845</v>
      </c>
      <c r="BZ142" s="122" t="s">
        <v>526</v>
      </c>
      <c r="CA142" s="122" t="s">
        <v>1163</v>
      </c>
      <c r="CB142" s="122" t="s">
        <v>839</v>
      </c>
    </row>
    <row r="143" spans="1:80" x14ac:dyDescent="0.3">
      <c r="A143" s="100" t="str">
        <f>'Indicator Data'!A144</f>
        <v>Portugal</v>
      </c>
      <c r="B143" s="86" t="str">
        <f>'Indicator Data'!B144</f>
        <v>PRT</v>
      </c>
      <c r="C143" s="122" t="s">
        <v>1217</v>
      </c>
      <c r="D143" s="122" t="s">
        <v>1217</v>
      </c>
      <c r="E143" s="122" t="s">
        <v>1218</v>
      </c>
      <c r="F143" s="122" t="s">
        <v>1218</v>
      </c>
      <c r="G143" s="122" t="s">
        <v>1218</v>
      </c>
      <c r="H143" s="122" t="s">
        <v>1218</v>
      </c>
      <c r="I143" s="122" t="s">
        <v>1218</v>
      </c>
      <c r="J143" s="122" t="s">
        <v>842</v>
      </c>
      <c r="K143" s="122" t="s">
        <v>842</v>
      </c>
      <c r="L143" s="122" t="s">
        <v>514</v>
      </c>
      <c r="M143" s="122" t="s">
        <v>839</v>
      </c>
      <c r="N143" s="122" t="s">
        <v>839</v>
      </c>
      <c r="O143" s="122" t="s">
        <v>839</v>
      </c>
      <c r="P143" s="122" t="s">
        <v>839</v>
      </c>
      <c r="Q143" s="122" t="s">
        <v>1095</v>
      </c>
      <c r="R143" s="122" t="s">
        <v>1095</v>
      </c>
      <c r="S143" s="122" t="s">
        <v>1095</v>
      </c>
      <c r="T143" s="122" t="s">
        <v>1095</v>
      </c>
      <c r="U143" s="122" t="s">
        <v>839</v>
      </c>
      <c r="V143" s="122" t="s">
        <v>839</v>
      </c>
      <c r="W143" s="122" t="s">
        <v>839</v>
      </c>
      <c r="X143" s="122" t="s">
        <v>526</v>
      </c>
      <c r="Y143" s="122" t="s">
        <v>526</v>
      </c>
      <c r="Z143" s="122" t="s">
        <v>526</v>
      </c>
      <c r="AA143" s="122" t="s">
        <v>1163</v>
      </c>
      <c r="AB143" s="122" t="s">
        <v>840</v>
      </c>
      <c r="AC143" s="122" t="s">
        <v>840</v>
      </c>
      <c r="AD143" s="174" t="s">
        <v>1224</v>
      </c>
      <c r="AE143" s="122" t="s">
        <v>829</v>
      </c>
      <c r="AF143" s="122" t="s">
        <v>1096</v>
      </c>
      <c r="AG143" s="122" t="s">
        <v>1163</v>
      </c>
      <c r="AH143" s="122" t="s">
        <v>839</v>
      </c>
      <c r="AI143" s="122" t="s">
        <v>839</v>
      </c>
      <c r="AJ143" s="123" t="s">
        <v>846</v>
      </c>
      <c r="AK143" s="123" t="s">
        <v>846</v>
      </c>
      <c r="AL143" s="122" t="s">
        <v>844</v>
      </c>
      <c r="AM143" s="122" t="s">
        <v>844</v>
      </c>
      <c r="AN143" s="122" t="s">
        <v>847</v>
      </c>
      <c r="AO143" s="122" t="s">
        <v>848</v>
      </c>
      <c r="AP143" s="122" t="s">
        <v>848</v>
      </c>
      <c r="AQ143" s="122" t="s">
        <v>1225</v>
      </c>
      <c r="AR143" s="122" t="s">
        <v>1225</v>
      </c>
      <c r="AS143" s="122" t="s">
        <v>829</v>
      </c>
      <c r="AT143" s="122" t="s">
        <v>829</v>
      </c>
      <c r="AU143" s="122" t="s">
        <v>829</v>
      </c>
      <c r="AV143" s="122" t="s">
        <v>829</v>
      </c>
      <c r="AW143" s="122" t="s">
        <v>829</v>
      </c>
      <c r="AX143" s="122" t="s">
        <v>829</v>
      </c>
      <c r="AY143" s="122" t="s">
        <v>829</v>
      </c>
      <c r="AZ143" s="122" t="s">
        <v>844</v>
      </c>
      <c r="BA143" s="122" t="s">
        <v>526</v>
      </c>
      <c r="BB143" s="122" t="s">
        <v>842</v>
      </c>
      <c r="BC143" s="122" t="s">
        <v>842</v>
      </c>
      <c r="BD143" s="122" t="s">
        <v>842</v>
      </c>
      <c r="BE143" s="123" t="s">
        <v>818</v>
      </c>
      <c r="BF143" s="122" t="s">
        <v>841</v>
      </c>
      <c r="BG143" s="122" t="s">
        <v>841</v>
      </c>
      <c r="BH143" s="122" t="s">
        <v>514</v>
      </c>
      <c r="BI143" s="122" t="s">
        <v>514</v>
      </c>
      <c r="BJ143" s="122" t="s">
        <v>1218</v>
      </c>
      <c r="BK143" s="122" t="s">
        <v>1226</v>
      </c>
      <c r="BL143" s="122" t="s">
        <v>838</v>
      </c>
      <c r="BM143" s="122" t="s">
        <v>526</v>
      </c>
      <c r="BN143" s="122" t="s">
        <v>523</v>
      </c>
      <c r="BO143" s="122" t="s">
        <v>526</v>
      </c>
      <c r="BP143" s="122" t="s">
        <v>526</v>
      </c>
      <c r="BQ143" s="122" t="s">
        <v>820</v>
      </c>
      <c r="BR143" s="122" t="s">
        <v>829</v>
      </c>
      <c r="BS143" s="122" t="s">
        <v>829</v>
      </c>
      <c r="BT143" s="122" t="s">
        <v>829</v>
      </c>
      <c r="BU143" s="122" t="s">
        <v>829</v>
      </c>
      <c r="BV143" s="122" t="s">
        <v>829</v>
      </c>
      <c r="BW143" s="122" t="s">
        <v>829</v>
      </c>
      <c r="BX143" s="122"/>
      <c r="BY143" s="122" t="s">
        <v>845</v>
      </c>
      <c r="BZ143" s="122" t="s">
        <v>526</v>
      </c>
      <c r="CA143" s="122" t="s">
        <v>1163</v>
      </c>
      <c r="CB143" s="122" t="s">
        <v>839</v>
      </c>
    </row>
    <row r="144" spans="1:80" x14ac:dyDescent="0.3">
      <c r="A144" s="100" t="str">
        <f>'Indicator Data'!A145</f>
        <v>Qatar</v>
      </c>
      <c r="B144" s="86" t="str">
        <f>'Indicator Data'!B145</f>
        <v>QAT</v>
      </c>
      <c r="C144" s="122" t="s">
        <v>1217</v>
      </c>
      <c r="D144" s="122" t="s">
        <v>1217</v>
      </c>
      <c r="E144" s="122" t="s">
        <v>1218</v>
      </c>
      <c r="F144" s="122" t="s">
        <v>1218</v>
      </c>
      <c r="G144" s="122" t="s">
        <v>1218</v>
      </c>
      <c r="H144" s="122" t="s">
        <v>1218</v>
      </c>
      <c r="I144" s="122" t="s">
        <v>1218</v>
      </c>
      <c r="J144" s="122" t="s">
        <v>842</v>
      </c>
      <c r="K144" s="122" t="s">
        <v>842</v>
      </c>
      <c r="L144" s="122" t="s">
        <v>514</v>
      </c>
      <c r="M144" s="122" t="s">
        <v>839</v>
      </c>
      <c r="N144" s="122" t="s">
        <v>839</v>
      </c>
      <c r="O144" s="122" t="s">
        <v>839</v>
      </c>
      <c r="P144" s="122" t="s">
        <v>839</v>
      </c>
      <c r="Q144" s="122" t="s">
        <v>1095</v>
      </c>
      <c r="R144" s="122" t="s">
        <v>1095</v>
      </c>
      <c r="S144" s="122" t="s">
        <v>1095</v>
      </c>
      <c r="T144" s="122" t="s">
        <v>1095</v>
      </c>
      <c r="U144" s="122" t="s">
        <v>839</v>
      </c>
      <c r="V144" s="122" t="s">
        <v>839</v>
      </c>
      <c r="W144" s="122" t="s">
        <v>839</v>
      </c>
      <c r="X144" s="122" t="s">
        <v>526</v>
      </c>
      <c r="Y144" s="122" t="s">
        <v>526</v>
      </c>
      <c r="Z144" s="122" t="s">
        <v>526</v>
      </c>
      <c r="AA144" s="122" t="s">
        <v>1163</v>
      </c>
      <c r="AB144" s="122" t="s">
        <v>840</v>
      </c>
      <c r="AC144" s="122" t="s">
        <v>840</v>
      </c>
      <c r="AD144" s="174" t="s">
        <v>1224</v>
      </c>
      <c r="AE144" s="122" t="s">
        <v>829</v>
      </c>
      <c r="AF144" s="122" t="s">
        <v>1096</v>
      </c>
      <c r="AG144" s="122" t="s">
        <v>1163</v>
      </c>
      <c r="AH144" s="122" t="s">
        <v>839</v>
      </c>
      <c r="AI144" s="122" t="s">
        <v>839</v>
      </c>
      <c r="AJ144" s="123" t="s">
        <v>846</v>
      </c>
      <c r="AK144" s="123" t="s">
        <v>846</v>
      </c>
      <c r="AL144" s="122" t="s">
        <v>844</v>
      </c>
      <c r="AM144" s="122" t="s">
        <v>844</v>
      </c>
      <c r="AN144" s="122" t="s">
        <v>847</v>
      </c>
      <c r="AO144" s="122" t="s">
        <v>848</v>
      </c>
      <c r="AP144" s="122" t="s">
        <v>848</v>
      </c>
      <c r="AQ144" s="122" t="s">
        <v>1225</v>
      </c>
      <c r="AR144" s="122" t="s">
        <v>1225</v>
      </c>
      <c r="AS144" s="122" t="s">
        <v>829</v>
      </c>
      <c r="AT144" s="122" t="s">
        <v>829</v>
      </c>
      <c r="AU144" s="122" t="s">
        <v>829</v>
      </c>
      <c r="AV144" s="122" t="s">
        <v>829</v>
      </c>
      <c r="AW144" s="122" t="s">
        <v>829</v>
      </c>
      <c r="AX144" s="122" t="s">
        <v>829</v>
      </c>
      <c r="AY144" s="122" t="s">
        <v>829</v>
      </c>
      <c r="AZ144" s="122" t="s">
        <v>844</v>
      </c>
      <c r="BA144" s="122" t="s">
        <v>526</v>
      </c>
      <c r="BB144" s="122" t="s">
        <v>842</v>
      </c>
      <c r="BC144" s="122" t="s">
        <v>842</v>
      </c>
      <c r="BD144" s="122" t="s">
        <v>842</v>
      </c>
      <c r="BE144" s="123" t="s">
        <v>818</v>
      </c>
      <c r="BF144" s="122" t="s">
        <v>841</v>
      </c>
      <c r="BG144" s="122" t="s">
        <v>841</v>
      </c>
      <c r="BH144" s="122" t="s">
        <v>514</v>
      </c>
      <c r="BI144" s="122" t="s">
        <v>514</v>
      </c>
      <c r="BJ144" s="122" t="s">
        <v>1218</v>
      </c>
      <c r="BK144" s="122" t="s">
        <v>1226</v>
      </c>
      <c r="BL144" s="122" t="s">
        <v>838</v>
      </c>
      <c r="BM144" s="122" t="s">
        <v>526</v>
      </c>
      <c r="BN144" s="122" t="s">
        <v>523</v>
      </c>
      <c r="BO144" s="122" t="s">
        <v>526</v>
      </c>
      <c r="BP144" s="122" t="s">
        <v>526</v>
      </c>
      <c r="BQ144" s="122" t="s">
        <v>820</v>
      </c>
      <c r="BR144" s="122" t="s">
        <v>829</v>
      </c>
      <c r="BS144" s="122" t="s">
        <v>829</v>
      </c>
      <c r="BT144" s="122" t="s">
        <v>829</v>
      </c>
      <c r="BU144" s="122" t="s">
        <v>829</v>
      </c>
      <c r="BV144" s="122" t="s">
        <v>829</v>
      </c>
      <c r="BW144" s="122" t="s">
        <v>829</v>
      </c>
      <c r="BX144" s="122"/>
      <c r="BY144" s="122" t="s">
        <v>845</v>
      </c>
      <c r="BZ144" s="122" t="s">
        <v>526</v>
      </c>
      <c r="CA144" s="122" t="s">
        <v>1163</v>
      </c>
      <c r="CB144" s="122" t="s">
        <v>839</v>
      </c>
    </row>
    <row r="145" spans="1:80" x14ac:dyDescent="0.3">
      <c r="A145" s="100" t="str">
        <f>'Indicator Data'!A146</f>
        <v>Romania</v>
      </c>
      <c r="B145" s="86" t="str">
        <f>'Indicator Data'!B146</f>
        <v>ROU</v>
      </c>
      <c r="C145" s="122" t="s">
        <v>1217</v>
      </c>
      <c r="D145" s="122" t="s">
        <v>1217</v>
      </c>
      <c r="E145" s="122" t="s">
        <v>1218</v>
      </c>
      <c r="F145" s="122" t="s">
        <v>1218</v>
      </c>
      <c r="G145" s="122" t="s">
        <v>1218</v>
      </c>
      <c r="H145" s="122" t="s">
        <v>1218</v>
      </c>
      <c r="I145" s="122" t="s">
        <v>1218</v>
      </c>
      <c r="J145" s="122" t="s">
        <v>842</v>
      </c>
      <c r="K145" s="122" t="s">
        <v>842</v>
      </c>
      <c r="L145" s="122" t="s">
        <v>514</v>
      </c>
      <c r="M145" s="122" t="s">
        <v>839</v>
      </c>
      <c r="N145" s="122" t="s">
        <v>839</v>
      </c>
      <c r="O145" s="122" t="s">
        <v>839</v>
      </c>
      <c r="P145" s="122" t="s">
        <v>839</v>
      </c>
      <c r="Q145" s="122" t="s">
        <v>1095</v>
      </c>
      <c r="R145" s="122" t="s">
        <v>1095</v>
      </c>
      <c r="S145" s="122" t="s">
        <v>1095</v>
      </c>
      <c r="T145" s="122" t="s">
        <v>1095</v>
      </c>
      <c r="U145" s="122" t="s">
        <v>839</v>
      </c>
      <c r="V145" s="122" t="s">
        <v>839</v>
      </c>
      <c r="W145" s="122" t="s">
        <v>839</v>
      </c>
      <c r="X145" s="122" t="s">
        <v>526</v>
      </c>
      <c r="Y145" s="122" t="s">
        <v>526</v>
      </c>
      <c r="Z145" s="122" t="s">
        <v>526</v>
      </c>
      <c r="AA145" s="122" t="s">
        <v>1163</v>
      </c>
      <c r="AB145" s="122" t="s">
        <v>840</v>
      </c>
      <c r="AC145" s="122" t="s">
        <v>840</v>
      </c>
      <c r="AD145" s="174" t="s">
        <v>1224</v>
      </c>
      <c r="AE145" s="122" t="s">
        <v>829</v>
      </c>
      <c r="AF145" s="122" t="s">
        <v>1096</v>
      </c>
      <c r="AG145" s="122" t="s">
        <v>1163</v>
      </c>
      <c r="AH145" s="122" t="s">
        <v>839</v>
      </c>
      <c r="AI145" s="122" t="s">
        <v>839</v>
      </c>
      <c r="AJ145" s="123" t="s">
        <v>846</v>
      </c>
      <c r="AK145" s="123" t="s">
        <v>846</v>
      </c>
      <c r="AL145" s="122" t="s">
        <v>844</v>
      </c>
      <c r="AM145" s="122" t="s">
        <v>844</v>
      </c>
      <c r="AN145" s="122" t="s">
        <v>847</v>
      </c>
      <c r="AO145" s="122" t="s">
        <v>848</v>
      </c>
      <c r="AP145" s="122" t="s">
        <v>848</v>
      </c>
      <c r="AQ145" s="122" t="s">
        <v>1225</v>
      </c>
      <c r="AR145" s="122" t="s">
        <v>1225</v>
      </c>
      <c r="AS145" s="122" t="s">
        <v>829</v>
      </c>
      <c r="AT145" s="122" t="s">
        <v>829</v>
      </c>
      <c r="AU145" s="122" t="s">
        <v>829</v>
      </c>
      <c r="AV145" s="122" t="s">
        <v>829</v>
      </c>
      <c r="AW145" s="122" t="s">
        <v>829</v>
      </c>
      <c r="AX145" s="122" t="s">
        <v>829</v>
      </c>
      <c r="AY145" s="122" t="s">
        <v>829</v>
      </c>
      <c r="AZ145" s="122" t="s">
        <v>844</v>
      </c>
      <c r="BA145" s="122" t="s">
        <v>526</v>
      </c>
      <c r="BB145" s="122" t="s">
        <v>842</v>
      </c>
      <c r="BC145" s="122" t="s">
        <v>842</v>
      </c>
      <c r="BD145" s="122" t="s">
        <v>842</v>
      </c>
      <c r="BE145" s="123" t="s">
        <v>818</v>
      </c>
      <c r="BF145" s="122" t="s">
        <v>841</v>
      </c>
      <c r="BG145" s="122" t="s">
        <v>841</v>
      </c>
      <c r="BH145" s="122" t="s">
        <v>514</v>
      </c>
      <c r="BI145" s="122" t="s">
        <v>514</v>
      </c>
      <c r="BJ145" s="122" t="s">
        <v>1218</v>
      </c>
      <c r="BK145" s="122" t="s">
        <v>1226</v>
      </c>
      <c r="BL145" s="122" t="s">
        <v>838</v>
      </c>
      <c r="BM145" s="122" t="s">
        <v>526</v>
      </c>
      <c r="BN145" s="122" t="s">
        <v>523</v>
      </c>
      <c r="BO145" s="122" t="s">
        <v>526</v>
      </c>
      <c r="BP145" s="122" t="s">
        <v>526</v>
      </c>
      <c r="BQ145" s="122" t="s">
        <v>820</v>
      </c>
      <c r="BR145" s="122" t="s">
        <v>829</v>
      </c>
      <c r="BS145" s="122" t="s">
        <v>829</v>
      </c>
      <c r="BT145" s="122" t="s">
        <v>829</v>
      </c>
      <c r="BU145" s="122" t="s">
        <v>829</v>
      </c>
      <c r="BV145" s="122" t="s">
        <v>829</v>
      </c>
      <c r="BW145" s="122" t="s">
        <v>829</v>
      </c>
      <c r="BX145" s="122"/>
      <c r="BY145" s="122" t="s">
        <v>845</v>
      </c>
      <c r="BZ145" s="122" t="s">
        <v>526</v>
      </c>
      <c r="CA145" s="122" t="s">
        <v>1163</v>
      </c>
      <c r="CB145" s="122" t="s">
        <v>839</v>
      </c>
    </row>
    <row r="146" spans="1:80" x14ac:dyDescent="0.3">
      <c r="A146" s="100" t="str">
        <f>'Indicator Data'!A147</f>
        <v>Russian Federation</v>
      </c>
      <c r="B146" s="86" t="str">
        <f>'Indicator Data'!B147</f>
        <v>RUS</v>
      </c>
      <c r="C146" s="122" t="s">
        <v>1217</v>
      </c>
      <c r="D146" s="122" t="s">
        <v>1217</v>
      </c>
      <c r="E146" s="122" t="s">
        <v>1218</v>
      </c>
      <c r="F146" s="122" t="s">
        <v>1218</v>
      </c>
      <c r="G146" s="122" t="s">
        <v>1218</v>
      </c>
      <c r="H146" s="122" t="s">
        <v>1218</v>
      </c>
      <c r="I146" s="122" t="s">
        <v>1218</v>
      </c>
      <c r="J146" s="122" t="s">
        <v>842</v>
      </c>
      <c r="K146" s="122" t="s">
        <v>842</v>
      </c>
      <c r="L146" s="122" t="s">
        <v>514</v>
      </c>
      <c r="M146" s="122" t="s">
        <v>839</v>
      </c>
      <c r="N146" s="122" t="s">
        <v>839</v>
      </c>
      <c r="O146" s="122" t="s">
        <v>839</v>
      </c>
      <c r="P146" s="122" t="s">
        <v>839</v>
      </c>
      <c r="Q146" s="122" t="s">
        <v>1095</v>
      </c>
      <c r="R146" s="122" t="s">
        <v>1095</v>
      </c>
      <c r="S146" s="122" t="s">
        <v>1095</v>
      </c>
      <c r="T146" s="122" t="s">
        <v>1095</v>
      </c>
      <c r="U146" s="122" t="s">
        <v>839</v>
      </c>
      <c r="V146" s="122" t="s">
        <v>839</v>
      </c>
      <c r="W146" s="122" t="s">
        <v>839</v>
      </c>
      <c r="X146" s="122" t="s">
        <v>526</v>
      </c>
      <c r="Y146" s="122" t="s">
        <v>526</v>
      </c>
      <c r="Z146" s="122" t="s">
        <v>526</v>
      </c>
      <c r="AA146" s="122" t="s">
        <v>1163</v>
      </c>
      <c r="AB146" s="122" t="s">
        <v>840</v>
      </c>
      <c r="AC146" s="122" t="s">
        <v>840</v>
      </c>
      <c r="AD146" s="174" t="s">
        <v>1224</v>
      </c>
      <c r="AE146" s="122" t="s">
        <v>829</v>
      </c>
      <c r="AF146" s="122" t="s">
        <v>1096</v>
      </c>
      <c r="AG146" s="122" t="s">
        <v>1163</v>
      </c>
      <c r="AH146" s="122" t="s">
        <v>839</v>
      </c>
      <c r="AI146" s="122" t="s">
        <v>839</v>
      </c>
      <c r="AJ146" s="123" t="s">
        <v>846</v>
      </c>
      <c r="AK146" s="123" t="s">
        <v>846</v>
      </c>
      <c r="AL146" s="122" t="s">
        <v>844</v>
      </c>
      <c r="AM146" s="122" t="s">
        <v>844</v>
      </c>
      <c r="AN146" s="122" t="s">
        <v>847</v>
      </c>
      <c r="AO146" s="122" t="s">
        <v>848</v>
      </c>
      <c r="AP146" s="122" t="s">
        <v>848</v>
      </c>
      <c r="AQ146" s="122" t="s">
        <v>1225</v>
      </c>
      <c r="AR146" s="122" t="s">
        <v>1225</v>
      </c>
      <c r="AS146" s="122" t="s">
        <v>829</v>
      </c>
      <c r="AT146" s="122" t="s">
        <v>829</v>
      </c>
      <c r="AU146" s="122" t="s">
        <v>829</v>
      </c>
      <c r="AV146" s="122" t="s">
        <v>829</v>
      </c>
      <c r="AW146" s="122" t="s">
        <v>829</v>
      </c>
      <c r="AX146" s="122" t="s">
        <v>829</v>
      </c>
      <c r="AY146" s="122" t="s">
        <v>829</v>
      </c>
      <c r="AZ146" s="122" t="s">
        <v>844</v>
      </c>
      <c r="BA146" s="122" t="s">
        <v>526</v>
      </c>
      <c r="BB146" s="122" t="s">
        <v>842</v>
      </c>
      <c r="BC146" s="122" t="s">
        <v>842</v>
      </c>
      <c r="BD146" s="122" t="s">
        <v>842</v>
      </c>
      <c r="BE146" s="123" t="s">
        <v>821</v>
      </c>
      <c r="BF146" s="122" t="s">
        <v>841</v>
      </c>
      <c r="BG146" s="122" t="s">
        <v>841</v>
      </c>
      <c r="BH146" s="122" t="s">
        <v>514</v>
      </c>
      <c r="BI146" s="122" t="s">
        <v>514</v>
      </c>
      <c r="BJ146" s="122" t="s">
        <v>1218</v>
      </c>
      <c r="BK146" s="122" t="s">
        <v>1226</v>
      </c>
      <c r="BL146" s="122" t="s">
        <v>838</v>
      </c>
      <c r="BM146" s="122" t="s">
        <v>526</v>
      </c>
      <c r="BN146" s="122" t="s">
        <v>523</v>
      </c>
      <c r="BO146" s="122" t="s">
        <v>526</v>
      </c>
      <c r="BP146" s="122" t="s">
        <v>526</v>
      </c>
      <c r="BQ146" s="122" t="s">
        <v>820</v>
      </c>
      <c r="BR146" s="122" t="s">
        <v>829</v>
      </c>
      <c r="BS146" s="122" t="s">
        <v>829</v>
      </c>
      <c r="BT146" s="122" t="s">
        <v>829</v>
      </c>
      <c r="BU146" s="122" t="s">
        <v>829</v>
      </c>
      <c r="BV146" s="122" t="s">
        <v>829</v>
      </c>
      <c r="BW146" s="122" t="s">
        <v>829</v>
      </c>
      <c r="BX146" s="122"/>
      <c r="BY146" s="122" t="s">
        <v>845</v>
      </c>
      <c r="BZ146" s="122" t="s">
        <v>526</v>
      </c>
      <c r="CA146" s="122" t="s">
        <v>1163</v>
      </c>
      <c r="CB146" s="122" t="s">
        <v>839</v>
      </c>
    </row>
    <row r="147" spans="1:80" x14ac:dyDescent="0.3">
      <c r="A147" s="100" t="str">
        <f>'Indicator Data'!A148</f>
        <v>Rwanda</v>
      </c>
      <c r="B147" s="86" t="str">
        <f>'Indicator Data'!B148</f>
        <v>RWA</v>
      </c>
      <c r="C147" s="122" t="s">
        <v>1217</v>
      </c>
      <c r="D147" s="122" t="s">
        <v>1217</v>
      </c>
      <c r="E147" s="122" t="s">
        <v>1218</v>
      </c>
      <c r="F147" s="122" t="s">
        <v>1218</v>
      </c>
      <c r="G147" s="122" t="s">
        <v>1218</v>
      </c>
      <c r="H147" s="122" t="s">
        <v>1218</v>
      </c>
      <c r="I147" s="122" t="s">
        <v>1218</v>
      </c>
      <c r="J147" s="122" t="s">
        <v>842</v>
      </c>
      <c r="K147" s="122" t="s">
        <v>842</v>
      </c>
      <c r="L147" s="122" t="s">
        <v>514</v>
      </c>
      <c r="M147" s="122" t="s">
        <v>839</v>
      </c>
      <c r="N147" s="122" t="s">
        <v>839</v>
      </c>
      <c r="O147" s="122" t="s">
        <v>839</v>
      </c>
      <c r="P147" s="122" t="s">
        <v>839</v>
      </c>
      <c r="Q147" s="122" t="s">
        <v>1095</v>
      </c>
      <c r="R147" s="122" t="s">
        <v>1095</v>
      </c>
      <c r="S147" s="122" t="s">
        <v>1095</v>
      </c>
      <c r="T147" s="122" t="s">
        <v>1095</v>
      </c>
      <c r="U147" s="122" t="s">
        <v>839</v>
      </c>
      <c r="V147" s="122" t="s">
        <v>839</v>
      </c>
      <c r="W147" s="122" t="s">
        <v>839</v>
      </c>
      <c r="X147" s="122" t="s">
        <v>526</v>
      </c>
      <c r="Y147" s="122" t="s">
        <v>526</v>
      </c>
      <c r="Z147" s="122" t="s">
        <v>526</v>
      </c>
      <c r="AA147" s="122" t="s">
        <v>1163</v>
      </c>
      <c r="AB147" s="122" t="s">
        <v>840</v>
      </c>
      <c r="AC147" s="122" t="s">
        <v>840</v>
      </c>
      <c r="AD147" s="174" t="s">
        <v>1224</v>
      </c>
      <c r="AE147" s="122" t="s">
        <v>829</v>
      </c>
      <c r="AF147" s="122" t="s">
        <v>1096</v>
      </c>
      <c r="AG147" s="122" t="s">
        <v>1163</v>
      </c>
      <c r="AH147" s="122" t="s">
        <v>839</v>
      </c>
      <c r="AI147" s="122" t="s">
        <v>839</v>
      </c>
      <c r="AJ147" s="123" t="s">
        <v>846</v>
      </c>
      <c r="AK147" s="123" t="s">
        <v>846</v>
      </c>
      <c r="AL147" s="122" t="s">
        <v>844</v>
      </c>
      <c r="AM147" s="122" t="s">
        <v>844</v>
      </c>
      <c r="AN147" s="122" t="s">
        <v>847</v>
      </c>
      <c r="AO147" s="122" t="s">
        <v>848</v>
      </c>
      <c r="AP147" s="122" t="s">
        <v>848</v>
      </c>
      <c r="AQ147" s="122" t="s">
        <v>1225</v>
      </c>
      <c r="AR147" s="122" t="s">
        <v>1225</v>
      </c>
      <c r="AS147" s="122" t="s">
        <v>829</v>
      </c>
      <c r="AT147" s="122" t="s">
        <v>829</v>
      </c>
      <c r="AU147" s="122" t="s">
        <v>829</v>
      </c>
      <c r="AV147" s="122" t="s">
        <v>829</v>
      </c>
      <c r="AW147" s="122" t="s">
        <v>829</v>
      </c>
      <c r="AX147" s="122" t="s">
        <v>829</v>
      </c>
      <c r="AY147" s="122" t="s">
        <v>829</v>
      </c>
      <c r="AZ147" s="122" t="s">
        <v>844</v>
      </c>
      <c r="BA147" s="122" t="s">
        <v>526</v>
      </c>
      <c r="BB147" s="122" t="s">
        <v>842</v>
      </c>
      <c r="BC147" s="122" t="s">
        <v>842</v>
      </c>
      <c r="BD147" s="122" t="s">
        <v>842</v>
      </c>
      <c r="BE147" s="123" t="s">
        <v>818</v>
      </c>
      <c r="BF147" s="122" t="s">
        <v>841</v>
      </c>
      <c r="BG147" s="122" t="s">
        <v>841</v>
      </c>
      <c r="BH147" s="122" t="s">
        <v>514</v>
      </c>
      <c r="BI147" s="122" t="s">
        <v>514</v>
      </c>
      <c r="BJ147" s="122" t="s">
        <v>1218</v>
      </c>
      <c r="BK147" s="122" t="s">
        <v>1226</v>
      </c>
      <c r="BL147" s="122" t="s">
        <v>838</v>
      </c>
      <c r="BM147" s="122" t="s">
        <v>526</v>
      </c>
      <c r="BN147" s="122" t="s">
        <v>523</v>
      </c>
      <c r="BO147" s="122" t="s">
        <v>526</v>
      </c>
      <c r="BP147" s="122" t="s">
        <v>526</v>
      </c>
      <c r="BQ147" s="122" t="s">
        <v>820</v>
      </c>
      <c r="BR147" s="122" t="s">
        <v>829</v>
      </c>
      <c r="BS147" s="122" t="s">
        <v>829</v>
      </c>
      <c r="BT147" s="122" t="s">
        <v>829</v>
      </c>
      <c r="BU147" s="122" t="s">
        <v>829</v>
      </c>
      <c r="BV147" s="122" t="s">
        <v>829</v>
      </c>
      <c r="BW147" s="122" t="s">
        <v>829</v>
      </c>
      <c r="BX147" s="122"/>
      <c r="BY147" s="122" t="s">
        <v>845</v>
      </c>
      <c r="BZ147" s="122" t="s">
        <v>526</v>
      </c>
      <c r="CA147" s="122" t="s">
        <v>1163</v>
      </c>
      <c r="CB147" s="122" t="s">
        <v>839</v>
      </c>
    </row>
    <row r="148" spans="1:80" x14ac:dyDescent="0.3">
      <c r="A148" s="100" t="str">
        <f>'Indicator Data'!A149</f>
        <v>Saint Kitts and Nevis</v>
      </c>
      <c r="B148" s="86" t="str">
        <f>'Indicator Data'!B149</f>
        <v>KNA</v>
      </c>
      <c r="C148" s="122" t="s">
        <v>1217</v>
      </c>
      <c r="D148" s="122" t="s">
        <v>1217</v>
      </c>
      <c r="E148" s="122" t="s">
        <v>1218</v>
      </c>
      <c r="F148" s="122" t="s">
        <v>1218</v>
      </c>
      <c r="G148" s="122" t="s">
        <v>1218</v>
      </c>
      <c r="H148" s="122" t="s">
        <v>1218</v>
      </c>
      <c r="I148" s="122" t="s">
        <v>1218</v>
      </c>
      <c r="J148" s="122" t="s">
        <v>842</v>
      </c>
      <c r="K148" s="122" t="s">
        <v>842</v>
      </c>
      <c r="L148" s="122" t="s">
        <v>514</v>
      </c>
      <c r="M148" s="122" t="s">
        <v>839</v>
      </c>
      <c r="N148" s="122" t="s">
        <v>839</v>
      </c>
      <c r="O148" s="122" t="s">
        <v>839</v>
      </c>
      <c r="P148" s="122" t="s">
        <v>839</v>
      </c>
      <c r="Q148" s="122" t="s">
        <v>1095</v>
      </c>
      <c r="R148" s="122" t="s">
        <v>1095</v>
      </c>
      <c r="S148" s="122" t="s">
        <v>1095</v>
      </c>
      <c r="T148" s="122" t="s">
        <v>1095</v>
      </c>
      <c r="U148" s="122" t="s">
        <v>839</v>
      </c>
      <c r="V148" s="122" t="s">
        <v>839</v>
      </c>
      <c r="W148" s="122" t="s">
        <v>839</v>
      </c>
      <c r="X148" s="122" t="s">
        <v>526</v>
      </c>
      <c r="Y148" s="122" t="s">
        <v>526</v>
      </c>
      <c r="Z148" s="122" t="s">
        <v>526</v>
      </c>
      <c r="AA148" s="122" t="s">
        <v>1163</v>
      </c>
      <c r="AB148" s="122" t="s">
        <v>840</v>
      </c>
      <c r="AC148" s="122" t="s">
        <v>840</v>
      </c>
      <c r="AD148" s="174" t="s">
        <v>1224</v>
      </c>
      <c r="AE148" s="122" t="s">
        <v>829</v>
      </c>
      <c r="AF148" s="122" t="s">
        <v>1096</v>
      </c>
      <c r="AG148" s="122" t="s">
        <v>1163</v>
      </c>
      <c r="AH148" s="122" t="s">
        <v>839</v>
      </c>
      <c r="AI148" s="122" t="s">
        <v>839</v>
      </c>
      <c r="AJ148" s="123" t="s">
        <v>846</v>
      </c>
      <c r="AK148" s="123" t="s">
        <v>846</v>
      </c>
      <c r="AL148" s="122" t="s">
        <v>844</v>
      </c>
      <c r="AM148" s="122" t="s">
        <v>844</v>
      </c>
      <c r="AN148" s="122" t="s">
        <v>847</v>
      </c>
      <c r="AO148" s="122" t="s">
        <v>848</v>
      </c>
      <c r="AP148" s="122" t="s">
        <v>848</v>
      </c>
      <c r="AQ148" s="122" t="s">
        <v>1225</v>
      </c>
      <c r="AR148" s="122" t="s">
        <v>1225</v>
      </c>
      <c r="AS148" s="122" t="s">
        <v>829</v>
      </c>
      <c r="AT148" s="122" t="s">
        <v>829</v>
      </c>
      <c r="AU148" s="122" t="s">
        <v>829</v>
      </c>
      <c r="AV148" s="122" t="s">
        <v>829</v>
      </c>
      <c r="AW148" s="122" t="s">
        <v>829</v>
      </c>
      <c r="AX148" s="122" t="s">
        <v>829</v>
      </c>
      <c r="AY148" s="122" t="s">
        <v>829</v>
      </c>
      <c r="AZ148" s="122" t="s">
        <v>844</v>
      </c>
      <c r="BA148" s="122" t="s">
        <v>526</v>
      </c>
      <c r="BB148" s="122" t="s">
        <v>842</v>
      </c>
      <c r="BC148" s="122" t="s">
        <v>842</v>
      </c>
      <c r="BD148" s="122" t="s">
        <v>842</v>
      </c>
      <c r="BE148" s="123" t="s">
        <v>818</v>
      </c>
      <c r="BF148" s="122" t="s">
        <v>841</v>
      </c>
      <c r="BG148" s="122" t="s">
        <v>841</v>
      </c>
      <c r="BH148" s="122" t="s">
        <v>514</v>
      </c>
      <c r="BI148" s="122" t="s">
        <v>514</v>
      </c>
      <c r="BJ148" s="122" t="s">
        <v>1218</v>
      </c>
      <c r="BK148" s="122" t="s">
        <v>1226</v>
      </c>
      <c r="BL148" s="122" t="s">
        <v>838</v>
      </c>
      <c r="BM148" s="122" t="s">
        <v>526</v>
      </c>
      <c r="BN148" s="122" t="s">
        <v>523</v>
      </c>
      <c r="BO148" s="122" t="s">
        <v>526</v>
      </c>
      <c r="BP148" s="122" t="s">
        <v>526</v>
      </c>
      <c r="BQ148" s="122" t="s">
        <v>820</v>
      </c>
      <c r="BR148" s="122" t="s">
        <v>829</v>
      </c>
      <c r="BS148" s="122" t="s">
        <v>829</v>
      </c>
      <c r="BT148" s="122" t="s">
        <v>829</v>
      </c>
      <c r="BU148" s="122" t="s">
        <v>829</v>
      </c>
      <c r="BV148" s="122" t="s">
        <v>829</v>
      </c>
      <c r="BW148" s="122" t="s">
        <v>829</v>
      </c>
      <c r="BX148" s="122"/>
      <c r="BY148" s="122" t="s">
        <v>845</v>
      </c>
      <c r="BZ148" s="122" t="s">
        <v>526</v>
      </c>
      <c r="CA148" s="122" t="s">
        <v>1163</v>
      </c>
      <c r="CB148" s="122" t="s">
        <v>839</v>
      </c>
    </row>
    <row r="149" spans="1:80" x14ac:dyDescent="0.3">
      <c r="A149" s="100" t="str">
        <f>'Indicator Data'!A150</f>
        <v>Saint Lucia</v>
      </c>
      <c r="B149" s="86" t="str">
        <f>'Indicator Data'!B150</f>
        <v>LCA</v>
      </c>
      <c r="C149" s="122" t="s">
        <v>1217</v>
      </c>
      <c r="D149" s="122" t="s">
        <v>1217</v>
      </c>
      <c r="E149" s="122" t="s">
        <v>1218</v>
      </c>
      <c r="F149" s="122" t="s">
        <v>1218</v>
      </c>
      <c r="G149" s="122" t="s">
        <v>1218</v>
      </c>
      <c r="H149" s="122" t="s">
        <v>1218</v>
      </c>
      <c r="I149" s="122" t="s">
        <v>1218</v>
      </c>
      <c r="J149" s="122" t="s">
        <v>842</v>
      </c>
      <c r="K149" s="122" t="s">
        <v>842</v>
      </c>
      <c r="L149" s="122" t="s">
        <v>514</v>
      </c>
      <c r="M149" s="122" t="s">
        <v>839</v>
      </c>
      <c r="N149" s="122" t="s">
        <v>839</v>
      </c>
      <c r="O149" s="122" t="s">
        <v>839</v>
      </c>
      <c r="P149" s="122" t="s">
        <v>839</v>
      </c>
      <c r="Q149" s="122" t="s">
        <v>1095</v>
      </c>
      <c r="R149" s="122" t="s">
        <v>1095</v>
      </c>
      <c r="S149" s="122" t="s">
        <v>1095</v>
      </c>
      <c r="T149" s="122" t="s">
        <v>1095</v>
      </c>
      <c r="U149" s="122" t="s">
        <v>839</v>
      </c>
      <c r="V149" s="122" t="s">
        <v>839</v>
      </c>
      <c r="W149" s="122" t="s">
        <v>839</v>
      </c>
      <c r="X149" s="122" t="s">
        <v>526</v>
      </c>
      <c r="Y149" s="122" t="s">
        <v>526</v>
      </c>
      <c r="Z149" s="122" t="s">
        <v>526</v>
      </c>
      <c r="AA149" s="122" t="s">
        <v>1163</v>
      </c>
      <c r="AB149" s="122" t="s">
        <v>840</v>
      </c>
      <c r="AC149" s="122" t="s">
        <v>840</v>
      </c>
      <c r="AD149" s="174" t="s">
        <v>1224</v>
      </c>
      <c r="AE149" s="122" t="s">
        <v>829</v>
      </c>
      <c r="AF149" s="122" t="s">
        <v>1096</v>
      </c>
      <c r="AG149" s="122" t="s">
        <v>1163</v>
      </c>
      <c r="AH149" s="122" t="s">
        <v>839</v>
      </c>
      <c r="AI149" s="122" t="s">
        <v>839</v>
      </c>
      <c r="AJ149" s="123" t="s">
        <v>846</v>
      </c>
      <c r="AK149" s="123" t="s">
        <v>846</v>
      </c>
      <c r="AL149" s="122" t="s">
        <v>844</v>
      </c>
      <c r="AM149" s="122" t="s">
        <v>844</v>
      </c>
      <c r="AN149" s="122" t="s">
        <v>847</v>
      </c>
      <c r="AO149" s="122" t="s">
        <v>848</v>
      </c>
      <c r="AP149" s="122" t="s">
        <v>848</v>
      </c>
      <c r="AQ149" s="122" t="s">
        <v>1225</v>
      </c>
      <c r="AR149" s="122" t="s">
        <v>1225</v>
      </c>
      <c r="AS149" s="122" t="s">
        <v>829</v>
      </c>
      <c r="AT149" s="122" t="s">
        <v>829</v>
      </c>
      <c r="AU149" s="122" t="s">
        <v>829</v>
      </c>
      <c r="AV149" s="122" t="s">
        <v>829</v>
      </c>
      <c r="AW149" s="122" t="s">
        <v>829</v>
      </c>
      <c r="AX149" s="122" t="s">
        <v>829</v>
      </c>
      <c r="AY149" s="122" t="s">
        <v>829</v>
      </c>
      <c r="AZ149" s="122" t="s">
        <v>844</v>
      </c>
      <c r="BA149" s="122" t="s">
        <v>526</v>
      </c>
      <c r="BB149" s="122" t="s">
        <v>842</v>
      </c>
      <c r="BC149" s="122" t="s">
        <v>842</v>
      </c>
      <c r="BD149" s="122" t="s">
        <v>842</v>
      </c>
      <c r="BE149" s="123" t="s">
        <v>818</v>
      </c>
      <c r="BF149" s="122" t="s">
        <v>841</v>
      </c>
      <c r="BG149" s="122" t="s">
        <v>841</v>
      </c>
      <c r="BH149" s="122" t="s">
        <v>514</v>
      </c>
      <c r="BI149" s="122" t="s">
        <v>514</v>
      </c>
      <c r="BJ149" s="122" t="s">
        <v>1218</v>
      </c>
      <c r="BK149" s="122" t="s">
        <v>1226</v>
      </c>
      <c r="BL149" s="122" t="s">
        <v>838</v>
      </c>
      <c r="BM149" s="122" t="s">
        <v>526</v>
      </c>
      <c r="BN149" s="122" t="s">
        <v>523</v>
      </c>
      <c r="BO149" s="122" t="s">
        <v>526</v>
      </c>
      <c r="BP149" s="122" t="s">
        <v>526</v>
      </c>
      <c r="BQ149" s="122" t="s">
        <v>820</v>
      </c>
      <c r="BR149" s="122" t="s">
        <v>829</v>
      </c>
      <c r="BS149" s="122" t="s">
        <v>829</v>
      </c>
      <c r="BT149" s="122" t="s">
        <v>829</v>
      </c>
      <c r="BU149" s="122" t="s">
        <v>829</v>
      </c>
      <c r="BV149" s="122" t="s">
        <v>829</v>
      </c>
      <c r="BW149" s="122" t="s">
        <v>829</v>
      </c>
      <c r="BX149" s="122"/>
      <c r="BY149" s="122" t="s">
        <v>845</v>
      </c>
      <c r="BZ149" s="122" t="s">
        <v>526</v>
      </c>
      <c r="CA149" s="122" t="s">
        <v>1163</v>
      </c>
      <c r="CB149" s="122" t="s">
        <v>839</v>
      </c>
    </row>
    <row r="150" spans="1:80" x14ac:dyDescent="0.3">
      <c r="A150" s="100" t="str">
        <f>'Indicator Data'!A151</f>
        <v>Saint Vincent and the Grenadines</v>
      </c>
      <c r="B150" s="86" t="str">
        <f>'Indicator Data'!B151</f>
        <v>VCT</v>
      </c>
      <c r="C150" s="122" t="s">
        <v>1217</v>
      </c>
      <c r="D150" s="122" t="s">
        <v>1217</v>
      </c>
      <c r="E150" s="122" t="s">
        <v>1218</v>
      </c>
      <c r="F150" s="122" t="s">
        <v>1218</v>
      </c>
      <c r="G150" s="122" t="s">
        <v>1218</v>
      </c>
      <c r="H150" s="122" t="s">
        <v>1218</v>
      </c>
      <c r="I150" s="122" t="s">
        <v>1218</v>
      </c>
      <c r="J150" s="122" t="s">
        <v>842</v>
      </c>
      <c r="K150" s="122" t="s">
        <v>842</v>
      </c>
      <c r="L150" s="122" t="s">
        <v>514</v>
      </c>
      <c r="M150" s="122" t="s">
        <v>839</v>
      </c>
      <c r="N150" s="122" t="s">
        <v>839</v>
      </c>
      <c r="O150" s="122" t="s">
        <v>839</v>
      </c>
      <c r="P150" s="122" t="s">
        <v>839</v>
      </c>
      <c r="Q150" s="122" t="s">
        <v>1095</v>
      </c>
      <c r="R150" s="122" t="s">
        <v>1095</v>
      </c>
      <c r="S150" s="122" t="s">
        <v>1095</v>
      </c>
      <c r="T150" s="122" t="s">
        <v>1095</v>
      </c>
      <c r="U150" s="122" t="s">
        <v>839</v>
      </c>
      <c r="V150" s="122" t="s">
        <v>839</v>
      </c>
      <c r="W150" s="122" t="s">
        <v>839</v>
      </c>
      <c r="X150" s="122" t="s">
        <v>526</v>
      </c>
      <c r="Y150" s="122" t="s">
        <v>526</v>
      </c>
      <c r="Z150" s="122" t="s">
        <v>526</v>
      </c>
      <c r="AA150" s="122" t="s">
        <v>1163</v>
      </c>
      <c r="AB150" s="122" t="s">
        <v>840</v>
      </c>
      <c r="AC150" s="122" t="s">
        <v>840</v>
      </c>
      <c r="AD150" s="174" t="s">
        <v>1224</v>
      </c>
      <c r="AE150" s="122" t="s">
        <v>829</v>
      </c>
      <c r="AF150" s="122" t="s">
        <v>1096</v>
      </c>
      <c r="AG150" s="122" t="s">
        <v>1163</v>
      </c>
      <c r="AH150" s="122" t="s">
        <v>839</v>
      </c>
      <c r="AI150" s="122" t="s">
        <v>839</v>
      </c>
      <c r="AJ150" s="123" t="s">
        <v>846</v>
      </c>
      <c r="AK150" s="123" t="s">
        <v>846</v>
      </c>
      <c r="AL150" s="122" t="s">
        <v>844</v>
      </c>
      <c r="AM150" s="122" t="s">
        <v>844</v>
      </c>
      <c r="AN150" s="122" t="s">
        <v>847</v>
      </c>
      <c r="AO150" s="122" t="s">
        <v>848</v>
      </c>
      <c r="AP150" s="122" t="s">
        <v>848</v>
      </c>
      <c r="AQ150" s="122" t="s">
        <v>1225</v>
      </c>
      <c r="AR150" s="122" t="s">
        <v>1225</v>
      </c>
      <c r="AS150" s="122" t="s">
        <v>829</v>
      </c>
      <c r="AT150" s="122" t="s">
        <v>829</v>
      </c>
      <c r="AU150" s="122" t="s">
        <v>829</v>
      </c>
      <c r="AV150" s="122" t="s">
        <v>829</v>
      </c>
      <c r="AW150" s="122" t="s">
        <v>829</v>
      </c>
      <c r="AX150" s="122" t="s">
        <v>829</v>
      </c>
      <c r="AY150" s="122" t="s">
        <v>829</v>
      </c>
      <c r="AZ150" s="122" t="s">
        <v>844</v>
      </c>
      <c r="BA150" s="122" t="s">
        <v>526</v>
      </c>
      <c r="BB150" s="122" t="s">
        <v>842</v>
      </c>
      <c r="BC150" s="122" t="s">
        <v>842</v>
      </c>
      <c r="BD150" s="122" t="s">
        <v>842</v>
      </c>
      <c r="BE150" s="123" t="s">
        <v>818</v>
      </c>
      <c r="BF150" s="122" t="s">
        <v>841</v>
      </c>
      <c r="BG150" s="122" t="s">
        <v>841</v>
      </c>
      <c r="BH150" s="122" t="s">
        <v>514</v>
      </c>
      <c r="BI150" s="122" t="s">
        <v>514</v>
      </c>
      <c r="BJ150" s="122" t="s">
        <v>1218</v>
      </c>
      <c r="BK150" s="122" t="s">
        <v>1226</v>
      </c>
      <c r="BL150" s="122" t="s">
        <v>838</v>
      </c>
      <c r="BM150" s="122" t="s">
        <v>526</v>
      </c>
      <c r="BN150" s="122" t="s">
        <v>523</v>
      </c>
      <c r="BO150" s="122" t="s">
        <v>526</v>
      </c>
      <c r="BP150" s="122" t="s">
        <v>526</v>
      </c>
      <c r="BQ150" s="122" t="s">
        <v>820</v>
      </c>
      <c r="BR150" s="122" t="s">
        <v>829</v>
      </c>
      <c r="BS150" s="122" t="s">
        <v>829</v>
      </c>
      <c r="BT150" s="122" t="s">
        <v>829</v>
      </c>
      <c r="BU150" s="122" t="s">
        <v>829</v>
      </c>
      <c r="BV150" s="122" t="s">
        <v>829</v>
      </c>
      <c r="BW150" s="122" t="s">
        <v>829</v>
      </c>
      <c r="BX150" s="122"/>
      <c r="BY150" s="122" t="s">
        <v>845</v>
      </c>
      <c r="BZ150" s="122" t="s">
        <v>526</v>
      </c>
      <c r="CA150" s="122" t="s">
        <v>1163</v>
      </c>
      <c r="CB150" s="122" t="s">
        <v>839</v>
      </c>
    </row>
    <row r="151" spans="1:80" x14ac:dyDescent="0.3">
      <c r="A151" s="100" t="str">
        <f>'Indicator Data'!A152</f>
        <v>Samoa</v>
      </c>
      <c r="B151" s="86" t="str">
        <f>'Indicator Data'!B152</f>
        <v>WSM</v>
      </c>
      <c r="C151" s="122" t="s">
        <v>1217</v>
      </c>
      <c r="D151" s="122" t="s">
        <v>1217</v>
      </c>
      <c r="E151" s="122" t="s">
        <v>1218</v>
      </c>
      <c r="F151" s="122" t="s">
        <v>1218</v>
      </c>
      <c r="G151" s="122" t="s">
        <v>1218</v>
      </c>
      <c r="H151" s="122" t="s">
        <v>1218</v>
      </c>
      <c r="I151" s="122" t="s">
        <v>1218</v>
      </c>
      <c r="J151" s="122" t="s">
        <v>842</v>
      </c>
      <c r="K151" s="122" t="s">
        <v>842</v>
      </c>
      <c r="L151" s="122" t="s">
        <v>514</v>
      </c>
      <c r="M151" s="122" t="s">
        <v>839</v>
      </c>
      <c r="N151" s="122" t="s">
        <v>839</v>
      </c>
      <c r="O151" s="122" t="s">
        <v>839</v>
      </c>
      <c r="P151" s="122" t="s">
        <v>839</v>
      </c>
      <c r="Q151" s="122" t="s">
        <v>1095</v>
      </c>
      <c r="R151" s="122" t="s">
        <v>1095</v>
      </c>
      <c r="S151" s="122" t="s">
        <v>1095</v>
      </c>
      <c r="T151" s="122" t="s">
        <v>1095</v>
      </c>
      <c r="U151" s="122" t="s">
        <v>839</v>
      </c>
      <c r="V151" s="122" t="s">
        <v>839</v>
      </c>
      <c r="W151" s="122" t="s">
        <v>839</v>
      </c>
      <c r="X151" s="122" t="s">
        <v>526</v>
      </c>
      <c r="Y151" s="122" t="s">
        <v>526</v>
      </c>
      <c r="Z151" s="122" t="s">
        <v>526</v>
      </c>
      <c r="AA151" s="122" t="s">
        <v>1163</v>
      </c>
      <c r="AB151" s="122" t="s">
        <v>840</v>
      </c>
      <c r="AC151" s="122" t="s">
        <v>840</v>
      </c>
      <c r="AD151" s="174" t="s">
        <v>1224</v>
      </c>
      <c r="AE151" s="122" t="s">
        <v>829</v>
      </c>
      <c r="AF151" s="122" t="s">
        <v>1096</v>
      </c>
      <c r="AG151" s="122" t="s">
        <v>1163</v>
      </c>
      <c r="AH151" s="122" t="s">
        <v>839</v>
      </c>
      <c r="AI151" s="122" t="s">
        <v>839</v>
      </c>
      <c r="AJ151" s="123" t="s">
        <v>846</v>
      </c>
      <c r="AK151" s="123" t="s">
        <v>846</v>
      </c>
      <c r="AL151" s="122" t="s">
        <v>844</v>
      </c>
      <c r="AM151" s="122" t="s">
        <v>844</v>
      </c>
      <c r="AN151" s="122" t="s">
        <v>847</v>
      </c>
      <c r="AO151" s="122" t="s">
        <v>848</v>
      </c>
      <c r="AP151" s="122" t="s">
        <v>848</v>
      </c>
      <c r="AQ151" s="122" t="s">
        <v>1225</v>
      </c>
      <c r="AR151" s="122" t="s">
        <v>1225</v>
      </c>
      <c r="AS151" s="122" t="s">
        <v>829</v>
      </c>
      <c r="AT151" s="122" t="s">
        <v>829</v>
      </c>
      <c r="AU151" s="122" t="s">
        <v>829</v>
      </c>
      <c r="AV151" s="122" t="s">
        <v>829</v>
      </c>
      <c r="AW151" s="122" t="s">
        <v>829</v>
      </c>
      <c r="AX151" s="122" t="s">
        <v>829</v>
      </c>
      <c r="AY151" s="122" t="s">
        <v>829</v>
      </c>
      <c r="AZ151" s="122" t="s">
        <v>844</v>
      </c>
      <c r="BA151" s="122" t="s">
        <v>526</v>
      </c>
      <c r="BB151" s="122" t="s">
        <v>842</v>
      </c>
      <c r="BC151" s="122" t="s">
        <v>842</v>
      </c>
      <c r="BD151" s="122" t="s">
        <v>842</v>
      </c>
      <c r="BE151" s="123" t="s">
        <v>818</v>
      </c>
      <c r="BF151" s="122" t="s">
        <v>841</v>
      </c>
      <c r="BG151" s="122" t="s">
        <v>841</v>
      </c>
      <c r="BH151" s="122" t="s">
        <v>514</v>
      </c>
      <c r="BI151" s="122" t="s">
        <v>514</v>
      </c>
      <c r="BJ151" s="122" t="s">
        <v>1218</v>
      </c>
      <c r="BK151" s="122" t="s">
        <v>1226</v>
      </c>
      <c r="BL151" s="122" t="s">
        <v>838</v>
      </c>
      <c r="BM151" s="122" t="s">
        <v>526</v>
      </c>
      <c r="BN151" s="122" t="s">
        <v>523</v>
      </c>
      <c r="BO151" s="122" t="s">
        <v>526</v>
      </c>
      <c r="BP151" s="122" t="s">
        <v>526</v>
      </c>
      <c r="BQ151" s="122" t="s">
        <v>820</v>
      </c>
      <c r="BR151" s="122" t="s">
        <v>829</v>
      </c>
      <c r="BS151" s="122" t="s">
        <v>829</v>
      </c>
      <c r="BT151" s="122" t="s">
        <v>829</v>
      </c>
      <c r="BU151" s="122" t="s">
        <v>829</v>
      </c>
      <c r="BV151" s="122" t="s">
        <v>829</v>
      </c>
      <c r="BW151" s="122" t="s">
        <v>829</v>
      </c>
      <c r="BX151" s="122"/>
      <c r="BY151" s="122" t="s">
        <v>845</v>
      </c>
      <c r="BZ151" s="122" t="s">
        <v>526</v>
      </c>
      <c r="CA151" s="122" t="s">
        <v>1163</v>
      </c>
      <c r="CB151" s="122" t="s">
        <v>839</v>
      </c>
    </row>
    <row r="152" spans="1:80" x14ac:dyDescent="0.3">
      <c r="A152" s="100" t="str">
        <f>'Indicator Data'!A153</f>
        <v>Sao Tome and Principe</v>
      </c>
      <c r="B152" s="86" t="str">
        <f>'Indicator Data'!B153</f>
        <v>STP</v>
      </c>
      <c r="C152" s="122" t="s">
        <v>1217</v>
      </c>
      <c r="D152" s="122" t="s">
        <v>1217</v>
      </c>
      <c r="E152" s="122" t="s">
        <v>1218</v>
      </c>
      <c r="F152" s="122" t="s">
        <v>1218</v>
      </c>
      <c r="G152" s="122" t="s">
        <v>1218</v>
      </c>
      <c r="H152" s="122" t="s">
        <v>1218</v>
      </c>
      <c r="I152" s="122" t="s">
        <v>1218</v>
      </c>
      <c r="J152" s="122" t="s">
        <v>842</v>
      </c>
      <c r="K152" s="122" t="s">
        <v>842</v>
      </c>
      <c r="L152" s="122" t="s">
        <v>514</v>
      </c>
      <c r="M152" s="122" t="s">
        <v>839</v>
      </c>
      <c r="N152" s="122" t="s">
        <v>839</v>
      </c>
      <c r="O152" s="122" t="s">
        <v>839</v>
      </c>
      <c r="P152" s="122" t="s">
        <v>839</v>
      </c>
      <c r="Q152" s="122" t="s">
        <v>1095</v>
      </c>
      <c r="R152" s="122" t="s">
        <v>1095</v>
      </c>
      <c r="S152" s="122" t="s">
        <v>1095</v>
      </c>
      <c r="T152" s="122" t="s">
        <v>1095</v>
      </c>
      <c r="U152" s="122" t="s">
        <v>839</v>
      </c>
      <c r="V152" s="122" t="s">
        <v>839</v>
      </c>
      <c r="W152" s="122" t="s">
        <v>839</v>
      </c>
      <c r="X152" s="122" t="s">
        <v>526</v>
      </c>
      <c r="Y152" s="122" t="s">
        <v>526</v>
      </c>
      <c r="Z152" s="122" t="s">
        <v>526</v>
      </c>
      <c r="AA152" s="122" t="s">
        <v>1163</v>
      </c>
      <c r="AB152" s="122" t="s">
        <v>840</v>
      </c>
      <c r="AC152" s="122" t="s">
        <v>840</v>
      </c>
      <c r="AD152" s="174" t="s">
        <v>1224</v>
      </c>
      <c r="AE152" s="122" t="s">
        <v>829</v>
      </c>
      <c r="AF152" s="122" t="s">
        <v>1096</v>
      </c>
      <c r="AG152" s="122" t="s">
        <v>1163</v>
      </c>
      <c r="AH152" s="122" t="s">
        <v>839</v>
      </c>
      <c r="AI152" s="122" t="s">
        <v>839</v>
      </c>
      <c r="AJ152" s="123" t="s">
        <v>846</v>
      </c>
      <c r="AK152" s="123" t="s">
        <v>846</v>
      </c>
      <c r="AL152" s="122" t="s">
        <v>844</v>
      </c>
      <c r="AM152" s="122" t="s">
        <v>844</v>
      </c>
      <c r="AN152" s="122" t="s">
        <v>847</v>
      </c>
      <c r="AO152" s="122" t="s">
        <v>848</v>
      </c>
      <c r="AP152" s="122" t="s">
        <v>848</v>
      </c>
      <c r="AQ152" s="122" t="s">
        <v>1225</v>
      </c>
      <c r="AR152" s="122" t="s">
        <v>1225</v>
      </c>
      <c r="AS152" s="122" t="s">
        <v>829</v>
      </c>
      <c r="AT152" s="122" t="s">
        <v>829</v>
      </c>
      <c r="AU152" s="122" t="s">
        <v>829</v>
      </c>
      <c r="AV152" s="122" t="s">
        <v>829</v>
      </c>
      <c r="AW152" s="122" t="s">
        <v>829</v>
      </c>
      <c r="AX152" s="122" t="s">
        <v>829</v>
      </c>
      <c r="AY152" s="122" t="s">
        <v>829</v>
      </c>
      <c r="AZ152" s="122" t="s">
        <v>844</v>
      </c>
      <c r="BA152" s="122" t="s">
        <v>526</v>
      </c>
      <c r="BB152" s="122" t="s">
        <v>842</v>
      </c>
      <c r="BC152" s="122" t="s">
        <v>842</v>
      </c>
      <c r="BD152" s="122" t="s">
        <v>842</v>
      </c>
      <c r="BE152" s="123" t="s">
        <v>818</v>
      </c>
      <c r="BF152" s="122" t="s">
        <v>841</v>
      </c>
      <c r="BG152" s="122" t="s">
        <v>841</v>
      </c>
      <c r="BH152" s="122" t="s">
        <v>514</v>
      </c>
      <c r="BI152" s="122" t="s">
        <v>514</v>
      </c>
      <c r="BJ152" s="122" t="s">
        <v>1218</v>
      </c>
      <c r="BK152" s="122" t="s">
        <v>1226</v>
      </c>
      <c r="BL152" s="122" t="s">
        <v>838</v>
      </c>
      <c r="BM152" s="122" t="s">
        <v>526</v>
      </c>
      <c r="BN152" s="122" t="s">
        <v>523</v>
      </c>
      <c r="BO152" s="122" t="s">
        <v>526</v>
      </c>
      <c r="BP152" s="122" t="s">
        <v>526</v>
      </c>
      <c r="BQ152" s="122" t="s">
        <v>820</v>
      </c>
      <c r="BR152" s="122" t="s">
        <v>829</v>
      </c>
      <c r="BS152" s="122" t="s">
        <v>829</v>
      </c>
      <c r="BT152" s="122" t="s">
        <v>829</v>
      </c>
      <c r="BU152" s="122" t="s">
        <v>829</v>
      </c>
      <c r="BV152" s="122" t="s">
        <v>829</v>
      </c>
      <c r="BW152" s="122" t="s">
        <v>829</v>
      </c>
      <c r="BX152" s="122"/>
      <c r="BY152" s="122" t="s">
        <v>845</v>
      </c>
      <c r="BZ152" s="122" t="s">
        <v>526</v>
      </c>
      <c r="CA152" s="122" t="s">
        <v>1163</v>
      </c>
      <c r="CB152" s="122" t="s">
        <v>839</v>
      </c>
    </row>
    <row r="153" spans="1:80" x14ac:dyDescent="0.3">
      <c r="A153" s="100" t="str">
        <f>'Indicator Data'!A154</f>
        <v>Saudi Arabia</v>
      </c>
      <c r="B153" s="86" t="str">
        <f>'Indicator Data'!B154</f>
        <v>SAU</v>
      </c>
      <c r="C153" s="122" t="s">
        <v>1217</v>
      </c>
      <c r="D153" s="122" t="s">
        <v>1217</v>
      </c>
      <c r="E153" s="122" t="s">
        <v>1218</v>
      </c>
      <c r="F153" s="122" t="s">
        <v>1218</v>
      </c>
      <c r="G153" s="122" t="s">
        <v>1218</v>
      </c>
      <c r="H153" s="122" t="s">
        <v>1218</v>
      </c>
      <c r="I153" s="122" t="s">
        <v>1218</v>
      </c>
      <c r="J153" s="122" t="s">
        <v>842</v>
      </c>
      <c r="K153" s="122" t="s">
        <v>842</v>
      </c>
      <c r="L153" s="122" t="s">
        <v>514</v>
      </c>
      <c r="M153" s="122" t="s">
        <v>839</v>
      </c>
      <c r="N153" s="122" t="s">
        <v>839</v>
      </c>
      <c r="O153" s="122" t="s">
        <v>839</v>
      </c>
      <c r="P153" s="122" t="s">
        <v>839</v>
      </c>
      <c r="Q153" s="122" t="s">
        <v>1095</v>
      </c>
      <c r="R153" s="122" t="s">
        <v>1095</v>
      </c>
      <c r="S153" s="122" t="s">
        <v>1095</v>
      </c>
      <c r="T153" s="122" t="s">
        <v>1095</v>
      </c>
      <c r="U153" s="122" t="s">
        <v>839</v>
      </c>
      <c r="V153" s="122" t="s">
        <v>839</v>
      </c>
      <c r="W153" s="122" t="s">
        <v>839</v>
      </c>
      <c r="X153" s="122" t="s">
        <v>526</v>
      </c>
      <c r="Y153" s="122" t="s">
        <v>526</v>
      </c>
      <c r="Z153" s="122" t="s">
        <v>526</v>
      </c>
      <c r="AA153" s="122" t="s">
        <v>1163</v>
      </c>
      <c r="AB153" s="122" t="s">
        <v>840</v>
      </c>
      <c r="AC153" s="122" t="s">
        <v>840</v>
      </c>
      <c r="AD153" s="174" t="s">
        <v>1224</v>
      </c>
      <c r="AE153" s="122" t="s">
        <v>829</v>
      </c>
      <c r="AF153" s="122" t="s">
        <v>1096</v>
      </c>
      <c r="AG153" s="122" t="s">
        <v>1163</v>
      </c>
      <c r="AH153" s="122" t="s">
        <v>839</v>
      </c>
      <c r="AI153" s="122" t="s">
        <v>839</v>
      </c>
      <c r="AJ153" s="123" t="s">
        <v>846</v>
      </c>
      <c r="AK153" s="123" t="s">
        <v>846</v>
      </c>
      <c r="AL153" s="122" t="s">
        <v>844</v>
      </c>
      <c r="AM153" s="122" t="s">
        <v>844</v>
      </c>
      <c r="AN153" s="122" t="s">
        <v>847</v>
      </c>
      <c r="AO153" s="122" t="s">
        <v>848</v>
      </c>
      <c r="AP153" s="122" t="s">
        <v>848</v>
      </c>
      <c r="AQ153" s="122" t="s">
        <v>1225</v>
      </c>
      <c r="AR153" s="122" t="s">
        <v>1225</v>
      </c>
      <c r="AS153" s="122" t="s">
        <v>829</v>
      </c>
      <c r="AT153" s="122" t="s">
        <v>829</v>
      </c>
      <c r="AU153" s="122" t="s">
        <v>829</v>
      </c>
      <c r="AV153" s="122" t="s">
        <v>829</v>
      </c>
      <c r="AW153" s="122" t="s">
        <v>829</v>
      </c>
      <c r="AX153" s="122" t="s">
        <v>829</v>
      </c>
      <c r="AY153" s="122" t="s">
        <v>829</v>
      </c>
      <c r="AZ153" s="122" t="s">
        <v>844</v>
      </c>
      <c r="BA153" s="122" t="s">
        <v>526</v>
      </c>
      <c r="BB153" s="122" t="s">
        <v>842</v>
      </c>
      <c r="BC153" s="122" t="s">
        <v>842</v>
      </c>
      <c r="BD153" s="122" t="s">
        <v>842</v>
      </c>
      <c r="BE153" s="123" t="s">
        <v>818</v>
      </c>
      <c r="BF153" s="122" t="s">
        <v>841</v>
      </c>
      <c r="BG153" s="122" t="s">
        <v>841</v>
      </c>
      <c r="BH153" s="122" t="s">
        <v>514</v>
      </c>
      <c r="BI153" s="122" t="s">
        <v>514</v>
      </c>
      <c r="BJ153" s="122" t="s">
        <v>1218</v>
      </c>
      <c r="BK153" s="122" t="s">
        <v>1226</v>
      </c>
      <c r="BL153" s="122" t="s">
        <v>838</v>
      </c>
      <c r="BM153" s="122" t="s">
        <v>526</v>
      </c>
      <c r="BN153" s="122" t="s">
        <v>523</v>
      </c>
      <c r="BO153" s="122" t="s">
        <v>526</v>
      </c>
      <c r="BP153" s="122" t="s">
        <v>526</v>
      </c>
      <c r="BQ153" s="122" t="s">
        <v>820</v>
      </c>
      <c r="BR153" s="122" t="s">
        <v>829</v>
      </c>
      <c r="BS153" s="122" t="s">
        <v>829</v>
      </c>
      <c r="BT153" s="122" t="s">
        <v>829</v>
      </c>
      <c r="BU153" s="122" t="s">
        <v>829</v>
      </c>
      <c r="BV153" s="122" t="s">
        <v>829</v>
      </c>
      <c r="BW153" s="122" t="s">
        <v>829</v>
      </c>
      <c r="BX153" s="122"/>
      <c r="BY153" s="122" t="s">
        <v>845</v>
      </c>
      <c r="BZ153" s="122" t="s">
        <v>526</v>
      </c>
      <c r="CA153" s="122" t="s">
        <v>1163</v>
      </c>
      <c r="CB153" s="122" t="s">
        <v>839</v>
      </c>
    </row>
    <row r="154" spans="1:80" x14ac:dyDescent="0.3">
      <c r="A154" s="100" t="str">
        <f>'Indicator Data'!A155</f>
        <v>Senegal</v>
      </c>
      <c r="B154" s="86" t="str">
        <f>'Indicator Data'!B155</f>
        <v>SEN</v>
      </c>
      <c r="C154" s="122" t="s">
        <v>1217</v>
      </c>
      <c r="D154" s="122" t="s">
        <v>1217</v>
      </c>
      <c r="E154" s="122" t="s">
        <v>1218</v>
      </c>
      <c r="F154" s="122" t="s">
        <v>1218</v>
      </c>
      <c r="G154" s="122" t="s">
        <v>1218</v>
      </c>
      <c r="H154" s="122" t="s">
        <v>1218</v>
      </c>
      <c r="I154" s="122" t="s">
        <v>1218</v>
      </c>
      <c r="J154" s="122" t="s">
        <v>842</v>
      </c>
      <c r="K154" s="122" t="s">
        <v>842</v>
      </c>
      <c r="L154" s="122" t="s">
        <v>514</v>
      </c>
      <c r="M154" s="122" t="s">
        <v>839</v>
      </c>
      <c r="N154" s="122" t="s">
        <v>839</v>
      </c>
      <c r="O154" s="122" t="s">
        <v>839</v>
      </c>
      <c r="P154" s="122" t="s">
        <v>839</v>
      </c>
      <c r="Q154" s="122" t="s">
        <v>1095</v>
      </c>
      <c r="R154" s="122" t="s">
        <v>1095</v>
      </c>
      <c r="S154" s="122" t="s">
        <v>1095</v>
      </c>
      <c r="T154" s="122" t="s">
        <v>1095</v>
      </c>
      <c r="U154" s="122" t="s">
        <v>839</v>
      </c>
      <c r="V154" s="122" t="s">
        <v>839</v>
      </c>
      <c r="W154" s="122" t="s">
        <v>839</v>
      </c>
      <c r="X154" s="122" t="s">
        <v>526</v>
      </c>
      <c r="Y154" s="122" t="s">
        <v>526</v>
      </c>
      <c r="Z154" s="122" t="s">
        <v>526</v>
      </c>
      <c r="AA154" s="122" t="s">
        <v>1163</v>
      </c>
      <c r="AB154" s="122" t="s">
        <v>840</v>
      </c>
      <c r="AC154" s="122" t="s">
        <v>840</v>
      </c>
      <c r="AD154" s="174" t="s">
        <v>1224</v>
      </c>
      <c r="AE154" s="122" t="s">
        <v>829</v>
      </c>
      <c r="AF154" s="122" t="s">
        <v>1096</v>
      </c>
      <c r="AG154" s="122" t="s">
        <v>1163</v>
      </c>
      <c r="AH154" s="122" t="s">
        <v>839</v>
      </c>
      <c r="AI154" s="122" t="s">
        <v>839</v>
      </c>
      <c r="AJ154" s="123" t="s">
        <v>846</v>
      </c>
      <c r="AK154" s="123" t="s">
        <v>846</v>
      </c>
      <c r="AL154" s="122" t="s">
        <v>844</v>
      </c>
      <c r="AM154" s="122" t="s">
        <v>844</v>
      </c>
      <c r="AN154" s="122" t="s">
        <v>847</v>
      </c>
      <c r="AO154" s="122" t="s">
        <v>848</v>
      </c>
      <c r="AP154" s="122" t="s">
        <v>848</v>
      </c>
      <c r="AQ154" s="122" t="s">
        <v>1225</v>
      </c>
      <c r="AR154" s="122" t="s">
        <v>1225</v>
      </c>
      <c r="AS154" s="122" t="s">
        <v>829</v>
      </c>
      <c r="AT154" s="122" t="s">
        <v>829</v>
      </c>
      <c r="AU154" s="122" t="s">
        <v>829</v>
      </c>
      <c r="AV154" s="122" t="s">
        <v>829</v>
      </c>
      <c r="AW154" s="122" t="s">
        <v>829</v>
      </c>
      <c r="AX154" s="122" t="s">
        <v>829</v>
      </c>
      <c r="AY154" s="122" t="s">
        <v>829</v>
      </c>
      <c r="AZ154" s="122" t="s">
        <v>844</v>
      </c>
      <c r="BA154" s="122" t="s">
        <v>526</v>
      </c>
      <c r="BB154" s="122" t="s">
        <v>842</v>
      </c>
      <c r="BC154" s="122" t="s">
        <v>842</v>
      </c>
      <c r="BD154" s="122" t="s">
        <v>842</v>
      </c>
      <c r="BE154" s="123" t="s">
        <v>821</v>
      </c>
      <c r="BF154" s="122" t="s">
        <v>841</v>
      </c>
      <c r="BG154" s="122" t="s">
        <v>841</v>
      </c>
      <c r="BH154" s="122" t="s">
        <v>514</v>
      </c>
      <c r="BI154" s="122" t="s">
        <v>514</v>
      </c>
      <c r="BJ154" s="122" t="s">
        <v>1218</v>
      </c>
      <c r="BK154" s="122" t="s">
        <v>1226</v>
      </c>
      <c r="BL154" s="122" t="s">
        <v>838</v>
      </c>
      <c r="BM154" s="122" t="s">
        <v>526</v>
      </c>
      <c r="BN154" s="122" t="s">
        <v>523</v>
      </c>
      <c r="BO154" s="122" t="s">
        <v>526</v>
      </c>
      <c r="BP154" s="122" t="s">
        <v>526</v>
      </c>
      <c r="BQ154" s="122" t="s">
        <v>820</v>
      </c>
      <c r="BR154" s="122" t="s">
        <v>829</v>
      </c>
      <c r="BS154" s="122" t="s">
        <v>829</v>
      </c>
      <c r="BT154" s="122" t="s">
        <v>829</v>
      </c>
      <c r="BU154" s="122" t="s">
        <v>829</v>
      </c>
      <c r="BV154" s="122" t="s">
        <v>829</v>
      </c>
      <c r="BW154" s="122" t="s">
        <v>829</v>
      </c>
      <c r="BX154" s="122"/>
      <c r="BY154" s="122" t="s">
        <v>845</v>
      </c>
      <c r="BZ154" s="122" t="s">
        <v>526</v>
      </c>
      <c r="CA154" s="122" t="s">
        <v>1163</v>
      </c>
      <c r="CB154" s="122" t="s">
        <v>839</v>
      </c>
    </row>
    <row r="155" spans="1:80" x14ac:dyDescent="0.3">
      <c r="A155" s="100" t="str">
        <f>'Indicator Data'!A156</f>
        <v>Serbia</v>
      </c>
      <c r="B155" s="86" t="str">
        <f>'Indicator Data'!B156</f>
        <v>SRB</v>
      </c>
      <c r="C155" s="122" t="s">
        <v>1217</v>
      </c>
      <c r="D155" s="122" t="s">
        <v>1217</v>
      </c>
      <c r="E155" s="122" t="s">
        <v>1218</v>
      </c>
      <c r="F155" s="122" t="s">
        <v>1218</v>
      </c>
      <c r="G155" s="122" t="s">
        <v>1218</v>
      </c>
      <c r="H155" s="122" t="s">
        <v>1218</v>
      </c>
      <c r="I155" s="122" t="s">
        <v>1218</v>
      </c>
      <c r="J155" s="122" t="s">
        <v>842</v>
      </c>
      <c r="K155" s="122" t="s">
        <v>842</v>
      </c>
      <c r="L155" s="122" t="s">
        <v>514</v>
      </c>
      <c r="M155" s="122" t="s">
        <v>839</v>
      </c>
      <c r="N155" s="122" t="s">
        <v>839</v>
      </c>
      <c r="O155" s="122" t="s">
        <v>839</v>
      </c>
      <c r="P155" s="122" t="s">
        <v>839</v>
      </c>
      <c r="Q155" s="122" t="s">
        <v>1095</v>
      </c>
      <c r="R155" s="122" t="s">
        <v>1095</v>
      </c>
      <c r="S155" s="122" t="s">
        <v>1095</v>
      </c>
      <c r="T155" s="122" t="s">
        <v>1095</v>
      </c>
      <c r="U155" s="122" t="s">
        <v>839</v>
      </c>
      <c r="V155" s="122" t="s">
        <v>839</v>
      </c>
      <c r="W155" s="122" t="s">
        <v>839</v>
      </c>
      <c r="X155" s="122" t="s">
        <v>526</v>
      </c>
      <c r="Y155" s="122" t="s">
        <v>526</v>
      </c>
      <c r="Z155" s="122" t="s">
        <v>526</v>
      </c>
      <c r="AA155" s="122" t="s">
        <v>1163</v>
      </c>
      <c r="AB155" s="122" t="s">
        <v>840</v>
      </c>
      <c r="AC155" s="122" t="s">
        <v>840</v>
      </c>
      <c r="AD155" s="174" t="s">
        <v>1224</v>
      </c>
      <c r="AE155" s="122" t="s">
        <v>829</v>
      </c>
      <c r="AF155" s="122" t="s">
        <v>1096</v>
      </c>
      <c r="AG155" s="122" t="s">
        <v>1163</v>
      </c>
      <c r="AH155" s="122" t="s">
        <v>839</v>
      </c>
      <c r="AI155" s="122" t="s">
        <v>839</v>
      </c>
      <c r="AJ155" s="123" t="s">
        <v>846</v>
      </c>
      <c r="AK155" s="123" t="s">
        <v>846</v>
      </c>
      <c r="AL155" s="122" t="s">
        <v>844</v>
      </c>
      <c r="AM155" s="122" t="s">
        <v>844</v>
      </c>
      <c r="AN155" s="122" t="s">
        <v>847</v>
      </c>
      <c r="AO155" s="122" t="s">
        <v>848</v>
      </c>
      <c r="AP155" s="122" t="s">
        <v>848</v>
      </c>
      <c r="AQ155" s="122" t="s">
        <v>1225</v>
      </c>
      <c r="AR155" s="122" t="s">
        <v>1225</v>
      </c>
      <c r="AS155" s="122" t="s">
        <v>829</v>
      </c>
      <c r="AT155" s="122" t="s">
        <v>829</v>
      </c>
      <c r="AU155" s="122" t="s">
        <v>829</v>
      </c>
      <c r="AV155" s="122" t="s">
        <v>829</v>
      </c>
      <c r="AW155" s="122" t="s">
        <v>829</v>
      </c>
      <c r="AX155" s="122" t="s">
        <v>829</v>
      </c>
      <c r="AY155" s="122" t="s">
        <v>829</v>
      </c>
      <c r="AZ155" s="122" t="s">
        <v>844</v>
      </c>
      <c r="BA155" s="122" t="s">
        <v>526</v>
      </c>
      <c r="BB155" s="122" t="s">
        <v>842</v>
      </c>
      <c r="BC155" s="122" t="s">
        <v>842</v>
      </c>
      <c r="BD155" s="122" t="s">
        <v>842</v>
      </c>
      <c r="BE155" s="123" t="s">
        <v>818</v>
      </c>
      <c r="BF155" s="122" t="s">
        <v>841</v>
      </c>
      <c r="BG155" s="122" t="s">
        <v>841</v>
      </c>
      <c r="BH155" s="122" t="s">
        <v>514</v>
      </c>
      <c r="BI155" s="122" t="s">
        <v>514</v>
      </c>
      <c r="BJ155" s="122" t="s">
        <v>1218</v>
      </c>
      <c r="BK155" s="122" t="s">
        <v>1226</v>
      </c>
      <c r="BL155" s="122" t="s">
        <v>838</v>
      </c>
      <c r="BM155" s="122" t="s">
        <v>526</v>
      </c>
      <c r="BN155" s="122" t="s">
        <v>523</v>
      </c>
      <c r="BO155" s="122" t="s">
        <v>526</v>
      </c>
      <c r="BP155" s="122" t="s">
        <v>526</v>
      </c>
      <c r="BQ155" s="122" t="s">
        <v>820</v>
      </c>
      <c r="BR155" s="122" t="s">
        <v>829</v>
      </c>
      <c r="BS155" s="122" t="s">
        <v>829</v>
      </c>
      <c r="BT155" s="122" t="s">
        <v>829</v>
      </c>
      <c r="BU155" s="122" t="s">
        <v>829</v>
      </c>
      <c r="BV155" s="122" t="s">
        <v>829</v>
      </c>
      <c r="BW155" s="122" t="s">
        <v>829</v>
      </c>
      <c r="BX155" s="122"/>
      <c r="BY155" s="122" t="s">
        <v>845</v>
      </c>
      <c r="BZ155" s="122" t="s">
        <v>526</v>
      </c>
      <c r="CA155" s="122" t="s">
        <v>1163</v>
      </c>
      <c r="CB155" s="122" t="s">
        <v>839</v>
      </c>
    </row>
    <row r="156" spans="1:80" x14ac:dyDescent="0.3">
      <c r="A156" s="100" t="str">
        <f>'Indicator Data'!A157</f>
        <v>Seychelles</v>
      </c>
      <c r="B156" s="86" t="str">
        <f>'Indicator Data'!B157</f>
        <v>SYC</v>
      </c>
      <c r="C156" s="122" t="s">
        <v>1217</v>
      </c>
      <c r="D156" s="122" t="s">
        <v>1217</v>
      </c>
      <c r="E156" s="122" t="s">
        <v>1218</v>
      </c>
      <c r="F156" s="122" t="s">
        <v>1218</v>
      </c>
      <c r="G156" s="122" t="s">
        <v>1218</v>
      </c>
      <c r="H156" s="122" t="s">
        <v>1218</v>
      </c>
      <c r="I156" s="122" t="s">
        <v>1218</v>
      </c>
      <c r="J156" s="122" t="s">
        <v>842</v>
      </c>
      <c r="K156" s="122" t="s">
        <v>842</v>
      </c>
      <c r="L156" s="122" t="s">
        <v>514</v>
      </c>
      <c r="M156" s="122" t="s">
        <v>839</v>
      </c>
      <c r="N156" s="122" t="s">
        <v>839</v>
      </c>
      <c r="O156" s="122" t="s">
        <v>839</v>
      </c>
      <c r="P156" s="122" t="s">
        <v>839</v>
      </c>
      <c r="Q156" s="122" t="s">
        <v>1095</v>
      </c>
      <c r="R156" s="122" t="s">
        <v>1095</v>
      </c>
      <c r="S156" s="122" t="s">
        <v>1095</v>
      </c>
      <c r="T156" s="122" t="s">
        <v>1095</v>
      </c>
      <c r="U156" s="122" t="s">
        <v>839</v>
      </c>
      <c r="V156" s="122" t="s">
        <v>839</v>
      </c>
      <c r="W156" s="122" t="s">
        <v>839</v>
      </c>
      <c r="X156" s="122" t="s">
        <v>526</v>
      </c>
      <c r="Y156" s="122" t="s">
        <v>526</v>
      </c>
      <c r="Z156" s="122" t="s">
        <v>526</v>
      </c>
      <c r="AA156" s="122" t="s">
        <v>1163</v>
      </c>
      <c r="AB156" s="122" t="s">
        <v>840</v>
      </c>
      <c r="AC156" s="122" t="s">
        <v>840</v>
      </c>
      <c r="AD156" s="174" t="s">
        <v>1224</v>
      </c>
      <c r="AE156" s="122" t="s">
        <v>829</v>
      </c>
      <c r="AF156" s="122" t="s">
        <v>1096</v>
      </c>
      <c r="AG156" s="122" t="s">
        <v>1163</v>
      </c>
      <c r="AH156" s="122" t="s">
        <v>839</v>
      </c>
      <c r="AI156" s="122" t="s">
        <v>839</v>
      </c>
      <c r="AJ156" s="123" t="s">
        <v>846</v>
      </c>
      <c r="AK156" s="123" t="s">
        <v>846</v>
      </c>
      <c r="AL156" s="122" t="s">
        <v>844</v>
      </c>
      <c r="AM156" s="122" t="s">
        <v>844</v>
      </c>
      <c r="AN156" s="122" t="s">
        <v>847</v>
      </c>
      <c r="AO156" s="122" t="s">
        <v>848</v>
      </c>
      <c r="AP156" s="122" t="s">
        <v>848</v>
      </c>
      <c r="AQ156" s="122" t="s">
        <v>1225</v>
      </c>
      <c r="AR156" s="122" t="s">
        <v>1225</v>
      </c>
      <c r="AS156" s="122" t="s">
        <v>829</v>
      </c>
      <c r="AT156" s="122" t="s">
        <v>829</v>
      </c>
      <c r="AU156" s="122" t="s">
        <v>829</v>
      </c>
      <c r="AV156" s="122" t="s">
        <v>829</v>
      </c>
      <c r="AW156" s="122" t="s">
        <v>829</v>
      </c>
      <c r="AX156" s="122" t="s">
        <v>829</v>
      </c>
      <c r="AY156" s="122" t="s">
        <v>829</v>
      </c>
      <c r="AZ156" s="122" t="s">
        <v>844</v>
      </c>
      <c r="BA156" s="122" t="s">
        <v>526</v>
      </c>
      <c r="BB156" s="122" t="s">
        <v>842</v>
      </c>
      <c r="BC156" s="122" t="s">
        <v>842</v>
      </c>
      <c r="BD156" s="122" t="s">
        <v>842</v>
      </c>
      <c r="BE156" s="123" t="s">
        <v>818</v>
      </c>
      <c r="BF156" s="122" t="s">
        <v>841</v>
      </c>
      <c r="BG156" s="122" t="s">
        <v>841</v>
      </c>
      <c r="BH156" s="122" t="s">
        <v>514</v>
      </c>
      <c r="BI156" s="122" t="s">
        <v>514</v>
      </c>
      <c r="BJ156" s="122" t="s">
        <v>1218</v>
      </c>
      <c r="BK156" s="122" t="s">
        <v>1226</v>
      </c>
      <c r="BL156" s="122" t="s">
        <v>838</v>
      </c>
      <c r="BM156" s="122" t="s">
        <v>526</v>
      </c>
      <c r="BN156" s="122" t="s">
        <v>523</v>
      </c>
      <c r="BO156" s="122" t="s">
        <v>526</v>
      </c>
      <c r="BP156" s="122" t="s">
        <v>526</v>
      </c>
      <c r="BQ156" s="122" t="s">
        <v>820</v>
      </c>
      <c r="BR156" s="122" t="s">
        <v>829</v>
      </c>
      <c r="BS156" s="122" t="s">
        <v>829</v>
      </c>
      <c r="BT156" s="122" t="s">
        <v>829</v>
      </c>
      <c r="BU156" s="122" t="s">
        <v>829</v>
      </c>
      <c r="BV156" s="122" t="s">
        <v>829</v>
      </c>
      <c r="BW156" s="122" t="s">
        <v>829</v>
      </c>
      <c r="BX156" s="122"/>
      <c r="BY156" s="122" t="s">
        <v>845</v>
      </c>
      <c r="BZ156" s="122" t="s">
        <v>526</v>
      </c>
      <c r="CA156" s="122" t="s">
        <v>1163</v>
      </c>
      <c r="CB156" s="122" t="s">
        <v>839</v>
      </c>
    </row>
    <row r="157" spans="1:80" x14ac:dyDescent="0.3">
      <c r="A157" s="100" t="str">
        <f>'Indicator Data'!A158</f>
        <v>Sierra Leone</v>
      </c>
      <c r="B157" s="86" t="str">
        <f>'Indicator Data'!B158</f>
        <v>SLE</v>
      </c>
      <c r="C157" s="122" t="s">
        <v>1217</v>
      </c>
      <c r="D157" s="122" t="s">
        <v>1217</v>
      </c>
      <c r="E157" s="122" t="s">
        <v>1218</v>
      </c>
      <c r="F157" s="122" t="s">
        <v>1218</v>
      </c>
      <c r="G157" s="122" t="s">
        <v>1218</v>
      </c>
      <c r="H157" s="122" t="s">
        <v>1218</v>
      </c>
      <c r="I157" s="122" t="s">
        <v>1218</v>
      </c>
      <c r="J157" s="122" t="s">
        <v>842</v>
      </c>
      <c r="K157" s="122" t="s">
        <v>842</v>
      </c>
      <c r="L157" s="122" t="s">
        <v>514</v>
      </c>
      <c r="M157" s="122" t="s">
        <v>839</v>
      </c>
      <c r="N157" s="122" t="s">
        <v>839</v>
      </c>
      <c r="O157" s="122" t="s">
        <v>839</v>
      </c>
      <c r="P157" s="122" t="s">
        <v>839</v>
      </c>
      <c r="Q157" s="122" t="s">
        <v>1095</v>
      </c>
      <c r="R157" s="122" t="s">
        <v>1095</v>
      </c>
      <c r="S157" s="122" t="s">
        <v>1095</v>
      </c>
      <c r="T157" s="122" t="s">
        <v>1095</v>
      </c>
      <c r="U157" s="122" t="s">
        <v>839</v>
      </c>
      <c r="V157" s="122" t="s">
        <v>839</v>
      </c>
      <c r="W157" s="122" t="s">
        <v>839</v>
      </c>
      <c r="X157" s="122" t="s">
        <v>526</v>
      </c>
      <c r="Y157" s="122" t="s">
        <v>526</v>
      </c>
      <c r="Z157" s="122" t="s">
        <v>526</v>
      </c>
      <c r="AA157" s="122" t="s">
        <v>1163</v>
      </c>
      <c r="AB157" s="122" t="s">
        <v>840</v>
      </c>
      <c r="AC157" s="122" t="s">
        <v>840</v>
      </c>
      <c r="AD157" s="174" t="s">
        <v>1224</v>
      </c>
      <c r="AE157" s="122" t="s">
        <v>829</v>
      </c>
      <c r="AF157" s="122" t="s">
        <v>1096</v>
      </c>
      <c r="AG157" s="122" t="s">
        <v>1163</v>
      </c>
      <c r="AH157" s="122" t="s">
        <v>839</v>
      </c>
      <c r="AI157" s="122" t="s">
        <v>839</v>
      </c>
      <c r="AJ157" s="123" t="s">
        <v>846</v>
      </c>
      <c r="AK157" s="123" t="s">
        <v>846</v>
      </c>
      <c r="AL157" s="122" t="s">
        <v>844</v>
      </c>
      <c r="AM157" s="122" t="s">
        <v>844</v>
      </c>
      <c r="AN157" s="122" t="s">
        <v>847</v>
      </c>
      <c r="AO157" s="122" t="s">
        <v>848</v>
      </c>
      <c r="AP157" s="122" t="s">
        <v>848</v>
      </c>
      <c r="AQ157" s="122" t="s">
        <v>1225</v>
      </c>
      <c r="AR157" s="122" t="s">
        <v>1225</v>
      </c>
      <c r="AS157" s="122" t="s">
        <v>829</v>
      </c>
      <c r="AT157" s="122" t="s">
        <v>829</v>
      </c>
      <c r="AU157" s="122" t="s">
        <v>829</v>
      </c>
      <c r="AV157" s="122" t="s">
        <v>829</v>
      </c>
      <c r="AW157" s="122" t="s">
        <v>829</v>
      </c>
      <c r="AX157" s="122" t="s">
        <v>829</v>
      </c>
      <c r="AY157" s="122" t="s">
        <v>829</v>
      </c>
      <c r="AZ157" s="122" t="s">
        <v>844</v>
      </c>
      <c r="BA157" s="122" t="s">
        <v>526</v>
      </c>
      <c r="BB157" s="122" t="s">
        <v>842</v>
      </c>
      <c r="BC157" s="122" t="s">
        <v>842</v>
      </c>
      <c r="BD157" s="122" t="s">
        <v>842</v>
      </c>
      <c r="BE157" s="123" t="s">
        <v>818</v>
      </c>
      <c r="BF157" s="122" t="s">
        <v>841</v>
      </c>
      <c r="BG157" s="122" t="s">
        <v>841</v>
      </c>
      <c r="BH157" s="122" t="s">
        <v>514</v>
      </c>
      <c r="BI157" s="122" t="s">
        <v>514</v>
      </c>
      <c r="BJ157" s="122" t="s">
        <v>1218</v>
      </c>
      <c r="BK157" s="122" t="s">
        <v>1226</v>
      </c>
      <c r="BL157" s="122" t="s">
        <v>838</v>
      </c>
      <c r="BM157" s="122" t="s">
        <v>526</v>
      </c>
      <c r="BN157" s="122" t="s">
        <v>523</v>
      </c>
      <c r="BO157" s="122" t="s">
        <v>526</v>
      </c>
      <c r="BP157" s="122" t="s">
        <v>526</v>
      </c>
      <c r="BQ157" s="122" t="s">
        <v>820</v>
      </c>
      <c r="BR157" s="122" t="s">
        <v>829</v>
      </c>
      <c r="BS157" s="122" t="s">
        <v>829</v>
      </c>
      <c r="BT157" s="122" t="s">
        <v>829</v>
      </c>
      <c r="BU157" s="122" t="s">
        <v>829</v>
      </c>
      <c r="BV157" s="122" t="s">
        <v>829</v>
      </c>
      <c r="BW157" s="122" t="s">
        <v>829</v>
      </c>
      <c r="BX157" s="122"/>
      <c r="BY157" s="122" t="s">
        <v>845</v>
      </c>
      <c r="BZ157" s="122" t="s">
        <v>526</v>
      </c>
      <c r="CA157" s="122" t="s">
        <v>1163</v>
      </c>
      <c r="CB157" s="122" t="s">
        <v>839</v>
      </c>
    </row>
    <row r="158" spans="1:80" x14ac:dyDescent="0.3">
      <c r="A158" s="100" t="str">
        <f>'Indicator Data'!A159</f>
        <v>Singapore</v>
      </c>
      <c r="B158" s="86" t="str">
        <f>'Indicator Data'!B159</f>
        <v>SGP</v>
      </c>
      <c r="C158" s="122" t="s">
        <v>1217</v>
      </c>
      <c r="D158" s="122" t="s">
        <v>1217</v>
      </c>
      <c r="E158" s="122" t="s">
        <v>1218</v>
      </c>
      <c r="F158" s="122" t="s">
        <v>1218</v>
      </c>
      <c r="G158" s="122" t="s">
        <v>1218</v>
      </c>
      <c r="H158" s="122" t="s">
        <v>1218</v>
      </c>
      <c r="I158" s="122" t="s">
        <v>1218</v>
      </c>
      <c r="J158" s="122" t="s">
        <v>842</v>
      </c>
      <c r="K158" s="122" t="s">
        <v>842</v>
      </c>
      <c r="L158" s="122" t="s">
        <v>514</v>
      </c>
      <c r="M158" s="122" t="s">
        <v>839</v>
      </c>
      <c r="N158" s="122" t="s">
        <v>839</v>
      </c>
      <c r="O158" s="122" t="s">
        <v>839</v>
      </c>
      <c r="P158" s="122" t="s">
        <v>839</v>
      </c>
      <c r="Q158" s="122" t="s">
        <v>1095</v>
      </c>
      <c r="R158" s="122" t="s">
        <v>1095</v>
      </c>
      <c r="S158" s="122" t="s">
        <v>1095</v>
      </c>
      <c r="T158" s="122" t="s">
        <v>1095</v>
      </c>
      <c r="U158" s="122" t="s">
        <v>839</v>
      </c>
      <c r="V158" s="122" t="s">
        <v>839</v>
      </c>
      <c r="W158" s="122" t="s">
        <v>839</v>
      </c>
      <c r="X158" s="122" t="s">
        <v>526</v>
      </c>
      <c r="Y158" s="122" t="s">
        <v>526</v>
      </c>
      <c r="Z158" s="122" t="s">
        <v>526</v>
      </c>
      <c r="AA158" s="122" t="s">
        <v>1163</v>
      </c>
      <c r="AB158" s="122" t="s">
        <v>840</v>
      </c>
      <c r="AC158" s="122" t="s">
        <v>840</v>
      </c>
      <c r="AD158" s="174" t="s">
        <v>1224</v>
      </c>
      <c r="AE158" s="122" t="s">
        <v>829</v>
      </c>
      <c r="AF158" s="122" t="s">
        <v>1096</v>
      </c>
      <c r="AG158" s="122" t="s">
        <v>1163</v>
      </c>
      <c r="AH158" s="122" t="s">
        <v>839</v>
      </c>
      <c r="AI158" s="122" t="s">
        <v>839</v>
      </c>
      <c r="AJ158" s="123" t="s">
        <v>846</v>
      </c>
      <c r="AK158" s="123" t="s">
        <v>846</v>
      </c>
      <c r="AL158" s="122" t="s">
        <v>844</v>
      </c>
      <c r="AM158" s="122" t="s">
        <v>844</v>
      </c>
      <c r="AN158" s="122" t="s">
        <v>847</v>
      </c>
      <c r="AO158" s="122" t="s">
        <v>848</v>
      </c>
      <c r="AP158" s="122" t="s">
        <v>848</v>
      </c>
      <c r="AQ158" s="122" t="s">
        <v>1225</v>
      </c>
      <c r="AR158" s="122" t="s">
        <v>1225</v>
      </c>
      <c r="AS158" s="122" t="s">
        <v>829</v>
      </c>
      <c r="AT158" s="122" t="s">
        <v>829</v>
      </c>
      <c r="AU158" s="122" t="s">
        <v>829</v>
      </c>
      <c r="AV158" s="122" t="s">
        <v>829</v>
      </c>
      <c r="AW158" s="122" t="s">
        <v>829</v>
      </c>
      <c r="AX158" s="122" t="s">
        <v>829</v>
      </c>
      <c r="AY158" s="122" t="s">
        <v>829</v>
      </c>
      <c r="AZ158" s="122" t="s">
        <v>844</v>
      </c>
      <c r="BA158" s="122" t="s">
        <v>526</v>
      </c>
      <c r="BB158" s="122" t="s">
        <v>842</v>
      </c>
      <c r="BC158" s="122" t="s">
        <v>842</v>
      </c>
      <c r="BD158" s="122" t="s">
        <v>842</v>
      </c>
      <c r="BE158" s="123" t="s">
        <v>818</v>
      </c>
      <c r="BF158" s="122" t="s">
        <v>841</v>
      </c>
      <c r="BG158" s="122" t="s">
        <v>841</v>
      </c>
      <c r="BH158" s="122" t="s">
        <v>514</v>
      </c>
      <c r="BI158" s="122" t="s">
        <v>514</v>
      </c>
      <c r="BJ158" s="122" t="s">
        <v>1218</v>
      </c>
      <c r="BK158" s="122" t="s">
        <v>1226</v>
      </c>
      <c r="BL158" s="122" t="s">
        <v>838</v>
      </c>
      <c r="BM158" s="122" t="s">
        <v>526</v>
      </c>
      <c r="BN158" s="122" t="s">
        <v>523</v>
      </c>
      <c r="BO158" s="122" t="s">
        <v>526</v>
      </c>
      <c r="BP158" s="122" t="s">
        <v>526</v>
      </c>
      <c r="BQ158" s="122" t="s">
        <v>820</v>
      </c>
      <c r="BR158" s="122" t="s">
        <v>829</v>
      </c>
      <c r="BS158" s="122" t="s">
        <v>829</v>
      </c>
      <c r="BT158" s="122" t="s">
        <v>829</v>
      </c>
      <c r="BU158" s="122" t="s">
        <v>829</v>
      </c>
      <c r="BV158" s="122" t="s">
        <v>829</v>
      </c>
      <c r="BW158" s="122" t="s">
        <v>829</v>
      </c>
      <c r="BX158" s="122"/>
      <c r="BY158" s="122" t="s">
        <v>845</v>
      </c>
      <c r="BZ158" s="122" t="s">
        <v>526</v>
      </c>
      <c r="CA158" s="122" t="s">
        <v>1163</v>
      </c>
      <c r="CB158" s="122" t="s">
        <v>839</v>
      </c>
    </row>
    <row r="159" spans="1:80" x14ac:dyDescent="0.3">
      <c r="A159" s="100" t="str">
        <f>'Indicator Data'!A160</f>
        <v>Slovakia</v>
      </c>
      <c r="B159" s="86" t="str">
        <f>'Indicator Data'!B160</f>
        <v>SVK</v>
      </c>
      <c r="C159" s="122" t="s">
        <v>1217</v>
      </c>
      <c r="D159" s="122" t="s">
        <v>1217</v>
      </c>
      <c r="E159" s="122" t="s">
        <v>1218</v>
      </c>
      <c r="F159" s="122" t="s">
        <v>1218</v>
      </c>
      <c r="G159" s="122" t="s">
        <v>1218</v>
      </c>
      <c r="H159" s="122" t="s">
        <v>1218</v>
      </c>
      <c r="I159" s="122" t="s">
        <v>1218</v>
      </c>
      <c r="J159" s="122" t="s">
        <v>842</v>
      </c>
      <c r="K159" s="122" t="s">
        <v>842</v>
      </c>
      <c r="L159" s="122" t="s">
        <v>514</v>
      </c>
      <c r="M159" s="122" t="s">
        <v>839</v>
      </c>
      <c r="N159" s="122" t="s">
        <v>839</v>
      </c>
      <c r="O159" s="122" t="s">
        <v>839</v>
      </c>
      <c r="P159" s="122" t="s">
        <v>839</v>
      </c>
      <c r="Q159" s="122" t="s">
        <v>1095</v>
      </c>
      <c r="R159" s="122" t="s">
        <v>1095</v>
      </c>
      <c r="S159" s="122" t="s">
        <v>1095</v>
      </c>
      <c r="T159" s="122" t="s">
        <v>1095</v>
      </c>
      <c r="U159" s="122" t="s">
        <v>839</v>
      </c>
      <c r="V159" s="122" t="s">
        <v>839</v>
      </c>
      <c r="W159" s="122" t="s">
        <v>839</v>
      </c>
      <c r="X159" s="122" t="s">
        <v>526</v>
      </c>
      <c r="Y159" s="122" t="s">
        <v>526</v>
      </c>
      <c r="Z159" s="122" t="s">
        <v>526</v>
      </c>
      <c r="AA159" s="122" t="s">
        <v>1163</v>
      </c>
      <c r="AB159" s="122" t="s">
        <v>840</v>
      </c>
      <c r="AC159" s="122" t="s">
        <v>840</v>
      </c>
      <c r="AD159" s="174" t="s">
        <v>1224</v>
      </c>
      <c r="AE159" s="122" t="s">
        <v>829</v>
      </c>
      <c r="AF159" s="122" t="s">
        <v>1096</v>
      </c>
      <c r="AG159" s="122" t="s">
        <v>1163</v>
      </c>
      <c r="AH159" s="122" t="s">
        <v>839</v>
      </c>
      <c r="AI159" s="122" t="s">
        <v>839</v>
      </c>
      <c r="AJ159" s="123" t="s">
        <v>846</v>
      </c>
      <c r="AK159" s="123" t="s">
        <v>846</v>
      </c>
      <c r="AL159" s="122" t="s">
        <v>844</v>
      </c>
      <c r="AM159" s="122" t="s">
        <v>844</v>
      </c>
      <c r="AN159" s="122" t="s">
        <v>847</v>
      </c>
      <c r="AO159" s="122" t="s">
        <v>848</v>
      </c>
      <c r="AP159" s="122" t="s">
        <v>848</v>
      </c>
      <c r="AQ159" s="122" t="s">
        <v>1225</v>
      </c>
      <c r="AR159" s="122" t="s">
        <v>1225</v>
      </c>
      <c r="AS159" s="122" t="s">
        <v>829</v>
      </c>
      <c r="AT159" s="122" t="s">
        <v>829</v>
      </c>
      <c r="AU159" s="122" t="s">
        <v>829</v>
      </c>
      <c r="AV159" s="122" t="s">
        <v>829</v>
      </c>
      <c r="AW159" s="122" t="s">
        <v>829</v>
      </c>
      <c r="AX159" s="122" t="s">
        <v>829</v>
      </c>
      <c r="AY159" s="122" t="s">
        <v>829</v>
      </c>
      <c r="AZ159" s="122" t="s">
        <v>844</v>
      </c>
      <c r="BA159" s="122" t="s">
        <v>526</v>
      </c>
      <c r="BB159" s="122" t="s">
        <v>842</v>
      </c>
      <c r="BC159" s="122" t="s">
        <v>842</v>
      </c>
      <c r="BD159" s="122" t="s">
        <v>842</v>
      </c>
      <c r="BE159" s="123" t="s">
        <v>818</v>
      </c>
      <c r="BF159" s="122" t="s">
        <v>841</v>
      </c>
      <c r="BG159" s="122" t="s">
        <v>841</v>
      </c>
      <c r="BH159" s="122" t="s">
        <v>514</v>
      </c>
      <c r="BI159" s="122" t="s">
        <v>514</v>
      </c>
      <c r="BJ159" s="122" t="s">
        <v>1218</v>
      </c>
      <c r="BK159" s="122" t="s">
        <v>1226</v>
      </c>
      <c r="BL159" s="122" t="s">
        <v>838</v>
      </c>
      <c r="BM159" s="122" t="s">
        <v>526</v>
      </c>
      <c r="BN159" s="122" t="s">
        <v>523</v>
      </c>
      <c r="BO159" s="122" t="s">
        <v>526</v>
      </c>
      <c r="BP159" s="122" t="s">
        <v>526</v>
      </c>
      <c r="BQ159" s="122" t="s">
        <v>820</v>
      </c>
      <c r="BR159" s="122" t="s">
        <v>829</v>
      </c>
      <c r="BS159" s="122" t="s">
        <v>829</v>
      </c>
      <c r="BT159" s="122" t="s">
        <v>829</v>
      </c>
      <c r="BU159" s="122" t="s">
        <v>829</v>
      </c>
      <c r="BV159" s="122" t="s">
        <v>829</v>
      </c>
      <c r="BW159" s="122" t="s">
        <v>829</v>
      </c>
      <c r="BX159" s="122"/>
      <c r="BY159" s="122" t="s">
        <v>845</v>
      </c>
      <c r="BZ159" s="122" t="s">
        <v>526</v>
      </c>
      <c r="CA159" s="122" t="s">
        <v>1163</v>
      </c>
      <c r="CB159" s="122" t="s">
        <v>839</v>
      </c>
    </row>
    <row r="160" spans="1:80" x14ac:dyDescent="0.3">
      <c r="A160" s="100" t="str">
        <f>'Indicator Data'!A161</f>
        <v>Slovenia</v>
      </c>
      <c r="B160" s="86" t="str">
        <f>'Indicator Data'!B161</f>
        <v>SVN</v>
      </c>
      <c r="C160" s="122" t="s">
        <v>1217</v>
      </c>
      <c r="D160" s="122" t="s">
        <v>1217</v>
      </c>
      <c r="E160" s="122" t="s">
        <v>1218</v>
      </c>
      <c r="F160" s="122" t="s">
        <v>1218</v>
      </c>
      <c r="G160" s="122" t="s">
        <v>1218</v>
      </c>
      <c r="H160" s="122" t="s">
        <v>1218</v>
      </c>
      <c r="I160" s="122" t="s">
        <v>1218</v>
      </c>
      <c r="J160" s="122" t="s">
        <v>842</v>
      </c>
      <c r="K160" s="122" t="s">
        <v>842</v>
      </c>
      <c r="L160" s="122" t="s">
        <v>514</v>
      </c>
      <c r="M160" s="122" t="s">
        <v>839</v>
      </c>
      <c r="N160" s="122" t="s">
        <v>839</v>
      </c>
      <c r="O160" s="122" t="s">
        <v>839</v>
      </c>
      <c r="P160" s="122" t="s">
        <v>839</v>
      </c>
      <c r="Q160" s="122" t="s">
        <v>1095</v>
      </c>
      <c r="R160" s="122" t="s">
        <v>1095</v>
      </c>
      <c r="S160" s="122" t="s">
        <v>1095</v>
      </c>
      <c r="T160" s="122" t="s">
        <v>1095</v>
      </c>
      <c r="U160" s="122" t="s">
        <v>839</v>
      </c>
      <c r="V160" s="122" t="s">
        <v>839</v>
      </c>
      <c r="W160" s="122" t="s">
        <v>839</v>
      </c>
      <c r="X160" s="122" t="s">
        <v>526</v>
      </c>
      <c r="Y160" s="122" t="s">
        <v>526</v>
      </c>
      <c r="Z160" s="122" t="s">
        <v>526</v>
      </c>
      <c r="AA160" s="122" t="s">
        <v>1163</v>
      </c>
      <c r="AB160" s="122" t="s">
        <v>840</v>
      </c>
      <c r="AC160" s="122" t="s">
        <v>840</v>
      </c>
      <c r="AD160" s="174" t="s">
        <v>1224</v>
      </c>
      <c r="AE160" s="122" t="s">
        <v>829</v>
      </c>
      <c r="AF160" s="122" t="s">
        <v>1096</v>
      </c>
      <c r="AG160" s="122" t="s">
        <v>1163</v>
      </c>
      <c r="AH160" s="122" t="s">
        <v>839</v>
      </c>
      <c r="AI160" s="122" t="s">
        <v>839</v>
      </c>
      <c r="AJ160" s="123" t="s">
        <v>846</v>
      </c>
      <c r="AK160" s="123" t="s">
        <v>846</v>
      </c>
      <c r="AL160" s="122" t="s">
        <v>844</v>
      </c>
      <c r="AM160" s="122" t="s">
        <v>844</v>
      </c>
      <c r="AN160" s="122" t="s">
        <v>847</v>
      </c>
      <c r="AO160" s="122" t="s">
        <v>848</v>
      </c>
      <c r="AP160" s="122" t="s">
        <v>848</v>
      </c>
      <c r="AQ160" s="122" t="s">
        <v>1225</v>
      </c>
      <c r="AR160" s="122" t="s">
        <v>1225</v>
      </c>
      <c r="AS160" s="122" t="s">
        <v>829</v>
      </c>
      <c r="AT160" s="122" t="s">
        <v>829</v>
      </c>
      <c r="AU160" s="122" t="s">
        <v>829</v>
      </c>
      <c r="AV160" s="122" t="s">
        <v>829</v>
      </c>
      <c r="AW160" s="122" t="s">
        <v>829</v>
      </c>
      <c r="AX160" s="122" t="s">
        <v>829</v>
      </c>
      <c r="AY160" s="122" t="s">
        <v>829</v>
      </c>
      <c r="AZ160" s="122" t="s">
        <v>844</v>
      </c>
      <c r="BA160" s="122" t="s">
        <v>526</v>
      </c>
      <c r="BB160" s="122" t="s">
        <v>842</v>
      </c>
      <c r="BC160" s="122" t="s">
        <v>842</v>
      </c>
      <c r="BD160" s="122" t="s">
        <v>842</v>
      </c>
      <c r="BE160" s="123"/>
      <c r="BF160" s="122" t="s">
        <v>841</v>
      </c>
      <c r="BG160" s="122" t="s">
        <v>841</v>
      </c>
      <c r="BH160" s="122" t="s">
        <v>514</v>
      </c>
      <c r="BI160" s="122" t="s">
        <v>514</v>
      </c>
      <c r="BJ160" s="122" t="s">
        <v>1218</v>
      </c>
      <c r="BK160" s="122" t="s">
        <v>1226</v>
      </c>
      <c r="BL160" s="122" t="s">
        <v>838</v>
      </c>
      <c r="BM160" s="122" t="s">
        <v>526</v>
      </c>
      <c r="BN160" s="122" t="s">
        <v>523</v>
      </c>
      <c r="BO160" s="122" t="s">
        <v>526</v>
      </c>
      <c r="BP160" s="122" t="s">
        <v>526</v>
      </c>
      <c r="BQ160" s="122" t="s">
        <v>820</v>
      </c>
      <c r="BR160" s="122" t="s">
        <v>829</v>
      </c>
      <c r="BS160" s="122" t="s">
        <v>829</v>
      </c>
      <c r="BT160" s="122" t="s">
        <v>829</v>
      </c>
      <c r="BU160" s="122" t="s">
        <v>829</v>
      </c>
      <c r="BV160" s="122" t="s">
        <v>829</v>
      </c>
      <c r="BW160" s="122" t="s">
        <v>829</v>
      </c>
      <c r="BX160" s="122"/>
      <c r="BY160" s="122" t="s">
        <v>845</v>
      </c>
      <c r="BZ160" s="122" t="s">
        <v>526</v>
      </c>
      <c r="CA160" s="122" t="s">
        <v>1163</v>
      </c>
      <c r="CB160" s="122" t="s">
        <v>839</v>
      </c>
    </row>
    <row r="161" spans="1:80" x14ac:dyDescent="0.3">
      <c r="A161" s="100" t="str">
        <f>'Indicator Data'!A162</f>
        <v>Solomon Islands</v>
      </c>
      <c r="B161" s="86" t="str">
        <f>'Indicator Data'!B162</f>
        <v>SLB</v>
      </c>
      <c r="C161" s="122" t="s">
        <v>1217</v>
      </c>
      <c r="D161" s="122" t="s">
        <v>1217</v>
      </c>
      <c r="E161" s="122" t="s">
        <v>1218</v>
      </c>
      <c r="F161" s="122" t="s">
        <v>1218</v>
      </c>
      <c r="G161" s="122" t="s">
        <v>1218</v>
      </c>
      <c r="H161" s="122" t="s">
        <v>1218</v>
      </c>
      <c r="I161" s="122" t="s">
        <v>1218</v>
      </c>
      <c r="J161" s="122" t="s">
        <v>842</v>
      </c>
      <c r="K161" s="122" t="s">
        <v>842</v>
      </c>
      <c r="L161" s="122" t="s">
        <v>514</v>
      </c>
      <c r="M161" s="122" t="s">
        <v>839</v>
      </c>
      <c r="N161" s="122" t="s">
        <v>839</v>
      </c>
      <c r="O161" s="122" t="s">
        <v>839</v>
      </c>
      <c r="P161" s="122" t="s">
        <v>839</v>
      </c>
      <c r="Q161" s="122" t="s">
        <v>1095</v>
      </c>
      <c r="R161" s="122" t="s">
        <v>1095</v>
      </c>
      <c r="S161" s="122" t="s">
        <v>1095</v>
      </c>
      <c r="T161" s="122" t="s">
        <v>1095</v>
      </c>
      <c r="U161" s="122" t="s">
        <v>839</v>
      </c>
      <c r="V161" s="122" t="s">
        <v>839</v>
      </c>
      <c r="W161" s="122" t="s">
        <v>839</v>
      </c>
      <c r="X161" s="122" t="s">
        <v>526</v>
      </c>
      <c r="Y161" s="122" t="s">
        <v>526</v>
      </c>
      <c r="Z161" s="122" t="s">
        <v>526</v>
      </c>
      <c r="AA161" s="122" t="s">
        <v>1163</v>
      </c>
      <c r="AB161" s="122" t="s">
        <v>840</v>
      </c>
      <c r="AC161" s="122" t="s">
        <v>840</v>
      </c>
      <c r="AD161" s="174" t="s">
        <v>1224</v>
      </c>
      <c r="AE161" s="122" t="s">
        <v>829</v>
      </c>
      <c r="AF161" s="122" t="s">
        <v>1096</v>
      </c>
      <c r="AG161" s="122" t="s">
        <v>1163</v>
      </c>
      <c r="AH161" s="122" t="s">
        <v>839</v>
      </c>
      <c r="AI161" s="122" t="s">
        <v>839</v>
      </c>
      <c r="AJ161" s="123" t="s">
        <v>846</v>
      </c>
      <c r="AK161" s="123" t="s">
        <v>846</v>
      </c>
      <c r="AL161" s="122" t="s">
        <v>844</v>
      </c>
      <c r="AM161" s="122" t="s">
        <v>844</v>
      </c>
      <c r="AN161" s="122" t="s">
        <v>847</v>
      </c>
      <c r="AO161" s="122" t="s">
        <v>848</v>
      </c>
      <c r="AP161" s="122" t="s">
        <v>848</v>
      </c>
      <c r="AQ161" s="122" t="s">
        <v>1225</v>
      </c>
      <c r="AR161" s="122" t="s">
        <v>1225</v>
      </c>
      <c r="AS161" s="122" t="s">
        <v>829</v>
      </c>
      <c r="AT161" s="122" t="s">
        <v>829</v>
      </c>
      <c r="AU161" s="122" t="s">
        <v>829</v>
      </c>
      <c r="AV161" s="122" t="s">
        <v>829</v>
      </c>
      <c r="AW161" s="122" t="s">
        <v>829</v>
      </c>
      <c r="AX161" s="122" t="s">
        <v>829</v>
      </c>
      <c r="AY161" s="122" t="s">
        <v>829</v>
      </c>
      <c r="AZ161" s="122" t="s">
        <v>844</v>
      </c>
      <c r="BA161" s="122" t="s">
        <v>526</v>
      </c>
      <c r="BB161" s="122" t="s">
        <v>842</v>
      </c>
      <c r="BC161" s="122" t="s">
        <v>842</v>
      </c>
      <c r="BD161" s="122" t="s">
        <v>842</v>
      </c>
      <c r="BE161" s="123"/>
      <c r="BF161" s="122" t="s">
        <v>841</v>
      </c>
      <c r="BG161" s="122" t="s">
        <v>841</v>
      </c>
      <c r="BH161" s="122" t="s">
        <v>514</v>
      </c>
      <c r="BI161" s="122" t="s">
        <v>514</v>
      </c>
      <c r="BJ161" s="122" t="s">
        <v>1218</v>
      </c>
      <c r="BK161" s="122" t="s">
        <v>1226</v>
      </c>
      <c r="BL161" s="122" t="s">
        <v>838</v>
      </c>
      <c r="BM161" s="122" t="s">
        <v>526</v>
      </c>
      <c r="BN161" s="122" t="s">
        <v>523</v>
      </c>
      <c r="BO161" s="122" t="s">
        <v>526</v>
      </c>
      <c r="BP161" s="122" t="s">
        <v>526</v>
      </c>
      <c r="BQ161" s="122" t="s">
        <v>820</v>
      </c>
      <c r="BR161" s="122" t="s">
        <v>829</v>
      </c>
      <c r="BS161" s="122" t="s">
        <v>829</v>
      </c>
      <c r="BT161" s="122" t="s">
        <v>829</v>
      </c>
      <c r="BU161" s="122" t="s">
        <v>829</v>
      </c>
      <c r="BV161" s="122" t="s">
        <v>829</v>
      </c>
      <c r="BW161" s="122" t="s">
        <v>829</v>
      </c>
      <c r="BX161" s="122"/>
      <c r="BY161" s="122" t="s">
        <v>845</v>
      </c>
      <c r="BZ161" s="122" t="s">
        <v>526</v>
      </c>
      <c r="CA161" s="122" t="s">
        <v>1163</v>
      </c>
      <c r="CB161" s="122" t="s">
        <v>839</v>
      </c>
    </row>
    <row r="162" spans="1:80" x14ac:dyDescent="0.3">
      <c r="A162" s="100" t="str">
        <f>'Indicator Data'!A163</f>
        <v>Somalia</v>
      </c>
      <c r="B162" s="86" t="str">
        <f>'Indicator Data'!B163</f>
        <v>SOM</v>
      </c>
      <c r="C162" s="122" t="s">
        <v>1217</v>
      </c>
      <c r="D162" s="122" t="s">
        <v>1217</v>
      </c>
      <c r="E162" s="122" t="s">
        <v>1218</v>
      </c>
      <c r="F162" s="122" t="s">
        <v>1218</v>
      </c>
      <c r="G162" s="122" t="s">
        <v>1218</v>
      </c>
      <c r="H162" s="122" t="s">
        <v>1218</v>
      </c>
      <c r="I162" s="122" t="s">
        <v>1218</v>
      </c>
      <c r="J162" s="122" t="s">
        <v>842</v>
      </c>
      <c r="K162" s="122" t="s">
        <v>842</v>
      </c>
      <c r="L162" s="122" t="s">
        <v>514</v>
      </c>
      <c r="M162" s="122" t="s">
        <v>839</v>
      </c>
      <c r="N162" s="122" t="s">
        <v>839</v>
      </c>
      <c r="O162" s="122" t="s">
        <v>839</v>
      </c>
      <c r="P162" s="122" t="s">
        <v>839</v>
      </c>
      <c r="Q162" s="122" t="s">
        <v>1095</v>
      </c>
      <c r="R162" s="122" t="s">
        <v>1095</v>
      </c>
      <c r="S162" s="122" t="s">
        <v>1095</v>
      </c>
      <c r="T162" s="122" t="s">
        <v>1095</v>
      </c>
      <c r="U162" s="122" t="s">
        <v>839</v>
      </c>
      <c r="V162" s="122" t="s">
        <v>839</v>
      </c>
      <c r="W162" s="122" t="s">
        <v>839</v>
      </c>
      <c r="X162" s="122" t="s">
        <v>526</v>
      </c>
      <c r="Y162" s="122" t="s">
        <v>526</v>
      </c>
      <c r="Z162" s="122" t="s">
        <v>526</v>
      </c>
      <c r="AA162" s="122" t="s">
        <v>1163</v>
      </c>
      <c r="AB162" s="122" t="s">
        <v>840</v>
      </c>
      <c r="AC162" s="122" t="s">
        <v>840</v>
      </c>
      <c r="AD162" s="174" t="s">
        <v>1224</v>
      </c>
      <c r="AE162" s="122" t="s">
        <v>829</v>
      </c>
      <c r="AF162" s="122" t="s">
        <v>1096</v>
      </c>
      <c r="AG162" s="122" t="s">
        <v>1163</v>
      </c>
      <c r="AH162" s="122" t="s">
        <v>839</v>
      </c>
      <c r="AI162" s="122" t="s">
        <v>839</v>
      </c>
      <c r="AJ162" s="123" t="s">
        <v>846</v>
      </c>
      <c r="AK162" s="123" t="s">
        <v>846</v>
      </c>
      <c r="AL162" s="122" t="s">
        <v>844</v>
      </c>
      <c r="AM162" s="122" t="s">
        <v>844</v>
      </c>
      <c r="AN162" s="122" t="s">
        <v>847</v>
      </c>
      <c r="AO162" s="122" t="s">
        <v>848</v>
      </c>
      <c r="AP162" s="122" t="s">
        <v>848</v>
      </c>
      <c r="AQ162" s="122" t="s">
        <v>1225</v>
      </c>
      <c r="AR162" s="122" t="s">
        <v>1225</v>
      </c>
      <c r="AS162" s="122" t="s">
        <v>829</v>
      </c>
      <c r="AT162" s="122" t="s">
        <v>829</v>
      </c>
      <c r="AU162" s="122" t="s">
        <v>829</v>
      </c>
      <c r="AV162" s="122" t="s">
        <v>829</v>
      </c>
      <c r="AW162" s="122" t="s">
        <v>829</v>
      </c>
      <c r="AX162" s="122" t="s">
        <v>829</v>
      </c>
      <c r="AY162" s="122" t="s">
        <v>829</v>
      </c>
      <c r="AZ162" s="122" t="s">
        <v>844</v>
      </c>
      <c r="BA162" s="122" t="s">
        <v>526</v>
      </c>
      <c r="BB162" s="122" t="s">
        <v>842</v>
      </c>
      <c r="BC162" s="122" t="s">
        <v>842</v>
      </c>
      <c r="BD162" s="122" t="s">
        <v>842</v>
      </c>
      <c r="BE162" s="123" t="s">
        <v>821</v>
      </c>
      <c r="BF162" s="122" t="s">
        <v>841</v>
      </c>
      <c r="BG162" s="122" t="s">
        <v>841</v>
      </c>
      <c r="BH162" s="122" t="s">
        <v>514</v>
      </c>
      <c r="BI162" s="122" t="s">
        <v>514</v>
      </c>
      <c r="BJ162" s="122" t="s">
        <v>1218</v>
      </c>
      <c r="BK162" s="122" t="s">
        <v>1226</v>
      </c>
      <c r="BL162" s="122" t="s">
        <v>838</v>
      </c>
      <c r="BM162" s="122" t="s">
        <v>526</v>
      </c>
      <c r="BN162" s="122" t="s">
        <v>523</v>
      </c>
      <c r="BO162" s="122" t="s">
        <v>526</v>
      </c>
      <c r="BP162" s="122" t="s">
        <v>526</v>
      </c>
      <c r="BQ162" s="122" t="s">
        <v>820</v>
      </c>
      <c r="BR162" s="122" t="s">
        <v>829</v>
      </c>
      <c r="BS162" s="122" t="s">
        <v>829</v>
      </c>
      <c r="BT162" s="122" t="s">
        <v>829</v>
      </c>
      <c r="BU162" s="122" t="s">
        <v>829</v>
      </c>
      <c r="BV162" s="122" t="s">
        <v>829</v>
      </c>
      <c r="BW162" s="122" t="s">
        <v>829</v>
      </c>
      <c r="BX162" s="122"/>
      <c r="BY162" s="122" t="s">
        <v>845</v>
      </c>
      <c r="BZ162" s="122" t="s">
        <v>526</v>
      </c>
      <c r="CA162" s="122" t="s">
        <v>1163</v>
      </c>
      <c r="CB162" s="122" t="s">
        <v>839</v>
      </c>
    </row>
    <row r="163" spans="1:80" x14ac:dyDescent="0.3">
      <c r="A163" s="100" t="str">
        <f>'Indicator Data'!A164</f>
        <v>South Africa</v>
      </c>
      <c r="B163" s="86" t="str">
        <f>'Indicator Data'!B164</f>
        <v>ZAF</v>
      </c>
      <c r="C163" s="122" t="s">
        <v>1217</v>
      </c>
      <c r="D163" s="122" t="s">
        <v>1217</v>
      </c>
      <c r="E163" s="122" t="s">
        <v>1218</v>
      </c>
      <c r="F163" s="122" t="s">
        <v>1218</v>
      </c>
      <c r="G163" s="122" t="s">
        <v>1218</v>
      </c>
      <c r="H163" s="122" t="s">
        <v>1218</v>
      </c>
      <c r="I163" s="122" t="s">
        <v>1218</v>
      </c>
      <c r="J163" s="122" t="s">
        <v>842</v>
      </c>
      <c r="K163" s="122" t="s">
        <v>842</v>
      </c>
      <c r="L163" s="122" t="s">
        <v>514</v>
      </c>
      <c r="M163" s="122" t="s">
        <v>839</v>
      </c>
      <c r="N163" s="122" t="s">
        <v>839</v>
      </c>
      <c r="O163" s="122" t="s">
        <v>839</v>
      </c>
      <c r="P163" s="122" t="s">
        <v>839</v>
      </c>
      <c r="Q163" s="122" t="s">
        <v>1095</v>
      </c>
      <c r="R163" s="122" t="s">
        <v>1095</v>
      </c>
      <c r="S163" s="122" t="s">
        <v>1095</v>
      </c>
      <c r="T163" s="122" t="s">
        <v>1095</v>
      </c>
      <c r="U163" s="122" t="s">
        <v>839</v>
      </c>
      <c r="V163" s="122" t="s">
        <v>839</v>
      </c>
      <c r="W163" s="122" t="s">
        <v>839</v>
      </c>
      <c r="X163" s="122" t="s">
        <v>526</v>
      </c>
      <c r="Y163" s="122" t="s">
        <v>526</v>
      </c>
      <c r="Z163" s="122" t="s">
        <v>526</v>
      </c>
      <c r="AA163" s="122" t="s">
        <v>1163</v>
      </c>
      <c r="AB163" s="122" t="s">
        <v>840</v>
      </c>
      <c r="AC163" s="122" t="s">
        <v>840</v>
      </c>
      <c r="AD163" s="174" t="s">
        <v>1224</v>
      </c>
      <c r="AE163" s="122" t="s">
        <v>829</v>
      </c>
      <c r="AF163" s="122" t="s">
        <v>1096</v>
      </c>
      <c r="AG163" s="122" t="s">
        <v>1163</v>
      </c>
      <c r="AH163" s="122" t="s">
        <v>839</v>
      </c>
      <c r="AI163" s="122" t="s">
        <v>839</v>
      </c>
      <c r="AJ163" s="123" t="s">
        <v>846</v>
      </c>
      <c r="AK163" s="123" t="s">
        <v>846</v>
      </c>
      <c r="AL163" s="122" t="s">
        <v>844</v>
      </c>
      <c r="AM163" s="122" t="s">
        <v>844</v>
      </c>
      <c r="AN163" s="122" t="s">
        <v>847</v>
      </c>
      <c r="AO163" s="122" t="s">
        <v>848</v>
      </c>
      <c r="AP163" s="122" t="s">
        <v>848</v>
      </c>
      <c r="AQ163" s="122" t="s">
        <v>1225</v>
      </c>
      <c r="AR163" s="122" t="s">
        <v>1225</v>
      </c>
      <c r="AS163" s="122" t="s">
        <v>829</v>
      </c>
      <c r="AT163" s="122" t="s">
        <v>829</v>
      </c>
      <c r="AU163" s="122" t="s">
        <v>829</v>
      </c>
      <c r="AV163" s="122" t="s">
        <v>829</v>
      </c>
      <c r="AW163" s="122" t="s">
        <v>829</v>
      </c>
      <c r="AX163" s="122" t="s">
        <v>829</v>
      </c>
      <c r="AY163" s="122" t="s">
        <v>829</v>
      </c>
      <c r="AZ163" s="122" t="s">
        <v>844</v>
      </c>
      <c r="BA163" s="122" t="s">
        <v>526</v>
      </c>
      <c r="BB163" s="122" t="s">
        <v>842</v>
      </c>
      <c r="BC163" s="122" t="s">
        <v>842</v>
      </c>
      <c r="BD163" s="122" t="s">
        <v>842</v>
      </c>
      <c r="BE163" s="123" t="s">
        <v>818</v>
      </c>
      <c r="BF163" s="122" t="s">
        <v>841</v>
      </c>
      <c r="BG163" s="122" t="s">
        <v>841</v>
      </c>
      <c r="BH163" s="122" t="s">
        <v>514</v>
      </c>
      <c r="BI163" s="122" t="s">
        <v>514</v>
      </c>
      <c r="BJ163" s="122" t="s">
        <v>1218</v>
      </c>
      <c r="BK163" s="122" t="s">
        <v>1226</v>
      </c>
      <c r="BL163" s="122" t="s">
        <v>838</v>
      </c>
      <c r="BM163" s="122" t="s">
        <v>526</v>
      </c>
      <c r="BN163" s="122" t="s">
        <v>523</v>
      </c>
      <c r="BO163" s="122" t="s">
        <v>526</v>
      </c>
      <c r="BP163" s="122" t="s">
        <v>526</v>
      </c>
      <c r="BQ163" s="122" t="s">
        <v>820</v>
      </c>
      <c r="BR163" s="122" t="s">
        <v>829</v>
      </c>
      <c r="BS163" s="122" t="s">
        <v>829</v>
      </c>
      <c r="BT163" s="122" t="s">
        <v>829</v>
      </c>
      <c r="BU163" s="122" t="s">
        <v>829</v>
      </c>
      <c r="BV163" s="122" t="s">
        <v>829</v>
      </c>
      <c r="BW163" s="122" t="s">
        <v>829</v>
      </c>
      <c r="BX163" s="122"/>
      <c r="BY163" s="122" t="s">
        <v>845</v>
      </c>
      <c r="BZ163" s="122" t="s">
        <v>526</v>
      </c>
      <c r="CA163" s="122" t="s">
        <v>1163</v>
      </c>
      <c r="CB163" s="122" t="s">
        <v>839</v>
      </c>
    </row>
    <row r="164" spans="1:80" x14ac:dyDescent="0.3">
      <c r="A164" s="100" t="str">
        <f>'Indicator Data'!A165</f>
        <v>South Sudan</v>
      </c>
      <c r="B164" s="86" t="str">
        <f>'Indicator Data'!B165</f>
        <v>SSD</v>
      </c>
      <c r="C164" s="122" t="s">
        <v>1217</v>
      </c>
      <c r="D164" s="122" t="s">
        <v>1217</v>
      </c>
      <c r="E164" s="122" t="s">
        <v>1218</v>
      </c>
      <c r="F164" s="122" t="s">
        <v>1218</v>
      </c>
      <c r="G164" s="122" t="s">
        <v>1218</v>
      </c>
      <c r="H164" s="122" t="s">
        <v>1218</v>
      </c>
      <c r="I164" s="122" t="s">
        <v>1218</v>
      </c>
      <c r="J164" s="122" t="s">
        <v>842</v>
      </c>
      <c r="K164" s="122" t="s">
        <v>842</v>
      </c>
      <c r="L164" s="122" t="s">
        <v>514</v>
      </c>
      <c r="M164" s="122" t="s">
        <v>839</v>
      </c>
      <c r="N164" s="122" t="s">
        <v>839</v>
      </c>
      <c r="O164" s="122" t="s">
        <v>839</v>
      </c>
      <c r="P164" s="122" t="s">
        <v>839</v>
      </c>
      <c r="Q164" s="122" t="s">
        <v>1095</v>
      </c>
      <c r="R164" s="122" t="s">
        <v>1095</v>
      </c>
      <c r="S164" s="122" t="s">
        <v>1095</v>
      </c>
      <c r="T164" s="122" t="s">
        <v>1095</v>
      </c>
      <c r="U164" s="122" t="s">
        <v>839</v>
      </c>
      <c r="V164" s="122" t="s">
        <v>839</v>
      </c>
      <c r="W164" s="122" t="s">
        <v>839</v>
      </c>
      <c r="X164" s="122" t="s">
        <v>526</v>
      </c>
      <c r="Y164" s="122" t="s">
        <v>526</v>
      </c>
      <c r="Z164" s="122" t="s">
        <v>526</v>
      </c>
      <c r="AA164" s="122" t="s">
        <v>1163</v>
      </c>
      <c r="AB164" s="122" t="s">
        <v>840</v>
      </c>
      <c r="AC164" s="122" t="s">
        <v>840</v>
      </c>
      <c r="AD164" s="174" t="s">
        <v>1224</v>
      </c>
      <c r="AE164" s="122" t="s">
        <v>829</v>
      </c>
      <c r="AF164" s="122" t="s">
        <v>1096</v>
      </c>
      <c r="AG164" s="122" t="s">
        <v>1163</v>
      </c>
      <c r="AH164" s="122" t="s">
        <v>839</v>
      </c>
      <c r="AI164" s="122" t="s">
        <v>839</v>
      </c>
      <c r="AJ164" s="123" t="s">
        <v>846</v>
      </c>
      <c r="AK164" s="123" t="s">
        <v>846</v>
      </c>
      <c r="AL164" s="122" t="s">
        <v>844</v>
      </c>
      <c r="AM164" s="122" t="s">
        <v>844</v>
      </c>
      <c r="AN164" s="122" t="s">
        <v>847</v>
      </c>
      <c r="AO164" s="122" t="s">
        <v>848</v>
      </c>
      <c r="AP164" s="122" t="s">
        <v>848</v>
      </c>
      <c r="AQ164" s="122" t="s">
        <v>1225</v>
      </c>
      <c r="AR164" s="122" t="s">
        <v>1225</v>
      </c>
      <c r="AS164" s="122" t="s">
        <v>829</v>
      </c>
      <c r="AT164" s="122" t="s">
        <v>829</v>
      </c>
      <c r="AU164" s="122" t="s">
        <v>829</v>
      </c>
      <c r="AV164" s="122" t="s">
        <v>829</v>
      </c>
      <c r="AW164" s="122" t="s">
        <v>829</v>
      </c>
      <c r="AX164" s="122" t="s">
        <v>829</v>
      </c>
      <c r="AY164" s="122" t="s">
        <v>829</v>
      </c>
      <c r="AZ164" s="122" t="s">
        <v>844</v>
      </c>
      <c r="BA164" s="122" t="s">
        <v>526</v>
      </c>
      <c r="BB164" s="122" t="s">
        <v>842</v>
      </c>
      <c r="BC164" s="122" t="s">
        <v>842</v>
      </c>
      <c r="BD164" s="122" t="s">
        <v>842</v>
      </c>
      <c r="BE164" s="123" t="s">
        <v>821</v>
      </c>
      <c r="BF164" s="122" t="s">
        <v>841</v>
      </c>
      <c r="BG164" s="122" t="s">
        <v>841</v>
      </c>
      <c r="BH164" s="122" t="s">
        <v>514</v>
      </c>
      <c r="BI164" s="122" t="s">
        <v>514</v>
      </c>
      <c r="BJ164" s="122" t="s">
        <v>1218</v>
      </c>
      <c r="BK164" s="122" t="s">
        <v>1226</v>
      </c>
      <c r="BL164" s="122" t="s">
        <v>838</v>
      </c>
      <c r="BM164" s="122" t="s">
        <v>526</v>
      </c>
      <c r="BN164" s="122" t="s">
        <v>523</v>
      </c>
      <c r="BO164" s="122" t="s">
        <v>526</v>
      </c>
      <c r="BP164" s="122" t="s">
        <v>526</v>
      </c>
      <c r="BQ164" s="122" t="s">
        <v>820</v>
      </c>
      <c r="BR164" s="122" t="s">
        <v>829</v>
      </c>
      <c r="BS164" s="122" t="s">
        <v>829</v>
      </c>
      <c r="BT164" s="122" t="s">
        <v>829</v>
      </c>
      <c r="BU164" s="122" t="s">
        <v>829</v>
      </c>
      <c r="BV164" s="122" t="s">
        <v>829</v>
      </c>
      <c r="BW164" s="122" t="s">
        <v>829</v>
      </c>
      <c r="BX164" s="122"/>
      <c r="BY164" s="122" t="s">
        <v>845</v>
      </c>
      <c r="BZ164" s="122" t="s">
        <v>526</v>
      </c>
      <c r="CA164" s="122" t="s">
        <v>1163</v>
      </c>
      <c r="CB164" s="122" t="s">
        <v>839</v>
      </c>
    </row>
    <row r="165" spans="1:80" x14ac:dyDescent="0.3">
      <c r="A165" s="100" t="str">
        <f>'Indicator Data'!A166</f>
        <v>Spain</v>
      </c>
      <c r="B165" s="86" t="str">
        <f>'Indicator Data'!B166</f>
        <v>ESP</v>
      </c>
      <c r="C165" s="122" t="s">
        <v>1217</v>
      </c>
      <c r="D165" s="122" t="s">
        <v>1217</v>
      </c>
      <c r="E165" s="122" t="s">
        <v>1218</v>
      </c>
      <c r="F165" s="122" t="s">
        <v>1218</v>
      </c>
      <c r="G165" s="122" t="s">
        <v>1218</v>
      </c>
      <c r="H165" s="122" t="s">
        <v>1218</v>
      </c>
      <c r="I165" s="122" t="s">
        <v>1218</v>
      </c>
      <c r="J165" s="122" t="s">
        <v>842</v>
      </c>
      <c r="K165" s="122" t="s">
        <v>842</v>
      </c>
      <c r="L165" s="122" t="s">
        <v>514</v>
      </c>
      <c r="M165" s="122" t="s">
        <v>839</v>
      </c>
      <c r="N165" s="122" t="s">
        <v>839</v>
      </c>
      <c r="O165" s="122" t="s">
        <v>839</v>
      </c>
      <c r="P165" s="122" t="s">
        <v>839</v>
      </c>
      <c r="Q165" s="122" t="s">
        <v>1095</v>
      </c>
      <c r="R165" s="122" t="s">
        <v>1095</v>
      </c>
      <c r="S165" s="122" t="s">
        <v>1095</v>
      </c>
      <c r="T165" s="122" t="s">
        <v>1095</v>
      </c>
      <c r="U165" s="122" t="s">
        <v>839</v>
      </c>
      <c r="V165" s="122" t="s">
        <v>839</v>
      </c>
      <c r="W165" s="122" t="s">
        <v>839</v>
      </c>
      <c r="X165" s="122" t="s">
        <v>526</v>
      </c>
      <c r="Y165" s="122" t="s">
        <v>526</v>
      </c>
      <c r="Z165" s="122" t="s">
        <v>526</v>
      </c>
      <c r="AA165" s="122" t="s">
        <v>1163</v>
      </c>
      <c r="AB165" s="122" t="s">
        <v>840</v>
      </c>
      <c r="AC165" s="122" t="s">
        <v>840</v>
      </c>
      <c r="AD165" s="174" t="s">
        <v>1224</v>
      </c>
      <c r="AE165" s="122" t="s">
        <v>829</v>
      </c>
      <c r="AF165" s="122" t="s">
        <v>1096</v>
      </c>
      <c r="AG165" s="122" t="s">
        <v>1163</v>
      </c>
      <c r="AH165" s="122" t="s">
        <v>839</v>
      </c>
      <c r="AI165" s="122" t="s">
        <v>839</v>
      </c>
      <c r="AJ165" s="123" t="s">
        <v>846</v>
      </c>
      <c r="AK165" s="123" t="s">
        <v>846</v>
      </c>
      <c r="AL165" s="122" t="s">
        <v>844</v>
      </c>
      <c r="AM165" s="122" t="s">
        <v>844</v>
      </c>
      <c r="AN165" s="122" t="s">
        <v>847</v>
      </c>
      <c r="AO165" s="122" t="s">
        <v>848</v>
      </c>
      <c r="AP165" s="122" t="s">
        <v>848</v>
      </c>
      <c r="AQ165" s="122" t="s">
        <v>1225</v>
      </c>
      <c r="AR165" s="122" t="s">
        <v>1225</v>
      </c>
      <c r="AS165" s="122" t="s">
        <v>829</v>
      </c>
      <c r="AT165" s="122" t="s">
        <v>829</v>
      </c>
      <c r="AU165" s="122" t="s">
        <v>829</v>
      </c>
      <c r="AV165" s="122" t="s">
        <v>829</v>
      </c>
      <c r="AW165" s="122" t="s">
        <v>829</v>
      </c>
      <c r="AX165" s="122" t="s">
        <v>829</v>
      </c>
      <c r="AY165" s="122" t="s">
        <v>829</v>
      </c>
      <c r="AZ165" s="122" t="s">
        <v>844</v>
      </c>
      <c r="BA165" s="122" t="s">
        <v>526</v>
      </c>
      <c r="BB165" s="122" t="s">
        <v>842</v>
      </c>
      <c r="BC165" s="122" t="s">
        <v>842</v>
      </c>
      <c r="BD165" s="122" t="s">
        <v>842</v>
      </c>
      <c r="BE165" s="123" t="s">
        <v>818</v>
      </c>
      <c r="BF165" s="122" t="s">
        <v>841</v>
      </c>
      <c r="BG165" s="122" t="s">
        <v>841</v>
      </c>
      <c r="BH165" s="122" t="s">
        <v>514</v>
      </c>
      <c r="BI165" s="122" t="s">
        <v>514</v>
      </c>
      <c r="BJ165" s="122" t="s">
        <v>1218</v>
      </c>
      <c r="BK165" s="122" t="s">
        <v>1226</v>
      </c>
      <c r="BL165" s="122" t="s">
        <v>838</v>
      </c>
      <c r="BM165" s="122" t="s">
        <v>526</v>
      </c>
      <c r="BN165" s="122" t="s">
        <v>523</v>
      </c>
      <c r="BO165" s="122" t="s">
        <v>526</v>
      </c>
      <c r="BP165" s="122" t="s">
        <v>526</v>
      </c>
      <c r="BQ165" s="122" t="s">
        <v>820</v>
      </c>
      <c r="BR165" s="122" t="s">
        <v>829</v>
      </c>
      <c r="BS165" s="122" t="s">
        <v>829</v>
      </c>
      <c r="BT165" s="122" t="s">
        <v>829</v>
      </c>
      <c r="BU165" s="122" t="s">
        <v>829</v>
      </c>
      <c r="BV165" s="122" t="s">
        <v>829</v>
      </c>
      <c r="BW165" s="122" t="s">
        <v>829</v>
      </c>
      <c r="BX165" s="122"/>
      <c r="BY165" s="122" t="s">
        <v>845</v>
      </c>
      <c r="BZ165" s="122" t="s">
        <v>526</v>
      </c>
      <c r="CA165" s="122" t="s">
        <v>1163</v>
      </c>
      <c r="CB165" s="122" t="s">
        <v>839</v>
      </c>
    </row>
    <row r="166" spans="1:80" x14ac:dyDescent="0.3">
      <c r="A166" s="100" t="str">
        <f>'Indicator Data'!A167</f>
        <v>Sri Lanka</v>
      </c>
      <c r="B166" s="86" t="str">
        <f>'Indicator Data'!B167</f>
        <v>LKA</v>
      </c>
      <c r="C166" s="122" t="s">
        <v>1217</v>
      </c>
      <c r="D166" s="122" t="s">
        <v>1217</v>
      </c>
      <c r="E166" s="122" t="s">
        <v>1218</v>
      </c>
      <c r="F166" s="122" t="s">
        <v>1218</v>
      </c>
      <c r="G166" s="122" t="s">
        <v>1218</v>
      </c>
      <c r="H166" s="122" t="s">
        <v>1218</v>
      </c>
      <c r="I166" s="122" t="s">
        <v>1218</v>
      </c>
      <c r="J166" s="122" t="s">
        <v>842</v>
      </c>
      <c r="K166" s="122" t="s">
        <v>842</v>
      </c>
      <c r="L166" s="122" t="s">
        <v>514</v>
      </c>
      <c r="M166" s="122" t="s">
        <v>839</v>
      </c>
      <c r="N166" s="122" t="s">
        <v>839</v>
      </c>
      <c r="O166" s="122" t="s">
        <v>839</v>
      </c>
      <c r="P166" s="122" t="s">
        <v>839</v>
      </c>
      <c r="Q166" s="122" t="s">
        <v>1095</v>
      </c>
      <c r="R166" s="122" t="s">
        <v>1095</v>
      </c>
      <c r="S166" s="122" t="s">
        <v>1095</v>
      </c>
      <c r="T166" s="122" t="s">
        <v>1095</v>
      </c>
      <c r="U166" s="122" t="s">
        <v>839</v>
      </c>
      <c r="V166" s="122" t="s">
        <v>839</v>
      </c>
      <c r="W166" s="122" t="s">
        <v>839</v>
      </c>
      <c r="X166" s="122" t="s">
        <v>526</v>
      </c>
      <c r="Y166" s="122" t="s">
        <v>526</v>
      </c>
      <c r="Z166" s="122" t="s">
        <v>526</v>
      </c>
      <c r="AA166" s="122" t="s">
        <v>1163</v>
      </c>
      <c r="AB166" s="122" t="s">
        <v>840</v>
      </c>
      <c r="AC166" s="122" t="s">
        <v>840</v>
      </c>
      <c r="AD166" s="174" t="s">
        <v>1224</v>
      </c>
      <c r="AE166" s="122" t="s">
        <v>829</v>
      </c>
      <c r="AF166" s="122" t="s">
        <v>1096</v>
      </c>
      <c r="AG166" s="122" t="s">
        <v>1163</v>
      </c>
      <c r="AH166" s="122" t="s">
        <v>839</v>
      </c>
      <c r="AI166" s="122" t="s">
        <v>839</v>
      </c>
      <c r="AJ166" s="123" t="s">
        <v>846</v>
      </c>
      <c r="AK166" s="123" t="s">
        <v>846</v>
      </c>
      <c r="AL166" s="122" t="s">
        <v>844</v>
      </c>
      <c r="AM166" s="122" t="s">
        <v>844</v>
      </c>
      <c r="AN166" s="122" t="s">
        <v>847</v>
      </c>
      <c r="AO166" s="122" t="s">
        <v>848</v>
      </c>
      <c r="AP166" s="122" t="s">
        <v>848</v>
      </c>
      <c r="AQ166" s="122" t="s">
        <v>1225</v>
      </c>
      <c r="AR166" s="122" t="s">
        <v>1225</v>
      </c>
      <c r="AS166" s="122" t="s">
        <v>829</v>
      </c>
      <c r="AT166" s="122" t="s">
        <v>829</v>
      </c>
      <c r="AU166" s="122" t="s">
        <v>829</v>
      </c>
      <c r="AV166" s="122" t="s">
        <v>829</v>
      </c>
      <c r="AW166" s="122" t="s">
        <v>829</v>
      </c>
      <c r="AX166" s="122" t="s">
        <v>829</v>
      </c>
      <c r="AY166" s="122" t="s">
        <v>829</v>
      </c>
      <c r="AZ166" s="122" t="s">
        <v>844</v>
      </c>
      <c r="BA166" s="122" t="s">
        <v>526</v>
      </c>
      <c r="BB166" s="122" t="s">
        <v>842</v>
      </c>
      <c r="BC166" s="122" t="s">
        <v>842</v>
      </c>
      <c r="BD166" s="122" t="s">
        <v>842</v>
      </c>
      <c r="BE166" s="123" t="s">
        <v>821</v>
      </c>
      <c r="BF166" s="122" t="s">
        <v>841</v>
      </c>
      <c r="BG166" s="122" t="s">
        <v>841</v>
      </c>
      <c r="BH166" s="122" t="s">
        <v>514</v>
      </c>
      <c r="BI166" s="122" t="s">
        <v>514</v>
      </c>
      <c r="BJ166" s="122" t="s">
        <v>1218</v>
      </c>
      <c r="BK166" s="122" t="s">
        <v>1226</v>
      </c>
      <c r="BL166" s="122" t="s">
        <v>838</v>
      </c>
      <c r="BM166" s="122" t="s">
        <v>526</v>
      </c>
      <c r="BN166" s="122" t="s">
        <v>523</v>
      </c>
      <c r="BO166" s="122" t="s">
        <v>526</v>
      </c>
      <c r="BP166" s="122" t="s">
        <v>526</v>
      </c>
      <c r="BQ166" s="122" t="s">
        <v>820</v>
      </c>
      <c r="BR166" s="122" t="s">
        <v>829</v>
      </c>
      <c r="BS166" s="122" t="s">
        <v>829</v>
      </c>
      <c r="BT166" s="122" t="s">
        <v>829</v>
      </c>
      <c r="BU166" s="122" t="s">
        <v>829</v>
      </c>
      <c r="BV166" s="122" t="s">
        <v>829</v>
      </c>
      <c r="BW166" s="122" t="s">
        <v>829</v>
      </c>
      <c r="BX166" s="122"/>
      <c r="BY166" s="122" t="s">
        <v>845</v>
      </c>
      <c r="BZ166" s="122" t="s">
        <v>526</v>
      </c>
      <c r="CA166" s="122" t="s">
        <v>1163</v>
      </c>
      <c r="CB166" s="122" t="s">
        <v>839</v>
      </c>
    </row>
    <row r="167" spans="1:80" x14ac:dyDescent="0.3">
      <c r="A167" s="100" t="str">
        <f>'Indicator Data'!A168</f>
        <v>Sudan</v>
      </c>
      <c r="B167" s="86" t="str">
        <f>'Indicator Data'!B168</f>
        <v>SDN</v>
      </c>
      <c r="C167" s="122" t="s">
        <v>1217</v>
      </c>
      <c r="D167" s="122" t="s">
        <v>1217</v>
      </c>
      <c r="E167" s="122" t="s">
        <v>1218</v>
      </c>
      <c r="F167" s="122" t="s">
        <v>1218</v>
      </c>
      <c r="G167" s="122" t="s">
        <v>1218</v>
      </c>
      <c r="H167" s="122" t="s">
        <v>1218</v>
      </c>
      <c r="I167" s="122" t="s">
        <v>1218</v>
      </c>
      <c r="J167" s="122" t="s">
        <v>842</v>
      </c>
      <c r="K167" s="122" t="s">
        <v>842</v>
      </c>
      <c r="L167" s="122" t="s">
        <v>514</v>
      </c>
      <c r="M167" s="122" t="s">
        <v>839</v>
      </c>
      <c r="N167" s="122" t="s">
        <v>839</v>
      </c>
      <c r="O167" s="122" t="s">
        <v>839</v>
      </c>
      <c r="P167" s="122" t="s">
        <v>839</v>
      </c>
      <c r="Q167" s="122" t="s">
        <v>1095</v>
      </c>
      <c r="R167" s="122" t="s">
        <v>1095</v>
      </c>
      <c r="S167" s="122" t="s">
        <v>1095</v>
      </c>
      <c r="T167" s="122" t="s">
        <v>1095</v>
      </c>
      <c r="U167" s="122" t="s">
        <v>839</v>
      </c>
      <c r="V167" s="122" t="s">
        <v>839</v>
      </c>
      <c r="W167" s="122" t="s">
        <v>839</v>
      </c>
      <c r="X167" s="122" t="s">
        <v>526</v>
      </c>
      <c r="Y167" s="122" t="s">
        <v>526</v>
      </c>
      <c r="Z167" s="122" t="s">
        <v>526</v>
      </c>
      <c r="AA167" s="122" t="s">
        <v>1163</v>
      </c>
      <c r="AB167" s="122" t="s">
        <v>840</v>
      </c>
      <c r="AC167" s="122" t="s">
        <v>840</v>
      </c>
      <c r="AD167" s="174" t="s">
        <v>1224</v>
      </c>
      <c r="AE167" s="122" t="s">
        <v>829</v>
      </c>
      <c r="AF167" s="122" t="s">
        <v>1096</v>
      </c>
      <c r="AG167" s="122" t="s">
        <v>1163</v>
      </c>
      <c r="AH167" s="122" t="s">
        <v>839</v>
      </c>
      <c r="AI167" s="122" t="s">
        <v>839</v>
      </c>
      <c r="AJ167" s="123" t="s">
        <v>846</v>
      </c>
      <c r="AK167" s="123" t="s">
        <v>846</v>
      </c>
      <c r="AL167" s="122" t="s">
        <v>844</v>
      </c>
      <c r="AM167" s="122" t="s">
        <v>844</v>
      </c>
      <c r="AN167" s="122" t="s">
        <v>847</v>
      </c>
      <c r="AO167" s="122" t="s">
        <v>848</v>
      </c>
      <c r="AP167" s="122" t="s">
        <v>848</v>
      </c>
      <c r="AQ167" s="122" t="s">
        <v>1225</v>
      </c>
      <c r="AR167" s="122" t="s">
        <v>1225</v>
      </c>
      <c r="AS167" s="122" t="s">
        <v>829</v>
      </c>
      <c r="AT167" s="122" t="s">
        <v>829</v>
      </c>
      <c r="AU167" s="122" t="s">
        <v>829</v>
      </c>
      <c r="AV167" s="122" t="s">
        <v>829</v>
      </c>
      <c r="AW167" s="122" t="s">
        <v>829</v>
      </c>
      <c r="AX167" s="122" t="s">
        <v>829</v>
      </c>
      <c r="AY167" s="122" t="s">
        <v>829</v>
      </c>
      <c r="AZ167" s="122" t="s">
        <v>844</v>
      </c>
      <c r="BA167" s="122" t="s">
        <v>526</v>
      </c>
      <c r="BB167" s="122" t="s">
        <v>842</v>
      </c>
      <c r="BC167" s="122" t="s">
        <v>842</v>
      </c>
      <c r="BD167" s="122" t="s">
        <v>842</v>
      </c>
      <c r="BE167" s="123" t="s">
        <v>821</v>
      </c>
      <c r="BF167" s="122" t="s">
        <v>841</v>
      </c>
      <c r="BG167" s="122" t="s">
        <v>841</v>
      </c>
      <c r="BH167" s="122" t="s">
        <v>514</v>
      </c>
      <c r="BI167" s="122" t="s">
        <v>514</v>
      </c>
      <c r="BJ167" s="122" t="s">
        <v>1218</v>
      </c>
      <c r="BK167" s="122" t="s">
        <v>1226</v>
      </c>
      <c r="BL167" s="122" t="s">
        <v>838</v>
      </c>
      <c r="BM167" s="122" t="s">
        <v>526</v>
      </c>
      <c r="BN167" s="122" t="s">
        <v>523</v>
      </c>
      <c r="BO167" s="122" t="s">
        <v>526</v>
      </c>
      <c r="BP167" s="122" t="s">
        <v>526</v>
      </c>
      <c r="BQ167" s="122" t="s">
        <v>820</v>
      </c>
      <c r="BR167" s="122" t="s">
        <v>829</v>
      </c>
      <c r="BS167" s="122" t="s">
        <v>829</v>
      </c>
      <c r="BT167" s="122" t="s">
        <v>829</v>
      </c>
      <c r="BU167" s="122" t="s">
        <v>829</v>
      </c>
      <c r="BV167" s="122" t="s">
        <v>829</v>
      </c>
      <c r="BW167" s="122" t="s">
        <v>829</v>
      </c>
      <c r="BX167" s="122"/>
      <c r="BY167" s="122" t="s">
        <v>845</v>
      </c>
      <c r="BZ167" s="122" t="s">
        <v>526</v>
      </c>
      <c r="CA167" s="122" t="s">
        <v>1163</v>
      </c>
      <c r="CB167" s="122" t="s">
        <v>839</v>
      </c>
    </row>
    <row r="168" spans="1:80" x14ac:dyDescent="0.3">
      <c r="A168" s="100" t="str">
        <f>'Indicator Data'!A169</f>
        <v>Suriname</v>
      </c>
      <c r="B168" s="86" t="str">
        <f>'Indicator Data'!B169</f>
        <v>SUR</v>
      </c>
      <c r="C168" s="122" t="s">
        <v>1217</v>
      </c>
      <c r="D168" s="122" t="s">
        <v>1217</v>
      </c>
      <c r="E168" s="122" t="s">
        <v>1218</v>
      </c>
      <c r="F168" s="122" t="s">
        <v>1218</v>
      </c>
      <c r="G168" s="122" t="s">
        <v>1218</v>
      </c>
      <c r="H168" s="122" t="s">
        <v>1218</v>
      </c>
      <c r="I168" s="122" t="s">
        <v>1218</v>
      </c>
      <c r="J168" s="122" t="s">
        <v>842</v>
      </c>
      <c r="K168" s="122" t="s">
        <v>842</v>
      </c>
      <c r="L168" s="122" t="s">
        <v>514</v>
      </c>
      <c r="M168" s="122" t="s">
        <v>839</v>
      </c>
      <c r="N168" s="122" t="s">
        <v>839</v>
      </c>
      <c r="O168" s="122" t="s">
        <v>839</v>
      </c>
      <c r="P168" s="122" t="s">
        <v>839</v>
      </c>
      <c r="Q168" s="122" t="s">
        <v>1095</v>
      </c>
      <c r="R168" s="122" t="s">
        <v>1095</v>
      </c>
      <c r="S168" s="122" t="s">
        <v>1095</v>
      </c>
      <c r="T168" s="122" t="s">
        <v>1095</v>
      </c>
      <c r="U168" s="122" t="s">
        <v>839</v>
      </c>
      <c r="V168" s="122" t="s">
        <v>839</v>
      </c>
      <c r="W168" s="122" t="s">
        <v>839</v>
      </c>
      <c r="X168" s="122" t="s">
        <v>526</v>
      </c>
      <c r="Y168" s="122" t="s">
        <v>526</v>
      </c>
      <c r="Z168" s="122" t="s">
        <v>526</v>
      </c>
      <c r="AA168" s="122" t="s">
        <v>1163</v>
      </c>
      <c r="AB168" s="122" t="s">
        <v>840</v>
      </c>
      <c r="AC168" s="122" t="s">
        <v>840</v>
      </c>
      <c r="AD168" s="174" t="s">
        <v>1224</v>
      </c>
      <c r="AE168" s="122" t="s">
        <v>829</v>
      </c>
      <c r="AF168" s="122" t="s">
        <v>1096</v>
      </c>
      <c r="AG168" s="122" t="s">
        <v>1163</v>
      </c>
      <c r="AH168" s="122" t="s">
        <v>839</v>
      </c>
      <c r="AI168" s="122" t="s">
        <v>839</v>
      </c>
      <c r="AJ168" s="123" t="s">
        <v>846</v>
      </c>
      <c r="AK168" s="123" t="s">
        <v>846</v>
      </c>
      <c r="AL168" s="122" t="s">
        <v>844</v>
      </c>
      <c r="AM168" s="122" t="s">
        <v>844</v>
      </c>
      <c r="AN168" s="122" t="s">
        <v>847</v>
      </c>
      <c r="AO168" s="122" t="s">
        <v>848</v>
      </c>
      <c r="AP168" s="122" t="s">
        <v>848</v>
      </c>
      <c r="AQ168" s="122" t="s">
        <v>1225</v>
      </c>
      <c r="AR168" s="122" t="s">
        <v>1225</v>
      </c>
      <c r="AS168" s="122" t="s">
        <v>829</v>
      </c>
      <c r="AT168" s="122" t="s">
        <v>829</v>
      </c>
      <c r="AU168" s="122" t="s">
        <v>829</v>
      </c>
      <c r="AV168" s="122" t="s">
        <v>829</v>
      </c>
      <c r="AW168" s="122" t="s">
        <v>829</v>
      </c>
      <c r="AX168" s="122" t="s">
        <v>829</v>
      </c>
      <c r="AY168" s="122" t="s">
        <v>829</v>
      </c>
      <c r="AZ168" s="122" t="s">
        <v>844</v>
      </c>
      <c r="BA168" s="122" t="s">
        <v>526</v>
      </c>
      <c r="BB168" s="122" t="s">
        <v>842</v>
      </c>
      <c r="BC168" s="122" t="s">
        <v>842</v>
      </c>
      <c r="BD168" s="122" t="s">
        <v>842</v>
      </c>
      <c r="BE168" s="123" t="s">
        <v>818</v>
      </c>
      <c r="BF168" s="122" t="s">
        <v>841</v>
      </c>
      <c r="BG168" s="122" t="s">
        <v>841</v>
      </c>
      <c r="BH168" s="122" t="s">
        <v>514</v>
      </c>
      <c r="BI168" s="122" t="s">
        <v>514</v>
      </c>
      <c r="BJ168" s="122" t="s">
        <v>1218</v>
      </c>
      <c r="BK168" s="122" t="s">
        <v>1226</v>
      </c>
      <c r="BL168" s="122" t="s">
        <v>838</v>
      </c>
      <c r="BM168" s="122" t="s">
        <v>526</v>
      </c>
      <c r="BN168" s="122" t="s">
        <v>523</v>
      </c>
      <c r="BO168" s="122" t="s">
        <v>526</v>
      </c>
      <c r="BP168" s="122" t="s">
        <v>526</v>
      </c>
      <c r="BQ168" s="122" t="s">
        <v>820</v>
      </c>
      <c r="BR168" s="122" t="s">
        <v>829</v>
      </c>
      <c r="BS168" s="122" t="s">
        <v>829</v>
      </c>
      <c r="BT168" s="122" t="s">
        <v>829</v>
      </c>
      <c r="BU168" s="122" t="s">
        <v>829</v>
      </c>
      <c r="BV168" s="122" t="s">
        <v>829</v>
      </c>
      <c r="BW168" s="122" t="s">
        <v>829</v>
      </c>
      <c r="BX168" s="122"/>
      <c r="BY168" s="122" t="s">
        <v>845</v>
      </c>
      <c r="BZ168" s="122" t="s">
        <v>526</v>
      </c>
      <c r="CA168" s="122" t="s">
        <v>1163</v>
      </c>
      <c r="CB168" s="122" t="s">
        <v>839</v>
      </c>
    </row>
    <row r="169" spans="1:80" x14ac:dyDescent="0.3">
      <c r="A169" s="100" t="str">
        <f>'Indicator Data'!A170</f>
        <v>Sweden</v>
      </c>
      <c r="B169" s="86" t="str">
        <f>'Indicator Data'!B170</f>
        <v>SWE</v>
      </c>
      <c r="C169" s="122" t="s">
        <v>1217</v>
      </c>
      <c r="D169" s="122" t="s">
        <v>1217</v>
      </c>
      <c r="E169" s="122" t="s">
        <v>1218</v>
      </c>
      <c r="F169" s="122" t="s">
        <v>1218</v>
      </c>
      <c r="G169" s="122" t="s">
        <v>1218</v>
      </c>
      <c r="H169" s="122" t="s">
        <v>1218</v>
      </c>
      <c r="I169" s="122" t="s">
        <v>1218</v>
      </c>
      <c r="J169" s="122" t="s">
        <v>842</v>
      </c>
      <c r="K169" s="122" t="s">
        <v>842</v>
      </c>
      <c r="L169" s="122" t="s">
        <v>514</v>
      </c>
      <c r="M169" s="122" t="s">
        <v>839</v>
      </c>
      <c r="N169" s="122" t="s">
        <v>839</v>
      </c>
      <c r="O169" s="122" t="s">
        <v>839</v>
      </c>
      <c r="P169" s="122" t="s">
        <v>839</v>
      </c>
      <c r="Q169" s="122" t="s">
        <v>1095</v>
      </c>
      <c r="R169" s="122" t="s">
        <v>1095</v>
      </c>
      <c r="S169" s="122" t="s">
        <v>1095</v>
      </c>
      <c r="T169" s="122" t="s">
        <v>1095</v>
      </c>
      <c r="U169" s="122" t="s">
        <v>839</v>
      </c>
      <c r="V169" s="122" t="s">
        <v>839</v>
      </c>
      <c r="W169" s="122" t="s">
        <v>839</v>
      </c>
      <c r="X169" s="122" t="s">
        <v>526</v>
      </c>
      <c r="Y169" s="122" t="s">
        <v>526</v>
      </c>
      <c r="Z169" s="122" t="s">
        <v>526</v>
      </c>
      <c r="AA169" s="122" t="s">
        <v>1163</v>
      </c>
      <c r="AB169" s="122" t="s">
        <v>840</v>
      </c>
      <c r="AC169" s="122" t="s">
        <v>840</v>
      </c>
      <c r="AD169" s="174" t="s">
        <v>1224</v>
      </c>
      <c r="AE169" s="122" t="s">
        <v>829</v>
      </c>
      <c r="AF169" s="122" t="s">
        <v>1096</v>
      </c>
      <c r="AG169" s="122" t="s">
        <v>1163</v>
      </c>
      <c r="AH169" s="122" t="s">
        <v>839</v>
      </c>
      <c r="AI169" s="122" t="s">
        <v>839</v>
      </c>
      <c r="AJ169" s="123" t="s">
        <v>846</v>
      </c>
      <c r="AK169" s="123" t="s">
        <v>846</v>
      </c>
      <c r="AL169" s="122" t="s">
        <v>844</v>
      </c>
      <c r="AM169" s="122" t="s">
        <v>844</v>
      </c>
      <c r="AN169" s="122" t="s">
        <v>847</v>
      </c>
      <c r="AO169" s="122" t="s">
        <v>848</v>
      </c>
      <c r="AP169" s="122" t="s">
        <v>848</v>
      </c>
      <c r="AQ169" s="122" t="s">
        <v>1225</v>
      </c>
      <c r="AR169" s="122" t="s">
        <v>1225</v>
      </c>
      <c r="AS169" s="122" t="s">
        <v>829</v>
      </c>
      <c r="AT169" s="122" t="s">
        <v>829</v>
      </c>
      <c r="AU169" s="122" t="s">
        <v>829</v>
      </c>
      <c r="AV169" s="122" t="s">
        <v>829</v>
      </c>
      <c r="AW169" s="122" t="s">
        <v>829</v>
      </c>
      <c r="AX169" s="122" t="s">
        <v>829</v>
      </c>
      <c r="AY169" s="122" t="s">
        <v>829</v>
      </c>
      <c r="AZ169" s="122" t="s">
        <v>844</v>
      </c>
      <c r="BA169" s="122" t="s">
        <v>526</v>
      </c>
      <c r="BB169" s="122" t="s">
        <v>842</v>
      </c>
      <c r="BC169" s="122" t="s">
        <v>842</v>
      </c>
      <c r="BD169" s="122" t="s">
        <v>842</v>
      </c>
      <c r="BE169" s="123" t="s">
        <v>818</v>
      </c>
      <c r="BF169" s="122" t="s">
        <v>841</v>
      </c>
      <c r="BG169" s="122" t="s">
        <v>841</v>
      </c>
      <c r="BH169" s="122" t="s">
        <v>514</v>
      </c>
      <c r="BI169" s="122" t="s">
        <v>514</v>
      </c>
      <c r="BJ169" s="122" t="s">
        <v>1218</v>
      </c>
      <c r="BK169" s="122" t="s">
        <v>1226</v>
      </c>
      <c r="BL169" s="122" t="s">
        <v>838</v>
      </c>
      <c r="BM169" s="122" t="s">
        <v>526</v>
      </c>
      <c r="BN169" s="122" t="s">
        <v>523</v>
      </c>
      <c r="BO169" s="122" t="s">
        <v>526</v>
      </c>
      <c r="BP169" s="122" t="s">
        <v>526</v>
      </c>
      <c r="BQ169" s="122" t="s">
        <v>820</v>
      </c>
      <c r="BR169" s="122" t="s">
        <v>829</v>
      </c>
      <c r="BS169" s="122" t="s">
        <v>829</v>
      </c>
      <c r="BT169" s="122" t="s">
        <v>829</v>
      </c>
      <c r="BU169" s="122" t="s">
        <v>829</v>
      </c>
      <c r="BV169" s="122" t="s">
        <v>829</v>
      </c>
      <c r="BW169" s="122" t="s">
        <v>829</v>
      </c>
      <c r="BX169" s="122"/>
      <c r="BY169" s="122" t="s">
        <v>845</v>
      </c>
      <c r="BZ169" s="122" t="s">
        <v>526</v>
      </c>
      <c r="CA169" s="122" t="s">
        <v>1163</v>
      </c>
      <c r="CB169" s="122" t="s">
        <v>839</v>
      </c>
    </row>
    <row r="170" spans="1:80" x14ac:dyDescent="0.3">
      <c r="A170" s="100" t="str">
        <f>'Indicator Data'!A171</f>
        <v>Switzerland</v>
      </c>
      <c r="B170" s="86" t="str">
        <f>'Indicator Data'!B171</f>
        <v>CHE</v>
      </c>
      <c r="C170" s="122" t="s">
        <v>1217</v>
      </c>
      <c r="D170" s="122" t="s">
        <v>1217</v>
      </c>
      <c r="E170" s="122" t="s">
        <v>1218</v>
      </c>
      <c r="F170" s="122" t="s">
        <v>1218</v>
      </c>
      <c r="G170" s="122" t="s">
        <v>1218</v>
      </c>
      <c r="H170" s="122" t="s">
        <v>1218</v>
      </c>
      <c r="I170" s="122" t="s">
        <v>1218</v>
      </c>
      <c r="J170" s="122" t="s">
        <v>842</v>
      </c>
      <c r="K170" s="122" t="s">
        <v>842</v>
      </c>
      <c r="L170" s="122" t="s">
        <v>514</v>
      </c>
      <c r="M170" s="122" t="s">
        <v>839</v>
      </c>
      <c r="N170" s="122" t="s">
        <v>839</v>
      </c>
      <c r="O170" s="122" t="s">
        <v>839</v>
      </c>
      <c r="P170" s="122" t="s">
        <v>839</v>
      </c>
      <c r="Q170" s="122" t="s">
        <v>1095</v>
      </c>
      <c r="R170" s="122" t="s">
        <v>1095</v>
      </c>
      <c r="S170" s="122" t="s">
        <v>1095</v>
      </c>
      <c r="T170" s="122" t="s">
        <v>1095</v>
      </c>
      <c r="U170" s="122" t="s">
        <v>839</v>
      </c>
      <c r="V170" s="122" t="s">
        <v>839</v>
      </c>
      <c r="W170" s="122" t="s">
        <v>839</v>
      </c>
      <c r="X170" s="122" t="s">
        <v>526</v>
      </c>
      <c r="Y170" s="122" t="s">
        <v>526</v>
      </c>
      <c r="Z170" s="122" t="s">
        <v>526</v>
      </c>
      <c r="AA170" s="122" t="s">
        <v>1163</v>
      </c>
      <c r="AB170" s="122" t="s">
        <v>840</v>
      </c>
      <c r="AC170" s="122" t="s">
        <v>840</v>
      </c>
      <c r="AD170" s="174" t="s">
        <v>1224</v>
      </c>
      <c r="AE170" s="122" t="s">
        <v>829</v>
      </c>
      <c r="AF170" s="122" t="s">
        <v>1096</v>
      </c>
      <c r="AG170" s="122" t="s">
        <v>1163</v>
      </c>
      <c r="AH170" s="122" t="s">
        <v>839</v>
      </c>
      <c r="AI170" s="122" t="s">
        <v>839</v>
      </c>
      <c r="AJ170" s="123" t="s">
        <v>846</v>
      </c>
      <c r="AK170" s="123" t="s">
        <v>846</v>
      </c>
      <c r="AL170" s="122" t="s">
        <v>844</v>
      </c>
      <c r="AM170" s="122" t="s">
        <v>844</v>
      </c>
      <c r="AN170" s="122" t="s">
        <v>847</v>
      </c>
      <c r="AO170" s="122" t="s">
        <v>848</v>
      </c>
      <c r="AP170" s="122" t="s">
        <v>848</v>
      </c>
      <c r="AQ170" s="122" t="s">
        <v>1225</v>
      </c>
      <c r="AR170" s="122" t="s">
        <v>1225</v>
      </c>
      <c r="AS170" s="122" t="s">
        <v>829</v>
      </c>
      <c r="AT170" s="122" t="s">
        <v>829</v>
      </c>
      <c r="AU170" s="122" t="s">
        <v>829</v>
      </c>
      <c r="AV170" s="122" t="s">
        <v>829</v>
      </c>
      <c r="AW170" s="122" t="s">
        <v>829</v>
      </c>
      <c r="AX170" s="122" t="s">
        <v>829</v>
      </c>
      <c r="AY170" s="122" t="s">
        <v>829</v>
      </c>
      <c r="AZ170" s="122" t="s">
        <v>844</v>
      </c>
      <c r="BA170" s="122" t="s">
        <v>526</v>
      </c>
      <c r="BB170" s="122" t="s">
        <v>842</v>
      </c>
      <c r="BC170" s="122" t="s">
        <v>842</v>
      </c>
      <c r="BD170" s="122" t="s">
        <v>842</v>
      </c>
      <c r="BE170" s="123" t="s">
        <v>818</v>
      </c>
      <c r="BF170" s="122" t="s">
        <v>841</v>
      </c>
      <c r="BG170" s="122" t="s">
        <v>841</v>
      </c>
      <c r="BH170" s="122" t="s">
        <v>514</v>
      </c>
      <c r="BI170" s="122" t="s">
        <v>514</v>
      </c>
      <c r="BJ170" s="122" t="s">
        <v>1218</v>
      </c>
      <c r="BK170" s="122" t="s">
        <v>1226</v>
      </c>
      <c r="BL170" s="122" t="s">
        <v>838</v>
      </c>
      <c r="BM170" s="122" t="s">
        <v>526</v>
      </c>
      <c r="BN170" s="122" t="s">
        <v>523</v>
      </c>
      <c r="BO170" s="122" t="s">
        <v>526</v>
      </c>
      <c r="BP170" s="122" t="s">
        <v>526</v>
      </c>
      <c r="BQ170" s="122" t="s">
        <v>820</v>
      </c>
      <c r="BR170" s="122" t="s">
        <v>829</v>
      </c>
      <c r="BS170" s="122" t="s">
        <v>829</v>
      </c>
      <c r="BT170" s="122" t="s">
        <v>829</v>
      </c>
      <c r="BU170" s="122" t="s">
        <v>829</v>
      </c>
      <c r="BV170" s="122" t="s">
        <v>829</v>
      </c>
      <c r="BW170" s="122" t="s">
        <v>829</v>
      </c>
      <c r="BX170" s="122"/>
      <c r="BY170" s="122" t="s">
        <v>845</v>
      </c>
      <c r="BZ170" s="122" t="s">
        <v>526</v>
      </c>
      <c r="CA170" s="122" t="s">
        <v>1163</v>
      </c>
      <c r="CB170" s="122" t="s">
        <v>839</v>
      </c>
    </row>
    <row r="171" spans="1:80" x14ac:dyDescent="0.3">
      <c r="A171" s="100" t="str">
        <f>'Indicator Data'!A172</f>
        <v>Syria</v>
      </c>
      <c r="B171" s="86" t="str">
        <f>'Indicator Data'!B172</f>
        <v>SYR</v>
      </c>
      <c r="C171" s="122" t="s">
        <v>1217</v>
      </c>
      <c r="D171" s="122" t="s">
        <v>1217</v>
      </c>
      <c r="E171" s="122" t="s">
        <v>1218</v>
      </c>
      <c r="F171" s="122" t="s">
        <v>1218</v>
      </c>
      <c r="G171" s="122" t="s">
        <v>1218</v>
      </c>
      <c r="H171" s="122" t="s">
        <v>1218</v>
      </c>
      <c r="I171" s="122" t="s">
        <v>1218</v>
      </c>
      <c r="J171" s="122" t="s">
        <v>842</v>
      </c>
      <c r="K171" s="122" t="s">
        <v>842</v>
      </c>
      <c r="L171" s="122" t="s">
        <v>514</v>
      </c>
      <c r="M171" s="122" t="s">
        <v>839</v>
      </c>
      <c r="N171" s="122" t="s">
        <v>839</v>
      </c>
      <c r="O171" s="122" t="s">
        <v>839</v>
      </c>
      <c r="P171" s="122" t="s">
        <v>839</v>
      </c>
      <c r="Q171" s="122" t="s">
        <v>1095</v>
      </c>
      <c r="R171" s="122" t="s">
        <v>1095</v>
      </c>
      <c r="S171" s="122" t="s">
        <v>1095</v>
      </c>
      <c r="T171" s="122" t="s">
        <v>1095</v>
      </c>
      <c r="U171" s="122" t="s">
        <v>839</v>
      </c>
      <c r="V171" s="122" t="s">
        <v>839</v>
      </c>
      <c r="W171" s="122" t="s">
        <v>839</v>
      </c>
      <c r="X171" s="122" t="s">
        <v>526</v>
      </c>
      <c r="Y171" s="122" t="s">
        <v>526</v>
      </c>
      <c r="Z171" s="122" t="s">
        <v>526</v>
      </c>
      <c r="AA171" s="122" t="s">
        <v>1163</v>
      </c>
      <c r="AB171" s="122" t="s">
        <v>840</v>
      </c>
      <c r="AC171" s="122" t="s">
        <v>840</v>
      </c>
      <c r="AD171" s="174" t="s">
        <v>1224</v>
      </c>
      <c r="AE171" s="122" t="s">
        <v>829</v>
      </c>
      <c r="AF171" s="122" t="s">
        <v>1096</v>
      </c>
      <c r="AG171" s="122" t="s">
        <v>1163</v>
      </c>
      <c r="AH171" s="122" t="s">
        <v>839</v>
      </c>
      <c r="AI171" s="122" t="s">
        <v>839</v>
      </c>
      <c r="AJ171" s="123" t="s">
        <v>846</v>
      </c>
      <c r="AK171" s="123" t="s">
        <v>846</v>
      </c>
      <c r="AL171" s="122" t="s">
        <v>844</v>
      </c>
      <c r="AM171" s="122" t="s">
        <v>844</v>
      </c>
      <c r="AN171" s="122" t="s">
        <v>847</v>
      </c>
      <c r="AO171" s="122" t="s">
        <v>848</v>
      </c>
      <c r="AP171" s="122" t="s">
        <v>848</v>
      </c>
      <c r="AQ171" s="122" t="s">
        <v>1225</v>
      </c>
      <c r="AR171" s="122" t="s">
        <v>1225</v>
      </c>
      <c r="AS171" s="122" t="s">
        <v>829</v>
      </c>
      <c r="AT171" s="122" t="s">
        <v>829</v>
      </c>
      <c r="AU171" s="122" t="s">
        <v>829</v>
      </c>
      <c r="AV171" s="122" t="s">
        <v>829</v>
      </c>
      <c r="AW171" s="122" t="s">
        <v>829</v>
      </c>
      <c r="AX171" s="122" t="s">
        <v>829</v>
      </c>
      <c r="AY171" s="122" t="s">
        <v>829</v>
      </c>
      <c r="AZ171" s="122" t="s">
        <v>844</v>
      </c>
      <c r="BA171" s="122" t="s">
        <v>526</v>
      </c>
      <c r="BB171" s="122" t="s">
        <v>842</v>
      </c>
      <c r="BC171" s="122" t="s">
        <v>842</v>
      </c>
      <c r="BD171" s="122" t="s">
        <v>842</v>
      </c>
      <c r="BE171" s="123" t="s">
        <v>821</v>
      </c>
      <c r="BF171" s="122" t="s">
        <v>843</v>
      </c>
      <c r="BG171" s="122" t="s">
        <v>841</v>
      </c>
      <c r="BH171" s="122" t="s">
        <v>514</v>
      </c>
      <c r="BI171" s="122" t="s">
        <v>514</v>
      </c>
      <c r="BJ171" s="122" t="s">
        <v>1218</v>
      </c>
      <c r="BK171" s="122" t="s">
        <v>1226</v>
      </c>
      <c r="BL171" s="122" t="s">
        <v>838</v>
      </c>
      <c r="BM171" s="122" t="s">
        <v>526</v>
      </c>
      <c r="BN171" s="122" t="s">
        <v>523</v>
      </c>
      <c r="BO171" s="122" t="s">
        <v>526</v>
      </c>
      <c r="BP171" s="122" t="s">
        <v>526</v>
      </c>
      <c r="BQ171" s="122" t="s">
        <v>820</v>
      </c>
      <c r="BR171" s="122" t="s">
        <v>829</v>
      </c>
      <c r="BS171" s="122" t="s">
        <v>829</v>
      </c>
      <c r="BT171" s="122" t="s">
        <v>829</v>
      </c>
      <c r="BU171" s="122" t="s">
        <v>829</v>
      </c>
      <c r="BV171" s="122" t="s">
        <v>829</v>
      </c>
      <c r="BW171" s="122" t="s">
        <v>829</v>
      </c>
      <c r="BX171" s="122"/>
      <c r="BY171" s="122" t="s">
        <v>845</v>
      </c>
      <c r="BZ171" s="122" t="s">
        <v>819</v>
      </c>
      <c r="CA171" s="122" t="s">
        <v>1163</v>
      </c>
      <c r="CB171" s="122" t="s">
        <v>839</v>
      </c>
    </row>
    <row r="172" spans="1:80" x14ac:dyDescent="0.3">
      <c r="A172" s="100" t="str">
        <f>'Indicator Data'!A173</f>
        <v>Tajikistan</v>
      </c>
      <c r="B172" s="86" t="str">
        <f>'Indicator Data'!B173</f>
        <v>TJK</v>
      </c>
      <c r="C172" s="122" t="s">
        <v>1217</v>
      </c>
      <c r="D172" s="122" t="s">
        <v>1217</v>
      </c>
      <c r="E172" s="122" t="s">
        <v>1218</v>
      </c>
      <c r="F172" s="122" t="s">
        <v>1218</v>
      </c>
      <c r="G172" s="122" t="s">
        <v>1218</v>
      </c>
      <c r="H172" s="122" t="s">
        <v>1218</v>
      </c>
      <c r="I172" s="122" t="s">
        <v>1218</v>
      </c>
      <c r="J172" s="122" t="s">
        <v>842</v>
      </c>
      <c r="K172" s="122" t="s">
        <v>842</v>
      </c>
      <c r="L172" s="122" t="s">
        <v>514</v>
      </c>
      <c r="M172" s="122" t="s">
        <v>839</v>
      </c>
      <c r="N172" s="122" t="s">
        <v>839</v>
      </c>
      <c r="O172" s="122" t="s">
        <v>839</v>
      </c>
      <c r="P172" s="122" t="s">
        <v>839</v>
      </c>
      <c r="Q172" s="122" t="s">
        <v>1095</v>
      </c>
      <c r="R172" s="122" t="s">
        <v>1095</v>
      </c>
      <c r="S172" s="122" t="s">
        <v>1095</v>
      </c>
      <c r="T172" s="122" t="s">
        <v>1095</v>
      </c>
      <c r="U172" s="122" t="s">
        <v>839</v>
      </c>
      <c r="V172" s="122" t="s">
        <v>839</v>
      </c>
      <c r="W172" s="122" t="s">
        <v>839</v>
      </c>
      <c r="X172" s="122" t="s">
        <v>526</v>
      </c>
      <c r="Y172" s="122" t="s">
        <v>526</v>
      </c>
      <c r="Z172" s="122" t="s">
        <v>526</v>
      </c>
      <c r="AA172" s="122" t="s">
        <v>1163</v>
      </c>
      <c r="AB172" s="122" t="s">
        <v>840</v>
      </c>
      <c r="AC172" s="122" t="s">
        <v>840</v>
      </c>
      <c r="AD172" s="174" t="s">
        <v>1224</v>
      </c>
      <c r="AE172" s="122" t="s">
        <v>829</v>
      </c>
      <c r="AF172" s="122" t="s">
        <v>1096</v>
      </c>
      <c r="AG172" s="122" t="s">
        <v>1163</v>
      </c>
      <c r="AH172" s="122" t="s">
        <v>839</v>
      </c>
      <c r="AI172" s="122" t="s">
        <v>839</v>
      </c>
      <c r="AJ172" s="123" t="s">
        <v>846</v>
      </c>
      <c r="AK172" s="123" t="s">
        <v>846</v>
      </c>
      <c r="AL172" s="122" t="s">
        <v>844</v>
      </c>
      <c r="AM172" s="122" t="s">
        <v>844</v>
      </c>
      <c r="AN172" s="122" t="s">
        <v>847</v>
      </c>
      <c r="AO172" s="122" t="s">
        <v>848</v>
      </c>
      <c r="AP172" s="122" t="s">
        <v>848</v>
      </c>
      <c r="AQ172" s="122" t="s">
        <v>1225</v>
      </c>
      <c r="AR172" s="122" t="s">
        <v>1225</v>
      </c>
      <c r="AS172" s="122" t="s">
        <v>829</v>
      </c>
      <c r="AT172" s="122" t="s">
        <v>829</v>
      </c>
      <c r="AU172" s="122" t="s">
        <v>829</v>
      </c>
      <c r="AV172" s="122" t="s">
        <v>829</v>
      </c>
      <c r="AW172" s="122" t="s">
        <v>829</v>
      </c>
      <c r="AX172" s="122" t="s">
        <v>829</v>
      </c>
      <c r="AY172" s="122" t="s">
        <v>829</v>
      </c>
      <c r="AZ172" s="122" t="s">
        <v>844</v>
      </c>
      <c r="BA172" s="122" t="s">
        <v>526</v>
      </c>
      <c r="BB172" s="122" t="s">
        <v>842</v>
      </c>
      <c r="BC172" s="122" t="s">
        <v>842</v>
      </c>
      <c r="BD172" s="122" t="s">
        <v>842</v>
      </c>
      <c r="BE172" s="123" t="s">
        <v>818</v>
      </c>
      <c r="BF172" s="122" t="s">
        <v>841</v>
      </c>
      <c r="BG172" s="122" t="s">
        <v>841</v>
      </c>
      <c r="BH172" s="122" t="s">
        <v>514</v>
      </c>
      <c r="BI172" s="122" t="s">
        <v>514</v>
      </c>
      <c r="BJ172" s="122" t="s">
        <v>1218</v>
      </c>
      <c r="BK172" s="122" t="s">
        <v>1226</v>
      </c>
      <c r="BL172" s="122" t="s">
        <v>838</v>
      </c>
      <c r="BM172" s="122" t="s">
        <v>526</v>
      </c>
      <c r="BN172" s="122" t="s">
        <v>523</v>
      </c>
      <c r="BO172" s="122" t="s">
        <v>526</v>
      </c>
      <c r="BP172" s="122" t="s">
        <v>526</v>
      </c>
      <c r="BQ172" s="122" t="s">
        <v>820</v>
      </c>
      <c r="BR172" s="122" t="s">
        <v>829</v>
      </c>
      <c r="BS172" s="122" t="s">
        <v>829</v>
      </c>
      <c r="BT172" s="122" t="s">
        <v>829</v>
      </c>
      <c r="BU172" s="122" t="s">
        <v>829</v>
      </c>
      <c r="BV172" s="122" t="s">
        <v>829</v>
      </c>
      <c r="BW172" s="122" t="s">
        <v>829</v>
      </c>
      <c r="BX172" s="122"/>
      <c r="BY172" s="122" t="s">
        <v>845</v>
      </c>
      <c r="BZ172" s="122" t="s">
        <v>526</v>
      </c>
      <c r="CA172" s="122" t="s">
        <v>1163</v>
      </c>
      <c r="CB172" s="122" t="s">
        <v>839</v>
      </c>
    </row>
    <row r="173" spans="1:80" x14ac:dyDescent="0.3">
      <c r="A173" s="100" t="str">
        <f>'Indicator Data'!A174</f>
        <v>Tanzania</v>
      </c>
      <c r="B173" s="86" t="str">
        <f>'Indicator Data'!B174</f>
        <v>TZA</v>
      </c>
      <c r="C173" s="122" t="s">
        <v>1217</v>
      </c>
      <c r="D173" s="122" t="s">
        <v>1217</v>
      </c>
      <c r="E173" s="122" t="s">
        <v>1218</v>
      </c>
      <c r="F173" s="122" t="s">
        <v>1218</v>
      </c>
      <c r="G173" s="122" t="s">
        <v>1218</v>
      </c>
      <c r="H173" s="122" t="s">
        <v>1218</v>
      </c>
      <c r="I173" s="122" t="s">
        <v>1218</v>
      </c>
      <c r="J173" s="122" t="s">
        <v>842</v>
      </c>
      <c r="K173" s="122" t="s">
        <v>842</v>
      </c>
      <c r="L173" s="122" t="s">
        <v>514</v>
      </c>
      <c r="M173" s="122" t="s">
        <v>839</v>
      </c>
      <c r="N173" s="122" t="s">
        <v>839</v>
      </c>
      <c r="O173" s="122" t="s">
        <v>839</v>
      </c>
      <c r="P173" s="122" t="s">
        <v>839</v>
      </c>
      <c r="Q173" s="122" t="s">
        <v>1095</v>
      </c>
      <c r="R173" s="122" t="s">
        <v>1095</v>
      </c>
      <c r="S173" s="122" t="s">
        <v>1095</v>
      </c>
      <c r="T173" s="122" t="s">
        <v>1095</v>
      </c>
      <c r="U173" s="122" t="s">
        <v>839</v>
      </c>
      <c r="V173" s="122" t="s">
        <v>839</v>
      </c>
      <c r="W173" s="122" t="s">
        <v>839</v>
      </c>
      <c r="X173" s="122" t="s">
        <v>526</v>
      </c>
      <c r="Y173" s="122" t="s">
        <v>526</v>
      </c>
      <c r="Z173" s="122" t="s">
        <v>526</v>
      </c>
      <c r="AA173" s="122" t="s">
        <v>1163</v>
      </c>
      <c r="AB173" s="122" t="s">
        <v>840</v>
      </c>
      <c r="AC173" s="122" t="s">
        <v>840</v>
      </c>
      <c r="AD173" s="174" t="s">
        <v>1224</v>
      </c>
      <c r="AE173" s="122" t="s">
        <v>829</v>
      </c>
      <c r="AF173" s="122" t="s">
        <v>1096</v>
      </c>
      <c r="AG173" s="122" t="s">
        <v>1163</v>
      </c>
      <c r="AH173" s="122" t="s">
        <v>839</v>
      </c>
      <c r="AI173" s="122" t="s">
        <v>839</v>
      </c>
      <c r="AJ173" s="123" t="s">
        <v>846</v>
      </c>
      <c r="AK173" s="123" t="s">
        <v>846</v>
      </c>
      <c r="AL173" s="122" t="s">
        <v>844</v>
      </c>
      <c r="AM173" s="122" t="s">
        <v>844</v>
      </c>
      <c r="AN173" s="122" t="s">
        <v>847</v>
      </c>
      <c r="AO173" s="122" t="s">
        <v>848</v>
      </c>
      <c r="AP173" s="122" t="s">
        <v>848</v>
      </c>
      <c r="AQ173" s="122" t="s">
        <v>1225</v>
      </c>
      <c r="AR173" s="122" t="s">
        <v>1225</v>
      </c>
      <c r="AS173" s="122" t="s">
        <v>829</v>
      </c>
      <c r="AT173" s="122" t="s">
        <v>829</v>
      </c>
      <c r="AU173" s="122" t="s">
        <v>829</v>
      </c>
      <c r="AV173" s="122" t="s">
        <v>829</v>
      </c>
      <c r="AW173" s="122" t="s">
        <v>829</v>
      </c>
      <c r="AX173" s="122" t="s">
        <v>829</v>
      </c>
      <c r="AY173" s="122" t="s">
        <v>829</v>
      </c>
      <c r="AZ173" s="122" t="s">
        <v>844</v>
      </c>
      <c r="BA173" s="122" t="s">
        <v>526</v>
      </c>
      <c r="BB173" s="122" t="s">
        <v>842</v>
      </c>
      <c r="BC173" s="122" t="s">
        <v>842</v>
      </c>
      <c r="BD173" s="122" t="s">
        <v>842</v>
      </c>
      <c r="BE173" s="123" t="s">
        <v>818</v>
      </c>
      <c r="BF173" s="122" t="s">
        <v>841</v>
      </c>
      <c r="BG173" s="122" t="s">
        <v>841</v>
      </c>
      <c r="BH173" s="122" t="s">
        <v>514</v>
      </c>
      <c r="BI173" s="122" t="s">
        <v>514</v>
      </c>
      <c r="BJ173" s="122" t="s">
        <v>1218</v>
      </c>
      <c r="BK173" s="122" t="s">
        <v>1226</v>
      </c>
      <c r="BL173" s="122" t="s">
        <v>838</v>
      </c>
      <c r="BM173" s="122" t="s">
        <v>526</v>
      </c>
      <c r="BN173" s="122" t="s">
        <v>523</v>
      </c>
      <c r="BO173" s="122" t="s">
        <v>526</v>
      </c>
      <c r="BP173" s="122" t="s">
        <v>526</v>
      </c>
      <c r="BQ173" s="122" t="s">
        <v>820</v>
      </c>
      <c r="BR173" s="122" t="s">
        <v>829</v>
      </c>
      <c r="BS173" s="122" t="s">
        <v>829</v>
      </c>
      <c r="BT173" s="122" t="s">
        <v>829</v>
      </c>
      <c r="BU173" s="122" t="s">
        <v>829</v>
      </c>
      <c r="BV173" s="122" t="s">
        <v>829</v>
      </c>
      <c r="BW173" s="122" t="s">
        <v>829</v>
      </c>
      <c r="BX173" s="122"/>
      <c r="BY173" s="122" t="s">
        <v>845</v>
      </c>
      <c r="BZ173" s="122" t="s">
        <v>526</v>
      </c>
      <c r="CA173" s="122" t="s">
        <v>1163</v>
      </c>
      <c r="CB173" s="122" t="s">
        <v>839</v>
      </c>
    </row>
    <row r="174" spans="1:80" x14ac:dyDescent="0.3">
      <c r="A174" s="100" t="str">
        <f>'Indicator Data'!A175</f>
        <v>Thailand</v>
      </c>
      <c r="B174" s="86" t="str">
        <f>'Indicator Data'!B175</f>
        <v>THA</v>
      </c>
      <c r="C174" s="122" t="s">
        <v>1217</v>
      </c>
      <c r="D174" s="122" t="s">
        <v>1217</v>
      </c>
      <c r="E174" s="122" t="s">
        <v>1218</v>
      </c>
      <c r="F174" s="122" t="s">
        <v>1218</v>
      </c>
      <c r="G174" s="122" t="s">
        <v>1218</v>
      </c>
      <c r="H174" s="122" t="s">
        <v>1218</v>
      </c>
      <c r="I174" s="122" t="s">
        <v>1218</v>
      </c>
      <c r="J174" s="122" t="s">
        <v>842</v>
      </c>
      <c r="K174" s="122" t="s">
        <v>842</v>
      </c>
      <c r="L174" s="122" t="s">
        <v>514</v>
      </c>
      <c r="M174" s="122" t="s">
        <v>839</v>
      </c>
      <c r="N174" s="122" t="s">
        <v>839</v>
      </c>
      <c r="O174" s="122" t="s">
        <v>839</v>
      </c>
      <c r="P174" s="122" t="s">
        <v>839</v>
      </c>
      <c r="Q174" s="122" t="s">
        <v>1095</v>
      </c>
      <c r="R174" s="122" t="s">
        <v>1095</v>
      </c>
      <c r="S174" s="122" t="s">
        <v>1095</v>
      </c>
      <c r="T174" s="122" t="s">
        <v>1095</v>
      </c>
      <c r="U174" s="122" t="s">
        <v>839</v>
      </c>
      <c r="V174" s="122" t="s">
        <v>839</v>
      </c>
      <c r="W174" s="122" t="s">
        <v>839</v>
      </c>
      <c r="X174" s="122" t="s">
        <v>526</v>
      </c>
      <c r="Y174" s="122" t="s">
        <v>526</v>
      </c>
      <c r="Z174" s="122" t="s">
        <v>526</v>
      </c>
      <c r="AA174" s="122" t="s">
        <v>1163</v>
      </c>
      <c r="AB174" s="122" t="s">
        <v>840</v>
      </c>
      <c r="AC174" s="122" t="s">
        <v>840</v>
      </c>
      <c r="AD174" s="174" t="s">
        <v>1224</v>
      </c>
      <c r="AE174" s="122" t="s">
        <v>829</v>
      </c>
      <c r="AF174" s="122" t="s">
        <v>1096</v>
      </c>
      <c r="AG174" s="122" t="s">
        <v>1163</v>
      </c>
      <c r="AH174" s="122" t="s">
        <v>839</v>
      </c>
      <c r="AI174" s="122" t="s">
        <v>839</v>
      </c>
      <c r="AJ174" s="123" t="s">
        <v>846</v>
      </c>
      <c r="AK174" s="123" t="s">
        <v>846</v>
      </c>
      <c r="AL174" s="122" t="s">
        <v>844</v>
      </c>
      <c r="AM174" s="122" t="s">
        <v>844</v>
      </c>
      <c r="AN174" s="122" t="s">
        <v>847</v>
      </c>
      <c r="AO174" s="122" t="s">
        <v>848</v>
      </c>
      <c r="AP174" s="122" t="s">
        <v>848</v>
      </c>
      <c r="AQ174" s="122" t="s">
        <v>1225</v>
      </c>
      <c r="AR174" s="122" t="s">
        <v>1225</v>
      </c>
      <c r="AS174" s="122" t="s">
        <v>829</v>
      </c>
      <c r="AT174" s="122" t="s">
        <v>829</v>
      </c>
      <c r="AU174" s="122" t="s">
        <v>829</v>
      </c>
      <c r="AV174" s="122" t="s">
        <v>829</v>
      </c>
      <c r="AW174" s="122" t="s">
        <v>829</v>
      </c>
      <c r="AX174" s="122" t="s">
        <v>829</v>
      </c>
      <c r="AY174" s="122" t="s">
        <v>829</v>
      </c>
      <c r="AZ174" s="122" t="s">
        <v>844</v>
      </c>
      <c r="BA174" s="122" t="s">
        <v>526</v>
      </c>
      <c r="BB174" s="122" t="s">
        <v>842</v>
      </c>
      <c r="BC174" s="122" t="s">
        <v>842</v>
      </c>
      <c r="BD174" s="122" t="s">
        <v>842</v>
      </c>
      <c r="BE174" s="123" t="s">
        <v>821</v>
      </c>
      <c r="BF174" s="122" t="s">
        <v>841</v>
      </c>
      <c r="BG174" s="122" t="s">
        <v>841</v>
      </c>
      <c r="BH174" s="122" t="s">
        <v>514</v>
      </c>
      <c r="BI174" s="122" t="s">
        <v>514</v>
      </c>
      <c r="BJ174" s="122" t="s">
        <v>1218</v>
      </c>
      <c r="BK174" s="122" t="s">
        <v>1226</v>
      </c>
      <c r="BL174" s="122" t="s">
        <v>838</v>
      </c>
      <c r="BM174" s="122" t="s">
        <v>526</v>
      </c>
      <c r="BN174" s="122" t="s">
        <v>523</v>
      </c>
      <c r="BO174" s="122" t="s">
        <v>526</v>
      </c>
      <c r="BP174" s="122" t="s">
        <v>526</v>
      </c>
      <c r="BQ174" s="122" t="s">
        <v>820</v>
      </c>
      <c r="BR174" s="122" t="s">
        <v>829</v>
      </c>
      <c r="BS174" s="122" t="s">
        <v>829</v>
      </c>
      <c r="BT174" s="122" t="s">
        <v>829</v>
      </c>
      <c r="BU174" s="122" t="s">
        <v>829</v>
      </c>
      <c r="BV174" s="122" t="s">
        <v>829</v>
      </c>
      <c r="BW174" s="122" t="s">
        <v>829</v>
      </c>
      <c r="BX174" s="122"/>
      <c r="BY174" s="122" t="s">
        <v>845</v>
      </c>
      <c r="BZ174" s="122" t="s">
        <v>526</v>
      </c>
      <c r="CA174" s="122" t="s">
        <v>1163</v>
      </c>
      <c r="CB174" s="122" t="s">
        <v>839</v>
      </c>
    </row>
    <row r="175" spans="1:80" x14ac:dyDescent="0.3">
      <c r="A175" s="100" t="str">
        <f>'Indicator Data'!A176</f>
        <v>Timor-Leste</v>
      </c>
      <c r="B175" s="86" t="str">
        <f>'Indicator Data'!B176</f>
        <v>TLS</v>
      </c>
      <c r="C175" s="122" t="s">
        <v>1217</v>
      </c>
      <c r="D175" s="122" t="s">
        <v>1217</v>
      </c>
      <c r="E175" s="122" t="s">
        <v>1218</v>
      </c>
      <c r="F175" s="122" t="s">
        <v>1218</v>
      </c>
      <c r="G175" s="122" t="s">
        <v>1218</v>
      </c>
      <c r="H175" s="122" t="s">
        <v>1218</v>
      </c>
      <c r="I175" s="122" t="s">
        <v>1218</v>
      </c>
      <c r="J175" s="122" t="s">
        <v>842</v>
      </c>
      <c r="K175" s="122" t="s">
        <v>842</v>
      </c>
      <c r="L175" s="122" t="s">
        <v>514</v>
      </c>
      <c r="M175" s="122" t="s">
        <v>839</v>
      </c>
      <c r="N175" s="122" t="s">
        <v>839</v>
      </c>
      <c r="O175" s="122" t="s">
        <v>839</v>
      </c>
      <c r="P175" s="122" t="s">
        <v>839</v>
      </c>
      <c r="Q175" s="122" t="s">
        <v>1095</v>
      </c>
      <c r="R175" s="122" t="s">
        <v>1095</v>
      </c>
      <c r="S175" s="122" t="s">
        <v>1095</v>
      </c>
      <c r="T175" s="122" t="s">
        <v>1095</v>
      </c>
      <c r="U175" s="122" t="s">
        <v>839</v>
      </c>
      <c r="V175" s="122" t="s">
        <v>839</v>
      </c>
      <c r="W175" s="122" t="s">
        <v>839</v>
      </c>
      <c r="X175" s="122" t="s">
        <v>526</v>
      </c>
      <c r="Y175" s="122" t="s">
        <v>526</v>
      </c>
      <c r="Z175" s="122" t="s">
        <v>526</v>
      </c>
      <c r="AA175" s="122" t="s">
        <v>1163</v>
      </c>
      <c r="AB175" s="122" t="s">
        <v>840</v>
      </c>
      <c r="AC175" s="122" t="s">
        <v>840</v>
      </c>
      <c r="AD175" s="174" t="s">
        <v>1224</v>
      </c>
      <c r="AE175" s="122" t="s">
        <v>829</v>
      </c>
      <c r="AF175" s="122" t="s">
        <v>1096</v>
      </c>
      <c r="AG175" s="122" t="s">
        <v>1163</v>
      </c>
      <c r="AH175" s="122" t="s">
        <v>839</v>
      </c>
      <c r="AI175" s="122" t="s">
        <v>839</v>
      </c>
      <c r="AJ175" s="123" t="s">
        <v>846</v>
      </c>
      <c r="AK175" s="123" t="s">
        <v>846</v>
      </c>
      <c r="AL175" s="122" t="s">
        <v>844</v>
      </c>
      <c r="AM175" s="122" t="s">
        <v>844</v>
      </c>
      <c r="AN175" s="122" t="s">
        <v>847</v>
      </c>
      <c r="AO175" s="122" t="s">
        <v>848</v>
      </c>
      <c r="AP175" s="122" t="s">
        <v>848</v>
      </c>
      <c r="AQ175" s="122" t="s">
        <v>1225</v>
      </c>
      <c r="AR175" s="122" t="s">
        <v>1225</v>
      </c>
      <c r="AS175" s="122" t="s">
        <v>829</v>
      </c>
      <c r="AT175" s="122" t="s">
        <v>829</v>
      </c>
      <c r="AU175" s="122" t="s">
        <v>829</v>
      </c>
      <c r="AV175" s="122" t="s">
        <v>829</v>
      </c>
      <c r="AW175" s="122" t="s">
        <v>829</v>
      </c>
      <c r="AX175" s="122" t="s">
        <v>829</v>
      </c>
      <c r="AY175" s="122" t="s">
        <v>829</v>
      </c>
      <c r="AZ175" s="122" t="s">
        <v>844</v>
      </c>
      <c r="BA175" s="122" t="s">
        <v>526</v>
      </c>
      <c r="BB175" s="122" t="s">
        <v>842</v>
      </c>
      <c r="BC175" s="122" t="s">
        <v>842</v>
      </c>
      <c r="BD175" s="122" t="s">
        <v>842</v>
      </c>
      <c r="BE175" s="123"/>
      <c r="BF175" s="122" t="s">
        <v>841</v>
      </c>
      <c r="BG175" s="122" t="s">
        <v>841</v>
      </c>
      <c r="BH175" s="122" t="s">
        <v>514</v>
      </c>
      <c r="BI175" s="122" t="s">
        <v>514</v>
      </c>
      <c r="BJ175" s="122" t="s">
        <v>1218</v>
      </c>
      <c r="BK175" s="122" t="s">
        <v>1226</v>
      </c>
      <c r="BL175" s="122" t="s">
        <v>838</v>
      </c>
      <c r="BM175" s="122" t="s">
        <v>526</v>
      </c>
      <c r="BN175" s="122" t="s">
        <v>523</v>
      </c>
      <c r="BO175" s="122" t="s">
        <v>526</v>
      </c>
      <c r="BP175" s="122" t="s">
        <v>526</v>
      </c>
      <c r="BQ175" s="122" t="s">
        <v>820</v>
      </c>
      <c r="BR175" s="122" t="s">
        <v>829</v>
      </c>
      <c r="BS175" s="122" t="s">
        <v>829</v>
      </c>
      <c r="BT175" s="122" t="s">
        <v>829</v>
      </c>
      <c r="BU175" s="122" t="s">
        <v>829</v>
      </c>
      <c r="BV175" s="122" t="s">
        <v>829</v>
      </c>
      <c r="BW175" s="122" t="s">
        <v>829</v>
      </c>
      <c r="BX175" s="122"/>
      <c r="BY175" s="122" t="s">
        <v>845</v>
      </c>
      <c r="BZ175" s="122" t="s">
        <v>526</v>
      </c>
      <c r="CA175" s="122" t="s">
        <v>1163</v>
      </c>
      <c r="CB175" s="122" t="s">
        <v>839</v>
      </c>
    </row>
    <row r="176" spans="1:80" x14ac:dyDescent="0.3">
      <c r="A176" s="100" t="str">
        <f>'Indicator Data'!A177</f>
        <v>Togo</v>
      </c>
      <c r="B176" s="86" t="str">
        <f>'Indicator Data'!B177</f>
        <v>TGO</v>
      </c>
      <c r="C176" s="122" t="s">
        <v>1217</v>
      </c>
      <c r="D176" s="122" t="s">
        <v>1217</v>
      </c>
      <c r="E176" s="122" t="s">
        <v>1218</v>
      </c>
      <c r="F176" s="122" t="s">
        <v>1218</v>
      </c>
      <c r="G176" s="122" t="s">
        <v>1218</v>
      </c>
      <c r="H176" s="122" t="s">
        <v>1218</v>
      </c>
      <c r="I176" s="122" t="s">
        <v>1218</v>
      </c>
      <c r="J176" s="122" t="s">
        <v>842</v>
      </c>
      <c r="K176" s="122" t="s">
        <v>842</v>
      </c>
      <c r="L176" s="122" t="s">
        <v>514</v>
      </c>
      <c r="M176" s="122" t="s">
        <v>839</v>
      </c>
      <c r="N176" s="122" t="s">
        <v>839</v>
      </c>
      <c r="O176" s="122" t="s">
        <v>839</v>
      </c>
      <c r="P176" s="122" t="s">
        <v>839</v>
      </c>
      <c r="Q176" s="122" t="s">
        <v>1095</v>
      </c>
      <c r="R176" s="122" t="s">
        <v>1095</v>
      </c>
      <c r="S176" s="122" t="s">
        <v>1095</v>
      </c>
      <c r="T176" s="122" t="s">
        <v>1095</v>
      </c>
      <c r="U176" s="122" t="s">
        <v>839</v>
      </c>
      <c r="V176" s="122" t="s">
        <v>839</v>
      </c>
      <c r="W176" s="122" t="s">
        <v>839</v>
      </c>
      <c r="X176" s="122" t="s">
        <v>526</v>
      </c>
      <c r="Y176" s="122" t="s">
        <v>526</v>
      </c>
      <c r="Z176" s="122" t="s">
        <v>526</v>
      </c>
      <c r="AA176" s="122" t="s">
        <v>1163</v>
      </c>
      <c r="AB176" s="122" t="s">
        <v>840</v>
      </c>
      <c r="AC176" s="122" t="s">
        <v>840</v>
      </c>
      <c r="AD176" s="174" t="s">
        <v>1224</v>
      </c>
      <c r="AE176" s="122" t="s">
        <v>829</v>
      </c>
      <c r="AF176" s="122" t="s">
        <v>1096</v>
      </c>
      <c r="AG176" s="122" t="s">
        <v>1163</v>
      </c>
      <c r="AH176" s="122" t="s">
        <v>839</v>
      </c>
      <c r="AI176" s="122" t="s">
        <v>839</v>
      </c>
      <c r="AJ176" s="123" t="s">
        <v>846</v>
      </c>
      <c r="AK176" s="123" t="s">
        <v>846</v>
      </c>
      <c r="AL176" s="122" t="s">
        <v>844</v>
      </c>
      <c r="AM176" s="122" t="s">
        <v>844</v>
      </c>
      <c r="AN176" s="122" t="s">
        <v>847</v>
      </c>
      <c r="AO176" s="122" t="s">
        <v>848</v>
      </c>
      <c r="AP176" s="122" t="s">
        <v>848</v>
      </c>
      <c r="AQ176" s="122" t="s">
        <v>1225</v>
      </c>
      <c r="AR176" s="122" t="s">
        <v>1225</v>
      </c>
      <c r="AS176" s="122" t="s">
        <v>829</v>
      </c>
      <c r="AT176" s="122" t="s">
        <v>829</v>
      </c>
      <c r="AU176" s="122" t="s">
        <v>829</v>
      </c>
      <c r="AV176" s="122" t="s">
        <v>829</v>
      </c>
      <c r="AW176" s="122" t="s">
        <v>829</v>
      </c>
      <c r="AX176" s="122" t="s">
        <v>829</v>
      </c>
      <c r="AY176" s="122" t="s">
        <v>829</v>
      </c>
      <c r="AZ176" s="122" t="s">
        <v>844</v>
      </c>
      <c r="BA176" s="122" t="s">
        <v>526</v>
      </c>
      <c r="BB176" s="122" t="s">
        <v>842</v>
      </c>
      <c r="BC176" s="122" t="s">
        <v>842</v>
      </c>
      <c r="BD176" s="122" t="s">
        <v>842</v>
      </c>
      <c r="BE176" s="123"/>
      <c r="BF176" s="122" t="s">
        <v>841</v>
      </c>
      <c r="BG176" s="122" t="s">
        <v>841</v>
      </c>
      <c r="BH176" s="122" t="s">
        <v>514</v>
      </c>
      <c r="BI176" s="122" t="s">
        <v>514</v>
      </c>
      <c r="BJ176" s="122" t="s">
        <v>1218</v>
      </c>
      <c r="BK176" s="122" t="s">
        <v>1226</v>
      </c>
      <c r="BL176" s="122" t="s">
        <v>838</v>
      </c>
      <c r="BM176" s="122" t="s">
        <v>526</v>
      </c>
      <c r="BN176" s="122" t="s">
        <v>523</v>
      </c>
      <c r="BO176" s="122" t="s">
        <v>526</v>
      </c>
      <c r="BP176" s="122" t="s">
        <v>526</v>
      </c>
      <c r="BQ176" s="122" t="s">
        <v>820</v>
      </c>
      <c r="BR176" s="122" t="s">
        <v>829</v>
      </c>
      <c r="BS176" s="122" t="s">
        <v>829</v>
      </c>
      <c r="BT176" s="122" t="s">
        <v>829</v>
      </c>
      <c r="BU176" s="122" t="s">
        <v>829</v>
      </c>
      <c r="BV176" s="122" t="s">
        <v>829</v>
      </c>
      <c r="BW176" s="122" t="s">
        <v>829</v>
      </c>
      <c r="BX176" s="122"/>
      <c r="BY176" s="122" t="s">
        <v>845</v>
      </c>
      <c r="BZ176" s="122" t="s">
        <v>526</v>
      </c>
      <c r="CA176" s="122" t="s">
        <v>1163</v>
      </c>
      <c r="CB176" s="122" t="s">
        <v>839</v>
      </c>
    </row>
    <row r="177" spans="1:80" x14ac:dyDescent="0.3">
      <c r="A177" s="100" t="str">
        <f>'Indicator Data'!A178</f>
        <v>Tonga</v>
      </c>
      <c r="B177" s="86" t="str">
        <f>'Indicator Data'!B178</f>
        <v>TON</v>
      </c>
      <c r="C177" s="122" t="s">
        <v>1217</v>
      </c>
      <c r="D177" s="122" t="s">
        <v>1217</v>
      </c>
      <c r="E177" s="122" t="s">
        <v>1218</v>
      </c>
      <c r="F177" s="122" t="s">
        <v>1218</v>
      </c>
      <c r="G177" s="122" t="s">
        <v>1218</v>
      </c>
      <c r="H177" s="122" t="s">
        <v>1218</v>
      </c>
      <c r="I177" s="122" t="s">
        <v>1218</v>
      </c>
      <c r="J177" s="122" t="s">
        <v>842</v>
      </c>
      <c r="K177" s="122" t="s">
        <v>842</v>
      </c>
      <c r="L177" s="122" t="s">
        <v>514</v>
      </c>
      <c r="M177" s="122" t="s">
        <v>839</v>
      </c>
      <c r="N177" s="122" t="s">
        <v>839</v>
      </c>
      <c r="O177" s="122" t="s">
        <v>839</v>
      </c>
      <c r="P177" s="122" t="s">
        <v>839</v>
      </c>
      <c r="Q177" s="122" t="s">
        <v>1095</v>
      </c>
      <c r="R177" s="122" t="s">
        <v>1095</v>
      </c>
      <c r="S177" s="122" t="s">
        <v>1095</v>
      </c>
      <c r="T177" s="122" t="s">
        <v>1095</v>
      </c>
      <c r="U177" s="122" t="s">
        <v>839</v>
      </c>
      <c r="V177" s="122" t="s">
        <v>839</v>
      </c>
      <c r="W177" s="122" t="s">
        <v>839</v>
      </c>
      <c r="X177" s="122" t="s">
        <v>526</v>
      </c>
      <c r="Y177" s="122" t="s">
        <v>526</v>
      </c>
      <c r="Z177" s="122" t="s">
        <v>526</v>
      </c>
      <c r="AA177" s="122" t="s">
        <v>1163</v>
      </c>
      <c r="AB177" s="122" t="s">
        <v>840</v>
      </c>
      <c r="AC177" s="122" t="s">
        <v>840</v>
      </c>
      <c r="AD177" s="174" t="s">
        <v>1224</v>
      </c>
      <c r="AE177" s="122" t="s">
        <v>829</v>
      </c>
      <c r="AF177" s="122" t="s">
        <v>1096</v>
      </c>
      <c r="AG177" s="122" t="s">
        <v>1163</v>
      </c>
      <c r="AH177" s="122" t="s">
        <v>839</v>
      </c>
      <c r="AI177" s="122" t="s">
        <v>839</v>
      </c>
      <c r="AJ177" s="123" t="s">
        <v>846</v>
      </c>
      <c r="AK177" s="123" t="s">
        <v>846</v>
      </c>
      <c r="AL177" s="122" t="s">
        <v>844</v>
      </c>
      <c r="AM177" s="122" t="s">
        <v>844</v>
      </c>
      <c r="AN177" s="122" t="s">
        <v>847</v>
      </c>
      <c r="AO177" s="122" t="s">
        <v>848</v>
      </c>
      <c r="AP177" s="122" t="s">
        <v>848</v>
      </c>
      <c r="AQ177" s="122" t="s">
        <v>1225</v>
      </c>
      <c r="AR177" s="122" t="s">
        <v>1225</v>
      </c>
      <c r="AS177" s="122" t="s">
        <v>829</v>
      </c>
      <c r="AT177" s="122" t="s">
        <v>829</v>
      </c>
      <c r="AU177" s="122" t="s">
        <v>829</v>
      </c>
      <c r="AV177" s="122" t="s">
        <v>829</v>
      </c>
      <c r="AW177" s="122" t="s">
        <v>829</v>
      </c>
      <c r="AX177" s="122" t="s">
        <v>829</v>
      </c>
      <c r="AY177" s="122" t="s">
        <v>829</v>
      </c>
      <c r="AZ177" s="122" t="s">
        <v>844</v>
      </c>
      <c r="BA177" s="122" t="s">
        <v>526</v>
      </c>
      <c r="BB177" s="122" t="s">
        <v>842</v>
      </c>
      <c r="BC177" s="122" t="s">
        <v>842</v>
      </c>
      <c r="BD177" s="122" t="s">
        <v>842</v>
      </c>
      <c r="BE177" s="123" t="s">
        <v>818</v>
      </c>
      <c r="BF177" s="122" t="s">
        <v>841</v>
      </c>
      <c r="BG177" s="122" t="s">
        <v>841</v>
      </c>
      <c r="BH177" s="122" t="s">
        <v>514</v>
      </c>
      <c r="BI177" s="122" t="s">
        <v>514</v>
      </c>
      <c r="BJ177" s="122" t="s">
        <v>1218</v>
      </c>
      <c r="BK177" s="122" t="s">
        <v>1226</v>
      </c>
      <c r="BL177" s="122" t="s">
        <v>838</v>
      </c>
      <c r="BM177" s="122" t="s">
        <v>526</v>
      </c>
      <c r="BN177" s="122" t="s">
        <v>523</v>
      </c>
      <c r="BO177" s="122" t="s">
        <v>526</v>
      </c>
      <c r="BP177" s="122" t="s">
        <v>526</v>
      </c>
      <c r="BQ177" s="122" t="s">
        <v>820</v>
      </c>
      <c r="BR177" s="122" t="s">
        <v>829</v>
      </c>
      <c r="BS177" s="122" t="s">
        <v>829</v>
      </c>
      <c r="BT177" s="122" t="s">
        <v>829</v>
      </c>
      <c r="BU177" s="122" t="s">
        <v>829</v>
      </c>
      <c r="BV177" s="122" t="s">
        <v>829</v>
      </c>
      <c r="BW177" s="122" t="s">
        <v>829</v>
      </c>
      <c r="BX177" s="122"/>
      <c r="BY177" s="122" t="s">
        <v>845</v>
      </c>
      <c r="BZ177" s="122" t="s">
        <v>526</v>
      </c>
      <c r="CA177" s="122" t="s">
        <v>1163</v>
      </c>
      <c r="CB177" s="122" t="s">
        <v>839</v>
      </c>
    </row>
    <row r="178" spans="1:80" x14ac:dyDescent="0.3">
      <c r="A178" s="100" t="str">
        <f>'Indicator Data'!A179</f>
        <v>Trinidad and Tobago</v>
      </c>
      <c r="B178" s="86" t="str">
        <f>'Indicator Data'!B179</f>
        <v>TTO</v>
      </c>
      <c r="C178" s="122" t="s">
        <v>1217</v>
      </c>
      <c r="D178" s="122" t="s">
        <v>1217</v>
      </c>
      <c r="E178" s="122" t="s">
        <v>1218</v>
      </c>
      <c r="F178" s="122" t="s">
        <v>1218</v>
      </c>
      <c r="G178" s="122" t="s">
        <v>1218</v>
      </c>
      <c r="H178" s="122" t="s">
        <v>1218</v>
      </c>
      <c r="I178" s="122" t="s">
        <v>1218</v>
      </c>
      <c r="J178" s="122" t="s">
        <v>842</v>
      </c>
      <c r="K178" s="122" t="s">
        <v>842</v>
      </c>
      <c r="L178" s="122" t="s">
        <v>514</v>
      </c>
      <c r="M178" s="122" t="s">
        <v>839</v>
      </c>
      <c r="N178" s="122" t="s">
        <v>839</v>
      </c>
      <c r="O178" s="122" t="s">
        <v>839</v>
      </c>
      <c r="P178" s="122" t="s">
        <v>839</v>
      </c>
      <c r="Q178" s="122" t="s">
        <v>1095</v>
      </c>
      <c r="R178" s="122" t="s">
        <v>1095</v>
      </c>
      <c r="S178" s="122" t="s">
        <v>1095</v>
      </c>
      <c r="T178" s="122" t="s">
        <v>1095</v>
      </c>
      <c r="U178" s="122" t="s">
        <v>839</v>
      </c>
      <c r="V178" s="122" t="s">
        <v>839</v>
      </c>
      <c r="W178" s="122" t="s">
        <v>839</v>
      </c>
      <c r="X178" s="122" t="s">
        <v>526</v>
      </c>
      <c r="Y178" s="122" t="s">
        <v>526</v>
      </c>
      <c r="Z178" s="122" t="s">
        <v>526</v>
      </c>
      <c r="AA178" s="122" t="s">
        <v>1163</v>
      </c>
      <c r="AB178" s="122" t="s">
        <v>840</v>
      </c>
      <c r="AC178" s="122" t="s">
        <v>840</v>
      </c>
      <c r="AD178" s="174" t="s">
        <v>1224</v>
      </c>
      <c r="AE178" s="122" t="s">
        <v>829</v>
      </c>
      <c r="AF178" s="122" t="s">
        <v>1096</v>
      </c>
      <c r="AG178" s="122" t="s">
        <v>1163</v>
      </c>
      <c r="AH178" s="122" t="s">
        <v>839</v>
      </c>
      <c r="AI178" s="122" t="s">
        <v>839</v>
      </c>
      <c r="AJ178" s="123" t="s">
        <v>846</v>
      </c>
      <c r="AK178" s="123" t="s">
        <v>846</v>
      </c>
      <c r="AL178" s="122" t="s">
        <v>844</v>
      </c>
      <c r="AM178" s="122" t="s">
        <v>844</v>
      </c>
      <c r="AN178" s="122" t="s">
        <v>847</v>
      </c>
      <c r="AO178" s="122" t="s">
        <v>848</v>
      </c>
      <c r="AP178" s="122" t="s">
        <v>848</v>
      </c>
      <c r="AQ178" s="122" t="s">
        <v>1225</v>
      </c>
      <c r="AR178" s="122" t="s">
        <v>1225</v>
      </c>
      <c r="AS178" s="122" t="s">
        <v>829</v>
      </c>
      <c r="AT178" s="122" t="s">
        <v>829</v>
      </c>
      <c r="AU178" s="122" t="s">
        <v>829</v>
      </c>
      <c r="AV178" s="122" t="s">
        <v>829</v>
      </c>
      <c r="AW178" s="122" t="s">
        <v>829</v>
      </c>
      <c r="AX178" s="122" t="s">
        <v>829</v>
      </c>
      <c r="AY178" s="122" t="s">
        <v>829</v>
      </c>
      <c r="AZ178" s="122" t="s">
        <v>844</v>
      </c>
      <c r="BA178" s="122" t="s">
        <v>526</v>
      </c>
      <c r="BB178" s="122" t="s">
        <v>842</v>
      </c>
      <c r="BC178" s="122" t="s">
        <v>842</v>
      </c>
      <c r="BD178" s="122" t="s">
        <v>842</v>
      </c>
      <c r="BE178" s="123" t="s">
        <v>818</v>
      </c>
      <c r="BF178" s="122" t="s">
        <v>841</v>
      </c>
      <c r="BG178" s="122" t="s">
        <v>841</v>
      </c>
      <c r="BH178" s="122" t="s">
        <v>514</v>
      </c>
      <c r="BI178" s="122" t="s">
        <v>514</v>
      </c>
      <c r="BJ178" s="122" t="s">
        <v>1218</v>
      </c>
      <c r="BK178" s="122" t="s">
        <v>1226</v>
      </c>
      <c r="BL178" s="122" t="s">
        <v>838</v>
      </c>
      <c r="BM178" s="122" t="s">
        <v>526</v>
      </c>
      <c r="BN178" s="122" t="s">
        <v>523</v>
      </c>
      <c r="BO178" s="122" t="s">
        <v>526</v>
      </c>
      <c r="BP178" s="122" t="s">
        <v>526</v>
      </c>
      <c r="BQ178" s="122" t="s">
        <v>820</v>
      </c>
      <c r="BR178" s="122" t="s">
        <v>829</v>
      </c>
      <c r="BS178" s="122" t="s">
        <v>829</v>
      </c>
      <c r="BT178" s="122" t="s">
        <v>829</v>
      </c>
      <c r="BU178" s="122" t="s">
        <v>829</v>
      </c>
      <c r="BV178" s="122" t="s">
        <v>829</v>
      </c>
      <c r="BW178" s="122" t="s">
        <v>829</v>
      </c>
      <c r="BX178" s="122"/>
      <c r="BY178" s="122" t="s">
        <v>845</v>
      </c>
      <c r="BZ178" s="122" t="s">
        <v>526</v>
      </c>
      <c r="CA178" s="122" t="s">
        <v>1163</v>
      </c>
      <c r="CB178" s="122" t="s">
        <v>839</v>
      </c>
    </row>
    <row r="179" spans="1:80" x14ac:dyDescent="0.3">
      <c r="A179" s="100" t="str">
        <f>'Indicator Data'!A180</f>
        <v>Tunisia</v>
      </c>
      <c r="B179" s="86" t="str">
        <f>'Indicator Data'!B180</f>
        <v>TUN</v>
      </c>
      <c r="C179" s="122" t="s">
        <v>1217</v>
      </c>
      <c r="D179" s="122" t="s">
        <v>1217</v>
      </c>
      <c r="E179" s="122" t="s">
        <v>1218</v>
      </c>
      <c r="F179" s="122" t="s">
        <v>1218</v>
      </c>
      <c r="G179" s="122" t="s">
        <v>1218</v>
      </c>
      <c r="H179" s="122" t="s">
        <v>1218</v>
      </c>
      <c r="I179" s="122" t="s">
        <v>1218</v>
      </c>
      <c r="J179" s="122" t="s">
        <v>842</v>
      </c>
      <c r="K179" s="122" t="s">
        <v>842</v>
      </c>
      <c r="L179" s="122" t="s">
        <v>514</v>
      </c>
      <c r="M179" s="122" t="s">
        <v>839</v>
      </c>
      <c r="N179" s="122" t="s">
        <v>839</v>
      </c>
      <c r="O179" s="122" t="s">
        <v>839</v>
      </c>
      <c r="P179" s="122" t="s">
        <v>839</v>
      </c>
      <c r="Q179" s="122" t="s">
        <v>1095</v>
      </c>
      <c r="R179" s="122" t="s">
        <v>1095</v>
      </c>
      <c r="S179" s="122" t="s">
        <v>1095</v>
      </c>
      <c r="T179" s="122" t="s">
        <v>1095</v>
      </c>
      <c r="U179" s="122" t="s">
        <v>839</v>
      </c>
      <c r="V179" s="122" t="s">
        <v>839</v>
      </c>
      <c r="W179" s="122" t="s">
        <v>839</v>
      </c>
      <c r="X179" s="122" t="s">
        <v>526</v>
      </c>
      <c r="Y179" s="122" t="s">
        <v>526</v>
      </c>
      <c r="Z179" s="122" t="s">
        <v>526</v>
      </c>
      <c r="AA179" s="122" t="s">
        <v>1163</v>
      </c>
      <c r="AB179" s="122" t="s">
        <v>840</v>
      </c>
      <c r="AC179" s="122" t="s">
        <v>840</v>
      </c>
      <c r="AD179" s="174" t="s">
        <v>1224</v>
      </c>
      <c r="AE179" s="122" t="s">
        <v>829</v>
      </c>
      <c r="AF179" s="122" t="s">
        <v>1096</v>
      </c>
      <c r="AG179" s="122" t="s">
        <v>1163</v>
      </c>
      <c r="AH179" s="122" t="s">
        <v>839</v>
      </c>
      <c r="AI179" s="122" t="s">
        <v>839</v>
      </c>
      <c r="AJ179" s="123" t="s">
        <v>846</v>
      </c>
      <c r="AK179" s="123" t="s">
        <v>846</v>
      </c>
      <c r="AL179" s="122" t="s">
        <v>844</v>
      </c>
      <c r="AM179" s="122" t="s">
        <v>844</v>
      </c>
      <c r="AN179" s="122" t="s">
        <v>847</v>
      </c>
      <c r="AO179" s="122" t="s">
        <v>848</v>
      </c>
      <c r="AP179" s="122" t="s">
        <v>848</v>
      </c>
      <c r="AQ179" s="122" t="s">
        <v>1225</v>
      </c>
      <c r="AR179" s="122" t="s">
        <v>1225</v>
      </c>
      <c r="AS179" s="122" t="s">
        <v>829</v>
      </c>
      <c r="AT179" s="122" t="s">
        <v>829</v>
      </c>
      <c r="AU179" s="122" t="s">
        <v>829</v>
      </c>
      <c r="AV179" s="122" t="s">
        <v>829</v>
      </c>
      <c r="AW179" s="122" t="s">
        <v>829</v>
      </c>
      <c r="AX179" s="122" t="s">
        <v>829</v>
      </c>
      <c r="AY179" s="122" t="s">
        <v>829</v>
      </c>
      <c r="AZ179" s="122" t="s">
        <v>844</v>
      </c>
      <c r="BA179" s="122" t="s">
        <v>526</v>
      </c>
      <c r="BB179" s="122" t="s">
        <v>842</v>
      </c>
      <c r="BC179" s="122" t="s">
        <v>842</v>
      </c>
      <c r="BD179" s="122" t="s">
        <v>842</v>
      </c>
      <c r="BE179" s="123" t="s">
        <v>818</v>
      </c>
      <c r="BF179" s="122" t="s">
        <v>841</v>
      </c>
      <c r="BG179" s="122" t="s">
        <v>841</v>
      </c>
      <c r="BH179" s="122" t="s">
        <v>514</v>
      </c>
      <c r="BI179" s="122" t="s">
        <v>514</v>
      </c>
      <c r="BJ179" s="122" t="s">
        <v>1218</v>
      </c>
      <c r="BK179" s="122" t="s">
        <v>1226</v>
      </c>
      <c r="BL179" s="122" t="s">
        <v>838</v>
      </c>
      <c r="BM179" s="122" t="s">
        <v>526</v>
      </c>
      <c r="BN179" s="122" t="s">
        <v>523</v>
      </c>
      <c r="BO179" s="122" t="s">
        <v>526</v>
      </c>
      <c r="BP179" s="122" t="s">
        <v>526</v>
      </c>
      <c r="BQ179" s="122" t="s">
        <v>820</v>
      </c>
      <c r="BR179" s="122" t="s">
        <v>829</v>
      </c>
      <c r="BS179" s="122" t="s">
        <v>829</v>
      </c>
      <c r="BT179" s="122" t="s">
        <v>829</v>
      </c>
      <c r="BU179" s="122" t="s">
        <v>829</v>
      </c>
      <c r="BV179" s="122" t="s">
        <v>829</v>
      </c>
      <c r="BW179" s="122" t="s">
        <v>829</v>
      </c>
      <c r="BX179" s="122"/>
      <c r="BY179" s="122" t="s">
        <v>845</v>
      </c>
      <c r="BZ179" s="122" t="s">
        <v>526</v>
      </c>
      <c r="CA179" s="122" t="s">
        <v>1163</v>
      </c>
      <c r="CB179" s="122" t="s">
        <v>839</v>
      </c>
    </row>
    <row r="180" spans="1:80" x14ac:dyDescent="0.3">
      <c r="A180" s="100" t="str">
        <f>'Indicator Data'!A181</f>
        <v>Turkey</v>
      </c>
      <c r="B180" s="86" t="str">
        <f>'Indicator Data'!B181</f>
        <v>TUR</v>
      </c>
      <c r="C180" s="122" t="s">
        <v>1217</v>
      </c>
      <c r="D180" s="122" t="s">
        <v>1217</v>
      </c>
      <c r="E180" s="122" t="s">
        <v>1218</v>
      </c>
      <c r="F180" s="122" t="s">
        <v>1218</v>
      </c>
      <c r="G180" s="122" t="s">
        <v>1218</v>
      </c>
      <c r="H180" s="122" t="s">
        <v>1218</v>
      </c>
      <c r="I180" s="122" t="s">
        <v>1218</v>
      </c>
      <c r="J180" s="122" t="s">
        <v>842</v>
      </c>
      <c r="K180" s="122" t="s">
        <v>842</v>
      </c>
      <c r="L180" s="122" t="s">
        <v>514</v>
      </c>
      <c r="M180" s="122" t="s">
        <v>839</v>
      </c>
      <c r="N180" s="122" t="s">
        <v>839</v>
      </c>
      <c r="O180" s="122" t="s">
        <v>839</v>
      </c>
      <c r="P180" s="122" t="s">
        <v>839</v>
      </c>
      <c r="Q180" s="122" t="s">
        <v>1095</v>
      </c>
      <c r="R180" s="122" t="s">
        <v>1095</v>
      </c>
      <c r="S180" s="122" t="s">
        <v>1095</v>
      </c>
      <c r="T180" s="122" t="s">
        <v>1095</v>
      </c>
      <c r="U180" s="122" t="s">
        <v>839</v>
      </c>
      <c r="V180" s="122" t="s">
        <v>839</v>
      </c>
      <c r="W180" s="122" t="s">
        <v>839</v>
      </c>
      <c r="X180" s="122" t="s">
        <v>526</v>
      </c>
      <c r="Y180" s="122" t="s">
        <v>526</v>
      </c>
      <c r="Z180" s="122" t="s">
        <v>526</v>
      </c>
      <c r="AA180" s="122" t="s">
        <v>1163</v>
      </c>
      <c r="AB180" s="122" t="s">
        <v>840</v>
      </c>
      <c r="AC180" s="122" t="s">
        <v>840</v>
      </c>
      <c r="AD180" s="174" t="s">
        <v>1224</v>
      </c>
      <c r="AE180" s="122" t="s">
        <v>829</v>
      </c>
      <c r="AF180" s="122" t="s">
        <v>1096</v>
      </c>
      <c r="AG180" s="122" t="s">
        <v>1163</v>
      </c>
      <c r="AH180" s="122" t="s">
        <v>839</v>
      </c>
      <c r="AI180" s="122" t="s">
        <v>839</v>
      </c>
      <c r="AJ180" s="123" t="s">
        <v>846</v>
      </c>
      <c r="AK180" s="123" t="s">
        <v>846</v>
      </c>
      <c r="AL180" s="122" t="s">
        <v>844</v>
      </c>
      <c r="AM180" s="122" t="s">
        <v>844</v>
      </c>
      <c r="AN180" s="122" t="s">
        <v>847</v>
      </c>
      <c r="AO180" s="122" t="s">
        <v>848</v>
      </c>
      <c r="AP180" s="122" t="s">
        <v>848</v>
      </c>
      <c r="AQ180" s="122" t="s">
        <v>1225</v>
      </c>
      <c r="AR180" s="122" t="s">
        <v>1225</v>
      </c>
      <c r="AS180" s="122" t="s">
        <v>829</v>
      </c>
      <c r="AT180" s="122" t="s">
        <v>829</v>
      </c>
      <c r="AU180" s="122" t="s">
        <v>829</v>
      </c>
      <c r="AV180" s="122" t="s">
        <v>829</v>
      </c>
      <c r="AW180" s="122" t="s">
        <v>829</v>
      </c>
      <c r="AX180" s="122" t="s">
        <v>829</v>
      </c>
      <c r="AY180" s="122" t="s">
        <v>829</v>
      </c>
      <c r="AZ180" s="122" t="s">
        <v>844</v>
      </c>
      <c r="BA180" s="122" t="s">
        <v>526</v>
      </c>
      <c r="BB180" s="122" t="s">
        <v>842</v>
      </c>
      <c r="BC180" s="122" t="s">
        <v>842</v>
      </c>
      <c r="BD180" s="122" t="s">
        <v>842</v>
      </c>
      <c r="BE180" s="123" t="s">
        <v>821</v>
      </c>
      <c r="BF180" s="122" t="s">
        <v>841</v>
      </c>
      <c r="BG180" s="122" t="s">
        <v>841</v>
      </c>
      <c r="BH180" s="122" t="s">
        <v>514</v>
      </c>
      <c r="BI180" s="122" t="s">
        <v>514</v>
      </c>
      <c r="BJ180" s="122" t="s">
        <v>1218</v>
      </c>
      <c r="BK180" s="122" t="s">
        <v>1226</v>
      </c>
      <c r="BL180" s="122" t="s">
        <v>838</v>
      </c>
      <c r="BM180" s="122" t="s">
        <v>526</v>
      </c>
      <c r="BN180" s="122" t="s">
        <v>523</v>
      </c>
      <c r="BO180" s="122" t="s">
        <v>526</v>
      </c>
      <c r="BP180" s="122" t="s">
        <v>526</v>
      </c>
      <c r="BQ180" s="122" t="s">
        <v>820</v>
      </c>
      <c r="BR180" s="122" t="s">
        <v>829</v>
      </c>
      <c r="BS180" s="122" t="s">
        <v>829</v>
      </c>
      <c r="BT180" s="122" t="s">
        <v>829</v>
      </c>
      <c r="BU180" s="122" t="s">
        <v>829</v>
      </c>
      <c r="BV180" s="122" t="s">
        <v>829</v>
      </c>
      <c r="BW180" s="122" t="s">
        <v>829</v>
      </c>
      <c r="BX180" s="122"/>
      <c r="BY180" s="122" t="s">
        <v>845</v>
      </c>
      <c r="BZ180" s="122" t="s">
        <v>526</v>
      </c>
      <c r="CA180" s="122" t="s">
        <v>1163</v>
      </c>
      <c r="CB180" s="122" t="s">
        <v>839</v>
      </c>
    </row>
    <row r="181" spans="1:80" x14ac:dyDescent="0.3">
      <c r="A181" s="100" t="str">
        <f>'Indicator Data'!A182</f>
        <v>Turkmenistan</v>
      </c>
      <c r="B181" s="86" t="str">
        <f>'Indicator Data'!B182</f>
        <v>TKM</v>
      </c>
      <c r="C181" s="122" t="s">
        <v>1217</v>
      </c>
      <c r="D181" s="122" t="s">
        <v>1217</v>
      </c>
      <c r="E181" s="122" t="s">
        <v>1218</v>
      </c>
      <c r="F181" s="122" t="s">
        <v>1218</v>
      </c>
      <c r="G181" s="122" t="s">
        <v>1218</v>
      </c>
      <c r="H181" s="122" t="s">
        <v>1218</v>
      </c>
      <c r="I181" s="122" t="s">
        <v>1218</v>
      </c>
      <c r="J181" s="122" t="s">
        <v>842</v>
      </c>
      <c r="K181" s="122" t="s">
        <v>842</v>
      </c>
      <c r="L181" s="122" t="s">
        <v>514</v>
      </c>
      <c r="M181" s="122" t="s">
        <v>839</v>
      </c>
      <c r="N181" s="122" t="s">
        <v>839</v>
      </c>
      <c r="O181" s="122" t="s">
        <v>839</v>
      </c>
      <c r="P181" s="122" t="s">
        <v>839</v>
      </c>
      <c r="Q181" s="122" t="s">
        <v>1095</v>
      </c>
      <c r="R181" s="122" t="s">
        <v>1095</v>
      </c>
      <c r="S181" s="122" t="s">
        <v>1095</v>
      </c>
      <c r="T181" s="122" t="s">
        <v>1095</v>
      </c>
      <c r="U181" s="122" t="s">
        <v>839</v>
      </c>
      <c r="V181" s="122" t="s">
        <v>839</v>
      </c>
      <c r="W181" s="122" t="s">
        <v>839</v>
      </c>
      <c r="X181" s="122" t="s">
        <v>526</v>
      </c>
      <c r="Y181" s="122" t="s">
        <v>526</v>
      </c>
      <c r="Z181" s="122" t="s">
        <v>526</v>
      </c>
      <c r="AA181" s="122" t="s">
        <v>1163</v>
      </c>
      <c r="AB181" s="122" t="s">
        <v>840</v>
      </c>
      <c r="AC181" s="122" t="s">
        <v>840</v>
      </c>
      <c r="AD181" s="174" t="s">
        <v>1224</v>
      </c>
      <c r="AE181" s="122" t="s">
        <v>829</v>
      </c>
      <c r="AF181" s="122" t="s">
        <v>1096</v>
      </c>
      <c r="AG181" s="122" t="s">
        <v>1163</v>
      </c>
      <c r="AH181" s="122" t="s">
        <v>839</v>
      </c>
      <c r="AI181" s="122" t="s">
        <v>839</v>
      </c>
      <c r="AJ181" s="123" t="s">
        <v>846</v>
      </c>
      <c r="AK181" s="123" t="s">
        <v>846</v>
      </c>
      <c r="AL181" s="122" t="s">
        <v>844</v>
      </c>
      <c r="AM181" s="122" t="s">
        <v>844</v>
      </c>
      <c r="AN181" s="122" t="s">
        <v>847</v>
      </c>
      <c r="AO181" s="122" t="s">
        <v>848</v>
      </c>
      <c r="AP181" s="122" t="s">
        <v>848</v>
      </c>
      <c r="AQ181" s="122" t="s">
        <v>1225</v>
      </c>
      <c r="AR181" s="122" t="s">
        <v>1225</v>
      </c>
      <c r="AS181" s="122" t="s">
        <v>829</v>
      </c>
      <c r="AT181" s="122" t="s">
        <v>829</v>
      </c>
      <c r="AU181" s="122" t="s">
        <v>829</v>
      </c>
      <c r="AV181" s="122" t="s">
        <v>829</v>
      </c>
      <c r="AW181" s="122" t="s">
        <v>829</v>
      </c>
      <c r="AX181" s="122" t="s">
        <v>829</v>
      </c>
      <c r="AY181" s="122" t="s">
        <v>829</v>
      </c>
      <c r="AZ181" s="122" t="s">
        <v>844</v>
      </c>
      <c r="BA181" s="122" t="s">
        <v>526</v>
      </c>
      <c r="BB181" s="122" t="s">
        <v>842</v>
      </c>
      <c r="BC181" s="122" t="s">
        <v>842</v>
      </c>
      <c r="BD181" s="122" t="s">
        <v>842</v>
      </c>
      <c r="BE181" s="123" t="s">
        <v>818</v>
      </c>
      <c r="BF181" s="122" t="s">
        <v>841</v>
      </c>
      <c r="BG181" s="122" t="s">
        <v>841</v>
      </c>
      <c r="BH181" s="122" t="s">
        <v>514</v>
      </c>
      <c r="BI181" s="122" t="s">
        <v>514</v>
      </c>
      <c r="BJ181" s="122" t="s">
        <v>1218</v>
      </c>
      <c r="BK181" s="122" t="s">
        <v>1226</v>
      </c>
      <c r="BL181" s="122" t="s">
        <v>838</v>
      </c>
      <c r="BM181" s="122" t="s">
        <v>526</v>
      </c>
      <c r="BN181" s="122" t="s">
        <v>523</v>
      </c>
      <c r="BO181" s="122" t="s">
        <v>526</v>
      </c>
      <c r="BP181" s="122" t="s">
        <v>526</v>
      </c>
      <c r="BQ181" s="122" t="s">
        <v>820</v>
      </c>
      <c r="BR181" s="122" t="s">
        <v>829</v>
      </c>
      <c r="BS181" s="122" t="s">
        <v>829</v>
      </c>
      <c r="BT181" s="122" t="s">
        <v>829</v>
      </c>
      <c r="BU181" s="122" t="s">
        <v>829</v>
      </c>
      <c r="BV181" s="122" t="s">
        <v>829</v>
      </c>
      <c r="BW181" s="122" t="s">
        <v>829</v>
      </c>
      <c r="BX181" s="122"/>
      <c r="BY181" s="122" t="s">
        <v>845</v>
      </c>
      <c r="BZ181" s="122" t="s">
        <v>526</v>
      </c>
      <c r="CA181" s="122" t="s">
        <v>1163</v>
      </c>
      <c r="CB181" s="122" t="s">
        <v>839</v>
      </c>
    </row>
    <row r="182" spans="1:80" x14ac:dyDescent="0.3">
      <c r="A182" s="100" t="str">
        <f>'Indicator Data'!A183</f>
        <v>Tuvalu</v>
      </c>
      <c r="B182" s="86" t="str">
        <f>'Indicator Data'!B183</f>
        <v>TUV</v>
      </c>
      <c r="C182" s="122" t="s">
        <v>1217</v>
      </c>
      <c r="D182" s="122" t="s">
        <v>1217</v>
      </c>
      <c r="E182" s="122" t="s">
        <v>1218</v>
      </c>
      <c r="F182" s="122" t="s">
        <v>1218</v>
      </c>
      <c r="G182" s="122" t="s">
        <v>1218</v>
      </c>
      <c r="H182" s="122" t="s">
        <v>1218</v>
      </c>
      <c r="I182" s="122" t="s">
        <v>1218</v>
      </c>
      <c r="J182" s="122" t="s">
        <v>842</v>
      </c>
      <c r="K182" s="122" t="s">
        <v>842</v>
      </c>
      <c r="L182" s="122" t="s">
        <v>514</v>
      </c>
      <c r="M182" s="122" t="s">
        <v>839</v>
      </c>
      <c r="N182" s="122" t="s">
        <v>839</v>
      </c>
      <c r="O182" s="122" t="s">
        <v>839</v>
      </c>
      <c r="P182" s="122" t="s">
        <v>839</v>
      </c>
      <c r="Q182" s="122" t="s">
        <v>1095</v>
      </c>
      <c r="R182" s="122" t="s">
        <v>1095</v>
      </c>
      <c r="S182" s="122" t="s">
        <v>1095</v>
      </c>
      <c r="T182" s="122" t="s">
        <v>1095</v>
      </c>
      <c r="U182" s="122" t="s">
        <v>839</v>
      </c>
      <c r="V182" s="122" t="s">
        <v>839</v>
      </c>
      <c r="W182" s="122" t="s">
        <v>839</v>
      </c>
      <c r="X182" s="122" t="s">
        <v>526</v>
      </c>
      <c r="Y182" s="122" t="s">
        <v>526</v>
      </c>
      <c r="Z182" s="122" t="s">
        <v>526</v>
      </c>
      <c r="AA182" s="122" t="s">
        <v>1163</v>
      </c>
      <c r="AB182" s="122" t="s">
        <v>840</v>
      </c>
      <c r="AC182" s="122" t="s">
        <v>840</v>
      </c>
      <c r="AD182" s="174" t="s">
        <v>1224</v>
      </c>
      <c r="AE182" s="122" t="s">
        <v>829</v>
      </c>
      <c r="AF182" s="122" t="s">
        <v>1096</v>
      </c>
      <c r="AG182" s="122" t="s">
        <v>1163</v>
      </c>
      <c r="AH182" s="122" t="s">
        <v>839</v>
      </c>
      <c r="AI182" s="122" t="s">
        <v>839</v>
      </c>
      <c r="AJ182" s="123" t="s">
        <v>846</v>
      </c>
      <c r="AK182" s="123" t="s">
        <v>846</v>
      </c>
      <c r="AL182" s="122" t="s">
        <v>844</v>
      </c>
      <c r="AM182" s="122" t="s">
        <v>844</v>
      </c>
      <c r="AN182" s="122" t="s">
        <v>847</v>
      </c>
      <c r="AO182" s="122" t="s">
        <v>848</v>
      </c>
      <c r="AP182" s="122" t="s">
        <v>848</v>
      </c>
      <c r="AQ182" s="122" t="s">
        <v>1225</v>
      </c>
      <c r="AR182" s="122" t="s">
        <v>1225</v>
      </c>
      <c r="AS182" s="122" t="s">
        <v>829</v>
      </c>
      <c r="AT182" s="122" t="s">
        <v>829</v>
      </c>
      <c r="AU182" s="122" t="s">
        <v>829</v>
      </c>
      <c r="AV182" s="122" t="s">
        <v>829</v>
      </c>
      <c r="AW182" s="122" t="s">
        <v>829</v>
      </c>
      <c r="AX182" s="122" t="s">
        <v>829</v>
      </c>
      <c r="AY182" s="122" t="s">
        <v>829</v>
      </c>
      <c r="AZ182" s="122" t="s">
        <v>844</v>
      </c>
      <c r="BA182" s="122" t="s">
        <v>526</v>
      </c>
      <c r="BB182" s="122" t="s">
        <v>842</v>
      </c>
      <c r="BC182" s="122" t="s">
        <v>842</v>
      </c>
      <c r="BD182" s="122" t="s">
        <v>842</v>
      </c>
      <c r="BE182" s="123" t="s">
        <v>818</v>
      </c>
      <c r="BF182" s="122" t="s">
        <v>841</v>
      </c>
      <c r="BG182" s="122" t="s">
        <v>841</v>
      </c>
      <c r="BH182" s="122" t="s">
        <v>514</v>
      </c>
      <c r="BI182" s="122" t="s">
        <v>514</v>
      </c>
      <c r="BJ182" s="122" t="s">
        <v>1218</v>
      </c>
      <c r="BK182" s="122" t="s">
        <v>1226</v>
      </c>
      <c r="BL182" s="122" t="s">
        <v>838</v>
      </c>
      <c r="BM182" s="122" t="s">
        <v>526</v>
      </c>
      <c r="BN182" s="122" t="s">
        <v>523</v>
      </c>
      <c r="BO182" s="122" t="s">
        <v>526</v>
      </c>
      <c r="BP182" s="122" t="s">
        <v>526</v>
      </c>
      <c r="BQ182" s="122" t="s">
        <v>820</v>
      </c>
      <c r="BR182" s="122" t="s">
        <v>829</v>
      </c>
      <c r="BS182" s="122" t="s">
        <v>829</v>
      </c>
      <c r="BT182" s="122" t="s">
        <v>829</v>
      </c>
      <c r="BU182" s="122" t="s">
        <v>829</v>
      </c>
      <c r="BV182" s="122" t="s">
        <v>829</v>
      </c>
      <c r="BW182" s="122" t="s">
        <v>829</v>
      </c>
      <c r="BX182" s="122"/>
      <c r="BY182" s="122" t="s">
        <v>845</v>
      </c>
      <c r="BZ182" s="122" t="s">
        <v>526</v>
      </c>
      <c r="CA182" s="122" t="s">
        <v>1163</v>
      </c>
      <c r="CB182" s="122" t="s">
        <v>839</v>
      </c>
    </row>
    <row r="183" spans="1:80" x14ac:dyDescent="0.3">
      <c r="A183" s="100" t="str">
        <f>'Indicator Data'!A184</f>
        <v>Uganda</v>
      </c>
      <c r="B183" s="86" t="str">
        <f>'Indicator Data'!B184</f>
        <v>UGA</v>
      </c>
      <c r="C183" s="122" t="s">
        <v>1217</v>
      </c>
      <c r="D183" s="122" t="s">
        <v>1217</v>
      </c>
      <c r="E183" s="122" t="s">
        <v>1218</v>
      </c>
      <c r="F183" s="122" t="s">
        <v>1218</v>
      </c>
      <c r="G183" s="122" t="s">
        <v>1218</v>
      </c>
      <c r="H183" s="122" t="s">
        <v>1218</v>
      </c>
      <c r="I183" s="122" t="s">
        <v>1218</v>
      </c>
      <c r="J183" s="122" t="s">
        <v>842</v>
      </c>
      <c r="K183" s="122" t="s">
        <v>842</v>
      </c>
      <c r="L183" s="122" t="s">
        <v>514</v>
      </c>
      <c r="M183" s="122" t="s">
        <v>839</v>
      </c>
      <c r="N183" s="122" t="s">
        <v>839</v>
      </c>
      <c r="O183" s="122" t="s">
        <v>839</v>
      </c>
      <c r="P183" s="122" t="s">
        <v>839</v>
      </c>
      <c r="Q183" s="122" t="s">
        <v>1095</v>
      </c>
      <c r="R183" s="122" t="s">
        <v>1095</v>
      </c>
      <c r="S183" s="122" t="s">
        <v>1095</v>
      </c>
      <c r="T183" s="122" t="s">
        <v>1095</v>
      </c>
      <c r="U183" s="122" t="s">
        <v>839</v>
      </c>
      <c r="V183" s="122" t="s">
        <v>839</v>
      </c>
      <c r="W183" s="122" t="s">
        <v>839</v>
      </c>
      <c r="X183" s="122" t="s">
        <v>526</v>
      </c>
      <c r="Y183" s="122" t="s">
        <v>526</v>
      </c>
      <c r="Z183" s="122" t="s">
        <v>526</v>
      </c>
      <c r="AA183" s="122" t="s">
        <v>1163</v>
      </c>
      <c r="AB183" s="122" t="s">
        <v>840</v>
      </c>
      <c r="AC183" s="122" t="s">
        <v>840</v>
      </c>
      <c r="AD183" s="174" t="s">
        <v>1224</v>
      </c>
      <c r="AE183" s="122" t="s">
        <v>829</v>
      </c>
      <c r="AF183" s="122" t="s">
        <v>1096</v>
      </c>
      <c r="AG183" s="122" t="s">
        <v>1163</v>
      </c>
      <c r="AH183" s="122" t="s">
        <v>839</v>
      </c>
      <c r="AI183" s="122" t="s">
        <v>839</v>
      </c>
      <c r="AJ183" s="123" t="s">
        <v>846</v>
      </c>
      <c r="AK183" s="123" t="s">
        <v>846</v>
      </c>
      <c r="AL183" s="122" t="s">
        <v>844</v>
      </c>
      <c r="AM183" s="122" t="s">
        <v>844</v>
      </c>
      <c r="AN183" s="122" t="s">
        <v>847</v>
      </c>
      <c r="AO183" s="122" t="s">
        <v>848</v>
      </c>
      <c r="AP183" s="122" t="s">
        <v>848</v>
      </c>
      <c r="AQ183" s="122" t="s">
        <v>1225</v>
      </c>
      <c r="AR183" s="122" t="s">
        <v>1225</v>
      </c>
      <c r="AS183" s="122" t="s">
        <v>829</v>
      </c>
      <c r="AT183" s="122" t="s">
        <v>829</v>
      </c>
      <c r="AU183" s="122" t="s">
        <v>829</v>
      </c>
      <c r="AV183" s="122" t="s">
        <v>829</v>
      </c>
      <c r="AW183" s="122" t="s">
        <v>829</v>
      </c>
      <c r="AX183" s="122" t="s">
        <v>829</v>
      </c>
      <c r="AY183" s="122" t="s">
        <v>829</v>
      </c>
      <c r="AZ183" s="122" t="s">
        <v>844</v>
      </c>
      <c r="BA183" s="122" t="s">
        <v>526</v>
      </c>
      <c r="BB183" s="122" t="s">
        <v>842</v>
      </c>
      <c r="BC183" s="122" t="s">
        <v>842</v>
      </c>
      <c r="BD183" s="122" t="s">
        <v>842</v>
      </c>
      <c r="BE183" s="123" t="s">
        <v>821</v>
      </c>
      <c r="BF183" s="122" t="s">
        <v>841</v>
      </c>
      <c r="BG183" s="122" t="s">
        <v>841</v>
      </c>
      <c r="BH183" s="122" t="s">
        <v>514</v>
      </c>
      <c r="BI183" s="122" t="s">
        <v>514</v>
      </c>
      <c r="BJ183" s="122" t="s">
        <v>1218</v>
      </c>
      <c r="BK183" s="122" t="s">
        <v>1226</v>
      </c>
      <c r="BL183" s="122" t="s">
        <v>838</v>
      </c>
      <c r="BM183" s="122" t="s">
        <v>526</v>
      </c>
      <c r="BN183" s="122" t="s">
        <v>523</v>
      </c>
      <c r="BO183" s="122" t="s">
        <v>526</v>
      </c>
      <c r="BP183" s="122" t="s">
        <v>526</v>
      </c>
      <c r="BQ183" s="122" t="s">
        <v>820</v>
      </c>
      <c r="BR183" s="122" t="s">
        <v>829</v>
      </c>
      <c r="BS183" s="122" t="s">
        <v>829</v>
      </c>
      <c r="BT183" s="122" t="s">
        <v>829</v>
      </c>
      <c r="BU183" s="122" t="s">
        <v>829</v>
      </c>
      <c r="BV183" s="122" t="s">
        <v>829</v>
      </c>
      <c r="BW183" s="122" t="s">
        <v>829</v>
      </c>
      <c r="BX183" s="122"/>
      <c r="BY183" s="122" t="s">
        <v>845</v>
      </c>
      <c r="BZ183" s="122" t="s">
        <v>526</v>
      </c>
      <c r="CA183" s="122" t="s">
        <v>1163</v>
      </c>
      <c r="CB183" s="122" t="s">
        <v>839</v>
      </c>
    </row>
    <row r="184" spans="1:80" x14ac:dyDescent="0.3">
      <c r="A184" s="100" t="str">
        <f>'Indicator Data'!A185</f>
        <v>Ukraine</v>
      </c>
      <c r="B184" s="86" t="str">
        <f>'Indicator Data'!B185</f>
        <v>UKR</v>
      </c>
      <c r="C184" s="122" t="s">
        <v>1217</v>
      </c>
      <c r="D184" s="122" t="s">
        <v>1217</v>
      </c>
      <c r="E184" s="122" t="s">
        <v>1218</v>
      </c>
      <c r="F184" s="122" t="s">
        <v>1218</v>
      </c>
      <c r="G184" s="122" t="s">
        <v>1218</v>
      </c>
      <c r="H184" s="122" t="s">
        <v>1218</v>
      </c>
      <c r="I184" s="122" t="s">
        <v>1218</v>
      </c>
      <c r="J184" s="122" t="s">
        <v>842</v>
      </c>
      <c r="K184" s="122" t="s">
        <v>842</v>
      </c>
      <c r="L184" s="122" t="s">
        <v>514</v>
      </c>
      <c r="M184" s="122" t="s">
        <v>839</v>
      </c>
      <c r="N184" s="122" t="s">
        <v>839</v>
      </c>
      <c r="O184" s="122" t="s">
        <v>839</v>
      </c>
      <c r="P184" s="122" t="s">
        <v>839</v>
      </c>
      <c r="Q184" s="122" t="s">
        <v>1095</v>
      </c>
      <c r="R184" s="122" t="s">
        <v>1095</v>
      </c>
      <c r="S184" s="122" t="s">
        <v>1095</v>
      </c>
      <c r="T184" s="122" t="s">
        <v>1095</v>
      </c>
      <c r="U184" s="122" t="s">
        <v>839</v>
      </c>
      <c r="V184" s="122" t="s">
        <v>839</v>
      </c>
      <c r="W184" s="122" t="s">
        <v>839</v>
      </c>
      <c r="X184" s="122" t="s">
        <v>526</v>
      </c>
      <c r="Y184" s="122" t="s">
        <v>526</v>
      </c>
      <c r="Z184" s="122" t="s">
        <v>526</v>
      </c>
      <c r="AA184" s="122" t="s">
        <v>1163</v>
      </c>
      <c r="AB184" s="122" t="s">
        <v>840</v>
      </c>
      <c r="AC184" s="122" t="s">
        <v>840</v>
      </c>
      <c r="AD184" s="174" t="s">
        <v>1224</v>
      </c>
      <c r="AE184" s="122" t="s">
        <v>829</v>
      </c>
      <c r="AF184" s="122" t="s">
        <v>1096</v>
      </c>
      <c r="AG184" s="122" t="s">
        <v>1163</v>
      </c>
      <c r="AH184" s="122" t="s">
        <v>839</v>
      </c>
      <c r="AI184" s="122" t="s">
        <v>839</v>
      </c>
      <c r="AJ184" s="123" t="s">
        <v>846</v>
      </c>
      <c r="AK184" s="123" t="s">
        <v>846</v>
      </c>
      <c r="AL184" s="122" t="s">
        <v>844</v>
      </c>
      <c r="AM184" s="122" t="s">
        <v>844</v>
      </c>
      <c r="AN184" s="122" t="s">
        <v>847</v>
      </c>
      <c r="AO184" s="122" t="s">
        <v>848</v>
      </c>
      <c r="AP184" s="122" t="s">
        <v>848</v>
      </c>
      <c r="AQ184" s="122" t="s">
        <v>1225</v>
      </c>
      <c r="AR184" s="122" t="s">
        <v>1225</v>
      </c>
      <c r="AS184" s="122" t="s">
        <v>829</v>
      </c>
      <c r="AT184" s="122" t="s">
        <v>829</v>
      </c>
      <c r="AU184" s="122" t="s">
        <v>829</v>
      </c>
      <c r="AV184" s="122" t="s">
        <v>829</v>
      </c>
      <c r="AW184" s="122" t="s">
        <v>829</v>
      </c>
      <c r="AX184" s="122" t="s">
        <v>829</v>
      </c>
      <c r="AY184" s="122" t="s">
        <v>829</v>
      </c>
      <c r="AZ184" s="122" t="s">
        <v>844</v>
      </c>
      <c r="BA184" s="122" t="s">
        <v>526</v>
      </c>
      <c r="BB184" s="122" t="s">
        <v>842</v>
      </c>
      <c r="BC184" s="122" t="s">
        <v>842</v>
      </c>
      <c r="BD184" s="122" t="s">
        <v>842</v>
      </c>
      <c r="BE184" s="123" t="s">
        <v>821</v>
      </c>
      <c r="BF184" s="122" t="s">
        <v>841</v>
      </c>
      <c r="BG184" s="122" t="s">
        <v>841</v>
      </c>
      <c r="BH184" s="122" t="s">
        <v>514</v>
      </c>
      <c r="BI184" s="122" t="s">
        <v>514</v>
      </c>
      <c r="BJ184" s="122" t="s">
        <v>1218</v>
      </c>
      <c r="BK184" s="122" t="s">
        <v>1226</v>
      </c>
      <c r="BL184" s="122" t="s">
        <v>838</v>
      </c>
      <c r="BM184" s="122" t="s">
        <v>526</v>
      </c>
      <c r="BN184" s="122" t="s">
        <v>523</v>
      </c>
      <c r="BO184" s="122" t="s">
        <v>526</v>
      </c>
      <c r="BP184" s="122" t="s">
        <v>526</v>
      </c>
      <c r="BQ184" s="122" t="s">
        <v>820</v>
      </c>
      <c r="BR184" s="122" t="s">
        <v>829</v>
      </c>
      <c r="BS184" s="122" t="s">
        <v>829</v>
      </c>
      <c r="BT184" s="122" t="s">
        <v>829</v>
      </c>
      <c r="BU184" s="122" t="s">
        <v>829</v>
      </c>
      <c r="BV184" s="122" t="s">
        <v>829</v>
      </c>
      <c r="BW184" s="122" t="s">
        <v>829</v>
      </c>
      <c r="BX184" s="122"/>
      <c r="BY184" s="122" t="s">
        <v>845</v>
      </c>
      <c r="BZ184" s="122" t="s">
        <v>526</v>
      </c>
      <c r="CA184" s="122" t="s">
        <v>1163</v>
      </c>
      <c r="CB184" s="122" t="s">
        <v>839</v>
      </c>
    </row>
    <row r="185" spans="1:80" x14ac:dyDescent="0.3">
      <c r="A185" s="100" t="str">
        <f>'Indicator Data'!A186</f>
        <v>United Arab Emirates</v>
      </c>
      <c r="B185" s="86" t="str">
        <f>'Indicator Data'!B186</f>
        <v>ARE</v>
      </c>
      <c r="C185" s="122" t="s">
        <v>1217</v>
      </c>
      <c r="D185" s="122" t="s">
        <v>1217</v>
      </c>
      <c r="E185" s="122" t="s">
        <v>1218</v>
      </c>
      <c r="F185" s="122" t="s">
        <v>1218</v>
      </c>
      <c r="G185" s="122" t="s">
        <v>1218</v>
      </c>
      <c r="H185" s="122" t="s">
        <v>1218</v>
      </c>
      <c r="I185" s="122" t="s">
        <v>1218</v>
      </c>
      <c r="J185" s="122" t="s">
        <v>842</v>
      </c>
      <c r="K185" s="122" t="s">
        <v>842</v>
      </c>
      <c r="L185" s="122" t="s">
        <v>514</v>
      </c>
      <c r="M185" s="122" t="s">
        <v>839</v>
      </c>
      <c r="N185" s="122" t="s">
        <v>839</v>
      </c>
      <c r="O185" s="122" t="s">
        <v>839</v>
      </c>
      <c r="P185" s="122" t="s">
        <v>839</v>
      </c>
      <c r="Q185" s="122" t="s">
        <v>1095</v>
      </c>
      <c r="R185" s="122" t="s">
        <v>1095</v>
      </c>
      <c r="S185" s="122" t="s">
        <v>1095</v>
      </c>
      <c r="T185" s="122" t="s">
        <v>1095</v>
      </c>
      <c r="U185" s="122" t="s">
        <v>839</v>
      </c>
      <c r="V185" s="122" t="s">
        <v>839</v>
      </c>
      <c r="W185" s="122" t="s">
        <v>839</v>
      </c>
      <c r="X185" s="122" t="s">
        <v>526</v>
      </c>
      <c r="Y185" s="122" t="s">
        <v>526</v>
      </c>
      <c r="Z185" s="122" t="s">
        <v>526</v>
      </c>
      <c r="AA185" s="122" t="s">
        <v>1163</v>
      </c>
      <c r="AB185" s="122" t="s">
        <v>840</v>
      </c>
      <c r="AC185" s="122" t="s">
        <v>840</v>
      </c>
      <c r="AD185" s="174" t="s">
        <v>1224</v>
      </c>
      <c r="AE185" s="122" t="s">
        <v>829</v>
      </c>
      <c r="AF185" s="122" t="s">
        <v>1096</v>
      </c>
      <c r="AG185" s="122" t="s">
        <v>1163</v>
      </c>
      <c r="AH185" s="122" t="s">
        <v>839</v>
      </c>
      <c r="AI185" s="122" t="s">
        <v>839</v>
      </c>
      <c r="AJ185" s="123" t="s">
        <v>846</v>
      </c>
      <c r="AK185" s="123" t="s">
        <v>846</v>
      </c>
      <c r="AL185" s="122" t="s">
        <v>844</v>
      </c>
      <c r="AM185" s="122" t="s">
        <v>844</v>
      </c>
      <c r="AN185" s="122" t="s">
        <v>847</v>
      </c>
      <c r="AO185" s="122" t="s">
        <v>848</v>
      </c>
      <c r="AP185" s="122" t="s">
        <v>848</v>
      </c>
      <c r="AQ185" s="122" t="s">
        <v>1225</v>
      </c>
      <c r="AR185" s="122" t="s">
        <v>1225</v>
      </c>
      <c r="AS185" s="122" t="s">
        <v>829</v>
      </c>
      <c r="AT185" s="122" t="s">
        <v>829</v>
      </c>
      <c r="AU185" s="122" t="s">
        <v>829</v>
      </c>
      <c r="AV185" s="122" t="s">
        <v>829</v>
      </c>
      <c r="AW185" s="122" t="s">
        <v>829</v>
      </c>
      <c r="AX185" s="122" t="s">
        <v>829</v>
      </c>
      <c r="AY185" s="122" t="s">
        <v>829</v>
      </c>
      <c r="AZ185" s="122" t="s">
        <v>844</v>
      </c>
      <c r="BA185" s="122" t="s">
        <v>526</v>
      </c>
      <c r="BB185" s="122" t="s">
        <v>842</v>
      </c>
      <c r="BC185" s="122" t="s">
        <v>842</v>
      </c>
      <c r="BD185" s="122" t="s">
        <v>842</v>
      </c>
      <c r="BE185" s="123" t="s">
        <v>818</v>
      </c>
      <c r="BF185" s="122" t="s">
        <v>841</v>
      </c>
      <c r="BG185" s="122" t="s">
        <v>841</v>
      </c>
      <c r="BH185" s="122" t="s">
        <v>514</v>
      </c>
      <c r="BI185" s="122" t="s">
        <v>514</v>
      </c>
      <c r="BJ185" s="122" t="s">
        <v>1218</v>
      </c>
      <c r="BK185" s="122" t="s">
        <v>1226</v>
      </c>
      <c r="BL185" s="122" t="s">
        <v>838</v>
      </c>
      <c r="BM185" s="122" t="s">
        <v>526</v>
      </c>
      <c r="BN185" s="122" t="s">
        <v>523</v>
      </c>
      <c r="BO185" s="122" t="s">
        <v>526</v>
      </c>
      <c r="BP185" s="122" t="s">
        <v>526</v>
      </c>
      <c r="BQ185" s="122" t="s">
        <v>820</v>
      </c>
      <c r="BR185" s="122" t="s">
        <v>829</v>
      </c>
      <c r="BS185" s="122" t="s">
        <v>829</v>
      </c>
      <c r="BT185" s="122" t="s">
        <v>829</v>
      </c>
      <c r="BU185" s="122" t="s">
        <v>829</v>
      </c>
      <c r="BV185" s="122" t="s">
        <v>829</v>
      </c>
      <c r="BW185" s="122" t="s">
        <v>829</v>
      </c>
      <c r="BX185" s="122"/>
      <c r="BY185" s="122" t="s">
        <v>845</v>
      </c>
      <c r="BZ185" s="122" t="s">
        <v>526</v>
      </c>
      <c r="CA185" s="122" t="s">
        <v>1163</v>
      </c>
      <c r="CB185" s="122" t="s">
        <v>839</v>
      </c>
    </row>
    <row r="186" spans="1:80" x14ac:dyDescent="0.3">
      <c r="A186" s="100" t="str">
        <f>'Indicator Data'!A187</f>
        <v>United Kingdom</v>
      </c>
      <c r="B186" s="86" t="str">
        <f>'Indicator Data'!B187</f>
        <v>GBR</v>
      </c>
      <c r="C186" s="122" t="s">
        <v>1217</v>
      </c>
      <c r="D186" s="122" t="s">
        <v>1217</v>
      </c>
      <c r="E186" s="122" t="s">
        <v>1218</v>
      </c>
      <c r="F186" s="122" t="s">
        <v>1218</v>
      </c>
      <c r="G186" s="122" t="s">
        <v>1218</v>
      </c>
      <c r="H186" s="122" t="s">
        <v>1218</v>
      </c>
      <c r="I186" s="122" t="s">
        <v>1218</v>
      </c>
      <c r="J186" s="122" t="s">
        <v>842</v>
      </c>
      <c r="K186" s="122" t="s">
        <v>842</v>
      </c>
      <c r="L186" s="122" t="s">
        <v>514</v>
      </c>
      <c r="M186" s="122" t="s">
        <v>839</v>
      </c>
      <c r="N186" s="122" t="s">
        <v>839</v>
      </c>
      <c r="O186" s="122" t="s">
        <v>839</v>
      </c>
      <c r="P186" s="122" t="s">
        <v>839</v>
      </c>
      <c r="Q186" s="122" t="s">
        <v>1095</v>
      </c>
      <c r="R186" s="122" t="s">
        <v>1095</v>
      </c>
      <c r="S186" s="122" t="s">
        <v>1095</v>
      </c>
      <c r="T186" s="122" t="s">
        <v>1095</v>
      </c>
      <c r="U186" s="122" t="s">
        <v>839</v>
      </c>
      <c r="V186" s="122" t="s">
        <v>839</v>
      </c>
      <c r="W186" s="122" t="s">
        <v>839</v>
      </c>
      <c r="X186" s="122" t="s">
        <v>526</v>
      </c>
      <c r="Y186" s="122" t="s">
        <v>526</v>
      </c>
      <c r="Z186" s="122" t="s">
        <v>526</v>
      </c>
      <c r="AA186" s="122" t="s">
        <v>1163</v>
      </c>
      <c r="AB186" s="122" t="s">
        <v>840</v>
      </c>
      <c r="AC186" s="122" t="s">
        <v>840</v>
      </c>
      <c r="AD186" s="174" t="s">
        <v>1224</v>
      </c>
      <c r="AE186" s="122" t="s">
        <v>829</v>
      </c>
      <c r="AF186" s="122" t="s">
        <v>1096</v>
      </c>
      <c r="AG186" s="122" t="s">
        <v>1163</v>
      </c>
      <c r="AH186" s="122" t="s">
        <v>839</v>
      </c>
      <c r="AI186" s="122" t="s">
        <v>839</v>
      </c>
      <c r="AJ186" s="123" t="s">
        <v>846</v>
      </c>
      <c r="AK186" s="123" t="s">
        <v>846</v>
      </c>
      <c r="AL186" s="122" t="s">
        <v>844</v>
      </c>
      <c r="AM186" s="122" t="s">
        <v>844</v>
      </c>
      <c r="AN186" s="122" t="s">
        <v>847</v>
      </c>
      <c r="AO186" s="122" t="s">
        <v>848</v>
      </c>
      <c r="AP186" s="122" t="s">
        <v>848</v>
      </c>
      <c r="AQ186" s="122" t="s">
        <v>1225</v>
      </c>
      <c r="AR186" s="122" t="s">
        <v>1225</v>
      </c>
      <c r="AS186" s="122" t="s">
        <v>829</v>
      </c>
      <c r="AT186" s="122" t="s">
        <v>829</v>
      </c>
      <c r="AU186" s="122" t="s">
        <v>829</v>
      </c>
      <c r="AV186" s="122" t="s">
        <v>829</v>
      </c>
      <c r="AW186" s="122" t="s">
        <v>829</v>
      </c>
      <c r="AX186" s="122" t="s">
        <v>829</v>
      </c>
      <c r="AY186" s="122" t="s">
        <v>829</v>
      </c>
      <c r="AZ186" s="122" t="s">
        <v>844</v>
      </c>
      <c r="BA186" s="122" t="s">
        <v>526</v>
      </c>
      <c r="BB186" s="122" t="s">
        <v>842</v>
      </c>
      <c r="BC186" s="122" t="s">
        <v>842</v>
      </c>
      <c r="BD186" s="122" t="s">
        <v>842</v>
      </c>
      <c r="BE186" s="123" t="s">
        <v>818</v>
      </c>
      <c r="BF186" s="122" t="s">
        <v>841</v>
      </c>
      <c r="BG186" s="122" t="s">
        <v>841</v>
      </c>
      <c r="BH186" s="122" t="s">
        <v>514</v>
      </c>
      <c r="BI186" s="122" t="s">
        <v>514</v>
      </c>
      <c r="BJ186" s="122" t="s">
        <v>1218</v>
      </c>
      <c r="BK186" s="122" t="s">
        <v>1226</v>
      </c>
      <c r="BL186" s="122" t="s">
        <v>838</v>
      </c>
      <c r="BM186" s="122" t="s">
        <v>526</v>
      </c>
      <c r="BN186" s="122" t="s">
        <v>523</v>
      </c>
      <c r="BO186" s="122" t="s">
        <v>526</v>
      </c>
      <c r="BP186" s="122" t="s">
        <v>526</v>
      </c>
      <c r="BQ186" s="122" t="s">
        <v>820</v>
      </c>
      <c r="BR186" s="122" t="s">
        <v>829</v>
      </c>
      <c r="BS186" s="122" t="s">
        <v>829</v>
      </c>
      <c r="BT186" s="122" t="s">
        <v>829</v>
      </c>
      <c r="BU186" s="122" t="s">
        <v>829</v>
      </c>
      <c r="BV186" s="122" t="s">
        <v>829</v>
      </c>
      <c r="BW186" s="122" t="s">
        <v>829</v>
      </c>
      <c r="BX186" s="122"/>
      <c r="BY186" s="122" t="s">
        <v>845</v>
      </c>
      <c r="BZ186" s="122" t="s">
        <v>526</v>
      </c>
      <c r="CA186" s="122" t="s">
        <v>1163</v>
      </c>
      <c r="CB186" s="122" t="s">
        <v>839</v>
      </c>
    </row>
    <row r="187" spans="1:80" x14ac:dyDescent="0.3">
      <c r="A187" s="100" t="str">
        <f>'Indicator Data'!A188</f>
        <v>United States of America</v>
      </c>
      <c r="B187" s="86" t="str">
        <f>'Indicator Data'!B188</f>
        <v>USA</v>
      </c>
      <c r="C187" s="122" t="s">
        <v>1217</v>
      </c>
      <c r="D187" s="122" t="s">
        <v>1217</v>
      </c>
      <c r="E187" s="122" t="s">
        <v>1218</v>
      </c>
      <c r="F187" s="122" t="s">
        <v>1218</v>
      </c>
      <c r="G187" s="122" t="s">
        <v>1218</v>
      </c>
      <c r="H187" s="122" t="s">
        <v>1218</v>
      </c>
      <c r="I187" s="122" t="s">
        <v>1218</v>
      </c>
      <c r="J187" s="122" t="s">
        <v>842</v>
      </c>
      <c r="K187" s="122" t="s">
        <v>842</v>
      </c>
      <c r="L187" s="122" t="s">
        <v>514</v>
      </c>
      <c r="M187" s="122" t="s">
        <v>839</v>
      </c>
      <c r="N187" s="122" t="s">
        <v>839</v>
      </c>
      <c r="O187" s="122" t="s">
        <v>839</v>
      </c>
      <c r="P187" s="122" t="s">
        <v>839</v>
      </c>
      <c r="Q187" s="122" t="s">
        <v>1095</v>
      </c>
      <c r="R187" s="122" t="s">
        <v>1095</v>
      </c>
      <c r="S187" s="122" t="s">
        <v>1095</v>
      </c>
      <c r="T187" s="122" t="s">
        <v>1095</v>
      </c>
      <c r="U187" s="122" t="s">
        <v>839</v>
      </c>
      <c r="V187" s="122" t="s">
        <v>839</v>
      </c>
      <c r="W187" s="122" t="s">
        <v>839</v>
      </c>
      <c r="X187" s="122" t="s">
        <v>526</v>
      </c>
      <c r="Y187" s="122" t="s">
        <v>526</v>
      </c>
      <c r="Z187" s="122" t="s">
        <v>526</v>
      </c>
      <c r="AA187" s="122" t="s">
        <v>1163</v>
      </c>
      <c r="AB187" s="122" t="s">
        <v>840</v>
      </c>
      <c r="AC187" s="122" t="s">
        <v>840</v>
      </c>
      <c r="AD187" s="174" t="s">
        <v>1224</v>
      </c>
      <c r="AE187" s="122" t="s">
        <v>829</v>
      </c>
      <c r="AF187" s="122" t="s">
        <v>1096</v>
      </c>
      <c r="AG187" s="122" t="s">
        <v>1163</v>
      </c>
      <c r="AH187" s="122" t="s">
        <v>839</v>
      </c>
      <c r="AI187" s="122" t="s">
        <v>839</v>
      </c>
      <c r="AJ187" s="123" t="s">
        <v>846</v>
      </c>
      <c r="AK187" s="123" t="s">
        <v>846</v>
      </c>
      <c r="AL187" s="122" t="s">
        <v>844</v>
      </c>
      <c r="AM187" s="122" t="s">
        <v>844</v>
      </c>
      <c r="AN187" s="122" t="s">
        <v>847</v>
      </c>
      <c r="AO187" s="122" t="s">
        <v>848</v>
      </c>
      <c r="AP187" s="122" t="s">
        <v>848</v>
      </c>
      <c r="AQ187" s="122" t="s">
        <v>1225</v>
      </c>
      <c r="AR187" s="122" t="s">
        <v>1225</v>
      </c>
      <c r="AS187" s="122" t="s">
        <v>829</v>
      </c>
      <c r="AT187" s="122" t="s">
        <v>829</v>
      </c>
      <c r="AU187" s="122" t="s">
        <v>829</v>
      </c>
      <c r="AV187" s="122" t="s">
        <v>829</v>
      </c>
      <c r="AW187" s="122" t="s">
        <v>829</v>
      </c>
      <c r="AX187" s="122" t="s">
        <v>829</v>
      </c>
      <c r="AY187" s="122" t="s">
        <v>829</v>
      </c>
      <c r="AZ187" s="122" t="s">
        <v>844</v>
      </c>
      <c r="BA187" s="122" t="s">
        <v>526</v>
      </c>
      <c r="BB187" s="122" t="s">
        <v>842</v>
      </c>
      <c r="BC187" s="122" t="s">
        <v>842</v>
      </c>
      <c r="BD187" s="122" t="s">
        <v>842</v>
      </c>
      <c r="BE187" s="123" t="s">
        <v>818</v>
      </c>
      <c r="BF187" s="122" t="s">
        <v>841</v>
      </c>
      <c r="BG187" s="122" t="s">
        <v>841</v>
      </c>
      <c r="BH187" s="122" t="s">
        <v>514</v>
      </c>
      <c r="BI187" s="122" t="s">
        <v>514</v>
      </c>
      <c r="BJ187" s="122" t="s">
        <v>1218</v>
      </c>
      <c r="BK187" s="122" t="s">
        <v>1226</v>
      </c>
      <c r="BL187" s="122" t="s">
        <v>838</v>
      </c>
      <c r="BM187" s="122" t="s">
        <v>526</v>
      </c>
      <c r="BN187" s="122" t="s">
        <v>523</v>
      </c>
      <c r="BO187" s="122" t="s">
        <v>526</v>
      </c>
      <c r="BP187" s="122" t="s">
        <v>526</v>
      </c>
      <c r="BQ187" s="122" t="s">
        <v>819</v>
      </c>
      <c r="BR187" s="122" t="s">
        <v>829</v>
      </c>
      <c r="BS187" s="122" t="s">
        <v>829</v>
      </c>
      <c r="BT187" s="122" t="s">
        <v>829</v>
      </c>
      <c r="BU187" s="122" t="s">
        <v>829</v>
      </c>
      <c r="BV187" s="122" t="s">
        <v>829</v>
      </c>
      <c r="BW187" s="122" t="s">
        <v>829</v>
      </c>
      <c r="BX187" s="122"/>
      <c r="BY187" s="122" t="s">
        <v>845</v>
      </c>
      <c r="BZ187" s="122" t="s">
        <v>526</v>
      </c>
      <c r="CA187" s="122" t="s">
        <v>1163</v>
      </c>
      <c r="CB187" s="122" t="s">
        <v>839</v>
      </c>
    </row>
    <row r="188" spans="1:80" x14ac:dyDescent="0.3">
      <c r="A188" s="100" t="str">
        <f>'Indicator Data'!A189</f>
        <v>Uruguay</v>
      </c>
      <c r="B188" s="86" t="str">
        <f>'Indicator Data'!B189</f>
        <v>URY</v>
      </c>
      <c r="C188" s="122" t="s">
        <v>1217</v>
      </c>
      <c r="D188" s="122" t="s">
        <v>1217</v>
      </c>
      <c r="E188" s="122" t="s">
        <v>1218</v>
      </c>
      <c r="F188" s="122" t="s">
        <v>1218</v>
      </c>
      <c r="G188" s="122" t="s">
        <v>1218</v>
      </c>
      <c r="H188" s="122" t="s">
        <v>1218</v>
      </c>
      <c r="I188" s="122" t="s">
        <v>1218</v>
      </c>
      <c r="J188" s="122" t="s">
        <v>842</v>
      </c>
      <c r="K188" s="122" t="s">
        <v>842</v>
      </c>
      <c r="L188" s="122" t="s">
        <v>514</v>
      </c>
      <c r="M188" s="122" t="s">
        <v>839</v>
      </c>
      <c r="N188" s="122" t="s">
        <v>839</v>
      </c>
      <c r="O188" s="122" t="s">
        <v>839</v>
      </c>
      <c r="P188" s="122" t="s">
        <v>839</v>
      </c>
      <c r="Q188" s="122" t="s">
        <v>1095</v>
      </c>
      <c r="R188" s="122" t="s">
        <v>1095</v>
      </c>
      <c r="S188" s="122" t="s">
        <v>1095</v>
      </c>
      <c r="T188" s="122" t="s">
        <v>1095</v>
      </c>
      <c r="U188" s="122" t="s">
        <v>839</v>
      </c>
      <c r="V188" s="122" t="s">
        <v>839</v>
      </c>
      <c r="W188" s="122" t="s">
        <v>839</v>
      </c>
      <c r="X188" s="122" t="s">
        <v>526</v>
      </c>
      <c r="Y188" s="122" t="s">
        <v>526</v>
      </c>
      <c r="Z188" s="122" t="s">
        <v>526</v>
      </c>
      <c r="AA188" s="122" t="s">
        <v>1163</v>
      </c>
      <c r="AB188" s="122" t="s">
        <v>840</v>
      </c>
      <c r="AC188" s="122" t="s">
        <v>840</v>
      </c>
      <c r="AD188" s="174" t="s">
        <v>1224</v>
      </c>
      <c r="AE188" s="122" t="s">
        <v>829</v>
      </c>
      <c r="AF188" s="122" t="s">
        <v>1096</v>
      </c>
      <c r="AG188" s="122" t="s">
        <v>1163</v>
      </c>
      <c r="AH188" s="122" t="s">
        <v>839</v>
      </c>
      <c r="AI188" s="122" t="s">
        <v>839</v>
      </c>
      <c r="AJ188" s="123" t="s">
        <v>846</v>
      </c>
      <c r="AK188" s="123" t="s">
        <v>846</v>
      </c>
      <c r="AL188" s="122" t="s">
        <v>844</v>
      </c>
      <c r="AM188" s="122" t="s">
        <v>844</v>
      </c>
      <c r="AN188" s="122" t="s">
        <v>847</v>
      </c>
      <c r="AO188" s="122" t="s">
        <v>848</v>
      </c>
      <c r="AP188" s="122" t="s">
        <v>848</v>
      </c>
      <c r="AQ188" s="122" t="s">
        <v>1225</v>
      </c>
      <c r="AR188" s="122" t="s">
        <v>1225</v>
      </c>
      <c r="AS188" s="122" t="s">
        <v>829</v>
      </c>
      <c r="AT188" s="122" t="s">
        <v>829</v>
      </c>
      <c r="AU188" s="122" t="s">
        <v>829</v>
      </c>
      <c r="AV188" s="122" t="s">
        <v>829</v>
      </c>
      <c r="AW188" s="122" t="s">
        <v>829</v>
      </c>
      <c r="AX188" s="122" t="s">
        <v>829</v>
      </c>
      <c r="AY188" s="122" t="s">
        <v>829</v>
      </c>
      <c r="AZ188" s="122" t="s">
        <v>844</v>
      </c>
      <c r="BA188" s="122" t="s">
        <v>526</v>
      </c>
      <c r="BB188" s="122" t="s">
        <v>842</v>
      </c>
      <c r="BC188" s="122" t="s">
        <v>842</v>
      </c>
      <c r="BD188" s="122" t="s">
        <v>842</v>
      </c>
      <c r="BE188" s="123" t="s">
        <v>818</v>
      </c>
      <c r="BF188" s="122" t="s">
        <v>841</v>
      </c>
      <c r="BG188" s="122" t="s">
        <v>841</v>
      </c>
      <c r="BH188" s="122" t="s">
        <v>514</v>
      </c>
      <c r="BI188" s="122" t="s">
        <v>514</v>
      </c>
      <c r="BJ188" s="122" t="s">
        <v>1218</v>
      </c>
      <c r="BK188" s="122" t="s">
        <v>1226</v>
      </c>
      <c r="BL188" s="122" t="s">
        <v>838</v>
      </c>
      <c r="BM188" s="122" t="s">
        <v>526</v>
      </c>
      <c r="BN188" s="122" t="s">
        <v>523</v>
      </c>
      <c r="BO188" s="122" t="s">
        <v>526</v>
      </c>
      <c r="BP188" s="122" t="s">
        <v>526</v>
      </c>
      <c r="BQ188" s="122" t="s">
        <v>820</v>
      </c>
      <c r="BR188" s="122" t="s">
        <v>829</v>
      </c>
      <c r="BS188" s="122" t="s">
        <v>829</v>
      </c>
      <c r="BT188" s="122" t="s">
        <v>829</v>
      </c>
      <c r="BU188" s="122" t="s">
        <v>829</v>
      </c>
      <c r="BV188" s="122" t="s">
        <v>829</v>
      </c>
      <c r="BW188" s="122" t="s">
        <v>829</v>
      </c>
      <c r="BX188" s="122"/>
      <c r="BY188" s="122" t="s">
        <v>845</v>
      </c>
      <c r="BZ188" s="122" t="s">
        <v>526</v>
      </c>
      <c r="CA188" s="122" t="s">
        <v>1163</v>
      </c>
      <c r="CB188" s="122" t="s">
        <v>839</v>
      </c>
    </row>
    <row r="189" spans="1:80" x14ac:dyDescent="0.3">
      <c r="A189" s="100" t="str">
        <f>'Indicator Data'!A190</f>
        <v>Uzbekistan</v>
      </c>
      <c r="B189" s="86" t="str">
        <f>'Indicator Data'!B190</f>
        <v>UZB</v>
      </c>
      <c r="C189" s="122" t="s">
        <v>1217</v>
      </c>
      <c r="D189" s="122" t="s">
        <v>1217</v>
      </c>
      <c r="E189" s="122" t="s">
        <v>1218</v>
      </c>
      <c r="F189" s="122" t="s">
        <v>1218</v>
      </c>
      <c r="G189" s="122" t="s">
        <v>1218</v>
      </c>
      <c r="H189" s="122" t="s">
        <v>1218</v>
      </c>
      <c r="I189" s="122" t="s">
        <v>1218</v>
      </c>
      <c r="J189" s="122" t="s">
        <v>842</v>
      </c>
      <c r="K189" s="122" t="s">
        <v>842</v>
      </c>
      <c r="L189" s="122" t="s">
        <v>514</v>
      </c>
      <c r="M189" s="122" t="s">
        <v>839</v>
      </c>
      <c r="N189" s="122" t="s">
        <v>839</v>
      </c>
      <c r="O189" s="122" t="s">
        <v>839</v>
      </c>
      <c r="P189" s="122" t="s">
        <v>839</v>
      </c>
      <c r="Q189" s="122" t="s">
        <v>1095</v>
      </c>
      <c r="R189" s="122" t="s">
        <v>1095</v>
      </c>
      <c r="S189" s="122" t="s">
        <v>1095</v>
      </c>
      <c r="T189" s="122" t="s">
        <v>1095</v>
      </c>
      <c r="U189" s="122" t="s">
        <v>839</v>
      </c>
      <c r="V189" s="122" t="s">
        <v>839</v>
      </c>
      <c r="W189" s="122" t="s">
        <v>839</v>
      </c>
      <c r="X189" s="122" t="s">
        <v>526</v>
      </c>
      <c r="Y189" s="122" t="s">
        <v>526</v>
      </c>
      <c r="Z189" s="122" t="s">
        <v>526</v>
      </c>
      <c r="AA189" s="122" t="s">
        <v>1163</v>
      </c>
      <c r="AB189" s="122" t="s">
        <v>840</v>
      </c>
      <c r="AC189" s="122" t="s">
        <v>840</v>
      </c>
      <c r="AD189" s="174" t="s">
        <v>1224</v>
      </c>
      <c r="AE189" s="122" t="s">
        <v>829</v>
      </c>
      <c r="AF189" s="122" t="s">
        <v>1096</v>
      </c>
      <c r="AG189" s="122" t="s">
        <v>1163</v>
      </c>
      <c r="AH189" s="122" t="s">
        <v>839</v>
      </c>
      <c r="AI189" s="122" t="s">
        <v>839</v>
      </c>
      <c r="AJ189" s="123" t="s">
        <v>846</v>
      </c>
      <c r="AK189" s="123" t="s">
        <v>846</v>
      </c>
      <c r="AL189" s="122" t="s">
        <v>844</v>
      </c>
      <c r="AM189" s="122" t="s">
        <v>844</v>
      </c>
      <c r="AN189" s="122" t="s">
        <v>847</v>
      </c>
      <c r="AO189" s="122" t="s">
        <v>848</v>
      </c>
      <c r="AP189" s="122" t="s">
        <v>848</v>
      </c>
      <c r="AQ189" s="122" t="s">
        <v>1225</v>
      </c>
      <c r="AR189" s="122" t="s">
        <v>1225</v>
      </c>
      <c r="AS189" s="122" t="s">
        <v>829</v>
      </c>
      <c r="AT189" s="122" t="s">
        <v>829</v>
      </c>
      <c r="AU189" s="122" t="s">
        <v>829</v>
      </c>
      <c r="AV189" s="122" t="s">
        <v>829</v>
      </c>
      <c r="AW189" s="122" t="s">
        <v>829</v>
      </c>
      <c r="AX189" s="122" t="s">
        <v>829</v>
      </c>
      <c r="AY189" s="122" t="s">
        <v>829</v>
      </c>
      <c r="AZ189" s="122" t="s">
        <v>844</v>
      </c>
      <c r="BA189" s="122" t="s">
        <v>526</v>
      </c>
      <c r="BB189" s="122" t="s">
        <v>842</v>
      </c>
      <c r="BC189" s="122" t="s">
        <v>842</v>
      </c>
      <c r="BD189" s="122" t="s">
        <v>842</v>
      </c>
      <c r="BE189" s="123" t="s">
        <v>818</v>
      </c>
      <c r="BF189" s="122" t="s">
        <v>841</v>
      </c>
      <c r="BG189" s="122" t="s">
        <v>841</v>
      </c>
      <c r="BH189" s="122" t="s">
        <v>514</v>
      </c>
      <c r="BI189" s="122" t="s">
        <v>514</v>
      </c>
      <c r="BJ189" s="122" t="s">
        <v>1218</v>
      </c>
      <c r="BK189" s="122" t="s">
        <v>1226</v>
      </c>
      <c r="BL189" s="122" t="s">
        <v>838</v>
      </c>
      <c r="BM189" s="122" t="s">
        <v>526</v>
      </c>
      <c r="BN189" s="122" t="s">
        <v>523</v>
      </c>
      <c r="BO189" s="122" t="s">
        <v>526</v>
      </c>
      <c r="BP189" s="122" t="s">
        <v>526</v>
      </c>
      <c r="BQ189" s="122" t="s">
        <v>820</v>
      </c>
      <c r="BR189" s="122" t="s">
        <v>829</v>
      </c>
      <c r="BS189" s="122" t="s">
        <v>829</v>
      </c>
      <c r="BT189" s="122" t="s">
        <v>829</v>
      </c>
      <c r="BU189" s="122" t="s">
        <v>829</v>
      </c>
      <c r="BV189" s="122" t="s">
        <v>829</v>
      </c>
      <c r="BW189" s="122" t="s">
        <v>829</v>
      </c>
      <c r="BX189" s="122"/>
      <c r="BY189" s="122" t="s">
        <v>845</v>
      </c>
      <c r="BZ189" s="122" t="s">
        <v>526</v>
      </c>
      <c r="CA189" s="122" t="s">
        <v>1163</v>
      </c>
      <c r="CB189" s="122" t="s">
        <v>839</v>
      </c>
    </row>
    <row r="190" spans="1:80" x14ac:dyDescent="0.3">
      <c r="A190" s="100" t="str">
        <f>'Indicator Data'!A191</f>
        <v>Vanuatu</v>
      </c>
      <c r="B190" s="86" t="str">
        <f>'Indicator Data'!B191</f>
        <v>VUT</v>
      </c>
      <c r="C190" s="122" t="s">
        <v>1217</v>
      </c>
      <c r="D190" s="122" t="s">
        <v>1217</v>
      </c>
      <c r="E190" s="122" t="s">
        <v>1218</v>
      </c>
      <c r="F190" s="122" t="s">
        <v>1218</v>
      </c>
      <c r="G190" s="122" t="s">
        <v>1218</v>
      </c>
      <c r="H190" s="122" t="s">
        <v>1218</v>
      </c>
      <c r="I190" s="122" t="s">
        <v>1218</v>
      </c>
      <c r="J190" s="122" t="s">
        <v>842</v>
      </c>
      <c r="K190" s="122" t="s">
        <v>842</v>
      </c>
      <c r="L190" s="122" t="s">
        <v>514</v>
      </c>
      <c r="M190" s="122" t="s">
        <v>839</v>
      </c>
      <c r="N190" s="122" t="s">
        <v>839</v>
      </c>
      <c r="O190" s="122" t="s">
        <v>839</v>
      </c>
      <c r="P190" s="122" t="s">
        <v>839</v>
      </c>
      <c r="Q190" s="122" t="s">
        <v>1095</v>
      </c>
      <c r="R190" s="122" t="s">
        <v>1095</v>
      </c>
      <c r="S190" s="122" t="s">
        <v>1095</v>
      </c>
      <c r="T190" s="122" t="s">
        <v>1095</v>
      </c>
      <c r="U190" s="122" t="s">
        <v>839</v>
      </c>
      <c r="V190" s="122" t="s">
        <v>839</v>
      </c>
      <c r="W190" s="122" t="s">
        <v>839</v>
      </c>
      <c r="X190" s="122" t="s">
        <v>526</v>
      </c>
      <c r="Y190" s="122" t="s">
        <v>526</v>
      </c>
      <c r="Z190" s="122" t="s">
        <v>526</v>
      </c>
      <c r="AA190" s="122" t="s">
        <v>1163</v>
      </c>
      <c r="AB190" s="122" t="s">
        <v>840</v>
      </c>
      <c r="AC190" s="122" t="s">
        <v>840</v>
      </c>
      <c r="AD190" s="174" t="s">
        <v>1224</v>
      </c>
      <c r="AE190" s="122" t="s">
        <v>829</v>
      </c>
      <c r="AF190" s="122" t="s">
        <v>1096</v>
      </c>
      <c r="AG190" s="122" t="s">
        <v>1163</v>
      </c>
      <c r="AH190" s="122" t="s">
        <v>839</v>
      </c>
      <c r="AI190" s="122" t="s">
        <v>839</v>
      </c>
      <c r="AJ190" s="123" t="s">
        <v>846</v>
      </c>
      <c r="AK190" s="123" t="s">
        <v>846</v>
      </c>
      <c r="AL190" s="122" t="s">
        <v>844</v>
      </c>
      <c r="AM190" s="122" t="s">
        <v>844</v>
      </c>
      <c r="AN190" s="122" t="s">
        <v>847</v>
      </c>
      <c r="AO190" s="122" t="s">
        <v>848</v>
      </c>
      <c r="AP190" s="122" t="s">
        <v>848</v>
      </c>
      <c r="AQ190" s="122" t="s">
        <v>1225</v>
      </c>
      <c r="AR190" s="122" t="s">
        <v>1225</v>
      </c>
      <c r="AS190" s="122" t="s">
        <v>829</v>
      </c>
      <c r="AT190" s="122" t="s">
        <v>829</v>
      </c>
      <c r="AU190" s="122" t="s">
        <v>829</v>
      </c>
      <c r="AV190" s="122" t="s">
        <v>829</v>
      </c>
      <c r="AW190" s="122" t="s">
        <v>829</v>
      </c>
      <c r="AX190" s="122" t="s">
        <v>829</v>
      </c>
      <c r="AY190" s="122" t="s">
        <v>829</v>
      </c>
      <c r="AZ190" s="122" t="s">
        <v>844</v>
      </c>
      <c r="BA190" s="122" t="s">
        <v>526</v>
      </c>
      <c r="BB190" s="122" t="s">
        <v>842</v>
      </c>
      <c r="BC190" s="122" t="s">
        <v>842</v>
      </c>
      <c r="BD190" s="122" t="s">
        <v>842</v>
      </c>
      <c r="BE190" s="123" t="s">
        <v>818</v>
      </c>
      <c r="BF190" s="122" t="s">
        <v>841</v>
      </c>
      <c r="BG190" s="122" t="s">
        <v>841</v>
      </c>
      <c r="BH190" s="122" t="s">
        <v>514</v>
      </c>
      <c r="BI190" s="122" t="s">
        <v>514</v>
      </c>
      <c r="BJ190" s="122" t="s">
        <v>1218</v>
      </c>
      <c r="BK190" s="122" t="s">
        <v>1226</v>
      </c>
      <c r="BL190" s="122" t="s">
        <v>838</v>
      </c>
      <c r="BM190" s="122" t="s">
        <v>526</v>
      </c>
      <c r="BN190" s="122" t="s">
        <v>523</v>
      </c>
      <c r="BO190" s="122" t="s">
        <v>526</v>
      </c>
      <c r="BP190" s="122" t="s">
        <v>526</v>
      </c>
      <c r="BQ190" s="122" t="s">
        <v>820</v>
      </c>
      <c r="BR190" s="122" t="s">
        <v>829</v>
      </c>
      <c r="BS190" s="122" t="s">
        <v>829</v>
      </c>
      <c r="BT190" s="122" t="s">
        <v>829</v>
      </c>
      <c r="BU190" s="122" t="s">
        <v>829</v>
      </c>
      <c r="BV190" s="122" t="s">
        <v>829</v>
      </c>
      <c r="BW190" s="122" t="s">
        <v>829</v>
      </c>
      <c r="BX190" s="122"/>
      <c r="BY190" s="122" t="s">
        <v>845</v>
      </c>
      <c r="BZ190" s="122" t="s">
        <v>526</v>
      </c>
      <c r="CA190" s="122" t="s">
        <v>1163</v>
      </c>
      <c r="CB190" s="122" t="s">
        <v>839</v>
      </c>
    </row>
    <row r="191" spans="1:80" x14ac:dyDescent="0.3">
      <c r="A191" s="100" t="str">
        <f>'Indicator Data'!A192</f>
        <v>Venezuela</v>
      </c>
      <c r="B191" s="86" t="str">
        <f>'Indicator Data'!B192</f>
        <v>VEN</v>
      </c>
      <c r="C191" s="122" t="s">
        <v>1217</v>
      </c>
      <c r="D191" s="122" t="s">
        <v>1217</v>
      </c>
      <c r="E191" s="122" t="s">
        <v>1218</v>
      </c>
      <c r="F191" s="122" t="s">
        <v>1218</v>
      </c>
      <c r="G191" s="122" t="s">
        <v>1218</v>
      </c>
      <c r="H191" s="122" t="s">
        <v>1218</v>
      </c>
      <c r="I191" s="122" t="s">
        <v>1218</v>
      </c>
      <c r="J191" s="122" t="s">
        <v>842</v>
      </c>
      <c r="K191" s="122" t="s">
        <v>842</v>
      </c>
      <c r="L191" s="122" t="s">
        <v>514</v>
      </c>
      <c r="M191" s="122" t="s">
        <v>839</v>
      </c>
      <c r="N191" s="122" t="s">
        <v>839</v>
      </c>
      <c r="O191" s="122" t="s">
        <v>839</v>
      </c>
      <c r="P191" s="122" t="s">
        <v>839</v>
      </c>
      <c r="Q191" s="122" t="s">
        <v>1095</v>
      </c>
      <c r="R191" s="122" t="s">
        <v>1095</v>
      </c>
      <c r="S191" s="122" t="s">
        <v>1095</v>
      </c>
      <c r="T191" s="122" t="s">
        <v>1095</v>
      </c>
      <c r="U191" s="122" t="s">
        <v>839</v>
      </c>
      <c r="V191" s="122" t="s">
        <v>839</v>
      </c>
      <c r="W191" s="122" t="s">
        <v>839</v>
      </c>
      <c r="X191" s="122" t="s">
        <v>526</v>
      </c>
      <c r="Y191" s="122" t="s">
        <v>526</v>
      </c>
      <c r="Z191" s="122" t="s">
        <v>526</v>
      </c>
      <c r="AA191" s="122" t="s">
        <v>1163</v>
      </c>
      <c r="AB191" s="122" t="s">
        <v>840</v>
      </c>
      <c r="AC191" s="122" t="s">
        <v>840</v>
      </c>
      <c r="AD191" s="174" t="s">
        <v>1224</v>
      </c>
      <c r="AE191" s="122" t="s">
        <v>829</v>
      </c>
      <c r="AF191" s="122" t="s">
        <v>1096</v>
      </c>
      <c r="AG191" s="122" t="s">
        <v>1163</v>
      </c>
      <c r="AH191" s="122" t="s">
        <v>839</v>
      </c>
      <c r="AI191" s="122" t="s">
        <v>839</v>
      </c>
      <c r="AJ191" s="123" t="s">
        <v>846</v>
      </c>
      <c r="AK191" s="123" t="s">
        <v>846</v>
      </c>
      <c r="AL191" s="122" t="s">
        <v>844</v>
      </c>
      <c r="AM191" s="122" t="s">
        <v>844</v>
      </c>
      <c r="AN191" s="122" t="s">
        <v>847</v>
      </c>
      <c r="AO191" s="122" t="s">
        <v>848</v>
      </c>
      <c r="AP191" s="122" t="s">
        <v>848</v>
      </c>
      <c r="AQ191" s="122" t="s">
        <v>1225</v>
      </c>
      <c r="AR191" s="122" t="s">
        <v>1225</v>
      </c>
      <c r="AS191" s="122" t="s">
        <v>829</v>
      </c>
      <c r="AT191" s="122" t="s">
        <v>829</v>
      </c>
      <c r="AU191" s="122" t="s">
        <v>829</v>
      </c>
      <c r="AV191" s="122" t="s">
        <v>829</v>
      </c>
      <c r="AW191" s="122" t="s">
        <v>829</v>
      </c>
      <c r="AX191" s="122" t="s">
        <v>829</v>
      </c>
      <c r="AY191" s="122" t="s">
        <v>829</v>
      </c>
      <c r="AZ191" s="122" t="s">
        <v>844</v>
      </c>
      <c r="BA191" s="122" t="s">
        <v>526</v>
      </c>
      <c r="BB191" s="122" t="s">
        <v>842</v>
      </c>
      <c r="BC191" s="122" t="s">
        <v>842</v>
      </c>
      <c r="BD191" s="122" t="s">
        <v>842</v>
      </c>
      <c r="BE191" s="123" t="s">
        <v>818</v>
      </c>
      <c r="BF191" s="122" t="s">
        <v>841</v>
      </c>
      <c r="BG191" s="122" t="s">
        <v>841</v>
      </c>
      <c r="BH191" s="122" t="s">
        <v>514</v>
      </c>
      <c r="BI191" s="122" t="s">
        <v>514</v>
      </c>
      <c r="BJ191" s="122" t="s">
        <v>1218</v>
      </c>
      <c r="BK191" s="122" t="s">
        <v>1226</v>
      </c>
      <c r="BL191" s="122" t="s">
        <v>838</v>
      </c>
      <c r="BM191" s="122" t="s">
        <v>526</v>
      </c>
      <c r="BN191" s="122" t="s">
        <v>523</v>
      </c>
      <c r="BO191" s="122" t="s">
        <v>526</v>
      </c>
      <c r="BP191" s="122" t="s">
        <v>526</v>
      </c>
      <c r="BQ191" s="122" t="s">
        <v>820</v>
      </c>
      <c r="BR191" s="122" t="s">
        <v>829</v>
      </c>
      <c r="BS191" s="122" t="s">
        <v>829</v>
      </c>
      <c r="BT191" s="122" t="s">
        <v>829</v>
      </c>
      <c r="BU191" s="122" t="s">
        <v>829</v>
      </c>
      <c r="BV191" s="122" t="s">
        <v>829</v>
      </c>
      <c r="BW191" s="122" t="s">
        <v>829</v>
      </c>
      <c r="BX191" s="122"/>
      <c r="BY191" s="122" t="s">
        <v>845</v>
      </c>
      <c r="BZ191" s="122" t="s">
        <v>526</v>
      </c>
      <c r="CA191" s="122" t="s">
        <v>1163</v>
      </c>
      <c r="CB191" s="122" t="s">
        <v>839</v>
      </c>
    </row>
    <row r="192" spans="1:80" x14ac:dyDescent="0.3">
      <c r="A192" s="100" t="str">
        <f>'Indicator Data'!A193</f>
        <v>Viet Nam</v>
      </c>
      <c r="B192" s="86" t="str">
        <f>'Indicator Data'!B193</f>
        <v>VNM</v>
      </c>
      <c r="C192" s="122" t="s">
        <v>1217</v>
      </c>
      <c r="D192" s="122" t="s">
        <v>1217</v>
      </c>
      <c r="E192" s="122" t="s">
        <v>1218</v>
      </c>
      <c r="F192" s="122" t="s">
        <v>1218</v>
      </c>
      <c r="G192" s="122" t="s">
        <v>1218</v>
      </c>
      <c r="H192" s="122" t="s">
        <v>1218</v>
      </c>
      <c r="I192" s="122" t="s">
        <v>1218</v>
      </c>
      <c r="J192" s="122" t="s">
        <v>842</v>
      </c>
      <c r="K192" s="122" t="s">
        <v>842</v>
      </c>
      <c r="L192" s="122" t="s">
        <v>514</v>
      </c>
      <c r="M192" s="122" t="s">
        <v>839</v>
      </c>
      <c r="N192" s="122" t="s">
        <v>839</v>
      </c>
      <c r="O192" s="122" t="s">
        <v>839</v>
      </c>
      <c r="P192" s="122" t="s">
        <v>839</v>
      </c>
      <c r="Q192" s="122" t="s">
        <v>1095</v>
      </c>
      <c r="R192" s="122" t="s">
        <v>1095</v>
      </c>
      <c r="S192" s="122" t="s">
        <v>1095</v>
      </c>
      <c r="T192" s="122" t="s">
        <v>1095</v>
      </c>
      <c r="U192" s="122" t="s">
        <v>839</v>
      </c>
      <c r="V192" s="122" t="s">
        <v>839</v>
      </c>
      <c r="W192" s="122" t="s">
        <v>839</v>
      </c>
      <c r="X192" s="122" t="s">
        <v>526</v>
      </c>
      <c r="Y192" s="122" t="s">
        <v>526</v>
      </c>
      <c r="Z192" s="122" t="s">
        <v>526</v>
      </c>
      <c r="AA192" s="122" t="s">
        <v>1163</v>
      </c>
      <c r="AB192" s="122" t="s">
        <v>840</v>
      </c>
      <c r="AC192" s="122" t="s">
        <v>840</v>
      </c>
      <c r="AD192" s="174" t="s">
        <v>1224</v>
      </c>
      <c r="AE192" s="122" t="s">
        <v>829</v>
      </c>
      <c r="AF192" s="122" t="s">
        <v>1096</v>
      </c>
      <c r="AG192" s="122" t="s">
        <v>1163</v>
      </c>
      <c r="AH192" s="122" t="s">
        <v>839</v>
      </c>
      <c r="AI192" s="122" t="s">
        <v>839</v>
      </c>
      <c r="AJ192" s="123" t="s">
        <v>846</v>
      </c>
      <c r="AK192" s="123" t="s">
        <v>846</v>
      </c>
      <c r="AL192" s="122" t="s">
        <v>844</v>
      </c>
      <c r="AM192" s="122" t="s">
        <v>844</v>
      </c>
      <c r="AN192" s="122" t="s">
        <v>847</v>
      </c>
      <c r="AO192" s="122" t="s">
        <v>848</v>
      </c>
      <c r="AP192" s="122" t="s">
        <v>848</v>
      </c>
      <c r="AQ192" s="122" t="s">
        <v>1225</v>
      </c>
      <c r="AR192" s="122" t="s">
        <v>1225</v>
      </c>
      <c r="AS192" s="122" t="s">
        <v>829</v>
      </c>
      <c r="AT192" s="122" t="s">
        <v>829</v>
      </c>
      <c r="AU192" s="122" t="s">
        <v>829</v>
      </c>
      <c r="AV192" s="122" t="s">
        <v>829</v>
      </c>
      <c r="AW192" s="122" t="s">
        <v>829</v>
      </c>
      <c r="AX192" s="122" t="s">
        <v>829</v>
      </c>
      <c r="AY192" s="122" t="s">
        <v>829</v>
      </c>
      <c r="AZ192" s="122" t="s">
        <v>844</v>
      </c>
      <c r="BA192" s="122" t="s">
        <v>526</v>
      </c>
      <c r="BB192" s="122" t="s">
        <v>842</v>
      </c>
      <c r="BC192" s="122" t="s">
        <v>842</v>
      </c>
      <c r="BD192" s="122" t="s">
        <v>842</v>
      </c>
      <c r="BE192" s="123" t="s">
        <v>818</v>
      </c>
      <c r="BF192" s="122" t="s">
        <v>841</v>
      </c>
      <c r="BG192" s="122" t="s">
        <v>841</v>
      </c>
      <c r="BH192" s="122" t="s">
        <v>514</v>
      </c>
      <c r="BI192" s="122" t="s">
        <v>514</v>
      </c>
      <c r="BJ192" s="122" t="s">
        <v>1218</v>
      </c>
      <c r="BK192" s="122" t="s">
        <v>1226</v>
      </c>
      <c r="BL192" s="122" t="s">
        <v>838</v>
      </c>
      <c r="BM192" s="122" t="s">
        <v>526</v>
      </c>
      <c r="BN192" s="122" t="s">
        <v>523</v>
      </c>
      <c r="BO192" s="122" t="s">
        <v>526</v>
      </c>
      <c r="BP192" s="122" t="s">
        <v>526</v>
      </c>
      <c r="BQ192" s="122" t="s">
        <v>820</v>
      </c>
      <c r="BR192" s="122" t="s">
        <v>829</v>
      </c>
      <c r="BS192" s="122" t="s">
        <v>829</v>
      </c>
      <c r="BT192" s="122" t="s">
        <v>829</v>
      </c>
      <c r="BU192" s="122" t="s">
        <v>829</v>
      </c>
      <c r="BV192" s="122" t="s">
        <v>829</v>
      </c>
      <c r="BW192" s="122" t="s">
        <v>829</v>
      </c>
      <c r="BX192" s="122"/>
      <c r="BY192" s="122" t="s">
        <v>845</v>
      </c>
      <c r="BZ192" s="122" t="s">
        <v>526</v>
      </c>
      <c r="CA192" s="122" t="s">
        <v>1163</v>
      </c>
      <c r="CB192" s="122" t="s">
        <v>839</v>
      </c>
    </row>
    <row r="193" spans="1:80" x14ac:dyDescent="0.3">
      <c r="A193" s="100" t="str">
        <f>'Indicator Data'!A194</f>
        <v>Yemen</v>
      </c>
      <c r="B193" s="86" t="str">
        <f>'Indicator Data'!B194</f>
        <v>YEM</v>
      </c>
      <c r="C193" s="122" t="s">
        <v>1217</v>
      </c>
      <c r="D193" s="122" t="s">
        <v>1217</v>
      </c>
      <c r="E193" s="122" t="s">
        <v>1218</v>
      </c>
      <c r="F193" s="122" t="s">
        <v>1218</v>
      </c>
      <c r="G193" s="122" t="s">
        <v>1218</v>
      </c>
      <c r="H193" s="122" t="s">
        <v>1218</v>
      </c>
      <c r="I193" s="122" t="s">
        <v>1218</v>
      </c>
      <c r="J193" s="122" t="s">
        <v>842</v>
      </c>
      <c r="K193" s="122" t="s">
        <v>842</v>
      </c>
      <c r="L193" s="122" t="s">
        <v>514</v>
      </c>
      <c r="M193" s="122" t="s">
        <v>839</v>
      </c>
      <c r="N193" s="122" t="s">
        <v>839</v>
      </c>
      <c r="O193" s="122" t="s">
        <v>839</v>
      </c>
      <c r="P193" s="122" t="s">
        <v>839</v>
      </c>
      <c r="Q193" s="122" t="s">
        <v>1095</v>
      </c>
      <c r="R193" s="122" t="s">
        <v>1095</v>
      </c>
      <c r="S193" s="122" t="s">
        <v>1095</v>
      </c>
      <c r="T193" s="122" t="s">
        <v>1095</v>
      </c>
      <c r="U193" s="122" t="s">
        <v>839</v>
      </c>
      <c r="V193" s="122" t="s">
        <v>839</v>
      </c>
      <c r="W193" s="122" t="s">
        <v>839</v>
      </c>
      <c r="X193" s="122" t="s">
        <v>526</v>
      </c>
      <c r="Y193" s="122" t="s">
        <v>526</v>
      </c>
      <c r="Z193" s="122" t="s">
        <v>526</v>
      </c>
      <c r="AA193" s="122" t="s">
        <v>1163</v>
      </c>
      <c r="AB193" s="122" t="s">
        <v>840</v>
      </c>
      <c r="AC193" s="122" t="s">
        <v>840</v>
      </c>
      <c r="AD193" s="174" t="s">
        <v>1224</v>
      </c>
      <c r="AE193" s="122" t="s">
        <v>829</v>
      </c>
      <c r="AF193" s="122" t="s">
        <v>1096</v>
      </c>
      <c r="AG193" s="122" t="s">
        <v>1163</v>
      </c>
      <c r="AH193" s="122" t="s">
        <v>839</v>
      </c>
      <c r="AI193" s="122" t="s">
        <v>839</v>
      </c>
      <c r="AJ193" s="123" t="s">
        <v>846</v>
      </c>
      <c r="AK193" s="123" t="s">
        <v>846</v>
      </c>
      <c r="AL193" s="122" t="s">
        <v>844</v>
      </c>
      <c r="AM193" s="122" t="s">
        <v>844</v>
      </c>
      <c r="AN193" s="122" t="s">
        <v>847</v>
      </c>
      <c r="AO193" s="122" t="s">
        <v>848</v>
      </c>
      <c r="AP193" s="122" t="s">
        <v>848</v>
      </c>
      <c r="AQ193" s="122" t="s">
        <v>1225</v>
      </c>
      <c r="AR193" s="122" t="s">
        <v>1225</v>
      </c>
      <c r="AS193" s="122" t="s">
        <v>829</v>
      </c>
      <c r="AT193" s="122" t="s">
        <v>829</v>
      </c>
      <c r="AU193" s="122" t="s">
        <v>829</v>
      </c>
      <c r="AV193" s="122" t="s">
        <v>829</v>
      </c>
      <c r="AW193" s="122" t="s">
        <v>829</v>
      </c>
      <c r="AX193" s="122" t="s">
        <v>829</v>
      </c>
      <c r="AY193" s="122" t="s">
        <v>829</v>
      </c>
      <c r="AZ193" s="122" t="s">
        <v>844</v>
      </c>
      <c r="BA193" s="122" t="s">
        <v>526</v>
      </c>
      <c r="BB193" s="122" t="s">
        <v>842</v>
      </c>
      <c r="BC193" s="122" t="s">
        <v>842</v>
      </c>
      <c r="BD193" s="122" t="s">
        <v>842</v>
      </c>
      <c r="BE193" s="123" t="s">
        <v>930</v>
      </c>
      <c r="BF193" s="122" t="s">
        <v>841</v>
      </c>
      <c r="BG193" s="122" t="s">
        <v>841</v>
      </c>
      <c r="BH193" s="122" t="s">
        <v>514</v>
      </c>
      <c r="BI193" s="122" t="s">
        <v>514</v>
      </c>
      <c r="BJ193" s="122" t="s">
        <v>1218</v>
      </c>
      <c r="BK193" s="122" t="s">
        <v>1226</v>
      </c>
      <c r="BL193" s="122" t="s">
        <v>838</v>
      </c>
      <c r="BM193" s="122" t="s">
        <v>526</v>
      </c>
      <c r="BN193" s="122" t="s">
        <v>523</v>
      </c>
      <c r="BO193" s="122" t="s">
        <v>526</v>
      </c>
      <c r="BP193" s="122" t="s">
        <v>526</v>
      </c>
      <c r="BQ193" s="122" t="s">
        <v>820</v>
      </c>
      <c r="BR193" s="122" t="s">
        <v>829</v>
      </c>
      <c r="BS193" s="122" t="s">
        <v>829</v>
      </c>
      <c r="BT193" s="122" t="s">
        <v>829</v>
      </c>
      <c r="BU193" s="122" t="s">
        <v>829</v>
      </c>
      <c r="BV193" s="122" t="s">
        <v>829</v>
      </c>
      <c r="BW193" s="122" t="s">
        <v>829</v>
      </c>
      <c r="BX193" s="122"/>
      <c r="BY193" s="122" t="s">
        <v>845</v>
      </c>
      <c r="BZ193" s="122" t="s">
        <v>526</v>
      </c>
      <c r="CA193" s="122" t="s">
        <v>1163</v>
      </c>
      <c r="CB193" s="122" t="s">
        <v>839</v>
      </c>
    </row>
    <row r="194" spans="1:80" x14ac:dyDescent="0.3">
      <c r="A194" s="100" t="str">
        <f>'Indicator Data'!A195</f>
        <v>Zambia</v>
      </c>
      <c r="B194" s="86" t="str">
        <f>'Indicator Data'!B195</f>
        <v>ZMB</v>
      </c>
      <c r="C194" s="122" t="s">
        <v>1217</v>
      </c>
      <c r="D194" s="122" t="s">
        <v>1217</v>
      </c>
      <c r="E194" s="122" t="s">
        <v>1218</v>
      </c>
      <c r="F194" s="122" t="s">
        <v>1218</v>
      </c>
      <c r="G194" s="122" t="s">
        <v>1218</v>
      </c>
      <c r="H194" s="122" t="s">
        <v>1218</v>
      </c>
      <c r="I194" s="122" t="s">
        <v>1218</v>
      </c>
      <c r="J194" s="122" t="s">
        <v>842</v>
      </c>
      <c r="K194" s="122" t="s">
        <v>842</v>
      </c>
      <c r="L194" s="122" t="s">
        <v>514</v>
      </c>
      <c r="M194" s="122" t="s">
        <v>839</v>
      </c>
      <c r="N194" s="122" t="s">
        <v>839</v>
      </c>
      <c r="O194" s="122" t="s">
        <v>839</v>
      </c>
      <c r="P194" s="122" t="s">
        <v>839</v>
      </c>
      <c r="Q194" s="122" t="s">
        <v>1095</v>
      </c>
      <c r="R194" s="122" t="s">
        <v>1095</v>
      </c>
      <c r="S194" s="122" t="s">
        <v>1095</v>
      </c>
      <c r="T194" s="122" t="s">
        <v>1095</v>
      </c>
      <c r="U194" s="122" t="s">
        <v>839</v>
      </c>
      <c r="V194" s="122" t="s">
        <v>839</v>
      </c>
      <c r="W194" s="122" t="s">
        <v>839</v>
      </c>
      <c r="X194" s="122" t="s">
        <v>526</v>
      </c>
      <c r="Y194" s="122" t="s">
        <v>526</v>
      </c>
      <c r="Z194" s="122" t="s">
        <v>526</v>
      </c>
      <c r="AA194" s="122" t="s">
        <v>1163</v>
      </c>
      <c r="AB194" s="122" t="s">
        <v>840</v>
      </c>
      <c r="AC194" s="122" t="s">
        <v>840</v>
      </c>
      <c r="AD194" s="174" t="s">
        <v>1224</v>
      </c>
      <c r="AE194" s="122" t="s">
        <v>829</v>
      </c>
      <c r="AF194" s="122" t="s">
        <v>1096</v>
      </c>
      <c r="AG194" s="122" t="s">
        <v>1163</v>
      </c>
      <c r="AH194" s="122" t="s">
        <v>839</v>
      </c>
      <c r="AI194" s="122" t="s">
        <v>839</v>
      </c>
      <c r="AJ194" s="123" t="s">
        <v>846</v>
      </c>
      <c r="AK194" s="123" t="s">
        <v>846</v>
      </c>
      <c r="AL194" s="122" t="s">
        <v>844</v>
      </c>
      <c r="AM194" s="122" t="s">
        <v>844</v>
      </c>
      <c r="AN194" s="122" t="s">
        <v>847</v>
      </c>
      <c r="AO194" s="122" t="s">
        <v>848</v>
      </c>
      <c r="AP194" s="122" t="s">
        <v>848</v>
      </c>
      <c r="AQ194" s="122" t="s">
        <v>1225</v>
      </c>
      <c r="AR194" s="122" t="s">
        <v>1225</v>
      </c>
      <c r="AS194" s="122" t="s">
        <v>829</v>
      </c>
      <c r="AT194" s="122" t="s">
        <v>829</v>
      </c>
      <c r="AU194" s="122" t="s">
        <v>829</v>
      </c>
      <c r="AV194" s="122" t="s">
        <v>829</v>
      </c>
      <c r="AW194" s="122" t="s">
        <v>829</v>
      </c>
      <c r="AX194" s="122" t="s">
        <v>829</v>
      </c>
      <c r="AY194" s="122" t="s">
        <v>829</v>
      </c>
      <c r="AZ194" s="122" t="s">
        <v>844</v>
      </c>
      <c r="BA194" s="122" t="s">
        <v>526</v>
      </c>
      <c r="BB194" s="122" t="s">
        <v>842</v>
      </c>
      <c r="BC194" s="122" t="s">
        <v>842</v>
      </c>
      <c r="BD194" s="122" t="s">
        <v>842</v>
      </c>
      <c r="BE194" s="123" t="s">
        <v>818</v>
      </c>
      <c r="BF194" s="122" t="s">
        <v>841</v>
      </c>
      <c r="BG194" s="122" t="s">
        <v>841</v>
      </c>
      <c r="BH194" s="122" t="s">
        <v>514</v>
      </c>
      <c r="BI194" s="122" t="s">
        <v>514</v>
      </c>
      <c r="BJ194" s="122" t="s">
        <v>1218</v>
      </c>
      <c r="BK194" s="122" t="s">
        <v>1226</v>
      </c>
      <c r="BL194" s="122" t="s">
        <v>838</v>
      </c>
      <c r="BM194" s="122" t="s">
        <v>526</v>
      </c>
      <c r="BN194" s="122" t="s">
        <v>523</v>
      </c>
      <c r="BO194" s="122" t="s">
        <v>526</v>
      </c>
      <c r="BP194" s="122" t="s">
        <v>526</v>
      </c>
      <c r="BQ194" s="122" t="s">
        <v>820</v>
      </c>
      <c r="BR194" s="122" t="s">
        <v>829</v>
      </c>
      <c r="BS194" s="122" t="s">
        <v>829</v>
      </c>
      <c r="BT194" s="122" t="s">
        <v>829</v>
      </c>
      <c r="BU194" s="122" t="s">
        <v>829</v>
      </c>
      <c r="BV194" s="122" t="s">
        <v>829</v>
      </c>
      <c r="BW194" s="122" t="s">
        <v>829</v>
      </c>
      <c r="BX194" s="122"/>
      <c r="BY194" s="122" t="s">
        <v>845</v>
      </c>
      <c r="BZ194" s="122" t="s">
        <v>526</v>
      </c>
      <c r="CA194" s="122" t="s">
        <v>1163</v>
      </c>
      <c r="CB194" s="122" t="s">
        <v>839</v>
      </c>
    </row>
    <row r="195" spans="1:80" x14ac:dyDescent="0.3">
      <c r="A195" s="100" t="str">
        <f>'Indicator Data'!A196</f>
        <v>Zimbabwe</v>
      </c>
      <c r="B195" s="86" t="str">
        <f>'Indicator Data'!B196</f>
        <v>ZWE</v>
      </c>
      <c r="C195" s="122" t="s">
        <v>1217</v>
      </c>
      <c r="D195" s="122" t="s">
        <v>1217</v>
      </c>
      <c r="E195" s="122" t="s">
        <v>1218</v>
      </c>
      <c r="F195" s="122" t="s">
        <v>1218</v>
      </c>
      <c r="G195" s="122" t="s">
        <v>1218</v>
      </c>
      <c r="H195" s="122" t="s">
        <v>1218</v>
      </c>
      <c r="I195" s="122" t="s">
        <v>1218</v>
      </c>
      <c r="J195" s="122" t="s">
        <v>842</v>
      </c>
      <c r="K195" s="122" t="s">
        <v>842</v>
      </c>
      <c r="L195" s="122" t="s">
        <v>514</v>
      </c>
      <c r="M195" s="122" t="s">
        <v>839</v>
      </c>
      <c r="N195" s="122" t="s">
        <v>839</v>
      </c>
      <c r="O195" s="122" t="s">
        <v>839</v>
      </c>
      <c r="P195" s="122" t="s">
        <v>839</v>
      </c>
      <c r="Q195" s="122" t="s">
        <v>1095</v>
      </c>
      <c r="R195" s="122" t="s">
        <v>1095</v>
      </c>
      <c r="S195" s="122" t="s">
        <v>1095</v>
      </c>
      <c r="T195" s="122" t="s">
        <v>1095</v>
      </c>
      <c r="U195" s="122" t="s">
        <v>839</v>
      </c>
      <c r="V195" s="122" t="s">
        <v>839</v>
      </c>
      <c r="W195" s="122" t="s">
        <v>839</v>
      </c>
      <c r="X195" s="122" t="s">
        <v>526</v>
      </c>
      <c r="Y195" s="122" t="s">
        <v>526</v>
      </c>
      <c r="Z195" s="122" t="s">
        <v>526</v>
      </c>
      <c r="AA195" s="122" t="s">
        <v>1163</v>
      </c>
      <c r="AB195" s="122" t="s">
        <v>840</v>
      </c>
      <c r="AC195" s="122" t="s">
        <v>840</v>
      </c>
      <c r="AD195" s="174" t="s">
        <v>1224</v>
      </c>
      <c r="AE195" s="122" t="s">
        <v>829</v>
      </c>
      <c r="AF195" s="122" t="s">
        <v>1096</v>
      </c>
      <c r="AG195" s="122" t="s">
        <v>1163</v>
      </c>
      <c r="AH195" s="122" t="s">
        <v>839</v>
      </c>
      <c r="AI195" s="122" t="s">
        <v>839</v>
      </c>
      <c r="AJ195" s="123" t="s">
        <v>846</v>
      </c>
      <c r="AK195" s="123" t="s">
        <v>846</v>
      </c>
      <c r="AL195" s="122" t="s">
        <v>844</v>
      </c>
      <c r="AM195" s="122" t="s">
        <v>844</v>
      </c>
      <c r="AN195" s="122" t="s">
        <v>847</v>
      </c>
      <c r="AO195" s="122" t="s">
        <v>848</v>
      </c>
      <c r="AP195" s="122" t="s">
        <v>848</v>
      </c>
      <c r="AQ195" s="122" t="s">
        <v>1225</v>
      </c>
      <c r="AR195" s="122" t="s">
        <v>1225</v>
      </c>
      <c r="AS195" s="122" t="s">
        <v>829</v>
      </c>
      <c r="AT195" s="122" t="s">
        <v>829</v>
      </c>
      <c r="AU195" s="122" t="s">
        <v>829</v>
      </c>
      <c r="AV195" s="122" t="s">
        <v>829</v>
      </c>
      <c r="AW195" s="122" t="s">
        <v>829</v>
      </c>
      <c r="AX195" s="122" t="s">
        <v>829</v>
      </c>
      <c r="AY195" s="122" t="s">
        <v>829</v>
      </c>
      <c r="AZ195" s="122" t="s">
        <v>844</v>
      </c>
      <c r="BA195" s="122" t="s">
        <v>526</v>
      </c>
      <c r="BB195" s="122" t="s">
        <v>842</v>
      </c>
      <c r="BC195" s="122" t="s">
        <v>842</v>
      </c>
      <c r="BD195" s="122" t="s">
        <v>842</v>
      </c>
      <c r="BE195" s="123" t="s">
        <v>818</v>
      </c>
      <c r="BF195" s="122" t="s">
        <v>841</v>
      </c>
      <c r="BG195" s="122" t="s">
        <v>841</v>
      </c>
      <c r="BH195" s="122" t="s">
        <v>514</v>
      </c>
      <c r="BI195" s="122" t="s">
        <v>514</v>
      </c>
      <c r="BJ195" s="122" t="s">
        <v>1218</v>
      </c>
      <c r="BK195" s="122" t="s">
        <v>1226</v>
      </c>
      <c r="BL195" s="122" t="s">
        <v>838</v>
      </c>
      <c r="BM195" s="122" t="s">
        <v>526</v>
      </c>
      <c r="BN195" s="122" t="s">
        <v>523</v>
      </c>
      <c r="BO195" s="122" t="s">
        <v>526</v>
      </c>
      <c r="BP195" s="122" t="s">
        <v>526</v>
      </c>
      <c r="BQ195" s="122" t="s">
        <v>820</v>
      </c>
      <c r="BR195" s="122" t="s">
        <v>829</v>
      </c>
      <c r="BS195" s="122" t="s">
        <v>829</v>
      </c>
      <c r="BT195" s="122" t="s">
        <v>829</v>
      </c>
      <c r="BU195" s="122" t="s">
        <v>829</v>
      </c>
      <c r="BV195" s="122" t="s">
        <v>829</v>
      </c>
      <c r="BW195" s="122" t="s">
        <v>829</v>
      </c>
      <c r="BX195" s="122"/>
      <c r="BY195" s="122" t="s">
        <v>845</v>
      </c>
      <c r="BZ195" s="122" t="s">
        <v>526</v>
      </c>
      <c r="CA195" s="122" t="s">
        <v>1163</v>
      </c>
      <c r="CB195" s="122" t="s">
        <v>839</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I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52" width="11.44140625" style="2" customWidth="1"/>
    <col min="53" max="16384" width="9.109375" style="2"/>
  </cols>
  <sheetData>
    <row r="1" spans="1:80" x14ac:dyDescent="0.3">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Data'!BR2</f>
        <v>HFA Scores Last recent</v>
      </c>
      <c r="BK2" s="110" t="str">
        <f>'Indicator Data'!BS2</f>
        <v>Government Effectiveness</v>
      </c>
      <c r="BL2" s="110" t="str">
        <f>'Indicator Data'!BT2</f>
        <v>Corruption Perception Index</v>
      </c>
      <c r="BM2" s="110" t="str">
        <f>'Indicator Data'!BU2</f>
        <v>Access to electricity</v>
      </c>
      <c r="BN2" s="110" t="str">
        <f>'Indicator Data'!BV2</f>
        <v>Adult literacy rate</v>
      </c>
      <c r="BO2" s="110" t="str">
        <f>'Indicator Data'!BW2</f>
        <v>Internet users</v>
      </c>
      <c r="BP2" s="110" t="str">
        <f>'Indicator Data'!BX2</f>
        <v>Mobile cellular subscriptions</v>
      </c>
      <c r="BQ2" s="110" t="str">
        <f>'Indicator Data'!BY2</f>
        <v>Road lenght</v>
      </c>
      <c r="BR2" s="110" t="str">
        <f>'Indicator Data'!BZ2</f>
        <v>People using at least basic sanitation services (% of population)</v>
      </c>
      <c r="BS2" s="110" t="str">
        <f>'Indicator Data'!CA2</f>
        <v>People using at least basic drinking water services (% of population)</v>
      </c>
      <c r="BT2" s="110" t="str">
        <f>'Indicator Data'!CB2</f>
        <v>Physicians Density</v>
      </c>
      <c r="BU2" s="110" t="str">
        <f>'Indicator Data'!CC2</f>
        <v>Proportion of the target population with access to 3 doses of diphtheria-tetanus-pertussis (DTP3) (%)</v>
      </c>
      <c r="BV2" s="110" t="str">
        <f>'Indicator Data'!CD2</f>
        <v>Proportion of the target population with access to measles-containing-vaccine second-dose (MCV2) (%)</v>
      </c>
      <c r="BW2" s="110" t="str">
        <f>'Indicator Data'!CE2</f>
        <v>Proportion of the target population with access to pneumococcal conjugate 3rd dose (PCV3) (%)</v>
      </c>
      <c r="BX2" s="110" t="str">
        <f>'Indicator Data'!CF2</f>
        <v>Current health expenditure per capita</v>
      </c>
      <c r="BY2" s="110" t="str">
        <f>'Indicator Data'!CG2</f>
        <v>Maternal Mortality Ratio</v>
      </c>
      <c r="BZ2" s="110" t="str">
        <f>'Indicator Data'!CI2</f>
        <v>GDP per capita (current US$)</v>
      </c>
      <c r="CA2" s="110" t="str">
        <f>'Indicator Data'!CJ2</f>
        <v>Total Population</v>
      </c>
      <c r="CB2" s="110" t="str">
        <f>'Indicator Data'!CK2</f>
        <v>Total Population (GHS-POP-R2019)</v>
      </c>
    </row>
    <row r="3" spans="1:80" ht="26.4" x14ac:dyDescent="0.3">
      <c r="A3" s="101" t="s">
        <v>472</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2019</v>
      </c>
      <c r="AI3" s="118">
        <f>'Indicator Data'!AI3</f>
        <v>2019</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Data'!BR3</f>
        <v>2007-2015</v>
      </c>
      <c r="BK3" s="118">
        <f>'Indicator Data'!BS3</f>
        <v>2018</v>
      </c>
      <c r="BL3" s="118">
        <f>'Indicator Data'!BT3</f>
        <v>2019</v>
      </c>
      <c r="BM3" s="118">
        <f>'Indicator Data'!BU3</f>
        <v>2017</v>
      </c>
      <c r="BN3" s="118" t="str">
        <f>'Indicator Data'!BV3</f>
        <v>2008-2018</v>
      </c>
      <c r="BO3" s="118">
        <f>'Indicator Data'!BW3</f>
        <v>2018</v>
      </c>
      <c r="BP3" s="118">
        <f>'Indicator Data'!BX3</f>
        <v>2018</v>
      </c>
      <c r="BQ3" s="118">
        <f>'Indicator Data'!BY3</f>
        <v>2014</v>
      </c>
      <c r="BR3" s="118" t="str">
        <f>'Indicator Data'!BZ3</f>
        <v>2013-2017</v>
      </c>
      <c r="BS3" s="118" t="str">
        <f>'Indicator Data'!CA3</f>
        <v>2013-2017</v>
      </c>
      <c r="BT3" s="118" t="str">
        <f>'Indicator Data'!CB3</f>
        <v>2011-2018</v>
      </c>
      <c r="BU3" s="118">
        <f>'Indicator Data'!CC3</f>
        <v>2017</v>
      </c>
      <c r="BV3" s="118">
        <f>'Indicator Data'!CD3</f>
        <v>2017</v>
      </c>
      <c r="BW3" s="118">
        <f>'Indicator Data'!CE3</f>
        <v>2017</v>
      </c>
      <c r="BX3" s="118" t="str">
        <f>'Indicator Data'!CF3</f>
        <v>2011-2016</v>
      </c>
      <c r="BY3" s="118">
        <f>'Indicator Data'!CG3</f>
        <v>2017</v>
      </c>
      <c r="BZ3" s="118">
        <f>'Indicator Data'!CI3</f>
        <v>2018</v>
      </c>
      <c r="CA3" s="118">
        <f>'Indicator Data'!CJ3</f>
        <v>2019</v>
      </c>
      <c r="CB3" s="118">
        <f>'Indicator Data'!CK3</f>
        <v>2015</v>
      </c>
    </row>
    <row r="4" spans="1:80" x14ac:dyDescent="0.3">
      <c r="A4" s="102" t="s">
        <v>431</v>
      </c>
      <c r="B4" s="86"/>
      <c r="C4" s="87" t="s">
        <v>817</v>
      </c>
      <c r="D4" s="87" t="s">
        <v>817</v>
      </c>
      <c r="E4" s="87" t="s">
        <v>817</v>
      </c>
      <c r="F4" s="87" t="s">
        <v>817</v>
      </c>
      <c r="G4" s="87" t="s">
        <v>817</v>
      </c>
      <c r="H4" s="87" t="s">
        <v>817</v>
      </c>
      <c r="I4" s="87" t="s">
        <v>817</v>
      </c>
      <c r="J4" s="87" t="s">
        <v>817</v>
      </c>
      <c r="K4" s="87" t="s">
        <v>817</v>
      </c>
      <c r="L4" s="87" t="s">
        <v>817</v>
      </c>
      <c r="M4" s="87" t="s">
        <v>817</v>
      </c>
      <c r="N4" s="87" t="s">
        <v>817</v>
      </c>
      <c r="O4" s="87" t="s">
        <v>817</v>
      </c>
      <c r="P4" s="87" t="s">
        <v>817</v>
      </c>
      <c r="Q4" s="87" t="s">
        <v>817</v>
      </c>
      <c r="R4" s="87" t="s">
        <v>817</v>
      </c>
      <c r="S4" s="87" t="s">
        <v>817</v>
      </c>
      <c r="T4" s="87" t="s">
        <v>817</v>
      </c>
      <c r="U4" s="87" t="s">
        <v>817</v>
      </c>
      <c r="V4" s="87" t="s">
        <v>817</v>
      </c>
      <c r="W4" s="87" t="s">
        <v>817</v>
      </c>
      <c r="X4" s="87" t="s">
        <v>817</v>
      </c>
      <c r="Y4" s="87" t="s">
        <v>817</v>
      </c>
      <c r="Z4" s="87" t="s">
        <v>817</v>
      </c>
      <c r="AA4" s="87" t="s">
        <v>817</v>
      </c>
      <c r="AB4" s="87" t="s">
        <v>817</v>
      </c>
      <c r="AC4" s="87" t="s">
        <v>817</v>
      </c>
      <c r="AD4" s="87" t="s">
        <v>817</v>
      </c>
      <c r="AE4" s="87" t="s">
        <v>817</v>
      </c>
      <c r="AF4" s="87" t="s">
        <v>817</v>
      </c>
      <c r="AG4" s="87" t="s">
        <v>817</v>
      </c>
      <c r="AH4" s="87" t="s">
        <v>817</v>
      </c>
      <c r="AI4" s="87" t="s">
        <v>817</v>
      </c>
      <c r="AJ4" s="87" t="s">
        <v>817</v>
      </c>
      <c r="AK4" s="87" t="s">
        <v>817</v>
      </c>
      <c r="AL4" s="87" t="s">
        <v>817</v>
      </c>
      <c r="AM4" s="87" t="s">
        <v>817</v>
      </c>
      <c r="AN4" s="87" t="s">
        <v>817</v>
      </c>
      <c r="AO4" s="87" t="s">
        <v>817</v>
      </c>
      <c r="AP4" s="87" t="s">
        <v>817</v>
      </c>
      <c r="AQ4" s="87" t="s">
        <v>817</v>
      </c>
      <c r="AR4" s="87" t="s">
        <v>817</v>
      </c>
      <c r="AS4" s="87" t="s">
        <v>817</v>
      </c>
      <c r="AT4" s="87" t="s">
        <v>817</v>
      </c>
      <c r="AU4" s="87" t="s">
        <v>817</v>
      </c>
      <c r="AV4" s="87" t="s">
        <v>817</v>
      </c>
      <c r="AW4" s="87" t="s">
        <v>817</v>
      </c>
      <c r="AX4" s="87" t="s">
        <v>817</v>
      </c>
      <c r="AY4" s="87" t="s">
        <v>817</v>
      </c>
      <c r="AZ4" s="87" t="s">
        <v>817</v>
      </c>
      <c r="BA4" s="87" t="s">
        <v>817</v>
      </c>
      <c r="BB4" s="87" t="s">
        <v>817</v>
      </c>
      <c r="BC4" s="87" t="s">
        <v>817</v>
      </c>
      <c r="BD4" s="87" t="s">
        <v>817</v>
      </c>
      <c r="BE4" s="87" t="s">
        <v>817</v>
      </c>
      <c r="BF4" s="87" t="s">
        <v>817</v>
      </c>
      <c r="BG4" s="87" t="s">
        <v>817</v>
      </c>
      <c r="BH4" s="87" t="s">
        <v>817</v>
      </c>
      <c r="BI4" s="87" t="s">
        <v>817</v>
      </c>
      <c r="BJ4" s="87" t="s">
        <v>817</v>
      </c>
      <c r="BK4" s="87" t="s">
        <v>817</v>
      </c>
      <c r="BL4" s="87" t="s">
        <v>817</v>
      </c>
      <c r="BM4" s="87" t="s">
        <v>817</v>
      </c>
      <c r="BN4" s="87" t="s">
        <v>817</v>
      </c>
      <c r="BO4" s="87" t="s">
        <v>817</v>
      </c>
      <c r="BP4" s="87" t="s">
        <v>817</v>
      </c>
      <c r="BQ4" s="87" t="s">
        <v>817</v>
      </c>
      <c r="BR4" s="87" t="s">
        <v>817</v>
      </c>
      <c r="BS4" s="87" t="s">
        <v>817</v>
      </c>
      <c r="BT4" s="87" t="s">
        <v>817</v>
      </c>
      <c r="BU4" s="87" t="s">
        <v>817</v>
      </c>
      <c r="BV4" s="87" t="s">
        <v>817</v>
      </c>
      <c r="BW4" s="87" t="s">
        <v>817</v>
      </c>
      <c r="BX4" s="87" t="s">
        <v>817</v>
      </c>
      <c r="BY4" s="87" t="s">
        <v>817</v>
      </c>
      <c r="BZ4" s="87" t="s">
        <v>817</v>
      </c>
      <c r="CA4" s="87" t="s">
        <v>817</v>
      </c>
      <c r="CB4" s="87" t="s">
        <v>817</v>
      </c>
    </row>
    <row r="5" spans="1:80" x14ac:dyDescent="0.3">
      <c r="A5" s="100" t="str">
        <f>'Indicator Data'!A6</f>
        <v>Afghanistan</v>
      </c>
      <c r="B5" s="86" t="str">
        <f>'Indicator Data'!B6</f>
        <v>AFG</v>
      </c>
      <c r="C5" s="122"/>
      <c r="D5" s="122"/>
      <c r="E5" s="122"/>
      <c r="F5" s="122"/>
      <c r="G5" s="122"/>
      <c r="H5" s="122"/>
      <c r="I5" s="122"/>
      <c r="J5" s="122"/>
      <c r="K5" s="122"/>
      <c r="L5" s="122"/>
      <c r="M5" s="122"/>
      <c r="N5" s="122"/>
      <c r="O5" s="122"/>
      <c r="P5" s="122"/>
      <c r="R5" s="122"/>
      <c r="S5" s="122"/>
      <c r="T5" s="122"/>
      <c r="U5" s="122"/>
      <c r="V5" s="122"/>
      <c r="W5" s="122"/>
      <c r="X5" s="122"/>
      <c r="Y5" s="122"/>
      <c r="Z5" s="122"/>
      <c r="AA5" s="122"/>
      <c r="AB5" s="122"/>
      <c r="AC5" s="122"/>
      <c r="AD5" s="122"/>
      <c r="AE5" s="122"/>
      <c r="AF5" s="122"/>
      <c r="AG5" s="122"/>
      <c r="AH5" s="122"/>
      <c r="AI5" s="122"/>
      <c r="AJ5" s="122"/>
      <c r="AK5" s="122"/>
      <c r="AL5" s="123" t="str">
        <f>IF(ISNUMBER('Indicator Data'!AL6),"","Imputed using GDP p.c.")</f>
        <v/>
      </c>
      <c r="AM5" s="122"/>
      <c r="AN5" s="122"/>
      <c r="AO5" s="122"/>
      <c r="AP5" s="122"/>
      <c r="AQ5" s="122"/>
      <c r="AR5" s="122"/>
      <c r="AS5" s="122"/>
      <c r="AT5" s="122"/>
      <c r="AU5" s="122"/>
      <c r="AV5" s="122"/>
      <c r="AW5" s="122"/>
      <c r="AX5" s="122"/>
      <c r="AY5" s="122"/>
      <c r="AZ5" s="122"/>
      <c r="BA5" s="122"/>
      <c r="BB5" s="83"/>
    </row>
    <row r="6" spans="1:80" x14ac:dyDescent="0.3">
      <c r="A6" s="100" t="str">
        <f>'Indicator Data'!A7</f>
        <v>Albania</v>
      </c>
      <c r="B6" s="86" t="str">
        <f>'Indicator Data'!B7</f>
        <v>ALB</v>
      </c>
      <c r="C6" s="122"/>
      <c r="D6" s="122"/>
      <c r="E6" s="122"/>
      <c r="F6" s="122"/>
      <c r="G6" s="122"/>
      <c r="H6" s="122"/>
      <c r="I6" s="122"/>
      <c r="J6" s="122"/>
      <c r="K6" s="122"/>
      <c r="L6" s="122"/>
      <c r="M6" s="122"/>
      <c r="N6" s="122"/>
      <c r="O6" s="122"/>
      <c r="P6" s="122"/>
      <c r="R6" s="122"/>
      <c r="S6" s="122"/>
      <c r="T6" s="122"/>
      <c r="U6" s="122"/>
      <c r="V6" s="122"/>
      <c r="W6" s="122"/>
      <c r="X6" s="122"/>
      <c r="Y6" s="122"/>
      <c r="Z6" s="122"/>
      <c r="AA6" s="122"/>
      <c r="AB6" s="122"/>
      <c r="AC6" s="122"/>
      <c r="AD6" s="122"/>
      <c r="AE6" s="122"/>
      <c r="AF6" s="122"/>
      <c r="AG6" s="122"/>
      <c r="AH6" s="122"/>
      <c r="AI6" s="122"/>
      <c r="AJ6" s="122"/>
      <c r="AK6" s="122"/>
      <c r="AL6" s="123" t="str">
        <f>IF(ISNUMBER('Indicator Data'!AL7),"","Imputed using GDP p.c.")</f>
        <v/>
      </c>
      <c r="AM6" s="122"/>
      <c r="AN6" s="122"/>
      <c r="AO6" s="122"/>
      <c r="AP6" s="122"/>
      <c r="AQ6" s="122"/>
      <c r="AR6" s="122"/>
      <c r="AS6" s="122"/>
      <c r="AT6" s="122"/>
      <c r="AU6" s="122"/>
      <c r="AV6" s="122"/>
      <c r="AW6" s="122"/>
      <c r="AX6" s="122"/>
      <c r="AY6" s="122"/>
      <c r="AZ6" s="122"/>
      <c r="BA6" s="122"/>
      <c r="BB6" s="83"/>
    </row>
    <row r="7" spans="1:80" x14ac:dyDescent="0.3">
      <c r="A7" s="100" t="str">
        <f>'Indicator Data'!A8</f>
        <v>Algeria</v>
      </c>
      <c r="B7" s="86" t="str">
        <f>'Indicator Data'!B8</f>
        <v>DZA</v>
      </c>
      <c r="C7" s="122"/>
      <c r="D7" s="122"/>
      <c r="E7" s="122"/>
      <c r="F7" s="122"/>
      <c r="G7" s="122"/>
      <c r="H7" s="122"/>
      <c r="I7" s="122"/>
      <c r="J7" s="122"/>
      <c r="K7" s="122"/>
      <c r="L7" s="122"/>
      <c r="M7" s="122"/>
      <c r="N7" s="122"/>
      <c r="O7" s="122"/>
      <c r="P7" s="122"/>
      <c r="R7" s="122"/>
      <c r="S7" s="122"/>
      <c r="T7" s="122"/>
      <c r="U7" s="122"/>
      <c r="V7" s="122"/>
      <c r="W7" s="122"/>
      <c r="X7" s="122"/>
      <c r="Y7" s="122"/>
      <c r="Z7" s="122"/>
      <c r="AA7" s="122"/>
      <c r="AB7" s="122"/>
      <c r="AC7" s="122"/>
      <c r="AD7" s="122"/>
      <c r="AE7" s="122"/>
      <c r="AF7" s="122"/>
      <c r="AG7" s="122"/>
      <c r="AH7" s="122"/>
      <c r="AI7" s="122"/>
      <c r="AJ7" s="122"/>
      <c r="AK7" s="122"/>
      <c r="AL7" s="123" t="str">
        <f>IF(ISNUMBER('Indicator Data'!AL8),"","Imputed using GDP p.c.")</f>
        <v/>
      </c>
      <c r="AM7" s="122"/>
      <c r="AN7" s="122"/>
      <c r="AO7" s="122"/>
      <c r="AP7" s="122"/>
      <c r="AQ7" s="122"/>
      <c r="AR7" s="122"/>
      <c r="AS7" s="122"/>
      <c r="AT7" s="122"/>
      <c r="AU7" s="122"/>
      <c r="AV7" s="122"/>
      <c r="AW7" s="122"/>
      <c r="AX7" s="122"/>
      <c r="AY7" s="122"/>
      <c r="AZ7" s="122"/>
      <c r="BA7" s="122"/>
      <c r="BB7" s="83"/>
    </row>
    <row r="8" spans="1:80" x14ac:dyDescent="0.3">
      <c r="A8" s="100" t="str">
        <f>'Indicator Data'!A9</f>
        <v>Angola</v>
      </c>
      <c r="B8" s="86" t="str">
        <f>'Indicator Data'!B9</f>
        <v>AGO</v>
      </c>
      <c r="C8" s="122"/>
      <c r="D8" s="122"/>
      <c r="E8" s="122"/>
      <c r="F8" s="122"/>
      <c r="G8" s="122"/>
      <c r="H8" s="122"/>
      <c r="I8" s="122"/>
      <c r="J8" s="122"/>
      <c r="K8" s="122"/>
      <c r="L8" s="122"/>
      <c r="M8" s="122"/>
      <c r="N8" s="122"/>
      <c r="O8" s="122"/>
      <c r="P8" s="122"/>
      <c r="R8" s="122"/>
      <c r="S8" s="122"/>
      <c r="T8" s="122"/>
      <c r="U8" s="122"/>
      <c r="V8" s="122"/>
      <c r="W8" s="122"/>
      <c r="X8" s="122"/>
      <c r="Y8" s="122"/>
      <c r="Z8" s="122"/>
      <c r="AA8" s="122"/>
      <c r="AB8" s="122"/>
      <c r="AC8" s="122"/>
      <c r="AD8" s="122"/>
      <c r="AE8" s="122"/>
      <c r="AF8" s="122"/>
      <c r="AG8" s="122"/>
      <c r="AH8" s="122"/>
      <c r="AI8" s="122"/>
      <c r="AJ8" s="122"/>
      <c r="AK8" s="122"/>
      <c r="AL8" s="123" t="str">
        <f>IF(ISNUMBER('Indicator Data'!AL9),"","Imputed using GDP p.c.")</f>
        <v/>
      </c>
      <c r="AM8" s="122"/>
      <c r="AN8" s="122"/>
      <c r="AO8" s="122"/>
      <c r="AP8" s="122"/>
      <c r="AQ8" s="122"/>
      <c r="AR8" s="122"/>
      <c r="AS8" s="122"/>
      <c r="AT8" s="122"/>
      <c r="AU8" s="122"/>
      <c r="AV8" s="122"/>
      <c r="AW8" s="122"/>
      <c r="AX8" s="122"/>
      <c r="AY8" s="122"/>
      <c r="AZ8" s="122"/>
      <c r="BA8" s="122"/>
      <c r="BB8" s="83"/>
    </row>
    <row r="9" spans="1:80" x14ac:dyDescent="0.3">
      <c r="A9" s="100" t="str">
        <f>'Indicator Data'!A10</f>
        <v>Antigua and Barbuda</v>
      </c>
      <c r="B9" s="86" t="str">
        <f>'Indicator Data'!B10</f>
        <v>ATG</v>
      </c>
      <c r="C9" s="122"/>
      <c r="D9" s="122"/>
      <c r="E9" s="122"/>
      <c r="F9" s="122"/>
      <c r="G9" s="122"/>
      <c r="H9" s="122"/>
      <c r="I9" s="122"/>
      <c r="J9" s="122"/>
      <c r="K9" s="122"/>
      <c r="L9" s="122"/>
      <c r="M9" s="122"/>
      <c r="N9" s="122"/>
      <c r="O9" s="122"/>
      <c r="P9" s="122"/>
      <c r="R9" s="122"/>
      <c r="S9" s="122"/>
      <c r="T9" s="122"/>
      <c r="U9" s="122"/>
      <c r="V9" s="122"/>
      <c r="W9" s="122"/>
      <c r="X9" s="122"/>
      <c r="Y9" s="122"/>
      <c r="Z9" s="122"/>
      <c r="AA9" s="122"/>
      <c r="AB9" s="122"/>
      <c r="AC9" s="122"/>
      <c r="AD9" s="122"/>
      <c r="AE9" s="122"/>
      <c r="AF9" s="122"/>
      <c r="AG9" s="122"/>
      <c r="AH9" s="122"/>
      <c r="AI9" s="122"/>
      <c r="AJ9" s="122"/>
      <c r="AK9" s="122"/>
      <c r="AL9" s="123" t="str">
        <f>IF(ISNUMBER('Indicator Data'!AL10),"","Imputed using GDP p.c.")</f>
        <v/>
      </c>
      <c r="AN9" s="122"/>
      <c r="AO9" s="122"/>
      <c r="AP9" s="122"/>
      <c r="AQ9" s="122"/>
      <c r="AR9" s="122"/>
      <c r="AS9" s="122"/>
      <c r="AT9" s="122"/>
      <c r="AU9" s="122"/>
      <c r="AV9" s="122"/>
      <c r="AW9" s="122"/>
      <c r="AX9" s="122"/>
      <c r="AY9" s="122"/>
      <c r="AZ9" s="122"/>
      <c r="BA9" s="122"/>
      <c r="BB9" s="83"/>
      <c r="BH9" s="122"/>
      <c r="BI9" s="122" t="s">
        <v>1230</v>
      </c>
    </row>
    <row r="10" spans="1:80" x14ac:dyDescent="0.3">
      <c r="A10" s="100" t="str">
        <f>'Indicator Data'!A11</f>
        <v>Argentina</v>
      </c>
      <c r="B10" s="86" t="str">
        <f>'Indicator Data'!B11</f>
        <v>ARG</v>
      </c>
      <c r="C10" s="122"/>
      <c r="D10" s="122"/>
      <c r="E10" s="122"/>
      <c r="F10" s="122"/>
      <c r="G10" s="122"/>
      <c r="H10" s="122"/>
      <c r="I10" s="122"/>
      <c r="J10" s="122"/>
      <c r="K10" s="122"/>
      <c r="L10" s="122"/>
      <c r="M10" s="122"/>
      <c r="N10" s="122"/>
      <c r="O10" s="122"/>
      <c r="P10" s="122"/>
      <c r="R10" s="122"/>
      <c r="S10" s="122"/>
      <c r="T10" s="122"/>
      <c r="U10" s="122"/>
      <c r="V10" s="122"/>
      <c r="W10" s="122"/>
      <c r="X10" s="122"/>
      <c r="Y10" s="122"/>
      <c r="Z10" s="122"/>
      <c r="AA10" s="122"/>
      <c r="AB10" s="122"/>
      <c r="AC10" s="122"/>
      <c r="AD10" s="122"/>
      <c r="AE10" s="122"/>
      <c r="AF10" s="122"/>
      <c r="AG10" s="122"/>
      <c r="AH10" s="122"/>
      <c r="AI10" s="122"/>
      <c r="AJ10" s="122"/>
      <c r="AK10" s="122"/>
      <c r="AL10" s="123" t="str">
        <f>IF(ISNUMBER('Indicator Data'!AL11),"","Imputed using GDP p.c.")</f>
        <v/>
      </c>
      <c r="AN10" s="122"/>
      <c r="AO10" s="122"/>
      <c r="AP10" s="122"/>
      <c r="AQ10" s="122"/>
      <c r="AR10" s="122"/>
      <c r="AS10" s="122"/>
      <c r="AT10" s="122"/>
      <c r="AU10" s="122"/>
      <c r="AV10" s="122"/>
      <c r="AW10" s="122"/>
      <c r="AX10" s="122"/>
      <c r="AY10" s="122"/>
      <c r="AZ10" s="122"/>
      <c r="BA10" s="122"/>
      <c r="BB10" s="83"/>
      <c r="BH10" s="122"/>
      <c r="BI10" s="122"/>
    </row>
    <row r="11" spans="1:80" x14ac:dyDescent="0.3">
      <c r="A11" s="100" t="str">
        <f>'Indicator Data'!A12</f>
        <v>Armenia</v>
      </c>
      <c r="B11" s="86" t="str">
        <f>'Indicator Data'!B12</f>
        <v>ARM</v>
      </c>
      <c r="C11" s="122"/>
      <c r="D11" s="122"/>
      <c r="E11" s="122"/>
      <c r="F11" s="122"/>
      <c r="G11" s="122"/>
      <c r="H11" s="122"/>
      <c r="I11" s="122"/>
      <c r="J11" s="122"/>
      <c r="K11" s="122"/>
      <c r="L11" s="122"/>
      <c r="M11" s="122"/>
      <c r="N11" s="122"/>
      <c r="O11" s="122"/>
      <c r="P11" s="122"/>
      <c r="R11" s="122"/>
      <c r="S11" s="122"/>
      <c r="T11" s="122"/>
      <c r="U11" s="122"/>
      <c r="V11" s="122"/>
      <c r="W11" s="122"/>
      <c r="X11" s="122"/>
      <c r="Y11" s="122"/>
      <c r="Z11" s="122"/>
      <c r="AA11" s="122"/>
      <c r="AB11" s="122"/>
      <c r="AC11" s="122"/>
      <c r="AD11" s="122"/>
      <c r="AE11" s="122"/>
      <c r="AF11" s="122"/>
      <c r="AG11" s="122"/>
      <c r="AH11" s="122"/>
      <c r="AI11" s="122"/>
      <c r="AJ11" s="122"/>
      <c r="AK11" s="122"/>
      <c r="AL11" s="123" t="str">
        <f>IF(ISNUMBER('Indicator Data'!AL12),"","Imputed using GDP p.c.")</f>
        <v/>
      </c>
      <c r="AN11" s="122"/>
      <c r="AO11" s="122"/>
      <c r="AP11" s="122"/>
      <c r="AQ11" s="122"/>
      <c r="AR11" s="122"/>
      <c r="AS11" s="122"/>
      <c r="AT11" s="122"/>
      <c r="AU11" s="122"/>
      <c r="AV11" s="122"/>
      <c r="AW11" s="122"/>
      <c r="AX11" s="122"/>
      <c r="AY11" s="122"/>
      <c r="AZ11" s="122"/>
      <c r="BA11" s="122"/>
      <c r="BB11" s="83"/>
      <c r="BH11" s="122"/>
      <c r="BI11" s="122"/>
    </row>
    <row r="12" spans="1:80" x14ac:dyDescent="0.3">
      <c r="A12" s="100" t="str">
        <f>'Indicator Data'!A13</f>
        <v>Australia</v>
      </c>
      <c r="B12" s="86" t="str">
        <f>'Indicator Data'!B13</f>
        <v>AUS</v>
      </c>
      <c r="C12" s="122"/>
      <c r="D12" s="122"/>
      <c r="E12" s="122"/>
      <c r="F12" s="122"/>
      <c r="G12" s="122"/>
      <c r="H12" s="122"/>
      <c r="I12" s="122"/>
      <c r="J12" s="122"/>
      <c r="K12" s="122"/>
      <c r="L12" s="122"/>
      <c r="M12" s="122"/>
      <c r="N12" s="122"/>
      <c r="O12" s="122"/>
      <c r="P12" s="122"/>
      <c r="R12" s="122"/>
      <c r="S12" s="122"/>
      <c r="T12" s="122"/>
      <c r="U12" s="122"/>
      <c r="V12" s="122"/>
      <c r="W12" s="122"/>
      <c r="X12" s="122"/>
      <c r="Y12" s="122"/>
      <c r="Z12" s="122"/>
      <c r="AA12" s="122"/>
      <c r="AB12" s="122"/>
      <c r="AC12" s="122"/>
      <c r="AD12" s="122"/>
      <c r="AE12" s="122"/>
      <c r="AF12" s="122"/>
      <c r="AG12" s="122"/>
      <c r="AH12" s="122"/>
      <c r="AI12" s="122"/>
      <c r="AJ12" s="122"/>
      <c r="AK12" s="122"/>
      <c r="AL12" s="123" t="str">
        <f>IF(ISNUMBER('Indicator Data'!AL13),"","Imputed using GDP p.c.")</f>
        <v/>
      </c>
      <c r="AN12" s="122"/>
      <c r="AO12" s="122"/>
      <c r="AP12" s="122"/>
      <c r="AQ12" s="122"/>
      <c r="AR12" s="122"/>
      <c r="AS12" s="122"/>
      <c r="AT12" s="122"/>
      <c r="AU12" s="122"/>
      <c r="AV12" s="122"/>
      <c r="AW12" s="122"/>
      <c r="AX12" s="122"/>
      <c r="AY12" s="122"/>
      <c r="AZ12" s="122"/>
      <c r="BA12" s="122"/>
      <c r="BB12" s="83"/>
      <c r="BH12" s="122"/>
      <c r="BI12" s="122"/>
    </row>
    <row r="13" spans="1:80" x14ac:dyDescent="0.3">
      <c r="A13" s="100" t="str">
        <f>'Indicator Data'!A14</f>
        <v>Austria</v>
      </c>
      <c r="B13" s="86" t="str">
        <f>'Indicator Data'!B14</f>
        <v>AUT</v>
      </c>
      <c r="C13" s="122"/>
      <c r="D13" s="122"/>
      <c r="E13" s="122"/>
      <c r="F13" s="122"/>
      <c r="G13" s="122"/>
      <c r="H13" s="122"/>
      <c r="I13" s="122"/>
      <c r="J13" s="122"/>
      <c r="K13" s="122"/>
      <c r="L13" s="122"/>
      <c r="M13" s="122"/>
      <c r="N13" s="122"/>
      <c r="O13" s="122"/>
      <c r="P13" s="122"/>
      <c r="R13" s="122"/>
      <c r="S13" s="122"/>
      <c r="T13" s="122"/>
      <c r="U13" s="122"/>
      <c r="V13" s="122"/>
      <c r="W13" s="122"/>
      <c r="X13" s="122"/>
      <c r="Y13" s="122"/>
      <c r="Z13" s="122"/>
      <c r="AA13" s="122"/>
      <c r="AB13" s="122"/>
      <c r="AC13" s="122"/>
      <c r="AD13" s="122"/>
      <c r="AE13" s="122"/>
      <c r="AF13" s="122"/>
      <c r="AG13" s="122"/>
      <c r="AH13" s="122"/>
      <c r="AI13" s="122"/>
      <c r="AJ13" s="122"/>
      <c r="AK13" s="122"/>
      <c r="AL13" s="123" t="str">
        <f>IF(ISNUMBER('Indicator Data'!AL14),"","Imputed using GDP p.c.")</f>
        <v/>
      </c>
      <c r="AN13" s="122"/>
      <c r="AO13" s="122"/>
      <c r="AP13" s="122"/>
      <c r="AQ13" s="122"/>
      <c r="AR13" s="122"/>
      <c r="AS13" s="122"/>
      <c r="AT13" s="122"/>
      <c r="AU13" s="122"/>
      <c r="AV13" s="122"/>
      <c r="AW13" s="122"/>
      <c r="AX13" s="122"/>
      <c r="AY13" s="122"/>
      <c r="AZ13" s="122"/>
      <c r="BA13" s="122"/>
      <c r="BB13" s="83"/>
      <c r="BH13" s="122"/>
      <c r="BI13" s="122"/>
    </row>
    <row r="14" spans="1:80" x14ac:dyDescent="0.3">
      <c r="A14" s="100" t="str">
        <f>'Indicator Data'!A15</f>
        <v>Azerbaijan</v>
      </c>
      <c r="B14" s="86" t="str">
        <f>'Indicator Data'!B15</f>
        <v>AZE</v>
      </c>
      <c r="C14" s="122"/>
      <c r="D14" s="122"/>
      <c r="E14" s="122"/>
      <c r="F14" s="122"/>
      <c r="G14" s="122"/>
      <c r="H14" s="122"/>
      <c r="I14" s="122"/>
      <c r="J14" s="122"/>
      <c r="K14" s="122"/>
      <c r="L14" s="122"/>
      <c r="M14" s="122"/>
      <c r="N14" s="122"/>
      <c r="O14" s="122"/>
      <c r="P14" s="122"/>
      <c r="R14" s="122"/>
      <c r="S14" s="122"/>
      <c r="T14" s="122"/>
      <c r="U14" s="122"/>
      <c r="V14" s="122"/>
      <c r="W14" s="122"/>
      <c r="X14" s="122"/>
      <c r="Y14" s="122"/>
      <c r="Z14" s="122"/>
      <c r="AA14" s="122"/>
      <c r="AB14" s="122"/>
      <c r="AC14" s="122"/>
      <c r="AD14" s="122"/>
      <c r="AE14" s="122"/>
      <c r="AF14" s="122"/>
      <c r="AG14" s="122"/>
      <c r="AH14" s="122"/>
      <c r="AI14" s="122"/>
      <c r="AJ14" s="122"/>
      <c r="AK14" s="122"/>
      <c r="AL14" s="123" t="str">
        <f>IF(ISNUMBER('Indicator Data'!AL15),"","Imputed using GDP p.c.")</f>
        <v/>
      </c>
      <c r="AN14" s="122"/>
      <c r="AO14" s="122"/>
      <c r="AP14" s="122"/>
      <c r="AQ14" s="122"/>
      <c r="AR14" s="122"/>
      <c r="AS14" s="122"/>
      <c r="AT14" s="122"/>
      <c r="AU14" s="122"/>
      <c r="AV14" s="122"/>
      <c r="AW14" s="122"/>
      <c r="AX14" s="122"/>
      <c r="AY14" s="122"/>
      <c r="AZ14" s="122"/>
      <c r="BA14" s="122"/>
      <c r="BB14" s="83"/>
      <c r="BH14" s="122"/>
      <c r="BI14" s="122"/>
    </row>
    <row r="15" spans="1:80" x14ac:dyDescent="0.3">
      <c r="A15" s="100" t="str">
        <f>'Indicator Data'!A16</f>
        <v>Bahamas</v>
      </c>
      <c r="B15" s="86" t="str">
        <f>'Indicator Data'!B16</f>
        <v>BHS</v>
      </c>
      <c r="C15" s="122"/>
      <c r="D15" s="122"/>
      <c r="E15" s="122"/>
      <c r="F15" s="122"/>
      <c r="G15" s="122"/>
      <c r="H15" s="122"/>
      <c r="I15" s="122"/>
      <c r="J15" s="122"/>
      <c r="K15" s="122"/>
      <c r="L15" s="122"/>
      <c r="M15" s="122"/>
      <c r="N15" s="122"/>
      <c r="O15" s="122"/>
      <c r="P15" s="122"/>
      <c r="R15" s="122"/>
      <c r="S15" s="122"/>
      <c r="T15" s="122"/>
      <c r="U15" s="122"/>
      <c r="V15" s="122"/>
      <c r="W15" s="122"/>
      <c r="X15" s="122"/>
      <c r="Y15" s="122"/>
      <c r="Z15" s="122"/>
      <c r="AA15" s="122"/>
      <c r="AB15" s="122"/>
      <c r="AC15" s="122"/>
      <c r="AD15" s="122"/>
      <c r="AE15" s="122"/>
      <c r="AF15" s="122"/>
      <c r="AG15" s="122"/>
      <c r="AH15" s="122"/>
      <c r="AI15" s="122"/>
      <c r="AJ15" s="122"/>
      <c r="AK15" s="122"/>
      <c r="AL15" s="123" t="str">
        <f>IF(ISNUMBER('Indicator Data'!AL16),"","Imputed using GDP p.c.")</f>
        <v/>
      </c>
      <c r="AN15" s="122"/>
      <c r="AO15" s="122"/>
      <c r="AP15" s="122"/>
      <c r="AQ15" s="122"/>
      <c r="AR15" s="122"/>
      <c r="AS15" s="122"/>
      <c r="AT15" s="122"/>
      <c r="AU15" s="122"/>
      <c r="AV15" s="122"/>
      <c r="AW15" s="122"/>
      <c r="AX15" s="122"/>
      <c r="AY15" s="122"/>
      <c r="AZ15" s="122"/>
      <c r="BA15" s="122"/>
      <c r="BB15" s="83"/>
      <c r="BH15" s="122"/>
      <c r="BI15" s="122" t="s">
        <v>1230</v>
      </c>
    </row>
    <row r="16" spans="1:80" x14ac:dyDescent="0.3">
      <c r="A16" s="100" t="str">
        <f>'Indicator Data'!A17</f>
        <v>Bahrain</v>
      </c>
      <c r="B16" s="86" t="str">
        <f>'Indicator Data'!B17</f>
        <v>BHR</v>
      </c>
      <c r="C16" s="122"/>
      <c r="D16" s="122"/>
      <c r="E16" s="122"/>
      <c r="F16" s="122"/>
      <c r="G16" s="122"/>
      <c r="H16" s="122"/>
      <c r="I16" s="122"/>
      <c r="J16" s="122"/>
      <c r="K16" s="122"/>
      <c r="L16" s="122"/>
      <c r="M16" s="122"/>
      <c r="N16" s="122"/>
      <c r="O16" s="122"/>
      <c r="P16" s="122"/>
      <c r="R16" s="122"/>
      <c r="S16" s="122"/>
      <c r="T16" s="122"/>
      <c r="U16" s="122"/>
      <c r="V16" s="122"/>
      <c r="W16" s="122"/>
      <c r="X16" s="122"/>
      <c r="Y16" s="122"/>
      <c r="Z16" s="122"/>
      <c r="AA16" s="122"/>
      <c r="AB16" s="122"/>
      <c r="AC16" s="122"/>
      <c r="AD16" s="122"/>
      <c r="AE16" s="122"/>
      <c r="AF16" s="122"/>
      <c r="AG16" s="122"/>
      <c r="AH16" s="122"/>
      <c r="AI16" s="122"/>
      <c r="AJ16" s="122"/>
      <c r="AK16" s="122"/>
      <c r="AL16" s="123" t="str">
        <f>IF(ISNUMBER('Indicator Data'!AL17),"","Imputed using GDP p.c.")</f>
        <v/>
      </c>
      <c r="AN16" s="122"/>
      <c r="AO16" s="122"/>
      <c r="AP16" s="122"/>
      <c r="AQ16" s="122"/>
      <c r="AR16" s="122"/>
      <c r="AS16" s="122"/>
      <c r="AT16" s="122"/>
      <c r="AU16" s="122"/>
      <c r="AV16" s="122"/>
      <c r="AW16" s="122"/>
      <c r="AX16" s="122"/>
      <c r="AY16" s="122"/>
      <c r="AZ16" s="122"/>
      <c r="BA16" s="122"/>
      <c r="BB16" s="83"/>
      <c r="BH16" s="122" t="s">
        <v>853</v>
      </c>
      <c r="BI16" s="122" t="s">
        <v>853</v>
      </c>
    </row>
    <row r="17" spans="1:61" x14ac:dyDescent="0.3">
      <c r="A17" s="100" t="str">
        <f>'Indicator Data'!A18</f>
        <v>Bangladesh</v>
      </c>
      <c r="B17" s="86" t="str">
        <f>'Indicator Data'!B18</f>
        <v>BGD</v>
      </c>
      <c r="C17" s="122"/>
      <c r="D17" s="122"/>
      <c r="E17" s="122"/>
      <c r="F17" s="122"/>
      <c r="G17" s="122"/>
      <c r="H17" s="122"/>
      <c r="I17" s="122"/>
      <c r="J17" s="122"/>
      <c r="K17" s="122"/>
      <c r="L17" s="122"/>
      <c r="M17" s="122"/>
      <c r="N17" s="122"/>
      <c r="O17" s="122"/>
      <c r="P17" s="122"/>
      <c r="R17" s="122"/>
      <c r="S17" s="122"/>
      <c r="T17" s="122"/>
      <c r="U17" s="122"/>
      <c r="V17" s="122"/>
      <c r="W17" s="122"/>
      <c r="X17" s="122"/>
      <c r="Y17" s="122"/>
      <c r="Z17" s="122"/>
      <c r="AA17" s="122"/>
      <c r="AB17" s="122"/>
      <c r="AC17" s="122"/>
      <c r="AD17" s="122"/>
      <c r="AE17" s="122"/>
      <c r="AF17" s="122"/>
      <c r="AG17" s="122"/>
      <c r="AH17" s="122"/>
      <c r="AI17" s="122"/>
      <c r="AJ17" s="122"/>
      <c r="AK17" s="122"/>
      <c r="AL17" s="123" t="str">
        <f>IF(ISNUMBER('Indicator Data'!AL18),"","Imputed using GDP p.c.")</f>
        <v/>
      </c>
      <c r="AN17" s="122"/>
      <c r="AO17" s="122"/>
      <c r="AP17" s="122"/>
      <c r="AQ17" s="122"/>
      <c r="AR17" s="122"/>
      <c r="AS17" s="122"/>
      <c r="AT17" s="122"/>
      <c r="AU17" s="122"/>
      <c r="AV17" s="122"/>
      <c r="AW17" s="122"/>
      <c r="AX17" s="122"/>
      <c r="AY17" s="122"/>
      <c r="AZ17" s="122"/>
      <c r="BA17" s="122"/>
      <c r="BB17" s="83"/>
      <c r="BH17" s="122"/>
      <c r="BI17" s="122"/>
    </row>
    <row r="18" spans="1:61" x14ac:dyDescent="0.3">
      <c r="A18" s="100" t="str">
        <f>'Indicator Data'!A19</f>
        <v>Barbados</v>
      </c>
      <c r="B18" s="86" t="str">
        <f>'Indicator Data'!B19</f>
        <v>BRB</v>
      </c>
      <c r="C18" s="122"/>
      <c r="D18" s="122"/>
      <c r="E18" s="122"/>
      <c r="F18" s="122"/>
      <c r="G18" s="122"/>
      <c r="H18" s="122"/>
      <c r="I18" s="122"/>
      <c r="J18" s="122"/>
      <c r="K18" s="122"/>
      <c r="L18" s="122"/>
      <c r="M18" s="122"/>
      <c r="N18" s="122"/>
      <c r="O18" s="122"/>
      <c r="P18" s="122"/>
      <c r="R18" s="122"/>
      <c r="S18" s="122"/>
      <c r="T18" s="122"/>
      <c r="U18" s="122"/>
      <c r="V18" s="122"/>
      <c r="W18" s="122"/>
      <c r="X18" s="122"/>
      <c r="Y18" s="122"/>
      <c r="Z18" s="122"/>
      <c r="AA18" s="122"/>
      <c r="AB18" s="122"/>
      <c r="AC18" s="122"/>
      <c r="AD18" s="122"/>
      <c r="AE18" s="122"/>
      <c r="AF18" s="122"/>
      <c r="AG18" s="122"/>
      <c r="AH18" s="122"/>
      <c r="AI18" s="122"/>
      <c r="AJ18" s="122"/>
      <c r="AK18" s="122"/>
      <c r="AL18" s="123" t="str">
        <f>IF(ISNUMBER('Indicator Data'!AL19),"","Imputed using GDP p.c.")</f>
        <v/>
      </c>
      <c r="AN18" s="122"/>
      <c r="AO18" s="122"/>
      <c r="AP18" s="122"/>
      <c r="AQ18" s="122"/>
      <c r="AR18" s="122"/>
      <c r="AS18" s="122"/>
      <c r="AT18" s="122"/>
      <c r="AU18" s="122"/>
      <c r="AV18" s="122"/>
      <c r="AW18" s="122"/>
      <c r="AX18" s="122"/>
      <c r="AY18" s="122"/>
      <c r="AZ18" s="122"/>
      <c r="BA18" s="122"/>
      <c r="BB18" s="83"/>
      <c r="BH18" s="122"/>
      <c r="BI18" s="122"/>
    </row>
    <row r="19" spans="1:61" x14ac:dyDescent="0.3">
      <c r="A19" s="100" t="str">
        <f>'Indicator Data'!A20</f>
        <v>Belarus</v>
      </c>
      <c r="B19" s="86" t="str">
        <f>'Indicator Data'!B20</f>
        <v>BLR</v>
      </c>
      <c r="C19" s="122"/>
      <c r="D19" s="122"/>
      <c r="E19" s="122"/>
      <c r="F19" s="122"/>
      <c r="G19" s="122"/>
      <c r="H19" s="122"/>
      <c r="I19" s="122"/>
      <c r="J19" s="122"/>
      <c r="K19" s="122"/>
      <c r="L19" s="122"/>
      <c r="M19" s="122"/>
      <c r="N19" s="122"/>
      <c r="O19" s="122"/>
      <c r="P19" s="122"/>
      <c r="R19" s="122"/>
      <c r="S19" s="122"/>
      <c r="T19" s="122"/>
      <c r="U19" s="122"/>
      <c r="V19" s="122"/>
      <c r="W19" s="122"/>
      <c r="X19" s="122"/>
      <c r="Y19" s="122"/>
      <c r="Z19" s="122"/>
      <c r="AA19" s="122"/>
      <c r="AB19" s="122"/>
      <c r="AC19" s="122"/>
      <c r="AD19" s="122"/>
      <c r="AE19" s="122"/>
      <c r="AF19" s="122"/>
      <c r="AG19" s="122"/>
      <c r="AH19" s="122"/>
      <c r="AI19" s="122"/>
      <c r="AJ19" s="122"/>
      <c r="AK19" s="122"/>
      <c r="AL19" s="123" t="str">
        <f>IF(ISNUMBER('Indicator Data'!AL20),"","Imputed using GDP p.c.")</f>
        <v/>
      </c>
      <c r="AN19" s="122"/>
      <c r="AO19" s="122"/>
      <c r="AP19" s="122"/>
      <c r="AQ19" s="122"/>
      <c r="AR19" s="122"/>
      <c r="AS19" s="122"/>
      <c r="AT19" s="122"/>
      <c r="AU19" s="122"/>
      <c r="AV19" s="122"/>
      <c r="AW19" s="122"/>
      <c r="AX19" s="122"/>
      <c r="AY19" s="122"/>
      <c r="AZ19" s="122"/>
      <c r="BA19" s="122"/>
      <c r="BB19" s="83"/>
      <c r="BH19" s="122"/>
      <c r="BI19" s="122"/>
    </row>
    <row r="20" spans="1:61" x14ac:dyDescent="0.3">
      <c r="A20" s="100" t="str">
        <f>'Indicator Data'!A21</f>
        <v>Belgium</v>
      </c>
      <c r="B20" s="86" t="str">
        <f>'Indicator Data'!B21</f>
        <v>BEL</v>
      </c>
      <c r="C20" s="122"/>
      <c r="D20" s="122"/>
      <c r="E20" s="122"/>
      <c r="F20" s="122"/>
      <c r="G20" s="122"/>
      <c r="H20" s="122"/>
      <c r="I20" s="122"/>
      <c r="J20" s="122"/>
      <c r="K20" s="122"/>
      <c r="L20" s="122"/>
      <c r="M20" s="122"/>
      <c r="N20" s="122"/>
      <c r="O20" s="122"/>
      <c r="P20" s="122"/>
      <c r="R20" s="122"/>
      <c r="S20" s="122"/>
      <c r="T20" s="122"/>
      <c r="U20" s="122"/>
      <c r="V20" s="122"/>
      <c r="W20" s="122"/>
      <c r="X20" s="122"/>
      <c r="Y20" s="122"/>
      <c r="Z20" s="122"/>
      <c r="AA20" s="122"/>
      <c r="AB20" s="122"/>
      <c r="AC20" s="122"/>
      <c r="AD20" s="122"/>
      <c r="AE20" s="122"/>
      <c r="AF20" s="122"/>
      <c r="AG20" s="122"/>
      <c r="AH20" s="122"/>
      <c r="AI20" s="122"/>
      <c r="AJ20" s="122"/>
      <c r="AK20" s="122"/>
      <c r="AL20" s="123" t="str">
        <f>IF(ISNUMBER('Indicator Data'!AL21),"","Imputed using GDP p.c.")</f>
        <v/>
      </c>
      <c r="AN20" s="122"/>
      <c r="AO20" s="122"/>
      <c r="AP20" s="122"/>
      <c r="AQ20" s="122"/>
      <c r="AR20" s="122"/>
      <c r="AS20" s="122"/>
      <c r="AT20" s="122"/>
      <c r="AU20" s="122"/>
      <c r="AV20" s="122"/>
      <c r="AW20" s="122"/>
      <c r="AX20" s="122"/>
      <c r="AY20" s="122"/>
      <c r="AZ20" s="122"/>
      <c r="BA20" s="122"/>
      <c r="BB20" s="83"/>
      <c r="BH20" s="122"/>
      <c r="BI20" s="122"/>
    </row>
    <row r="21" spans="1:61" x14ac:dyDescent="0.3">
      <c r="A21" s="100" t="str">
        <f>'Indicator Data'!A22</f>
        <v>Belize</v>
      </c>
      <c r="B21" s="86" t="str">
        <f>'Indicator Data'!B22</f>
        <v>BLZ</v>
      </c>
      <c r="C21" s="122"/>
      <c r="D21" s="122"/>
      <c r="E21" s="122"/>
      <c r="F21" s="122"/>
      <c r="G21" s="122"/>
      <c r="H21" s="122"/>
      <c r="I21" s="122"/>
      <c r="J21" s="122"/>
      <c r="K21" s="122"/>
      <c r="L21" s="122"/>
      <c r="M21" s="122"/>
      <c r="N21" s="122"/>
      <c r="O21" s="122"/>
      <c r="P21" s="122"/>
      <c r="R21" s="122"/>
      <c r="S21" s="122"/>
      <c r="T21" s="122"/>
      <c r="U21" s="122"/>
      <c r="V21" s="122"/>
      <c r="W21" s="122"/>
      <c r="X21" s="122"/>
      <c r="Y21" s="122"/>
      <c r="Z21" s="122"/>
      <c r="AA21" s="122"/>
      <c r="AB21" s="122"/>
      <c r="AC21" s="122"/>
      <c r="AD21" s="122"/>
      <c r="AE21" s="122"/>
      <c r="AF21" s="122"/>
      <c r="AG21" s="122"/>
      <c r="AH21" s="122"/>
      <c r="AI21" s="122"/>
      <c r="AJ21" s="122"/>
      <c r="AK21" s="122"/>
      <c r="AL21" s="123" t="str">
        <f>IF(ISNUMBER('Indicator Data'!AL22),"","Imputed using GDP p.c.")</f>
        <v/>
      </c>
      <c r="AN21" s="122"/>
      <c r="AO21" s="122"/>
      <c r="AP21" s="122"/>
      <c r="AQ21" s="122"/>
      <c r="AR21" s="122"/>
      <c r="AS21" s="122"/>
      <c r="AT21" s="122"/>
      <c r="AU21" s="122"/>
      <c r="AV21" s="122"/>
      <c r="AW21" s="122"/>
      <c r="AX21" s="122"/>
      <c r="AY21" s="122"/>
      <c r="AZ21" s="122"/>
      <c r="BA21" s="122"/>
      <c r="BB21" s="83"/>
      <c r="BH21" s="122"/>
      <c r="BI21" s="122"/>
    </row>
    <row r="22" spans="1:61" x14ac:dyDescent="0.3">
      <c r="A22" s="100" t="str">
        <f>'Indicator Data'!A23</f>
        <v>Benin</v>
      </c>
      <c r="B22" s="86" t="str">
        <f>'Indicator Data'!B23</f>
        <v>BEN</v>
      </c>
      <c r="C22" s="122"/>
      <c r="D22" s="122"/>
      <c r="E22" s="122"/>
      <c r="F22" s="122"/>
      <c r="G22" s="122"/>
      <c r="H22" s="122"/>
      <c r="I22" s="122"/>
      <c r="J22" s="122"/>
      <c r="K22" s="122"/>
      <c r="L22" s="122"/>
      <c r="M22" s="122"/>
      <c r="N22" s="122"/>
      <c r="O22" s="122"/>
      <c r="P22" s="122"/>
      <c r="R22" s="122"/>
      <c r="S22" s="122"/>
      <c r="T22" s="122"/>
      <c r="U22" s="122"/>
      <c r="V22" s="122"/>
      <c r="W22" s="122"/>
      <c r="X22" s="122"/>
      <c r="Y22" s="122"/>
      <c r="Z22" s="122"/>
      <c r="AA22" s="122"/>
      <c r="AB22" s="122"/>
      <c r="AC22" s="122"/>
      <c r="AD22" s="122"/>
      <c r="AE22" s="122"/>
      <c r="AF22" s="122"/>
      <c r="AG22" s="122"/>
      <c r="AH22" s="122"/>
      <c r="AI22" s="122"/>
      <c r="AJ22" s="122"/>
      <c r="AK22" s="122"/>
      <c r="AL22" s="123" t="str">
        <f>IF(ISNUMBER('Indicator Data'!AL23),"","Imputed using GDP p.c.")</f>
        <v/>
      </c>
      <c r="AN22" s="122"/>
      <c r="AO22" s="122"/>
      <c r="AP22" s="122"/>
      <c r="AQ22" s="122"/>
      <c r="AR22" s="122"/>
      <c r="AS22" s="122"/>
      <c r="AT22" s="122"/>
      <c r="AU22" s="122"/>
      <c r="AV22" s="122"/>
      <c r="AW22" s="122"/>
      <c r="AX22" s="122"/>
      <c r="AY22" s="122"/>
      <c r="AZ22" s="122"/>
      <c r="BA22" s="122"/>
      <c r="BB22" s="83"/>
      <c r="BH22" s="122"/>
      <c r="BI22" s="122"/>
    </row>
    <row r="23" spans="1:61" x14ac:dyDescent="0.3">
      <c r="A23" s="100" t="str">
        <f>'Indicator Data'!A24</f>
        <v>Bhutan</v>
      </c>
      <c r="B23" s="86" t="str">
        <f>'Indicator Data'!B24</f>
        <v>BTN</v>
      </c>
      <c r="C23" s="122"/>
      <c r="D23" s="122"/>
      <c r="E23" s="122"/>
      <c r="F23" s="122"/>
      <c r="G23" s="122"/>
      <c r="H23" s="122"/>
      <c r="I23" s="122"/>
      <c r="J23" s="122"/>
      <c r="K23" s="122"/>
      <c r="L23" s="122"/>
      <c r="M23" s="122"/>
      <c r="N23" s="122"/>
      <c r="O23" s="122"/>
      <c r="P23" s="122"/>
      <c r="R23" s="122"/>
      <c r="S23" s="122"/>
      <c r="T23" s="122"/>
      <c r="U23" s="122"/>
      <c r="V23" s="122"/>
      <c r="W23" s="122"/>
      <c r="X23" s="122"/>
      <c r="Y23" s="122"/>
      <c r="Z23" s="122"/>
      <c r="AA23" s="122"/>
      <c r="AB23" s="122"/>
      <c r="AC23" s="122"/>
      <c r="AD23" s="122"/>
      <c r="AE23" s="122"/>
      <c r="AF23" s="122"/>
      <c r="AG23" s="122"/>
      <c r="AH23" s="122"/>
      <c r="AI23" s="122"/>
      <c r="AJ23" s="122"/>
      <c r="AK23" s="122"/>
      <c r="AL23" s="123" t="str">
        <f>IF(ISNUMBER('Indicator Data'!AL24),"","Imputed using GDP p.c.")</f>
        <v/>
      </c>
      <c r="AN23" s="122"/>
      <c r="AO23" s="122"/>
      <c r="AP23" s="122"/>
      <c r="AQ23" s="122"/>
      <c r="AR23" s="122"/>
      <c r="AS23" s="122"/>
      <c r="AT23" s="122"/>
      <c r="AU23" s="122"/>
      <c r="AV23" s="122"/>
      <c r="AW23" s="122"/>
      <c r="AX23" s="122"/>
      <c r="AY23" s="122"/>
      <c r="AZ23" s="122"/>
      <c r="BA23" s="122"/>
      <c r="BB23" s="83"/>
      <c r="BH23" s="122" t="s">
        <v>855</v>
      </c>
      <c r="BI23" s="122" t="s">
        <v>855</v>
      </c>
    </row>
    <row r="24" spans="1:61" x14ac:dyDescent="0.3">
      <c r="A24" s="100" t="str">
        <f>'Indicator Data'!A25</f>
        <v>Bolivia</v>
      </c>
      <c r="B24" s="86" t="str">
        <f>'Indicator Data'!B25</f>
        <v>BOL</v>
      </c>
      <c r="C24" s="122"/>
      <c r="D24" s="122"/>
      <c r="E24" s="122"/>
      <c r="F24" s="122"/>
      <c r="G24" s="122"/>
      <c r="H24" s="122"/>
      <c r="I24" s="122"/>
      <c r="J24" s="122"/>
      <c r="K24" s="122"/>
      <c r="L24" s="122"/>
      <c r="M24" s="122"/>
      <c r="N24" s="122"/>
      <c r="O24" s="122"/>
      <c r="P24" s="122"/>
      <c r="R24" s="122"/>
      <c r="S24" s="122"/>
      <c r="T24" s="122"/>
      <c r="U24" s="122"/>
      <c r="V24" s="122"/>
      <c r="W24" s="122"/>
      <c r="X24" s="122"/>
      <c r="Y24" s="122"/>
      <c r="Z24" s="122"/>
      <c r="AA24" s="122"/>
      <c r="AB24" s="122"/>
      <c r="AC24" s="122"/>
      <c r="AD24" s="122"/>
      <c r="AE24" s="122"/>
      <c r="AF24" s="122"/>
      <c r="AG24" s="122"/>
      <c r="AH24" s="122"/>
      <c r="AI24" s="122"/>
      <c r="AJ24" s="122"/>
      <c r="AK24" s="122"/>
      <c r="AL24" s="123" t="str">
        <f>IF(ISNUMBER('Indicator Data'!AL25),"","Imputed using GDP p.c.")</f>
        <v/>
      </c>
      <c r="AN24" s="122"/>
      <c r="AO24" s="122"/>
      <c r="AP24" s="122"/>
      <c r="AQ24" s="122"/>
      <c r="AR24" s="122"/>
      <c r="AS24" s="122"/>
      <c r="AT24" s="122"/>
      <c r="AU24" s="122"/>
      <c r="AV24" s="122"/>
      <c r="AW24" s="122"/>
      <c r="AX24" s="122"/>
      <c r="AY24" s="122"/>
      <c r="AZ24" s="122"/>
      <c r="BA24" s="122"/>
      <c r="BB24" s="83"/>
      <c r="BH24" s="122"/>
      <c r="BI24" s="122"/>
    </row>
    <row r="25" spans="1:61" x14ac:dyDescent="0.3">
      <c r="A25" s="100" t="str">
        <f>'Indicator Data'!A26</f>
        <v>Bosnia and Herzegovina</v>
      </c>
      <c r="B25" s="86" t="str">
        <f>'Indicator Data'!B26</f>
        <v>BIH</v>
      </c>
      <c r="C25" s="122"/>
      <c r="D25" s="122"/>
      <c r="E25" s="122"/>
      <c r="F25" s="122"/>
      <c r="G25" s="122"/>
      <c r="H25" s="122"/>
      <c r="I25" s="122"/>
      <c r="J25" s="122"/>
      <c r="K25" s="122"/>
      <c r="L25" s="122"/>
      <c r="M25" s="122"/>
      <c r="N25" s="122"/>
      <c r="O25" s="122"/>
      <c r="P25" s="122"/>
      <c r="R25" s="122"/>
      <c r="S25" s="122"/>
      <c r="T25" s="122"/>
      <c r="U25" s="122"/>
      <c r="V25" s="122"/>
      <c r="W25" s="122"/>
      <c r="X25" s="122"/>
      <c r="Y25" s="122"/>
      <c r="Z25" s="122"/>
      <c r="AA25" s="122"/>
      <c r="AB25" s="122"/>
      <c r="AC25" s="122"/>
      <c r="AD25" s="122"/>
      <c r="AE25" s="122"/>
      <c r="AF25" s="122"/>
      <c r="AG25" s="122"/>
      <c r="AH25" s="122"/>
      <c r="AI25" s="122"/>
      <c r="AJ25" s="122"/>
      <c r="AK25" s="122"/>
      <c r="AL25" s="123" t="str">
        <f>IF(ISNUMBER('Indicator Data'!AL26),"","Imputed using GDP p.c.")</f>
        <v/>
      </c>
      <c r="AN25" s="122"/>
      <c r="AO25" s="122"/>
      <c r="AP25" s="122"/>
      <c r="AQ25" s="122"/>
      <c r="AR25" s="122"/>
      <c r="AS25" s="122"/>
      <c r="AT25" s="122"/>
      <c r="AU25" s="122"/>
      <c r="AV25" s="122"/>
      <c r="AW25" s="122"/>
      <c r="AX25" s="122"/>
      <c r="AY25" s="122"/>
      <c r="AZ25" s="122"/>
      <c r="BA25" s="122"/>
      <c r="BB25" s="83"/>
      <c r="BH25" s="122"/>
      <c r="BI25" s="122"/>
    </row>
    <row r="26" spans="1:61" x14ac:dyDescent="0.3">
      <c r="A26" s="100" t="str">
        <f>'Indicator Data'!A27</f>
        <v>Botswana</v>
      </c>
      <c r="B26" s="86" t="str">
        <f>'Indicator Data'!B27</f>
        <v>BWA</v>
      </c>
      <c r="C26" s="122"/>
      <c r="D26" s="122"/>
      <c r="E26" s="122"/>
      <c r="F26" s="122"/>
      <c r="G26" s="122"/>
      <c r="H26" s="122"/>
      <c r="I26" s="122"/>
      <c r="J26" s="122"/>
      <c r="K26" s="122"/>
      <c r="L26" s="122"/>
      <c r="M26" s="122"/>
      <c r="N26" s="122"/>
      <c r="O26" s="122"/>
      <c r="P26" s="122"/>
      <c r="R26" s="122"/>
      <c r="S26" s="122"/>
      <c r="T26" s="122"/>
      <c r="U26" s="122"/>
      <c r="V26" s="122"/>
      <c r="W26" s="122"/>
      <c r="X26" s="122"/>
      <c r="Y26" s="122"/>
      <c r="Z26" s="122"/>
      <c r="AA26" s="122"/>
      <c r="AB26" s="122"/>
      <c r="AC26" s="122"/>
      <c r="AD26" s="122"/>
      <c r="AE26" s="122"/>
      <c r="AF26" s="122"/>
      <c r="AG26" s="122"/>
      <c r="AH26" s="122"/>
      <c r="AI26" s="122"/>
      <c r="AJ26" s="122"/>
      <c r="AK26" s="122"/>
      <c r="AL26" s="123" t="str">
        <f>IF(ISNUMBER('Indicator Data'!AL27),"","Imputed using GDP p.c.")</f>
        <v/>
      </c>
      <c r="AN26" s="122"/>
      <c r="AO26" s="122"/>
      <c r="AP26" s="122"/>
      <c r="AQ26" s="122"/>
      <c r="AR26" s="122"/>
      <c r="AS26" s="122"/>
      <c r="AT26" s="122"/>
      <c r="AU26" s="122"/>
      <c r="AV26" s="122"/>
      <c r="AW26" s="122"/>
      <c r="AX26" s="122"/>
      <c r="AY26" s="122"/>
      <c r="AZ26" s="122"/>
      <c r="BA26" s="122"/>
      <c r="BB26" s="83"/>
      <c r="BH26" s="122"/>
      <c r="BI26" s="122"/>
    </row>
    <row r="27" spans="1:61" x14ac:dyDescent="0.3">
      <c r="A27" s="100" t="str">
        <f>'Indicator Data'!A28</f>
        <v>Brazil</v>
      </c>
      <c r="B27" s="86" t="str">
        <f>'Indicator Data'!B28</f>
        <v>BRA</v>
      </c>
      <c r="C27" s="122"/>
      <c r="D27" s="122"/>
      <c r="E27" s="122"/>
      <c r="F27" s="122"/>
      <c r="G27" s="122"/>
      <c r="H27" s="122"/>
      <c r="I27" s="122"/>
      <c r="J27" s="122"/>
      <c r="K27" s="122"/>
      <c r="L27" s="122"/>
      <c r="M27" s="122"/>
      <c r="N27" s="122"/>
      <c r="O27" s="122"/>
      <c r="P27" s="122"/>
      <c r="R27" s="122"/>
      <c r="S27" s="122"/>
      <c r="T27" s="122"/>
      <c r="U27" s="122"/>
      <c r="V27" s="122"/>
      <c r="W27" s="122"/>
      <c r="X27" s="122"/>
      <c r="Y27" s="122"/>
      <c r="Z27" s="122"/>
      <c r="AA27" s="122"/>
      <c r="AB27" s="122"/>
      <c r="AC27" s="122"/>
      <c r="AD27" s="122"/>
      <c r="AE27" s="122"/>
      <c r="AF27" s="122"/>
      <c r="AG27" s="122"/>
      <c r="AH27" s="122"/>
      <c r="AI27" s="122"/>
      <c r="AJ27" s="122"/>
      <c r="AK27" s="122"/>
      <c r="AL27" s="123" t="str">
        <f>IF(ISNUMBER('Indicator Data'!AL28),"","Imputed using GDP p.c.")</f>
        <v/>
      </c>
      <c r="AN27" s="122"/>
      <c r="AO27" s="122"/>
      <c r="AP27" s="122"/>
      <c r="AQ27" s="122"/>
      <c r="AR27" s="122"/>
      <c r="AS27" s="122"/>
      <c r="AT27" s="122"/>
      <c r="AU27" s="122"/>
      <c r="AV27" s="122"/>
      <c r="AW27" s="122"/>
      <c r="AX27" s="122"/>
      <c r="AY27" s="122"/>
      <c r="AZ27" s="122"/>
      <c r="BA27" s="122"/>
      <c r="BB27" s="83"/>
      <c r="BH27" s="122"/>
      <c r="BI27" s="122"/>
    </row>
    <row r="28" spans="1:61" x14ac:dyDescent="0.3">
      <c r="A28" s="100" t="str">
        <f>'Indicator Data'!A29</f>
        <v>Brunei Darussalam</v>
      </c>
      <c r="B28" s="86" t="str">
        <f>'Indicator Data'!B29</f>
        <v>BRN</v>
      </c>
      <c r="C28" s="122"/>
      <c r="D28" s="122"/>
      <c r="E28" s="122"/>
      <c r="F28" s="122"/>
      <c r="G28" s="122"/>
      <c r="H28" s="122"/>
      <c r="I28" s="122"/>
      <c r="J28" s="122"/>
      <c r="K28" s="122"/>
      <c r="L28" s="122"/>
      <c r="M28" s="122"/>
      <c r="N28" s="122"/>
      <c r="O28" s="122"/>
      <c r="P28" s="122"/>
      <c r="R28" s="122"/>
      <c r="S28" s="122"/>
      <c r="T28" s="122"/>
      <c r="U28" s="122"/>
      <c r="V28" s="122"/>
      <c r="W28" s="122"/>
      <c r="X28" s="122"/>
      <c r="Y28" s="122"/>
      <c r="Z28" s="122"/>
      <c r="AA28" s="122"/>
      <c r="AB28" s="122"/>
      <c r="AC28" s="122"/>
      <c r="AD28" s="122"/>
      <c r="AE28" s="122"/>
      <c r="AF28" s="122"/>
      <c r="AG28" s="122"/>
      <c r="AH28" s="122"/>
      <c r="AI28" s="122"/>
      <c r="AJ28" s="122"/>
      <c r="AK28" s="122"/>
      <c r="AL28" s="123" t="str">
        <f>IF(ISNUMBER('Indicator Data'!AL29),"","Imputed using GDP p.c.")</f>
        <v/>
      </c>
      <c r="AN28" s="122"/>
      <c r="AO28" s="122"/>
      <c r="AP28" s="122"/>
      <c r="AQ28" s="122"/>
      <c r="AR28" s="122"/>
      <c r="AS28" s="122"/>
      <c r="AT28" s="122"/>
      <c r="AU28" s="122"/>
      <c r="AV28" s="122"/>
      <c r="AW28" s="122"/>
      <c r="AX28" s="122"/>
      <c r="AY28" s="122"/>
      <c r="AZ28" s="122"/>
      <c r="BA28" s="122"/>
      <c r="BB28" s="83"/>
      <c r="BH28" s="122"/>
      <c r="BI28" s="122"/>
    </row>
    <row r="29" spans="1:61" x14ac:dyDescent="0.3">
      <c r="A29" s="100" t="str">
        <f>'Indicator Data'!A30</f>
        <v>Bulgaria</v>
      </c>
      <c r="B29" s="86" t="str">
        <f>'Indicator Data'!B30</f>
        <v>BGR</v>
      </c>
      <c r="C29" s="122"/>
      <c r="D29" s="122"/>
      <c r="E29" s="122"/>
      <c r="F29" s="122"/>
      <c r="G29" s="122"/>
      <c r="H29" s="122"/>
      <c r="I29" s="122"/>
      <c r="J29" s="122"/>
      <c r="K29" s="122"/>
      <c r="L29" s="122"/>
      <c r="M29" s="122"/>
      <c r="N29" s="122"/>
      <c r="O29" s="122"/>
      <c r="P29" s="122"/>
      <c r="R29" s="122"/>
      <c r="S29" s="122"/>
      <c r="T29" s="122"/>
      <c r="U29" s="122"/>
      <c r="V29" s="122"/>
      <c r="W29" s="122"/>
      <c r="X29" s="122"/>
      <c r="Y29" s="122"/>
      <c r="Z29" s="122"/>
      <c r="AA29" s="122"/>
      <c r="AB29" s="122"/>
      <c r="AC29" s="122"/>
      <c r="AD29" s="122"/>
      <c r="AE29" s="122"/>
      <c r="AF29" s="122"/>
      <c r="AG29" s="122"/>
      <c r="AH29" s="122"/>
      <c r="AI29" s="122"/>
      <c r="AJ29" s="122"/>
      <c r="AK29" s="122"/>
      <c r="AL29" s="123" t="str">
        <f>IF(ISNUMBER('Indicator Data'!AL30),"","Imputed using GDP p.c.")</f>
        <v/>
      </c>
      <c r="AN29" s="122"/>
      <c r="AO29" s="122"/>
      <c r="AP29" s="122"/>
      <c r="AQ29" s="122"/>
      <c r="AR29" s="122"/>
      <c r="AS29" s="122"/>
      <c r="AT29" s="122"/>
      <c r="AU29" s="122"/>
      <c r="AV29" s="122"/>
      <c r="AW29" s="122"/>
      <c r="AX29" s="122"/>
      <c r="AY29" s="122"/>
      <c r="AZ29" s="122"/>
      <c r="BA29" s="122"/>
      <c r="BB29" s="83"/>
      <c r="BH29" s="122"/>
      <c r="BI29" s="122"/>
    </row>
    <row r="30" spans="1:61" x14ac:dyDescent="0.3">
      <c r="A30" s="100" t="str">
        <f>'Indicator Data'!A31</f>
        <v>Burkina Faso</v>
      </c>
      <c r="B30" s="86" t="str">
        <f>'Indicator Data'!B31</f>
        <v>BFA</v>
      </c>
      <c r="C30" s="122"/>
      <c r="D30" s="122"/>
      <c r="E30" s="122"/>
      <c r="F30" s="122"/>
      <c r="G30" s="122"/>
      <c r="H30" s="122"/>
      <c r="I30" s="122"/>
      <c r="J30" s="122"/>
      <c r="K30" s="122"/>
      <c r="L30" s="122"/>
      <c r="M30" s="122"/>
      <c r="N30" s="122"/>
      <c r="O30" s="122"/>
      <c r="P30" s="122"/>
      <c r="R30" s="122"/>
      <c r="S30" s="122"/>
      <c r="T30" s="122"/>
      <c r="U30" s="122"/>
      <c r="V30" s="122"/>
      <c r="W30" s="122"/>
      <c r="X30" s="122"/>
      <c r="Y30" s="122"/>
      <c r="Z30" s="122"/>
      <c r="AA30" s="122"/>
      <c r="AB30" s="122"/>
      <c r="AC30" s="122"/>
      <c r="AD30" s="122"/>
      <c r="AE30" s="122"/>
      <c r="AF30" s="122"/>
      <c r="AG30" s="122"/>
      <c r="AH30" s="122"/>
      <c r="AI30" s="122"/>
      <c r="AJ30" s="122"/>
      <c r="AK30" s="122"/>
      <c r="AL30" s="123" t="str">
        <f>IF(ISNUMBER('Indicator Data'!AL31),"","Imputed using GDP p.c.")</f>
        <v/>
      </c>
      <c r="AN30" s="122"/>
      <c r="AO30" s="122"/>
      <c r="AP30" s="122"/>
      <c r="AQ30" s="122"/>
      <c r="AR30" s="122"/>
      <c r="AS30" s="122"/>
      <c r="AT30" s="122"/>
      <c r="AU30" s="122"/>
      <c r="AV30" s="122"/>
      <c r="AW30" s="122"/>
      <c r="AX30" s="122"/>
      <c r="AY30" s="122"/>
      <c r="AZ30" s="122"/>
      <c r="BA30" s="122"/>
      <c r="BB30" s="83"/>
      <c r="BH30" s="122"/>
      <c r="BI30" s="122"/>
    </row>
    <row r="31" spans="1:61" x14ac:dyDescent="0.3">
      <c r="A31" s="100" t="str">
        <f>'Indicator Data'!A32</f>
        <v>Burundi</v>
      </c>
      <c r="B31" s="86" t="str">
        <f>'Indicator Data'!B32</f>
        <v>BDI</v>
      </c>
      <c r="C31" s="122"/>
      <c r="D31" s="122"/>
      <c r="E31" s="122"/>
      <c r="F31" s="122"/>
      <c r="G31" s="122"/>
      <c r="H31" s="122"/>
      <c r="I31" s="122"/>
      <c r="J31" s="122"/>
      <c r="K31" s="122"/>
      <c r="L31" s="122"/>
      <c r="M31" s="122"/>
      <c r="N31" s="122"/>
      <c r="O31" s="122"/>
      <c r="P31" s="122"/>
      <c r="R31" s="122"/>
      <c r="S31" s="122"/>
      <c r="T31" s="122"/>
      <c r="U31" s="122"/>
      <c r="V31" s="122"/>
      <c r="W31" s="122"/>
      <c r="X31" s="122"/>
      <c r="Y31" s="122"/>
      <c r="Z31" s="122"/>
      <c r="AA31" s="122"/>
      <c r="AB31" s="122"/>
      <c r="AC31" s="122"/>
      <c r="AD31" s="122"/>
      <c r="AE31" s="122"/>
      <c r="AF31" s="122"/>
      <c r="AG31" s="122"/>
      <c r="AH31" s="122"/>
      <c r="AI31" s="122"/>
      <c r="AJ31" s="122"/>
      <c r="AK31" s="122"/>
      <c r="AL31" s="123" t="str">
        <f>IF(ISNUMBER('Indicator Data'!AL32),"","Imputed using GDP p.c.")</f>
        <v/>
      </c>
      <c r="AN31" s="122"/>
      <c r="AO31" s="122"/>
      <c r="AP31" s="122"/>
      <c r="AQ31" s="122"/>
      <c r="AR31" s="122"/>
      <c r="AS31" s="122"/>
      <c r="AT31" s="122"/>
      <c r="AU31" s="122"/>
      <c r="AV31" s="122"/>
      <c r="AW31" s="122"/>
      <c r="AX31" s="122"/>
      <c r="AY31" s="122"/>
      <c r="AZ31" s="122"/>
      <c r="BA31" s="122"/>
      <c r="BB31" s="83"/>
      <c r="BH31" s="122" t="s">
        <v>854</v>
      </c>
      <c r="BI31" s="122" t="s">
        <v>854</v>
      </c>
    </row>
    <row r="32" spans="1:61" x14ac:dyDescent="0.3">
      <c r="A32" s="100" t="str">
        <f>'Indicator Data'!A33</f>
        <v>Cabo Verde</v>
      </c>
      <c r="B32" s="86" t="str">
        <f>'Indicator Data'!B33</f>
        <v>CPV</v>
      </c>
      <c r="C32" s="122"/>
      <c r="D32" s="122"/>
      <c r="E32" s="122"/>
      <c r="F32" s="122"/>
      <c r="G32" s="122"/>
      <c r="H32" s="122"/>
      <c r="I32" s="122"/>
      <c r="J32" s="122"/>
      <c r="K32" s="122"/>
      <c r="L32" s="122"/>
      <c r="M32" s="122"/>
      <c r="N32" s="122"/>
      <c r="O32" s="122"/>
      <c r="P32" s="122"/>
      <c r="R32" s="122"/>
      <c r="S32" s="122"/>
      <c r="T32" s="122"/>
      <c r="U32" s="122"/>
      <c r="V32" s="122"/>
      <c r="W32" s="122"/>
      <c r="X32" s="122"/>
      <c r="Y32" s="122"/>
      <c r="Z32" s="122"/>
      <c r="AA32" s="122"/>
      <c r="AB32" s="122"/>
      <c r="AC32" s="122"/>
      <c r="AD32" s="122"/>
      <c r="AE32" s="122"/>
      <c r="AF32" s="122"/>
      <c r="AG32" s="122"/>
      <c r="AH32" s="122"/>
      <c r="AI32" s="122"/>
      <c r="AJ32" s="122"/>
      <c r="AK32" s="122"/>
      <c r="AL32" s="123" t="str">
        <f>IF(ISNUMBER('Indicator Data'!AL33),"","Imputed using GDP p.c.")</f>
        <v/>
      </c>
      <c r="AN32" s="122"/>
      <c r="AO32" s="122"/>
      <c r="AP32" s="122"/>
      <c r="AQ32" s="122"/>
      <c r="AR32" s="122"/>
      <c r="AS32" s="122"/>
      <c r="AT32" s="122"/>
      <c r="AU32" s="122"/>
      <c r="AV32" s="122"/>
      <c r="AW32" s="122"/>
      <c r="AX32" s="122"/>
      <c r="AY32" s="122"/>
      <c r="AZ32" s="122"/>
      <c r="BA32" s="122"/>
      <c r="BB32" s="83"/>
      <c r="BH32" s="122"/>
      <c r="BI32" s="122"/>
    </row>
    <row r="33" spans="1:61" x14ac:dyDescent="0.3">
      <c r="A33" s="100" t="str">
        <f>'Indicator Data'!A34</f>
        <v>Cambodia</v>
      </c>
      <c r="B33" s="86" t="str">
        <f>'Indicator Data'!B34</f>
        <v>KHM</v>
      </c>
      <c r="C33" s="122"/>
      <c r="D33" s="122"/>
      <c r="E33" s="122"/>
      <c r="F33" s="122"/>
      <c r="G33" s="122"/>
      <c r="H33" s="122"/>
      <c r="I33" s="122"/>
      <c r="J33" s="122"/>
      <c r="K33" s="122"/>
      <c r="L33" s="122"/>
      <c r="M33" s="122"/>
      <c r="N33" s="122"/>
      <c r="O33" s="122"/>
      <c r="P33" s="122"/>
      <c r="R33" s="122"/>
      <c r="S33" s="122"/>
      <c r="T33" s="122"/>
      <c r="U33" s="122"/>
      <c r="V33" s="122"/>
      <c r="W33" s="122"/>
      <c r="X33" s="122"/>
      <c r="Y33" s="122"/>
      <c r="Z33" s="122"/>
      <c r="AA33" s="122"/>
      <c r="AB33" s="122"/>
      <c r="AC33" s="122"/>
      <c r="AD33" s="122"/>
      <c r="AE33" s="122"/>
      <c r="AF33" s="122"/>
      <c r="AG33" s="122"/>
      <c r="AH33" s="122"/>
      <c r="AI33" s="122"/>
      <c r="AJ33" s="122"/>
      <c r="AK33" s="122"/>
      <c r="AL33" s="123" t="str">
        <f>IF(ISNUMBER('Indicator Data'!AL34),"","Imputed using GDP p.c.")</f>
        <v/>
      </c>
      <c r="AN33" s="122"/>
      <c r="AO33" s="122"/>
      <c r="AP33" s="122"/>
      <c r="AQ33" s="122"/>
      <c r="AR33" s="122"/>
      <c r="AS33" s="122"/>
      <c r="AT33" s="122"/>
      <c r="AU33" s="122"/>
      <c r="AV33" s="122"/>
      <c r="AW33" s="122"/>
      <c r="AX33" s="122"/>
      <c r="AY33" s="122"/>
      <c r="AZ33" s="122"/>
      <c r="BA33" s="122"/>
      <c r="BB33" s="83"/>
      <c r="BH33" s="122"/>
      <c r="BI33" s="122"/>
    </row>
    <row r="34" spans="1:61" x14ac:dyDescent="0.3">
      <c r="A34" s="100" t="str">
        <f>'Indicator Data'!A35</f>
        <v>Cameroon</v>
      </c>
      <c r="B34" s="86" t="str">
        <f>'Indicator Data'!B35</f>
        <v>CMR</v>
      </c>
      <c r="C34" s="122"/>
      <c r="D34" s="122"/>
      <c r="E34" s="122"/>
      <c r="F34" s="122"/>
      <c r="G34" s="122"/>
      <c r="H34" s="122"/>
      <c r="I34" s="122"/>
      <c r="J34" s="122"/>
      <c r="K34" s="122"/>
      <c r="L34" s="122"/>
      <c r="M34" s="122"/>
      <c r="N34" s="122"/>
      <c r="O34" s="122"/>
      <c r="P34" s="122"/>
      <c r="R34" s="122"/>
      <c r="S34" s="122"/>
      <c r="T34" s="122"/>
      <c r="U34" s="122"/>
      <c r="V34" s="122"/>
      <c r="W34" s="122"/>
      <c r="X34" s="122"/>
      <c r="Y34" s="122"/>
      <c r="Z34" s="122"/>
      <c r="AA34" s="122"/>
      <c r="AB34" s="122"/>
      <c r="AC34" s="122"/>
      <c r="AD34" s="122"/>
      <c r="AE34" s="122"/>
      <c r="AF34" s="122"/>
      <c r="AG34" s="122"/>
      <c r="AH34" s="122"/>
      <c r="AI34" s="122"/>
      <c r="AJ34" s="122"/>
      <c r="AK34" s="122"/>
      <c r="AL34" s="123" t="str">
        <f>IF(ISNUMBER('Indicator Data'!AL35),"","Imputed using GDP p.c.")</f>
        <v/>
      </c>
      <c r="AN34" s="122"/>
      <c r="AO34" s="122"/>
      <c r="AP34" s="122"/>
      <c r="AQ34" s="122"/>
      <c r="AR34" s="122"/>
      <c r="AS34" s="122"/>
      <c r="AT34" s="122"/>
      <c r="AU34" s="122"/>
      <c r="AV34" s="122"/>
      <c r="AW34" s="122"/>
      <c r="AX34" s="122"/>
      <c r="AY34" s="122"/>
      <c r="AZ34" s="122"/>
      <c r="BA34" s="122"/>
      <c r="BB34" s="83"/>
      <c r="BH34" s="122"/>
      <c r="BI34" s="122"/>
    </row>
    <row r="35" spans="1:61" x14ac:dyDescent="0.3">
      <c r="A35" s="100" t="str">
        <f>'Indicator Data'!A36</f>
        <v>Canada</v>
      </c>
      <c r="B35" s="86" t="str">
        <f>'Indicator Data'!B36</f>
        <v>CAN</v>
      </c>
      <c r="C35" s="122"/>
      <c r="D35" s="122"/>
      <c r="E35" s="122"/>
      <c r="F35" s="122"/>
      <c r="G35" s="122"/>
      <c r="H35" s="122"/>
      <c r="I35" s="122"/>
      <c r="J35" s="122"/>
      <c r="K35" s="122"/>
      <c r="L35" s="122"/>
      <c r="M35" s="122"/>
      <c r="N35" s="122"/>
      <c r="O35" s="122"/>
      <c r="P35" s="122"/>
      <c r="R35" s="122"/>
      <c r="S35" s="122"/>
      <c r="T35" s="122"/>
      <c r="U35" s="122"/>
      <c r="V35" s="122"/>
      <c r="W35" s="122"/>
      <c r="X35" s="122"/>
      <c r="Y35" s="122"/>
      <c r="Z35" s="122"/>
      <c r="AA35" s="122"/>
      <c r="AB35" s="122"/>
      <c r="AC35" s="122"/>
      <c r="AD35" s="122"/>
      <c r="AE35" s="122"/>
      <c r="AF35" s="122"/>
      <c r="AG35" s="122"/>
      <c r="AH35" s="122"/>
      <c r="AI35" s="122"/>
      <c r="AJ35" s="122"/>
      <c r="AK35" s="122"/>
      <c r="AL35" s="123" t="str">
        <f>IF(ISNUMBER('Indicator Data'!AL36),"","Imputed using GDP p.c.")</f>
        <v/>
      </c>
      <c r="AN35" s="122"/>
      <c r="AO35" s="122"/>
      <c r="AP35" s="122"/>
      <c r="AQ35" s="122"/>
      <c r="AR35" s="122"/>
      <c r="AS35" s="122"/>
      <c r="AT35" s="122"/>
      <c r="AU35" s="122"/>
      <c r="AV35" s="122"/>
      <c r="AW35" s="122"/>
      <c r="AX35" s="122"/>
      <c r="AY35" s="122"/>
      <c r="AZ35" s="122"/>
      <c r="BA35" s="122"/>
      <c r="BB35" s="83"/>
      <c r="BH35" s="122"/>
      <c r="BI35" s="122"/>
    </row>
    <row r="36" spans="1:61" x14ac:dyDescent="0.3">
      <c r="A36" s="100" t="str">
        <f>'Indicator Data'!A37</f>
        <v>Central African Republic</v>
      </c>
      <c r="B36" s="86" t="str">
        <f>'Indicator Data'!B37</f>
        <v>CAF</v>
      </c>
      <c r="C36" s="122"/>
      <c r="D36" s="122"/>
      <c r="E36" s="122"/>
      <c r="F36" s="122"/>
      <c r="G36" s="122"/>
      <c r="H36" s="122"/>
      <c r="I36" s="122"/>
      <c r="J36" s="122"/>
      <c r="K36" s="122"/>
      <c r="L36" s="122"/>
      <c r="M36" s="122"/>
      <c r="N36" s="122"/>
      <c r="O36" s="122"/>
      <c r="P36" s="122"/>
      <c r="R36" s="122"/>
      <c r="S36" s="122"/>
      <c r="T36" s="122"/>
      <c r="U36" s="122"/>
      <c r="V36" s="122"/>
      <c r="W36" s="122"/>
      <c r="X36" s="122"/>
      <c r="Y36" s="122"/>
      <c r="Z36" s="122"/>
      <c r="AA36" s="122"/>
      <c r="AB36" s="122"/>
      <c r="AC36" s="122"/>
      <c r="AD36" s="122"/>
      <c r="AE36" s="122"/>
      <c r="AF36" s="122"/>
      <c r="AG36" s="122"/>
      <c r="AH36" s="122"/>
      <c r="AI36" s="122"/>
      <c r="AJ36" s="122"/>
      <c r="AK36" s="122"/>
      <c r="AL36" s="123" t="str">
        <f>IF(ISNUMBER('Indicator Data'!AL37),"","Imputed using GDP p.c.")</f>
        <v/>
      </c>
      <c r="AN36" s="122"/>
      <c r="AO36" s="122"/>
      <c r="AP36" s="122"/>
      <c r="AQ36" s="122"/>
      <c r="AR36" s="122"/>
      <c r="AS36" s="122"/>
      <c r="AT36" s="122"/>
      <c r="AU36" s="122"/>
      <c r="AV36" s="122"/>
      <c r="AW36" s="122"/>
      <c r="AX36" s="122"/>
      <c r="AY36" s="122"/>
      <c r="AZ36" s="122"/>
      <c r="BA36" s="122"/>
      <c r="BB36" s="83"/>
      <c r="BH36" s="122"/>
      <c r="BI36" s="122"/>
    </row>
    <row r="37" spans="1:61" x14ac:dyDescent="0.3">
      <c r="A37" s="100" t="str">
        <f>'Indicator Data'!A38</f>
        <v>Chad</v>
      </c>
      <c r="B37" s="86" t="str">
        <f>'Indicator Data'!B38</f>
        <v>TCD</v>
      </c>
      <c r="C37" s="122"/>
      <c r="D37" s="122"/>
      <c r="E37" s="122"/>
      <c r="F37" s="122"/>
      <c r="G37" s="122"/>
      <c r="H37" s="122"/>
      <c r="I37" s="122"/>
      <c r="J37" s="122"/>
      <c r="K37" s="122"/>
      <c r="L37" s="122"/>
      <c r="M37" s="122"/>
      <c r="N37" s="122"/>
      <c r="O37" s="122"/>
      <c r="P37" s="122"/>
      <c r="R37" s="122"/>
      <c r="S37" s="122"/>
      <c r="T37" s="122"/>
      <c r="U37" s="122"/>
      <c r="V37" s="122"/>
      <c r="W37" s="122"/>
      <c r="X37" s="122"/>
      <c r="Y37" s="122"/>
      <c r="Z37" s="122"/>
      <c r="AA37" s="122"/>
      <c r="AB37" s="122"/>
      <c r="AC37" s="122"/>
      <c r="AD37" s="122"/>
      <c r="AE37" s="122"/>
      <c r="AF37" s="122"/>
      <c r="AG37" s="122"/>
      <c r="AH37" s="122"/>
      <c r="AI37" s="122"/>
      <c r="AJ37" s="122"/>
      <c r="AK37" s="122"/>
      <c r="AL37" s="123" t="str">
        <f>IF(ISNUMBER('Indicator Data'!AL38),"","Imputed using GDP p.c.")</f>
        <v/>
      </c>
      <c r="AN37" s="122"/>
      <c r="AO37" s="122"/>
      <c r="AP37" s="122"/>
      <c r="AQ37" s="122"/>
      <c r="AR37" s="122"/>
      <c r="AS37" s="122"/>
      <c r="AT37" s="122"/>
      <c r="AU37" s="122"/>
      <c r="AV37" s="122"/>
      <c r="AW37" s="122"/>
      <c r="AX37" s="122"/>
      <c r="AY37" s="122"/>
      <c r="AZ37" s="122"/>
      <c r="BA37" s="122"/>
      <c r="BB37" s="83"/>
      <c r="BH37" s="122"/>
      <c r="BI37" s="122"/>
    </row>
    <row r="38" spans="1:61" x14ac:dyDescent="0.3">
      <c r="A38" s="100" t="str">
        <f>'Indicator Data'!A39</f>
        <v>Chile</v>
      </c>
      <c r="B38" s="86" t="str">
        <f>'Indicator Data'!B39</f>
        <v>CHL</v>
      </c>
      <c r="C38" s="122"/>
      <c r="D38" s="122"/>
      <c r="E38" s="122"/>
      <c r="F38" s="122"/>
      <c r="G38" s="122"/>
      <c r="H38" s="122"/>
      <c r="I38" s="122"/>
      <c r="J38" s="122"/>
      <c r="K38" s="122"/>
      <c r="L38" s="122"/>
      <c r="M38" s="122"/>
      <c r="N38" s="122"/>
      <c r="O38" s="122"/>
      <c r="P38" s="122"/>
      <c r="R38" s="122"/>
      <c r="S38" s="122"/>
      <c r="T38" s="122"/>
      <c r="U38" s="122"/>
      <c r="V38" s="122"/>
      <c r="W38" s="122"/>
      <c r="X38" s="122"/>
      <c r="Y38" s="122"/>
      <c r="Z38" s="122"/>
      <c r="AA38" s="122"/>
      <c r="AB38" s="122"/>
      <c r="AC38" s="122"/>
      <c r="AD38" s="122"/>
      <c r="AE38" s="122"/>
      <c r="AF38" s="122"/>
      <c r="AG38" s="122"/>
      <c r="AH38" s="122"/>
      <c r="AI38" s="122"/>
      <c r="AJ38" s="122"/>
      <c r="AK38" s="122"/>
      <c r="AL38" s="123" t="str">
        <f>IF(ISNUMBER('Indicator Data'!AL39),"","Imputed using GDP p.c.")</f>
        <v/>
      </c>
      <c r="AN38" s="122"/>
      <c r="AO38" s="122"/>
      <c r="AP38" s="122"/>
      <c r="AQ38" s="122"/>
      <c r="AR38" s="122"/>
      <c r="AS38" s="122"/>
      <c r="AT38" s="122"/>
      <c r="AU38" s="122"/>
      <c r="AV38" s="122"/>
      <c r="AW38" s="122"/>
      <c r="AX38" s="122"/>
      <c r="AY38" s="122"/>
      <c r="AZ38" s="122"/>
      <c r="BA38" s="122"/>
      <c r="BB38" s="83"/>
      <c r="BH38" s="122"/>
      <c r="BI38" s="122"/>
    </row>
    <row r="39" spans="1:61" x14ac:dyDescent="0.3">
      <c r="A39" s="100" t="str">
        <f>'Indicator Data'!A40</f>
        <v>China</v>
      </c>
      <c r="B39" s="86" t="str">
        <f>'Indicator Data'!B40</f>
        <v>CHN</v>
      </c>
      <c r="C39" s="122"/>
      <c r="D39" s="122"/>
      <c r="E39" s="122"/>
      <c r="F39" s="122"/>
      <c r="G39" s="122"/>
      <c r="H39" s="122"/>
      <c r="I39" s="122"/>
      <c r="J39" s="122"/>
      <c r="K39" s="122"/>
      <c r="L39" s="122"/>
      <c r="M39" s="122"/>
      <c r="N39" s="122"/>
      <c r="O39" s="122"/>
      <c r="P39" s="122"/>
      <c r="R39" s="122"/>
      <c r="S39" s="122"/>
      <c r="T39" s="122"/>
      <c r="U39" s="122"/>
      <c r="V39" s="122"/>
      <c r="W39" s="122"/>
      <c r="X39" s="122"/>
      <c r="Y39" s="122"/>
      <c r="Z39" s="122"/>
      <c r="AA39" s="122"/>
      <c r="AB39" s="122"/>
      <c r="AC39" s="122"/>
      <c r="AD39" s="122"/>
      <c r="AE39" s="122"/>
      <c r="AF39" s="122"/>
      <c r="AG39" s="122"/>
      <c r="AH39" s="122"/>
      <c r="AI39" s="122"/>
      <c r="AJ39" s="122"/>
      <c r="AK39" s="122"/>
      <c r="AL39" s="123" t="str">
        <f>IF(ISNUMBER('Indicator Data'!AL40),"","Imputed using GDP p.c.")</f>
        <v/>
      </c>
      <c r="AN39" s="122"/>
      <c r="AO39" s="122"/>
      <c r="AP39" s="122"/>
      <c r="AQ39" s="122"/>
      <c r="AR39" s="122"/>
      <c r="AS39" s="122"/>
      <c r="AT39" s="122"/>
      <c r="AU39" s="122"/>
      <c r="AV39" s="122"/>
      <c r="AW39" s="122"/>
      <c r="AX39" s="122"/>
      <c r="AY39" s="122"/>
      <c r="AZ39" s="122"/>
      <c r="BA39" s="122"/>
      <c r="BB39" s="83"/>
      <c r="BH39" s="122"/>
      <c r="BI39" s="122"/>
    </row>
    <row r="40" spans="1:61" x14ac:dyDescent="0.3">
      <c r="A40" s="100" t="str">
        <f>'Indicator Data'!A41</f>
        <v>Colombia</v>
      </c>
      <c r="B40" s="86" t="str">
        <f>'Indicator Data'!B41</f>
        <v>COL</v>
      </c>
      <c r="C40" s="122"/>
      <c r="D40" s="122"/>
      <c r="E40" s="122"/>
      <c r="F40" s="122"/>
      <c r="G40" s="122"/>
      <c r="H40" s="122"/>
      <c r="I40" s="122"/>
      <c r="J40" s="122"/>
      <c r="K40" s="122"/>
      <c r="L40" s="122"/>
      <c r="M40" s="122"/>
      <c r="N40" s="122"/>
      <c r="O40" s="122"/>
      <c r="P40" s="122"/>
      <c r="R40" s="122"/>
      <c r="S40" s="122"/>
      <c r="T40" s="122"/>
      <c r="U40" s="122"/>
      <c r="V40" s="122"/>
      <c r="W40" s="122"/>
      <c r="X40" s="122"/>
      <c r="Y40" s="122"/>
      <c r="Z40" s="122"/>
      <c r="AA40" s="122"/>
      <c r="AB40" s="122"/>
      <c r="AC40" s="122"/>
      <c r="AD40" s="122"/>
      <c r="AE40" s="122"/>
      <c r="AF40" s="122"/>
      <c r="AG40" s="122"/>
      <c r="AH40" s="122"/>
      <c r="AI40" s="122"/>
      <c r="AJ40" s="122"/>
      <c r="AK40" s="122"/>
      <c r="AL40" s="123" t="str">
        <f>IF(ISNUMBER('Indicator Data'!AL41),"","Imputed using GDP p.c.")</f>
        <v/>
      </c>
      <c r="AN40" s="122"/>
      <c r="AO40" s="122"/>
      <c r="AP40" s="122"/>
      <c r="AQ40" s="122"/>
      <c r="AR40" s="122"/>
      <c r="AS40" s="122"/>
      <c r="AT40" s="122"/>
      <c r="AU40" s="122"/>
      <c r="AV40" s="122"/>
      <c r="AW40" s="122"/>
      <c r="AX40" s="122"/>
      <c r="AY40" s="122"/>
      <c r="AZ40" s="122"/>
      <c r="BA40" s="122"/>
      <c r="BB40" s="83"/>
      <c r="BH40" s="122"/>
      <c r="BI40" s="122"/>
    </row>
    <row r="41" spans="1:61" x14ac:dyDescent="0.3">
      <c r="A41" s="100" t="str">
        <f>'Indicator Data'!A42</f>
        <v>Comoros</v>
      </c>
      <c r="B41" s="86" t="str">
        <f>'Indicator Data'!B42</f>
        <v>COM</v>
      </c>
      <c r="C41" s="122"/>
      <c r="D41" s="122"/>
      <c r="E41" s="122"/>
      <c r="F41" s="122"/>
      <c r="G41" s="122"/>
      <c r="H41" s="122"/>
      <c r="I41" s="122"/>
      <c r="J41" s="122"/>
      <c r="K41" s="122"/>
      <c r="L41" s="122"/>
      <c r="M41" s="122"/>
      <c r="N41" s="122"/>
      <c r="O41" s="122"/>
      <c r="P41" s="122"/>
      <c r="R41" s="122"/>
      <c r="S41" s="122"/>
      <c r="T41" s="122"/>
      <c r="U41" s="122"/>
      <c r="V41" s="122"/>
      <c r="W41" s="122"/>
      <c r="X41" s="122"/>
      <c r="Y41" s="122"/>
      <c r="Z41" s="122"/>
      <c r="AA41" s="122"/>
      <c r="AB41" s="122"/>
      <c r="AC41" s="122"/>
      <c r="AD41" s="122"/>
      <c r="AE41" s="122"/>
      <c r="AF41" s="122"/>
      <c r="AG41" s="122"/>
      <c r="AH41" s="122"/>
      <c r="AI41" s="122"/>
      <c r="AJ41" s="122"/>
      <c r="AK41" s="122"/>
      <c r="AL41" s="123" t="str">
        <f>IF(ISNUMBER('Indicator Data'!AL42),"","Imputed using GDP p.c.")</f>
        <v/>
      </c>
      <c r="AN41" s="122"/>
      <c r="AO41" s="122"/>
      <c r="AP41" s="122"/>
      <c r="AQ41" s="122"/>
      <c r="AR41" s="122"/>
      <c r="AS41" s="122"/>
      <c r="AT41" s="122"/>
      <c r="AU41" s="122"/>
      <c r="AV41" s="122"/>
      <c r="AW41" s="122"/>
      <c r="AX41" s="122"/>
      <c r="AY41" s="122"/>
      <c r="AZ41" s="122"/>
      <c r="BA41" s="122"/>
      <c r="BB41" s="83"/>
      <c r="BH41" s="122"/>
      <c r="BI41" s="122" t="s">
        <v>860</v>
      </c>
    </row>
    <row r="42" spans="1:61" x14ac:dyDescent="0.3">
      <c r="A42" s="100" t="str">
        <f>'Indicator Data'!A43</f>
        <v>Congo</v>
      </c>
      <c r="B42" s="86" t="str">
        <f>'Indicator Data'!B43</f>
        <v>COG</v>
      </c>
      <c r="C42" s="122"/>
      <c r="D42" s="122"/>
      <c r="E42" s="122"/>
      <c r="F42" s="122"/>
      <c r="G42" s="122"/>
      <c r="H42" s="122"/>
      <c r="I42" s="122"/>
      <c r="J42" s="122"/>
      <c r="K42" s="122"/>
      <c r="L42" s="122"/>
      <c r="M42" s="122"/>
      <c r="N42" s="122"/>
      <c r="O42" s="122"/>
      <c r="P42" s="122"/>
      <c r="R42" s="122"/>
      <c r="S42" s="122"/>
      <c r="T42" s="122"/>
      <c r="U42" s="122"/>
      <c r="V42" s="122"/>
      <c r="W42" s="122"/>
      <c r="X42" s="122"/>
      <c r="Y42" s="122"/>
      <c r="Z42" s="122"/>
      <c r="AA42" s="122"/>
      <c r="AB42" s="122"/>
      <c r="AC42" s="122"/>
      <c r="AD42" s="122"/>
      <c r="AE42" s="122"/>
      <c r="AF42" s="122"/>
      <c r="AG42" s="122"/>
      <c r="AH42" s="122"/>
      <c r="AI42" s="122"/>
      <c r="AJ42" s="122"/>
      <c r="AK42" s="122"/>
      <c r="AL42" s="123" t="str">
        <f>IF(ISNUMBER('Indicator Data'!AL43),"","Imputed using GDP p.c.")</f>
        <v/>
      </c>
      <c r="AN42" s="122"/>
      <c r="AO42" s="122"/>
      <c r="AP42" s="122"/>
      <c r="AQ42" s="122"/>
      <c r="AR42" s="122"/>
      <c r="AS42" s="122"/>
      <c r="AT42" s="122"/>
      <c r="AU42" s="122"/>
      <c r="AV42" s="122"/>
      <c r="AW42" s="122"/>
      <c r="AX42" s="122"/>
      <c r="AY42" s="122"/>
      <c r="AZ42" s="122"/>
      <c r="BA42" s="122"/>
      <c r="BB42" s="83"/>
      <c r="BH42" s="122"/>
      <c r="BI42" s="122"/>
    </row>
    <row r="43" spans="1:61" x14ac:dyDescent="0.3">
      <c r="A43" s="100" t="str">
        <f>'Indicator Data'!A44</f>
        <v>Congo DR</v>
      </c>
      <c r="B43" s="86" t="str">
        <f>'Indicator Data'!B44</f>
        <v>COD</v>
      </c>
      <c r="C43" s="122"/>
      <c r="D43" s="122"/>
      <c r="E43" s="122"/>
      <c r="F43" s="122"/>
      <c r="G43" s="122"/>
      <c r="H43" s="122"/>
      <c r="I43" s="122"/>
      <c r="J43" s="122"/>
      <c r="K43" s="122"/>
      <c r="L43" s="122"/>
      <c r="M43" s="122"/>
      <c r="N43" s="122"/>
      <c r="O43" s="122"/>
      <c r="P43" s="122"/>
      <c r="R43" s="122"/>
      <c r="S43" s="122"/>
      <c r="T43" s="122"/>
      <c r="U43" s="122"/>
      <c r="V43" s="122"/>
      <c r="W43" s="122"/>
      <c r="X43" s="122"/>
      <c r="Y43" s="122"/>
      <c r="Z43" s="122"/>
      <c r="AA43" s="122"/>
      <c r="AB43" s="122"/>
      <c r="AC43" s="122"/>
      <c r="AD43" s="122"/>
      <c r="AE43" s="122"/>
      <c r="AF43" s="122"/>
      <c r="AG43" s="122"/>
      <c r="AH43" s="122"/>
      <c r="AI43" s="122"/>
      <c r="AJ43" s="122"/>
      <c r="AK43" s="122"/>
      <c r="AL43" s="123" t="str">
        <f>IF(ISNUMBER('Indicator Data'!AL44),"","Imputed using GDP p.c.")</f>
        <v/>
      </c>
      <c r="AN43" s="122"/>
      <c r="AO43" s="122"/>
      <c r="AP43" s="122"/>
      <c r="AQ43" s="122"/>
      <c r="AR43" s="122"/>
      <c r="AS43" s="122"/>
      <c r="AT43" s="122"/>
      <c r="AU43" s="122"/>
      <c r="AV43" s="122"/>
      <c r="AW43" s="122"/>
      <c r="AX43" s="122"/>
      <c r="AY43" s="122"/>
      <c r="AZ43" s="122"/>
      <c r="BA43" s="122"/>
      <c r="BB43" s="83"/>
      <c r="BH43" s="122"/>
      <c r="BI43" s="122" t="s">
        <v>867</v>
      </c>
    </row>
    <row r="44" spans="1:61" x14ac:dyDescent="0.3">
      <c r="A44" s="100" t="str">
        <f>'Indicator Data'!A45</f>
        <v>Costa Rica</v>
      </c>
      <c r="B44" s="86" t="str">
        <f>'Indicator Data'!B45</f>
        <v>CRI</v>
      </c>
      <c r="C44" s="122"/>
      <c r="D44" s="122"/>
      <c r="E44" s="122"/>
      <c r="F44" s="122"/>
      <c r="G44" s="122"/>
      <c r="H44" s="122"/>
      <c r="I44" s="122"/>
      <c r="J44" s="122"/>
      <c r="K44" s="122"/>
      <c r="L44" s="122"/>
      <c r="M44" s="122"/>
      <c r="N44" s="122"/>
      <c r="O44" s="122"/>
      <c r="P44" s="122"/>
      <c r="R44" s="122"/>
      <c r="S44" s="122"/>
      <c r="T44" s="122"/>
      <c r="U44" s="122"/>
      <c r="V44" s="122"/>
      <c r="W44" s="122"/>
      <c r="X44" s="122"/>
      <c r="Y44" s="122"/>
      <c r="Z44" s="122"/>
      <c r="AA44" s="122"/>
      <c r="AB44" s="122"/>
      <c r="AC44" s="122"/>
      <c r="AD44" s="122"/>
      <c r="AE44" s="122"/>
      <c r="AF44" s="122"/>
      <c r="AG44" s="122"/>
      <c r="AH44" s="122"/>
      <c r="AI44" s="122"/>
      <c r="AJ44" s="122"/>
      <c r="AK44" s="122"/>
      <c r="AL44" s="123" t="str">
        <f>IF(ISNUMBER('Indicator Data'!AL45),"","Imputed using GDP p.c.")</f>
        <v/>
      </c>
      <c r="AN44" s="122"/>
      <c r="AO44" s="122"/>
      <c r="AP44" s="122"/>
      <c r="AQ44" s="122"/>
      <c r="AR44" s="122"/>
      <c r="AS44" s="122"/>
      <c r="AT44" s="122"/>
      <c r="AU44" s="122"/>
      <c r="AV44" s="122"/>
      <c r="AW44" s="122"/>
      <c r="AX44" s="122"/>
      <c r="AY44" s="122"/>
      <c r="AZ44" s="122"/>
      <c r="BA44" s="122"/>
      <c r="BB44" s="83"/>
      <c r="BH44" s="122"/>
      <c r="BI44" s="122"/>
    </row>
    <row r="45" spans="1:61" x14ac:dyDescent="0.3">
      <c r="A45" s="100" t="str">
        <f>'Indicator Data'!A46</f>
        <v>Côte d'Ivoire</v>
      </c>
      <c r="B45" s="86" t="str">
        <f>'Indicator Data'!B46</f>
        <v>CIV</v>
      </c>
      <c r="C45" s="122"/>
      <c r="D45" s="122"/>
      <c r="E45" s="122"/>
      <c r="F45" s="122"/>
      <c r="G45" s="122"/>
      <c r="H45" s="122"/>
      <c r="I45" s="122"/>
      <c r="J45" s="122"/>
      <c r="K45" s="122"/>
      <c r="L45" s="122"/>
      <c r="M45" s="122"/>
      <c r="N45" s="122"/>
      <c r="O45" s="122"/>
      <c r="P45" s="122"/>
      <c r="R45" s="122"/>
      <c r="S45" s="122"/>
      <c r="T45" s="122"/>
      <c r="U45" s="122"/>
      <c r="V45" s="122"/>
      <c r="W45" s="122"/>
      <c r="X45" s="122"/>
      <c r="Y45" s="122"/>
      <c r="Z45" s="122"/>
      <c r="AA45" s="122"/>
      <c r="AB45" s="122"/>
      <c r="AC45" s="122"/>
      <c r="AD45" s="122"/>
      <c r="AE45" s="122"/>
      <c r="AF45" s="122"/>
      <c r="AG45" s="122"/>
      <c r="AH45" s="122"/>
      <c r="AI45" s="122"/>
      <c r="AJ45" s="122"/>
      <c r="AK45" s="122"/>
      <c r="AL45" s="123" t="str">
        <f>IF(ISNUMBER('Indicator Data'!AL46),"","Imputed using GDP p.c.")</f>
        <v/>
      </c>
      <c r="AN45" s="122"/>
      <c r="AO45" s="122"/>
      <c r="AP45" s="122"/>
      <c r="AQ45" s="122"/>
      <c r="AR45" s="122"/>
      <c r="AS45" s="122"/>
      <c r="AT45" s="122"/>
      <c r="AU45" s="122"/>
      <c r="AV45" s="122"/>
      <c r="AW45" s="122"/>
      <c r="AX45" s="122"/>
      <c r="AY45" s="122"/>
      <c r="AZ45" s="122"/>
      <c r="BA45" s="122"/>
      <c r="BB45" s="83"/>
      <c r="BH45" s="122"/>
      <c r="BI45" s="122"/>
    </row>
    <row r="46" spans="1:61" x14ac:dyDescent="0.3">
      <c r="A46" s="100" t="str">
        <f>'Indicator Data'!A47</f>
        <v>Croatia</v>
      </c>
      <c r="B46" s="86" t="str">
        <f>'Indicator Data'!B47</f>
        <v>HRV</v>
      </c>
      <c r="C46" s="122"/>
      <c r="D46" s="122"/>
      <c r="E46" s="122"/>
      <c r="F46" s="122"/>
      <c r="G46" s="122"/>
      <c r="H46" s="122"/>
      <c r="I46" s="122"/>
      <c r="J46" s="122"/>
      <c r="K46" s="122"/>
      <c r="L46" s="122"/>
      <c r="M46" s="122"/>
      <c r="N46" s="122"/>
      <c r="O46" s="122"/>
      <c r="P46" s="122"/>
      <c r="R46" s="122"/>
      <c r="S46" s="122"/>
      <c r="T46" s="122"/>
      <c r="U46" s="122"/>
      <c r="V46" s="122"/>
      <c r="W46" s="122"/>
      <c r="X46" s="122"/>
      <c r="Y46" s="122"/>
      <c r="Z46" s="122"/>
      <c r="AA46" s="122"/>
      <c r="AB46" s="122"/>
      <c r="AC46" s="122"/>
      <c r="AD46" s="122"/>
      <c r="AE46" s="122"/>
      <c r="AF46" s="122"/>
      <c r="AG46" s="122"/>
      <c r="AH46" s="122"/>
      <c r="AI46" s="122"/>
      <c r="AJ46" s="122"/>
      <c r="AK46" s="122"/>
      <c r="AL46" s="123" t="str">
        <f>IF(ISNUMBER('Indicator Data'!AL47),"","Imputed using GDP p.c.")</f>
        <v/>
      </c>
      <c r="AN46" s="122"/>
      <c r="AO46" s="122"/>
      <c r="AP46" s="122"/>
      <c r="AQ46" s="122"/>
      <c r="AR46" s="122"/>
      <c r="AS46" s="122"/>
      <c r="AT46" s="122"/>
      <c r="AU46" s="122"/>
      <c r="AV46" s="122"/>
      <c r="AW46" s="122"/>
      <c r="AX46" s="122"/>
      <c r="AY46" s="122"/>
      <c r="AZ46" s="122"/>
      <c r="BA46" s="122"/>
      <c r="BB46" s="83"/>
      <c r="BH46" s="122"/>
      <c r="BI46" s="122"/>
    </row>
    <row r="47" spans="1:61" x14ac:dyDescent="0.3">
      <c r="A47" s="100" t="str">
        <f>'Indicator Data'!A48</f>
        <v>Cuba</v>
      </c>
      <c r="B47" s="86" t="str">
        <f>'Indicator Data'!B48</f>
        <v>CUB</v>
      </c>
      <c r="C47" s="122"/>
      <c r="D47" s="122"/>
      <c r="E47" s="122"/>
      <c r="F47" s="122"/>
      <c r="G47" s="122"/>
      <c r="H47" s="122"/>
      <c r="I47" s="122"/>
      <c r="J47" s="122"/>
      <c r="K47" s="122"/>
      <c r="L47" s="122"/>
      <c r="M47" s="122"/>
      <c r="N47" s="122"/>
      <c r="O47" s="122"/>
      <c r="P47" s="122"/>
      <c r="R47" s="122"/>
      <c r="S47" s="122"/>
      <c r="T47" s="122"/>
      <c r="U47" s="122"/>
      <c r="V47" s="122"/>
      <c r="W47" s="122"/>
      <c r="X47" s="122"/>
      <c r="Y47" s="122"/>
      <c r="Z47" s="122"/>
      <c r="AA47" s="122"/>
      <c r="AB47" s="122"/>
      <c r="AC47" s="122"/>
      <c r="AD47" s="122"/>
      <c r="AE47" s="122"/>
      <c r="AF47" s="122"/>
      <c r="AG47" s="122"/>
      <c r="AH47" s="122"/>
      <c r="AI47" s="122"/>
      <c r="AJ47" s="122"/>
      <c r="AK47" s="122"/>
      <c r="AL47" s="123" t="str">
        <f>IF(ISNUMBER('Indicator Data'!AL48),"","Imputed using GDP p.c.")</f>
        <v/>
      </c>
      <c r="AN47" s="122"/>
      <c r="AO47" s="122"/>
      <c r="AP47" s="122"/>
      <c r="AQ47" s="122"/>
      <c r="AR47" s="122"/>
      <c r="AS47" s="122"/>
      <c r="AT47" s="122"/>
      <c r="AU47" s="122"/>
      <c r="AV47" s="122"/>
      <c r="AW47" s="122"/>
      <c r="AX47" s="122"/>
      <c r="AY47" s="122"/>
      <c r="AZ47" s="122"/>
      <c r="BA47" s="122"/>
      <c r="BB47" s="83"/>
      <c r="BH47" s="122"/>
      <c r="BI47" s="122"/>
    </row>
    <row r="48" spans="1:61" x14ac:dyDescent="0.3">
      <c r="A48" s="100" t="str">
        <f>'Indicator Data'!A49</f>
        <v>Cyprus</v>
      </c>
      <c r="B48" s="86" t="str">
        <f>'Indicator Data'!B49</f>
        <v>CYP</v>
      </c>
      <c r="C48" s="122"/>
      <c r="D48" s="122"/>
      <c r="E48" s="122"/>
      <c r="F48" s="122"/>
      <c r="G48" s="122"/>
      <c r="H48" s="122"/>
      <c r="I48" s="122"/>
      <c r="J48" s="122"/>
      <c r="K48" s="122"/>
      <c r="L48" s="122"/>
      <c r="M48" s="122"/>
      <c r="N48" s="122"/>
      <c r="O48" s="122"/>
      <c r="P48" s="122"/>
      <c r="R48" s="122"/>
      <c r="S48" s="122"/>
      <c r="T48" s="122"/>
      <c r="U48" s="122"/>
      <c r="V48" s="122"/>
      <c r="W48" s="122"/>
      <c r="X48" s="122"/>
      <c r="Y48" s="122"/>
      <c r="Z48" s="122"/>
      <c r="AA48" s="122"/>
      <c r="AB48" s="122"/>
      <c r="AC48" s="122"/>
      <c r="AD48" s="122"/>
      <c r="AE48" s="122"/>
      <c r="AF48" s="122"/>
      <c r="AG48" s="122"/>
      <c r="AH48" s="122"/>
      <c r="AI48" s="122"/>
      <c r="AJ48" s="122"/>
      <c r="AK48" s="122"/>
      <c r="AL48" s="123" t="str">
        <f>IF(ISNUMBER('Indicator Data'!AL49),"","Imputed using GDP p.c.")</f>
        <v/>
      </c>
      <c r="AN48" s="122"/>
      <c r="AO48" s="122"/>
      <c r="AP48" s="122"/>
      <c r="AQ48" s="122"/>
      <c r="AR48" s="122"/>
      <c r="AS48" s="122"/>
      <c r="AT48" s="122"/>
      <c r="AU48" s="122"/>
      <c r="AV48" s="122"/>
      <c r="AW48" s="122"/>
      <c r="AX48" s="122"/>
      <c r="AY48" s="122"/>
      <c r="AZ48" s="122"/>
      <c r="BA48" s="122"/>
      <c r="BB48" s="83"/>
      <c r="BH48" s="122"/>
      <c r="BI48" s="122"/>
    </row>
    <row r="49" spans="1:61" x14ac:dyDescent="0.3">
      <c r="A49" s="100" t="str">
        <f>'Indicator Data'!A50</f>
        <v>Czech Republic</v>
      </c>
      <c r="B49" s="86" t="str">
        <f>'Indicator Data'!B50</f>
        <v>CZE</v>
      </c>
      <c r="C49" s="122"/>
      <c r="D49" s="122"/>
      <c r="E49" s="122"/>
      <c r="F49" s="122"/>
      <c r="G49" s="122"/>
      <c r="H49" s="122"/>
      <c r="I49" s="122"/>
      <c r="J49" s="122"/>
      <c r="K49" s="122"/>
      <c r="L49" s="122"/>
      <c r="M49" s="122"/>
      <c r="N49" s="122"/>
      <c r="O49" s="122"/>
      <c r="P49" s="122"/>
      <c r="R49" s="122"/>
      <c r="S49" s="122"/>
      <c r="T49" s="122"/>
      <c r="U49" s="122"/>
      <c r="V49" s="122"/>
      <c r="W49" s="122"/>
      <c r="X49" s="122"/>
      <c r="Y49" s="122"/>
      <c r="Z49" s="122"/>
      <c r="AA49" s="122"/>
      <c r="AB49" s="122"/>
      <c r="AC49" s="122"/>
      <c r="AD49" s="122"/>
      <c r="AE49" s="122"/>
      <c r="AF49" s="122"/>
      <c r="AG49" s="122"/>
      <c r="AH49" s="122"/>
      <c r="AI49" s="122"/>
      <c r="AJ49" s="122"/>
      <c r="AK49" s="122"/>
      <c r="AL49" s="123" t="str">
        <f>IF(ISNUMBER('Indicator Data'!AL50),"","Imputed using GDP p.c.")</f>
        <v/>
      </c>
      <c r="AN49" s="122"/>
      <c r="AO49" s="122"/>
      <c r="AP49" s="122"/>
      <c r="AQ49" s="122"/>
      <c r="AR49" s="122"/>
      <c r="AS49" s="122"/>
      <c r="AT49" s="122"/>
      <c r="AU49" s="122"/>
      <c r="AV49" s="122"/>
      <c r="AW49" s="122"/>
      <c r="AX49" s="122"/>
      <c r="AY49" s="122"/>
      <c r="AZ49" s="122"/>
      <c r="BA49" s="122"/>
      <c r="BB49" s="83"/>
      <c r="BH49" s="122"/>
      <c r="BI49" s="122"/>
    </row>
    <row r="50" spans="1:61" x14ac:dyDescent="0.3">
      <c r="A50" s="100" t="str">
        <f>'Indicator Data'!A51</f>
        <v>Denmark</v>
      </c>
      <c r="B50" s="86" t="str">
        <f>'Indicator Data'!B51</f>
        <v>DNK</v>
      </c>
      <c r="C50" s="122"/>
      <c r="D50" s="122"/>
      <c r="E50" s="122"/>
      <c r="F50" s="122"/>
      <c r="G50" s="122"/>
      <c r="H50" s="122"/>
      <c r="I50" s="122"/>
      <c r="J50" s="122"/>
      <c r="K50" s="122"/>
      <c r="L50" s="122"/>
      <c r="M50" s="122"/>
      <c r="N50" s="122"/>
      <c r="O50" s="122"/>
      <c r="P50" s="122"/>
      <c r="R50" s="122"/>
      <c r="S50" s="122"/>
      <c r="T50" s="122"/>
      <c r="U50" s="122"/>
      <c r="V50" s="122"/>
      <c r="W50" s="122"/>
      <c r="X50" s="122"/>
      <c r="Y50" s="122"/>
      <c r="Z50" s="122"/>
      <c r="AA50" s="122"/>
      <c r="AB50" s="122"/>
      <c r="AC50" s="122"/>
      <c r="AD50" s="122"/>
      <c r="AE50" s="122"/>
      <c r="AF50" s="122"/>
      <c r="AG50" s="122"/>
      <c r="AH50" s="122"/>
      <c r="AI50" s="122"/>
      <c r="AJ50" s="122"/>
      <c r="AK50" s="122"/>
      <c r="AL50" s="123" t="str">
        <f>IF(ISNUMBER('Indicator Data'!AL51),"","Imputed using GDP p.c.")</f>
        <v/>
      </c>
      <c r="AN50" s="122"/>
      <c r="AO50" s="122"/>
      <c r="AP50" s="122"/>
      <c r="AQ50" s="122"/>
      <c r="AR50" s="122"/>
      <c r="AS50" s="122"/>
      <c r="AT50" s="122"/>
      <c r="AU50" s="122"/>
      <c r="AV50" s="122"/>
      <c r="AW50" s="122"/>
      <c r="AX50" s="122"/>
      <c r="AY50" s="122"/>
      <c r="AZ50" s="122"/>
      <c r="BA50" s="122"/>
      <c r="BB50" s="83"/>
      <c r="BH50" s="122"/>
      <c r="BI50" s="122"/>
    </row>
    <row r="51" spans="1:61" x14ac:dyDescent="0.3">
      <c r="A51" s="100" t="str">
        <f>'Indicator Data'!A52</f>
        <v>Djibouti</v>
      </c>
      <c r="B51" s="86" t="str">
        <f>'Indicator Data'!B52</f>
        <v>DJI</v>
      </c>
      <c r="C51" s="122"/>
      <c r="D51" s="122"/>
      <c r="E51" s="122"/>
      <c r="F51" s="122"/>
      <c r="G51" s="122"/>
      <c r="H51" s="122"/>
      <c r="I51" s="122"/>
      <c r="J51" s="122"/>
      <c r="K51" s="122"/>
      <c r="L51" s="122"/>
      <c r="M51" s="122"/>
      <c r="N51" s="122"/>
      <c r="O51" s="122"/>
      <c r="P51" s="122"/>
      <c r="R51" s="122"/>
      <c r="S51" s="122"/>
      <c r="T51" s="122"/>
      <c r="U51" s="122"/>
      <c r="V51" s="122"/>
      <c r="W51" s="122"/>
      <c r="X51" s="122"/>
      <c r="Y51" s="122"/>
      <c r="Z51" s="122"/>
      <c r="AA51" s="122"/>
      <c r="AB51" s="122"/>
      <c r="AC51" s="122"/>
      <c r="AD51" s="122"/>
      <c r="AE51" s="122"/>
      <c r="AF51" s="122"/>
      <c r="AG51" s="122"/>
      <c r="AH51" s="122"/>
      <c r="AI51" s="122"/>
      <c r="AJ51" s="122"/>
      <c r="AK51" s="122"/>
      <c r="AL51" s="123" t="str">
        <f>IF(ISNUMBER('Indicator Data'!AL52),"","Imputed using GDP p.c.")</f>
        <v/>
      </c>
      <c r="AN51" s="122"/>
      <c r="AO51" s="122"/>
      <c r="AP51" s="122"/>
      <c r="AQ51" s="122"/>
      <c r="AR51" s="122"/>
      <c r="AS51" s="122"/>
      <c r="AT51" s="122"/>
      <c r="AU51" s="122"/>
      <c r="AV51" s="122"/>
      <c r="AW51" s="122"/>
      <c r="AX51" s="122"/>
      <c r="AY51" s="122"/>
      <c r="AZ51" s="122"/>
      <c r="BA51" s="122"/>
      <c r="BB51" s="83"/>
      <c r="BH51" s="122"/>
      <c r="BI51" s="122"/>
    </row>
    <row r="52" spans="1:61" x14ac:dyDescent="0.3">
      <c r="A52" s="100" t="str">
        <f>'Indicator Data'!A53</f>
        <v>Dominica</v>
      </c>
      <c r="B52" s="86" t="str">
        <f>'Indicator Data'!B53</f>
        <v>DMA</v>
      </c>
      <c r="C52" s="122"/>
      <c r="D52" s="122"/>
      <c r="E52" s="122"/>
      <c r="F52" s="122"/>
      <c r="G52" s="122"/>
      <c r="H52" s="122"/>
      <c r="I52" s="122"/>
      <c r="J52" s="122"/>
      <c r="K52" s="122"/>
      <c r="L52" s="122"/>
      <c r="M52" s="122"/>
      <c r="N52" s="122"/>
      <c r="O52" s="122"/>
      <c r="P52" s="122"/>
      <c r="R52" s="122"/>
      <c r="S52" s="122"/>
      <c r="T52" s="122"/>
      <c r="U52" s="122"/>
      <c r="V52" s="122"/>
      <c r="W52" s="122"/>
      <c r="X52" s="122"/>
      <c r="Y52" s="122"/>
      <c r="Z52" s="122"/>
      <c r="AA52" s="122"/>
      <c r="AB52" s="122"/>
      <c r="AC52" s="122"/>
      <c r="AD52" s="122"/>
      <c r="AE52" s="122"/>
      <c r="AF52" s="122"/>
      <c r="AG52" s="122"/>
      <c r="AH52" s="122"/>
      <c r="AI52" s="122"/>
      <c r="AJ52" s="122"/>
      <c r="AK52" s="122"/>
      <c r="AL52" s="123" t="str">
        <f>IF(ISNUMBER('Indicator Data'!AL53),"","Imputed using GDP p.c.")</f>
        <v/>
      </c>
      <c r="AN52" s="122"/>
      <c r="AO52" s="122"/>
      <c r="AP52" s="122"/>
      <c r="AQ52" s="122"/>
      <c r="AR52" s="122"/>
      <c r="AS52" s="122"/>
      <c r="AT52" s="122"/>
      <c r="AU52" s="122"/>
      <c r="AV52" s="122"/>
      <c r="AW52" s="122"/>
      <c r="AX52" s="122"/>
      <c r="AY52" s="122"/>
      <c r="AZ52" s="122"/>
      <c r="BA52" s="122"/>
      <c r="BB52" s="83"/>
      <c r="BH52" s="122"/>
      <c r="BI52" s="122"/>
    </row>
    <row r="53" spans="1:61" x14ac:dyDescent="0.3">
      <c r="A53" s="100" t="str">
        <f>'Indicator Data'!A54</f>
        <v>Dominican Republic</v>
      </c>
      <c r="B53" s="86" t="str">
        <f>'Indicator Data'!B54</f>
        <v>DOM</v>
      </c>
      <c r="C53" s="122"/>
      <c r="D53" s="122"/>
      <c r="E53" s="122"/>
      <c r="F53" s="122"/>
      <c r="G53" s="122"/>
      <c r="H53" s="122"/>
      <c r="I53" s="122"/>
      <c r="J53" s="122"/>
      <c r="K53" s="122"/>
      <c r="L53" s="122"/>
      <c r="M53" s="122"/>
      <c r="N53" s="122"/>
      <c r="O53" s="122"/>
      <c r="P53" s="122"/>
      <c r="R53" s="122"/>
      <c r="S53" s="122"/>
      <c r="T53" s="122"/>
      <c r="U53" s="122"/>
      <c r="V53" s="122"/>
      <c r="W53" s="122"/>
      <c r="X53" s="122"/>
      <c r="Y53" s="122"/>
      <c r="Z53" s="122"/>
      <c r="AA53" s="122"/>
      <c r="AB53" s="122"/>
      <c r="AC53" s="122"/>
      <c r="AD53" s="122"/>
      <c r="AE53" s="122"/>
      <c r="AF53" s="122"/>
      <c r="AG53" s="122"/>
      <c r="AH53" s="122"/>
      <c r="AI53" s="122"/>
      <c r="AJ53" s="122"/>
      <c r="AK53" s="122"/>
      <c r="AL53" s="123" t="str">
        <f>IF(ISNUMBER('Indicator Data'!AL54),"","Imputed using GDP p.c.")</f>
        <v/>
      </c>
      <c r="AN53" s="122"/>
      <c r="AO53" s="122"/>
      <c r="AP53" s="122"/>
      <c r="AQ53" s="122"/>
      <c r="AR53" s="122"/>
      <c r="AS53" s="122"/>
      <c r="AT53" s="122"/>
      <c r="AU53" s="122"/>
      <c r="AV53" s="122"/>
      <c r="AW53" s="122"/>
      <c r="AX53" s="122"/>
      <c r="AY53" s="122"/>
      <c r="AZ53" s="122"/>
      <c r="BA53" s="122"/>
      <c r="BB53" s="83"/>
      <c r="BH53" s="122"/>
      <c r="BI53" s="122"/>
    </row>
    <row r="54" spans="1:61" x14ac:dyDescent="0.3">
      <c r="A54" s="100" t="str">
        <f>'Indicator Data'!A55</f>
        <v>Ecuador</v>
      </c>
      <c r="B54" s="86" t="str">
        <f>'Indicator Data'!B55</f>
        <v>ECU</v>
      </c>
      <c r="C54" s="122"/>
      <c r="D54" s="122"/>
      <c r="E54" s="122"/>
      <c r="F54" s="122"/>
      <c r="G54" s="122"/>
      <c r="H54" s="122"/>
      <c r="I54" s="122"/>
      <c r="J54" s="122"/>
      <c r="K54" s="122"/>
      <c r="L54" s="122"/>
      <c r="M54" s="122"/>
      <c r="N54" s="122"/>
      <c r="O54" s="122"/>
      <c r="P54" s="122"/>
      <c r="R54" s="122"/>
      <c r="S54" s="122"/>
      <c r="T54" s="122"/>
      <c r="U54" s="122"/>
      <c r="V54" s="122"/>
      <c r="W54" s="122"/>
      <c r="X54" s="122"/>
      <c r="Y54" s="122"/>
      <c r="Z54" s="122"/>
      <c r="AA54" s="122"/>
      <c r="AB54" s="122"/>
      <c r="AC54" s="122"/>
      <c r="AD54" s="122"/>
      <c r="AE54" s="122"/>
      <c r="AF54" s="122"/>
      <c r="AG54" s="122"/>
      <c r="AH54" s="122"/>
      <c r="AI54" s="122"/>
      <c r="AJ54" s="122"/>
      <c r="AK54" s="122"/>
      <c r="AL54" s="123" t="str">
        <f>IF(ISNUMBER('Indicator Data'!AL55),"","Imputed using GDP p.c.")</f>
        <v/>
      </c>
      <c r="AN54" s="122"/>
      <c r="AO54" s="122"/>
      <c r="AP54" s="122"/>
      <c r="AQ54" s="122"/>
      <c r="AR54" s="122"/>
      <c r="AS54" s="122"/>
      <c r="AT54" s="122"/>
      <c r="AU54" s="122"/>
      <c r="AV54" s="122"/>
      <c r="AW54" s="122"/>
      <c r="AX54" s="122"/>
      <c r="AY54" s="122"/>
      <c r="AZ54" s="122"/>
      <c r="BA54" s="122"/>
      <c r="BB54" s="83"/>
      <c r="BH54" s="122"/>
      <c r="BI54" s="122"/>
    </row>
    <row r="55" spans="1:61" x14ac:dyDescent="0.3">
      <c r="A55" s="100" t="str">
        <f>'Indicator Data'!A56</f>
        <v>Egypt</v>
      </c>
      <c r="B55" s="86" t="str">
        <f>'Indicator Data'!B56</f>
        <v>EGY</v>
      </c>
      <c r="C55" s="122"/>
      <c r="D55" s="122"/>
      <c r="E55" s="122"/>
      <c r="F55" s="122"/>
      <c r="G55" s="122"/>
      <c r="H55" s="122"/>
      <c r="I55" s="122"/>
      <c r="J55" s="122"/>
      <c r="K55" s="122"/>
      <c r="L55" s="122"/>
      <c r="M55" s="122"/>
      <c r="N55" s="122"/>
      <c r="O55" s="122"/>
      <c r="P55" s="122"/>
      <c r="R55" s="122"/>
      <c r="S55" s="122"/>
      <c r="T55" s="122"/>
      <c r="U55" s="122"/>
      <c r="V55" s="122"/>
      <c r="W55" s="122"/>
      <c r="X55" s="122"/>
      <c r="Y55" s="122"/>
      <c r="Z55" s="122"/>
      <c r="AA55" s="122"/>
      <c r="AB55" s="122"/>
      <c r="AC55" s="122"/>
      <c r="AD55" s="122"/>
      <c r="AE55" s="122"/>
      <c r="AF55" s="122"/>
      <c r="AG55" s="122"/>
      <c r="AH55" s="122"/>
      <c r="AI55" s="122"/>
      <c r="AJ55" s="122"/>
      <c r="AK55" s="122"/>
      <c r="AL55" s="123" t="str">
        <f>IF(ISNUMBER('Indicator Data'!AL56),"","Imputed using GDP p.c.")</f>
        <v/>
      </c>
      <c r="AN55" s="122"/>
      <c r="AO55" s="122"/>
      <c r="AP55" s="122"/>
      <c r="AQ55" s="122"/>
      <c r="AR55" s="122"/>
      <c r="AS55" s="122"/>
      <c r="AT55" s="122"/>
      <c r="AU55" s="122"/>
      <c r="AV55" s="122"/>
      <c r="AW55" s="122"/>
      <c r="AX55" s="122"/>
      <c r="AY55" s="122"/>
      <c r="AZ55" s="122"/>
      <c r="BA55" s="122"/>
      <c r="BB55" s="83"/>
      <c r="BH55" s="122"/>
      <c r="BI55" s="122"/>
    </row>
    <row r="56" spans="1:61" x14ac:dyDescent="0.3">
      <c r="A56" s="100" t="str">
        <f>'Indicator Data'!A57</f>
        <v>El Salvador</v>
      </c>
      <c r="B56" s="86" t="str">
        <f>'Indicator Data'!B57</f>
        <v>SLV</v>
      </c>
      <c r="C56" s="122"/>
      <c r="D56" s="122"/>
      <c r="E56" s="122"/>
      <c r="F56" s="122"/>
      <c r="G56" s="122"/>
      <c r="H56" s="122"/>
      <c r="I56" s="122"/>
      <c r="J56" s="122"/>
      <c r="K56" s="122"/>
      <c r="L56" s="122"/>
      <c r="M56" s="122"/>
      <c r="N56" s="122"/>
      <c r="O56" s="122"/>
      <c r="P56" s="122"/>
      <c r="R56" s="122"/>
      <c r="S56" s="122"/>
      <c r="T56" s="122"/>
      <c r="U56" s="122"/>
      <c r="V56" s="122"/>
      <c r="W56" s="122"/>
      <c r="X56" s="122"/>
      <c r="Y56" s="122"/>
      <c r="Z56" s="122"/>
      <c r="AA56" s="122"/>
      <c r="AB56" s="122"/>
      <c r="AC56" s="122"/>
      <c r="AD56" s="122"/>
      <c r="AE56" s="122"/>
      <c r="AF56" s="122"/>
      <c r="AG56" s="122"/>
      <c r="AH56" s="122"/>
      <c r="AI56" s="122"/>
      <c r="AJ56" s="122"/>
      <c r="AK56" s="122"/>
      <c r="AL56" s="123" t="str">
        <f>IF(ISNUMBER('Indicator Data'!AL57),"","Imputed using GDP p.c.")</f>
        <v/>
      </c>
      <c r="AN56" s="122"/>
      <c r="AO56" s="122"/>
      <c r="AP56" s="122"/>
      <c r="AQ56" s="122"/>
      <c r="AR56" s="122"/>
      <c r="AS56" s="122"/>
      <c r="AT56" s="122"/>
      <c r="AU56" s="122"/>
      <c r="AV56" s="122"/>
      <c r="AW56" s="122"/>
      <c r="AX56" s="122"/>
      <c r="AY56" s="122"/>
      <c r="AZ56" s="122"/>
      <c r="BA56" s="122"/>
      <c r="BB56" s="83"/>
      <c r="BH56" s="122"/>
      <c r="BI56" s="122"/>
    </row>
    <row r="57" spans="1:61" x14ac:dyDescent="0.3">
      <c r="A57" s="100" t="str">
        <f>'Indicator Data'!A58</f>
        <v>Equatorial Guinea</v>
      </c>
      <c r="B57" s="86" t="str">
        <f>'Indicator Data'!B58</f>
        <v>GNQ</v>
      </c>
      <c r="C57" s="122"/>
      <c r="D57" s="122"/>
      <c r="E57" s="122"/>
      <c r="F57" s="122"/>
      <c r="G57" s="122"/>
      <c r="H57" s="122"/>
      <c r="I57" s="122"/>
      <c r="J57" s="122"/>
      <c r="K57" s="122"/>
      <c r="L57" s="122"/>
      <c r="M57" s="122"/>
      <c r="N57" s="122"/>
      <c r="O57" s="122"/>
      <c r="P57" s="122"/>
      <c r="R57" s="122"/>
      <c r="S57" s="122"/>
      <c r="T57" s="122"/>
      <c r="U57" s="122"/>
      <c r="V57" s="122"/>
      <c r="W57" s="122"/>
      <c r="X57" s="122"/>
      <c r="Y57" s="122"/>
      <c r="Z57" s="122"/>
      <c r="AA57" s="122"/>
      <c r="AB57" s="122"/>
      <c r="AC57" s="122"/>
      <c r="AD57" s="122"/>
      <c r="AE57" s="122"/>
      <c r="AF57" s="122"/>
      <c r="AG57" s="122"/>
      <c r="AH57" s="122"/>
      <c r="AI57" s="122"/>
      <c r="AJ57" s="122"/>
      <c r="AK57" s="122"/>
      <c r="AL57" s="123" t="str">
        <f>IF(ISNUMBER('Indicator Data'!AL58),"","Imputed using GDP p.c.")</f>
        <v/>
      </c>
      <c r="AN57" s="122"/>
      <c r="AO57" s="122"/>
      <c r="AP57" s="122"/>
      <c r="AQ57" s="122"/>
      <c r="AR57" s="122"/>
      <c r="AS57" s="122"/>
      <c r="AT57" s="122"/>
      <c r="AU57" s="122"/>
      <c r="AV57" s="122"/>
      <c r="AW57" s="122"/>
      <c r="AX57" s="122"/>
      <c r="AY57" s="122"/>
      <c r="AZ57" s="122"/>
      <c r="BA57" s="122"/>
      <c r="BB57" s="83"/>
      <c r="BH57" s="122" t="s">
        <v>868</v>
      </c>
      <c r="BI57" s="122" t="s">
        <v>868</v>
      </c>
    </row>
    <row r="58" spans="1:61" x14ac:dyDescent="0.3">
      <c r="A58" s="100" t="str">
        <f>'Indicator Data'!A59</f>
        <v>Eritrea</v>
      </c>
      <c r="B58" s="86" t="str">
        <f>'Indicator Data'!B59</f>
        <v>ERI</v>
      </c>
      <c r="C58" s="122"/>
      <c r="D58" s="122"/>
      <c r="E58" s="122"/>
      <c r="F58" s="122"/>
      <c r="G58" s="122"/>
      <c r="H58" s="122"/>
      <c r="I58" s="122"/>
      <c r="J58" s="122"/>
      <c r="K58" s="122"/>
      <c r="L58" s="122"/>
      <c r="M58" s="122"/>
      <c r="N58" s="122"/>
      <c r="O58" s="122"/>
      <c r="P58" s="122"/>
      <c r="R58" s="122"/>
      <c r="S58" s="122"/>
      <c r="T58" s="122"/>
      <c r="U58" s="122"/>
      <c r="V58" s="122"/>
      <c r="W58" s="122"/>
      <c r="X58" s="122"/>
      <c r="Y58" s="122"/>
      <c r="Z58" s="122"/>
      <c r="AA58" s="122"/>
      <c r="AB58" s="122"/>
      <c r="AC58" s="122"/>
      <c r="AD58" s="122"/>
      <c r="AE58" s="122"/>
      <c r="AF58" s="122"/>
      <c r="AG58" s="122"/>
      <c r="AH58" s="122"/>
      <c r="AI58" s="122"/>
      <c r="AJ58" s="122"/>
      <c r="AK58" s="122"/>
      <c r="AL58" s="123" t="str">
        <f>IF(ISNUMBER('Indicator Data'!AL59),"","Imputed using GDP p.c.")</f>
        <v/>
      </c>
      <c r="AN58" s="122"/>
      <c r="AO58" s="122"/>
      <c r="AP58" s="122"/>
      <c r="AQ58" s="122"/>
      <c r="AR58" s="122"/>
      <c r="AS58" s="122"/>
      <c r="AT58" s="122"/>
      <c r="AU58" s="122"/>
      <c r="AV58" s="122"/>
      <c r="AW58" s="122"/>
      <c r="AX58" s="122"/>
      <c r="AY58" s="122"/>
      <c r="AZ58" s="122"/>
      <c r="BA58" s="122"/>
      <c r="BB58" s="83"/>
      <c r="BH58" s="122" t="s">
        <v>852</v>
      </c>
      <c r="BI58" s="122" t="s">
        <v>852</v>
      </c>
    </row>
    <row r="59" spans="1:61" x14ac:dyDescent="0.3">
      <c r="A59" s="100" t="str">
        <f>'Indicator Data'!A60</f>
        <v>Estonia</v>
      </c>
      <c r="B59" s="86" t="str">
        <f>'Indicator Data'!B60</f>
        <v>EST</v>
      </c>
      <c r="C59" s="122"/>
      <c r="D59" s="122"/>
      <c r="E59" s="122"/>
      <c r="F59" s="122"/>
      <c r="G59" s="122"/>
      <c r="H59" s="122"/>
      <c r="I59" s="122"/>
      <c r="J59" s="122"/>
      <c r="K59" s="122"/>
      <c r="L59" s="122"/>
      <c r="M59" s="122"/>
      <c r="N59" s="122"/>
      <c r="O59" s="122"/>
      <c r="P59" s="122"/>
      <c r="R59" s="122"/>
      <c r="S59" s="122"/>
      <c r="T59" s="122"/>
      <c r="U59" s="122"/>
      <c r="V59" s="122"/>
      <c r="W59" s="122"/>
      <c r="X59" s="122"/>
      <c r="Y59" s="122"/>
      <c r="Z59" s="122"/>
      <c r="AA59" s="122"/>
      <c r="AB59" s="122"/>
      <c r="AC59" s="122"/>
      <c r="AD59" s="122"/>
      <c r="AE59" s="122"/>
      <c r="AF59" s="122"/>
      <c r="AG59" s="122"/>
      <c r="AH59" s="122"/>
      <c r="AI59" s="122"/>
      <c r="AJ59" s="122"/>
      <c r="AK59" s="122"/>
      <c r="AL59" s="123" t="str">
        <f>IF(ISNUMBER('Indicator Data'!AL60),"","Imputed using GDP p.c.")</f>
        <v/>
      </c>
      <c r="AN59" s="122"/>
      <c r="AO59" s="122"/>
      <c r="AP59" s="122"/>
      <c r="AQ59" s="122"/>
      <c r="AR59" s="122"/>
      <c r="AS59" s="122"/>
      <c r="AT59" s="122"/>
      <c r="AU59" s="122"/>
      <c r="AV59" s="122"/>
      <c r="AW59" s="122"/>
      <c r="AX59" s="122"/>
      <c r="AY59" s="122"/>
      <c r="AZ59" s="122"/>
      <c r="BA59" s="122"/>
      <c r="BB59" s="83"/>
      <c r="BH59" s="122"/>
      <c r="BI59" s="122"/>
    </row>
    <row r="60" spans="1:61" x14ac:dyDescent="0.3">
      <c r="A60" s="100" t="str">
        <f>'Indicator Data'!A61</f>
        <v>Eswatini</v>
      </c>
      <c r="B60" s="86" t="str">
        <f>'Indicator Data'!B61</f>
        <v>SWZ</v>
      </c>
      <c r="C60" s="122"/>
      <c r="D60" s="122"/>
      <c r="E60" s="122"/>
      <c r="F60" s="122"/>
      <c r="G60" s="122"/>
      <c r="H60" s="122"/>
      <c r="I60" s="122"/>
      <c r="J60" s="122"/>
      <c r="K60" s="122"/>
      <c r="L60" s="122"/>
      <c r="M60" s="122"/>
      <c r="N60" s="122"/>
      <c r="O60" s="122"/>
      <c r="P60" s="122"/>
      <c r="R60" s="122"/>
      <c r="S60" s="122"/>
      <c r="T60" s="122"/>
      <c r="U60" s="122"/>
      <c r="V60" s="122"/>
      <c r="W60" s="122"/>
      <c r="X60" s="122"/>
      <c r="Y60" s="122"/>
      <c r="Z60" s="122"/>
      <c r="AA60" s="122"/>
      <c r="AB60" s="122"/>
      <c r="AC60" s="122"/>
      <c r="AD60" s="122"/>
      <c r="AE60" s="122"/>
      <c r="AF60" s="122"/>
      <c r="AG60" s="122"/>
      <c r="AH60" s="122"/>
      <c r="AI60" s="122"/>
      <c r="AJ60" s="122"/>
      <c r="AK60" s="122"/>
      <c r="AL60" s="123" t="str">
        <f>IF(ISNUMBER('Indicator Data'!AL61),"","Imputed using GDP p.c.")</f>
        <v/>
      </c>
      <c r="AN60" s="122"/>
      <c r="AO60" s="122"/>
      <c r="AP60" s="122"/>
      <c r="AQ60" s="122"/>
      <c r="AR60" s="122"/>
      <c r="AS60" s="122"/>
      <c r="AT60" s="122"/>
      <c r="AU60" s="122"/>
      <c r="AV60" s="122"/>
      <c r="AW60" s="122"/>
      <c r="AX60" s="122"/>
      <c r="AY60" s="122"/>
      <c r="AZ60" s="122"/>
      <c r="BA60" s="122"/>
      <c r="BB60" s="83"/>
      <c r="BH60" s="122"/>
      <c r="BI60" s="122"/>
    </row>
    <row r="61" spans="1:61" x14ac:dyDescent="0.3">
      <c r="A61" s="100" t="str">
        <f>'Indicator Data'!A62</f>
        <v>Ethiopia</v>
      </c>
      <c r="B61" s="86" t="str">
        <f>'Indicator Data'!B62</f>
        <v>ETH</v>
      </c>
      <c r="C61" s="122"/>
      <c r="D61" s="122"/>
      <c r="E61" s="122"/>
      <c r="F61" s="122"/>
      <c r="G61" s="122"/>
      <c r="H61" s="122"/>
      <c r="I61" s="122"/>
      <c r="J61" s="122"/>
      <c r="K61" s="122"/>
      <c r="L61" s="122"/>
      <c r="M61" s="122"/>
      <c r="N61" s="122"/>
      <c r="O61" s="122"/>
      <c r="P61" s="122"/>
      <c r="R61" s="122"/>
      <c r="S61" s="122"/>
      <c r="T61" s="122"/>
      <c r="U61" s="122"/>
      <c r="V61" s="122"/>
      <c r="W61" s="122"/>
      <c r="X61" s="122"/>
      <c r="Y61" s="122"/>
      <c r="Z61" s="122"/>
      <c r="AA61" s="122"/>
      <c r="AB61" s="122"/>
      <c r="AC61" s="122"/>
      <c r="AD61" s="122"/>
      <c r="AE61" s="122"/>
      <c r="AF61" s="122"/>
      <c r="AG61" s="122"/>
      <c r="AH61" s="122"/>
      <c r="AI61" s="122"/>
      <c r="AJ61" s="122"/>
      <c r="AK61" s="122"/>
      <c r="AL61" s="123" t="str">
        <f>IF(ISNUMBER('Indicator Data'!AL62),"","Imputed using GDP p.c.")</f>
        <v/>
      </c>
      <c r="AN61" s="122"/>
      <c r="AO61" s="122"/>
      <c r="AP61" s="122"/>
      <c r="AQ61" s="122"/>
      <c r="AR61" s="122"/>
      <c r="AS61" s="122"/>
      <c r="AT61" s="122"/>
      <c r="AU61" s="122"/>
      <c r="AV61" s="122"/>
      <c r="AW61" s="122"/>
      <c r="AX61" s="122"/>
      <c r="AY61" s="122"/>
      <c r="AZ61" s="122"/>
      <c r="BA61" s="122"/>
      <c r="BB61" s="83"/>
      <c r="BH61" s="122"/>
      <c r="BI61" s="122"/>
    </row>
    <row r="62" spans="1:61" x14ac:dyDescent="0.3">
      <c r="A62" s="100" t="str">
        <f>'Indicator Data'!A63</f>
        <v>Fiji</v>
      </c>
      <c r="B62" s="86" t="str">
        <f>'Indicator Data'!B63</f>
        <v>FJI</v>
      </c>
      <c r="C62" s="122"/>
      <c r="D62" s="122"/>
      <c r="E62" s="122"/>
      <c r="F62" s="122"/>
      <c r="G62" s="122"/>
      <c r="H62" s="122"/>
      <c r="I62" s="122"/>
      <c r="J62" s="122"/>
      <c r="K62" s="122"/>
      <c r="L62" s="122"/>
      <c r="M62" s="122"/>
      <c r="N62" s="122"/>
      <c r="O62" s="122"/>
      <c r="P62" s="122"/>
      <c r="R62" s="122"/>
      <c r="S62" s="122"/>
      <c r="T62" s="122"/>
      <c r="U62" s="122"/>
      <c r="V62" s="122"/>
      <c r="W62" s="122"/>
      <c r="X62" s="122"/>
      <c r="Y62" s="122"/>
      <c r="Z62" s="122"/>
      <c r="AA62" s="122"/>
      <c r="AB62" s="122"/>
      <c r="AC62" s="122"/>
      <c r="AD62" s="122"/>
      <c r="AE62" s="122"/>
      <c r="AF62" s="122"/>
      <c r="AG62" s="122"/>
      <c r="AH62" s="122"/>
      <c r="AI62" s="122"/>
      <c r="AJ62" s="122"/>
      <c r="AK62" s="122"/>
      <c r="AL62" s="123" t="str">
        <f>IF(ISNUMBER('Indicator Data'!AL63),"","Imputed using GDP p.c.")</f>
        <v/>
      </c>
      <c r="AN62" s="122"/>
      <c r="AO62" s="122"/>
      <c r="AP62" s="122"/>
      <c r="AQ62" s="122"/>
      <c r="AR62" s="122"/>
      <c r="AS62" s="122"/>
      <c r="AT62" s="122"/>
      <c r="AU62" s="122"/>
      <c r="AV62" s="122"/>
      <c r="AW62" s="122"/>
      <c r="AX62" s="122"/>
      <c r="AY62" s="122"/>
      <c r="AZ62" s="122"/>
      <c r="BA62" s="122"/>
      <c r="BB62" s="83"/>
      <c r="BH62" s="122"/>
      <c r="BI62" s="122"/>
    </row>
    <row r="63" spans="1:61" x14ac:dyDescent="0.3">
      <c r="A63" s="100" t="str">
        <f>'Indicator Data'!A64</f>
        <v>Finland</v>
      </c>
      <c r="B63" s="86" t="str">
        <f>'Indicator Data'!B64</f>
        <v>FIN</v>
      </c>
      <c r="C63" s="122"/>
      <c r="D63" s="122"/>
      <c r="E63" s="122"/>
      <c r="F63" s="122"/>
      <c r="G63" s="122"/>
      <c r="H63" s="122"/>
      <c r="I63" s="122"/>
      <c r="J63" s="122"/>
      <c r="K63" s="122"/>
      <c r="L63" s="122"/>
      <c r="M63" s="122"/>
      <c r="N63" s="122"/>
      <c r="O63" s="122"/>
      <c r="P63" s="122"/>
      <c r="R63" s="122"/>
      <c r="S63" s="122"/>
      <c r="T63" s="122"/>
      <c r="U63" s="122"/>
      <c r="V63" s="122"/>
      <c r="W63" s="122"/>
      <c r="X63" s="122"/>
      <c r="Y63" s="122"/>
      <c r="Z63" s="122"/>
      <c r="AA63" s="122"/>
      <c r="AB63" s="122"/>
      <c r="AC63" s="122"/>
      <c r="AD63" s="122"/>
      <c r="AE63" s="122"/>
      <c r="AF63" s="122"/>
      <c r="AG63" s="122"/>
      <c r="AH63" s="122"/>
      <c r="AI63" s="122"/>
      <c r="AJ63" s="122"/>
      <c r="AK63" s="122"/>
      <c r="AL63" s="123" t="str">
        <f>IF(ISNUMBER('Indicator Data'!AL64),"","Imputed using GDP p.c.")</f>
        <v/>
      </c>
      <c r="AN63" s="122"/>
      <c r="AO63" s="122"/>
      <c r="AP63" s="122"/>
      <c r="AQ63" s="122"/>
      <c r="AR63" s="122"/>
      <c r="AS63" s="122"/>
      <c r="AT63" s="122"/>
      <c r="AU63" s="122"/>
      <c r="AV63" s="122"/>
      <c r="AW63" s="122"/>
      <c r="AX63" s="122"/>
      <c r="AY63" s="122"/>
      <c r="AZ63" s="122"/>
      <c r="BA63" s="122"/>
      <c r="BB63" s="83"/>
      <c r="BH63" s="122"/>
      <c r="BI63" s="122"/>
    </row>
    <row r="64" spans="1:61" x14ac:dyDescent="0.3">
      <c r="A64" s="100" t="str">
        <f>'Indicator Data'!A65</f>
        <v>France</v>
      </c>
      <c r="B64" s="86" t="str">
        <f>'Indicator Data'!B65</f>
        <v>FRA</v>
      </c>
      <c r="C64" s="122"/>
      <c r="D64" s="122"/>
      <c r="E64" s="122"/>
      <c r="F64" s="122"/>
      <c r="G64" s="122"/>
      <c r="H64" s="122"/>
      <c r="I64" s="122"/>
      <c r="J64" s="122"/>
      <c r="K64" s="122"/>
      <c r="L64" s="122"/>
      <c r="M64" s="122"/>
      <c r="N64" s="122"/>
      <c r="O64" s="122"/>
      <c r="P64" s="122"/>
      <c r="R64" s="122"/>
      <c r="S64" s="122"/>
      <c r="T64" s="122"/>
      <c r="U64" s="122"/>
      <c r="V64" s="122"/>
      <c r="W64" s="122"/>
      <c r="X64" s="122"/>
      <c r="Y64" s="122"/>
      <c r="Z64" s="122"/>
      <c r="AA64" s="122"/>
      <c r="AB64" s="122"/>
      <c r="AC64" s="122"/>
      <c r="AD64" s="122"/>
      <c r="AE64" s="122"/>
      <c r="AF64" s="122"/>
      <c r="AG64" s="122"/>
      <c r="AH64" s="122"/>
      <c r="AI64" s="122"/>
      <c r="AJ64" s="122"/>
      <c r="AK64" s="122"/>
      <c r="AL64" s="123" t="str">
        <f>IF(ISNUMBER('Indicator Data'!AL65),"","Imputed using GDP p.c.")</f>
        <v/>
      </c>
      <c r="AN64" s="122"/>
      <c r="AO64" s="122"/>
      <c r="AP64" s="122"/>
      <c r="AQ64" s="122"/>
      <c r="AR64" s="122"/>
      <c r="AS64" s="122"/>
      <c r="AT64" s="122"/>
      <c r="AU64" s="122"/>
      <c r="AV64" s="122"/>
      <c r="AW64" s="122"/>
      <c r="AX64" s="122"/>
      <c r="AY64" s="122"/>
      <c r="AZ64" s="122"/>
      <c r="BA64" s="122"/>
      <c r="BB64" s="83"/>
      <c r="BH64" s="122"/>
      <c r="BI64" s="122"/>
    </row>
    <row r="65" spans="1:61" x14ac:dyDescent="0.3">
      <c r="A65" s="100" t="str">
        <f>'Indicator Data'!A66</f>
        <v>Gabon</v>
      </c>
      <c r="B65" s="86" t="str">
        <f>'Indicator Data'!B66</f>
        <v>GAB</v>
      </c>
      <c r="C65" s="122"/>
      <c r="D65" s="122"/>
      <c r="E65" s="122"/>
      <c r="F65" s="122"/>
      <c r="G65" s="122"/>
      <c r="H65" s="122"/>
      <c r="I65" s="122"/>
      <c r="J65" s="122"/>
      <c r="K65" s="122"/>
      <c r="L65" s="122"/>
      <c r="M65" s="122"/>
      <c r="N65" s="122"/>
      <c r="O65" s="122"/>
      <c r="P65" s="122"/>
      <c r="R65" s="122"/>
      <c r="S65" s="122"/>
      <c r="T65" s="122"/>
      <c r="U65" s="122"/>
      <c r="V65" s="122"/>
      <c r="W65" s="122"/>
      <c r="X65" s="122"/>
      <c r="Y65" s="122"/>
      <c r="Z65" s="122"/>
      <c r="AA65" s="122"/>
      <c r="AB65" s="122"/>
      <c r="AC65" s="122"/>
      <c r="AD65" s="122"/>
      <c r="AE65" s="122"/>
      <c r="AF65" s="122"/>
      <c r="AG65" s="122"/>
      <c r="AH65" s="122"/>
      <c r="AI65" s="122"/>
      <c r="AJ65" s="122"/>
      <c r="AK65" s="122"/>
      <c r="AL65" s="123" t="str">
        <f>IF(ISNUMBER('Indicator Data'!AL66),"","Imputed using GDP p.c.")</f>
        <v/>
      </c>
      <c r="AN65" s="122"/>
      <c r="AO65" s="122"/>
      <c r="AP65" s="122"/>
      <c r="AQ65" s="122"/>
      <c r="AR65" s="122"/>
      <c r="AS65" s="122"/>
      <c r="AT65" s="122"/>
      <c r="AU65" s="122"/>
      <c r="AV65" s="122"/>
      <c r="AW65" s="122"/>
      <c r="AX65" s="122"/>
      <c r="AY65" s="122"/>
      <c r="AZ65" s="122"/>
      <c r="BA65" s="122"/>
      <c r="BB65" s="83"/>
      <c r="BH65" s="122"/>
      <c r="BI65" s="122"/>
    </row>
    <row r="66" spans="1:61" x14ac:dyDescent="0.3">
      <c r="A66" s="100" t="str">
        <f>'Indicator Data'!A67</f>
        <v>Gambia</v>
      </c>
      <c r="B66" s="86" t="str">
        <f>'Indicator Data'!B67</f>
        <v>GMB</v>
      </c>
      <c r="C66" s="122"/>
      <c r="D66" s="122"/>
      <c r="E66" s="122"/>
      <c r="F66" s="122"/>
      <c r="G66" s="122"/>
      <c r="H66" s="122"/>
      <c r="I66" s="122"/>
      <c r="J66" s="122"/>
      <c r="K66" s="122"/>
      <c r="L66" s="122"/>
      <c r="M66" s="122"/>
      <c r="N66" s="122"/>
      <c r="O66" s="122"/>
      <c r="P66" s="122"/>
      <c r="R66" s="122"/>
      <c r="S66" s="122"/>
      <c r="T66" s="122"/>
      <c r="U66" s="122"/>
      <c r="V66" s="122"/>
      <c r="W66" s="122"/>
      <c r="X66" s="122"/>
      <c r="Y66" s="122"/>
      <c r="Z66" s="122"/>
      <c r="AA66" s="122"/>
      <c r="AB66" s="122"/>
      <c r="AC66" s="122"/>
      <c r="AD66" s="122"/>
      <c r="AE66" s="122"/>
      <c r="AF66" s="122"/>
      <c r="AG66" s="122"/>
      <c r="AH66" s="122"/>
      <c r="AI66" s="122"/>
      <c r="AJ66" s="122"/>
      <c r="AK66" s="122"/>
      <c r="AL66" s="123" t="str">
        <f>IF(ISNUMBER('Indicator Data'!AL67),"","Imputed using GDP p.c.")</f>
        <v/>
      </c>
      <c r="AN66" s="122"/>
      <c r="AO66" s="122"/>
      <c r="AP66" s="122"/>
      <c r="AQ66" s="122"/>
      <c r="AR66" s="122"/>
      <c r="AS66" s="122"/>
      <c r="AT66" s="122"/>
      <c r="AU66" s="122"/>
      <c r="AV66" s="122"/>
      <c r="AW66" s="122"/>
      <c r="AX66" s="122"/>
      <c r="AY66" s="122"/>
      <c r="AZ66" s="122"/>
      <c r="BA66" s="122"/>
      <c r="BB66" s="83"/>
      <c r="BH66" s="122"/>
      <c r="BI66" s="122"/>
    </row>
    <row r="67" spans="1:61" x14ac:dyDescent="0.3">
      <c r="A67" s="100" t="str">
        <f>'Indicator Data'!A68</f>
        <v>Georgia</v>
      </c>
      <c r="B67" s="86" t="str">
        <f>'Indicator Data'!B68</f>
        <v>GEO</v>
      </c>
      <c r="C67" s="122"/>
      <c r="D67" s="122"/>
      <c r="E67" s="122"/>
      <c r="F67" s="122"/>
      <c r="G67" s="122"/>
      <c r="H67" s="122"/>
      <c r="I67" s="122"/>
      <c r="J67" s="122"/>
      <c r="K67" s="122"/>
      <c r="L67" s="122"/>
      <c r="M67" s="122"/>
      <c r="N67" s="122"/>
      <c r="O67" s="122"/>
      <c r="P67" s="122"/>
      <c r="R67" s="122"/>
      <c r="S67" s="122"/>
      <c r="T67" s="122"/>
      <c r="U67" s="122"/>
      <c r="V67" s="122"/>
      <c r="W67" s="122"/>
      <c r="X67" s="122"/>
      <c r="Y67" s="122"/>
      <c r="Z67" s="122"/>
      <c r="AA67" s="122"/>
      <c r="AB67" s="122"/>
      <c r="AC67" s="122"/>
      <c r="AD67" s="122"/>
      <c r="AE67" s="122"/>
      <c r="AF67" s="122"/>
      <c r="AG67" s="122"/>
      <c r="AH67" s="122"/>
      <c r="AI67" s="122"/>
      <c r="AJ67" s="122"/>
      <c r="AK67" s="122"/>
      <c r="AL67" s="123" t="str">
        <f>IF(ISNUMBER('Indicator Data'!AL68),"","Imputed using GDP p.c.")</f>
        <v/>
      </c>
      <c r="AN67" s="122"/>
      <c r="AO67" s="122"/>
      <c r="AP67" s="122"/>
      <c r="AQ67" s="122"/>
      <c r="AR67" s="122"/>
      <c r="AS67" s="122"/>
      <c r="AT67" s="122"/>
      <c r="AU67" s="122"/>
      <c r="AV67" s="122"/>
      <c r="AW67" s="122"/>
      <c r="AX67" s="122"/>
      <c r="AY67" s="122"/>
      <c r="AZ67" s="122"/>
      <c r="BA67" s="122"/>
      <c r="BB67" s="83"/>
      <c r="BH67" s="122"/>
      <c r="BI67" s="122"/>
    </row>
    <row r="68" spans="1:61" x14ac:dyDescent="0.3">
      <c r="A68" s="100" t="str">
        <f>'Indicator Data'!A69</f>
        <v>Germany</v>
      </c>
      <c r="B68" s="86" t="str">
        <f>'Indicator Data'!B69</f>
        <v>DEU</v>
      </c>
      <c r="C68" s="122"/>
      <c r="D68" s="122"/>
      <c r="E68" s="122"/>
      <c r="F68" s="122"/>
      <c r="G68" s="122"/>
      <c r="H68" s="122"/>
      <c r="I68" s="122"/>
      <c r="J68" s="122"/>
      <c r="K68" s="122"/>
      <c r="L68" s="122"/>
      <c r="M68" s="122"/>
      <c r="N68" s="122"/>
      <c r="O68" s="122"/>
      <c r="P68" s="122"/>
      <c r="R68" s="122"/>
      <c r="S68" s="122"/>
      <c r="T68" s="122"/>
      <c r="U68" s="122"/>
      <c r="V68" s="122"/>
      <c r="W68" s="122"/>
      <c r="X68" s="122"/>
      <c r="Y68" s="122"/>
      <c r="Z68" s="122"/>
      <c r="AA68" s="122"/>
      <c r="AB68" s="122"/>
      <c r="AC68" s="122"/>
      <c r="AD68" s="122"/>
      <c r="AE68" s="122"/>
      <c r="AF68" s="122"/>
      <c r="AG68" s="122"/>
      <c r="AH68" s="122"/>
      <c r="AI68" s="122"/>
      <c r="AJ68" s="122"/>
      <c r="AK68" s="122"/>
      <c r="AL68" s="123" t="str">
        <f>IF(ISNUMBER('Indicator Data'!AL69),"","Imputed using GDP p.c.")</f>
        <v/>
      </c>
      <c r="AN68" s="122"/>
      <c r="AO68" s="122"/>
      <c r="AP68" s="122"/>
      <c r="AQ68" s="122"/>
      <c r="AR68" s="122"/>
      <c r="AS68" s="122"/>
      <c r="AT68" s="122"/>
      <c r="AU68" s="122"/>
      <c r="AV68" s="122"/>
      <c r="AW68" s="122"/>
      <c r="AX68" s="122"/>
      <c r="AY68" s="122"/>
      <c r="AZ68" s="122"/>
      <c r="BA68" s="122"/>
      <c r="BB68" s="83"/>
      <c r="BH68" s="122"/>
      <c r="BI68" s="122"/>
    </row>
    <row r="69" spans="1:61" x14ac:dyDescent="0.3">
      <c r="A69" s="100" t="str">
        <f>'Indicator Data'!A70</f>
        <v>Ghana</v>
      </c>
      <c r="B69" s="86" t="str">
        <f>'Indicator Data'!B70</f>
        <v>GHA</v>
      </c>
      <c r="C69" s="122"/>
      <c r="D69" s="122"/>
      <c r="E69" s="122"/>
      <c r="F69" s="122"/>
      <c r="G69" s="122"/>
      <c r="H69" s="122"/>
      <c r="I69" s="122"/>
      <c r="J69" s="122"/>
      <c r="K69" s="122"/>
      <c r="L69" s="122"/>
      <c r="M69" s="122"/>
      <c r="N69" s="122"/>
      <c r="O69" s="122"/>
      <c r="P69" s="122"/>
      <c r="R69" s="122"/>
      <c r="S69" s="122"/>
      <c r="T69" s="122"/>
      <c r="U69" s="122"/>
      <c r="V69" s="122"/>
      <c r="W69" s="122"/>
      <c r="X69" s="122"/>
      <c r="Y69" s="122"/>
      <c r="Z69" s="122"/>
      <c r="AA69" s="122"/>
      <c r="AB69" s="122"/>
      <c r="AC69" s="122"/>
      <c r="AD69" s="122"/>
      <c r="AE69" s="122"/>
      <c r="AF69" s="122"/>
      <c r="AG69" s="122"/>
      <c r="AH69" s="122"/>
      <c r="AI69" s="122"/>
      <c r="AJ69" s="122"/>
      <c r="AK69" s="122"/>
      <c r="AL69" s="123" t="str">
        <f>IF(ISNUMBER('Indicator Data'!AL70),"","Imputed using GDP p.c.")</f>
        <v/>
      </c>
      <c r="AN69" s="122"/>
      <c r="AO69" s="122"/>
      <c r="AP69" s="122"/>
      <c r="AQ69" s="122"/>
      <c r="AR69" s="122"/>
      <c r="AS69" s="122"/>
      <c r="AT69" s="122"/>
      <c r="AU69" s="122"/>
      <c r="AV69" s="122"/>
      <c r="AW69" s="122"/>
      <c r="AX69" s="122"/>
      <c r="AY69" s="122"/>
      <c r="AZ69" s="122"/>
      <c r="BA69" s="122"/>
      <c r="BB69" s="83"/>
      <c r="BH69" s="122"/>
      <c r="BI69" s="122"/>
    </row>
    <row r="70" spans="1:61" x14ac:dyDescent="0.3">
      <c r="A70" s="100" t="str">
        <f>'Indicator Data'!A71</f>
        <v>Greece</v>
      </c>
      <c r="B70" s="86" t="str">
        <f>'Indicator Data'!B71</f>
        <v>GRC</v>
      </c>
      <c r="C70" s="122"/>
      <c r="D70" s="122"/>
      <c r="E70" s="122"/>
      <c r="F70" s="122"/>
      <c r="G70" s="122"/>
      <c r="H70" s="122"/>
      <c r="I70" s="122"/>
      <c r="J70" s="122"/>
      <c r="K70" s="122"/>
      <c r="L70" s="122"/>
      <c r="M70" s="122"/>
      <c r="N70" s="122"/>
      <c r="O70" s="122"/>
      <c r="P70" s="122"/>
      <c r="R70" s="122"/>
      <c r="S70" s="122"/>
      <c r="T70" s="122"/>
      <c r="U70" s="122"/>
      <c r="V70" s="122"/>
      <c r="W70" s="122"/>
      <c r="X70" s="122"/>
      <c r="Y70" s="122"/>
      <c r="Z70" s="122"/>
      <c r="AA70" s="122"/>
      <c r="AB70" s="122"/>
      <c r="AC70" s="122"/>
      <c r="AD70" s="122"/>
      <c r="AE70" s="122"/>
      <c r="AF70" s="122"/>
      <c r="AG70" s="122"/>
      <c r="AH70" s="122"/>
      <c r="AI70" s="122"/>
      <c r="AJ70" s="122"/>
      <c r="AK70" s="122"/>
      <c r="AL70" s="123" t="str">
        <f>IF(ISNUMBER('Indicator Data'!AL71),"","Imputed using GDP p.c.")</f>
        <v/>
      </c>
      <c r="AN70" s="122"/>
      <c r="AO70" s="122"/>
      <c r="AP70" s="122"/>
      <c r="AQ70" s="122"/>
      <c r="AR70" s="122"/>
      <c r="AS70" s="122"/>
      <c r="AT70" s="122"/>
      <c r="AU70" s="122"/>
      <c r="AV70" s="122"/>
      <c r="AW70" s="122"/>
      <c r="AX70" s="122"/>
      <c r="AY70" s="122"/>
      <c r="AZ70" s="122"/>
      <c r="BA70" s="122"/>
      <c r="BB70" s="83"/>
      <c r="BH70" s="122"/>
      <c r="BI70" s="122"/>
    </row>
    <row r="71" spans="1:61" x14ac:dyDescent="0.3">
      <c r="A71" s="100" t="str">
        <f>'Indicator Data'!A72</f>
        <v>Grenada</v>
      </c>
      <c r="B71" s="86" t="str">
        <f>'Indicator Data'!B72</f>
        <v>GRD</v>
      </c>
      <c r="C71" s="122"/>
      <c r="D71" s="122"/>
      <c r="E71" s="122"/>
      <c r="F71" s="122"/>
      <c r="G71" s="122"/>
      <c r="H71" s="122"/>
      <c r="I71" s="122"/>
      <c r="J71" s="122"/>
      <c r="K71" s="122"/>
      <c r="L71" s="122"/>
      <c r="M71" s="122"/>
      <c r="N71" s="122"/>
      <c r="O71" s="122"/>
      <c r="P71" s="122"/>
      <c r="R71" s="122"/>
      <c r="S71" s="122"/>
      <c r="T71" s="122"/>
      <c r="U71" s="122"/>
      <c r="V71" s="122"/>
      <c r="W71" s="122"/>
      <c r="X71" s="122"/>
      <c r="Y71" s="122"/>
      <c r="Z71" s="122"/>
      <c r="AA71" s="122"/>
      <c r="AB71" s="122"/>
      <c r="AC71" s="122"/>
      <c r="AD71" s="122"/>
      <c r="AE71" s="122"/>
      <c r="AF71" s="122"/>
      <c r="AG71" s="122"/>
      <c r="AH71" s="122"/>
      <c r="AI71" s="122"/>
      <c r="AJ71" s="122"/>
      <c r="AK71" s="122"/>
      <c r="AL71" s="123" t="str">
        <f>IF(ISNUMBER('Indicator Data'!AL72),"","Imputed using GDP p.c.")</f>
        <v/>
      </c>
      <c r="AN71" s="122"/>
      <c r="AO71" s="122"/>
      <c r="AP71" s="122"/>
      <c r="AQ71" s="122"/>
      <c r="AR71" s="122"/>
      <c r="AS71" s="122"/>
      <c r="AT71" s="122"/>
      <c r="AU71" s="122"/>
      <c r="AV71" s="122"/>
      <c r="AW71" s="122"/>
      <c r="AX71" s="122"/>
      <c r="AY71" s="122"/>
      <c r="AZ71" s="122"/>
      <c r="BA71" s="122"/>
      <c r="BB71" s="83"/>
      <c r="BH71" s="122"/>
      <c r="BI71" s="122" t="s">
        <v>1230</v>
      </c>
    </row>
    <row r="72" spans="1:61" x14ac:dyDescent="0.3">
      <c r="A72" s="100" t="str">
        <f>'Indicator Data'!A73</f>
        <v>Guatemala</v>
      </c>
      <c r="B72" s="86" t="str">
        <f>'Indicator Data'!B73</f>
        <v>GTM</v>
      </c>
      <c r="C72" s="122"/>
      <c r="D72" s="122"/>
      <c r="E72" s="122"/>
      <c r="F72" s="122"/>
      <c r="G72" s="122"/>
      <c r="H72" s="122"/>
      <c r="I72" s="122"/>
      <c r="J72" s="122"/>
      <c r="K72" s="122"/>
      <c r="L72" s="122"/>
      <c r="M72" s="122"/>
      <c r="N72" s="122"/>
      <c r="O72" s="122"/>
      <c r="P72" s="122"/>
      <c r="R72" s="122"/>
      <c r="S72" s="122"/>
      <c r="T72" s="122"/>
      <c r="U72" s="122"/>
      <c r="V72" s="122"/>
      <c r="W72" s="122"/>
      <c r="X72" s="122"/>
      <c r="Y72" s="122"/>
      <c r="Z72" s="122"/>
      <c r="AA72" s="122"/>
      <c r="AB72" s="122"/>
      <c r="AC72" s="122"/>
      <c r="AD72" s="122"/>
      <c r="AE72" s="122"/>
      <c r="AF72" s="122"/>
      <c r="AG72" s="122"/>
      <c r="AH72" s="122"/>
      <c r="AI72" s="122"/>
      <c r="AJ72" s="122"/>
      <c r="AK72" s="122"/>
      <c r="AL72" s="123" t="str">
        <f>IF(ISNUMBER('Indicator Data'!AL73),"","Imputed using GDP p.c.")</f>
        <v/>
      </c>
      <c r="AN72" s="122"/>
      <c r="AO72" s="122"/>
      <c r="AP72" s="122"/>
      <c r="AQ72" s="122"/>
      <c r="AR72" s="122"/>
      <c r="AS72" s="122"/>
      <c r="AT72" s="122"/>
      <c r="AU72" s="122"/>
      <c r="AV72" s="122"/>
      <c r="AW72" s="122"/>
      <c r="AX72" s="122"/>
      <c r="AY72" s="122"/>
      <c r="AZ72" s="122"/>
      <c r="BA72" s="122"/>
      <c r="BB72" s="83"/>
      <c r="BH72" s="122"/>
      <c r="BI72" s="122"/>
    </row>
    <row r="73" spans="1:61" x14ac:dyDescent="0.3">
      <c r="A73" s="100" t="str">
        <f>'Indicator Data'!A74</f>
        <v>Guinea</v>
      </c>
      <c r="B73" s="86" t="str">
        <f>'Indicator Data'!B74</f>
        <v>GIN</v>
      </c>
      <c r="C73" s="122"/>
      <c r="D73" s="122"/>
      <c r="E73" s="122"/>
      <c r="F73" s="122"/>
      <c r="G73" s="122"/>
      <c r="H73" s="122"/>
      <c r="I73" s="122"/>
      <c r="J73" s="122"/>
      <c r="K73" s="122"/>
      <c r="L73" s="122"/>
      <c r="M73" s="122"/>
      <c r="N73" s="122"/>
      <c r="O73" s="122"/>
      <c r="P73" s="122"/>
      <c r="R73" s="122"/>
      <c r="S73" s="122"/>
      <c r="T73" s="122"/>
      <c r="U73" s="122"/>
      <c r="V73" s="122"/>
      <c r="W73" s="122"/>
      <c r="X73" s="122"/>
      <c r="Y73" s="122"/>
      <c r="Z73" s="122"/>
      <c r="AA73" s="122"/>
      <c r="AB73" s="122"/>
      <c r="AC73" s="122"/>
      <c r="AD73" s="122"/>
      <c r="AE73" s="122"/>
      <c r="AF73" s="122"/>
      <c r="AG73" s="122"/>
      <c r="AH73" s="122"/>
      <c r="AI73" s="122"/>
      <c r="AJ73" s="122"/>
      <c r="AK73" s="122"/>
      <c r="AL73" s="123" t="str">
        <f>IF(ISNUMBER('Indicator Data'!AL74),"","Imputed using GDP p.c.")</f>
        <v/>
      </c>
      <c r="AN73" s="122"/>
      <c r="AO73" s="122"/>
      <c r="AP73" s="122"/>
      <c r="AQ73" s="122"/>
      <c r="AR73" s="122"/>
      <c r="AS73" s="122"/>
      <c r="AT73" s="122"/>
      <c r="AU73" s="122"/>
      <c r="AV73" s="122"/>
      <c r="AW73" s="122"/>
      <c r="AX73" s="122"/>
      <c r="AY73" s="122"/>
      <c r="AZ73" s="122"/>
      <c r="BA73" s="122"/>
      <c r="BB73" s="83"/>
      <c r="BH73" s="122"/>
      <c r="BI73" s="122"/>
    </row>
    <row r="74" spans="1:61" x14ac:dyDescent="0.3">
      <c r="A74" s="100" t="str">
        <f>'Indicator Data'!A75</f>
        <v>Guinea-Bissau</v>
      </c>
      <c r="B74" s="86" t="str">
        <f>'Indicator Data'!B75</f>
        <v>GNB</v>
      </c>
      <c r="C74" s="122"/>
      <c r="D74" s="122"/>
      <c r="E74" s="122"/>
      <c r="F74" s="122"/>
      <c r="G74" s="122"/>
      <c r="H74" s="122"/>
      <c r="I74" s="122"/>
      <c r="J74" s="122"/>
      <c r="K74" s="122"/>
      <c r="L74" s="122"/>
      <c r="M74" s="122"/>
      <c r="N74" s="122"/>
      <c r="O74" s="122"/>
      <c r="P74" s="122"/>
      <c r="R74" s="122"/>
      <c r="S74" s="122"/>
      <c r="T74" s="122"/>
      <c r="U74" s="122"/>
      <c r="V74" s="122"/>
      <c r="W74" s="122"/>
      <c r="X74" s="122"/>
      <c r="Y74" s="122"/>
      <c r="Z74" s="122"/>
      <c r="AA74" s="122"/>
      <c r="AB74" s="122"/>
      <c r="AC74" s="122"/>
      <c r="AD74" s="122"/>
      <c r="AE74" s="122"/>
      <c r="AF74" s="122"/>
      <c r="AG74" s="122"/>
      <c r="AH74" s="122"/>
      <c r="AI74" s="122"/>
      <c r="AJ74" s="122"/>
      <c r="AK74" s="122"/>
      <c r="AL74" s="123" t="str">
        <f>IF(ISNUMBER('Indicator Data'!AL75),"","Imputed using GDP p.c.")</f>
        <v/>
      </c>
      <c r="AN74" s="122"/>
      <c r="AO74" s="122"/>
      <c r="AP74" s="122"/>
      <c r="AQ74" s="122"/>
      <c r="AR74" s="122"/>
      <c r="AS74" s="122"/>
      <c r="AT74" s="122"/>
      <c r="AU74" s="122"/>
      <c r="AV74" s="122"/>
      <c r="AW74" s="122"/>
      <c r="AX74" s="122"/>
      <c r="AY74" s="122"/>
      <c r="AZ74" s="122"/>
      <c r="BA74" s="122"/>
      <c r="BB74" s="83"/>
      <c r="BH74" s="122"/>
      <c r="BI74" s="122"/>
    </row>
    <row r="75" spans="1:61" x14ac:dyDescent="0.3">
      <c r="A75" s="100" t="str">
        <f>'Indicator Data'!A76</f>
        <v>Guyana</v>
      </c>
      <c r="B75" s="86" t="str">
        <f>'Indicator Data'!B76</f>
        <v>GUY</v>
      </c>
      <c r="C75" s="122"/>
      <c r="D75" s="122"/>
      <c r="E75" s="122"/>
      <c r="F75" s="122"/>
      <c r="G75" s="122"/>
      <c r="H75" s="122"/>
      <c r="I75" s="122"/>
      <c r="J75" s="122"/>
      <c r="K75" s="122"/>
      <c r="L75" s="122"/>
      <c r="M75" s="122"/>
      <c r="N75" s="122"/>
      <c r="O75" s="122"/>
      <c r="P75" s="122"/>
      <c r="R75" s="122"/>
      <c r="S75" s="122"/>
      <c r="T75" s="122"/>
      <c r="U75" s="122"/>
      <c r="V75" s="122"/>
      <c r="W75" s="122"/>
      <c r="X75" s="122"/>
      <c r="Y75" s="122"/>
      <c r="Z75" s="122"/>
      <c r="AA75" s="122"/>
      <c r="AB75" s="122"/>
      <c r="AC75" s="122"/>
      <c r="AD75" s="122"/>
      <c r="AE75" s="122"/>
      <c r="AF75" s="122"/>
      <c r="AG75" s="122"/>
      <c r="AH75" s="122"/>
      <c r="AI75" s="122"/>
      <c r="AJ75" s="122"/>
      <c r="AK75" s="122"/>
      <c r="AL75" s="123" t="str">
        <f>IF(ISNUMBER('Indicator Data'!AL76),"","Imputed using GDP p.c.")</f>
        <v/>
      </c>
      <c r="AN75" s="122"/>
      <c r="AO75" s="122"/>
      <c r="AP75" s="122"/>
      <c r="AQ75" s="122"/>
      <c r="AR75" s="122"/>
      <c r="AS75" s="122"/>
      <c r="AT75" s="122"/>
      <c r="AU75" s="122"/>
      <c r="AV75" s="122"/>
      <c r="AW75" s="122"/>
      <c r="AX75" s="122"/>
      <c r="AY75" s="122"/>
      <c r="AZ75" s="122"/>
      <c r="BA75" s="122"/>
      <c r="BB75" s="83"/>
      <c r="BH75" s="122"/>
      <c r="BI75" s="122"/>
    </row>
    <row r="76" spans="1:61" x14ac:dyDescent="0.3">
      <c r="A76" s="100" t="str">
        <f>'Indicator Data'!A77</f>
        <v>Haiti</v>
      </c>
      <c r="B76" s="86" t="str">
        <f>'Indicator Data'!B77</f>
        <v>HTI</v>
      </c>
      <c r="C76" s="122"/>
      <c r="D76" s="122"/>
      <c r="E76" s="122"/>
      <c r="F76" s="122"/>
      <c r="G76" s="122"/>
      <c r="H76" s="122"/>
      <c r="I76" s="122"/>
      <c r="J76" s="122"/>
      <c r="K76" s="122"/>
      <c r="L76" s="122"/>
      <c r="M76" s="122"/>
      <c r="N76" s="122"/>
      <c r="O76" s="122"/>
      <c r="P76" s="122"/>
      <c r="R76" s="122"/>
      <c r="S76" s="122"/>
      <c r="T76" s="122"/>
      <c r="U76" s="122"/>
      <c r="V76" s="122"/>
      <c r="W76" s="122"/>
      <c r="X76" s="122"/>
      <c r="Y76" s="122"/>
      <c r="Z76" s="122"/>
      <c r="AA76" s="122"/>
      <c r="AB76" s="122"/>
      <c r="AC76" s="122"/>
      <c r="AD76" s="122"/>
      <c r="AE76" s="122"/>
      <c r="AF76" s="122"/>
      <c r="AG76" s="122"/>
      <c r="AH76" s="122"/>
      <c r="AI76" s="122"/>
      <c r="AJ76" s="122"/>
      <c r="AK76" s="122"/>
      <c r="AL76" s="123" t="str">
        <f>IF(ISNUMBER('Indicator Data'!AL77),"","Imputed using GDP p.c.")</f>
        <v/>
      </c>
      <c r="AN76" s="122"/>
      <c r="AO76" s="122"/>
      <c r="AP76" s="122"/>
      <c r="AQ76" s="122"/>
      <c r="AR76" s="122"/>
      <c r="AS76" s="122"/>
      <c r="AT76" s="122"/>
      <c r="AU76" s="122"/>
      <c r="AV76" s="122"/>
      <c r="AW76" s="122"/>
      <c r="AX76" s="122"/>
      <c r="AY76" s="122"/>
      <c r="AZ76" s="122"/>
      <c r="BA76" s="122"/>
      <c r="BB76" s="83"/>
      <c r="BH76" s="122"/>
      <c r="BI76" s="122"/>
    </row>
    <row r="77" spans="1:61" x14ac:dyDescent="0.3">
      <c r="A77" s="100" t="str">
        <f>'Indicator Data'!A78</f>
        <v>Honduras</v>
      </c>
      <c r="B77" s="86" t="str">
        <f>'Indicator Data'!B78</f>
        <v>HND</v>
      </c>
      <c r="C77" s="122"/>
      <c r="D77" s="122"/>
      <c r="E77" s="122"/>
      <c r="F77" s="122"/>
      <c r="G77" s="122"/>
      <c r="H77" s="122"/>
      <c r="I77" s="122"/>
      <c r="J77" s="122"/>
      <c r="K77" s="122"/>
      <c r="L77" s="122"/>
      <c r="M77" s="122"/>
      <c r="N77" s="122"/>
      <c r="O77" s="122"/>
      <c r="P77" s="122"/>
      <c r="R77" s="122"/>
      <c r="S77" s="122"/>
      <c r="T77" s="122"/>
      <c r="U77" s="122"/>
      <c r="V77" s="122"/>
      <c r="W77" s="122"/>
      <c r="X77" s="122"/>
      <c r="Y77" s="122"/>
      <c r="Z77" s="122"/>
      <c r="AA77" s="122"/>
      <c r="AB77" s="122"/>
      <c r="AC77" s="122"/>
      <c r="AD77" s="122"/>
      <c r="AE77" s="122"/>
      <c r="AF77" s="122"/>
      <c r="AG77" s="122"/>
      <c r="AH77" s="122"/>
      <c r="AI77" s="122"/>
      <c r="AJ77" s="122"/>
      <c r="AK77" s="122"/>
      <c r="AL77" s="123" t="str">
        <f>IF(ISNUMBER('Indicator Data'!AL78),"","Imputed using GDP p.c.")</f>
        <v/>
      </c>
      <c r="AN77" s="122"/>
      <c r="AO77" s="122"/>
      <c r="AP77" s="122"/>
      <c r="AQ77" s="122"/>
      <c r="AR77" s="122"/>
      <c r="AS77" s="122"/>
      <c r="AT77" s="122"/>
      <c r="AU77" s="122"/>
      <c r="AV77" s="122"/>
      <c r="AW77" s="122"/>
      <c r="AX77" s="122"/>
      <c r="AY77" s="122"/>
      <c r="AZ77" s="122"/>
      <c r="BA77" s="122"/>
      <c r="BB77" s="83"/>
      <c r="BH77" s="122"/>
      <c r="BI77" s="122"/>
    </row>
    <row r="78" spans="1:61" x14ac:dyDescent="0.3">
      <c r="A78" s="100" t="str">
        <f>'Indicator Data'!A79</f>
        <v>Hungary</v>
      </c>
      <c r="B78" s="86" t="str">
        <f>'Indicator Data'!B79</f>
        <v>HUN</v>
      </c>
      <c r="C78" s="122"/>
      <c r="D78" s="122"/>
      <c r="E78" s="122"/>
      <c r="F78" s="122"/>
      <c r="G78" s="122"/>
      <c r="H78" s="122"/>
      <c r="I78" s="122"/>
      <c r="J78" s="122"/>
      <c r="K78" s="122"/>
      <c r="L78" s="122"/>
      <c r="M78" s="122"/>
      <c r="N78" s="122"/>
      <c r="O78" s="122"/>
      <c r="P78" s="122"/>
      <c r="R78" s="122"/>
      <c r="S78" s="122"/>
      <c r="T78" s="122"/>
      <c r="U78" s="122"/>
      <c r="V78" s="122"/>
      <c r="W78" s="122"/>
      <c r="X78" s="122"/>
      <c r="Y78" s="122"/>
      <c r="Z78" s="122"/>
      <c r="AA78" s="122"/>
      <c r="AB78" s="122"/>
      <c r="AC78" s="122"/>
      <c r="AD78" s="122"/>
      <c r="AE78" s="122"/>
      <c r="AF78" s="122"/>
      <c r="AG78" s="122"/>
      <c r="AH78" s="122"/>
      <c r="AI78" s="122"/>
      <c r="AJ78" s="122"/>
      <c r="AK78" s="122"/>
      <c r="AL78" s="123" t="str">
        <f>IF(ISNUMBER('Indicator Data'!AL79),"","Imputed using GDP p.c.")</f>
        <v/>
      </c>
      <c r="AN78" s="122"/>
      <c r="AO78" s="122"/>
      <c r="AP78" s="122"/>
      <c r="AQ78" s="122"/>
      <c r="AR78" s="122"/>
      <c r="AS78" s="122"/>
      <c r="AT78" s="122"/>
      <c r="AU78" s="122"/>
      <c r="AV78" s="122"/>
      <c r="AW78" s="122"/>
      <c r="AX78" s="122"/>
      <c r="AY78" s="122"/>
      <c r="AZ78" s="122"/>
      <c r="BA78" s="122"/>
      <c r="BB78" s="83"/>
      <c r="BH78" s="122"/>
      <c r="BI78" s="122"/>
    </row>
    <row r="79" spans="1:61" x14ac:dyDescent="0.3">
      <c r="A79" s="100" t="str">
        <f>'Indicator Data'!A80</f>
        <v>Iceland</v>
      </c>
      <c r="B79" s="86" t="str">
        <f>'Indicator Data'!B80</f>
        <v>ISL</v>
      </c>
      <c r="C79" s="122"/>
      <c r="D79" s="122"/>
      <c r="E79" s="122"/>
      <c r="F79" s="122"/>
      <c r="G79" s="122"/>
      <c r="H79" s="122"/>
      <c r="I79" s="122"/>
      <c r="J79" s="122"/>
      <c r="K79" s="122"/>
      <c r="L79" s="122"/>
      <c r="M79" s="122"/>
      <c r="N79" s="122"/>
      <c r="O79" s="122"/>
      <c r="P79" s="122"/>
      <c r="R79" s="122"/>
      <c r="S79" s="122"/>
      <c r="T79" s="122"/>
      <c r="U79" s="122"/>
      <c r="V79" s="122"/>
      <c r="W79" s="122"/>
      <c r="X79" s="122"/>
      <c r="Y79" s="122"/>
      <c r="Z79" s="122"/>
      <c r="AA79" s="122"/>
      <c r="AB79" s="122"/>
      <c r="AC79" s="122"/>
      <c r="AD79" s="122"/>
      <c r="AE79" s="122"/>
      <c r="AF79" s="122"/>
      <c r="AG79" s="122"/>
      <c r="AH79" s="122"/>
      <c r="AI79" s="122"/>
      <c r="AJ79" s="122"/>
      <c r="AK79" s="122"/>
      <c r="AL79" s="123" t="str">
        <f>IF(ISNUMBER('Indicator Data'!AL80),"","Imputed using GDP p.c.")</f>
        <v/>
      </c>
      <c r="AN79" s="122"/>
      <c r="AO79" s="122"/>
      <c r="AP79" s="122"/>
      <c r="AQ79" s="122"/>
      <c r="AR79" s="122"/>
      <c r="AS79" s="122"/>
      <c r="AT79" s="122"/>
      <c r="AU79" s="122"/>
      <c r="AV79" s="122"/>
      <c r="AW79" s="122"/>
      <c r="AX79" s="122"/>
      <c r="AY79" s="122"/>
      <c r="AZ79" s="122"/>
      <c r="BA79" s="122"/>
      <c r="BB79" s="83"/>
      <c r="BH79" s="122"/>
      <c r="BI79" s="122"/>
    </row>
    <row r="80" spans="1:61" x14ac:dyDescent="0.3">
      <c r="A80" s="100" t="str">
        <f>'Indicator Data'!A81</f>
        <v>India</v>
      </c>
      <c r="B80" s="86" t="str">
        <f>'Indicator Data'!B81</f>
        <v>IND</v>
      </c>
      <c r="C80" s="122"/>
      <c r="D80" s="122"/>
      <c r="E80" s="122"/>
      <c r="F80" s="122"/>
      <c r="G80" s="122"/>
      <c r="H80" s="122"/>
      <c r="I80" s="122"/>
      <c r="J80" s="122"/>
      <c r="K80" s="122"/>
      <c r="L80" s="122"/>
      <c r="M80" s="122"/>
      <c r="N80" s="122"/>
      <c r="O80" s="122"/>
      <c r="P80" s="122"/>
      <c r="R80" s="122"/>
      <c r="S80" s="122"/>
      <c r="T80" s="122"/>
      <c r="U80" s="122"/>
      <c r="V80" s="122"/>
      <c r="W80" s="122"/>
      <c r="X80" s="122"/>
      <c r="Y80" s="122"/>
      <c r="Z80" s="122"/>
      <c r="AA80" s="122"/>
      <c r="AB80" s="122"/>
      <c r="AC80" s="122"/>
      <c r="AD80" s="122"/>
      <c r="AE80" s="122"/>
      <c r="AF80" s="122"/>
      <c r="AG80" s="122"/>
      <c r="AH80" s="122"/>
      <c r="AI80" s="122"/>
      <c r="AJ80" s="122"/>
      <c r="AK80" s="122"/>
      <c r="AL80" s="123" t="str">
        <f>IF(ISNUMBER('Indicator Data'!AL81),"","Imputed using GDP p.c.")</f>
        <v/>
      </c>
      <c r="AN80" s="122"/>
      <c r="AO80" s="122"/>
      <c r="AP80" s="122"/>
      <c r="AQ80" s="122"/>
      <c r="AR80" s="122"/>
      <c r="AS80" s="122"/>
      <c r="AT80" s="122"/>
      <c r="AU80" s="122"/>
      <c r="AV80" s="122"/>
      <c r="AW80" s="122"/>
      <c r="AX80" s="122"/>
      <c r="AY80" s="122"/>
      <c r="AZ80" s="122"/>
      <c r="BA80" s="122"/>
      <c r="BB80" s="83"/>
      <c r="BH80" s="122"/>
      <c r="BI80" s="122"/>
    </row>
    <row r="81" spans="1:61" x14ac:dyDescent="0.3">
      <c r="A81" s="100" t="str">
        <f>'Indicator Data'!A82</f>
        <v>Indonesia</v>
      </c>
      <c r="B81" s="86" t="str">
        <f>'Indicator Data'!B82</f>
        <v>IDN</v>
      </c>
      <c r="C81" s="122"/>
      <c r="D81" s="122"/>
      <c r="E81" s="122"/>
      <c r="F81" s="122"/>
      <c r="G81" s="122"/>
      <c r="H81" s="122"/>
      <c r="I81" s="122"/>
      <c r="J81" s="122"/>
      <c r="K81" s="122"/>
      <c r="L81" s="122"/>
      <c r="M81" s="122"/>
      <c r="N81" s="122"/>
      <c r="O81" s="122"/>
      <c r="P81" s="122"/>
      <c r="R81" s="122"/>
      <c r="S81" s="122"/>
      <c r="T81" s="122"/>
      <c r="U81" s="122"/>
      <c r="V81" s="122"/>
      <c r="W81" s="122"/>
      <c r="X81" s="122"/>
      <c r="Y81" s="122"/>
      <c r="Z81" s="122"/>
      <c r="AA81" s="122"/>
      <c r="AB81" s="122"/>
      <c r="AC81" s="122"/>
      <c r="AD81" s="122"/>
      <c r="AE81" s="122"/>
      <c r="AF81" s="122"/>
      <c r="AG81" s="122"/>
      <c r="AH81" s="122"/>
      <c r="AI81" s="122"/>
      <c r="AJ81" s="122"/>
      <c r="AK81" s="122"/>
      <c r="AL81" s="123" t="str">
        <f>IF(ISNUMBER('Indicator Data'!AL82),"","Imputed using GDP p.c.")</f>
        <v/>
      </c>
      <c r="AN81" s="122"/>
      <c r="AO81" s="122"/>
      <c r="AP81" s="122"/>
      <c r="AQ81" s="122"/>
      <c r="AR81" s="122"/>
      <c r="AS81" s="122"/>
      <c r="AT81" s="122"/>
      <c r="AU81" s="122"/>
      <c r="AV81" s="122"/>
      <c r="AW81" s="122"/>
      <c r="AX81" s="122"/>
      <c r="AY81" s="122"/>
      <c r="AZ81" s="122"/>
      <c r="BA81" s="122"/>
      <c r="BB81" s="83"/>
      <c r="BH81" s="122"/>
      <c r="BI81" s="122"/>
    </row>
    <row r="82" spans="1:61" x14ac:dyDescent="0.3">
      <c r="A82" s="100" t="str">
        <f>'Indicator Data'!A83</f>
        <v>Iran</v>
      </c>
      <c r="B82" s="86" t="str">
        <f>'Indicator Data'!B83</f>
        <v>IRN</v>
      </c>
      <c r="C82" s="122"/>
      <c r="D82" s="122"/>
      <c r="E82" s="122"/>
      <c r="F82" s="122"/>
      <c r="G82" s="122"/>
      <c r="H82" s="122"/>
      <c r="I82" s="122"/>
      <c r="J82" s="122"/>
      <c r="K82" s="122"/>
      <c r="L82" s="122"/>
      <c r="M82" s="122"/>
      <c r="N82" s="122"/>
      <c r="O82" s="122"/>
      <c r="P82" s="122"/>
      <c r="R82" s="122"/>
      <c r="S82" s="122"/>
      <c r="T82" s="122"/>
      <c r="U82" s="122"/>
      <c r="V82" s="122"/>
      <c r="W82" s="122"/>
      <c r="X82" s="122"/>
      <c r="Y82" s="122"/>
      <c r="Z82" s="122"/>
      <c r="AA82" s="122"/>
      <c r="AB82" s="122"/>
      <c r="AC82" s="122"/>
      <c r="AD82" s="122"/>
      <c r="AE82" s="122"/>
      <c r="AF82" s="122"/>
      <c r="AG82" s="122"/>
      <c r="AH82" s="122"/>
      <c r="AI82" s="122"/>
      <c r="AJ82" s="122"/>
      <c r="AK82" s="122"/>
      <c r="AL82" s="123" t="str">
        <f>IF(ISNUMBER('Indicator Data'!AL83),"","Imputed using GDP p.c.")</f>
        <v/>
      </c>
      <c r="AN82" s="122"/>
      <c r="AO82" s="122"/>
      <c r="AP82" s="122"/>
      <c r="AQ82" s="122"/>
      <c r="AR82" s="122"/>
      <c r="AS82" s="122"/>
      <c r="AT82" s="122"/>
      <c r="AU82" s="122"/>
      <c r="AV82" s="122"/>
      <c r="AW82" s="122"/>
      <c r="AX82" s="122"/>
      <c r="AY82" s="122"/>
      <c r="AZ82" s="122"/>
      <c r="BA82" s="122"/>
      <c r="BB82" s="83"/>
      <c r="BH82" s="122"/>
      <c r="BI82" s="122"/>
    </row>
    <row r="83" spans="1:61" x14ac:dyDescent="0.3">
      <c r="A83" s="100" t="str">
        <f>'Indicator Data'!A84</f>
        <v>Iraq</v>
      </c>
      <c r="B83" s="86" t="str">
        <f>'Indicator Data'!B84</f>
        <v>IRQ</v>
      </c>
      <c r="C83" s="122"/>
      <c r="D83" s="122"/>
      <c r="E83" s="122"/>
      <c r="F83" s="122"/>
      <c r="G83" s="122"/>
      <c r="H83" s="122"/>
      <c r="I83" s="122"/>
      <c r="J83" s="122"/>
      <c r="K83" s="122"/>
      <c r="L83" s="122"/>
      <c r="M83" s="122"/>
      <c r="N83" s="122"/>
      <c r="O83" s="122"/>
      <c r="P83" s="122"/>
      <c r="R83" s="122"/>
      <c r="S83" s="122"/>
      <c r="T83" s="122"/>
      <c r="U83" s="122"/>
      <c r="V83" s="122"/>
      <c r="W83" s="122"/>
      <c r="X83" s="122"/>
      <c r="Y83" s="122"/>
      <c r="Z83" s="122"/>
      <c r="AA83" s="122"/>
      <c r="AB83" s="122"/>
      <c r="AC83" s="122"/>
      <c r="AD83" s="122"/>
      <c r="AE83" s="122"/>
      <c r="AF83" s="122"/>
      <c r="AG83" s="122"/>
      <c r="AH83" s="122"/>
      <c r="AI83" s="122"/>
      <c r="AJ83" s="122"/>
      <c r="AK83" s="122"/>
      <c r="AL83" s="123" t="str">
        <f>IF(ISNUMBER('Indicator Data'!AL84),"","Imputed using GDP p.c.")</f>
        <v/>
      </c>
      <c r="AN83" s="122"/>
      <c r="AO83" s="122"/>
      <c r="AP83" s="122"/>
      <c r="AQ83" s="122"/>
      <c r="AR83" s="122"/>
      <c r="AS83" s="122"/>
      <c r="AT83" s="122"/>
      <c r="AU83" s="122"/>
      <c r="AV83" s="122"/>
      <c r="AW83" s="122"/>
      <c r="AX83" s="122"/>
      <c r="AY83" s="122"/>
      <c r="AZ83" s="122"/>
      <c r="BA83" s="122"/>
      <c r="BB83" s="83"/>
      <c r="BH83" s="122"/>
      <c r="BI83" s="122"/>
    </row>
    <row r="84" spans="1:61" x14ac:dyDescent="0.3">
      <c r="A84" s="100" t="str">
        <f>'Indicator Data'!A85</f>
        <v>Ireland</v>
      </c>
      <c r="B84" s="86" t="str">
        <f>'Indicator Data'!B85</f>
        <v>IRL</v>
      </c>
      <c r="C84" s="122"/>
      <c r="D84" s="122"/>
      <c r="E84" s="122"/>
      <c r="F84" s="122"/>
      <c r="G84" s="122"/>
      <c r="H84" s="122"/>
      <c r="I84" s="122"/>
      <c r="J84" s="122"/>
      <c r="K84" s="122"/>
      <c r="L84" s="122"/>
      <c r="M84" s="122"/>
      <c r="N84" s="122"/>
      <c r="O84" s="122"/>
      <c r="P84" s="122"/>
      <c r="R84" s="122"/>
      <c r="S84" s="122"/>
      <c r="T84" s="122"/>
      <c r="U84" s="122"/>
      <c r="V84" s="122"/>
      <c r="W84" s="122"/>
      <c r="X84" s="122"/>
      <c r="Y84" s="122"/>
      <c r="Z84" s="122"/>
      <c r="AA84" s="122"/>
      <c r="AB84" s="122"/>
      <c r="AC84" s="122"/>
      <c r="AD84" s="122"/>
      <c r="AE84" s="122"/>
      <c r="AF84" s="122"/>
      <c r="AG84" s="122"/>
      <c r="AH84" s="122"/>
      <c r="AI84" s="122"/>
      <c r="AJ84" s="122"/>
      <c r="AK84" s="122"/>
      <c r="AL84" s="123" t="str">
        <f>IF(ISNUMBER('Indicator Data'!AL85),"","Imputed using GDP p.c.")</f>
        <v/>
      </c>
      <c r="AN84" s="122"/>
      <c r="AO84" s="122"/>
      <c r="AP84" s="122"/>
      <c r="AQ84" s="122"/>
      <c r="AR84" s="122"/>
      <c r="AS84" s="122"/>
      <c r="AT84" s="122"/>
      <c r="AU84" s="122"/>
      <c r="AV84" s="122"/>
      <c r="AW84" s="122"/>
      <c r="AX84" s="122"/>
      <c r="AY84" s="122"/>
      <c r="AZ84" s="122"/>
      <c r="BA84" s="122"/>
      <c r="BB84" s="83"/>
      <c r="BH84" s="122"/>
      <c r="BI84" s="122"/>
    </row>
    <row r="85" spans="1:61" x14ac:dyDescent="0.3">
      <c r="A85" s="100" t="str">
        <f>'Indicator Data'!A86</f>
        <v>Israel</v>
      </c>
      <c r="B85" s="86" t="str">
        <f>'Indicator Data'!B86</f>
        <v>ISR</v>
      </c>
      <c r="C85" s="122"/>
      <c r="D85" s="122"/>
      <c r="E85" s="122"/>
      <c r="F85" s="122"/>
      <c r="G85" s="122"/>
      <c r="H85" s="122"/>
      <c r="I85" s="122"/>
      <c r="J85" s="122"/>
      <c r="K85" s="122"/>
      <c r="L85" s="122"/>
      <c r="M85" s="122"/>
      <c r="N85" s="122"/>
      <c r="O85" s="122"/>
      <c r="P85" s="122"/>
      <c r="R85" s="122"/>
      <c r="S85" s="122"/>
      <c r="T85" s="122"/>
      <c r="U85" s="122"/>
      <c r="V85" s="122"/>
      <c r="W85" s="122"/>
      <c r="X85" s="122"/>
      <c r="Y85" s="122"/>
      <c r="Z85" s="122"/>
      <c r="AA85" s="122"/>
      <c r="AB85" s="122"/>
      <c r="AC85" s="122"/>
      <c r="AD85" s="122"/>
      <c r="AE85" s="122"/>
      <c r="AF85" s="122"/>
      <c r="AG85" s="122"/>
      <c r="AH85" s="122"/>
      <c r="AI85" s="122"/>
      <c r="AJ85" s="122"/>
      <c r="AK85" s="122"/>
      <c r="AL85" s="123" t="str">
        <f>IF(ISNUMBER('Indicator Data'!AL86),"","Imputed using GDP p.c.")</f>
        <v/>
      </c>
      <c r="AN85" s="122"/>
      <c r="AO85" s="122"/>
      <c r="AP85" s="122"/>
      <c r="AQ85" s="122"/>
      <c r="AR85" s="122"/>
      <c r="AS85" s="122"/>
      <c r="AT85" s="122"/>
      <c r="AU85" s="122"/>
      <c r="AV85" s="122"/>
      <c r="AW85" s="122"/>
      <c r="AX85" s="122"/>
      <c r="AY85" s="122"/>
      <c r="AZ85" s="122"/>
      <c r="BA85" s="122"/>
      <c r="BB85" s="83"/>
      <c r="BH85" s="122"/>
      <c r="BI85" s="122"/>
    </row>
    <row r="86" spans="1:61" x14ac:dyDescent="0.3">
      <c r="A86" s="100" t="str">
        <f>'Indicator Data'!A87</f>
        <v>Italy</v>
      </c>
      <c r="B86" s="86" t="str">
        <f>'Indicator Data'!B87</f>
        <v>ITA</v>
      </c>
      <c r="C86" s="122"/>
      <c r="D86" s="122"/>
      <c r="E86" s="122"/>
      <c r="F86" s="122"/>
      <c r="G86" s="122"/>
      <c r="H86" s="122"/>
      <c r="I86" s="122"/>
      <c r="J86" s="122"/>
      <c r="K86" s="122"/>
      <c r="L86" s="122"/>
      <c r="M86" s="122"/>
      <c r="N86" s="122"/>
      <c r="O86" s="122"/>
      <c r="P86" s="122"/>
      <c r="R86" s="122"/>
      <c r="S86" s="122"/>
      <c r="T86" s="122"/>
      <c r="U86" s="122"/>
      <c r="V86" s="122"/>
      <c r="W86" s="122"/>
      <c r="X86" s="122"/>
      <c r="Y86" s="122"/>
      <c r="Z86" s="122"/>
      <c r="AA86" s="122"/>
      <c r="AB86" s="122"/>
      <c r="AC86" s="122"/>
      <c r="AD86" s="122"/>
      <c r="AE86" s="122"/>
      <c r="AF86" s="122"/>
      <c r="AG86" s="122"/>
      <c r="AH86" s="122"/>
      <c r="AI86" s="122"/>
      <c r="AJ86" s="122"/>
      <c r="AK86" s="122"/>
      <c r="AL86" s="123" t="str">
        <f>IF(ISNUMBER('Indicator Data'!AL87),"","Imputed using GDP p.c.")</f>
        <v/>
      </c>
      <c r="AN86" s="122"/>
      <c r="AO86" s="122"/>
      <c r="AP86" s="122"/>
      <c r="AQ86" s="122"/>
      <c r="AR86" s="122"/>
      <c r="AS86" s="122"/>
      <c r="AT86" s="122"/>
      <c r="AU86" s="122"/>
      <c r="AV86" s="122"/>
      <c r="AW86" s="122"/>
      <c r="AX86" s="122"/>
      <c r="AY86" s="122"/>
      <c r="AZ86" s="122"/>
      <c r="BA86" s="122"/>
      <c r="BB86" s="83"/>
      <c r="BH86" s="122"/>
      <c r="BI86" s="122"/>
    </row>
    <row r="87" spans="1:61" x14ac:dyDescent="0.3">
      <c r="A87" s="100" t="str">
        <f>'Indicator Data'!A88</f>
        <v>Jamaica</v>
      </c>
      <c r="B87" s="86" t="str">
        <f>'Indicator Data'!B88</f>
        <v>JAM</v>
      </c>
      <c r="C87" s="122"/>
      <c r="D87" s="122"/>
      <c r="E87" s="122"/>
      <c r="F87" s="122"/>
      <c r="G87" s="122"/>
      <c r="H87" s="122"/>
      <c r="I87" s="122"/>
      <c r="J87" s="122"/>
      <c r="K87" s="122"/>
      <c r="L87" s="122"/>
      <c r="M87" s="122"/>
      <c r="N87" s="122"/>
      <c r="O87" s="122"/>
      <c r="P87" s="122"/>
      <c r="R87" s="122"/>
      <c r="S87" s="122"/>
      <c r="T87" s="122"/>
      <c r="U87" s="122"/>
      <c r="V87" s="122"/>
      <c r="W87" s="122"/>
      <c r="X87" s="122"/>
      <c r="Y87" s="122"/>
      <c r="Z87" s="122"/>
      <c r="AA87" s="122"/>
      <c r="AB87" s="122"/>
      <c r="AC87" s="122"/>
      <c r="AD87" s="122"/>
      <c r="AE87" s="122"/>
      <c r="AF87" s="122"/>
      <c r="AG87" s="122"/>
      <c r="AH87" s="122"/>
      <c r="AI87" s="122"/>
      <c r="AJ87" s="122"/>
      <c r="AK87" s="122"/>
      <c r="AL87" s="123" t="str">
        <f>IF(ISNUMBER('Indicator Data'!AL88),"","Imputed using GDP p.c.")</f>
        <v/>
      </c>
      <c r="AN87" s="122"/>
      <c r="AO87" s="122"/>
      <c r="AP87" s="122"/>
      <c r="AQ87" s="122"/>
      <c r="AR87" s="122"/>
      <c r="AS87" s="122"/>
      <c r="AT87" s="122"/>
      <c r="AU87" s="122"/>
      <c r="AV87" s="122"/>
      <c r="AW87" s="122"/>
      <c r="AX87" s="122"/>
      <c r="AY87" s="122"/>
      <c r="AZ87" s="122"/>
      <c r="BA87" s="122"/>
      <c r="BB87" s="83"/>
      <c r="BH87" s="122"/>
      <c r="BI87" s="122"/>
    </row>
    <row r="88" spans="1:61" x14ac:dyDescent="0.3">
      <c r="A88" s="100" t="str">
        <f>'Indicator Data'!A89</f>
        <v>Japan</v>
      </c>
      <c r="B88" s="86" t="str">
        <f>'Indicator Data'!B89</f>
        <v>JPN</v>
      </c>
      <c r="C88" s="122"/>
      <c r="D88" s="122"/>
      <c r="E88" s="122"/>
      <c r="F88" s="122"/>
      <c r="G88" s="122"/>
      <c r="H88" s="122"/>
      <c r="I88" s="122"/>
      <c r="J88" s="122"/>
      <c r="K88" s="122"/>
      <c r="L88" s="122"/>
      <c r="M88" s="122"/>
      <c r="N88" s="122"/>
      <c r="O88" s="122"/>
      <c r="P88" s="122"/>
      <c r="R88" s="122"/>
      <c r="S88" s="122"/>
      <c r="T88" s="122"/>
      <c r="U88" s="122"/>
      <c r="V88" s="122"/>
      <c r="W88" s="122"/>
      <c r="X88" s="122"/>
      <c r="Y88" s="122"/>
      <c r="Z88" s="122"/>
      <c r="AA88" s="122"/>
      <c r="AB88" s="122"/>
      <c r="AC88" s="122"/>
      <c r="AD88" s="122"/>
      <c r="AE88" s="122"/>
      <c r="AF88" s="122"/>
      <c r="AG88" s="122"/>
      <c r="AH88" s="122"/>
      <c r="AI88" s="122"/>
      <c r="AJ88" s="122"/>
      <c r="AK88" s="122"/>
      <c r="AL88" s="123" t="str">
        <f>IF(ISNUMBER('Indicator Data'!AL89),"","Imputed using GDP p.c.")</f>
        <v/>
      </c>
      <c r="AN88" s="122"/>
      <c r="AO88" s="122"/>
      <c r="AP88" s="122"/>
      <c r="AQ88" s="122"/>
      <c r="AR88" s="122"/>
      <c r="AS88" s="122"/>
      <c r="AT88" s="122"/>
      <c r="AU88" s="122"/>
      <c r="AV88" s="122"/>
      <c r="AW88" s="122"/>
      <c r="AX88" s="122"/>
      <c r="AY88" s="122"/>
      <c r="AZ88" s="122"/>
      <c r="BA88" s="122"/>
      <c r="BB88" s="83"/>
      <c r="BH88" s="122"/>
      <c r="BI88" s="122"/>
    </row>
    <row r="89" spans="1:61" x14ac:dyDescent="0.3">
      <c r="A89" s="100" t="str">
        <f>'Indicator Data'!A90</f>
        <v>Jordan</v>
      </c>
      <c r="B89" s="86" t="str">
        <f>'Indicator Data'!B90</f>
        <v>JOR</v>
      </c>
      <c r="C89" s="122"/>
      <c r="D89" s="122"/>
      <c r="E89" s="122"/>
      <c r="F89" s="122"/>
      <c r="G89" s="122"/>
      <c r="H89" s="122"/>
      <c r="I89" s="122"/>
      <c r="J89" s="122"/>
      <c r="K89" s="122"/>
      <c r="L89" s="122"/>
      <c r="M89" s="122"/>
      <c r="N89" s="122"/>
      <c r="O89" s="122"/>
      <c r="P89" s="122"/>
      <c r="R89" s="122"/>
      <c r="S89" s="122"/>
      <c r="T89" s="122"/>
      <c r="U89" s="122"/>
      <c r="V89" s="122"/>
      <c r="W89" s="122"/>
      <c r="X89" s="122"/>
      <c r="Y89" s="122"/>
      <c r="Z89" s="122"/>
      <c r="AA89" s="122"/>
      <c r="AB89" s="122"/>
      <c r="AC89" s="122"/>
      <c r="AD89" s="122"/>
      <c r="AE89" s="122"/>
      <c r="AF89" s="122"/>
      <c r="AG89" s="122"/>
      <c r="AH89" s="122"/>
      <c r="AI89" s="122"/>
      <c r="AJ89" s="122"/>
      <c r="AK89" s="122"/>
      <c r="AL89" s="123" t="str">
        <f>IF(ISNUMBER('Indicator Data'!AL90),"","Imputed using GDP p.c.")</f>
        <v/>
      </c>
      <c r="AN89" s="122"/>
      <c r="AO89" s="122"/>
      <c r="AP89" s="122"/>
      <c r="AQ89" s="122"/>
      <c r="AR89" s="122"/>
      <c r="AS89" s="122"/>
      <c r="AT89" s="122"/>
      <c r="AU89" s="122"/>
      <c r="AV89" s="122"/>
      <c r="AW89" s="122"/>
      <c r="AX89" s="122"/>
      <c r="AY89" s="122"/>
      <c r="AZ89" s="122"/>
      <c r="BA89" s="122"/>
      <c r="BB89" s="83"/>
      <c r="BH89" s="122"/>
      <c r="BI89" s="122"/>
    </row>
    <row r="90" spans="1:61" x14ac:dyDescent="0.3">
      <c r="A90" s="100" t="str">
        <f>'Indicator Data'!A91</f>
        <v>Kazakhstan</v>
      </c>
      <c r="B90" s="86" t="str">
        <f>'Indicator Data'!B91</f>
        <v>KAZ</v>
      </c>
      <c r="C90" s="122"/>
      <c r="D90" s="122"/>
      <c r="E90" s="122"/>
      <c r="F90" s="122"/>
      <c r="G90" s="122"/>
      <c r="H90" s="122"/>
      <c r="I90" s="122"/>
      <c r="J90" s="122"/>
      <c r="K90" s="122"/>
      <c r="L90" s="122"/>
      <c r="M90" s="122"/>
      <c r="N90" s="122"/>
      <c r="O90" s="122"/>
      <c r="P90" s="122"/>
      <c r="R90" s="122"/>
      <c r="S90" s="122"/>
      <c r="T90" s="122"/>
      <c r="U90" s="122"/>
      <c r="V90" s="122"/>
      <c r="W90" s="122"/>
      <c r="X90" s="122"/>
      <c r="Y90" s="122"/>
      <c r="Z90" s="122"/>
      <c r="AA90" s="122"/>
      <c r="AB90" s="122"/>
      <c r="AC90" s="122"/>
      <c r="AD90" s="122"/>
      <c r="AE90" s="122"/>
      <c r="AF90" s="122"/>
      <c r="AG90" s="122"/>
      <c r="AH90" s="122"/>
      <c r="AI90" s="122"/>
      <c r="AJ90" s="122"/>
      <c r="AK90" s="122"/>
      <c r="AL90" s="123" t="str">
        <f>IF(ISNUMBER('Indicator Data'!AL91),"","Imputed using GDP p.c.")</f>
        <v/>
      </c>
      <c r="AN90" s="122"/>
      <c r="AO90" s="122"/>
      <c r="AP90" s="122"/>
      <c r="AQ90" s="122"/>
      <c r="AR90" s="122"/>
      <c r="AS90" s="122"/>
      <c r="AT90" s="122"/>
      <c r="AU90" s="122"/>
      <c r="AV90" s="122"/>
      <c r="AW90" s="122"/>
      <c r="AX90" s="122"/>
      <c r="AY90" s="122"/>
      <c r="AZ90" s="122"/>
      <c r="BA90" s="122"/>
      <c r="BB90" s="83"/>
      <c r="BH90" s="122"/>
      <c r="BI90" s="122"/>
    </row>
    <row r="91" spans="1:61" x14ac:dyDescent="0.3">
      <c r="A91" s="100" t="str">
        <f>'Indicator Data'!A92</f>
        <v>Kenya</v>
      </c>
      <c r="B91" s="86" t="str">
        <f>'Indicator Data'!B92</f>
        <v>KEN</v>
      </c>
      <c r="C91" s="122"/>
      <c r="D91" s="122"/>
      <c r="E91" s="122"/>
      <c r="F91" s="122"/>
      <c r="G91" s="122"/>
      <c r="H91" s="122"/>
      <c r="I91" s="122"/>
      <c r="J91" s="122"/>
      <c r="K91" s="122"/>
      <c r="L91" s="122"/>
      <c r="M91" s="122"/>
      <c r="N91" s="122"/>
      <c r="O91" s="122"/>
      <c r="P91" s="122"/>
      <c r="R91" s="122"/>
      <c r="S91" s="122"/>
      <c r="T91" s="122"/>
      <c r="U91" s="122"/>
      <c r="V91" s="122"/>
      <c r="W91" s="122"/>
      <c r="X91" s="122"/>
      <c r="Y91" s="122"/>
      <c r="Z91" s="122"/>
      <c r="AA91" s="122"/>
      <c r="AB91" s="122"/>
      <c r="AC91" s="122"/>
      <c r="AD91" s="122"/>
      <c r="AE91" s="122"/>
      <c r="AF91" s="122"/>
      <c r="AG91" s="122"/>
      <c r="AH91" s="122"/>
      <c r="AI91" s="122"/>
      <c r="AJ91" s="122"/>
      <c r="AK91" s="122"/>
      <c r="AL91" s="123" t="str">
        <f>IF(ISNUMBER('Indicator Data'!AL92),"","Imputed using GDP p.c.")</f>
        <v/>
      </c>
      <c r="AN91" s="122"/>
      <c r="AO91" s="122"/>
      <c r="AP91" s="122"/>
      <c r="AQ91" s="122"/>
      <c r="AR91" s="122"/>
      <c r="AS91" s="122"/>
      <c r="AT91" s="122"/>
      <c r="AU91" s="122"/>
      <c r="AV91" s="122"/>
      <c r="AW91" s="122"/>
      <c r="AX91" s="122"/>
      <c r="AY91" s="122"/>
      <c r="AZ91" s="122"/>
      <c r="BA91" s="122"/>
      <c r="BB91" s="83"/>
      <c r="BH91" s="122"/>
      <c r="BI91" s="122"/>
    </row>
    <row r="92" spans="1:61" x14ac:dyDescent="0.3">
      <c r="A92" s="100" t="str">
        <f>'Indicator Data'!A93</f>
        <v>Kiribati</v>
      </c>
      <c r="B92" s="86" t="str">
        <f>'Indicator Data'!B93</f>
        <v>KIR</v>
      </c>
      <c r="C92" s="122"/>
      <c r="D92" s="122"/>
      <c r="E92" s="122"/>
      <c r="F92" s="122"/>
      <c r="G92" s="122"/>
      <c r="H92" s="122"/>
      <c r="I92" s="122"/>
      <c r="J92" s="122"/>
      <c r="K92" s="122"/>
      <c r="L92" s="122"/>
      <c r="M92" s="122"/>
      <c r="N92" s="122"/>
      <c r="O92" s="122"/>
      <c r="P92" s="122"/>
      <c r="R92" s="122"/>
      <c r="S92" s="122"/>
      <c r="T92" s="122"/>
      <c r="U92" s="122"/>
      <c r="V92" s="122"/>
      <c r="W92" s="122"/>
      <c r="X92" s="122"/>
      <c r="Y92" s="122"/>
      <c r="Z92" s="122"/>
      <c r="AA92" s="122"/>
      <c r="AB92" s="122"/>
      <c r="AC92" s="122"/>
      <c r="AD92" s="122"/>
      <c r="AE92" s="122"/>
      <c r="AF92" s="122"/>
      <c r="AG92" s="122"/>
      <c r="AH92" s="122"/>
      <c r="AI92" s="122"/>
      <c r="AJ92" s="122"/>
      <c r="AK92" s="122"/>
      <c r="AL92" s="123" t="str">
        <f>IF(ISNUMBER('Indicator Data'!AL93),"","Imputed using GDP p.c.")</f>
        <v/>
      </c>
      <c r="AN92" s="122"/>
      <c r="AO92" s="122"/>
      <c r="AP92" s="122"/>
      <c r="AQ92" s="122"/>
      <c r="AR92" s="122"/>
      <c r="AS92" s="122"/>
      <c r="AT92" s="122"/>
      <c r="AU92" s="122"/>
      <c r="AV92" s="122"/>
      <c r="AW92" s="122"/>
      <c r="AX92" s="122"/>
      <c r="AY92" s="122"/>
      <c r="AZ92" s="122"/>
      <c r="BA92" s="122"/>
      <c r="BB92" s="83"/>
      <c r="BH92" s="122"/>
      <c r="BI92" s="122"/>
    </row>
    <row r="93" spans="1:61" x14ac:dyDescent="0.3">
      <c r="A93" s="100" t="str">
        <f>'Indicator Data'!A94</f>
        <v>Korea DPR</v>
      </c>
      <c r="B93" s="86" t="str">
        <f>'Indicator Data'!B94</f>
        <v>PRK</v>
      </c>
      <c r="C93" s="122"/>
      <c r="D93" s="122"/>
      <c r="E93" s="122"/>
      <c r="F93" s="122"/>
      <c r="G93" s="122"/>
      <c r="H93" s="122"/>
      <c r="I93" s="122"/>
      <c r="J93" s="122"/>
      <c r="K93" s="122"/>
      <c r="L93" s="122"/>
      <c r="M93" s="122"/>
      <c r="N93" s="122"/>
      <c r="O93" s="122"/>
      <c r="P93" s="122"/>
      <c r="R93" s="122"/>
      <c r="S93" s="122"/>
      <c r="T93" s="122"/>
      <c r="U93" s="122"/>
      <c r="V93" s="122"/>
      <c r="W93" s="122"/>
      <c r="X93" s="122"/>
      <c r="Y93" s="122"/>
      <c r="Z93" s="122"/>
      <c r="AA93" s="122"/>
      <c r="AB93" s="122"/>
      <c r="AC93" s="122"/>
      <c r="AD93" s="122"/>
      <c r="AE93" s="122"/>
      <c r="AF93" s="122"/>
      <c r="AG93" s="122"/>
      <c r="AH93" s="122"/>
      <c r="AI93" s="122"/>
      <c r="AJ93" s="122"/>
      <c r="AK93" s="122"/>
      <c r="AL93" s="123" t="str">
        <f>IF(ISNUMBER('Indicator Data'!AL94),"","Imputed using GDP p.c.")</f>
        <v>Imputed using GDP p.c.</v>
      </c>
      <c r="AN93" s="122"/>
      <c r="AO93" s="122"/>
      <c r="AP93" s="122"/>
      <c r="AQ93" s="122"/>
      <c r="AR93" s="122"/>
      <c r="AS93" s="122"/>
      <c r="AT93" s="122"/>
      <c r="AU93" s="122"/>
      <c r="AV93" s="122"/>
      <c r="AW93" s="122"/>
      <c r="AX93" s="122"/>
      <c r="AY93" s="122"/>
      <c r="AZ93" s="122"/>
      <c r="BA93" s="122"/>
      <c r="BB93" s="83"/>
      <c r="BH93" s="122"/>
      <c r="BI93" s="122"/>
    </row>
    <row r="94" spans="1:61" x14ac:dyDescent="0.3">
      <c r="A94" s="100" t="str">
        <f>'Indicator Data'!A95</f>
        <v>Korea Republic of</v>
      </c>
      <c r="B94" s="86" t="str">
        <f>'Indicator Data'!B95</f>
        <v>KOR</v>
      </c>
      <c r="C94" s="122"/>
      <c r="D94" s="122"/>
      <c r="E94" s="122"/>
      <c r="F94" s="122"/>
      <c r="G94" s="122"/>
      <c r="H94" s="122"/>
      <c r="I94" s="122"/>
      <c r="J94" s="122"/>
      <c r="K94" s="122"/>
      <c r="L94" s="122"/>
      <c r="M94" s="122"/>
      <c r="N94" s="122"/>
      <c r="O94" s="122"/>
      <c r="P94" s="122"/>
      <c r="R94" s="122"/>
      <c r="S94" s="122"/>
      <c r="T94" s="122"/>
      <c r="U94" s="122"/>
      <c r="V94" s="122"/>
      <c r="W94" s="122"/>
      <c r="X94" s="122"/>
      <c r="Y94" s="122"/>
      <c r="Z94" s="122"/>
      <c r="AA94" s="122"/>
      <c r="AB94" s="122"/>
      <c r="AC94" s="122"/>
      <c r="AD94" s="122"/>
      <c r="AE94" s="122"/>
      <c r="AF94" s="122"/>
      <c r="AG94" s="122"/>
      <c r="AH94" s="122"/>
      <c r="AI94" s="122"/>
      <c r="AJ94" s="122"/>
      <c r="AK94" s="122"/>
      <c r="AL94" s="123" t="str">
        <f>IF(ISNUMBER('Indicator Data'!AL95),"","Imputed using GDP p.c.")</f>
        <v/>
      </c>
      <c r="AN94" s="122"/>
      <c r="AO94" s="122"/>
      <c r="AP94" s="122"/>
      <c r="AQ94" s="122"/>
      <c r="AR94" s="122"/>
      <c r="AS94" s="122"/>
      <c r="AT94" s="122"/>
      <c r="AU94" s="122"/>
      <c r="AV94" s="122"/>
      <c r="AW94" s="122"/>
      <c r="AX94" s="122"/>
      <c r="AY94" s="122"/>
      <c r="AZ94" s="122"/>
      <c r="BA94" s="122"/>
      <c r="BB94" s="83"/>
      <c r="BH94" s="122"/>
      <c r="BI94" s="122"/>
    </row>
    <row r="95" spans="1:61" x14ac:dyDescent="0.3">
      <c r="A95" s="100" t="str">
        <f>'Indicator Data'!A96</f>
        <v>Kuwait</v>
      </c>
      <c r="B95" s="86" t="str">
        <f>'Indicator Data'!B96</f>
        <v>KWT</v>
      </c>
      <c r="C95" s="122"/>
      <c r="D95" s="122"/>
      <c r="E95" s="122"/>
      <c r="F95" s="122"/>
      <c r="G95" s="122"/>
      <c r="H95" s="122"/>
      <c r="I95" s="122"/>
      <c r="J95" s="122"/>
      <c r="K95" s="122"/>
      <c r="L95" s="122"/>
      <c r="M95" s="122"/>
      <c r="N95" s="122"/>
      <c r="O95" s="122"/>
      <c r="P95" s="122"/>
      <c r="R95" s="122"/>
      <c r="S95" s="122"/>
      <c r="T95" s="122"/>
      <c r="U95" s="122"/>
      <c r="V95" s="122"/>
      <c r="W95" s="122"/>
      <c r="X95" s="122"/>
      <c r="Y95" s="122"/>
      <c r="Z95" s="122"/>
      <c r="AA95" s="122"/>
      <c r="AB95" s="122"/>
      <c r="AC95" s="122"/>
      <c r="AD95" s="122"/>
      <c r="AE95" s="122"/>
      <c r="AF95" s="122"/>
      <c r="AG95" s="122"/>
      <c r="AH95" s="122"/>
      <c r="AI95" s="122"/>
      <c r="AJ95" s="122"/>
      <c r="AK95" s="122"/>
      <c r="AL95" s="123" t="str">
        <f>IF(ISNUMBER('Indicator Data'!AL96),"","Imputed using GDP p.c.")</f>
        <v/>
      </c>
      <c r="AN95" s="122"/>
      <c r="AO95" s="122"/>
      <c r="AP95" s="122"/>
      <c r="AQ95" s="122"/>
      <c r="AR95" s="122"/>
      <c r="AS95" s="122"/>
      <c r="AT95" s="122"/>
      <c r="AU95" s="122"/>
      <c r="AV95" s="122"/>
      <c r="AW95" s="122"/>
      <c r="AX95" s="122"/>
      <c r="AY95" s="122"/>
      <c r="AZ95" s="122"/>
      <c r="BA95" s="122"/>
      <c r="BB95" s="83"/>
      <c r="BH95" s="122"/>
      <c r="BI95" s="122"/>
    </row>
    <row r="96" spans="1:61" x14ac:dyDescent="0.3">
      <c r="A96" s="100" t="str">
        <f>'Indicator Data'!A97</f>
        <v>Kyrgyzstan</v>
      </c>
      <c r="B96" s="86" t="str">
        <f>'Indicator Data'!B97</f>
        <v>KGZ</v>
      </c>
      <c r="C96" s="122"/>
      <c r="D96" s="122"/>
      <c r="E96" s="122"/>
      <c r="F96" s="122"/>
      <c r="G96" s="122"/>
      <c r="H96" s="122"/>
      <c r="I96" s="122"/>
      <c r="J96" s="122"/>
      <c r="K96" s="122"/>
      <c r="L96" s="122"/>
      <c r="M96" s="122"/>
      <c r="N96" s="122"/>
      <c r="O96" s="122"/>
      <c r="P96" s="122"/>
      <c r="R96" s="122"/>
      <c r="S96" s="122"/>
      <c r="T96" s="122"/>
      <c r="U96" s="122"/>
      <c r="V96" s="122"/>
      <c r="W96" s="122"/>
      <c r="X96" s="122"/>
      <c r="Y96" s="122"/>
      <c r="Z96" s="122"/>
      <c r="AA96" s="122"/>
      <c r="AB96" s="122"/>
      <c r="AC96" s="122"/>
      <c r="AD96" s="122"/>
      <c r="AE96" s="122"/>
      <c r="AF96" s="122"/>
      <c r="AG96" s="122"/>
      <c r="AH96" s="122"/>
      <c r="AI96" s="122"/>
      <c r="AJ96" s="122"/>
      <c r="AK96" s="122"/>
      <c r="AL96" s="123" t="str">
        <f>IF(ISNUMBER('Indicator Data'!AL97),"","Imputed using GDP p.c.")</f>
        <v/>
      </c>
      <c r="AN96" s="122"/>
      <c r="AO96" s="122"/>
      <c r="AP96" s="122"/>
      <c r="AQ96" s="122"/>
      <c r="AR96" s="122"/>
      <c r="AS96" s="122"/>
      <c r="AT96" s="122"/>
      <c r="AU96" s="122"/>
      <c r="AV96" s="122"/>
      <c r="AW96" s="122"/>
      <c r="AX96" s="122"/>
      <c r="AY96" s="122"/>
      <c r="AZ96" s="122"/>
      <c r="BA96" s="122"/>
      <c r="BB96" s="83"/>
      <c r="BH96" s="122"/>
      <c r="BI96" s="122"/>
    </row>
    <row r="97" spans="1:61" x14ac:dyDescent="0.3">
      <c r="A97" s="100" t="str">
        <f>'Indicator Data'!A98</f>
        <v>Lao PDR</v>
      </c>
      <c r="B97" s="86" t="str">
        <f>'Indicator Data'!B98</f>
        <v>LAO</v>
      </c>
      <c r="C97" s="122"/>
      <c r="D97" s="122"/>
      <c r="E97" s="122"/>
      <c r="F97" s="122"/>
      <c r="G97" s="122"/>
      <c r="H97" s="122"/>
      <c r="I97" s="122"/>
      <c r="J97" s="122"/>
      <c r="K97" s="122"/>
      <c r="L97" s="122"/>
      <c r="M97" s="122"/>
      <c r="N97" s="122"/>
      <c r="O97" s="122"/>
      <c r="P97" s="122"/>
      <c r="R97" s="122"/>
      <c r="S97" s="122"/>
      <c r="T97" s="122"/>
      <c r="U97" s="122"/>
      <c r="V97" s="122"/>
      <c r="W97" s="122"/>
      <c r="X97" s="122"/>
      <c r="Y97" s="122"/>
      <c r="Z97" s="122"/>
      <c r="AA97" s="122"/>
      <c r="AB97" s="122"/>
      <c r="AC97" s="122"/>
      <c r="AD97" s="122"/>
      <c r="AE97" s="122"/>
      <c r="AF97" s="122"/>
      <c r="AG97" s="122"/>
      <c r="AH97" s="122"/>
      <c r="AI97" s="122"/>
      <c r="AJ97" s="122"/>
      <c r="AK97" s="122"/>
      <c r="AL97" s="123" t="str">
        <f>IF(ISNUMBER('Indicator Data'!AL98),"","Imputed using GDP p.c.")</f>
        <v/>
      </c>
      <c r="AN97" s="122"/>
      <c r="AO97" s="122"/>
      <c r="AP97" s="122"/>
      <c r="AQ97" s="122"/>
      <c r="AR97" s="122"/>
      <c r="AS97" s="122"/>
      <c r="AT97" s="122"/>
      <c r="AU97" s="122"/>
      <c r="AV97" s="122"/>
      <c r="AW97" s="122"/>
      <c r="AX97" s="122"/>
      <c r="AY97" s="122"/>
      <c r="AZ97" s="122"/>
      <c r="BA97" s="122"/>
      <c r="BB97" s="83"/>
      <c r="BH97" s="122"/>
      <c r="BI97" s="122"/>
    </row>
    <row r="98" spans="1:61" x14ac:dyDescent="0.3">
      <c r="A98" s="100" t="str">
        <f>'Indicator Data'!A99</f>
        <v>Latvia</v>
      </c>
      <c r="B98" s="86" t="str">
        <f>'Indicator Data'!B99</f>
        <v>LVA</v>
      </c>
      <c r="C98" s="122"/>
      <c r="D98" s="122"/>
      <c r="E98" s="122"/>
      <c r="F98" s="122"/>
      <c r="G98" s="122"/>
      <c r="H98" s="122"/>
      <c r="I98" s="122"/>
      <c r="J98" s="122"/>
      <c r="K98" s="122"/>
      <c r="L98" s="122"/>
      <c r="M98" s="122"/>
      <c r="N98" s="122"/>
      <c r="O98" s="122"/>
      <c r="P98" s="122"/>
      <c r="R98" s="122"/>
      <c r="S98" s="122"/>
      <c r="T98" s="122"/>
      <c r="U98" s="122"/>
      <c r="V98" s="122"/>
      <c r="W98" s="122"/>
      <c r="X98" s="122"/>
      <c r="Y98" s="122"/>
      <c r="Z98" s="122"/>
      <c r="AA98" s="122"/>
      <c r="AB98" s="122"/>
      <c r="AC98" s="122"/>
      <c r="AD98" s="122"/>
      <c r="AE98" s="122"/>
      <c r="AF98" s="122"/>
      <c r="AG98" s="122"/>
      <c r="AH98" s="122"/>
      <c r="AI98" s="122"/>
      <c r="AJ98" s="122"/>
      <c r="AK98" s="122"/>
      <c r="AL98" s="123" t="str">
        <f>IF(ISNUMBER('Indicator Data'!AL99),"","Imputed using GDP p.c.")</f>
        <v/>
      </c>
      <c r="AN98" s="122"/>
      <c r="AO98" s="122"/>
      <c r="AP98" s="122"/>
      <c r="AQ98" s="122"/>
      <c r="AR98" s="122"/>
      <c r="AS98" s="122"/>
      <c r="AT98" s="122"/>
      <c r="AU98" s="122"/>
      <c r="AV98" s="122"/>
      <c r="AW98" s="122"/>
      <c r="AX98" s="122"/>
      <c r="AY98" s="122"/>
      <c r="AZ98" s="122"/>
      <c r="BA98" s="122"/>
      <c r="BB98" s="83"/>
      <c r="BH98" s="122"/>
      <c r="BI98" s="122"/>
    </row>
    <row r="99" spans="1:61" x14ac:dyDescent="0.3">
      <c r="A99" s="100" t="str">
        <f>'Indicator Data'!A100</f>
        <v>Lebanon</v>
      </c>
      <c r="B99" s="86" t="str">
        <f>'Indicator Data'!B100</f>
        <v>LBN</v>
      </c>
      <c r="C99" s="122"/>
      <c r="D99" s="122"/>
      <c r="E99" s="122"/>
      <c r="F99" s="122"/>
      <c r="G99" s="122"/>
      <c r="H99" s="122"/>
      <c r="I99" s="122"/>
      <c r="J99" s="122"/>
      <c r="K99" s="122"/>
      <c r="L99" s="122"/>
      <c r="M99" s="122"/>
      <c r="N99" s="122"/>
      <c r="O99" s="122"/>
      <c r="P99" s="122"/>
      <c r="R99" s="122"/>
      <c r="S99" s="122"/>
      <c r="T99" s="122"/>
      <c r="U99" s="122"/>
      <c r="V99" s="122"/>
      <c r="W99" s="122"/>
      <c r="X99" s="122"/>
      <c r="Y99" s="122"/>
      <c r="Z99" s="122"/>
      <c r="AA99" s="122"/>
      <c r="AB99" s="122"/>
      <c r="AC99" s="122"/>
      <c r="AD99" s="122"/>
      <c r="AE99" s="122"/>
      <c r="AF99" s="122"/>
      <c r="AG99" s="122"/>
      <c r="AH99" s="122"/>
      <c r="AI99" s="122"/>
      <c r="AJ99" s="122"/>
      <c r="AK99" s="122"/>
      <c r="AL99" s="123" t="str">
        <f>IF(ISNUMBER('Indicator Data'!AL100),"","Imputed using GDP p.c.")</f>
        <v/>
      </c>
      <c r="AN99" s="122"/>
      <c r="AO99" s="122"/>
      <c r="AP99" s="122"/>
      <c r="AQ99" s="122"/>
      <c r="AR99" s="122"/>
      <c r="AS99" s="122"/>
      <c r="AT99" s="122"/>
      <c r="AU99" s="122"/>
      <c r="AV99" s="122"/>
      <c r="AW99" s="122"/>
      <c r="AX99" s="122"/>
      <c r="AY99" s="122"/>
      <c r="AZ99" s="122"/>
      <c r="BA99" s="122"/>
      <c r="BB99" s="83"/>
      <c r="BH99" s="122"/>
      <c r="BI99" s="122"/>
    </row>
    <row r="100" spans="1:61" x14ac:dyDescent="0.3">
      <c r="A100" s="100" t="str">
        <f>'Indicator Data'!A101</f>
        <v>Lesotho</v>
      </c>
      <c r="B100" s="86" t="str">
        <f>'Indicator Data'!B101</f>
        <v>LSO</v>
      </c>
      <c r="C100" s="122"/>
      <c r="D100" s="122"/>
      <c r="E100" s="122"/>
      <c r="F100" s="122"/>
      <c r="G100" s="122"/>
      <c r="H100" s="122"/>
      <c r="I100" s="122"/>
      <c r="J100" s="122"/>
      <c r="K100" s="122"/>
      <c r="L100" s="122"/>
      <c r="M100" s="122"/>
      <c r="N100" s="122"/>
      <c r="O100" s="122"/>
      <c r="P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3" t="str">
        <f>IF(ISNUMBER('Indicator Data'!AL101),"","Imputed using GDP p.c.")</f>
        <v/>
      </c>
      <c r="AN100" s="122"/>
      <c r="AO100" s="122"/>
      <c r="AP100" s="122"/>
      <c r="AQ100" s="122"/>
      <c r="AR100" s="122"/>
      <c r="AS100" s="122"/>
      <c r="AT100" s="122"/>
      <c r="AU100" s="122"/>
      <c r="AV100" s="122"/>
      <c r="AW100" s="122"/>
      <c r="AX100" s="122"/>
      <c r="AY100" s="122"/>
      <c r="AZ100" s="122"/>
      <c r="BA100" s="122"/>
      <c r="BB100" s="83"/>
      <c r="BH100" s="122"/>
      <c r="BI100" s="122"/>
    </row>
    <row r="101" spans="1:61" x14ac:dyDescent="0.3">
      <c r="A101" s="100" t="str">
        <f>'Indicator Data'!A102</f>
        <v>Liberia</v>
      </c>
      <c r="B101" s="86" t="str">
        <f>'Indicator Data'!B102</f>
        <v>LBR</v>
      </c>
      <c r="C101" s="122"/>
      <c r="D101" s="122"/>
      <c r="E101" s="122"/>
      <c r="F101" s="122"/>
      <c r="G101" s="122"/>
      <c r="H101" s="122"/>
      <c r="I101" s="122"/>
      <c r="J101" s="122"/>
      <c r="K101" s="122"/>
      <c r="L101" s="122"/>
      <c r="M101" s="122"/>
      <c r="N101" s="122"/>
      <c r="O101" s="122"/>
      <c r="P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3" t="str">
        <f>IF(ISNUMBER('Indicator Data'!AL102),"","Imputed using GDP p.c.")</f>
        <v/>
      </c>
      <c r="AN101" s="122"/>
      <c r="AO101" s="122"/>
      <c r="AP101" s="122"/>
      <c r="AQ101" s="122"/>
      <c r="AR101" s="122"/>
      <c r="AS101" s="122"/>
      <c r="AT101" s="122"/>
      <c r="AU101" s="122"/>
      <c r="AV101" s="122"/>
      <c r="AW101" s="122"/>
      <c r="AX101" s="122"/>
      <c r="AY101" s="122"/>
      <c r="AZ101" s="122"/>
      <c r="BA101" s="122"/>
      <c r="BB101" s="83"/>
      <c r="BH101" s="122"/>
      <c r="BI101" s="122"/>
    </row>
    <row r="102" spans="1:61" x14ac:dyDescent="0.3">
      <c r="A102" s="100" t="str">
        <f>'Indicator Data'!A103</f>
        <v>Libya</v>
      </c>
      <c r="B102" s="86" t="str">
        <f>'Indicator Data'!B103</f>
        <v>LBY</v>
      </c>
      <c r="C102" s="122"/>
      <c r="D102" s="122"/>
      <c r="E102" s="122"/>
      <c r="F102" s="122"/>
      <c r="G102" s="122"/>
      <c r="H102" s="122"/>
      <c r="I102" s="122"/>
      <c r="J102" s="122"/>
      <c r="K102" s="122"/>
      <c r="L102" s="122"/>
      <c r="M102" s="122"/>
      <c r="N102" s="122"/>
      <c r="O102" s="122"/>
      <c r="P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t="str">
        <f>IF(ISNUMBER('Indicator Data'!AL103),"","Imputed using GDP p.c.")</f>
        <v/>
      </c>
      <c r="AN102" s="122"/>
      <c r="AO102" s="122"/>
      <c r="AP102" s="122"/>
      <c r="AQ102" s="122"/>
      <c r="AR102" s="122"/>
      <c r="AS102" s="122"/>
      <c r="AT102" s="122"/>
      <c r="AU102" s="122"/>
      <c r="AV102" s="122"/>
      <c r="AW102" s="122"/>
      <c r="AX102" s="122"/>
      <c r="AY102" s="122"/>
      <c r="AZ102" s="122"/>
      <c r="BA102" s="122"/>
      <c r="BB102" s="83"/>
      <c r="BH102" s="122"/>
      <c r="BI102" s="122" t="s">
        <v>866</v>
      </c>
    </row>
    <row r="103" spans="1:61" x14ac:dyDescent="0.3">
      <c r="A103" s="100" t="str">
        <f>'Indicator Data'!A104</f>
        <v>Liechtenstein</v>
      </c>
      <c r="B103" s="86" t="str">
        <f>'Indicator Data'!B104</f>
        <v>LIE</v>
      </c>
      <c r="C103" s="122"/>
      <c r="D103" s="122"/>
      <c r="E103" s="122"/>
      <c r="F103" s="122"/>
      <c r="G103" s="122"/>
      <c r="H103" s="122"/>
      <c r="I103" s="122"/>
      <c r="J103" s="122"/>
      <c r="K103" s="122"/>
      <c r="L103" s="122"/>
      <c r="M103" s="122"/>
      <c r="N103" s="122"/>
      <c r="O103" s="122"/>
      <c r="P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3" t="str">
        <f>IF(ISNUMBER('Indicator Data'!AL104),"","Imputed using GDP p.c.")</f>
        <v/>
      </c>
      <c r="AN103" s="122"/>
      <c r="AO103" s="122"/>
      <c r="AP103" s="122"/>
      <c r="AQ103" s="122"/>
      <c r="AR103" s="122"/>
      <c r="AS103" s="122"/>
      <c r="AT103" s="122"/>
      <c r="AU103" s="122"/>
      <c r="AV103" s="122"/>
      <c r="AW103" s="122"/>
      <c r="AX103" s="122"/>
      <c r="AY103" s="122"/>
      <c r="AZ103" s="122"/>
      <c r="BA103" s="122"/>
      <c r="BB103" s="83"/>
      <c r="BH103" s="122" t="s">
        <v>1165</v>
      </c>
      <c r="BI103" s="122" t="s">
        <v>1165</v>
      </c>
    </row>
    <row r="104" spans="1:61" x14ac:dyDescent="0.3">
      <c r="A104" s="100" t="str">
        <f>'Indicator Data'!A105</f>
        <v>Lithuania</v>
      </c>
      <c r="B104" s="86" t="str">
        <f>'Indicator Data'!B105</f>
        <v>LTU</v>
      </c>
      <c r="C104" s="122"/>
      <c r="D104" s="122"/>
      <c r="E104" s="122"/>
      <c r="F104" s="122"/>
      <c r="G104" s="122"/>
      <c r="H104" s="122"/>
      <c r="I104" s="122"/>
      <c r="J104" s="122"/>
      <c r="K104" s="122"/>
      <c r="L104" s="122"/>
      <c r="M104" s="122"/>
      <c r="N104" s="122"/>
      <c r="O104" s="122"/>
      <c r="P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3" t="str">
        <f>IF(ISNUMBER('Indicator Data'!AL105),"","Imputed using GDP p.c.")</f>
        <v/>
      </c>
      <c r="AN104" s="122"/>
      <c r="AO104" s="122"/>
      <c r="AP104" s="122"/>
      <c r="AQ104" s="122"/>
      <c r="AR104" s="122"/>
      <c r="AS104" s="122"/>
      <c r="AT104" s="122"/>
      <c r="AU104" s="122"/>
      <c r="AV104" s="122"/>
      <c r="AW104" s="122"/>
      <c r="AX104" s="122"/>
      <c r="AY104" s="122"/>
      <c r="AZ104" s="122"/>
      <c r="BA104" s="122"/>
      <c r="BB104" s="83"/>
      <c r="BH104" s="122"/>
      <c r="BI104" s="122"/>
    </row>
    <row r="105" spans="1:61" x14ac:dyDescent="0.3">
      <c r="A105" s="100" t="str">
        <f>'Indicator Data'!A106</f>
        <v>Luxembourg</v>
      </c>
      <c r="B105" s="86" t="str">
        <f>'Indicator Data'!B106</f>
        <v>LUX</v>
      </c>
      <c r="C105" s="122"/>
      <c r="D105" s="122"/>
      <c r="E105" s="122"/>
      <c r="F105" s="122"/>
      <c r="G105" s="122"/>
      <c r="H105" s="122"/>
      <c r="I105" s="122"/>
      <c r="J105" s="122"/>
      <c r="K105" s="122"/>
      <c r="L105" s="122"/>
      <c r="M105" s="122"/>
      <c r="N105" s="122"/>
      <c r="O105" s="122"/>
      <c r="P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3" t="str">
        <f>IF(ISNUMBER('Indicator Data'!AL106),"","Imputed using GDP p.c.")</f>
        <v/>
      </c>
      <c r="AN105" s="122"/>
      <c r="AO105" s="122"/>
      <c r="AP105" s="122"/>
      <c r="AQ105" s="122"/>
      <c r="AR105" s="122"/>
      <c r="AS105" s="122"/>
      <c r="AT105" s="122"/>
      <c r="AU105" s="122"/>
      <c r="AV105" s="122"/>
      <c r="AW105" s="122"/>
      <c r="AX105" s="122"/>
      <c r="AY105" s="122"/>
      <c r="AZ105" s="122"/>
      <c r="BA105" s="122"/>
      <c r="BB105" s="83"/>
      <c r="BH105" s="122"/>
      <c r="BI105" s="122"/>
    </row>
    <row r="106" spans="1:61" x14ac:dyDescent="0.3">
      <c r="A106" s="100" t="str">
        <f>'Indicator Data'!A107</f>
        <v>Madagascar</v>
      </c>
      <c r="B106" s="86" t="str">
        <f>'Indicator Data'!B107</f>
        <v>MDG</v>
      </c>
      <c r="C106" s="122"/>
      <c r="D106" s="122"/>
      <c r="E106" s="122"/>
      <c r="F106" s="122"/>
      <c r="G106" s="122"/>
      <c r="H106" s="122"/>
      <c r="I106" s="122"/>
      <c r="J106" s="122"/>
      <c r="K106" s="122"/>
      <c r="L106" s="122"/>
      <c r="M106" s="122"/>
      <c r="N106" s="122"/>
      <c r="O106" s="122"/>
      <c r="P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t="str">
        <f>IF(ISNUMBER('Indicator Data'!AL107),"","Imputed using GDP p.c.")</f>
        <v/>
      </c>
      <c r="AN106" s="122"/>
      <c r="AO106" s="122"/>
      <c r="AP106" s="122"/>
      <c r="AQ106" s="122"/>
      <c r="AR106" s="122"/>
      <c r="AS106" s="122"/>
      <c r="AT106" s="122"/>
      <c r="AU106" s="122"/>
      <c r="AV106" s="122"/>
      <c r="AW106" s="122"/>
      <c r="AX106" s="122"/>
      <c r="AY106" s="122"/>
      <c r="AZ106" s="122"/>
      <c r="BA106" s="122"/>
      <c r="BB106" s="83"/>
      <c r="BH106" s="122"/>
      <c r="BI106" s="122"/>
    </row>
    <row r="107" spans="1:61" x14ac:dyDescent="0.3">
      <c r="A107" s="100" t="str">
        <f>'Indicator Data'!A108</f>
        <v>Malawi</v>
      </c>
      <c r="B107" s="86" t="str">
        <f>'Indicator Data'!B108</f>
        <v>MWI</v>
      </c>
      <c r="C107" s="122"/>
      <c r="D107" s="122"/>
      <c r="E107" s="122"/>
      <c r="F107" s="122"/>
      <c r="G107" s="122"/>
      <c r="H107" s="122"/>
      <c r="I107" s="122"/>
      <c r="J107" s="122"/>
      <c r="K107" s="122"/>
      <c r="L107" s="122"/>
      <c r="M107" s="122"/>
      <c r="N107" s="122"/>
      <c r="O107" s="122"/>
      <c r="P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3" t="str">
        <f>IF(ISNUMBER('Indicator Data'!AL108),"","Imputed using GDP p.c.")</f>
        <v/>
      </c>
      <c r="AN107" s="122"/>
      <c r="AO107" s="122"/>
      <c r="AP107" s="122"/>
      <c r="AQ107" s="122"/>
      <c r="AR107" s="122"/>
      <c r="AS107" s="122"/>
      <c r="AT107" s="122"/>
      <c r="AU107" s="122"/>
      <c r="AV107" s="122"/>
      <c r="AW107" s="122"/>
      <c r="AX107" s="122"/>
      <c r="AY107" s="122"/>
      <c r="AZ107" s="122"/>
      <c r="BA107" s="122"/>
      <c r="BB107" s="83"/>
      <c r="BH107" s="122"/>
      <c r="BI107" s="122"/>
    </row>
    <row r="108" spans="1:61" x14ac:dyDescent="0.3">
      <c r="A108" s="100" t="str">
        <f>'Indicator Data'!A109</f>
        <v>Malaysia</v>
      </c>
      <c r="B108" s="86" t="str">
        <f>'Indicator Data'!B109</f>
        <v>MYS</v>
      </c>
      <c r="C108" s="122"/>
      <c r="D108" s="122"/>
      <c r="E108" s="122"/>
      <c r="F108" s="122"/>
      <c r="G108" s="122"/>
      <c r="H108" s="122"/>
      <c r="I108" s="122"/>
      <c r="J108" s="122"/>
      <c r="K108" s="122"/>
      <c r="L108" s="122"/>
      <c r="M108" s="122"/>
      <c r="N108" s="122"/>
      <c r="O108" s="122"/>
      <c r="P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3" t="str">
        <f>IF(ISNUMBER('Indicator Data'!AL109),"","Imputed using GDP p.c.")</f>
        <v/>
      </c>
      <c r="AN108" s="122"/>
      <c r="AO108" s="122"/>
      <c r="AP108" s="122"/>
      <c r="AQ108" s="122"/>
      <c r="AR108" s="122"/>
      <c r="AS108" s="122"/>
      <c r="AT108" s="122"/>
      <c r="AU108" s="122"/>
      <c r="AV108" s="122"/>
      <c r="AW108" s="122"/>
      <c r="AX108" s="122"/>
      <c r="AY108" s="122"/>
      <c r="AZ108" s="122"/>
      <c r="BA108" s="122"/>
      <c r="BB108" s="83"/>
      <c r="BH108" s="122"/>
      <c r="BI108" s="122"/>
    </row>
    <row r="109" spans="1:61" x14ac:dyDescent="0.3">
      <c r="A109" s="100" t="str">
        <f>'Indicator Data'!A110</f>
        <v>Maldives</v>
      </c>
      <c r="B109" s="86" t="str">
        <f>'Indicator Data'!B110</f>
        <v>MDV</v>
      </c>
      <c r="C109" s="122"/>
      <c r="D109" s="122"/>
      <c r="E109" s="122"/>
      <c r="F109" s="122"/>
      <c r="G109" s="122"/>
      <c r="H109" s="122"/>
      <c r="I109" s="122"/>
      <c r="J109" s="122"/>
      <c r="K109" s="122"/>
      <c r="L109" s="122"/>
      <c r="M109" s="122"/>
      <c r="N109" s="122"/>
      <c r="O109" s="122"/>
      <c r="P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3" t="str">
        <f>IF(ISNUMBER('Indicator Data'!AL110),"","Imputed using GDP p.c.")</f>
        <v/>
      </c>
      <c r="AN109" s="122"/>
      <c r="AO109" s="122"/>
      <c r="AP109" s="122"/>
      <c r="AQ109" s="122"/>
      <c r="AR109" s="122"/>
      <c r="AS109" s="122"/>
      <c r="AT109" s="122"/>
      <c r="AU109" s="122"/>
      <c r="AV109" s="122"/>
      <c r="AW109" s="122"/>
      <c r="AX109" s="122"/>
      <c r="AY109" s="122"/>
      <c r="AZ109" s="122"/>
      <c r="BA109" s="122"/>
      <c r="BB109" s="83"/>
      <c r="BH109" s="122"/>
      <c r="BI109" s="122"/>
    </row>
    <row r="110" spans="1:61" x14ac:dyDescent="0.3">
      <c r="A110" s="100" t="str">
        <f>'Indicator Data'!A111</f>
        <v>Mali</v>
      </c>
      <c r="B110" s="86" t="str">
        <f>'Indicator Data'!B111</f>
        <v>MLI</v>
      </c>
      <c r="C110" s="122"/>
      <c r="D110" s="122"/>
      <c r="E110" s="122"/>
      <c r="F110" s="122"/>
      <c r="G110" s="122"/>
      <c r="H110" s="122"/>
      <c r="I110" s="122"/>
      <c r="J110" s="122"/>
      <c r="K110" s="122"/>
      <c r="L110" s="122"/>
      <c r="M110" s="122"/>
      <c r="N110" s="122"/>
      <c r="O110" s="122"/>
      <c r="P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3" t="str">
        <f>IF(ISNUMBER('Indicator Data'!AL111),"","Imputed using GDP p.c.")</f>
        <v/>
      </c>
      <c r="AN110" s="122"/>
      <c r="AO110" s="122"/>
      <c r="AP110" s="122"/>
      <c r="AQ110" s="122"/>
      <c r="AR110" s="122"/>
      <c r="AS110" s="122"/>
      <c r="AT110" s="122"/>
      <c r="AU110" s="122"/>
      <c r="AV110" s="122"/>
      <c r="AW110" s="122"/>
      <c r="AX110" s="122"/>
      <c r="AY110" s="122"/>
      <c r="AZ110" s="122"/>
      <c r="BA110" s="122"/>
      <c r="BB110" s="83"/>
      <c r="BH110" s="122"/>
      <c r="BI110" s="122"/>
    </row>
    <row r="111" spans="1:61" x14ac:dyDescent="0.3">
      <c r="A111" s="100" t="str">
        <f>'Indicator Data'!A112</f>
        <v>Malta</v>
      </c>
      <c r="B111" s="86" t="str">
        <f>'Indicator Data'!B112</f>
        <v>MLT</v>
      </c>
      <c r="C111" s="122"/>
      <c r="D111" s="122"/>
      <c r="E111" s="122"/>
      <c r="F111" s="122"/>
      <c r="G111" s="122"/>
      <c r="H111" s="122"/>
      <c r="I111" s="122"/>
      <c r="J111" s="122"/>
      <c r="K111" s="122"/>
      <c r="L111" s="122"/>
      <c r="M111" s="122"/>
      <c r="N111" s="122"/>
      <c r="O111" s="122"/>
      <c r="P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3" t="str">
        <f>IF(ISNUMBER('Indicator Data'!AL112),"","Imputed using GDP p.c.")</f>
        <v/>
      </c>
      <c r="AN111" s="122"/>
      <c r="AO111" s="122"/>
      <c r="AP111" s="122"/>
      <c r="AQ111" s="122"/>
      <c r="AR111" s="122"/>
      <c r="AS111" s="122"/>
      <c r="AT111" s="122"/>
      <c r="AU111" s="122"/>
      <c r="AV111" s="122"/>
      <c r="AW111" s="122"/>
      <c r="AX111" s="122"/>
      <c r="AY111" s="122"/>
      <c r="AZ111" s="122"/>
      <c r="BA111" s="122"/>
      <c r="BB111" s="83"/>
    </row>
    <row r="112" spans="1:61" x14ac:dyDescent="0.3">
      <c r="A112" s="100" t="str">
        <f>'Indicator Data'!A113</f>
        <v>Marshall Islands</v>
      </c>
      <c r="B112" s="86" t="str">
        <f>'Indicator Data'!B113</f>
        <v>MHL</v>
      </c>
      <c r="C112" s="122"/>
      <c r="D112" s="122"/>
      <c r="E112" s="122"/>
      <c r="F112" s="122"/>
      <c r="G112" s="122"/>
      <c r="H112" s="122"/>
      <c r="I112" s="122"/>
      <c r="J112" s="122"/>
      <c r="K112" s="122"/>
      <c r="L112" s="122"/>
      <c r="M112" s="122"/>
      <c r="N112" s="122"/>
      <c r="O112" s="122"/>
      <c r="P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3" t="str">
        <f>IF(ISNUMBER('Indicator Data'!AL113),"","Imputed using GDP p.c.")</f>
        <v/>
      </c>
      <c r="AN112" s="122"/>
      <c r="AO112" s="122"/>
      <c r="AP112" s="122"/>
      <c r="AQ112" s="122"/>
      <c r="AR112" s="122"/>
      <c r="AS112" s="122"/>
      <c r="AT112" s="122"/>
      <c r="AU112" s="122"/>
      <c r="AV112" s="122"/>
      <c r="AW112" s="122"/>
      <c r="AX112" s="122"/>
      <c r="AY112" s="122"/>
      <c r="AZ112" s="122"/>
      <c r="BA112" s="122"/>
      <c r="BB112" s="83"/>
      <c r="BH112" s="122" t="s">
        <v>1227</v>
      </c>
      <c r="BI112" s="122" t="s">
        <v>1227</v>
      </c>
    </row>
    <row r="113" spans="1:61" x14ac:dyDescent="0.3">
      <c r="A113" s="100" t="str">
        <f>'Indicator Data'!A114</f>
        <v>Mauritania</v>
      </c>
      <c r="B113" s="86" t="str">
        <f>'Indicator Data'!B114</f>
        <v>MRT</v>
      </c>
      <c r="C113" s="122"/>
      <c r="D113" s="122"/>
      <c r="E113" s="122"/>
      <c r="F113" s="122"/>
      <c r="G113" s="122"/>
      <c r="H113" s="122"/>
      <c r="I113" s="122"/>
      <c r="J113" s="122"/>
      <c r="K113" s="122"/>
      <c r="L113" s="122"/>
      <c r="M113" s="122"/>
      <c r="N113" s="122"/>
      <c r="O113" s="122"/>
      <c r="P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3" t="str">
        <f>IF(ISNUMBER('Indicator Data'!AL114),"","Imputed using GDP p.c.")</f>
        <v/>
      </c>
      <c r="AN113" s="122"/>
      <c r="AO113" s="122"/>
      <c r="AP113" s="122"/>
      <c r="AQ113" s="122"/>
      <c r="AR113" s="122"/>
      <c r="AS113" s="122"/>
      <c r="AT113" s="122"/>
      <c r="AU113" s="122"/>
      <c r="AV113" s="122"/>
      <c r="AW113" s="122"/>
      <c r="AX113" s="122"/>
      <c r="AY113" s="122"/>
      <c r="AZ113" s="122"/>
      <c r="BA113" s="122"/>
      <c r="BB113" s="83"/>
      <c r="BH113" s="122"/>
      <c r="BI113" s="122"/>
    </row>
    <row r="114" spans="1:61" x14ac:dyDescent="0.3">
      <c r="A114" s="100" t="str">
        <f>'Indicator Data'!A115</f>
        <v>Mauritius</v>
      </c>
      <c r="B114" s="86" t="str">
        <f>'Indicator Data'!B115</f>
        <v>MUS</v>
      </c>
      <c r="C114" s="122"/>
      <c r="D114" s="122"/>
      <c r="E114" s="122"/>
      <c r="F114" s="122"/>
      <c r="G114" s="122"/>
      <c r="H114" s="122"/>
      <c r="I114" s="122"/>
      <c r="J114" s="122"/>
      <c r="K114" s="122"/>
      <c r="L114" s="122"/>
      <c r="M114" s="122"/>
      <c r="N114" s="122"/>
      <c r="O114" s="122"/>
      <c r="P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3" t="str">
        <f>IF(ISNUMBER('Indicator Data'!AL115),"","Imputed using GDP p.c.")</f>
        <v/>
      </c>
      <c r="AN114" s="122"/>
      <c r="AO114" s="122"/>
      <c r="AP114" s="122"/>
      <c r="AQ114" s="122"/>
      <c r="AR114" s="122"/>
      <c r="AS114" s="122"/>
      <c r="AT114" s="122"/>
      <c r="AU114" s="122"/>
      <c r="AV114" s="122"/>
      <c r="AW114" s="122"/>
      <c r="AX114" s="122"/>
      <c r="AY114" s="122"/>
      <c r="AZ114" s="122"/>
      <c r="BA114" s="122"/>
      <c r="BB114" s="83"/>
      <c r="BH114" s="122"/>
      <c r="BI114" s="122"/>
    </row>
    <row r="115" spans="1:61" x14ac:dyDescent="0.3">
      <c r="A115" s="100" t="str">
        <f>'Indicator Data'!A116</f>
        <v>Mexico</v>
      </c>
      <c r="B115" s="86" t="str">
        <f>'Indicator Data'!B116</f>
        <v>MEX</v>
      </c>
      <c r="C115" s="122"/>
      <c r="D115" s="122"/>
      <c r="E115" s="122"/>
      <c r="F115" s="122"/>
      <c r="G115" s="122"/>
      <c r="H115" s="122"/>
      <c r="I115" s="122"/>
      <c r="J115" s="122"/>
      <c r="K115" s="122"/>
      <c r="L115" s="122"/>
      <c r="M115" s="122"/>
      <c r="N115" s="122"/>
      <c r="O115" s="122"/>
      <c r="P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3" t="str">
        <f>IF(ISNUMBER('Indicator Data'!AL116),"","Imputed using GDP p.c.")</f>
        <v/>
      </c>
      <c r="AN115" s="122"/>
      <c r="AO115" s="122"/>
      <c r="AP115" s="122"/>
      <c r="AQ115" s="122"/>
      <c r="AR115" s="122"/>
      <c r="AS115" s="122"/>
      <c r="AT115" s="122"/>
      <c r="AU115" s="122"/>
      <c r="AV115" s="122"/>
      <c r="AW115" s="122"/>
      <c r="AX115" s="122"/>
      <c r="AY115" s="122"/>
      <c r="AZ115" s="122"/>
      <c r="BA115" s="122"/>
      <c r="BB115" s="83"/>
      <c r="BH115" s="122"/>
      <c r="BI115" s="122"/>
    </row>
    <row r="116" spans="1:61" x14ac:dyDescent="0.3">
      <c r="A116" s="100" t="str">
        <f>'Indicator Data'!A117</f>
        <v>Micronesia</v>
      </c>
      <c r="B116" s="86" t="str">
        <f>'Indicator Data'!B117</f>
        <v>FSM</v>
      </c>
      <c r="C116" s="122"/>
      <c r="D116" s="122"/>
      <c r="E116" s="122"/>
      <c r="F116" s="122"/>
      <c r="G116" s="122"/>
      <c r="H116" s="122"/>
      <c r="I116" s="122"/>
      <c r="J116" s="122"/>
      <c r="K116" s="122"/>
      <c r="L116" s="122"/>
      <c r="M116" s="122"/>
      <c r="N116" s="122"/>
      <c r="O116" s="122"/>
      <c r="P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3" t="str">
        <f>IF(ISNUMBER('Indicator Data'!AL117),"","Imputed using GDP p.c.")</f>
        <v/>
      </c>
      <c r="AN116" s="122"/>
      <c r="AO116" s="122"/>
      <c r="AP116" s="122"/>
      <c r="AQ116" s="122"/>
      <c r="AR116" s="122"/>
      <c r="AS116" s="122"/>
      <c r="AT116" s="122"/>
      <c r="AU116" s="122"/>
      <c r="AV116" s="122"/>
      <c r="AW116" s="122"/>
      <c r="AX116" s="122"/>
      <c r="AY116" s="122"/>
      <c r="AZ116" s="122"/>
      <c r="BA116" s="122"/>
      <c r="BB116" s="83"/>
      <c r="BH116" s="122" t="s">
        <v>1227</v>
      </c>
      <c r="BI116" s="122" t="s">
        <v>1227</v>
      </c>
    </row>
    <row r="117" spans="1:61" x14ac:dyDescent="0.3">
      <c r="A117" s="100" t="str">
        <f>'Indicator Data'!A118</f>
        <v>Moldova Republic of</v>
      </c>
      <c r="B117" s="86" t="str">
        <f>'Indicator Data'!B118</f>
        <v>MDA</v>
      </c>
      <c r="C117" s="122"/>
      <c r="D117" s="122"/>
      <c r="E117" s="122"/>
      <c r="F117" s="122"/>
      <c r="G117" s="122"/>
      <c r="H117" s="122"/>
      <c r="I117" s="122"/>
      <c r="J117" s="122"/>
      <c r="K117" s="122"/>
      <c r="L117" s="122"/>
      <c r="M117" s="122"/>
      <c r="N117" s="122"/>
      <c r="O117" s="122"/>
      <c r="P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3" t="str">
        <f>IF(ISNUMBER('Indicator Data'!AL118),"","Imputed using GDP p.c.")</f>
        <v/>
      </c>
      <c r="AN117" s="122"/>
      <c r="AO117" s="122"/>
      <c r="AP117" s="122"/>
      <c r="AQ117" s="122"/>
      <c r="AR117" s="122"/>
      <c r="AS117" s="122"/>
      <c r="AT117" s="122"/>
      <c r="AU117" s="122"/>
      <c r="AV117" s="122"/>
      <c r="AW117" s="122"/>
      <c r="AX117" s="122"/>
      <c r="AY117" s="122"/>
      <c r="AZ117" s="122"/>
      <c r="BA117" s="122"/>
      <c r="BB117" s="83"/>
      <c r="BH117" s="122"/>
      <c r="BI117" s="122" t="s">
        <v>1231</v>
      </c>
    </row>
    <row r="118" spans="1:61" x14ac:dyDescent="0.3">
      <c r="A118" s="100" t="str">
        <f>'Indicator Data'!A119</f>
        <v>Mongolia</v>
      </c>
      <c r="B118" s="86" t="str">
        <f>'Indicator Data'!B119</f>
        <v>MNG</v>
      </c>
      <c r="C118" s="122"/>
      <c r="D118" s="122"/>
      <c r="E118" s="122"/>
      <c r="F118" s="122"/>
      <c r="G118" s="122"/>
      <c r="H118" s="122"/>
      <c r="I118" s="122"/>
      <c r="J118" s="122"/>
      <c r="K118" s="122"/>
      <c r="L118" s="122"/>
      <c r="M118" s="122"/>
      <c r="N118" s="122"/>
      <c r="O118" s="122"/>
      <c r="P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3" t="str">
        <f>IF(ISNUMBER('Indicator Data'!AL119),"","Imputed using GDP p.c.")</f>
        <v/>
      </c>
      <c r="AN118" s="122"/>
      <c r="AO118" s="122"/>
      <c r="AP118" s="122"/>
      <c r="AQ118" s="122"/>
      <c r="AR118" s="122"/>
      <c r="AS118" s="122"/>
      <c r="AT118" s="122"/>
      <c r="AU118" s="122"/>
      <c r="AV118" s="122"/>
      <c r="AW118" s="122"/>
      <c r="AX118" s="122"/>
      <c r="AY118" s="122"/>
      <c r="AZ118" s="122"/>
      <c r="BA118" s="122"/>
      <c r="BB118" s="83"/>
      <c r="BH118" s="122"/>
      <c r="BI118" s="122"/>
    </row>
    <row r="119" spans="1:61" x14ac:dyDescent="0.3">
      <c r="A119" s="100" t="str">
        <f>'Indicator Data'!A120</f>
        <v>Montenegro</v>
      </c>
      <c r="B119" s="86" t="str">
        <f>'Indicator Data'!B120</f>
        <v>MNE</v>
      </c>
      <c r="C119" s="122"/>
      <c r="D119" s="122"/>
      <c r="E119" s="122"/>
      <c r="F119" s="122"/>
      <c r="G119" s="122"/>
      <c r="H119" s="122"/>
      <c r="I119" s="122"/>
      <c r="J119" s="122"/>
      <c r="K119" s="122"/>
      <c r="L119" s="122"/>
      <c r="M119" s="122"/>
      <c r="N119" s="122"/>
      <c r="O119" s="122"/>
      <c r="P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3" t="str">
        <f>IF(ISNUMBER('Indicator Data'!AL120),"","Imputed using GDP p.c.")</f>
        <v/>
      </c>
      <c r="AN119" s="122"/>
      <c r="AO119" s="122"/>
      <c r="AP119" s="122"/>
      <c r="AQ119" s="122"/>
      <c r="AR119" s="122"/>
      <c r="AS119" s="122"/>
      <c r="AT119" s="122"/>
      <c r="AU119" s="122"/>
      <c r="AV119" s="122"/>
      <c r="AW119" s="122"/>
      <c r="AX119" s="122"/>
      <c r="AY119" s="122"/>
      <c r="AZ119" s="122"/>
      <c r="BA119" s="122"/>
      <c r="BB119" s="83"/>
      <c r="BH119" s="122"/>
      <c r="BI119" s="122"/>
    </row>
    <row r="120" spans="1:61" x14ac:dyDescent="0.3">
      <c r="A120" s="100" t="str">
        <f>'Indicator Data'!A121</f>
        <v>Morocco</v>
      </c>
      <c r="B120" s="86" t="str">
        <f>'Indicator Data'!B121</f>
        <v>MAR</v>
      </c>
      <c r="C120" s="122"/>
      <c r="D120" s="122"/>
      <c r="E120" s="122"/>
      <c r="F120" s="122"/>
      <c r="G120" s="122"/>
      <c r="H120" s="122"/>
      <c r="I120" s="122"/>
      <c r="J120" s="122"/>
      <c r="K120" s="122"/>
      <c r="L120" s="122"/>
      <c r="M120" s="122"/>
      <c r="N120" s="122"/>
      <c r="O120" s="122"/>
      <c r="P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3" t="str">
        <f>IF(ISNUMBER('Indicator Data'!AL121),"","Imputed using GDP p.c.")</f>
        <v/>
      </c>
      <c r="AN120" s="122"/>
      <c r="AO120" s="122"/>
      <c r="AP120" s="122"/>
      <c r="AQ120" s="122"/>
      <c r="AR120" s="122"/>
      <c r="AS120" s="122"/>
      <c r="AT120" s="122"/>
      <c r="AU120" s="122"/>
      <c r="AV120" s="122"/>
      <c r="AW120" s="122"/>
      <c r="AX120" s="122"/>
      <c r="AY120" s="122"/>
      <c r="AZ120" s="122"/>
      <c r="BA120" s="122"/>
      <c r="BB120" s="83"/>
      <c r="BH120" s="122"/>
      <c r="BI120" s="122"/>
    </row>
    <row r="121" spans="1:61" x14ac:dyDescent="0.3">
      <c r="A121" s="100" t="str">
        <f>'Indicator Data'!A122</f>
        <v>Mozambique</v>
      </c>
      <c r="B121" s="86" t="str">
        <f>'Indicator Data'!B122</f>
        <v>MOZ</v>
      </c>
      <c r="C121" s="122"/>
      <c r="D121" s="122"/>
      <c r="E121" s="122"/>
      <c r="F121" s="122"/>
      <c r="G121" s="122"/>
      <c r="H121" s="122"/>
      <c r="I121" s="122"/>
      <c r="J121" s="122"/>
      <c r="K121" s="122"/>
      <c r="L121" s="122"/>
      <c r="M121" s="122"/>
      <c r="N121" s="122"/>
      <c r="O121" s="122"/>
      <c r="P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3" t="str">
        <f>IF(ISNUMBER('Indicator Data'!AL122),"","Imputed using GDP p.c.")</f>
        <v/>
      </c>
      <c r="AN121" s="122"/>
      <c r="AO121" s="122"/>
      <c r="AP121" s="122"/>
      <c r="AQ121" s="122"/>
      <c r="AR121" s="122"/>
      <c r="AS121" s="122"/>
      <c r="AT121" s="122"/>
      <c r="AU121" s="122"/>
      <c r="AV121" s="122"/>
      <c r="AW121" s="122"/>
      <c r="AX121" s="122"/>
      <c r="AY121" s="122"/>
      <c r="AZ121" s="122"/>
      <c r="BA121" s="122"/>
      <c r="BB121" s="83"/>
      <c r="BH121" s="122"/>
      <c r="BI121" s="122"/>
    </row>
    <row r="122" spans="1:61" x14ac:dyDescent="0.3">
      <c r="A122" s="100" t="str">
        <f>'Indicator Data'!A123</f>
        <v>Myanmar</v>
      </c>
      <c r="B122" s="86" t="str">
        <f>'Indicator Data'!B123</f>
        <v>MMR</v>
      </c>
      <c r="C122" s="122"/>
      <c r="D122" s="122"/>
      <c r="E122" s="122"/>
      <c r="F122" s="122"/>
      <c r="G122" s="122"/>
      <c r="H122" s="122"/>
      <c r="I122" s="122"/>
      <c r="J122" s="122"/>
      <c r="K122" s="122"/>
      <c r="L122" s="122"/>
      <c r="M122" s="122"/>
      <c r="N122" s="122"/>
      <c r="O122" s="122"/>
      <c r="P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3" t="str">
        <f>IF(ISNUMBER('Indicator Data'!AL123),"","Imputed using GDP p.c.")</f>
        <v/>
      </c>
      <c r="AN122" s="122"/>
      <c r="AO122" s="122"/>
      <c r="AP122" s="122"/>
      <c r="AQ122" s="122"/>
      <c r="AR122" s="122"/>
      <c r="AS122" s="122"/>
      <c r="AT122" s="122"/>
      <c r="AU122" s="122"/>
      <c r="AV122" s="122"/>
      <c r="AW122" s="122"/>
      <c r="AX122" s="122"/>
      <c r="AY122" s="122"/>
      <c r="AZ122" s="122"/>
      <c r="BA122" s="122"/>
      <c r="BB122" s="83"/>
      <c r="BH122" s="122"/>
      <c r="BI122" s="122"/>
    </row>
    <row r="123" spans="1:61" x14ac:dyDescent="0.3">
      <c r="A123" s="100" t="str">
        <f>'Indicator Data'!A124</f>
        <v>Namibia</v>
      </c>
      <c r="B123" s="86" t="str">
        <f>'Indicator Data'!B124</f>
        <v>NAM</v>
      </c>
      <c r="C123" s="122"/>
      <c r="D123" s="122"/>
      <c r="E123" s="122"/>
      <c r="F123" s="122"/>
      <c r="G123" s="122"/>
      <c r="H123" s="122"/>
      <c r="I123" s="122"/>
      <c r="J123" s="122"/>
      <c r="K123" s="122"/>
      <c r="L123" s="122"/>
      <c r="M123" s="122"/>
      <c r="N123" s="122"/>
      <c r="O123" s="122"/>
      <c r="P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3" t="str">
        <f>IF(ISNUMBER('Indicator Data'!AL124),"","Imputed using GDP p.c.")</f>
        <v/>
      </c>
      <c r="AN123" s="122"/>
      <c r="AO123" s="122"/>
      <c r="AP123" s="122"/>
      <c r="AQ123" s="122"/>
      <c r="AR123" s="122"/>
      <c r="AS123" s="122"/>
      <c r="AT123" s="122"/>
      <c r="AU123" s="122"/>
      <c r="AV123" s="122"/>
      <c r="AW123" s="122"/>
      <c r="AX123" s="122"/>
      <c r="AY123" s="122"/>
      <c r="AZ123" s="122"/>
      <c r="BA123" s="122"/>
      <c r="BB123" s="83"/>
      <c r="BH123" s="122" t="s">
        <v>855</v>
      </c>
      <c r="BI123" s="122"/>
    </row>
    <row r="124" spans="1:61" x14ac:dyDescent="0.3">
      <c r="A124" s="100" t="str">
        <f>'Indicator Data'!A125</f>
        <v>Nauru</v>
      </c>
      <c r="B124" s="86" t="str">
        <f>'Indicator Data'!B125</f>
        <v>NRU</v>
      </c>
      <c r="C124" s="122"/>
      <c r="D124" s="122"/>
      <c r="E124" s="122"/>
      <c r="F124" s="122"/>
      <c r="G124" s="122"/>
      <c r="H124" s="122"/>
      <c r="I124" s="122"/>
      <c r="J124" s="122"/>
      <c r="K124" s="122"/>
      <c r="L124" s="122"/>
      <c r="M124" s="122"/>
      <c r="N124" s="122"/>
      <c r="O124" s="122"/>
      <c r="P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3" t="str">
        <f>IF(ISNUMBER('Indicator Data'!AL125),"","Imputed using GDP p.c.")</f>
        <v>Imputed using GDP p.c.</v>
      </c>
      <c r="AN124" s="122"/>
      <c r="AO124" s="122"/>
      <c r="AP124" s="122"/>
      <c r="AQ124" s="122"/>
      <c r="AR124" s="122"/>
      <c r="AS124" s="122"/>
      <c r="AT124" s="122"/>
      <c r="AU124" s="122"/>
      <c r="AV124" s="122"/>
      <c r="AW124" s="122"/>
      <c r="AX124" s="122"/>
      <c r="AY124" s="122"/>
      <c r="AZ124" s="122"/>
      <c r="BA124" s="122"/>
      <c r="BB124" s="83"/>
      <c r="BH124" s="122" t="s">
        <v>1227</v>
      </c>
      <c r="BI124" s="122" t="s">
        <v>1227</v>
      </c>
    </row>
    <row r="125" spans="1:61" x14ac:dyDescent="0.3">
      <c r="A125" s="100" t="str">
        <f>'Indicator Data'!A126</f>
        <v>Nepal</v>
      </c>
      <c r="B125" s="86" t="str">
        <f>'Indicator Data'!B126</f>
        <v>NPL</v>
      </c>
      <c r="C125" s="122"/>
      <c r="D125" s="122"/>
      <c r="E125" s="122"/>
      <c r="F125" s="122"/>
      <c r="G125" s="122"/>
      <c r="H125" s="122"/>
      <c r="I125" s="122"/>
      <c r="J125" s="122"/>
      <c r="K125" s="122"/>
      <c r="L125" s="122"/>
      <c r="M125" s="122"/>
      <c r="N125" s="122"/>
      <c r="O125" s="122"/>
      <c r="P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3" t="str">
        <f>IF(ISNUMBER('Indicator Data'!AL126),"","Imputed using GDP p.c.")</f>
        <v/>
      </c>
      <c r="AN125" s="122"/>
      <c r="AO125" s="122"/>
      <c r="AP125" s="122"/>
      <c r="AQ125" s="122"/>
      <c r="AR125" s="122"/>
      <c r="AS125" s="122"/>
      <c r="AT125" s="122"/>
      <c r="AU125" s="122"/>
      <c r="AV125" s="122"/>
      <c r="AW125" s="122"/>
      <c r="AX125" s="122"/>
      <c r="AY125" s="122"/>
      <c r="AZ125" s="122"/>
      <c r="BA125" s="122"/>
      <c r="BB125" s="83"/>
      <c r="BH125" s="122"/>
      <c r="BI125" s="122"/>
    </row>
    <row r="126" spans="1:61" x14ac:dyDescent="0.3">
      <c r="A126" s="100" t="str">
        <f>'Indicator Data'!A127</f>
        <v>Netherlands</v>
      </c>
      <c r="B126" s="86" t="str">
        <f>'Indicator Data'!B127</f>
        <v>NLD</v>
      </c>
      <c r="C126" s="122"/>
      <c r="D126" s="122"/>
      <c r="E126" s="122"/>
      <c r="F126" s="122"/>
      <c r="G126" s="122"/>
      <c r="H126" s="122"/>
      <c r="I126" s="122"/>
      <c r="J126" s="122"/>
      <c r="K126" s="122"/>
      <c r="L126" s="122"/>
      <c r="M126" s="122"/>
      <c r="N126" s="122"/>
      <c r="O126" s="122"/>
      <c r="P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3" t="str">
        <f>IF(ISNUMBER('Indicator Data'!AL127),"","Imputed using GDP p.c.")</f>
        <v/>
      </c>
      <c r="AN126" s="122"/>
      <c r="AO126" s="122"/>
      <c r="AP126" s="122"/>
      <c r="AQ126" s="122"/>
      <c r="AR126" s="122"/>
      <c r="AS126" s="122"/>
      <c r="AT126" s="122"/>
      <c r="AU126" s="122"/>
      <c r="AV126" s="122"/>
      <c r="AW126" s="122"/>
      <c r="AX126" s="122"/>
      <c r="AY126" s="122"/>
      <c r="AZ126" s="122"/>
      <c r="BA126" s="122"/>
      <c r="BB126" s="83"/>
      <c r="BH126" s="122"/>
      <c r="BI126" s="122"/>
    </row>
    <row r="127" spans="1:61" x14ac:dyDescent="0.3">
      <c r="A127" s="100" t="str">
        <f>'Indicator Data'!A128</f>
        <v>New Zealand</v>
      </c>
      <c r="B127" s="86" t="str">
        <f>'Indicator Data'!B128</f>
        <v>NZL</v>
      </c>
      <c r="C127" s="122"/>
      <c r="D127" s="122"/>
      <c r="E127" s="122"/>
      <c r="F127" s="122"/>
      <c r="G127" s="122"/>
      <c r="H127" s="122"/>
      <c r="I127" s="122"/>
      <c r="J127" s="122"/>
      <c r="K127" s="122"/>
      <c r="L127" s="122"/>
      <c r="M127" s="122"/>
      <c r="N127" s="122"/>
      <c r="O127" s="122"/>
      <c r="P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3" t="str">
        <f>IF(ISNUMBER('Indicator Data'!AL128),"","Imputed using GDP p.c.")</f>
        <v/>
      </c>
      <c r="AN127" s="122"/>
      <c r="AO127" s="122"/>
      <c r="AP127" s="122"/>
      <c r="AQ127" s="122"/>
      <c r="AR127" s="122"/>
      <c r="AS127" s="122"/>
      <c r="AT127" s="122"/>
      <c r="AU127" s="122"/>
      <c r="AV127" s="122"/>
      <c r="AW127" s="122"/>
      <c r="AX127" s="122"/>
      <c r="AY127" s="122"/>
      <c r="AZ127" s="122"/>
      <c r="BA127" s="122"/>
      <c r="BB127" s="83"/>
      <c r="BH127" s="122"/>
      <c r="BI127" s="122"/>
    </row>
    <row r="128" spans="1:61" x14ac:dyDescent="0.3">
      <c r="A128" s="100" t="str">
        <f>'Indicator Data'!A129</f>
        <v>Nicaragua</v>
      </c>
      <c r="B128" s="86" t="str">
        <f>'Indicator Data'!B129</f>
        <v>NIC</v>
      </c>
      <c r="C128" s="122"/>
      <c r="D128" s="122"/>
      <c r="E128" s="122"/>
      <c r="F128" s="122"/>
      <c r="G128" s="122"/>
      <c r="H128" s="122"/>
      <c r="I128" s="122"/>
      <c r="J128" s="122"/>
      <c r="K128" s="122"/>
      <c r="L128" s="122"/>
      <c r="M128" s="122"/>
      <c r="N128" s="122"/>
      <c r="O128" s="122"/>
      <c r="P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3" t="str">
        <f>IF(ISNUMBER('Indicator Data'!AL129),"","Imputed using GDP p.c.")</f>
        <v/>
      </c>
      <c r="AN128" s="122"/>
      <c r="AO128" s="122"/>
      <c r="AP128" s="122"/>
      <c r="AQ128" s="122"/>
      <c r="AR128" s="122"/>
      <c r="AS128" s="122"/>
      <c r="AT128" s="122"/>
      <c r="AU128" s="122"/>
      <c r="AV128" s="122"/>
      <c r="AW128" s="122"/>
      <c r="AX128" s="122"/>
      <c r="AY128" s="122"/>
      <c r="AZ128" s="122"/>
      <c r="BA128" s="122"/>
      <c r="BB128" s="83"/>
      <c r="BH128" s="122"/>
      <c r="BI128" s="122"/>
    </row>
    <row r="129" spans="1:61" x14ac:dyDescent="0.3">
      <c r="A129" s="100" t="str">
        <f>'Indicator Data'!A130</f>
        <v>Niger</v>
      </c>
      <c r="B129" s="86" t="str">
        <f>'Indicator Data'!B130</f>
        <v>NER</v>
      </c>
      <c r="C129" s="122"/>
      <c r="D129" s="122"/>
      <c r="E129" s="122"/>
      <c r="F129" s="122"/>
      <c r="G129" s="122"/>
      <c r="H129" s="122"/>
      <c r="I129" s="122"/>
      <c r="J129" s="122"/>
      <c r="K129" s="122"/>
      <c r="L129" s="122"/>
      <c r="M129" s="122"/>
      <c r="N129" s="122"/>
      <c r="O129" s="122"/>
      <c r="P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3" t="str">
        <f>IF(ISNUMBER('Indicator Data'!AL130),"","Imputed using GDP p.c.")</f>
        <v/>
      </c>
      <c r="AN129" s="122"/>
      <c r="AO129" s="122"/>
      <c r="AP129" s="122"/>
      <c r="AQ129" s="122"/>
      <c r="AR129" s="122"/>
      <c r="AS129" s="122"/>
      <c r="AT129" s="122"/>
      <c r="AU129" s="122"/>
      <c r="AV129" s="122"/>
      <c r="AW129" s="122"/>
      <c r="AX129" s="122"/>
      <c r="AY129" s="122"/>
      <c r="AZ129" s="122"/>
      <c r="BA129" s="122"/>
      <c r="BB129" s="83"/>
      <c r="BH129" s="122"/>
      <c r="BI129" s="122"/>
    </row>
    <row r="130" spans="1:61" x14ac:dyDescent="0.3">
      <c r="A130" s="100" t="str">
        <f>'Indicator Data'!A131</f>
        <v>Nigeria</v>
      </c>
      <c r="B130" s="86" t="str">
        <f>'Indicator Data'!B131</f>
        <v>NGA</v>
      </c>
      <c r="C130" s="122"/>
      <c r="D130" s="122"/>
      <c r="E130" s="122"/>
      <c r="F130" s="122"/>
      <c r="G130" s="122"/>
      <c r="H130" s="122"/>
      <c r="I130" s="122"/>
      <c r="J130" s="122"/>
      <c r="K130" s="122"/>
      <c r="L130" s="122"/>
      <c r="M130" s="122"/>
      <c r="N130" s="122"/>
      <c r="O130" s="122"/>
      <c r="P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3" t="str">
        <f>IF(ISNUMBER('Indicator Data'!AL131),"","Imputed using GDP p.c.")</f>
        <v/>
      </c>
      <c r="AN130" s="122"/>
      <c r="AO130" s="122"/>
      <c r="AP130" s="122"/>
      <c r="AQ130" s="122"/>
      <c r="AR130" s="122"/>
      <c r="AS130" s="122"/>
      <c r="AT130" s="122"/>
      <c r="AU130" s="122"/>
      <c r="AV130" s="122"/>
      <c r="AW130" s="122"/>
      <c r="AX130" s="122"/>
      <c r="AY130" s="122"/>
      <c r="AZ130" s="122"/>
      <c r="BA130" s="122"/>
      <c r="BB130" s="83"/>
      <c r="BH130" s="122"/>
      <c r="BI130" s="122"/>
    </row>
    <row r="131" spans="1:61" x14ac:dyDescent="0.3">
      <c r="A131" s="100" t="str">
        <f>'Indicator Data'!A132</f>
        <v>North Macedonia</v>
      </c>
      <c r="B131" s="86" t="str">
        <f>'Indicator Data'!B132</f>
        <v>MKD</v>
      </c>
      <c r="C131" s="122"/>
      <c r="D131" s="122"/>
      <c r="E131" s="122"/>
      <c r="F131" s="122"/>
      <c r="G131" s="122"/>
      <c r="H131" s="122"/>
      <c r="I131" s="122"/>
      <c r="J131" s="122"/>
      <c r="K131" s="122"/>
      <c r="L131" s="122"/>
      <c r="M131" s="122"/>
      <c r="N131" s="122"/>
      <c r="O131" s="122"/>
      <c r="P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3" t="str">
        <f>IF(ISNUMBER('Indicator Data'!AL132),"","Imputed using GDP p.c.")</f>
        <v/>
      </c>
      <c r="AN131" s="122"/>
      <c r="AO131" s="122"/>
      <c r="AP131" s="122"/>
      <c r="AQ131" s="122"/>
      <c r="AR131" s="122"/>
      <c r="AS131" s="122"/>
      <c r="AT131" s="122"/>
      <c r="AU131" s="122"/>
      <c r="AV131" s="122"/>
      <c r="AW131" s="122"/>
      <c r="AX131" s="122"/>
      <c r="AY131" s="122"/>
      <c r="AZ131" s="122"/>
      <c r="BA131" s="122"/>
      <c r="BB131" s="83"/>
      <c r="BH131" s="122"/>
      <c r="BI131" s="122"/>
    </row>
    <row r="132" spans="1:61" x14ac:dyDescent="0.3">
      <c r="A132" s="100" t="str">
        <f>'Indicator Data'!A133</f>
        <v>Norway</v>
      </c>
      <c r="B132" s="86" t="str">
        <f>'Indicator Data'!B133</f>
        <v>NOR</v>
      </c>
      <c r="C132" s="122"/>
      <c r="D132" s="122"/>
      <c r="E132" s="122"/>
      <c r="F132" s="122"/>
      <c r="G132" s="122"/>
      <c r="H132" s="122"/>
      <c r="I132" s="122"/>
      <c r="J132" s="122"/>
      <c r="K132" s="122"/>
      <c r="L132" s="122"/>
      <c r="M132" s="122"/>
      <c r="N132" s="122"/>
      <c r="O132" s="122"/>
      <c r="P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3" t="str">
        <f>IF(ISNUMBER('Indicator Data'!AL133),"","Imputed using GDP p.c.")</f>
        <v/>
      </c>
      <c r="AN132" s="122"/>
      <c r="AO132" s="122"/>
      <c r="AP132" s="122"/>
      <c r="AQ132" s="122"/>
      <c r="AR132" s="122"/>
      <c r="AS132" s="122"/>
      <c r="AT132" s="122"/>
      <c r="AU132" s="122"/>
      <c r="AV132" s="122"/>
      <c r="AW132" s="122"/>
      <c r="AX132" s="122"/>
      <c r="AY132" s="122"/>
      <c r="AZ132" s="122"/>
      <c r="BA132" s="122"/>
      <c r="BB132" s="83"/>
      <c r="BH132" s="122"/>
      <c r="BI132" s="122"/>
    </row>
    <row r="133" spans="1:61" x14ac:dyDescent="0.3">
      <c r="A133" s="100" t="str">
        <f>'Indicator Data'!A134</f>
        <v>Oman</v>
      </c>
      <c r="B133" s="86" t="str">
        <f>'Indicator Data'!B134</f>
        <v>OMN</v>
      </c>
      <c r="C133" s="122"/>
      <c r="D133" s="122"/>
      <c r="E133" s="122"/>
      <c r="F133" s="122"/>
      <c r="G133" s="122"/>
      <c r="H133" s="122"/>
      <c r="I133" s="122"/>
      <c r="J133" s="122"/>
      <c r="K133" s="122"/>
      <c r="L133" s="122"/>
      <c r="M133" s="122"/>
      <c r="N133" s="122"/>
      <c r="O133" s="122"/>
      <c r="P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3" t="str">
        <f>IF(ISNUMBER('Indicator Data'!AL134),"","Imputed using GDP p.c.")</f>
        <v/>
      </c>
      <c r="AN133" s="122"/>
      <c r="AO133" s="122"/>
      <c r="AP133" s="122"/>
      <c r="AQ133" s="122"/>
      <c r="AR133" s="122"/>
      <c r="AS133" s="122"/>
      <c r="AT133" s="122"/>
      <c r="AU133" s="122"/>
      <c r="AV133" s="122"/>
      <c r="AW133" s="122"/>
      <c r="AX133" s="122"/>
      <c r="AY133" s="122"/>
      <c r="AZ133" s="122"/>
      <c r="BA133" s="122"/>
      <c r="BB133" s="83"/>
      <c r="BH133" s="122"/>
      <c r="BI133" s="122"/>
    </row>
    <row r="134" spans="1:61" x14ac:dyDescent="0.3">
      <c r="A134" s="100" t="str">
        <f>'Indicator Data'!A135</f>
        <v>Pakistan</v>
      </c>
      <c r="B134" s="86" t="str">
        <f>'Indicator Data'!B135</f>
        <v>PAK</v>
      </c>
      <c r="C134" s="122"/>
      <c r="D134" s="122"/>
      <c r="E134" s="122"/>
      <c r="F134" s="122"/>
      <c r="G134" s="122"/>
      <c r="H134" s="122"/>
      <c r="I134" s="122"/>
      <c r="J134" s="122"/>
      <c r="K134" s="122"/>
      <c r="L134" s="122"/>
      <c r="M134" s="122"/>
      <c r="N134" s="122"/>
      <c r="O134" s="122"/>
      <c r="P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3" t="str">
        <f>IF(ISNUMBER('Indicator Data'!AL135),"","Imputed using GDP p.c.")</f>
        <v/>
      </c>
      <c r="AN134" s="122"/>
      <c r="AO134" s="122"/>
      <c r="AP134" s="122"/>
      <c r="AQ134" s="122"/>
      <c r="AR134" s="122"/>
      <c r="AS134" s="122"/>
      <c r="AT134" s="122"/>
      <c r="AU134" s="122"/>
      <c r="AV134" s="122"/>
      <c r="AW134" s="122"/>
      <c r="AX134" s="122"/>
      <c r="AY134" s="122"/>
      <c r="AZ134" s="122"/>
      <c r="BA134" s="122"/>
      <c r="BB134" s="83"/>
    </row>
    <row r="135" spans="1:61" x14ac:dyDescent="0.3">
      <c r="A135" s="100" t="str">
        <f>'Indicator Data'!A136</f>
        <v>Palau</v>
      </c>
      <c r="B135" s="86" t="str">
        <f>'Indicator Data'!B136</f>
        <v>PLW</v>
      </c>
      <c r="C135" s="122"/>
      <c r="D135" s="122"/>
      <c r="E135" s="122"/>
      <c r="F135" s="122"/>
      <c r="G135" s="122"/>
      <c r="H135" s="122"/>
      <c r="I135" s="122"/>
      <c r="J135" s="122"/>
      <c r="K135" s="122"/>
      <c r="L135" s="122"/>
      <c r="M135" s="122"/>
      <c r="N135" s="122"/>
      <c r="O135" s="122"/>
      <c r="P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3" t="str">
        <f>IF(ISNUMBER('Indicator Data'!AL136),"","Imputed using GDP p.c.")</f>
        <v/>
      </c>
      <c r="AN135" s="122"/>
      <c r="AO135" s="122"/>
      <c r="AP135" s="122"/>
      <c r="AQ135" s="122"/>
      <c r="AR135" s="122"/>
      <c r="AS135" s="122"/>
      <c r="AT135" s="122"/>
      <c r="AU135" s="122"/>
      <c r="AV135" s="122"/>
      <c r="AW135" s="122"/>
      <c r="AX135" s="122"/>
      <c r="AY135" s="122"/>
      <c r="AZ135" s="122"/>
      <c r="BA135" s="122"/>
      <c r="BB135" s="83"/>
      <c r="BH135" s="122" t="s">
        <v>1227</v>
      </c>
      <c r="BI135" s="122" t="s">
        <v>1227</v>
      </c>
    </row>
    <row r="136" spans="1:61" x14ac:dyDescent="0.3">
      <c r="A136" s="100" t="str">
        <f>'Indicator Data'!A137</f>
        <v>Palestine</v>
      </c>
      <c r="B136" s="86" t="str">
        <f>'Indicator Data'!B137</f>
        <v>PSE</v>
      </c>
      <c r="C136" s="122"/>
      <c r="D136" s="122"/>
      <c r="E136" s="122"/>
      <c r="F136" s="122"/>
      <c r="G136" s="122"/>
      <c r="H136" s="122"/>
      <c r="I136" s="122"/>
      <c r="J136" s="122"/>
      <c r="K136" s="122"/>
      <c r="L136" s="122"/>
      <c r="M136" s="122"/>
      <c r="N136" s="122"/>
      <c r="O136" s="122"/>
      <c r="P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3" t="str">
        <f>IF(ISNUMBER('Indicator Data'!AL137),"","Imputed using GDP p.c.")</f>
        <v/>
      </c>
      <c r="AN136" s="122"/>
      <c r="AO136" s="122"/>
      <c r="AP136" s="122"/>
      <c r="AQ136" s="122"/>
      <c r="AR136" s="122"/>
      <c r="AS136" s="122"/>
      <c r="AT136" s="122"/>
      <c r="AU136" s="122"/>
      <c r="AV136" s="122"/>
      <c r="AW136" s="122"/>
      <c r="AX136" s="122"/>
      <c r="AY136" s="122"/>
      <c r="AZ136" s="122"/>
      <c r="BA136" s="122"/>
      <c r="BB136" s="83"/>
      <c r="BH136" s="122" t="s">
        <v>863</v>
      </c>
      <c r="BI136" s="122" t="s">
        <v>863</v>
      </c>
    </row>
    <row r="137" spans="1:61" x14ac:dyDescent="0.3">
      <c r="A137" s="100" t="str">
        <f>'Indicator Data'!A138</f>
        <v>Panama</v>
      </c>
      <c r="B137" s="86" t="str">
        <f>'Indicator Data'!B138</f>
        <v>PAN</v>
      </c>
      <c r="C137" s="122"/>
      <c r="D137" s="122"/>
      <c r="E137" s="122"/>
      <c r="F137" s="122"/>
      <c r="G137" s="122"/>
      <c r="H137" s="122"/>
      <c r="I137" s="122"/>
      <c r="J137" s="122"/>
      <c r="K137" s="122"/>
      <c r="L137" s="122"/>
      <c r="M137" s="122"/>
      <c r="N137" s="122"/>
      <c r="O137" s="122"/>
      <c r="P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3" t="str">
        <f>IF(ISNUMBER('Indicator Data'!AL138),"","Imputed using GDP p.c.")</f>
        <v/>
      </c>
      <c r="AN137" s="122"/>
      <c r="AO137" s="122"/>
      <c r="AP137" s="122"/>
      <c r="AQ137" s="122"/>
      <c r="AR137" s="122"/>
      <c r="AS137" s="122"/>
      <c r="AT137" s="122"/>
      <c r="AU137" s="122"/>
      <c r="AV137" s="122"/>
      <c r="AW137" s="122"/>
      <c r="AX137" s="122"/>
      <c r="AY137" s="122"/>
      <c r="AZ137" s="122"/>
      <c r="BA137" s="122"/>
      <c r="BB137" s="83"/>
      <c r="BH137" s="122"/>
      <c r="BI137" s="122"/>
    </row>
    <row r="138" spans="1:61" x14ac:dyDescent="0.3">
      <c r="A138" s="100" t="str">
        <f>'Indicator Data'!A139</f>
        <v>Papua New Guinea</v>
      </c>
      <c r="B138" s="86" t="str">
        <f>'Indicator Data'!B139</f>
        <v>PNG</v>
      </c>
      <c r="C138" s="122"/>
      <c r="D138" s="122"/>
      <c r="E138" s="122"/>
      <c r="F138" s="122"/>
      <c r="G138" s="122"/>
      <c r="H138" s="122"/>
      <c r="I138" s="122"/>
      <c r="J138" s="122"/>
      <c r="K138" s="122"/>
      <c r="L138" s="122"/>
      <c r="M138" s="122"/>
      <c r="N138" s="122"/>
      <c r="O138" s="122"/>
      <c r="P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3" t="str">
        <f>IF(ISNUMBER('Indicator Data'!AL139),"","Imputed using GDP p.c.")</f>
        <v/>
      </c>
      <c r="AN138" s="122"/>
      <c r="AO138" s="122"/>
      <c r="AP138" s="122"/>
      <c r="AQ138" s="122"/>
      <c r="AR138" s="122"/>
      <c r="AS138" s="122"/>
      <c r="AT138" s="122"/>
      <c r="AU138" s="122"/>
      <c r="AV138" s="122"/>
      <c r="AW138" s="122"/>
      <c r="AX138" s="122"/>
      <c r="AY138" s="122"/>
      <c r="AZ138" s="122"/>
      <c r="BA138" s="122"/>
      <c r="BB138" s="83"/>
      <c r="BH138" s="122"/>
      <c r="BI138" s="122" t="s">
        <v>865</v>
      </c>
    </row>
    <row r="139" spans="1:61" x14ac:dyDescent="0.3">
      <c r="A139" s="100" t="str">
        <f>'Indicator Data'!A140</f>
        <v>Paraguay</v>
      </c>
      <c r="B139" s="86" t="str">
        <f>'Indicator Data'!B140</f>
        <v>PRY</v>
      </c>
      <c r="C139" s="122"/>
      <c r="D139" s="122"/>
      <c r="E139" s="122"/>
      <c r="F139" s="122"/>
      <c r="G139" s="122"/>
      <c r="H139" s="122"/>
      <c r="I139" s="122"/>
      <c r="J139" s="122"/>
      <c r="K139" s="122"/>
      <c r="L139" s="122"/>
      <c r="M139" s="122"/>
      <c r="N139" s="122"/>
      <c r="O139" s="122"/>
      <c r="P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3" t="str">
        <f>IF(ISNUMBER('Indicator Data'!AL140),"","Imputed using GDP p.c.")</f>
        <v/>
      </c>
      <c r="AN139" s="122"/>
      <c r="AO139" s="122"/>
      <c r="AP139" s="122"/>
      <c r="AQ139" s="122"/>
      <c r="AR139" s="122"/>
      <c r="AS139" s="122"/>
      <c r="AT139" s="122"/>
      <c r="AU139" s="122"/>
      <c r="AV139" s="122"/>
      <c r="AW139" s="122"/>
      <c r="AX139" s="122"/>
      <c r="AY139" s="122"/>
      <c r="AZ139" s="122"/>
      <c r="BA139" s="122"/>
      <c r="BB139" s="83"/>
      <c r="BH139" s="122"/>
      <c r="BI139" s="122"/>
    </row>
    <row r="140" spans="1:61" x14ac:dyDescent="0.3">
      <c r="A140" s="100" t="str">
        <f>'Indicator Data'!A141</f>
        <v>Peru</v>
      </c>
      <c r="B140" s="86" t="str">
        <f>'Indicator Data'!B141</f>
        <v>PER</v>
      </c>
      <c r="C140" s="122"/>
      <c r="D140" s="122"/>
      <c r="E140" s="122"/>
      <c r="F140" s="122"/>
      <c r="G140" s="122"/>
      <c r="H140" s="122"/>
      <c r="I140" s="122"/>
      <c r="J140" s="122"/>
      <c r="K140" s="122"/>
      <c r="L140" s="122"/>
      <c r="M140" s="122"/>
      <c r="N140" s="122"/>
      <c r="O140" s="122"/>
      <c r="P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3" t="str">
        <f>IF(ISNUMBER('Indicator Data'!AL141),"","Imputed using GDP p.c.")</f>
        <v/>
      </c>
      <c r="AN140" s="122"/>
      <c r="AO140" s="122"/>
      <c r="AP140" s="122"/>
      <c r="AQ140" s="122"/>
      <c r="AR140" s="122"/>
      <c r="AS140" s="122"/>
      <c r="AT140" s="122"/>
      <c r="AU140" s="122"/>
      <c r="AV140" s="122"/>
      <c r="AW140" s="122"/>
      <c r="AX140" s="122"/>
      <c r="AY140" s="122"/>
      <c r="AZ140" s="122"/>
      <c r="BA140" s="122"/>
      <c r="BB140" s="83"/>
      <c r="BH140" s="122"/>
      <c r="BI140" s="122"/>
    </row>
    <row r="141" spans="1:61" x14ac:dyDescent="0.3">
      <c r="A141" s="100" t="str">
        <f>'Indicator Data'!A142</f>
        <v>Philippines</v>
      </c>
      <c r="B141" s="86" t="str">
        <f>'Indicator Data'!B142</f>
        <v>PHL</v>
      </c>
      <c r="C141" s="122"/>
      <c r="D141" s="122"/>
      <c r="E141" s="122"/>
      <c r="F141" s="122"/>
      <c r="G141" s="122"/>
      <c r="H141" s="122"/>
      <c r="I141" s="122"/>
      <c r="J141" s="122"/>
      <c r="K141" s="122"/>
      <c r="L141" s="122"/>
      <c r="M141" s="122"/>
      <c r="N141" s="122"/>
      <c r="O141" s="122"/>
      <c r="P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3" t="str">
        <f>IF(ISNUMBER('Indicator Data'!AL142),"","Imputed using GDP p.c.")</f>
        <v/>
      </c>
      <c r="AN141" s="122"/>
      <c r="AO141" s="122"/>
      <c r="AP141" s="122"/>
      <c r="AQ141" s="122"/>
      <c r="AR141" s="122"/>
      <c r="AS141" s="122"/>
      <c r="AT141" s="122"/>
      <c r="AU141" s="122"/>
      <c r="AV141" s="122"/>
      <c r="AW141" s="122"/>
      <c r="AX141" s="122"/>
      <c r="AY141" s="122"/>
      <c r="AZ141" s="122"/>
      <c r="BA141" s="122"/>
      <c r="BB141" s="83"/>
      <c r="BH141" s="122"/>
      <c r="BI141" s="122"/>
    </row>
    <row r="142" spans="1:61" x14ac:dyDescent="0.3">
      <c r="A142" s="100" t="str">
        <f>'Indicator Data'!A143</f>
        <v>Poland</v>
      </c>
      <c r="B142" s="86" t="str">
        <f>'Indicator Data'!B143</f>
        <v>POL</v>
      </c>
      <c r="C142" s="122"/>
      <c r="D142" s="122"/>
      <c r="E142" s="122"/>
      <c r="F142" s="122"/>
      <c r="G142" s="122"/>
      <c r="H142" s="122"/>
      <c r="I142" s="122"/>
      <c r="J142" s="122"/>
      <c r="K142" s="122"/>
      <c r="L142" s="122"/>
      <c r="M142" s="122"/>
      <c r="N142" s="122"/>
      <c r="O142" s="122"/>
      <c r="P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3" t="str">
        <f>IF(ISNUMBER('Indicator Data'!AL143),"","Imputed using GDP p.c.")</f>
        <v/>
      </c>
      <c r="AN142" s="122"/>
      <c r="AO142" s="122"/>
      <c r="AP142" s="122"/>
      <c r="AQ142" s="122"/>
      <c r="AR142" s="122"/>
      <c r="AS142" s="122"/>
      <c r="AT142" s="122"/>
      <c r="AU142" s="122"/>
      <c r="AV142" s="122"/>
      <c r="AW142" s="122"/>
      <c r="AX142" s="122"/>
      <c r="AY142" s="122"/>
      <c r="AZ142" s="122"/>
      <c r="BA142" s="122"/>
      <c r="BB142" s="83"/>
      <c r="BH142" s="122"/>
      <c r="BI142" s="122"/>
    </row>
    <row r="143" spans="1:61" x14ac:dyDescent="0.3">
      <c r="A143" s="100" t="str">
        <f>'Indicator Data'!A144</f>
        <v>Portugal</v>
      </c>
      <c r="B143" s="86" t="str">
        <f>'Indicator Data'!B144</f>
        <v>PRT</v>
      </c>
      <c r="C143" s="122"/>
      <c r="D143" s="122"/>
      <c r="E143" s="122"/>
      <c r="F143" s="122"/>
      <c r="G143" s="122"/>
      <c r="H143" s="122"/>
      <c r="I143" s="122"/>
      <c r="J143" s="122"/>
      <c r="K143" s="122"/>
      <c r="L143" s="122"/>
      <c r="M143" s="122"/>
      <c r="N143" s="122"/>
      <c r="O143" s="122"/>
      <c r="P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3" t="str">
        <f>IF(ISNUMBER('Indicator Data'!AL144),"","Imputed using GDP p.c.")</f>
        <v/>
      </c>
      <c r="AN143" s="122"/>
      <c r="AO143" s="122"/>
      <c r="AP143" s="122"/>
      <c r="AQ143" s="122"/>
      <c r="AR143" s="122"/>
      <c r="AS143" s="122"/>
      <c r="AT143" s="122"/>
      <c r="AU143" s="122"/>
      <c r="AV143" s="122"/>
      <c r="AW143" s="122"/>
      <c r="AX143" s="122"/>
      <c r="AY143" s="122"/>
      <c r="AZ143" s="122"/>
      <c r="BA143" s="122"/>
      <c r="BB143" s="83"/>
      <c r="BH143" s="122"/>
      <c r="BI143" s="122"/>
    </row>
    <row r="144" spans="1:61" x14ac:dyDescent="0.3">
      <c r="A144" s="100" t="str">
        <f>'Indicator Data'!A145</f>
        <v>Qatar</v>
      </c>
      <c r="B144" s="86" t="str">
        <f>'Indicator Data'!B145</f>
        <v>QAT</v>
      </c>
      <c r="C144" s="122"/>
      <c r="D144" s="122"/>
      <c r="E144" s="122"/>
      <c r="F144" s="122"/>
      <c r="G144" s="122"/>
      <c r="H144" s="122"/>
      <c r="I144" s="122"/>
      <c r="J144" s="122"/>
      <c r="K144" s="122"/>
      <c r="L144" s="122"/>
      <c r="M144" s="122"/>
      <c r="N144" s="122"/>
      <c r="O144" s="122"/>
      <c r="P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3" t="str">
        <f>IF(ISNUMBER('Indicator Data'!AL145),"","Imputed using GDP p.c.")</f>
        <v/>
      </c>
      <c r="AN144" s="122"/>
      <c r="AO144" s="122"/>
      <c r="AP144" s="122"/>
      <c r="AQ144" s="122"/>
      <c r="AR144" s="122"/>
      <c r="AS144" s="122"/>
      <c r="AT144" s="122"/>
      <c r="AU144" s="122"/>
      <c r="AV144" s="122"/>
      <c r="AW144" s="122"/>
      <c r="AX144" s="122"/>
      <c r="AY144" s="122"/>
      <c r="AZ144" s="122"/>
      <c r="BA144" s="122"/>
      <c r="BB144" s="83"/>
      <c r="BH144" s="122" t="s">
        <v>1228</v>
      </c>
      <c r="BI144" s="122" t="s">
        <v>1228</v>
      </c>
    </row>
    <row r="145" spans="1:61" x14ac:dyDescent="0.3">
      <c r="A145" s="100" t="str">
        <f>'Indicator Data'!A146</f>
        <v>Romania</v>
      </c>
      <c r="B145" s="86" t="str">
        <f>'Indicator Data'!B146</f>
        <v>ROU</v>
      </c>
      <c r="C145" s="122"/>
      <c r="D145" s="122"/>
      <c r="E145" s="122"/>
      <c r="F145" s="122"/>
      <c r="G145" s="122"/>
      <c r="H145" s="122"/>
      <c r="I145" s="122"/>
      <c r="J145" s="122"/>
      <c r="K145" s="122"/>
      <c r="L145" s="122"/>
      <c r="M145" s="122"/>
      <c r="N145" s="122"/>
      <c r="O145" s="122"/>
      <c r="P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3" t="str">
        <f>IF(ISNUMBER('Indicator Data'!AL146),"","Imputed using GDP p.c.")</f>
        <v/>
      </c>
      <c r="AN145" s="122"/>
      <c r="AO145" s="122"/>
      <c r="AP145" s="122"/>
      <c r="AQ145" s="122"/>
      <c r="AR145" s="122"/>
      <c r="AS145" s="122"/>
      <c r="AT145" s="122"/>
      <c r="AU145" s="122"/>
      <c r="AV145" s="122"/>
      <c r="AW145" s="122"/>
      <c r="AX145" s="122"/>
      <c r="AY145" s="122"/>
      <c r="AZ145" s="122"/>
      <c r="BA145" s="122"/>
      <c r="BB145" s="83"/>
      <c r="BH145" s="122"/>
      <c r="BI145" s="122"/>
    </row>
    <row r="146" spans="1:61" x14ac:dyDescent="0.3">
      <c r="A146" s="100" t="str">
        <f>'Indicator Data'!A147</f>
        <v>Russian Federation</v>
      </c>
      <c r="B146" s="86" t="str">
        <f>'Indicator Data'!B147</f>
        <v>RUS</v>
      </c>
      <c r="C146" s="122"/>
      <c r="D146" s="122"/>
      <c r="E146" s="122"/>
      <c r="F146" s="122"/>
      <c r="G146" s="122"/>
      <c r="H146" s="122"/>
      <c r="I146" s="122"/>
      <c r="J146" s="122"/>
      <c r="K146" s="122"/>
      <c r="L146" s="122"/>
      <c r="M146" s="122"/>
      <c r="N146" s="122"/>
      <c r="O146" s="122"/>
      <c r="P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3" t="str">
        <f>IF(ISNUMBER('Indicator Data'!AL147),"","Imputed using GDP p.c.")</f>
        <v/>
      </c>
      <c r="AN146" s="122"/>
      <c r="AO146" s="122"/>
      <c r="AP146" s="122"/>
      <c r="AQ146" s="122"/>
      <c r="AR146" s="122"/>
      <c r="AS146" s="122"/>
      <c r="AT146" s="122"/>
      <c r="AU146" s="122"/>
      <c r="AV146" s="122"/>
      <c r="AW146" s="122"/>
      <c r="AX146" s="122"/>
      <c r="AY146" s="122"/>
      <c r="AZ146" s="122"/>
      <c r="BA146" s="122"/>
      <c r="BB146" s="83"/>
      <c r="BH146" s="122"/>
      <c r="BI146" s="122"/>
    </row>
    <row r="147" spans="1:61" x14ac:dyDescent="0.3">
      <c r="A147" s="100" t="str">
        <f>'Indicator Data'!A148</f>
        <v>Rwanda</v>
      </c>
      <c r="B147" s="86" t="str">
        <f>'Indicator Data'!B148</f>
        <v>RWA</v>
      </c>
      <c r="C147" s="122"/>
      <c r="D147" s="122"/>
      <c r="E147" s="122"/>
      <c r="F147" s="122"/>
      <c r="G147" s="122"/>
      <c r="H147" s="122"/>
      <c r="I147" s="122"/>
      <c r="J147" s="122"/>
      <c r="K147" s="122"/>
      <c r="L147" s="122"/>
      <c r="M147" s="122"/>
      <c r="N147" s="122"/>
      <c r="O147" s="122"/>
      <c r="P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3" t="str">
        <f>IF(ISNUMBER('Indicator Data'!AL148),"","Imputed using GDP p.c.")</f>
        <v/>
      </c>
      <c r="AN147" s="122"/>
      <c r="AO147" s="122"/>
      <c r="AP147" s="122"/>
      <c r="AQ147" s="122"/>
      <c r="AR147" s="122"/>
      <c r="AS147" s="122"/>
      <c r="AT147" s="122"/>
      <c r="AU147" s="122"/>
      <c r="AV147" s="122"/>
      <c r="AW147" s="122"/>
      <c r="AX147" s="122"/>
      <c r="AY147" s="122"/>
      <c r="AZ147" s="122"/>
      <c r="BA147" s="122"/>
      <c r="BB147" s="83"/>
      <c r="BH147" s="122"/>
      <c r="BI147" s="122"/>
    </row>
    <row r="148" spans="1:61" x14ac:dyDescent="0.3">
      <c r="A148" s="100" t="str">
        <f>'Indicator Data'!A149</f>
        <v>Saint Kitts and Nevis</v>
      </c>
      <c r="B148" s="86" t="str">
        <f>'Indicator Data'!B149</f>
        <v>KNA</v>
      </c>
      <c r="C148" s="122"/>
      <c r="D148" s="122"/>
      <c r="E148" s="122"/>
      <c r="F148" s="122"/>
      <c r="G148" s="122"/>
      <c r="H148" s="122"/>
      <c r="I148" s="122"/>
      <c r="J148" s="122"/>
      <c r="K148" s="122"/>
      <c r="L148" s="122"/>
      <c r="M148" s="122"/>
      <c r="N148" s="122"/>
      <c r="O148" s="122"/>
      <c r="P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3" t="str">
        <f>IF(ISNUMBER('Indicator Data'!AL149),"","Imputed using GDP p.c.")</f>
        <v/>
      </c>
      <c r="AN148" s="122"/>
      <c r="AO148" s="122"/>
      <c r="AP148" s="122"/>
      <c r="AQ148" s="122"/>
      <c r="AR148" s="122"/>
      <c r="AS148" s="122"/>
      <c r="AT148" s="122"/>
      <c r="AU148" s="122"/>
      <c r="AV148" s="122"/>
      <c r="AW148" s="122"/>
      <c r="AX148" s="122"/>
      <c r="AY148" s="122"/>
      <c r="AZ148" s="122"/>
      <c r="BA148" s="122"/>
      <c r="BB148" s="83"/>
      <c r="BH148" s="122"/>
      <c r="BI148" s="122" t="s">
        <v>864</v>
      </c>
    </row>
    <row r="149" spans="1:61" x14ac:dyDescent="0.3">
      <c r="A149" s="100" t="str">
        <f>'Indicator Data'!A150</f>
        <v>Saint Lucia</v>
      </c>
      <c r="B149" s="86" t="str">
        <f>'Indicator Data'!B150</f>
        <v>LCA</v>
      </c>
      <c r="C149" s="122"/>
      <c r="D149" s="122"/>
      <c r="E149" s="122"/>
      <c r="F149" s="122"/>
      <c r="G149" s="122"/>
      <c r="H149" s="122"/>
      <c r="I149" s="122"/>
      <c r="J149" s="122"/>
      <c r="K149" s="122"/>
      <c r="L149" s="122"/>
      <c r="M149" s="122"/>
      <c r="N149" s="122"/>
      <c r="O149" s="122"/>
      <c r="P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3" t="str">
        <f>IF(ISNUMBER('Indicator Data'!AL150),"","Imputed using GDP p.c.")</f>
        <v/>
      </c>
      <c r="AN149" s="122"/>
      <c r="AO149" s="122"/>
      <c r="AP149" s="122"/>
      <c r="AQ149" s="122"/>
      <c r="AR149" s="122"/>
      <c r="AS149" s="122"/>
      <c r="AT149" s="122"/>
      <c r="AU149" s="122"/>
      <c r="AV149" s="122"/>
      <c r="AW149" s="122"/>
      <c r="AX149" s="122"/>
      <c r="AY149" s="122"/>
      <c r="AZ149" s="122"/>
      <c r="BA149" s="122"/>
      <c r="BB149" s="83"/>
      <c r="BH149" s="122"/>
      <c r="BI149" s="122" t="s">
        <v>1230</v>
      </c>
    </row>
    <row r="150" spans="1:61" x14ac:dyDescent="0.3">
      <c r="A150" s="100" t="str">
        <f>'Indicator Data'!A151</f>
        <v>Saint Vincent and the Grenadines</v>
      </c>
      <c r="B150" s="86" t="str">
        <f>'Indicator Data'!B151</f>
        <v>VCT</v>
      </c>
      <c r="C150" s="122"/>
      <c r="D150" s="122"/>
      <c r="E150" s="122"/>
      <c r="F150" s="122"/>
      <c r="G150" s="122"/>
      <c r="H150" s="122"/>
      <c r="I150" s="122"/>
      <c r="J150" s="122"/>
      <c r="K150" s="122"/>
      <c r="L150" s="122"/>
      <c r="M150" s="122"/>
      <c r="N150" s="122"/>
      <c r="O150" s="122"/>
      <c r="P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3" t="str">
        <f>IF(ISNUMBER('Indicator Data'!AL151),"","Imputed using GDP p.c.")</f>
        <v/>
      </c>
      <c r="AN150" s="122"/>
      <c r="AO150" s="122"/>
      <c r="AP150" s="122"/>
      <c r="AQ150" s="122"/>
      <c r="AR150" s="122"/>
      <c r="AS150" s="122"/>
      <c r="AT150" s="122"/>
      <c r="AU150" s="122"/>
      <c r="AV150" s="122"/>
      <c r="AW150" s="122"/>
      <c r="AX150" s="122"/>
      <c r="AY150" s="122"/>
      <c r="AZ150" s="122"/>
      <c r="BA150" s="122"/>
      <c r="BB150" s="83"/>
      <c r="BH150" s="122"/>
      <c r="BI150" s="122"/>
    </row>
    <row r="151" spans="1:61" x14ac:dyDescent="0.3">
      <c r="A151" s="100" t="str">
        <f>'Indicator Data'!A152</f>
        <v>Samoa</v>
      </c>
      <c r="B151" s="86" t="str">
        <f>'Indicator Data'!B152</f>
        <v>WSM</v>
      </c>
      <c r="C151" s="122"/>
      <c r="D151" s="122"/>
      <c r="E151" s="122"/>
      <c r="F151" s="122"/>
      <c r="G151" s="122"/>
      <c r="H151" s="122"/>
      <c r="I151" s="122"/>
      <c r="J151" s="122"/>
      <c r="K151" s="122"/>
      <c r="L151" s="122"/>
      <c r="M151" s="122"/>
      <c r="N151" s="122"/>
      <c r="O151" s="122"/>
      <c r="P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3" t="str">
        <f>IF(ISNUMBER('Indicator Data'!AL152),"","Imputed using GDP p.c.")</f>
        <v/>
      </c>
      <c r="AN151" s="122"/>
      <c r="AO151" s="122"/>
      <c r="AP151" s="122"/>
      <c r="AQ151" s="122"/>
      <c r="AR151" s="122"/>
      <c r="AS151" s="122"/>
      <c r="AT151" s="122"/>
      <c r="AU151" s="122"/>
      <c r="AV151" s="122"/>
      <c r="AW151" s="122"/>
      <c r="AX151" s="122"/>
      <c r="AY151" s="122"/>
      <c r="AZ151" s="122"/>
      <c r="BA151" s="122"/>
      <c r="BB151" s="83"/>
      <c r="BH151" s="122"/>
      <c r="BI151" s="122"/>
    </row>
    <row r="152" spans="1:61" x14ac:dyDescent="0.3">
      <c r="A152" s="100" t="str">
        <f>'Indicator Data'!A153</f>
        <v>Sao Tome and Principe</v>
      </c>
      <c r="B152" s="86" t="str">
        <f>'Indicator Data'!B153</f>
        <v>STP</v>
      </c>
      <c r="C152" s="122"/>
      <c r="D152" s="122"/>
      <c r="E152" s="122"/>
      <c r="F152" s="122"/>
      <c r="G152" s="122"/>
      <c r="H152" s="122"/>
      <c r="I152" s="122"/>
      <c r="J152" s="122"/>
      <c r="K152" s="122"/>
      <c r="L152" s="122"/>
      <c r="M152" s="122"/>
      <c r="N152" s="122"/>
      <c r="O152" s="122"/>
      <c r="P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t="str">
        <f>IF(ISNUMBER('Indicator Data'!AL153),"","Imputed using GDP p.c.")</f>
        <v/>
      </c>
      <c r="AN152" s="122"/>
      <c r="AO152" s="122"/>
      <c r="AP152" s="122"/>
      <c r="AQ152" s="122"/>
      <c r="AR152" s="122"/>
      <c r="AS152" s="122"/>
      <c r="AT152" s="122"/>
      <c r="AU152" s="122"/>
      <c r="AV152" s="122"/>
      <c r="AW152" s="122"/>
      <c r="AX152" s="122"/>
      <c r="AY152" s="122"/>
      <c r="AZ152" s="122"/>
      <c r="BA152" s="122"/>
      <c r="BB152" s="83"/>
      <c r="BH152" s="122"/>
      <c r="BI152" s="122"/>
    </row>
    <row r="153" spans="1:61" x14ac:dyDescent="0.3">
      <c r="A153" s="100" t="str">
        <f>'Indicator Data'!A154</f>
        <v>Saudi Arabia</v>
      </c>
      <c r="B153" s="86" t="str">
        <f>'Indicator Data'!B154</f>
        <v>SAU</v>
      </c>
      <c r="C153" s="122"/>
      <c r="D153" s="122"/>
      <c r="E153" s="122"/>
      <c r="F153" s="122"/>
      <c r="G153" s="122"/>
      <c r="H153" s="122"/>
      <c r="I153" s="122"/>
      <c r="J153" s="122"/>
      <c r="K153" s="122"/>
      <c r="L153" s="122"/>
      <c r="M153" s="122"/>
      <c r="N153" s="122"/>
      <c r="O153" s="122"/>
      <c r="P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3" t="str">
        <f>IF(ISNUMBER('Indicator Data'!AL154),"","Imputed using GDP p.c.")</f>
        <v/>
      </c>
      <c r="AN153" s="122"/>
      <c r="AO153" s="122"/>
      <c r="AP153" s="122"/>
      <c r="AQ153" s="122"/>
      <c r="AR153" s="122"/>
      <c r="AS153" s="122"/>
      <c r="AT153" s="122"/>
      <c r="AU153" s="122"/>
      <c r="AV153" s="122"/>
      <c r="AW153" s="122"/>
      <c r="AX153" s="122"/>
      <c r="AY153" s="122"/>
      <c r="AZ153" s="122"/>
      <c r="BA153" s="122"/>
      <c r="BB153" s="83"/>
      <c r="BH153" s="122"/>
      <c r="BI153" s="122"/>
    </row>
    <row r="154" spans="1:61" x14ac:dyDescent="0.3">
      <c r="A154" s="100" t="str">
        <f>'Indicator Data'!A155</f>
        <v>Senegal</v>
      </c>
      <c r="B154" s="86" t="str">
        <f>'Indicator Data'!B155</f>
        <v>SEN</v>
      </c>
      <c r="C154" s="122"/>
      <c r="D154" s="122"/>
      <c r="E154" s="122"/>
      <c r="F154" s="122"/>
      <c r="G154" s="122"/>
      <c r="H154" s="122"/>
      <c r="I154" s="122"/>
      <c r="J154" s="122"/>
      <c r="K154" s="122"/>
      <c r="L154" s="122"/>
      <c r="M154" s="122"/>
      <c r="N154" s="122"/>
      <c r="O154" s="122"/>
      <c r="P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3" t="str">
        <f>IF(ISNUMBER('Indicator Data'!AL155),"","Imputed using GDP p.c.")</f>
        <v/>
      </c>
      <c r="AN154" s="122"/>
      <c r="AO154" s="122"/>
      <c r="AP154" s="122"/>
      <c r="AQ154" s="122"/>
      <c r="AR154" s="122"/>
      <c r="AS154" s="122"/>
      <c r="AT154" s="122"/>
      <c r="AU154" s="122"/>
      <c r="AV154" s="122"/>
      <c r="AW154" s="122"/>
      <c r="AX154" s="122"/>
      <c r="AY154" s="122"/>
      <c r="AZ154" s="122"/>
      <c r="BA154" s="122"/>
      <c r="BB154" s="83"/>
      <c r="BH154" s="122"/>
    </row>
    <row r="155" spans="1:61" x14ac:dyDescent="0.3">
      <c r="A155" s="100" t="str">
        <f>'Indicator Data'!A156</f>
        <v>Serbia</v>
      </c>
      <c r="B155" s="86" t="str">
        <f>'Indicator Data'!B156</f>
        <v>SRB</v>
      </c>
      <c r="C155" s="122"/>
      <c r="D155" s="122"/>
      <c r="E155" s="122"/>
      <c r="F155" s="122"/>
      <c r="G155" s="122"/>
      <c r="H155" s="122"/>
      <c r="I155" s="122"/>
      <c r="J155" s="122"/>
      <c r="K155" s="122"/>
      <c r="L155" s="122"/>
      <c r="M155" s="122"/>
      <c r="N155" s="122"/>
      <c r="O155" s="122"/>
      <c r="P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3" t="str">
        <f>IF(ISNUMBER('Indicator Data'!AL156),"","Imputed using GDP p.c.")</f>
        <v/>
      </c>
      <c r="AN155" s="122"/>
      <c r="AO155" s="122"/>
      <c r="AP155" s="122"/>
      <c r="AQ155" s="122"/>
      <c r="AR155" s="122"/>
      <c r="AS155" s="122"/>
      <c r="AT155" s="122"/>
      <c r="AU155" s="122"/>
      <c r="AV155" s="122"/>
      <c r="AW155" s="122"/>
      <c r="AX155" s="122"/>
      <c r="AY155" s="122"/>
      <c r="AZ155" s="122"/>
      <c r="BA155" s="122"/>
      <c r="BB155" s="83"/>
      <c r="BH155" s="122"/>
      <c r="BI155" s="122"/>
    </row>
    <row r="156" spans="1:61" x14ac:dyDescent="0.3">
      <c r="A156" s="100" t="str">
        <f>'Indicator Data'!A157</f>
        <v>Seychelles</v>
      </c>
      <c r="B156" s="86" t="str">
        <f>'Indicator Data'!B157</f>
        <v>SYC</v>
      </c>
      <c r="C156" s="122"/>
      <c r="D156" s="122"/>
      <c r="E156" s="122"/>
      <c r="F156" s="122"/>
      <c r="G156" s="122"/>
      <c r="H156" s="122"/>
      <c r="I156" s="122"/>
      <c r="J156" s="122"/>
      <c r="K156" s="122"/>
      <c r="L156" s="122"/>
      <c r="M156" s="122"/>
      <c r="N156" s="122"/>
      <c r="O156" s="122"/>
      <c r="P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3" t="str">
        <f>IF(ISNUMBER('Indicator Data'!AL157),"","Imputed using GDP p.c.")</f>
        <v/>
      </c>
      <c r="AN156" s="122"/>
      <c r="AO156" s="122"/>
      <c r="AP156" s="122"/>
      <c r="AQ156" s="122"/>
      <c r="AR156" s="122"/>
      <c r="AS156" s="122"/>
      <c r="AT156" s="122"/>
      <c r="AU156" s="122"/>
      <c r="AV156" s="122"/>
      <c r="AW156" s="122"/>
      <c r="AX156" s="122"/>
      <c r="AY156" s="122"/>
      <c r="AZ156" s="122"/>
      <c r="BA156" s="122"/>
      <c r="BB156" s="83"/>
      <c r="BH156" s="122"/>
      <c r="BI156" s="122" t="s">
        <v>861</v>
      </c>
    </row>
    <row r="157" spans="1:61" x14ac:dyDescent="0.3">
      <c r="A157" s="100" t="str">
        <f>'Indicator Data'!A158</f>
        <v>Sierra Leone</v>
      </c>
      <c r="B157" s="86" t="str">
        <f>'Indicator Data'!B158</f>
        <v>SLE</v>
      </c>
      <c r="C157" s="122"/>
      <c r="D157" s="122"/>
      <c r="E157" s="122"/>
      <c r="F157" s="122"/>
      <c r="G157" s="122"/>
      <c r="H157" s="122"/>
      <c r="I157" s="122"/>
      <c r="J157" s="122"/>
      <c r="K157" s="122"/>
      <c r="L157" s="122"/>
      <c r="M157" s="122"/>
      <c r="N157" s="122"/>
      <c r="O157" s="122"/>
      <c r="P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3" t="str">
        <f>IF(ISNUMBER('Indicator Data'!AL158),"","Imputed using GDP p.c.")</f>
        <v/>
      </c>
      <c r="AN157" s="122"/>
      <c r="AO157" s="122"/>
      <c r="AP157" s="122"/>
      <c r="AQ157" s="122"/>
      <c r="AR157" s="122"/>
      <c r="AS157" s="122"/>
      <c r="AT157" s="122"/>
      <c r="AU157" s="122"/>
      <c r="AV157" s="122"/>
      <c r="AW157" s="122"/>
      <c r="AX157" s="122"/>
      <c r="AY157" s="122"/>
      <c r="AZ157" s="122"/>
      <c r="BA157" s="122"/>
      <c r="BB157" s="83"/>
      <c r="BH157" s="122"/>
      <c r="BI157" s="122"/>
    </row>
    <row r="158" spans="1:61" x14ac:dyDescent="0.3">
      <c r="A158" s="100" t="str">
        <f>'Indicator Data'!A159</f>
        <v>Singapore</v>
      </c>
      <c r="B158" s="86" t="str">
        <f>'Indicator Data'!B159</f>
        <v>SGP</v>
      </c>
      <c r="C158" s="122"/>
      <c r="D158" s="122"/>
      <c r="E158" s="122"/>
      <c r="F158" s="122"/>
      <c r="G158" s="122"/>
      <c r="H158" s="122"/>
      <c r="I158" s="122"/>
      <c r="J158" s="122"/>
      <c r="K158" s="122"/>
      <c r="L158" s="122"/>
      <c r="M158" s="122"/>
      <c r="N158" s="122"/>
      <c r="O158" s="122"/>
      <c r="P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3" t="str">
        <f>IF(ISNUMBER('Indicator Data'!AL159),"","Imputed using GDP p.c.")</f>
        <v/>
      </c>
      <c r="AN158" s="122"/>
      <c r="AO158" s="122"/>
      <c r="AP158" s="122"/>
      <c r="AQ158" s="122"/>
      <c r="AR158" s="122"/>
      <c r="AS158" s="122"/>
      <c r="AT158" s="122"/>
      <c r="AU158" s="122"/>
      <c r="AV158" s="122"/>
      <c r="AW158" s="122"/>
      <c r="AX158" s="122"/>
      <c r="AY158" s="122"/>
      <c r="AZ158" s="122"/>
      <c r="BA158" s="122"/>
      <c r="BB158" s="83"/>
      <c r="BH158" s="122" t="s">
        <v>862</v>
      </c>
      <c r="BI158" s="122" t="s">
        <v>862</v>
      </c>
    </row>
    <row r="159" spans="1:61" x14ac:dyDescent="0.3">
      <c r="A159" s="100" t="str">
        <f>'Indicator Data'!A160</f>
        <v>Slovakia</v>
      </c>
      <c r="B159" s="86" t="str">
        <f>'Indicator Data'!B160</f>
        <v>SVK</v>
      </c>
      <c r="C159" s="122"/>
      <c r="D159" s="122"/>
      <c r="E159" s="122"/>
      <c r="F159" s="122"/>
      <c r="G159" s="122"/>
      <c r="H159" s="122"/>
      <c r="I159" s="122"/>
      <c r="J159" s="122"/>
      <c r="K159" s="122"/>
      <c r="L159" s="122"/>
      <c r="M159" s="122"/>
      <c r="N159" s="122"/>
      <c r="O159" s="122"/>
      <c r="P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3" t="str">
        <f>IF(ISNUMBER('Indicator Data'!AL160),"","Imputed using GDP p.c.")</f>
        <v/>
      </c>
      <c r="AN159" s="122"/>
      <c r="AO159" s="122"/>
      <c r="AP159" s="122"/>
      <c r="AQ159" s="122"/>
      <c r="AR159" s="122"/>
      <c r="AS159" s="122"/>
      <c r="AT159" s="122"/>
      <c r="AU159" s="122"/>
      <c r="AV159" s="122"/>
      <c r="AW159" s="122"/>
      <c r="AX159" s="122"/>
      <c r="AY159" s="122"/>
      <c r="AZ159" s="122"/>
      <c r="BA159" s="122"/>
      <c r="BB159" s="83"/>
      <c r="BH159" s="122"/>
      <c r="BI159" s="122"/>
    </row>
    <row r="160" spans="1:61" x14ac:dyDescent="0.3">
      <c r="A160" s="100" t="str">
        <f>'Indicator Data'!A161</f>
        <v>Slovenia</v>
      </c>
      <c r="B160" s="86" t="str">
        <f>'Indicator Data'!B161</f>
        <v>SVN</v>
      </c>
      <c r="C160" s="122"/>
      <c r="D160" s="122"/>
      <c r="E160" s="122"/>
      <c r="F160" s="122"/>
      <c r="G160" s="122"/>
      <c r="H160" s="122"/>
      <c r="I160" s="122"/>
      <c r="J160" s="122"/>
      <c r="K160" s="122"/>
      <c r="L160" s="122"/>
      <c r="M160" s="122"/>
      <c r="N160" s="122"/>
      <c r="O160" s="122"/>
      <c r="P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3" t="str">
        <f>IF(ISNUMBER('Indicator Data'!AL161),"","Imputed using GDP p.c.")</f>
        <v/>
      </c>
      <c r="AN160" s="122"/>
      <c r="AO160" s="122"/>
      <c r="AP160" s="122"/>
      <c r="AQ160" s="122"/>
      <c r="AR160" s="122"/>
      <c r="AS160" s="122"/>
      <c r="AT160" s="122"/>
      <c r="AU160" s="122"/>
      <c r="AV160" s="122"/>
      <c r="AW160" s="122"/>
      <c r="AX160" s="122"/>
      <c r="AY160" s="122"/>
      <c r="AZ160" s="122"/>
      <c r="BA160" s="122"/>
      <c r="BB160" s="83"/>
    </row>
    <row r="161" spans="1:61" x14ac:dyDescent="0.3">
      <c r="A161" s="100" t="str">
        <f>'Indicator Data'!A162</f>
        <v>Solomon Islands</v>
      </c>
      <c r="B161" s="86" t="str">
        <f>'Indicator Data'!B162</f>
        <v>SLB</v>
      </c>
      <c r="C161" s="122"/>
      <c r="D161" s="122"/>
      <c r="E161" s="122"/>
      <c r="F161" s="122"/>
      <c r="G161" s="122"/>
      <c r="H161" s="122"/>
      <c r="I161" s="122"/>
      <c r="J161" s="122"/>
      <c r="K161" s="122"/>
      <c r="L161" s="122"/>
      <c r="M161" s="122"/>
      <c r="N161" s="122"/>
      <c r="O161" s="122"/>
      <c r="P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3" t="str">
        <f>IF(ISNUMBER('Indicator Data'!AL162),"","Imputed using GDP p.c.")</f>
        <v/>
      </c>
      <c r="AN161" s="122"/>
      <c r="AO161" s="122"/>
      <c r="AP161" s="122"/>
      <c r="AQ161" s="122"/>
      <c r="AR161" s="122"/>
      <c r="AS161" s="122"/>
      <c r="AT161" s="122"/>
      <c r="AU161" s="122"/>
      <c r="AV161" s="122"/>
      <c r="AW161" s="122"/>
      <c r="AX161" s="122"/>
      <c r="AY161" s="122"/>
      <c r="AZ161" s="122"/>
      <c r="BA161" s="122"/>
      <c r="BB161" s="83"/>
    </row>
    <row r="162" spans="1:61" x14ac:dyDescent="0.3">
      <c r="A162" s="100" t="str">
        <f>'Indicator Data'!A163</f>
        <v>Somalia</v>
      </c>
      <c r="B162" s="86" t="str">
        <f>'Indicator Data'!B163</f>
        <v>SOM</v>
      </c>
      <c r="C162" s="122"/>
      <c r="D162" s="122"/>
      <c r="E162" s="122"/>
      <c r="F162" s="122"/>
      <c r="G162" s="122"/>
      <c r="H162" s="122"/>
      <c r="I162" s="122"/>
      <c r="J162" s="122"/>
      <c r="K162" s="122"/>
      <c r="L162" s="122"/>
      <c r="M162" s="122"/>
      <c r="N162" s="122"/>
      <c r="O162" s="122"/>
      <c r="P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3" t="str">
        <f>IF(ISNUMBER('Indicator Data'!AL163),"","Imputed using GDP p.c.")</f>
        <v>Imputed using GDP p.c.</v>
      </c>
      <c r="AN162" s="122"/>
      <c r="AO162" s="122"/>
      <c r="AP162" s="122"/>
      <c r="AQ162" s="122"/>
      <c r="AR162" s="122"/>
      <c r="AS162" s="122"/>
      <c r="AT162" s="122"/>
      <c r="AU162" s="122"/>
      <c r="AV162" s="122"/>
      <c r="AW162" s="122"/>
      <c r="AX162" s="122"/>
      <c r="AY162" s="122"/>
      <c r="AZ162" s="122"/>
      <c r="BA162" s="122"/>
      <c r="BB162" s="83"/>
      <c r="BH162" s="122"/>
      <c r="BI162" s="122" t="s">
        <v>852</v>
      </c>
    </row>
    <row r="163" spans="1:61" x14ac:dyDescent="0.3">
      <c r="A163" s="100" t="str">
        <f>'Indicator Data'!A164</f>
        <v>South Africa</v>
      </c>
      <c r="B163" s="86" t="str">
        <f>'Indicator Data'!B164</f>
        <v>ZAF</v>
      </c>
      <c r="C163" s="122"/>
      <c r="D163" s="122"/>
      <c r="E163" s="122"/>
      <c r="F163" s="122"/>
      <c r="G163" s="122"/>
      <c r="H163" s="122"/>
      <c r="I163" s="122"/>
      <c r="J163" s="122"/>
      <c r="K163" s="122"/>
      <c r="L163" s="122"/>
      <c r="M163" s="122"/>
      <c r="N163" s="122"/>
      <c r="O163" s="122"/>
      <c r="P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3" t="str">
        <f>IF(ISNUMBER('Indicator Data'!AL164),"","Imputed using GDP p.c.")</f>
        <v/>
      </c>
      <c r="AN163" s="122"/>
      <c r="AO163" s="122"/>
      <c r="AP163" s="122"/>
      <c r="AQ163" s="122"/>
      <c r="AR163" s="122"/>
      <c r="AS163" s="122"/>
      <c r="AT163" s="122"/>
      <c r="AU163" s="122"/>
      <c r="AV163" s="122"/>
      <c r="AW163" s="122"/>
      <c r="AX163" s="122"/>
      <c r="AY163" s="122"/>
      <c r="AZ163" s="122"/>
      <c r="BA163" s="122"/>
      <c r="BB163" s="83"/>
      <c r="BH163" s="122"/>
      <c r="BI163" s="122"/>
    </row>
    <row r="164" spans="1:61" x14ac:dyDescent="0.3">
      <c r="A164" s="100" t="str">
        <f>'Indicator Data'!A165</f>
        <v>South Sudan</v>
      </c>
      <c r="B164" s="86" t="str">
        <f>'Indicator Data'!B165</f>
        <v>SSD</v>
      </c>
      <c r="C164" s="122"/>
      <c r="D164" s="122"/>
      <c r="E164" s="122"/>
      <c r="F164" s="122"/>
      <c r="G164" s="122"/>
      <c r="H164" s="122"/>
      <c r="I164" s="122"/>
      <c r="J164" s="122"/>
      <c r="K164" s="122"/>
      <c r="L164" s="122"/>
      <c r="M164" s="122"/>
      <c r="N164" s="122"/>
      <c r="O164" s="122"/>
      <c r="P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3" t="str">
        <f>IF(ISNUMBER('Indicator Data'!AL165),"","Imputed using GDP p.c.")</f>
        <v/>
      </c>
      <c r="AN164" s="122"/>
      <c r="AO164" s="122"/>
      <c r="AP164" s="122"/>
      <c r="AQ164" s="122"/>
      <c r="AR164" s="122"/>
      <c r="AS164" s="122"/>
      <c r="AT164" s="122"/>
      <c r="AU164" s="122"/>
      <c r="AV164" s="122"/>
      <c r="AW164" s="122"/>
      <c r="AX164" s="122"/>
      <c r="AY164" s="122"/>
      <c r="AZ164" s="122"/>
      <c r="BA164" s="122"/>
      <c r="BB164" s="83"/>
      <c r="BH164" s="122" t="s">
        <v>860</v>
      </c>
      <c r="BI164" s="122" t="s">
        <v>860</v>
      </c>
    </row>
    <row r="165" spans="1:61" x14ac:dyDescent="0.3">
      <c r="A165" s="100" t="str">
        <f>'Indicator Data'!A166</f>
        <v>Spain</v>
      </c>
      <c r="B165" s="86" t="str">
        <f>'Indicator Data'!B166</f>
        <v>ESP</v>
      </c>
      <c r="C165" s="122"/>
      <c r="D165" s="122"/>
      <c r="E165" s="122"/>
      <c r="F165" s="122"/>
      <c r="G165" s="122"/>
      <c r="H165" s="122"/>
      <c r="I165" s="122"/>
      <c r="J165" s="122"/>
      <c r="K165" s="122"/>
      <c r="L165" s="122"/>
      <c r="M165" s="122"/>
      <c r="N165" s="122"/>
      <c r="O165" s="122"/>
      <c r="P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3" t="str">
        <f>IF(ISNUMBER('Indicator Data'!AL166),"","Imputed using GDP p.c.")</f>
        <v/>
      </c>
      <c r="AN165" s="122"/>
      <c r="AO165" s="122"/>
      <c r="AP165" s="122"/>
      <c r="AQ165" s="122"/>
      <c r="AR165" s="122"/>
      <c r="AS165" s="122"/>
      <c r="AT165" s="122"/>
      <c r="AU165" s="122"/>
      <c r="AV165" s="122"/>
      <c r="AW165" s="122"/>
      <c r="AX165" s="122"/>
      <c r="AY165" s="122"/>
      <c r="AZ165" s="122"/>
      <c r="BA165" s="122"/>
      <c r="BB165" s="83"/>
      <c r="BH165" s="122"/>
      <c r="BI165" s="122"/>
    </row>
    <row r="166" spans="1:61" x14ac:dyDescent="0.3">
      <c r="A166" s="100" t="str">
        <f>'Indicator Data'!A167</f>
        <v>Sri Lanka</v>
      </c>
      <c r="B166" s="86" t="str">
        <f>'Indicator Data'!B167</f>
        <v>LKA</v>
      </c>
      <c r="C166" s="122"/>
      <c r="D166" s="122"/>
      <c r="E166" s="122"/>
      <c r="F166" s="122"/>
      <c r="G166" s="122"/>
      <c r="H166" s="122"/>
      <c r="I166" s="122"/>
      <c r="J166" s="122"/>
      <c r="K166" s="122"/>
      <c r="L166" s="122"/>
      <c r="M166" s="122"/>
      <c r="N166" s="122"/>
      <c r="O166" s="122"/>
      <c r="P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3" t="str">
        <f>IF(ISNUMBER('Indicator Data'!AL167),"","Imputed using GDP p.c.")</f>
        <v/>
      </c>
      <c r="AN166" s="122"/>
      <c r="AO166" s="122"/>
      <c r="AP166" s="122"/>
      <c r="AQ166" s="122"/>
      <c r="AR166" s="122"/>
      <c r="AS166" s="122"/>
      <c r="AT166" s="122"/>
      <c r="AU166" s="122"/>
      <c r="AV166" s="122"/>
      <c r="AW166" s="122"/>
      <c r="AX166" s="122"/>
      <c r="AY166" s="122"/>
      <c r="AZ166" s="122"/>
      <c r="BA166" s="122"/>
      <c r="BB166" s="83"/>
    </row>
    <row r="167" spans="1:61" x14ac:dyDescent="0.3">
      <c r="A167" s="100" t="str">
        <f>'Indicator Data'!A168</f>
        <v>Sudan</v>
      </c>
      <c r="B167" s="86" t="str">
        <f>'Indicator Data'!B168</f>
        <v>SDN</v>
      </c>
      <c r="C167" s="122"/>
      <c r="D167" s="122"/>
      <c r="E167" s="122"/>
      <c r="F167" s="122"/>
      <c r="G167" s="122"/>
      <c r="H167" s="122"/>
      <c r="I167" s="122"/>
      <c r="J167" s="122"/>
      <c r="K167" s="122"/>
      <c r="L167" s="122"/>
      <c r="M167" s="122"/>
      <c r="N167" s="122"/>
      <c r="O167" s="122"/>
      <c r="P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3" t="str">
        <f>IF(ISNUMBER('Indicator Data'!AL168),"","Imputed using GDP p.c.")</f>
        <v/>
      </c>
      <c r="AN167" s="122"/>
      <c r="AO167" s="122"/>
      <c r="AP167" s="122"/>
      <c r="AQ167" s="122"/>
      <c r="AR167" s="122"/>
      <c r="AS167" s="122"/>
      <c r="AT167" s="122"/>
      <c r="AU167" s="122"/>
      <c r="AV167" s="122"/>
      <c r="AW167" s="122"/>
      <c r="AX167" s="122"/>
      <c r="AY167" s="122"/>
      <c r="AZ167" s="122"/>
      <c r="BA167" s="122"/>
      <c r="BB167" s="83"/>
      <c r="BH167" s="122"/>
      <c r="BI167" s="122"/>
    </row>
    <row r="168" spans="1:61" x14ac:dyDescent="0.3">
      <c r="A168" s="100" t="str">
        <f>'Indicator Data'!A169</f>
        <v>Suriname</v>
      </c>
      <c r="B168" s="86" t="str">
        <f>'Indicator Data'!B169</f>
        <v>SUR</v>
      </c>
      <c r="C168" s="122"/>
      <c r="D168" s="122"/>
      <c r="E168" s="122"/>
      <c r="F168" s="122"/>
      <c r="G168" s="122"/>
      <c r="H168" s="122"/>
      <c r="I168" s="122"/>
      <c r="J168" s="122"/>
      <c r="K168" s="122"/>
      <c r="L168" s="122"/>
      <c r="M168" s="122"/>
      <c r="N168" s="122"/>
      <c r="O168" s="122"/>
      <c r="P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3" t="str">
        <f>IF(ISNUMBER('Indicator Data'!AL169),"","Imputed using GDP p.c.")</f>
        <v/>
      </c>
      <c r="AN168" s="122"/>
      <c r="AO168" s="122"/>
      <c r="AP168" s="122"/>
      <c r="AQ168" s="122"/>
      <c r="AR168" s="122"/>
      <c r="AS168" s="122"/>
      <c r="AT168" s="122"/>
      <c r="AU168" s="122"/>
      <c r="AV168" s="122"/>
      <c r="AW168" s="122"/>
      <c r="AX168" s="122"/>
      <c r="AY168" s="122"/>
      <c r="AZ168" s="122"/>
      <c r="BA168" s="122"/>
      <c r="BB168" s="83"/>
      <c r="BH168" s="122"/>
      <c r="BI168" s="122"/>
    </row>
    <row r="169" spans="1:61" x14ac:dyDescent="0.3">
      <c r="A169" s="100" t="str">
        <f>'Indicator Data'!A170</f>
        <v>Sweden</v>
      </c>
      <c r="B169" s="86" t="str">
        <f>'Indicator Data'!B170</f>
        <v>SWE</v>
      </c>
      <c r="C169" s="122"/>
      <c r="D169" s="122"/>
      <c r="E169" s="122"/>
      <c r="F169" s="122"/>
      <c r="G169" s="122"/>
      <c r="H169" s="122"/>
      <c r="I169" s="122"/>
      <c r="J169" s="122"/>
      <c r="K169" s="122"/>
      <c r="L169" s="122"/>
      <c r="M169" s="122"/>
      <c r="N169" s="122"/>
      <c r="O169" s="122"/>
      <c r="P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3" t="str">
        <f>IF(ISNUMBER('Indicator Data'!AL170),"","Imputed using GDP p.c.")</f>
        <v/>
      </c>
      <c r="AN169" s="122"/>
      <c r="AO169" s="122"/>
      <c r="AP169" s="122"/>
      <c r="AQ169" s="122"/>
      <c r="AR169" s="122"/>
      <c r="AS169" s="122"/>
      <c r="AT169" s="122"/>
      <c r="AU169" s="122"/>
      <c r="AV169" s="122"/>
      <c r="AW169" s="122"/>
      <c r="AX169" s="122"/>
      <c r="AY169" s="122"/>
      <c r="AZ169" s="122"/>
      <c r="BA169" s="122"/>
      <c r="BB169" s="83"/>
      <c r="BH169" s="122"/>
      <c r="BI169" s="122"/>
    </row>
    <row r="170" spans="1:61" x14ac:dyDescent="0.3">
      <c r="A170" s="100" t="str">
        <f>'Indicator Data'!A171</f>
        <v>Switzerland</v>
      </c>
      <c r="B170" s="86" t="str">
        <f>'Indicator Data'!B171</f>
        <v>CHE</v>
      </c>
      <c r="C170" s="122"/>
      <c r="D170" s="122"/>
      <c r="E170" s="122"/>
      <c r="F170" s="122"/>
      <c r="G170" s="122"/>
      <c r="H170" s="122"/>
      <c r="I170" s="122"/>
      <c r="J170" s="122"/>
      <c r="K170" s="122"/>
      <c r="L170" s="122"/>
      <c r="M170" s="122"/>
      <c r="N170" s="122"/>
      <c r="O170" s="122"/>
      <c r="P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3" t="str">
        <f>IF(ISNUMBER('Indicator Data'!AL171),"","Imputed using GDP p.c.")</f>
        <v/>
      </c>
      <c r="AN170" s="122"/>
      <c r="AO170" s="122"/>
      <c r="AP170" s="122"/>
      <c r="AQ170" s="122"/>
      <c r="AR170" s="122"/>
      <c r="AS170" s="122"/>
      <c r="AT170" s="122"/>
      <c r="AU170" s="122"/>
      <c r="AV170" s="122"/>
      <c r="AW170" s="122"/>
      <c r="AX170" s="122"/>
      <c r="AY170" s="122"/>
      <c r="AZ170" s="122"/>
      <c r="BA170" s="122"/>
      <c r="BB170" s="83"/>
    </row>
    <row r="171" spans="1:61" x14ac:dyDescent="0.3">
      <c r="A171" s="100" t="str">
        <f>'Indicator Data'!A172</f>
        <v>Syria</v>
      </c>
      <c r="B171" s="86" t="str">
        <f>'Indicator Data'!B172</f>
        <v>SYR</v>
      </c>
      <c r="C171" s="122"/>
      <c r="D171" s="122"/>
      <c r="E171" s="122"/>
      <c r="F171" s="122"/>
      <c r="G171" s="122"/>
      <c r="H171" s="122"/>
      <c r="I171" s="122"/>
      <c r="J171" s="122"/>
      <c r="K171" s="122"/>
      <c r="L171" s="122"/>
      <c r="M171" s="122"/>
      <c r="N171" s="122"/>
      <c r="O171" s="122"/>
      <c r="P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3" t="str">
        <f>IF(ISNUMBER('Indicator Data'!AL172),"","Imputed using GDP p.c.")</f>
        <v/>
      </c>
      <c r="AN171" s="122"/>
      <c r="AO171" s="122"/>
      <c r="AP171" s="122"/>
      <c r="AQ171" s="122"/>
      <c r="AR171" s="122"/>
      <c r="AS171" s="122"/>
      <c r="AT171" s="122"/>
      <c r="AU171" s="122"/>
      <c r="AV171" s="122"/>
      <c r="AW171" s="122"/>
      <c r="AX171" s="122"/>
      <c r="AY171" s="122"/>
      <c r="AZ171" s="122"/>
      <c r="BA171" s="122"/>
      <c r="BB171" s="83"/>
      <c r="BH171" s="122"/>
      <c r="BI171" s="122" t="s">
        <v>859</v>
      </c>
    </row>
    <row r="172" spans="1:61" x14ac:dyDescent="0.3">
      <c r="A172" s="100" t="str">
        <f>'Indicator Data'!A173</f>
        <v>Tajikistan</v>
      </c>
      <c r="B172" s="86" t="str">
        <f>'Indicator Data'!B173</f>
        <v>TJK</v>
      </c>
      <c r="C172" s="122"/>
      <c r="D172" s="122"/>
      <c r="E172" s="122"/>
      <c r="F172" s="122"/>
      <c r="G172" s="122"/>
      <c r="H172" s="122"/>
      <c r="I172" s="122"/>
      <c r="J172" s="122"/>
      <c r="K172" s="122"/>
      <c r="L172" s="122"/>
      <c r="M172" s="122"/>
      <c r="N172" s="122"/>
      <c r="O172" s="122"/>
      <c r="P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3" t="str">
        <f>IF(ISNUMBER('Indicator Data'!AL173),"","Imputed using GDP p.c.")</f>
        <v/>
      </c>
      <c r="AN172" s="122"/>
      <c r="AO172" s="122"/>
      <c r="AP172" s="122"/>
      <c r="AQ172" s="122"/>
      <c r="AR172" s="122"/>
      <c r="AS172" s="122"/>
      <c r="AT172" s="122"/>
      <c r="AU172" s="122"/>
      <c r="AV172" s="122"/>
      <c r="AW172" s="122"/>
      <c r="AX172" s="122"/>
      <c r="AY172" s="122"/>
      <c r="AZ172" s="122"/>
      <c r="BA172" s="122"/>
      <c r="BB172" s="83"/>
      <c r="BH172" s="122"/>
      <c r="BI172" s="122" t="s">
        <v>1232</v>
      </c>
    </row>
    <row r="173" spans="1:61" x14ac:dyDescent="0.3">
      <c r="A173" s="100" t="str">
        <f>'Indicator Data'!A174</f>
        <v>Tanzania</v>
      </c>
      <c r="B173" s="86" t="str">
        <f>'Indicator Data'!B174</f>
        <v>TZA</v>
      </c>
      <c r="C173" s="122"/>
      <c r="D173" s="122"/>
      <c r="E173" s="122"/>
      <c r="F173" s="122"/>
      <c r="G173" s="122"/>
      <c r="H173" s="122"/>
      <c r="I173" s="122"/>
      <c r="J173" s="122"/>
      <c r="K173" s="122"/>
      <c r="L173" s="122"/>
      <c r="M173" s="122"/>
      <c r="N173" s="122"/>
      <c r="O173" s="122"/>
      <c r="P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3" t="str">
        <f>IF(ISNUMBER('Indicator Data'!AL174),"","Imputed using GDP p.c.")</f>
        <v/>
      </c>
      <c r="AN173" s="122"/>
      <c r="AO173" s="122"/>
      <c r="AP173" s="122"/>
      <c r="AQ173" s="122"/>
      <c r="AR173" s="122"/>
      <c r="AS173" s="122"/>
      <c r="AT173" s="122"/>
      <c r="AU173" s="122"/>
      <c r="AV173" s="122"/>
      <c r="AW173" s="122"/>
      <c r="AX173" s="122"/>
      <c r="AY173" s="122"/>
      <c r="AZ173" s="122"/>
      <c r="BA173" s="122"/>
      <c r="BB173" s="83"/>
      <c r="BH173" s="122"/>
      <c r="BI173" s="122"/>
    </row>
    <row r="174" spans="1:61" x14ac:dyDescent="0.3">
      <c r="A174" s="100" t="str">
        <f>'Indicator Data'!A175</f>
        <v>Thailand</v>
      </c>
      <c r="B174" s="86" t="str">
        <f>'Indicator Data'!B175</f>
        <v>THA</v>
      </c>
      <c r="C174" s="122"/>
      <c r="D174" s="122"/>
      <c r="E174" s="122"/>
      <c r="F174" s="122"/>
      <c r="G174" s="122"/>
      <c r="H174" s="122"/>
      <c r="I174" s="122"/>
      <c r="J174" s="122"/>
      <c r="K174" s="122"/>
      <c r="L174" s="122"/>
      <c r="M174" s="122"/>
      <c r="N174" s="122"/>
      <c r="O174" s="122"/>
      <c r="P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3" t="str">
        <f>IF(ISNUMBER('Indicator Data'!AL175),"","Imputed using GDP p.c.")</f>
        <v/>
      </c>
      <c r="AN174" s="122"/>
      <c r="AO174" s="122"/>
      <c r="AP174" s="122"/>
      <c r="AQ174" s="122"/>
      <c r="AR174" s="122"/>
      <c r="AS174" s="122"/>
      <c r="AT174" s="122"/>
      <c r="AU174" s="122"/>
      <c r="AV174" s="122"/>
      <c r="AW174" s="122"/>
      <c r="AX174" s="122"/>
      <c r="AY174" s="122"/>
      <c r="AZ174" s="122"/>
      <c r="BA174" s="122"/>
      <c r="BB174" s="83"/>
      <c r="BH174" s="122"/>
      <c r="BI174" s="122"/>
    </row>
    <row r="175" spans="1:61" x14ac:dyDescent="0.3">
      <c r="A175" s="100" t="str">
        <f>'Indicator Data'!A176</f>
        <v>Timor-Leste</v>
      </c>
      <c r="B175" s="86" t="str">
        <f>'Indicator Data'!B176</f>
        <v>TLS</v>
      </c>
      <c r="C175" s="122"/>
      <c r="D175" s="122"/>
      <c r="E175" s="122"/>
      <c r="F175" s="122"/>
      <c r="G175" s="122"/>
      <c r="H175" s="122"/>
      <c r="I175" s="122"/>
      <c r="J175" s="122"/>
      <c r="K175" s="122"/>
      <c r="L175" s="122"/>
      <c r="M175" s="122"/>
      <c r="N175" s="122"/>
      <c r="O175" s="122"/>
      <c r="P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3" t="str">
        <f>IF(ISNUMBER('Indicator Data'!AL176),"","Imputed using GDP p.c.")</f>
        <v/>
      </c>
      <c r="AN175" s="122"/>
      <c r="AO175" s="122"/>
      <c r="AP175" s="122"/>
      <c r="AQ175" s="122"/>
      <c r="AR175" s="122"/>
      <c r="AS175" s="122"/>
      <c r="AT175" s="122"/>
      <c r="AU175" s="122"/>
      <c r="AV175" s="122"/>
      <c r="AW175" s="122"/>
      <c r="AX175" s="122"/>
      <c r="AY175" s="122"/>
      <c r="AZ175" s="122"/>
      <c r="BA175" s="122"/>
      <c r="BB175" s="83"/>
      <c r="BH175" s="122"/>
      <c r="BI175" s="122"/>
    </row>
    <row r="176" spans="1:61" x14ac:dyDescent="0.3">
      <c r="A176" s="100" t="str">
        <f>'Indicator Data'!A177</f>
        <v>Togo</v>
      </c>
      <c r="B176" s="86" t="str">
        <f>'Indicator Data'!B177</f>
        <v>TGO</v>
      </c>
      <c r="C176" s="122"/>
      <c r="D176" s="122"/>
      <c r="E176" s="122"/>
      <c r="F176" s="122"/>
      <c r="G176" s="122"/>
      <c r="H176" s="122"/>
      <c r="I176" s="122"/>
      <c r="J176" s="122"/>
      <c r="K176" s="122"/>
      <c r="L176" s="122"/>
      <c r="M176" s="122"/>
      <c r="N176" s="122"/>
      <c r="O176" s="122"/>
      <c r="P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3" t="str">
        <f>IF(ISNUMBER('Indicator Data'!AL177),"","Imputed using GDP p.c.")</f>
        <v/>
      </c>
      <c r="AN176" s="122"/>
      <c r="AO176" s="122"/>
      <c r="AP176" s="122"/>
      <c r="AQ176" s="122"/>
      <c r="AR176" s="122"/>
      <c r="AS176" s="122"/>
      <c r="AT176" s="122"/>
      <c r="AU176" s="122"/>
      <c r="AV176" s="122"/>
      <c r="AW176" s="122"/>
      <c r="AX176" s="122"/>
      <c r="AY176" s="122"/>
      <c r="AZ176" s="122"/>
      <c r="BA176" s="122"/>
      <c r="BB176" s="83"/>
      <c r="BH176" s="122"/>
      <c r="BI176" s="122"/>
    </row>
    <row r="177" spans="1:61" x14ac:dyDescent="0.3">
      <c r="A177" s="100" t="str">
        <f>'Indicator Data'!A178</f>
        <v>Tonga</v>
      </c>
      <c r="B177" s="86" t="str">
        <f>'Indicator Data'!B178</f>
        <v>TON</v>
      </c>
      <c r="C177" s="122"/>
      <c r="D177" s="122"/>
      <c r="E177" s="122"/>
      <c r="F177" s="122"/>
      <c r="G177" s="122"/>
      <c r="H177" s="122"/>
      <c r="I177" s="122"/>
      <c r="J177" s="122"/>
      <c r="K177" s="122"/>
      <c r="L177" s="122"/>
      <c r="M177" s="122"/>
      <c r="N177" s="122"/>
      <c r="O177" s="122"/>
      <c r="P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3" t="str">
        <f>IF(ISNUMBER('Indicator Data'!AL178),"","Imputed using GDP p.c.")</f>
        <v/>
      </c>
      <c r="AN177" s="122"/>
      <c r="AO177" s="122"/>
      <c r="AP177" s="122"/>
      <c r="AQ177" s="122"/>
      <c r="AR177" s="122"/>
      <c r="AS177" s="122"/>
      <c r="AT177" s="122"/>
      <c r="AU177" s="122"/>
      <c r="AV177" s="122"/>
      <c r="AW177" s="122"/>
      <c r="AX177" s="122"/>
      <c r="AY177" s="122"/>
      <c r="AZ177" s="122"/>
      <c r="BA177" s="122"/>
      <c r="BB177" s="83"/>
      <c r="BH177" s="122" t="s">
        <v>1229</v>
      </c>
      <c r="BI177" s="122" t="s">
        <v>1229</v>
      </c>
    </row>
    <row r="178" spans="1:61" x14ac:dyDescent="0.3">
      <c r="A178" s="100" t="str">
        <f>'Indicator Data'!A179</f>
        <v>Trinidad and Tobago</v>
      </c>
      <c r="B178" s="86" t="str">
        <f>'Indicator Data'!B179</f>
        <v>TTO</v>
      </c>
      <c r="C178" s="122"/>
      <c r="D178" s="122"/>
      <c r="E178" s="122"/>
      <c r="F178" s="122"/>
      <c r="G178" s="122"/>
      <c r="H178" s="122"/>
      <c r="I178" s="122"/>
      <c r="J178" s="122"/>
      <c r="K178" s="122"/>
      <c r="L178" s="122"/>
      <c r="M178" s="122"/>
      <c r="N178" s="122"/>
      <c r="O178" s="122"/>
      <c r="P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3" t="str">
        <f>IF(ISNUMBER('Indicator Data'!AL179),"","Imputed using GDP p.c.")</f>
        <v/>
      </c>
      <c r="AN178" s="122"/>
      <c r="AO178" s="122"/>
      <c r="AP178" s="122"/>
      <c r="AQ178" s="122"/>
      <c r="AR178" s="122"/>
      <c r="AS178" s="122"/>
      <c r="AT178" s="122"/>
      <c r="AU178" s="122"/>
      <c r="AV178" s="122"/>
      <c r="AW178" s="122"/>
      <c r="AX178" s="122"/>
      <c r="AY178" s="122"/>
      <c r="AZ178" s="122"/>
      <c r="BA178" s="122"/>
      <c r="BB178" s="83"/>
      <c r="BH178" s="122"/>
      <c r="BI178" s="122"/>
    </row>
    <row r="179" spans="1:61" x14ac:dyDescent="0.3">
      <c r="A179" s="100" t="str">
        <f>'Indicator Data'!A180</f>
        <v>Tunisia</v>
      </c>
      <c r="B179" s="86" t="str">
        <f>'Indicator Data'!B180</f>
        <v>TUN</v>
      </c>
      <c r="C179" s="122"/>
      <c r="D179" s="122"/>
      <c r="E179" s="122"/>
      <c r="F179" s="122"/>
      <c r="G179" s="122"/>
      <c r="H179" s="122"/>
      <c r="I179" s="122"/>
      <c r="J179" s="122"/>
      <c r="K179" s="122"/>
      <c r="L179" s="122"/>
      <c r="M179" s="122"/>
      <c r="N179" s="122"/>
      <c r="O179" s="122"/>
      <c r="P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3" t="str">
        <f>IF(ISNUMBER('Indicator Data'!AL180),"","Imputed using GDP p.c.")</f>
        <v/>
      </c>
      <c r="AN179" s="122"/>
      <c r="AO179" s="122"/>
      <c r="AP179" s="122"/>
      <c r="AQ179" s="122"/>
      <c r="AR179" s="122"/>
      <c r="AS179" s="122"/>
      <c r="AT179" s="122"/>
      <c r="AU179" s="122"/>
      <c r="AV179" s="122"/>
      <c r="AW179" s="122"/>
      <c r="AX179" s="122"/>
      <c r="AY179" s="122"/>
      <c r="AZ179" s="122"/>
      <c r="BA179" s="122"/>
      <c r="BB179" s="83"/>
      <c r="BH179" s="122"/>
      <c r="BI179" s="122"/>
    </row>
    <row r="180" spans="1:61" x14ac:dyDescent="0.3">
      <c r="A180" s="100" t="str">
        <f>'Indicator Data'!A181</f>
        <v>Turkey</v>
      </c>
      <c r="B180" s="86" t="str">
        <f>'Indicator Data'!B181</f>
        <v>TUR</v>
      </c>
      <c r="C180" s="122"/>
      <c r="D180" s="122"/>
      <c r="E180" s="122"/>
      <c r="F180" s="122"/>
      <c r="G180" s="122"/>
      <c r="H180" s="122"/>
      <c r="I180" s="122"/>
      <c r="J180" s="122"/>
      <c r="K180" s="122"/>
      <c r="L180" s="122"/>
      <c r="M180" s="122"/>
      <c r="N180" s="122"/>
      <c r="O180" s="122"/>
      <c r="P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3" t="str">
        <f>IF(ISNUMBER('Indicator Data'!AL181),"","Imputed using GDP p.c.")</f>
        <v/>
      </c>
      <c r="AN180" s="122"/>
      <c r="AO180" s="122"/>
      <c r="AP180" s="122"/>
      <c r="AQ180" s="122"/>
      <c r="AR180" s="122"/>
      <c r="AS180" s="122"/>
      <c r="AT180" s="122"/>
      <c r="AU180" s="122"/>
      <c r="AV180" s="122"/>
      <c r="AW180" s="122"/>
      <c r="AX180" s="122"/>
      <c r="AY180" s="122"/>
      <c r="AZ180" s="122"/>
      <c r="BA180" s="122"/>
      <c r="BB180" s="83"/>
      <c r="BH180" s="122"/>
      <c r="BI180" s="122"/>
    </row>
    <row r="181" spans="1:61" x14ac:dyDescent="0.3">
      <c r="A181" s="100" t="str">
        <f>'Indicator Data'!A182</f>
        <v>Turkmenistan</v>
      </c>
      <c r="B181" s="86" t="str">
        <f>'Indicator Data'!B182</f>
        <v>TKM</v>
      </c>
      <c r="C181" s="122"/>
      <c r="D181" s="122"/>
      <c r="E181" s="122"/>
      <c r="F181" s="122"/>
      <c r="G181" s="122"/>
      <c r="H181" s="122"/>
      <c r="I181" s="122"/>
      <c r="J181" s="122"/>
      <c r="K181" s="122"/>
      <c r="L181" s="122"/>
      <c r="M181" s="122"/>
      <c r="N181" s="122"/>
      <c r="O181" s="122"/>
      <c r="P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3" t="str">
        <f>IF(ISNUMBER('Indicator Data'!AL182),"","Imputed using GDP p.c.")</f>
        <v/>
      </c>
      <c r="AN181" s="122"/>
      <c r="AO181" s="122"/>
      <c r="AP181" s="122"/>
      <c r="AQ181" s="122"/>
      <c r="AR181" s="122"/>
      <c r="AS181" s="122"/>
      <c r="AT181" s="122"/>
      <c r="AU181" s="122"/>
      <c r="AV181" s="122"/>
      <c r="AW181" s="122"/>
      <c r="AX181" s="122"/>
      <c r="AY181" s="122"/>
      <c r="AZ181" s="122"/>
      <c r="BA181" s="122"/>
      <c r="BB181" s="83"/>
      <c r="BH181" s="122"/>
      <c r="BI181" s="122"/>
    </row>
    <row r="182" spans="1:61" x14ac:dyDescent="0.3">
      <c r="A182" s="100" t="str">
        <f>'Indicator Data'!A183</f>
        <v>Tuvalu</v>
      </c>
      <c r="B182" s="86" t="str">
        <f>'Indicator Data'!B183</f>
        <v>TUV</v>
      </c>
      <c r="C182" s="122"/>
      <c r="D182" s="122"/>
      <c r="E182" s="122"/>
      <c r="F182" s="122"/>
      <c r="G182" s="122"/>
      <c r="H182" s="122"/>
      <c r="I182" s="122"/>
      <c r="J182" s="122"/>
      <c r="K182" s="122"/>
      <c r="L182" s="122"/>
      <c r="M182" s="122"/>
      <c r="N182" s="122"/>
      <c r="O182" s="122"/>
      <c r="P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3" t="str">
        <f>IF(ISNUMBER('Indicator Data'!AL183),"","Imputed using GDP p.c.")</f>
        <v>Imputed using GDP p.c.</v>
      </c>
      <c r="AN182" s="122"/>
      <c r="AO182" s="122"/>
      <c r="AP182" s="122"/>
      <c r="AQ182" s="122"/>
      <c r="AR182" s="122"/>
      <c r="AS182" s="122"/>
      <c r="AT182" s="122"/>
      <c r="AU182" s="122"/>
      <c r="AV182" s="122"/>
      <c r="AW182" s="122"/>
      <c r="AX182" s="122"/>
      <c r="AY182" s="122"/>
      <c r="AZ182" s="122"/>
      <c r="BA182" s="122"/>
      <c r="BB182" s="83"/>
      <c r="BH182" s="122" t="s">
        <v>1229</v>
      </c>
      <c r="BI182" s="122" t="s">
        <v>1229</v>
      </c>
    </row>
    <row r="183" spans="1:61" x14ac:dyDescent="0.3">
      <c r="A183" s="100" t="str">
        <f>'Indicator Data'!A184</f>
        <v>Uganda</v>
      </c>
      <c r="B183" s="86" t="str">
        <f>'Indicator Data'!B184</f>
        <v>UGA</v>
      </c>
      <c r="C183" s="122"/>
      <c r="D183" s="122"/>
      <c r="E183" s="122"/>
      <c r="F183" s="122"/>
      <c r="G183" s="122"/>
      <c r="H183" s="122"/>
      <c r="I183" s="122"/>
      <c r="J183" s="122"/>
      <c r="K183" s="122"/>
      <c r="L183" s="122"/>
      <c r="M183" s="122"/>
      <c r="N183" s="122"/>
      <c r="O183" s="122"/>
      <c r="P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3" t="str">
        <f>IF(ISNUMBER('Indicator Data'!AL184),"","Imputed using GDP p.c.")</f>
        <v/>
      </c>
      <c r="AN183" s="122"/>
      <c r="AO183" s="122"/>
      <c r="AP183" s="122"/>
      <c r="AQ183" s="122"/>
      <c r="AR183" s="122"/>
      <c r="AS183" s="122"/>
      <c r="AT183" s="122"/>
      <c r="AU183" s="122"/>
      <c r="AV183" s="122"/>
      <c r="AW183" s="122"/>
      <c r="AX183" s="122"/>
      <c r="AY183" s="122"/>
      <c r="AZ183" s="122"/>
      <c r="BA183" s="122"/>
      <c r="BB183" s="83"/>
      <c r="BH183" s="122"/>
      <c r="BI183" s="122"/>
    </row>
    <row r="184" spans="1:61" x14ac:dyDescent="0.3">
      <c r="A184" s="100" t="str">
        <f>'Indicator Data'!A185</f>
        <v>Ukraine</v>
      </c>
      <c r="B184" s="86" t="str">
        <f>'Indicator Data'!B185</f>
        <v>UKR</v>
      </c>
      <c r="C184" s="122"/>
      <c r="D184" s="122"/>
      <c r="E184" s="122"/>
      <c r="F184" s="122"/>
      <c r="G184" s="122"/>
      <c r="H184" s="122"/>
      <c r="I184" s="122"/>
      <c r="J184" s="122"/>
      <c r="K184" s="122"/>
      <c r="L184" s="122"/>
      <c r="M184" s="122"/>
      <c r="N184" s="122"/>
      <c r="O184" s="122"/>
      <c r="P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3" t="str">
        <f>IF(ISNUMBER('Indicator Data'!AL185),"","Imputed using GDP p.c.")</f>
        <v/>
      </c>
      <c r="AN184" s="122"/>
      <c r="AO184" s="122"/>
      <c r="AP184" s="122"/>
      <c r="AQ184" s="122"/>
      <c r="AR184" s="122"/>
      <c r="AS184" s="122"/>
      <c r="AT184" s="122"/>
      <c r="AU184" s="122"/>
      <c r="AV184" s="122"/>
      <c r="AW184" s="122"/>
      <c r="AX184" s="122"/>
      <c r="AY184" s="122"/>
      <c r="AZ184" s="122"/>
      <c r="BA184" s="122"/>
      <c r="BB184" s="83"/>
      <c r="BH184" s="122"/>
      <c r="BI184" s="122"/>
    </row>
    <row r="185" spans="1:61" x14ac:dyDescent="0.3">
      <c r="A185" s="100" t="str">
        <f>'Indicator Data'!A186</f>
        <v>United Arab Emirates</v>
      </c>
      <c r="B185" s="86" t="str">
        <f>'Indicator Data'!B186</f>
        <v>ARE</v>
      </c>
      <c r="C185" s="122"/>
      <c r="D185" s="122"/>
      <c r="E185" s="122"/>
      <c r="F185" s="122"/>
      <c r="G185" s="122"/>
      <c r="H185" s="122"/>
      <c r="I185" s="122"/>
      <c r="J185" s="122"/>
      <c r="K185" s="122"/>
      <c r="L185" s="122"/>
      <c r="M185" s="122"/>
      <c r="N185" s="122"/>
      <c r="O185" s="122"/>
      <c r="P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3" t="str">
        <f>IF(ISNUMBER('Indicator Data'!AL186),"","Imputed using GDP p.c.")</f>
        <v/>
      </c>
      <c r="AN185" s="122"/>
      <c r="AO185" s="122"/>
      <c r="AP185" s="122"/>
      <c r="AQ185" s="122"/>
      <c r="AR185" s="122"/>
      <c r="AS185" s="122"/>
      <c r="AT185" s="122"/>
      <c r="AU185" s="122"/>
      <c r="AV185" s="122"/>
      <c r="AW185" s="122"/>
      <c r="AX185" s="122"/>
      <c r="AY185" s="122"/>
      <c r="AZ185" s="122"/>
      <c r="BA185" s="122"/>
      <c r="BB185" s="83"/>
      <c r="BH185" s="122"/>
      <c r="BI185" s="122"/>
    </row>
    <row r="186" spans="1:61" x14ac:dyDescent="0.3">
      <c r="A186" s="100" t="str">
        <f>'Indicator Data'!A187</f>
        <v>United Kingdom</v>
      </c>
      <c r="B186" s="86" t="str">
        <f>'Indicator Data'!B187</f>
        <v>GBR</v>
      </c>
      <c r="C186" s="122"/>
      <c r="D186" s="122"/>
      <c r="E186" s="122"/>
      <c r="F186" s="122"/>
      <c r="G186" s="122"/>
      <c r="H186" s="122"/>
      <c r="I186" s="122"/>
      <c r="J186" s="122"/>
      <c r="K186" s="122"/>
      <c r="L186" s="122"/>
      <c r="M186" s="122"/>
      <c r="N186" s="122"/>
      <c r="O186" s="122"/>
      <c r="P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3" t="str">
        <f>IF(ISNUMBER('Indicator Data'!AL187),"","Imputed using GDP p.c.")</f>
        <v/>
      </c>
      <c r="AN186" s="122"/>
      <c r="AO186" s="122"/>
      <c r="AP186" s="122"/>
      <c r="AQ186" s="122"/>
      <c r="AR186" s="122"/>
      <c r="AS186" s="122"/>
      <c r="AT186" s="122"/>
      <c r="AU186" s="122"/>
      <c r="AV186" s="122"/>
      <c r="AW186" s="122"/>
      <c r="AX186" s="122"/>
      <c r="AY186" s="122"/>
      <c r="AZ186" s="122"/>
      <c r="BA186" s="122"/>
      <c r="BB186" s="83"/>
      <c r="BH186" s="122"/>
      <c r="BI186" s="122"/>
    </row>
    <row r="187" spans="1:61" x14ac:dyDescent="0.3">
      <c r="A187" s="100" t="str">
        <f>'Indicator Data'!A188</f>
        <v>United States of America</v>
      </c>
      <c r="B187" s="86" t="str">
        <f>'Indicator Data'!B188</f>
        <v>USA</v>
      </c>
      <c r="C187" s="122"/>
      <c r="D187" s="122"/>
      <c r="E187" s="122"/>
      <c r="F187" s="122"/>
      <c r="G187" s="122"/>
      <c r="H187" s="122"/>
      <c r="I187" s="122"/>
      <c r="J187" s="122"/>
      <c r="K187" s="122"/>
      <c r="L187" s="122"/>
      <c r="M187" s="122"/>
      <c r="N187" s="122"/>
      <c r="O187" s="122"/>
      <c r="P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3" t="str">
        <f>IF(ISNUMBER('Indicator Data'!AL188),"","Imputed using GDP p.c.")</f>
        <v/>
      </c>
      <c r="AN187" s="122"/>
      <c r="AO187" s="122"/>
      <c r="AP187" s="122"/>
      <c r="AQ187" s="122"/>
      <c r="AR187" s="122"/>
      <c r="AS187" s="122"/>
      <c r="AT187" s="122"/>
      <c r="AU187" s="122"/>
      <c r="AV187" s="122"/>
      <c r="AW187" s="122"/>
      <c r="AX187" s="122"/>
      <c r="AY187" s="122"/>
      <c r="AZ187" s="122"/>
      <c r="BA187" s="122"/>
      <c r="BB187" s="83"/>
      <c r="BH187" s="122"/>
      <c r="BI187" s="122"/>
    </row>
    <row r="188" spans="1:61" x14ac:dyDescent="0.3">
      <c r="A188" s="100" t="str">
        <f>'Indicator Data'!A189</f>
        <v>Uruguay</v>
      </c>
      <c r="B188" s="86" t="str">
        <f>'Indicator Data'!B189</f>
        <v>URY</v>
      </c>
      <c r="C188" s="122"/>
      <c r="D188" s="122"/>
      <c r="E188" s="122"/>
      <c r="F188" s="122"/>
      <c r="G188" s="122"/>
      <c r="H188" s="122"/>
      <c r="I188" s="122"/>
      <c r="J188" s="122"/>
      <c r="K188" s="122"/>
      <c r="L188" s="122"/>
      <c r="M188" s="122"/>
      <c r="N188" s="122"/>
      <c r="O188" s="122"/>
      <c r="P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3" t="str">
        <f>IF(ISNUMBER('Indicator Data'!AL189),"","Imputed using GDP p.c.")</f>
        <v/>
      </c>
      <c r="AN188" s="122"/>
      <c r="AO188" s="122"/>
      <c r="AP188" s="122"/>
      <c r="AQ188" s="122"/>
      <c r="AR188" s="122"/>
      <c r="AS188" s="122"/>
      <c r="AT188" s="122"/>
      <c r="AU188" s="122"/>
      <c r="AV188" s="122"/>
      <c r="AW188" s="122"/>
      <c r="AX188" s="122"/>
      <c r="AY188" s="122"/>
      <c r="AZ188" s="122"/>
      <c r="BA188" s="122"/>
      <c r="BB188" s="83"/>
      <c r="BH188" s="122"/>
      <c r="BI188" s="122"/>
    </row>
    <row r="189" spans="1:61" x14ac:dyDescent="0.3">
      <c r="A189" s="100" t="str">
        <f>'Indicator Data'!A190</f>
        <v>Uzbekistan</v>
      </c>
      <c r="B189" s="86" t="str">
        <f>'Indicator Data'!B190</f>
        <v>UZB</v>
      </c>
      <c r="C189" s="122"/>
      <c r="D189" s="122"/>
      <c r="E189" s="122"/>
      <c r="F189" s="122"/>
      <c r="G189" s="122"/>
      <c r="H189" s="122"/>
      <c r="I189" s="122"/>
      <c r="J189" s="122"/>
      <c r="K189" s="122"/>
      <c r="L189" s="122"/>
      <c r="M189" s="122"/>
      <c r="N189" s="122"/>
      <c r="O189" s="122"/>
      <c r="P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3" t="str">
        <f>IF(ISNUMBER('Indicator Data'!AL190),"","Imputed using GDP p.c.")</f>
        <v/>
      </c>
      <c r="AN189" s="122"/>
      <c r="AO189" s="122"/>
      <c r="AP189" s="122"/>
      <c r="AQ189" s="122"/>
      <c r="AR189" s="122"/>
      <c r="AS189" s="122"/>
      <c r="AT189" s="122"/>
      <c r="AU189" s="122"/>
      <c r="AV189" s="122"/>
      <c r="AW189" s="122"/>
      <c r="AX189" s="122"/>
      <c r="AY189" s="122"/>
      <c r="AZ189" s="122"/>
      <c r="BA189" s="122"/>
      <c r="BB189" s="83"/>
      <c r="BH189" s="122"/>
      <c r="BI189" s="122"/>
    </row>
    <row r="190" spans="1:61" x14ac:dyDescent="0.3">
      <c r="A190" s="100" t="str">
        <f>'Indicator Data'!A191</f>
        <v>Vanuatu</v>
      </c>
      <c r="B190" s="86" t="str">
        <f>'Indicator Data'!B191</f>
        <v>VUT</v>
      </c>
      <c r="C190" s="122"/>
      <c r="D190" s="122"/>
      <c r="E190" s="122"/>
      <c r="F190" s="122"/>
      <c r="G190" s="122"/>
      <c r="H190" s="122"/>
      <c r="I190" s="122"/>
      <c r="J190" s="122"/>
      <c r="K190" s="122"/>
      <c r="L190" s="122"/>
      <c r="M190" s="122"/>
      <c r="N190" s="122"/>
      <c r="O190" s="122"/>
      <c r="P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3" t="str">
        <f>IF(ISNUMBER('Indicator Data'!AL191),"","Imputed using GDP p.c.")</f>
        <v/>
      </c>
      <c r="AN190" s="122"/>
      <c r="AO190" s="122"/>
      <c r="AP190" s="122"/>
      <c r="AQ190" s="122"/>
      <c r="AR190" s="122"/>
      <c r="AS190" s="122"/>
      <c r="AT190" s="122"/>
      <c r="AU190" s="122"/>
      <c r="AV190" s="122"/>
      <c r="AW190" s="122"/>
      <c r="AX190" s="122"/>
      <c r="AY190" s="122"/>
      <c r="AZ190" s="122"/>
      <c r="BA190" s="122"/>
      <c r="BB190" s="83"/>
      <c r="BH190" s="122"/>
      <c r="BI190" s="122"/>
    </row>
    <row r="191" spans="1:61" x14ac:dyDescent="0.3">
      <c r="A191" s="100" t="str">
        <f>'Indicator Data'!A192</f>
        <v>Venezuela</v>
      </c>
      <c r="B191" s="86" t="str">
        <f>'Indicator Data'!B192</f>
        <v>VEN</v>
      </c>
      <c r="C191" s="122"/>
      <c r="D191" s="122"/>
      <c r="E191" s="122"/>
      <c r="F191" s="122"/>
      <c r="G191" s="122"/>
      <c r="H191" s="122"/>
      <c r="I191" s="122"/>
      <c r="J191" s="122"/>
      <c r="K191" s="122"/>
      <c r="L191" s="122"/>
      <c r="M191" s="122"/>
      <c r="N191" s="122"/>
      <c r="O191" s="122"/>
      <c r="P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3" t="str">
        <f>IF(ISNUMBER('Indicator Data'!AL192),"","Imputed using GDP p.c.")</f>
        <v/>
      </c>
      <c r="AN191" s="122"/>
      <c r="AO191" s="122"/>
      <c r="AP191" s="122"/>
      <c r="AQ191" s="122"/>
      <c r="AR191" s="122"/>
      <c r="AS191" s="122"/>
      <c r="AT191" s="122"/>
      <c r="AU191" s="122"/>
      <c r="AV191" s="122"/>
      <c r="AW191" s="122"/>
      <c r="AX191" s="122"/>
      <c r="AY191" s="122"/>
      <c r="AZ191" s="122"/>
      <c r="BA191" s="122"/>
      <c r="BB191" s="83"/>
      <c r="BH191" s="122"/>
      <c r="BI191" s="122"/>
    </row>
    <row r="192" spans="1:61" x14ac:dyDescent="0.3">
      <c r="A192" s="100" t="str">
        <f>'Indicator Data'!A193</f>
        <v>Viet Nam</v>
      </c>
      <c r="B192" s="86" t="str">
        <f>'Indicator Data'!B193</f>
        <v>VNM</v>
      </c>
      <c r="C192" s="122"/>
      <c r="D192" s="122"/>
      <c r="E192" s="122"/>
      <c r="F192" s="122"/>
      <c r="G192" s="122"/>
      <c r="H192" s="122"/>
      <c r="I192" s="122"/>
      <c r="J192" s="122"/>
      <c r="K192" s="122"/>
      <c r="L192" s="122"/>
      <c r="M192" s="122"/>
      <c r="N192" s="122"/>
      <c r="O192" s="122"/>
      <c r="P192" s="122"/>
      <c r="Q192" s="123" t="str">
        <f>IF(ISNUMBER('Indicator Data'!AL193),"","Imputed using GDP p.c.")</f>
        <v/>
      </c>
      <c r="R192" s="122"/>
      <c r="S192" s="122"/>
      <c r="T192" s="122"/>
      <c r="U192" s="122"/>
      <c r="V192" s="122"/>
      <c r="W192" s="122"/>
      <c r="X192" s="122"/>
      <c r="Y192" s="122"/>
      <c r="Z192" s="122"/>
      <c r="AA192" s="122"/>
      <c r="AB192" s="122"/>
      <c r="AC192" s="122"/>
      <c r="AD192" s="122"/>
      <c r="AE192" s="122"/>
      <c r="AF192" s="122"/>
      <c r="AG192" s="122"/>
      <c r="AH192" s="122"/>
      <c r="AI192" s="122"/>
      <c r="AJ192" s="122"/>
      <c r="AK192" s="122"/>
      <c r="AN192" s="122"/>
      <c r="AO192" s="122"/>
      <c r="AP192" s="122"/>
      <c r="AQ192" s="122"/>
      <c r="AR192" s="122"/>
      <c r="AS192" s="122"/>
      <c r="AT192" s="122"/>
      <c r="AU192" s="122"/>
      <c r="AV192" s="122"/>
      <c r="AW192" s="122"/>
      <c r="AX192" s="122"/>
      <c r="AY192" s="122"/>
      <c r="AZ192" s="122"/>
      <c r="BA192" s="122"/>
      <c r="BB192" s="83"/>
      <c r="BH192" s="122"/>
      <c r="BI192" s="122"/>
    </row>
    <row r="193" spans="1:61" x14ac:dyDescent="0.3">
      <c r="A193" s="100" t="str">
        <f>'Indicator Data'!A194</f>
        <v>Yemen</v>
      </c>
      <c r="B193" s="86" t="str">
        <f>'Indicator Data'!B194</f>
        <v>YEM</v>
      </c>
      <c r="C193" s="122"/>
      <c r="D193" s="122"/>
      <c r="E193" s="122"/>
      <c r="F193" s="122"/>
      <c r="G193" s="122"/>
      <c r="H193" s="122"/>
      <c r="I193" s="122"/>
      <c r="J193" s="122"/>
      <c r="K193" s="122"/>
      <c r="L193" s="122"/>
      <c r="M193" s="122"/>
      <c r="N193" s="122"/>
      <c r="O193" s="122"/>
      <c r="P193" s="122"/>
      <c r="Q193" s="123" t="str">
        <f>IF(ISNUMBER('Indicator Data'!AL194),"","Imputed using GDP p.c.")</f>
        <v/>
      </c>
      <c r="R193" s="122"/>
      <c r="S193" s="122"/>
      <c r="T193" s="122"/>
      <c r="U193" s="122"/>
      <c r="V193" s="122"/>
      <c r="W193" s="122"/>
      <c r="X193" s="122"/>
      <c r="Y193" s="122"/>
      <c r="Z193" s="122"/>
      <c r="AA193" s="122"/>
      <c r="AB193" s="122"/>
      <c r="AC193" s="122"/>
      <c r="AD193" s="122"/>
      <c r="AE193" s="122"/>
      <c r="AF193" s="122"/>
      <c r="AG193" s="122"/>
      <c r="AH193" s="122"/>
      <c r="AI193" s="122"/>
      <c r="AJ193" s="122"/>
      <c r="AK193" s="122"/>
      <c r="AN193" s="122"/>
      <c r="AO193" s="122"/>
      <c r="AP193" s="122"/>
      <c r="AQ193" s="122"/>
      <c r="AR193" s="122"/>
      <c r="AS193" s="122"/>
      <c r="AT193" s="122"/>
      <c r="AU193" s="122"/>
      <c r="AV193" s="122"/>
      <c r="AW193" s="122"/>
      <c r="AX193" s="122"/>
      <c r="AY193" s="122"/>
      <c r="AZ193" s="122"/>
      <c r="BA193" s="122"/>
      <c r="BB193" s="83"/>
      <c r="BH193" s="122"/>
      <c r="BI193" s="122"/>
    </row>
    <row r="194" spans="1:61" x14ac:dyDescent="0.3">
      <c r="A194" s="100" t="str">
        <f>'Indicator Data'!A195</f>
        <v>Zambia</v>
      </c>
      <c r="B194" s="86" t="str">
        <f>'Indicator Data'!B195</f>
        <v>ZMB</v>
      </c>
      <c r="C194" s="122"/>
      <c r="D194" s="122"/>
      <c r="E194" s="122"/>
      <c r="F194" s="122"/>
      <c r="G194" s="122"/>
      <c r="H194" s="122"/>
      <c r="I194" s="122"/>
      <c r="J194" s="122"/>
      <c r="K194" s="122"/>
      <c r="L194" s="122"/>
      <c r="M194" s="122"/>
      <c r="N194" s="122"/>
      <c r="O194" s="122"/>
      <c r="P194" s="122"/>
      <c r="Q194" s="123" t="str">
        <f>IF(ISNUMBER('Indicator Data'!AL195),"","Imputed using GDP p.c.")</f>
        <v/>
      </c>
      <c r="R194" s="122"/>
      <c r="S194" s="122"/>
      <c r="T194" s="122"/>
      <c r="U194" s="122"/>
      <c r="V194" s="122"/>
      <c r="W194" s="122"/>
      <c r="X194" s="122"/>
      <c r="Y194" s="122"/>
      <c r="Z194" s="122"/>
      <c r="AA194" s="122"/>
      <c r="AB194" s="122"/>
      <c r="AC194" s="122"/>
      <c r="AD194" s="122"/>
      <c r="AE194" s="122"/>
      <c r="AF194" s="122"/>
      <c r="AG194" s="122"/>
      <c r="AH194" s="122"/>
      <c r="AI194" s="122"/>
      <c r="AJ194" s="122"/>
      <c r="AK194" s="122"/>
      <c r="AN194" s="122"/>
      <c r="AO194" s="122"/>
      <c r="AP194" s="122"/>
      <c r="AQ194" s="122"/>
      <c r="AR194" s="122"/>
      <c r="AS194" s="122"/>
      <c r="AT194" s="122"/>
      <c r="AU194" s="122"/>
      <c r="AV194" s="122"/>
      <c r="AW194" s="122"/>
      <c r="AX194" s="122"/>
      <c r="AY194" s="122"/>
      <c r="AZ194" s="122"/>
      <c r="BA194" s="122"/>
      <c r="BB194" s="83"/>
      <c r="BH194" s="122"/>
      <c r="BI194" s="122"/>
    </row>
    <row r="195" spans="1:61" x14ac:dyDescent="0.3">
      <c r="A195" s="100" t="str">
        <f>'Indicator Data'!A196</f>
        <v>Zimbabwe</v>
      </c>
      <c r="B195" s="86" t="str">
        <f>'Indicator Data'!B196</f>
        <v>ZWE</v>
      </c>
      <c r="C195" s="122"/>
      <c r="D195" s="122"/>
      <c r="E195" s="122"/>
      <c r="F195" s="122"/>
      <c r="G195" s="122"/>
      <c r="H195" s="122"/>
      <c r="I195" s="122"/>
      <c r="J195" s="122"/>
      <c r="K195" s="122"/>
      <c r="L195" s="122"/>
      <c r="M195" s="122"/>
      <c r="N195" s="122"/>
      <c r="O195" s="122"/>
      <c r="P195" s="122"/>
      <c r="Q195" s="123" t="str">
        <f>IF(ISNUMBER('Indicator Data'!AL196),"","Imputed using GDP p.c.")</f>
        <v/>
      </c>
      <c r="R195" s="122"/>
      <c r="S195" s="122"/>
      <c r="T195" s="122"/>
      <c r="U195" s="122"/>
      <c r="V195" s="122"/>
      <c r="W195" s="122"/>
      <c r="X195" s="122"/>
      <c r="Y195" s="122"/>
      <c r="Z195" s="122"/>
      <c r="AA195" s="122"/>
      <c r="AB195" s="122"/>
      <c r="AC195" s="122"/>
      <c r="AD195" s="122"/>
      <c r="AE195" s="122"/>
      <c r="AF195" s="122"/>
      <c r="AG195" s="122"/>
      <c r="AH195" s="122"/>
      <c r="AI195" s="122"/>
      <c r="AJ195" s="122"/>
      <c r="AK195" s="122"/>
      <c r="AN195" s="122"/>
      <c r="AO195" s="122"/>
      <c r="AP195" s="122"/>
      <c r="AQ195" s="122"/>
      <c r="AR195" s="122"/>
      <c r="AS195" s="122"/>
      <c r="AT195" s="122"/>
      <c r="AU195" s="122"/>
      <c r="AV195" s="122"/>
      <c r="AW195" s="122"/>
      <c r="AX195" s="122"/>
      <c r="AY195" s="122"/>
      <c r="AZ195" s="122"/>
      <c r="BA195" s="122"/>
      <c r="BB195" s="83"/>
      <c r="BH195" s="122"/>
      <c r="BI195" s="122"/>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N2" activePane="bottomRight" state="frozen"/>
      <selection pane="topRight" activeCell="B1" sqref="B1"/>
      <selection pane="bottomLeft" activeCell="A2" sqref="A2"/>
      <selection pane="bottomRight" activeCell="A2" sqref="A2"/>
    </sheetView>
  </sheetViews>
  <sheetFormatPr defaultRowHeight="14.4" x14ac:dyDescent="0.3"/>
  <cols>
    <col min="1" max="1" width="6" bestFit="1" customWidth="1"/>
    <col min="2" max="45" width="5" bestFit="1" customWidth="1"/>
    <col min="46" max="76" width="5" style="3" customWidth="1"/>
    <col min="77" max="77" width="4.5546875" bestFit="1" customWidth="1"/>
    <col min="78" max="78" width="5" bestFit="1" customWidth="1"/>
  </cols>
  <sheetData>
    <row r="1" spans="1:78" ht="409.6" x14ac:dyDescent="0.3">
      <c r="A1" s="3"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EDV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Proportion of population with basic handwashing facilities on premises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GCRI Violent Conflict probability</v>
      </c>
      <c r="AH1" s="124" t="str">
        <f>'Indicator Data'!AI2</f>
        <v>GCRI 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Number of new HIV infections per 1,000 uninfected population</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Data'!BR2</f>
        <v>HFA Scores Last recent</v>
      </c>
      <c r="BJ1" s="124" t="str">
        <f>'Indicator Data'!BS2</f>
        <v>Government Effectiveness</v>
      </c>
      <c r="BK1" s="124" t="str">
        <f>'Indicator Data'!BT2</f>
        <v>Corruption Perception Index</v>
      </c>
      <c r="BL1" s="124" t="str">
        <f>'Indicator Data'!BU2</f>
        <v>Access to electricity</v>
      </c>
      <c r="BM1" s="124" t="str">
        <f>'Indicator Data'!BV2</f>
        <v>Adult literacy rate</v>
      </c>
      <c r="BN1" s="124" t="str">
        <f>'Indicator Data'!BW2</f>
        <v>Internet users</v>
      </c>
      <c r="BO1" s="124" t="str">
        <f>'Indicator Data'!BX2</f>
        <v>Mobile cellular subscriptions</v>
      </c>
      <c r="BP1" s="124" t="str">
        <f>'Indicator Data'!BY2</f>
        <v>Road lenght</v>
      </c>
      <c r="BQ1" s="124" t="str">
        <f>'Indicator Data'!BZ2</f>
        <v>People using at least basic sanitation services (% of population)</v>
      </c>
      <c r="BR1" s="124" t="str">
        <f>'Indicator Data'!CA2</f>
        <v>People using at least basic drinking water services (% of population)</v>
      </c>
      <c r="BS1" s="124" t="str">
        <f>'Indicator Data'!CB2</f>
        <v>Physicians Density</v>
      </c>
      <c r="BT1" s="124" t="str">
        <f>'Indicator Data'!CC2</f>
        <v>Proportion of the target population with access to 3 doses of diphtheria-tetanus-pertussis (DTP3) (%)</v>
      </c>
      <c r="BU1" s="124" t="str">
        <f>'Indicator Data'!CD2</f>
        <v>Proportion of the target population with access to measles-containing-vaccine second-dose (MCV2) (%)</v>
      </c>
      <c r="BV1" s="124" t="str">
        <f>'Indicator Data'!CE2</f>
        <v>Proportion of the target population with access to pneumococcal conjugate 3rd dose (PCV3) (%)</v>
      </c>
      <c r="BW1" s="124" t="str">
        <f>'Indicator Data'!CF2</f>
        <v>Current health expenditure per capita</v>
      </c>
      <c r="BX1" s="124" t="str">
        <f>'Indicator Data'!CG2</f>
        <v>Maternal Mortality Ratio</v>
      </c>
      <c r="BY1" s="124" t="s">
        <v>873</v>
      </c>
      <c r="BZ1" s="124" t="s">
        <v>874</v>
      </c>
    </row>
    <row r="2" spans="1:78" x14ac:dyDescent="0.3">
      <c r="A2" s="3" t="s">
        <v>0</v>
      </c>
      <c r="B2" s="125">
        <f>IF('Indicator Data'!C6="No Data",1,IF('Indicator Data imputation'!C5&lt;&gt;"",1,0))</f>
        <v>0</v>
      </c>
      <c r="C2" s="125">
        <f>IF('Indicator Data'!D6="No Data",1,IF('Indicator Data imputation'!D5&lt;&gt;"",1,0))</f>
        <v>0</v>
      </c>
      <c r="D2" s="125">
        <f>IF('Indicator Data'!E6="No Data",1,IF('Indicator Data imputation'!E5&lt;&gt;"",1,0))</f>
        <v>0</v>
      </c>
      <c r="E2" s="125">
        <f>IF('Indicator Data'!F6="No Data",1,IF('Indicator Data imputation'!F5&lt;&gt;"",1,0))</f>
        <v>0</v>
      </c>
      <c r="F2" s="125">
        <f>IF('Indicator Data'!G6="No Data",1,IF('Indicator Data imputation'!G5&lt;&gt;"",1,0))</f>
        <v>0</v>
      </c>
      <c r="G2" s="125">
        <f>IF('Indicator Data'!H6="No Data",1,IF('Indicator Data imputation'!H5&lt;&gt;"",1,0))</f>
        <v>0</v>
      </c>
      <c r="H2" s="125">
        <f>IF('Indicator Data'!I6="No Data",1,IF('Indicator Data imputation'!I5&lt;&gt;"",1,0))</f>
        <v>0</v>
      </c>
      <c r="I2" s="125">
        <f>IF('Indicator Data'!J6="No Data",1,IF('Indicator Data imputation'!J5&lt;&gt;"",1,0))</f>
        <v>0</v>
      </c>
      <c r="J2" s="125">
        <f>IF('Indicator Data'!K6="No Data",1,IF('Indicator Data imputation'!K5&lt;&gt;"",1,0))</f>
        <v>0</v>
      </c>
      <c r="K2" s="125">
        <f>IF('Indicator Data'!L6="No Data",1,IF('Indicator Data imputation'!L5&lt;&gt;"",1,0))</f>
        <v>0</v>
      </c>
      <c r="L2" s="125">
        <f>IF('Indicator Data'!M6="No Data",1,IF('Indicator Data imputation'!M5&lt;&gt;"",1,0))</f>
        <v>0</v>
      </c>
      <c r="M2" s="125">
        <f>IF('Indicator Data'!N6="No Data",1,IF('Indicator Data imputation'!N5&lt;&gt;"",1,0))</f>
        <v>1</v>
      </c>
      <c r="N2" s="125">
        <f>IF('Indicator Data'!O6="No Data",1,IF('Indicator Data imputation'!O5&lt;&gt;"",1,0))</f>
        <v>1</v>
      </c>
      <c r="O2" s="125">
        <f>IF('Indicator Data'!P6="No Data",1,IF('Indicator Data imputation'!P5&lt;&gt;"",1,0))</f>
        <v>1</v>
      </c>
      <c r="P2" s="125">
        <f>IF('Indicator Data'!Q6="No Data",1,IF('Indicator Data imputation'!Q5&lt;&gt;"",1,0))</f>
        <v>0</v>
      </c>
      <c r="Q2" s="125">
        <f>IF('Indicator Data'!R6="No Data",1,IF('Indicator Data imputation'!R5&lt;&gt;"",1,0))</f>
        <v>0</v>
      </c>
      <c r="R2" s="125">
        <f>IF('Indicator Data'!S6="No Data",1,IF('Indicator Data imputation'!S5&lt;&gt;"",1,0))</f>
        <v>0</v>
      </c>
      <c r="S2" s="125">
        <f>IF('Indicator Data'!T6="No Data",1,IF('Indicator Data imputation'!T5&lt;&gt;"",1,0))</f>
        <v>0</v>
      </c>
      <c r="T2" s="125">
        <f>IF('Indicator Data'!U6="No Data",1,IF('Indicator Data imputation'!U5&lt;&gt;"",1,0))</f>
        <v>0</v>
      </c>
      <c r="U2" s="125">
        <f>IF('Indicator Data'!V6="No Data",1,IF('Indicator Data imputation'!V5&lt;&gt;"",1,0))</f>
        <v>0</v>
      </c>
      <c r="V2" s="125">
        <f>IF('Indicator Data'!W6="No Data",1,IF('Indicator Data imputation'!W5&lt;&gt;"",1,0))</f>
        <v>0</v>
      </c>
      <c r="W2" s="125">
        <f>IF('Indicator Data'!X6="No Data",1,IF('Indicator Data imputation'!X5&lt;&gt;"",1,0))</f>
        <v>0</v>
      </c>
      <c r="X2" s="125">
        <f>IF('Indicator Data'!Y6="No Data",1,IF('Indicator Data imputation'!Y5&lt;&gt;"",1,0))</f>
        <v>0</v>
      </c>
      <c r="Y2" s="125">
        <f>IF('Indicator Data'!Z6="No Data",1,IF('Indicator Data imputation'!Z5&lt;&gt;"",1,0))</f>
        <v>0</v>
      </c>
      <c r="Z2" s="125">
        <f>IF('Indicator Data'!AA6="No Data",1,IF('Indicator Data imputation'!AA5&lt;&gt;"",1,0))</f>
        <v>0</v>
      </c>
      <c r="AA2" s="125">
        <f>IF('Indicator Data'!AB6="No Data",1,IF('Indicator Data imputation'!AB5&lt;&gt;"",1,0))</f>
        <v>0</v>
      </c>
      <c r="AB2" s="125">
        <f>IF('Indicator Data'!AC6="No Data",1,IF('Indicator Data imputation'!AC5&lt;&gt;"",1,0))</f>
        <v>0</v>
      </c>
      <c r="AC2" s="125">
        <f>IF('Indicator Data'!AD6="No Data",1,IF('Indicator Data imputation'!AD5&lt;&gt;"",1,0))</f>
        <v>0</v>
      </c>
      <c r="AD2" s="125">
        <f>IF('Indicator Data'!AE6="No Data",1,IF('Indicator Data imputation'!AE5&lt;&gt;"",1,0))</f>
        <v>0</v>
      </c>
      <c r="AE2" s="125">
        <f>IF('Indicator Data'!AF6="No Data",1,IF('Indicator Data imputation'!AF5&lt;&gt;"",1,0))</f>
        <v>0</v>
      </c>
      <c r="AF2" s="125">
        <f>IF('Indicator Data'!AG6="No Data",1,IF('Indicator Data imputation'!AG5&lt;&gt;"",1,0))</f>
        <v>0</v>
      </c>
      <c r="AG2" s="125">
        <f>IF('Indicator Data'!AH6="No Data",1,IF('Indicator Data imputation'!AH5&lt;&gt;"",1,0))</f>
        <v>0</v>
      </c>
      <c r="AH2" s="125">
        <f>IF('Indicator Data'!AI6="No Data",1,IF('Indicator Data imputation'!AI5&lt;&gt;"",1,0))</f>
        <v>0</v>
      </c>
      <c r="AI2" s="125">
        <f>IF('Indicator Data'!AJ6="No Data",1,IF('Indicator Data imputation'!AJ5&lt;&gt;"",1,0))</f>
        <v>0</v>
      </c>
      <c r="AJ2" s="125">
        <f>IF('Indicator Data'!AK6="No Data",1,IF('Indicator Data imputation'!AK5&lt;&gt;"",1,0))</f>
        <v>0</v>
      </c>
      <c r="AK2" s="125">
        <f>IF('Indicator Data'!AL6="No Data",1,IF('Indicator Data imputation'!AL5&lt;&gt;"",1,0))</f>
        <v>0</v>
      </c>
      <c r="AL2" s="125">
        <f>IF('Indicator Data'!AM6="No Data",1,IF('Indicator Data imputation'!AM5&lt;&gt;"",1,0))</f>
        <v>0</v>
      </c>
      <c r="AM2" s="125">
        <f>IF('Indicator Data'!AN6="No Data",1,IF('Indicator Data imputation'!AN5&lt;&gt;"",1,0))</f>
        <v>0</v>
      </c>
      <c r="AN2" s="125">
        <f>IF('Indicator Data'!AO6="No Data",1,IF('Indicator Data imputation'!AO5&lt;&gt;"",1,0))</f>
        <v>0</v>
      </c>
      <c r="AO2" s="125">
        <f>IF('Indicator Data'!AP6="No Data",1,IF('Indicator Data imputation'!AP5&lt;&gt;"",1,0))</f>
        <v>0</v>
      </c>
      <c r="AP2" s="125">
        <f>IF('Indicator Data'!AQ6="No Data",1,IF('Indicator Data imputation'!AQ5&lt;&gt;"",1,0))</f>
        <v>0</v>
      </c>
      <c r="AQ2" s="125">
        <f>IF('Indicator Data'!AR6="No Data",1,IF('Indicator Data imputation'!AR5&lt;&gt;"",1,0))</f>
        <v>0</v>
      </c>
      <c r="AR2" s="125">
        <f>IF('Indicator Data'!AS6="No Data",1,IF('Indicator Data imputation'!AS5&lt;&gt;"",1,0))</f>
        <v>0</v>
      </c>
      <c r="AS2" s="125">
        <f>IF('Indicator Data'!AT6="No Data",1,IF('Indicator Data imputation'!AT5&lt;&gt;"",1,0))</f>
        <v>0</v>
      </c>
      <c r="AT2" s="125">
        <f>IF('Indicator Data'!AU6="No Data",1,IF('Indicator Data imputation'!AU5&lt;&gt;"",1,0))</f>
        <v>0</v>
      </c>
      <c r="AU2" s="125">
        <f>IF('Indicator Data'!AV6="No Data",1,IF('Indicator Data imputation'!AV5&lt;&gt;"",1,0))</f>
        <v>0</v>
      </c>
      <c r="AV2" s="125">
        <f>IF('Indicator Data'!AW6="No Data",1,IF('Indicator Data imputation'!AW5&lt;&gt;"",1,0))</f>
        <v>1</v>
      </c>
      <c r="AW2" s="125">
        <f>IF('Indicator Data'!AX6="No Data",1,IF('Indicator Data imputation'!AX5&lt;&gt;"",1,0))</f>
        <v>0</v>
      </c>
      <c r="AX2" s="125">
        <f>IF('Indicator Data'!AY6="No Data",1,IF('Indicator Data imputation'!AY5&lt;&gt;"",1,0))</f>
        <v>0</v>
      </c>
      <c r="AY2" s="125">
        <f>IF('Indicator Data'!AZ6="No Data",1,IF('Indicator Data imputation'!AZ5&lt;&gt;"",1,0))</f>
        <v>0</v>
      </c>
      <c r="AZ2" s="125">
        <f>IF('Indicator Data'!BA6="No Data",1,IF('Indicator Data imputation'!BA5&lt;&gt;"",1,0))</f>
        <v>1</v>
      </c>
      <c r="BA2" s="125">
        <f>IF('Indicator Data'!BB6="No Data",1,IF('Indicator Data imputation'!BB5&lt;&gt;"",1,0))</f>
        <v>0</v>
      </c>
      <c r="BB2" s="125">
        <f>IF('Indicator Data'!BC6="No Data",1,IF('Indicator Data imputation'!BC5&lt;&gt;"",1,0))</f>
        <v>0</v>
      </c>
      <c r="BC2" s="125">
        <f>IF('Indicator Data'!BD6="No Data",1,IF('Indicator Data imputation'!BD5&lt;&gt;"",1,0))</f>
        <v>0</v>
      </c>
      <c r="BD2" s="125">
        <f>IF('Indicator Data'!BE6="No Data",1,IF('Indicator Data imputation'!BE5&lt;&gt;"",1,0))</f>
        <v>0</v>
      </c>
      <c r="BE2" s="125">
        <f>IF('Indicator Data'!BF6="No Data",1,IF('Indicator Data imputation'!BF5&lt;&gt;"",1,0))</f>
        <v>0</v>
      </c>
      <c r="BF2" s="125">
        <f>IF('Indicator Data'!BG6="No Data",1,IF('Indicator Data imputation'!BG5&lt;&gt;"",1,0))</f>
        <v>0</v>
      </c>
      <c r="BG2" s="125">
        <f>IF('Indicator Data'!BH6="No Data",1,IF('Indicator Data imputation'!BH5&lt;&gt;"",1,0))</f>
        <v>0</v>
      </c>
      <c r="BH2" s="125">
        <f>IF('Indicator Data'!BI6="No Data",1,IF('Indicator Data imputation'!BI5&lt;&gt;"",1,0))</f>
        <v>0</v>
      </c>
      <c r="BI2" s="125">
        <f>IF('Indicator Data'!BR6="No Data",1,IF('Indicator Data imputation'!BJ5&lt;&gt;"",1,0))</f>
        <v>0</v>
      </c>
      <c r="BJ2" s="125">
        <f>IF('Indicator Data'!BS6="No Data",1,IF('Indicator Data imputation'!BK5&lt;&gt;"",1,0))</f>
        <v>0</v>
      </c>
      <c r="BK2" s="125">
        <f>IF('Indicator Data'!BT6="No Data",1,IF('Indicator Data imputation'!BL5&lt;&gt;"",1,0))</f>
        <v>0</v>
      </c>
      <c r="BL2" s="125">
        <f>IF('Indicator Data'!BU6="No Data",1,IF('Indicator Data imputation'!BM5&lt;&gt;"",1,0))</f>
        <v>0</v>
      </c>
      <c r="BM2" s="125">
        <f>IF('Indicator Data'!BV6="No Data",1,IF('Indicator Data imputation'!BN5&lt;&gt;"",1,0))</f>
        <v>0</v>
      </c>
      <c r="BN2" s="125">
        <f>IF('Indicator Data'!BW6="No Data",1,IF('Indicator Data imputation'!BO5&lt;&gt;"",1,0))</f>
        <v>0</v>
      </c>
      <c r="BO2" s="125">
        <f>IF('Indicator Data'!BX6="No Data",1,IF('Indicator Data imputation'!BP5&lt;&gt;"",1,0))</f>
        <v>0</v>
      </c>
      <c r="BP2" s="125">
        <f>IF('Indicator Data'!BY6="No Data",1,IF('Indicator Data imputation'!BQ5&lt;&gt;"",1,0))</f>
        <v>0</v>
      </c>
      <c r="BQ2" s="125">
        <f>IF('Indicator Data'!BZ6="No Data",1,IF('Indicator Data imputation'!BR5&lt;&gt;"",1,0))</f>
        <v>0</v>
      </c>
      <c r="BR2" s="125">
        <f>IF('Indicator Data'!CA6="No Data",1,IF('Indicator Data imputation'!BS5&lt;&gt;"",1,0))</f>
        <v>0</v>
      </c>
      <c r="BS2" s="125">
        <f>IF('Indicator Data'!CB6="No Data",1,IF('Indicator Data imputation'!BT5&lt;&gt;"",1,0))</f>
        <v>0</v>
      </c>
      <c r="BT2" s="125">
        <f>IF('Indicator Data'!CC6="No Data",1,IF('Indicator Data imputation'!BU5&lt;&gt;"",1,0))</f>
        <v>0</v>
      </c>
      <c r="BU2" s="125">
        <f>IF('Indicator Data'!CD6="No Data",1,IF('Indicator Data imputation'!BV5&lt;&gt;"",1,0))</f>
        <v>0</v>
      </c>
      <c r="BV2" s="125">
        <f>IF('Indicator Data'!CE6="No Data",1,IF('Indicator Data imputation'!BW5&lt;&gt;"",1,0))</f>
        <v>0</v>
      </c>
      <c r="BW2" s="125">
        <f>IF('Indicator Data'!CF6="No Data",1,IF('Indicator Data imputation'!BX5&lt;&gt;"",1,0))</f>
        <v>0</v>
      </c>
      <c r="BX2" s="125">
        <f>IF('Indicator Data'!CG6="No Data",1,IF('Indicator Data imputation'!BY5&lt;&gt;"",1,0))</f>
        <v>0</v>
      </c>
      <c r="BY2">
        <f t="shared" ref="BY2:BY33" si="0">SUM(B2:BX2)</f>
        <v>5</v>
      </c>
      <c r="BZ2" s="127">
        <f>BY2/75</f>
        <v>6.6666666666666666E-2</v>
      </c>
    </row>
    <row r="3" spans="1:78" x14ac:dyDescent="0.3">
      <c r="A3" s="3" t="s">
        <v>2</v>
      </c>
      <c r="B3" s="125">
        <f>IF('Indicator Data'!C7="No Data",1,IF('Indicator Data imputation'!C6&lt;&gt;"",1,0))</f>
        <v>0</v>
      </c>
      <c r="C3" s="125">
        <f>IF('Indicator Data'!D7="No Data",1,IF('Indicator Data imputation'!D6&lt;&gt;"",1,0))</f>
        <v>0</v>
      </c>
      <c r="D3" s="125">
        <f>IF('Indicator Data'!E7="No Data",1,IF('Indicator Data imputation'!E6&lt;&gt;"",1,0))</f>
        <v>0</v>
      </c>
      <c r="E3" s="125">
        <f>IF('Indicator Data'!F7="No Data",1,IF('Indicator Data imputation'!F6&lt;&gt;"",1,0))</f>
        <v>0</v>
      </c>
      <c r="F3" s="125">
        <f>IF('Indicator Data'!G7="No Data",1,IF('Indicator Data imputation'!G6&lt;&gt;"",1,0))</f>
        <v>0</v>
      </c>
      <c r="G3" s="125">
        <f>IF('Indicator Data'!H7="No Data",1,IF('Indicator Data imputation'!H6&lt;&gt;"",1,0))</f>
        <v>0</v>
      </c>
      <c r="H3" s="125">
        <f>IF('Indicator Data'!I7="No Data",1,IF('Indicator Data imputation'!I6&lt;&gt;"",1,0))</f>
        <v>0</v>
      </c>
      <c r="I3" s="125">
        <f>IF('Indicator Data'!J7="No Data",1,IF('Indicator Data imputation'!J6&lt;&gt;"",1,0))</f>
        <v>0</v>
      </c>
      <c r="J3" s="125">
        <f>IF('Indicator Data'!K7="No Data",1,IF('Indicator Data imputation'!K6&lt;&gt;"",1,0))</f>
        <v>0</v>
      </c>
      <c r="K3" s="125">
        <f>IF('Indicator Data'!L7="No Data",1,IF('Indicator Data imputation'!L6&lt;&gt;"",1,0))</f>
        <v>0</v>
      </c>
      <c r="L3" s="125">
        <f>IF('Indicator Data'!M7="No Data",1,IF('Indicator Data imputation'!M6&lt;&gt;"",1,0))</f>
        <v>0</v>
      </c>
      <c r="M3" s="125">
        <f>IF('Indicator Data'!N7="No Data",1,IF('Indicator Data imputation'!N6&lt;&gt;"",1,0))</f>
        <v>1</v>
      </c>
      <c r="N3" s="125">
        <f>IF('Indicator Data'!O7="No Data",1,IF('Indicator Data imputation'!O6&lt;&gt;"",1,0))</f>
        <v>1</v>
      </c>
      <c r="O3" s="125">
        <f>IF('Indicator Data'!P7="No Data",1,IF('Indicator Data imputation'!P6&lt;&gt;"",1,0))</f>
        <v>1</v>
      </c>
      <c r="P3" s="125">
        <f>IF('Indicator Data'!Q7="No Data",1,IF('Indicator Data imputation'!Q6&lt;&gt;"",1,0))</f>
        <v>0</v>
      </c>
      <c r="Q3" s="125">
        <f>IF('Indicator Data'!R7="No Data",1,IF('Indicator Data imputation'!R6&lt;&gt;"",1,0))</f>
        <v>0</v>
      </c>
      <c r="R3" s="125">
        <f>IF('Indicator Data'!S7="No Data",1,IF('Indicator Data imputation'!S6&lt;&gt;"",1,0))</f>
        <v>0</v>
      </c>
      <c r="S3" s="125">
        <f>IF('Indicator Data'!T7="No Data",1,IF('Indicator Data imputation'!T6&lt;&gt;"",1,0))</f>
        <v>0</v>
      </c>
      <c r="T3" s="125">
        <f>IF('Indicator Data'!U7="No Data",1,IF('Indicator Data imputation'!U6&lt;&gt;"",1,0))</f>
        <v>0</v>
      </c>
      <c r="U3" s="125">
        <f>IF('Indicator Data'!V7="No Data",1,IF('Indicator Data imputation'!V6&lt;&gt;"",1,0))</f>
        <v>0</v>
      </c>
      <c r="V3" s="125">
        <f>IF('Indicator Data'!W7="No Data",1,IF('Indicator Data imputation'!W6&lt;&gt;"",1,0))</f>
        <v>0</v>
      </c>
      <c r="W3" s="125">
        <f>IF('Indicator Data'!X7="No Data",1,IF('Indicator Data imputation'!X6&lt;&gt;"",1,0))</f>
        <v>0</v>
      </c>
      <c r="X3" s="125">
        <f>IF('Indicator Data'!Y7="No Data",1,IF('Indicator Data imputation'!Y6&lt;&gt;"",1,0))</f>
        <v>0</v>
      </c>
      <c r="Y3" s="125">
        <f>IF('Indicator Data'!Z7="No Data",1,IF('Indicator Data imputation'!Z6&lt;&gt;"",1,0))</f>
        <v>0</v>
      </c>
      <c r="Z3" s="125">
        <f>IF('Indicator Data'!AA7="No Data",1,IF('Indicator Data imputation'!AA6&lt;&gt;"",1,0))</f>
        <v>0</v>
      </c>
      <c r="AA3" s="125">
        <f>IF('Indicator Data'!AB7="No Data",1,IF('Indicator Data imputation'!AB6&lt;&gt;"",1,0))</f>
        <v>0</v>
      </c>
      <c r="AB3" s="125">
        <f>IF('Indicator Data'!AC7="No Data",1,IF('Indicator Data imputation'!AC6&lt;&gt;"",1,0))</f>
        <v>1</v>
      </c>
      <c r="AC3" s="125">
        <f>IF('Indicator Data'!AD7="No Data",1,IF('Indicator Data imputation'!AD6&lt;&gt;"",1,0))</f>
        <v>0</v>
      </c>
      <c r="AD3" s="125">
        <f>IF('Indicator Data'!AE7="No Data",1,IF('Indicator Data imputation'!AE6&lt;&gt;"",1,0))</f>
        <v>1</v>
      </c>
      <c r="AE3" s="125">
        <f>IF('Indicator Data'!AF7="No Data",1,IF('Indicator Data imputation'!AF6&lt;&gt;"",1,0))</f>
        <v>1</v>
      </c>
      <c r="AF3" s="125">
        <f>IF('Indicator Data'!AG7="No Data",1,IF('Indicator Data imputation'!AG6&lt;&gt;"",1,0))</f>
        <v>0</v>
      </c>
      <c r="AG3" s="125">
        <f>IF('Indicator Data'!AH7="No Data",1,IF('Indicator Data imputation'!AH6&lt;&gt;"",1,0))</f>
        <v>0</v>
      </c>
      <c r="AH3" s="125">
        <f>IF('Indicator Data'!AI7="No Data",1,IF('Indicator Data imputation'!AI6&lt;&gt;"",1,0))</f>
        <v>0</v>
      </c>
      <c r="AI3" s="125">
        <f>IF('Indicator Data'!AJ7="No Data",1,IF('Indicator Data imputation'!AJ6&lt;&gt;"",1,0))</f>
        <v>0</v>
      </c>
      <c r="AJ3" s="125">
        <f>IF('Indicator Data'!AK7="No Data",1,IF('Indicator Data imputation'!AK6&lt;&gt;"",1,0))</f>
        <v>0</v>
      </c>
      <c r="AK3" s="125">
        <f>IF('Indicator Data'!AL7="No Data",1,IF('Indicator Data imputation'!AL6&lt;&gt;"",1,0))</f>
        <v>0</v>
      </c>
      <c r="AL3" s="125">
        <f>IF('Indicator Data'!AM7="No Data",1,IF('Indicator Data imputation'!AM6&lt;&gt;"",1,0))</f>
        <v>0</v>
      </c>
      <c r="AM3" s="125">
        <f>IF('Indicator Data'!AN7="No Data",1,IF('Indicator Data imputation'!AN6&lt;&gt;"",1,0))</f>
        <v>0</v>
      </c>
      <c r="AN3" s="125">
        <f>IF('Indicator Data'!AO7="No Data",1,IF('Indicator Data imputation'!AO6&lt;&gt;"",1,0))</f>
        <v>0</v>
      </c>
      <c r="AO3" s="125">
        <f>IF('Indicator Data'!AP7="No Data",1,IF('Indicator Data imputation'!AP6&lt;&gt;"",1,0))</f>
        <v>0</v>
      </c>
      <c r="AP3" s="125">
        <f>IF('Indicator Data'!AQ7="No Data",1,IF('Indicator Data imputation'!AQ6&lt;&gt;"",1,0))</f>
        <v>0</v>
      </c>
      <c r="AQ3" s="125">
        <f>IF('Indicator Data'!AR7="No Data",1,IF('Indicator Data imputation'!AR6&lt;&gt;"",1,0))</f>
        <v>0</v>
      </c>
      <c r="AR3" s="125">
        <f>IF('Indicator Data'!AS7="No Data",1,IF('Indicator Data imputation'!AS6&lt;&gt;"",1,0))</f>
        <v>0</v>
      </c>
      <c r="AS3" s="125">
        <f>IF('Indicator Data'!AT7="No Data",1,IF('Indicator Data imputation'!AT6&lt;&gt;"",1,0))</f>
        <v>1</v>
      </c>
      <c r="AT3" s="125">
        <f>IF('Indicator Data'!AU7="No Data",1,IF('Indicator Data imputation'!AU6&lt;&gt;"",1,0))</f>
        <v>0</v>
      </c>
      <c r="AU3" s="125">
        <f>IF('Indicator Data'!AV7="No Data",1,IF('Indicator Data imputation'!AV6&lt;&gt;"",1,0))</f>
        <v>0</v>
      </c>
      <c r="AV3" s="125">
        <f>IF('Indicator Data'!AW7="No Data",1,IF('Indicator Data imputation'!AW6&lt;&gt;"",1,0))</f>
        <v>0</v>
      </c>
      <c r="AW3" s="125">
        <f>IF('Indicator Data'!AX7="No Data",1,IF('Indicator Data imputation'!AX6&lt;&gt;"",1,0))</f>
        <v>1</v>
      </c>
      <c r="AX3" s="125">
        <f>IF('Indicator Data'!AY7="No Data",1,IF('Indicator Data imputation'!AY6&lt;&gt;"",1,0))</f>
        <v>0</v>
      </c>
      <c r="AY3" s="125">
        <f>IF('Indicator Data'!AZ7="No Data",1,IF('Indicator Data imputation'!AZ6&lt;&gt;"",1,0))</f>
        <v>0</v>
      </c>
      <c r="AZ3" s="125">
        <f>IF('Indicator Data'!BA7="No Data",1,IF('Indicator Data imputation'!BA6&lt;&gt;"",1,0))</f>
        <v>0</v>
      </c>
      <c r="BA3" s="125">
        <f>IF('Indicator Data'!BB7="No Data",1,IF('Indicator Data imputation'!BB6&lt;&gt;"",1,0))</f>
        <v>0</v>
      </c>
      <c r="BB3" s="125">
        <f>IF('Indicator Data'!BC7="No Data",1,IF('Indicator Data imputation'!BC6&lt;&gt;"",1,0))</f>
        <v>0</v>
      </c>
      <c r="BC3" s="125">
        <f>IF('Indicator Data'!BD7="No Data",1,IF('Indicator Data imputation'!BD6&lt;&gt;"",1,0))</f>
        <v>0</v>
      </c>
      <c r="BD3" s="125">
        <f>IF('Indicator Data'!BE7="No Data",1,IF('Indicator Data imputation'!BE6&lt;&gt;"",1,0))</f>
        <v>0</v>
      </c>
      <c r="BE3" s="125">
        <f>IF('Indicator Data'!BF7="No Data",1,IF('Indicator Data imputation'!BF6&lt;&gt;"",1,0))</f>
        <v>0</v>
      </c>
      <c r="BF3" s="125">
        <f>IF('Indicator Data'!BG7="No Data",1,IF('Indicator Data imputation'!BG6&lt;&gt;"",1,0))</f>
        <v>0</v>
      </c>
      <c r="BG3" s="125">
        <f>IF('Indicator Data'!BH7="No Data",1,IF('Indicator Data imputation'!BH6&lt;&gt;"",1,0))</f>
        <v>0</v>
      </c>
      <c r="BH3" s="125">
        <f>IF('Indicator Data'!BI7="No Data",1,IF('Indicator Data imputation'!BI6&lt;&gt;"",1,0))</f>
        <v>0</v>
      </c>
      <c r="BI3" s="125">
        <f>IF('Indicator Data'!BR7="No Data",1,IF('Indicator Data imputation'!BJ6&lt;&gt;"",1,0))</f>
        <v>1</v>
      </c>
      <c r="BJ3" s="125">
        <f>IF('Indicator Data'!BS7="No Data",1,IF('Indicator Data imputation'!BK6&lt;&gt;"",1,0))</f>
        <v>0</v>
      </c>
      <c r="BK3" s="125">
        <f>IF('Indicator Data'!BT7="No Data",1,IF('Indicator Data imputation'!BL6&lt;&gt;"",1,0))</f>
        <v>0</v>
      </c>
      <c r="BL3" s="125">
        <f>IF('Indicator Data'!BU7="No Data",1,IF('Indicator Data imputation'!BM6&lt;&gt;"",1,0))</f>
        <v>0</v>
      </c>
      <c r="BM3" s="125">
        <f>IF('Indicator Data'!BV7="No Data",1,IF('Indicator Data imputation'!BN6&lt;&gt;"",1,0))</f>
        <v>0</v>
      </c>
      <c r="BN3" s="125">
        <f>IF('Indicator Data'!BW7="No Data",1,IF('Indicator Data imputation'!BO6&lt;&gt;"",1,0))</f>
        <v>0</v>
      </c>
      <c r="BO3" s="125">
        <f>IF('Indicator Data'!BX7="No Data",1,IF('Indicator Data imputation'!BP6&lt;&gt;"",1,0))</f>
        <v>0</v>
      </c>
      <c r="BP3" s="125">
        <f>IF('Indicator Data'!BY7="No Data",1,IF('Indicator Data imputation'!BQ6&lt;&gt;"",1,0))</f>
        <v>0</v>
      </c>
      <c r="BQ3" s="125">
        <f>IF('Indicator Data'!BZ7="No Data",1,IF('Indicator Data imputation'!BR6&lt;&gt;"",1,0))</f>
        <v>0</v>
      </c>
      <c r="BR3" s="125">
        <f>IF('Indicator Data'!CA7="No Data",1,IF('Indicator Data imputation'!BS6&lt;&gt;"",1,0))</f>
        <v>0</v>
      </c>
      <c r="BS3" s="125">
        <f>IF('Indicator Data'!CB7="No Data",1,IF('Indicator Data imputation'!BT6&lt;&gt;"",1,0))</f>
        <v>0</v>
      </c>
      <c r="BT3" s="125">
        <f>IF('Indicator Data'!CC7="No Data",1,IF('Indicator Data imputation'!BU6&lt;&gt;"",1,0))</f>
        <v>0</v>
      </c>
      <c r="BU3" s="125">
        <f>IF('Indicator Data'!CD7="No Data",1,IF('Indicator Data imputation'!BV6&lt;&gt;"",1,0))</f>
        <v>0</v>
      </c>
      <c r="BV3" s="125">
        <f>IF('Indicator Data'!CE7="No Data",1,IF('Indicator Data imputation'!BW6&lt;&gt;"",1,0))</f>
        <v>0</v>
      </c>
      <c r="BW3" s="125">
        <f>IF('Indicator Data'!CF7="No Data",1,IF('Indicator Data imputation'!BX6&lt;&gt;"",1,0))</f>
        <v>0</v>
      </c>
      <c r="BX3" s="125">
        <f>IF('Indicator Data'!CG7="No Data",1,IF('Indicator Data imputation'!BY6&lt;&gt;"",1,0))</f>
        <v>0</v>
      </c>
      <c r="BY3" s="3">
        <f t="shared" si="0"/>
        <v>9</v>
      </c>
      <c r="BZ3" s="127">
        <f t="shared" ref="BZ3:BZ66" si="1">BY3/75</f>
        <v>0.12</v>
      </c>
    </row>
    <row r="4" spans="1:78" x14ac:dyDescent="0.3">
      <c r="A4" s="3" t="s">
        <v>4</v>
      </c>
      <c r="B4" s="125">
        <f>IF('Indicator Data'!C8="No Data",1,IF('Indicator Data imputation'!C7&lt;&gt;"",1,0))</f>
        <v>0</v>
      </c>
      <c r="C4" s="125">
        <f>IF('Indicator Data'!D8="No Data",1,IF('Indicator Data imputation'!D7&lt;&gt;"",1,0))</f>
        <v>0</v>
      </c>
      <c r="D4" s="125">
        <f>IF('Indicator Data'!E8="No Data",1,IF('Indicator Data imputation'!E7&lt;&gt;"",1,0))</f>
        <v>0</v>
      </c>
      <c r="E4" s="125">
        <f>IF('Indicator Data'!F8="No Data",1,IF('Indicator Data imputation'!F7&lt;&gt;"",1,0))</f>
        <v>0</v>
      </c>
      <c r="F4" s="125">
        <f>IF('Indicator Data'!G8="No Data",1,IF('Indicator Data imputation'!G7&lt;&gt;"",1,0))</f>
        <v>0</v>
      </c>
      <c r="G4" s="125">
        <f>IF('Indicator Data'!H8="No Data",1,IF('Indicator Data imputation'!H7&lt;&gt;"",1,0))</f>
        <v>0</v>
      </c>
      <c r="H4" s="125">
        <f>IF('Indicator Data'!I8="No Data",1,IF('Indicator Data imputation'!I7&lt;&gt;"",1,0))</f>
        <v>0</v>
      </c>
      <c r="I4" s="125">
        <f>IF('Indicator Data'!J8="No Data",1,IF('Indicator Data imputation'!J7&lt;&gt;"",1,0))</f>
        <v>0</v>
      </c>
      <c r="J4" s="125">
        <f>IF('Indicator Data'!K8="No Data",1,IF('Indicator Data imputation'!K7&lt;&gt;"",1,0))</f>
        <v>0</v>
      </c>
      <c r="K4" s="125">
        <f>IF('Indicator Data'!L8="No Data",1,IF('Indicator Data imputation'!L7&lt;&gt;"",1,0))</f>
        <v>0</v>
      </c>
      <c r="L4" s="125">
        <f>IF('Indicator Data'!M8="No Data",1,IF('Indicator Data imputation'!M7&lt;&gt;"",1,0))</f>
        <v>0</v>
      </c>
      <c r="M4" s="125">
        <f>IF('Indicator Data'!N8="No Data",1,IF('Indicator Data imputation'!N7&lt;&gt;"",1,0))</f>
        <v>0</v>
      </c>
      <c r="N4" s="125">
        <f>IF('Indicator Data'!O8="No Data",1,IF('Indicator Data imputation'!O7&lt;&gt;"",1,0))</f>
        <v>0</v>
      </c>
      <c r="O4" s="125">
        <f>IF('Indicator Data'!P8="No Data",1,IF('Indicator Data imputation'!P7&lt;&gt;"",1,0))</f>
        <v>0</v>
      </c>
      <c r="P4" s="125">
        <f>IF('Indicator Data'!Q8="No Data",1,IF('Indicator Data imputation'!Q7&lt;&gt;"",1,0))</f>
        <v>0</v>
      </c>
      <c r="Q4" s="125">
        <f>IF('Indicator Data'!R8="No Data",1,IF('Indicator Data imputation'!R7&lt;&gt;"",1,0))</f>
        <v>0</v>
      </c>
      <c r="R4" s="125">
        <f>IF('Indicator Data'!S8="No Data",1,IF('Indicator Data imputation'!S7&lt;&gt;"",1,0))</f>
        <v>0</v>
      </c>
      <c r="S4" s="125">
        <f>IF('Indicator Data'!T8="No Data",1,IF('Indicator Data imputation'!T7&lt;&gt;"",1,0))</f>
        <v>0</v>
      </c>
      <c r="T4" s="125">
        <f>IF('Indicator Data'!U8="No Data",1,IF('Indicator Data imputation'!U7&lt;&gt;"",1,0))</f>
        <v>0</v>
      </c>
      <c r="U4" s="125">
        <f>IF('Indicator Data'!V8="No Data",1,IF('Indicator Data imputation'!V7&lt;&gt;"",1,0))</f>
        <v>0</v>
      </c>
      <c r="V4" s="125">
        <f>IF('Indicator Data'!W8="No Data",1,IF('Indicator Data imputation'!W7&lt;&gt;"",1,0))</f>
        <v>0</v>
      </c>
      <c r="W4" s="125">
        <f>IF('Indicator Data'!X8="No Data",1,IF('Indicator Data imputation'!X7&lt;&gt;"",1,0))</f>
        <v>0</v>
      </c>
      <c r="X4" s="125">
        <f>IF('Indicator Data'!Y8="No Data",1,IF('Indicator Data imputation'!Y7&lt;&gt;"",1,0))</f>
        <v>0</v>
      </c>
      <c r="Y4" s="125">
        <f>IF('Indicator Data'!Z8="No Data",1,IF('Indicator Data imputation'!Z7&lt;&gt;"",1,0))</f>
        <v>0</v>
      </c>
      <c r="Z4" s="125">
        <f>IF('Indicator Data'!AA8="No Data",1,IF('Indicator Data imputation'!AA7&lt;&gt;"",1,0))</f>
        <v>1</v>
      </c>
      <c r="AA4" s="125">
        <f>IF('Indicator Data'!AB8="No Data",1,IF('Indicator Data imputation'!AB7&lt;&gt;"",1,0))</f>
        <v>0</v>
      </c>
      <c r="AB4" s="125">
        <f>IF('Indicator Data'!AC8="No Data",1,IF('Indicator Data imputation'!AC7&lt;&gt;"",1,0))</f>
        <v>0</v>
      </c>
      <c r="AC4" s="125">
        <f>IF('Indicator Data'!AD8="No Data",1,IF('Indicator Data imputation'!AD7&lt;&gt;"",1,0))</f>
        <v>0</v>
      </c>
      <c r="AD4" s="125">
        <f>IF('Indicator Data'!AE8="No Data",1,IF('Indicator Data imputation'!AE7&lt;&gt;"",1,0))</f>
        <v>0</v>
      </c>
      <c r="AE4" s="125">
        <f>IF('Indicator Data'!AF8="No Data",1,IF('Indicator Data imputation'!AF7&lt;&gt;"",1,0))</f>
        <v>1</v>
      </c>
      <c r="AF4" s="125">
        <f>IF('Indicator Data'!AG8="No Data",1,IF('Indicator Data imputation'!AG7&lt;&gt;"",1,0))</f>
        <v>0</v>
      </c>
      <c r="AG4" s="125">
        <f>IF('Indicator Data'!AH8="No Data",1,IF('Indicator Data imputation'!AH7&lt;&gt;"",1,0))</f>
        <v>0</v>
      </c>
      <c r="AH4" s="125">
        <f>IF('Indicator Data'!AI8="No Data",1,IF('Indicator Data imputation'!AI7&lt;&gt;"",1,0))</f>
        <v>0</v>
      </c>
      <c r="AI4" s="125">
        <f>IF('Indicator Data'!AJ8="No Data",1,IF('Indicator Data imputation'!AJ7&lt;&gt;"",1,0))</f>
        <v>0</v>
      </c>
      <c r="AJ4" s="125">
        <f>IF('Indicator Data'!AK8="No Data",1,IF('Indicator Data imputation'!AK7&lt;&gt;"",1,0))</f>
        <v>0</v>
      </c>
      <c r="AK4" s="125">
        <f>IF('Indicator Data'!AL8="No Data",1,IF('Indicator Data imputation'!AL7&lt;&gt;"",1,0))</f>
        <v>0</v>
      </c>
      <c r="AL4" s="125">
        <f>IF('Indicator Data'!AM8="No Data",1,IF('Indicator Data imputation'!AM7&lt;&gt;"",1,0))</f>
        <v>0</v>
      </c>
      <c r="AM4" s="125">
        <f>IF('Indicator Data'!AN8="No Data",1,IF('Indicator Data imputation'!AN7&lt;&gt;"",1,0))</f>
        <v>0</v>
      </c>
      <c r="AN4" s="125">
        <f>IF('Indicator Data'!AO8="No Data",1,IF('Indicator Data imputation'!AO7&lt;&gt;"",1,0))</f>
        <v>0</v>
      </c>
      <c r="AO4" s="125">
        <f>IF('Indicator Data'!AP8="No Data",1,IF('Indicator Data imputation'!AP7&lt;&gt;"",1,0))</f>
        <v>0</v>
      </c>
      <c r="AP4" s="125">
        <f>IF('Indicator Data'!AQ8="No Data",1,IF('Indicator Data imputation'!AQ7&lt;&gt;"",1,0))</f>
        <v>0</v>
      </c>
      <c r="AQ4" s="125">
        <f>IF('Indicator Data'!AR8="No Data",1,IF('Indicator Data imputation'!AR7&lt;&gt;"",1,0))</f>
        <v>0</v>
      </c>
      <c r="AR4" s="125">
        <f>IF('Indicator Data'!AS8="No Data",1,IF('Indicator Data imputation'!AS7&lt;&gt;"",1,0))</f>
        <v>0</v>
      </c>
      <c r="AS4" s="125">
        <f>IF('Indicator Data'!AT8="No Data",1,IF('Indicator Data imputation'!AT7&lt;&gt;"",1,0))</f>
        <v>0</v>
      </c>
      <c r="AT4" s="125">
        <f>IF('Indicator Data'!AU8="No Data",1,IF('Indicator Data imputation'!AU7&lt;&gt;"",1,0))</f>
        <v>0</v>
      </c>
      <c r="AU4" s="125">
        <f>IF('Indicator Data'!AV8="No Data",1,IF('Indicator Data imputation'!AV7&lt;&gt;"",1,0))</f>
        <v>0</v>
      </c>
      <c r="AV4" s="125">
        <f>IF('Indicator Data'!AW8="No Data",1,IF('Indicator Data imputation'!AW7&lt;&gt;"",1,0))</f>
        <v>0</v>
      </c>
      <c r="AW4" s="125">
        <f>IF('Indicator Data'!AX8="No Data",1,IF('Indicator Data imputation'!AX7&lt;&gt;"",1,0))</f>
        <v>0</v>
      </c>
      <c r="AX4" s="125">
        <f>IF('Indicator Data'!AY8="No Data",1,IF('Indicator Data imputation'!AY7&lt;&gt;"",1,0))</f>
        <v>0</v>
      </c>
      <c r="AY4" s="125">
        <f>IF('Indicator Data'!AZ8="No Data",1,IF('Indicator Data imputation'!AZ7&lt;&gt;"",1,0))</f>
        <v>0</v>
      </c>
      <c r="AZ4" s="125">
        <f>IF('Indicator Data'!BA8="No Data",1,IF('Indicator Data imputation'!BA7&lt;&gt;"",1,0))</f>
        <v>0</v>
      </c>
      <c r="BA4" s="125">
        <f>IF('Indicator Data'!BB8="No Data",1,IF('Indicator Data imputation'!BB7&lt;&gt;"",1,0))</f>
        <v>0</v>
      </c>
      <c r="BB4" s="125">
        <f>IF('Indicator Data'!BC8="No Data",1,IF('Indicator Data imputation'!BC7&lt;&gt;"",1,0))</f>
        <v>0</v>
      </c>
      <c r="BC4" s="125">
        <f>IF('Indicator Data'!BD8="No Data",1,IF('Indicator Data imputation'!BD7&lt;&gt;"",1,0))</f>
        <v>0</v>
      </c>
      <c r="BD4" s="125">
        <f>IF('Indicator Data'!BE8="No Data",1,IF('Indicator Data imputation'!BE7&lt;&gt;"",1,0))</f>
        <v>0</v>
      </c>
      <c r="BE4" s="125">
        <f>IF('Indicator Data'!BF8="No Data",1,IF('Indicator Data imputation'!BF7&lt;&gt;"",1,0))</f>
        <v>0</v>
      </c>
      <c r="BF4" s="125">
        <f>IF('Indicator Data'!BG8="No Data",1,IF('Indicator Data imputation'!BG7&lt;&gt;"",1,0))</f>
        <v>0</v>
      </c>
      <c r="BG4" s="125">
        <f>IF('Indicator Data'!BH8="No Data",1,IF('Indicator Data imputation'!BH7&lt;&gt;"",1,0))</f>
        <v>0</v>
      </c>
      <c r="BH4" s="125">
        <f>IF('Indicator Data'!BI8="No Data",1,IF('Indicator Data imputation'!BI7&lt;&gt;"",1,0))</f>
        <v>0</v>
      </c>
      <c r="BI4" s="125">
        <f>IF('Indicator Data'!BR8="No Data",1,IF('Indicator Data imputation'!BJ7&lt;&gt;"",1,0))</f>
        <v>0</v>
      </c>
      <c r="BJ4" s="125">
        <f>IF('Indicator Data'!BS8="No Data",1,IF('Indicator Data imputation'!BK7&lt;&gt;"",1,0))</f>
        <v>0</v>
      </c>
      <c r="BK4" s="125">
        <f>IF('Indicator Data'!BT8="No Data",1,IF('Indicator Data imputation'!BL7&lt;&gt;"",1,0))</f>
        <v>0</v>
      </c>
      <c r="BL4" s="125">
        <f>IF('Indicator Data'!BU8="No Data",1,IF('Indicator Data imputation'!BM7&lt;&gt;"",1,0))</f>
        <v>0</v>
      </c>
      <c r="BM4" s="125">
        <f>IF('Indicator Data'!BV8="No Data",1,IF('Indicator Data imputation'!BN7&lt;&gt;"",1,0))</f>
        <v>0</v>
      </c>
      <c r="BN4" s="125">
        <f>IF('Indicator Data'!BW8="No Data",1,IF('Indicator Data imputation'!BO7&lt;&gt;"",1,0))</f>
        <v>0</v>
      </c>
      <c r="BO4" s="125">
        <f>IF('Indicator Data'!BX8="No Data",1,IF('Indicator Data imputation'!BP7&lt;&gt;"",1,0))</f>
        <v>0</v>
      </c>
      <c r="BP4" s="125">
        <f>IF('Indicator Data'!BY8="No Data",1,IF('Indicator Data imputation'!BQ7&lt;&gt;"",1,0))</f>
        <v>0</v>
      </c>
      <c r="BQ4" s="125">
        <f>IF('Indicator Data'!BZ8="No Data",1,IF('Indicator Data imputation'!BR7&lt;&gt;"",1,0))</f>
        <v>0</v>
      </c>
      <c r="BR4" s="125">
        <f>IF('Indicator Data'!CA8="No Data",1,IF('Indicator Data imputation'!BS7&lt;&gt;"",1,0))</f>
        <v>0</v>
      </c>
      <c r="BS4" s="125">
        <f>IF('Indicator Data'!CB8="No Data",1,IF('Indicator Data imputation'!BT7&lt;&gt;"",1,0))</f>
        <v>0</v>
      </c>
      <c r="BT4" s="125">
        <f>IF('Indicator Data'!CC8="No Data",1,IF('Indicator Data imputation'!BU7&lt;&gt;"",1,0))</f>
        <v>0</v>
      </c>
      <c r="BU4" s="125">
        <f>IF('Indicator Data'!CD8="No Data",1,IF('Indicator Data imputation'!BV7&lt;&gt;"",1,0))</f>
        <v>0</v>
      </c>
      <c r="BV4" s="125">
        <f>IF('Indicator Data'!CE8="No Data",1,IF('Indicator Data imputation'!BW7&lt;&gt;"",1,0))</f>
        <v>0</v>
      </c>
      <c r="BW4" s="125">
        <f>IF('Indicator Data'!CF8="No Data",1,IF('Indicator Data imputation'!BX7&lt;&gt;"",1,0))</f>
        <v>0</v>
      </c>
      <c r="BX4" s="125">
        <f>IF('Indicator Data'!CG8="No Data",1,IF('Indicator Data imputation'!BY7&lt;&gt;"",1,0))</f>
        <v>0</v>
      </c>
      <c r="BY4" s="3">
        <f t="shared" si="0"/>
        <v>2</v>
      </c>
      <c r="BZ4" s="127">
        <f t="shared" si="1"/>
        <v>2.6666666666666668E-2</v>
      </c>
    </row>
    <row r="5" spans="1:78" x14ac:dyDescent="0.3">
      <c r="A5" s="3" t="s">
        <v>6</v>
      </c>
      <c r="B5" s="125">
        <f>IF('Indicator Data'!C9="No Data",1,IF('Indicator Data imputation'!C8&lt;&gt;"",1,0))</f>
        <v>0</v>
      </c>
      <c r="C5" s="125">
        <f>IF('Indicator Data'!D9="No Data",1,IF('Indicator Data imputation'!D8&lt;&gt;"",1,0))</f>
        <v>0</v>
      </c>
      <c r="D5" s="125">
        <f>IF('Indicator Data'!E9="No Data",1,IF('Indicator Data imputation'!E8&lt;&gt;"",1,0))</f>
        <v>0</v>
      </c>
      <c r="E5" s="125">
        <f>IF('Indicator Data'!F9="No Data",1,IF('Indicator Data imputation'!F8&lt;&gt;"",1,0))</f>
        <v>0</v>
      </c>
      <c r="F5" s="125">
        <f>IF('Indicator Data'!G9="No Data",1,IF('Indicator Data imputation'!G8&lt;&gt;"",1,0))</f>
        <v>0</v>
      </c>
      <c r="G5" s="125">
        <f>IF('Indicator Data'!H9="No Data",1,IF('Indicator Data imputation'!H8&lt;&gt;"",1,0))</f>
        <v>0</v>
      </c>
      <c r="H5" s="125">
        <f>IF('Indicator Data'!I9="No Data",1,IF('Indicator Data imputation'!I8&lt;&gt;"",1,0))</f>
        <v>0</v>
      </c>
      <c r="I5" s="125">
        <f>IF('Indicator Data'!J9="No Data",1,IF('Indicator Data imputation'!J8&lt;&gt;"",1,0))</f>
        <v>0</v>
      </c>
      <c r="J5" s="125">
        <f>IF('Indicator Data'!K9="No Data",1,IF('Indicator Data imputation'!K8&lt;&gt;"",1,0))</f>
        <v>0</v>
      </c>
      <c r="K5" s="125">
        <f>IF('Indicator Data'!L9="No Data",1,IF('Indicator Data imputation'!L8&lt;&gt;"",1,0))</f>
        <v>0</v>
      </c>
      <c r="L5" s="125">
        <f>IF('Indicator Data'!M9="No Data",1,IF('Indicator Data imputation'!M8&lt;&gt;"",1,0))</f>
        <v>0</v>
      </c>
      <c r="M5" s="125">
        <f>IF('Indicator Data'!N9="No Data",1,IF('Indicator Data imputation'!N8&lt;&gt;"",1,0))</f>
        <v>0</v>
      </c>
      <c r="N5" s="125">
        <f>IF('Indicator Data'!O9="No Data",1,IF('Indicator Data imputation'!O8&lt;&gt;"",1,0))</f>
        <v>0</v>
      </c>
      <c r="O5" s="125">
        <f>IF('Indicator Data'!P9="No Data",1,IF('Indicator Data imputation'!P8&lt;&gt;"",1,0))</f>
        <v>0</v>
      </c>
      <c r="P5" s="125">
        <f>IF('Indicator Data'!Q9="No Data",1,IF('Indicator Data imputation'!Q8&lt;&gt;"",1,0))</f>
        <v>0</v>
      </c>
      <c r="Q5" s="125">
        <f>IF('Indicator Data'!R9="No Data",1,IF('Indicator Data imputation'!R8&lt;&gt;"",1,0))</f>
        <v>0</v>
      </c>
      <c r="R5" s="125">
        <f>IF('Indicator Data'!S9="No Data",1,IF('Indicator Data imputation'!S8&lt;&gt;"",1,0))</f>
        <v>0</v>
      </c>
      <c r="S5" s="125">
        <f>IF('Indicator Data'!T9="No Data",1,IF('Indicator Data imputation'!T8&lt;&gt;"",1,0))</f>
        <v>0</v>
      </c>
      <c r="T5" s="125">
        <f>IF('Indicator Data'!U9="No Data",1,IF('Indicator Data imputation'!U8&lt;&gt;"",1,0))</f>
        <v>0</v>
      </c>
      <c r="U5" s="125">
        <f>IF('Indicator Data'!V9="No Data",1,IF('Indicator Data imputation'!V8&lt;&gt;"",1,0))</f>
        <v>0</v>
      </c>
      <c r="V5" s="125">
        <f>IF('Indicator Data'!W9="No Data",1,IF('Indicator Data imputation'!W8&lt;&gt;"",1,0))</f>
        <v>0</v>
      </c>
      <c r="W5" s="125">
        <f>IF('Indicator Data'!X9="No Data",1,IF('Indicator Data imputation'!X8&lt;&gt;"",1,0))</f>
        <v>0</v>
      </c>
      <c r="X5" s="125">
        <f>IF('Indicator Data'!Y9="No Data",1,IF('Indicator Data imputation'!Y8&lt;&gt;"",1,0))</f>
        <v>0</v>
      </c>
      <c r="Y5" s="125">
        <f>IF('Indicator Data'!Z9="No Data",1,IF('Indicator Data imputation'!Z8&lt;&gt;"",1,0))</f>
        <v>0</v>
      </c>
      <c r="Z5" s="125">
        <f>IF('Indicator Data'!AA9="No Data",1,IF('Indicator Data imputation'!AA8&lt;&gt;"",1,0))</f>
        <v>0</v>
      </c>
      <c r="AA5" s="125">
        <f>IF('Indicator Data'!AB9="No Data",1,IF('Indicator Data imputation'!AB8&lt;&gt;"",1,0))</f>
        <v>0</v>
      </c>
      <c r="AB5" s="125">
        <f>IF('Indicator Data'!AC9="No Data",1,IF('Indicator Data imputation'!AC8&lt;&gt;"",1,0))</f>
        <v>0</v>
      </c>
      <c r="AC5" s="125">
        <f>IF('Indicator Data'!AD9="No Data",1,IF('Indicator Data imputation'!AD8&lt;&gt;"",1,0))</f>
        <v>0</v>
      </c>
      <c r="AD5" s="125">
        <f>IF('Indicator Data'!AE9="No Data",1,IF('Indicator Data imputation'!AE8&lt;&gt;"",1,0))</f>
        <v>0</v>
      </c>
      <c r="AE5" s="125">
        <f>IF('Indicator Data'!AF9="No Data",1,IF('Indicator Data imputation'!AF8&lt;&gt;"",1,0))</f>
        <v>0</v>
      </c>
      <c r="AF5" s="125">
        <f>IF('Indicator Data'!AG9="No Data",1,IF('Indicator Data imputation'!AG8&lt;&gt;"",1,0))</f>
        <v>0</v>
      </c>
      <c r="AG5" s="125">
        <f>IF('Indicator Data'!AH9="No Data",1,IF('Indicator Data imputation'!AH8&lt;&gt;"",1,0))</f>
        <v>0</v>
      </c>
      <c r="AH5" s="125">
        <f>IF('Indicator Data'!AI9="No Data",1,IF('Indicator Data imputation'!AI8&lt;&gt;"",1,0))</f>
        <v>0</v>
      </c>
      <c r="AI5" s="125">
        <f>IF('Indicator Data'!AJ9="No Data",1,IF('Indicator Data imputation'!AJ8&lt;&gt;"",1,0))</f>
        <v>0</v>
      </c>
      <c r="AJ5" s="125">
        <f>IF('Indicator Data'!AK9="No Data",1,IF('Indicator Data imputation'!AK8&lt;&gt;"",1,0))</f>
        <v>0</v>
      </c>
      <c r="AK5" s="125">
        <f>IF('Indicator Data'!AL9="No Data",1,IF('Indicator Data imputation'!AL8&lt;&gt;"",1,0))</f>
        <v>0</v>
      </c>
      <c r="AL5" s="125">
        <f>IF('Indicator Data'!AM9="No Data",1,IF('Indicator Data imputation'!AM8&lt;&gt;"",1,0))</f>
        <v>0</v>
      </c>
      <c r="AM5" s="125">
        <f>IF('Indicator Data'!AN9="No Data",1,IF('Indicator Data imputation'!AN8&lt;&gt;"",1,0))</f>
        <v>0</v>
      </c>
      <c r="AN5" s="125">
        <f>IF('Indicator Data'!AO9="No Data",1,IF('Indicator Data imputation'!AO8&lt;&gt;"",1,0))</f>
        <v>0</v>
      </c>
      <c r="AO5" s="125">
        <f>IF('Indicator Data'!AP9="No Data",1,IF('Indicator Data imputation'!AP8&lt;&gt;"",1,0))</f>
        <v>0</v>
      </c>
      <c r="AP5" s="125">
        <f>IF('Indicator Data'!AQ9="No Data",1,IF('Indicator Data imputation'!AQ8&lt;&gt;"",1,0))</f>
        <v>0</v>
      </c>
      <c r="AQ5" s="125">
        <f>IF('Indicator Data'!AR9="No Data",1,IF('Indicator Data imputation'!AR8&lt;&gt;"",1,0))</f>
        <v>0</v>
      </c>
      <c r="AR5" s="125">
        <f>IF('Indicator Data'!AS9="No Data",1,IF('Indicator Data imputation'!AS8&lt;&gt;"",1,0))</f>
        <v>0</v>
      </c>
      <c r="AS5" s="125">
        <f>IF('Indicator Data'!AT9="No Data",1,IF('Indicator Data imputation'!AT8&lt;&gt;"",1,0))</f>
        <v>0</v>
      </c>
      <c r="AT5" s="125">
        <f>IF('Indicator Data'!AU9="No Data",1,IF('Indicator Data imputation'!AU8&lt;&gt;"",1,0))</f>
        <v>0</v>
      </c>
      <c r="AU5" s="125">
        <f>IF('Indicator Data'!AV9="No Data",1,IF('Indicator Data imputation'!AV8&lt;&gt;"",1,0))</f>
        <v>0</v>
      </c>
      <c r="AV5" s="125">
        <f>IF('Indicator Data'!AW9="No Data",1,IF('Indicator Data imputation'!AW8&lt;&gt;"",1,0))</f>
        <v>0</v>
      </c>
      <c r="AW5" s="125">
        <f>IF('Indicator Data'!AX9="No Data",1,IF('Indicator Data imputation'!AX8&lt;&gt;"",1,0))</f>
        <v>0</v>
      </c>
      <c r="AX5" s="125">
        <f>IF('Indicator Data'!AY9="No Data",1,IF('Indicator Data imputation'!AY8&lt;&gt;"",1,0))</f>
        <v>0</v>
      </c>
      <c r="AY5" s="125">
        <f>IF('Indicator Data'!AZ9="No Data",1,IF('Indicator Data imputation'!AZ8&lt;&gt;"",1,0))</f>
        <v>0</v>
      </c>
      <c r="AZ5" s="125">
        <f>IF('Indicator Data'!BA9="No Data",1,IF('Indicator Data imputation'!BA8&lt;&gt;"",1,0))</f>
        <v>0</v>
      </c>
      <c r="BA5" s="125">
        <f>IF('Indicator Data'!BB9="No Data",1,IF('Indicator Data imputation'!BB8&lt;&gt;"",1,0))</f>
        <v>0</v>
      </c>
      <c r="BB5" s="125">
        <f>IF('Indicator Data'!BC9="No Data",1,IF('Indicator Data imputation'!BC8&lt;&gt;"",1,0))</f>
        <v>0</v>
      </c>
      <c r="BC5" s="125">
        <f>IF('Indicator Data'!BD9="No Data",1,IF('Indicator Data imputation'!BD8&lt;&gt;"",1,0))</f>
        <v>0</v>
      </c>
      <c r="BD5" s="125">
        <f>IF('Indicator Data'!BE9="No Data",1,IF('Indicator Data imputation'!BE8&lt;&gt;"",1,0))</f>
        <v>0</v>
      </c>
      <c r="BE5" s="125">
        <f>IF('Indicator Data'!BF9="No Data",1,IF('Indicator Data imputation'!BF8&lt;&gt;"",1,0))</f>
        <v>0</v>
      </c>
      <c r="BF5" s="125">
        <f>IF('Indicator Data'!BG9="No Data",1,IF('Indicator Data imputation'!BG8&lt;&gt;"",1,0))</f>
        <v>0</v>
      </c>
      <c r="BG5" s="125">
        <f>IF('Indicator Data'!BH9="No Data",1,IF('Indicator Data imputation'!BH8&lt;&gt;"",1,0))</f>
        <v>0</v>
      </c>
      <c r="BH5" s="125">
        <f>IF('Indicator Data'!BI9="No Data",1,IF('Indicator Data imputation'!BI8&lt;&gt;"",1,0))</f>
        <v>0</v>
      </c>
      <c r="BI5" s="125">
        <f>IF('Indicator Data'!BR9="No Data",1,IF('Indicator Data imputation'!BJ8&lt;&gt;"",1,0))</f>
        <v>0</v>
      </c>
      <c r="BJ5" s="125">
        <f>IF('Indicator Data'!BS9="No Data",1,IF('Indicator Data imputation'!BK8&lt;&gt;"",1,0))</f>
        <v>0</v>
      </c>
      <c r="BK5" s="125">
        <f>IF('Indicator Data'!BT9="No Data",1,IF('Indicator Data imputation'!BL8&lt;&gt;"",1,0))</f>
        <v>0</v>
      </c>
      <c r="BL5" s="125">
        <f>IF('Indicator Data'!BU9="No Data",1,IF('Indicator Data imputation'!BM8&lt;&gt;"",1,0))</f>
        <v>0</v>
      </c>
      <c r="BM5" s="125">
        <f>IF('Indicator Data'!BV9="No Data",1,IF('Indicator Data imputation'!BN8&lt;&gt;"",1,0))</f>
        <v>0</v>
      </c>
      <c r="BN5" s="125">
        <f>IF('Indicator Data'!BW9="No Data",1,IF('Indicator Data imputation'!BO8&lt;&gt;"",1,0))</f>
        <v>0</v>
      </c>
      <c r="BO5" s="125">
        <f>IF('Indicator Data'!BX9="No Data",1,IF('Indicator Data imputation'!BP8&lt;&gt;"",1,0))</f>
        <v>0</v>
      </c>
      <c r="BP5" s="125">
        <f>IF('Indicator Data'!BY9="No Data",1,IF('Indicator Data imputation'!BQ8&lt;&gt;"",1,0))</f>
        <v>0</v>
      </c>
      <c r="BQ5" s="125">
        <f>IF('Indicator Data'!BZ9="No Data",1,IF('Indicator Data imputation'!BR8&lt;&gt;"",1,0))</f>
        <v>0</v>
      </c>
      <c r="BR5" s="125">
        <f>IF('Indicator Data'!CA9="No Data",1,IF('Indicator Data imputation'!BS8&lt;&gt;"",1,0))</f>
        <v>0</v>
      </c>
      <c r="BS5" s="125">
        <f>IF('Indicator Data'!CB9="No Data",1,IF('Indicator Data imputation'!BT8&lt;&gt;"",1,0))</f>
        <v>0</v>
      </c>
      <c r="BT5" s="125">
        <f>IF('Indicator Data'!CC9="No Data",1,IF('Indicator Data imputation'!BU8&lt;&gt;"",1,0))</f>
        <v>0</v>
      </c>
      <c r="BU5" s="125">
        <f>IF('Indicator Data'!CD9="No Data",1,IF('Indicator Data imputation'!BV8&lt;&gt;"",1,0))</f>
        <v>0</v>
      </c>
      <c r="BV5" s="125">
        <f>IF('Indicator Data'!CE9="No Data",1,IF('Indicator Data imputation'!BW8&lt;&gt;"",1,0))</f>
        <v>0</v>
      </c>
      <c r="BW5" s="125">
        <f>IF('Indicator Data'!CF9="No Data",1,IF('Indicator Data imputation'!BX8&lt;&gt;"",1,0))</f>
        <v>0</v>
      </c>
      <c r="BX5" s="125">
        <f>IF('Indicator Data'!CG9="No Data",1,IF('Indicator Data imputation'!BY8&lt;&gt;"",1,0))</f>
        <v>0</v>
      </c>
      <c r="BY5" s="3">
        <f t="shared" si="0"/>
        <v>0</v>
      </c>
      <c r="BZ5" s="127">
        <f t="shared" si="1"/>
        <v>0</v>
      </c>
    </row>
    <row r="6" spans="1:78" x14ac:dyDescent="0.3">
      <c r="A6" s="3" t="s">
        <v>8</v>
      </c>
      <c r="B6" s="125">
        <f>IF('Indicator Data'!C10="No Data",1,IF('Indicator Data imputation'!C9&lt;&gt;"",1,0))</f>
        <v>0</v>
      </c>
      <c r="C6" s="125">
        <f>IF('Indicator Data'!D10="No Data",1,IF('Indicator Data imputation'!D9&lt;&gt;"",1,0))</f>
        <v>0</v>
      </c>
      <c r="D6" s="125">
        <f>IF('Indicator Data'!E10="No Data",1,IF('Indicator Data imputation'!E9&lt;&gt;"",1,0))</f>
        <v>1</v>
      </c>
      <c r="E6" s="125">
        <f>IF('Indicator Data'!F10="No Data",1,IF('Indicator Data imputation'!F9&lt;&gt;"",1,0))</f>
        <v>0</v>
      </c>
      <c r="F6" s="125">
        <f>IF('Indicator Data'!G10="No Data",1,IF('Indicator Data imputation'!G9&lt;&gt;"",1,0))</f>
        <v>0</v>
      </c>
      <c r="G6" s="125">
        <f>IF('Indicator Data'!H10="No Data",1,IF('Indicator Data imputation'!H9&lt;&gt;"",1,0))</f>
        <v>0</v>
      </c>
      <c r="H6" s="125">
        <f>IF('Indicator Data'!I10="No Data",1,IF('Indicator Data imputation'!I9&lt;&gt;"",1,0))</f>
        <v>0</v>
      </c>
      <c r="I6" s="125">
        <f>IF('Indicator Data'!J10="No Data",1,IF('Indicator Data imputation'!J9&lt;&gt;"",1,0))</f>
        <v>0</v>
      </c>
      <c r="J6" s="125">
        <f>IF('Indicator Data'!K10="No Data",1,IF('Indicator Data imputation'!K9&lt;&gt;"",1,0))</f>
        <v>0</v>
      </c>
      <c r="K6" s="125">
        <f>IF('Indicator Data'!L10="No Data",1,IF('Indicator Data imputation'!L9&lt;&gt;"",1,0))</f>
        <v>0</v>
      </c>
      <c r="L6" s="125">
        <f>IF('Indicator Data'!M10="No Data",1,IF('Indicator Data imputation'!M9&lt;&gt;"",1,0))</f>
        <v>1</v>
      </c>
      <c r="M6" s="125">
        <f>IF('Indicator Data'!N10="No Data",1,IF('Indicator Data imputation'!N9&lt;&gt;"",1,0))</f>
        <v>1</v>
      </c>
      <c r="N6" s="125">
        <f>IF('Indicator Data'!O10="No Data",1,IF('Indicator Data imputation'!O9&lt;&gt;"",1,0))</f>
        <v>1</v>
      </c>
      <c r="O6" s="125">
        <f>IF('Indicator Data'!P10="No Data",1,IF('Indicator Data imputation'!P9&lt;&gt;"",1,0))</f>
        <v>1</v>
      </c>
      <c r="P6" s="125">
        <f>IF('Indicator Data'!Q10="No Data",1,IF('Indicator Data imputation'!Q9&lt;&gt;"",1,0))</f>
        <v>0</v>
      </c>
      <c r="Q6" s="125">
        <f>IF('Indicator Data'!R10="No Data",1,IF('Indicator Data imputation'!R9&lt;&gt;"",1,0))</f>
        <v>0</v>
      </c>
      <c r="R6" s="125">
        <f>IF('Indicator Data'!S10="No Data",1,IF('Indicator Data imputation'!S9&lt;&gt;"",1,0))</f>
        <v>0</v>
      </c>
      <c r="S6" s="125">
        <f>IF('Indicator Data'!T10="No Data",1,IF('Indicator Data imputation'!T9&lt;&gt;"",1,0))</f>
        <v>0</v>
      </c>
      <c r="T6" s="125">
        <f>IF('Indicator Data'!U10="No Data",1,IF('Indicator Data imputation'!U9&lt;&gt;"",1,0))</f>
        <v>0</v>
      </c>
      <c r="U6" s="125">
        <f>IF('Indicator Data'!V10="No Data",1,IF('Indicator Data imputation'!V9&lt;&gt;"",1,0))</f>
        <v>0</v>
      </c>
      <c r="V6" s="125">
        <f>IF('Indicator Data'!W10="No Data",1,IF('Indicator Data imputation'!W9&lt;&gt;"",1,0))</f>
        <v>0</v>
      </c>
      <c r="W6" s="125">
        <f>IF('Indicator Data'!X10="No Data",1,IF('Indicator Data imputation'!X9&lt;&gt;"",1,0))</f>
        <v>0</v>
      </c>
      <c r="X6" s="125">
        <f>IF('Indicator Data'!Y10="No Data",1,IF('Indicator Data imputation'!Y9&lt;&gt;"",1,0))</f>
        <v>0</v>
      </c>
      <c r="Y6" s="125">
        <f>IF('Indicator Data'!Z10="No Data",1,IF('Indicator Data imputation'!Z9&lt;&gt;"",1,0))</f>
        <v>0</v>
      </c>
      <c r="Z6" s="125">
        <f>IF('Indicator Data'!AA10="No Data",1,IF('Indicator Data imputation'!AA9&lt;&gt;"",1,0))</f>
        <v>1</v>
      </c>
      <c r="AA6" s="125">
        <f>IF('Indicator Data'!AB10="No Data",1,IF('Indicator Data imputation'!AB9&lt;&gt;"",1,0))</f>
        <v>0</v>
      </c>
      <c r="AB6" s="125">
        <f>IF('Indicator Data'!AC10="No Data",1,IF('Indicator Data imputation'!AC9&lt;&gt;"",1,0))</f>
        <v>1</v>
      </c>
      <c r="AC6" s="125">
        <f>IF('Indicator Data'!AD10="No Data",1,IF('Indicator Data imputation'!AD9&lt;&gt;"",1,0))</f>
        <v>1</v>
      </c>
      <c r="AD6" s="125">
        <f>IF('Indicator Data'!AE10="No Data",1,IF('Indicator Data imputation'!AE9&lt;&gt;"",1,0))</f>
        <v>0</v>
      </c>
      <c r="AE6" s="125">
        <f>IF('Indicator Data'!AF10="No Data",1,IF('Indicator Data imputation'!AF9&lt;&gt;"",1,0))</f>
        <v>1</v>
      </c>
      <c r="AF6" s="125">
        <f>IF('Indicator Data'!AG10="No Data",1,IF('Indicator Data imputation'!AG9&lt;&gt;"",1,0))</f>
        <v>0</v>
      </c>
      <c r="AG6" s="125">
        <f>IF('Indicator Data'!AH10="No Data",1,IF('Indicator Data imputation'!AH9&lt;&gt;"",1,0))</f>
        <v>0</v>
      </c>
      <c r="AH6" s="125">
        <f>IF('Indicator Data'!AI10="No Data",1,IF('Indicator Data imputation'!AI9&lt;&gt;"",1,0))</f>
        <v>0</v>
      </c>
      <c r="AI6" s="125">
        <f>IF('Indicator Data'!AJ10="No Data",1,IF('Indicator Data imputation'!AJ9&lt;&gt;"",1,0))</f>
        <v>0</v>
      </c>
      <c r="AJ6" s="125">
        <f>IF('Indicator Data'!AK10="No Data",1,IF('Indicator Data imputation'!AK9&lt;&gt;"",1,0))</f>
        <v>0</v>
      </c>
      <c r="AK6" s="125">
        <f>IF('Indicator Data'!AL10="No Data",1,IF('Indicator Data imputation'!AL9&lt;&gt;"",1,0))</f>
        <v>0</v>
      </c>
      <c r="AL6" s="125">
        <f>IF('Indicator Data'!AM10="No Data",1,IF('Indicator Data imputation'!AM9&lt;&gt;"",1,0))</f>
        <v>1</v>
      </c>
      <c r="AM6" s="125">
        <f>IF('Indicator Data'!AN10="No Data",1,IF('Indicator Data imputation'!AN9&lt;&gt;"",1,0))</f>
        <v>0</v>
      </c>
      <c r="AN6" s="125">
        <f>IF('Indicator Data'!AO10="No Data",1,IF('Indicator Data imputation'!AO9&lt;&gt;"",1,0))</f>
        <v>0</v>
      </c>
      <c r="AO6" s="125">
        <f>IF('Indicator Data'!AP10="No Data",1,IF('Indicator Data imputation'!AP9&lt;&gt;"",1,0))</f>
        <v>0</v>
      </c>
      <c r="AP6" s="125">
        <f>IF('Indicator Data'!AQ10="No Data",1,IF('Indicator Data imputation'!AQ9&lt;&gt;"",1,0))</f>
        <v>0</v>
      </c>
      <c r="AQ6" s="125">
        <f>IF('Indicator Data'!AR10="No Data",1,IF('Indicator Data imputation'!AR9&lt;&gt;"",1,0))</f>
        <v>0</v>
      </c>
      <c r="AR6" s="125">
        <f>IF('Indicator Data'!AS10="No Data",1,IF('Indicator Data imputation'!AS9&lt;&gt;"",1,0))</f>
        <v>0</v>
      </c>
      <c r="AS6" s="125">
        <f>IF('Indicator Data'!AT10="No Data",1,IF('Indicator Data imputation'!AT9&lt;&gt;"",1,0))</f>
        <v>1</v>
      </c>
      <c r="AT6" s="125">
        <f>IF('Indicator Data'!AU10="No Data",1,IF('Indicator Data imputation'!AU9&lt;&gt;"",1,0))</f>
        <v>0</v>
      </c>
      <c r="AU6" s="125">
        <f>IF('Indicator Data'!AV10="No Data",1,IF('Indicator Data imputation'!AV9&lt;&gt;"",1,0))</f>
        <v>1</v>
      </c>
      <c r="AV6" s="125">
        <f>IF('Indicator Data'!AW10="No Data",1,IF('Indicator Data imputation'!AW9&lt;&gt;"",1,0))</f>
        <v>1</v>
      </c>
      <c r="AW6" s="125">
        <f>IF('Indicator Data'!AX10="No Data",1,IF('Indicator Data imputation'!AX9&lt;&gt;"",1,0))</f>
        <v>1</v>
      </c>
      <c r="AX6" s="125">
        <f>IF('Indicator Data'!AY10="No Data",1,IF('Indicator Data imputation'!AY9&lt;&gt;"",1,0))</f>
        <v>0</v>
      </c>
      <c r="AY6" s="125">
        <f>IF('Indicator Data'!AZ10="No Data",1,IF('Indicator Data imputation'!AZ9&lt;&gt;"",1,0))</f>
        <v>1</v>
      </c>
      <c r="AZ6" s="125">
        <f>IF('Indicator Data'!BA10="No Data",1,IF('Indicator Data imputation'!BA9&lt;&gt;"",1,0))</f>
        <v>1</v>
      </c>
      <c r="BA6" s="125">
        <f>IF('Indicator Data'!BB10="No Data",1,IF('Indicator Data imputation'!BB9&lt;&gt;"",1,0))</f>
        <v>0</v>
      </c>
      <c r="BB6" s="125">
        <f>IF('Indicator Data'!BC10="No Data",1,IF('Indicator Data imputation'!BC9&lt;&gt;"",1,0))</f>
        <v>0</v>
      </c>
      <c r="BC6" s="125">
        <f>IF('Indicator Data'!BD10="No Data",1,IF('Indicator Data imputation'!BD9&lt;&gt;"",1,0))</f>
        <v>0</v>
      </c>
      <c r="BD6" s="125">
        <f>IF('Indicator Data'!BE10="No Data",1,IF('Indicator Data imputation'!BE9&lt;&gt;"",1,0))</f>
        <v>0</v>
      </c>
      <c r="BE6" s="125">
        <f>IF('Indicator Data'!BF10="No Data",1,IF('Indicator Data imputation'!BF9&lt;&gt;"",1,0))</f>
        <v>0</v>
      </c>
      <c r="BF6" s="125">
        <f>IF('Indicator Data'!BG10="No Data",1,IF('Indicator Data imputation'!BG9&lt;&gt;"",1,0))</f>
        <v>0</v>
      </c>
      <c r="BG6" s="125">
        <f>IF('Indicator Data'!BH10="No Data",1,IF('Indicator Data imputation'!BH9&lt;&gt;"",1,0))</f>
        <v>0</v>
      </c>
      <c r="BH6" s="125">
        <f>IF('Indicator Data'!BI10="No Data",1,IF('Indicator Data imputation'!BI9&lt;&gt;"",1,0))</f>
        <v>1</v>
      </c>
      <c r="BI6" s="125">
        <f>IF('Indicator Data'!BR10="No Data",1,IF('Indicator Data imputation'!BJ9&lt;&gt;"",1,0))</f>
        <v>0</v>
      </c>
      <c r="BJ6" s="125">
        <f>IF('Indicator Data'!BS10="No Data",1,IF('Indicator Data imputation'!BK9&lt;&gt;"",1,0))</f>
        <v>0</v>
      </c>
      <c r="BK6" s="125">
        <f>IF('Indicator Data'!BT10="No Data",1,IF('Indicator Data imputation'!BL9&lt;&gt;"",1,0))</f>
        <v>1</v>
      </c>
      <c r="BL6" s="125">
        <f>IF('Indicator Data'!BU10="No Data",1,IF('Indicator Data imputation'!BM9&lt;&gt;"",1,0))</f>
        <v>0</v>
      </c>
      <c r="BM6" s="125">
        <f>IF('Indicator Data'!BV10="No Data",1,IF('Indicator Data imputation'!BN9&lt;&gt;"",1,0))</f>
        <v>0</v>
      </c>
      <c r="BN6" s="125">
        <f>IF('Indicator Data'!BW10="No Data",1,IF('Indicator Data imputation'!BO9&lt;&gt;"",1,0))</f>
        <v>0</v>
      </c>
      <c r="BO6" s="125">
        <f>IF('Indicator Data'!BX10="No Data",1,IF('Indicator Data imputation'!BP9&lt;&gt;"",1,0))</f>
        <v>0</v>
      </c>
      <c r="BP6" s="125">
        <f>IF('Indicator Data'!BY10="No Data",1,IF('Indicator Data imputation'!BQ9&lt;&gt;"",1,0))</f>
        <v>0</v>
      </c>
      <c r="BQ6" s="125">
        <f>IF('Indicator Data'!BZ10="No Data",1,IF('Indicator Data imputation'!BR9&lt;&gt;"",1,0))</f>
        <v>0</v>
      </c>
      <c r="BR6" s="125">
        <f>IF('Indicator Data'!CA10="No Data",1,IF('Indicator Data imputation'!BS9&lt;&gt;"",1,0))</f>
        <v>0</v>
      </c>
      <c r="BS6" s="125">
        <f>IF('Indicator Data'!CB10="No Data",1,IF('Indicator Data imputation'!BT9&lt;&gt;"",1,0))</f>
        <v>0</v>
      </c>
      <c r="BT6" s="125">
        <f>IF('Indicator Data'!CC10="No Data",1,IF('Indicator Data imputation'!BU9&lt;&gt;"",1,0))</f>
        <v>0</v>
      </c>
      <c r="BU6" s="125">
        <f>IF('Indicator Data'!CD10="No Data",1,IF('Indicator Data imputation'!BV9&lt;&gt;"",1,0))</f>
        <v>0</v>
      </c>
      <c r="BV6" s="125">
        <f>IF('Indicator Data'!CE10="No Data",1,IF('Indicator Data imputation'!BW9&lt;&gt;"",1,0))</f>
        <v>1</v>
      </c>
      <c r="BW6" s="125">
        <f>IF('Indicator Data'!CF10="No Data",1,IF('Indicator Data imputation'!BX9&lt;&gt;"",1,0))</f>
        <v>0</v>
      </c>
      <c r="BX6" s="125">
        <f>IF('Indicator Data'!CG10="No Data",1,IF('Indicator Data imputation'!BY9&lt;&gt;"",1,0))</f>
        <v>0</v>
      </c>
      <c r="BY6" s="3">
        <f t="shared" si="0"/>
        <v>19</v>
      </c>
      <c r="BZ6" s="127">
        <f t="shared" si="1"/>
        <v>0.25333333333333335</v>
      </c>
    </row>
    <row r="7" spans="1:78" x14ac:dyDescent="0.3">
      <c r="A7" s="3" t="s">
        <v>10</v>
      </c>
      <c r="B7" s="125">
        <f>IF('Indicator Data'!C11="No Data",1,IF('Indicator Data imputation'!C10&lt;&gt;"",1,0))</f>
        <v>0</v>
      </c>
      <c r="C7" s="125">
        <f>IF('Indicator Data'!D11="No Data",1,IF('Indicator Data imputation'!D10&lt;&gt;"",1,0))</f>
        <v>0</v>
      </c>
      <c r="D7" s="125">
        <f>IF('Indicator Data'!E11="No Data",1,IF('Indicator Data imputation'!E10&lt;&gt;"",1,0))</f>
        <v>0</v>
      </c>
      <c r="E7" s="125">
        <f>IF('Indicator Data'!F11="No Data",1,IF('Indicator Data imputation'!F10&lt;&gt;"",1,0))</f>
        <v>0</v>
      </c>
      <c r="F7" s="125">
        <f>IF('Indicator Data'!G11="No Data",1,IF('Indicator Data imputation'!G10&lt;&gt;"",1,0))</f>
        <v>0</v>
      </c>
      <c r="G7" s="125">
        <f>IF('Indicator Data'!H11="No Data",1,IF('Indicator Data imputation'!H10&lt;&gt;"",1,0))</f>
        <v>0</v>
      </c>
      <c r="H7" s="125">
        <f>IF('Indicator Data'!I11="No Data",1,IF('Indicator Data imputation'!I10&lt;&gt;"",1,0))</f>
        <v>0</v>
      </c>
      <c r="I7" s="125">
        <f>IF('Indicator Data'!J11="No Data",1,IF('Indicator Data imputation'!J10&lt;&gt;"",1,0))</f>
        <v>0</v>
      </c>
      <c r="J7" s="125">
        <f>IF('Indicator Data'!K11="No Data",1,IF('Indicator Data imputation'!K10&lt;&gt;"",1,0))</f>
        <v>0</v>
      </c>
      <c r="K7" s="125">
        <f>IF('Indicator Data'!L11="No Data",1,IF('Indicator Data imputation'!L10&lt;&gt;"",1,0))</f>
        <v>0</v>
      </c>
      <c r="L7" s="125">
        <f>IF('Indicator Data'!M11="No Data",1,IF('Indicator Data imputation'!M10&lt;&gt;"",1,0))</f>
        <v>1</v>
      </c>
      <c r="M7" s="125">
        <f>IF('Indicator Data'!N11="No Data",1,IF('Indicator Data imputation'!N10&lt;&gt;"",1,0))</f>
        <v>1</v>
      </c>
      <c r="N7" s="125">
        <f>IF('Indicator Data'!O11="No Data",1,IF('Indicator Data imputation'!O10&lt;&gt;"",1,0))</f>
        <v>1</v>
      </c>
      <c r="O7" s="125">
        <f>IF('Indicator Data'!P11="No Data",1,IF('Indicator Data imputation'!P10&lt;&gt;"",1,0))</f>
        <v>1</v>
      </c>
      <c r="P7" s="125">
        <f>IF('Indicator Data'!Q11="No Data",1,IF('Indicator Data imputation'!Q10&lt;&gt;"",1,0))</f>
        <v>0</v>
      </c>
      <c r="Q7" s="125">
        <f>IF('Indicator Data'!R11="No Data",1,IF('Indicator Data imputation'!R10&lt;&gt;"",1,0))</f>
        <v>0</v>
      </c>
      <c r="R7" s="125">
        <f>IF('Indicator Data'!S11="No Data",1,IF('Indicator Data imputation'!S10&lt;&gt;"",1,0))</f>
        <v>0</v>
      </c>
      <c r="S7" s="125">
        <f>IF('Indicator Data'!T11="No Data",1,IF('Indicator Data imputation'!T10&lt;&gt;"",1,0))</f>
        <v>0</v>
      </c>
      <c r="T7" s="125">
        <f>IF('Indicator Data'!U11="No Data",1,IF('Indicator Data imputation'!U10&lt;&gt;"",1,0))</f>
        <v>0</v>
      </c>
      <c r="U7" s="125">
        <f>IF('Indicator Data'!V11="No Data",1,IF('Indicator Data imputation'!V10&lt;&gt;"",1,0))</f>
        <v>0</v>
      </c>
      <c r="V7" s="125">
        <f>IF('Indicator Data'!W11="No Data",1,IF('Indicator Data imputation'!W10&lt;&gt;"",1,0))</f>
        <v>0</v>
      </c>
      <c r="W7" s="125">
        <f>IF('Indicator Data'!X11="No Data",1,IF('Indicator Data imputation'!X10&lt;&gt;"",1,0))</f>
        <v>0</v>
      </c>
      <c r="X7" s="125">
        <f>IF('Indicator Data'!Y11="No Data",1,IF('Indicator Data imputation'!Y10&lt;&gt;"",1,0))</f>
        <v>0</v>
      </c>
      <c r="Y7" s="125">
        <f>IF('Indicator Data'!Z11="No Data",1,IF('Indicator Data imputation'!Z10&lt;&gt;"",1,0))</f>
        <v>0</v>
      </c>
      <c r="Z7" s="125">
        <f>IF('Indicator Data'!AA11="No Data",1,IF('Indicator Data imputation'!AA10&lt;&gt;"",1,0))</f>
        <v>0</v>
      </c>
      <c r="AA7" s="125">
        <f>IF('Indicator Data'!AB11="No Data",1,IF('Indicator Data imputation'!AB10&lt;&gt;"",1,0))</f>
        <v>0</v>
      </c>
      <c r="AB7" s="125">
        <f>IF('Indicator Data'!AC11="No Data",1,IF('Indicator Data imputation'!AC10&lt;&gt;"",1,0))</f>
        <v>1</v>
      </c>
      <c r="AC7" s="125">
        <f>IF('Indicator Data'!AD11="No Data",1,IF('Indicator Data imputation'!AD10&lt;&gt;"",1,0))</f>
        <v>0</v>
      </c>
      <c r="AD7" s="125">
        <f>IF('Indicator Data'!AE11="No Data",1,IF('Indicator Data imputation'!AE10&lt;&gt;"",1,0))</f>
        <v>0</v>
      </c>
      <c r="AE7" s="125">
        <f>IF('Indicator Data'!AF11="No Data",1,IF('Indicator Data imputation'!AF10&lt;&gt;"",1,0))</f>
        <v>0</v>
      </c>
      <c r="AF7" s="125">
        <f>IF('Indicator Data'!AG11="No Data",1,IF('Indicator Data imputation'!AG10&lt;&gt;"",1,0))</f>
        <v>0</v>
      </c>
      <c r="AG7" s="125">
        <f>IF('Indicator Data'!AH11="No Data",1,IF('Indicator Data imputation'!AH10&lt;&gt;"",1,0))</f>
        <v>0</v>
      </c>
      <c r="AH7" s="125">
        <f>IF('Indicator Data'!AI11="No Data",1,IF('Indicator Data imputation'!AI10&lt;&gt;"",1,0))</f>
        <v>0</v>
      </c>
      <c r="AI7" s="125">
        <f>IF('Indicator Data'!AJ11="No Data",1,IF('Indicator Data imputation'!AJ10&lt;&gt;"",1,0))</f>
        <v>0</v>
      </c>
      <c r="AJ7" s="125">
        <f>IF('Indicator Data'!AK11="No Data",1,IF('Indicator Data imputation'!AK10&lt;&gt;"",1,0))</f>
        <v>0</v>
      </c>
      <c r="AK7" s="125">
        <f>IF('Indicator Data'!AL11="No Data",1,IF('Indicator Data imputation'!AL10&lt;&gt;"",1,0))</f>
        <v>0</v>
      </c>
      <c r="AL7" s="125">
        <f>IF('Indicator Data'!AM11="No Data",1,IF('Indicator Data imputation'!AM10&lt;&gt;"",1,0))</f>
        <v>1</v>
      </c>
      <c r="AM7" s="125">
        <f>IF('Indicator Data'!AN11="No Data",1,IF('Indicator Data imputation'!AN10&lt;&gt;"",1,0))</f>
        <v>0</v>
      </c>
      <c r="AN7" s="125">
        <f>IF('Indicator Data'!AO11="No Data",1,IF('Indicator Data imputation'!AO10&lt;&gt;"",1,0))</f>
        <v>0</v>
      </c>
      <c r="AO7" s="125">
        <f>IF('Indicator Data'!AP11="No Data",1,IF('Indicator Data imputation'!AP10&lt;&gt;"",1,0))</f>
        <v>0</v>
      </c>
      <c r="AP7" s="125">
        <f>IF('Indicator Data'!AQ11="No Data",1,IF('Indicator Data imputation'!AQ10&lt;&gt;"",1,0))</f>
        <v>0</v>
      </c>
      <c r="AQ7" s="125">
        <f>IF('Indicator Data'!AR11="No Data",1,IF('Indicator Data imputation'!AR10&lt;&gt;"",1,0))</f>
        <v>0</v>
      </c>
      <c r="AR7" s="125">
        <f>IF('Indicator Data'!AS11="No Data",1,IF('Indicator Data imputation'!AS10&lt;&gt;"",1,0))</f>
        <v>0</v>
      </c>
      <c r="AS7" s="125">
        <f>IF('Indicator Data'!AT11="No Data",1,IF('Indicator Data imputation'!AT10&lt;&gt;"",1,0))</f>
        <v>1</v>
      </c>
      <c r="AT7" s="125">
        <f>IF('Indicator Data'!AU11="No Data",1,IF('Indicator Data imputation'!AU10&lt;&gt;"",1,0))</f>
        <v>0</v>
      </c>
      <c r="AU7" s="125">
        <f>IF('Indicator Data'!AV11="No Data",1,IF('Indicator Data imputation'!AV10&lt;&gt;"",1,0))</f>
        <v>0</v>
      </c>
      <c r="AV7" s="125">
        <f>IF('Indicator Data'!AW11="No Data",1,IF('Indicator Data imputation'!AW10&lt;&gt;"",1,0))</f>
        <v>0</v>
      </c>
      <c r="AW7" s="125">
        <f>IF('Indicator Data'!AX11="No Data",1,IF('Indicator Data imputation'!AX10&lt;&gt;"",1,0))</f>
        <v>0</v>
      </c>
      <c r="AX7" s="125">
        <f>IF('Indicator Data'!AY11="No Data",1,IF('Indicator Data imputation'!AY10&lt;&gt;"",1,0))</f>
        <v>0</v>
      </c>
      <c r="AY7" s="125">
        <f>IF('Indicator Data'!AZ11="No Data",1,IF('Indicator Data imputation'!AZ10&lt;&gt;"",1,0))</f>
        <v>0</v>
      </c>
      <c r="AZ7" s="125">
        <f>IF('Indicator Data'!BA11="No Data",1,IF('Indicator Data imputation'!BA10&lt;&gt;"",1,0))</f>
        <v>0</v>
      </c>
      <c r="BA7" s="125">
        <f>IF('Indicator Data'!BB11="No Data",1,IF('Indicator Data imputation'!BB10&lt;&gt;"",1,0))</f>
        <v>0</v>
      </c>
      <c r="BB7" s="125">
        <f>IF('Indicator Data'!BC11="No Data",1,IF('Indicator Data imputation'!BC10&lt;&gt;"",1,0))</f>
        <v>0</v>
      </c>
      <c r="BC7" s="125">
        <f>IF('Indicator Data'!BD11="No Data",1,IF('Indicator Data imputation'!BD10&lt;&gt;"",1,0))</f>
        <v>0</v>
      </c>
      <c r="BD7" s="125">
        <f>IF('Indicator Data'!BE11="No Data",1,IF('Indicator Data imputation'!BE10&lt;&gt;"",1,0))</f>
        <v>0</v>
      </c>
      <c r="BE7" s="125">
        <f>IF('Indicator Data'!BF11="No Data",1,IF('Indicator Data imputation'!BF10&lt;&gt;"",1,0))</f>
        <v>0</v>
      </c>
      <c r="BF7" s="125">
        <f>IF('Indicator Data'!BG11="No Data",1,IF('Indicator Data imputation'!BG10&lt;&gt;"",1,0))</f>
        <v>0</v>
      </c>
      <c r="BG7" s="125">
        <f>IF('Indicator Data'!BH11="No Data",1,IF('Indicator Data imputation'!BH10&lt;&gt;"",1,0))</f>
        <v>0</v>
      </c>
      <c r="BH7" s="125">
        <f>IF('Indicator Data'!BI11="No Data",1,IF('Indicator Data imputation'!BI10&lt;&gt;"",1,0))</f>
        <v>0</v>
      </c>
      <c r="BI7" s="125">
        <f>IF('Indicator Data'!BR11="No Data",1,IF('Indicator Data imputation'!BJ10&lt;&gt;"",1,0))</f>
        <v>0</v>
      </c>
      <c r="BJ7" s="125">
        <f>IF('Indicator Data'!BS11="No Data",1,IF('Indicator Data imputation'!BK10&lt;&gt;"",1,0))</f>
        <v>0</v>
      </c>
      <c r="BK7" s="125">
        <f>IF('Indicator Data'!BT11="No Data",1,IF('Indicator Data imputation'!BL10&lt;&gt;"",1,0))</f>
        <v>0</v>
      </c>
      <c r="BL7" s="125">
        <f>IF('Indicator Data'!BU11="No Data",1,IF('Indicator Data imputation'!BM10&lt;&gt;"",1,0))</f>
        <v>0</v>
      </c>
      <c r="BM7" s="125">
        <f>IF('Indicator Data'!BV11="No Data",1,IF('Indicator Data imputation'!BN10&lt;&gt;"",1,0))</f>
        <v>0</v>
      </c>
      <c r="BN7" s="125">
        <f>IF('Indicator Data'!BW11="No Data",1,IF('Indicator Data imputation'!BO10&lt;&gt;"",1,0))</f>
        <v>0</v>
      </c>
      <c r="BO7" s="125">
        <f>IF('Indicator Data'!BX11="No Data",1,IF('Indicator Data imputation'!BP10&lt;&gt;"",1,0))</f>
        <v>0</v>
      </c>
      <c r="BP7" s="125">
        <f>IF('Indicator Data'!BY11="No Data",1,IF('Indicator Data imputation'!BQ10&lt;&gt;"",1,0))</f>
        <v>0</v>
      </c>
      <c r="BQ7" s="125">
        <f>IF('Indicator Data'!BZ11="No Data",1,IF('Indicator Data imputation'!BR10&lt;&gt;"",1,0))</f>
        <v>0</v>
      </c>
      <c r="BR7" s="125">
        <f>IF('Indicator Data'!CA11="No Data",1,IF('Indicator Data imputation'!BS10&lt;&gt;"",1,0))</f>
        <v>0</v>
      </c>
      <c r="BS7" s="125">
        <f>IF('Indicator Data'!CB11="No Data",1,IF('Indicator Data imputation'!BT10&lt;&gt;"",1,0))</f>
        <v>0</v>
      </c>
      <c r="BT7" s="125">
        <f>IF('Indicator Data'!CC11="No Data",1,IF('Indicator Data imputation'!BU10&lt;&gt;"",1,0))</f>
        <v>0</v>
      </c>
      <c r="BU7" s="125">
        <f>IF('Indicator Data'!CD11="No Data",1,IF('Indicator Data imputation'!BV10&lt;&gt;"",1,0))</f>
        <v>0</v>
      </c>
      <c r="BV7" s="125">
        <f>IF('Indicator Data'!CE11="No Data",1,IF('Indicator Data imputation'!BW10&lt;&gt;"",1,0))</f>
        <v>0</v>
      </c>
      <c r="BW7" s="125">
        <f>IF('Indicator Data'!CF11="No Data",1,IF('Indicator Data imputation'!BX10&lt;&gt;"",1,0))</f>
        <v>0</v>
      </c>
      <c r="BX7" s="125">
        <f>IF('Indicator Data'!CG11="No Data",1,IF('Indicator Data imputation'!BY10&lt;&gt;"",1,0))</f>
        <v>0</v>
      </c>
      <c r="BY7" s="3">
        <f t="shared" si="0"/>
        <v>7</v>
      </c>
      <c r="BZ7" s="127">
        <f t="shared" si="1"/>
        <v>9.3333333333333338E-2</v>
      </c>
    </row>
    <row r="8" spans="1:78" x14ac:dyDescent="0.3">
      <c r="A8" s="3" t="s">
        <v>12</v>
      </c>
      <c r="B8" s="125">
        <f>IF('Indicator Data'!C12="No Data",1,IF('Indicator Data imputation'!C11&lt;&gt;"",1,0))</f>
        <v>0</v>
      </c>
      <c r="C8" s="125">
        <f>IF('Indicator Data'!D12="No Data",1,IF('Indicator Data imputation'!D11&lt;&gt;"",1,0))</f>
        <v>0</v>
      </c>
      <c r="D8" s="125">
        <f>IF('Indicator Data'!E12="No Data",1,IF('Indicator Data imputation'!E11&lt;&gt;"",1,0))</f>
        <v>0</v>
      </c>
      <c r="E8" s="125">
        <f>IF('Indicator Data'!F12="No Data",1,IF('Indicator Data imputation'!F11&lt;&gt;"",1,0))</f>
        <v>0</v>
      </c>
      <c r="F8" s="125">
        <f>IF('Indicator Data'!G12="No Data",1,IF('Indicator Data imputation'!G11&lt;&gt;"",1,0))</f>
        <v>0</v>
      </c>
      <c r="G8" s="125">
        <f>IF('Indicator Data'!H12="No Data",1,IF('Indicator Data imputation'!H11&lt;&gt;"",1,0))</f>
        <v>0</v>
      </c>
      <c r="H8" s="125">
        <f>IF('Indicator Data'!I12="No Data",1,IF('Indicator Data imputation'!I11&lt;&gt;"",1,0))</f>
        <v>0</v>
      </c>
      <c r="I8" s="125">
        <f>IF('Indicator Data'!J12="No Data",1,IF('Indicator Data imputation'!J11&lt;&gt;"",1,0))</f>
        <v>0</v>
      </c>
      <c r="J8" s="125">
        <f>IF('Indicator Data'!K12="No Data",1,IF('Indicator Data imputation'!K11&lt;&gt;"",1,0))</f>
        <v>0</v>
      </c>
      <c r="K8" s="125">
        <f>IF('Indicator Data'!L12="No Data",1,IF('Indicator Data imputation'!L11&lt;&gt;"",1,0))</f>
        <v>0</v>
      </c>
      <c r="L8" s="125">
        <f>IF('Indicator Data'!M12="No Data",1,IF('Indicator Data imputation'!M11&lt;&gt;"",1,0))</f>
        <v>0</v>
      </c>
      <c r="M8" s="125">
        <f>IF('Indicator Data'!N12="No Data",1,IF('Indicator Data imputation'!N11&lt;&gt;"",1,0))</f>
        <v>1</v>
      </c>
      <c r="N8" s="125">
        <f>IF('Indicator Data'!O12="No Data",1,IF('Indicator Data imputation'!O11&lt;&gt;"",1,0))</f>
        <v>1</v>
      </c>
      <c r="O8" s="125">
        <f>IF('Indicator Data'!P12="No Data",1,IF('Indicator Data imputation'!P11&lt;&gt;"",1,0))</f>
        <v>1</v>
      </c>
      <c r="P8" s="125">
        <f>IF('Indicator Data'!Q12="No Data",1,IF('Indicator Data imputation'!Q11&lt;&gt;"",1,0))</f>
        <v>0</v>
      </c>
      <c r="Q8" s="125">
        <f>IF('Indicator Data'!R12="No Data",1,IF('Indicator Data imputation'!R11&lt;&gt;"",1,0))</f>
        <v>0</v>
      </c>
      <c r="R8" s="125">
        <f>IF('Indicator Data'!S12="No Data",1,IF('Indicator Data imputation'!S11&lt;&gt;"",1,0))</f>
        <v>0</v>
      </c>
      <c r="S8" s="125">
        <f>IF('Indicator Data'!T12="No Data",1,IF('Indicator Data imputation'!T11&lt;&gt;"",1,0))</f>
        <v>0</v>
      </c>
      <c r="T8" s="125">
        <f>IF('Indicator Data'!U12="No Data",1,IF('Indicator Data imputation'!U11&lt;&gt;"",1,0))</f>
        <v>0</v>
      </c>
      <c r="U8" s="125">
        <f>IF('Indicator Data'!V12="No Data",1,IF('Indicator Data imputation'!V11&lt;&gt;"",1,0))</f>
        <v>0</v>
      </c>
      <c r="V8" s="125">
        <f>IF('Indicator Data'!W12="No Data",1,IF('Indicator Data imputation'!W11&lt;&gt;"",1,0))</f>
        <v>0</v>
      </c>
      <c r="W8" s="125">
        <f>IF('Indicator Data'!X12="No Data",1,IF('Indicator Data imputation'!X11&lt;&gt;"",1,0))</f>
        <v>0</v>
      </c>
      <c r="X8" s="125">
        <f>IF('Indicator Data'!Y12="No Data",1,IF('Indicator Data imputation'!Y11&lt;&gt;"",1,0))</f>
        <v>0</v>
      </c>
      <c r="Y8" s="125">
        <f>IF('Indicator Data'!Z12="No Data",1,IF('Indicator Data imputation'!Z11&lt;&gt;"",1,0))</f>
        <v>0</v>
      </c>
      <c r="Z8" s="125">
        <f>IF('Indicator Data'!AA12="No Data",1,IF('Indicator Data imputation'!AA11&lt;&gt;"",1,0))</f>
        <v>0</v>
      </c>
      <c r="AA8" s="125">
        <f>IF('Indicator Data'!AB12="No Data",1,IF('Indicator Data imputation'!AB11&lt;&gt;"",1,0))</f>
        <v>0</v>
      </c>
      <c r="AB8" s="125">
        <f>IF('Indicator Data'!AC12="No Data",1,IF('Indicator Data imputation'!AC11&lt;&gt;"",1,0))</f>
        <v>0</v>
      </c>
      <c r="AC8" s="125">
        <f>IF('Indicator Data'!AD12="No Data",1,IF('Indicator Data imputation'!AD11&lt;&gt;"",1,0))</f>
        <v>0</v>
      </c>
      <c r="AD8" s="125">
        <f>IF('Indicator Data'!AE12="No Data",1,IF('Indicator Data imputation'!AE11&lt;&gt;"",1,0))</f>
        <v>0</v>
      </c>
      <c r="AE8" s="125">
        <f>IF('Indicator Data'!AF12="No Data",1,IF('Indicator Data imputation'!AF11&lt;&gt;"",1,0))</f>
        <v>0</v>
      </c>
      <c r="AF8" s="125">
        <f>IF('Indicator Data'!AG12="No Data",1,IF('Indicator Data imputation'!AG11&lt;&gt;"",1,0))</f>
        <v>0</v>
      </c>
      <c r="AG8" s="125">
        <f>IF('Indicator Data'!AH12="No Data",1,IF('Indicator Data imputation'!AH11&lt;&gt;"",1,0))</f>
        <v>0</v>
      </c>
      <c r="AH8" s="125">
        <f>IF('Indicator Data'!AI12="No Data",1,IF('Indicator Data imputation'!AI11&lt;&gt;"",1,0))</f>
        <v>0</v>
      </c>
      <c r="AI8" s="125">
        <f>IF('Indicator Data'!AJ12="No Data",1,IF('Indicator Data imputation'!AJ11&lt;&gt;"",1,0))</f>
        <v>0</v>
      </c>
      <c r="AJ8" s="125">
        <f>IF('Indicator Data'!AK12="No Data",1,IF('Indicator Data imputation'!AK11&lt;&gt;"",1,0))</f>
        <v>0</v>
      </c>
      <c r="AK8" s="125">
        <f>IF('Indicator Data'!AL12="No Data",1,IF('Indicator Data imputation'!AL11&lt;&gt;"",1,0))</f>
        <v>0</v>
      </c>
      <c r="AL8" s="125">
        <f>IF('Indicator Data'!AM12="No Data",1,IF('Indicator Data imputation'!AM11&lt;&gt;"",1,0))</f>
        <v>0</v>
      </c>
      <c r="AM8" s="125">
        <f>IF('Indicator Data'!AN12="No Data",1,IF('Indicator Data imputation'!AN11&lt;&gt;"",1,0))</f>
        <v>0</v>
      </c>
      <c r="AN8" s="125">
        <f>IF('Indicator Data'!AO12="No Data",1,IF('Indicator Data imputation'!AO11&lt;&gt;"",1,0))</f>
        <v>0</v>
      </c>
      <c r="AO8" s="125">
        <f>IF('Indicator Data'!AP12="No Data",1,IF('Indicator Data imputation'!AP11&lt;&gt;"",1,0))</f>
        <v>0</v>
      </c>
      <c r="AP8" s="125">
        <f>IF('Indicator Data'!AQ12="No Data",1,IF('Indicator Data imputation'!AQ11&lt;&gt;"",1,0))</f>
        <v>0</v>
      </c>
      <c r="AQ8" s="125">
        <f>IF('Indicator Data'!AR12="No Data",1,IF('Indicator Data imputation'!AR11&lt;&gt;"",1,0))</f>
        <v>0</v>
      </c>
      <c r="AR8" s="125">
        <f>IF('Indicator Data'!AS12="No Data",1,IF('Indicator Data imputation'!AS11&lt;&gt;"",1,0))</f>
        <v>0</v>
      </c>
      <c r="AS8" s="125">
        <f>IF('Indicator Data'!AT12="No Data",1,IF('Indicator Data imputation'!AT11&lt;&gt;"",1,0))</f>
        <v>0</v>
      </c>
      <c r="AT8" s="125">
        <f>IF('Indicator Data'!AU12="No Data",1,IF('Indicator Data imputation'!AU11&lt;&gt;"",1,0))</f>
        <v>0</v>
      </c>
      <c r="AU8" s="125">
        <f>IF('Indicator Data'!AV12="No Data",1,IF('Indicator Data imputation'!AV11&lt;&gt;"",1,0))</f>
        <v>0</v>
      </c>
      <c r="AV8" s="125">
        <f>IF('Indicator Data'!AW12="No Data",1,IF('Indicator Data imputation'!AW11&lt;&gt;"",1,0))</f>
        <v>0</v>
      </c>
      <c r="AW8" s="125">
        <f>IF('Indicator Data'!AX12="No Data",1,IF('Indicator Data imputation'!AX11&lt;&gt;"",1,0))</f>
        <v>0</v>
      </c>
      <c r="AX8" s="125">
        <f>IF('Indicator Data'!AY12="No Data",1,IF('Indicator Data imputation'!AY11&lt;&gt;"",1,0))</f>
        <v>0</v>
      </c>
      <c r="AY8" s="125">
        <f>IF('Indicator Data'!AZ12="No Data",1,IF('Indicator Data imputation'!AZ11&lt;&gt;"",1,0))</f>
        <v>0</v>
      </c>
      <c r="AZ8" s="125">
        <f>IF('Indicator Data'!BA12="No Data",1,IF('Indicator Data imputation'!BA11&lt;&gt;"",1,0))</f>
        <v>0</v>
      </c>
      <c r="BA8" s="125">
        <f>IF('Indicator Data'!BB12="No Data",1,IF('Indicator Data imputation'!BB11&lt;&gt;"",1,0))</f>
        <v>0</v>
      </c>
      <c r="BB8" s="125">
        <f>IF('Indicator Data'!BC12="No Data",1,IF('Indicator Data imputation'!BC11&lt;&gt;"",1,0))</f>
        <v>0</v>
      </c>
      <c r="BC8" s="125">
        <f>IF('Indicator Data'!BD12="No Data",1,IF('Indicator Data imputation'!BD11&lt;&gt;"",1,0))</f>
        <v>0</v>
      </c>
      <c r="BD8" s="125">
        <f>IF('Indicator Data'!BE12="No Data",1,IF('Indicator Data imputation'!BE11&lt;&gt;"",1,0))</f>
        <v>0</v>
      </c>
      <c r="BE8" s="125">
        <f>IF('Indicator Data'!BF12="No Data",1,IF('Indicator Data imputation'!BF11&lt;&gt;"",1,0))</f>
        <v>0</v>
      </c>
      <c r="BF8" s="125">
        <f>IF('Indicator Data'!BG12="No Data",1,IF('Indicator Data imputation'!BG11&lt;&gt;"",1,0))</f>
        <v>0</v>
      </c>
      <c r="BG8" s="125">
        <f>IF('Indicator Data'!BH12="No Data",1,IF('Indicator Data imputation'!BH11&lt;&gt;"",1,0))</f>
        <v>0</v>
      </c>
      <c r="BH8" s="125">
        <f>IF('Indicator Data'!BI12="No Data",1,IF('Indicator Data imputation'!BI11&lt;&gt;"",1,0))</f>
        <v>0</v>
      </c>
      <c r="BI8" s="125">
        <f>IF('Indicator Data'!BR12="No Data",1,IF('Indicator Data imputation'!BJ11&lt;&gt;"",1,0))</f>
        <v>0</v>
      </c>
      <c r="BJ8" s="125">
        <f>IF('Indicator Data'!BS12="No Data",1,IF('Indicator Data imputation'!BK11&lt;&gt;"",1,0))</f>
        <v>0</v>
      </c>
      <c r="BK8" s="125">
        <f>IF('Indicator Data'!BT12="No Data",1,IF('Indicator Data imputation'!BL11&lt;&gt;"",1,0))</f>
        <v>0</v>
      </c>
      <c r="BL8" s="125">
        <f>IF('Indicator Data'!BU12="No Data",1,IF('Indicator Data imputation'!BM11&lt;&gt;"",1,0))</f>
        <v>0</v>
      </c>
      <c r="BM8" s="125">
        <f>IF('Indicator Data'!BV12="No Data",1,IF('Indicator Data imputation'!BN11&lt;&gt;"",1,0))</f>
        <v>0</v>
      </c>
      <c r="BN8" s="125">
        <f>IF('Indicator Data'!BW12="No Data",1,IF('Indicator Data imputation'!BO11&lt;&gt;"",1,0))</f>
        <v>0</v>
      </c>
      <c r="BO8" s="125">
        <f>IF('Indicator Data'!BX12="No Data",1,IF('Indicator Data imputation'!BP11&lt;&gt;"",1,0))</f>
        <v>0</v>
      </c>
      <c r="BP8" s="125">
        <f>IF('Indicator Data'!BY12="No Data",1,IF('Indicator Data imputation'!BQ11&lt;&gt;"",1,0))</f>
        <v>0</v>
      </c>
      <c r="BQ8" s="125">
        <f>IF('Indicator Data'!BZ12="No Data",1,IF('Indicator Data imputation'!BR11&lt;&gt;"",1,0))</f>
        <v>0</v>
      </c>
      <c r="BR8" s="125">
        <f>IF('Indicator Data'!CA12="No Data",1,IF('Indicator Data imputation'!BS11&lt;&gt;"",1,0))</f>
        <v>0</v>
      </c>
      <c r="BS8" s="125">
        <f>IF('Indicator Data'!CB12="No Data",1,IF('Indicator Data imputation'!BT11&lt;&gt;"",1,0))</f>
        <v>0</v>
      </c>
      <c r="BT8" s="125">
        <f>IF('Indicator Data'!CC12="No Data",1,IF('Indicator Data imputation'!BU11&lt;&gt;"",1,0))</f>
        <v>0</v>
      </c>
      <c r="BU8" s="125">
        <f>IF('Indicator Data'!CD12="No Data",1,IF('Indicator Data imputation'!BV11&lt;&gt;"",1,0))</f>
        <v>0</v>
      </c>
      <c r="BV8" s="125">
        <f>IF('Indicator Data'!CE12="No Data",1,IF('Indicator Data imputation'!BW11&lt;&gt;"",1,0))</f>
        <v>0</v>
      </c>
      <c r="BW8" s="125">
        <f>IF('Indicator Data'!CF12="No Data",1,IF('Indicator Data imputation'!BX11&lt;&gt;"",1,0))</f>
        <v>0</v>
      </c>
      <c r="BX8" s="125">
        <f>IF('Indicator Data'!CG12="No Data",1,IF('Indicator Data imputation'!BY11&lt;&gt;"",1,0))</f>
        <v>0</v>
      </c>
      <c r="BY8" s="3">
        <f t="shared" si="0"/>
        <v>3</v>
      </c>
      <c r="BZ8" s="127">
        <f t="shared" si="1"/>
        <v>0.04</v>
      </c>
    </row>
    <row r="9" spans="1:78" x14ac:dyDescent="0.3">
      <c r="A9" s="3" t="s">
        <v>14</v>
      </c>
      <c r="B9" s="125">
        <f>IF('Indicator Data'!C13="No Data",1,IF('Indicator Data imputation'!C12&lt;&gt;"",1,0))</f>
        <v>0</v>
      </c>
      <c r="C9" s="125">
        <f>IF('Indicator Data'!D13="No Data",1,IF('Indicator Data imputation'!D12&lt;&gt;"",1,0))</f>
        <v>0</v>
      </c>
      <c r="D9" s="125">
        <f>IF('Indicator Data'!E13="No Data",1,IF('Indicator Data imputation'!E12&lt;&gt;"",1,0))</f>
        <v>0</v>
      </c>
      <c r="E9" s="125">
        <f>IF('Indicator Data'!F13="No Data",1,IF('Indicator Data imputation'!F12&lt;&gt;"",1,0))</f>
        <v>0</v>
      </c>
      <c r="F9" s="125">
        <f>IF('Indicator Data'!G13="No Data",1,IF('Indicator Data imputation'!G12&lt;&gt;"",1,0))</f>
        <v>0</v>
      </c>
      <c r="G9" s="125">
        <f>IF('Indicator Data'!H13="No Data",1,IF('Indicator Data imputation'!H12&lt;&gt;"",1,0))</f>
        <v>0</v>
      </c>
      <c r="H9" s="125">
        <f>IF('Indicator Data'!I13="No Data",1,IF('Indicator Data imputation'!I12&lt;&gt;"",1,0))</f>
        <v>0</v>
      </c>
      <c r="I9" s="125">
        <f>IF('Indicator Data'!J13="No Data",1,IF('Indicator Data imputation'!J12&lt;&gt;"",1,0))</f>
        <v>0</v>
      </c>
      <c r="J9" s="125">
        <f>IF('Indicator Data'!K13="No Data",1,IF('Indicator Data imputation'!K12&lt;&gt;"",1,0))</f>
        <v>0</v>
      </c>
      <c r="K9" s="125">
        <f>IF('Indicator Data'!L13="No Data",1,IF('Indicator Data imputation'!L12&lt;&gt;"",1,0))</f>
        <v>0</v>
      </c>
      <c r="L9" s="125">
        <f>IF('Indicator Data'!M13="No Data",1,IF('Indicator Data imputation'!M12&lt;&gt;"",1,0))</f>
        <v>0</v>
      </c>
      <c r="M9" s="125">
        <f>IF('Indicator Data'!N13="No Data",1,IF('Indicator Data imputation'!N12&lt;&gt;"",1,0))</f>
        <v>1</v>
      </c>
      <c r="N9" s="125">
        <f>IF('Indicator Data'!O13="No Data",1,IF('Indicator Data imputation'!O12&lt;&gt;"",1,0))</f>
        <v>1</v>
      </c>
      <c r="O9" s="125">
        <f>IF('Indicator Data'!P13="No Data",1,IF('Indicator Data imputation'!P12&lt;&gt;"",1,0))</f>
        <v>1</v>
      </c>
      <c r="P9" s="125">
        <f>IF('Indicator Data'!Q13="No Data",1,IF('Indicator Data imputation'!Q12&lt;&gt;"",1,0))</f>
        <v>0</v>
      </c>
      <c r="Q9" s="125">
        <f>IF('Indicator Data'!R13="No Data",1,IF('Indicator Data imputation'!R12&lt;&gt;"",1,0))</f>
        <v>0</v>
      </c>
      <c r="R9" s="125">
        <f>IF('Indicator Data'!S13="No Data",1,IF('Indicator Data imputation'!S12&lt;&gt;"",1,0))</f>
        <v>0</v>
      </c>
      <c r="S9" s="125">
        <f>IF('Indicator Data'!T13="No Data",1,IF('Indicator Data imputation'!T12&lt;&gt;"",1,0))</f>
        <v>0</v>
      </c>
      <c r="T9" s="125">
        <f>IF('Indicator Data'!U13="No Data",1,IF('Indicator Data imputation'!U12&lt;&gt;"",1,0))</f>
        <v>0</v>
      </c>
      <c r="U9" s="125">
        <f>IF('Indicator Data'!V13="No Data",1,IF('Indicator Data imputation'!V12&lt;&gt;"",1,0))</f>
        <v>0</v>
      </c>
      <c r="V9" s="125">
        <f>IF('Indicator Data'!W13="No Data",1,IF('Indicator Data imputation'!W12&lt;&gt;"",1,0))</f>
        <v>0</v>
      </c>
      <c r="W9" s="125">
        <f>IF('Indicator Data'!X13="No Data",1,IF('Indicator Data imputation'!X12&lt;&gt;"",1,0))</f>
        <v>0</v>
      </c>
      <c r="X9" s="125">
        <f>IF('Indicator Data'!Y13="No Data",1,IF('Indicator Data imputation'!Y12&lt;&gt;"",1,0))</f>
        <v>0</v>
      </c>
      <c r="Y9" s="125">
        <f>IF('Indicator Data'!Z13="No Data",1,IF('Indicator Data imputation'!Z12&lt;&gt;"",1,0))</f>
        <v>0</v>
      </c>
      <c r="Z9" s="125">
        <f>IF('Indicator Data'!AA13="No Data",1,IF('Indicator Data imputation'!AA12&lt;&gt;"",1,0))</f>
        <v>0</v>
      </c>
      <c r="AA9" s="125">
        <f>IF('Indicator Data'!AB13="No Data",1,IF('Indicator Data imputation'!AB12&lt;&gt;"",1,0))</f>
        <v>0</v>
      </c>
      <c r="AB9" s="125">
        <f>IF('Indicator Data'!AC13="No Data",1,IF('Indicator Data imputation'!AC12&lt;&gt;"",1,0))</f>
        <v>1</v>
      </c>
      <c r="AC9" s="125">
        <f>IF('Indicator Data'!AD13="No Data",1,IF('Indicator Data imputation'!AD12&lt;&gt;"",1,0))</f>
        <v>0</v>
      </c>
      <c r="AD9" s="125">
        <f>IF('Indicator Data'!AE13="No Data",1,IF('Indicator Data imputation'!AE12&lt;&gt;"",1,0))</f>
        <v>0</v>
      </c>
      <c r="AE9" s="125">
        <f>IF('Indicator Data'!AF13="No Data",1,IF('Indicator Data imputation'!AF12&lt;&gt;"",1,0))</f>
        <v>1</v>
      </c>
      <c r="AF9" s="125">
        <f>IF('Indicator Data'!AG13="No Data",1,IF('Indicator Data imputation'!AG12&lt;&gt;"",1,0))</f>
        <v>0</v>
      </c>
      <c r="AG9" s="125">
        <f>IF('Indicator Data'!AH13="No Data",1,IF('Indicator Data imputation'!AH12&lt;&gt;"",1,0))</f>
        <v>0</v>
      </c>
      <c r="AH9" s="125">
        <f>IF('Indicator Data'!AI13="No Data",1,IF('Indicator Data imputation'!AI12&lt;&gt;"",1,0))</f>
        <v>0</v>
      </c>
      <c r="AI9" s="125">
        <f>IF('Indicator Data'!AJ13="No Data",1,IF('Indicator Data imputation'!AJ12&lt;&gt;"",1,0))</f>
        <v>0</v>
      </c>
      <c r="AJ9" s="125">
        <f>IF('Indicator Data'!AK13="No Data",1,IF('Indicator Data imputation'!AK12&lt;&gt;"",1,0))</f>
        <v>0</v>
      </c>
      <c r="AK9" s="125">
        <f>IF('Indicator Data'!AL13="No Data",1,IF('Indicator Data imputation'!AL12&lt;&gt;"",1,0))</f>
        <v>0</v>
      </c>
      <c r="AL9" s="125">
        <f>IF('Indicator Data'!AM13="No Data",1,IF('Indicator Data imputation'!AM12&lt;&gt;"",1,0))</f>
        <v>1</v>
      </c>
      <c r="AM9" s="125">
        <f>IF('Indicator Data'!AN13="No Data",1,IF('Indicator Data imputation'!AN12&lt;&gt;"",1,0))</f>
        <v>0</v>
      </c>
      <c r="AN9" s="125">
        <f>IF('Indicator Data'!AO13="No Data",1,IF('Indicator Data imputation'!AO12&lt;&gt;"",1,0))</f>
        <v>0</v>
      </c>
      <c r="AO9" s="125">
        <f>IF('Indicator Data'!AP13="No Data",1,IF('Indicator Data imputation'!AP12&lt;&gt;"",1,0))</f>
        <v>0</v>
      </c>
      <c r="AP9" s="125">
        <f>IF('Indicator Data'!AQ13="No Data",1,IF('Indicator Data imputation'!AQ12&lt;&gt;"",1,0))</f>
        <v>1</v>
      </c>
      <c r="AQ9" s="125">
        <f>IF('Indicator Data'!AR13="No Data",1,IF('Indicator Data imputation'!AR12&lt;&gt;"",1,0))</f>
        <v>0</v>
      </c>
      <c r="AR9" s="125">
        <f>IF('Indicator Data'!AS13="No Data",1,IF('Indicator Data imputation'!AS12&lt;&gt;"",1,0))</f>
        <v>0</v>
      </c>
      <c r="AS9" s="125">
        <f>IF('Indicator Data'!AT13="No Data",1,IF('Indicator Data imputation'!AT12&lt;&gt;"",1,0))</f>
        <v>0</v>
      </c>
      <c r="AT9" s="125">
        <f>IF('Indicator Data'!AU13="No Data",1,IF('Indicator Data imputation'!AU12&lt;&gt;"",1,0))</f>
        <v>0</v>
      </c>
      <c r="AU9" s="125">
        <f>IF('Indicator Data'!AV13="No Data",1,IF('Indicator Data imputation'!AV12&lt;&gt;"",1,0))</f>
        <v>0</v>
      </c>
      <c r="AV9" s="125">
        <f>IF('Indicator Data'!AW13="No Data",1,IF('Indicator Data imputation'!AW12&lt;&gt;"",1,0))</f>
        <v>0</v>
      </c>
      <c r="AW9" s="125">
        <f>IF('Indicator Data'!AX13="No Data",1,IF('Indicator Data imputation'!AX12&lt;&gt;"",1,0))</f>
        <v>1</v>
      </c>
      <c r="AX9" s="125">
        <f>IF('Indicator Data'!AY13="No Data",1,IF('Indicator Data imputation'!AY12&lt;&gt;"",1,0))</f>
        <v>0</v>
      </c>
      <c r="AY9" s="125">
        <f>IF('Indicator Data'!AZ13="No Data",1,IF('Indicator Data imputation'!AZ12&lt;&gt;"",1,0))</f>
        <v>0</v>
      </c>
      <c r="AZ9" s="125">
        <f>IF('Indicator Data'!BA13="No Data",1,IF('Indicator Data imputation'!BA12&lt;&gt;"",1,0))</f>
        <v>0</v>
      </c>
      <c r="BA9" s="125">
        <f>IF('Indicator Data'!BB13="No Data",1,IF('Indicator Data imputation'!BB12&lt;&gt;"",1,0))</f>
        <v>0</v>
      </c>
      <c r="BB9" s="125">
        <f>IF('Indicator Data'!BC13="No Data",1,IF('Indicator Data imputation'!BC12&lt;&gt;"",1,0))</f>
        <v>0</v>
      </c>
      <c r="BC9" s="125">
        <f>IF('Indicator Data'!BD13="No Data",1,IF('Indicator Data imputation'!BD12&lt;&gt;"",1,0))</f>
        <v>0</v>
      </c>
      <c r="BD9" s="125">
        <f>IF('Indicator Data'!BE13="No Data",1,IF('Indicator Data imputation'!BE12&lt;&gt;"",1,0))</f>
        <v>0</v>
      </c>
      <c r="BE9" s="125">
        <f>IF('Indicator Data'!BF13="No Data",1,IF('Indicator Data imputation'!BF12&lt;&gt;"",1,0))</f>
        <v>0</v>
      </c>
      <c r="BF9" s="125">
        <f>IF('Indicator Data'!BG13="No Data",1,IF('Indicator Data imputation'!BG12&lt;&gt;"",1,0))</f>
        <v>0</v>
      </c>
      <c r="BG9" s="125">
        <f>IF('Indicator Data'!BH13="No Data",1,IF('Indicator Data imputation'!BH12&lt;&gt;"",1,0))</f>
        <v>0</v>
      </c>
      <c r="BH9" s="125">
        <f>IF('Indicator Data'!BI13="No Data",1,IF('Indicator Data imputation'!BI12&lt;&gt;"",1,0))</f>
        <v>0</v>
      </c>
      <c r="BI9" s="125">
        <f>IF('Indicator Data'!BR13="No Data",1,IF('Indicator Data imputation'!BJ12&lt;&gt;"",1,0))</f>
        <v>0</v>
      </c>
      <c r="BJ9" s="125">
        <f>IF('Indicator Data'!BS13="No Data",1,IF('Indicator Data imputation'!BK12&lt;&gt;"",1,0))</f>
        <v>0</v>
      </c>
      <c r="BK9" s="125">
        <f>IF('Indicator Data'!BT13="No Data",1,IF('Indicator Data imputation'!BL12&lt;&gt;"",1,0))</f>
        <v>0</v>
      </c>
      <c r="BL9" s="125">
        <f>IF('Indicator Data'!BU13="No Data",1,IF('Indicator Data imputation'!BM12&lt;&gt;"",1,0))</f>
        <v>0</v>
      </c>
      <c r="BM9" s="125">
        <f>IF('Indicator Data'!BV13="No Data",1,IF('Indicator Data imputation'!BN12&lt;&gt;"",1,0))</f>
        <v>1</v>
      </c>
      <c r="BN9" s="125">
        <f>IF('Indicator Data'!BW13="No Data",1,IF('Indicator Data imputation'!BO12&lt;&gt;"",1,0))</f>
        <v>0</v>
      </c>
      <c r="BO9" s="125">
        <f>IF('Indicator Data'!BX13="No Data",1,IF('Indicator Data imputation'!BP12&lt;&gt;"",1,0))</f>
        <v>0</v>
      </c>
      <c r="BP9" s="125">
        <f>IF('Indicator Data'!BY13="No Data",1,IF('Indicator Data imputation'!BQ12&lt;&gt;"",1,0))</f>
        <v>0</v>
      </c>
      <c r="BQ9" s="125">
        <f>IF('Indicator Data'!BZ13="No Data",1,IF('Indicator Data imputation'!BR12&lt;&gt;"",1,0))</f>
        <v>0</v>
      </c>
      <c r="BR9" s="125">
        <f>IF('Indicator Data'!CA13="No Data",1,IF('Indicator Data imputation'!BS12&lt;&gt;"",1,0))</f>
        <v>0</v>
      </c>
      <c r="BS9" s="125">
        <f>IF('Indicator Data'!CB13="No Data",1,IF('Indicator Data imputation'!BT12&lt;&gt;"",1,0))</f>
        <v>0</v>
      </c>
      <c r="BT9" s="125">
        <f>IF('Indicator Data'!CC13="No Data",1,IF('Indicator Data imputation'!BU12&lt;&gt;"",1,0))</f>
        <v>0</v>
      </c>
      <c r="BU9" s="125">
        <f>IF('Indicator Data'!CD13="No Data",1,IF('Indicator Data imputation'!BV12&lt;&gt;"",1,0))</f>
        <v>0</v>
      </c>
      <c r="BV9" s="125">
        <f>IF('Indicator Data'!CE13="No Data",1,IF('Indicator Data imputation'!BW12&lt;&gt;"",1,0))</f>
        <v>0</v>
      </c>
      <c r="BW9" s="125">
        <f>IF('Indicator Data'!CF13="No Data",1,IF('Indicator Data imputation'!BX12&lt;&gt;"",1,0))</f>
        <v>0</v>
      </c>
      <c r="BX9" s="125">
        <f>IF('Indicator Data'!CG13="No Data",1,IF('Indicator Data imputation'!BY12&lt;&gt;"",1,0))</f>
        <v>0</v>
      </c>
      <c r="BY9" s="3">
        <f t="shared" si="0"/>
        <v>9</v>
      </c>
      <c r="BZ9" s="127">
        <f t="shared" si="1"/>
        <v>0.12</v>
      </c>
    </row>
    <row r="10" spans="1:78" x14ac:dyDescent="0.3">
      <c r="A10" s="3" t="s">
        <v>16</v>
      </c>
      <c r="B10" s="125">
        <f>IF('Indicator Data'!C14="No Data",1,IF('Indicator Data imputation'!C13&lt;&gt;"",1,0))</f>
        <v>0</v>
      </c>
      <c r="C10" s="125">
        <f>IF('Indicator Data'!D14="No Data",1,IF('Indicator Data imputation'!D13&lt;&gt;"",1,0))</f>
        <v>0</v>
      </c>
      <c r="D10" s="125">
        <f>IF('Indicator Data'!E14="No Data",1,IF('Indicator Data imputation'!E13&lt;&gt;"",1,0))</f>
        <v>0</v>
      </c>
      <c r="E10" s="125">
        <f>IF('Indicator Data'!F14="No Data",1,IF('Indicator Data imputation'!F13&lt;&gt;"",1,0))</f>
        <v>0</v>
      </c>
      <c r="F10" s="125">
        <f>IF('Indicator Data'!G14="No Data",1,IF('Indicator Data imputation'!G13&lt;&gt;"",1,0))</f>
        <v>0</v>
      </c>
      <c r="G10" s="125">
        <f>IF('Indicator Data'!H14="No Data",1,IF('Indicator Data imputation'!H13&lt;&gt;"",1,0))</f>
        <v>0</v>
      </c>
      <c r="H10" s="125">
        <f>IF('Indicator Data'!I14="No Data",1,IF('Indicator Data imputation'!I13&lt;&gt;"",1,0))</f>
        <v>0</v>
      </c>
      <c r="I10" s="125">
        <f>IF('Indicator Data'!J14="No Data",1,IF('Indicator Data imputation'!J13&lt;&gt;"",1,0))</f>
        <v>0</v>
      </c>
      <c r="J10" s="125">
        <f>IF('Indicator Data'!K14="No Data",1,IF('Indicator Data imputation'!K13&lt;&gt;"",1,0))</f>
        <v>0</v>
      </c>
      <c r="K10" s="125">
        <f>IF('Indicator Data'!L14="No Data",1,IF('Indicator Data imputation'!L13&lt;&gt;"",1,0))</f>
        <v>0</v>
      </c>
      <c r="L10" s="125">
        <f>IF('Indicator Data'!M14="No Data",1,IF('Indicator Data imputation'!M13&lt;&gt;"",1,0))</f>
        <v>0</v>
      </c>
      <c r="M10" s="125">
        <f>IF('Indicator Data'!N14="No Data",1,IF('Indicator Data imputation'!N13&lt;&gt;"",1,0))</f>
        <v>1</v>
      </c>
      <c r="N10" s="125">
        <f>IF('Indicator Data'!O14="No Data",1,IF('Indicator Data imputation'!O13&lt;&gt;"",1,0))</f>
        <v>1</v>
      </c>
      <c r="O10" s="125">
        <f>IF('Indicator Data'!P14="No Data",1,IF('Indicator Data imputation'!P13&lt;&gt;"",1,0))</f>
        <v>1</v>
      </c>
      <c r="P10" s="125">
        <f>IF('Indicator Data'!Q14="No Data",1,IF('Indicator Data imputation'!Q13&lt;&gt;"",1,0))</f>
        <v>0</v>
      </c>
      <c r="Q10" s="125">
        <f>IF('Indicator Data'!R14="No Data",1,IF('Indicator Data imputation'!R13&lt;&gt;"",1,0))</f>
        <v>0</v>
      </c>
      <c r="R10" s="125">
        <f>IF('Indicator Data'!S14="No Data",1,IF('Indicator Data imputation'!S13&lt;&gt;"",1,0))</f>
        <v>0</v>
      </c>
      <c r="S10" s="125">
        <f>IF('Indicator Data'!T14="No Data",1,IF('Indicator Data imputation'!T13&lt;&gt;"",1,0))</f>
        <v>0</v>
      </c>
      <c r="T10" s="125">
        <f>IF('Indicator Data'!U14="No Data",1,IF('Indicator Data imputation'!U13&lt;&gt;"",1,0))</f>
        <v>0</v>
      </c>
      <c r="U10" s="125">
        <f>IF('Indicator Data'!V14="No Data",1,IF('Indicator Data imputation'!V13&lt;&gt;"",1,0))</f>
        <v>0</v>
      </c>
      <c r="V10" s="125">
        <f>IF('Indicator Data'!W14="No Data",1,IF('Indicator Data imputation'!W13&lt;&gt;"",1,0))</f>
        <v>0</v>
      </c>
      <c r="W10" s="125">
        <f>IF('Indicator Data'!X14="No Data",1,IF('Indicator Data imputation'!X13&lt;&gt;"",1,0))</f>
        <v>0</v>
      </c>
      <c r="X10" s="125">
        <f>IF('Indicator Data'!Y14="No Data",1,IF('Indicator Data imputation'!Y13&lt;&gt;"",1,0))</f>
        <v>0</v>
      </c>
      <c r="Y10" s="125">
        <f>IF('Indicator Data'!Z14="No Data",1,IF('Indicator Data imputation'!Z13&lt;&gt;"",1,0))</f>
        <v>0</v>
      </c>
      <c r="Z10" s="125">
        <f>IF('Indicator Data'!AA14="No Data",1,IF('Indicator Data imputation'!AA13&lt;&gt;"",1,0))</f>
        <v>0</v>
      </c>
      <c r="AA10" s="125">
        <f>IF('Indicator Data'!AB14="No Data",1,IF('Indicator Data imputation'!AB13&lt;&gt;"",1,0))</f>
        <v>0</v>
      </c>
      <c r="AB10" s="125">
        <f>IF('Indicator Data'!AC14="No Data",1,IF('Indicator Data imputation'!AC13&lt;&gt;"",1,0))</f>
        <v>1</v>
      </c>
      <c r="AC10" s="125">
        <f>IF('Indicator Data'!AD14="No Data",1,IF('Indicator Data imputation'!AD13&lt;&gt;"",1,0))</f>
        <v>0</v>
      </c>
      <c r="AD10" s="125">
        <f>IF('Indicator Data'!AE14="No Data",1,IF('Indicator Data imputation'!AE13&lt;&gt;"",1,0))</f>
        <v>0</v>
      </c>
      <c r="AE10" s="125">
        <f>IF('Indicator Data'!AF14="No Data",1,IF('Indicator Data imputation'!AF13&lt;&gt;"",1,0))</f>
        <v>1</v>
      </c>
      <c r="AF10" s="125">
        <f>IF('Indicator Data'!AG14="No Data",1,IF('Indicator Data imputation'!AG13&lt;&gt;"",1,0))</f>
        <v>0</v>
      </c>
      <c r="AG10" s="125">
        <f>IF('Indicator Data'!AH14="No Data",1,IF('Indicator Data imputation'!AH13&lt;&gt;"",1,0))</f>
        <v>0</v>
      </c>
      <c r="AH10" s="125">
        <f>IF('Indicator Data'!AI14="No Data",1,IF('Indicator Data imputation'!AI13&lt;&gt;"",1,0))</f>
        <v>0</v>
      </c>
      <c r="AI10" s="125">
        <f>IF('Indicator Data'!AJ14="No Data",1,IF('Indicator Data imputation'!AJ13&lt;&gt;"",1,0))</f>
        <v>0</v>
      </c>
      <c r="AJ10" s="125">
        <f>IF('Indicator Data'!AK14="No Data",1,IF('Indicator Data imputation'!AK13&lt;&gt;"",1,0))</f>
        <v>0</v>
      </c>
      <c r="AK10" s="125">
        <f>IF('Indicator Data'!AL14="No Data",1,IF('Indicator Data imputation'!AL13&lt;&gt;"",1,0))</f>
        <v>0</v>
      </c>
      <c r="AL10" s="125">
        <f>IF('Indicator Data'!AM14="No Data",1,IF('Indicator Data imputation'!AM13&lt;&gt;"",1,0))</f>
        <v>1</v>
      </c>
      <c r="AM10" s="125">
        <f>IF('Indicator Data'!AN14="No Data",1,IF('Indicator Data imputation'!AN13&lt;&gt;"",1,0))</f>
        <v>0</v>
      </c>
      <c r="AN10" s="125">
        <f>IF('Indicator Data'!AO14="No Data",1,IF('Indicator Data imputation'!AO13&lt;&gt;"",1,0))</f>
        <v>0</v>
      </c>
      <c r="AO10" s="125">
        <f>IF('Indicator Data'!AP14="No Data",1,IF('Indicator Data imputation'!AP13&lt;&gt;"",1,0))</f>
        <v>0</v>
      </c>
      <c r="AP10" s="125">
        <f>IF('Indicator Data'!AQ14="No Data",1,IF('Indicator Data imputation'!AQ13&lt;&gt;"",1,0))</f>
        <v>1</v>
      </c>
      <c r="AQ10" s="125">
        <f>IF('Indicator Data'!AR14="No Data",1,IF('Indicator Data imputation'!AR13&lt;&gt;"",1,0))</f>
        <v>0</v>
      </c>
      <c r="AR10" s="125">
        <f>IF('Indicator Data'!AS14="No Data",1,IF('Indicator Data imputation'!AS13&lt;&gt;"",1,0))</f>
        <v>0</v>
      </c>
      <c r="AS10" s="125">
        <f>IF('Indicator Data'!AT14="No Data",1,IF('Indicator Data imputation'!AT13&lt;&gt;"",1,0))</f>
        <v>1</v>
      </c>
      <c r="AT10" s="125">
        <f>IF('Indicator Data'!AU14="No Data",1,IF('Indicator Data imputation'!AU13&lt;&gt;"",1,0))</f>
        <v>0</v>
      </c>
      <c r="AU10" s="125">
        <f>IF('Indicator Data'!AV14="No Data",1,IF('Indicator Data imputation'!AV13&lt;&gt;"",1,0))</f>
        <v>1</v>
      </c>
      <c r="AV10" s="125">
        <f>IF('Indicator Data'!AW14="No Data",1,IF('Indicator Data imputation'!AW13&lt;&gt;"",1,0))</f>
        <v>0</v>
      </c>
      <c r="AW10" s="125">
        <f>IF('Indicator Data'!AX14="No Data",1,IF('Indicator Data imputation'!AX13&lt;&gt;"",1,0))</f>
        <v>1</v>
      </c>
      <c r="AX10" s="125">
        <f>IF('Indicator Data'!AY14="No Data",1,IF('Indicator Data imputation'!AY13&lt;&gt;"",1,0))</f>
        <v>0</v>
      </c>
      <c r="AY10" s="125">
        <f>IF('Indicator Data'!AZ14="No Data",1,IF('Indicator Data imputation'!AZ13&lt;&gt;"",1,0))</f>
        <v>0</v>
      </c>
      <c r="AZ10" s="125">
        <f>IF('Indicator Data'!BA14="No Data",1,IF('Indicator Data imputation'!BA13&lt;&gt;"",1,0))</f>
        <v>0</v>
      </c>
      <c r="BA10" s="125">
        <f>IF('Indicator Data'!BB14="No Data",1,IF('Indicator Data imputation'!BB13&lt;&gt;"",1,0))</f>
        <v>0</v>
      </c>
      <c r="BB10" s="125">
        <f>IF('Indicator Data'!BC14="No Data",1,IF('Indicator Data imputation'!BC13&lt;&gt;"",1,0))</f>
        <v>0</v>
      </c>
      <c r="BC10" s="125">
        <f>IF('Indicator Data'!BD14="No Data",1,IF('Indicator Data imputation'!BD13&lt;&gt;"",1,0))</f>
        <v>0</v>
      </c>
      <c r="BD10" s="125">
        <f>IF('Indicator Data'!BE14="No Data",1,IF('Indicator Data imputation'!BE13&lt;&gt;"",1,0))</f>
        <v>0</v>
      </c>
      <c r="BE10" s="125">
        <f>IF('Indicator Data'!BF14="No Data",1,IF('Indicator Data imputation'!BF13&lt;&gt;"",1,0))</f>
        <v>0</v>
      </c>
      <c r="BF10" s="125">
        <f>IF('Indicator Data'!BG14="No Data",1,IF('Indicator Data imputation'!BG13&lt;&gt;"",1,0))</f>
        <v>0</v>
      </c>
      <c r="BG10" s="125">
        <f>IF('Indicator Data'!BH14="No Data",1,IF('Indicator Data imputation'!BH13&lt;&gt;"",1,0))</f>
        <v>0</v>
      </c>
      <c r="BH10" s="125">
        <f>IF('Indicator Data'!BI14="No Data",1,IF('Indicator Data imputation'!BI13&lt;&gt;"",1,0))</f>
        <v>0</v>
      </c>
      <c r="BI10" s="125">
        <f>IF('Indicator Data'!BR14="No Data",1,IF('Indicator Data imputation'!BJ13&lt;&gt;"",1,0))</f>
        <v>0</v>
      </c>
      <c r="BJ10" s="125">
        <f>IF('Indicator Data'!BS14="No Data",1,IF('Indicator Data imputation'!BK13&lt;&gt;"",1,0))</f>
        <v>0</v>
      </c>
      <c r="BK10" s="125">
        <f>IF('Indicator Data'!BT14="No Data",1,IF('Indicator Data imputation'!BL13&lt;&gt;"",1,0))</f>
        <v>0</v>
      </c>
      <c r="BL10" s="125">
        <f>IF('Indicator Data'!BU14="No Data",1,IF('Indicator Data imputation'!BM13&lt;&gt;"",1,0))</f>
        <v>0</v>
      </c>
      <c r="BM10" s="125">
        <f>IF('Indicator Data'!BV14="No Data",1,IF('Indicator Data imputation'!BN13&lt;&gt;"",1,0))</f>
        <v>1</v>
      </c>
      <c r="BN10" s="125">
        <f>IF('Indicator Data'!BW14="No Data",1,IF('Indicator Data imputation'!BO13&lt;&gt;"",1,0))</f>
        <v>0</v>
      </c>
      <c r="BO10" s="125">
        <f>IF('Indicator Data'!BX14="No Data",1,IF('Indicator Data imputation'!BP13&lt;&gt;"",1,0))</f>
        <v>0</v>
      </c>
      <c r="BP10" s="125">
        <f>IF('Indicator Data'!BY14="No Data",1,IF('Indicator Data imputation'!BQ13&lt;&gt;"",1,0))</f>
        <v>0</v>
      </c>
      <c r="BQ10" s="125">
        <f>IF('Indicator Data'!BZ14="No Data",1,IF('Indicator Data imputation'!BR13&lt;&gt;"",1,0))</f>
        <v>0</v>
      </c>
      <c r="BR10" s="125">
        <f>IF('Indicator Data'!CA14="No Data",1,IF('Indicator Data imputation'!BS13&lt;&gt;"",1,0))</f>
        <v>0</v>
      </c>
      <c r="BS10" s="125">
        <f>IF('Indicator Data'!CB14="No Data",1,IF('Indicator Data imputation'!BT13&lt;&gt;"",1,0))</f>
        <v>0</v>
      </c>
      <c r="BT10" s="125">
        <f>IF('Indicator Data'!CC14="No Data",1,IF('Indicator Data imputation'!BU13&lt;&gt;"",1,0))</f>
        <v>0</v>
      </c>
      <c r="BU10" s="125">
        <f>IF('Indicator Data'!CD14="No Data",1,IF('Indicator Data imputation'!BV13&lt;&gt;"",1,0))</f>
        <v>0</v>
      </c>
      <c r="BV10" s="125">
        <f>IF('Indicator Data'!CE14="No Data",1,IF('Indicator Data imputation'!BW13&lt;&gt;"",1,0))</f>
        <v>1</v>
      </c>
      <c r="BW10" s="125">
        <f>IF('Indicator Data'!CF14="No Data",1,IF('Indicator Data imputation'!BX13&lt;&gt;"",1,0))</f>
        <v>0</v>
      </c>
      <c r="BX10" s="125">
        <f>IF('Indicator Data'!CG14="No Data",1,IF('Indicator Data imputation'!BY13&lt;&gt;"",1,0))</f>
        <v>0</v>
      </c>
      <c r="BY10" s="3">
        <f t="shared" si="0"/>
        <v>12</v>
      </c>
      <c r="BZ10" s="127">
        <f t="shared" si="1"/>
        <v>0.16</v>
      </c>
    </row>
    <row r="11" spans="1:78" x14ac:dyDescent="0.3">
      <c r="A11" s="3" t="s">
        <v>18</v>
      </c>
      <c r="B11" s="125">
        <f>IF('Indicator Data'!C15="No Data",1,IF('Indicator Data imputation'!C14&lt;&gt;"",1,0))</f>
        <v>0</v>
      </c>
      <c r="C11" s="125">
        <f>IF('Indicator Data'!D15="No Data",1,IF('Indicator Data imputation'!D14&lt;&gt;"",1,0))</f>
        <v>0</v>
      </c>
      <c r="D11" s="125">
        <f>IF('Indicator Data'!E15="No Data",1,IF('Indicator Data imputation'!E14&lt;&gt;"",1,0))</f>
        <v>0</v>
      </c>
      <c r="E11" s="125">
        <f>IF('Indicator Data'!F15="No Data",1,IF('Indicator Data imputation'!F14&lt;&gt;"",1,0))</f>
        <v>0</v>
      </c>
      <c r="F11" s="125">
        <f>IF('Indicator Data'!G15="No Data",1,IF('Indicator Data imputation'!G14&lt;&gt;"",1,0))</f>
        <v>0</v>
      </c>
      <c r="G11" s="125">
        <f>IF('Indicator Data'!H15="No Data",1,IF('Indicator Data imputation'!H14&lt;&gt;"",1,0))</f>
        <v>0</v>
      </c>
      <c r="H11" s="125">
        <f>IF('Indicator Data'!I15="No Data",1,IF('Indicator Data imputation'!I14&lt;&gt;"",1,0))</f>
        <v>0</v>
      </c>
      <c r="I11" s="125">
        <f>IF('Indicator Data'!J15="No Data",1,IF('Indicator Data imputation'!J14&lt;&gt;"",1,0))</f>
        <v>0</v>
      </c>
      <c r="J11" s="125">
        <f>IF('Indicator Data'!K15="No Data",1,IF('Indicator Data imputation'!K14&lt;&gt;"",1,0))</f>
        <v>0</v>
      </c>
      <c r="K11" s="125">
        <f>IF('Indicator Data'!L15="No Data",1,IF('Indicator Data imputation'!L14&lt;&gt;"",1,0))</f>
        <v>0</v>
      </c>
      <c r="L11" s="125">
        <f>IF('Indicator Data'!M15="No Data",1,IF('Indicator Data imputation'!M14&lt;&gt;"",1,0))</f>
        <v>0</v>
      </c>
      <c r="M11" s="125">
        <f>IF('Indicator Data'!N15="No Data",1,IF('Indicator Data imputation'!N14&lt;&gt;"",1,0))</f>
        <v>1</v>
      </c>
      <c r="N11" s="125">
        <f>IF('Indicator Data'!O15="No Data",1,IF('Indicator Data imputation'!O14&lt;&gt;"",1,0))</f>
        <v>1</v>
      </c>
      <c r="O11" s="125">
        <f>IF('Indicator Data'!P15="No Data",1,IF('Indicator Data imputation'!P14&lt;&gt;"",1,0))</f>
        <v>1</v>
      </c>
      <c r="P11" s="125">
        <f>IF('Indicator Data'!Q15="No Data",1,IF('Indicator Data imputation'!Q14&lt;&gt;"",1,0))</f>
        <v>0</v>
      </c>
      <c r="Q11" s="125">
        <f>IF('Indicator Data'!R15="No Data",1,IF('Indicator Data imputation'!R14&lt;&gt;"",1,0))</f>
        <v>0</v>
      </c>
      <c r="R11" s="125">
        <f>IF('Indicator Data'!S15="No Data",1,IF('Indicator Data imputation'!S14&lt;&gt;"",1,0))</f>
        <v>0</v>
      </c>
      <c r="S11" s="125">
        <f>IF('Indicator Data'!T15="No Data",1,IF('Indicator Data imputation'!T14&lt;&gt;"",1,0))</f>
        <v>0</v>
      </c>
      <c r="T11" s="125">
        <f>IF('Indicator Data'!U15="No Data",1,IF('Indicator Data imputation'!U14&lt;&gt;"",1,0))</f>
        <v>0</v>
      </c>
      <c r="U11" s="125">
        <f>IF('Indicator Data'!V15="No Data",1,IF('Indicator Data imputation'!V14&lt;&gt;"",1,0))</f>
        <v>0</v>
      </c>
      <c r="V11" s="125">
        <f>IF('Indicator Data'!W15="No Data",1,IF('Indicator Data imputation'!W14&lt;&gt;"",1,0))</f>
        <v>0</v>
      </c>
      <c r="W11" s="125">
        <f>IF('Indicator Data'!X15="No Data",1,IF('Indicator Data imputation'!X14&lt;&gt;"",1,0))</f>
        <v>0</v>
      </c>
      <c r="X11" s="125">
        <f>IF('Indicator Data'!Y15="No Data",1,IF('Indicator Data imputation'!Y14&lt;&gt;"",1,0))</f>
        <v>0</v>
      </c>
      <c r="Y11" s="125">
        <f>IF('Indicator Data'!Z15="No Data",1,IF('Indicator Data imputation'!Z14&lt;&gt;"",1,0))</f>
        <v>0</v>
      </c>
      <c r="Z11" s="125">
        <f>IF('Indicator Data'!AA15="No Data",1,IF('Indicator Data imputation'!AA14&lt;&gt;"",1,0))</f>
        <v>0</v>
      </c>
      <c r="AA11" s="125">
        <f>IF('Indicator Data'!AB15="No Data",1,IF('Indicator Data imputation'!AB14&lt;&gt;"",1,0))</f>
        <v>0</v>
      </c>
      <c r="AB11" s="125">
        <f>IF('Indicator Data'!AC15="No Data",1,IF('Indicator Data imputation'!AC14&lt;&gt;"",1,0))</f>
        <v>0</v>
      </c>
      <c r="AC11" s="125">
        <f>IF('Indicator Data'!AD15="No Data",1,IF('Indicator Data imputation'!AD14&lt;&gt;"",1,0))</f>
        <v>0</v>
      </c>
      <c r="AD11" s="125">
        <f>IF('Indicator Data'!AE15="No Data",1,IF('Indicator Data imputation'!AE14&lt;&gt;"",1,0))</f>
        <v>0</v>
      </c>
      <c r="AE11" s="125">
        <f>IF('Indicator Data'!AF15="No Data",1,IF('Indicator Data imputation'!AF14&lt;&gt;"",1,0))</f>
        <v>1</v>
      </c>
      <c r="AF11" s="125">
        <f>IF('Indicator Data'!AG15="No Data",1,IF('Indicator Data imputation'!AG14&lt;&gt;"",1,0))</f>
        <v>0</v>
      </c>
      <c r="AG11" s="125">
        <f>IF('Indicator Data'!AH15="No Data",1,IF('Indicator Data imputation'!AH14&lt;&gt;"",1,0))</f>
        <v>0</v>
      </c>
      <c r="AH11" s="125">
        <f>IF('Indicator Data'!AI15="No Data",1,IF('Indicator Data imputation'!AI14&lt;&gt;"",1,0))</f>
        <v>0</v>
      </c>
      <c r="AI11" s="125">
        <f>IF('Indicator Data'!AJ15="No Data",1,IF('Indicator Data imputation'!AJ14&lt;&gt;"",1,0))</f>
        <v>0</v>
      </c>
      <c r="AJ11" s="125">
        <f>IF('Indicator Data'!AK15="No Data",1,IF('Indicator Data imputation'!AK14&lt;&gt;"",1,0))</f>
        <v>0</v>
      </c>
      <c r="AK11" s="125">
        <f>IF('Indicator Data'!AL15="No Data",1,IF('Indicator Data imputation'!AL14&lt;&gt;"",1,0))</f>
        <v>0</v>
      </c>
      <c r="AL11" s="125">
        <f>IF('Indicator Data'!AM15="No Data",1,IF('Indicator Data imputation'!AM14&lt;&gt;"",1,0))</f>
        <v>1</v>
      </c>
      <c r="AM11" s="125">
        <f>IF('Indicator Data'!AN15="No Data",1,IF('Indicator Data imputation'!AN14&lt;&gt;"",1,0))</f>
        <v>0</v>
      </c>
      <c r="AN11" s="125">
        <f>IF('Indicator Data'!AO15="No Data",1,IF('Indicator Data imputation'!AO14&lt;&gt;"",1,0))</f>
        <v>0</v>
      </c>
      <c r="AO11" s="125">
        <f>IF('Indicator Data'!AP15="No Data",1,IF('Indicator Data imputation'!AP14&lt;&gt;"",1,0))</f>
        <v>0</v>
      </c>
      <c r="AP11" s="125">
        <f>IF('Indicator Data'!AQ15="No Data",1,IF('Indicator Data imputation'!AQ14&lt;&gt;"",1,0))</f>
        <v>0</v>
      </c>
      <c r="AQ11" s="125">
        <f>IF('Indicator Data'!AR15="No Data",1,IF('Indicator Data imputation'!AR14&lt;&gt;"",1,0))</f>
        <v>0</v>
      </c>
      <c r="AR11" s="125">
        <f>IF('Indicator Data'!AS15="No Data",1,IF('Indicator Data imputation'!AS14&lt;&gt;"",1,0))</f>
        <v>0</v>
      </c>
      <c r="AS11" s="125">
        <f>IF('Indicator Data'!AT15="No Data",1,IF('Indicator Data imputation'!AT14&lt;&gt;"",1,0))</f>
        <v>0</v>
      </c>
      <c r="AT11" s="125">
        <f>IF('Indicator Data'!AU15="No Data",1,IF('Indicator Data imputation'!AU14&lt;&gt;"",1,0))</f>
        <v>0</v>
      </c>
      <c r="AU11" s="125">
        <f>IF('Indicator Data'!AV15="No Data",1,IF('Indicator Data imputation'!AV14&lt;&gt;"",1,0))</f>
        <v>0</v>
      </c>
      <c r="AV11" s="125">
        <f>IF('Indicator Data'!AW15="No Data",1,IF('Indicator Data imputation'!AW14&lt;&gt;"",1,0))</f>
        <v>0</v>
      </c>
      <c r="AW11" s="125">
        <f>IF('Indicator Data'!AX15="No Data",1,IF('Indicator Data imputation'!AX14&lt;&gt;"",1,0))</f>
        <v>0</v>
      </c>
      <c r="AX11" s="125">
        <f>IF('Indicator Data'!AY15="No Data",1,IF('Indicator Data imputation'!AY14&lt;&gt;"",1,0))</f>
        <v>0</v>
      </c>
      <c r="AY11" s="125">
        <f>IF('Indicator Data'!AZ15="No Data",1,IF('Indicator Data imputation'!AZ14&lt;&gt;"",1,0))</f>
        <v>0</v>
      </c>
      <c r="AZ11" s="125">
        <f>IF('Indicator Data'!BA15="No Data",1,IF('Indicator Data imputation'!BA14&lt;&gt;"",1,0))</f>
        <v>0</v>
      </c>
      <c r="BA11" s="125">
        <f>IF('Indicator Data'!BB15="No Data",1,IF('Indicator Data imputation'!BB14&lt;&gt;"",1,0))</f>
        <v>0</v>
      </c>
      <c r="BB11" s="125">
        <f>IF('Indicator Data'!BC15="No Data",1,IF('Indicator Data imputation'!BC14&lt;&gt;"",1,0))</f>
        <v>0</v>
      </c>
      <c r="BC11" s="125">
        <f>IF('Indicator Data'!BD15="No Data",1,IF('Indicator Data imputation'!BD14&lt;&gt;"",1,0))</f>
        <v>0</v>
      </c>
      <c r="BD11" s="125">
        <f>IF('Indicator Data'!BE15="No Data",1,IF('Indicator Data imputation'!BE14&lt;&gt;"",1,0))</f>
        <v>0</v>
      </c>
      <c r="BE11" s="125">
        <f>IF('Indicator Data'!BF15="No Data",1,IF('Indicator Data imputation'!BF14&lt;&gt;"",1,0))</f>
        <v>0</v>
      </c>
      <c r="BF11" s="125">
        <f>IF('Indicator Data'!BG15="No Data",1,IF('Indicator Data imputation'!BG14&lt;&gt;"",1,0))</f>
        <v>0</v>
      </c>
      <c r="BG11" s="125">
        <f>IF('Indicator Data'!BH15="No Data",1,IF('Indicator Data imputation'!BH14&lt;&gt;"",1,0))</f>
        <v>0</v>
      </c>
      <c r="BH11" s="125">
        <f>IF('Indicator Data'!BI15="No Data",1,IF('Indicator Data imputation'!BI14&lt;&gt;"",1,0))</f>
        <v>0</v>
      </c>
      <c r="BI11" s="125">
        <f>IF('Indicator Data'!BR15="No Data",1,IF('Indicator Data imputation'!BJ14&lt;&gt;"",1,0))</f>
        <v>1</v>
      </c>
      <c r="BJ11" s="125">
        <f>IF('Indicator Data'!BS15="No Data",1,IF('Indicator Data imputation'!BK14&lt;&gt;"",1,0))</f>
        <v>0</v>
      </c>
      <c r="BK11" s="125">
        <f>IF('Indicator Data'!BT15="No Data",1,IF('Indicator Data imputation'!BL14&lt;&gt;"",1,0))</f>
        <v>0</v>
      </c>
      <c r="BL11" s="125">
        <f>IF('Indicator Data'!BU15="No Data",1,IF('Indicator Data imputation'!BM14&lt;&gt;"",1,0))</f>
        <v>0</v>
      </c>
      <c r="BM11" s="125">
        <f>IF('Indicator Data'!BV15="No Data",1,IF('Indicator Data imputation'!BN14&lt;&gt;"",1,0))</f>
        <v>0</v>
      </c>
      <c r="BN11" s="125">
        <f>IF('Indicator Data'!BW15="No Data",1,IF('Indicator Data imputation'!BO14&lt;&gt;"",1,0))</f>
        <v>0</v>
      </c>
      <c r="BO11" s="125">
        <f>IF('Indicator Data'!BX15="No Data",1,IF('Indicator Data imputation'!BP14&lt;&gt;"",1,0))</f>
        <v>0</v>
      </c>
      <c r="BP11" s="125">
        <f>IF('Indicator Data'!BY15="No Data",1,IF('Indicator Data imputation'!BQ14&lt;&gt;"",1,0))</f>
        <v>0</v>
      </c>
      <c r="BQ11" s="125">
        <f>IF('Indicator Data'!BZ15="No Data",1,IF('Indicator Data imputation'!BR14&lt;&gt;"",1,0))</f>
        <v>0</v>
      </c>
      <c r="BR11" s="125">
        <f>IF('Indicator Data'!CA15="No Data",1,IF('Indicator Data imputation'!BS14&lt;&gt;"",1,0))</f>
        <v>0</v>
      </c>
      <c r="BS11" s="125">
        <f>IF('Indicator Data'!CB15="No Data",1,IF('Indicator Data imputation'!BT14&lt;&gt;"",1,0))</f>
        <v>0</v>
      </c>
      <c r="BT11" s="125">
        <f>IF('Indicator Data'!CC15="No Data",1,IF('Indicator Data imputation'!BU14&lt;&gt;"",1,0))</f>
        <v>0</v>
      </c>
      <c r="BU11" s="125">
        <f>IF('Indicator Data'!CD15="No Data",1,IF('Indicator Data imputation'!BV14&lt;&gt;"",1,0))</f>
        <v>0</v>
      </c>
      <c r="BV11" s="125">
        <f>IF('Indicator Data'!CE15="No Data",1,IF('Indicator Data imputation'!BW14&lt;&gt;"",1,0))</f>
        <v>0</v>
      </c>
      <c r="BW11" s="125">
        <f>IF('Indicator Data'!CF15="No Data",1,IF('Indicator Data imputation'!BX14&lt;&gt;"",1,0))</f>
        <v>0</v>
      </c>
      <c r="BX11" s="125">
        <f>IF('Indicator Data'!CG15="No Data",1,IF('Indicator Data imputation'!BY14&lt;&gt;"",1,0))</f>
        <v>0</v>
      </c>
      <c r="BY11" s="3">
        <f t="shared" si="0"/>
        <v>6</v>
      </c>
      <c r="BZ11" s="127">
        <f t="shared" si="1"/>
        <v>0.08</v>
      </c>
    </row>
    <row r="12" spans="1:78" x14ac:dyDescent="0.3">
      <c r="A12" s="3" t="s">
        <v>20</v>
      </c>
      <c r="B12" s="125">
        <f>IF('Indicator Data'!C16="No Data",1,IF('Indicator Data imputation'!C15&lt;&gt;"",1,0))</f>
        <v>0</v>
      </c>
      <c r="C12" s="125">
        <f>IF('Indicator Data'!D16="No Data",1,IF('Indicator Data imputation'!D15&lt;&gt;"",1,0))</f>
        <v>0</v>
      </c>
      <c r="D12" s="125">
        <f>IF('Indicator Data'!E16="No Data",1,IF('Indicator Data imputation'!E15&lt;&gt;"",1,0))</f>
        <v>1</v>
      </c>
      <c r="E12" s="125">
        <f>IF('Indicator Data'!F16="No Data",1,IF('Indicator Data imputation'!F15&lt;&gt;"",1,0))</f>
        <v>0</v>
      </c>
      <c r="F12" s="125">
        <f>IF('Indicator Data'!G16="No Data",1,IF('Indicator Data imputation'!G15&lt;&gt;"",1,0))</f>
        <v>0</v>
      </c>
      <c r="G12" s="125">
        <f>IF('Indicator Data'!H16="No Data",1,IF('Indicator Data imputation'!H15&lt;&gt;"",1,0))</f>
        <v>0</v>
      </c>
      <c r="H12" s="125">
        <f>IF('Indicator Data'!I16="No Data",1,IF('Indicator Data imputation'!I15&lt;&gt;"",1,0))</f>
        <v>0</v>
      </c>
      <c r="I12" s="125">
        <f>IF('Indicator Data'!J16="No Data",1,IF('Indicator Data imputation'!J15&lt;&gt;"",1,0))</f>
        <v>0</v>
      </c>
      <c r="J12" s="125">
        <f>IF('Indicator Data'!K16="No Data",1,IF('Indicator Data imputation'!K15&lt;&gt;"",1,0))</f>
        <v>0</v>
      </c>
      <c r="K12" s="125">
        <f>IF('Indicator Data'!L16="No Data",1,IF('Indicator Data imputation'!L15&lt;&gt;"",1,0))</f>
        <v>0</v>
      </c>
      <c r="L12" s="125">
        <f>IF('Indicator Data'!M16="No Data",1,IF('Indicator Data imputation'!M15&lt;&gt;"",1,0))</f>
        <v>1</v>
      </c>
      <c r="M12" s="125">
        <f>IF('Indicator Data'!N16="No Data",1,IF('Indicator Data imputation'!N15&lt;&gt;"",1,0))</f>
        <v>1</v>
      </c>
      <c r="N12" s="125">
        <f>IF('Indicator Data'!O16="No Data",1,IF('Indicator Data imputation'!O15&lt;&gt;"",1,0))</f>
        <v>1</v>
      </c>
      <c r="O12" s="125">
        <f>IF('Indicator Data'!P16="No Data",1,IF('Indicator Data imputation'!P15&lt;&gt;"",1,0))</f>
        <v>1</v>
      </c>
      <c r="P12" s="125">
        <f>IF('Indicator Data'!Q16="No Data",1,IF('Indicator Data imputation'!Q15&lt;&gt;"",1,0))</f>
        <v>0</v>
      </c>
      <c r="Q12" s="125">
        <f>IF('Indicator Data'!R16="No Data",1,IF('Indicator Data imputation'!R15&lt;&gt;"",1,0))</f>
        <v>0</v>
      </c>
      <c r="R12" s="125">
        <f>IF('Indicator Data'!S16="No Data",1,IF('Indicator Data imputation'!S15&lt;&gt;"",1,0))</f>
        <v>0</v>
      </c>
      <c r="S12" s="125">
        <f>IF('Indicator Data'!T16="No Data",1,IF('Indicator Data imputation'!T15&lt;&gt;"",1,0))</f>
        <v>0</v>
      </c>
      <c r="T12" s="125">
        <f>IF('Indicator Data'!U16="No Data",1,IF('Indicator Data imputation'!U15&lt;&gt;"",1,0))</f>
        <v>0</v>
      </c>
      <c r="U12" s="125">
        <f>IF('Indicator Data'!V16="No Data",1,IF('Indicator Data imputation'!V15&lt;&gt;"",1,0))</f>
        <v>0</v>
      </c>
      <c r="V12" s="125">
        <f>IF('Indicator Data'!W16="No Data",1,IF('Indicator Data imputation'!W15&lt;&gt;"",1,0))</f>
        <v>0</v>
      </c>
      <c r="W12" s="125">
        <f>IF('Indicator Data'!X16="No Data",1,IF('Indicator Data imputation'!X15&lt;&gt;"",1,0))</f>
        <v>0</v>
      </c>
      <c r="X12" s="125">
        <f>IF('Indicator Data'!Y16="No Data",1,IF('Indicator Data imputation'!Y15&lt;&gt;"",1,0))</f>
        <v>0</v>
      </c>
      <c r="Y12" s="125">
        <f>IF('Indicator Data'!Z16="No Data",1,IF('Indicator Data imputation'!Z15&lt;&gt;"",1,0))</f>
        <v>0</v>
      </c>
      <c r="Z12" s="125">
        <f>IF('Indicator Data'!AA16="No Data",1,IF('Indicator Data imputation'!AA15&lt;&gt;"",1,0))</f>
        <v>0</v>
      </c>
      <c r="AA12" s="125">
        <f>IF('Indicator Data'!AB16="No Data",1,IF('Indicator Data imputation'!AB15&lt;&gt;"",1,0))</f>
        <v>0</v>
      </c>
      <c r="AB12" s="125">
        <f>IF('Indicator Data'!AC16="No Data",1,IF('Indicator Data imputation'!AC15&lt;&gt;"",1,0))</f>
        <v>1</v>
      </c>
      <c r="AC12" s="125">
        <f>IF('Indicator Data'!AD16="No Data",1,IF('Indicator Data imputation'!AD15&lt;&gt;"",1,0))</f>
        <v>0</v>
      </c>
      <c r="AD12" s="125">
        <f>IF('Indicator Data'!AE16="No Data",1,IF('Indicator Data imputation'!AE15&lt;&gt;"",1,0))</f>
        <v>0</v>
      </c>
      <c r="AE12" s="125">
        <f>IF('Indicator Data'!AF16="No Data",1,IF('Indicator Data imputation'!AF15&lt;&gt;"",1,0))</f>
        <v>1</v>
      </c>
      <c r="AF12" s="125">
        <f>IF('Indicator Data'!AG16="No Data",1,IF('Indicator Data imputation'!AG15&lt;&gt;"",1,0))</f>
        <v>0</v>
      </c>
      <c r="AG12" s="125">
        <f>IF('Indicator Data'!AH16="No Data",1,IF('Indicator Data imputation'!AH15&lt;&gt;"",1,0))</f>
        <v>0</v>
      </c>
      <c r="AH12" s="125">
        <f>IF('Indicator Data'!AI16="No Data",1,IF('Indicator Data imputation'!AI15&lt;&gt;"",1,0))</f>
        <v>0</v>
      </c>
      <c r="AI12" s="125">
        <f>IF('Indicator Data'!AJ16="No Data",1,IF('Indicator Data imputation'!AJ15&lt;&gt;"",1,0))</f>
        <v>0</v>
      </c>
      <c r="AJ12" s="125">
        <f>IF('Indicator Data'!AK16="No Data",1,IF('Indicator Data imputation'!AK15&lt;&gt;"",1,0))</f>
        <v>0</v>
      </c>
      <c r="AK12" s="125">
        <f>IF('Indicator Data'!AL16="No Data",1,IF('Indicator Data imputation'!AL15&lt;&gt;"",1,0))</f>
        <v>0</v>
      </c>
      <c r="AL12" s="125">
        <f>IF('Indicator Data'!AM16="No Data",1,IF('Indicator Data imputation'!AM15&lt;&gt;"",1,0))</f>
        <v>1</v>
      </c>
      <c r="AM12" s="125">
        <f>IF('Indicator Data'!AN16="No Data",1,IF('Indicator Data imputation'!AN15&lt;&gt;"",1,0))</f>
        <v>0</v>
      </c>
      <c r="AN12" s="125">
        <f>IF('Indicator Data'!AO16="No Data",1,IF('Indicator Data imputation'!AO15&lt;&gt;"",1,0))</f>
        <v>0</v>
      </c>
      <c r="AO12" s="125">
        <f>IF('Indicator Data'!AP16="No Data",1,IF('Indicator Data imputation'!AP15&lt;&gt;"",1,0))</f>
        <v>0</v>
      </c>
      <c r="AP12" s="125">
        <f>IF('Indicator Data'!AQ16="No Data",1,IF('Indicator Data imputation'!AQ15&lt;&gt;"",1,0))</f>
        <v>1</v>
      </c>
      <c r="AQ12" s="125">
        <f>IF('Indicator Data'!AR16="No Data",1,IF('Indicator Data imputation'!AR15&lt;&gt;"",1,0))</f>
        <v>1</v>
      </c>
      <c r="AR12" s="125">
        <f>IF('Indicator Data'!AS16="No Data",1,IF('Indicator Data imputation'!AS15&lt;&gt;"",1,0))</f>
        <v>0</v>
      </c>
      <c r="AS12" s="125">
        <f>IF('Indicator Data'!AT16="No Data",1,IF('Indicator Data imputation'!AT15&lt;&gt;"",1,0))</f>
        <v>1</v>
      </c>
      <c r="AT12" s="125">
        <f>IF('Indicator Data'!AU16="No Data",1,IF('Indicator Data imputation'!AU15&lt;&gt;"",1,0))</f>
        <v>0</v>
      </c>
      <c r="AU12" s="125">
        <f>IF('Indicator Data'!AV16="No Data",1,IF('Indicator Data imputation'!AV15&lt;&gt;"",1,0))</f>
        <v>0</v>
      </c>
      <c r="AV12" s="125">
        <f>IF('Indicator Data'!AW16="No Data",1,IF('Indicator Data imputation'!AW15&lt;&gt;"",1,0))</f>
        <v>0</v>
      </c>
      <c r="AW12" s="125">
        <f>IF('Indicator Data'!AX16="No Data",1,IF('Indicator Data imputation'!AX15&lt;&gt;"",1,0))</f>
        <v>1</v>
      </c>
      <c r="AX12" s="125">
        <f>IF('Indicator Data'!AY16="No Data",1,IF('Indicator Data imputation'!AY15&lt;&gt;"",1,0))</f>
        <v>0</v>
      </c>
      <c r="AY12" s="125">
        <f>IF('Indicator Data'!AZ16="No Data",1,IF('Indicator Data imputation'!AZ15&lt;&gt;"",1,0))</f>
        <v>0</v>
      </c>
      <c r="AZ12" s="125">
        <f>IF('Indicator Data'!BA16="No Data",1,IF('Indicator Data imputation'!BA15&lt;&gt;"",1,0))</f>
        <v>1</v>
      </c>
      <c r="BA12" s="125">
        <f>IF('Indicator Data'!BB16="No Data",1,IF('Indicator Data imputation'!BB15&lt;&gt;"",1,0))</f>
        <v>0</v>
      </c>
      <c r="BB12" s="125">
        <f>IF('Indicator Data'!BC16="No Data",1,IF('Indicator Data imputation'!BC15&lt;&gt;"",1,0))</f>
        <v>0</v>
      </c>
      <c r="BC12" s="125">
        <f>IF('Indicator Data'!BD16="No Data",1,IF('Indicator Data imputation'!BD15&lt;&gt;"",1,0))</f>
        <v>0</v>
      </c>
      <c r="BD12" s="125">
        <f>IF('Indicator Data'!BE16="No Data",1,IF('Indicator Data imputation'!BE15&lt;&gt;"",1,0))</f>
        <v>0</v>
      </c>
      <c r="BE12" s="125">
        <f>IF('Indicator Data'!BF16="No Data",1,IF('Indicator Data imputation'!BF15&lt;&gt;"",1,0))</f>
        <v>0</v>
      </c>
      <c r="BF12" s="125">
        <f>IF('Indicator Data'!BG16="No Data",1,IF('Indicator Data imputation'!BG15&lt;&gt;"",1,0))</f>
        <v>0</v>
      </c>
      <c r="BG12" s="125">
        <f>IF('Indicator Data'!BH16="No Data",1,IF('Indicator Data imputation'!BH15&lt;&gt;"",1,0))</f>
        <v>0</v>
      </c>
      <c r="BH12" s="125">
        <f>IF('Indicator Data'!BI16="No Data",1,IF('Indicator Data imputation'!BI15&lt;&gt;"",1,0))</f>
        <v>1</v>
      </c>
      <c r="BI12" s="125">
        <f>IF('Indicator Data'!BR16="No Data",1,IF('Indicator Data imputation'!BJ15&lt;&gt;"",1,0))</f>
        <v>1</v>
      </c>
      <c r="BJ12" s="125">
        <f>IF('Indicator Data'!BS16="No Data",1,IF('Indicator Data imputation'!BK15&lt;&gt;"",1,0))</f>
        <v>0</v>
      </c>
      <c r="BK12" s="125">
        <f>IF('Indicator Data'!BT16="No Data",1,IF('Indicator Data imputation'!BL15&lt;&gt;"",1,0))</f>
        <v>0</v>
      </c>
      <c r="BL12" s="125">
        <f>IF('Indicator Data'!BU16="No Data",1,IF('Indicator Data imputation'!BM15&lt;&gt;"",1,0))</f>
        <v>0</v>
      </c>
      <c r="BM12" s="125">
        <f>IF('Indicator Data'!BV16="No Data",1,IF('Indicator Data imputation'!BN15&lt;&gt;"",1,0))</f>
        <v>1</v>
      </c>
      <c r="BN12" s="125">
        <f>IF('Indicator Data'!BW16="No Data",1,IF('Indicator Data imputation'!BO15&lt;&gt;"",1,0))</f>
        <v>0</v>
      </c>
      <c r="BO12" s="125">
        <f>IF('Indicator Data'!BX16="No Data",1,IF('Indicator Data imputation'!BP15&lt;&gt;"",1,0))</f>
        <v>0</v>
      </c>
      <c r="BP12" s="125">
        <f>IF('Indicator Data'!BY16="No Data",1,IF('Indicator Data imputation'!BQ15&lt;&gt;"",1,0))</f>
        <v>0</v>
      </c>
      <c r="BQ12" s="125">
        <f>IF('Indicator Data'!BZ16="No Data",1,IF('Indicator Data imputation'!BR15&lt;&gt;"",1,0))</f>
        <v>0</v>
      </c>
      <c r="BR12" s="125">
        <f>IF('Indicator Data'!CA16="No Data",1,IF('Indicator Data imputation'!BS15&lt;&gt;"",1,0))</f>
        <v>0</v>
      </c>
      <c r="BS12" s="125">
        <f>IF('Indicator Data'!CB16="No Data",1,IF('Indicator Data imputation'!BT15&lt;&gt;"",1,0))</f>
        <v>0</v>
      </c>
      <c r="BT12" s="125">
        <f>IF('Indicator Data'!CC16="No Data",1,IF('Indicator Data imputation'!BU15&lt;&gt;"",1,0))</f>
        <v>0</v>
      </c>
      <c r="BU12" s="125">
        <f>IF('Indicator Data'!CD16="No Data",1,IF('Indicator Data imputation'!BV15&lt;&gt;"",1,0))</f>
        <v>0</v>
      </c>
      <c r="BV12" s="125">
        <f>IF('Indicator Data'!CE16="No Data",1,IF('Indicator Data imputation'!BW15&lt;&gt;"",1,0))</f>
        <v>0</v>
      </c>
      <c r="BW12" s="125">
        <f>IF('Indicator Data'!CF16="No Data",1,IF('Indicator Data imputation'!BX15&lt;&gt;"",1,0))</f>
        <v>0</v>
      </c>
      <c r="BX12" s="125">
        <f>IF('Indicator Data'!CG16="No Data",1,IF('Indicator Data imputation'!BY15&lt;&gt;"",1,0))</f>
        <v>0</v>
      </c>
      <c r="BY12" s="3">
        <f t="shared" si="0"/>
        <v>16</v>
      </c>
      <c r="BZ12" s="127">
        <f t="shared" si="1"/>
        <v>0.21333333333333335</v>
      </c>
    </row>
    <row r="13" spans="1:78" x14ac:dyDescent="0.3">
      <c r="A13" s="3" t="s">
        <v>22</v>
      </c>
      <c r="B13" s="125">
        <f>IF('Indicator Data'!C17="No Data",1,IF('Indicator Data imputation'!C16&lt;&gt;"",1,0))</f>
        <v>0</v>
      </c>
      <c r="C13" s="125">
        <f>IF('Indicator Data'!D17="No Data",1,IF('Indicator Data imputation'!D16&lt;&gt;"",1,0))</f>
        <v>0</v>
      </c>
      <c r="D13" s="125">
        <f>IF('Indicator Data'!E17="No Data",1,IF('Indicator Data imputation'!E16&lt;&gt;"",1,0))</f>
        <v>1</v>
      </c>
      <c r="E13" s="125">
        <f>IF('Indicator Data'!F17="No Data",1,IF('Indicator Data imputation'!F16&lt;&gt;"",1,0))</f>
        <v>0</v>
      </c>
      <c r="F13" s="125">
        <f>IF('Indicator Data'!G17="No Data",1,IF('Indicator Data imputation'!G16&lt;&gt;"",1,0))</f>
        <v>0</v>
      </c>
      <c r="G13" s="125">
        <f>IF('Indicator Data'!H17="No Data",1,IF('Indicator Data imputation'!H16&lt;&gt;"",1,0))</f>
        <v>0</v>
      </c>
      <c r="H13" s="125">
        <f>IF('Indicator Data'!I17="No Data",1,IF('Indicator Data imputation'!I16&lt;&gt;"",1,0))</f>
        <v>0</v>
      </c>
      <c r="I13" s="125">
        <f>IF('Indicator Data'!J17="No Data",1,IF('Indicator Data imputation'!J16&lt;&gt;"",1,0))</f>
        <v>0</v>
      </c>
      <c r="J13" s="125">
        <f>IF('Indicator Data'!K17="No Data",1,IF('Indicator Data imputation'!K16&lt;&gt;"",1,0))</f>
        <v>0</v>
      </c>
      <c r="K13" s="125">
        <f>IF('Indicator Data'!L17="No Data",1,IF('Indicator Data imputation'!L16&lt;&gt;"",1,0))</f>
        <v>0</v>
      </c>
      <c r="L13" s="125">
        <f>IF('Indicator Data'!M17="No Data",1,IF('Indicator Data imputation'!M16&lt;&gt;"",1,0))</f>
        <v>0</v>
      </c>
      <c r="M13" s="125">
        <f>IF('Indicator Data'!N17="No Data",1,IF('Indicator Data imputation'!N16&lt;&gt;"",1,0))</f>
        <v>1</v>
      </c>
      <c r="N13" s="125">
        <f>IF('Indicator Data'!O17="No Data",1,IF('Indicator Data imputation'!O16&lt;&gt;"",1,0))</f>
        <v>1</v>
      </c>
      <c r="O13" s="125">
        <f>IF('Indicator Data'!P17="No Data",1,IF('Indicator Data imputation'!P16&lt;&gt;"",1,0))</f>
        <v>1</v>
      </c>
      <c r="P13" s="125">
        <f>IF('Indicator Data'!Q17="No Data",1,IF('Indicator Data imputation'!Q16&lt;&gt;"",1,0))</f>
        <v>0</v>
      </c>
      <c r="Q13" s="125">
        <f>IF('Indicator Data'!R17="No Data",1,IF('Indicator Data imputation'!R16&lt;&gt;"",1,0))</f>
        <v>0</v>
      </c>
      <c r="R13" s="125">
        <f>IF('Indicator Data'!S17="No Data",1,IF('Indicator Data imputation'!S16&lt;&gt;"",1,0))</f>
        <v>0</v>
      </c>
      <c r="S13" s="125">
        <f>IF('Indicator Data'!T17="No Data",1,IF('Indicator Data imputation'!T16&lt;&gt;"",1,0))</f>
        <v>0</v>
      </c>
      <c r="T13" s="125">
        <f>IF('Indicator Data'!U17="No Data",1,IF('Indicator Data imputation'!U16&lt;&gt;"",1,0))</f>
        <v>0</v>
      </c>
      <c r="U13" s="125">
        <f>IF('Indicator Data'!V17="No Data",1,IF('Indicator Data imputation'!V16&lt;&gt;"",1,0))</f>
        <v>0</v>
      </c>
      <c r="V13" s="125">
        <f>IF('Indicator Data'!W17="No Data",1,IF('Indicator Data imputation'!W16&lt;&gt;"",1,0))</f>
        <v>0</v>
      </c>
      <c r="W13" s="125">
        <f>IF('Indicator Data'!X17="No Data",1,IF('Indicator Data imputation'!X16&lt;&gt;"",1,0))</f>
        <v>0</v>
      </c>
      <c r="X13" s="125">
        <f>IF('Indicator Data'!Y17="No Data",1,IF('Indicator Data imputation'!Y16&lt;&gt;"",1,0))</f>
        <v>0</v>
      </c>
      <c r="Y13" s="125">
        <f>IF('Indicator Data'!Z17="No Data",1,IF('Indicator Data imputation'!Z16&lt;&gt;"",1,0))</f>
        <v>0</v>
      </c>
      <c r="Z13" s="125">
        <f>IF('Indicator Data'!AA17="No Data",1,IF('Indicator Data imputation'!AA16&lt;&gt;"",1,0))</f>
        <v>1</v>
      </c>
      <c r="AA13" s="125">
        <f>IF('Indicator Data'!AB17="No Data",1,IF('Indicator Data imputation'!AB16&lt;&gt;"",1,0))</f>
        <v>0</v>
      </c>
      <c r="AB13" s="125">
        <f>IF('Indicator Data'!AC17="No Data",1,IF('Indicator Data imputation'!AC16&lt;&gt;"",1,0))</f>
        <v>1</v>
      </c>
      <c r="AC13" s="125">
        <f>IF('Indicator Data'!AD17="No Data",1,IF('Indicator Data imputation'!AD16&lt;&gt;"",1,0))</f>
        <v>0</v>
      </c>
      <c r="AD13" s="125">
        <f>IF('Indicator Data'!AE17="No Data",1,IF('Indicator Data imputation'!AE16&lt;&gt;"",1,0))</f>
        <v>0</v>
      </c>
      <c r="AE13" s="125">
        <f>IF('Indicator Data'!AF17="No Data",1,IF('Indicator Data imputation'!AF16&lt;&gt;"",1,0))</f>
        <v>1</v>
      </c>
      <c r="AF13" s="125">
        <f>IF('Indicator Data'!AG17="No Data",1,IF('Indicator Data imputation'!AG16&lt;&gt;"",1,0))</f>
        <v>0</v>
      </c>
      <c r="AG13" s="125">
        <f>IF('Indicator Data'!AH17="No Data",1,IF('Indicator Data imputation'!AH16&lt;&gt;"",1,0))</f>
        <v>0</v>
      </c>
      <c r="AH13" s="125">
        <f>IF('Indicator Data'!AI17="No Data",1,IF('Indicator Data imputation'!AI16&lt;&gt;"",1,0))</f>
        <v>0</v>
      </c>
      <c r="AI13" s="125">
        <f>IF('Indicator Data'!AJ17="No Data",1,IF('Indicator Data imputation'!AJ16&lt;&gt;"",1,0))</f>
        <v>0</v>
      </c>
      <c r="AJ13" s="125">
        <f>IF('Indicator Data'!AK17="No Data",1,IF('Indicator Data imputation'!AK16&lt;&gt;"",1,0))</f>
        <v>0</v>
      </c>
      <c r="AK13" s="125">
        <f>IF('Indicator Data'!AL17="No Data",1,IF('Indicator Data imputation'!AL16&lt;&gt;"",1,0))</f>
        <v>0</v>
      </c>
      <c r="AL13" s="125">
        <f>IF('Indicator Data'!AM17="No Data",1,IF('Indicator Data imputation'!AM16&lt;&gt;"",1,0))</f>
        <v>1</v>
      </c>
      <c r="AM13" s="125">
        <f>IF('Indicator Data'!AN17="No Data",1,IF('Indicator Data imputation'!AN16&lt;&gt;"",1,0))</f>
        <v>0</v>
      </c>
      <c r="AN13" s="125">
        <f>IF('Indicator Data'!AO17="No Data",1,IF('Indicator Data imputation'!AO16&lt;&gt;"",1,0))</f>
        <v>0</v>
      </c>
      <c r="AO13" s="125">
        <f>IF('Indicator Data'!AP17="No Data",1,IF('Indicator Data imputation'!AP16&lt;&gt;"",1,0))</f>
        <v>0</v>
      </c>
      <c r="AP13" s="125">
        <f>IF('Indicator Data'!AQ17="No Data",1,IF('Indicator Data imputation'!AQ16&lt;&gt;"",1,0))</f>
        <v>1</v>
      </c>
      <c r="AQ13" s="125">
        <f>IF('Indicator Data'!AR17="No Data",1,IF('Indicator Data imputation'!AR16&lt;&gt;"",1,0))</f>
        <v>1</v>
      </c>
      <c r="AR13" s="125">
        <f>IF('Indicator Data'!AS17="No Data",1,IF('Indicator Data imputation'!AS16&lt;&gt;"",1,0))</f>
        <v>0</v>
      </c>
      <c r="AS13" s="125">
        <f>IF('Indicator Data'!AT17="No Data",1,IF('Indicator Data imputation'!AT16&lt;&gt;"",1,0))</f>
        <v>1</v>
      </c>
      <c r="AT13" s="125">
        <f>IF('Indicator Data'!AU17="No Data",1,IF('Indicator Data imputation'!AU16&lt;&gt;"",1,0))</f>
        <v>0</v>
      </c>
      <c r="AU13" s="125">
        <f>IF('Indicator Data'!AV17="No Data",1,IF('Indicator Data imputation'!AV16&lt;&gt;"",1,0))</f>
        <v>0</v>
      </c>
      <c r="AV13" s="125">
        <f>IF('Indicator Data'!AW17="No Data",1,IF('Indicator Data imputation'!AW16&lt;&gt;"",1,0))</f>
        <v>0</v>
      </c>
      <c r="AW13" s="125">
        <f>IF('Indicator Data'!AX17="No Data",1,IF('Indicator Data imputation'!AX16&lt;&gt;"",1,0))</f>
        <v>1</v>
      </c>
      <c r="AX13" s="125">
        <f>IF('Indicator Data'!AY17="No Data",1,IF('Indicator Data imputation'!AY16&lt;&gt;"",1,0))</f>
        <v>0</v>
      </c>
      <c r="AY13" s="125">
        <f>IF('Indicator Data'!AZ17="No Data",1,IF('Indicator Data imputation'!AZ16&lt;&gt;"",1,0))</f>
        <v>0</v>
      </c>
      <c r="AZ13" s="125">
        <f>IF('Indicator Data'!BA17="No Data",1,IF('Indicator Data imputation'!BA16&lt;&gt;"",1,0))</f>
        <v>1</v>
      </c>
      <c r="BA13" s="125">
        <f>IF('Indicator Data'!BB17="No Data",1,IF('Indicator Data imputation'!BB16&lt;&gt;"",1,0))</f>
        <v>0</v>
      </c>
      <c r="BB13" s="125">
        <f>IF('Indicator Data'!BC17="No Data",1,IF('Indicator Data imputation'!BC16&lt;&gt;"",1,0))</f>
        <v>0</v>
      </c>
      <c r="BC13" s="125">
        <f>IF('Indicator Data'!BD17="No Data",1,IF('Indicator Data imputation'!BD16&lt;&gt;"",1,0))</f>
        <v>0</v>
      </c>
      <c r="BD13" s="125">
        <f>IF('Indicator Data'!BE17="No Data",1,IF('Indicator Data imputation'!BE16&lt;&gt;"",1,0))</f>
        <v>0</v>
      </c>
      <c r="BE13" s="125">
        <f>IF('Indicator Data'!BF17="No Data",1,IF('Indicator Data imputation'!BF16&lt;&gt;"",1,0))</f>
        <v>0</v>
      </c>
      <c r="BF13" s="125">
        <f>IF('Indicator Data'!BG17="No Data",1,IF('Indicator Data imputation'!BG16&lt;&gt;"",1,0))</f>
        <v>0</v>
      </c>
      <c r="BG13" s="125">
        <f>IF('Indicator Data'!BH17="No Data",1,IF('Indicator Data imputation'!BH16&lt;&gt;"",1,0))</f>
        <v>1</v>
      </c>
      <c r="BH13" s="125">
        <f>IF('Indicator Data'!BI17="No Data",1,IF('Indicator Data imputation'!BI16&lt;&gt;"",1,0))</f>
        <v>1</v>
      </c>
      <c r="BI13" s="125">
        <f>IF('Indicator Data'!BR17="No Data",1,IF('Indicator Data imputation'!BJ16&lt;&gt;"",1,0))</f>
        <v>0</v>
      </c>
      <c r="BJ13" s="125">
        <f>IF('Indicator Data'!BS17="No Data",1,IF('Indicator Data imputation'!BK16&lt;&gt;"",1,0))</f>
        <v>0</v>
      </c>
      <c r="BK13" s="125">
        <f>IF('Indicator Data'!BT17="No Data",1,IF('Indicator Data imputation'!BL16&lt;&gt;"",1,0))</f>
        <v>0</v>
      </c>
      <c r="BL13" s="125">
        <f>IF('Indicator Data'!BU17="No Data",1,IF('Indicator Data imputation'!BM16&lt;&gt;"",1,0))</f>
        <v>0</v>
      </c>
      <c r="BM13" s="125">
        <f>IF('Indicator Data'!BV17="No Data",1,IF('Indicator Data imputation'!BN16&lt;&gt;"",1,0))</f>
        <v>0</v>
      </c>
      <c r="BN13" s="125">
        <f>IF('Indicator Data'!BW17="No Data",1,IF('Indicator Data imputation'!BO16&lt;&gt;"",1,0))</f>
        <v>0</v>
      </c>
      <c r="BO13" s="125">
        <f>IF('Indicator Data'!BX17="No Data",1,IF('Indicator Data imputation'!BP16&lt;&gt;"",1,0))</f>
        <v>0</v>
      </c>
      <c r="BP13" s="125">
        <f>IF('Indicator Data'!BY17="No Data",1,IF('Indicator Data imputation'!BQ16&lt;&gt;"",1,0))</f>
        <v>0</v>
      </c>
      <c r="BQ13" s="125">
        <f>IF('Indicator Data'!BZ17="No Data",1,IF('Indicator Data imputation'!BR16&lt;&gt;"",1,0))</f>
        <v>0</v>
      </c>
      <c r="BR13" s="125">
        <f>IF('Indicator Data'!CA17="No Data",1,IF('Indicator Data imputation'!BS16&lt;&gt;"",1,0))</f>
        <v>0</v>
      </c>
      <c r="BS13" s="125">
        <f>IF('Indicator Data'!CB17="No Data",1,IF('Indicator Data imputation'!BT16&lt;&gt;"",1,0))</f>
        <v>0</v>
      </c>
      <c r="BT13" s="125">
        <f>IF('Indicator Data'!CC17="No Data",1,IF('Indicator Data imputation'!BU16&lt;&gt;"",1,0))</f>
        <v>0</v>
      </c>
      <c r="BU13" s="125">
        <f>IF('Indicator Data'!CD17="No Data",1,IF('Indicator Data imputation'!BV16&lt;&gt;"",1,0))</f>
        <v>0</v>
      </c>
      <c r="BV13" s="125">
        <f>IF('Indicator Data'!CE17="No Data",1,IF('Indicator Data imputation'!BW16&lt;&gt;"",1,0))</f>
        <v>0</v>
      </c>
      <c r="BW13" s="125">
        <f>IF('Indicator Data'!CF17="No Data",1,IF('Indicator Data imputation'!BX16&lt;&gt;"",1,0))</f>
        <v>0</v>
      </c>
      <c r="BX13" s="125">
        <f>IF('Indicator Data'!CG17="No Data",1,IF('Indicator Data imputation'!BY16&lt;&gt;"",1,0))</f>
        <v>0</v>
      </c>
      <c r="BY13" s="3">
        <f t="shared" si="0"/>
        <v>15</v>
      </c>
      <c r="BZ13" s="127">
        <f t="shared" si="1"/>
        <v>0.2</v>
      </c>
    </row>
    <row r="14" spans="1:78" x14ac:dyDescent="0.3">
      <c r="A14" s="3" t="s">
        <v>24</v>
      </c>
      <c r="B14" s="125">
        <f>IF('Indicator Data'!C18="No Data",1,IF('Indicator Data imputation'!C17&lt;&gt;"",1,0))</f>
        <v>0</v>
      </c>
      <c r="C14" s="125">
        <f>IF('Indicator Data'!D18="No Data",1,IF('Indicator Data imputation'!D17&lt;&gt;"",1,0))</f>
        <v>0</v>
      </c>
      <c r="D14" s="125">
        <f>IF('Indicator Data'!E18="No Data",1,IF('Indicator Data imputation'!E17&lt;&gt;"",1,0))</f>
        <v>0</v>
      </c>
      <c r="E14" s="125">
        <f>IF('Indicator Data'!F18="No Data",1,IF('Indicator Data imputation'!F17&lt;&gt;"",1,0))</f>
        <v>0</v>
      </c>
      <c r="F14" s="125">
        <f>IF('Indicator Data'!G18="No Data",1,IF('Indicator Data imputation'!G17&lt;&gt;"",1,0))</f>
        <v>0</v>
      </c>
      <c r="G14" s="125">
        <f>IF('Indicator Data'!H18="No Data",1,IF('Indicator Data imputation'!H17&lt;&gt;"",1,0))</f>
        <v>0</v>
      </c>
      <c r="H14" s="125">
        <f>IF('Indicator Data'!I18="No Data",1,IF('Indicator Data imputation'!I17&lt;&gt;"",1,0))</f>
        <v>0</v>
      </c>
      <c r="I14" s="125">
        <f>IF('Indicator Data'!J18="No Data",1,IF('Indicator Data imputation'!J17&lt;&gt;"",1,0))</f>
        <v>0</v>
      </c>
      <c r="J14" s="125">
        <f>IF('Indicator Data'!K18="No Data",1,IF('Indicator Data imputation'!K17&lt;&gt;"",1,0))</f>
        <v>0</v>
      </c>
      <c r="K14" s="125">
        <f>IF('Indicator Data'!L18="No Data",1,IF('Indicator Data imputation'!L17&lt;&gt;"",1,0))</f>
        <v>0</v>
      </c>
      <c r="L14" s="125">
        <f>IF('Indicator Data'!M18="No Data",1,IF('Indicator Data imputation'!M17&lt;&gt;"",1,0))</f>
        <v>0</v>
      </c>
      <c r="M14" s="125">
        <f>IF('Indicator Data'!N18="No Data",1,IF('Indicator Data imputation'!N17&lt;&gt;"",1,0))</f>
        <v>1</v>
      </c>
      <c r="N14" s="125">
        <f>IF('Indicator Data'!O18="No Data",1,IF('Indicator Data imputation'!O17&lt;&gt;"",1,0))</f>
        <v>1</v>
      </c>
      <c r="O14" s="125">
        <f>IF('Indicator Data'!P18="No Data",1,IF('Indicator Data imputation'!P17&lt;&gt;"",1,0))</f>
        <v>1</v>
      </c>
      <c r="P14" s="125">
        <f>IF('Indicator Data'!Q18="No Data",1,IF('Indicator Data imputation'!Q17&lt;&gt;"",1,0))</f>
        <v>0</v>
      </c>
      <c r="Q14" s="125">
        <f>IF('Indicator Data'!R18="No Data",1,IF('Indicator Data imputation'!R17&lt;&gt;"",1,0))</f>
        <v>0</v>
      </c>
      <c r="R14" s="125">
        <f>IF('Indicator Data'!S18="No Data",1,IF('Indicator Data imputation'!S17&lt;&gt;"",1,0))</f>
        <v>0</v>
      </c>
      <c r="S14" s="125">
        <f>IF('Indicator Data'!T18="No Data",1,IF('Indicator Data imputation'!T17&lt;&gt;"",1,0))</f>
        <v>0</v>
      </c>
      <c r="T14" s="125">
        <f>IF('Indicator Data'!U18="No Data",1,IF('Indicator Data imputation'!U17&lt;&gt;"",1,0))</f>
        <v>0</v>
      </c>
      <c r="U14" s="125">
        <f>IF('Indicator Data'!V18="No Data",1,IF('Indicator Data imputation'!V17&lt;&gt;"",1,0))</f>
        <v>0</v>
      </c>
      <c r="V14" s="125">
        <f>IF('Indicator Data'!W18="No Data",1,IF('Indicator Data imputation'!W17&lt;&gt;"",1,0))</f>
        <v>0</v>
      </c>
      <c r="W14" s="125">
        <f>IF('Indicator Data'!X18="No Data",1,IF('Indicator Data imputation'!X17&lt;&gt;"",1,0))</f>
        <v>0</v>
      </c>
      <c r="X14" s="125">
        <f>IF('Indicator Data'!Y18="No Data",1,IF('Indicator Data imputation'!Y17&lt;&gt;"",1,0))</f>
        <v>0</v>
      </c>
      <c r="Y14" s="125">
        <f>IF('Indicator Data'!Z18="No Data",1,IF('Indicator Data imputation'!Z17&lt;&gt;"",1,0))</f>
        <v>0</v>
      </c>
      <c r="Z14" s="125">
        <f>IF('Indicator Data'!AA18="No Data",1,IF('Indicator Data imputation'!AA17&lt;&gt;"",1,0))</f>
        <v>0</v>
      </c>
      <c r="AA14" s="125">
        <f>IF('Indicator Data'!AB18="No Data",1,IF('Indicator Data imputation'!AB17&lt;&gt;"",1,0))</f>
        <v>0</v>
      </c>
      <c r="AB14" s="125">
        <f>IF('Indicator Data'!AC18="No Data",1,IF('Indicator Data imputation'!AC17&lt;&gt;"",1,0))</f>
        <v>0</v>
      </c>
      <c r="AC14" s="125">
        <f>IF('Indicator Data'!AD18="No Data",1,IF('Indicator Data imputation'!AD17&lt;&gt;"",1,0))</f>
        <v>0</v>
      </c>
      <c r="AD14" s="125">
        <f>IF('Indicator Data'!AE18="No Data",1,IF('Indicator Data imputation'!AE17&lt;&gt;"",1,0))</f>
        <v>0</v>
      </c>
      <c r="AE14" s="125">
        <f>IF('Indicator Data'!AF18="No Data",1,IF('Indicator Data imputation'!AF17&lt;&gt;"",1,0))</f>
        <v>0</v>
      </c>
      <c r="AF14" s="125">
        <f>IF('Indicator Data'!AG18="No Data",1,IF('Indicator Data imputation'!AG17&lt;&gt;"",1,0))</f>
        <v>0</v>
      </c>
      <c r="AG14" s="125">
        <f>IF('Indicator Data'!AH18="No Data",1,IF('Indicator Data imputation'!AH17&lt;&gt;"",1,0))</f>
        <v>0</v>
      </c>
      <c r="AH14" s="125">
        <f>IF('Indicator Data'!AI18="No Data",1,IF('Indicator Data imputation'!AI17&lt;&gt;"",1,0))</f>
        <v>0</v>
      </c>
      <c r="AI14" s="125">
        <f>IF('Indicator Data'!AJ18="No Data",1,IF('Indicator Data imputation'!AJ17&lt;&gt;"",1,0))</f>
        <v>0</v>
      </c>
      <c r="AJ14" s="125">
        <f>IF('Indicator Data'!AK18="No Data",1,IF('Indicator Data imputation'!AK17&lt;&gt;"",1,0))</f>
        <v>0</v>
      </c>
      <c r="AK14" s="125">
        <f>IF('Indicator Data'!AL18="No Data",1,IF('Indicator Data imputation'!AL17&lt;&gt;"",1,0))</f>
        <v>0</v>
      </c>
      <c r="AL14" s="125">
        <f>IF('Indicator Data'!AM18="No Data",1,IF('Indicator Data imputation'!AM17&lt;&gt;"",1,0))</f>
        <v>0</v>
      </c>
      <c r="AM14" s="125">
        <f>IF('Indicator Data'!AN18="No Data",1,IF('Indicator Data imputation'!AN17&lt;&gt;"",1,0))</f>
        <v>0</v>
      </c>
      <c r="AN14" s="125">
        <f>IF('Indicator Data'!AO18="No Data",1,IF('Indicator Data imputation'!AO17&lt;&gt;"",1,0))</f>
        <v>0</v>
      </c>
      <c r="AO14" s="125">
        <f>IF('Indicator Data'!AP18="No Data",1,IF('Indicator Data imputation'!AP17&lt;&gt;"",1,0))</f>
        <v>0</v>
      </c>
      <c r="AP14" s="125">
        <f>IF('Indicator Data'!AQ18="No Data",1,IF('Indicator Data imputation'!AQ17&lt;&gt;"",1,0))</f>
        <v>0</v>
      </c>
      <c r="AQ14" s="125">
        <f>IF('Indicator Data'!AR18="No Data",1,IF('Indicator Data imputation'!AR17&lt;&gt;"",1,0))</f>
        <v>0</v>
      </c>
      <c r="AR14" s="125">
        <f>IF('Indicator Data'!AS18="No Data",1,IF('Indicator Data imputation'!AS17&lt;&gt;"",1,0))</f>
        <v>0</v>
      </c>
      <c r="AS14" s="125">
        <f>IF('Indicator Data'!AT18="No Data",1,IF('Indicator Data imputation'!AT17&lt;&gt;"",1,0))</f>
        <v>0</v>
      </c>
      <c r="AT14" s="125">
        <f>IF('Indicator Data'!AU18="No Data",1,IF('Indicator Data imputation'!AU17&lt;&gt;"",1,0))</f>
        <v>0</v>
      </c>
      <c r="AU14" s="125">
        <f>IF('Indicator Data'!AV18="No Data",1,IF('Indicator Data imputation'!AV17&lt;&gt;"",1,0))</f>
        <v>0</v>
      </c>
      <c r="AV14" s="125">
        <f>IF('Indicator Data'!AW18="No Data",1,IF('Indicator Data imputation'!AW17&lt;&gt;"",1,0))</f>
        <v>0</v>
      </c>
      <c r="AW14" s="125">
        <f>IF('Indicator Data'!AX18="No Data",1,IF('Indicator Data imputation'!AX17&lt;&gt;"",1,0))</f>
        <v>0</v>
      </c>
      <c r="AX14" s="125">
        <f>IF('Indicator Data'!AY18="No Data",1,IF('Indicator Data imputation'!AY17&lt;&gt;"",1,0))</f>
        <v>0</v>
      </c>
      <c r="AY14" s="125">
        <f>IF('Indicator Data'!AZ18="No Data",1,IF('Indicator Data imputation'!AZ17&lt;&gt;"",1,0))</f>
        <v>0</v>
      </c>
      <c r="AZ14" s="125">
        <f>IF('Indicator Data'!BA18="No Data",1,IF('Indicator Data imputation'!BA17&lt;&gt;"",1,0))</f>
        <v>0</v>
      </c>
      <c r="BA14" s="125">
        <f>IF('Indicator Data'!BB18="No Data",1,IF('Indicator Data imputation'!BB17&lt;&gt;"",1,0))</f>
        <v>0</v>
      </c>
      <c r="BB14" s="125">
        <f>IF('Indicator Data'!BC18="No Data",1,IF('Indicator Data imputation'!BC17&lt;&gt;"",1,0))</f>
        <v>0</v>
      </c>
      <c r="BC14" s="125">
        <f>IF('Indicator Data'!BD18="No Data",1,IF('Indicator Data imputation'!BD17&lt;&gt;"",1,0))</f>
        <v>0</v>
      </c>
      <c r="BD14" s="125">
        <f>IF('Indicator Data'!BE18="No Data",1,IF('Indicator Data imputation'!BE17&lt;&gt;"",1,0))</f>
        <v>0</v>
      </c>
      <c r="BE14" s="125">
        <f>IF('Indicator Data'!BF18="No Data",1,IF('Indicator Data imputation'!BF17&lt;&gt;"",1,0))</f>
        <v>0</v>
      </c>
      <c r="BF14" s="125">
        <f>IF('Indicator Data'!BG18="No Data",1,IF('Indicator Data imputation'!BG17&lt;&gt;"",1,0))</f>
        <v>0</v>
      </c>
      <c r="BG14" s="125">
        <f>IF('Indicator Data'!BH18="No Data",1,IF('Indicator Data imputation'!BH17&lt;&gt;"",1,0))</f>
        <v>0</v>
      </c>
      <c r="BH14" s="125">
        <f>IF('Indicator Data'!BI18="No Data",1,IF('Indicator Data imputation'!BI17&lt;&gt;"",1,0))</f>
        <v>0</v>
      </c>
      <c r="BI14" s="125">
        <f>IF('Indicator Data'!BR18="No Data",1,IF('Indicator Data imputation'!BJ17&lt;&gt;"",1,0))</f>
        <v>0</v>
      </c>
      <c r="BJ14" s="125">
        <f>IF('Indicator Data'!BS18="No Data",1,IF('Indicator Data imputation'!BK17&lt;&gt;"",1,0))</f>
        <v>0</v>
      </c>
      <c r="BK14" s="125">
        <f>IF('Indicator Data'!BT18="No Data",1,IF('Indicator Data imputation'!BL17&lt;&gt;"",1,0))</f>
        <v>0</v>
      </c>
      <c r="BL14" s="125">
        <f>IF('Indicator Data'!BU18="No Data",1,IF('Indicator Data imputation'!BM17&lt;&gt;"",1,0))</f>
        <v>0</v>
      </c>
      <c r="BM14" s="125">
        <f>IF('Indicator Data'!BV18="No Data",1,IF('Indicator Data imputation'!BN17&lt;&gt;"",1,0))</f>
        <v>0</v>
      </c>
      <c r="BN14" s="125">
        <f>IF('Indicator Data'!BW18="No Data",1,IF('Indicator Data imputation'!BO17&lt;&gt;"",1,0))</f>
        <v>0</v>
      </c>
      <c r="BO14" s="125">
        <f>IF('Indicator Data'!BX18="No Data",1,IF('Indicator Data imputation'!BP17&lt;&gt;"",1,0))</f>
        <v>0</v>
      </c>
      <c r="BP14" s="125">
        <f>IF('Indicator Data'!BY18="No Data",1,IF('Indicator Data imputation'!BQ17&lt;&gt;"",1,0))</f>
        <v>0</v>
      </c>
      <c r="BQ14" s="125">
        <f>IF('Indicator Data'!BZ18="No Data",1,IF('Indicator Data imputation'!BR17&lt;&gt;"",1,0))</f>
        <v>0</v>
      </c>
      <c r="BR14" s="125">
        <f>IF('Indicator Data'!CA18="No Data",1,IF('Indicator Data imputation'!BS17&lt;&gt;"",1,0))</f>
        <v>0</v>
      </c>
      <c r="BS14" s="125">
        <f>IF('Indicator Data'!CB18="No Data",1,IF('Indicator Data imputation'!BT17&lt;&gt;"",1,0))</f>
        <v>0</v>
      </c>
      <c r="BT14" s="125">
        <f>IF('Indicator Data'!CC18="No Data",1,IF('Indicator Data imputation'!BU17&lt;&gt;"",1,0))</f>
        <v>0</v>
      </c>
      <c r="BU14" s="125">
        <f>IF('Indicator Data'!CD18="No Data",1,IF('Indicator Data imputation'!BV17&lt;&gt;"",1,0))</f>
        <v>0</v>
      </c>
      <c r="BV14" s="125">
        <f>IF('Indicator Data'!CE18="No Data",1,IF('Indicator Data imputation'!BW17&lt;&gt;"",1,0))</f>
        <v>0</v>
      </c>
      <c r="BW14" s="125">
        <f>IF('Indicator Data'!CF18="No Data",1,IF('Indicator Data imputation'!BX17&lt;&gt;"",1,0))</f>
        <v>0</v>
      </c>
      <c r="BX14" s="125">
        <f>IF('Indicator Data'!CG18="No Data",1,IF('Indicator Data imputation'!BY17&lt;&gt;"",1,0))</f>
        <v>0</v>
      </c>
      <c r="BY14" s="3">
        <f t="shared" si="0"/>
        <v>3</v>
      </c>
      <c r="BZ14" s="127">
        <f t="shared" si="1"/>
        <v>0.04</v>
      </c>
    </row>
    <row r="15" spans="1:78" x14ac:dyDescent="0.3">
      <c r="A15" s="3" t="s">
        <v>26</v>
      </c>
      <c r="B15" s="125">
        <f>IF('Indicator Data'!C19="No Data",1,IF('Indicator Data imputation'!C18&lt;&gt;"",1,0))</f>
        <v>0</v>
      </c>
      <c r="C15" s="125">
        <f>IF('Indicator Data'!D19="No Data",1,IF('Indicator Data imputation'!D18&lt;&gt;"",1,0))</f>
        <v>0</v>
      </c>
      <c r="D15" s="125">
        <f>IF('Indicator Data'!E19="No Data",1,IF('Indicator Data imputation'!E18&lt;&gt;"",1,0))</f>
        <v>1</v>
      </c>
      <c r="E15" s="125">
        <f>IF('Indicator Data'!F19="No Data",1,IF('Indicator Data imputation'!F18&lt;&gt;"",1,0))</f>
        <v>0</v>
      </c>
      <c r="F15" s="125">
        <f>IF('Indicator Data'!G19="No Data",1,IF('Indicator Data imputation'!G18&lt;&gt;"",1,0))</f>
        <v>0</v>
      </c>
      <c r="G15" s="125">
        <f>IF('Indicator Data'!H19="No Data",1,IF('Indicator Data imputation'!H18&lt;&gt;"",1,0))</f>
        <v>0</v>
      </c>
      <c r="H15" s="125">
        <f>IF('Indicator Data'!I19="No Data",1,IF('Indicator Data imputation'!I18&lt;&gt;"",1,0))</f>
        <v>0</v>
      </c>
      <c r="I15" s="125">
        <f>IF('Indicator Data'!J19="No Data",1,IF('Indicator Data imputation'!J18&lt;&gt;"",1,0))</f>
        <v>0</v>
      </c>
      <c r="J15" s="125">
        <f>IF('Indicator Data'!K19="No Data",1,IF('Indicator Data imputation'!K18&lt;&gt;"",1,0))</f>
        <v>0</v>
      </c>
      <c r="K15" s="125">
        <f>IF('Indicator Data'!L19="No Data",1,IF('Indicator Data imputation'!L18&lt;&gt;"",1,0))</f>
        <v>1</v>
      </c>
      <c r="L15" s="125">
        <f>IF('Indicator Data'!M19="No Data",1,IF('Indicator Data imputation'!M18&lt;&gt;"",1,0))</f>
        <v>1</v>
      </c>
      <c r="M15" s="125">
        <f>IF('Indicator Data'!N19="No Data",1,IF('Indicator Data imputation'!N18&lt;&gt;"",1,0))</f>
        <v>1</v>
      </c>
      <c r="N15" s="125">
        <f>IF('Indicator Data'!O19="No Data",1,IF('Indicator Data imputation'!O18&lt;&gt;"",1,0))</f>
        <v>1</v>
      </c>
      <c r="O15" s="125">
        <f>IF('Indicator Data'!P19="No Data",1,IF('Indicator Data imputation'!P18&lt;&gt;"",1,0))</f>
        <v>1</v>
      </c>
      <c r="P15" s="125">
        <f>IF('Indicator Data'!Q19="No Data",1,IF('Indicator Data imputation'!Q18&lt;&gt;"",1,0))</f>
        <v>0</v>
      </c>
      <c r="Q15" s="125">
        <f>IF('Indicator Data'!R19="No Data",1,IF('Indicator Data imputation'!R18&lt;&gt;"",1,0))</f>
        <v>0</v>
      </c>
      <c r="R15" s="125">
        <f>IF('Indicator Data'!S19="No Data",1,IF('Indicator Data imputation'!S18&lt;&gt;"",1,0))</f>
        <v>0</v>
      </c>
      <c r="S15" s="125">
        <f>IF('Indicator Data'!T19="No Data",1,IF('Indicator Data imputation'!T18&lt;&gt;"",1,0))</f>
        <v>0</v>
      </c>
      <c r="T15" s="125">
        <f>IF('Indicator Data'!U19="No Data",1,IF('Indicator Data imputation'!U18&lt;&gt;"",1,0))</f>
        <v>0</v>
      </c>
      <c r="U15" s="125">
        <f>IF('Indicator Data'!V19="No Data",1,IF('Indicator Data imputation'!V18&lt;&gt;"",1,0))</f>
        <v>0</v>
      </c>
      <c r="V15" s="125">
        <f>IF('Indicator Data'!W19="No Data",1,IF('Indicator Data imputation'!W18&lt;&gt;"",1,0))</f>
        <v>0</v>
      </c>
      <c r="W15" s="125">
        <f>IF('Indicator Data'!X19="No Data",1,IF('Indicator Data imputation'!X18&lt;&gt;"",1,0))</f>
        <v>0</v>
      </c>
      <c r="X15" s="125">
        <f>IF('Indicator Data'!Y19="No Data",1,IF('Indicator Data imputation'!Y18&lt;&gt;"",1,0))</f>
        <v>0</v>
      </c>
      <c r="Y15" s="125">
        <f>IF('Indicator Data'!Z19="No Data",1,IF('Indicator Data imputation'!Z18&lt;&gt;"",1,0))</f>
        <v>0</v>
      </c>
      <c r="Z15" s="125">
        <f>IF('Indicator Data'!AA19="No Data",1,IF('Indicator Data imputation'!AA18&lt;&gt;"",1,0))</f>
        <v>1</v>
      </c>
      <c r="AA15" s="125">
        <f>IF('Indicator Data'!AB19="No Data",1,IF('Indicator Data imputation'!AB18&lt;&gt;"",1,0))</f>
        <v>0</v>
      </c>
      <c r="AB15" s="125">
        <f>IF('Indicator Data'!AC19="No Data",1,IF('Indicator Data imputation'!AC18&lt;&gt;"",1,0))</f>
        <v>0</v>
      </c>
      <c r="AC15" s="125">
        <f>IF('Indicator Data'!AD19="No Data",1,IF('Indicator Data imputation'!AD18&lt;&gt;"",1,0))</f>
        <v>0</v>
      </c>
      <c r="AD15" s="125">
        <f>IF('Indicator Data'!AE19="No Data",1,IF('Indicator Data imputation'!AE18&lt;&gt;"",1,0))</f>
        <v>1</v>
      </c>
      <c r="AE15" s="125">
        <f>IF('Indicator Data'!AF19="No Data",1,IF('Indicator Data imputation'!AF18&lt;&gt;"",1,0))</f>
        <v>1</v>
      </c>
      <c r="AF15" s="125">
        <f>IF('Indicator Data'!AG19="No Data",1,IF('Indicator Data imputation'!AG18&lt;&gt;"",1,0))</f>
        <v>0</v>
      </c>
      <c r="AG15" s="125">
        <f>IF('Indicator Data'!AH19="No Data",1,IF('Indicator Data imputation'!AH18&lt;&gt;"",1,0))</f>
        <v>0</v>
      </c>
      <c r="AH15" s="125">
        <f>IF('Indicator Data'!AI19="No Data",1,IF('Indicator Data imputation'!AI18&lt;&gt;"",1,0))</f>
        <v>0</v>
      </c>
      <c r="AI15" s="125">
        <f>IF('Indicator Data'!AJ19="No Data",1,IF('Indicator Data imputation'!AJ18&lt;&gt;"",1,0))</f>
        <v>0</v>
      </c>
      <c r="AJ15" s="125">
        <f>IF('Indicator Data'!AK19="No Data",1,IF('Indicator Data imputation'!AK18&lt;&gt;"",1,0))</f>
        <v>0</v>
      </c>
      <c r="AK15" s="125">
        <f>IF('Indicator Data'!AL19="No Data",1,IF('Indicator Data imputation'!AL18&lt;&gt;"",1,0))</f>
        <v>0</v>
      </c>
      <c r="AL15" s="125">
        <f>IF('Indicator Data'!AM19="No Data",1,IF('Indicator Data imputation'!AM18&lt;&gt;"",1,0))</f>
        <v>0</v>
      </c>
      <c r="AM15" s="125">
        <f>IF('Indicator Data'!AN19="No Data",1,IF('Indicator Data imputation'!AN18&lt;&gt;"",1,0))</f>
        <v>0</v>
      </c>
      <c r="AN15" s="125">
        <f>IF('Indicator Data'!AO19="No Data",1,IF('Indicator Data imputation'!AO18&lt;&gt;"",1,0))</f>
        <v>0</v>
      </c>
      <c r="AO15" s="125">
        <f>IF('Indicator Data'!AP19="No Data",1,IF('Indicator Data imputation'!AP18&lt;&gt;"",1,0))</f>
        <v>0</v>
      </c>
      <c r="AP15" s="125">
        <f>IF('Indicator Data'!AQ19="No Data",1,IF('Indicator Data imputation'!AQ18&lt;&gt;"",1,0))</f>
        <v>1</v>
      </c>
      <c r="AQ15" s="125">
        <f>IF('Indicator Data'!AR19="No Data",1,IF('Indicator Data imputation'!AR18&lt;&gt;"",1,0))</f>
        <v>0</v>
      </c>
      <c r="AR15" s="125">
        <f>IF('Indicator Data'!AS19="No Data",1,IF('Indicator Data imputation'!AS18&lt;&gt;"",1,0))</f>
        <v>0</v>
      </c>
      <c r="AS15" s="125">
        <f>IF('Indicator Data'!AT19="No Data",1,IF('Indicator Data imputation'!AT18&lt;&gt;"",1,0))</f>
        <v>0</v>
      </c>
      <c r="AT15" s="125">
        <f>IF('Indicator Data'!AU19="No Data",1,IF('Indicator Data imputation'!AU18&lt;&gt;"",1,0))</f>
        <v>0</v>
      </c>
      <c r="AU15" s="125">
        <f>IF('Indicator Data'!AV19="No Data",1,IF('Indicator Data imputation'!AV18&lt;&gt;"",1,0))</f>
        <v>0</v>
      </c>
      <c r="AV15" s="125">
        <f>IF('Indicator Data'!AW19="No Data",1,IF('Indicator Data imputation'!AW18&lt;&gt;"",1,0))</f>
        <v>0</v>
      </c>
      <c r="AW15" s="125">
        <f>IF('Indicator Data'!AX19="No Data",1,IF('Indicator Data imputation'!AX18&lt;&gt;"",1,0))</f>
        <v>1</v>
      </c>
      <c r="AX15" s="125">
        <f>IF('Indicator Data'!AY19="No Data",1,IF('Indicator Data imputation'!AY18&lt;&gt;"",1,0))</f>
        <v>0</v>
      </c>
      <c r="AY15" s="125">
        <f>IF('Indicator Data'!AZ19="No Data",1,IF('Indicator Data imputation'!AZ18&lt;&gt;"",1,0))</f>
        <v>0</v>
      </c>
      <c r="AZ15" s="125">
        <f>IF('Indicator Data'!BA19="No Data",1,IF('Indicator Data imputation'!BA18&lt;&gt;"",1,0))</f>
        <v>1</v>
      </c>
      <c r="BA15" s="125">
        <f>IF('Indicator Data'!BB19="No Data",1,IF('Indicator Data imputation'!BB18&lt;&gt;"",1,0))</f>
        <v>0</v>
      </c>
      <c r="BB15" s="125">
        <f>IF('Indicator Data'!BC19="No Data",1,IF('Indicator Data imputation'!BC18&lt;&gt;"",1,0))</f>
        <v>0</v>
      </c>
      <c r="BC15" s="125">
        <f>IF('Indicator Data'!BD19="No Data",1,IF('Indicator Data imputation'!BD18&lt;&gt;"",1,0))</f>
        <v>0</v>
      </c>
      <c r="BD15" s="125">
        <f>IF('Indicator Data'!BE19="No Data",1,IF('Indicator Data imputation'!BE18&lt;&gt;"",1,0))</f>
        <v>0</v>
      </c>
      <c r="BE15" s="125">
        <f>IF('Indicator Data'!BF19="No Data",1,IF('Indicator Data imputation'!BF18&lt;&gt;"",1,0))</f>
        <v>0</v>
      </c>
      <c r="BF15" s="125">
        <f>IF('Indicator Data'!BG19="No Data",1,IF('Indicator Data imputation'!BG18&lt;&gt;"",1,0))</f>
        <v>0</v>
      </c>
      <c r="BG15" s="125">
        <f>IF('Indicator Data'!BH19="No Data",1,IF('Indicator Data imputation'!BH18&lt;&gt;"",1,0))</f>
        <v>0</v>
      </c>
      <c r="BH15" s="125">
        <f>IF('Indicator Data'!BI19="No Data",1,IF('Indicator Data imputation'!BI18&lt;&gt;"",1,0))</f>
        <v>0</v>
      </c>
      <c r="BI15" s="125">
        <f>IF('Indicator Data'!BR19="No Data",1,IF('Indicator Data imputation'!BJ18&lt;&gt;"",1,0))</f>
        <v>0</v>
      </c>
      <c r="BJ15" s="125">
        <f>IF('Indicator Data'!BS19="No Data",1,IF('Indicator Data imputation'!BK18&lt;&gt;"",1,0))</f>
        <v>0</v>
      </c>
      <c r="BK15" s="125">
        <f>IF('Indicator Data'!BT19="No Data",1,IF('Indicator Data imputation'!BL18&lt;&gt;"",1,0))</f>
        <v>0</v>
      </c>
      <c r="BL15" s="125">
        <f>IF('Indicator Data'!BU19="No Data",1,IF('Indicator Data imputation'!BM18&lt;&gt;"",1,0))</f>
        <v>0</v>
      </c>
      <c r="BM15" s="125">
        <f>IF('Indicator Data'!BV19="No Data",1,IF('Indicator Data imputation'!BN18&lt;&gt;"",1,0))</f>
        <v>0</v>
      </c>
      <c r="BN15" s="125">
        <f>IF('Indicator Data'!BW19="No Data",1,IF('Indicator Data imputation'!BO18&lt;&gt;"",1,0))</f>
        <v>0</v>
      </c>
      <c r="BO15" s="125">
        <f>IF('Indicator Data'!BX19="No Data",1,IF('Indicator Data imputation'!BP18&lt;&gt;"",1,0))</f>
        <v>0</v>
      </c>
      <c r="BP15" s="125">
        <f>IF('Indicator Data'!BY19="No Data",1,IF('Indicator Data imputation'!BQ18&lt;&gt;"",1,0))</f>
        <v>0</v>
      </c>
      <c r="BQ15" s="125">
        <f>IF('Indicator Data'!BZ19="No Data",1,IF('Indicator Data imputation'!BR18&lt;&gt;"",1,0))</f>
        <v>0</v>
      </c>
      <c r="BR15" s="125">
        <f>IF('Indicator Data'!CA19="No Data",1,IF('Indicator Data imputation'!BS18&lt;&gt;"",1,0))</f>
        <v>0</v>
      </c>
      <c r="BS15" s="125">
        <f>IF('Indicator Data'!CB19="No Data",1,IF('Indicator Data imputation'!BT18&lt;&gt;"",1,0))</f>
        <v>0</v>
      </c>
      <c r="BT15" s="125">
        <f>IF('Indicator Data'!CC19="No Data",1,IF('Indicator Data imputation'!BU18&lt;&gt;"",1,0))</f>
        <v>0</v>
      </c>
      <c r="BU15" s="125">
        <f>IF('Indicator Data'!CD19="No Data",1,IF('Indicator Data imputation'!BV18&lt;&gt;"",1,0))</f>
        <v>0</v>
      </c>
      <c r="BV15" s="125">
        <f>IF('Indicator Data'!CE19="No Data",1,IF('Indicator Data imputation'!BW18&lt;&gt;"",1,0))</f>
        <v>0</v>
      </c>
      <c r="BW15" s="125">
        <f>IF('Indicator Data'!CF19="No Data",1,IF('Indicator Data imputation'!BX18&lt;&gt;"",1,0))</f>
        <v>0</v>
      </c>
      <c r="BX15" s="125">
        <f>IF('Indicator Data'!CG19="No Data",1,IF('Indicator Data imputation'!BY18&lt;&gt;"",1,0))</f>
        <v>0</v>
      </c>
      <c r="BY15" s="3">
        <f t="shared" si="0"/>
        <v>12</v>
      </c>
      <c r="BZ15" s="127">
        <f t="shared" si="1"/>
        <v>0.16</v>
      </c>
    </row>
    <row r="16" spans="1:78" x14ac:dyDescent="0.3">
      <c r="A16" s="3" t="s">
        <v>28</v>
      </c>
      <c r="B16" s="125">
        <f>IF('Indicator Data'!C20="No Data",1,IF('Indicator Data imputation'!C19&lt;&gt;"",1,0))</f>
        <v>0</v>
      </c>
      <c r="C16" s="125">
        <f>IF('Indicator Data'!D20="No Data",1,IF('Indicator Data imputation'!D19&lt;&gt;"",1,0))</f>
        <v>0</v>
      </c>
      <c r="D16" s="125">
        <f>IF('Indicator Data'!E20="No Data",1,IF('Indicator Data imputation'!E19&lt;&gt;"",1,0))</f>
        <v>0</v>
      </c>
      <c r="E16" s="125">
        <f>IF('Indicator Data'!F20="No Data",1,IF('Indicator Data imputation'!F19&lt;&gt;"",1,0))</f>
        <v>0</v>
      </c>
      <c r="F16" s="125">
        <f>IF('Indicator Data'!G20="No Data",1,IF('Indicator Data imputation'!G19&lt;&gt;"",1,0))</f>
        <v>0</v>
      </c>
      <c r="G16" s="125">
        <f>IF('Indicator Data'!H20="No Data",1,IF('Indicator Data imputation'!H19&lt;&gt;"",1,0))</f>
        <v>0</v>
      </c>
      <c r="H16" s="125">
        <f>IF('Indicator Data'!I20="No Data",1,IF('Indicator Data imputation'!I19&lt;&gt;"",1,0))</f>
        <v>0</v>
      </c>
      <c r="I16" s="125">
        <f>IF('Indicator Data'!J20="No Data",1,IF('Indicator Data imputation'!J19&lt;&gt;"",1,0))</f>
        <v>0</v>
      </c>
      <c r="J16" s="125">
        <f>IF('Indicator Data'!K20="No Data",1,IF('Indicator Data imputation'!K19&lt;&gt;"",1,0))</f>
        <v>0</v>
      </c>
      <c r="K16" s="125">
        <f>IF('Indicator Data'!L20="No Data",1,IF('Indicator Data imputation'!L19&lt;&gt;"",1,0))</f>
        <v>0</v>
      </c>
      <c r="L16" s="125">
        <f>IF('Indicator Data'!M20="No Data",1,IF('Indicator Data imputation'!M19&lt;&gt;"",1,0))</f>
        <v>0</v>
      </c>
      <c r="M16" s="125">
        <f>IF('Indicator Data'!N20="No Data",1,IF('Indicator Data imputation'!N19&lt;&gt;"",1,0))</f>
        <v>1</v>
      </c>
      <c r="N16" s="125">
        <f>IF('Indicator Data'!O20="No Data",1,IF('Indicator Data imputation'!O19&lt;&gt;"",1,0))</f>
        <v>1</v>
      </c>
      <c r="O16" s="125">
        <f>IF('Indicator Data'!P20="No Data",1,IF('Indicator Data imputation'!P19&lt;&gt;"",1,0))</f>
        <v>1</v>
      </c>
      <c r="P16" s="125">
        <f>IF('Indicator Data'!Q20="No Data",1,IF('Indicator Data imputation'!Q19&lt;&gt;"",1,0))</f>
        <v>0</v>
      </c>
      <c r="Q16" s="125">
        <f>IF('Indicator Data'!R20="No Data",1,IF('Indicator Data imputation'!R19&lt;&gt;"",1,0))</f>
        <v>0</v>
      </c>
      <c r="R16" s="125">
        <f>IF('Indicator Data'!S20="No Data",1,IF('Indicator Data imputation'!S19&lt;&gt;"",1,0))</f>
        <v>0</v>
      </c>
      <c r="S16" s="125">
        <f>IF('Indicator Data'!T20="No Data",1,IF('Indicator Data imputation'!T19&lt;&gt;"",1,0))</f>
        <v>0</v>
      </c>
      <c r="T16" s="125">
        <f>IF('Indicator Data'!U20="No Data",1,IF('Indicator Data imputation'!U19&lt;&gt;"",1,0))</f>
        <v>0</v>
      </c>
      <c r="U16" s="125">
        <f>IF('Indicator Data'!V20="No Data",1,IF('Indicator Data imputation'!V19&lt;&gt;"",1,0))</f>
        <v>0</v>
      </c>
      <c r="V16" s="125">
        <f>IF('Indicator Data'!W20="No Data",1,IF('Indicator Data imputation'!W19&lt;&gt;"",1,0))</f>
        <v>0</v>
      </c>
      <c r="W16" s="125">
        <f>IF('Indicator Data'!X20="No Data",1,IF('Indicator Data imputation'!X19&lt;&gt;"",1,0))</f>
        <v>0</v>
      </c>
      <c r="X16" s="125">
        <f>IF('Indicator Data'!Y20="No Data",1,IF('Indicator Data imputation'!Y19&lt;&gt;"",1,0))</f>
        <v>0</v>
      </c>
      <c r="Y16" s="125">
        <f>IF('Indicator Data'!Z20="No Data",1,IF('Indicator Data imputation'!Z19&lt;&gt;"",1,0))</f>
        <v>0</v>
      </c>
      <c r="Z16" s="125">
        <f>IF('Indicator Data'!AA20="No Data",1,IF('Indicator Data imputation'!AA19&lt;&gt;"",1,0))</f>
        <v>0</v>
      </c>
      <c r="AA16" s="125">
        <f>IF('Indicator Data'!AB20="No Data",1,IF('Indicator Data imputation'!AB19&lt;&gt;"",1,0))</f>
        <v>0</v>
      </c>
      <c r="AB16" s="125">
        <f>IF('Indicator Data'!AC20="No Data",1,IF('Indicator Data imputation'!AC19&lt;&gt;"",1,0))</f>
        <v>1</v>
      </c>
      <c r="AC16" s="125">
        <f>IF('Indicator Data'!AD20="No Data",1,IF('Indicator Data imputation'!AD19&lt;&gt;"",1,0))</f>
        <v>1</v>
      </c>
      <c r="AD16" s="125">
        <f>IF('Indicator Data'!AE20="No Data",1,IF('Indicator Data imputation'!AE19&lt;&gt;"",1,0))</f>
        <v>1</v>
      </c>
      <c r="AE16" s="125">
        <f>IF('Indicator Data'!AF20="No Data",1,IF('Indicator Data imputation'!AF19&lt;&gt;"",1,0))</f>
        <v>0</v>
      </c>
      <c r="AF16" s="125">
        <f>IF('Indicator Data'!AG20="No Data",1,IF('Indicator Data imputation'!AG19&lt;&gt;"",1,0))</f>
        <v>0</v>
      </c>
      <c r="AG16" s="125">
        <f>IF('Indicator Data'!AH20="No Data",1,IF('Indicator Data imputation'!AH19&lt;&gt;"",1,0))</f>
        <v>0</v>
      </c>
      <c r="AH16" s="125">
        <f>IF('Indicator Data'!AI20="No Data",1,IF('Indicator Data imputation'!AI19&lt;&gt;"",1,0))</f>
        <v>0</v>
      </c>
      <c r="AI16" s="125">
        <f>IF('Indicator Data'!AJ20="No Data",1,IF('Indicator Data imputation'!AJ19&lt;&gt;"",1,0))</f>
        <v>0</v>
      </c>
      <c r="AJ16" s="125">
        <f>IF('Indicator Data'!AK20="No Data",1,IF('Indicator Data imputation'!AK19&lt;&gt;"",1,0))</f>
        <v>0</v>
      </c>
      <c r="AK16" s="125">
        <f>IF('Indicator Data'!AL20="No Data",1,IF('Indicator Data imputation'!AL19&lt;&gt;"",1,0))</f>
        <v>0</v>
      </c>
      <c r="AL16" s="125">
        <f>IF('Indicator Data'!AM20="No Data",1,IF('Indicator Data imputation'!AM19&lt;&gt;"",1,0))</f>
        <v>1</v>
      </c>
      <c r="AM16" s="125">
        <f>IF('Indicator Data'!AN20="No Data",1,IF('Indicator Data imputation'!AN19&lt;&gt;"",1,0))</f>
        <v>0</v>
      </c>
      <c r="AN16" s="125">
        <f>IF('Indicator Data'!AO20="No Data",1,IF('Indicator Data imputation'!AO19&lt;&gt;"",1,0))</f>
        <v>0</v>
      </c>
      <c r="AO16" s="125">
        <f>IF('Indicator Data'!AP20="No Data",1,IF('Indicator Data imputation'!AP19&lt;&gt;"",1,0))</f>
        <v>0</v>
      </c>
      <c r="AP16" s="125">
        <f>IF('Indicator Data'!AQ20="No Data",1,IF('Indicator Data imputation'!AQ19&lt;&gt;"",1,0))</f>
        <v>0</v>
      </c>
      <c r="AQ16" s="125">
        <f>IF('Indicator Data'!AR20="No Data",1,IF('Indicator Data imputation'!AR19&lt;&gt;"",1,0))</f>
        <v>0</v>
      </c>
      <c r="AR16" s="125">
        <f>IF('Indicator Data'!AS20="No Data",1,IF('Indicator Data imputation'!AS19&lt;&gt;"",1,0))</f>
        <v>0</v>
      </c>
      <c r="AS16" s="125">
        <f>IF('Indicator Data'!AT20="No Data",1,IF('Indicator Data imputation'!AT19&lt;&gt;"",1,0))</f>
        <v>1</v>
      </c>
      <c r="AT16" s="125">
        <f>IF('Indicator Data'!AU20="No Data",1,IF('Indicator Data imputation'!AU19&lt;&gt;"",1,0))</f>
        <v>0</v>
      </c>
      <c r="AU16" s="125">
        <f>IF('Indicator Data'!AV20="No Data",1,IF('Indicator Data imputation'!AV19&lt;&gt;"",1,0))</f>
        <v>0</v>
      </c>
      <c r="AV16" s="125">
        <f>IF('Indicator Data'!AW20="No Data",1,IF('Indicator Data imputation'!AW19&lt;&gt;"",1,0))</f>
        <v>0</v>
      </c>
      <c r="AW16" s="125">
        <f>IF('Indicator Data'!AX20="No Data",1,IF('Indicator Data imputation'!AX19&lt;&gt;"",1,0))</f>
        <v>1</v>
      </c>
      <c r="AX16" s="125">
        <f>IF('Indicator Data'!AY20="No Data",1,IF('Indicator Data imputation'!AY19&lt;&gt;"",1,0))</f>
        <v>0</v>
      </c>
      <c r="AY16" s="125">
        <f>IF('Indicator Data'!AZ20="No Data",1,IF('Indicator Data imputation'!AZ19&lt;&gt;"",1,0))</f>
        <v>0</v>
      </c>
      <c r="AZ16" s="125">
        <f>IF('Indicator Data'!BA20="No Data",1,IF('Indicator Data imputation'!BA19&lt;&gt;"",1,0))</f>
        <v>0</v>
      </c>
      <c r="BA16" s="125">
        <f>IF('Indicator Data'!BB20="No Data",1,IF('Indicator Data imputation'!BB19&lt;&gt;"",1,0))</f>
        <v>0</v>
      </c>
      <c r="BB16" s="125">
        <f>IF('Indicator Data'!BC20="No Data",1,IF('Indicator Data imputation'!BC19&lt;&gt;"",1,0))</f>
        <v>0</v>
      </c>
      <c r="BC16" s="125">
        <f>IF('Indicator Data'!BD20="No Data",1,IF('Indicator Data imputation'!BD19&lt;&gt;"",1,0))</f>
        <v>0</v>
      </c>
      <c r="BD16" s="125">
        <f>IF('Indicator Data'!BE20="No Data",1,IF('Indicator Data imputation'!BE19&lt;&gt;"",1,0))</f>
        <v>0</v>
      </c>
      <c r="BE16" s="125">
        <f>IF('Indicator Data'!BF20="No Data",1,IF('Indicator Data imputation'!BF19&lt;&gt;"",1,0))</f>
        <v>0</v>
      </c>
      <c r="BF16" s="125">
        <f>IF('Indicator Data'!BG20="No Data",1,IF('Indicator Data imputation'!BG19&lt;&gt;"",1,0))</f>
        <v>0</v>
      </c>
      <c r="BG16" s="125">
        <f>IF('Indicator Data'!BH20="No Data",1,IF('Indicator Data imputation'!BH19&lt;&gt;"",1,0))</f>
        <v>0</v>
      </c>
      <c r="BH16" s="125">
        <f>IF('Indicator Data'!BI20="No Data",1,IF('Indicator Data imputation'!BI19&lt;&gt;"",1,0))</f>
        <v>0</v>
      </c>
      <c r="BI16" s="125">
        <f>IF('Indicator Data'!BR20="No Data",1,IF('Indicator Data imputation'!BJ19&lt;&gt;"",1,0))</f>
        <v>0</v>
      </c>
      <c r="BJ16" s="125">
        <f>IF('Indicator Data'!BS20="No Data",1,IF('Indicator Data imputation'!BK19&lt;&gt;"",1,0))</f>
        <v>0</v>
      </c>
      <c r="BK16" s="125">
        <f>IF('Indicator Data'!BT20="No Data",1,IF('Indicator Data imputation'!BL19&lt;&gt;"",1,0))</f>
        <v>0</v>
      </c>
      <c r="BL16" s="125">
        <f>IF('Indicator Data'!BU20="No Data",1,IF('Indicator Data imputation'!BM19&lt;&gt;"",1,0))</f>
        <v>0</v>
      </c>
      <c r="BM16" s="125">
        <f>IF('Indicator Data'!BV20="No Data",1,IF('Indicator Data imputation'!BN19&lt;&gt;"",1,0))</f>
        <v>0</v>
      </c>
      <c r="BN16" s="125">
        <f>IF('Indicator Data'!BW20="No Data",1,IF('Indicator Data imputation'!BO19&lt;&gt;"",1,0))</f>
        <v>0</v>
      </c>
      <c r="BO16" s="125">
        <f>IF('Indicator Data'!BX20="No Data",1,IF('Indicator Data imputation'!BP19&lt;&gt;"",1,0))</f>
        <v>0</v>
      </c>
      <c r="BP16" s="125">
        <f>IF('Indicator Data'!BY20="No Data",1,IF('Indicator Data imputation'!BQ19&lt;&gt;"",1,0))</f>
        <v>0</v>
      </c>
      <c r="BQ16" s="125">
        <f>IF('Indicator Data'!BZ20="No Data",1,IF('Indicator Data imputation'!BR19&lt;&gt;"",1,0))</f>
        <v>0</v>
      </c>
      <c r="BR16" s="125">
        <f>IF('Indicator Data'!CA20="No Data",1,IF('Indicator Data imputation'!BS19&lt;&gt;"",1,0))</f>
        <v>0</v>
      </c>
      <c r="BS16" s="125">
        <f>IF('Indicator Data'!CB20="No Data",1,IF('Indicator Data imputation'!BT19&lt;&gt;"",1,0))</f>
        <v>0</v>
      </c>
      <c r="BT16" s="125">
        <f>IF('Indicator Data'!CC20="No Data",1,IF('Indicator Data imputation'!BU19&lt;&gt;"",1,0))</f>
        <v>0</v>
      </c>
      <c r="BU16" s="125">
        <f>IF('Indicator Data'!CD20="No Data",1,IF('Indicator Data imputation'!BV19&lt;&gt;"",1,0))</f>
        <v>0</v>
      </c>
      <c r="BV16" s="125">
        <f>IF('Indicator Data'!CE20="No Data",1,IF('Indicator Data imputation'!BW19&lt;&gt;"",1,0))</f>
        <v>1</v>
      </c>
      <c r="BW16" s="125">
        <f>IF('Indicator Data'!CF20="No Data",1,IF('Indicator Data imputation'!BX19&lt;&gt;"",1,0))</f>
        <v>0</v>
      </c>
      <c r="BX16" s="125">
        <f>IF('Indicator Data'!CG20="No Data",1,IF('Indicator Data imputation'!BY19&lt;&gt;"",1,0))</f>
        <v>0</v>
      </c>
      <c r="BY16" s="3">
        <f t="shared" si="0"/>
        <v>10</v>
      </c>
      <c r="BZ16" s="127">
        <f t="shared" si="1"/>
        <v>0.13333333333333333</v>
      </c>
    </row>
    <row r="17" spans="1:78" x14ac:dyDescent="0.3">
      <c r="A17" s="3" t="s">
        <v>30</v>
      </c>
      <c r="B17" s="125">
        <f>IF('Indicator Data'!C21="No Data",1,IF('Indicator Data imputation'!C20&lt;&gt;"",1,0))</f>
        <v>0</v>
      </c>
      <c r="C17" s="125">
        <f>IF('Indicator Data'!D21="No Data",1,IF('Indicator Data imputation'!D20&lt;&gt;"",1,0))</f>
        <v>0</v>
      </c>
      <c r="D17" s="125">
        <f>IF('Indicator Data'!E21="No Data",1,IF('Indicator Data imputation'!E20&lt;&gt;"",1,0))</f>
        <v>0</v>
      </c>
      <c r="E17" s="125">
        <f>IF('Indicator Data'!F21="No Data",1,IF('Indicator Data imputation'!F20&lt;&gt;"",1,0))</f>
        <v>0</v>
      </c>
      <c r="F17" s="125">
        <f>IF('Indicator Data'!G21="No Data",1,IF('Indicator Data imputation'!G20&lt;&gt;"",1,0))</f>
        <v>0</v>
      </c>
      <c r="G17" s="125">
        <f>IF('Indicator Data'!H21="No Data",1,IF('Indicator Data imputation'!H20&lt;&gt;"",1,0))</f>
        <v>0</v>
      </c>
      <c r="H17" s="125">
        <f>IF('Indicator Data'!I21="No Data",1,IF('Indicator Data imputation'!I20&lt;&gt;"",1,0))</f>
        <v>0</v>
      </c>
      <c r="I17" s="125">
        <f>IF('Indicator Data'!J21="No Data",1,IF('Indicator Data imputation'!J20&lt;&gt;"",1,0))</f>
        <v>0</v>
      </c>
      <c r="J17" s="125">
        <f>IF('Indicator Data'!K21="No Data",1,IF('Indicator Data imputation'!K20&lt;&gt;"",1,0))</f>
        <v>0</v>
      </c>
      <c r="K17" s="125">
        <f>IF('Indicator Data'!L21="No Data",1,IF('Indicator Data imputation'!L20&lt;&gt;"",1,0))</f>
        <v>0</v>
      </c>
      <c r="L17" s="125">
        <f>IF('Indicator Data'!M21="No Data",1,IF('Indicator Data imputation'!M20&lt;&gt;"",1,0))</f>
        <v>0</v>
      </c>
      <c r="M17" s="125">
        <f>IF('Indicator Data'!N21="No Data",1,IF('Indicator Data imputation'!N20&lt;&gt;"",1,0))</f>
        <v>1</v>
      </c>
      <c r="N17" s="125">
        <f>IF('Indicator Data'!O21="No Data",1,IF('Indicator Data imputation'!O20&lt;&gt;"",1,0))</f>
        <v>1</v>
      </c>
      <c r="O17" s="125">
        <f>IF('Indicator Data'!P21="No Data",1,IF('Indicator Data imputation'!P20&lt;&gt;"",1,0))</f>
        <v>1</v>
      </c>
      <c r="P17" s="125">
        <f>IF('Indicator Data'!Q21="No Data",1,IF('Indicator Data imputation'!Q20&lt;&gt;"",1,0))</f>
        <v>0</v>
      </c>
      <c r="Q17" s="125">
        <f>IF('Indicator Data'!R21="No Data",1,IF('Indicator Data imputation'!R20&lt;&gt;"",1,0))</f>
        <v>0</v>
      </c>
      <c r="R17" s="125">
        <f>IF('Indicator Data'!S21="No Data",1,IF('Indicator Data imputation'!S20&lt;&gt;"",1,0))</f>
        <v>0</v>
      </c>
      <c r="S17" s="125">
        <f>IF('Indicator Data'!T21="No Data",1,IF('Indicator Data imputation'!T20&lt;&gt;"",1,0))</f>
        <v>0</v>
      </c>
      <c r="T17" s="125">
        <f>IF('Indicator Data'!U21="No Data",1,IF('Indicator Data imputation'!U20&lt;&gt;"",1,0))</f>
        <v>0</v>
      </c>
      <c r="U17" s="125">
        <f>IF('Indicator Data'!V21="No Data",1,IF('Indicator Data imputation'!V20&lt;&gt;"",1,0))</f>
        <v>0</v>
      </c>
      <c r="V17" s="125">
        <f>IF('Indicator Data'!W21="No Data",1,IF('Indicator Data imputation'!W20&lt;&gt;"",1,0))</f>
        <v>0</v>
      </c>
      <c r="W17" s="125">
        <f>IF('Indicator Data'!X21="No Data",1,IF('Indicator Data imputation'!X20&lt;&gt;"",1,0))</f>
        <v>0</v>
      </c>
      <c r="X17" s="125">
        <f>IF('Indicator Data'!Y21="No Data",1,IF('Indicator Data imputation'!Y20&lt;&gt;"",1,0))</f>
        <v>0</v>
      </c>
      <c r="Y17" s="125">
        <f>IF('Indicator Data'!Z21="No Data",1,IF('Indicator Data imputation'!Z20&lt;&gt;"",1,0))</f>
        <v>0</v>
      </c>
      <c r="Z17" s="125">
        <f>IF('Indicator Data'!AA21="No Data",1,IF('Indicator Data imputation'!AA20&lt;&gt;"",1,0))</f>
        <v>0</v>
      </c>
      <c r="AA17" s="125">
        <f>IF('Indicator Data'!AB21="No Data",1,IF('Indicator Data imputation'!AB20&lt;&gt;"",1,0))</f>
        <v>0</v>
      </c>
      <c r="AB17" s="125">
        <f>IF('Indicator Data'!AC21="No Data",1,IF('Indicator Data imputation'!AC20&lt;&gt;"",1,0))</f>
        <v>1</v>
      </c>
      <c r="AC17" s="125">
        <f>IF('Indicator Data'!AD21="No Data",1,IF('Indicator Data imputation'!AD20&lt;&gt;"",1,0))</f>
        <v>0</v>
      </c>
      <c r="AD17" s="125">
        <f>IF('Indicator Data'!AE21="No Data",1,IF('Indicator Data imputation'!AE20&lt;&gt;"",1,0))</f>
        <v>0</v>
      </c>
      <c r="AE17" s="125">
        <f>IF('Indicator Data'!AF21="No Data",1,IF('Indicator Data imputation'!AF20&lt;&gt;"",1,0))</f>
        <v>1</v>
      </c>
      <c r="AF17" s="125">
        <f>IF('Indicator Data'!AG21="No Data",1,IF('Indicator Data imputation'!AG20&lt;&gt;"",1,0))</f>
        <v>0</v>
      </c>
      <c r="AG17" s="125">
        <f>IF('Indicator Data'!AH21="No Data",1,IF('Indicator Data imputation'!AH20&lt;&gt;"",1,0))</f>
        <v>0</v>
      </c>
      <c r="AH17" s="125">
        <f>IF('Indicator Data'!AI21="No Data",1,IF('Indicator Data imputation'!AI20&lt;&gt;"",1,0))</f>
        <v>0</v>
      </c>
      <c r="AI17" s="125">
        <f>IF('Indicator Data'!AJ21="No Data",1,IF('Indicator Data imputation'!AJ20&lt;&gt;"",1,0))</f>
        <v>0</v>
      </c>
      <c r="AJ17" s="125">
        <f>IF('Indicator Data'!AK21="No Data",1,IF('Indicator Data imputation'!AK20&lt;&gt;"",1,0))</f>
        <v>0</v>
      </c>
      <c r="AK17" s="125">
        <f>IF('Indicator Data'!AL21="No Data",1,IF('Indicator Data imputation'!AL20&lt;&gt;"",1,0))</f>
        <v>0</v>
      </c>
      <c r="AL17" s="125">
        <f>IF('Indicator Data'!AM21="No Data",1,IF('Indicator Data imputation'!AM20&lt;&gt;"",1,0))</f>
        <v>1</v>
      </c>
      <c r="AM17" s="125">
        <f>IF('Indicator Data'!AN21="No Data",1,IF('Indicator Data imputation'!AN20&lt;&gt;"",1,0))</f>
        <v>0</v>
      </c>
      <c r="AN17" s="125">
        <f>IF('Indicator Data'!AO21="No Data",1,IF('Indicator Data imputation'!AO20&lt;&gt;"",1,0))</f>
        <v>0</v>
      </c>
      <c r="AO17" s="125">
        <f>IF('Indicator Data'!AP21="No Data",1,IF('Indicator Data imputation'!AP20&lt;&gt;"",1,0))</f>
        <v>0</v>
      </c>
      <c r="AP17" s="125">
        <f>IF('Indicator Data'!AQ21="No Data",1,IF('Indicator Data imputation'!AQ20&lt;&gt;"",1,0))</f>
        <v>1</v>
      </c>
      <c r="AQ17" s="125">
        <f>IF('Indicator Data'!AR21="No Data",1,IF('Indicator Data imputation'!AR20&lt;&gt;"",1,0))</f>
        <v>0</v>
      </c>
      <c r="AR17" s="125">
        <f>IF('Indicator Data'!AS21="No Data",1,IF('Indicator Data imputation'!AS20&lt;&gt;"",1,0))</f>
        <v>0</v>
      </c>
      <c r="AS17" s="125">
        <f>IF('Indicator Data'!AT21="No Data",1,IF('Indicator Data imputation'!AT20&lt;&gt;"",1,0))</f>
        <v>1</v>
      </c>
      <c r="AT17" s="125">
        <f>IF('Indicator Data'!AU21="No Data",1,IF('Indicator Data imputation'!AU20&lt;&gt;"",1,0))</f>
        <v>0</v>
      </c>
      <c r="AU17" s="125">
        <f>IF('Indicator Data'!AV21="No Data",1,IF('Indicator Data imputation'!AV20&lt;&gt;"",1,0))</f>
        <v>1</v>
      </c>
      <c r="AV17" s="125">
        <f>IF('Indicator Data'!AW21="No Data",1,IF('Indicator Data imputation'!AW20&lt;&gt;"",1,0))</f>
        <v>1</v>
      </c>
      <c r="AW17" s="125">
        <f>IF('Indicator Data'!AX21="No Data",1,IF('Indicator Data imputation'!AX20&lt;&gt;"",1,0))</f>
        <v>1</v>
      </c>
      <c r="AX17" s="125">
        <f>IF('Indicator Data'!AY21="No Data",1,IF('Indicator Data imputation'!AY20&lt;&gt;"",1,0))</f>
        <v>0</v>
      </c>
      <c r="AY17" s="125">
        <f>IF('Indicator Data'!AZ21="No Data",1,IF('Indicator Data imputation'!AZ20&lt;&gt;"",1,0))</f>
        <v>0</v>
      </c>
      <c r="AZ17" s="125">
        <f>IF('Indicator Data'!BA21="No Data",1,IF('Indicator Data imputation'!BA20&lt;&gt;"",1,0))</f>
        <v>0</v>
      </c>
      <c r="BA17" s="125">
        <f>IF('Indicator Data'!BB21="No Data",1,IF('Indicator Data imputation'!BB20&lt;&gt;"",1,0))</f>
        <v>0</v>
      </c>
      <c r="BB17" s="125">
        <f>IF('Indicator Data'!BC21="No Data",1,IF('Indicator Data imputation'!BC20&lt;&gt;"",1,0))</f>
        <v>0</v>
      </c>
      <c r="BC17" s="125">
        <f>IF('Indicator Data'!BD21="No Data",1,IF('Indicator Data imputation'!BD20&lt;&gt;"",1,0))</f>
        <v>0</v>
      </c>
      <c r="BD17" s="125">
        <f>IF('Indicator Data'!BE21="No Data",1,IF('Indicator Data imputation'!BE20&lt;&gt;"",1,0))</f>
        <v>0</v>
      </c>
      <c r="BE17" s="125">
        <f>IF('Indicator Data'!BF21="No Data",1,IF('Indicator Data imputation'!BF20&lt;&gt;"",1,0))</f>
        <v>0</v>
      </c>
      <c r="BF17" s="125">
        <f>IF('Indicator Data'!BG21="No Data",1,IF('Indicator Data imputation'!BG20&lt;&gt;"",1,0))</f>
        <v>0</v>
      </c>
      <c r="BG17" s="125">
        <f>IF('Indicator Data'!BH21="No Data",1,IF('Indicator Data imputation'!BH20&lt;&gt;"",1,0))</f>
        <v>0</v>
      </c>
      <c r="BH17" s="125">
        <f>IF('Indicator Data'!BI21="No Data",1,IF('Indicator Data imputation'!BI20&lt;&gt;"",1,0))</f>
        <v>0</v>
      </c>
      <c r="BI17" s="125">
        <f>IF('Indicator Data'!BR21="No Data",1,IF('Indicator Data imputation'!BJ20&lt;&gt;"",1,0))</f>
        <v>1</v>
      </c>
      <c r="BJ17" s="125">
        <f>IF('Indicator Data'!BS21="No Data",1,IF('Indicator Data imputation'!BK20&lt;&gt;"",1,0))</f>
        <v>0</v>
      </c>
      <c r="BK17" s="125">
        <f>IF('Indicator Data'!BT21="No Data",1,IF('Indicator Data imputation'!BL20&lt;&gt;"",1,0))</f>
        <v>0</v>
      </c>
      <c r="BL17" s="125">
        <f>IF('Indicator Data'!BU21="No Data",1,IF('Indicator Data imputation'!BM20&lt;&gt;"",1,0))</f>
        <v>0</v>
      </c>
      <c r="BM17" s="125">
        <f>IF('Indicator Data'!BV21="No Data",1,IF('Indicator Data imputation'!BN20&lt;&gt;"",1,0))</f>
        <v>1</v>
      </c>
      <c r="BN17" s="125">
        <f>IF('Indicator Data'!BW21="No Data",1,IF('Indicator Data imputation'!BO20&lt;&gt;"",1,0))</f>
        <v>0</v>
      </c>
      <c r="BO17" s="125">
        <f>IF('Indicator Data'!BX21="No Data",1,IF('Indicator Data imputation'!BP20&lt;&gt;"",1,0))</f>
        <v>0</v>
      </c>
      <c r="BP17" s="125">
        <f>IF('Indicator Data'!BY21="No Data",1,IF('Indicator Data imputation'!BQ20&lt;&gt;"",1,0))</f>
        <v>0</v>
      </c>
      <c r="BQ17" s="125">
        <f>IF('Indicator Data'!BZ21="No Data",1,IF('Indicator Data imputation'!BR20&lt;&gt;"",1,0))</f>
        <v>0</v>
      </c>
      <c r="BR17" s="125">
        <f>IF('Indicator Data'!CA21="No Data",1,IF('Indicator Data imputation'!BS20&lt;&gt;"",1,0))</f>
        <v>0</v>
      </c>
      <c r="BS17" s="125">
        <f>IF('Indicator Data'!CB21="No Data",1,IF('Indicator Data imputation'!BT20&lt;&gt;"",1,0))</f>
        <v>0</v>
      </c>
      <c r="BT17" s="125">
        <f>IF('Indicator Data'!CC21="No Data",1,IF('Indicator Data imputation'!BU20&lt;&gt;"",1,0))</f>
        <v>0</v>
      </c>
      <c r="BU17" s="125">
        <f>IF('Indicator Data'!CD21="No Data",1,IF('Indicator Data imputation'!BV20&lt;&gt;"",1,0))</f>
        <v>0</v>
      </c>
      <c r="BV17" s="125">
        <f>IF('Indicator Data'!CE21="No Data",1,IF('Indicator Data imputation'!BW20&lt;&gt;"",1,0))</f>
        <v>0</v>
      </c>
      <c r="BW17" s="125">
        <f>IF('Indicator Data'!CF21="No Data",1,IF('Indicator Data imputation'!BX20&lt;&gt;"",1,0))</f>
        <v>0</v>
      </c>
      <c r="BX17" s="125">
        <f>IF('Indicator Data'!CG21="No Data",1,IF('Indicator Data imputation'!BY20&lt;&gt;"",1,0))</f>
        <v>0</v>
      </c>
      <c r="BY17" s="3">
        <f t="shared" si="0"/>
        <v>13</v>
      </c>
      <c r="BZ17" s="127">
        <f t="shared" si="1"/>
        <v>0.17333333333333334</v>
      </c>
    </row>
    <row r="18" spans="1:78" x14ac:dyDescent="0.3">
      <c r="A18" s="3" t="s">
        <v>32</v>
      </c>
      <c r="B18" s="125">
        <f>IF('Indicator Data'!C22="No Data",1,IF('Indicator Data imputation'!C21&lt;&gt;"",1,0))</f>
        <v>0</v>
      </c>
      <c r="C18" s="125">
        <f>IF('Indicator Data'!D22="No Data",1,IF('Indicator Data imputation'!D21&lt;&gt;"",1,0))</f>
        <v>0</v>
      </c>
      <c r="D18" s="125">
        <f>IF('Indicator Data'!E22="No Data",1,IF('Indicator Data imputation'!E21&lt;&gt;"",1,0))</f>
        <v>0</v>
      </c>
      <c r="E18" s="125">
        <f>IF('Indicator Data'!F22="No Data",1,IF('Indicator Data imputation'!F21&lt;&gt;"",1,0))</f>
        <v>0</v>
      </c>
      <c r="F18" s="125">
        <f>IF('Indicator Data'!G22="No Data",1,IF('Indicator Data imputation'!G21&lt;&gt;"",1,0))</f>
        <v>0</v>
      </c>
      <c r="G18" s="125">
        <f>IF('Indicator Data'!H22="No Data",1,IF('Indicator Data imputation'!H21&lt;&gt;"",1,0))</f>
        <v>0</v>
      </c>
      <c r="H18" s="125">
        <f>IF('Indicator Data'!I22="No Data",1,IF('Indicator Data imputation'!I21&lt;&gt;"",1,0))</f>
        <v>0</v>
      </c>
      <c r="I18" s="125">
        <f>IF('Indicator Data'!J22="No Data",1,IF('Indicator Data imputation'!J21&lt;&gt;"",1,0))</f>
        <v>0</v>
      </c>
      <c r="J18" s="125">
        <f>IF('Indicator Data'!K22="No Data",1,IF('Indicator Data imputation'!K21&lt;&gt;"",1,0))</f>
        <v>0</v>
      </c>
      <c r="K18" s="125">
        <f>IF('Indicator Data'!L22="No Data",1,IF('Indicator Data imputation'!L21&lt;&gt;"",1,0))</f>
        <v>0</v>
      </c>
      <c r="L18" s="125">
        <f>IF('Indicator Data'!M22="No Data",1,IF('Indicator Data imputation'!M21&lt;&gt;"",1,0))</f>
        <v>1</v>
      </c>
      <c r="M18" s="125">
        <f>IF('Indicator Data'!N22="No Data",1,IF('Indicator Data imputation'!N21&lt;&gt;"",1,0))</f>
        <v>1</v>
      </c>
      <c r="N18" s="125">
        <f>IF('Indicator Data'!O22="No Data",1,IF('Indicator Data imputation'!O21&lt;&gt;"",1,0))</f>
        <v>1</v>
      </c>
      <c r="O18" s="125">
        <f>IF('Indicator Data'!P22="No Data",1,IF('Indicator Data imputation'!P21&lt;&gt;"",1,0))</f>
        <v>1</v>
      </c>
      <c r="P18" s="125">
        <f>IF('Indicator Data'!Q22="No Data",1,IF('Indicator Data imputation'!Q21&lt;&gt;"",1,0))</f>
        <v>0</v>
      </c>
      <c r="Q18" s="125">
        <f>IF('Indicator Data'!R22="No Data",1,IF('Indicator Data imputation'!R21&lt;&gt;"",1,0))</f>
        <v>0</v>
      </c>
      <c r="R18" s="125">
        <f>IF('Indicator Data'!S22="No Data",1,IF('Indicator Data imputation'!S21&lt;&gt;"",1,0))</f>
        <v>0</v>
      </c>
      <c r="S18" s="125">
        <f>IF('Indicator Data'!T22="No Data",1,IF('Indicator Data imputation'!T21&lt;&gt;"",1,0))</f>
        <v>0</v>
      </c>
      <c r="T18" s="125">
        <f>IF('Indicator Data'!U22="No Data",1,IF('Indicator Data imputation'!U21&lt;&gt;"",1,0))</f>
        <v>0</v>
      </c>
      <c r="U18" s="125">
        <f>IF('Indicator Data'!V22="No Data",1,IF('Indicator Data imputation'!V21&lt;&gt;"",1,0))</f>
        <v>0</v>
      </c>
      <c r="V18" s="125">
        <f>IF('Indicator Data'!W22="No Data",1,IF('Indicator Data imputation'!W21&lt;&gt;"",1,0))</f>
        <v>0</v>
      </c>
      <c r="W18" s="125">
        <f>IF('Indicator Data'!X22="No Data",1,IF('Indicator Data imputation'!X21&lt;&gt;"",1,0))</f>
        <v>0</v>
      </c>
      <c r="X18" s="125">
        <f>IF('Indicator Data'!Y22="No Data",1,IF('Indicator Data imputation'!Y21&lt;&gt;"",1,0))</f>
        <v>0</v>
      </c>
      <c r="Y18" s="125">
        <f>IF('Indicator Data'!Z22="No Data",1,IF('Indicator Data imputation'!Z21&lt;&gt;"",1,0))</f>
        <v>0</v>
      </c>
      <c r="Z18" s="125">
        <f>IF('Indicator Data'!AA22="No Data",1,IF('Indicator Data imputation'!AA21&lt;&gt;"",1,0))</f>
        <v>1</v>
      </c>
      <c r="AA18" s="125">
        <f>IF('Indicator Data'!AB22="No Data",1,IF('Indicator Data imputation'!AB21&lt;&gt;"",1,0))</f>
        <v>0</v>
      </c>
      <c r="AB18" s="125">
        <f>IF('Indicator Data'!AC22="No Data",1,IF('Indicator Data imputation'!AC21&lt;&gt;"",1,0))</f>
        <v>0</v>
      </c>
      <c r="AC18" s="125">
        <f>IF('Indicator Data'!AD22="No Data",1,IF('Indicator Data imputation'!AD21&lt;&gt;"",1,0))</f>
        <v>0</v>
      </c>
      <c r="AD18" s="125">
        <f>IF('Indicator Data'!AE22="No Data",1,IF('Indicator Data imputation'!AE21&lt;&gt;"",1,0))</f>
        <v>0</v>
      </c>
      <c r="AE18" s="125">
        <f>IF('Indicator Data'!AF22="No Data",1,IF('Indicator Data imputation'!AF21&lt;&gt;"",1,0))</f>
        <v>0</v>
      </c>
      <c r="AF18" s="125">
        <f>IF('Indicator Data'!AG22="No Data",1,IF('Indicator Data imputation'!AG21&lt;&gt;"",1,0))</f>
        <v>0</v>
      </c>
      <c r="AG18" s="125">
        <f>IF('Indicator Data'!AH22="No Data",1,IF('Indicator Data imputation'!AH21&lt;&gt;"",1,0))</f>
        <v>0</v>
      </c>
      <c r="AH18" s="125">
        <f>IF('Indicator Data'!AI22="No Data",1,IF('Indicator Data imputation'!AI21&lt;&gt;"",1,0))</f>
        <v>0</v>
      </c>
      <c r="AI18" s="125">
        <f>IF('Indicator Data'!AJ22="No Data",1,IF('Indicator Data imputation'!AJ21&lt;&gt;"",1,0))</f>
        <v>0</v>
      </c>
      <c r="AJ18" s="125">
        <f>IF('Indicator Data'!AK22="No Data",1,IF('Indicator Data imputation'!AK21&lt;&gt;"",1,0))</f>
        <v>0</v>
      </c>
      <c r="AK18" s="125">
        <f>IF('Indicator Data'!AL22="No Data",1,IF('Indicator Data imputation'!AL21&lt;&gt;"",1,0))</f>
        <v>0</v>
      </c>
      <c r="AL18" s="125">
        <f>IF('Indicator Data'!AM22="No Data",1,IF('Indicator Data imputation'!AM21&lt;&gt;"",1,0))</f>
        <v>0</v>
      </c>
      <c r="AM18" s="125">
        <f>IF('Indicator Data'!AN22="No Data",1,IF('Indicator Data imputation'!AN21&lt;&gt;"",1,0))</f>
        <v>0</v>
      </c>
      <c r="AN18" s="125">
        <f>IF('Indicator Data'!AO22="No Data",1,IF('Indicator Data imputation'!AO21&lt;&gt;"",1,0))</f>
        <v>0</v>
      </c>
      <c r="AO18" s="125">
        <f>IF('Indicator Data'!AP22="No Data",1,IF('Indicator Data imputation'!AP21&lt;&gt;"",1,0))</f>
        <v>0</v>
      </c>
      <c r="AP18" s="125">
        <f>IF('Indicator Data'!AQ22="No Data",1,IF('Indicator Data imputation'!AQ21&lt;&gt;"",1,0))</f>
        <v>0</v>
      </c>
      <c r="AQ18" s="125">
        <f>IF('Indicator Data'!AR22="No Data",1,IF('Indicator Data imputation'!AR21&lt;&gt;"",1,0))</f>
        <v>0</v>
      </c>
      <c r="AR18" s="125">
        <f>IF('Indicator Data'!AS22="No Data",1,IF('Indicator Data imputation'!AS21&lt;&gt;"",1,0))</f>
        <v>0</v>
      </c>
      <c r="AS18" s="125">
        <f>IF('Indicator Data'!AT22="No Data",1,IF('Indicator Data imputation'!AT21&lt;&gt;"",1,0))</f>
        <v>0</v>
      </c>
      <c r="AT18" s="125">
        <f>IF('Indicator Data'!AU22="No Data",1,IF('Indicator Data imputation'!AU21&lt;&gt;"",1,0))</f>
        <v>0</v>
      </c>
      <c r="AU18" s="125">
        <f>IF('Indicator Data'!AV22="No Data",1,IF('Indicator Data imputation'!AV21&lt;&gt;"",1,0))</f>
        <v>0</v>
      </c>
      <c r="AV18" s="125">
        <f>IF('Indicator Data'!AW22="No Data",1,IF('Indicator Data imputation'!AW21&lt;&gt;"",1,0))</f>
        <v>0</v>
      </c>
      <c r="AW18" s="125">
        <f>IF('Indicator Data'!AX22="No Data",1,IF('Indicator Data imputation'!AX21&lt;&gt;"",1,0))</f>
        <v>0</v>
      </c>
      <c r="AX18" s="125">
        <f>IF('Indicator Data'!AY22="No Data",1,IF('Indicator Data imputation'!AY21&lt;&gt;"",1,0))</f>
        <v>0</v>
      </c>
      <c r="AY18" s="125">
        <f>IF('Indicator Data'!AZ22="No Data",1,IF('Indicator Data imputation'!AZ21&lt;&gt;"",1,0))</f>
        <v>0</v>
      </c>
      <c r="AZ18" s="125">
        <f>IF('Indicator Data'!BA22="No Data",1,IF('Indicator Data imputation'!BA21&lt;&gt;"",1,0))</f>
        <v>1</v>
      </c>
      <c r="BA18" s="125">
        <f>IF('Indicator Data'!BB22="No Data",1,IF('Indicator Data imputation'!BB21&lt;&gt;"",1,0))</f>
        <v>0</v>
      </c>
      <c r="BB18" s="125">
        <f>IF('Indicator Data'!BC22="No Data",1,IF('Indicator Data imputation'!BC21&lt;&gt;"",1,0))</f>
        <v>0</v>
      </c>
      <c r="BC18" s="125">
        <f>IF('Indicator Data'!BD22="No Data",1,IF('Indicator Data imputation'!BD21&lt;&gt;"",1,0))</f>
        <v>0</v>
      </c>
      <c r="BD18" s="125">
        <f>IF('Indicator Data'!BE22="No Data",1,IF('Indicator Data imputation'!BE21&lt;&gt;"",1,0))</f>
        <v>0</v>
      </c>
      <c r="BE18" s="125">
        <f>IF('Indicator Data'!BF22="No Data",1,IF('Indicator Data imputation'!BF21&lt;&gt;"",1,0))</f>
        <v>0</v>
      </c>
      <c r="BF18" s="125">
        <f>IF('Indicator Data'!BG22="No Data",1,IF('Indicator Data imputation'!BG21&lt;&gt;"",1,0))</f>
        <v>0</v>
      </c>
      <c r="BG18" s="125">
        <f>IF('Indicator Data'!BH22="No Data",1,IF('Indicator Data imputation'!BH21&lt;&gt;"",1,0))</f>
        <v>0</v>
      </c>
      <c r="BH18" s="125">
        <f>IF('Indicator Data'!BI22="No Data",1,IF('Indicator Data imputation'!BI21&lt;&gt;"",1,0))</f>
        <v>0</v>
      </c>
      <c r="BI18" s="125">
        <f>IF('Indicator Data'!BR22="No Data",1,IF('Indicator Data imputation'!BJ21&lt;&gt;"",1,0))</f>
        <v>1</v>
      </c>
      <c r="BJ18" s="125">
        <f>IF('Indicator Data'!BS22="No Data",1,IF('Indicator Data imputation'!BK21&lt;&gt;"",1,0))</f>
        <v>0</v>
      </c>
      <c r="BK18" s="125">
        <f>IF('Indicator Data'!BT22="No Data",1,IF('Indicator Data imputation'!BL21&lt;&gt;"",1,0))</f>
        <v>1</v>
      </c>
      <c r="BL18" s="125">
        <f>IF('Indicator Data'!BU22="No Data",1,IF('Indicator Data imputation'!BM21&lt;&gt;"",1,0))</f>
        <v>0</v>
      </c>
      <c r="BM18" s="125">
        <f>IF('Indicator Data'!BV22="No Data",1,IF('Indicator Data imputation'!BN21&lt;&gt;"",1,0))</f>
        <v>1</v>
      </c>
      <c r="BN18" s="125">
        <f>IF('Indicator Data'!BW22="No Data",1,IF('Indicator Data imputation'!BO21&lt;&gt;"",1,0))</f>
        <v>0</v>
      </c>
      <c r="BO18" s="125">
        <f>IF('Indicator Data'!BX22="No Data",1,IF('Indicator Data imputation'!BP21&lt;&gt;"",1,0))</f>
        <v>0</v>
      </c>
      <c r="BP18" s="125">
        <f>IF('Indicator Data'!BY22="No Data",1,IF('Indicator Data imputation'!BQ21&lt;&gt;"",1,0))</f>
        <v>0</v>
      </c>
      <c r="BQ18" s="125">
        <f>IF('Indicator Data'!BZ22="No Data",1,IF('Indicator Data imputation'!BR21&lt;&gt;"",1,0))</f>
        <v>0</v>
      </c>
      <c r="BR18" s="125">
        <f>IF('Indicator Data'!CA22="No Data",1,IF('Indicator Data imputation'!BS21&lt;&gt;"",1,0))</f>
        <v>0</v>
      </c>
      <c r="BS18" s="125">
        <f>IF('Indicator Data'!CB22="No Data",1,IF('Indicator Data imputation'!BT21&lt;&gt;"",1,0))</f>
        <v>0</v>
      </c>
      <c r="BT18" s="125">
        <f>IF('Indicator Data'!CC22="No Data",1,IF('Indicator Data imputation'!BU21&lt;&gt;"",1,0))</f>
        <v>0</v>
      </c>
      <c r="BU18" s="125">
        <f>IF('Indicator Data'!CD22="No Data",1,IF('Indicator Data imputation'!BV21&lt;&gt;"",1,0))</f>
        <v>0</v>
      </c>
      <c r="BV18" s="125">
        <f>IF('Indicator Data'!CE22="No Data",1,IF('Indicator Data imputation'!BW21&lt;&gt;"",1,0))</f>
        <v>1</v>
      </c>
      <c r="BW18" s="125">
        <f>IF('Indicator Data'!CF22="No Data",1,IF('Indicator Data imputation'!BX21&lt;&gt;"",1,0))</f>
        <v>0</v>
      </c>
      <c r="BX18" s="125">
        <f>IF('Indicator Data'!CG22="No Data",1,IF('Indicator Data imputation'!BY21&lt;&gt;"",1,0))</f>
        <v>0</v>
      </c>
      <c r="BY18" s="3">
        <f t="shared" si="0"/>
        <v>10</v>
      </c>
      <c r="BZ18" s="127">
        <f t="shared" si="1"/>
        <v>0.13333333333333333</v>
      </c>
    </row>
    <row r="19" spans="1:78" x14ac:dyDescent="0.3">
      <c r="A19" s="3" t="s">
        <v>34</v>
      </c>
      <c r="B19" s="125">
        <f>IF('Indicator Data'!C23="No Data",1,IF('Indicator Data imputation'!C22&lt;&gt;"",1,0))</f>
        <v>0</v>
      </c>
      <c r="C19" s="125">
        <f>IF('Indicator Data'!D23="No Data",1,IF('Indicator Data imputation'!D22&lt;&gt;"",1,0))</f>
        <v>0</v>
      </c>
      <c r="D19" s="125">
        <f>IF('Indicator Data'!E23="No Data",1,IF('Indicator Data imputation'!E22&lt;&gt;"",1,0))</f>
        <v>0</v>
      </c>
      <c r="E19" s="125">
        <f>IF('Indicator Data'!F23="No Data",1,IF('Indicator Data imputation'!F22&lt;&gt;"",1,0))</f>
        <v>0</v>
      </c>
      <c r="F19" s="125">
        <f>IF('Indicator Data'!G23="No Data",1,IF('Indicator Data imputation'!G22&lt;&gt;"",1,0))</f>
        <v>0</v>
      </c>
      <c r="G19" s="125">
        <f>IF('Indicator Data'!H23="No Data",1,IF('Indicator Data imputation'!H22&lt;&gt;"",1,0))</f>
        <v>0</v>
      </c>
      <c r="H19" s="125">
        <f>IF('Indicator Data'!I23="No Data",1,IF('Indicator Data imputation'!I22&lt;&gt;"",1,0))</f>
        <v>0</v>
      </c>
      <c r="I19" s="125">
        <f>IF('Indicator Data'!J23="No Data",1,IF('Indicator Data imputation'!J22&lt;&gt;"",1,0))</f>
        <v>0</v>
      </c>
      <c r="J19" s="125">
        <f>IF('Indicator Data'!K23="No Data",1,IF('Indicator Data imputation'!K22&lt;&gt;"",1,0))</f>
        <v>0</v>
      </c>
      <c r="K19" s="125">
        <f>IF('Indicator Data'!L23="No Data",1,IF('Indicator Data imputation'!L22&lt;&gt;"",1,0))</f>
        <v>0</v>
      </c>
      <c r="L19" s="125">
        <f>IF('Indicator Data'!M23="No Data",1,IF('Indicator Data imputation'!M22&lt;&gt;"",1,0))</f>
        <v>0</v>
      </c>
      <c r="M19" s="125">
        <f>IF('Indicator Data'!N23="No Data",1,IF('Indicator Data imputation'!N22&lt;&gt;"",1,0))</f>
        <v>0</v>
      </c>
      <c r="N19" s="125">
        <f>IF('Indicator Data'!O23="No Data",1,IF('Indicator Data imputation'!O22&lt;&gt;"",1,0))</f>
        <v>0</v>
      </c>
      <c r="O19" s="125">
        <f>IF('Indicator Data'!P23="No Data",1,IF('Indicator Data imputation'!P22&lt;&gt;"",1,0))</f>
        <v>0</v>
      </c>
      <c r="P19" s="125">
        <f>IF('Indicator Data'!Q23="No Data",1,IF('Indicator Data imputation'!Q22&lt;&gt;"",1,0))</f>
        <v>0</v>
      </c>
      <c r="Q19" s="125">
        <f>IF('Indicator Data'!R23="No Data",1,IF('Indicator Data imputation'!R22&lt;&gt;"",1,0))</f>
        <v>0</v>
      </c>
      <c r="R19" s="125">
        <f>IF('Indicator Data'!S23="No Data",1,IF('Indicator Data imputation'!S22&lt;&gt;"",1,0))</f>
        <v>0</v>
      </c>
      <c r="S19" s="125">
        <f>IF('Indicator Data'!T23="No Data",1,IF('Indicator Data imputation'!T22&lt;&gt;"",1,0))</f>
        <v>0</v>
      </c>
      <c r="T19" s="125">
        <f>IF('Indicator Data'!U23="No Data",1,IF('Indicator Data imputation'!U22&lt;&gt;"",1,0))</f>
        <v>0</v>
      </c>
      <c r="U19" s="125">
        <f>IF('Indicator Data'!V23="No Data",1,IF('Indicator Data imputation'!V22&lt;&gt;"",1,0))</f>
        <v>0</v>
      </c>
      <c r="V19" s="125">
        <f>IF('Indicator Data'!W23="No Data",1,IF('Indicator Data imputation'!W22&lt;&gt;"",1,0))</f>
        <v>0</v>
      </c>
      <c r="W19" s="125">
        <f>IF('Indicator Data'!X23="No Data",1,IF('Indicator Data imputation'!X22&lt;&gt;"",1,0))</f>
        <v>0</v>
      </c>
      <c r="X19" s="125">
        <f>IF('Indicator Data'!Y23="No Data",1,IF('Indicator Data imputation'!Y22&lt;&gt;"",1,0))</f>
        <v>0</v>
      </c>
      <c r="Y19" s="125">
        <f>IF('Indicator Data'!Z23="No Data",1,IF('Indicator Data imputation'!Z22&lt;&gt;"",1,0))</f>
        <v>0</v>
      </c>
      <c r="Z19" s="125">
        <f>IF('Indicator Data'!AA23="No Data",1,IF('Indicator Data imputation'!AA22&lt;&gt;"",1,0))</f>
        <v>0</v>
      </c>
      <c r="AA19" s="125">
        <f>IF('Indicator Data'!AB23="No Data",1,IF('Indicator Data imputation'!AB22&lt;&gt;"",1,0))</f>
        <v>0</v>
      </c>
      <c r="AB19" s="125">
        <f>IF('Indicator Data'!AC23="No Data",1,IF('Indicator Data imputation'!AC22&lt;&gt;"",1,0))</f>
        <v>0</v>
      </c>
      <c r="AC19" s="125">
        <f>IF('Indicator Data'!AD23="No Data",1,IF('Indicator Data imputation'!AD22&lt;&gt;"",1,0))</f>
        <v>0</v>
      </c>
      <c r="AD19" s="125">
        <f>IF('Indicator Data'!AE23="No Data",1,IF('Indicator Data imputation'!AE22&lt;&gt;"",1,0))</f>
        <v>0</v>
      </c>
      <c r="AE19" s="125">
        <f>IF('Indicator Data'!AF23="No Data",1,IF('Indicator Data imputation'!AF22&lt;&gt;"",1,0))</f>
        <v>0</v>
      </c>
      <c r="AF19" s="125">
        <f>IF('Indicator Data'!AG23="No Data",1,IF('Indicator Data imputation'!AG22&lt;&gt;"",1,0))</f>
        <v>0</v>
      </c>
      <c r="AG19" s="125">
        <f>IF('Indicator Data'!AH23="No Data",1,IF('Indicator Data imputation'!AH22&lt;&gt;"",1,0))</f>
        <v>0</v>
      </c>
      <c r="AH19" s="125">
        <f>IF('Indicator Data'!AI23="No Data",1,IF('Indicator Data imputation'!AI22&lt;&gt;"",1,0))</f>
        <v>0</v>
      </c>
      <c r="AI19" s="125">
        <f>IF('Indicator Data'!AJ23="No Data",1,IF('Indicator Data imputation'!AJ22&lt;&gt;"",1,0))</f>
        <v>0</v>
      </c>
      <c r="AJ19" s="125">
        <f>IF('Indicator Data'!AK23="No Data",1,IF('Indicator Data imputation'!AK22&lt;&gt;"",1,0))</f>
        <v>0</v>
      </c>
      <c r="AK19" s="125">
        <f>IF('Indicator Data'!AL23="No Data",1,IF('Indicator Data imputation'!AL22&lt;&gt;"",1,0))</f>
        <v>0</v>
      </c>
      <c r="AL19" s="125">
        <f>IF('Indicator Data'!AM23="No Data",1,IF('Indicator Data imputation'!AM22&lt;&gt;"",1,0))</f>
        <v>0</v>
      </c>
      <c r="AM19" s="125">
        <f>IF('Indicator Data'!AN23="No Data",1,IF('Indicator Data imputation'!AN22&lt;&gt;"",1,0))</f>
        <v>0</v>
      </c>
      <c r="AN19" s="125">
        <f>IF('Indicator Data'!AO23="No Data",1,IF('Indicator Data imputation'!AO22&lt;&gt;"",1,0))</f>
        <v>0</v>
      </c>
      <c r="AO19" s="125">
        <f>IF('Indicator Data'!AP23="No Data",1,IF('Indicator Data imputation'!AP22&lt;&gt;"",1,0))</f>
        <v>0</v>
      </c>
      <c r="AP19" s="125">
        <f>IF('Indicator Data'!AQ23="No Data",1,IF('Indicator Data imputation'!AQ22&lt;&gt;"",1,0))</f>
        <v>0</v>
      </c>
      <c r="AQ19" s="125">
        <f>IF('Indicator Data'!AR23="No Data",1,IF('Indicator Data imputation'!AR22&lt;&gt;"",1,0))</f>
        <v>0</v>
      </c>
      <c r="AR19" s="125">
        <f>IF('Indicator Data'!AS23="No Data",1,IF('Indicator Data imputation'!AS22&lt;&gt;"",1,0))</f>
        <v>0</v>
      </c>
      <c r="AS19" s="125">
        <f>IF('Indicator Data'!AT23="No Data",1,IF('Indicator Data imputation'!AT22&lt;&gt;"",1,0))</f>
        <v>0</v>
      </c>
      <c r="AT19" s="125">
        <f>IF('Indicator Data'!AU23="No Data",1,IF('Indicator Data imputation'!AU22&lt;&gt;"",1,0))</f>
        <v>0</v>
      </c>
      <c r="AU19" s="125">
        <f>IF('Indicator Data'!AV23="No Data",1,IF('Indicator Data imputation'!AV22&lt;&gt;"",1,0))</f>
        <v>0</v>
      </c>
      <c r="AV19" s="125">
        <f>IF('Indicator Data'!AW23="No Data",1,IF('Indicator Data imputation'!AW22&lt;&gt;"",1,0))</f>
        <v>0</v>
      </c>
      <c r="AW19" s="125">
        <f>IF('Indicator Data'!AX23="No Data",1,IF('Indicator Data imputation'!AX22&lt;&gt;"",1,0))</f>
        <v>0</v>
      </c>
      <c r="AX19" s="125">
        <f>IF('Indicator Data'!AY23="No Data",1,IF('Indicator Data imputation'!AY22&lt;&gt;"",1,0))</f>
        <v>0</v>
      </c>
      <c r="AY19" s="125">
        <f>IF('Indicator Data'!AZ23="No Data",1,IF('Indicator Data imputation'!AZ22&lt;&gt;"",1,0))</f>
        <v>0</v>
      </c>
      <c r="AZ19" s="125">
        <f>IF('Indicator Data'!BA23="No Data",1,IF('Indicator Data imputation'!BA22&lt;&gt;"",1,0))</f>
        <v>0</v>
      </c>
      <c r="BA19" s="125">
        <f>IF('Indicator Data'!BB23="No Data",1,IF('Indicator Data imputation'!BB22&lt;&gt;"",1,0))</f>
        <v>0</v>
      </c>
      <c r="BB19" s="125">
        <f>IF('Indicator Data'!BC23="No Data",1,IF('Indicator Data imputation'!BC22&lt;&gt;"",1,0))</f>
        <v>0</v>
      </c>
      <c r="BC19" s="125">
        <f>IF('Indicator Data'!BD23="No Data",1,IF('Indicator Data imputation'!BD22&lt;&gt;"",1,0))</f>
        <v>0</v>
      </c>
      <c r="BD19" s="125">
        <f>IF('Indicator Data'!BE23="No Data",1,IF('Indicator Data imputation'!BE22&lt;&gt;"",1,0))</f>
        <v>0</v>
      </c>
      <c r="BE19" s="125">
        <f>IF('Indicator Data'!BF23="No Data",1,IF('Indicator Data imputation'!BF22&lt;&gt;"",1,0))</f>
        <v>0</v>
      </c>
      <c r="BF19" s="125">
        <f>IF('Indicator Data'!BG23="No Data",1,IF('Indicator Data imputation'!BG22&lt;&gt;"",1,0))</f>
        <v>0</v>
      </c>
      <c r="BG19" s="125">
        <f>IF('Indicator Data'!BH23="No Data",1,IF('Indicator Data imputation'!BH22&lt;&gt;"",1,0))</f>
        <v>0</v>
      </c>
      <c r="BH19" s="125">
        <f>IF('Indicator Data'!BI23="No Data",1,IF('Indicator Data imputation'!BI22&lt;&gt;"",1,0))</f>
        <v>0</v>
      </c>
      <c r="BI19" s="125">
        <f>IF('Indicator Data'!BR23="No Data",1,IF('Indicator Data imputation'!BJ22&lt;&gt;"",1,0))</f>
        <v>0</v>
      </c>
      <c r="BJ19" s="125">
        <f>IF('Indicator Data'!BS23="No Data",1,IF('Indicator Data imputation'!BK22&lt;&gt;"",1,0))</f>
        <v>0</v>
      </c>
      <c r="BK19" s="125">
        <f>IF('Indicator Data'!BT23="No Data",1,IF('Indicator Data imputation'!BL22&lt;&gt;"",1,0))</f>
        <v>0</v>
      </c>
      <c r="BL19" s="125">
        <f>IF('Indicator Data'!BU23="No Data",1,IF('Indicator Data imputation'!BM22&lt;&gt;"",1,0))</f>
        <v>0</v>
      </c>
      <c r="BM19" s="125">
        <f>IF('Indicator Data'!BV23="No Data",1,IF('Indicator Data imputation'!BN22&lt;&gt;"",1,0))</f>
        <v>0</v>
      </c>
      <c r="BN19" s="125">
        <f>IF('Indicator Data'!BW23="No Data",1,IF('Indicator Data imputation'!BO22&lt;&gt;"",1,0))</f>
        <v>0</v>
      </c>
      <c r="BO19" s="125">
        <f>IF('Indicator Data'!BX23="No Data",1,IF('Indicator Data imputation'!BP22&lt;&gt;"",1,0))</f>
        <v>0</v>
      </c>
      <c r="BP19" s="125">
        <f>IF('Indicator Data'!BY23="No Data",1,IF('Indicator Data imputation'!BQ22&lt;&gt;"",1,0))</f>
        <v>0</v>
      </c>
      <c r="BQ19" s="125">
        <f>IF('Indicator Data'!BZ23="No Data",1,IF('Indicator Data imputation'!BR22&lt;&gt;"",1,0))</f>
        <v>0</v>
      </c>
      <c r="BR19" s="125">
        <f>IF('Indicator Data'!CA23="No Data",1,IF('Indicator Data imputation'!BS22&lt;&gt;"",1,0))</f>
        <v>0</v>
      </c>
      <c r="BS19" s="125">
        <f>IF('Indicator Data'!CB23="No Data",1,IF('Indicator Data imputation'!BT22&lt;&gt;"",1,0))</f>
        <v>0</v>
      </c>
      <c r="BT19" s="125">
        <f>IF('Indicator Data'!CC23="No Data",1,IF('Indicator Data imputation'!BU22&lt;&gt;"",1,0))</f>
        <v>0</v>
      </c>
      <c r="BU19" s="125">
        <f>IF('Indicator Data'!CD23="No Data",1,IF('Indicator Data imputation'!BV22&lt;&gt;"",1,0))</f>
        <v>1</v>
      </c>
      <c r="BV19" s="125">
        <f>IF('Indicator Data'!CE23="No Data",1,IF('Indicator Data imputation'!BW22&lt;&gt;"",1,0))</f>
        <v>0</v>
      </c>
      <c r="BW19" s="125">
        <f>IF('Indicator Data'!CF23="No Data",1,IF('Indicator Data imputation'!BX22&lt;&gt;"",1,0))</f>
        <v>0</v>
      </c>
      <c r="BX19" s="125">
        <f>IF('Indicator Data'!CG23="No Data",1,IF('Indicator Data imputation'!BY22&lt;&gt;"",1,0))</f>
        <v>0</v>
      </c>
      <c r="BY19" s="3">
        <f t="shared" si="0"/>
        <v>1</v>
      </c>
      <c r="BZ19" s="127">
        <f t="shared" si="1"/>
        <v>1.3333333333333334E-2</v>
      </c>
    </row>
    <row r="20" spans="1:78" x14ac:dyDescent="0.3">
      <c r="A20" s="3" t="s">
        <v>36</v>
      </c>
      <c r="B20" s="125">
        <f>IF('Indicator Data'!C24="No Data",1,IF('Indicator Data imputation'!C23&lt;&gt;"",1,0))</f>
        <v>0</v>
      </c>
      <c r="C20" s="125">
        <f>IF('Indicator Data'!D24="No Data",1,IF('Indicator Data imputation'!D23&lt;&gt;"",1,0))</f>
        <v>0</v>
      </c>
      <c r="D20" s="125">
        <f>IF('Indicator Data'!E24="No Data",1,IF('Indicator Data imputation'!E23&lt;&gt;"",1,0))</f>
        <v>0</v>
      </c>
      <c r="E20" s="125">
        <f>IF('Indicator Data'!F24="No Data",1,IF('Indicator Data imputation'!F23&lt;&gt;"",1,0))</f>
        <v>0</v>
      </c>
      <c r="F20" s="125">
        <f>IF('Indicator Data'!G24="No Data",1,IF('Indicator Data imputation'!G23&lt;&gt;"",1,0))</f>
        <v>0</v>
      </c>
      <c r="G20" s="125">
        <f>IF('Indicator Data'!H24="No Data",1,IF('Indicator Data imputation'!H23&lt;&gt;"",1,0))</f>
        <v>0</v>
      </c>
      <c r="H20" s="125">
        <f>IF('Indicator Data'!I24="No Data",1,IF('Indicator Data imputation'!I23&lt;&gt;"",1,0))</f>
        <v>0</v>
      </c>
      <c r="I20" s="125">
        <f>IF('Indicator Data'!J24="No Data",1,IF('Indicator Data imputation'!J23&lt;&gt;"",1,0))</f>
        <v>0</v>
      </c>
      <c r="J20" s="125">
        <f>IF('Indicator Data'!K24="No Data",1,IF('Indicator Data imputation'!K23&lt;&gt;"",1,0))</f>
        <v>0</v>
      </c>
      <c r="K20" s="125">
        <f>IF('Indicator Data'!L24="No Data",1,IF('Indicator Data imputation'!L23&lt;&gt;"",1,0))</f>
        <v>0</v>
      </c>
      <c r="L20" s="125">
        <f>IF('Indicator Data'!M24="No Data",1,IF('Indicator Data imputation'!M23&lt;&gt;"",1,0))</f>
        <v>0</v>
      </c>
      <c r="M20" s="125">
        <f>IF('Indicator Data'!N24="No Data",1,IF('Indicator Data imputation'!N23&lt;&gt;"",1,0))</f>
        <v>1</v>
      </c>
      <c r="N20" s="125">
        <f>IF('Indicator Data'!O24="No Data",1,IF('Indicator Data imputation'!O23&lt;&gt;"",1,0))</f>
        <v>1</v>
      </c>
      <c r="O20" s="125">
        <f>IF('Indicator Data'!P24="No Data",1,IF('Indicator Data imputation'!P23&lt;&gt;"",1,0))</f>
        <v>1</v>
      </c>
      <c r="P20" s="125">
        <f>IF('Indicator Data'!Q24="No Data",1,IF('Indicator Data imputation'!Q23&lt;&gt;"",1,0))</f>
        <v>0</v>
      </c>
      <c r="Q20" s="125">
        <f>IF('Indicator Data'!R24="No Data",1,IF('Indicator Data imputation'!R23&lt;&gt;"",1,0))</f>
        <v>0</v>
      </c>
      <c r="R20" s="125">
        <f>IF('Indicator Data'!S24="No Data",1,IF('Indicator Data imputation'!S23&lt;&gt;"",1,0))</f>
        <v>0</v>
      </c>
      <c r="S20" s="125">
        <f>IF('Indicator Data'!T24="No Data",1,IF('Indicator Data imputation'!T23&lt;&gt;"",1,0))</f>
        <v>0</v>
      </c>
      <c r="T20" s="125">
        <f>IF('Indicator Data'!U24="No Data",1,IF('Indicator Data imputation'!U23&lt;&gt;"",1,0))</f>
        <v>0</v>
      </c>
      <c r="U20" s="125">
        <f>IF('Indicator Data'!V24="No Data",1,IF('Indicator Data imputation'!V23&lt;&gt;"",1,0))</f>
        <v>0</v>
      </c>
      <c r="V20" s="125">
        <f>IF('Indicator Data'!W24="No Data",1,IF('Indicator Data imputation'!W23&lt;&gt;"",1,0))</f>
        <v>0</v>
      </c>
      <c r="W20" s="125">
        <f>IF('Indicator Data'!X24="No Data",1,IF('Indicator Data imputation'!X23&lt;&gt;"",1,0))</f>
        <v>0</v>
      </c>
      <c r="X20" s="125">
        <f>IF('Indicator Data'!Y24="No Data",1,IF('Indicator Data imputation'!Y23&lt;&gt;"",1,0))</f>
        <v>0</v>
      </c>
      <c r="Y20" s="125">
        <f>IF('Indicator Data'!Z24="No Data",1,IF('Indicator Data imputation'!Z23&lt;&gt;"",1,0))</f>
        <v>0</v>
      </c>
      <c r="Z20" s="125">
        <f>IF('Indicator Data'!AA24="No Data",1,IF('Indicator Data imputation'!AA23&lt;&gt;"",1,0))</f>
        <v>1</v>
      </c>
      <c r="AA20" s="125">
        <f>IF('Indicator Data'!AB24="No Data",1,IF('Indicator Data imputation'!AB23&lt;&gt;"",1,0))</f>
        <v>0</v>
      </c>
      <c r="AB20" s="125">
        <f>IF('Indicator Data'!AC24="No Data",1,IF('Indicator Data imputation'!AC23&lt;&gt;"",1,0))</f>
        <v>0</v>
      </c>
      <c r="AC20" s="125">
        <f>IF('Indicator Data'!AD24="No Data",1,IF('Indicator Data imputation'!AD23&lt;&gt;"",1,0))</f>
        <v>0</v>
      </c>
      <c r="AD20" s="125">
        <f>IF('Indicator Data'!AE24="No Data",1,IF('Indicator Data imputation'!AE23&lt;&gt;"",1,0))</f>
        <v>0</v>
      </c>
      <c r="AE20" s="125">
        <f>IF('Indicator Data'!AF24="No Data",1,IF('Indicator Data imputation'!AF23&lt;&gt;"",1,0))</f>
        <v>1</v>
      </c>
      <c r="AF20" s="125">
        <f>IF('Indicator Data'!AG24="No Data",1,IF('Indicator Data imputation'!AG23&lt;&gt;"",1,0))</f>
        <v>0</v>
      </c>
      <c r="AG20" s="125">
        <f>IF('Indicator Data'!AH24="No Data",1,IF('Indicator Data imputation'!AH23&lt;&gt;"",1,0))</f>
        <v>0</v>
      </c>
      <c r="AH20" s="125">
        <f>IF('Indicator Data'!AI24="No Data",1,IF('Indicator Data imputation'!AI23&lt;&gt;"",1,0))</f>
        <v>0</v>
      </c>
      <c r="AI20" s="125">
        <f>IF('Indicator Data'!AJ24="No Data",1,IF('Indicator Data imputation'!AJ23&lt;&gt;"",1,0))</f>
        <v>0</v>
      </c>
      <c r="AJ20" s="125">
        <f>IF('Indicator Data'!AK24="No Data",1,IF('Indicator Data imputation'!AK23&lt;&gt;"",1,0))</f>
        <v>0</v>
      </c>
      <c r="AK20" s="125">
        <f>IF('Indicator Data'!AL24="No Data",1,IF('Indicator Data imputation'!AL23&lt;&gt;"",1,0))</f>
        <v>0</v>
      </c>
      <c r="AL20" s="125">
        <f>IF('Indicator Data'!AM24="No Data",1,IF('Indicator Data imputation'!AM23&lt;&gt;"",1,0))</f>
        <v>0</v>
      </c>
      <c r="AM20" s="125">
        <f>IF('Indicator Data'!AN24="No Data",1,IF('Indicator Data imputation'!AN23&lt;&gt;"",1,0))</f>
        <v>0</v>
      </c>
      <c r="AN20" s="125">
        <f>IF('Indicator Data'!AO24="No Data",1,IF('Indicator Data imputation'!AO23&lt;&gt;"",1,0))</f>
        <v>0</v>
      </c>
      <c r="AO20" s="125">
        <f>IF('Indicator Data'!AP24="No Data",1,IF('Indicator Data imputation'!AP23&lt;&gt;"",1,0))</f>
        <v>0</v>
      </c>
      <c r="AP20" s="125">
        <f>IF('Indicator Data'!AQ24="No Data",1,IF('Indicator Data imputation'!AQ23&lt;&gt;"",1,0))</f>
        <v>0</v>
      </c>
      <c r="AQ20" s="125">
        <f>IF('Indicator Data'!AR24="No Data",1,IF('Indicator Data imputation'!AR23&lt;&gt;"",1,0))</f>
        <v>0</v>
      </c>
      <c r="AR20" s="125">
        <f>IF('Indicator Data'!AS24="No Data",1,IF('Indicator Data imputation'!AS23&lt;&gt;"",1,0))</f>
        <v>0</v>
      </c>
      <c r="AS20" s="125">
        <f>IF('Indicator Data'!AT24="No Data",1,IF('Indicator Data imputation'!AT23&lt;&gt;"",1,0))</f>
        <v>0</v>
      </c>
      <c r="AT20" s="125">
        <f>IF('Indicator Data'!AU24="No Data",1,IF('Indicator Data imputation'!AU23&lt;&gt;"",1,0))</f>
        <v>0</v>
      </c>
      <c r="AU20" s="125">
        <f>IF('Indicator Data'!AV24="No Data",1,IF('Indicator Data imputation'!AV23&lt;&gt;"",1,0))</f>
        <v>0</v>
      </c>
      <c r="AV20" s="125">
        <f>IF('Indicator Data'!AW24="No Data",1,IF('Indicator Data imputation'!AW23&lt;&gt;"",1,0))</f>
        <v>1</v>
      </c>
      <c r="AW20" s="125">
        <f>IF('Indicator Data'!AX24="No Data",1,IF('Indicator Data imputation'!AX23&lt;&gt;"",1,0))</f>
        <v>0</v>
      </c>
      <c r="AX20" s="125">
        <f>IF('Indicator Data'!AY24="No Data",1,IF('Indicator Data imputation'!AY23&lt;&gt;"",1,0))</f>
        <v>0</v>
      </c>
      <c r="AY20" s="125">
        <f>IF('Indicator Data'!AZ24="No Data",1,IF('Indicator Data imputation'!AZ23&lt;&gt;"",1,0))</f>
        <v>0</v>
      </c>
      <c r="AZ20" s="125">
        <f>IF('Indicator Data'!BA24="No Data",1,IF('Indicator Data imputation'!BA23&lt;&gt;"",1,0))</f>
        <v>0</v>
      </c>
      <c r="BA20" s="125">
        <f>IF('Indicator Data'!BB24="No Data",1,IF('Indicator Data imputation'!BB23&lt;&gt;"",1,0))</f>
        <v>0</v>
      </c>
      <c r="BB20" s="125">
        <f>IF('Indicator Data'!BC24="No Data",1,IF('Indicator Data imputation'!BC23&lt;&gt;"",1,0))</f>
        <v>0</v>
      </c>
      <c r="BC20" s="125">
        <f>IF('Indicator Data'!BD24="No Data",1,IF('Indicator Data imputation'!BD23&lt;&gt;"",1,0))</f>
        <v>0</v>
      </c>
      <c r="BD20" s="125">
        <f>IF('Indicator Data'!BE24="No Data",1,IF('Indicator Data imputation'!BE23&lt;&gt;"",1,0))</f>
        <v>0</v>
      </c>
      <c r="BE20" s="125">
        <f>IF('Indicator Data'!BF24="No Data",1,IF('Indicator Data imputation'!BF23&lt;&gt;"",1,0))</f>
        <v>0</v>
      </c>
      <c r="BF20" s="125">
        <f>IF('Indicator Data'!BG24="No Data",1,IF('Indicator Data imputation'!BG23&lt;&gt;"",1,0))</f>
        <v>0</v>
      </c>
      <c r="BG20" s="125">
        <f>IF('Indicator Data'!BH24="No Data",1,IF('Indicator Data imputation'!BH23&lt;&gt;"",1,0))</f>
        <v>1</v>
      </c>
      <c r="BH20" s="125">
        <f>IF('Indicator Data'!BI24="No Data",1,IF('Indicator Data imputation'!BI23&lt;&gt;"",1,0))</f>
        <v>1</v>
      </c>
      <c r="BI20" s="125">
        <f>IF('Indicator Data'!BR24="No Data",1,IF('Indicator Data imputation'!BJ23&lt;&gt;"",1,0))</f>
        <v>0</v>
      </c>
      <c r="BJ20" s="125">
        <f>IF('Indicator Data'!BS24="No Data",1,IF('Indicator Data imputation'!BK23&lt;&gt;"",1,0))</f>
        <v>0</v>
      </c>
      <c r="BK20" s="125">
        <f>IF('Indicator Data'!BT24="No Data",1,IF('Indicator Data imputation'!BL23&lt;&gt;"",1,0))</f>
        <v>0</v>
      </c>
      <c r="BL20" s="125">
        <f>IF('Indicator Data'!BU24="No Data",1,IF('Indicator Data imputation'!BM23&lt;&gt;"",1,0))</f>
        <v>0</v>
      </c>
      <c r="BM20" s="125">
        <f>IF('Indicator Data'!BV24="No Data",1,IF('Indicator Data imputation'!BN23&lt;&gt;"",1,0))</f>
        <v>0</v>
      </c>
      <c r="BN20" s="125">
        <f>IF('Indicator Data'!BW24="No Data",1,IF('Indicator Data imputation'!BO23&lt;&gt;"",1,0))</f>
        <v>0</v>
      </c>
      <c r="BO20" s="125">
        <f>IF('Indicator Data'!BX24="No Data",1,IF('Indicator Data imputation'!BP23&lt;&gt;"",1,0))</f>
        <v>0</v>
      </c>
      <c r="BP20" s="125">
        <f>IF('Indicator Data'!BY24="No Data",1,IF('Indicator Data imputation'!BQ23&lt;&gt;"",1,0))</f>
        <v>0</v>
      </c>
      <c r="BQ20" s="125">
        <f>IF('Indicator Data'!BZ24="No Data",1,IF('Indicator Data imputation'!BR23&lt;&gt;"",1,0))</f>
        <v>0</v>
      </c>
      <c r="BR20" s="125">
        <f>IF('Indicator Data'!CA24="No Data",1,IF('Indicator Data imputation'!BS23&lt;&gt;"",1,0))</f>
        <v>0</v>
      </c>
      <c r="BS20" s="125">
        <f>IF('Indicator Data'!CB24="No Data",1,IF('Indicator Data imputation'!BT23&lt;&gt;"",1,0))</f>
        <v>0</v>
      </c>
      <c r="BT20" s="125">
        <f>IF('Indicator Data'!CC24="No Data",1,IF('Indicator Data imputation'!BU23&lt;&gt;"",1,0))</f>
        <v>0</v>
      </c>
      <c r="BU20" s="125">
        <f>IF('Indicator Data'!CD24="No Data",1,IF('Indicator Data imputation'!BV23&lt;&gt;"",1,0))</f>
        <v>0</v>
      </c>
      <c r="BV20" s="125">
        <f>IF('Indicator Data'!CE24="No Data",1,IF('Indicator Data imputation'!BW23&lt;&gt;"",1,0))</f>
        <v>1</v>
      </c>
      <c r="BW20" s="125">
        <f>IF('Indicator Data'!CF24="No Data",1,IF('Indicator Data imputation'!BX23&lt;&gt;"",1,0))</f>
        <v>0</v>
      </c>
      <c r="BX20" s="125">
        <f>IF('Indicator Data'!CG24="No Data",1,IF('Indicator Data imputation'!BY23&lt;&gt;"",1,0))</f>
        <v>0</v>
      </c>
      <c r="BY20" s="3">
        <f t="shared" si="0"/>
        <v>9</v>
      </c>
      <c r="BZ20" s="127">
        <f t="shared" si="1"/>
        <v>0.12</v>
      </c>
    </row>
    <row r="21" spans="1:78" x14ac:dyDescent="0.3">
      <c r="A21" s="3" t="s">
        <v>38</v>
      </c>
      <c r="B21" s="125">
        <f>IF('Indicator Data'!C25="No Data",1,IF('Indicator Data imputation'!C24&lt;&gt;"",1,0))</f>
        <v>0</v>
      </c>
      <c r="C21" s="125">
        <f>IF('Indicator Data'!D25="No Data",1,IF('Indicator Data imputation'!D24&lt;&gt;"",1,0))</f>
        <v>0</v>
      </c>
      <c r="D21" s="125">
        <f>IF('Indicator Data'!E25="No Data",1,IF('Indicator Data imputation'!E24&lt;&gt;"",1,0))</f>
        <v>0</v>
      </c>
      <c r="E21" s="125">
        <f>IF('Indicator Data'!F25="No Data",1,IF('Indicator Data imputation'!F24&lt;&gt;"",1,0))</f>
        <v>0</v>
      </c>
      <c r="F21" s="125">
        <f>IF('Indicator Data'!G25="No Data",1,IF('Indicator Data imputation'!G24&lt;&gt;"",1,0))</f>
        <v>0</v>
      </c>
      <c r="G21" s="125">
        <f>IF('Indicator Data'!H25="No Data",1,IF('Indicator Data imputation'!H24&lt;&gt;"",1,0))</f>
        <v>0</v>
      </c>
      <c r="H21" s="125">
        <f>IF('Indicator Data'!I25="No Data",1,IF('Indicator Data imputation'!I24&lt;&gt;"",1,0))</f>
        <v>0</v>
      </c>
      <c r="I21" s="125">
        <f>IF('Indicator Data'!J25="No Data",1,IF('Indicator Data imputation'!J24&lt;&gt;"",1,0))</f>
        <v>0</v>
      </c>
      <c r="J21" s="125">
        <f>IF('Indicator Data'!K25="No Data",1,IF('Indicator Data imputation'!K24&lt;&gt;"",1,0))</f>
        <v>0</v>
      </c>
      <c r="K21" s="125">
        <f>IF('Indicator Data'!L25="No Data",1,IF('Indicator Data imputation'!L24&lt;&gt;"",1,0))</f>
        <v>0</v>
      </c>
      <c r="L21" s="125">
        <f>IF('Indicator Data'!M25="No Data",1,IF('Indicator Data imputation'!M24&lt;&gt;"",1,0))</f>
        <v>1</v>
      </c>
      <c r="M21" s="125">
        <f>IF('Indicator Data'!N25="No Data",1,IF('Indicator Data imputation'!N24&lt;&gt;"",1,0))</f>
        <v>1</v>
      </c>
      <c r="N21" s="125">
        <f>IF('Indicator Data'!O25="No Data",1,IF('Indicator Data imputation'!O24&lt;&gt;"",1,0))</f>
        <v>1</v>
      </c>
      <c r="O21" s="125">
        <f>IF('Indicator Data'!P25="No Data",1,IF('Indicator Data imputation'!P24&lt;&gt;"",1,0))</f>
        <v>1</v>
      </c>
      <c r="P21" s="125">
        <f>IF('Indicator Data'!Q25="No Data",1,IF('Indicator Data imputation'!Q24&lt;&gt;"",1,0))</f>
        <v>0</v>
      </c>
      <c r="Q21" s="125">
        <f>IF('Indicator Data'!R25="No Data",1,IF('Indicator Data imputation'!R24&lt;&gt;"",1,0))</f>
        <v>0</v>
      </c>
      <c r="R21" s="125">
        <f>IF('Indicator Data'!S25="No Data",1,IF('Indicator Data imputation'!S24&lt;&gt;"",1,0))</f>
        <v>0</v>
      </c>
      <c r="S21" s="125">
        <f>IF('Indicator Data'!T25="No Data",1,IF('Indicator Data imputation'!T24&lt;&gt;"",1,0))</f>
        <v>0</v>
      </c>
      <c r="T21" s="125">
        <f>IF('Indicator Data'!U25="No Data",1,IF('Indicator Data imputation'!U24&lt;&gt;"",1,0))</f>
        <v>0</v>
      </c>
      <c r="U21" s="125">
        <f>IF('Indicator Data'!V25="No Data",1,IF('Indicator Data imputation'!V24&lt;&gt;"",1,0))</f>
        <v>0</v>
      </c>
      <c r="V21" s="125">
        <f>IF('Indicator Data'!W25="No Data",1,IF('Indicator Data imputation'!W24&lt;&gt;"",1,0))</f>
        <v>0</v>
      </c>
      <c r="W21" s="125">
        <f>IF('Indicator Data'!X25="No Data",1,IF('Indicator Data imputation'!X24&lt;&gt;"",1,0))</f>
        <v>0</v>
      </c>
      <c r="X21" s="125">
        <f>IF('Indicator Data'!Y25="No Data",1,IF('Indicator Data imputation'!Y24&lt;&gt;"",1,0))</f>
        <v>0</v>
      </c>
      <c r="Y21" s="125">
        <f>IF('Indicator Data'!Z25="No Data",1,IF('Indicator Data imputation'!Z24&lt;&gt;"",1,0))</f>
        <v>0</v>
      </c>
      <c r="Z21" s="125">
        <f>IF('Indicator Data'!AA25="No Data",1,IF('Indicator Data imputation'!AA24&lt;&gt;"",1,0))</f>
        <v>0</v>
      </c>
      <c r="AA21" s="125">
        <f>IF('Indicator Data'!AB25="No Data",1,IF('Indicator Data imputation'!AB24&lt;&gt;"",1,0))</f>
        <v>0</v>
      </c>
      <c r="AB21" s="125">
        <f>IF('Indicator Data'!AC25="No Data",1,IF('Indicator Data imputation'!AC24&lt;&gt;"",1,0))</f>
        <v>0</v>
      </c>
      <c r="AC21" s="125">
        <f>IF('Indicator Data'!AD25="No Data",1,IF('Indicator Data imputation'!AD24&lt;&gt;"",1,0))</f>
        <v>0</v>
      </c>
      <c r="AD21" s="125">
        <f>IF('Indicator Data'!AE25="No Data",1,IF('Indicator Data imputation'!AE24&lt;&gt;"",1,0))</f>
        <v>1</v>
      </c>
      <c r="AE21" s="125">
        <f>IF('Indicator Data'!AF25="No Data",1,IF('Indicator Data imputation'!AF24&lt;&gt;"",1,0))</f>
        <v>0</v>
      </c>
      <c r="AF21" s="125">
        <f>IF('Indicator Data'!AG25="No Data",1,IF('Indicator Data imputation'!AG24&lt;&gt;"",1,0))</f>
        <v>0</v>
      </c>
      <c r="AG21" s="125">
        <f>IF('Indicator Data'!AH25="No Data",1,IF('Indicator Data imputation'!AH24&lt;&gt;"",1,0))</f>
        <v>0</v>
      </c>
      <c r="AH21" s="125">
        <f>IF('Indicator Data'!AI25="No Data",1,IF('Indicator Data imputation'!AI24&lt;&gt;"",1,0))</f>
        <v>0</v>
      </c>
      <c r="AI21" s="125">
        <f>IF('Indicator Data'!AJ25="No Data",1,IF('Indicator Data imputation'!AJ24&lt;&gt;"",1,0))</f>
        <v>0</v>
      </c>
      <c r="AJ21" s="125">
        <f>IF('Indicator Data'!AK25="No Data",1,IF('Indicator Data imputation'!AK24&lt;&gt;"",1,0))</f>
        <v>0</v>
      </c>
      <c r="AK21" s="125">
        <f>IF('Indicator Data'!AL25="No Data",1,IF('Indicator Data imputation'!AL24&lt;&gt;"",1,0))</f>
        <v>0</v>
      </c>
      <c r="AL21" s="125">
        <f>IF('Indicator Data'!AM25="No Data",1,IF('Indicator Data imputation'!AM24&lt;&gt;"",1,0))</f>
        <v>0</v>
      </c>
      <c r="AM21" s="125">
        <f>IF('Indicator Data'!AN25="No Data",1,IF('Indicator Data imputation'!AN24&lt;&gt;"",1,0))</f>
        <v>0</v>
      </c>
      <c r="AN21" s="125">
        <f>IF('Indicator Data'!AO25="No Data",1,IF('Indicator Data imputation'!AO24&lt;&gt;"",1,0))</f>
        <v>0</v>
      </c>
      <c r="AO21" s="125">
        <f>IF('Indicator Data'!AP25="No Data",1,IF('Indicator Data imputation'!AP24&lt;&gt;"",1,0))</f>
        <v>0</v>
      </c>
      <c r="AP21" s="125">
        <f>IF('Indicator Data'!AQ25="No Data",1,IF('Indicator Data imputation'!AQ24&lt;&gt;"",1,0))</f>
        <v>0</v>
      </c>
      <c r="AQ21" s="125">
        <f>IF('Indicator Data'!AR25="No Data",1,IF('Indicator Data imputation'!AR24&lt;&gt;"",1,0))</f>
        <v>0</v>
      </c>
      <c r="AR21" s="125">
        <f>IF('Indicator Data'!AS25="No Data",1,IF('Indicator Data imputation'!AS24&lt;&gt;"",1,0))</f>
        <v>0</v>
      </c>
      <c r="AS21" s="125">
        <f>IF('Indicator Data'!AT25="No Data",1,IF('Indicator Data imputation'!AT24&lt;&gt;"",1,0))</f>
        <v>0</v>
      </c>
      <c r="AT21" s="125">
        <f>IF('Indicator Data'!AU25="No Data",1,IF('Indicator Data imputation'!AU24&lt;&gt;"",1,0))</f>
        <v>0</v>
      </c>
      <c r="AU21" s="125">
        <f>IF('Indicator Data'!AV25="No Data",1,IF('Indicator Data imputation'!AV24&lt;&gt;"",1,0))</f>
        <v>0</v>
      </c>
      <c r="AV21" s="125">
        <f>IF('Indicator Data'!AW25="No Data",1,IF('Indicator Data imputation'!AW24&lt;&gt;"",1,0))</f>
        <v>0</v>
      </c>
      <c r="AW21" s="125">
        <f>IF('Indicator Data'!AX25="No Data",1,IF('Indicator Data imputation'!AX24&lt;&gt;"",1,0))</f>
        <v>0</v>
      </c>
      <c r="AX21" s="125">
        <f>IF('Indicator Data'!AY25="No Data",1,IF('Indicator Data imputation'!AY24&lt;&gt;"",1,0))</f>
        <v>0</v>
      </c>
      <c r="AY21" s="125">
        <f>IF('Indicator Data'!AZ25="No Data",1,IF('Indicator Data imputation'!AZ24&lt;&gt;"",1,0))</f>
        <v>0</v>
      </c>
      <c r="AZ21" s="125">
        <f>IF('Indicator Data'!BA25="No Data",1,IF('Indicator Data imputation'!BA24&lt;&gt;"",1,0))</f>
        <v>0</v>
      </c>
      <c r="BA21" s="125">
        <f>IF('Indicator Data'!BB25="No Data",1,IF('Indicator Data imputation'!BB24&lt;&gt;"",1,0))</f>
        <v>0</v>
      </c>
      <c r="BB21" s="125">
        <f>IF('Indicator Data'!BC25="No Data",1,IF('Indicator Data imputation'!BC24&lt;&gt;"",1,0))</f>
        <v>0</v>
      </c>
      <c r="BC21" s="125">
        <f>IF('Indicator Data'!BD25="No Data",1,IF('Indicator Data imputation'!BD24&lt;&gt;"",1,0))</f>
        <v>0</v>
      </c>
      <c r="BD21" s="125">
        <f>IF('Indicator Data'!BE25="No Data",1,IF('Indicator Data imputation'!BE24&lt;&gt;"",1,0))</f>
        <v>0</v>
      </c>
      <c r="BE21" s="125">
        <f>IF('Indicator Data'!BF25="No Data",1,IF('Indicator Data imputation'!BF24&lt;&gt;"",1,0))</f>
        <v>0</v>
      </c>
      <c r="BF21" s="125">
        <f>IF('Indicator Data'!BG25="No Data",1,IF('Indicator Data imputation'!BG24&lt;&gt;"",1,0))</f>
        <v>0</v>
      </c>
      <c r="BG21" s="125">
        <f>IF('Indicator Data'!BH25="No Data",1,IF('Indicator Data imputation'!BH24&lt;&gt;"",1,0))</f>
        <v>0</v>
      </c>
      <c r="BH21" s="125">
        <f>IF('Indicator Data'!BI25="No Data",1,IF('Indicator Data imputation'!BI24&lt;&gt;"",1,0))</f>
        <v>0</v>
      </c>
      <c r="BI21" s="125">
        <f>IF('Indicator Data'!BR25="No Data",1,IF('Indicator Data imputation'!BJ24&lt;&gt;"",1,0))</f>
        <v>0</v>
      </c>
      <c r="BJ21" s="125">
        <f>IF('Indicator Data'!BS25="No Data",1,IF('Indicator Data imputation'!BK24&lt;&gt;"",1,0))</f>
        <v>0</v>
      </c>
      <c r="BK21" s="125">
        <f>IF('Indicator Data'!BT25="No Data",1,IF('Indicator Data imputation'!BL24&lt;&gt;"",1,0))</f>
        <v>0</v>
      </c>
      <c r="BL21" s="125">
        <f>IF('Indicator Data'!BU25="No Data",1,IF('Indicator Data imputation'!BM24&lt;&gt;"",1,0))</f>
        <v>0</v>
      </c>
      <c r="BM21" s="125">
        <f>IF('Indicator Data'!BV25="No Data",1,IF('Indicator Data imputation'!BN24&lt;&gt;"",1,0))</f>
        <v>0</v>
      </c>
      <c r="BN21" s="125">
        <f>IF('Indicator Data'!BW25="No Data",1,IF('Indicator Data imputation'!BO24&lt;&gt;"",1,0))</f>
        <v>0</v>
      </c>
      <c r="BO21" s="125">
        <f>IF('Indicator Data'!BX25="No Data",1,IF('Indicator Data imputation'!BP24&lt;&gt;"",1,0))</f>
        <v>0</v>
      </c>
      <c r="BP21" s="125">
        <f>IF('Indicator Data'!BY25="No Data",1,IF('Indicator Data imputation'!BQ24&lt;&gt;"",1,0))</f>
        <v>0</v>
      </c>
      <c r="BQ21" s="125">
        <f>IF('Indicator Data'!BZ25="No Data",1,IF('Indicator Data imputation'!BR24&lt;&gt;"",1,0))</f>
        <v>0</v>
      </c>
      <c r="BR21" s="125">
        <f>IF('Indicator Data'!CA25="No Data",1,IF('Indicator Data imputation'!BS24&lt;&gt;"",1,0))</f>
        <v>0</v>
      </c>
      <c r="BS21" s="125">
        <f>IF('Indicator Data'!CB25="No Data",1,IF('Indicator Data imputation'!BT24&lt;&gt;"",1,0))</f>
        <v>0</v>
      </c>
      <c r="BT21" s="125">
        <f>IF('Indicator Data'!CC25="No Data",1,IF('Indicator Data imputation'!BU24&lt;&gt;"",1,0))</f>
        <v>0</v>
      </c>
      <c r="BU21" s="125">
        <f>IF('Indicator Data'!CD25="No Data",1,IF('Indicator Data imputation'!BV24&lt;&gt;"",1,0))</f>
        <v>1</v>
      </c>
      <c r="BV21" s="125">
        <f>IF('Indicator Data'!CE25="No Data",1,IF('Indicator Data imputation'!BW24&lt;&gt;"",1,0))</f>
        <v>0</v>
      </c>
      <c r="BW21" s="125">
        <f>IF('Indicator Data'!CF25="No Data",1,IF('Indicator Data imputation'!BX24&lt;&gt;"",1,0))</f>
        <v>0</v>
      </c>
      <c r="BX21" s="125">
        <f>IF('Indicator Data'!CG25="No Data",1,IF('Indicator Data imputation'!BY24&lt;&gt;"",1,0))</f>
        <v>0</v>
      </c>
      <c r="BY21" s="3">
        <f t="shared" si="0"/>
        <v>6</v>
      </c>
      <c r="BZ21" s="127">
        <f t="shared" si="1"/>
        <v>0.08</v>
      </c>
    </row>
    <row r="22" spans="1:78" x14ac:dyDescent="0.3">
      <c r="A22" s="3" t="s">
        <v>39</v>
      </c>
      <c r="B22" s="125">
        <f>IF('Indicator Data'!C26="No Data",1,IF('Indicator Data imputation'!C25&lt;&gt;"",1,0))</f>
        <v>0</v>
      </c>
      <c r="C22" s="125">
        <f>IF('Indicator Data'!D26="No Data",1,IF('Indicator Data imputation'!D25&lt;&gt;"",1,0))</f>
        <v>0</v>
      </c>
      <c r="D22" s="125">
        <f>IF('Indicator Data'!E26="No Data",1,IF('Indicator Data imputation'!E25&lt;&gt;"",1,0))</f>
        <v>0</v>
      </c>
      <c r="E22" s="125">
        <f>IF('Indicator Data'!F26="No Data",1,IF('Indicator Data imputation'!F25&lt;&gt;"",1,0))</f>
        <v>0</v>
      </c>
      <c r="F22" s="125">
        <f>IF('Indicator Data'!G26="No Data",1,IF('Indicator Data imputation'!G25&lt;&gt;"",1,0))</f>
        <v>0</v>
      </c>
      <c r="G22" s="125">
        <f>IF('Indicator Data'!H26="No Data",1,IF('Indicator Data imputation'!H25&lt;&gt;"",1,0))</f>
        <v>0</v>
      </c>
      <c r="H22" s="125">
        <f>IF('Indicator Data'!I26="No Data",1,IF('Indicator Data imputation'!I25&lt;&gt;"",1,0))</f>
        <v>0</v>
      </c>
      <c r="I22" s="125">
        <f>IF('Indicator Data'!J26="No Data",1,IF('Indicator Data imputation'!J25&lt;&gt;"",1,0))</f>
        <v>0</v>
      </c>
      <c r="J22" s="125">
        <f>IF('Indicator Data'!K26="No Data",1,IF('Indicator Data imputation'!K25&lt;&gt;"",1,0))</f>
        <v>0</v>
      </c>
      <c r="K22" s="125">
        <f>IF('Indicator Data'!L26="No Data",1,IF('Indicator Data imputation'!L25&lt;&gt;"",1,0))</f>
        <v>0</v>
      </c>
      <c r="L22" s="125">
        <f>IF('Indicator Data'!M26="No Data",1,IF('Indicator Data imputation'!M25&lt;&gt;"",1,0))</f>
        <v>0</v>
      </c>
      <c r="M22" s="125">
        <f>IF('Indicator Data'!N26="No Data",1,IF('Indicator Data imputation'!N25&lt;&gt;"",1,0))</f>
        <v>1</v>
      </c>
      <c r="N22" s="125">
        <f>IF('Indicator Data'!O26="No Data",1,IF('Indicator Data imputation'!O25&lt;&gt;"",1,0))</f>
        <v>1</v>
      </c>
      <c r="O22" s="125">
        <f>IF('Indicator Data'!P26="No Data",1,IF('Indicator Data imputation'!P25&lt;&gt;"",1,0))</f>
        <v>1</v>
      </c>
      <c r="P22" s="125">
        <f>IF('Indicator Data'!Q26="No Data",1,IF('Indicator Data imputation'!Q25&lt;&gt;"",1,0))</f>
        <v>0</v>
      </c>
      <c r="Q22" s="125">
        <f>IF('Indicator Data'!R26="No Data",1,IF('Indicator Data imputation'!R25&lt;&gt;"",1,0))</f>
        <v>0</v>
      </c>
      <c r="R22" s="125">
        <f>IF('Indicator Data'!S26="No Data",1,IF('Indicator Data imputation'!S25&lt;&gt;"",1,0))</f>
        <v>0</v>
      </c>
      <c r="S22" s="125">
        <f>IF('Indicator Data'!T26="No Data",1,IF('Indicator Data imputation'!T25&lt;&gt;"",1,0))</f>
        <v>0</v>
      </c>
      <c r="T22" s="125">
        <f>IF('Indicator Data'!U26="No Data",1,IF('Indicator Data imputation'!U25&lt;&gt;"",1,0))</f>
        <v>0</v>
      </c>
      <c r="U22" s="125">
        <f>IF('Indicator Data'!V26="No Data",1,IF('Indicator Data imputation'!V25&lt;&gt;"",1,0))</f>
        <v>0</v>
      </c>
      <c r="V22" s="125">
        <f>IF('Indicator Data'!W26="No Data",1,IF('Indicator Data imputation'!W25&lt;&gt;"",1,0))</f>
        <v>0</v>
      </c>
      <c r="W22" s="125">
        <f>IF('Indicator Data'!X26="No Data",1,IF('Indicator Data imputation'!X25&lt;&gt;"",1,0))</f>
        <v>0</v>
      </c>
      <c r="X22" s="125">
        <f>IF('Indicator Data'!Y26="No Data",1,IF('Indicator Data imputation'!Y25&lt;&gt;"",1,0))</f>
        <v>0</v>
      </c>
      <c r="Y22" s="125">
        <f>IF('Indicator Data'!Z26="No Data",1,IF('Indicator Data imputation'!Z25&lt;&gt;"",1,0))</f>
        <v>0</v>
      </c>
      <c r="Z22" s="125">
        <f>IF('Indicator Data'!AA26="No Data",1,IF('Indicator Data imputation'!AA25&lt;&gt;"",1,0))</f>
        <v>1</v>
      </c>
      <c r="AA22" s="125">
        <f>IF('Indicator Data'!AB26="No Data",1,IF('Indicator Data imputation'!AB25&lt;&gt;"",1,0))</f>
        <v>0</v>
      </c>
      <c r="AB22" s="125">
        <f>IF('Indicator Data'!AC26="No Data",1,IF('Indicator Data imputation'!AC25&lt;&gt;"",1,0))</f>
        <v>0</v>
      </c>
      <c r="AC22" s="125">
        <f>IF('Indicator Data'!AD26="No Data",1,IF('Indicator Data imputation'!AD25&lt;&gt;"",1,0))</f>
        <v>0</v>
      </c>
      <c r="AD22" s="125">
        <f>IF('Indicator Data'!AE26="No Data",1,IF('Indicator Data imputation'!AE25&lt;&gt;"",1,0))</f>
        <v>0</v>
      </c>
      <c r="AE22" s="125">
        <f>IF('Indicator Data'!AF26="No Data",1,IF('Indicator Data imputation'!AF25&lt;&gt;"",1,0))</f>
        <v>0</v>
      </c>
      <c r="AF22" s="125">
        <f>IF('Indicator Data'!AG26="No Data",1,IF('Indicator Data imputation'!AG25&lt;&gt;"",1,0))</f>
        <v>0</v>
      </c>
      <c r="AG22" s="125">
        <f>IF('Indicator Data'!AH26="No Data",1,IF('Indicator Data imputation'!AH25&lt;&gt;"",1,0))</f>
        <v>0</v>
      </c>
      <c r="AH22" s="125">
        <f>IF('Indicator Data'!AI26="No Data",1,IF('Indicator Data imputation'!AI25&lt;&gt;"",1,0))</f>
        <v>0</v>
      </c>
      <c r="AI22" s="125">
        <f>IF('Indicator Data'!AJ26="No Data",1,IF('Indicator Data imputation'!AJ25&lt;&gt;"",1,0))</f>
        <v>0</v>
      </c>
      <c r="AJ22" s="125">
        <f>IF('Indicator Data'!AK26="No Data",1,IF('Indicator Data imputation'!AK25&lt;&gt;"",1,0))</f>
        <v>0</v>
      </c>
      <c r="AK22" s="125">
        <f>IF('Indicator Data'!AL26="No Data",1,IF('Indicator Data imputation'!AL25&lt;&gt;"",1,0))</f>
        <v>0</v>
      </c>
      <c r="AL22" s="125">
        <f>IF('Indicator Data'!AM26="No Data",1,IF('Indicator Data imputation'!AM25&lt;&gt;"",1,0))</f>
        <v>0</v>
      </c>
      <c r="AM22" s="125">
        <f>IF('Indicator Data'!AN26="No Data",1,IF('Indicator Data imputation'!AN25&lt;&gt;"",1,0))</f>
        <v>0</v>
      </c>
      <c r="AN22" s="125">
        <f>IF('Indicator Data'!AO26="No Data",1,IF('Indicator Data imputation'!AO25&lt;&gt;"",1,0))</f>
        <v>0</v>
      </c>
      <c r="AO22" s="125">
        <f>IF('Indicator Data'!AP26="No Data",1,IF('Indicator Data imputation'!AP25&lt;&gt;"",1,0))</f>
        <v>0</v>
      </c>
      <c r="AP22" s="125">
        <f>IF('Indicator Data'!AQ26="No Data",1,IF('Indicator Data imputation'!AQ25&lt;&gt;"",1,0))</f>
        <v>0</v>
      </c>
      <c r="AQ22" s="125">
        <f>IF('Indicator Data'!AR26="No Data",1,IF('Indicator Data imputation'!AR25&lt;&gt;"",1,0))</f>
        <v>0</v>
      </c>
      <c r="AR22" s="125">
        <f>IF('Indicator Data'!AS26="No Data",1,IF('Indicator Data imputation'!AS25&lt;&gt;"",1,0))</f>
        <v>0</v>
      </c>
      <c r="AS22" s="125">
        <f>IF('Indicator Data'!AT26="No Data",1,IF('Indicator Data imputation'!AT25&lt;&gt;"",1,0))</f>
        <v>0</v>
      </c>
      <c r="AT22" s="125">
        <f>IF('Indicator Data'!AU26="No Data",1,IF('Indicator Data imputation'!AU25&lt;&gt;"",1,0))</f>
        <v>0</v>
      </c>
      <c r="AU22" s="125">
        <f>IF('Indicator Data'!AV26="No Data",1,IF('Indicator Data imputation'!AV25&lt;&gt;"",1,0))</f>
        <v>1</v>
      </c>
      <c r="AV22" s="125">
        <f>IF('Indicator Data'!AW26="No Data",1,IF('Indicator Data imputation'!AW25&lt;&gt;"",1,0))</f>
        <v>1</v>
      </c>
      <c r="AW22" s="125">
        <f>IF('Indicator Data'!AX26="No Data",1,IF('Indicator Data imputation'!AX25&lt;&gt;"",1,0))</f>
        <v>1</v>
      </c>
      <c r="AX22" s="125">
        <f>IF('Indicator Data'!AY26="No Data",1,IF('Indicator Data imputation'!AY25&lt;&gt;"",1,0))</f>
        <v>0</v>
      </c>
      <c r="AY22" s="125">
        <f>IF('Indicator Data'!AZ26="No Data",1,IF('Indicator Data imputation'!AZ25&lt;&gt;"",1,0))</f>
        <v>0</v>
      </c>
      <c r="AZ22" s="125">
        <f>IF('Indicator Data'!BA26="No Data",1,IF('Indicator Data imputation'!BA25&lt;&gt;"",1,0))</f>
        <v>0</v>
      </c>
      <c r="BA22" s="125">
        <f>IF('Indicator Data'!BB26="No Data",1,IF('Indicator Data imputation'!BB25&lt;&gt;"",1,0))</f>
        <v>0</v>
      </c>
      <c r="BB22" s="125">
        <f>IF('Indicator Data'!BC26="No Data",1,IF('Indicator Data imputation'!BC25&lt;&gt;"",1,0))</f>
        <v>0</v>
      </c>
      <c r="BC22" s="125">
        <f>IF('Indicator Data'!BD26="No Data",1,IF('Indicator Data imputation'!BD25&lt;&gt;"",1,0))</f>
        <v>0</v>
      </c>
      <c r="BD22" s="125">
        <f>IF('Indicator Data'!BE26="No Data",1,IF('Indicator Data imputation'!BE25&lt;&gt;"",1,0))</f>
        <v>0</v>
      </c>
      <c r="BE22" s="125">
        <f>IF('Indicator Data'!BF26="No Data",1,IF('Indicator Data imputation'!BF25&lt;&gt;"",1,0))</f>
        <v>0</v>
      </c>
      <c r="BF22" s="125">
        <f>IF('Indicator Data'!BG26="No Data",1,IF('Indicator Data imputation'!BG25&lt;&gt;"",1,0))</f>
        <v>0</v>
      </c>
      <c r="BG22" s="125">
        <f>IF('Indicator Data'!BH26="No Data",1,IF('Indicator Data imputation'!BH25&lt;&gt;"",1,0))</f>
        <v>0</v>
      </c>
      <c r="BH22" s="125">
        <f>IF('Indicator Data'!BI26="No Data",1,IF('Indicator Data imputation'!BI25&lt;&gt;"",1,0))</f>
        <v>0</v>
      </c>
      <c r="BI22" s="125">
        <f>IF('Indicator Data'!BR26="No Data",1,IF('Indicator Data imputation'!BJ25&lt;&gt;"",1,0))</f>
        <v>1</v>
      </c>
      <c r="BJ22" s="125">
        <f>IF('Indicator Data'!BS26="No Data",1,IF('Indicator Data imputation'!BK25&lt;&gt;"",1,0))</f>
        <v>0</v>
      </c>
      <c r="BK22" s="125">
        <f>IF('Indicator Data'!BT26="No Data",1,IF('Indicator Data imputation'!BL25&lt;&gt;"",1,0))</f>
        <v>0</v>
      </c>
      <c r="BL22" s="125">
        <f>IF('Indicator Data'!BU26="No Data",1,IF('Indicator Data imputation'!BM25&lt;&gt;"",1,0))</f>
        <v>0</v>
      </c>
      <c r="BM22" s="125">
        <f>IF('Indicator Data'!BV26="No Data",1,IF('Indicator Data imputation'!BN25&lt;&gt;"",1,0))</f>
        <v>0</v>
      </c>
      <c r="BN22" s="125">
        <f>IF('Indicator Data'!BW26="No Data",1,IF('Indicator Data imputation'!BO25&lt;&gt;"",1,0))</f>
        <v>0</v>
      </c>
      <c r="BO22" s="125">
        <f>IF('Indicator Data'!BX26="No Data",1,IF('Indicator Data imputation'!BP25&lt;&gt;"",1,0))</f>
        <v>0</v>
      </c>
      <c r="BP22" s="125">
        <f>IF('Indicator Data'!BY26="No Data",1,IF('Indicator Data imputation'!BQ25&lt;&gt;"",1,0))</f>
        <v>0</v>
      </c>
      <c r="BQ22" s="125">
        <f>IF('Indicator Data'!BZ26="No Data",1,IF('Indicator Data imputation'!BR25&lt;&gt;"",1,0))</f>
        <v>0</v>
      </c>
      <c r="BR22" s="125">
        <f>IF('Indicator Data'!CA26="No Data",1,IF('Indicator Data imputation'!BS25&lt;&gt;"",1,0))</f>
        <v>0</v>
      </c>
      <c r="BS22" s="125">
        <f>IF('Indicator Data'!CB26="No Data",1,IF('Indicator Data imputation'!BT25&lt;&gt;"",1,0))</f>
        <v>0</v>
      </c>
      <c r="BT22" s="125">
        <f>IF('Indicator Data'!CC26="No Data",1,IF('Indicator Data imputation'!BU25&lt;&gt;"",1,0))</f>
        <v>0</v>
      </c>
      <c r="BU22" s="125">
        <f>IF('Indicator Data'!CD26="No Data",1,IF('Indicator Data imputation'!BV25&lt;&gt;"",1,0))</f>
        <v>0</v>
      </c>
      <c r="BV22" s="125">
        <f>IF('Indicator Data'!CE26="No Data",1,IF('Indicator Data imputation'!BW25&lt;&gt;"",1,0))</f>
        <v>1</v>
      </c>
      <c r="BW22" s="125">
        <f>IF('Indicator Data'!CF26="No Data",1,IF('Indicator Data imputation'!BX25&lt;&gt;"",1,0))</f>
        <v>0</v>
      </c>
      <c r="BX22" s="125">
        <f>IF('Indicator Data'!CG26="No Data",1,IF('Indicator Data imputation'!BY25&lt;&gt;"",1,0))</f>
        <v>0</v>
      </c>
      <c r="BY22" s="3">
        <f t="shared" si="0"/>
        <v>9</v>
      </c>
      <c r="BZ22" s="127">
        <f t="shared" si="1"/>
        <v>0.12</v>
      </c>
    </row>
    <row r="23" spans="1:78" x14ac:dyDescent="0.3">
      <c r="A23" s="3" t="s">
        <v>41</v>
      </c>
      <c r="B23" s="125">
        <f>IF('Indicator Data'!C27="No Data",1,IF('Indicator Data imputation'!C26&lt;&gt;"",1,0))</f>
        <v>0</v>
      </c>
      <c r="C23" s="125">
        <f>IF('Indicator Data'!D27="No Data",1,IF('Indicator Data imputation'!D26&lt;&gt;"",1,0))</f>
        <v>0</v>
      </c>
      <c r="D23" s="125">
        <f>IF('Indicator Data'!E27="No Data",1,IF('Indicator Data imputation'!E26&lt;&gt;"",1,0))</f>
        <v>0</v>
      </c>
      <c r="E23" s="125">
        <f>IF('Indicator Data'!F27="No Data",1,IF('Indicator Data imputation'!F26&lt;&gt;"",1,0))</f>
        <v>0</v>
      </c>
      <c r="F23" s="125">
        <f>IF('Indicator Data'!G27="No Data",1,IF('Indicator Data imputation'!G26&lt;&gt;"",1,0))</f>
        <v>0</v>
      </c>
      <c r="G23" s="125">
        <f>IF('Indicator Data'!H27="No Data",1,IF('Indicator Data imputation'!H26&lt;&gt;"",1,0))</f>
        <v>0</v>
      </c>
      <c r="H23" s="125">
        <f>IF('Indicator Data'!I27="No Data",1,IF('Indicator Data imputation'!I26&lt;&gt;"",1,0))</f>
        <v>0</v>
      </c>
      <c r="I23" s="125">
        <f>IF('Indicator Data'!J27="No Data",1,IF('Indicator Data imputation'!J26&lt;&gt;"",1,0))</f>
        <v>0</v>
      </c>
      <c r="J23" s="125">
        <f>IF('Indicator Data'!K27="No Data",1,IF('Indicator Data imputation'!K26&lt;&gt;"",1,0))</f>
        <v>0</v>
      </c>
      <c r="K23" s="125">
        <f>IF('Indicator Data'!L27="No Data",1,IF('Indicator Data imputation'!L26&lt;&gt;"",1,0))</f>
        <v>0</v>
      </c>
      <c r="L23" s="125">
        <f>IF('Indicator Data'!M27="No Data",1,IF('Indicator Data imputation'!M26&lt;&gt;"",1,0))</f>
        <v>0</v>
      </c>
      <c r="M23" s="125">
        <f>IF('Indicator Data'!N27="No Data",1,IF('Indicator Data imputation'!N26&lt;&gt;"",1,0))</f>
        <v>0</v>
      </c>
      <c r="N23" s="125">
        <f>IF('Indicator Data'!O27="No Data",1,IF('Indicator Data imputation'!O26&lt;&gt;"",1,0))</f>
        <v>0</v>
      </c>
      <c r="O23" s="125">
        <f>IF('Indicator Data'!P27="No Data",1,IF('Indicator Data imputation'!P26&lt;&gt;"",1,0))</f>
        <v>0</v>
      </c>
      <c r="P23" s="125">
        <f>IF('Indicator Data'!Q27="No Data",1,IF('Indicator Data imputation'!Q26&lt;&gt;"",1,0))</f>
        <v>0</v>
      </c>
      <c r="Q23" s="125">
        <f>IF('Indicator Data'!R27="No Data",1,IF('Indicator Data imputation'!R26&lt;&gt;"",1,0))</f>
        <v>0</v>
      </c>
      <c r="R23" s="125">
        <f>IF('Indicator Data'!S27="No Data",1,IF('Indicator Data imputation'!S26&lt;&gt;"",1,0))</f>
        <v>0</v>
      </c>
      <c r="S23" s="125">
        <f>IF('Indicator Data'!T27="No Data",1,IF('Indicator Data imputation'!T26&lt;&gt;"",1,0))</f>
        <v>0</v>
      </c>
      <c r="T23" s="125">
        <f>IF('Indicator Data'!U27="No Data",1,IF('Indicator Data imputation'!U26&lt;&gt;"",1,0))</f>
        <v>0</v>
      </c>
      <c r="U23" s="125">
        <f>IF('Indicator Data'!V27="No Data",1,IF('Indicator Data imputation'!V26&lt;&gt;"",1,0))</f>
        <v>0</v>
      </c>
      <c r="V23" s="125">
        <f>IF('Indicator Data'!W27="No Data",1,IF('Indicator Data imputation'!W26&lt;&gt;"",1,0))</f>
        <v>0</v>
      </c>
      <c r="W23" s="125">
        <f>IF('Indicator Data'!X27="No Data",1,IF('Indicator Data imputation'!X26&lt;&gt;"",1,0))</f>
        <v>0</v>
      </c>
      <c r="X23" s="125">
        <f>IF('Indicator Data'!Y27="No Data",1,IF('Indicator Data imputation'!Y26&lt;&gt;"",1,0))</f>
        <v>0</v>
      </c>
      <c r="Y23" s="125">
        <f>IF('Indicator Data'!Z27="No Data",1,IF('Indicator Data imputation'!Z26&lt;&gt;"",1,0))</f>
        <v>0</v>
      </c>
      <c r="Z23" s="125">
        <f>IF('Indicator Data'!AA27="No Data",1,IF('Indicator Data imputation'!AA26&lt;&gt;"",1,0))</f>
        <v>0</v>
      </c>
      <c r="AA23" s="125">
        <f>IF('Indicator Data'!AB27="No Data",1,IF('Indicator Data imputation'!AB26&lt;&gt;"",1,0))</f>
        <v>0</v>
      </c>
      <c r="AB23" s="125">
        <f>IF('Indicator Data'!AC27="No Data",1,IF('Indicator Data imputation'!AC26&lt;&gt;"",1,0))</f>
        <v>1</v>
      </c>
      <c r="AC23" s="125">
        <f>IF('Indicator Data'!AD27="No Data",1,IF('Indicator Data imputation'!AD26&lt;&gt;"",1,0))</f>
        <v>0</v>
      </c>
      <c r="AD23" s="125">
        <f>IF('Indicator Data'!AE27="No Data",1,IF('Indicator Data imputation'!AE26&lt;&gt;"",1,0))</f>
        <v>0</v>
      </c>
      <c r="AE23" s="125">
        <f>IF('Indicator Data'!AF27="No Data",1,IF('Indicator Data imputation'!AF26&lt;&gt;"",1,0))</f>
        <v>1</v>
      </c>
      <c r="AF23" s="125">
        <f>IF('Indicator Data'!AG27="No Data",1,IF('Indicator Data imputation'!AG26&lt;&gt;"",1,0))</f>
        <v>0</v>
      </c>
      <c r="AG23" s="125">
        <f>IF('Indicator Data'!AH27="No Data",1,IF('Indicator Data imputation'!AH26&lt;&gt;"",1,0))</f>
        <v>0</v>
      </c>
      <c r="AH23" s="125">
        <f>IF('Indicator Data'!AI27="No Data",1,IF('Indicator Data imputation'!AI26&lt;&gt;"",1,0))</f>
        <v>0</v>
      </c>
      <c r="AI23" s="125">
        <f>IF('Indicator Data'!AJ27="No Data",1,IF('Indicator Data imputation'!AJ26&lt;&gt;"",1,0))</f>
        <v>0</v>
      </c>
      <c r="AJ23" s="125">
        <f>IF('Indicator Data'!AK27="No Data",1,IF('Indicator Data imputation'!AK26&lt;&gt;"",1,0))</f>
        <v>0</v>
      </c>
      <c r="AK23" s="125">
        <f>IF('Indicator Data'!AL27="No Data",1,IF('Indicator Data imputation'!AL26&lt;&gt;"",1,0))</f>
        <v>0</v>
      </c>
      <c r="AL23" s="125">
        <f>IF('Indicator Data'!AM27="No Data",1,IF('Indicator Data imputation'!AM26&lt;&gt;"",1,0))</f>
        <v>1</v>
      </c>
      <c r="AM23" s="125">
        <f>IF('Indicator Data'!AN27="No Data",1,IF('Indicator Data imputation'!AN26&lt;&gt;"",1,0))</f>
        <v>0</v>
      </c>
      <c r="AN23" s="125">
        <f>IF('Indicator Data'!AO27="No Data",1,IF('Indicator Data imputation'!AO26&lt;&gt;"",1,0))</f>
        <v>0</v>
      </c>
      <c r="AO23" s="125">
        <f>IF('Indicator Data'!AP27="No Data",1,IF('Indicator Data imputation'!AP26&lt;&gt;"",1,0))</f>
        <v>0</v>
      </c>
      <c r="AP23" s="125">
        <f>IF('Indicator Data'!AQ27="No Data",1,IF('Indicator Data imputation'!AQ26&lt;&gt;"",1,0))</f>
        <v>0</v>
      </c>
      <c r="AQ23" s="125">
        <f>IF('Indicator Data'!AR27="No Data",1,IF('Indicator Data imputation'!AR26&lt;&gt;"",1,0))</f>
        <v>0</v>
      </c>
      <c r="AR23" s="125">
        <f>IF('Indicator Data'!AS27="No Data",1,IF('Indicator Data imputation'!AS26&lt;&gt;"",1,0))</f>
        <v>0</v>
      </c>
      <c r="AS23" s="125">
        <f>IF('Indicator Data'!AT27="No Data",1,IF('Indicator Data imputation'!AT26&lt;&gt;"",1,0))</f>
        <v>0</v>
      </c>
      <c r="AT23" s="125">
        <f>IF('Indicator Data'!AU27="No Data",1,IF('Indicator Data imputation'!AU26&lt;&gt;"",1,0))</f>
        <v>0</v>
      </c>
      <c r="AU23" s="125">
        <f>IF('Indicator Data'!AV27="No Data",1,IF('Indicator Data imputation'!AV26&lt;&gt;"",1,0))</f>
        <v>0</v>
      </c>
      <c r="AV23" s="125">
        <f>IF('Indicator Data'!AW27="No Data",1,IF('Indicator Data imputation'!AW26&lt;&gt;"",1,0))</f>
        <v>0</v>
      </c>
      <c r="AW23" s="125">
        <f>IF('Indicator Data'!AX27="No Data",1,IF('Indicator Data imputation'!AX26&lt;&gt;"",1,0))</f>
        <v>0</v>
      </c>
      <c r="AX23" s="125">
        <f>IF('Indicator Data'!AY27="No Data",1,IF('Indicator Data imputation'!AY26&lt;&gt;"",1,0))</f>
        <v>0</v>
      </c>
      <c r="AY23" s="125">
        <f>IF('Indicator Data'!AZ27="No Data",1,IF('Indicator Data imputation'!AZ26&lt;&gt;"",1,0))</f>
        <v>0</v>
      </c>
      <c r="AZ23" s="125">
        <f>IF('Indicator Data'!BA27="No Data",1,IF('Indicator Data imputation'!BA26&lt;&gt;"",1,0))</f>
        <v>0</v>
      </c>
      <c r="BA23" s="125">
        <f>IF('Indicator Data'!BB27="No Data",1,IF('Indicator Data imputation'!BB26&lt;&gt;"",1,0))</f>
        <v>0</v>
      </c>
      <c r="BB23" s="125">
        <f>IF('Indicator Data'!BC27="No Data",1,IF('Indicator Data imputation'!BC26&lt;&gt;"",1,0))</f>
        <v>0</v>
      </c>
      <c r="BC23" s="125">
        <f>IF('Indicator Data'!BD27="No Data",1,IF('Indicator Data imputation'!BD26&lt;&gt;"",1,0))</f>
        <v>0</v>
      </c>
      <c r="BD23" s="125">
        <f>IF('Indicator Data'!BE27="No Data",1,IF('Indicator Data imputation'!BE26&lt;&gt;"",1,0))</f>
        <v>0</v>
      </c>
      <c r="BE23" s="125">
        <f>IF('Indicator Data'!BF27="No Data",1,IF('Indicator Data imputation'!BF26&lt;&gt;"",1,0))</f>
        <v>0</v>
      </c>
      <c r="BF23" s="125">
        <f>IF('Indicator Data'!BG27="No Data",1,IF('Indicator Data imputation'!BG26&lt;&gt;"",1,0))</f>
        <v>0</v>
      </c>
      <c r="BG23" s="125">
        <f>IF('Indicator Data'!BH27="No Data",1,IF('Indicator Data imputation'!BH26&lt;&gt;"",1,0))</f>
        <v>0</v>
      </c>
      <c r="BH23" s="125">
        <f>IF('Indicator Data'!BI27="No Data",1,IF('Indicator Data imputation'!BI26&lt;&gt;"",1,0))</f>
        <v>0</v>
      </c>
      <c r="BI23" s="125">
        <f>IF('Indicator Data'!BR27="No Data",1,IF('Indicator Data imputation'!BJ26&lt;&gt;"",1,0))</f>
        <v>0</v>
      </c>
      <c r="BJ23" s="125">
        <f>IF('Indicator Data'!BS27="No Data",1,IF('Indicator Data imputation'!BK26&lt;&gt;"",1,0))</f>
        <v>0</v>
      </c>
      <c r="BK23" s="125">
        <f>IF('Indicator Data'!BT27="No Data",1,IF('Indicator Data imputation'!BL26&lt;&gt;"",1,0))</f>
        <v>0</v>
      </c>
      <c r="BL23" s="125">
        <f>IF('Indicator Data'!BU27="No Data",1,IF('Indicator Data imputation'!BM26&lt;&gt;"",1,0))</f>
        <v>0</v>
      </c>
      <c r="BM23" s="125">
        <f>IF('Indicator Data'!BV27="No Data",1,IF('Indicator Data imputation'!BN26&lt;&gt;"",1,0))</f>
        <v>0</v>
      </c>
      <c r="BN23" s="125">
        <f>IF('Indicator Data'!BW27="No Data",1,IF('Indicator Data imputation'!BO26&lt;&gt;"",1,0))</f>
        <v>0</v>
      </c>
      <c r="BO23" s="125">
        <f>IF('Indicator Data'!BX27="No Data",1,IF('Indicator Data imputation'!BP26&lt;&gt;"",1,0))</f>
        <v>0</v>
      </c>
      <c r="BP23" s="125">
        <f>IF('Indicator Data'!BY27="No Data",1,IF('Indicator Data imputation'!BQ26&lt;&gt;"",1,0))</f>
        <v>0</v>
      </c>
      <c r="BQ23" s="125">
        <f>IF('Indicator Data'!BZ27="No Data",1,IF('Indicator Data imputation'!BR26&lt;&gt;"",1,0))</f>
        <v>0</v>
      </c>
      <c r="BR23" s="125">
        <f>IF('Indicator Data'!CA27="No Data",1,IF('Indicator Data imputation'!BS26&lt;&gt;"",1,0))</f>
        <v>0</v>
      </c>
      <c r="BS23" s="125">
        <f>IF('Indicator Data'!CB27="No Data",1,IF('Indicator Data imputation'!BT26&lt;&gt;"",1,0))</f>
        <v>0</v>
      </c>
      <c r="BT23" s="125">
        <f>IF('Indicator Data'!CC27="No Data",1,IF('Indicator Data imputation'!BU26&lt;&gt;"",1,0))</f>
        <v>0</v>
      </c>
      <c r="BU23" s="125">
        <f>IF('Indicator Data'!CD27="No Data",1,IF('Indicator Data imputation'!BV26&lt;&gt;"",1,0))</f>
        <v>0</v>
      </c>
      <c r="BV23" s="125">
        <f>IF('Indicator Data'!CE27="No Data",1,IF('Indicator Data imputation'!BW26&lt;&gt;"",1,0))</f>
        <v>0</v>
      </c>
      <c r="BW23" s="125">
        <f>IF('Indicator Data'!CF27="No Data",1,IF('Indicator Data imputation'!BX26&lt;&gt;"",1,0))</f>
        <v>0</v>
      </c>
      <c r="BX23" s="125">
        <f>IF('Indicator Data'!CG27="No Data",1,IF('Indicator Data imputation'!BY26&lt;&gt;"",1,0))</f>
        <v>0</v>
      </c>
      <c r="BY23" s="3">
        <f t="shared" si="0"/>
        <v>3</v>
      </c>
      <c r="BZ23" s="127">
        <f t="shared" si="1"/>
        <v>0.04</v>
      </c>
    </row>
    <row r="24" spans="1:78" x14ac:dyDescent="0.3">
      <c r="A24" s="3" t="s">
        <v>43</v>
      </c>
      <c r="B24" s="125">
        <f>IF('Indicator Data'!C28="No Data",1,IF('Indicator Data imputation'!C27&lt;&gt;"",1,0))</f>
        <v>0</v>
      </c>
      <c r="C24" s="125">
        <f>IF('Indicator Data'!D28="No Data",1,IF('Indicator Data imputation'!D27&lt;&gt;"",1,0))</f>
        <v>0</v>
      </c>
      <c r="D24" s="125">
        <f>IF('Indicator Data'!E28="No Data",1,IF('Indicator Data imputation'!E27&lt;&gt;"",1,0))</f>
        <v>0</v>
      </c>
      <c r="E24" s="125">
        <f>IF('Indicator Data'!F28="No Data",1,IF('Indicator Data imputation'!F27&lt;&gt;"",1,0))</f>
        <v>0</v>
      </c>
      <c r="F24" s="125">
        <f>IF('Indicator Data'!G28="No Data",1,IF('Indicator Data imputation'!G27&lt;&gt;"",1,0))</f>
        <v>0</v>
      </c>
      <c r="G24" s="125">
        <f>IF('Indicator Data'!H28="No Data",1,IF('Indicator Data imputation'!H27&lt;&gt;"",1,0))</f>
        <v>0</v>
      </c>
      <c r="H24" s="125">
        <f>IF('Indicator Data'!I28="No Data",1,IF('Indicator Data imputation'!I27&lt;&gt;"",1,0))</f>
        <v>0</v>
      </c>
      <c r="I24" s="125">
        <f>IF('Indicator Data'!J28="No Data",1,IF('Indicator Data imputation'!J27&lt;&gt;"",1,0))</f>
        <v>0</v>
      </c>
      <c r="J24" s="125">
        <f>IF('Indicator Data'!K28="No Data",1,IF('Indicator Data imputation'!K27&lt;&gt;"",1,0))</f>
        <v>0</v>
      </c>
      <c r="K24" s="125">
        <f>IF('Indicator Data'!L28="No Data",1,IF('Indicator Data imputation'!L27&lt;&gt;"",1,0))</f>
        <v>0</v>
      </c>
      <c r="L24" s="125">
        <f>IF('Indicator Data'!M28="No Data",1,IF('Indicator Data imputation'!M27&lt;&gt;"",1,0))</f>
        <v>1</v>
      </c>
      <c r="M24" s="125">
        <f>IF('Indicator Data'!N28="No Data",1,IF('Indicator Data imputation'!N27&lt;&gt;"",1,0))</f>
        <v>1</v>
      </c>
      <c r="N24" s="125">
        <f>IF('Indicator Data'!O28="No Data",1,IF('Indicator Data imputation'!O27&lt;&gt;"",1,0))</f>
        <v>1</v>
      </c>
      <c r="O24" s="125">
        <f>IF('Indicator Data'!P28="No Data",1,IF('Indicator Data imputation'!P27&lt;&gt;"",1,0))</f>
        <v>1</v>
      </c>
      <c r="P24" s="125">
        <f>IF('Indicator Data'!Q28="No Data",1,IF('Indicator Data imputation'!Q27&lt;&gt;"",1,0))</f>
        <v>0</v>
      </c>
      <c r="Q24" s="125">
        <f>IF('Indicator Data'!R28="No Data",1,IF('Indicator Data imputation'!R27&lt;&gt;"",1,0))</f>
        <v>0</v>
      </c>
      <c r="R24" s="125">
        <f>IF('Indicator Data'!S28="No Data",1,IF('Indicator Data imputation'!S27&lt;&gt;"",1,0))</f>
        <v>0</v>
      </c>
      <c r="S24" s="125">
        <f>IF('Indicator Data'!T28="No Data",1,IF('Indicator Data imputation'!T27&lt;&gt;"",1,0))</f>
        <v>0</v>
      </c>
      <c r="T24" s="125">
        <f>IF('Indicator Data'!U28="No Data",1,IF('Indicator Data imputation'!U27&lt;&gt;"",1,0))</f>
        <v>0</v>
      </c>
      <c r="U24" s="125">
        <f>IF('Indicator Data'!V28="No Data",1,IF('Indicator Data imputation'!V27&lt;&gt;"",1,0))</f>
        <v>0</v>
      </c>
      <c r="V24" s="125">
        <f>IF('Indicator Data'!W28="No Data",1,IF('Indicator Data imputation'!W27&lt;&gt;"",1,0))</f>
        <v>0</v>
      </c>
      <c r="W24" s="125">
        <f>IF('Indicator Data'!X28="No Data",1,IF('Indicator Data imputation'!X27&lt;&gt;"",1,0))</f>
        <v>0</v>
      </c>
      <c r="X24" s="125">
        <f>IF('Indicator Data'!Y28="No Data",1,IF('Indicator Data imputation'!Y27&lt;&gt;"",1,0))</f>
        <v>0</v>
      </c>
      <c r="Y24" s="125">
        <f>IF('Indicator Data'!Z28="No Data",1,IF('Indicator Data imputation'!Z27&lt;&gt;"",1,0))</f>
        <v>0</v>
      </c>
      <c r="Z24" s="125">
        <f>IF('Indicator Data'!AA28="No Data",1,IF('Indicator Data imputation'!AA27&lt;&gt;"",1,0))</f>
        <v>0</v>
      </c>
      <c r="AA24" s="125">
        <f>IF('Indicator Data'!AB28="No Data",1,IF('Indicator Data imputation'!AB27&lt;&gt;"",1,0))</f>
        <v>0</v>
      </c>
      <c r="AB24" s="125">
        <f>IF('Indicator Data'!AC28="No Data",1,IF('Indicator Data imputation'!AC27&lt;&gt;"",1,0))</f>
        <v>1</v>
      </c>
      <c r="AC24" s="125">
        <f>IF('Indicator Data'!AD28="No Data",1,IF('Indicator Data imputation'!AD27&lt;&gt;"",1,0))</f>
        <v>0</v>
      </c>
      <c r="AD24" s="125">
        <f>IF('Indicator Data'!AE28="No Data",1,IF('Indicator Data imputation'!AE27&lt;&gt;"",1,0))</f>
        <v>0</v>
      </c>
      <c r="AE24" s="125">
        <f>IF('Indicator Data'!AF28="No Data",1,IF('Indicator Data imputation'!AF27&lt;&gt;"",1,0))</f>
        <v>0</v>
      </c>
      <c r="AF24" s="125">
        <f>IF('Indicator Data'!AG28="No Data",1,IF('Indicator Data imputation'!AG27&lt;&gt;"",1,0))</f>
        <v>0</v>
      </c>
      <c r="AG24" s="125">
        <f>IF('Indicator Data'!AH28="No Data",1,IF('Indicator Data imputation'!AH27&lt;&gt;"",1,0))</f>
        <v>0</v>
      </c>
      <c r="AH24" s="125">
        <f>IF('Indicator Data'!AI28="No Data",1,IF('Indicator Data imputation'!AI27&lt;&gt;"",1,0))</f>
        <v>0</v>
      </c>
      <c r="AI24" s="125">
        <f>IF('Indicator Data'!AJ28="No Data",1,IF('Indicator Data imputation'!AJ27&lt;&gt;"",1,0))</f>
        <v>0</v>
      </c>
      <c r="AJ24" s="125">
        <f>IF('Indicator Data'!AK28="No Data",1,IF('Indicator Data imputation'!AK27&lt;&gt;"",1,0))</f>
        <v>0</v>
      </c>
      <c r="AK24" s="125">
        <f>IF('Indicator Data'!AL28="No Data",1,IF('Indicator Data imputation'!AL27&lt;&gt;"",1,0))</f>
        <v>0</v>
      </c>
      <c r="AL24" s="125">
        <f>IF('Indicator Data'!AM28="No Data",1,IF('Indicator Data imputation'!AM27&lt;&gt;"",1,0))</f>
        <v>0</v>
      </c>
      <c r="AM24" s="125">
        <f>IF('Indicator Data'!AN28="No Data",1,IF('Indicator Data imputation'!AN27&lt;&gt;"",1,0))</f>
        <v>0</v>
      </c>
      <c r="AN24" s="125">
        <f>IF('Indicator Data'!AO28="No Data",1,IF('Indicator Data imputation'!AO27&lt;&gt;"",1,0))</f>
        <v>0</v>
      </c>
      <c r="AO24" s="125">
        <f>IF('Indicator Data'!AP28="No Data",1,IF('Indicator Data imputation'!AP27&lt;&gt;"",1,0))</f>
        <v>0</v>
      </c>
      <c r="AP24" s="125">
        <f>IF('Indicator Data'!AQ28="No Data",1,IF('Indicator Data imputation'!AQ27&lt;&gt;"",1,0))</f>
        <v>0</v>
      </c>
      <c r="AQ24" s="125">
        <f>IF('Indicator Data'!AR28="No Data",1,IF('Indicator Data imputation'!AR27&lt;&gt;"",1,0))</f>
        <v>0</v>
      </c>
      <c r="AR24" s="125">
        <f>IF('Indicator Data'!AS28="No Data",1,IF('Indicator Data imputation'!AS27&lt;&gt;"",1,0))</f>
        <v>0</v>
      </c>
      <c r="AS24" s="125">
        <f>IF('Indicator Data'!AT28="No Data",1,IF('Indicator Data imputation'!AT27&lt;&gt;"",1,0))</f>
        <v>0</v>
      </c>
      <c r="AT24" s="125">
        <f>IF('Indicator Data'!AU28="No Data",1,IF('Indicator Data imputation'!AU27&lt;&gt;"",1,0))</f>
        <v>0</v>
      </c>
      <c r="AU24" s="125">
        <f>IF('Indicator Data'!AV28="No Data",1,IF('Indicator Data imputation'!AV27&lt;&gt;"",1,0))</f>
        <v>0</v>
      </c>
      <c r="AV24" s="125">
        <f>IF('Indicator Data'!AW28="No Data",1,IF('Indicator Data imputation'!AW27&lt;&gt;"",1,0))</f>
        <v>0</v>
      </c>
      <c r="AW24" s="125">
        <f>IF('Indicator Data'!AX28="No Data",1,IF('Indicator Data imputation'!AX27&lt;&gt;"",1,0))</f>
        <v>0</v>
      </c>
      <c r="AX24" s="125">
        <f>IF('Indicator Data'!AY28="No Data",1,IF('Indicator Data imputation'!AY27&lt;&gt;"",1,0))</f>
        <v>0</v>
      </c>
      <c r="AY24" s="125">
        <f>IF('Indicator Data'!AZ28="No Data",1,IF('Indicator Data imputation'!AZ27&lt;&gt;"",1,0))</f>
        <v>0</v>
      </c>
      <c r="AZ24" s="125">
        <f>IF('Indicator Data'!BA28="No Data",1,IF('Indicator Data imputation'!BA27&lt;&gt;"",1,0))</f>
        <v>0</v>
      </c>
      <c r="BA24" s="125">
        <f>IF('Indicator Data'!BB28="No Data",1,IF('Indicator Data imputation'!BB27&lt;&gt;"",1,0))</f>
        <v>0</v>
      </c>
      <c r="BB24" s="125">
        <f>IF('Indicator Data'!BC28="No Data",1,IF('Indicator Data imputation'!BC27&lt;&gt;"",1,0))</f>
        <v>0</v>
      </c>
      <c r="BC24" s="125">
        <f>IF('Indicator Data'!BD28="No Data",1,IF('Indicator Data imputation'!BD27&lt;&gt;"",1,0))</f>
        <v>0</v>
      </c>
      <c r="BD24" s="125">
        <f>IF('Indicator Data'!BE28="No Data",1,IF('Indicator Data imputation'!BE27&lt;&gt;"",1,0))</f>
        <v>0</v>
      </c>
      <c r="BE24" s="125">
        <f>IF('Indicator Data'!BF28="No Data",1,IF('Indicator Data imputation'!BF27&lt;&gt;"",1,0))</f>
        <v>0</v>
      </c>
      <c r="BF24" s="125">
        <f>IF('Indicator Data'!BG28="No Data",1,IF('Indicator Data imputation'!BG27&lt;&gt;"",1,0))</f>
        <v>0</v>
      </c>
      <c r="BG24" s="125">
        <f>IF('Indicator Data'!BH28="No Data",1,IF('Indicator Data imputation'!BH27&lt;&gt;"",1,0))</f>
        <v>0</v>
      </c>
      <c r="BH24" s="125">
        <f>IF('Indicator Data'!BI28="No Data",1,IF('Indicator Data imputation'!BI27&lt;&gt;"",1,0))</f>
        <v>0</v>
      </c>
      <c r="BI24" s="125">
        <f>IF('Indicator Data'!BR28="No Data",1,IF('Indicator Data imputation'!BJ27&lt;&gt;"",1,0))</f>
        <v>0</v>
      </c>
      <c r="BJ24" s="125">
        <f>IF('Indicator Data'!BS28="No Data",1,IF('Indicator Data imputation'!BK27&lt;&gt;"",1,0))</f>
        <v>0</v>
      </c>
      <c r="BK24" s="125">
        <f>IF('Indicator Data'!BT28="No Data",1,IF('Indicator Data imputation'!BL27&lt;&gt;"",1,0))</f>
        <v>0</v>
      </c>
      <c r="BL24" s="125">
        <f>IF('Indicator Data'!BU28="No Data",1,IF('Indicator Data imputation'!BM27&lt;&gt;"",1,0))</f>
        <v>0</v>
      </c>
      <c r="BM24" s="125">
        <f>IF('Indicator Data'!BV28="No Data",1,IF('Indicator Data imputation'!BN27&lt;&gt;"",1,0))</f>
        <v>0</v>
      </c>
      <c r="BN24" s="125">
        <f>IF('Indicator Data'!BW28="No Data",1,IF('Indicator Data imputation'!BO27&lt;&gt;"",1,0))</f>
        <v>0</v>
      </c>
      <c r="BO24" s="125">
        <f>IF('Indicator Data'!BX28="No Data",1,IF('Indicator Data imputation'!BP27&lt;&gt;"",1,0))</f>
        <v>0</v>
      </c>
      <c r="BP24" s="125">
        <f>IF('Indicator Data'!BY28="No Data",1,IF('Indicator Data imputation'!BQ27&lt;&gt;"",1,0))</f>
        <v>0</v>
      </c>
      <c r="BQ24" s="125">
        <f>IF('Indicator Data'!BZ28="No Data",1,IF('Indicator Data imputation'!BR27&lt;&gt;"",1,0))</f>
        <v>0</v>
      </c>
      <c r="BR24" s="125">
        <f>IF('Indicator Data'!CA28="No Data",1,IF('Indicator Data imputation'!BS27&lt;&gt;"",1,0))</f>
        <v>0</v>
      </c>
      <c r="BS24" s="125">
        <f>IF('Indicator Data'!CB28="No Data",1,IF('Indicator Data imputation'!BT27&lt;&gt;"",1,0))</f>
        <v>0</v>
      </c>
      <c r="BT24" s="125">
        <f>IF('Indicator Data'!CC28="No Data",1,IF('Indicator Data imputation'!BU27&lt;&gt;"",1,0))</f>
        <v>0</v>
      </c>
      <c r="BU24" s="125">
        <f>IF('Indicator Data'!CD28="No Data",1,IF('Indicator Data imputation'!BV27&lt;&gt;"",1,0))</f>
        <v>0</v>
      </c>
      <c r="BV24" s="125">
        <f>IF('Indicator Data'!CE28="No Data",1,IF('Indicator Data imputation'!BW27&lt;&gt;"",1,0))</f>
        <v>0</v>
      </c>
      <c r="BW24" s="125">
        <f>IF('Indicator Data'!CF28="No Data",1,IF('Indicator Data imputation'!BX27&lt;&gt;"",1,0))</f>
        <v>0</v>
      </c>
      <c r="BX24" s="125">
        <f>IF('Indicator Data'!CG28="No Data",1,IF('Indicator Data imputation'!BY27&lt;&gt;"",1,0))</f>
        <v>0</v>
      </c>
      <c r="BY24" s="3">
        <f t="shared" si="0"/>
        <v>5</v>
      </c>
      <c r="BZ24" s="127">
        <f t="shared" si="1"/>
        <v>6.6666666666666666E-2</v>
      </c>
    </row>
    <row r="25" spans="1:78" x14ac:dyDescent="0.3">
      <c r="A25" s="3" t="s">
        <v>45</v>
      </c>
      <c r="B25" s="125">
        <f>IF('Indicator Data'!C29="No Data",1,IF('Indicator Data imputation'!C28&lt;&gt;"",1,0))</f>
        <v>0</v>
      </c>
      <c r="C25" s="125">
        <f>IF('Indicator Data'!D29="No Data",1,IF('Indicator Data imputation'!D28&lt;&gt;"",1,0))</f>
        <v>0</v>
      </c>
      <c r="D25" s="125">
        <f>IF('Indicator Data'!E29="No Data",1,IF('Indicator Data imputation'!E28&lt;&gt;"",1,0))</f>
        <v>0</v>
      </c>
      <c r="E25" s="125">
        <f>IF('Indicator Data'!F29="No Data",1,IF('Indicator Data imputation'!F28&lt;&gt;"",1,0))</f>
        <v>0</v>
      </c>
      <c r="F25" s="125">
        <f>IF('Indicator Data'!G29="No Data",1,IF('Indicator Data imputation'!G28&lt;&gt;"",1,0))</f>
        <v>0</v>
      </c>
      <c r="G25" s="125">
        <f>IF('Indicator Data'!H29="No Data",1,IF('Indicator Data imputation'!H28&lt;&gt;"",1,0))</f>
        <v>0</v>
      </c>
      <c r="H25" s="125">
        <f>IF('Indicator Data'!I29="No Data",1,IF('Indicator Data imputation'!I28&lt;&gt;"",1,0))</f>
        <v>0</v>
      </c>
      <c r="I25" s="125">
        <f>IF('Indicator Data'!J29="No Data",1,IF('Indicator Data imputation'!J28&lt;&gt;"",1,0))</f>
        <v>0</v>
      </c>
      <c r="J25" s="125">
        <f>IF('Indicator Data'!K29="No Data",1,IF('Indicator Data imputation'!K28&lt;&gt;"",1,0))</f>
        <v>0</v>
      </c>
      <c r="K25" s="125">
        <f>IF('Indicator Data'!L29="No Data",1,IF('Indicator Data imputation'!L28&lt;&gt;"",1,0))</f>
        <v>0</v>
      </c>
      <c r="L25" s="125">
        <f>IF('Indicator Data'!M29="No Data",1,IF('Indicator Data imputation'!M28&lt;&gt;"",1,0))</f>
        <v>0</v>
      </c>
      <c r="M25" s="125">
        <f>IF('Indicator Data'!N29="No Data",1,IF('Indicator Data imputation'!N28&lt;&gt;"",1,0))</f>
        <v>1</v>
      </c>
      <c r="N25" s="125">
        <f>IF('Indicator Data'!O29="No Data",1,IF('Indicator Data imputation'!O28&lt;&gt;"",1,0))</f>
        <v>1</v>
      </c>
      <c r="O25" s="125">
        <f>IF('Indicator Data'!P29="No Data",1,IF('Indicator Data imputation'!P28&lt;&gt;"",1,0))</f>
        <v>1</v>
      </c>
      <c r="P25" s="125">
        <f>IF('Indicator Data'!Q29="No Data",1,IF('Indicator Data imputation'!Q28&lt;&gt;"",1,0))</f>
        <v>0</v>
      </c>
      <c r="Q25" s="125">
        <f>IF('Indicator Data'!R29="No Data",1,IF('Indicator Data imputation'!R28&lt;&gt;"",1,0))</f>
        <v>0</v>
      </c>
      <c r="R25" s="125">
        <f>IF('Indicator Data'!S29="No Data",1,IF('Indicator Data imputation'!S28&lt;&gt;"",1,0))</f>
        <v>0</v>
      </c>
      <c r="S25" s="125">
        <f>IF('Indicator Data'!T29="No Data",1,IF('Indicator Data imputation'!T28&lt;&gt;"",1,0))</f>
        <v>0</v>
      </c>
      <c r="T25" s="125">
        <f>IF('Indicator Data'!U29="No Data",1,IF('Indicator Data imputation'!U28&lt;&gt;"",1,0))</f>
        <v>0</v>
      </c>
      <c r="U25" s="125">
        <f>IF('Indicator Data'!V29="No Data",1,IF('Indicator Data imputation'!V28&lt;&gt;"",1,0))</f>
        <v>0</v>
      </c>
      <c r="V25" s="125">
        <f>IF('Indicator Data'!W29="No Data",1,IF('Indicator Data imputation'!W28&lt;&gt;"",1,0))</f>
        <v>0</v>
      </c>
      <c r="W25" s="125">
        <f>IF('Indicator Data'!X29="No Data",1,IF('Indicator Data imputation'!X28&lt;&gt;"",1,0))</f>
        <v>0</v>
      </c>
      <c r="X25" s="125">
        <f>IF('Indicator Data'!Y29="No Data",1,IF('Indicator Data imputation'!Y28&lt;&gt;"",1,0))</f>
        <v>0</v>
      </c>
      <c r="Y25" s="125">
        <f>IF('Indicator Data'!Z29="No Data",1,IF('Indicator Data imputation'!Z28&lt;&gt;"",1,0))</f>
        <v>0</v>
      </c>
      <c r="Z25" s="125">
        <f>IF('Indicator Data'!AA29="No Data",1,IF('Indicator Data imputation'!AA28&lt;&gt;"",1,0))</f>
        <v>1</v>
      </c>
      <c r="AA25" s="125">
        <f>IF('Indicator Data'!AB29="No Data",1,IF('Indicator Data imputation'!AB28&lt;&gt;"",1,0))</f>
        <v>0</v>
      </c>
      <c r="AB25" s="125">
        <f>IF('Indicator Data'!AC29="No Data",1,IF('Indicator Data imputation'!AC28&lt;&gt;"",1,0))</f>
        <v>1</v>
      </c>
      <c r="AC25" s="125">
        <f>IF('Indicator Data'!AD29="No Data",1,IF('Indicator Data imputation'!AD28&lt;&gt;"",1,0))</f>
        <v>0</v>
      </c>
      <c r="AD25" s="125">
        <f>IF('Indicator Data'!AE29="No Data",1,IF('Indicator Data imputation'!AE28&lt;&gt;"",1,0))</f>
        <v>1</v>
      </c>
      <c r="AE25" s="125">
        <f>IF('Indicator Data'!AF29="No Data",1,IF('Indicator Data imputation'!AF28&lt;&gt;"",1,0))</f>
        <v>1</v>
      </c>
      <c r="AF25" s="125">
        <f>IF('Indicator Data'!AG29="No Data",1,IF('Indicator Data imputation'!AG28&lt;&gt;"",1,0))</f>
        <v>0</v>
      </c>
      <c r="AG25" s="125">
        <f>IF('Indicator Data'!AH29="No Data",1,IF('Indicator Data imputation'!AH28&lt;&gt;"",1,0))</f>
        <v>0</v>
      </c>
      <c r="AH25" s="125">
        <f>IF('Indicator Data'!AI29="No Data",1,IF('Indicator Data imputation'!AI28&lt;&gt;"",1,0))</f>
        <v>0</v>
      </c>
      <c r="AI25" s="125">
        <f>IF('Indicator Data'!AJ29="No Data",1,IF('Indicator Data imputation'!AJ28&lt;&gt;"",1,0))</f>
        <v>0</v>
      </c>
      <c r="AJ25" s="125">
        <f>IF('Indicator Data'!AK29="No Data",1,IF('Indicator Data imputation'!AK28&lt;&gt;"",1,0))</f>
        <v>0</v>
      </c>
      <c r="AK25" s="125">
        <f>IF('Indicator Data'!AL29="No Data",1,IF('Indicator Data imputation'!AL28&lt;&gt;"",1,0))</f>
        <v>0</v>
      </c>
      <c r="AL25" s="125">
        <f>IF('Indicator Data'!AM29="No Data",1,IF('Indicator Data imputation'!AM28&lt;&gt;"",1,0))</f>
        <v>1</v>
      </c>
      <c r="AM25" s="125">
        <f>IF('Indicator Data'!AN29="No Data",1,IF('Indicator Data imputation'!AN28&lt;&gt;"",1,0))</f>
        <v>0</v>
      </c>
      <c r="AN25" s="125">
        <f>IF('Indicator Data'!AO29="No Data",1,IF('Indicator Data imputation'!AO28&lt;&gt;"",1,0))</f>
        <v>0</v>
      </c>
      <c r="AO25" s="125">
        <f>IF('Indicator Data'!AP29="No Data",1,IF('Indicator Data imputation'!AP28&lt;&gt;"",1,0))</f>
        <v>0</v>
      </c>
      <c r="AP25" s="125">
        <f>IF('Indicator Data'!AQ29="No Data",1,IF('Indicator Data imputation'!AQ28&lt;&gt;"",1,0))</f>
        <v>1</v>
      </c>
      <c r="AQ25" s="125">
        <f>IF('Indicator Data'!AR29="No Data",1,IF('Indicator Data imputation'!AR28&lt;&gt;"",1,0))</f>
        <v>1</v>
      </c>
      <c r="AR25" s="125">
        <f>IF('Indicator Data'!AS29="No Data",1,IF('Indicator Data imputation'!AS28&lt;&gt;"",1,0))</f>
        <v>0</v>
      </c>
      <c r="AS25" s="125">
        <f>IF('Indicator Data'!AT29="No Data",1,IF('Indicator Data imputation'!AT28&lt;&gt;"",1,0))</f>
        <v>0</v>
      </c>
      <c r="AT25" s="125">
        <f>IF('Indicator Data'!AU29="No Data",1,IF('Indicator Data imputation'!AU28&lt;&gt;"",1,0))</f>
        <v>0</v>
      </c>
      <c r="AU25" s="125">
        <f>IF('Indicator Data'!AV29="No Data",1,IF('Indicator Data imputation'!AV28&lt;&gt;"",1,0))</f>
        <v>0</v>
      </c>
      <c r="AV25" s="125">
        <f>IF('Indicator Data'!AW29="No Data",1,IF('Indicator Data imputation'!AW28&lt;&gt;"",1,0))</f>
        <v>1</v>
      </c>
      <c r="AW25" s="125">
        <f>IF('Indicator Data'!AX29="No Data",1,IF('Indicator Data imputation'!AX28&lt;&gt;"",1,0))</f>
        <v>1</v>
      </c>
      <c r="AX25" s="125">
        <f>IF('Indicator Data'!AY29="No Data",1,IF('Indicator Data imputation'!AY28&lt;&gt;"",1,0))</f>
        <v>0</v>
      </c>
      <c r="AY25" s="125">
        <f>IF('Indicator Data'!AZ29="No Data",1,IF('Indicator Data imputation'!AZ28&lt;&gt;"",1,0))</f>
        <v>0</v>
      </c>
      <c r="AZ25" s="125">
        <f>IF('Indicator Data'!BA29="No Data",1,IF('Indicator Data imputation'!BA28&lt;&gt;"",1,0))</f>
        <v>1</v>
      </c>
      <c r="BA25" s="125">
        <f>IF('Indicator Data'!BB29="No Data",1,IF('Indicator Data imputation'!BB28&lt;&gt;"",1,0))</f>
        <v>0</v>
      </c>
      <c r="BB25" s="125">
        <f>IF('Indicator Data'!BC29="No Data",1,IF('Indicator Data imputation'!BC28&lt;&gt;"",1,0))</f>
        <v>0</v>
      </c>
      <c r="BC25" s="125">
        <f>IF('Indicator Data'!BD29="No Data",1,IF('Indicator Data imputation'!BD28&lt;&gt;"",1,0))</f>
        <v>0</v>
      </c>
      <c r="BD25" s="125">
        <f>IF('Indicator Data'!BE29="No Data",1,IF('Indicator Data imputation'!BE28&lt;&gt;"",1,0))</f>
        <v>0</v>
      </c>
      <c r="BE25" s="125">
        <f>IF('Indicator Data'!BF29="No Data",1,IF('Indicator Data imputation'!BF28&lt;&gt;"",1,0))</f>
        <v>0</v>
      </c>
      <c r="BF25" s="125">
        <f>IF('Indicator Data'!BG29="No Data",1,IF('Indicator Data imputation'!BG28&lt;&gt;"",1,0))</f>
        <v>0</v>
      </c>
      <c r="BG25" s="125">
        <f>IF('Indicator Data'!BH29="No Data",1,IF('Indicator Data imputation'!BH28&lt;&gt;"",1,0))</f>
        <v>0</v>
      </c>
      <c r="BH25" s="125">
        <f>IF('Indicator Data'!BI29="No Data",1,IF('Indicator Data imputation'!BI28&lt;&gt;"",1,0))</f>
        <v>0</v>
      </c>
      <c r="BI25" s="125">
        <f>IF('Indicator Data'!BR29="No Data",1,IF('Indicator Data imputation'!BJ28&lt;&gt;"",1,0))</f>
        <v>0</v>
      </c>
      <c r="BJ25" s="125">
        <f>IF('Indicator Data'!BS29="No Data",1,IF('Indicator Data imputation'!BK28&lt;&gt;"",1,0))</f>
        <v>0</v>
      </c>
      <c r="BK25" s="125">
        <f>IF('Indicator Data'!BT29="No Data",1,IF('Indicator Data imputation'!BL28&lt;&gt;"",1,0))</f>
        <v>0</v>
      </c>
      <c r="BL25" s="125">
        <f>IF('Indicator Data'!BU29="No Data",1,IF('Indicator Data imputation'!BM28&lt;&gt;"",1,0))</f>
        <v>0</v>
      </c>
      <c r="BM25" s="125">
        <f>IF('Indicator Data'!BV29="No Data",1,IF('Indicator Data imputation'!BN28&lt;&gt;"",1,0))</f>
        <v>0</v>
      </c>
      <c r="BN25" s="125">
        <f>IF('Indicator Data'!BW29="No Data",1,IF('Indicator Data imputation'!BO28&lt;&gt;"",1,0))</f>
        <v>0</v>
      </c>
      <c r="BO25" s="125">
        <f>IF('Indicator Data'!BX29="No Data",1,IF('Indicator Data imputation'!BP28&lt;&gt;"",1,0))</f>
        <v>0</v>
      </c>
      <c r="BP25" s="125">
        <f>IF('Indicator Data'!BY29="No Data",1,IF('Indicator Data imputation'!BQ28&lt;&gt;"",1,0))</f>
        <v>0</v>
      </c>
      <c r="BQ25" s="125">
        <f>IF('Indicator Data'!BZ29="No Data",1,IF('Indicator Data imputation'!BR28&lt;&gt;"",1,0))</f>
        <v>0</v>
      </c>
      <c r="BR25" s="125">
        <f>IF('Indicator Data'!CA29="No Data",1,IF('Indicator Data imputation'!BS28&lt;&gt;"",1,0))</f>
        <v>0</v>
      </c>
      <c r="BS25" s="125">
        <f>IF('Indicator Data'!CB29="No Data",1,IF('Indicator Data imputation'!BT28&lt;&gt;"",1,0))</f>
        <v>0</v>
      </c>
      <c r="BT25" s="125">
        <f>IF('Indicator Data'!CC29="No Data",1,IF('Indicator Data imputation'!BU28&lt;&gt;"",1,0))</f>
        <v>0</v>
      </c>
      <c r="BU25" s="125">
        <f>IF('Indicator Data'!CD29="No Data",1,IF('Indicator Data imputation'!BV28&lt;&gt;"",1,0))</f>
        <v>0</v>
      </c>
      <c r="BV25" s="125">
        <f>IF('Indicator Data'!CE29="No Data",1,IF('Indicator Data imputation'!BW28&lt;&gt;"",1,0))</f>
        <v>1</v>
      </c>
      <c r="BW25" s="125">
        <f>IF('Indicator Data'!CF29="No Data",1,IF('Indicator Data imputation'!BX28&lt;&gt;"",1,0))</f>
        <v>0</v>
      </c>
      <c r="BX25" s="125">
        <f>IF('Indicator Data'!CG29="No Data",1,IF('Indicator Data imputation'!BY28&lt;&gt;"",1,0))</f>
        <v>0</v>
      </c>
      <c r="BY25" s="3">
        <f t="shared" si="0"/>
        <v>14</v>
      </c>
      <c r="BZ25" s="127">
        <f t="shared" si="1"/>
        <v>0.18666666666666668</v>
      </c>
    </row>
    <row r="26" spans="1:78" x14ac:dyDescent="0.3">
      <c r="A26" s="3" t="s">
        <v>46</v>
      </c>
      <c r="B26" s="125">
        <f>IF('Indicator Data'!C30="No Data",1,IF('Indicator Data imputation'!C29&lt;&gt;"",1,0))</f>
        <v>0</v>
      </c>
      <c r="C26" s="125">
        <f>IF('Indicator Data'!D30="No Data",1,IF('Indicator Data imputation'!D29&lt;&gt;"",1,0))</f>
        <v>0</v>
      </c>
      <c r="D26" s="125">
        <f>IF('Indicator Data'!E30="No Data",1,IF('Indicator Data imputation'!E29&lt;&gt;"",1,0))</f>
        <v>0</v>
      </c>
      <c r="E26" s="125">
        <f>IF('Indicator Data'!F30="No Data",1,IF('Indicator Data imputation'!F29&lt;&gt;"",1,0))</f>
        <v>0</v>
      </c>
      <c r="F26" s="125">
        <f>IF('Indicator Data'!G30="No Data",1,IF('Indicator Data imputation'!G29&lt;&gt;"",1,0))</f>
        <v>0</v>
      </c>
      <c r="G26" s="125">
        <f>IF('Indicator Data'!H30="No Data",1,IF('Indicator Data imputation'!H29&lt;&gt;"",1,0))</f>
        <v>0</v>
      </c>
      <c r="H26" s="125">
        <f>IF('Indicator Data'!I30="No Data",1,IF('Indicator Data imputation'!I29&lt;&gt;"",1,0))</f>
        <v>0</v>
      </c>
      <c r="I26" s="125">
        <f>IF('Indicator Data'!J30="No Data",1,IF('Indicator Data imputation'!J29&lt;&gt;"",1,0))</f>
        <v>0</v>
      </c>
      <c r="J26" s="125">
        <f>IF('Indicator Data'!K30="No Data",1,IF('Indicator Data imputation'!K29&lt;&gt;"",1,0))</f>
        <v>0</v>
      </c>
      <c r="K26" s="125">
        <f>IF('Indicator Data'!L30="No Data",1,IF('Indicator Data imputation'!L29&lt;&gt;"",1,0))</f>
        <v>0</v>
      </c>
      <c r="L26" s="125">
        <f>IF('Indicator Data'!M30="No Data",1,IF('Indicator Data imputation'!M29&lt;&gt;"",1,0))</f>
        <v>0</v>
      </c>
      <c r="M26" s="125">
        <f>IF('Indicator Data'!N30="No Data",1,IF('Indicator Data imputation'!N29&lt;&gt;"",1,0))</f>
        <v>1</v>
      </c>
      <c r="N26" s="125">
        <f>IF('Indicator Data'!O30="No Data",1,IF('Indicator Data imputation'!O29&lt;&gt;"",1,0))</f>
        <v>1</v>
      </c>
      <c r="O26" s="125">
        <f>IF('Indicator Data'!P30="No Data",1,IF('Indicator Data imputation'!P29&lt;&gt;"",1,0))</f>
        <v>1</v>
      </c>
      <c r="P26" s="125">
        <f>IF('Indicator Data'!Q30="No Data",1,IF('Indicator Data imputation'!Q29&lt;&gt;"",1,0))</f>
        <v>0</v>
      </c>
      <c r="Q26" s="125">
        <f>IF('Indicator Data'!R30="No Data",1,IF('Indicator Data imputation'!R29&lt;&gt;"",1,0))</f>
        <v>0</v>
      </c>
      <c r="R26" s="125">
        <f>IF('Indicator Data'!S30="No Data",1,IF('Indicator Data imputation'!S29&lt;&gt;"",1,0))</f>
        <v>0</v>
      </c>
      <c r="S26" s="125">
        <f>IF('Indicator Data'!T30="No Data",1,IF('Indicator Data imputation'!T29&lt;&gt;"",1,0))</f>
        <v>0</v>
      </c>
      <c r="T26" s="125">
        <f>IF('Indicator Data'!U30="No Data",1,IF('Indicator Data imputation'!U29&lt;&gt;"",1,0))</f>
        <v>0</v>
      </c>
      <c r="U26" s="125">
        <f>IF('Indicator Data'!V30="No Data",1,IF('Indicator Data imputation'!V29&lt;&gt;"",1,0))</f>
        <v>0</v>
      </c>
      <c r="V26" s="125">
        <f>IF('Indicator Data'!W30="No Data",1,IF('Indicator Data imputation'!W29&lt;&gt;"",1,0))</f>
        <v>0</v>
      </c>
      <c r="W26" s="125">
        <f>IF('Indicator Data'!X30="No Data",1,IF('Indicator Data imputation'!X29&lt;&gt;"",1,0))</f>
        <v>0</v>
      </c>
      <c r="X26" s="125">
        <f>IF('Indicator Data'!Y30="No Data",1,IF('Indicator Data imputation'!Y29&lt;&gt;"",1,0))</f>
        <v>0</v>
      </c>
      <c r="Y26" s="125">
        <f>IF('Indicator Data'!Z30="No Data",1,IF('Indicator Data imputation'!Z29&lt;&gt;"",1,0))</f>
        <v>0</v>
      </c>
      <c r="Z26" s="125">
        <f>IF('Indicator Data'!AA30="No Data",1,IF('Indicator Data imputation'!AA29&lt;&gt;"",1,0))</f>
        <v>0</v>
      </c>
      <c r="AA26" s="125">
        <f>IF('Indicator Data'!AB30="No Data",1,IF('Indicator Data imputation'!AB29&lt;&gt;"",1,0))</f>
        <v>0</v>
      </c>
      <c r="AB26" s="125">
        <f>IF('Indicator Data'!AC30="No Data",1,IF('Indicator Data imputation'!AC29&lt;&gt;"",1,0))</f>
        <v>1</v>
      </c>
      <c r="AC26" s="125">
        <f>IF('Indicator Data'!AD30="No Data",1,IF('Indicator Data imputation'!AD29&lt;&gt;"",1,0))</f>
        <v>0</v>
      </c>
      <c r="AD26" s="125">
        <f>IF('Indicator Data'!AE30="No Data",1,IF('Indicator Data imputation'!AE29&lt;&gt;"",1,0))</f>
        <v>0</v>
      </c>
      <c r="AE26" s="125">
        <f>IF('Indicator Data'!AF30="No Data",1,IF('Indicator Data imputation'!AF29&lt;&gt;"",1,0))</f>
        <v>1</v>
      </c>
      <c r="AF26" s="125">
        <f>IF('Indicator Data'!AG30="No Data",1,IF('Indicator Data imputation'!AG29&lt;&gt;"",1,0))</f>
        <v>0</v>
      </c>
      <c r="AG26" s="125">
        <f>IF('Indicator Data'!AH30="No Data",1,IF('Indicator Data imputation'!AH29&lt;&gt;"",1,0))</f>
        <v>0</v>
      </c>
      <c r="AH26" s="125">
        <f>IF('Indicator Data'!AI30="No Data",1,IF('Indicator Data imputation'!AI29&lt;&gt;"",1,0))</f>
        <v>0</v>
      </c>
      <c r="AI26" s="125">
        <f>IF('Indicator Data'!AJ30="No Data",1,IF('Indicator Data imputation'!AJ29&lt;&gt;"",1,0))</f>
        <v>0</v>
      </c>
      <c r="AJ26" s="125">
        <f>IF('Indicator Data'!AK30="No Data",1,IF('Indicator Data imputation'!AK29&lt;&gt;"",1,0))</f>
        <v>0</v>
      </c>
      <c r="AK26" s="125">
        <f>IF('Indicator Data'!AL30="No Data",1,IF('Indicator Data imputation'!AL29&lt;&gt;"",1,0))</f>
        <v>0</v>
      </c>
      <c r="AL26" s="125">
        <f>IF('Indicator Data'!AM30="No Data",1,IF('Indicator Data imputation'!AM29&lt;&gt;"",1,0))</f>
        <v>1</v>
      </c>
      <c r="AM26" s="125">
        <f>IF('Indicator Data'!AN30="No Data",1,IF('Indicator Data imputation'!AN29&lt;&gt;"",1,0))</f>
        <v>0</v>
      </c>
      <c r="AN26" s="125">
        <f>IF('Indicator Data'!AO30="No Data",1,IF('Indicator Data imputation'!AO29&lt;&gt;"",1,0))</f>
        <v>0</v>
      </c>
      <c r="AO26" s="125">
        <f>IF('Indicator Data'!AP30="No Data",1,IF('Indicator Data imputation'!AP29&lt;&gt;"",1,0))</f>
        <v>0</v>
      </c>
      <c r="AP26" s="125">
        <f>IF('Indicator Data'!AQ30="No Data",1,IF('Indicator Data imputation'!AQ29&lt;&gt;"",1,0))</f>
        <v>1</v>
      </c>
      <c r="AQ26" s="125">
        <f>IF('Indicator Data'!AR30="No Data",1,IF('Indicator Data imputation'!AR29&lt;&gt;"",1,0))</f>
        <v>0</v>
      </c>
      <c r="AR26" s="125">
        <f>IF('Indicator Data'!AS30="No Data",1,IF('Indicator Data imputation'!AS29&lt;&gt;"",1,0))</f>
        <v>0</v>
      </c>
      <c r="AS26" s="125">
        <f>IF('Indicator Data'!AT30="No Data",1,IF('Indicator Data imputation'!AT29&lt;&gt;"",1,0))</f>
        <v>1</v>
      </c>
      <c r="AT26" s="125">
        <f>IF('Indicator Data'!AU30="No Data",1,IF('Indicator Data imputation'!AU29&lt;&gt;"",1,0))</f>
        <v>0</v>
      </c>
      <c r="AU26" s="125">
        <f>IF('Indicator Data'!AV30="No Data",1,IF('Indicator Data imputation'!AV29&lt;&gt;"",1,0))</f>
        <v>0</v>
      </c>
      <c r="AV26" s="125">
        <f>IF('Indicator Data'!AW30="No Data",1,IF('Indicator Data imputation'!AW29&lt;&gt;"",1,0))</f>
        <v>0</v>
      </c>
      <c r="AW26" s="125">
        <f>IF('Indicator Data'!AX30="No Data",1,IF('Indicator Data imputation'!AX29&lt;&gt;"",1,0))</f>
        <v>1</v>
      </c>
      <c r="AX26" s="125">
        <f>IF('Indicator Data'!AY30="No Data",1,IF('Indicator Data imputation'!AY29&lt;&gt;"",1,0))</f>
        <v>0</v>
      </c>
      <c r="AY26" s="125">
        <f>IF('Indicator Data'!AZ30="No Data",1,IF('Indicator Data imputation'!AZ29&lt;&gt;"",1,0))</f>
        <v>0</v>
      </c>
      <c r="AZ26" s="125">
        <f>IF('Indicator Data'!BA30="No Data",1,IF('Indicator Data imputation'!BA29&lt;&gt;"",1,0))</f>
        <v>0</v>
      </c>
      <c r="BA26" s="125">
        <f>IF('Indicator Data'!BB30="No Data",1,IF('Indicator Data imputation'!BB29&lt;&gt;"",1,0))</f>
        <v>0</v>
      </c>
      <c r="BB26" s="125">
        <f>IF('Indicator Data'!BC30="No Data",1,IF('Indicator Data imputation'!BC29&lt;&gt;"",1,0))</f>
        <v>0</v>
      </c>
      <c r="BC26" s="125">
        <f>IF('Indicator Data'!BD30="No Data",1,IF('Indicator Data imputation'!BD29&lt;&gt;"",1,0))</f>
        <v>0</v>
      </c>
      <c r="BD26" s="125">
        <f>IF('Indicator Data'!BE30="No Data",1,IF('Indicator Data imputation'!BE29&lt;&gt;"",1,0))</f>
        <v>0</v>
      </c>
      <c r="BE26" s="125">
        <f>IF('Indicator Data'!BF30="No Data",1,IF('Indicator Data imputation'!BF29&lt;&gt;"",1,0))</f>
        <v>0</v>
      </c>
      <c r="BF26" s="125">
        <f>IF('Indicator Data'!BG30="No Data",1,IF('Indicator Data imputation'!BG29&lt;&gt;"",1,0))</f>
        <v>0</v>
      </c>
      <c r="BG26" s="125">
        <f>IF('Indicator Data'!BH30="No Data",1,IF('Indicator Data imputation'!BH29&lt;&gt;"",1,0))</f>
        <v>0</v>
      </c>
      <c r="BH26" s="125">
        <f>IF('Indicator Data'!BI30="No Data",1,IF('Indicator Data imputation'!BI29&lt;&gt;"",1,0))</f>
        <v>0</v>
      </c>
      <c r="BI26" s="125">
        <f>IF('Indicator Data'!BR30="No Data",1,IF('Indicator Data imputation'!BJ29&lt;&gt;"",1,0))</f>
        <v>0</v>
      </c>
      <c r="BJ26" s="125">
        <f>IF('Indicator Data'!BS30="No Data",1,IF('Indicator Data imputation'!BK29&lt;&gt;"",1,0))</f>
        <v>0</v>
      </c>
      <c r="BK26" s="125">
        <f>IF('Indicator Data'!BT30="No Data",1,IF('Indicator Data imputation'!BL29&lt;&gt;"",1,0))</f>
        <v>0</v>
      </c>
      <c r="BL26" s="125">
        <f>IF('Indicator Data'!BU30="No Data",1,IF('Indicator Data imputation'!BM29&lt;&gt;"",1,0))</f>
        <v>0</v>
      </c>
      <c r="BM26" s="125">
        <f>IF('Indicator Data'!BV30="No Data",1,IF('Indicator Data imputation'!BN29&lt;&gt;"",1,0))</f>
        <v>0</v>
      </c>
      <c r="BN26" s="125">
        <f>IF('Indicator Data'!BW30="No Data",1,IF('Indicator Data imputation'!BO29&lt;&gt;"",1,0))</f>
        <v>0</v>
      </c>
      <c r="BO26" s="125">
        <f>IF('Indicator Data'!BX30="No Data",1,IF('Indicator Data imputation'!BP29&lt;&gt;"",1,0))</f>
        <v>0</v>
      </c>
      <c r="BP26" s="125">
        <f>IF('Indicator Data'!BY30="No Data",1,IF('Indicator Data imputation'!BQ29&lt;&gt;"",1,0))</f>
        <v>0</v>
      </c>
      <c r="BQ26" s="125">
        <f>IF('Indicator Data'!BZ30="No Data",1,IF('Indicator Data imputation'!BR29&lt;&gt;"",1,0))</f>
        <v>0</v>
      </c>
      <c r="BR26" s="125">
        <f>IF('Indicator Data'!CA30="No Data",1,IF('Indicator Data imputation'!BS29&lt;&gt;"",1,0))</f>
        <v>0</v>
      </c>
      <c r="BS26" s="125">
        <f>IF('Indicator Data'!CB30="No Data",1,IF('Indicator Data imputation'!BT29&lt;&gt;"",1,0))</f>
        <v>0</v>
      </c>
      <c r="BT26" s="125">
        <f>IF('Indicator Data'!CC30="No Data",1,IF('Indicator Data imputation'!BU29&lt;&gt;"",1,0))</f>
        <v>0</v>
      </c>
      <c r="BU26" s="125">
        <f>IF('Indicator Data'!CD30="No Data",1,IF('Indicator Data imputation'!BV29&lt;&gt;"",1,0))</f>
        <v>0</v>
      </c>
      <c r="BV26" s="125">
        <f>IF('Indicator Data'!CE30="No Data",1,IF('Indicator Data imputation'!BW29&lt;&gt;"",1,0))</f>
        <v>0</v>
      </c>
      <c r="BW26" s="125">
        <f>IF('Indicator Data'!CF30="No Data",1,IF('Indicator Data imputation'!BX29&lt;&gt;"",1,0))</f>
        <v>0</v>
      </c>
      <c r="BX26" s="125">
        <f>IF('Indicator Data'!CG30="No Data",1,IF('Indicator Data imputation'!BY29&lt;&gt;"",1,0))</f>
        <v>0</v>
      </c>
      <c r="BY26" s="3">
        <f t="shared" si="0"/>
        <v>9</v>
      </c>
      <c r="BZ26" s="127">
        <f t="shared" si="1"/>
        <v>0.12</v>
      </c>
    </row>
    <row r="27" spans="1:78" x14ac:dyDescent="0.3">
      <c r="A27" s="3" t="s">
        <v>48</v>
      </c>
      <c r="B27" s="125">
        <f>IF('Indicator Data'!C31="No Data",1,IF('Indicator Data imputation'!C30&lt;&gt;"",1,0))</f>
        <v>0</v>
      </c>
      <c r="C27" s="125">
        <f>IF('Indicator Data'!D31="No Data",1,IF('Indicator Data imputation'!D30&lt;&gt;"",1,0))</f>
        <v>0</v>
      </c>
      <c r="D27" s="125">
        <f>IF('Indicator Data'!E31="No Data",1,IF('Indicator Data imputation'!E30&lt;&gt;"",1,0))</f>
        <v>0</v>
      </c>
      <c r="E27" s="125">
        <f>IF('Indicator Data'!F31="No Data",1,IF('Indicator Data imputation'!F30&lt;&gt;"",1,0))</f>
        <v>0</v>
      </c>
      <c r="F27" s="125">
        <f>IF('Indicator Data'!G31="No Data",1,IF('Indicator Data imputation'!G30&lt;&gt;"",1,0))</f>
        <v>0</v>
      </c>
      <c r="G27" s="125">
        <f>IF('Indicator Data'!H31="No Data",1,IF('Indicator Data imputation'!H30&lt;&gt;"",1,0))</f>
        <v>0</v>
      </c>
      <c r="H27" s="125">
        <f>IF('Indicator Data'!I31="No Data",1,IF('Indicator Data imputation'!I30&lt;&gt;"",1,0))</f>
        <v>0</v>
      </c>
      <c r="I27" s="125">
        <f>IF('Indicator Data'!J31="No Data",1,IF('Indicator Data imputation'!J30&lt;&gt;"",1,0))</f>
        <v>0</v>
      </c>
      <c r="J27" s="125">
        <f>IF('Indicator Data'!K31="No Data",1,IF('Indicator Data imputation'!K30&lt;&gt;"",1,0))</f>
        <v>0</v>
      </c>
      <c r="K27" s="125">
        <f>IF('Indicator Data'!L31="No Data",1,IF('Indicator Data imputation'!L30&lt;&gt;"",1,0))</f>
        <v>0</v>
      </c>
      <c r="L27" s="125">
        <f>IF('Indicator Data'!M31="No Data",1,IF('Indicator Data imputation'!M30&lt;&gt;"",1,0))</f>
        <v>0</v>
      </c>
      <c r="M27" s="125">
        <f>IF('Indicator Data'!N31="No Data",1,IF('Indicator Data imputation'!N30&lt;&gt;"",1,0))</f>
        <v>0</v>
      </c>
      <c r="N27" s="125">
        <f>IF('Indicator Data'!O31="No Data",1,IF('Indicator Data imputation'!O30&lt;&gt;"",1,0))</f>
        <v>0</v>
      </c>
      <c r="O27" s="125">
        <f>IF('Indicator Data'!P31="No Data",1,IF('Indicator Data imputation'!P30&lt;&gt;"",1,0))</f>
        <v>0</v>
      </c>
      <c r="P27" s="125">
        <f>IF('Indicator Data'!Q31="No Data",1,IF('Indicator Data imputation'!Q30&lt;&gt;"",1,0))</f>
        <v>0</v>
      </c>
      <c r="Q27" s="125">
        <f>IF('Indicator Data'!R31="No Data",1,IF('Indicator Data imputation'!R30&lt;&gt;"",1,0))</f>
        <v>0</v>
      </c>
      <c r="R27" s="125">
        <f>IF('Indicator Data'!S31="No Data",1,IF('Indicator Data imputation'!S30&lt;&gt;"",1,0))</f>
        <v>0</v>
      </c>
      <c r="S27" s="125">
        <f>IF('Indicator Data'!T31="No Data",1,IF('Indicator Data imputation'!T30&lt;&gt;"",1,0))</f>
        <v>0</v>
      </c>
      <c r="T27" s="125">
        <f>IF('Indicator Data'!U31="No Data",1,IF('Indicator Data imputation'!U30&lt;&gt;"",1,0))</f>
        <v>0</v>
      </c>
      <c r="U27" s="125">
        <f>IF('Indicator Data'!V31="No Data",1,IF('Indicator Data imputation'!V30&lt;&gt;"",1,0))</f>
        <v>0</v>
      </c>
      <c r="V27" s="125">
        <f>IF('Indicator Data'!W31="No Data",1,IF('Indicator Data imputation'!W30&lt;&gt;"",1,0))</f>
        <v>0</v>
      </c>
      <c r="W27" s="125">
        <f>IF('Indicator Data'!X31="No Data",1,IF('Indicator Data imputation'!X30&lt;&gt;"",1,0))</f>
        <v>0</v>
      </c>
      <c r="X27" s="125">
        <f>IF('Indicator Data'!Y31="No Data",1,IF('Indicator Data imputation'!Y30&lt;&gt;"",1,0))</f>
        <v>0</v>
      </c>
      <c r="Y27" s="125">
        <f>IF('Indicator Data'!Z31="No Data",1,IF('Indicator Data imputation'!Z30&lt;&gt;"",1,0))</f>
        <v>0</v>
      </c>
      <c r="Z27" s="125">
        <f>IF('Indicator Data'!AA31="No Data",1,IF('Indicator Data imputation'!AA30&lt;&gt;"",1,0))</f>
        <v>0</v>
      </c>
      <c r="AA27" s="125">
        <f>IF('Indicator Data'!AB31="No Data",1,IF('Indicator Data imputation'!AB30&lt;&gt;"",1,0))</f>
        <v>0</v>
      </c>
      <c r="AB27" s="125">
        <f>IF('Indicator Data'!AC31="No Data",1,IF('Indicator Data imputation'!AC30&lt;&gt;"",1,0))</f>
        <v>0</v>
      </c>
      <c r="AC27" s="125">
        <f>IF('Indicator Data'!AD31="No Data",1,IF('Indicator Data imputation'!AD30&lt;&gt;"",1,0))</f>
        <v>0</v>
      </c>
      <c r="AD27" s="125">
        <f>IF('Indicator Data'!AE31="No Data",1,IF('Indicator Data imputation'!AE30&lt;&gt;"",1,0))</f>
        <v>0</v>
      </c>
      <c r="AE27" s="125">
        <f>IF('Indicator Data'!AF31="No Data",1,IF('Indicator Data imputation'!AF30&lt;&gt;"",1,0))</f>
        <v>0</v>
      </c>
      <c r="AF27" s="125">
        <f>IF('Indicator Data'!AG31="No Data",1,IF('Indicator Data imputation'!AG30&lt;&gt;"",1,0))</f>
        <v>0</v>
      </c>
      <c r="AG27" s="125">
        <f>IF('Indicator Data'!AH31="No Data",1,IF('Indicator Data imputation'!AH30&lt;&gt;"",1,0))</f>
        <v>0</v>
      </c>
      <c r="AH27" s="125">
        <f>IF('Indicator Data'!AI31="No Data",1,IF('Indicator Data imputation'!AI30&lt;&gt;"",1,0))</f>
        <v>0</v>
      </c>
      <c r="AI27" s="125">
        <f>IF('Indicator Data'!AJ31="No Data",1,IF('Indicator Data imputation'!AJ30&lt;&gt;"",1,0))</f>
        <v>0</v>
      </c>
      <c r="AJ27" s="125">
        <f>IF('Indicator Data'!AK31="No Data",1,IF('Indicator Data imputation'!AK30&lt;&gt;"",1,0))</f>
        <v>0</v>
      </c>
      <c r="AK27" s="125">
        <f>IF('Indicator Data'!AL31="No Data",1,IF('Indicator Data imputation'!AL30&lt;&gt;"",1,0))</f>
        <v>0</v>
      </c>
      <c r="AL27" s="125">
        <f>IF('Indicator Data'!AM31="No Data",1,IF('Indicator Data imputation'!AM30&lt;&gt;"",1,0))</f>
        <v>0</v>
      </c>
      <c r="AM27" s="125">
        <f>IF('Indicator Data'!AN31="No Data",1,IF('Indicator Data imputation'!AN30&lt;&gt;"",1,0))</f>
        <v>0</v>
      </c>
      <c r="AN27" s="125">
        <f>IF('Indicator Data'!AO31="No Data",1,IF('Indicator Data imputation'!AO30&lt;&gt;"",1,0))</f>
        <v>0</v>
      </c>
      <c r="AO27" s="125">
        <f>IF('Indicator Data'!AP31="No Data",1,IF('Indicator Data imputation'!AP30&lt;&gt;"",1,0))</f>
        <v>0</v>
      </c>
      <c r="AP27" s="125">
        <f>IF('Indicator Data'!AQ31="No Data",1,IF('Indicator Data imputation'!AQ30&lt;&gt;"",1,0))</f>
        <v>0</v>
      </c>
      <c r="AQ27" s="125">
        <f>IF('Indicator Data'!AR31="No Data",1,IF('Indicator Data imputation'!AR30&lt;&gt;"",1,0))</f>
        <v>0</v>
      </c>
      <c r="AR27" s="125">
        <f>IF('Indicator Data'!AS31="No Data",1,IF('Indicator Data imputation'!AS30&lt;&gt;"",1,0))</f>
        <v>0</v>
      </c>
      <c r="AS27" s="125">
        <f>IF('Indicator Data'!AT31="No Data",1,IF('Indicator Data imputation'!AT30&lt;&gt;"",1,0))</f>
        <v>0</v>
      </c>
      <c r="AT27" s="125">
        <f>IF('Indicator Data'!AU31="No Data",1,IF('Indicator Data imputation'!AU30&lt;&gt;"",1,0))</f>
        <v>0</v>
      </c>
      <c r="AU27" s="125">
        <f>IF('Indicator Data'!AV31="No Data",1,IF('Indicator Data imputation'!AV30&lt;&gt;"",1,0))</f>
        <v>0</v>
      </c>
      <c r="AV27" s="125">
        <f>IF('Indicator Data'!AW31="No Data",1,IF('Indicator Data imputation'!AW30&lt;&gt;"",1,0))</f>
        <v>0</v>
      </c>
      <c r="AW27" s="125">
        <f>IF('Indicator Data'!AX31="No Data",1,IF('Indicator Data imputation'!AX30&lt;&gt;"",1,0))</f>
        <v>0</v>
      </c>
      <c r="AX27" s="125">
        <f>IF('Indicator Data'!AY31="No Data",1,IF('Indicator Data imputation'!AY30&lt;&gt;"",1,0))</f>
        <v>0</v>
      </c>
      <c r="AY27" s="125">
        <f>IF('Indicator Data'!AZ31="No Data",1,IF('Indicator Data imputation'!AZ30&lt;&gt;"",1,0))</f>
        <v>0</v>
      </c>
      <c r="AZ27" s="125">
        <f>IF('Indicator Data'!BA31="No Data",1,IF('Indicator Data imputation'!BA30&lt;&gt;"",1,0))</f>
        <v>0</v>
      </c>
      <c r="BA27" s="125">
        <f>IF('Indicator Data'!BB31="No Data",1,IF('Indicator Data imputation'!BB30&lt;&gt;"",1,0))</f>
        <v>0</v>
      </c>
      <c r="BB27" s="125">
        <f>IF('Indicator Data'!BC31="No Data",1,IF('Indicator Data imputation'!BC30&lt;&gt;"",1,0))</f>
        <v>0</v>
      </c>
      <c r="BC27" s="125">
        <f>IF('Indicator Data'!BD31="No Data",1,IF('Indicator Data imputation'!BD30&lt;&gt;"",1,0))</f>
        <v>0</v>
      </c>
      <c r="BD27" s="125">
        <f>IF('Indicator Data'!BE31="No Data",1,IF('Indicator Data imputation'!BE30&lt;&gt;"",1,0))</f>
        <v>0</v>
      </c>
      <c r="BE27" s="125">
        <f>IF('Indicator Data'!BF31="No Data",1,IF('Indicator Data imputation'!BF30&lt;&gt;"",1,0))</f>
        <v>0</v>
      </c>
      <c r="BF27" s="125">
        <f>IF('Indicator Data'!BG31="No Data",1,IF('Indicator Data imputation'!BG30&lt;&gt;"",1,0))</f>
        <v>0</v>
      </c>
      <c r="BG27" s="125">
        <f>IF('Indicator Data'!BH31="No Data",1,IF('Indicator Data imputation'!BH30&lt;&gt;"",1,0))</f>
        <v>0</v>
      </c>
      <c r="BH27" s="125">
        <f>IF('Indicator Data'!BI31="No Data",1,IF('Indicator Data imputation'!BI30&lt;&gt;"",1,0))</f>
        <v>0</v>
      </c>
      <c r="BI27" s="125">
        <f>IF('Indicator Data'!BR31="No Data",1,IF('Indicator Data imputation'!BJ30&lt;&gt;"",1,0))</f>
        <v>0</v>
      </c>
      <c r="BJ27" s="125">
        <f>IF('Indicator Data'!BS31="No Data",1,IF('Indicator Data imputation'!BK30&lt;&gt;"",1,0))</f>
        <v>0</v>
      </c>
      <c r="BK27" s="125">
        <f>IF('Indicator Data'!BT31="No Data",1,IF('Indicator Data imputation'!BL30&lt;&gt;"",1,0))</f>
        <v>0</v>
      </c>
      <c r="BL27" s="125">
        <f>IF('Indicator Data'!BU31="No Data",1,IF('Indicator Data imputation'!BM30&lt;&gt;"",1,0))</f>
        <v>0</v>
      </c>
      <c r="BM27" s="125">
        <f>IF('Indicator Data'!BV31="No Data",1,IF('Indicator Data imputation'!BN30&lt;&gt;"",1,0))</f>
        <v>0</v>
      </c>
      <c r="BN27" s="125">
        <f>IF('Indicator Data'!BW31="No Data",1,IF('Indicator Data imputation'!BO30&lt;&gt;"",1,0))</f>
        <v>0</v>
      </c>
      <c r="BO27" s="125">
        <f>IF('Indicator Data'!BX31="No Data",1,IF('Indicator Data imputation'!BP30&lt;&gt;"",1,0))</f>
        <v>0</v>
      </c>
      <c r="BP27" s="125">
        <f>IF('Indicator Data'!BY31="No Data",1,IF('Indicator Data imputation'!BQ30&lt;&gt;"",1,0))</f>
        <v>0</v>
      </c>
      <c r="BQ27" s="125">
        <f>IF('Indicator Data'!BZ31="No Data",1,IF('Indicator Data imputation'!BR30&lt;&gt;"",1,0))</f>
        <v>0</v>
      </c>
      <c r="BR27" s="125">
        <f>IF('Indicator Data'!CA31="No Data",1,IF('Indicator Data imputation'!BS30&lt;&gt;"",1,0))</f>
        <v>0</v>
      </c>
      <c r="BS27" s="125">
        <f>IF('Indicator Data'!CB31="No Data",1,IF('Indicator Data imputation'!BT30&lt;&gt;"",1,0))</f>
        <v>0</v>
      </c>
      <c r="BT27" s="125">
        <f>IF('Indicator Data'!CC31="No Data",1,IF('Indicator Data imputation'!BU30&lt;&gt;"",1,0))</f>
        <v>0</v>
      </c>
      <c r="BU27" s="125">
        <f>IF('Indicator Data'!CD31="No Data",1,IF('Indicator Data imputation'!BV30&lt;&gt;"",1,0))</f>
        <v>0</v>
      </c>
      <c r="BV27" s="125">
        <f>IF('Indicator Data'!CE31="No Data",1,IF('Indicator Data imputation'!BW30&lt;&gt;"",1,0))</f>
        <v>0</v>
      </c>
      <c r="BW27" s="125">
        <f>IF('Indicator Data'!CF31="No Data",1,IF('Indicator Data imputation'!BX30&lt;&gt;"",1,0))</f>
        <v>0</v>
      </c>
      <c r="BX27" s="125">
        <f>IF('Indicator Data'!CG31="No Data",1,IF('Indicator Data imputation'!BY30&lt;&gt;"",1,0))</f>
        <v>0</v>
      </c>
      <c r="BY27" s="3">
        <f t="shared" si="0"/>
        <v>0</v>
      </c>
      <c r="BZ27" s="127">
        <f t="shared" si="1"/>
        <v>0</v>
      </c>
    </row>
    <row r="28" spans="1:78" x14ac:dyDescent="0.3">
      <c r="A28" s="3" t="s">
        <v>50</v>
      </c>
      <c r="B28" s="125">
        <f>IF('Indicator Data'!C32="No Data",1,IF('Indicator Data imputation'!C31&lt;&gt;"",1,0))</f>
        <v>0</v>
      </c>
      <c r="C28" s="125">
        <f>IF('Indicator Data'!D32="No Data",1,IF('Indicator Data imputation'!D31&lt;&gt;"",1,0))</f>
        <v>0</v>
      </c>
      <c r="D28" s="125">
        <f>IF('Indicator Data'!E32="No Data",1,IF('Indicator Data imputation'!E31&lt;&gt;"",1,0))</f>
        <v>0</v>
      </c>
      <c r="E28" s="125">
        <f>IF('Indicator Data'!F32="No Data",1,IF('Indicator Data imputation'!F31&lt;&gt;"",1,0))</f>
        <v>0</v>
      </c>
      <c r="F28" s="125">
        <f>IF('Indicator Data'!G32="No Data",1,IF('Indicator Data imputation'!G31&lt;&gt;"",1,0))</f>
        <v>0</v>
      </c>
      <c r="G28" s="125">
        <f>IF('Indicator Data'!H32="No Data",1,IF('Indicator Data imputation'!H31&lt;&gt;"",1,0))</f>
        <v>0</v>
      </c>
      <c r="H28" s="125">
        <f>IF('Indicator Data'!I32="No Data",1,IF('Indicator Data imputation'!I31&lt;&gt;"",1,0))</f>
        <v>0</v>
      </c>
      <c r="I28" s="125">
        <f>IF('Indicator Data'!J32="No Data",1,IF('Indicator Data imputation'!J31&lt;&gt;"",1,0))</f>
        <v>0</v>
      </c>
      <c r="J28" s="125">
        <f>IF('Indicator Data'!K32="No Data",1,IF('Indicator Data imputation'!K31&lt;&gt;"",1,0))</f>
        <v>0</v>
      </c>
      <c r="K28" s="125">
        <f>IF('Indicator Data'!L32="No Data",1,IF('Indicator Data imputation'!L31&lt;&gt;"",1,0))</f>
        <v>0</v>
      </c>
      <c r="L28" s="125">
        <f>IF('Indicator Data'!M32="No Data",1,IF('Indicator Data imputation'!M31&lt;&gt;"",1,0))</f>
        <v>0</v>
      </c>
      <c r="M28" s="125">
        <f>IF('Indicator Data'!N32="No Data",1,IF('Indicator Data imputation'!N31&lt;&gt;"",1,0))</f>
        <v>0</v>
      </c>
      <c r="N28" s="125">
        <f>IF('Indicator Data'!O32="No Data",1,IF('Indicator Data imputation'!O31&lt;&gt;"",1,0))</f>
        <v>0</v>
      </c>
      <c r="O28" s="125">
        <f>IF('Indicator Data'!P32="No Data",1,IF('Indicator Data imputation'!P31&lt;&gt;"",1,0))</f>
        <v>0</v>
      </c>
      <c r="P28" s="125">
        <f>IF('Indicator Data'!Q32="No Data",1,IF('Indicator Data imputation'!Q31&lt;&gt;"",1,0))</f>
        <v>0</v>
      </c>
      <c r="Q28" s="125">
        <f>IF('Indicator Data'!R32="No Data",1,IF('Indicator Data imputation'!R31&lt;&gt;"",1,0))</f>
        <v>0</v>
      </c>
      <c r="R28" s="125">
        <f>IF('Indicator Data'!S32="No Data",1,IF('Indicator Data imputation'!S31&lt;&gt;"",1,0))</f>
        <v>0</v>
      </c>
      <c r="S28" s="125">
        <f>IF('Indicator Data'!T32="No Data",1,IF('Indicator Data imputation'!T31&lt;&gt;"",1,0))</f>
        <v>0</v>
      </c>
      <c r="T28" s="125">
        <f>IF('Indicator Data'!U32="No Data",1,IF('Indicator Data imputation'!U31&lt;&gt;"",1,0))</f>
        <v>0</v>
      </c>
      <c r="U28" s="125">
        <f>IF('Indicator Data'!V32="No Data",1,IF('Indicator Data imputation'!V31&lt;&gt;"",1,0))</f>
        <v>0</v>
      </c>
      <c r="V28" s="125">
        <f>IF('Indicator Data'!W32="No Data",1,IF('Indicator Data imputation'!W31&lt;&gt;"",1,0))</f>
        <v>0</v>
      </c>
      <c r="W28" s="125">
        <f>IF('Indicator Data'!X32="No Data",1,IF('Indicator Data imputation'!X31&lt;&gt;"",1,0))</f>
        <v>0</v>
      </c>
      <c r="X28" s="125">
        <f>IF('Indicator Data'!Y32="No Data",1,IF('Indicator Data imputation'!Y31&lt;&gt;"",1,0))</f>
        <v>0</v>
      </c>
      <c r="Y28" s="125">
        <f>IF('Indicator Data'!Z32="No Data",1,IF('Indicator Data imputation'!Z31&lt;&gt;"",1,0))</f>
        <v>0</v>
      </c>
      <c r="Z28" s="125">
        <f>IF('Indicator Data'!AA32="No Data",1,IF('Indicator Data imputation'!AA31&lt;&gt;"",1,0))</f>
        <v>0</v>
      </c>
      <c r="AA28" s="125">
        <f>IF('Indicator Data'!AB32="No Data",1,IF('Indicator Data imputation'!AB31&lt;&gt;"",1,0))</f>
        <v>0</v>
      </c>
      <c r="AB28" s="125">
        <f>IF('Indicator Data'!AC32="No Data",1,IF('Indicator Data imputation'!AC31&lt;&gt;"",1,0))</f>
        <v>0</v>
      </c>
      <c r="AC28" s="125">
        <f>IF('Indicator Data'!AD32="No Data",1,IF('Indicator Data imputation'!AD31&lt;&gt;"",1,0))</f>
        <v>0</v>
      </c>
      <c r="AD28" s="125">
        <f>IF('Indicator Data'!AE32="No Data",1,IF('Indicator Data imputation'!AE31&lt;&gt;"",1,0))</f>
        <v>0</v>
      </c>
      <c r="AE28" s="125">
        <f>IF('Indicator Data'!AF32="No Data",1,IF('Indicator Data imputation'!AF31&lt;&gt;"",1,0))</f>
        <v>0</v>
      </c>
      <c r="AF28" s="125">
        <f>IF('Indicator Data'!AG32="No Data",1,IF('Indicator Data imputation'!AG31&lt;&gt;"",1,0))</f>
        <v>0</v>
      </c>
      <c r="AG28" s="125">
        <f>IF('Indicator Data'!AH32="No Data",1,IF('Indicator Data imputation'!AH31&lt;&gt;"",1,0))</f>
        <v>0</v>
      </c>
      <c r="AH28" s="125">
        <f>IF('Indicator Data'!AI32="No Data",1,IF('Indicator Data imputation'!AI31&lt;&gt;"",1,0))</f>
        <v>0</v>
      </c>
      <c r="AI28" s="125">
        <f>IF('Indicator Data'!AJ32="No Data",1,IF('Indicator Data imputation'!AJ31&lt;&gt;"",1,0))</f>
        <v>0</v>
      </c>
      <c r="AJ28" s="125">
        <f>IF('Indicator Data'!AK32="No Data",1,IF('Indicator Data imputation'!AK31&lt;&gt;"",1,0))</f>
        <v>0</v>
      </c>
      <c r="AK28" s="125">
        <f>IF('Indicator Data'!AL32="No Data",1,IF('Indicator Data imputation'!AL31&lt;&gt;"",1,0))</f>
        <v>0</v>
      </c>
      <c r="AL28" s="125">
        <f>IF('Indicator Data'!AM32="No Data",1,IF('Indicator Data imputation'!AM31&lt;&gt;"",1,0))</f>
        <v>0</v>
      </c>
      <c r="AM28" s="125">
        <f>IF('Indicator Data'!AN32="No Data",1,IF('Indicator Data imputation'!AN31&lt;&gt;"",1,0))</f>
        <v>0</v>
      </c>
      <c r="AN28" s="125">
        <f>IF('Indicator Data'!AO32="No Data",1,IF('Indicator Data imputation'!AO31&lt;&gt;"",1,0))</f>
        <v>0</v>
      </c>
      <c r="AO28" s="125">
        <f>IF('Indicator Data'!AP32="No Data",1,IF('Indicator Data imputation'!AP31&lt;&gt;"",1,0))</f>
        <v>0</v>
      </c>
      <c r="AP28" s="125">
        <f>IF('Indicator Data'!AQ32="No Data",1,IF('Indicator Data imputation'!AQ31&lt;&gt;"",1,0))</f>
        <v>0</v>
      </c>
      <c r="AQ28" s="125">
        <f>IF('Indicator Data'!AR32="No Data",1,IF('Indicator Data imputation'!AR31&lt;&gt;"",1,0))</f>
        <v>0</v>
      </c>
      <c r="AR28" s="125">
        <f>IF('Indicator Data'!AS32="No Data",1,IF('Indicator Data imputation'!AS31&lt;&gt;"",1,0))</f>
        <v>0</v>
      </c>
      <c r="AS28" s="125">
        <f>IF('Indicator Data'!AT32="No Data",1,IF('Indicator Data imputation'!AT31&lt;&gt;"",1,0))</f>
        <v>0</v>
      </c>
      <c r="AT28" s="125">
        <f>IF('Indicator Data'!AU32="No Data",1,IF('Indicator Data imputation'!AU31&lt;&gt;"",1,0))</f>
        <v>0</v>
      </c>
      <c r="AU28" s="125">
        <f>IF('Indicator Data'!AV32="No Data",1,IF('Indicator Data imputation'!AV31&lt;&gt;"",1,0))</f>
        <v>0</v>
      </c>
      <c r="AV28" s="125">
        <f>IF('Indicator Data'!AW32="No Data",1,IF('Indicator Data imputation'!AW31&lt;&gt;"",1,0))</f>
        <v>0</v>
      </c>
      <c r="AW28" s="125">
        <f>IF('Indicator Data'!AX32="No Data",1,IF('Indicator Data imputation'!AX31&lt;&gt;"",1,0))</f>
        <v>0</v>
      </c>
      <c r="AX28" s="125">
        <f>IF('Indicator Data'!AY32="No Data",1,IF('Indicator Data imputation'!AY31&lt;&gt;"",1,0))</f>
        <v>0</v>
      </c>
      <c r="AY28" s="125">
        <f>IF('Indicator Data'!AZ32="No Data",1,IF('Indicator Data imputation'!AZ31&lt;&gt;"",1,0))</f>
        <v>0</v>
      </c>
      <c r="AZ28" s="125">
        <f>IF('Indicator Data'!BA32="No Data",1,IF('Indicator Data imputation'!BA31&lt;&gt;"",1,0))</f>
        <v>0</v>
      </c>
      <c r="BA28" s="125">
        <f>IF('Indicator Data'!BB32="No Data",1,IF('Indicator Data imputation'!BB31&lt;&gt;"",1,0))</f>
        <v>0</v>
      </c>
      <c r="BB28" s="125">
        <f>IF('Indicator Data'!BC32="No Data",1,IF('Indicator Data imputation'!BC31&lt;&gt;"",1,0))</f>
        <v>0</v>
      </c>
      <c r="BC28" s="125">
        <f>IF('Indicator Data'!BD32="No Data",1,IF('Indicator Data imputation'!BD31&lt;&gt;"",1,0))</f>
        <v>0</v>
      </c>
      <c r="BD28" s="125">
        <f>IF('Indicator Data'!BE32="No Data",1,IF('Indicator Data imputation'!BE31&lt;&gt;"",1,0))</f>
        <v>0</v>
      </c>
      <c r="BE28" s="125">
        <f>IF('Indicator Data'!BF32="No Data",1,IF('Indicator Data imputation'!BF31&lt;&gt;"",1,0))</f>
        <v>0</v>
      </c>
      <c r="BF28" s="125">
        <f>IF('Indicator Data'!BG32="No Data",1,IF('Indicator Data imputation'!BG31&lt;&gt;"",1,0))</f>
        <v>0</v>
      </c>
      <c r="BG28" s="125">
        <f>IF('Indicator Data'!BH32="No Data",1,IF('Indicator Data imputation'!BH31&lt;&gt;"",1,0))</f>
        <v>1</v>
      </c>
      <c r="BH28" s="125">
        <f>IF('Indicator Data'!BI32="No Data",1,IF('Indicator Data imputation'!BI31&lt;&gt;"",1,0))</f>
        <v>1</v>
      </c>
      <c r="BI28" s="125">
        <f>IF('Indicator Data'!BR32="No Data",1,IF('Indicator Data imputation'!BJ31&lt;&gt;"",1,0))</f>
        <v>0</v>
      </c>
      <c r="BJ28" s="125">
        <f>IF('Indicator Data'!BS32="No Data",1,IF('Indicator Data imputation'!BK31&lt;&gt;"",1,0))</f>
        <v>0</v>
      </c>
      <c r="BK28" s="125">
        <f>IF('Indicator Data'!BT32="No Data",1,IF('Indicator Data imputation'!BL31&lt;&gt;"",1,0))</f>
        <v>0</v>
      </c>
      <c r="BL28" s="125">
        <f>IF('Indicator Data'!BU32="No Data",1,IF('Indicator Data imputation'!BM31&lt;&gt;"",1,0))</f>
        <v>0</v>
      </c>
      <c r="BM28" s="125">
        <f>IF('Indicator Data'!BV32="No Data",1,IF('Indicator Data imputation'!BN31&lt;&gt;"",1,0))</f>
        <v>0</v>
      </c>
      <c r="BN28" s="125">
        <f>IF('Indicator Data'!BW32="No Data",1,IF('Indicator Data imputation'!BO31&lt;&gt;"",1,0))</f>
        <v>0</v>
      </c>
      <c r="BO28" s="125">
        <f>IF('Indicator Data'!BX32="No Data",1,IF('Indicator Data imputation'!BP31&lt;&gt;"",1,0))</f>
        <v>0</v>
      </c>
      <c r="BP28" s="125">
        <f>IF('Indicator Data'!BY32="No Data",1,IF('Indicator Data imputation'!BQ31&lt;&gt;"",1,0))</f>
        <v>0</v>
      </c>
      <c r="BQ28" s="125">
        <f>IF('Indicator Data'!BZ32="No Data",1,IF('Indicator Data imputation'!BR31&lt;&gt;"",1,0))</f>
        <v>0</v>
      </c>
      <c r="BR28" s="125">
        <f>IF('Indicator Data'!CA32="No Data",1,IF('Indicator Data imputation'!BS31&lt;&gt;"",1,0))</f>
        <v>0</v>
      </c>
      <c r="BS28" s="125">
        <f>IF('Indicator Data'!CB32="No Data",1,IF('Indicator Data imputation'!BT31&lt;&gt;"",1,0))</f>
        <v>0</v>
      </c>
      <c r="BT28" s="125">
        <f>IF('Indicator Data'!CC32="No Data",1,IF('Indicator Data imputation'!BU31&lt;&gt;"",1,0))</f>
        <v>0</v>
      </c>
      <c r="BU28" s="125">
        <f>IF('Indicator Data'!CD32="No Data",1,IF('Indicator Data imputation'!BV31&lt;&gt;"",1,0))</f>
        <v>0</v>
      </c>
      <c r="BV28" s="125">
        <f>IF('Indicator Data'!CE32="No Data",1,IF('Indicator Data imputation'!BW31&lt;&gt;"",1,0))</f>
        <v>0</v>
      </c>
      <c r="BW28" s="125">
        <f>IF('Indicator Data'!CF32="No Data",1,IF('Indicator Data imputation'!BX31&lt;&gt;"",1,0))</f>
        <v>0</v>
      </c>
      <c r="BX28" s="125">
        <f>IF('Indicator Data'!CG32="No Data",1,IF('Indicator Data imputation'!BY31&lt;&gt;"",1,0))</f>
        <v>0</v>
      </c>
      <c r="BY28" s="3">
        <f t="shared" si="0"/>
        <v>2</v>
      </c>
      <c r="BZ28" s="127">
        <f t="shared" si="1"/>
        <v>2.6666666666666668E-2</v>
      </c>
    </row>
    <row r="29" spans="1:78" x14ac:dyDescent="0.3">
      <c r="A29" s="3" t="s">
        <v>58</v>
      </c>
      <c r="B29" s="125">
        <f>IF('Indicator Data'!C33="No Data",1,IF('Indicator Data imputation'!C32&lt;&gt;"",1,0))</f>
        <v>0</v>
      </c>
      <c r="C29" s="125">
        <f>IF('Indicator Data'!D33="No Data",1,IF('Indicator Data imputation'!D32&lt;&gt;"",1,0))</f>
        <v>0</v>
      </c>
      <c r="D29" s="125">
        <f>IF('Indicator Data'!E33="No Data",1,IF('Indicator Data imputation'!E32&lt;&gt;"",1,0))</f>
        <v>1</v>
      </c>
      <c r="E29" s="125">
        <f>IF('Indicator Data'!F33="No Data",1,IF('Indicator Data imputation'!F32&lt;&gt;"",1,0))</f>
        <v>0</v>
      </c>
      <c r="F29" s="125">
        <f>IF('Indicator Data'!G33="No Data",1,IF('Indicator Data imputation'!G32&lt;&gt;"",1,0))</f>
        <v>0</v>
      </c>
      <c r="G29" s="125">
        <f>IF('Indicator Data'!H33="No Data",1,IF('Indicator Data imputation'!H32&lt;&gt;"",1,0))</f>
        <v>0</v>
      </c>
      <c r="H29" s="125">
        <f>IF('Indicator Data'!I33="No Data",1,IF('Indicator Data imputation'!I32&lt;&gt;"",1,0))</f>
        <v>0</v>
      </c>
      <c r="I29" s="125">
        <f>IF('Indicator Data'!J33="No Data",1,IF('Indicator Data imputation'!J32&lt;&gt;"",1,0))</f>
        <v>0</v>
      </c>
      <c r="J29" s="125">
        <f>IF('Indicator Data'!K33="No Data",1,IF('Indicator Data imputation'!K32&lt;&gt;"",1,0))</f>
        <v>0</v>
      </c>
      <c r="K29" s="125">
        <f>IF('Indicator Data'!L33="No Data",1,IF('Indicator Data imputation'!L32&lt;&gt;"",1,0))</f>
        <v>0</v>
      </c>
      <c r="L29" s="125">
        <f>IF('Indicator Data'!M33="No Data",1,IF('Indicator Data imputation'!M32&lt;&gt;"",1,0))</f>
        <v>0</v>
      </c>
      <c r="M29" s="125">
        <f>IF('Indicator Data'!N33="No Data",1,IF('Indicator Data imputation'!N32&lt;&gt;"",1,0))</f>
        <v>1</v>
      </c>
      <c r="N29" s="125">
        <f>IF('Indicator Data'!O33="No Data",1,IF('Indicator Data imputation'!O32&lt;&gt;"",1,0))</f>
        <v>1</v>
      </c>
      <c r="O29" s="125">
        <f>IF('Indicator Data'!P33="No Data",1,IF('Indicator Data imputation'!P32&lt;&gt;"",1,0))</f>
        <v>1</v>
      </c>
      <c r="P29" s="125">
        <f>IF('Indicator Data'!Q33="No Data",1,IF('Indicator Data imputation'!Q32&lt;&gt;"",1,0))</f>
        <v>0</v>
      </c>
      <c r="Q29" s="125">
        <f>IF('Indicator Data'!R33="No Data",1,IF('Indicator Data imputation'!R32&lt;&gt;"",1,0))</f>
        <v>0</v>
      </c>
      <c r="R29" s="125">
        <f>IF('Indicator Data'!S33="No Data",1,IF('Indicator Data imputation'!S32&lt;&gt;"",1,0))</f>
        <v>0</v>
      </c>
      <c r="S29" s="125">
        <f>IF('Indicator Data'!T33="No Data",1,IF('Indicator Data imputation'!T32&lt;&gt;"",1,0))</f>
        <v>0</v>
      </c>
      <c r="T29" s="125">
        <f>IF('Indicator Data'!U33="No Data",1,IF('Indicator Data imputation'!U32&lt;&gt;"",1,0))</f>
        <v>0</v>
      </c>
      <c r="U29" s="125">
        <f>IF('Indicator Data'!V33="No Data",1,IF('Indicator Data imputation'!V32&lt;&gt;"",1,0))</f>
        <v>0</v>
      </c>
      <c r="V29" s="125">
        <f>IF('Indicator Data'!W33="No Data",1,IF('Indicator Data imputation'!W32&lt;&gt;"",1,0))</f>
        <v>0</v>
      </c>
      <c r="W29" s="125">
        <f>IF('Indicator Data'!X33="No Data",1,IF('Indicator Data imputation'!X32&lt;&gt;"",1,0))</f>
        <v>0</v>
      </c>
      <c r="X29" s="125">
        <f>IF('Indicator Data'!Y33="No Data",1,IF('Indicator Data imputation'!Y32&lt;&gt;"",1,0))</f>
        <v>0</v>
      </c>
      <c r="Y29" s="125">
        <f>IF('Indicator Data'!Z33="No Data",1,IF('Indicator Data imputation'!Z32&lt;&gt;"",1,0))</f>
        <v>0</v>
      </c>
      <c r="Z29" s="125">
        <f>IF('Indicator Data'!AA33="No Data",1,IF('Indicator Data imputation'!AA32&lt;&gt;"",1,0))</f>
        <v>1</v>
      </c>
      <c r="AA29" s="125">
        <f>IF('Indicator Data'!AB33="No Data",1,IF('Indicator Data imputation'!AB32&lt;&gt;"",1,0))</f>
        <v>0</v>
      </c>
      <c r="AB29" s="125">
        <f>IF('Indicator Data'!AC33="No Data",1,IF('Indicator Data imputation'!AC32&lt;&gt;"",1,0))</f>
        <v>1</v>
      </c>
      <c r="AC29" s="125">
        <f>IF('Indicator Data'!AD33="No Data",1,IF('Indicator Data imputation'!AD32&lt;&gt;"",1,0))</f>
        <v>0</v>
      </c>
      <c r="AD29" s="125">
        <f>IF('Indicator Data'!AE33="No Data",1,IF('Indicator Data imputation'!AE32&lt;&gt;"",1,0))</f>
        <v>0</v>
      </c>
      <c r="AE29" s="125">
        <f>IF('Indicator Data'!AF33="No Data",1,IF('Indicator Data imputation'!AF32&lt;&gt;"",1,0))</f>
        <v>1</v>
      </c>
      <c r="AF29" s="125">
        <f>IF('Indicator Data'!AG33="No Data",1,IF('Indicator Data imputation'!AG32&lt;&gt;"",1,0))</f>
        <v>0</v>
      </c>
      <c r="AG29" s="125">
        <f>IF('Indicator Data'!AH33="No Data",1,IF('Indicator Data imputation'!AH32&lt;&gt;"",1,0))</f>
        <v>0</v>
      </c>
      <c r="AH29" s="125">
        <f>IF('Indicator Data'!AI33="No Data",1,IF('Indicator Data imputation'!AI32&lt;&gt;"",1,0))</f>
        <v>0</v>
      </c>
      <c r="AI29" s="125">
        <f>IF('Indicator Data'!AJ33="No Data",1,IF('Indicator Data imputation'!AJ32&lt;&gt;"",1,0))</f>
        <v>0</v>
      </c>
      <c r="AJ29" s="125">
        <f>IF('Indicator Data'!AK33="No Data",1,IF('Indicator Data imputation'!AK32&lt;&gt;"",1,0))</f>
        <v>0</v>
      </c>
      <c r="AK29" s="125">
        <f>IF('Indicator Data'!AL33="No Data",1,IF('Indicator Data imputation'!AL32&lt;&gt;"",1,0))</f>
        <v>0</v>
      </c>
      <c r="AL29" s="125">
        <f>IF('Indicator Data'!AM33="No Data",1,IF('Indicator Data imputation'!AM32&lt;&gt;"",1,0))</f>
        <v>1</v>
      </c>
      <c r="AM29" s="125">
        <f>IF('Indicator Data'!AN33="No Data",1,IF('Indicator Data imputation'!AN32&lt;&gt;"",1,0))</f>
        <v>0</v>
      </c>
      <c r="AN29" s="125">
        <f>IF('Indicator Data'!AO33="No Data",1,IF('Indicator Data imputation'!AO32&lt;&gt;"",1,0))</f>
        <v>0</v>
      </c>
      <c r="AO29" s="125">
        <f>IF('Indicator Data'!AP33="No Data",1,IF('Indicator Data imputation'!AP32&lt;&gt;"",1,0))</f>
        <v>0</v>
      </c>
      <c r="AP29" s="125">
        <f>IF('Indicator Data'!AQ33="No Data",1,IF('Indicator Data imputation'!AQ32&lt;&gt;"",1,0))</f>
        <v>0</v>
      </c>
      <c r="AQ29" s="125">
        <f>IF('Indicator Data'!AR33="No Data",1,IF('Indicator Data imputation'!AR32&lt;&gt;"",1,0))</f>
        <v>0</v>
      </c>
      <c r="AR29" s="125">
        <f>IF('Indicator Data'!AS33="No Data",1,IF('Indicator Data imputation'!AS32&lt;&gt;"",1,0))</f>
        <v>0</v>
      </c>
      <c r="AS29" s="125">
        <f>IF('Indicator Data'!AT33="No Data",1,IF('Indicator Data imputation'!AT32&lt;&gt;"",1,0))</f>
        <v>1</v>
      </c>
      <c r="AT29" s="125">
        <f>IF('Indicator Data'!AU33="No Data",1,IF('Indicator Data imputation'!AU32&lt;&gt;"",1,0))</f>
        <v>0</v>
      </c>
      <c r="AU29" s="125">
        <f>IF('Indicator Data'!AV33="No Data",1,IF('Indicator Data imputation'!AV32&lt;&gt;"",1,0))</f>
        <v>0</v>
      </c>
      <c r="AV29" s="125">
        <f>IF('Indicator Data'!AW33="No Data",1,IF('Indicator Data imputation'!AW32&lt;&gt;"",1,0))</f>
        <v>0</v>
      </c>
      <c r="AW29" s="125">
        <f>IF('Indicator Data'!AX33="No Data",1,IF('Indicator Data imputation'!AX32&lt;&gt;"",1,0))</f>
        <v>0</v>
      </c>
      <c r="AX29" s="125">
        <f>IF('Indicator Data'!AY33="No Data",1,IF('Indicator Data imputation'!AY32&lt;&gt;"",1,0))</f>
        <v>0</v>
      </c>
      <c r="AY29" s="125">
        <f>IF('Indicator Data'!AZ33="No Data",1,IF('Indicator Data imputation'!AZ32&lt;&gt;"",1,0))</f>
        <v>0</v>
      </c>
      <c r="AZ29" s="125">
        <f>IF('Indicator Data'!BA33="No Data",1,IF('Indicator Data imputation'!BA32&lt;&gt;"",1,0))</f>
        <v>0</v>
      </c>
      <c r="BA29" s="125">
        <f>IF('Indicator Data'!BB33="No Data",1,IF('Indicator Data imputation'!BB32&lt;&gt;"",1,0))</f>
        <v>0</v>
      </c>
      <c r="BB29" s="125">
        <f>IF('Indicator Data'!BC33="No Data",1,IF('Indicator Data imputation'!BC32&lt;&gt;"",1,0))</f>
        <v>0</v>
      </c>
      <c r="BC29" s="125">
        <f>IF('Indicator Data'!BD33="No Data",1,IF('Indicator Data imputation'!BD32&lt;&gt;"",1,0))</f>
        <v>0</v>
      </c>
      <c r="BD29" s="125">
        <f>IF('Indicator Data'!BE33="No Data",1,IF('Indicator Data imputation'!BE32&lt;&gt;"",1,0))</f>
        <v>0</v>
      </c>
      <c r="BE29" s="125">
        <f>IF('Indicator Data'!BF33="No Data",1,IF('Indicator Data imputation'!BF32&lt;&gt;"",1,0))</f>
        <v>0</v>
      </c>
      <c r="BF29" s="125">
        <f>IF('Indicator Data'!BG33="No Data",1,IF('Indicator Data imputation'!BG32&lt;&gt;"",1,0))</f>
        <v>0</v>
      </c>
      <c r="BG29" s="125">
        <f>IF('Indicator Data'!BH33="No Data",1,IF('Indicator Data imputation'!BH32&lt;&gt;"",1,0))</f>
        <v>0</v>
      </c>
      <c r="BH29" s="125">
        <f>IF('Indicator Data'!BI33="No Data",1,IF('Indicator Data imputation'!BI32&lt;&gt;"",1,0))</f>
        <v>0</v>
      </c>
      <c r="BI29" s="125">
        <f>IF('Indicator Data'!BR33="No Data",1,IF('Indicator Data imputation'!BJ32&lt;&gt;"",1,0))</f>
        <v>0</v>
      </c>
      <c r="BJ29" s="125">
        <f>IF('Indicator Data'!BS33="No Data",1,IF('Indicator Data imputation'!BK32&lt;&gt;"",1,0))</f>
        <v>0</v>
      </c>
      <c r="BK29" s="125">
        <f>IF('Indicator Data'!BT33="No Data",1,IF('Indicator Data imputation'!BL32&lt;&gt;"",1,0))</f>
        <v>0</v>
      </c>
      <c r="BL29" s="125">
        <f>IF('Indicator Data'!BU33="No Data",1,IF('Indicator Data imputation'!BM32&lt;&gt;"",1,0))</f>
        <v>0</v>
      </c>
      <c r="BM29" s="125">
        <f>IF('Indicator Data'!BV33="No Data",1,IF('Indicator Data imputation'!BN32&lt;&gt;"",1,0))</f>
        <v>0</v>
      </c>
      <c r="BN29" s="125">
        <f>IF('Indicator Data'!BW33="No Data",1,IF('Indicator Data imputation'!BO32&lt;&gt;"",1,0))</f>
        <v>0</v>
      </c>
      <c r="BO29" s="125">
        <f>IF('Indicator Data'!BX33="No Data",1,IF('Indicator Data imputation'!BP32&lt;&gt;"",1,0))</f>
        <v>0</v>
      </c>
      <c r="BP29" s="125">
        <f>IF('Indicator Data'!BY33="No Data",1,IF('Indicator Data imputation'!BQ32&lt;&gt;"",1,0))</f>
        <v>0</v>
      </c>
      <c r="BQ29" s="125">
        <f>IF('Indicator Data'!BZ33="No Data",1,IF('Indicator Data imputation'!BR32&lt;&gt;"",1,0))</f>
        <v>0</v>
      </c>
      <c r="BR29" s="125">
        <f>IF('Indicator Data'!CA33="No Data",1,IF('Indicator Data imputation'!BS32&lt;&gt;"",1,0))</f>
        <v>0</v>
      </c>
      <c r="BS29" s="125">
        <f>IF('Indicator Data'!CB33="No Data",1,IF('Indicator Data imputation'!BT32&lt;&gt;"",1,0))</f>
        <v>0</v>
      </c>
      <c r="BT29" s="125">
        <f>IF('Indicator Data'!CC33="No Data",1,IF('Indicator Data imputation'!BU32&lt;&gt;"",1,0))</f>
        <v>0</v>
      </c>
      <c r="BU29" s="125">
        <f>IF('Indicator Data'!CD33="No Data",1,IF('Indicator Data imputation'!BV32&lt;&gt;"",1,0))</f>
        <v>0</v>
      </c>
      <c r="BV29" s="125">
        <f>IF('Indicator Data'!CE33="No Data",1,IF('Indicator Data imputation'!BW32&lt;&gt;"",1,0))</f>
        <v>1</v>
      </c>
      <c r="BW29" s="125">
        <f>IF('Indicator Data'!CF33="No Data",1,IF('Indicator Data imputation'!BX32&lt;&gt;"",1,0))</f>
        <v>0</v>
      </c>
      <c r="BX29" s="125">
        <f>IF('Indicator Data'!CG33="No Data",1,IF('Indicator Data imputation'!BY32&lt;&gt;"",1,0))</f>
        <v>0</v>
      </c>
      <c r="BY29" s="3">
        <f t="shared" si="0"/>
        <v>10</v>
      </c>
      <c r="BZ29" s="127">
        <f t="shared" si="1"/>
        <v>0.13333333333333333</v>
      </c>
    </row>
    <row r="30" spans="1:78" x14ac:dyDescent="0.3">
      <c r="A30" s="3" t="s">
        <v>52</v>
      </c>
      <c r="B30" s="125">
        <f>IF('Indicator Data'!C34="No Data",1,IF('Indicator Data imputation'!C33&lt;&gt;"",1,0))</f>
        <v>0</v>
      </c>
      <c r="C30" s="125">
        <f>IF('Indicator Data'!D34="No Data",1,IF('Indicator Data imputation'!D33&lt;&gt;"",1,0))</f>
        <v>0</v>
      </c>
      <c r="D30" s="125">
        <f>IF('Indicator Data'!E34="No Data",1,IF('Indicator Data imputation'!E33&lt;&gt;"",1,0))</f>
        <v>0</v>
      </c>
      <c r="E30" s="125">
        <f>IF('Indicator Data'!F34="No Data",1,IF('Indicator Data imputation'!F33&lt;&gt;"",1,0))</f>
        <v>0</v>
      </c>
      <c r="F30" s="125">
        <f>IF('Indicator Data'!G34="No Data",1,IF('Indicator Data imputation'!G33&lt;&gt;"",1,0))</f>
        <v>0</v>
      </c>
      <c r="G30" s="125">
        <f>IF('Indicator Data'!H34="No Data",1,IF('Indicator Data imputation'!H33&lt;&gt;"",1,0))</f>
        <v>0</v>
      </c>
      <c r="H30" s="125">
        <f>IF('Indicator Data'!I34="No Data",1,IF('Indicator Data imputation'!I33&lt;&gt;"",1,0))</f>
        <v>0</v>
      </c>
      <c r="I30" s="125">
        <f>IF('Indicator Data'!J34="No Data",1,IF('Indicator Data imputation'!J33&lt;&gt;"",1,0))</f>
        <v>0</v>
      </c>
      <c r="J30" s="125">
        <f>IF('Indicator Data'!K34="No Data",1,IF('Indicator Data imputation'!K33&lt;&gt;"",1,0))</f>
        <v>0</v>
      </c>
      <c r="K30" s="125">
        <f>IF('Indicator Data'!L34="No Data",1,IF('Indicator Data imputation'!L33&lt;&gt;"",1,0))</f>
        <v>0</v>
      </c>
      <c r="L30" s="125">
        <f>IF('Indicator Data'!M34="No Data",1,IF('Indicator Data imputation'!M33&lt;&gt;"",1,0))</f>
        <v>0</v>
      </c>
      <c r="M30" s="125">
        <f>IF('Indicator Data'!N34="No Data",1,IF('Indicator Data imputation'!N33&lt;&gt;"",1,0))</f>
        <v>1</v>
      </c>
      <c r="N30" s="125">
        <f>IF('Indicator Data'!O34="No Data",1,IF('Indicator Data imputation'!O33&lt;&gt;"",1,0))</f>
        <v>1</v>
      </c>
      <c r="O30" s="125">
        <f>IF('Indicator Data'!P34="No Data",1,IF('Indicator Data imputation'!P33&lt;&gt;"",1,0))</f>
        <v>1</v>
      </c>
      <c r="P30" s="125">
        <f>IF('Indicator Data'!Q34="No Data",1,IF('Indicator Data imputation'!Q33&lt;&gt;"",1,0))</f>
        <v>0</v>
      </c>
      <c r="Q30" s="125">
        <f>IF('Indicator Data'!R34="No Data",1,IF('Indicator Data imputation'!R33&lt;&gt;"",1,0))</f>
        <v>0</v>
      </c>
      <c r="R30" s="125">
        <f>IF('Indicator Data'!S34="No Data",1,IF('Indicator Data imputation'!S33&lt;&gt;"",1,0))</f>
        <v>0</v>
      </c>
      <c r="S30" s="125">
        <f>IF('Indicator Data'!T34="No Data",1,IF('Indicator Data imputation'!T33&lt;&gt;"",1,0))</f>
        <v>0</v>
      </c>
      <c r="T30" s="125">
        <f>IF('Indicator Data'!U34="No Data",1,IF('Indicator Data imputation'!U33&lt;&gt;"",1,0))</f>
        <v>0</v>
      </c>
      <c r="U30" s="125">
        <f>IF('Indicator Data'!V34="No Data",1,IF('Indicator Data imputation'!V33&lt;&gt;"",1,0))</f>
        <v>0</v>
      </c>
      <c r="V30" s="125">
        <f>IF('Indicator Data'!W34="No Data",1,IF('Indicator Data imputation'!W33&lt;&gt;"",1,0))</f>
        <v>0</v>
      </c>
      <c r="W30" s="125">
        <f>IF('Indicator Data'!X34="No Data",1,IF('Indicator Data imputation'!X33&lt;&gt;"",1,0))</f>
        <v>0</v>
      </c>
      <c r="X30" s="125">
        <f>IF('Indicator Data'!Y34="No Data",1,IF('Indicator Data imputation'!Y33&lt;&gt;"",1,0))</f>
        <v>0</v>
      </c>
      <c r="Y30" s="125">
        <f>IF('Indicator Data'!Z34="No Data",1,IF('Indicator Data imputation'!Z33&lt;&gt;"",1,0))</f>
        <v>0</v>
      </c>
      <c r="Z30" s="125">
        <f>IF('Indicator Data'!AA34="No Data",1,IF('Indicator Data imputation'!AA33&lt;&gt;"",1,0))</f>
        <v>0</v>
      </c>
      <c r="AA30" s="125">
        <f>IF('Indicator Data'!AB34="No Data",1,IF('Indicator Data imputation'!AB33&lt;&gt;"",1,0))</f>
        <v>0</v>
      </c>
      <c r="AB30" s="125">
        <f>IF('Indicator Data'!AC34="No Data",1,IF('Indicator Data imputation'!AC33&lt;&gt;"",1,0))</f>
        <v>0</v>
      </c>
      <c r="AC30" s="125">
        <f>IF('Indicator Data'!AD34="No Data",1,IF('Indicator Data imputation'!AD33&lt;&gt;"",1,0))</f>
        <v>0</v>
      </c>
      <c r="AD30" s="125">
        <f>IF('Indicator Data'!AE34="No Data",1,IF('Indicator Data imputation'!AE33&lt;&gt;"",1,0))</f>
        <v>0</v>
      </c>
      <c r="AE30" s="125">
        <f>IF('Indicator Data'!AF34="No Data",1,IF('Indicator Data imputation'!AF33&lt;&gt;"",1,0))</f>
        <v>0</v>
      </c>
      <c r="AF30" s="125">
        <f>IF('Indicator Data'!AG34="No Data",1,IF('Indicator Data imputation'!AG33&lt;&gt;"",1,0))</f>
        <v>0</v>
      </c>
      <c r="AG30" s="125">
        <f>IF('Indicator Data'!AH34="No Data",1,IF('Indicator Data imputation'!AH33&lt;&gt;"",1,0))</f>
        <v>0</v>
      </c>
      <c r="AH30" s="125">
        <f>IF('Indicator Data'!AI34="No Data",1,IF('Indicator Data imputation'!AI33&lt;&gt;"",1,0))</f>
        <v>0</v>
      </c>
      <c r="AI30" s="125">
        <f>IF('Indicator Data'!AJ34="No Data",1,IF('Indicator Data imputation'!AJ33&lt;&gt;"",1,0))</f>
        <v>0</v>
      </c>
      <c r="AJ30" s="125">
        <f>IF('Indicator Data'!AK34="No Data",1,IF('Indicator Data imputation'!AK33&lt;&gt;"",1,0))</f>
        <v>0</v>
      </c>
      <c r="AK30" s="125">
        <f>IF('Indicator Data'!AL34="No Data",1,IF('Indicator Data imputation'!AL33&lt;&gt;"",1,0))</f>
        <v>0</v>
      </c>
      <c r="AL30" s="125">
        <f>IF('Indicator Data'!AM34="No Data",1,IF('Indicator Data imputation'!AM33&lt;&gt;"",1,0))</f>
        <v>0</v>
      </c>
      <c r="AM30" s="125">
        <f>IF('Indicator Data'!AN34="No Data",1,IF('Indicator Data imputation'!AN33&lt;&gt;"",1,0))</f>
        <v>0</v>
      </c>
      <c r="AN30" s="125">
        <f>IF('Indicator Data'!AO34="No Data",1,IF('Indicator Data imputation'!AO33&lt;&gt;"",1,0))</f>
        <v>0</v>
      </c>
      <c r="AO30" s="125">
        <f>IF('Indicator Data'!AP34="No Data",1,IF('Indicator Data imputation'!AP33&lt;&gt;"",1,0))</f>
        <v>0</v>
      </c>
      <c r="AP30" s="125">
        <f>IF('Indicator Data'!AQ34="No Data",1,IF('Indicator Data imputation'!AQ33&lt;&gt;"",1,0))</f>
        <v>0</v>
      </c>
      <c r="AQ30" s="125">
        <f>IF('Indicator Data'!AR34="No Data",1,IF('Indicator Data imputation'!AR33&lt;&gt;"",1,0))</f>
        <v>0</v>
      </c>
      <c r="AR30" s="125">
        <f>IF('Indicator Data'!AS34="No Data",1,IF('Indicator Data imputation'!AS33&lt;&gt;"",1,0))</f>
        <v>0</v>
      </c>
      <c r="AS30" s="125">
        <f>IF('Indicator Data'!AT34="No Data",1,IF('Indicator Data imputation'!AT33&lt;&gt;"",1,0))</f>
        <v>0</v>
      </c>
      <c r="AT30" s="125">
        <f>IF('Indicator Data'!AU34="No Data",1,IF('Indicator Data imputation'!AU33&lt;&gt;"",1,0))</f>
        <v>0</v>
      </c>
      <c r="AU30" s="125">
        <f>IF('Indicator Data'!AV34="No Data",1,IF('Indicator Data imputation'!AV33&lt;&gt;"",1,0))</f>
        <v>0</v>
      </c>
      <c r="AV30" s="125">
        <f>IF('Indicator Data'!AW34="No Data",1,IF('Indicator Data imputation'!AW33&lt;&gt;"",1,0))</f>
        <v>0</v>
      </c>
      <c r="AW30" s="125">
        <f>IF('Indicator Data'!AX34="No Data",1,IF('Indicator Data imputation'!AX33&lt;&gt;"",1,0))</f>
        <v>0</v>
      </c>
      <c r="AX30" s="125">
        <f>IF('Indicator Data'!AY34="No Data",1,IF('Indicator Data imputation'!AY33&lt;&gt;"",1,0))</f>
        <v>0</v>
      </c>
      <c r="AY30" s="125">
        <f>IF('Indicator Data'!AZ34="No Data",1,IF('Indicator Data imputation'!AZ33&lt;&gt;"",1,0))</f>
        <v>0</v>
      </c>
      <c r="AZ30" s="125">
        <f>IF('Indicator Data'!BA34="No Data",1,IF('Indicator Data imputation'!BA33&lt;&gt;"",1,0))</f>
        <v>1</v>
      </c>
      <c r="BA30" s="125">
        <f>IF('Indicator Data'!BB34="No Data",1,IF('Indicator Data imputation'!BB33&lt;&gt;"",1,0))</f>
        <v>0</v>
      </c>
      <c r="BB30" s="125">
        <f>IF('Indicator Data'!BC34="No Data",1,IF('Indicator Data imputation'!BC33&lt;&gt;"",1,0))</f>
        <v>0</v>
      </c>
      <c r="BC30" s="125">
        <f>IF('Indicator Data'!BD34="No Data",1,IF('Indicator Data imputation'!BD33&lt;&gt;"",1,0))</f>
        <v>0</v>
      </c>
      <c r="BD30" s="125">
        <f>IF('Indicator Data'!BE34="No Data",1,IF('Indicator Data imputation'!BE33&lt;&gt;"",1,0))</f>
        <v>0</v>
      </c>
      <c r="BE30" s="125">
        <f>IF('Indicator Data'!BF34="No Data",1,IF('Indicator Data imputation'!BF33&lt;&gt;"",1,0))</f>
        <v>0</v>
      </c>
      <c r="BF30" s="125">
        <f>IF('Indicator Data'!BG34="No Data",1,IF('Indicator Data imputation'!BG33&lt;&gt;"",1,0))</f>
        <v>0</v>
      </c>
      <c r="BG30" s="125">
        <f>IF('Indicator Data'!BH34="No Data",1,IF('Indicator Data imputation'!BH33&lt;&gt;"",1,0))</f>
        <v>0</v>
      </c>
      <c r="BH30" s="125">
        <f>IF('Indicator Data'!BI34="No Data",1,IF('Indicator Data imputation'!BI33&lt;&gt;"",1,0))</f>
        <v>0</v>
      </c>
      <c r="BI30" s="125">
        <f>IF('Indicator Data'!BR34="No Data",1,IF('Indicator Data imputation'!BJ33&lt;&gt;"",1,0))</f>
        <v>0</v>
      </c>
      <c r="BJ30" s="125">
        <f>IF('Indicator Data'!BS34="No Data",1,IF('Indicator Data imputation'!BK33&lt;&gt;"",1,0))</f>
        <v>0</v>
      </c>
      <c r="BK30" s="125">
        <f>IF('Indicator Data'!BT34="No Data",1,IF('Indicator Data imputation'!BL33&lt;&gt;"",1,0))</f>
        <v>0</v>
      </c>
      <c r="BL30" s="125">
        <f>IF('Indicator Data'!BU34="No Data",1,IF('Indicator Data imputation'!BM33&lt;&gt;"",1,0))</f>
        <v>0</v>
      </c>
      <c r="BM30" s="125">
        <f>IF('Indicator Data'!BV34="No Data",1,IF('Indicator Data imputation'!BN33&lt;&gt;"",1,0))</f>
        <v>0</v>
      </c>
      <c r="BN30" s="125">
        <f>IF('Indicator Data'!BW34="No Data",1,IF('Indicator Data imputation'!BO33&lt;&gt;"",1,0))</f>
        <v>0</v>
      </c>
      <c r="BO30" s="125">
        <f>IF('Indicator Data'!BX34="No Data",1,IF('Indicator Data imputation'!BP33&lt;&gt;"",1,0))</f>
        <v>0</v>
      </c>
      <c r="BP30" s="125">
        <f>IF('Indicator Data'!BY34="No Data",1,IF('Indicator Data imputation'!BQ33&lt;&gt;"",1,0))</f>
        <v>0</v>
      </c>
      <c r="BQ30" s="125">
        <f>IF('Indicator Data'!BZ34="No Data",1,IF('Indicator Data imputation'!BR33&lt;&gt;"",1,0))</f>
        <v>0</v>
      </c>
      <c r="BR30" s="125">
        <f>IF('Indicator Data'!CA34="No Data",1,IF('Indicator Data imputation'!BS33&lt;&gt;"",1,0))</f>
        <v>0</v>
      </c>
      <c r="BS30" s="125">
        <f>IF('Indicator Data'!CB34="No Data",1,IF('Indicator Data imputation'!BT33&lt;&gt;"",1,0))</f>
        <v>0</v>
      </c>
      <c r="BT30" s="125">
        <f>IF('Indicator Data'!CC34="No Data",1,IF('Indicator Data imputation'!BU33&lt;&gt;"",1,0))</f>
        <v>0</v>
      </c>
      <c r="BU30" s="125">
        <f>IF('Indicator Data'!CD34="No Data",1,IF('Indicator Data imputation'!BV33&lt;&gt;"",1,0))</f>
        <v>0</v>
      </c>
      <c r="BV30" s="125">
        <f>IF('Indicator Data'!CE34="No Data",1,IF('Indicator Data imputation'!BW33&lt;&gt;"",1,0))</f>
        <v>0</v>
      </c>
      <c r="BW30" s="125">
        <f>IF('Indicator Data'!CF34="No Data",1,IF('Indicator Data imputation'!BX33&lt;&gt;"",1,0))</f>
        <v>0</v>
      </c>
      <c r="BX30" s="125">
        <f>IF('Indicator Data'!CG34="No Data",1,IF('Indicator Data imputation'!BY33&lt;&gt;"",1,0))</f>
        <v>0</v>
      </c>
      <c r="BY30" s="3">
        <f t="shared" si="0"/>
        <v>4</v>
      </c>
      <c r="BZ30" s="127">
        <f t="shared" si="1"/>
        <v>5.3333333333333337E-2</v>
      </c>
    </row>
    <row r="31" spans="1:78" x14ac:dyDescent="0.3">
      <c r="A31" s="3" t="s">
        <v>54</v>
      </c>
      <c r="B31" s="125">
        <f>IF('Indicator Data'!C35="No Data",1,IF('Indicator Data imputation'!C34&lt;&gt;"",1,0))</f>
        <v>0</v>
      </c>
      <c r="C31" s="125">
        <f>IF('Indicator Data'!D35="No Data",1,IF('Indicator Data imputation'!D34&lt;&gt;"",1,0))</f>
        <v>0</v>
      </c>
      <c r="D31" s="125">
        <f>IF('Indicator Data'!E35="No Data",1,IF('Indicator Data imputation'!E34&lt;&gt;"",1,0))</f>
        <v>0</v>
      </c>
      <c r="E31" s="125">
        <f>IF('Indicator Data'!F35="No Data",1,IF('Indicator Data imputation'!F34&lt;&gt;"",1,0))</f>
        <v>0</v>
      </c>
      <c r="F31" s="125">
        <f>IF('Indicator Data'!G35="No Data",1,IF('Indicator Data imputation'!G34&lt;&gt;"",1,0))</f>
        <v>0</v>
      </c>
      <c r="G31" s="125">
        <f>IF('Indicator Data'!H35="No Data",1,IF('Indicator Data imputation'!H34&lt;&gt;"",1,0))</f>
        <v>0</v>
      </c>
      <c r="H31" s="125">
        <f>IF('Indicator Data'!I35="No Data",1,IF('Indicator Data imputation'!I34&lt;&gt;"",1,0))</f>
        <v>0</v>
      </c>
      <c r="I31" s="125">
        <f>IF('Indicator Data'!J35="No Data",1,IF('Indicator Data imputation'!J34&lt;&gt;"",1,0))</f>
        <v>0</v>
      </c>
      <c r="J31" s="125">
        <f>IF('Indicator Data'!K35="No Data",1,IF('Indicator Data imputation'!K34&lt;&gt;"",1,0))</f>
        <v>0</v>
      </c>
      <c r="K31" s="125">
        <f>IF('Indicator Data'!L35="No Data",1,IF('Indicator Data imputation'!L34&lt;&gt;"",1,0))</f>
        <v>0</v>
      </c>
      <c r="L31" s="125">
        <f>IF('Indicator Data'!M35="No Data",1,IF('Indicator Data imputation'!M34&lt;&gt;"",1,0))</f>
        <v>0</v>
      </c>
      <c r="M31" s="125">
        <f>IF('Indicator Data'!N35="No Data",1,IF('Indicator Data imputation'!N34&lt;&gt;"",1,0))</f>
        <v>0</v>
      </c>
      <c r="N31" s="125">
        <f>IF('Indicator Data'!O35="No Data",1,IF('Indicator Data imputation'!O34&lt;&gt;"",1,0))</f>
        <v>0</v>
      </c>
      <c r="O31" s="125">
        <f>IF('Indicator Data'!P35="No Data",1,IF('Indicator Data imputation'!P34&lt;&gt;"",1,0))</f>
        <v>0</v>
      </c>
      <c r="P31" s="125">
        <f>IF('Indicator Data'!Q35="No Data",1,IF('Indicator Data imputation'!Q34&lt;&gt;"",1,0))</f>
        <v>0</v>
      </c>
      <c r="Q31" s="125">
        <f>IF('Indicator Data'!R35="No Data",1,IF('Indicator Data imputation'!R34&lt;&gt;"",1,0))</f>
        <v>0</v>
      </c>
      <c r="R31" s="125">
        <f>IF('Indicator Data'!S35="No Data",1,IF('Indicator Data imputation'!S34&lt;&gt;"",1,0))</f>
        <v>0</v>
      </c>
      <c r="S31" s="125">
        <f>IF('Indicator Data'!T35="No Data",1,IF('Indicator Data imputation'!T34&lt;&gt;"",1,0))</f>
        <v>0</v>
      </c>
      <c r="T31" s="125">
        <f>IF('Indicator Data'!U35="No Data",1,IF('Indicator Data imputation'!U34&lt;&gt;"",1,0))</f>
        <v>0</v>
      </c>
      <c r="U31" s="125">
        <f>IF('Indicator Data'!V35="No Data",1,IF('Indicator Data imputation'!V34&lt;&gt;"",1,0))</f>
        <v>0</v>
      </c>
      <c r="V31" s="125">
        <f>IF('Indicator Data'!W35="No Data",1,IF('Indicator Data imputation'!W34&lt;&gt;"",1,0))</f>
        <v>0</v>
      </c>
      <c r="W31" s="125">
        <f>IF('Indicator Data'!X35="No Data",1,IF('Indicator Data imputation'!X34&lt;&gt;"",1,0))</f>
        <v>0</v>
      </c>
      <c r="X31" s="125">
        <f>IF('Indicator Data'!Y35="No Data",1,IF('Indicator Data imputation'!Y34&lt;&gt;"",1,0))</f>
        <v>0</v>
      </c>
      <c r="Y31" s="125">
        <f>IF('Indicator Data'!Z35="No Data",1,IF('Indicator Data imputation'!Z34&lt;&gt;"",1,0))</f>
        <v>0</v>
      </c>
      <c r="Z31" s="125">
        <f>IF('Indicator Data'!AA35="No Data",1,IF('Indicator Data imputation'!AA34&lt;&gt;"",1,0))</f>
        <v>0</v>
      </c>
      <c r="AA31" s="125">
        <f>IF('Indicator Data'!AB35="No Data",1,IF('Indicator Data imputation'!AB34&lt;&gt;"",1,0))</f>
        <v>0</v>
      </c>
      <c r="AB31" s="125">
        <f>IF('Indicator Data'!AC35="No Data",1,IF('Indicator Data imputation'!AC34&lt;&gt;"",1,0))</f>
        <v>0</v>
      </c>
      <c r="AC31" s="125">
        <f>IF('Indicator Data'!AD35="No Data",1,IF('Indicator Data imputation'!AD34&lt;&gt;"",1,0))</f>
        <v>0</v>
      </c>
      <c r="AD31" s="125">
        <f>IF('Indicator Data'!AE35="No Data",1,IF('Indicator Data imputation'!AE34&lt;&gt;"",1,0))</f>
        <v>0</v>
      </c>
      <c r="AE31" s="125">
        <f>IF('Indicator Data'!AF35="No Data",1,IF('Indicator Data imputation'!AF34&lt;&gt;"",1,0))</f>
        <v>0</v>
      </c>
      <c r="AF31" s="125">
        <f>IF('Indicator Data'!AG35="No Data",1,IF('Indicator Data imputation'!AG34&lt;&gt;"",1,0))</f>
        <v>0</v>
      </c>
      <c r="AG31" s="125">
        <f>IF('Indicator Data'!AH35="No Data",1,IF('Indicator Data imputation'!AH34&lt;&gt;"",1,0))</f>
        <v>0</v>
      </c>
      <c r="AH31" s="125">
        <f>IF('Indicator Data'!AI35="No Data",1,IF('Indicator Data imputation'!AI34&lt;&gt;"",1,0))</f>
        <v>0</v>
      </c>
      <c r="AI31" s="125">
        <f>IF('Indicator Data'!AJ35="No Data",1,IF('Indicator Data imputation'!AJ34&lt;&gt;"",1,0))</f>
        <v>0</v>
      </c>
      <c r="AJ31" s="125">
        <f>IF('Indicator Data'!AK35="No Data",1,IF('Indicator Data imputation'!AK34&lt;&gt;"",1,0))</f>
        <v>0</v>
      </c>
      <c r="AK31" s="125">
        <f>IF('Indicator Data'!AL35="No Data",1,IF('Indicator Data imputation'!AL34&lt;&gt;"",1,0))</f>
        <v>0</v>
      </c>
      <c r="AL31" s="125">
        <f>IF('Indicator Data'!AM35="No Data",1,IF('Indicator Data imputation'!AM34&lt;&gt;"",1,0))</f>
        <v>0</v>
      </c>
      <c r="AM31" s="125">
        <f>IF('Indicator Data'!AN35="No Data",1,IF('Indicator Data imputation'!AN34&lt;&gt;"",1,0))</f>
        <v>0</v>
      </c>
      <c r="AN31" s="125">
        <f>IF('Indicator Data'!AO35="No Data",1,IF('Indicator Data imputation'!AO34&lt;&gt;"",1,0))</f>
        <v>0</v>
      </c>
      <c r="AO31" s="125">
        <f>IF('Indicator Data'!AP35="No Data",1,IF('Indicator Data imputation'!AP34&lt;&gt;"",1,0))</f>
        <v>0</v>
      </c>
      <c r="AP31" s="125">
        <f>IF('Indicator Data'!AQ35="No Data",1,IF('Indicator Data imputation'!AQ34&lt;&gt;"",1,0))</f>
        <v>0</v>
      </c>
      <c r="AQ31" s="125">
        <f>IF('Indicator Data'!AR35="No Data",1,IF('Indicator Data imputation'!AR34&lt;&gt;"",1,0))</f>
        <v>0</v>
      </c>
      <c r="AR31" s="125">
        <f>IF('Indicator Data'!AS35="No Data",1,IF('Indicator Data imputation'!AS34&lt;&gt;"",1,0))</f>
        <v>0</v>
      </c>
      <c r="AS31" s="125">
        <f>IF('Indicator Data'!AT35="No Data",1,IF('Indicator Data imputation'!AT34&lt;&gt;"",1,0))</f>
        <v>0</v>
      </c>
      <c r="AT31" s="125">
        <f>IF('Indicator Data'!AU35="No Data",1,IF('Indicator Data imputation'!AU34&lt;&gt;"",1,0))</f>
        <v>0</v>
      </c>
      <c r="AU31" s="125">
        <f>IF('Indicator Data'!AV35="No Data",1,IF('Indicator Data imputation'!AV34&lt;&gt;"",1,0))</f>
        <v>0</v>
      </c>
      <c r="AV31" s="125">
        <f>IF('Indicator Data'!AW35="No Data",1,IF('Indicator Data imputation'!AW34&lt;&gt;"",1,0))</f>
        <v>0</v>
      </c>
      <c r="AW31" s="125">
        <f>IF('Indicator Data'!AX35="No Data",1,IF('Indicator Data imputation'!AX34&lt;&gt;"",1,0))</f>
        <v>0</v>
      </c>
      <c r="AX31" s="125">
        <f>IF('Indicator Data'!AY35="No Data",1,IF('Indicator Data imputation'!AY34&lt;&gt;"",1,0))</f>
        <v>0</v>
      </c>
      <c r="AY31" s="125">
        <f>IF('Indicator Data'!AZ35="No Data",1,IF('Indicator Data imputation'!AZ34&lt;&gt;"",1,0))</f>
        <v>0</v>
      </c>
      <c r="AZ31" s="125">
        <f>IF('Indicator Data'!BA35="No Data",1,IF('Indicator Data imputation'!BA34&lt;&gt;"",1,0))</f>
        <v>0</v>
      </c>
      <c r="BA31" s="125">
        <f>IF('Indicator Data'!BB35="No Data",1,IF('Indicator Data imputation'!BB34&lt;&gt;"",1,0))</f>
        <v>0</v>
      </c>
      <c r="BB31" s="125">
        <f>IF('Indicator Data'!BC35="No Data",1,IF('Indicator Data imputation'!BC34&lt;&gt;"",1,0))</f>
        <v>0</v>
      </c>
      <c r="BC31" s="125">
        <f>IF('Indicator Data'!BD35="No Data",1,IF('Indicator Data imputation'!BD34&lt;&gt;"",1,0))</f>
        <v>0</v>
      </c>
      <c r="BD31" s="125">
        <f>IF('Indicator Data'!BE35="No Data",1,IF('Indicator Data imputation'!BE34&lt;&gt;"",1,0))</f>
        <v>0</v>
      </c>
      <c r="BE31" s="125">
        <f>IF('Indicator Data'!BF35="No Data",1,IF('Indicator Data imputation'!BF34&lt;&gt;"",1,0))</f>
        <v>0</v>
      </c>
      <c r="BF31" s="125">
        <f>IF('Indicator Data'!BG35="No Data",1,IF('Indicator Data imputation'!BG34&lt;&gt;"",1,0))</f>
        <v>0</v>
      </c>
      <c r="BG31" s="125">
        <f>IF('Indicator Data'!BH35="No Data",1,IF('Indicator Data imputation'!BH34&lt;&gt;"",1,0))</f>
        <v>0</v>
      </c>
      <c r="BH31" s="125">
        <f>IF('Indicator Data'!BI35="No Data",1,IF('Indicator Data imputation'!BI34&lt;&gt;"",1,0))</f>
        <v>0</v>
      </c>
      <c r="BI31" s="125">
        <f>IF('Indicator Data'!BR35="No Data",1,IF('Indicator Data imputation'!BJ34&lt;&gt;"",1,0))</f>
        <v>0</v>
      </c>
      <c r="BJ31" s="125">
        <f>IF('Indicator Data'!BS35="No Data",1,IF('Indicator Data imputation'!BK34&lt;&gt;"",1,0))</f>
        <v>0</v>
      </c>
      <c r="BK31" s="125">
        <f>IF('Indicator Data'!BT35="No Data",1,IF('Indicator Data imputation'!BL34&lt;&gt;"",1,0))</f>
        <v>0</v>
      </c>
      <c r="BL31" s="125">
        <f>IF('Indicator Data'!BU35="No Data",1,IF('Indicator Data imputation'!BM34&lt;&gt;"",1,0))</f>
        <v>0</v>
      </c>
      <c r="BM31" s="125">
        <f>IF('Indicator Data'!BV35="No Data",1,IF('Indicator Data imputation'!BN34&lt;&gt;"",1,0))</f>
        <v>0</v>
      </c>
      <c r="BN31" s="125">
        <f>IF('Indicator Data'!BW35="No Data",1,IF('Indicator Data imputation'!BO34&lt;&gt;"",1,0))</f>
        <v>0</v>
      </c>
      <c r="BO31" s="125">
        <f>IF('Indicator Data'!BX35="No Data",1,IF('Indicator Data imputation'!BP34&lt;&gt;"",1,0))</f>
        <v>0</v>
      </c>
      <c r="BP31" s="125">
        <f>IF('Indicator Data'!BY35="No Data",1,IF('Indicator Data imputation'!BQ34&lt;&gt;"",1,0))</f>
        <v>0</v>
      </c>
      <c r="BQ31" s="125">
        <f>IF('Indicator Data'!BZ35="No Data",1,IF('Indicator Data imputation'!BR34&lt;&gt;"",1,0))</f>
        <v>0</v>
      </c>
      <c r="BR31" s="125">
        <f>IF('Indicator Data'!CA35="No Data",1,IF('Indicator Data imputation'!BS34&lt;&gt;"",1,0))</f>
        <v>0</v>
      </c>
      <c r="BS31" s="125">
        <f>IF('Indicator Data'!CB35="No Data",1,IF('Indicator Data imputation'!BT34&lt;&gt;"",1,0))</f>
        <v>0</v>
      </c>
      <c r="BT31" s="125">
        <f>IF('Indicator Data'!CC35="No Data",1,IF('Indicator Data imputation'!BU34&lt;&gt;"",1,0))</f>
        <v>0</v>
      </c>
      <c r="BU31" s="125">
        <f>IF('Indicator Data'!CD35="No Data",1,IF('Indicator Data imputation'!BV34&lt;&gt;"",1,0))</f>
        <v>1</v>
      </c>
      <c r="BV31" s="125">
        <f>IF('Indicator Data'!CE35="No Data",1,IF('Indicator Data imputation'!BW34&lt;&gt;"",1,0))</f>
        <v>0</v>
      </c>
      <c r="BW31" s="125">
        <f>IF('Indicator Data'!CF35="No Data",1,IF('Indicator Data imputation'!BX34&lt;&gt;"",1,0))</f>
        <v>0</v>
      </c>
      <c r="BX31" s="125">
        <f>IF('Indicator Data'!CG35="No Data",1,IF('Indicator Data imputation'!BY34&lt;&gt;"",1,0))</f>
        <v>0</v>
      </c>
      <c r="BY31" s="3">
        <f t="shared" si="0"/>
        <v>1</v>
      </c>
      <c r="BZ31" s="127">
        <f t="shared" si="1"/>
        <v>1.3333333333333334E-2</v>
      </c>
    </row>
    <row r="32" spans="1:78" x14ac:dyDescent="0.3">
      <c r="A32" s="3" t="s">
        <v>56</v>
      </c>
      <c r="B32" s="125">
        <f>IF('Indicator Data'!C36="No Data",1,IF('Indicator Data imputation'!C35&lt;&gt;"",1,0))</f>
        <v>0</v>
      </c>
      <c r="C32" s="125">
        <f>IF('Indicator Data'!D36="No Data",1,IF('Indicator Data imputation'!D35&lt;&gt;"",1,0))</f>
        <v>0</v>
      </c>
      <c r="D32" s="125">
        <f>IF('Indicator Data'!E36="No Data",1,IF('Indicator Data imputation'!E35&lt;&gt;"",1,0))</f>
        <v>0</v>
      </c>
      <c r="E32" s="125">
        <f>IF('Indicator Data'!F36="No Data",1,IF('Indicator Data imputation'!F35&lt;&gt;"",1,0))</f>
        <v>0</v>
      </c>
      <c r="F32" s="125">
        <f>IF('Indicator Data'!G36="No Data",1,IF('Indicator Data imputation'!G35&lt;&gt;"",1,0))</f>
        <v>0</v>
      </c>
      <c r="G32" s="125">
        <f>IF('Indicator Data'!H36="No Data",1,IF('Indicator Data imputation'!H35&lt;&gt;"",1,0))</f>
        <v>0</v>
      </c>
      <c r="H32" s="125">
        <f>IF('Indicator Data'!I36="No Data",1,IF('Indicator Data imputation'!I35&lt;&gt;"",1,0))</f>
        <v>0</v>
      </c>
      <c r="I32" s="125">
        <f>IF('Indicator Data'!J36="No Data",1,IF('Indicator Data imputation'!J35&lt;&gt;"",1,0))</f>
        <v>0</v>
      </c>
      <c r="J32" s="125">
        <f>IF('Indicator Data'!K36="No Data",1,IF('Indicator Data imputation'!K35&lt;&gt;"",1,0))</f>
        <v>0</v>
      </c>
      <c r="K32" s="125">
        <f>IF('Indicator Data'!L36="No Data",1,IF('Indicator Data imputation'!L35&lt;&gt;"",1,0))</f>
        <v>0</v>
      </c>
      <c r="L32" s="125">
        <f>IF('Indicator Data'!M36="No Data",1,IF('Indicator Data imputation'!M35&lt;&gt;"",1,0))</f>
        <v>1</v>
      </c>
      <c r="M32" s="125">
        <f>IF('Indicator Data'!N36="No Data",1,IF('Indicator Data imputation'!N35&lt;&gt;"",1,0))</f>
        <v>1</v>
      </c>
      <c r="N32" s="125">
        <f>IF('Indicator Data'!O36="No Data",1,IF('Indicator Data imputation'!O35&lt;&gt;"",1,0))</f>
        <v>1</v>
      </c>
      <c r="O32" s="125">
        <f>IF('Indicator Data'!P36="No Data",1,IF('Indicator Data imputation'!P35&lt;&gt;"",1,0))</f>
        <v>1</v>
      </c>
      <c r="P32" s="125">
        <f>IF('Indicator Data'!Q36="No Data",1,IF('Indicator Data imputation'!Q35&lt;&gt;"",1,0))</f>
        <v>0</v>
      </c>
      <c r="Q32" s="125">
        <f>IF('Indicator Data'!R36="No Data",1,IF('Indicator Data imputation'!R35&lt;&gt;"",1,0))</f>
        <v>0</v>
      </c>
      <c r="R32" s="125">
        <f>IF('Indicator Data'!S36="No Data",1,IF('Indicator Data imputation'!S35&lt;&gt;"",1,0))</f>
        <v>0</v>
      </c>
      <c r="S32" s="125">
        <f>IF('Indicator Data'!T36="No Data",1,IF('Indicator Data imputation'!T35&lt;&gt;"",1,0))</f>
        <v>0</v>
      </c>
      <c r="T32" s="125">
        <f>IF('Indicator Data'!U36="No Data",1,IF('Indicator Data imputation'!U35&lt;&gt;"",1,0))</f>
        <v>0</v>
      </c>
      <c r="U32" s="125">
        <f>IF('Indicator Data'!V36="No Data",1,IF('Indicator Data imputation'!V35&lt;&gt;"",1,0))</f>
        <v>0</v>
      </c>
      <c r="V32" s="125">
        <f>IF('Indicator Data'!W36="No Data",1,IF('Indicator Data imputation'!W35&lt;&gt;"",1,0))</f>
        <v>0</v>
      </c>
      <c r="W32" s="125">
        <f>IF('Indicator Data'!X36="No Data",1,IF('Indicator Data imputation'!X35&lt;&gt;"",1,0))</f>
        <v>0</v>
      </c>
      <c r="X32" s="125">
        <f>IF('Indicator Data'!Y36="No Data",1,IF('Indicator Data imputation'!Y35&lt;&gt;"",1,0))</f>
        <v>0</v>
      </c>
      <c r="Y32" s="125">
        <f>IF('Indicator Data'!Z36="No Data",1,IF('Indicator Data imputation'!Z35&lt;&gt;"",1,0))</f>
        <v>0</v>
      </c>
      <c r="Z32" s="125">
        <f>IF('Indicator Data'!AA36="No Data",1,IF('Indicator Data imputation'!AA35&lt;&gt;"",1,0))</f>
        <v>0</v>
      </c>
      <c r="AA32" s="125">
        <f>IF('Indicator Data'!AB36="No Data",1,IF('Indicator Data imputation'!AB35&lt;&gt;"",1,0))</f>
        <v>0</v>
      </c>
      <c r="AB32" s="125">
        <f>IF('Indicator Data'!AC36="No Data",1,IF('Indicator Data imputation'!AC35&lt;&gt;"",1,0))</f>
        <v>1</v>
      </c>
      <c r="AC32" s="125">
        <f>IF('Indicator Data'!AD36="No Data",1,IF('Indicator Data imputation'!AD35&lt;&gt;"",1,0))</f>
        <v>0</v>
      </c>
      <c r="AD32" s="125">
        <f>IF('Indicator Data'!AE36="No Data",1,IF('Indicator Data imputation'!AE35&lt;&gt;"",1,0))</f>
        <v>0</v>
      </c>
      <c r="AE32" s="125">
        <f>IF('Indicator Data'!AF36="No Data",1,IF('Indicator Data imputation'!AF35&lt;&gt;"",1,0))</f>
        <v>0</v>
      </c>
      <c r="AF32" s="125">
        <f>IF('Indicator Data'!AG36="No Data",1,IF('Indicator Data imputation'!AG35&lt;&gt;"",1,0))</f>
        <v>0</v>
      </c>
      <c r="AG32" s="125">
        <f>IF('Indicator Data'!AH36="No Data",1,IF('Indicator Data imputation'!AH35&lt;&gt;"",1,0))</f>
        <v>0</v>
      </c>
      <c r="AH32" s="125">
        <f>IF('Indicator Data'!AI36="No Data",1,IF('Indicator Data imputation'!AI35&lt;&gt;"",1,0))</f>
        <v>0</v>
      </c>
      <c r="AI32" s="125">
        <f>IF('Indicator Data'!AJ36="No Data",1,IF('Indicator Data imputation'!AJ35&lt;&gt;"",1,0))</f>
        <v>0</v>
      </c>
      <c r="AJ32" s="125">
        <f>IF('Indicator Data'!AK36="No Data",1,IF('Indicator Data imputation'!AK35&lt;&gt;"",1,0))</f>
        <v>0</v>
      </c>
      <c r="AK32" s="125">
        <f>IF('Indicator Data'!AL36="No Data",1,IF('Indicator Data imputation'!AL35&lt;&gt;"",1,0))</f>
        <v>0</v>
      </c>
      <c r="AL32" s="125">
        <f>IF('Indicator Data'!AM36="No Data",1,IF('Indicator Data imputation'!AM35&lt;&gt;"",1,0))</f>
        <v>1</v>
      </c>
      <c r="AM32" s="125">
        <f>IF('Indicator Data'!AN36="No Data",1,IF('Indicator Data imputation'!AN35&lt;&gt;"",1,0))</f>
        <v>0</v>
      </c>
      <c r="AN32" s="125">
        <f>IF('Indicator Data'!AO36="No Data",1,IF('Indicator Data imputation'!AO35&lt;&gt;"",1,0))</f>
        <v>0</v>
      </c>
      <c r="AO32" s="125">
        <f>IF('Indicator Data'!AP36="No Data",1,IF('Indicator Data imputation'!AP35&lt;&gt;"",1,0))</f>
        <v>0</v>
      </c>
      <c r="AP32" s="125">
        <f>IF('Indicator Data'!AQ36="No Data",1,IF('Indicator Data imputation'!AQ35&lt;&gt;"",1,0))</f>
        <v>1</v>
      </c>
      <c r="AQ32" s="125">
        <f>IF('Indicator Data'!AR36="No Data",1,IF('Indicator Data imputation'!AR35&lt;&gt;"",1,0))</f>
        <v>0</v>
      </c>
      <c r="AR32" s="125">
        <f>IF('Indicator Data'!AS36="No Data",1,IF('Indicator Data imputation'!AS35&lt;&gt;"",1,0))</f>
        <v>0</v>
      </c>
      <c r="AS32" s="125">
        <f>IF('Indicator Data'!AT36="No Data",1,IF('Indicator Data imputation'!AT35&lt;&gt;"",1,0))</f>
        <v>1</v>
      </c>
      <c r="AT32" s="125">
        <f>IF('Indicator Data'!AU36="No Data",1,IF('Indicator Data imputation'!AU35&lt;&gt;"",1,0))</f>
        <v>0</v>
      </c>
      <c r="AU32" s="125">
        <f>IF('Indicator Data'!AV36="No Data",1,IF('Indicator Data imputation'!AV35&lt;&gt;"",1,0))</f>
        <v>1</v>
      </c>
      <c r="AV32" s="125">
        <f>IF('Indicator Data'!AW36="No Data",1,IF('Indicator Data imputation'!AW35&lt;&gt;"",1,0))</f>
        <v>1</v>
      </c>
      <c r="AW32" s="125">
        <f>IF('Indicator Data'!AX36="No Data",1,IF('Indicator Data imputation'!AX35&lt;&gt;"",1,0))</f>
        <v>1</v>
      </c>
      <c r="AX32" s="125">
        <f>IF('Indicator Data'!AY36="No Data",1,IF('Indicator Data imputation'!AY35&lt;&gt;"",1,0))</f>
        <v>0</v>
      </c>
      <c r="AY32" s="125">
        <f>IF('Indicator Data'!AZ36="No Data",1,IF('Indicator Data imputation'!AZ35&lt;&gt;"",1,0))</f>
        <v>0</v>
      </c>
      <c r="AZ32" s="125">
        <f>IF('Indicator Data'!BA36="No Data",1,IF('Indicator Data imputation'!BA35&lt;&gt;"",1,0))</f>
        <v>0</v>
      </c>
      <c r="BA32" s="125">
        <f>IF('Indicator Data'!BB36="No Data",1,IF('Indicator Data imputation'!BB35&lt;&gt;"",1,0))</f>
        <v>0</v>
      </c>
      <c r="BB32" s="125">
        <f>IF('Indicator Data'!BC36="No Data",1,IF('Indicator Data imputation'!BC35&lt;&gt;"",1,0))</f>
        <v>0</v>
      </c>
      <c r="BC32" s="125">
        <f>IF('Indicator Data'!BD36="No Data",1,IF('Indicator Data imputation'!BD35&lt;&gt;"",1,0))</f>
        <v>0</v>
      </c>
      <c r="BD32" s="125">
        <f>IF('Indicator Data'!BE36="No Data",1,IF('Indicator Data imputation'!BE35&lt;&gt;"",1,0))</f>
        <v>0</v>
      </c>
      <c r="BE32" s="125">
        <f>IF('Indicator Data'!BF36="No Data",1,IF('Indicator Data imputation'!BF35&lt;&gt;"",1,0))</f>
        <v>0</v>
      </c>
      <c r="BF32" s="125">
        <f>IF('Indicator Data'!BG36="No Data",1,IF('Indicator Data imputation'!BG35&lt;&gt;"",1,0))</f>
        <v>0</v>
      </c>
      <c r="BG32" s="125">
        <f>IF('Indicator Data'!BH36="No Data",1,IF('Indicator Data imputation'!BH35&lt;&gt;"",1,0))</f>
        <v>0</v>
      </c>
      <c r="BH32" s="125">
        <f>IF('Indicator Data'!BI36="No Data",1,IF('Indicator Data imputation'!BI35&lt;&gt;"",1,0))</f>
        <v>0</v>
      </c>
      <c r="BI32" s="125">
        <f>IF('Indicator Data'!BR36="No Data",1,IF('Indicator Data imputation'!BJ35&lt;&gt;"",1,0))</f>
        <v>0</v>
      </c>
      <c r="BJ32" s="125">
        <f>IF('Indicator Data'!BS36="No Data",1,IF('Indicator Data imputation'!BK35&lt;&gt;"",1,0))</f>
        <v>0</v>
      </c>
      <c r="BK32" s="125">
        <f>IF('Indicator Data'!BT36="No Data",1,IF('Indicator Data imputation'!BL35&lt;&gt;"",1,0))</f>
        <v>0</v>
      </c>
      <c r="BL32" s="125">
        <f>IF('Indicator Data'!BU36="No Data",1,IF('Indicator Data imputation'!BM35&lt;&gt;"",1,0))</f>
        <v>0</v>
      </c>
      <c r="BM32" s="125">
        <f>IF('Indicator Data'!BV36="No Data",1,IF('Indicator Data imputation'!BN35&lt;&gt;"",1,0))</f>
        <v>1</v>
      </c>
      <c r="BN32" s="125">
        <f>IF('Indicator Data'!BW36="No Data",1,IF('Indicator Data imputation'!BO35&lt;&gt;"",1,0))</f>
        <v>0</v>
      </c>
      <c r="BO32" s="125">
        <f>IF('Indicator Data'!BX36="No Data",1,IF('Indicator Data imputation'!BP35&lt;&gt;"",1,0))</f>
        <v>0</v>
      </c>
      <c r="BP32" s="125">
        <f>IF('Indicator Data'!BY36="No Data",1,IF('Indicator Data imputation'!BQ35&lt;&gt;"",1,0))</f>
        <v>0</v>
      </c>
      <c r="BQ32" s="125">
        <f>IF('Indicator Data'!BZ36="No Data",1,IF('Indicator Data imputation'!BR35&lt;&gt;"",1,0))</f>
        <v>0</v>
      </c>
      <c r="BR32" s="125">
        <f>IF('Indicator Data'!CA36="No Data",1,IF('Indicator Data imputation'!BS35&lt;&gt;"",1,0))</f>
        <v>0</v>
      </c>
      <c r="BS32" s="125">
        <f>IF('Indicator Data'!CB36="No Data",1,IF('Indicator Data imputation'!BT35&lt;&gt;"",1,0))</f>
        <v>0</v>
      </c>
      <c r="BT32" s="125">
        <f>IF('Indicator Data'!CC36="No Data",1,IF('Indicator Data imputation'!BU35&lt;&gt;"",1,0))</f>
        <v>0</v>
      </c>
      <c r="BU32" s="125">
        <f>IF('Indicator Data'!CD36="No Data",1,IF('Indicator Data imputation'!BV35&lt;&gt;"",1,0))</f>
        <v>0</v>
      </c>
      <c r="BV32" s="125">
        <f>IF('Indicator Data'!CE36="No Data",1,IF('Indicator Data imputation'!BW35&lt;&gt;"",1,0))</f>
        <v>0</v>
      </c>
      <c r="BW32" s="125">
        <f>IF('Indicator Data'!CF36="No Data",1,IF('Indicator Data imputation'!BX35&lt;&gt;"",1,0))</f>
        <v>0</v>
      </c>
      <c r="BX32" s="125">
        <f>IF('Indicator Data'!CG36="No Data",1,IF('Indicator Data imputation'!BY35&lt;&gt;"",1,0))</f>
        <v>0</v>
      </c>
      <c r="BY32" s="3">
        <f t="shared" si="0"/>
        <v>12</v>
      </c>
      <c r="BZ32" s="127">
        <f t="shared" si="1"/>
        <v>0.16</v>
      </c>
    </row>
    <row r="33" spans="1:78" x14ac:dyDescent="0.3">
      <c r="A33" s="3" t="s">
        <v>59</v>
      </c>
      <c r="B33" s="125">
        <f>IF('Indicator Data'!C37="No Data",1,IF('Indicator Data imputation'!C36&lt;&gt;"",1,0))</f>
        <v>0</v>
      </c>
      <c r="C33" s="125">
        <f>IF('Indicator Data'!D37="No Data",1,IF('Indicator Data imputation'!D36&lt;&gt;"",1,0))</f>
        <v>0</v>
      </c>
      <c r="D33" s="125">
        <f>IF('Indicator Data'!E37="No Data",1,IF('Indicator Data imputation'!E36&lt;&gt;"",1,0))</f>
        <v>0</v>
      </c>
      <c r="E33" s="125">
        <f>IF('Indicator Data'!F37="No Data",1,IF('Indicator Data imputation'!F36&lt;&gt;"",1,0))</f>
        <v>0</v>
      </c>
      <c r="F33" s="125">
        <f>IF('Indicator Data'!G37="No Data",1,IF('Indicator Data imputation'!G36&lt;&gt;"",1,0))</f>
        <v>0</v>
      </c>
      <c r="G33" s="125">
        <f>IF('Indicator Data'!H37="No Data",1,IF('Indicator Data imputation'!H36&lt;&gt;"",1,0))</f>
        <v>0</v>
      </c>
      <c r="H33" s="125">
        <f>IF('Indicator Data'!I37="No Data",1,IF('Indicator Data imputation'!I36&lt;&gt;"",1,0))</f>
        <v>0</v>
      </c>
      <c r="I33" s="125">
        <f>IF('Indicator Data'!J37="No Data",1,IF('Indicator Data imputation'!J36&lt;&gt;"",1,0))</f>
        <v>0</v>
      </c>
      <c r="J33" s="125">
        <f>IF('Indicator Data'!K37="No Data",1,IF('Indicator Data imputation'!K36&lt;&gt;"",1,0))</f>
        <v>0</v>
      </c>
      <c r="K33" s="125">
        <f>IF('Indicator Data'!L37="No Data",1,IF('Indicator Data imputation'!L36&lt;&gt;"",1,0))</f>
        <v>0</v>
      </c>
      <c r="L33" s="125">
        <f>IF('Indicator Data'!M37="No Data",1,IF('Indicator Data imputation'!M36&lt;&gt;"",1,0))</f>
        <v>0</v>
      </c>
      <c r="M33" s="125">
        <f>IF('Indicator Data'!N37="No Data",1,IF('Indicator Data imputation'!N36&lt;&gt;"",1,0))</f>
        <v>0</v>
      </c>
      <c r="N33" s="125">
        <f>IF('Indicator Data'!O37="No Data",1,IF('Indicator Data imputation'!O36&lt;&gt;"",1,0))</f>
        <v>0</v>
      </c>
      <c r="O33" s="125">
        <f>IF('Indicator Data'!P37="No Data",1,IF('Indicator Data imputation'!P36&lt;&gt;"",1,0))</f>
        <v>0</v>
      </c>
      <c r="P33" s="125">
        <f>IF('Indicator Data'!Q37="No Data",1,IF('Indicator Data imputation'!Q36&lt;&gt;"",1,0))</f>
        <v>0</v>
      </c>
      <c r="Q33" s="125">
        <f>IF('Indicator Data'!R37="No Data",1,IF('Indicator Data imputation'!R36&lt;&gt;"",1,0))</f>
        <v>0</v>
      </c>
      <c r="R33" s="125">
        <f>IF('Indicator Data'!S37="No Data",1,IF('Indicator Data imputation'!S36&lt;&gt;"",1,0))</f>
        <v>0</v>
      </c>
      <c r="S33" s="125">
        <f>IF('Indicator Data'!T37="No Data",1,IF('Indicator Data imputation'!T36&lt;&gt;"",1,0))</f>
        <v>0</v>
      </c>
      <c r="T33" s="125">
        <f>IF('Indicator Data'!U37="No Data",1,IF('Indicator Data imputation'!U36&lt;&gt;"",1,0))</f>
        <v>0</v>
      </c>
      <c r="U33" s="125">
        <f>IF('Indicator Data'!V37="No Data",1,IF('Indicator Data imputation'!V36&lt;&gt;"",1,0))</f>
        <v>0</v>
      </c>
      <c r="V33" s="125">
        <f>IF('Indicator Data'!W37="No Data",1,IF('Indicator Data imputation'!W36&lt;&gt;"",1,0))</f>
        <v>0</v>
      </c>
      <c r="W33" s="125">
        <f>IF('Indicator Data'!X37="No Data",1,IF('Indicator Data imputation'!X36&lt;&gt;"",1,0))</f>
        <v>0</v>
      </c>
      <c r="X33" s="125">
        <f>IF('Indicator Data'!Y37="No Data",1,IF('Indicator Data imputation'!Y36&lt;&gt;"",1,0))</f>
        <v>0</v>
      </c>
      <c r="Y33" s="125">
        <f>IF('Indicator Data'!Z37="No Data",1,IF('Indicator Data imputation'!Z36&lt;&gt;"",1,0))</f>
        <v>0</v>
      </c>
      <c r="Z33" s="125">
        <f>IF('Indicator Data'!AA37="No Data",1,IF('Indicator Data imputation'!AA36&lt;&gt;"",1,0))</f>
        <v>1</v>
      </c>
      <c r="AA33" s="125">
        <f>IF('Indicator Data'!AB37="No Data",1,IF('Indicator Data imputation'!AB36&lt;&gt;"",1,0))</f>
        <v>0</v>
      </c>
      <c r="AB33" s="125">
        <f>IF('Indicator Data'!AC37="No Data",1,IF('Indicator Data imputation'!AC36&lt;&gt;"",1,0))</f>
        <v>0</v>
      </c>
      <c r="AC33" s="125">
        <f>IF('Indicator Data'!AD37="No Data",1,IF('Indicator Data imputation'!AD36&lt;&gt;"",1,0))</f>
        <v>0</v>
      </c>
      <c r="AD33" s="125">
        <f>IF('Indicator Data'!AE37="No Data",1,IF('Indicator Data imputation'!AE36&lt;&gt;"",1,0))</f>
        <v>0</v>
      </c>
      <c r="AE33" s="125">
        <f>IF('Indicator Data'!AF37="No Data",1,IF('Indicator Data imputation'!AF36&lt;&gt;"",1,0))</f>
        <v>0</v>
      </c>
      <c r="AF33" s="125">
        <f>IF('Indicator Data'!AG37="No Data",1,IF('Indicator Data imputation'!AG36&lt;&gt;"",1,0))</f>
        <v>0</v>
      </c>
      <c r="AG33" s="125">
        <f>IF('Indicator Data'!AH37="No Data",1,IF('Indicator Data imputation'!AH36&lt;&gt;"",1,0))</f>
        <v>0</v>
      </c>
      <c r="AH33" s="125">
        <f>IF('Indicator Data'!AI37="No Data",1,IF('Indicator Data imputation'!AI36&lt;&gt;"",1,0))</f>
        <v>0</v>
      </c>
      <c r="AI33" s="125">
        <f>IF('Indicator Data'!AJ37="No Data",1,IF('Indicator Data imputation'!AJ36&lt;&gt;"",1,0))</f>
        <v>0</v>
      </c>
      <c r="AJ33" s="125">
        <f>IF('Indicator Data'!AK37="No Data",1,IF('Indicator Data imputation'!AK36&lt;&gt;"",1,0))</f>
        <v>0</v>
      </c>
      <c r="AK33" s="125">
        <f>IF('Indicator Data'!AL37="No Data",1,IF('Indicator Data imputation'!AL36&lt;&gt;"",1,0))</f>
        <v>0</v>
      </c>
      <c r="AL33" s="125">
        <f>IF('Indicator Data'!AM37="No Data",1,IF('Indicator Data imputation'!AM36&lt;&gt;"",1,0))</f>
        <v>0</v>
      </c>
      <c r="AM33" s="125">
        <f>IF('Indicator Data'!AN37="No Data",1,IF('Indicator Data imputation'!AN36&lt;&gt;"",1,0))</f>
        <v>0</v>
      </c>
      <c r="AN33" s="125">
        <f>IF('Indicator Data'!AO37="No Data",1,IF('Indicator Data imputation'!AO36&lt;&gt;"",1,0))</f>
        <v>0</v>
      </c>
      <c r="AO33" s="125">
        <f>IF('Indicator Data'!AP37="No Data",1,IF('Indicator Data imputation'!AP36&lt;&gt;"",1,0))</f>
        <v>0</v>
      </c>
      <c r="AP33" s="125">
        <f>IF('Indicator Data'!AQ37="No Data",1,IF('Indicator Data imputation'!AQ36&lt;&gt;"",1,0))</f>
        <v>0</v>
      </c>
      <c r="AQ33" s="125">
        <f>IF('Indicator Data'!AR37="No Data",1,IF('Indicator Data imputation'!AR36&lt;&gt;"",1,0))</f>
        <v>1</v>
      </c>
      <c r="AR33" s="125">
        <f>IF('Indicator Data'!AS37="No Data",1,IF('Indicator Data imputation'!AS36&lt;&gt;"",1,0))</f>
        <v>0</v>
      </c>
      <c r="AS33" s="125">
        <f>IF('Indicator Data'!AT37="No Data",1,IF('Indicator Data imputation'!AT36&lt;&gt;"",1,0))</f>
        <v>0</v>
      </c>
      <c r="AT33" s="125">
        <f>IF('Indicator Data'!AU37="No Data",1,IF('Indicator Data imputation'!AU36&lt;&gt;"",1,0))</f>
        <v>0</v>
      </c>
      <c r="AU33" s="125">
        <f>IF('Indicator Data'!AV37="No Data",1,IF('Indicator Data imputation'!AV36&lt;&gt;"",1,0))</f>
        <v>0</v>
      </c>
      <c r="AV33" s="125">
        <f>IF('Indicator Data'!AW37="No Data",1,IF('Indicator Data imputation'!AW36&lt;&gt;"",1,0))</f>
        <v>0</v>
      </c>
      <c r="AW33" s="125">
        <f>IF('Indicator Data'!AX37="No Data",1,IF('Indicator Data imputation'!AX36&lt;&gt;"",1,0))</f>
        <v>0</v>
      </c>
      <c r="AX33" s="125">
        <f>IF('Indicator Data'!AY37="No Data",1,IF('Indicator Data imputation'!AY36&lt;&gt;"",1,0))</f>
        <v>0</v>
      </c>
      <c r="AY33" s="125">
        <f>IF('Indicator Data'!AZ37="No Data",1,IF('Indicator Data imputation'!AZ36&lt;&gt;"",1,0))</f>
        <v>0</v>
      </c>
      <c r="AZ33" s="125">
        <f>IF('Indicator Data'!BA37="No Data",1,IF('Indicator Data imputation'!BA36&lt;&gt;"",1,0))</f>
        <v>0</v>
      </c>
      <c r="BA33" s="125">
        <f>IF('Indicator Data'!BB37="No Data",1,IF('Indicator Data imputation'!BB36&lt;&gt;"",1,0))</f>
        <v>0</v>
      </c>
      <c r="BB33" s="125">
        <f>IF('Indicator Data'!BC37="No Data",1,IF('Indicator Data imputation'!BC36&lt;&gt;"",1,0))</f>
        <v>0</v>
      </c>
      <c r="BC33" s="125">
        <f>IF('Indicator Data'!BD37="No Data",1,IF('Indicator Data imputation'!BD36&lt;&gt;"",1,0))</f>
        <v>0</v>
      </c>
      <c r="BD33" s="125">
        <f>IF('Indicator Data'!BE37="No Data",1,IF('Indicator Data imputation'!BE36&lt;&gt;"",1,0))</f>
        <v>0</v>
      </c>
      <c r="BE33" s="125">
        <f>IF('Indicator Data'!BF37="No Data",1,IF('Indicator Data imputation'!BF36&lt;&gt;"",1,0))</f>
        <v>0</v>
      </c>
      <c r="BF33" s="125">
        <f>IF('Indicator Data'!BG37="No Data",1,IF('Indicator Data imputation'!BG36&lt;&gt;"",1,0))</f>
        <v>0</v>
      </c>
      <c r="BG33" s="125">
        <f>IF('Indicator Data'!BH37="No Data",1,IF('Indicator Data imputation'!BH36&lt;&gt;"",1,0))</f>
        <v>0</v>
      </c>
      <c r="BH33" s="125">
        <f>IF('Indicator Data'!BI37="No Data",1,IF('Indicator Data imputation'!BI36&lt;&gt;"",1,0))</f>
        <v>0</v>
      </c>
      <c r="BI33" s="125">
        <f>IF('Indicator Data'!BR37="No Data",1,IF('Indicator Data imputation'!BJ36&lt;&gt;"",1,0))</f>
        <v>1</v>
      </c>
      <c r="BJ33" s="125">
        <f>IF('Indicator Data'!BS37="No Data",1,IF('Indicator Data imputation'!BK36&lt;&gt;"",1,0))</f>
        <v>0</v>
      </c>
      <c r="BK33" s="125">
        <f>IF('Indicator Data'!BT37="No Data",1,IF('Indicator Data imputation'!BL36&lt;&gt;"",1,0))</f>
        <v>0</v>
      </c>
      <c r="BL33" s="125">
        <f>IF('Indicator Data'!BU37="No Data",1,IF('Indicator Data imputation'!BM36&lt;&gt;"",1,0))</f>
        <v>0</v>
      </c>
      <c r="BM33" s="125">
        <f>IF('Indicator Data'!BV37="No Data",1,IF('Indicator Data imputation'!BN36&lt;&gt;"",1,0))</f>
        <v>0</v>
      </c>
      <c r="BN33" s="125">
        <f>IF('Indicator Data'!BW37="No Data",1,IF('Indicator Data imputation'!BO36&lt;&gt;"",1,0))</f>
        <v>0</v>
      </c>
      <c r="BO33" s="125">
        <f>IF('Indicator Data'!BX37="No Data",1,IF('Indicator Data imputation'!BP36&lt;&gt;"",1,0))</f>
        <v>0</v>
      </c>
      <c r="BP33" s="125">
        <f>IF('Indicator Data'!BY37="No Data",1,IF('Indicator Data imputation'!BQ36&lt;&gt;"",1,0))</f>
        <v>0</v>
      </c>
      <c r="BQ33" s="125">
        <f>IF('Indicator Data'!BZ37="No Data",1,IF('Indicator Data imputation'!BR36&lt;&gt;"",1,0))</f>
        <v>0</v>
      </c>
      <c r="BR33" s="125">
        <f>IF('Indicator Data'!CA37="No Data",1,IF('Indicator Data imputation'!BS36&lt;&gt;"",1,0))</f>
        <v>0</v>
      </c>
      <c r="BS33" s="125">
        <f>IF('Indicator Data'!CB37="No Data",1,IF('Indicator Data imputation'!BT36&lt;&gt;"",1,0))</f>
        <v>0</v>
      </c>
      <c r="BT33" s="125">
        <f>IF('Indicator Data'!CC37="No Data",1,IF('Indicator Data imputation'!BU36&lt;&gt;"",1,0))</f>
        <v>0</v>
      </c>
      <c r="BU33" s="125">
        <f>IF('Indicator Data'!CD37="No Data",1,IF('Indicator Data imputation'!BV36&lt;&gt;"",1,0))</f>
        <v>1</v>
      </c>
      <c r="BV33" s="125">
        <f>IF('Indicator Data'!CE37="No Data",1,IF('Indicator Data imputation'!BW36&lt;&gt;"",1,0))</f>
        <v>0</v>
      </c>
      <c r="BW33" s="125">
        <f>IF('Indicator Data'!CF37="No Data",1,IF('Indicator Data imputation'!BX36&lt;&gt;"",1,0))</f>
        <v>0</v>
      </c>
      <c r="BX33" s="125">
        <f>IF('Indicator Data'!CG37="No Data",1,IF('Indicator Data imputation'!BY36&lt;&gt;"",1,0))</f>
        <v>0</v>
      </c>
      <c r="BY33" s="3">
        <f t="shared" si="0"/>
        <v>4</v>
      </c>
      <c r="BZ33" s="127">
        <f t="shared" si="1"/>
        <v>5.3333333333333337E-2</v>
      </c>
    </row>
    <row r="34" spans="1:78" x14ac:dyDescent="0.3">
      <c r="A34" s="3" t="s">
        <v>61</v>
      </c>
      <c r="B34" s="125">
        <f>IF('Indicator Data'!C38="No Data",1,IF('Indicator Data imputation'!C37&lt;&gt;"",1,0))</f>
        <v>0</v>
      </c>
      <c r="C34" s="125">
        <f>IF('Indicator Data'!D38="No Data",1,IF('Indicator Data imputation'!D37&lt;&gt;"",1,0))</f>
        <v>0</v>
      </c>
      <c r="D34" s="125">
        <f>IF('Indicator Data'!E38="No Data",1,IF('Indicator Data imputation'!E37&lt;&gt;"",1,0))</f>
        <v>0</v>
      </c>
      <c r="E34" s="125">
        <f>IF('Indicator Data'!F38="No Data",1,IF('Indicator Data imputation'!F37&lt;&gt;"",1,0))</f>
        <v>0</v>
      </c>
      <c r="F34" s="125">
        <f>IF('Indicator Data'!G38="No Data",1,IF('Indicator Data imputation'!G37&lt;&gt;"",1,0))</f>
        <v>0</v>
      </c>
      <c r="G34" s="125">
        <f>IF('Indicator Data'!H38="No Data",1,IF('Indicator Data imputation'!H37&lt;&gt;"",1,0))</f>
        <v>0</v>
      </c>
      <c r="H34" s="125">
        <f>IF('Indicator Data'!I38="No Data",1,IF('Indicator Data imputation'!I37&lt;&gt;"",1,0))</f>
        <v>0</v>
      </c>
      <c r="I34" s="125">
        <f>IF('Indicator Data'!J38="No Data",1,IF('Indicator Data imputation'!J37&lt;&gt;"",1,0))</f>
        <v>0</v>
      </c>
      <c r="J34" s="125">
        <f>IF('Indicator Data'!K38="No Data",1,IF('Indicator Data imputation'!K37&lt;&gt;"",1,0))</f>
        <v>0</v>
      </c>
      <c r="K34" s="125">
        <f>IF('Indicator Data'!L38="No Data",1,IF('Indicator Data imputation'!L37&lt;&gt;"",1,0))</f>
        <v>0</v>
      </c>
      <c r="L34" s="125">
        <f>IF('Indicator Data'!M38="No Data",1,IF('Indicator Data imputation'!M37&lt;&gt;"",1,0))</f>
        <v>0</v>
      </c>
      <c r="M34" s="125">
        <f>IF('Indicator Data'!N38="No Data",1,IF('Indicator Data imputation'!N37&lt;&gt;"",1,0))</f>
        <v>0</v>
      </c>
      <c r="N34" s="125">
        <f>IF('Indicator Data'!O38="No Data",1,IF('Indicator Data imputation'!O37&lt;&gt;"",1,0))</f>
        <v>0</v>
      </c>
      <c r="O34" s="125">
        <f>IF('Indicator Data'!P38="No Data",1,IF('Indicator Data imputation'!P37&lt;&gt;"",1,0))</f>
        <v>0</v>
      </c>
      <c r="P34" s="125">
        <f>IF('Indicator Data'!Q38="No Data",1,IF('Indicator Data imputation'!Q37&lt;&gt;"",1,0))</f>
        <v>0</v>
      </c>
      <c r="Q34" s="125">
        <f>IF('Indicator Data'!R38="No Data",1,IF('Indicator Data imputation'!R37&lt;&gt;"",1,0))</f>
        <v>0</v>
      </c>
      <c r="R34" s="125">
        <f>IF('Indicator Data'!S38="No Data",1,IF('Indicator Data imputation'!S37&lt;&gt;"",1,0))</f>
        <v>0</v>
      </c>
      <c r="S34" s="125">
        <f>IF('Indicator Data'!T38="No Data",1,IF('Indicator Data imputation'!T37&lt;&gt;"",1,0))</f>
        <v>0</v>
      </c>
      <c r="T34" s="125">
        <f>IF('Indicator Data'!U38="No Data",1,IF('Indicator Data imputation'!U37&lt;&gt;"",1,0))</f>
        <v>0</v>
      </c>
      <c r="U34" s="125">
        <f>IF('Indicator Data'!V38="No Data",1,IF('Indicator Data imputation'!V37&lt;&gt;"",1,0))</f>
        <v>0</v>
      </c>
      <c r="V34" s="125">
        <f>IF('Indicator Data'!W38="No Data",1,IF('Indicator Data imputation'!W37&lt;&gt;"",1,0))</f>
        <v>0</v>
      </c>
      <c r="W34" s="125">
        <f>IF('Indicator Data'!X38="No Data",1,IF('Indicator Data imputation'!X37&lt;&gt;"",1,0))</f>
        <v>0</v>
      </c>
      <c r="X34" s="125">
        <f>IF('Indicator Data'!Y38="No Data",1,IF('Indicator Data imputation'!Y37&lt;&gt;"",1,0))</f>
        <v>0</v>
      </c>
      <c r="Y34" s="125">
        <f>IF('Indicator Data'!Z38="No Data",1,IF('Indicator Data imputation'!Z37&lt;&gt;"",1,0))</f>
        <v>0</v>
      </c>
      <c r="Z34" s="125">
        <f>IF('Indicator Data'!AA38="No Data",1,IF('Indicator Data imputation'!AA37&lt;&gt;"",1,0))</f>
        <v>0</v>
      </c>
      <c r="AA34" s="125">
        <f>IF('Indicator Data'!AB38="No Data",1,IF('Indicator Data imputation'!AB37&lt;&gt;"",1,0))</f>
        <v>0</v>
      </c>
      <c r="AB34" s="125">
        <f>IF('Indicator Data'!AC38="No Data",1,IF('Indicator Data imputation'!AC37&lt;&gt;"",1,0))</f>
        <v>0</v>
      </c>
      <c r="AC34" s="125">
        <f>IF('Indicator Data'!AD38="No Data",1,IF('Indicator Data imputation'!AD37&lt;&gt;"",1,0))</f>
        <v>0</v>
      </c>
      <c r="AD34" s="125">
        <f>IF('Indicator Data'!AE38="No Data",1,IF('Indicator Data imputation'!AE37&lt;&gt;"",1,0))</f>
        <v>0</v>
      </c>
      <c r="AE34" s="125">
        <f>IF('Indicator Data'!AF38="No Data",1,IF('Indicator Data imputation'!AF37&lt;&gt;"",1,0))</f>
        <v>0</v>
      </c>
      <c r="AF34" s="125">
        <f>IF('Indicator Data'!AG38="No Data",1,IF('Indicator Data imputation'!AG37&lt;&gt;"",1,0))</f>
        <v>0</v>
      </c>
      <c r="AG34" s="125">
        <f>IF('Indicator Data'!AH38="No Data",1,IF('Indicator Data imputation'!AH37&lt;&gt;"",1,0))</f>
        <v>0</v>
      </c>
      <c r="AH34" s="125">
        <f>IF('Indicator Data'!AI38="No Data",1,IF('Indicator Data imputation'!AI37&lt;&gt;"",1,0))</f>
        <v>0</v>
      </c>
      <c r="AI34" s="125">
        <f>IF('Indicator Data'!AJ38="No Data",1,IF('Indicator Data imputation'!AJ37&lt;&gt;"",1,0))</f>
        <v>0</v>
      </c>
      <c r="AJ34" s="125">
        <f>IF('Indicator Data'!AK38="No Data",1,IF('Indicator Data imputation'!AK37&lt;&gt;"",1,0))</f>
        <v>0</v>
      </c>
      <c r="AK34" s="125">
        <f>IF('Indicator Data'!AL38="No Data",1,IF('Indicator Data imputation'!AL37&lt;&gt;"",1,0))</f>
        <v>0</v>
      </c>
      <c r="AL34" s="125">
        <f>IF('Indicator Data'!AM38="No Data",1,IF('Indicator Data imputation'!AM37&lt;&gt;"",1,0))</f>
        <v>0</v>
      </c>
      <c r="AM34" s="125">
        <f>IF('Indicator Data'!AN38="No Data",1,IF('Indicator Data imputation'!AN37&lt;&gt;"",1,0))</f>
        <v>0</v>
      </c>
      <c r="AN34" s="125">
        <f>IF('Indicator Data'!AO38="No Data",1,IF('Indicator Data imputation'!AO37&lt;&gt;"",1,0))</f>
        <v>0</v>
      </c>
      <c r="AO34" s="125">
        <f>IF('Indicator Data'!AP38="No Data",1,IF('Indicator Data imputation'!AP37&lt;&gt;"",1,0))</f>
        <v>0</v>
      </c>
      <c r="AP34" s="125">
        <f>IF('Indicator Data'!AQ38="No Data",1,IF('Indicator Data imputation'!AQ37&lt;&gt;"",1,0))</f>
        <v>0</v>
      </c>
      <c r="AQ34" s="125">
        <f>IF('Indicator Data'!AR38="No Data",1,IF('Indicator Data imputation'!AR37&lt;&gt;"",1,0))</f>
        <v>1</v>
      </c>
      <c r="AR34" s="125">
        <f>IF('Indicator Data'!AS38="No Data",1,IF('Indicator Data imputation'!AS37&lt;&gt;"",1,0))</f>
        <v>0</v>
      </c>
      <c r="AS34" s="125">
        <f>IF('Indicator Data'!AT38="No Data",1,IF('Indicator Data imputation'!AT37&lt;&gt;"",1,0))</f>
        <v>0</v>
      </c>
      <c r="AT34" s="125">
        <f>IF('Indicator Data'!AU38="No Data",1,IF('Indicator Data imputation'!AU37&lt;&gt;"",1,0))</f>
        <v>0</v>
      </c>
      <c r="AU34" s="125">
        <f>IF('Indicator Data'!AV38="No Data",1,IF('Indicator Data imputation'!AV37&lt;&gt;"",1,0))</f>
        <v>0</v>
      </c>
      <c r="AV34" s="125">
        <f>IF('Indicator Data'!AW38="No Data",1,IF('Indicator Data imputation'!AW37&lt;&gt;"",1,0))</f>
        <v>0</v>
      </c>
      <c r="AW34" s="125">
        <f>IF('Indicator Data'!AX38="No Data",1,IF('Indicator Data imputation'!AX37&lt;&gt;"",1,0))</f>
        <v>0</v>
      </c>
      <c r="AX34" s="125">
        <f>IF('Indicator Data'!AY38="No Data",1,IF('Indicator Data imputation'!AY37&lt;&gt;"",1,0))</f>
        <v>0</v>
      </c>
      <c r="AY34" s="125">
        <f>IF('Indicator Data'!AZ38="No Data",1,IF('Indicator Data imputation'!AZ37&lt;&gt;"",1,0))</f>
        <v>0</v>
      </c>
      <c r="AZ34" s="125">
        <f>IF('Indicator Data'!BA38="No Data",1,IF('Indicator Data imputation'!BA37&lt;&gt;"",1,0))</f>
        <v>0</v>
      </c>
      <c r="BA34" s="125">
        <f>IF('Indicator Data'!BB38="No Data",1,IF('Indicator Data imputation'!BB37&lt;&gt;"",1,0))</f>
        <v>0</v>
      </c>
      <c r="BB34" s="125">
        <f>IF('Indicator Data'!BC38="No Data",1,IF('Indicator Data imputation'!BC37&lt;&gt;"",1,0))</f>
        <v>0</v>
      </c>
      <c r="BC34" s="125">
        <f>IF('Indicator Data'!BD38="No Data",1,IF('Indicator Data imputation'!BD37&lt;&gt;"",1,0))</f>
        <v>0</v>
      </c>
      <c r="BD34" s="125">
        <f>IF('Indicator Data'!BE38="No Data",1,IF('Indicator Data imputation'!BE37&lt;&gt;"",1,0))</f>
        <v>0</v>
      </c>
      <c r="BE34" s="125">
        <f>IF('Indicator Data'!BF38="No Data",1,IF('Indicator Data imputation'!BF37&lt;&gt;"",1,0))</f>
        <v>0</v>
      </c>
      <c r="BF34" s="125">
        <f>IF('Indicator Data'!BG38="No Data",1,IF('Indicator Data imputation'!BG37&lt;&gt;"",1,0))</f>
        <v>0</v>
      </c>
      <c r="BG34" s="125">
        <f>IF('Indicator Data'!BH38="No Data",1,IF('Indicator Data imputation'!BH37&lt;&gt;"",1,0))</f>
        <v>0</v>
      </c>
      <c r="BH34" s="125">
        <f>IF('Indicator Data'!BI38="No Data",1,IF('Indicator Data imputation'!BI37&lt;&gt;"",1,0))</f>
        <v>0</v>
      </c>
      <c r="BI34" s="125">
        <f>IF('Indicator Data'!BR38="No Data",1,IF('Indicator Data imputation'!BJ37&lt;&gt;"",1,0))</f>
        <v>1</v>
      </c>
      <c r="BJ34" s="125">
        <f>IF('Indicator Data'!BS38="No Data",1,IF('Indicator Data imputation'!BK37&lt;&gt;"",1,0))</f>
        <v>0</v>
      </c>
      <c r="BK34" s="125">
        <f>IF('Indicator Data'!BT38="No Data",1,IF('Indicator Data imputation'!BL37&lt;&gt;"",1,0))</f>
        <v>0</v>
      </c>
      <c r="BL34" s="125">
        <f>IF('Indicator Data'!BU38="No Data",1,IF('Indicator Data imputation'!BM37&lt;&gt;"",1,0))</f>
        <v>0</v>
      </c>
      <c r="BM34" s="125">
        <f>IF('Indicator Data'!BV38="No Data",1,IF('Indicator Data imputation'!BN37&lt;&gt;"",1,0))</f>
        <v>0</v>
      </c>
      <c r="BN34" s="125">
        <f>IF('Indicator Data'!BW38="No Data",1,IF('Indicator Data imputation'!BO37&lt;&gt;"",1,0))</f>
        <v>0</v>
      </c>
      <c r="BO34" s="125">
        <f>IF('Indicator Data'!BX38="No Data",1,IF('Indicator Data imputation'!BP37&lt;&gt;"",1,0))</f>
        <v>0</v>
      </c>
      <c r="BP34" s="125">
        <f>IF('Indicator Data'!BY38="No Data",1,IF('Indicator Data imputation'!BQ37&lt;&gt;"",1,0))</f>
        <v>0</v>
      </c>
      <c r="BQ34" s="125">
        <f>IF('Indicator Data'!BZ38="No Data",1,IF('Indicator Data imputation'!BR37&lt;&gt;"",1,0))</f>
        <v>0</v>
      </c>
      <c r="BR34" s="125">
        <f>IF('Indicator Data'!CA38="No Data",1,IF('Indicator Data imputation'!BS37&lt;&gt;"",1,0))</f>
        <v>0</v>
      </c>
      <c r="BS34" s="125">
        <f>IF('Indicator Data'!CB38="No Data",1,IF('Indicator Data imputation'!BT37&lt;&gt;"",1,0))</f>
        <v>0</v>
      </c>
      <c r="BT34" s="125">
        <f>IF('Indicator Data'!CC38="No Data",1,IF('Indicator Data imputation'!BU37&lt;&gt;"",1,0))</f>
        <v>0</v>
      </c>
      <c r="BU34" s="125">
        <f>IF('Indicator Data'!CD38="No Data",1,IF('Indicator Data imputation'!BV37&lt;&gt;"",1,0))</f>
        <v>1</v>
      </c>
      <c r="BV34" s="125">
        <f>IF('Indicator Data'!CE38="No Data",1,IF('Indicator Data imputation'!BW37&lt;&gt;"",1,0))</f>
        <v>1</v>
      </c>
      <c r="BW34" s="125">
        <f>IF('Indicator Data'!CF38="No Data",1,IF('Indicator Data imputation'!BX37&lt;&gt;"",1,0))</f>
        <v>0</v>
      </c>
      <c r="BX34" s="125">
        <f>IF('Indicator Data'!CG38="No Data",1,IF('Indicator Data imputation'!BY37&lt;&gt;"",1,0))</f>
        <v>0</v>
      </c>
      <c r="BY34" s="3">
        <f t="shared" ref="BY34:BY65" si="2">SUM(B34:BX34)</f>
        <v>4</v>
      </c>
      <c r="BZ34" s="127">
        <f t="shared" si="1"/>
        <v>5.3333333333333337E-2</v>
      </c>
    </row>
    <row r="35" spans="1:78" x14ac:dyDescent="0.3">
      <c r="A35" s="3" t="s">
        <v>63</v>
      </c>
      <c r="B35" s="125">
        <f>IF('Indicator Data'!C39="No Data",1,IF('Indicator Data imputation'!C38&lt;&gt;"",1,0))</f>
        <v>0</v>
      </c>
      <c r="C35" s="125">
        <f>IF('Indicator Data'!D39="No Data",1,IF('Indicator Data imputation'!D38&lt;&gt;"",1,0))</f>
        <v>0</v>
      </c>
      <c r="D35" s="125">
        <f>IF('Indicator Data'!E39="No Data",1,IF('Indicator Data imputation'!E38&lt;&gt;"",1,0))</f>
        <v>0</v>
      </c>
      <c r="E35" s="125">
        <f>IF('Indicator Data'!F39="No Data",1,IF('Indicator Data imputation'!F38&lt;&gt;"",1,0))</f>
        <v>0</v>
      </c>
      <c r="F35" s="125">
        <f>IF('Indicator Data'!G39="No Data",1,IF('Indicator Data imputation'!G38&lt;&gt;"",1,0))</f>
        <v>0</v>
      </c>
      <c r="G35" s="125">
        <f>IF('Indicator Data'!H39="No Data",1,IF('Indicator Data imputation'!H38&lt;&gt;"",1,0))</f>
        <v>0</v>
      </c>
      <c r="H35" s="125">
        <f>IF('Indicator Data'!I39="No Data",1,IF('Indicator Data imputation'!I38&lt;&gt;"",1,0))</f>
        <v>0</v>
      </c>
      <c r="I35" s="125">
        <f>IF('Indicator Data'!J39="No Data",1,IF('Indicator Data imputation'!J38&lt;&gt;"",1,0))</f>
        <v>0</v>
      </c>
      <c r="J35" s="125">
        <f>IF('Indicator Data'!K39="No Data",1,IF('Indicator Data imputation'!K38&lt;&gt;"",1,0))</f>
        <v>0</v>
      </c>
      <c r="K35" s="125">
        <f>IF('Indicator Data'!L39="No Data",1,IF('Indicator Data imputation'!L38&lt;&gt;"",1,0))</f>
        <v>0</v>
      </c>
      <c r="L35" s="125">
        <f>IF('Indicator Data'!M39="No Data",1,IF('Indicator Data imputation'!M38&lt;&gt;"",1,0))</f>
        <v>1</v>
      </c>
      <c r="M35" s="125">
        <f>IF('Indicator Data'!N39="No Data",1,IF('Indicator Data imputation'!N38&lt;&gt;"",1,0))</f>
        <v>1</v>
      </c>
      <c r="N35" s="125">
        <f>IF('Indicator Data'!O39="No Data",1,IF('Indicator Data imputation'!O38&lt;&gt;"",1,0))</f>
        <v>1</v>
      </c>
      <c r="O35" s="125">
        <f>IF('Indicator Data'!P39="No Data",1,IF('Indicator Data imputation'!P38&lt;&gt;"",1,0))</f>
        <v>1</v>
      </c>
      <c r="P35" s="125">
        <f>IF('Indicator Data'!Q39="No Data",1,IF('Indicator Data imputation'!Q38&lt;&gt;"",1,0))</f>
        <v>0</v>
      </c>
      <c r="Q35" s="125">
        <f>IF('Indicator Data'!R39="No Data",1,IF('Indicator Data imputation'!R38&lt;&gt;"",1,0))</f>
        <v>0</v>
      </c>
      <c r="R35" s="125">
        <f>IF('Indicator Data'!S39="No Data",1,IF('Indicator Data imputation'!S38&lt;&gt;"",1,0))</f>
        <v>0</v>
      </c>
      <c r="S35" s="125">
        <f>IF('Indicator Data'!T39="No Data",1,IF('Indicator Data imputation'!T38&lt;&gt;"",1,0))</f>
        <v>0</v>
      </c>
      <c r="T35" s="125">
        <f>IF('Indicator Data'!U39="No Data",1,IF('Indicator Data imputation'!U38&lt;&gt;"",1,0))</f>
        <v>0</v>
      </c>
      <c r="U35" s="125">
        <f>IF('Indicator Data'!V39="No Data",1,IF('Indicator Data imputation'!V38&lt;&gt;"",1,0))</f>
        <v>0</v>
      </c>
      <c r="V35" s="125">
        <f>IF('Indicator Data'!W39="No Data",1,IF('Indicator Data imputation'!W38&lt;&gt;"",1,0))</f>
        <v>0</v>
      </c>
      <c r="W35" s="125">
        <f>IF('Indicator Data'!X39="No Data",1,IF('Indicator Data imputation'!X38&lt;&gt;"",1,0))</f>
        <v>0</v>
      </c>
      <c r="X35" s="125">
        <f>IF('Indicator Data'!Y39="No Data",1,IF('Indicator Data imputation'!Y38&lt;&gt;"",1,0))</f>
        <v>0</v>
      </c>
      <c r="Y35" s="125">
        <f>IF('Indicator Data'!Z39="No Data",1,IF('Indicator Data imputation'!Z38&lt;&gt;"",1,0))</f>
        <v>0</v>
      </c>
      <c r="Z35" s="125">
        <f>IF('Indicator Data'!AA39="No Data",1,IF('Indicator Data imputation'!AA38&lt;&gt;"",1,0))</f>
        <v>1</v>
      </c>
      <c r="AA35" s="125">
        <f>IF('Indicator Data'!AB39="No Data",1,IF('Indicator Data imputation'!AB38&lt;&gt;"",1,0))</f>
        <v>0</v>
      </c>
      <c r="AB35" s="125">
        <f>IF('Indicator Data'!AC39="No Data",1,IF('Indicator Data imputation'!AC38&lt;&gt;"",1,0))</f>
        <v>1</v>
      </c>
      <c r="AC35" s="125">
        <f>IF('Indicator Data'!AD39="No Data",1,IF('Indicator Data imputation'!AD38&lt;&gt;"",1,0))</f>
        <v>0</v>
      </c>
      <c r="AD35" s="125">
        <f>IF('Indicator Data'!AE39="No Data",1,IF('Indicator Data imputation'!AE38&lt;&gt;"",1,0))</f>
        <v>0</v>
      </c>
      <c r="AE35" s="125">
        <f>IF('Indicator Data'!AF39="No Data",1,IF('Indicator Data imputation'!AF38&lt;&gt;"",1,0))</f>
        <v>0</v>
      </c>
      <c r="AF35" s="125">
        <f>IF('Indicator Data'!AG39="No Data",1,IF('Indicator Data imputation'!AG38&lt;&gt;"",1,0))</f>
        <v>0</v>
      </c>
      <c r="AG35" s="125">
        <f>IF('Indicator Data'!AH39="No Data",1,IF('Indicator Data imputation'!AH38&lt;&gt;"",1,0))</f>
        <v>0</v>
      </c>
      <c r="AH35" s="125">
        <f>IF('Indicator Data'!AI39="No Data",1,IF('Indicator Data imputation'!AI38&lt;&gt;"",1,0))</f>
        <v>0</v>
      </c>
      <c r="AI35" s="125">
        <f>IF('Indicator Data'!AJ39="No Data",1,IF('Indicator Data imputation'!AJ38&lt;&gt;"",1,0))</f>
        <v>0</v>
      </c>
      <c r="AJ35" s="125">
        <f>IF('Indicator Data'!AK39="No Data",1,IF('Indicator Data imputation'!AK38&lt;&gt;"",1,0))</f>
        <v>0</v>
      </c>
      <c r="AK35" s="125">
        <f>IF('Indicator Data'!AL39="No Data",1,IF('Indicator Data imputation'!AL38&lt;&gt;"",1,0))</f>
        <v>0</v>
      </c>
      <c r="AL35" s="125">
        <f>IF('Indicator Data'!AM39="No Data",1,IF('Indicator Data imputation'!AM38&lt;&gt;"",1,0))</f>
        <v>1</v>
      </c>
      <c r="AM35" s="125">
        <f>IF('Indicator Data'!AN39="No Data",1,IF('Indicator Data imputation'!AN38&lt;&gt;"",1,0))</f>
        <v>0</v>
      </c>
      <c r="AN35" s="125">
        <f>IF('Indicator Data'!AO39="No Data",1,IF('Indicator Data imputation'!AO38&lt;&gt;"",1,0))</f>
        <v>0</v>
      </c>
      <c r="AO35" s="125">
        <f>IF('Indicator Data'!AP39="No Data",1,IF('Indicator Data imputation'!AP38&lt;&gt;"",1,0))</f>
        <v>0</v>
      </c>
      <c r="AP35" s="125">
        <f>IF('Indicator Data'!AQ39="No Data",1,IF('Indicator Data imputation'!AQ38&lt;&gt;"",1,0))</f>
        <v>0</v>
      </c>
      <c r="AQ35" s="125">
        <f>IF('Indicator Data'!AR39="No Data",1,IF('Indicator Data imputation'!AR38&lt;&gt;"",1,0))</f>
        <v>0</v>
      </c>
      <c r="AR35" s="125">
        <f>IF('Indicator Data'!AS39="No Data",1,IF('Indicator Data imputation'!AS38&lt;&gt;"",1,0))</f>
        <v>0</v>
      </c>
      <c r="AS35" s="125">
        <f>IF('Indicator Data'!AT39="No Data",1,IF('Indicator Data imputation'!AT38&lt;&gt;"",1,0))</f>
        <v>0</v>
      </c>
      <c r="AT35" s="125">
        <f>IF('Indicator Data'!AU39="No Data",1,IF('Indicator Data imputation'!AU38&lt;&gt;"",1,0))</f>
        <v>0</v>
      </c>
      <c r="AU35" s="125">
        <f>IF('Indicator Data'!AV39="No Data",1,IF('Indicator Data imputation'!AV38&lt;&gt;"",1,0))</f>
        <v>0</v>
      </c>
      <c r="AV35" s="125">
        <f>IF('Indicator Data'!AW39="No Data",1,IF('Indicator Data imputation'!AW38&lt;&gt;"",1,0))</f>
        <v>0</v>
      </c>
      <c r="AW35" s="125">
        <f>IF('Indicator Data'!AX39="No Data",1,IF('Indicator Data imputation'!AX38&lt;&gt;"",1,0))</f>
        <v>1</v>
      </c>
      <c r="AX35" s="125">
        <f>IF('Indicator Data'!AY39="No Data",1,IF('Indicator Data imputation'!AY38&lt;&gt;"",1,0))</f>
        <v>0</v>
      </c>
      <c r="AY35" s="125">
        <f>IF('Indicator Data'!AZ39="No Data",1,IF('Indicator Data imputation'!AZ38&lt;&gt;"",1,0))</f>
        <v>0</v>
      </c>
      <c r="AZ35" s="125">
        <f>IF('Indicator Data'!BA39="No Data",1,IF('Indicator Data imputation'!BA38&lt;&gt;"",1,0))</f>
        <v>0</v>
      </c>
      <c r="BA35" s="125">
        <f>IF('Indicator Data'!BB39="No Data",1,IF('Indicator Data imputation'!BB38&lt;&gt;"",1,0))</f>
        <v>0</v>
      </c>
      <c r="BB35" s="125">
        <f>IF('Indicator Data'!BC39="No Data",1,IF('Indicator Data imputation'!BC38&lt;&gt;"",1,0))</f>
        <v>0</v>
      </c>
      <c r="BC35" s="125">
        <f>IF('Indicator Data'!BD39="No Data",1,IF('Indicator Data imputation'!BD38&lt;&gt;"",1,0))</f>
        <v>0</v>
      </c>
      <c r="BD35" s="125">
        <f>IF('Indicator Data'!BE39="No Data",1,IF('Indicator Data imputation'!BE38&lt;&gt;"",1,0))</f>
        <v>0</v>
      </c>
      <c r="BE35" s="125">
        <f>IF('Indicator Data'!BF39="No Data",1,IF('Indicator Data imputation'!BF38&lt;&gt;"",1,0))</f>
        <v>0</v>
      </c>
      <c r="BF35" s="125">
        <f>IF('Indicator Data'!BG39="No Data",1,IF('Indicator Data imputation'!BG38&lt;&gt;"",1,0))</f>
        <v>0</v>
      </c>
      <c r="BG35" s="125">
        <f>IF('Indicator Data'!BH39="No Data",1,IF('Indicator Data imputation'!BH38&lt;&gt;"",1,0))</f>
        <v>0</v>
      </c>
      <c r="BH35" s="125">
        <f>IF('Indicator Data'!BI39="No Data",1,IF('Indicator Data imputation'!BI38&lt;&gt;"",1,0))</f>
        <v>0</v>
      </c>
      <c r="BI35" s="125">
        <f>IF('Indicator Data'!BR39="No Data",1,IF('Indicator Data imputation'!BJ38&lt;&gt;"",1,0))</f>
        <v>0</v>
      </c>
      <c r="BJ35" s="125">
        <f>IF('Indicator Data'!BS39="No Data",1,IF('Indicator Data imputation'!BK38&lt;&gt;"",1,0))</f>
        <v>0</v>
      </c>
      <c r="BK35" s="125">
        <f>IF('Indicator Data'!BT39="No Data",1,IF('Indicator Data imputation'!BL38&lt;&gt;"",1,0))</f>
        <v>0</v>
      </c>
      <c r="BL35" s="125">
        <f>IF('Indicator Data'!BU39="No Data",1,IF('Indicator Data imputation'!BM38&lt;&gt;"",1,0))</f>
        <v>0</v>
      </c>
      <c r="BM35" s="125">
        <f>IF('Indicator Data'!BV39="No Data",1,IF('Indicator Data imputation'!BN38&lt;&gt;"",1,0))</f>
        <v>0</v>
      </c>
      <c r="BN35" s="125">
        <f>IF('Indicator Data'!BW39="No Data",1,IF('Indicator Data imputation'!BO38&lt;&gt;"",1,0))</f>
        <v>0</v>
      </c>
      <c r="BO35" s="125">
        <f>IF('Indicator Data'!BX39="No Data",1,IF('Indicator Data imputation'!BP38&lt;&gt;"",1,0))</f>
        <v>0</v>
      </c>
      <c r="BP35" s="125">
        <f>IF('Indicator Data'!BY39="No Data",1,IF('Indicator Data imputation'!BQ38&lt;&gt;"",1,0))</f>
        <v>0</v>
      </c>
      <c r="BQ35" s="125">
        <f>IF('Indicator Data'!BZ39="No Data",1,IF('Indicator Data imputation'!BR38&lt;&gt;"",1,0))</f>
        <v>0</v>
      </c>
      <c r="BR35" s="125">
        <f>IF('Indicator Data'!CA39="No Data",1,IF('Indicator Data imputation'!BS38&lt;&gt;"",1,0))</f>
        <v>0</v>
      </c>
      <c r="BS35" s="125">
        <f>IF('Indicator Data'!CB39="No Data",1,IF('Indicator Data imputation'!BT38&lt;&gt;"",1,0))</f>
        <v>0</v>
      </c>
      <c r="BT35" s="125">
        <f>IF('Indicator Data'!CC39="No Data",1,IF('Indicator Data imputation'!BU38&lt;&gt;"",1,0))</f>
        <v>0</v>
      </c>
      <c r="BU35" s="125">
        <f>IF('Indicator Data'!CD39="No Data",1,IF('Indicator Data imputation'!BV38&lt;&gt;"",1,0))</f>
        <v>0</v>
      </c>
      <c r="BV35" s="125">
        <f>IF('Indicator Data'!CE39="No Data",1,IF('Indicator Data imputation'!BW38&lt;&gt;"",1,0))</f>
        <v>0</v>
      </c>
      <c r="BW35" s="125">
        <f>IF('Indicator Data'!CF39="No Data",1,IF('Indicator Data imputation'!BX38&lt;&gt;"",1,0))</f>
        <v>0</v>
      </c>
      <c r="BX35" s="125">
        <f>IF('Indicator Data'!CG39="No Data",1,IF('Indicator Data imputation'!BY38&lt;&gt;"",1,0))</f>
        <v>0</v>
      </c>
      <c r="BY35" s="3">
        <f t="shared" si="2"/>
        <v>8</v>
      </c>
      <c r="BZ35" s="127">
        <f t="shared" si="1"/>
        <v>0.10666666666666667</v>
      </c>
    </row>
    <row r="36" spans="1:78" x14ac:dyDescent="0.3">
      <c r="A36" s="3" t="s">
        <v>65</v>
      </c>
      <c r="B36" s="125">
        <f>IF('Indicator Data'!C40="No Data",1,IF('Indicator Data imputation'!C39&lt;&gt;"",1,0))</f>
        <v>0</v>
      </c>
      <c r="C36" s="125">
        <f>IF('Indicator Data'!D40="No Data",1,IF('Indicator Data imputation'!D39&lt;&gt;"",1,0))</f>
        <v>0</v>
      </c>
      <c r="D36" s="125">
        <f>IF('Indicator Data'!E40="No Data",1,IF('Indicator Data imputation'!E39&lt;&gt;"",1,0))</f>
        <v>0</v>
      </c>
      <c r="E36" s="125">
        <f>IF('Indicator Data'!F40="No Data",1,IF('Indicator Data imputation'!F39&lt;&gt;"",1,0))</f>
        <v>0</v>
      </c>
      <c r="F36" s="125">
        <f>IF('Indicator Data'!G40="No Data",1,IF('Indicator Data imputation'!G39&lt;&gt;"",1,0))</f>
        <v>0</v>
      </c>
      <c r="G36" s="125">
        <f>IF('Indicator Data'!H40="No Data",1,IF('Indicator Data imputation'!H39&lt;&gt;"",1,0))</f>
        <v>0</v>
      </c>
      <c r="H36" s="125">
        <f>IF('Indicator Data'!I40="No Data",1,IF('Indicator Data imputation'!I39&lt;&gt;"",1,0))</f>
        <v>0</v>
      </c>
      <c r="I36" s="125">
        <f>IF('Indicator Data'!J40="No Data",1,IF('Indicator Data imputation'!J39&lt;&gt;"",1,0))</f>
        <v>0</v>
      </c>
      <c r="J36" s="125">
        <f>IF('Indicator Data'!K40="No Data",1,IF('Indicator Data imputation'!K39&lt;&gt;"",1,0))</f>
        <v>0</v>
      </c>
      <c r="K36" s="125">
        <f>IF('Indicator Data'!L40="No Data",1,IF('Indicator Data imputation'!L39&lt;&gt;"",1,0))</f>
        <v>0</v>
      </c>
      <c r="L36" s="125">
        <f>IF('Indicator Data'!M40="No Data",1,IF('Indicator Data imputation'!M39&lt;&gt;"",1,0))</f>
        <v>0</v>
      </c>
      <c r="M36" s="125">
        <f>IF('Indicator Data'!N40="No Data",1,IF('Indicator Data imputation'!N39&lt;&gt;"",1,0))</f>
        <v>1</v>
      </c>
      <c r="N36" s="125">
        <f>IF('Indicator Data'!O40="No Data",1,IF('Indicator Data imputation'!O39&lt;&gt;"",1,0))</f>
        <v>1</v>
      </c>
      <c r="O36" s="125">
        <f>IF('Indicator Data'!P40="No Data",1,IF('Indicator Data imputation'!P39&lt;&gt;"",1,0))</f>
        <v>1</v>
      </c>
      <c r="P36" s="125">
        <f>IF('Indicator Data'!Q40="No Data",1,IF('Indicator Data imputation'!Q39&lt;&gt;"",1,0))</f>
        <v>0</v>
      </c>
      <c r="Q36" s="125">
        <f>IF('Indicator Data'!R40="No Data",1,IF('Indicator Data imputation'!R39&lt;&gt;"",1,0))</f>
        <v>0</v>
      </c>
      <c r="R36" s="125">
        <f>IF('Indicator Data'!S40="No Data",1,IF('Indicator Data imputation'!S39&lt;&gt;"",1,0))</f>
        <v>0</v>
      </c>
      <c r="S36" s="125">
        <f>IF('Indicator Data'!T40="No Data",1,IF('Indicator Data imputation'!T39&lt;&gt;"",1,0))</f>
        <v>0</v>
      </c>
      <c r="T36" s="125">
        <f>IF('Indicator Data'!U40="No Data",1,IF('Indicator Data imputation'!U39&lt;&gt;"",1,0))</f>
        <v>0</v>
      </c>
      <c r="U36" s="125">
        <f>IF('Indicator Data'!V40="No Data",1,IF('Indicator Data imputation'!V39&lt;&gt;"",1,0))</f>
        <v>0</v>
      </c>
      <c r="V36" s="125">
        <f>IF('Indicator Data'!W40="No Data",1,IF('Indicator Data imputation'!W39&lt;&gt;"",1,0))</f>
        <v>0</v>
      </c>
      <c r="W36" s="125">
        <f>IF('Indicator Data'!X40="No Data",1,IF('Indicator Data imputation'!X39&lt;&gt;"",1,0))</f>
        <v>0</v>
      </c>
      <c r="X36" s="125">
        <f>IF('Indicator Data'!Y40="No Data",1,IF('Indicator Data imputation'!Y39&lt;&gt;"",1,0))</f>
        <v>0</v>
      </c>
      <c r="Y36" s="125">
        <f>IF('Indicator Data'!Z40="No Data",1,IF('Indicator Data imputation'!Z39&lt;&gt;"",1,0))</f>
        <v>0</v>
      </c>
      <c r="Z36" s="125">
        <f>IF('Indicator Data'!AA40="No Data",1,IF('Indicator Data imputation'!AA39&lt;&gt;"",1,0))</f>
        <v>1</v>
      </c>
      <c r="AA36" s="125">
        <f>IF('Indicator Data'!AB40="No Data",1,IF('Indicator Data imputation'!AB39&lt;&gt;"",1,0))</f>
        <v>0</v>
      </c>
      <c r="AB36" s="125">
        <f>IF('Indicator Data'!AC40="No Data",1,IF('Indicator Data imputation'!AC39&lt;&gt;"",1,0))</f>
        <v>1</v>
      </c>
      <c r="AC36" s="125">
        <f>IF('Indicator Data'!AD40="No Data",1,IF('Indicator Data imputation'!AD39&lt;&gt;"",1,0))</f>
        <v>1</v>
      </c>
      <c r="AD36" s="125">
        <f>IF('Indicator Data'!AE40="No Data",1,IF('Indicator Data imputation'!AE39&lt;&gt;"",1,0))</f>
        <v>0</v>
      </c>
      <c r="AE36" s="125">
        <f>IF('Indicator Data'!AF40="No Data",1,IF('Indicator Data imputation'!AF39&lt;&gt;"",1,0))</f>
        <v>0</v>
      </c>
      <c r="AF36" s="125">
        <f>IF('Indicator Data'!AG40="No Data",1,IF('Indicator Data imputation'!AG39&lt;&gt;"",1,0))</f>
        <v>0</v>
      </c>
      <c r="AG36" s="125">
        <f>IF('Indicator Data'!AH40="No Data",1,IF('Indicator Data imputation'!AH39&lt;&gt;"",1,0))</f>
        <v>0</v>
      </c>
      <c r="AH36" s="125">
        <f>IF('Indicator Data'!AI40="No Data",1,IF('Indicator Data imputation'!AI39&lt;&gt;"",1,0))</f>
        <v>0</v>
      </c>
      <c r="AI36" s="125">
        <f>IF('Indicator Data'!AJ40="No Data",1,IF('Indicator Data imputation'!AJ39&lt;&gt;"",1,0))</f>
        <v>0</v>
      </c>
      <c r="AJ36" s="125">
        <f>IF('Indicator Data'!AK40="No Data",1,IF('Indicator Data imputation'!AK39&lt;&gt;"",1,0))</f>
        <v>0</v>
      </c>
      <c r="AK36" s="125">
        <f>IF('Indicator Data'!AL40="No Data",1,IF('Indicator Data imputation'!AL39&lt;&gt;"",1,0))</f>
        <v>0</v>
      </c>
      <c r="AL36" s="125">
        <f>IF('Indicator Data'!AM40="No Data",1,IF('Indicator Data imputation'!AM39&lt;&gt;"",1,0))</f>
        <v>0</v>
      </c>
      <c r="AM36" s="125">
        <f>IF('Indicator Data'!AN40="No Data",1,IF('Indicator Data imputation'!AN39&lt;&gt;"",1,0))</f>
        <v>0</v>
      </c>
      <c r="AN36" s="125">
        <f>IF('Indicator Data'!AO40="No Data",1,IF('Indicator Data imputation'!AO39&lt;&gt;"",1,0))</f>
        <v>0</v>
      </c>
      <c r="AO36" s="125">
        <f>IF('Indicator Data'!AP40="No Data",1,IF('Indicator Data imputation'!AP39&lt;&gt;"",1,0))</f>
        <v>0</v>
      </c>
      <c r="AP36" s="125">
        <f>IF('Indicator Data'!AQ40="No Data",1,IF('Indicator Data imputation'!AQ39&lt;&gt;"",1,0))</f>
        <v>0</v>
      </c>
      <c r="AQ36" s="125">
        <f>IF('Indicator Data'!AR40="No Data",1,IF('Indicator Data imputation'!AR39&lt;&gt;"",1,0))</f>
        <v>0</v>
      </c>
      <c r="AR36" s="125">
        <f>IF('Indicator Data'!AS40="No Data",1,IF('Indicator Data imputation'!AS39&lt;&gt;"",1,0))</f>
        <v>0</v>
      </c>
      <c r="AS36" s="125">
        <f>IF('Indicator Data'!AT40="No Data",1,IF('Indicator Data imputation'!AT39&lt;&gt;"",1,0))</f>
        <v>0</v>
      </c>
      <c r="AT36" s="125">
        <f>IF('Indicator Data'!AU40="No Data",1,IF('Indicator Data imputation'!AU39&lt;&gt;"",1,0))</f>
        <v>0</v>
      </c>
      <c r="AU36" s="125">
        <f>IF('Indicator Data'!AV40="No Data",1,IF('Indicator Data imputation'!AV39&lt;&gt;"",1,0))</f>
        <v>0</v>
      </c>
      <c r="AV36" s="125">
        <f>IF('Indicator Data'!AW40="No Data",1,IF('Indicator Data imputation'!AW39&lt;&gt;"",1,0))</f>
        <v>1</v>
      </c>
      <c r="AW36" s="125">
        <f>IF('Indicator Data'!AX40="No Data",1,IF('Indicator Data imputation'!AX39&lt;&gt;"",1,0))</f>
        <v>0</v>
      </c>
      <c r="AX36" s="125">
        <f>IF('Indicator Data'!AY40="No Data",1,IF('Indicator Data imputation'!AY39&lt;&gt;"",1,0))</f>
        <v>0</v>
      </c>
      <c r="AY36" s="125">
        <f>IF('Indicator Data'!AZ40="No Data",1,IF('Indicator Data imputation'!AZ39&lt;&gt;"",1,0))</f>
        <v>0</v>
      </c>
      <c r="AZ36" s="125">
        <f>IF('Indicator Data'!BA40="No Data",1,IF('Indicator Data imputation'!BA39&lt;&gt;"",1,0))</f>
        <v>0</v>
      </c>
      <c r="BA36" s="125">
        <f>IF('Indicator Data'!BB40="No Data",1,IF('Indicator Data imputation'!BB39&lt;&gt;"",1,0))</f>
        <v>0</v>
      </c>
      <c r="BB36" s="125">
        <f>IF('Indicator Data'!BC40="No Data",1,IF('Indicator Data imputation'!BC39&lt;&gt;"",1,0))</f>
        <v>0</v>
      </c>
      <c r="BC36" s="125">
        <f>IF('Indicator Data'!BD40="No Data",1,IF('Indicator Data imputation'!BD39&lt;&gt;"",1,0))</f>
        <v>0</v>
      </c>
      <c r="BD36" s="125">
        <f>IF('Indicator Data'!BE40="No Data",1,IF('Indicator Data imputation'!BE39&lt;&gt;"",1,0))</f>
        <v>0</v>
      </c>
      <c r="BE36" s="125">
        <f>IF('Indicator Data'!BF40="No Data",1,IF('Indicator Data imputation'!BF39&lt;&gt;"",1,0))</f>
        <v>0</v>
      </c>
      <c r="BF36" s="125">
        <f>IF('Indicator Data'!BG40="No Data",1,IF('Indicator Data imputation'!BG39&lt;&gt;"",1,0))</f>
        <v>0</v>
      </c>
      <c r="BG36" s="125">
        <f>IF('Indicator Data'!BH40="No Data",1,IF('Indicator Data imputation'!BH39&lt;&gt;"",1,0))</f>
        <v>0</v>
      </c>
      <c r="BH36" s="125">
        <f>IF('Indicator Data'!BI40="No Data",1,IF('Indicator Data imputation'!BI39&lt;&gt;"",1,0))</f>
        <v>0</v>
      </c>
      <c r="BI36" s="125">
        <f>IF('Indicator Data'!BR40="No Data",1,IF('Indicator Data imputation'!BJ39&lt;&gt;"",1,0))</f>
        <v>0</v>
      </c>
      <c r="BJ36" s="125">
        <f>IF('Indicator Data'!BS40="No Data",1,IF('Indicator Data imputation'!BK39&lt;&gt;"",1,0))</f>
        <v>0</v>
      </c>
      <c r="BK36" s="125">
        <f>IF('Indicator Data'!BT40="No Data",1,IF('Indicator Data imputation'!BL39&lt;&gt;"",1,0))</f>
        <v>0</v>
      </c>
      <c r="BL36" s="125">
        <f>IF('Indicator Data'!BU40="No Data",1,IF('Indicator Data imputation'!BM39&lt;&gt;"",1,0))</f>
        <v>0</v>
      </c>
      <c r="BM36" s="125">
        <f>IF('Indicator Data'!BV40="No Data",1,IF('Indicator Data imputation'!BN39&lt;&gt;"",1,0))</f>
        <v>0</v>
      </c>
      <c r="BN36" s="125">
        <f>IF('Indicator Data'!BW40="No Data",1,IF('Indicator Data imputation'!BO39&lt;&gt;"",1,0))</f>
        <v>0</v>
      </c>
      <c r="BO36" s="125">
        <f>IF('Indicator Data'!BX40="No Data",1,IF('Indicator Data imputation'!BP39&lt;&gt;"",1,0))</f>
        <v>0</v>
      </c>
      <c r="BP36" s="125">
        <f>IF('Indicator Data'!BY40="No Data",1,IF('Indicator Data imputation'!BQ39&lt;&gt;"",1,0))</f>
        <v>0</v>
      </c>
      <c r="BQ36" s="125">
        <f>IF('Indicator Data'!BZ40="No Data",1,IF('Indicator Data imputation'!BR39&lt;&gt;"",1,0))</f>
        <v>0</v>
      </c>
      <c r="BR36" s="125">
        <f>IF('Indicator Data'!CA40="No Data",1,IF('Indicator Data imputation'!BS39&lt;&gt;"",1,0))</f>
        <v>0</v>
      </c>
      <c r="BS36" s="125">
        <f>IF('Indicator Data'!CB40="No Data",1,IF('Indicator Data imputation'!BT39&lt;&gt;"",1,0))</f>
        <v>0</v>
      </c>
      <c r="BT36" s="125">
        <f>IF('Indicator Data'!CC40="No Data",1,IF('Indicator Data imputation'!BU39&lt;&gt;"",1,0))</f>
        <v>0</v>
      </c>
      <c r="BU36" s="125">
        <f>IF('Indicator Data'!CD40="No Data",1,IF('Indicator Data imputation'!BV39&lt;&gt;"",1,0))</f>
        <v>0</v>
      </c>
      <c r="BV36" s="125">
        <f>IF('Indicator Data'!CE40="No Data",1,IF('Indicator Data imputation'!BW39&lt;&gt;"",1,0))</f>
        <v>1</v>
      </c>
      <c r="BW36" s="125">
        <f>IF('Indicator Data'!CF40="No Data",1,IF('Indicator Data imputation'!BX39&lt;&gt;"",1,0))</f>
        <v>0</v>
      </c>
      <c r="BX36" s="125">
        <f>IF('Indicator Data'!CG40="No Data",1,IF('Indicator Data imputation'!BY39&lt;&gt;"",1,0))</f>
        <v>0</v>
      </c>
      <c r="BY36" s="3">
        <f t="shared" si="2"/>
        <v>8</v>
      </c>
      <c r="BZ36" s="127">
        <f t="shared" si="1"/>
        <v>0.10666666666666667</v>
      </c>
    </row>
    <row r="37" spans="1:78" x14ac:dyDescent="0.3">
      <c r="A37" s="3" t="s">
        <v>66</v>
      </c>
      <c r="B37" s="125">
        <f>IF('Indicator Data'!C41="No Data",1,IF('Indicator Data imputation'!C40&lt;&gt;"",1,0))</f>
        <v>0</v>
      </c>
      <c r="C37" s="125">
        <f>IF('Indicator Data'!D41="No Data",1,IF('Indicator Data imputation'!D40&lt;&gt;"",1,0))</f>
        <v>0</v>
      </c>
      <c r="D37" s="125">
        <f>IF('Indicator Data'!E41="No Data",1,IF('Indicator Data imputation'!E40&lt;&gt;"",1,0))</f>
        <v>0</v>
      </c>
      <c r="E37" s="125">
        <f>IF('Indicator Data'!F41="No Data",1,IF('Indicator Data imputation'!F40&lt;&gt;"",1,0))</f>
        <v>0</v>
      </c>
      <c r="F37" s="125">
        <f>IF('Indicator Data'!G41="No Data",1,IF('Indicator Data imputation'!G40&lt;&gt;"",1,0))</f>
        <v>0</v>
      </c>
      <c r="G37" s="125">
        <f>IF('Indicator Data'!H41="No Data",1,IF('Indicator Data imputation'!H40&lt;&gt;"",1,0))</f>
        <v>0</v>
      </c>
      <c r="H37" s="125">
        <f>IF('Indicator Data'!I41="No Data",1,IF('Indicator Data imputation'!I40&lt;&gt;"",1,0))</f>
        <v>0</v>
      </c>
      <c r="I37" s="125">
        <f>IF('Indicator Data'!J41="No Data",1,IF('Indicator Data imputation'!J40&lt;&gt;"",1,0))</f>
        <v>0</v>
      </c>
      <c r="J37" s="125">
        <f>IF('Indicator Data'!K41="No Data",1,IF('Indicator Data imputation'!K40&lt;&gt;"",1,0))</f>
        <v>0</v>
      </c>
      <c r="K37" s="125">
        <f>IF('Indicator Data'!L41="No Data",1,IF('Indicator Data imputation'!L40&lt;&gt;"",1,0))</f>
        <v>0</v>
      </c>
      <c r="L37" s="125">
        <f>IF('Indicator Data'!M41="No Data",1,IF('Indicator Data imputation'!M40&lt;&gt;"",1,0))</f>
        <v>1</v>
      </c>
      <c r="M37" s="125">
        <f>IF('Indicator Data'!N41="No Data",1,IF('Indicator Data imputation'!N40&lt;&gt;"",1,0))</f>
        <v>1</v>
      </c>
      <c r="N37" s="125">
        <f>IF('Indicator Data'!O41="No Data",1,IF('Indicator Data imputation'!O40&lt;&gt;"",1,0))</f>
        <v>1</v>
      </c>
      <c r="O37" s="125">
        <f>IF('Indicator Data'!P41="No Data",1,IF('Indicator Data imputation'!P40&lt;&gt;"",1,0))</f>
        <v>1</v>
      </c>
      <c r="P37" s="125">
        <f>IF('Indicator Data'!Q41="No Data",1,IF('Indicator Data imputation'!Q40&lt;&gt;"",1,0))</f>
        <v>0</v>
      </c>
      <c r="Q37" s="125">
        <f>IF('Indicator Data'!R41="No Data",1,IF('Indicator Data imputation'!R40&lt;&gt;"",1,0))</f>
        <v>0</v>
      </c>
      <c r="R37" s="125">
        <f>IF('Indicator Data'!S41="No Data",1,IF('Indicator Data imputation'!S40&lt;&gt;"",1,0))</f>
        <v>0</v>
      </c>
      <c r="S37" s="125">
        <f>IF('Indicator Data'!T41="No Data",1,IF('Indicator Data imputation'!T40&lt;&gt;"",1,0))</f>
        <v>0</v>
      </c>
      <c r="T37" s="125">
        <f>IF('Indicator Data'!U41="No Data",1,IF('Indicator Data imputation'!U40&lt;&gt;"",1,0))</f>
        <v>0</v>
      </c>
      <c r="U37" s="125">
        <f>IF('Indicator Data'!V41="No Data",1,IF('Indicator Data imputation'!V40&lt;&gt;"",1,0))</f>
        <v>0</v>
      </c>
      <c r="V37" s="125">
        <f>IF('Indicator Data'!W41="No Data",1,IF('Indicator Data imputation'!W40&lt;&gt;"",1,0))</f>
        <v>0</v>
      </c>
      <c r="W37" s="125">
        <f>IF('Indicator Data'!X41="No Data",1,IF('Indicator Data imputation'!X40&lt;&gt;"",1,0))</f>
        <v>0</v>
      </c>
      <c r="X37" s="125">
        <f>IF('Indicator Data'!Y41="No Data",1,IF('Indicator Data imputation'!Y40&lt;&gt;"",1,0))</f>
        <v>0</v>
      </c>
      <c r="Y37" s="125">
        <f>IF('Indicator Data'!Z41="No Data",1,IF('Indicator Data imputation'!Z40&lt;&gt;"",1,0))</f>
        <v>0</v>
      </c>
      <c r="Z37" s="125">
        <f>IF('Indicator Data'!AA41="No Data",1,IF('Indicator Data imputation'!AA40&lt;&gt;"",1,0))</f>
        <v>0</v>
      </c>
      <c r="AA37" s="125">
        <f>IF('Indicator Data'!AB41="No Data",1,IF('Indicator Data imputation'!AB40&lt;&gt;"",1,0))</f>
        <v>0</v>
      </c>
      <c r="AB37" s="125">
        <f>IF('Indicator Data'!AC41="No Data",1,IF('Indicator Data imputation'!AC40&lt;&gt;"",1,0))</f>
        <v>0</v>
      </c>
      <c r="AC37" s="125">
        <f>IF('Indicator Data'!AD41="No Data",1,IF('Indicator Data imputation'!AD40&lt;&gt;"",1,0))</f>
        <v>0</v>
      </c>
      <c r="AD37" s="125">
        <f>IF('Indicator Data'!AE41="No Data",1,IF('Indicator Data imputation'!AE40&lt;&gt;"",1,0))</f>
        <v>0</v>
      </c>
      <c r="AE37" s="125">
        <f>IF('Indicator Data'!AF41="No Data",1,IF('Indicator Data imputation'!AF40&lt;&gt;"",1,0))</f>
        <v>0</v>
      </c>
      <c r="AF37" s="125">
        <f>IF('Indicator Data'!AG41="No Data",1,IF('Indicator Data imputation'!AG40&lt;&gt;"",1,0))</f>
        <v>0</v>
      </c>
      <c r="AG37" s="125">
        <f>IF('Indicator Data'!AH41="No Data",1,IF('Indicator Data imputation'!AH40&lt;&gt;"",1,0))</f>
        <v>0</v>
      </c>
      <c r="AH37" s="125">
        <f>IF('Indicator Data'!AI41="No Data",1,IF('Indicator Data imputation'!AI40&lt;&gt;"",1,0))</f>
        <v>0</v>
      </c>
      <c r="AI37" s="125">
        <f>IF('Indicator Data'!AJ41="No Data",1,IF('Indicator Data imputation'!AJ40&lt;&gt;"",1,0))</f>
        <v>0</v>
      </c>
      <c r="AJ37" s="125">
        <f>IF('Indicator Data'!AK41="No Data",1,IF('Indicator Data imputation'!AK40&lt;&gt;"",1,0))</f>
        <v>0</v>
      </c>
      <c r="AK37" s="125">
        <f>IF('Indicator Data'!AL41="No Data",1,IF('Indicator Data imputation'!AL40&lt;&gt;"",1,0))</f>
        <v>0</v>
      </c>
      <c r="AL37" s="125">
        <f>IF('Indicator Data'!AM41="No Data",1,IF('Indicator Data imputation'!AM40&lt;&gt;"",1,0))</f>
        <v>0</v>
      </c>
      <c r="AM37" s="125">
        <f>IF('Indicator Data'!AN41="No Data",1,IF('Indicator Data imputation'!AN40&lt;&gt;"",1,0))</f>
        <v>0</v>
      </c>
      <c r="AN37" s="125">
        <f>IF('Indicator Data'!AO41="No Data",1,IF('Indicator Data imputation'!AO40&lt;&gt;"",1,0))</f>
        <v>0</v>
      </c>
      <c r="AO37" s="125">
        <f>IF('Indicator Data'!AP41="No Data",1,IF('Indicator Data imputation'!AP40&lt;&gt;"",1,0))</f>
        <v>0</v>
      </c>
      <c r="AP37" s="125">
        <f>IF('Indicator Data'!AQ41="No Data",1,IF('Indicator Data imputation'!AQ40&lt;&gt;"",1,0))</f>
        <v>0</v>
      </c>
      <c r="AQ37" s="125">
        <f>IF('Indicator Data'!AR41="No Data",1,IF('Indicator Data imputation'!AR40&lt;&gt;"",1,0))</f>
        <v>0</v>
      </c>
      <c r="AR37" s="125">
        <f>IF('Indicator Data'!AS41="No Data",1,IF('Indicator Data imputation'!AS40&lt;&gt;"",1,0))</f>
        <v>0</v>
      </c>
      <c r="AS37" s="125">
        <f>IF('Indicator Data'!AT41="No Data",1,IF('Indicator Data imputation'!AT40&lt;&gt;"",1,0))</f>
        <v>0</v>
      </c>
      <c r="AT37" s="125">
        <f>IF('Indicator Data'!AU41="No Data",1,IF('Indicator Data imputation'!AU40&lt;&gt;"",1,0))</f>
        <v>0</v>
      </c>
      <c r="AU37" s="125">
        <f>IF('Indicator Data'!AV41="No Data",1,IF('Indicator Data imputation'!AV40&lt;&gt;"",1,0))</f>
        <v>0</v>
      </c>
      <c r="AV37" s="125">
        <f>IF('Indicator Data'!AW41="No Data",1,IF('Indicator Data imputation'!AW40&lt;&gt;"",1,0))</f>
        <v>1</v>
      </c>
      <c r="AW37" s="125">
        <f>IF('Indicator Data'!AX41="No Data",1,IF('Indicator Data imputation'!AX40&lt;&gt;"",1,0))</f>
        <v>0</v>
      </c>
      <c r="AX37" s="125">
        <f>IF('Indicator Data'!AY41="No Data",1,IF('Indicator Data imputation'!AY40&lt;&gt;"",1,0))</f>
        <v>0</v>
      </c>
      <c r="AY37" s="125">
        <f>IF('Indicator Data'!AZ41="No Data",1,IF('Indicator Data imputation'!AZ40&lt;&gt;"",1,0))</f>
        <v>0</v>
      </c>
      <c r="AZ37" s="125">
        <f>IF('Indicator Data'!BA41="No Data",1,IF('Indicator Data imputation'!BA40&lt;&gt;"",1,0))</f>
        <v>0</v>
      </c>
      <c r="BA37" s="125">
        <f>IF('Indicator Data'!BB41="No Data",1,IF('Indicator Data imputation'!BB40&lt;&gt;"",1,0))</f>
        <v>0</v>
      </c>
      <c r="BB37" s="125">
        <f>IF('Indicator Data'!BC41="No Data",1,IF('Indicator Data imputation'!BC40&lt;&gt;"",1,0))</f>
        <v>0</v>
      </c>
      <c r="BC37" s="125">
        <f>IF('Indicator Data'!BD41="No Data",1,IF('Indicator Data imputation'!BD40&lt;&gt;"",1,0))</f>
        <v>0</v>
      </c>
      <c r="BD37" s="125">
        <f>IF('Indicator Data'!BE41="No Data",1,IF('Indicator Data imputation'!BE40&lt;&gt;"",1,0))</f>
        <v>0</v>
      </c>
      <c r="BE37" s="125">
        <f>IF('Indicator Data'!BF41="No Data",1,IF('Indicator Data imputation'!BF40&lt;&gt;"",1,0))</f>
        <v>0</v>
      </c>
      <c r="BF37" s="125">
        <f>IF('Indicator Data'!BG41="No Data",1,IF('Indicator Data imputation'!BG40&lt;&gt;"",1,0))</f>
        <v>0</v>
      </c>
      <c r="BG37" s="125">
        <f>IF('Indicator Data'!BH41="No Data",1,IF('Indicator Data imputation'!BH40&lt;&gt;"",1,0))</f>
        <v>0</v>
      </c>
      <c r="BH37" s="125">
        <f>IF('Indicator Data'!BI41="No Data",1,IF('Indicator Data imputation'!BI40&lt;&gt;"",1,0))</f>
        <v>0</v>
      </c>
      <c r="BI37" s="125">
        <f>IF('Indicator Data'!BR41="No Data",1,IF('Indicator Data imputation'!BJ40&lt;&gt;"",1,0))</f>
        <v>0</v>
      </c>
      <c r="BJ37" s="125">
        <f>IF('Indicator Data'!BS41="No Data",1,IF('Indicator Data imputation'!BK40&lt;&gt;"",1,0))</f>
        <v>0</v>
      </c>
      <c r="BK37" s="125">
        <f>IF('Indicator Data'!BT41="No Data",1,IF('Indicator Data imputation'!BL40&lt;&gt;"",1,0))</f>
        <v>0</v>
      </c>
      <c r="BL37" s="125">
        <f>IF('Indicator Data'!BU41="No Data",1,IF('Indicator Data imputation'!BM40&lt;&gt;"",1,0))</f>
        <v>0</v>
      </c>
      <c r="BM37" s="125">
        <f>IF('Indicator Data'!BV41="No Data",1,IF('Indicator Data imputation'!BN40&lt;&gt;"",1,0))</f>
        <v>0</v>
      </c>
      <c r="BN37" s="125">
        <f>IF('Indicator Data'!BW41="No Data",1,IF('Indicator Data imputation'!BO40&lt;&gt;"",1,0))</f>
        <v>0</v>
      </c>
      <c r="BO37" s="125">
        <f>IF('Indicator Data'!BX41="No Data",1,IF('Indicator Data imputation'!BP40&lt;&gt;"",1,0))</f>
        <v>0</v>
      </c>
      <c r="BP37" s="125">
        <f>IF('Indicator Data'!BY41="No Data",1,IF('Indicator Data imputation'!BQ40&lt;&gt;"",1,0))</f>
        <v>0</v>
      </c>
      <c r="BQ37" s="125">
        <f>IF('Indicator Data'!BZ41="No Data",1,IF('Indicator Data imputation'!BR40&lt;&gt;"",1,0))</f>
        <v>0</v>
      </c>
      <c r="BR37" s="125">
        <f>IF('Indicator Data'!CA41="No Data",1,IF('Indicator Data imputation'!BS40&lt;&gt;"",1,0))</f>
        <v>0</v>
      </c>
      <c r="BS37" s="125">
        <f>IF('Indicator Data'!CB41="No Data",1,IF('Indicator Data imputation'!BT40&lt;&gt;"",1,0))</f>
        <v>0</v>
      </c>
      <c r="BT37" s="125">
        <f>IF('Indicator Data'!CC41="No Data",1,IF('Indicator Data imputation'!BU40&lt;&gt;"",1,0))</f>
        <v>0</v>
      </c>
      <c r="BU37" s="125">
        <f>IF('Indicator Data'!CD41="No Data",1,IF('Indicator Data imputation'!BV40&lt;&gt;"",1,0))</f>
        <v>0</v>
      </c>
      <c r="BV37" s="125">
        <f>IF('Indicator Data'!CE41="No Data",1,IF('Indicator Data imputation'!BW40&lt;&gt;"",1,0))</f>
        <v>0</v>
      </c>
      <c r="BW37" s="125">
        <f>IF('Indicator Data'!CF41="No Data",1,IF('Indicator Data imputation'!BX40&lt;&gt;"",1,0))</f>
        <v>0</v>
      </c>
      <c r="BX37" s="125">
        <f>IF('Indicator Data'!CG41="No Data",1,IF('Indicator Data imputation'!BY40&lt;&gt;"",1,0))</f>
        <v>0</v>
      </c>
      <c r="BY37" s="3">
        <f t="shared" si="2"/>
        <v>5</v>
      </c>
      <c r="BZ37" s="127">
        <f t="shared" si="1"/>
        <v>6.6666666666666666E-2</v>
      </c>
    </row>
    <row r="38" spans="1:78" x14ac:dyDescent="0.3">
      <c r="A38" s="3" t="s">
        <v>68</v>
      </c>
      <c r="B38" s="125">
        <f>IF('Indicator Data'!C42="No Data",1,IF('Indicator Data imputation'!C41&lt;&gt;"",1,0))</f>
        <v>0</v>
      </c>
      <c r="C38" s="125">
        <f>IF('Indicator Data'!D42="No Data",1,IF('Indicator Data imputation'!D41&lt;&gt;"",1,0))</f>
        <v>0</v>
      </c>
      <c r="D38" s="125">
        <f>IF('Indicator Data'!E42="No Data",1,IF('Indicator Data imputation'!E41&lt;&gt;"",1,0))</f>
        <v>1</v>
      </c>
      <c r="E38" s="125">
        <f>IF('Indicator Data'!F42="No Data",1,IF('Indicator Data imputation'!F41&lt;&gt;"",1,0))</f>
        <v>0</v>
      </c>
      <c r="F38" s="125">
        <f>IF('Indicator Data'!G42="No Data",1,IF('Indicator Data imputation'!G41&lt;&gt;"",1,0))</f>
        <v>0</v>
      </c>
      <c r="G38" s="125">
        <f>IF('Indicator Data'!H42="No Data",1,IF('Indicator Data imputation'!H41&lt;&gt;"",1,0))</f>
        <v>0</v>
      </c>
      <c r="H38" s="125">
        <f>IF('Indicator Data'!I42="No Data",1,IF('Indicator Data imputation'!I41&lt;&gt;"",1,0))</f>
        <v>0</v>
      </c>
      <c r="I38" s="125">
        <f>IF('Indicator Data'!J42="No Data",1,IF('Indicator Data imputation'!J41&lt;&gt;"",1,0))</f>
        <v>0</v>
      </c>
      <c r="J38" s="125">
        <f>IF('Indicator Data'!K42="No Data",1,IF('Indicator Data imputation'!K41&lt;&gt;"",1,0))</f>
        <v>0</v>
      </c>
      <c r="K38" s="125">
        <f>IF('Indicator Data'!L42="No Data",1,IF('Indicator Data imputation'!L41&lt;&gt;"",1,0))</f>
        <v>0</v>
      </c>
      <c r="L38" s="125">
        <f>IF('Indicator Data'!M42="No Data",1,IF('Indicator Data imputation'!M41&lt;&gt;"",1,0))</f>
        <v>0</v>
      </c>
      <c r="M38" s="125">
        <f>IF('Indicator Data'!N42="No Data",1,IF('Indicator Data imputation'!N41&lt;&gt;"",1,0))</f>
        <v>0</v>
      </c>
      <c r="N38" s="125">
        <f>IF('Indicator Data'!O42="No Data",1,IF('Indicator Data imputation'!O41&lt;&gt;"",1,0))</f>
        <v>0</v>
      </c>
      <c r="O38" s="125">
        <f>IF('Indicator Data'!P42="No Data",1,IF('Indicator Data imputation'!P41&lt;&gt;"",1,0))</f>
        <v>0</v>
      </c>
      <c r="P38" s="125">
        <f>IF('Indicator Data'!Q42="No Data",1,IF('Indicator Data imputation'!Q41&lt;&gt;"",1,0))</f>
        <v>0</v>
      </c>
      <c r="Q38" s="125">
        <f>IF('Indicator Data'!R42="No Data",1,IF('Indicator Data imputation'!R41&lt;&gt;"",1,0))</f>
        <v>0</v>
      </c>
      <c r="R38" s="125">
        <f>IF('Indicator Data'!S42="No Data",1,IF('Indicator Data imputation'!S41&lt;&gt;"",1,0))</f>
        <v>0</v>
      </c>
      <c r="S38" s="125">
        <f>IF('Indicator Data'!T42="No Data",1,IF('Indicator Data imputation'!T41&lt;&gt;"",1,0))</f>
        <v>0</v>
      </c>
      <c r="T38" s="125">
        <f>IF('Indicator Data'!U42="No Data",1,IF('Indicator Data imputation'!U41&lt;&gt;"",1,0))</f>
        <v>0</v>
      </c>
      <c r="U38" s="125">
        <f>IF('Indicator Data'!V42="No Data",1,IF('Indicator Data imputation'!V41&lt;&gt;"",1,0))</f>
        <v>0</v>
      </c>
      <c r="V38" s="125">
        <f>IF('Indicator Data'!W42="No Data",1,IF('Indicator Data imputation'!W41&lt;&gt;"",1,0))</f>
        <v>0</v>
      </c>
      <c r="W38" s="125">
        <f>IF('Indicator Data'!X42="No Data",1,IF('Indicator Data imputation'!X41&lt;&gt;"",1,0))</f>
        <v>0</v>
      </c>
      <c r="X38" s="125">
        <f>IF('Indicator Data'!Y42="No Data",1,IF('Indicator Data imputation'!Y41&lt;&gt;"",1,0))</f>
        <v>0</v>
      </c>
      <c r="Y38" s="125">
        <f>IF('Indicator Data'!Z42="No Data",1,IF('Indicator Data imputation'!Z41&lt;&gt;"",1,0))</f>
        <v>0</v>
      </c>
      <c r="Z38" s="125">
        <f>IF('Indicator Data'!AA42="No Data",1,IF('Indicator Data imputation'!AA41&lt;&gt;"",1,0))</f>
        <v>0</v>
      </c>
      <c r="AA38" s="125">
        <f>IF('Indicator Data'!AB42="No Data",1,IF('Indicator Data imputation'!AB41&lt;&gt;"",1,0))</f>
        <v>0</v>
      </c>
      <c r="AB38" s="125">
        <f>IF('Indicator Data'!AC42="No Data",1,IF('Indicator Data imputation'!AC41&lt;&gt;"",1,0))</f>
        <v>0</v>
      </c>
      <c r="AC38" s="125">
        <f>IF('Indicator Data'!AD42="No Data",1,IF('Indicator Data imputation'!AD41&lt;&gt;"",1,0))</f>
        <v>0</v>
      </c>
      <c r="AD38" s="125">
        <f>IF('Indicator Data'!AE42="No Data",1,IF('Indicator Data imputation'!AE41&lt;&gt;"",1,0))</f>
        <v>0</v>
      </c>
      <c r="AE38" s="125">
        <f>IF('Indicator Data'!AF42="No Data",1,IF('Indicator Data imputation'!AF41&lt;&gt;"",1,0))</f>
        <v>0</v>
      </c>
      <c r="AF38" s="125">
        <f>IF('Indicator Data'!AG42="No Data",1,IF('Indicator Data imputation'!AG41&lt;&gt;"",1,0))</f>
        <v>0</v>
      </c>
      <c r="AG38" s="125">
        <f>IF('Indicator Data'!AH42="No Data",1,IF('Indicator Data imputation'!AH41&lt;&gt;"",1,0))</f>
        <v>0</v>
      </c>
      <c r="AH38" s="125">
        <f>IF('Indicator Data'!AI42="No Data",1,IF('Indicator Data imputation'!AI41&lt;&gt;"",1,0))</f>
        <v>0</v>
      </c>
      <c r="AI38" s="125">
        <f>IF('Indicator Data'!AJ42="No Data",1,IF('Indicator Data imputation'!AJ41&lt;&gt;"",1,0))</f>
        <v>0</v>
      </c>
      <c r="AJ38" s="125">
        <f>IF('Indicator Data'!AK42="No Data",1,IF('Indicator Data imputation'!AK41&lt;&gt;"",1,0))</f>
        <v>0</v>
      </c>
      <c r="AK38" s="125">
        <f>IF('Indicator Data'!AL42="No Data",1,IF('Indicator Data imputation'!AL41&lt;&gt;"",1,0))</f>
        <v>0</v>
      </c>
      <c r="AL38" s="125">
        <f>IF('Indicator Data'!AM42="No Data",1,IF('Indicator Data imputation'!AM41&lt;&gt;"",1,0))</f>
        <v>0</v>
      </c>
      <c r="AM38" s="125">
        <f>IF('Indicator Data'!AN42="No Data",1,IF('Indicator Data imputation'!AN41&lt;&gt;"",1,0))</f>
        <v>0</v>
      </c>
      <c r="AN38" s="125">
        <f>IF('Indicator Data'!AO42="No Data",1,IF('Indicator Data imputation'!AO41&lt;&gt;"",1,0))</f>
        <v>0</v>
      </c>
      <c r="AO38" s="125">
        <f>IF('Indicator Data'!AP42="No Data",1,IF('Indicator Data imputation'!AP41&lt;&gt;"",1,0))</f>
        <v>0</v>
      </c>
      <c r="AP38" s="125">
        <f>IF('Indicator Data'!AQ42="No Data",1,IF('Indicator Data imputation'!AQ41&lt;&gt;"",1,0))</f>
        <v>0</v>
      </c>
      <c r="AQ38" s="125">
        <f>IF('Indicator Data'!AR42="No Data",1,IF('Indicator Data imputation'!AR41&lt;&gt;"",1,0))</f>
        <v>0</v>
      </c>
      <c r="AR38" s="125">
        <f>IF('Indicator Data'!AS42="No Data",1,IF('Indicator Data imputation'!AS41&lt;&gt;"",1,0))</f>
        <v>0</v>
      </c>
      <c r="AS38" s="125">
        <f>IF('Indicator Data'!AT42="No Data",1,IF('Indicator Data imputation'!AT41&lt;&gt;"",1,0))</f>
        <v>0</v>
      </c>
      <c r="AT38" s="125">
        <f>IF('Indicator Data'!AU42="No Data",1,IF('Indicator Data imputation'!AU41&lt;&gt;"",1,0))</f>
        <v>0</v>
      </c>
      <c r="AU38" s="125">
        <f>IF('Indicator Data'!AV42="No Data",1,IF('Indicator Data imputation'!AV41&lt;&gt;"",1,0))</f>
        <v>0</v>
      </c>
      <c r="AV38" s="125">
        <f>IF('Indicator Data'!AW42="No Data",1,IF('Indicator Data imputation'!AW41&lt;&gt;"",1,0))</f>
        <v>0</v>
      </c>
      <c r="AW38" s="125">
        <f>IF('Indicator Data'!AX42="No Data",1,IF('Indicator Data imputation'!AX41&lt;&gt;"",1,0))</f>
        <v>0</v>
      </c>
      <c r="AX38" s="125">
        <f>IF('Indicator Data'!AY42="No Data",1,IF('Indicator Data imputation'!AY41&lt;&gt;"",1,0))</f>
        <v>0</v>
      </c>
      <c r="AY38" s="125">
        <f>IF('Indicator Data'!AZ42="No Data",1,IF('Indicator Data imputation'!AZ41&lt;&gt;"",1,0))</f>
        <v>1</v>
      </c>
      <c r="AZ38" s="125">
        <f>IF('Indicator Data'!BA42="No Data",1,IF('Indicator Data imputation'!BA41&lt;&gt;"",1,0))</f>
        <v>0</v>
      </c>
      <c r="BA38" s="125">
        <f>IF('Indicator Data'!BB42="No Data",1,IF('Indicator Data imputation'!BB41&lt;&gt;"",1,0))</f>
        <v>0</v>
      </c>
      <c r="BB38" s="125">
        <f>IF('Indicator Data'!BC42="No Data",1,IF('Indicator Data imputation'!BC41&lt;&gt;"",1,0))</f>
        <v>0</v>
      </c>
      <c r="BC38" s="125">
        <f>IF('Indicator Data'!BD42="No Data",1,IF('Indicator Data imputation'!BD41&lt;&gt;"",1,0))</f>
        <v>0</v>
      </c>
      <c r="BD38" s="125">
        <f>IF('Indicator Data'!BE42="No Data",1,IF('Indicator Data imputation'!BE41&lt;&gt;"",1,0))</f>
        <v>0</v>
      </c>
      <c r="BE38" s="125">
        <f>IF('Indicator Data'!BF42="No Data",1,IF('Indicator Data imputation'!BF41&lt;&gt;"",1,0))</f>
        <v>0</v>
      </c>
      <c r="BF38" s="125">
        <f>IF('Indicator Data'!BG42="No Data",1,IF('Indicator Data imputation'!BG41&lt;&gt;"",1,0))</f>
        <v>0</v>
      </c>
      <c r="BG38" s="125">
        <f>IF('Indicator Data'!BH42="No Data",1,IF('Indicator Data imputation'!BH41&lt;&gt;"",1,0))</f>
        <v>0</v>
      </c>
      <c r="BH38" s="125">
        <f>IF('Indicator Data'!BI42="No Data",1,IF('Indicator Data imputation'!BI41&lt;&gt;"",1,0))</f>
        <v>1</v>
      </c>
      <c r="BI38" s="125">
        <f>IF('Indicator Data'!BR42="No Data",1,IF('Indicator Data imputation'!BJ41&lt;&gt;"",1,0))</f>
        <v>0</v>
      </c>
      <c r="BJ38" s="125">
        <f>IF('Indicator Data'!BS42="No Data",1,IF('Indicator Data imputation'!BK41&lt;&gt;"",1,0))</f>
        <v>0</v>
      </c>
      <c r="BK38" s="125">
        <f>IF('Indicator Data'!BT42="No Data",1,IF('Indicator Data imputation'!BL41&lt;&gt;"",1,0))</f>
        <v>0</v>
      </c>
      <c r="BL38" s="125">
        <f>IF('Indicator Data'!BU42="No Data",1,IF('Indicator Data imputation'!BM41&lt;&gt;"",1,0))</f>
        <v>0</v>
      </c>
      <c r="BM38" s="125">
        <f>IF('Indicator Data'!BV42="No Data",1,IF('Indicator Data imputation'!BN41&lt;&gt;"",1,0))</f>
        <v>0</v>
      </c>
      <c r="BN38" s="125">
        <f>IF('Indicator Data'!BW42="No Data",1,IF('Indicator Data imputation'!BO41&lt;&gt;"",1,0))</f>
        <v>0</v>
      </c>
      <c r="BO38" s="125">
        <f>IF('Indicator Data'!BX42="No Data",1,IF('Indicator Data imputation'!BP41&lt;&gt;"",1,0))</f>
        <v>0</v>
      </c>
      <c r="BP38" s="125">
        <f>IF('Indicator Data'!BY42="No Data",1,IF('Indicator Data imputation'!BQ41&lt;&gt;"",1,0))</f>
        <v>0</v>
      </c>
      <c r="BQ38" s="125">
        <f>IF('Indicator Data'!BZ42="No Data",1,IF('Indicator Data imputation'!BR41&lt;&gt;"",1,0))</f>
        <v>0</v>
      </c>
      <c r="BR38" s="125">
        <f>IF('Indicator Data'!CA42="No Data",1,IF('Indicator Data imputation'!BS41&lt;&gt;"",1,0))</f>
        <v>0</v>
      </c>
      <c r="BS38" s="125">
        <f>IF('Indicator Data'!CB42="No Data",1,IF('Indicator Data imputation'!BT41&lt;&gt;"",1,0))</f>
        <v>0</v>
      </c>
      <c r="BT38" s="125">
        <f>IF('Indicator Data'!CC42="No Data",1,IF('Indicator Data imputation'!BU41&lt;&gt;"",1,0))</f>
        <v>0</v>
      </c>
      <c r="BU38" s="125">
        <f>IF('Indicator Data'!CD42="No Data",1,IF('Indicator Data imputation'!BV41&lt;&gt;"",1,0))</f>
        <v>1</v>
      </c>
      <c r="BV38" s="125">
        <f>IF('Indicator Data'!CE42="No Data",1,IF('Indicator Data imputation'!BW41&lt;&gt;"",1,0))</f>
        <v>1</v>
      </c>
      <c r="BW38" s="125">
        <f>IF('Indicator Data'!CF42="No Data",1,IF('Indicator Data imputation'!BX41&lt;&gt;"",1,0))</f>
        <v>0</v>
      </c>
      <c r="BX38" s="125">
        <f>IF('Indicator Data'!CG42="No Data",1,IF('Indicator Data imputation'!BY41&lt;&gt;"",1,0))</f>
        <v>0</v>
      </c>
      <c r="BY38" s="3">
        <f t="shared" si="2"/>
        <v>5</v>
      </c>
      <c r="BZ38" s="127">
        <f t="shared" si="1"/>
        <v>6.6666666666666666E-2</v>
      </c>
    </row>
    <row r="39" spans="1:78" x14ac:dyDescent="0.3">
      <c r="A39" s="3" t="s">
        <v>71</v>
      </c>
      <c r="B39" s="125">
        <f>IF('Indicator Data'!C43="No Data",1,IF('Indicator Data imputation'!C42&lt;&gt;"",1,0))</f>
        <v>0</v>
      </c>
      <c r="C39" s="125">
        <f>IF('Indicator Data'!D43="No Data",1,IF('Indicator Data imputation'!D42&lt;&gt;"",1,0))</f>
        <v>0</v>
      </c>
      <c r="D39" s="125">
        <f>IF('Indicator Data'!E43="No Data",1,IF('Indicator Data imputation'!E42&lt;&gt;"",1,0))</f>
        <v>0</v>
      </c>
      <c r="E39" s="125">
        <f>IF('Indicator Data'!F43="No Data",1,IF('Indicator Data imputation'!F42&lt;&gt;"",1,0))</f>
        <v>0</v>
      </c>
      <c r="F39" s="125">
        <f>IF('Indicator Data'!G43="No Data",1,IF('Indicator Data imputation'!G42&lt;&gt;"",1,0))</f>
        <v>0</v>
      </c>
      <c r="G39" s="125">
        <f>IF('Indicator Data'!H43="No Data",1,IF('Indicator Data imputation'!H42&lt;&gt;"",1,0))</f>
        <v>0</v>
      </c>
      <c r="H39" s="125">
        <f>IF('Indicator Data'!I43="No Data",1,IF('Indicator Data imputation'!I42&lt;&gt;"",1,0))</f>
        <v>0</v>
      </c>
      <c r="I39" s="125">
        <f>IF('Indicator Data'!J43="No Data",1,IF('Indicator Data imputation'!J42&lt;&gt;"",1,0))</f>
        <v>0</v>
      </c>
      <c r="J39" s="125">
        <f>IF('Indicator Data'!K43="No Data",1,IF('Indicator Data imputation'!K42&lt;&gt;"",1,0))</f>
        <v>0</v>
      </c>
      <c r="K39" s="125">
        <f>IF('Indicator Data'!L43="No Data",1,IF('Indicator Data imputation'!L42&lt;&gt;"",1,0))</f>
        <v>0</v>
      </c>
      <c r="L39" s="125">
        <f>IF('Indicator Data'!M43="No Data",1,IF('Indicator Data imputation'!M42&lt;&gt;"",1,0))</f>
        <v>0</v>
      </c>
      <c r="M39" s="125">
        <f>IF('Indicator Data'!N43="No Data",1,IF('Indicator Data imputation'!N42&lt;&gt;"",1,0))</f>
        <v>0</v>
      </c>
      <c r="N39" s="125">
        <f>IF('Indicator Data'!O43="No Data",1,IF('Indicator Data imputation'!O42&lt;&gt;"",1,0))</f>
        <v>0</v>
      </c>
      <c r="O39" s="125">
        <f>IF('Indicator Data'!P43="No Data",1,IF('Indicator Data imputation'!P42&lt;&gt;"",1,0))</f>
        <v>0</v>
      </c>
      <c r="P39" s="125">
        <f>IF('Indicator Data'!Q43="No Data",1,IF('Indicator Data imputation'!Q42&lt;&gt;"",1,0))</f>
        <v>0</v>
      </c>
      <c r="Q39" s="125">
        <f>IF('Indicator Data'!R43="No Data",1,IF('Indicator Data imputation'!R42&lt;&gt;"",1,0))</f>
        <v>0</v>
      </c>
      <c r="R39" s="125">
        <f>IF('Indicator Data'!S43="No Data",1,IF('Indicator Data imputation'!S42&lt;&gt;"",1,0))</f>
        <v>0</v>
      </c>
      <c r="S39" s="125">
        <f>IF('Indicator Data'!T43="No Data",1,IF('Indicator Data imputation'!T42&lt;&gt;"",1,0))</f>
        <v>0</v>
      </c>
      <c r="T39" s="125">
        <f>IF('Indicator Data'!U43="No Data",1,IF('Indicator Data imputation'!U42&lt;&gt;"",1,0))</f>
        <v>0</v>
      </c>
      <c r="U39" s="125">
        <f>IF('Indicator Data'!V43="No Data",1,IF('Indicator Data imputation'!V42&lt;&gt;"",1,0))</f>
        <v>0</v>
      </c>
      <c r="V39" s="125">
        <f>IF('Indicator Data'!W43="No Data",1,IF('Indicator Data imputation'!W42&lt;&gt;"",1,0))</f>
        <v>0</v>
      </c>
      <c r="W39" s="125">
        <f>IF('Indicator Data'!X43="No Data",1,IF('Indicator Data imputation'!X42&lt;&gt;"",1,0))</f>
        <v>0</v>
      </c>
      <c r="X39" s="125">
        <f>IF('Indicator Data'!Y43="No Data",1,IF('Indicator Data imputation'!Y42&lt;&gt;"",1,0))</f>
        <v>0</v>
      </c>
      <c r="Y39" s="125">
        <f>IF('Indicator Data'!Z43="No Data",1,IF('Indicator Data imputation'!Z42&lt;&gt;"",1,0))</f>
        <v>0</v>
      </c>
      <c r="Z39" s="125">
        <f>IF('Indicator Data'!AA43="No Data",1,IF('Indicator Data imputation'!AA42&lt;&gt;"",1,0))</f>
        <v>0</v>
      </c>
      <c r="AA39" s="125">
        <f>IF('Indicator Data'!AB43="No Data",1,IF('Indicator Data imputation'!AB42&lt;&gt;"",1,0))</f>
        <v>0</v>
      </c>
      <c r="AB39" s="125">
        <f>IF('Indicator Data'!AC43="No Data",1,IF('Indicator Data imputation'!AC42&lt;&gt;"",1,0))</f>
        <v>0</v>
      </c>
      <c r="AC39" s="125">
        <f>IF('Indicator Data'!AD43="No Data",1,IF('Indicator Data imputation'!AD42&lt;&gt;"",1,0))</f>
        <v>0</v>
      </c>
      <c r="AD39" s="125">
        <f>IF('Indicator Data'!AE43="No Data",1,IF('Indicator Data imputation'!AE42&lt;&gt;"",1,0))</f>
        <v>0</v>
      </c>
      <c r="AE39" s="125">
        <f>IF('Indicator Data'!AF43="No Data",1,IF('Indicator Data imputation'!AF42&lt;&gt;"",1,0))</f>
        <v>0</v>
      </c>
      <c r="AF39" s="125">
        <f>IF('Indicator Data'!AG43="No Data",1,IF('Indicator Data imputation'!AG42&lt;&gt;"",1,0))</f>
        <v>0</v>
      </c>
      <c r="AG39" s="125">
        <f>IF('Indicator Data'!AH43="No Data",1,IF('Indicator Data imputation'!AH42&lt;&gt;"",1,0))</f>
        <v>0</v>
      </c>
      <c r="AH39" s="125">
        <f>IF('Indicator Data'!AI43="No Data",1,IF('Indicator Data imputation'!AI42&lt;&gt;"",1,0))</f>
        <v>0</v>
      </c>
      <c r="AI39" s="125">
        <f>IF('Indicator Data'!AJ43="No Data",1,IF('Indicator Data imputation'!AJ42&lt;&gt;"",1,0))</f>
        <v>0</v>
      </c>
      <c r="AJ39" s="125">
        <f>IF('Indicator Data'!AK43="No Data",1,IF('Indicator Data imputation'!AK42&lt;&gt;"",1,0))</f>
        <v>0</v>
      </c>
      <c r="AK39" s="125">
        <f>IF('Indicator Data'!AL43="No Data",1,IF('Indicator Data imputation'!AL42&lt;&gt;"",1,0))</f>
        <v>0</v>
      </c>
      <c r="AL39" s="125">
        <f>IF('Indicator Data'!AM43="No Data",1,IF('Indicator Data imputation'!AM42&lt;&gt;"",1,0))</f>
        <v>0</v>
      </c>
      <c r="AM39" s="125">
        <f>IF('Indicator Data'!AN43="No Data",1,IF('Indicator Data imputation'!AN42&lt;&gt;"",1,0))</f>
        <v>0</v>
      </c>
      <c r="AN39" s="125">
        <f>IF('Indicator Data'!AO43="No Data",1,IF('Indicator Data imputation'!AO42&lt;&gt;"",1,0))</f>
        <v>0</v>
      </c>
      <c r="AO39" s="125">
        <f>IF('Indicator Data'!AP43="No Data",1,IF('Indicator Data imputation'!AP42&lt;&gt;"",1,0))</f>
        <v>0</v>
      </c>
      <c r="AP39" s="125">
        <f>IF('Indicator Data'!AQ43="No Data",1,IF('Indicator Data imputation'!AQ42&lt;&gt;"",1,0))</f>
        <v>0</v>
      </c>
      <c r="AQ39" s="125">
        <f>IF('Indicator Data'!AR43="No Data",1,IF('Indicator Data imputation'!AR42&lt;&gt;"",1,0))</f>
        <v>0</v>
      </c>
      <c r="AR39" s="125">
        <f>IF('Indicator Data'!AS43="No Data",1,IF('Indicator Data imputation'!AS42&lt;&gt;"",1,0))</f>
        <v>0</v>
      </c>
      <c r="AS39" s="125">
        <f>IF('Indicator Data'!AT43="No Data",1,IF('Indicator Data imputation'!AT42&lt;&gt;"",1,0))</f>
        <v>0</v>
      </c>
      <c r="AT39" s="125">
        <f>IF('Indicator Data'!AU43="No Data",1,IF('Indicator Data imputation'!AU42&lt;&gt;"",1,0))</f>
        <v>0</v>
      </c>
      <c r="AU39" s="125">
        <f>IF('Indicator Data'!AV43="No Data",1,IF('Indicator Data imputation'!AV42&lt;&gt;"",1,0))</f>
        <v>0</v>
      </c>
      <c r="AV39" s="125">
        <f>IF('Indicator Data'!AW43="No Data",1,IF('Indicator Data imputation'!AW42&lt;&gt;"",1,0))</f>
        <v>0</v>
      </c>
      <c r="AW39" s="125">
        <f>IF('Indicator Data'!AX43="No Data",1,IF('Indicator Data imputation'!AX42&lt;&gt;"",1,0))</f>
        <v>0</v>
      </c>
      <c r="AX39" s="125">
        <f>IF('Indicator Data'!AY43="No Data",1,IF('Indicator Data imputation'!AY42&lt;&gt;"",1,0))</f>
        <v>0</v>
      </c>
      <c r="AY39" s="125">
        <f>IF('Indicator Data'!AZ43="No Data",1,IF('Indicator Data imputation'!AZ42&lt;&gt;"",1,0))</f>
        <v>0</v>
      </c>
      <c r="AZ39" s="125">
        <f>IF('Indicator Data'!BA43="No Data",1,IF('Indicator Data imputation'!BA42&lt;&gt;"",1,0))</f>
        <v>0</v>
      </c>
      <c r="BA39" s="125">
        <f>IF('Indicator Data'!BB43="No Data",1,IF('Indicator Data imputation'!BB42&lt;&gt;"",1,0))</f>
        <v>0</v>
      </c>
      <c r="BB39" s="125">
        <f>IF('Indicator Data'!BC43="No Data",1,IF('Indicator Data imputation'!BC42&lt;&gt;"",1,0))</f>
        <v>0</v>
      </c>
      <c r="BC39" s="125">
        <f>IF('Indicator Data'!BD43="No Data",1,IF('Indicator Data imputation'!BD42&lt;&gt;"",1,0))</f>
        <v>0</v>
      </c>
      <c r="BD39" s="125">
        <f>IF('Indicator Data'!BE43="No Data",1,IF('Indicator Data imputation'!BE42&lt;&gt;"",1,0))</f>
        <v>0</v>
      </c>
      <c r="BE39" s="125">
        <f>IF('Indicator Data'!BF43="No Data",1,IF('Indicator Data imputation'!BF42&lt;&gt;"",1,0))</f>
        <v>0</v>
      </c>
      <c r="BF39" s="125">
        <f>IF('Indicator Data'!BG43="No Data",1,IF('Indicator Data imputation'!BG42&lt;&gt;"",1,0))</f>
        <v>0</v>
      </c>
      <c r="BG39" s="125">
        <f>IF('Indicator Data'!BH43="No Data",1,IF('Indicator Data imputation'!BH42&lt;&gt;"",1,0))</f>
        <v>0</v>
      </c>
      <c r="BH39" s="125">
        <f>IF('Indicator Data'!BI43="No Data",1,IF('Indicator Data imputation'!BI42&lt;&gt;"",1,0))</f>
        <v>0</v>
      </c>
      <c r="BI39" s="125">
        <f>IF('Indicator Data'!BR43="No Data",1,IF('Indicator Data imputation'!BJ42&lt;&gt;"",1,0))</f>
        <v>1</v>
      </c>
      <c r="BJ39" s="125">
        <f>IF('Indicator Data'!BS43="No Data",1,IF('Indicator Data imputation'!BK42&lt;&gt;"",1,0))</f>
        <v>0</v>
      </c>
      <c r="BK39" s="125">
        <f>IF('Indicator Data'!BT43="No Data",1,IF('Indicator Data imputation'!BL42&lt;&gt;"",1,0))</f>
        <v>0</v>
      </c>
      <c r="BL39" s="125">
        <f>IF('Indicator Data'!BU43="No Data",1,IF('Indicator Data imputation'!BM42&lt;&gt;"",1,0))</f>
        <v>0</v>
      </c>
      <c r="BM39" s="125">
        <f>IF('Indicator Data'!BV43="No Data",1,IF('Indicator Data imputation'!BN42&lt;&gt;"",1,0))</f>
        <v>0</v>
      </c>
      <c r="BN39" s="125">
        <f>IF('Indicator Data'!BW43="No Data",1,IF('Indicator Data imputation'!BO42&lt;&gt;"",1,0))</f>
        <v>0</v>
      </c>
      <c r="BO39" s="125">
        <f>IF('Indicator Data'!BX43="No Data",1,IF('Indicator Data imputation'!BP42&lt;&gt;"",1,0))</f>
        <v>0</v>
      </c>
      <c r="BP39" s="125">
        <f>IF('Indicator Data'!BY43="No Data",1,IF('Indicator Data imputation'!BQ42&lt;&gt;"",1,0))</f>
        <v>0</v>
      </c>
      <c r="BQ39" s="125">
        <f>IF('Indicator Data'!BZ43="No Data",1,IF('Indicator Data imputation'!BR42&lt;&gt;"",1,0))</f>
        <v>0</v>
      </c>
      <c r="BR39" s="125">
        <f>IF('Indicator Data'!CA43="No Data",1,IF('Indicator Data imputation'!BS42&lt;&gt;"",1,0))</f>
        <v>0</v>
      </c>
      <c r="BS39" s="125">
        <f>IF('Indicator Data'!CB43="No Data",1,IF('Indicator Data imputation'!BT42&lt;&gt;"",1,0))</f>
        <v>0</v>
      </c>
      <c r="BT39" s="125">
        <f>IF('Indicator Data'!CC43="No Data",1,IF('Indicator Data imputation'!BU42&lt;&gt;"",1,0))</f>
        <v>0</v>
      </c>
      <c r="BU39" s="125">
        <f>IF('Indicator Data'!CD43="No Data",1,IF('Indicator Data imputation'!BV42&lt;&gt;"",1,0))</f>
        <v>1</v>
      </c>
      <c r="BV39" s="125">
        <f>IF('Indicator Data'!CE43="No Data",1,IF('Indicator Data imputation'!BW42&lt;&gt;"",1,0))</f>
        <v>0</v>
      </c>
      <c r="BW39" s="125">
        <f>IF('Indicator Data'!CF43="No Data",1,IF('Indicator Data imputation'!BX42&lt;&gt;"",1,0))</f>
        <v>0</v>
      </c>
      <c r="BX39" s="125">
        <f>IF('Indicator Data'!CG43="No Data",1,IF('Indicator Data imputation'!BY42&lt;&gt;"",1,0))</f>
        <v>0</v>
      </c>
      <c r="BY39" s="3">
        <f t="shared" si="2"/>
        <v>2</v>
      </c>
      <c r="BZ39" s="127">
        <f t="shared" si="1"/>
        <v>2.6666666666666668E-2</v>
      </c>
    </row>
    <row r="40" spans="1:78" x14ac:dyDescent="0.3">
      <c r="A40" s="3" t="s">
        <v>70</v>
      </c>
      <c r="B40" s="125">
        <f>IF('Indicator Data'!C44="No Data",1,IF('Indicator Data imputation'!C43&lt;&gt;"",1,0))</f>
        <v>0</v>
      </c>
      <c r="C40" s="125">
        <f>IF('Indicator Data'!D44="No Data",1,IF('Indicator Data imputation'!D43&lt;&gt;"",1,0))</f>
        <v>0</v>
      </c>
      <c r="D40" s="125">
        <f>IF('Indicator Data'!E44="No Data",1,IF('Indicator Data imputation'!E43&lt;&gt;"",1,0))</f>
        <v>0</v>
      </c>
      <c r="E40" s="125">
        <f>IF('Indicator Data'!F44="No Data",1,IF('Indicator Data imputation'!F43&lt;&gt;"",1,0))</f>
        <v>0</v>
      </c>
      <c r="F40" s="125">
        <f>IF('Indicator Data'!G44="No Data",1,IF('Indicator Data imputation'!G43&lt;&gt;"",1,0))</f>
        <v>0</v>
      </c>
      <c r="G40" s="125">
        <f>IF('Indicator Data'!H44="No Data",1,IF('Indicator Data imputation'!H43&lt;&gt;"",1,0))</f>
        <v>0</v>
      </c>
      <c r="H40" s="125">
        <f>IF('Indicator Data'!I44="No Data",1,IF('Indicator Data imputation'!I43&lt;&gt;"",1,0))</f>
        <v>0</v>
      </c>
      <c r="I40" s="125">
        <f>IF('Indicator Data'!J44="No Data",1,IF('Indicator Data imputation'!J43&lt;&gt;"",1,0))</f>
        <v>0</v>
      </c>
      <c r="J40" s="125">
        <f>IF('Indicator Data'!K44="No Data",1,IF('Indicator Data imputation'!K43&lt;&gt;"",1,0))</f>
        <v>0</v>
      </c>
      <c r="K40" s="125">
        <f>IF('Indicator Data'!L44="No Data",1,IF('Indicator Data imputation'!L43&lt;&gt;"",1,0))</f>
        <v>0</v>
      </c>
      <c r="L40" s="125">
        <f>IF('Indicator Data'!M44="No Data",1,IF('Indicator Data imputation'!M43&lt;&gt;"",1,0))</f>
        <v>0</v>
      </c>
      <c r="M40" s="125">
        <f>IF('Indicator Data'!N44="No Data",1,IF('Indicator Data imputation'!N43&lt;&gt;"",1,0))</f>
        <v>0</v>
      </c>
      <c r="N40" s="125">
        <f>IF('Indicator Data'!O44="No Data",1,IF('Indicator Data imputation'!O43&lt;&gt;"",1,0))</f>
        <v>0</v>
      </c>
      <c r="O40" s="125">
        <f>IF('Indicator Data'!P44="No Data",1,IF('Indicator Data imputation'!P43&lt;&gt;"",1,0))</f>
        <v>0</v>
      </c>
      <c r="P40" s="125">
        <f>IF('Indicator Data'!Q44="No Data",1,IF('Indicator Data imputation'!Q43&lt;&gt;"",1,0))</f>
        <v>0</v>
      </c>
      <c r="Q40" s="125">
        <f>IF('Indicator Data'!R44="No Data",1,IF('Indicator Data imputation'!R43&lt;&gt;"",1,0))</f>
        <v>0</v>
      </c>
      <c r="R40" s="125">
        <f>IF('Indicator Data'!S44="No Data",1,IF('Indicator Data imputation'!S43&lt;&gt;"",1,0))</f>
        <v>0</v>
      </c>
      <c r="S40" s="125">
        <f>IF('Indicator Data'!T44="No Data",1,IF('Indicator Data imputation'!T43&lt;&gt;"",1,0))</f>
        <v>0</v>
      </c>
      <c r="T40" s="125">
        <f>IF('Indicator Data'!U44="No Data",1,IF('Indicator Data imputation'!U43&lt;&gt;"",1,0))</f>
        <v>0</v>
      </c>
      <c r="U40" s="125">
        <f>IF('Indicator Data'!V44="No Data",1,IF('Indicator Data imputation'!V43&lt;&gt;"",1,0))</f>
        <v>0</v>
      </c>
      <c r="V40" s="125">
        <f>IF('Indicator Data'!W44="No Data",1,IF('Indicator Data imputation'!W43&lt;&gt;"",1,0))</f>
        <v>0</v>
      </c>
      <c r="W40" s="125">
        <f>IF('Indicator Data'!X44="No Data",1,IF('Indicator Data imputation'!X43&lt;&gt;"",1,0))</f>
        <v>0</v>
      </c>
      <c r="X40" s="125">
        <f>IF('Indicator Data'!Y44="No Data",1,IF('Indicator Data imputation'!Y43&lt;&gt;"",1,0))</f>
        <v>0</v>
      </c>
      <c r="Y40" s="125">
        <f>IF('Indicator Data'!Z44="No Data",1,IF('Indicator Data imputation'!Z43&lt;&gt;"",1,0))</f>
        <v>0</v>
      </c>
      <c r="Z40" s="125">
        <f>IF('Indicator Data'!AA44="No Data",1,IF('Indicator Data imputation'!AA43&lt;&gt;"",1,0))</f>
        <v>0</v>
      </c>
      <c r="AA40" s="125">
        <f>IF('Indicator Data'!AB44="No Data",1,IF('Indicator Data imputation'!AB43&lt;&gt;"",1,0))</f>
        <v>0</v>
      </c>
      <c r="AB40" s="125">
        <f>IF('Indicator Data'!AC44="No Data",1,IF('Indicator Data imputation'!AC43&lt;&gt;"",1,0))</f>
        <v>0</v>
      </c>
      <c r="AC40" s="125">
        <f>IF('Indicator Data'!AD44="No Data",1,IF('Indicator Data imputation'!AD43&lt;&gt;"",1,0))</f>
        <v>0</v>
      </c>
      <c r="AD40" s="125">
        <f>IF('Indicator Data'!AE44="No Data",1,IF('Indicator Data imputation'!AE43&lt;&gt;"",1,0))</f>
        <v>0</v>
      </c>
      <c r="AE40" s="125">
        <f>IF('Indicator Data'!AF44="No Data",1,IF('Indicator Data imputation'!AF43&lt;&gt;"",1,0))</f>
        <v>0</v>
      </c>
      <c r="AF40" s="125">
        <f>IF('Indicator Data'!AG44="No Data",1,IF('Indicator Data imputation'!AG43&lt;&gt;"",1,0))</f>
        <v>0</v>
      </c>
      <c r="AG40" s="125">
        <f>IF('Indicator Data'!AH44="No Data",1,IF('Indicator Data imputation'!AH43&lt;&gt;"",1,0))</f>
        <v>0</v>
      </c>
      <c r="AH40" s="125">
        <f>IF('Indicator Data'!AI44="No Data",1,IF('Indicator Data imputation'!AI43&lt;&gt;"",1,0))</f>
        <v>0</v>
      </c>
      <c r="AI40" s="125">
        <f>IF('Indicator Data'!AJ44="No Data",1,IF('Indicator Data imputation'!AJ43&lt;&gt;"",1,0))</f>
        <v>0</v>
      </c>
      <c r="AJ40" s="125">
        <f>IF('Indicator Data'!AK44="No Data",1,IF('Indicator Data imputation'!AK43&lt;&gt;"",1,0))</f>
        <v>0</v>
      </c>
      <c r="AK40" s="125">
        <f>IF('Indicator Data'!AL44="No Data",1,IF('Indicator Data imputation'!AL43&lt;&gt;"",1,0))</f>
        <v>0</v>
      </c>
      <c r="AL40" s="125">
        <f>IF('Indicator Data'!AM44="No Data",1,IF('Indicator Data imputation'!AM43&lt;&gt;"",1,0))</f>
        <v>0</v>
      </c>
      <c r="AM40" s="125">
        <f>IF('Indicator Data'!AN44="No Data",1,IF('Indicator Data imputation'!AN43&lt;&gt;"",1,0))</f>
        <v>0</v>
      </c>
      <c r="AN40" s="125">
        <f>IF('Indicator Data'!AO44="No Data",1,IF('Indicator Data imputation'!AO43&lt;&gt;"",1,0))</f>
        <v>0</v>
      </c>
      <c r="AO40" s="125">
        <f>IF('Indicator Data'!AP44="No Data",1,IF('Indicator Data imputation'!AP43&lt;&gt;"",1,0))</f>
        <v>0</v>
      </c>
      <c r="AP40" s="125">
        <f>IF('Indicator Data'!AQ44="No Data",1,IF('Indicator Data imputation'!AQ43&lt;&gt;"",1,0))</f>
        <v>0</v>
      </c>
      <c r="AQ40" s="125">
        <f>IF('Indicator Data'!AR44="No Data",1,IF('Indicator Data imputation'!AR43&lt;&gt;"",1,0))</f>
        <v>0</v>
      </c>
      <c r="AR40" s="125">
        <f>IF('Indicator Data'!AS44="No Data",1,IF('Indicator Data imputation'!AS43&lt;&gt;"",1,0))</f>
        <v>0</v>
      </c>
      <c r="AS40" s="125">
        <f>IF('Indicator Data'!AT44="No Data",1,IF('Indicator Data imputation'!AT43&lt;&gt;"",1,0))</f>
        <v>0</v>
      </c>
      <c r="AT40" s="125">
        <f>IF('Indicator Data'!AU44="No Data",1,IF('Indicator Data imputation'!AU43&lt;&gt;"",1,0))</f>
        <v>0</v>
      </c>
      <c r="AU40" s="125">
        <f>IF('Indicator Data'!AV44="No Data",1,IF('Indicator Data imputation'!AV43&lt;&gt;"",1,0))</f>
        <v>0</v>
      </c>
      <c r="AV40" s="125">
        <f>IF('Indicator Data'!AW44="No Data",1,IF('Indicator Data imputation'!AW43&lt;&gt;"",1,0))</f>
        <v>0</v>
      </c>
      <c r="AW40" s="125">
        <f>IF('Indicator Data'!AX44="No Data",1,IF('Indicator Data imputation'!AX43&lt;&gt;"",1,0))</f>
        <v>0</v>
      </c>
      <c r="AX40" s="125">
        <f>IF('Indicator Data'!AY44="No Data",1,IF('Indicator Data imputation'!AY43&lt;&gt;"",1,0))</f>
        <v>0</v>
      </c>
      <c r="AY40" s="125">
        <f>IF('Indicator Data'!AZ44="No Data",1,IF('Indicator Data imputation'!AZ43&lt;&gt;"",1,0))</f>
        <v>0</v>
      </c>
      <c r="AZ40" s="125">
        <f>IF('Indicator Data'!BA44="No Data",1,IF('Indicator Data imputation'!BA43&lt;&gt;"",1,0))</f>
        <v>0</v>
      </c>
      <c r="BA40" s="125">
        <f>IF('Indicator Data'!BB44="No Data",1,IF('Indicator Data imputation'!BB43&lt;&gt;"",1,0))</f>
        <v>0</v>
      </c>
      <c r="BB40" s="125">
        <f>IF('Indicator Data'!BC44="No Data",1,IF('Indicator Data imputation'!BC43&lt;&gt;"",1,0))</f>
        <v>0</v>
      </c>
      <c r="BC40" s="125">
        <f>IF('Indicator Data'!BD44="No Data",1,IF('Indicator Data imputation'!BD43&lt;&gt;"",1,0))</f>
        <v>0</v>
      </c>
      <c r="BD40" s="125">
        <f>IF('Indicator Data'!BE44="No Data",1,IF('Indicator Data imputation'!BE43&lt;&gt;"",1,0))</f>
        <v>0</v>
      </c>
      <c r="BE40" s="125">
        <f>IF('Indicator Data'!BF44="No Data",1,IF('Indicator Data imputation'!BF43&lt;&gt;"",1,0))</f>
        <v>0</v>
      </c>
      <c r="BF40" s="125">
        <f>IF('Indicator Data'!BG44="No Data",1,IF('Indicator Data imputation'!BG43&lt;&gt;"",1,0))</f>
        <v>0</v>
      </c>
      <c r="BG40" s="125">
        <f>IF('Indicator Data'!BH44="No Data",1,IF('Indicator Data imputation'!BH43&lt;&gt;"",1,0))</f>
        <v>0</v>
      </c>
      <c r="BH40" s="125">
        <f>IF('Indicator Data'!BI44="No Data",1,IF('Indicator Data imputation'!BI43&lt;&gt;"",1,0))</f>
        <v>1</v>
      </c>
      <c r="BI40" s="125">
        <f>IF('Indicator Data'!BR44="No Data",1,IF('Indicator Data imputation'!BJ43&lt;&gt;"",1,0))</f>
        <v>0</v>
      </c>
      <c r="BJ40" s="125">
        <f>IF('Indicator Data'!BS44="No Data",1,IF('Indicator Data imputation'!BK43&lt;&gt;"",1,0))</f>
        <v>0</v>
      </c>
      <c r="BK40" s="125">
        <f>IF('Indicator Data'!BT44="No Data",1,IF('Indicator Data imputation'!BL43&lt;&gt;"",1,0))</f>
        <v>0</v>
      </c>
      <c r="BL40" s="125">
        <f>IF('Indicator Data'!BU44="No Data",1,IF('Indicator Data imputation'!BM43&lt;&gt;"",1,0))</f>
        <v>0</v>
      </c>
      <c r="BM40" s="125">
        <f>IF('Indicator Data'!BV44="No Data",1,IF('Indicator Data imputation'!BN43&lt;&gt;"",1,0))</f>
        <v>0</v>
      </c>
      <c r="BN40" s="125">
        <f>IF('Indicator Data'!BW44="No Data",1,IF('Indicator Data imputation'!BO43&lt;&gt;"",1,0))</f>
        <v>0</v>
      </c>
      <c r="BO40" s="125">
        <f>IF('Indicator Data'!BX44="No Data",1,IF('Indicator Data imputation'!BP43&lt;&gt;"",1,0))</f>
        <v>0</v>
      </c>
      <c r="BP40" s="125">
        <f>IF('Indicator Data'!BY44="No Data",1,IF('Indicator Data imputation'!BQ43&lt;&gt;"",1,0))</f>
        <v>0</v>
      </c>
      <c r="BQ40" s="125">
        <f>IF('Indicator Data'!BZ44="No Data",1,IF('Indicator Data imputation'!BR43&lt;&gt;"",1,0))</f>
        <v>0</v>
      </c>
      <c r="BR40" s="125">
        <f>IF('Indicator Data'!CA44="No Data",1,IF('Indicator Data imputation'!BS43&lt;&gt;"",1,0))</f>
        <v>0</v>
      </c>
      <c r="BS40" s="125">
        <f>IF('Indicator Data'!CB44="No Data",1,IF('Indicator Data imputation'!BT43&lt;&gt;"",1,0))</f>
        <v>0</v>
      </c>
      <c r="BT40" s="125">
        <f>IF('Indicator Data'!CC44="No Data",1,IF('Indicator Data imputation'!BU43&lt;&gt;"",1,0))</f>
        <v>0</v>
      </c>
      <c r="BU40" s="125">
        <f>IF('Indicator Data'!CD44="No Data",1,IF('Indicator Data imputation'!BV43&lt;&gt;"",1,0))</f>
        <v>1</v>
      </c>
      <c r="BV40" s="125">
        <f>IF('Indicator Data'!CE44="No Data",1,IF('Indicator Data imputation'!BW43&lt;&gt;"",1,0))</f>
        <v>0</v>
      </c>
      <c r="BW40" s="125">
        <f>IF('Indicator Data'!CF44="No Data",1,IF('Indicator Data imputation'!BX43&lt;&gt;"",1,0))</f>
        <v>0</v>
      </c>
      <c r="BX40" s="125">
        <f>IF('Indicator Data'!CG44="No Data",1,IF('Indicator Data imputation'!BY43&lt;&gt;"",1,0))</f>
        <v>0</v>
      </c>
      <c r="BY40" s="3">
        <f t="shared" si="2"/>
        <v>2</v>
      </c>
      <c r="BZ40" s="127">
        <f t="shared" si="1"/>
        <v>2.6666666666666668E-2</v>
      </c>
    </row>
    <row r="41" spans="1:78" x14ac:dyDescent="0.3">
      <c r="A41" s="3" t="s">
        <v>72</v>
      </c>
      <c r="B41" s="125">
        <f>IF('Indicator Data'!C45="No Data",1,IF('Indicator Data imputation'!C44&lt;&gt;"",1,0))</f>
        <v>0</v>
      </c>
      <c r="C41" s="125">
        <f>IF('Indicator Data'!D45="No Data",1,IF('Indicator Data imputation'!D44&lt;&gt;"",1,0))</f>
        <v>0</v>
      </c>
      <c r="D41" s="125">
        <f>IF('Indicator Data'!E45="No Data",1,IF('Indicator Data imputation'!E44&lt;&gt;"",1,0))</f>
        <v>0</v>
      </c>
      <c r="E41" s="125">
        <f>IF('Indicator Data'!F45="No Data",1,IF('Indicator Data imputation'!F44&lt;&gt;"",1,0))</f>
        <v>0</v>
      </c>
      <c r="F41" s="125">
        <f>IF('Indicator Data'!G45="No Data",1,IF('Indicator Data imputation'!G44&lt;&gt;"",1,0))</f>
        <v>0</v>
      </c>
      <c r="G41" s="125">
        <f>IF('Indicator Data'!H45="No Data",1,IF('Indicator Data imputation'!H44&lt;&gt;"",1,0))</f>
        <v>0</v>
      </c>
      <c r="H41" s="125">
        <f>IF('Indicator Data'!I45="No Data",1,IF('Indicator Data imputation'!I44&lt;&gt;"",1,0))</f>
        <v>0</v>
      </c>
      <c r="I41" s="125">
        <f>IF('Indicator Data'!J45="No Data",1,IF('Indicator Data imputation'!J44&lt;&gt;"",1,0))</f>
        <v>0</v>
      </c>
      <c r="J41" s="125">
        <f>IF('Indicator Data'!K45="No Data",1,IF('Indicator Data imputation'!K44&lt;&gt;"",1,0))</f>
        <v>0</v>
      </c>
      <c r="K41" s="125">
        <f>IF('Indicator Data'!L45="No Data",1,IF('Indicator Data imputation'!L44&lt;&gt;"",1,0))</f>
        <v>0</v>
      </c>
      <c r="L41" s="125">
        <f>IF('Indicator Data'!M45="No Data",1,IF('Indicator Data imputation'!M44&lt;&gt;"",1,0))</f>
        <v>1</v>
      </c>
      <c r="M41" s="125">
        <f>IF('Indicator Data'!N45="No Data",1,IF('Indicator Data imputation'!N44&lt;&gt;"",1,0))</f>
        <v>1</v>
      </c>
      <c r="N41" s="125">
        <f>IF('Indicator Data'!O45="No Data",1,IF('Indicator Data imputation'!O44&lt;&gt;"",1,0))</f>
        <v>1</v>
      </c>
      <c r="O41" s="125">
        <f>IF('Indicator Data'!P45="No Data",1,IF('Indicator Data imputation'!P44&lt;&gt;"",1,0))</f>
        <v>1</v>
      </c>
      <c r="P41" s="125">
        <f>IF('Indicator Data'!Q45="No Data",1,IF('Indicator Data imputation'!Q44&lt;&gt;"",1,0))</f>
        <v>0</v>
      </c>
      <c r="Q41" s="125">
        <f>IF('Indicator Data'!R45="No Data",1,IF('Indicator Data imputation'!R44&lt;&gt;"",1,0))</f>
        <v>0</v>
      </c>
      <c r="R41" s="125">
        <f>IF('Indicator Data'!S45="No Data",1,IF('Indicator Data imputation'!S44&lt;&gt;"",1,0))</f>
        <v>0</v>
      </c>
      <c r="S41" s="125">
        <f>IF('Indicator Data'!T45="No Data",1,IF('Indicator Data imputation'!T44&lt;&gt;"",1,0))</f>
        <v>0</v>
      </c>
      <c r="T41" s="125">
        <f>IF('Indicator Data'!U45="No Data",1,IF('Indicator Data imputation'!U44&lt;&gt;"",1,0))</f>
        <v>0</v>
      </c>
      <c r="U41" s="125">
        <f>IF('Indicator Data'!V45="No Data",1,IF('Indicator Data imputation'!V44&lt;&gt;"",1,0))</f>
        <v>0</v>
      </c>
      <c r="V41" s="125">
        <f>IF('Indicator Data'!W45="No Data",1,IF('Indicator Data imputation'!W44&lt;&gt;"",1,0))</f>
        <v>0</v>
      </c>
      <c r="W41" s="125">
        <f>IF('Indicator Data'!X45="No Data",1,IF('Indicator Data imputation'!X44&lt;&gt;"",1,0))</f>
        <v>0</v>
      </c>
      <c r="X41" s="125">
        <f>IF('Indicator Data'!Y45="No Data",1,IF('Indicator Data imputation'!Y44&lt;&gt;"",1,0))</f>
        <v>0</v>
      </c>
      <c r="Y41" s="125">
        <f>IF('Indicator Data'!Z45="No Data",1,IF('Indicator Data imputation'!Z44&lt;&gt;"",1,0))</f>
        <v>0</v>
      </c>
      <c r="Z41" s="125">
        <f>IF('Indicator Data'!AA45="No Data",1,IF('Indicator Data imputation'!AA44&lt;&gt;"",1,0))</f>
        <v>0</v>
      </c>
      <c r="AA41" s="125">
        <f>IF('Indicator Data'!AB45="No Data",1,IF('Indicator Data imputation'!AB44&lt;&gt;"",1,0))</f>
        <v>0</v>
      </c>
      <c r="AB41" s="125">
        <f>IF('Indicator Data'!AC45="No Data",1,IF('Indicator Data imputation'!AC44&lt;&gt;"",1,0))</f>
        <v>0</v>
      </c>
      <c r="AC41" s="125">
        <f>IF('Indicator Data'!AD45="No Data",1,IF('Indicator Data imputation'!AD44&lt;&gt;"",1,0))</f>
        <v>0</v>
      </c>
      <c r="AD41" s="125">
        <f>IF('Indicator Data'!AE45="No Data",1,IF('Indicator Data imputation'!AE44&lt;&gt;"",1,0))</f>
        <v>0</v>
      </c>
      <c r="AE41" s="125">
        <f>IF('Indicator Data'!AF45="No Data",1,IF('Indicator Data imputation'!AF44&lt;&gt;"",1,0))</f>
        <v>0</v>
      </c>
      <c r="AF41" s="125">
        <f>IF('Indicator Data'!AG45="No Data",1,IF('Indicator Data imputation'!AG44&lt;&gt;"",1,0))</f>
        <v>0</v>
      </c>
      <c r="AG41" s="125">
        <f>IF('Indicator Data'!AH45="No Data",1,IF('Indicator Data imputation'!AH44&lt;&gt;"",1,0))</f>
        <v>0</v>
      </c>
      <c r="AH41" s="125">
        <f>IF('Indicator Data'!AI45="No Data",1,IF('Indicator Data imputation'!AI44&lt;&gt;"",1,0))</f>
        <v>0</v>
      </c>
      <c r="AI41" s="125">
        <f>IF('Indicator Data'!AJ45="No Data",1,IF('Indicator Data imputation'!AJ44&lt;&gt;"",1,0))</f>
        <v>0</v>
      </c>
      <c r="AJ41" s="125">
        <f>IF('Indicator Data'!AK45="No Data",1,IF('Indicator Data imputation'!AK44&lt;&gt;"",1,0))</f>
        <v>0</v>
      </c>
      <c r="AK41" s="125">
        <f>IF('Indicator Data'!AL45="No Data",1,IF('Indicator Data imputation'!AL44&lt;&gt;"",1,0))</f>
        <v>0</v>
      </c>
      <c r="AL41" s="125">
        <f>IF('Indicator Data'!AM45="No Data",1,IF('Indicator Data imputation'!AM44&lt;&gt;"",1,0))</f>
        <v>1</v>
      </c>
      <c r="AM41" s="125">
        <f>IF('Indicator Data'!AN45="No Data",1,IF('Indicator Data imputation'!AN44&lt;&gt;"",1,0))</f>
        <v>0</v>
      </c>
      <c r="AN41" s="125">
        <f>IF('Indicator Data'!AO45="No Data",1,IF('Indicator Data imputation'!AO44&lt;&gt;"",1,0))</f>
        <v>0</v>
      </c>
      <c r="AO41" s="125">
        <f>IF('Indicator Data'!AP45="No Data",1,IF('Indicator Data imputation'!AP44&lt;&gt;"",1,0))</f>
        <v>0</v>
      </c>
      <c r="AP41" s="125">
        <f>IF('Indicator Data'!AQ45="No Data",1,IF('Indicator Data imputation'!AQ44&lt;&gt;"",1,0))</f>
        <v>0</v>
      </c>
      <c r="AQ41" s="125">
        <f>IF('Indicator Data'!AR45="No Data",1,IF('Indicator Data imputation'!AR44&lt;&gt;"",1,0))</f>
        <v>0</v>
      </c>
      <c r="AR41" s="125">
        <f>IF('Indicator Data'!AS45="No Data",1,IF('Indicator Data imputation'!AS44&lt;&gt;"",1,0))</f>
        <v>0</v>
      </c>
      <c r="AS41" s="125">
        <f>IF('Indicator Data'!AT45="No Data",1,IF('Indicator Data imputation'!AT44&lt;&gt;"",1,0))</f>
        <v>0</v>
      </c>
      <c r="AT41" s="125">
        <f>IF('Indicator Data'!AU45="No Data",1,IF('Indicator Data imputation'!AU44&lt;&gt;"",1,0))</f>
        <v>0</v>
      </c>
      <c r="AU41" s="125">
        <f>IF('Indicator Data'!AV45="No Data",1,IF('Indicator Data imputation'!AV44&lt;&gt;"",1,0))</f>
        <v>0</v>
      </c>
      <c r="AV41" s="125">
        <f>IF('Indicator Data'!AW45="No Data",1,IF('Indicator Data imputation'!AW44&lt;&gt;"",1,0))</f>
        <v>0</v>
      </c>
      <c r="AW41" s="125">
        <f>IF('Indicator Data'!AX45="No Data",1,IF('Indicator Data imputation'!AX44&lt;&gt;"",1,0))</f>
        <v>0</v>
      </c>
      <c r="AX41" s="125">
        <f>IF('Indicator Data'!AY45="No Data",1,IF('Indicator Data imputation'!AY44&lt;&gt;"",1,0))</f>
        <v>0</v>
      </c>
      <c r="AY41" s="125">
        <f>IF('Indicator Data'!AZ45="No Data",1,IF('Indicator Data imputation'!AZ44&lt;&gt;"",1,0))</f>
        <v>0</v>
      </c>
      <c r="AZ41" s="125">
        <f>IF('Indicator Data'!BA45="No Data",1,IF('Indicator Data imputation'!BA44&lt;&gt;"",1,0))</f>
        <v>0</v>
      </c>
      <c r="BA41" s="125">
        <f>IF('Indicator Data'!BB45="No Data",1,IF('Indicator Data imputation'!BB44&lt;&gt;"",1,0))</f>
        <v>0</v>
      </c>
      <c r="BB41" s="125">
        <f>IF('Indicator Data'!BC45="No Data",1,IF('Indicator Data imputation'!BC44&lt;&gt;"",1,0))</f>
        <v>0</v>
      </c>
      <c r="BC41" s="125">
        <f>IF('Indicator Data'!BD45="No Data",1,IF('Indicator Data imputation'!BD44&lt;&gt;"",1,0))</f>
        <v>0</v>
      </c>
      <c r="BD41" s="125">
        <f>IF('Indicator Data'!BE45="No Data",1,IF('Indicator Data imputation'!BE44&lt;&gt;"",1,0))</f>
        <v>0</v>
      </c>
      <c r="BE41" s="125">
        <f>IF('Indicator Data'!BF45="No Data",1,IF('Indicator Data imputation'!BF44&lt;&gt;"",1,0))</f>
        <v>0</v>
      </c>
      <c r="BF41" s="125">
        <f>IF('Indicator Data'!BG45="No Data",1,IF('Indicator Data imputation'!BG44&lt;&gt;"",1,0))</f>
        <v>0</v>
      </c>
      <c r="BG41" s="125">
        <f>IF('Indicator Data'!BH45="No Data",1,IF('Indicator Data imputation'!BH44&lt;&gt;"",1,0))</f>
        <v>0</v>
      </c>
      <c r="BH41" s="125">
        <f>IF('Indicator Data'!BI45="No Data",1,IF('Indicator Data imputation'!BI44&lt;&gt;"",1,0))</f>
        <v>0</v>
      </c>
      <c r="BI41" s="125">
        <f>IF('Indicator Data'!BR45="No Data",1,IF('Indicator Data imputation'!BJ44&lt;&gt;"",1,0))</f>
        <v>0</v>
      </c>
      <c r="BJ41" s="125">
        <f>IF('Indicator Data'!BS45="No Data",1,IF('Indicator Data imputation'!BK44&lt;&gt;"",1,0))</f>
        <v>0</v>
      </c>
      <c r="BK41" s="125">
        <f>IF('Indicator Data'!BT45="No Data",1,IF('Indicator Data imputation'!BL44&lt;&gt;"",1,0))</f>
        <v>0</v>
      </c>
      <c r="BL41" s="125">
        <f>IF('Indicator Data'!BU45="No Data",1,IF('Indicator Data imputation'!BM44&lt;&gt;"",1,0))</f>
        <v>0</v>
      </c>
      <c r="BM41" s="125">
        <f>IF('Indicator Data'!BV45="No Data",1,IF('Indicator Data imputation'!BN44&lt;&gt;"",1,0))</f>
        <v>0</v>
      </c>
      <c r="BN41" s="125">
        <f>IF('Indicator Data'!BW45="No Data",1,IF('Indicator Data imputation'!BO44&lt;&gt;"",1,0))</f>
        <v>0</v>
      </c>
      <c r="BO41" s="125">
        <f>IF('Indicator Data'!BX45="No Data",1,IF('Indicator Data imputation'!BP44&lt;&gt;"",1,0))</f>
        <v>0</v>
      </c>
      <c r="BP41" s="125">
        <f>IF('Indicator Data'!BY45="No Data",1,IF('Indicator Data imputation'!BQ44&lt;&gt;"",1,0))</f>
        <v>0</v>
      </c>
      <c r="BQ41" s="125">
        <f>IF('Indicator Data'!BZ45="No Data",1,IF('Indicator Data imputation'!BR44&lt;&gt;"",1,0))</f>
        <v>0</v>
      </c>
      <c r="BR41" s="125">
        <f>IF('Indicator Data'!CA45="No Data",1,IF('Indicator Data imputation'!BS44&lt;&gt;"",1,0))</f>
        <v>0</v>
      </c>
      <c r="BS41" s="125">
        <f>IF('Indicator Data'!CB45="No Data",1,IF('Indicator Data imputation'!BT44&lt;&gt;"",1,0))</f>
        <v>0</v>
      </c>
      <c r="BT41" s="125">
        <f>IF('Indicator Data'!CC45="No Data",1,IF('Indicator Data imputation'!BU44&lt;&gt;"",1,0))</f>
        <v>0</v>
      </c>
      <c r="BU41" s="125">
        <f>IF('Indicator Data'!CD45="No Data",1,IF('Indicator Data imputation'!BV44&lt;&gt;"",1,0))</f>
        <v>0</v>
      </c>
      <c r="BV41" s="125">
        <f>IF('Indicator Data'!CE45="No Data",1,IF('Indicator Data imputation'!BW44&lt;&gt;"",1,0))</f>
        <v>0</v>
      </c>
      <c r="BW41" s="125">
        <f>IF('Indicator Data'!CF45="No Data",1,IF('Indicator Data imputation'!BX44&lt;&gt;"",1,0))</f>
        <v>0</v>
      </c>
      <c r="BX41" s="125">
        <f>IF('Indicator Data'!CG45="No Data",1,IF('Indicator Data imputation'!BY44&lt;&gt;"",1,0))</f>
        <v>0</v>
      </c>
      <c r="BY41" s="3">
        <f t="shared" si="2"/>
        <v>5</v>
      </c>
      <c r="BZ41" s="127">
        <f t="shared" si="1"/>
        <v>6.6666666666666666E-2</v>
      </c>
    </row>
    <row r="42" spans="1:78" x14ac:dyDescent="0.3">
      <c r="A42" s="3" t="s">
        <v>74</v>
      </c>
      <c r="B42" s="125">
        <f>IF('Indicator Data'!C46="No Data",1,IF('Indicator Data imputation'!C45&lt;&gt;"",1,0))</f>
        <v>0</v>
      </c>
      <c r="C42" s="125">
        <f>IF('Indicator Data'!D46="No Data",1,IF('Indicator Data imputation'!D45&lt;&gt;"",1,0))</f>
        <v>0</v>
      </c>
      <c r="D42" s="125">
        <f>IF('Indicator Data'!E46="No Data",1,IF('Indicator Data imputation'!E45&lt;&gt;"",1,0))</f>
        <v>0</v>
      </c>
      <c r="E42" s="125">
        <f>IF('Indicator Data'!F46="No Data",1,IF('Indicator Data imputation'!F45&lt;&gt;"",1,0))</f>
        <v>0</v>
      </c>
      <c r="F42" s="125">
        <f>IF('Indicator Data'!G46="No Data",1,IF('Indicator Data imputation'!G45&lt;&gt;"",1,0))</f>
        <v>0</v>
      </c>
      <c r="G42" s="125">
        <f>IF('Indicator Data'!H46="No Data",1,IF('Indicator Data imputation'!H45&lt;&gt;"",1,0))</f>
        <v>0</v>
      </c>
      <c r="H42" s="125">
        <f>IF('Indicator Data'!I46="No Data",1,IF('Indicator Data imputation'!I45&lt;&gt;"",1,0))</f>
        <v>0</v>
      </c>
      <c r="I42" s="125">
        <f>IF('Indicator Data'!J46="No Data",1,IF('Indicator Data imputation'!J45&lt;&gt;"",1,0))</f>
        <v>0</v>
      </c>
      <c r="J42" s="125">
        <f>IF('Indicator Data'!K46="No Data",1,IF('Indicator Data imputation'!K45&lt;&gt;"",1,0))</f>
        <v>0</v>
      </c>
      <c r="K42" s="125">
        <f>IF('Indicator Data'!L46="No Data",1,IF('Indicator Data imputation'!L45&lt;&gt;"",1,0))</f>
        <v>0</v>
      </c>
      <c r="L42" s="125">
        <f>IF('Indicator Data'!M46="No Data",1,IF('Indicator Data imputation'!M45&lt;&gt;"",1,0))</f>
        <v>0</v>
      </c>
      <c r="M42" s="125">
        <f>IF('Indicator Data'!N46="No Data",1,IF('Indicator Data imputation'!N45&lt;&gt;"",1,0))</f>
        <v>0</v>
      </c>
      <c r="N42" s="125">
        <f>IF('Indicator Data'!O46="No Data",1,IF('Indicator Data imputation'!O45&lt;&gt;"",1,0))</f>
        <v>0</v>
      </c>
      <c r="O42" s="125">
        <f>IF('Indicator Data'!P46="No Data",1,IF('Indicator Data imputation'!P45&lt;&gt;"",1,0))</f>
        <v>0</v>
      </c>
      <c r="P42" s="125">
        <f>IF('Indicator Data'!Q46="No Data",1,IF('Indicator Data imputation'!Q45&lt;&gt;"",1,0))</f>
        <v>0</v>
      </c>
      <c r="Q42" s="125">
        <f>IF('Indicator Data'!R46="No Data",1,IF('Indicator Data imputation'!R45&lt;&gt;"",1,0))</f>
        <v>0</v>
      </c>
      <c r="R42" s="125">
        <f>IF('Indicator Data'!S46="No Data",1,IF('Indicator Data imputation'!S45&lt;&gt;"",1,0))</f>
        <v>0</v>
      </c>
      <c r="S42" s="125">
        <f>IF('Indicator Data'!T46="No Data",1,IF('Indicator Data imputation'!T45&lt;&gt;"",1,0))</f>
        <v>0</v>
      </c>
      <c r="T42" s="125">
        <f>IF('Indicator Data'!U46="No Data",1,IF('Indicator Data imputation'!U45&lt;&gt;"",1,0))</f>
        <v>0</v>
      </c>
      <c r="U42" s="125">
        <f>IF('Indicator Data'!V46="No Data",1,IF('Indicator Data imputation'!V45&lt;&gt;"",1,0))</f>
        <v>0</v>
      </c>
      <c r="V42" s="125">
        <f>IF('Indicator Data'!W46="No Data",1,IF('Indicator Data imputation'!W45&lt;&gt;"",1,0))</f>
        <v>0</v>
      </c>
      <c r="W42" s="125">
        <f>IF('Indicator Data'!X46="No Data",1,IF('Indicator Data imputation'!X45&lt;&gt;"",1,0))</f>
        <v>0</v>
      </c>
      <c r="X42" s="125">
        <f>IF('Indicator Data'!Y46="No Data",1,IF('Indicator Data imputation'!Y45&lt;&gt;"",1,0))</f>
        <v>0</v>
      </c>
      <c r="Y42" s="125">
        <f>IF('Indicator Data'!Z46="No Data",1,IF('Indicator Data imputation'!Z45&lt;&gt;"",1,0))</f>
        <v>0</v>
      </c>
      <c r="Z42" s="125">
        <f>IF('Indicator Data'!AA46="No Data",1,IF('Indicator Data imputation'!AA45&lt;&gt;"",1,0))</f>
        <v>0</v>
      </c>
      <c r="AA42" s="125">
        <f>IF('Indicator Data'!AB46="No Data",1,IF('Indicator Data imputation'!AB45&lt;&gt;"",1,0))</f>
        <v>0</v>
      </c>
      <c r="AB42" s="125">
        <f>IF('Indicator Data'!AC46="No Data",1,IF('Indicator Data imputation'!AC45&lt;&gt;"",1,0))</f>
        <v>0</v>
      </c>
      <c r="AC42" s="125">
        <f>IF('Indicator Data'!AD46="No Data",1,IF('Indicator Data imputation'!AD45&lt;&gt;"",1,0))</f>
        <v>0</v>
      </c>
      <c r="AD42" s="125">
        <f>IF('Indicator Data'!AE46="No Data",1,IF('Indicator Data imputation'!AE45&lt;&gt;"",1,0))</f>
        <v>0</v>
      </c>
      <c r="AE42" s="125">
        <f>IF('Indicator Data'!AF46="No Data",1,IF('Indicator Data imputation'!AF45&lt;&gt;"",1,0))</f>
        <v>0</v>
      </c>
      <c r="AF42" s="125">
        <f>IF('Indicator Data'!AG46="No Data",1,IF('Indicator Data imputation'!AG45&lt;&gt;"",1,0))</f>
        <v>0</v>
      </c>
      <c r="AG42" s="125">
        <f>IF('Indicator Data'!AH46="No Data",1,IF('Indicator Data imputation'!AH45&lt;&gt;"",1,0))</f>
        <v>0</v>
      </c>
      <c r="AH42" s="125">
        <f>IF('Indicator Data'!AI46="No Data",1,IF('Indicator Data imputation'!AI45&lt;&gt;"",1,0))</f>
        <v>0</v>
      </c>
      <c r="AI42" s="125">
        <f>IF('Indicator Data'!AJ46="No Data",1,IF('Indicator Data imputation'!AJ45&lt;&gt;"",1,0))</f>
        <v>0</v>
      </c>
      <c r="AJ42" s="125">
        <f>IF('Indicator Data'!AK46="No Data",1,IF('Indicator Data imputation'!AK45&lt;&gt;"",1,0))</f>
        <v>0</v>
      </c>
      <c r="AK42" s="125">
        <f>IF('Indicator Data'!AL46="No Data",1,IF('Indicator Data imputation'!AL45&lt;&gt;"",1,0))</f>
        <v>0</v>
      </c>
      <c r="AL42" s="125">
        <f>IF('Indicator Data'!AM46="No Data",1,IF('Indicator Data imputation'!AM45&lt;&gt;"",1,0))</f>
        <v>0</v>
      </c>
      <c r="AM42" s="125">
        <f>IF('Indicator Data'!AN46="No Data",1,IF('Indicator Data imputation'!AN45&lt;&gt;"",1,0))</f>
        <v>0</v>
      </c>
      <c r="AN42" s="125">
        <f>IF('Indicator Data'!AO46="No Data",1,IF('Indicator Data imputation'!AO45&lt;&gt;"",1,0))</f>
        <v>0</v>
      </c>
      <c r="AO42" s="125">
        <f>IF('Indicator Data'!AP46="No Data",1,IF('Indicator Data imputation'!AP45&lt;&gt;"",1,0))</f>
        <v>0</v>
      </c>
      <c r="AP42" s="125">
        <f>IF('Indicator Data'!AQ46="No Data",1,IF('Indicator Data imputation'!AQ45&lt;&gt;"",1,0))</f>
        <v>0</v>
      </c>
      <c r="AQ42" s="125">
        <f>IF('Indicator Data'!AR46="No Data",1,IF('Indicator Data imputation'!AR45&lt;&gt;"",1,0))</f>
        <v>0</v>
      </c>
      <c r="AR42" s="125">
        <f>IF('Indicator Data'!AS46="No Data",1,IF('Indicator Data imputation'!AS45&lt;&gt;"",1,0))</f>
        <v>0</v>
      </c>
      <c r="AS42" s="125">
        <f>IF('Indicator Data'!AT46="No Data",1,IF('Indicator Data imputation'!AT45&lt;&gt;"",1,0))</f>
        <v>0</v>
      </c>
      <c r="AT42" s="125">
        <f>IF('Indicator Data'!AU46="No Data",1,IF('Indicator Data imputation'!AU45&lt;&gt;"",1,0))</f>
        <v>0</v>
      </c>
      <c r="AU42" s="125">
        <f>IF('Indicator Data'!AV46="No Data",1,IF('Indicator Data imputation'!AV45&lt;&gt;"",1,0))</f>
        <v>0</v>
      </c>
      <c r="AV42" s="125">
        <f>IF('Indicator Data'!AW46="No Data",1,IF('Indicator Data imputation'!AW45&lt;&gt;"",1,0))</f>
        <v>0</v>
      </c>
      <c r="AW42" s="125">
        <f>IF('Indicator Data'!AX46="No Data",1,IF('Indicator Data imputation'!AX45&lt;&gt;"",1,0))</f>
        <v>0</v>
      </c>
      <c r="AX42" s="125">
        <f>IF('Indicator Data'!AY46="No Data",1,IF('Indicator Data imputation'!AY45&lt;&gt;"",1,0))</f>
        <v>0</v>
      </c>
      <c r="AY42" s="125">
        <f>IF('Indicator Data'!AZ46="No Data",1,IF('Indicator Data imputation'!AZ45&lt;&gt;"",1,0))</f>
        <v>0</v>
      </c>
      <c r="AZ42" s="125">
        <f>IF('Indicator Data'!BA46="No Data",1,IF('Indicator Data imputation'!BA45&lt;&gt;"",1,0))</f>
        <v>0</v>
      </c>
      <c r="BA42" s="125">
        <f>IF('Indicator Data'!BB46="No Data",1,IF('Indicator Data imputation'!BB45&lt;&gt;"",1,0))</f>
        <v>0</v>
      </c>
      <c r="BB42" s="125">
        <f>IF('Indicator Data'!BC46="No Data",1,IF('Indicator Data imputation'!BC45&lt;&gt;"",1,0))</f>
        <v>0</v>
      </c>
      <c r="BC42" s="125">
        <f>IF('Indicator Data'!BD46="No Data",1,IF('Indicator Data imputation'!BD45&lt;&gt;"",1,0))</f>
        <v>0</v>
      </c>
      <c r="BD42" s="125">
        <f>IF('Indicator Data'!BE46="No Data",1,IF('Indicator Data imputation'!BE45&lt;&gt;"",1,0))</f>
        <v>0</v>
      </c>
      <c r="BE42" s="125">
        <f>IF('Indicator Data'!BF46="No Data",1,IF('Indicator Data imputation'!BF45&lt;&gt;"",1,0))</f>
        <v>0</v>
      </c>
      <c r="BF42" s="125">
        <f>IF('Indicator Data'!BG46="No Data",1,IF('Indicator Data imputation'!BG45&lt;&gt;"",1,0))</f>
        <v>0</v>
      </c>
      <c r="BG42" s="125">
        <f>IF('Indicator Data'!BH46="No Data",1,IF('Indicator Data imputation'!BH45&lt;&gt;"",1,0))</f>
        <v>0</v>
      </c>
      <c r="BH42" s="125">
        <f>IF('Indicator Data'!BI46="No Data",1,IF('Indicator Data imputation'!BI45&lt;&gt;"",1,0))</f>
        <v>0</v>
      </c>
      <c r="BI42" s="125">
        <f>IF('Indicator Data'!BR46="No Data",1,IF('Indicator Data imputation'!BJ45&lt;&gt;"",1,0))</f>
        <v>0</v>
      </c>
      <c r="BJ42" s="125">
        <f>IF('Indicator Data'!BS46="No Data",1,IF('Indicator Data imputation'!BK45&lt;&gt;"",1,0))</f>
        <v>0</v>
      </c>
      <c r="BK42" s="125">
        <f>IF('Indicator Data'!BT46="No Data",1,IF('Indicator Data imputation'!BL45&lt;&gt;"",1,0))</f>
        <v>0</v>
      </c>
      <c r="BL42" s="125">
        <f>IF('Indicator Data'!BU46="No Data",1,IF('Indicator Data imputation'!BM45&lt;&gt;"",1,0))</f>
        <v>0</v>
      </c>
      <c r="BM42" s="125">
        <f>IF('Indicator Data'!BV46="No Data",1,IF('Indicator Data imputation'!BN45&lt;&gt;"",1,0))</f>
        <v>0</v>
      </c>
      <c r="BN42" s="125">
        <f>IF('Indicator Data'!BW46="No Data",1,IF('Indicator Data imputation'!BO45&lt;&gt;"",1,0))</f>
        <v>0</v>
      </c>
      <c r="BO42" s="125">
        <f>IF('Indicator Data'!BX46="No Data",1,IF('Indicator Data imputation'!BP45&lt;&gt;"",1,0))</f>
        <v>0</v>
      </c>
      <c r="BP42" s="125">
        <f>IF('Indicator Data'!BY46="No Data",1,IF('Indicator Data imputation'!BQ45&lt;&gt;"",1,0))</f>
        <v>0</v>
      </c>
      <c r="BQ42" s="125">
        <f>IF('Indicator Data'!BZ46="No Data",1,IF('Indicator Data imputation'!BR45&lt;&gt;"",1,0))</f>
        <v>0</v>
      </c>
      <c r="BR42" s="125">
        <f>IF('Indicator Data'!CA46="No Data",1,IF('Indicator Data imputation'!BS45&lt;&gt;"",1,0))</f>
        <v>0</v>
      </c>
      <c r="BS42" s="125">
        <f>IF('Indicator Data'!CB46="No Data",1,IF('Indicator Data imputation'!BT45&lt;&gt;"",1,0))</f>
        <v>0</v>
      </c>
      <c r="BT42" s="125">
        <f>IF('Indicator Data'!CC46="No Data",1,IF('Indicator Data imputation'!BU45&lt;&gt;"",1,0))</f>
        <v>0</v>
      </c>
      <c r="BU42" s="125">
        <f>IF('Indicator Data'!CD46="No Data",1,IF('Indicator Data imputation'!BV45&lt;&gt;"",1,0))</f>
        <v>1</v>
      </c>
      <c r="BV42" s="125">
        <f>IF('Indicator Data'!CE46="No Data",1,IF('Indicator Data imputation'!BW45&lt;&gt;"",1,0))</f>
        <v>0</v>
      </c>
      <c r="BW42" s="125">
        <f>IF('Indicator Data'!CF46="No Data",1,IF('Indicator Data imputation'!BX45&lt;&gt;"",1,0))</f>
        <v>0</v>
      </c>
      <c r="BX42" s="125">
        <f>IF('Indicator Data'!CG46="No Data",1,IF('Indicator Data imputation'!BY45&lt;&gt;"",1,0))</f>
        <v>0</v>
      </c>
      <c r="BY42" s="3">
        <f t="shared" si="2"/>
        <v>1</v>
      </c>
      <c r="BZ42" s="127">
        <f t="shared" si="1"/>
        <v>1.3333333333333334E-2</v>
      </c>
    </row>
    <row r="43" spans="1:78" x14ac:dyDescent="0.3">
      <c r="A43" s="3" t="s">
        <v>75</v>
      </c>
      <c r="B43" s="125">
        <f>IF('Indicator Data'!C47="No Data",1,IF('Indicator Data imputation'!C46&lt;&gt;"",1,0))</f>
        <v>0</v>
      </c>
      <c r="C43" s="125">
        <f>IF('Indicator Data'!D47="No Data",1,IF('Indicator Data imputation'!D46&lt;&gt;"",1,0))</f>
        <v>0</v>
      </c>
      <c r="D43" s="125">
        <f>IF('Indicator Data'!E47="No Data",1,IF('Indicator Data imputation'!E46&lt;&gt;"",1,0))</f>
        <v>0</v>
      </c>
      <c r="E43" s="125">
        <f>IF('Indicator Data'!F47="No Data",1,IF('Indicator Data imputation'!F46&lt;&gt;"",1,0))</f>
        <v>0</v>
      </c>
      <c r="F43" s="125">
        <f>IF('Indicator Data'!G47="No Data",1,IF('Indicator Data imputation'!G46&lt;&gt;"",1,0))</f>
        <v>0</v>
      </c>
      <c r="G43" s="125">
        <f>IF('Indicator Data'!H47="No Data",1,IF('Indicator Data imputation'!H46&lt;&gt;"",1,0))</f>
        <v>0</v>
      </c>
      <c r="H43" s="125">
        <f>IF('Indicator Data'!I47="No Data",1,IF('Indicator Data imputation'!I46&lt;&gt;"",1,0))</f>
        <v>0</v>
      </c>
      <c r="I43" s="125">
        <f>IF('Indicator Data'!J47="No Data",1,IF('Indicator Data imputation'!J46&lt;&gt;"",1,0))</f>
        <v>0</v>
      </c>
      <c r="J43" s="125">
        <f>IF('Indicator Data'!K47="No Data",1,IF('Indicator Data imputation'!K46&lt;&gt;"",1,0))</f>
        <v>0</v>
      </c>
      <c r="K43" s="125">
        <f>IF('Indicator Data'!L47="No Data",1,IF('Indicator Data imputation'!L46&lt;&gt;"",1,0))</f>
        <v>0</v>
      </c>
      <c r="L43" s="125">
        <f>IF('Indicator Data'!M47="No Data",1,IF('Indicator Data imputation'!M46&lt;&gt;"",1,0))</f>
        <v>0</v>
      </c>
      <c r="M43" s="125">
        <f>IF('Indicator Data'!N47="No Data",1,IF('Indicator Data imputation'!N46&lt;&gt;"",1,0))</f>
        <v>1</v>
      </c>
      <c r="N43" s="125">
        <f>IF('Indicator Data'!O47="No Data",1,IF('Indicator Data imputation'!O46&lt;&gt;"",1,0))</f>
        <v>1</v>
      </c>
      <c r="O43" s="125">
        <f>IF('Indicator Data'!P47="No Data",1,IF('Indicator Data imputation'!P46&lt;&gt;"",1,0))</f>
        <v>1</v>
      </c>
      <c r="P43" s="125">
        <f>IF('Indicator Data'!Q47="No Data",1,IF('Indicator Data imputation'!Q46&lt;&gt;"",1,0))</f>
        <v>0</v>
      </c>
      <c r="Q43" s="125">
        <f>IF('Indicator Data'!R47="No Data",1,IF('Indicator Data imputation'!R46&lt;&gt;"",1,0))</f>
        <v>0</v>
      </c>
      <c r="R43" s="125">
        <f>IF('Indicator Data'!S47="No Data",1,IF('Indicator Data imputation'!S46&lt;&gt;"",1,0))</f>
        <v>0</v>
      </c>
      <c r="S43" s="125">
        <f>IF('Indicator Data'!T47="No Data",1,IF('Indicator Data imputation'!T46&lt;&gt;"",1,0))</f>
        <v>0</v>
      </c>
      <c r="T43" s="125">
        <f>IF('Indicator Data'!U47="No Data",1,IF('Indicator Data imputation'!U46&lt;&gt;"",1,0))</f>
        <v>0</v>
      </c>
      <c r="U43" s="125">
        <f>IF('Indicator Data'!V47="No Data",1,IF('Indicator Data imputation'!V46&lt;&gt;"",1,0))</f>
        <v>0</v>
      </c>
      <c r="V43" s="125">
        <f>IF('Indicator Data'!W47="No Data",1,IF('Indicator Data imputation'!W46&lt;&gt;"",1,0))</f>
        <v>0</v>
      </c>
      <c r="W43" s="125">
        <f>IF('Indicator Data'!X47="No Data",1,IF('Indicator Data imputation'!X46&lt;&gt;"",1,0))</f>
        <v>0</v>
      </c>
      <c r="X43" s="125">
        <f>IF('Indicator Data'!Y47="No Data",1,IF('Indicator Data imputation'!Y46&lt;&gt;"",1,0))</f>
        <v>0</v>
      </c>
      <c r="Y43" s="125">
        <f>IF('Indicator Data'!Z47="No Data",1,IF('Indicator Data imputation'!Z46&lt;&gt;"",1,0))</f>
        <v>0</v>
      </c>
      <c r="Z43" s="125">
        <f>IF('Indicator Data'!AA47="No Data",1,IF('Indicator Data imputation'!AA46&lt;&gt;"",1,0))</f>
        <v>0</v>
      </c>
      <c r="AA43" s="125">
        <f>IF('Indicator Data'!AB47="No Data",1,IF('Indicator Data imputation'!AB46&lt;&gt;"",1,0))</f>
        <v>0</v>
      </c>
      <c r="AB43" s="125">
        <f>IF('Indicator Data'!AC47="No Data",1,IF('Indicator Data imputation'!AC46&lt;&gt;"",1,0))</f>
        <v>1</v>
      </c>
      <c r="AC43" s="125">
        <f>IF('Indicator Data'!AD47="No Data",1,IF('Indicator Data imputation'!AD46&lt;&gt;"",1,0))</f>
        <v>0</v>
      </c>
      <c r="AD43" s="125">
        <f>IF('Indicator Data'!AE47="No Data",1,IF('Indicator Data imputation'!AE46&lt;&gt;"",1,0))</f>
        <v>0</v>
      </c>
      <c r="AE43" s="125">
        <f>IF('Indicator Data'!AF47="No Data",1,IF('Indicator Data imputation'!AF46&lt;&gt;"",1,0))</f>
        <v>1</v>
      </c>
      <c r="AF43" s="125">
        <f>IF('Indicator Data'!AG47="No Data",1,IF('Indicator Data imputation'!AG46&lt;&gt;"",1,0))</f>
        <v>0</v>
      </c>
      <c r="AG43" s="125">
        <f>IF('Indicator Data'!AH47="No Data",1,IF('Indicator Data imputation'!AH46&lt;&gt;"",1,0))</f>
        <v>0</v>
      </c>
      <c r="AH43" s="125">
        <f>IF('Indicator Data'!AI47="No Data",1,IF('Indicator Data imputation'!AI46&lt;&gt;"",1,0))</f>
        <v>0</v>
      </c>
      <c r="AI43" s="125">
        <f>IF('Indicator Data'!AJ47="No Data",1,IF('Indicator Data imputation'!AJ46&lt;&gt;"",1,0))</f>
        <v>0</v>
      </c>
      <c r="AJ43" s="125">
        <f>IF('Indicator Data'!AK47="No Data",1,IF('Indicator Data imputation'!AK46&lt;&gt;"",1,0))</f>
        <v>0</v>
      </c>
      <c r="AK43" s="125">
        <f>IF('Indicator Data'!AL47="No Data",1,IF('Indicator Data imputation'!AL46&lt;&gt;"",1,0))</f>
        <v>0</v>
      </c>
      <c r="AL43" s="125">
        <f>IF('Indicator Data'!AM47="No Data",1,IF('Indicator Data imputation'!AM46&lt;&gt;"",1,0))</f>
        <v>1</v>
      </c>
      <c r="AM43" s="125">
        <f>IF('Indicator Data'!AN47="No Data",1,IF('Indicator Data imputation'!AN46&lt;&gt;"",1,0))</f>
        <v>0</v>
      </c>
      <c r="AN43" s="125">
        <f>IF('Indicator Data'!AO47="No Data",1,IF('Indicator Data imputation'!AO46&lt;&gt;"",1,0))</f>
        <v>0</v>
      </c>
      <c r="AO43" s="125">
        <f>IF('Indicator Data'!AP47="No Data",1,IF('Indicator Data imputation'!AP46&lt;&gt;"",1,0))</f>
        <v>0</v>
      </c>
      <c r="AP43" s="125">
        <f>IF('Indicator Data'!AQ47="No Data",1,IF('Indicator Data imputation'!AQ46&lt;&gt;"",1,0))</f>
        <v>1</v>
      </c>
      <c r="AQ43" s="125">
        <f>IF('Indicator Data'!AR47="No Data",1,IF('Indicator Data imputation'!AR46&lt;&gt;"",1,0))</f>
        <v>0</v>
      </c>
      <c r="AR43" s="125">
        <f>IF('Indicator Data'!AS47="No Data",1,IF('Indicator Data imputation'!AS46&lt;&gt;"",1,0))</f>
        <v>0</v>
      </c>
      <c r="AS43" s="125">
        <f>IF('Indicator Data'!AT47="No Data",1,IF('Indicator Data imputation'!AT46&lt;&gt;"",1,0))</f>
        <v>1</v>
      </c>
      <c r="AT43" s="125">
        <f>IF('Indicator Data'!AU47="No Data",1,IF('Indicator Data imputation'!AU46&lt;&gt;"",1,0))</f>
        <v>0</v>
      </c>
      <c r="AU43" s="125">
        <f>IF('Indicator Data'!AV47="No Data",1,IF('Indicator Data imputation'!AV46&lt;&gt;"",1,0))</f>
        <v>0</v>
      </c>
      <c r="AV43" s="125">
        <f>IF('Indicator Data'!AW47="No Data",1,IF('Indicator Data imputation'!AW46&lt;&gt;"",1,0))</f>
        <v>1</v>
      </c>
      <c r="AW43" s="125">
        <f>IF('Indicator Data'!AX47="No Data",1,IF('Indicator Data imputation'!AX46&lt;&gt;"",1,0))</f>
        <v>1</v>
      </c>
      <c r="AX43" s="125">
        <f>IF('Indicator Data'!AY47="No Data",1,IF('Indicator Data imputation'!AY46&lt;&gt;"",1,0))</f>
        <v>0</v>
      </c>
      <c r="AY43" s="125">
        <f>IF('Indicator Data'!AZ47="No Data",1,IF('Indicator Data imputation'!AZ46&lt;&gt;"",1,0))</f>
        <v>0</v>
      </c>
      <c r="AZ43" s="125">
        <f>IF('Indicator Data'!BA47="No Data",1,IF('Indicator Data imputation'!BA46&lt;&gt;"",1,0))</f>
        <v>0</v>
      </c>
      <c r="BA43" s="125">
        <f>IF('Indicator Data'!BB47="No Data",1,IF('Indicator Data imputation'!BB46&lt;&gt;"",1,0))</f>
        <v>0</v>
      </c>
      <c r="BB43" s="125">
        <f>IF('Indicator Data'!BC47="No Data",1,IF('Indicator Data imputation'!BC46&lt;&gt;"",1,0))</f>
        <v>0</v>
      </c>
      <c r="BC43" s="125">
        <f>IF('Indicator Data'!BD47="No Data",1,IF('Indicator Data imputation'!BD46&lt;&gt;"",1,0))</f>
        <v>0</v>
      </c>
      <c r="BD43" s="125">
        <f>IF('Indicator Data'!BE47="No Data",1,IF('Indicator Data imputation'!BE46&lt;&gt;"",1,0))</f>
        <v>0</v>
      </c>
      <c r="BE43" s="125">
        <f>IF('Indicator Data'!BF47="No Data",1,IF('Indicator Data imputation'!BF46&lt;&gt;"",1,0))</f>
        <v>0</v>
      </c>
      <c r="BF43" s="125">
        <f>IF('Indicator Data'!BG47="No Data",1,IF('Indicator Data imputation'!BG46&lt;&gt;"",1,0))</f>
        <v>0</v>
      </c>
      <c r="BG43" s="125">
        <f>IF('Indicator Data'!BH47="No Data",1,IF('Indicator Data imputation'!BH46&lt;&gt;"",1,0))</f>
        <v>0</v>
      </c>
      <c r="BH43" s="125">
        <f>IF('Indicator Data'!BI47="No Data",1,IF('Indicator Data imputation'!BI46&lt;&gt;"",1,0))</f>
        <v>0</v>
      </c>
      <c r="BI43" s="125">
        <f>IF('Indicator Data'!BR47="No Data",1,IF('Indicator Data imputation'!BJ46&lt;&gt;"",1,0))</f>
        <v>0</v>
      </c>
      <c r="BJ43" s="125">
        <f>IF('Indicator Data'!BS47="No Data",1,IF('Indicator Data imputation'!BK46&lt;&gt;"",1,0))</f>
        <v>0</v>
      </c>
      <c r="BK43" s="125">
        <f>IF('Indicator Data'!BT47="No Data",1,IF('Indicator Data imputation'!BL46&lt;&gt;"",1,0))</f>
        <v>0</v>
      </c>
      <c r="BL43" s="125">
        <f>IF('Indicator Data'!BU47="No Data",1,IF('Indicator Data imputation'!BM46&lt;&gt;"",1,0))</f>
        <v>0</v>
      </c>
      <c r="BM43" s="125">
        <f>IF('Indicator Data'!BV47="No Data",1,IF('Indicator Data imputation'!BN46&lt;&gt;"",1,0))</f>
        <v>0</v>
      </c>
      <c r="BN43" s="125">
        <f>IF('Indicator Data'!BW47="No Data",1,IF('Indicator Data imputation'!BO46&lt;&gt;"",1,0))</f>
        <v>0</v>
      </c>
      <c r="BO43" s="125">
        <f>IF('Indicator Data'!BX47="No Data",1,IF('Indicator Data imputation'!BP46&lt;&gt;"",1,0))</f>
        <v>0</v>
      </c>
      <c r="BP43" s="125">
        <f>IF('Indicator Data'!BY47="No Data",1,IF('Indicator Data imputation'!BQ46&lt;&gt;"",1,0))</f>
        <v>0</v>
      </c>
      <c r="BQ43" s="125">
        <f>IF('Indicator Data'!BZ47="No Data",1,IF('Indicator Data imputation'!BR46&lt;&gt;"",1,0))</f>
        <v>0</v>
      </c>
      <c r="BR43" s="125">
        <f>IF('Indicator Data'!CA47="No Data",1,IF('Indicator Data imputation'!BS46&lt;&gt;"",1,0))</f>
        <v>0</v>
      </c>
      <c r="BS43" s="125">
        <f>IF('Indicator Data'!CB47="No Data",1,IF('Indicator Data imputation'!BT46&lt;&gt;"",1,0))</f>
        <v>0</v>
      </c>
      <c r="BT43" s="125">
        <f>IF('Indicator Data'!CC47="No Data",1,IF('Indicator Data imputation'!BU46&lt;&gt;"",1,0))</f>
        <v>0</v>
      </c>
      <c r="BU43" s="125">
        <f>IF('Indicator Data'!CD47="No Data",1,IF('Indicator Data imputation'!BV46&lt;&gt;"",1,0))</f>
        <v>0</v>
      </c>
      <c r="BV43" s="125">
        <f>IF('Indicator Data'!CE47="No Data",1,IF('Indicator Data imputation'!BW46&lt;&gt;"",1,0))</f>
        <v>1</v>
      </c>
      <c r="BW43" s="125">
        <f>IF('Indicator Data'!CF47="No Data",1,IF('Indicator Data imputation'!BX46&lt;&gt;"",1,0))</f>
        <v>0</v>
      </c>
      <c r="BX43" s="125">
        <f>IF('Indicator Data'!CG47="No Data",1,IF('Indicator Data imputation'!BY46&lt;&gt;"",1,0))</f>
        <v>0</v>
      </c>
      <c r="BY43" s="3">
        <f t="shared" si="2"/>
        <v>11</v>
      </c>
      <c r="BZ43" s="127">
        <f t="shared" si="1"/>
        <v>0.14666666666666667</v>
      </c>
    </row>
    <row r="44" spans="1:78" x14ac:dyDescent="0.3">
      <c r="A44" s="3" t="s">
        <v>77</v>
      </c>
      <c r="B44" s="125">
        <f>IF('Indicator Data'!C48="No Data",1,IF('Indicator Data imputation'!C47&lt;&gt;"",1,0))</f>
        <v>0</v>
      </c>
      <c r="C44" s="125">
        <f>IF('Indicator Data'!D48="No Data",1,IF('Indicator Data imputation'!D47&lt;&gt;"",1,0))</f>
        <v>0</v>
      </c>
      <c r="D44" s="125">
        <f>IF('Indicator Data'!E48="No Data",1,IF('Indicator Data imputation'!E47&lt;&gt;"",1,0))</f>
        <v>0</v>
      </c>
      <c r="E44" s="125">
        <f>IF('Indicator Data'!F48="No Data",1,IF('Indicator Data imputation'!F47&lt;&gt;"",1,0))</f>
        <v>0</v>
      </c>
      <c r="F44" s="125">
        <f>IF('Indicator Data'!G48="No Data",1,IF('Indicator Data imputation'!G47&lt;&gt;"",1,0))</f>
        <v>0</v>
      </c>
      <c r="G44" s="125">
        <f>IF('Indicator Data'!H48="No Data",1,IF('Indicator Data imputation'!H47&lt;&gt;"",1,0))</f>
        <v>0</v>
      </c>
      <c r="H44" s="125">
        <f>IF('Indicator Data'!I48="No Data",1,IF('Indicator Data imputation'!I47&lt;&gt;"",1,0))</f>
        <v>0</v>
      </c>
      <c r="I44" s="125">
        <f>IF('Indicator Data'!J48="No Data",1,IF('Indicator Data imputation'!J47&lt;&gt;"",1,0))</f>
        <v>0</v>
      </c>
      <c r="J44" s="125">
        <f>IF('Indicator Data'!K48="No Data",1,IF('Indicator Data imputation'!K47&lt;&gt;"",1,0))</f>
        <v>0</v>
      </c>
      <c r="K44" s="125">
        <f>IF('Indicator Data'!L48="No Data",1,IF('Indicator Data imputation'!L47&lt;&gt;"",1,0))</f>
        <v>0</v>
      </c>
      <c r="L44" s="125">
        <f>IF('Indicator Data'!M48="No Data",1,IF('Indicator Data imputation'!M47&lt;&gt;"",1,0))</f>
        <v>1</v>
      </c>
      <c r="M44" s="125">
        <f>IF('Indicator Data'!N48="No Data",1,IF('Indicator Data imputation'!N47&lt;&gt;"",1,0))</f>
        <v>1</v>
      </c>
      <c r="N44" s="125">
        <f>IF('Indicator Data'!O48="No Data",1,IF('Indicator Data imputation'!O47&lt;&gt;"",1,0))</f>
        <v>1</v>
      </c>
      <c r="O44" s="125">
        <f>IF('Indicator Data'!P48="No Data",1,IF('Indicator Data imputation'!P47&lt;&gt;"",1,0))</f>
        <v>1</v>
      </c>
      <c r="P44" s="125">
        <f>IF('Indicator Data'!Q48="No Data",1,IF('Indicator Data imputation'!Q47&lt;&gt;"",1,0))</f>
        <v>0</v>
      </c>
      <c r="Q44" s="125">
        <f>IF('Indicator Data'!R48="No Data",1,IF('Indicator Data imputation'!R47&lt;&gt;"",1,0))</f>
        <v>0</v>
      </c>
      <c r="R44" s="125">
        <f>IF('Indicator Data'!S48="No Data",1,IF('Indicator Data imputation'!S47&lt;&gt;"",1,0))</f>
        <v>0</v>
      </c>
      <c r="S44" s="125">
        <f>IF('Indicator Data'!T48="No Data",1,IF('Indicator Data imputation'!T47&lt;&gt;"",1,0))</f>
        <v>0</v>
      </c>
      <c r="T44" s="125">
        <f>IF('Indicator Data'!U48="No Data",1,IF('Indicator Data imputation'!U47&lt;&gt;"",1,0))</f>
        <v>0</v>
      </c>
      <c r="U44" s="125">
        <f>IF('Indicator Data'!V48="No Data",1,IF('Indicator Data imputation'!V47&lt;&gt;"",1,0))</f>
        <v>0</v>
      </c>
      <c r="V44" s="125">
        <f>IF('Indicator Data'!W48="No Data",1,IF('Indicator Data imputation'!W47&lt;&gt;"",1,0))</f>
        <v>0</v>
      </c>
      <c r="W44" s="125">
        <f>IF('Indicator Data'!X48="No Data",1,IF('Indicator Data imputation'!X47&lt;&gt;"",1,0))</f>
        <v>0</v>
      </c>
      <c r="X44" s="125">
        <f>IF('Indicator Data'!Y48="No Data",1,IF('Indicator Data imputation'!Y47&lt;&gt;"",1,0))</f>
        <v>0</v>
      </c>
      <c r="Y44" s="125">
        <f>IF('Indicator Data'!Z48="No Data",1,IF('Indicator Data imputation'!Z47&lt;&gt;"",1,0))</f>
        <v>0</v>
      </c>
      <c r="Z44" s="125">
        <f>IF('Indicator Data'!AA48="No Data",1,IF('Indicator Data imputation'!AA47&lt;&gt;"",1,0))</f>
        <v>1</v>
      </c>
      <c r="AA44" s="125">
        <f>IF('Indicator Data'!AB48="No Data",1,IF('Indicator Data imputation'!AB47&lt;&gt;"",1,0))</f>
        <v>0</v>
      </c>
      <c r="AB44" s="125">
        <f>IF('Indicator Data'!AC48="No Data",1,IF('Indicator Data imputation'!AC47&lt;&gt;"",1,0))</f>
        <v>0</v>
      </c>
      <c r="AC44" s="125">
        <f>IF('Indicator Data'!AD48="No Data",1,IF('Indicator Data imputation'!AD47&lt;&gt;"",1,0))</f>
        <v>0</v>
      </c>
      <c r="AD44" s="125">
        <f>IF('Indicator Data'!AE48="No Data",1,IF('Indicator Data imputation'!AE47&lt;&gt;"",1,0))</f>
        <v>0</v>
      </c>
      <c r="AE44" s="125">
        <f>IF('Indicator Data'!AF48="No Data",1,IF('Indicator Data imputation'!AF47&lt;&gt;"",1,0))</f>
        <v>0</v>
      </c>
      <c r="AF44" s="125">
        <f>IF('Indicator Data'!AG48="No Data",1,IF('Indicator Data imputation'!AG47&lt;&gt;"",1,0))</f>
        <v>0</v>
      </c>
      <c r="AG44" s="125">
        <f>IF('Indicator Data'!AH48="No Data",1,IF('Indicator Data imputation'!AH47&lt;&gt;"",1,0))</f>
        <v>0</v>
      </c>
      <c r="AH44" s="125">
        <f>IF('Indicator Data'!AI48="No Data",1,IF('Indicator Data imputation'!AI47&lt;&gt;"",1,0))</f>
        <v>0</v>
      </c>
      <c r="AI44" s="125">
        <f>IF('Indicator Data'!AJ48="No Data",1,IF('Indicator Data imputation'!AJ47&lt;&gt;"",1,0))</f>
        <v>0</v>
      </c>
      <c r="AJ44" s="125">
        <f>IF('Indicator Data'!AK48="No Data",1,IF('Indicator Data imputation'!AK47&lt;&gt;"",1,0))</f>
        <v>0</v>
      </c>
      <c r="AK44" s="125">
        <f>IF('Indicator Data'!AL48="No Data",1,IF('Indicator Data imputation'!AL47&lt;&gt;"",1,0))</f>
        <v>0</v>
      </c>
      <c r="AL44" s="125">
        <f>IF('Indicator Data'!AM48="No Data",1,IF('Indicator Data imputation'!AM47&lt;&gt;"",1,0))</f>
        <v>1</v>
      </c>
      <c r="AM44" s="125">
        <f>IF('Indicator Data'!AN48="No Data",1,IF('Indicator Data imputation'!AN47&lt;&gt;"",1,0))</f>
        <v>0</v>
      </c>
      <c r="AN44" s="125">
        <f>IF('Indicator Data'!AO48="No Data",1,IF('Indicator Data imputation'!AO47&lt;&gt;"",1,0))</f>
        <v>0</v>
      </c>
      <c r="AO44" s="125">
        <f>IF('Indicator Data'!AP48="No Data",1,IF('Indicator Data imputation'!AP47&lt;&gt;"",1,0))</f>
        <v>0</v>
      </c>
      <c r="AP44" s="125">
        <f>IF('Indicator Data'!AQ48="No Data",1,IF('Indicator Data imputation'!AQ47&lt;&gt;"",1,0))</f>
        <v>0</v>
      </c>
      <c r="AQ44" s="125">
        <f>IF('Indicator Data'!AR48="No Data",1,IF('Indicator Data imputation'!AR47&lt;&gt;"",1,0))</f>
        <v>1</v>
      </c>
      <c r="AR44" s="125">
        <f>IF('Indicator Data'!AS48="No Data",1,IF('Indicator Data imputation'!AS47&lt;&gt;"",1,0))</f>
        <v>0</v>
      </c>
      <c r="AS44" s="125">
        <f>IF('Indicator Data'!AT48="No Data",1,IF('Indicator Data imputation'!AT47&lt;&gt;"",1,0))</f>
        <v>1</v>
      </c>
      <c r="AT44" s="125">
        <f>IF('Indicator Data'!AU48="No Data",1,IF('Indicator Data imputation'!AU47&lt;&gt;"",1,0))</f>
        <v>0</v>
      </c>
      <c r="AU44" s="125">
        <f>IF('Indicator Data'!AV48="No Data",1,IF('Indicator Data imputation'!AV47&lt;&gt;"",1,0))</f>
        <v>0</v>
      </c>
      <c r="AV44" s="125">
        <f>IF('Indicator Data'!AW48="No Data",1,IF('Indicator Data imputation'!AW47&lt;&gt;"",1,0))</f>
        <v>0</v>
      </c>
      <c r="AW44" s="125">
        <f>IF('Indicator Data'!AX48="No Data",1,IF('Indicator Data imputation'!AX47&lt;&gt;"",1,0))</f>
        <v>1</v>
      </c>
      <c r="AX44" s="125">
        <f>IF('Indicator Data'!AY48="No Data",1,IF('Indicator Data imputation'!AY47&lt;&gt;"",1,0))</f>
        <v>0</v>
      </c>
      <c r="AY44" s="125">
        <f>IF('Indicator Data'!AZ48="No Data",1,IF('Indicator Data imputation'!AZ47&lt;&gt;"",1,0))</f>
        <v>0</v>
      </c>
      <c r="AZ44" s="125">
        <f>IF('Indicator Data'!BA48="No Data",1,IF('Indicator Data imputation'!BA47&lt;&gt;"",1,0))</f>
        <v>1</v>
      </c>
      <c r="BA44" s="125">
        <f>IF('Indicator Data'!BB48="No Data",1,IF('Indicator Data imputation'!BB47&lt;&gt;"",1,0))</f>
        <v>0</v>
      </c>
      <c r="BB44" s="125">
        <f>IF('Indicator Data'!BC48="No Data",1,IF('Indicator Data imputation'!BC47&lt;&gt;"",1,0))</f>
        <v>0</v>
      </c>
      <c r="BC44" s="125">
        <f>IF('Indicator Data'!BD48="No Data",1,IF('Indicator Data imputation'!BD47&lt;&gt;"",1,0))</f>
        <v>0</v>
      </c>
      <c r="BD44" s="125">
        <f>IF('Indicator Data'!BE48="No Data",1,IF('Indicator Data imputation'!BE47&lt;&gt;"",1,0))</f>
        <v>0</v>
      </c>
      <c r="BE44" s="125">
        <f>IF('Indicator Data'!BF48="No Data",1,IF('Indicator Data imputation'!BF47&lt;&gt;"",1,0))</f>
        <v>0</v>
      </c>
      <c r="BF44" s="125">
        <f>IF('Indicator Data'!BG48="No Data",1,IF('Indicator Data imputation'!BG47&lt;&gt;"",1,0))</f>
        <v>0</v>
      </c>
      <c r="BG44" s="125">
        <f>IF('Indicator Data'!BH48="No Data",1,IF('Indicator Data imputation'!BH47&lt;&gt;"",1,0))</f>
        <v>0</v>
      </c>
      <c r="BH44" s="125">
        <f>IF('Indicator Data'!BI48="No Data",1,IF('Indicator Data imputation'!BI47&lt;&gt;"",1,0))</f>
        <v>0</v>
      </c>
      <c r="BI44" s="125">
        <f>IF('Indicator Data'!BR48="No Data",1,IF('Indicator Data imputation'!BJ47&lt;&gt;"",1,0))</f>
        <v>0</v>
      </c>
      <c r="BJ44" s="125">
        <f>IF('Indicator Data'!BS48="No Data",1,IF('Indicator Data imputation'!BK47&lt;&gt;"",1,0))</f>
        <v>0</v>
      </c>
      <c r="BK44" s="125">
        <f>IF('Indicator Data'!BT48="No Data",1,IF('Indicator Data imputation'!BL47&lt;&gt;"",1,0))</f>
        <v>0</v>
      </c>
      <c r="BL44" s="125">
        <f>IF('Indicator Data'!BU48="No Data",1,IF('Indicator Data imputation'!BM47&lt;&gt;"",1,0))</f>
        <v>0</v>
      </c>
      <c r="BM44" s="125">
        <f>IF('Indicator Data'!BV48="No Data",1,IF('Indicator Data imputation'!BN47&lt;&gt;"",1,0))</f>
        <v>0</v>
      </c>
      <c r="BN44" s="125">
        <f>IF('Indicator Data'!BW48="No Data",1,IF('Indicator Data imputation'!BO47&lt;&gt;"",1,0))</f>
        <v>0</v>
      </c>
      <c r="BO44" s="125">
        <f>IF('Indicator Data'!BX48="No Data",1,IF('Indicator Data imputation'!BP47&lt;&gt;"",1,0))</f>
        <v>0</v>
      </c>
      <c r="BP44" s="125">
        <f>IF('Indicator Data'!BY48="No Data",1,IF('Indicator Data imputation'!BQ47&lt;&gt;"",1,0))</f>
        <v>0</v>
      </c>
      <c r="BQ44" s="125">
        <f>IF('Indicator Data'!BZ48="No Data",1,IF('Indicator Data imputation'!BR47&lt;&gt;"",1,0))</f>
        <v>0</v>
      </c>
      <c r="BR44" s="125">
        <f>IF('Indicator Data'!CA48="No Data",1,IF('Indicator Data imputation'!BS47&lt;&gt;"",1,0))</f>
        <v>0</v>
      </c>
      <c r="BS44" s="125">
        <f>IF('Indicator Data'!CB48="No Data",1,IF('Indicator Data imputation'!BT47&lt;&gt;"",1,0))</f>
        <v>0</v>
      </c>
      <c r="BT44" s="125">
        <f>IF('Indicator Data'!CC48="No Data",1,IF('Indicator Data imputation'!BU47&lt;&gt;"",1,0))</f>
        <v>0</v>
      </c>
      <c r="BU44" s="125">
        <f>IF('Indicator Data'!CD48="No Data",1,IF('Indicator Data imputation'!BV47&lt;&gt;"",1,0))</f>
        <v>0</v>
      </c>
      <c r="BV44" s="125">
        <f>IF('Indicator Data'!CE48="No Data",1,IF('Indicator Data imputation'!BW47&lt;&gt;"",1,0))</f>
        <v>1</v>
      </c>
      <c r="BW44" s="125">
        <f>IF('Indicator Data'!CF48="No Data",1,IF('Indicator Data imputation'!BX47&lt;&gt;"",1,0))</f>
        <v>0</v>
      </c>
      <c r="BX44" s="125">
        <f>IF('Indicator Data'!CG48="No Data",1,IF('Indicator Data imputation'!BY47&lt;&gt;"",1,0))</f>
        <v>0</v>
      </c>
      <c r="BY44" s="3">
        <f t="shared" si="2"/>
        <v>11</v>
      </c>
      <c r="BZ44" s="127">
        <f t="shared" si="1"/>
        <v>0.14666666666666667</v>
      </c>
    </row>
    <row r="45" spans="1:78" x14ac:dyDescent="0.3">
      <c r="A45" s="3" t="s">
        <v>79</v>
      </c>
      <c r="B45" s="125">
        <f>IF('Indicator Data'!C49="No Data",1,IF('Indicator Data imputation'!C48&lt;&gt;"",1,0))</f>
        <v>0</v>
      </c>
      <c r="C45" s="125">
        <f>IF('Indicator Data'!D49="No Data",1,IF('Indicator Data imputation'!D48&lt;&gt;"",1,0))</f>
        <v>0</v>
      </c>
      <c r="D45" s="125">
        <f>IF('Indicator Data'!E49="No Data",1,IF('Indicator Data imputation'!E48&lt;&gt;"",1,0))</f>
        <v>0</v>
      </c>
      <c r="E45" s="125">
        <f>IF('Indicator Data'!F49="No Data",1,IF('Indicator Data imputation'!F48&lt;&gt;"",1,0))</f>
        <v>0</v>
      </c>
      <c r="F45" s="125">
        <f>IF('Indicator Data'!G49="No Data",1,IF('Indicator Data imputation'!G48&lt;&gt;"",1,0))</f>
        <v>0</v>
      </c>
      <c r="G45" s="125">
        <f>IF('Indicator Data'!H49="No Data",1,IF('Indicator Data imputation'!H48&lt;&gt;"",1,0))</f>
        <v>0</v>
      </c>
      <c r="H45" s="125">
        <f>IF('Indicator Data'!I49="No Data",1,IF('Indicator Data imputation'!I48&lt;&gt;"",1,0))</f>
        <v>0</v>
      </c>
      <c r="I45" s="125">
        <f>IF('Indicator Data'!J49="No Data",1,IF('Indicator Data imputation'!J48&lt;&gt;"",1,0))</f>
        <v>0</v>
      </c>
      <c r="J45" s="125">
        <f>IF('Indicator Data'!K49="No Data",1,IF('Indicator Data imputation'!K48&lt;&gt;"",1,0))</f>
        <v>0</v>
      </c>
      <c r="K45" s="125">
        <f>IF('Indicator Data'!L49="No Data",1,IF('Indicator Data imputation'!L48&lt;&gt;"",1,0))</f>
        <v>0</v>
      </c>
      <c r="L45" s="125">
        <f>IF('Indicator Data'!M49="No Data",1,IF('Indicator Data imputation'!M48&lt;&gt;"",1,0))</f>
        <v>0</v>
      </c>
      <c r="M45" s="125">
        <f>IF('Indicator Data'!N49="No Data",1,IF('Indicator Data imputation'!N48&lt;&gt;"",1,0))</f>
        <v>1</v>
      </c>
      <c r="N45" s="125">
        <f>IF('Indicator Data'!O49="No Data",1,IF('Indicator Data imputation'!O48&lt;&gt;"",1,0))</f>
        <v>1</v>
      </c>
      <c r="O45" s="125">
        <f>IF('Indicator Data'!P49="No Data",1,IF('Indicator Data imputation'!P48&lt;&gt;"",1,0))</f>
        <v>1</v>
      </c>
      <c r="P45" s="125">
        <f>IF('Indicator Data'!Q49="No Data",1,IF('Indicator Data imputation'!Q48&lt;&gt;"",1,0))</f>
        <v>0</v>
      </c>
      <c r="Q45" s="125">
        <f>IF('Indicator Data'!R49="No Data",1,IF('Indicator Data imputation'!R48&lt;&gt;"",1,0))</f>
        <v>0</v>
      </c>
      <c r="R45" s="125">
        <f>IF('Indicator Data'!S49="No Data",1,IF('Indicator Data imputation'!S48&lt;&gt;"",1,0))</f>
        <v>0</v>
      </c>
      <c r="S45" s="125">
        <f>IF('Indicator Data'!T49="No Data",1,IF('Indicator Data imputation'!T48&lt;&gt;"",1,0))</f>
        <v>0</v>
      </c>
      <c r="T45" s="125">
        <f>IF('Indicator Data'!U49="No Data",1,IF('Indicator Data imputation'!U48&lt;&gt;"",1,0))</f>
        <v>0</v>
      </c>
      <c r="U45" s="125">
        <f>IF('Indicator Data'!V49="No Data",1,IF('Indicator Data imputation'!V48&lt;&gt;"",1,0))</f>
        <v>0</v>
      </c>
      <c r="V45" s="125">
        <f>IF('Indicator Data'!W49="No Data",1,IF('Indicator Data imputation'!W48&lt;&gt;"",1,0))</f>
        <v>0</v>
      </c>
      <c r="W45" s="125">
        <f>IF('Indicator Data'!X49="No Data",1,IF('Indicator Data imputation'!X48&lt;&gt;"",1,0))</f>
        <v>0</v>
      </c>
      <c r="X45" s="125">
        <f>IF('Indicator Data'!Y49="No Data",1,IF('Indicator Data imputation'!Y48&lt;&gt;"",1,0))</f>
        <v>0</v>
      </c>
      <c r="Y45" s="125">
        <f>IF('Indicator Data'!Z49="No Data",1,IF('Indicator Data imputation'!Z48&lt;&gt;"",1,0))</f>
        <v>0</v>
      </c>
      <c r="Z45" s="125">
        <f>IF('Indicator Data'!AA49="No Data",1,IF('Indicator Data imputation'!AA48&lt;&gt;"",1,0))</f>
        <v>0</v>
      </c>
      <c r="AA45" s="125">
        <f>IF('Indicator Data'!AB49="No Data",1,IF('Indicator Data imputation'!AB48&lt;&gt;"",1,0))</f>
        <v>0</v>
      </c>
      <c r="AB45" s="125">
        <f>IF('Indicator Data'!AC49="No Data",1,IF('Indicator Data imputation'!AC48&lt;&gt;"",1,0))</f>
        <v>1</v>
      </c>
      <c r="AC45" s="125">
        <f>IF('Indicator Data'!AD49="No Data",1,IF('Indicator Data imputation'!AD48&lt;&gt;"",1,0))</f>
        <v>0</v>
      </c>
      <c r="AD45" s="125">
        <f>IF('Indicator Data'!AE49="No Data",1,IF('Indicator Data imputation'!AE48&lt;&gt;"",1,0))</f>
        <v>0</v>
      </c>
      <c r="AE45" s="125">
        <f>IF('Indicator Data'!AF49="No Data",1,IF('Indicator Data imputation'!AF48&lt;&gt;"",1,0))</f>
        <v>1</v>
      </c>
      <c r="AF45" s="125">
        <f>IF('Indicator Data'!AG49="No Data",1,IF('Indicator Data imputation'!AG48&lt;&gt;"",1,0))</f>
        <v>0</v>
      </c>
      <c r="AG45" s="125">
        <f>IF('Indicator Data'!AH49="No Data",1,IF('Indicator Data imputation'!AH48&lt;&gt;"",1,0))</f>
        <v>0</v>
      </c>
      <c r="AH45" s="125">
        <f>IF('Indicator Data'!AI49="No Data",1,IF('Indicator Data imputation'!AI48&lt;&gt;"",1,0))</f>
        <v>0</v>
      </c>
      <c r="AI45" s="125">
        <f>IF('Indicator Data'!AJ49="No Data",1,IF('Indicator Data imputation'!AJ48&lt;&gt;"",1,0))</f>
        <v>0</v>
      </c>
      <c r="AJ45" s="125">
        <f>IF('Indicator Data'!AK49="No Data",1,IF('Indicator Data imputation'!AK48&lt;&gt;"",1,0))</f>
        <v>0</v>
      </c>
      <c r="AK45" s="125">
        <f>IF('Indicator Data'!AL49="No Data",1,IF('Indicator Data imputation'!AL48&lt;&gt;"",1,0))</f>
        <v>0</v>
      </c>
      <c r="AL45" s="125">
        <f>IF('Indicator Data'!AM49="No Data",1,IF('Indicator Data imputation'!AM48&lt;&gt;"",1,0))</f>
        <v>1</v>
      </c>
      <c r="AM45" s="125">
        <f>IF('Indicator Data'!AN49="No Data",1,IF('Indicator Data imputation'!AN48&lt;&gt;"",1,0))</f>
        <v>0</v>
      </c>
      <c r="AN45" s="125">
        <f>IF('Indicator Data'!AO49="No Data",1,IF('Indicator Data imputation'!AO48&lt;&gt;"",1,0))</f>
        <v>0</v>
      </c>
      <c r="AO45" s="125">
        <f>IF('Indicator Data'!AP49="No Data",1,IF('Indicator Data imputation'!AP48&lt;&gt;"",1,0))</f>
        <v>0</v>
      </c>
      <c r="AP45" s="125">
        <f>IF('Indicator Data'!AQ49="No Data",1,IF('Indicator Data imputation'!AQ48&lt;&gt;"",1,0))</f>
        <v>1</v>
      </c>
      <c r="AQ45" s="125">
        <f>IF('Indicator Data'!AR49="No Data",1,IF('Indicator Data imputation'!AR48&lt;&gt;"",1,0))</f>
        <v>0</v>
      </c>
      <c r="AR45" s="125">
        <f>IF('Indicator Data'!AS49="No Data",1,IF('Indicator Data imputation'!AS48&lt;&gt;"",1,0))</f>
        <v>0</v>
      </c>
      <c r="AS45" s="125">
        <f>IF('Indicator Data'!AT49="No Data",1,IF('Indicator Data imputation'!AT48&lt;&gt;"",1,0))</f>
        <v>1</v>
      </c>
      <c r="AT45" s="125">
        <f>IF('Indicator Data'!AU49="No Data",1,IF('Indicator Data imputation'!AU48&lt;&gt;"",1,0))</f>
        <v>0</v>
      </c>
      <c r="AU45" s="125">
        <f>IF('Indicator Data'!AV49="No Data",1,IF('Indicator Data imputation'!AV48&lt;&gt;"",1,0))</f>
        <v>0</v>
      </c>
      <c r="AV45" s="125">
        <f>IF('Indicator Data'!AW49="No Data",1,IF('Indicator Data imputation'!AW48&lt;&gt;"",1,0))</f>
        <v>0</v>
      </c>
      <c r="AW45" s="125">
        <f>IF('Indicator Data'!AX49="No Data",1,IF('Indicator Data imputation'!AX48&lt;&gt;"",1,0))</f>
        <v>1</v>
      </c>
      <c r="AX45" s="125">
        <f>IF('Indicator Data'!AY49="No Data",1,IF('Indicator Data imputation'!AY48&lt;&gt;"",1,0))</f>
        <v>0</v>
      </c>
      <c r="AY45" s="125">
        <f>IF('Indicator Data'!AZ49="No Data",1,IF('Indicator Data imputation'!AZ48&lt;&gt;"",1,0))</f>
        <v>0</v>
      </c>
      <c r="AZ45" s="125">
        <f>IF('Indicator Data'!BA49="No Data",1,IF('Indicator Data imputation'!BA48&lt;&gt;"",1,0))</f>
        <v>0</v>
      </c>
      <c r="BA45" s="125">
        <f>IF('Indicator Data'!BB49="No Data",1,IF('Indicator Data imputation'!BB48&lt;&gt;"",1,0))</f>
        <v>0</v>
      </c>
      <c r="BB45" s="125">
        <f>IF('Indicator Data'!BC49="No Data",1,IF('Indicator Data imputation'!BC48&lt;&gt;"",1,0))</f>
        <v>0</v>
      </c>
      <c r="BC45" s="125">
        <f>IF('Indicator Data'!BD49="No Data",1,IF('Indicator Data imputation'!BD48&lt;&gt;"",1,0))</f>
        <v>0</v>
      </c>
      <c r="BD45" s="125">
        <f>IF('Indicator Data'!BE49="No Data",1,IF('Indicator Data imputation'!BE48&lt;&gt;"",1,0))</f>
        <v>0</v>
      </c>
      <c r="BE45" s="125">
        <f>IF('Indicator Data'!BF49="No Data",1,IF('Indicator Data imputation'!BF48&lt;&gt;"",1,0))</f>
        <v>0</v>
      </c>
      <c r="BF45" s="125">
        <f>IF('Indicator Data'!BG49="No Data",1,IF('Indicator Data imputation'!BG48&lt;&gt;"",1,0))</f>
        <v>0</v>
      </c>
      <c r="BG45" s="125">
        <f>IF('Indicator Data'!BH49="No Data",1,IF('Indicator Data imputation'!BH48&lt;&gt;"",1,0))</f>
        <v>0</v>
      </c>
      <c r="BH45" s="125">
        <f>IF('Indicator Data'!BI49="No Data",1,IF('Indicator Data imputation'!BI48&lt;&gt;"",1,0))</f>
        <v>0</v>
      </c>
      <c r="BI45" s="125">
        <f>IF('Indicator Data'!BR49="No Data",1,IF('Indicator Data imputation'!BJ48&lt;&gt;"",1,0))</f>
        <v>1</v>
      </c>
      <c r="BJ45" s="125">
        <f>IF('Indicator Data'!BS49="No Data",1,IF('Indicator Data imputation'!BK48&lt;&gt;"",1,0))</f>
        <v>0</v>
      </c>
      <c r="BK45" s="125">
        <f>IF('Indicator Data'!BT49="No Data",1,IF('Indicator Data imputation'!BL48&lt;&gt;"",1,0))</f>
        <v>0</v>
      </c>
      <c r="BL45" s="125">
        <f>IF('Indicator Data'!BU49="No Data",1,IF('Indicator Data imputation'!BM48&lt;&gt;"",1,0))</f>
        <v>0</v>
      </c>
      <c r="BM45" s="125">
        <f>IF('Indicator Data'!BV49="No Data",1,IF('Indicator Data imputation'!BN48&lt;&gt;"",1,0))</f>
        <v>0</v>
      </c>
      <c r="BN45" s="125">
        <f>IF('Indicator Data'!BW49="No Data",1,IF('Indicator Data imputation'!BO48&lt;&gt;"",1,0))</f>
        <v>0</v>
      </c>
      <c r="BO45" s="125">
        <f>IF('Indicator Data'!BX49="No Data",1,IF('Indicator Data imputation'!BP48&lt;&gt;"",1,0))</f>
        <v>0</v>
      </c>
      <c r="BP45" s="125">
        <f>IF('Indicator Data'!BY49="No Data",1,IF('Indicator Data imputation'!BQ48&lt;&gt;"",1,0))</f>
        <v>0</v>
      </c>
      <c r="BQ45" s="125">
        <f>IF('Indicator Data'!BZ49="No Data",1,IF('Indicator Data imputation'!BR48&lt;&gt;"",1,0))</f>
        <v>0</v>
      </c>
      <c r="BR45" s="125">
        <f>IF('Indicator Data'!CA49="No Data",1,IF('Indicator Data imputation'!BS48&lt;&gt;"",1,0))</f>
        <v>0</v>
      </c>
      <c r="BS45" s="125">
        <f>IF('Indicator Data'!CB49="No Data",1,IF('Indicator Data imputation'!BT48&lt;&gt;"",1,0))</f>
        <v>0</v>
      </c>
      <c r="BT45" s="125">
        <f>IF('Indicator Data'!CC49="No Data",1,IF('Indicator Data imputation'!BU48&lt;&gt;"",1,0))</f>
        <v>0</v>
      </c>
      <c r="BU45" s="125">
        <f>IF('Indicator Data'!CD49="No Data",1,IF('Indicator Data imputation'!BV48&lt;&gt;"",1,0))</f>
        <v>0</v>
      </c>
      <c r="BV45" s="125">
        <f>IF('Indicator Data'!CE49="No Data",1,IF('Indicator Data imputation'!BW48&lt;&gt;"",1,0))</f>
        <v>0</v>
      </c>
      <c r="BW45" s="125">
        <f>IF('Indicator Data'!CF49="No Data",1,IF('Indicator Data imputation'!BX48&lt;&gt;"",1,0))</f>
        <v>0</v>
      </c>
      <c r="BX45" s="125">
        <f>IF('Indicator Data'!CG49="No Data",1,IF('Indicator Data imputation'!BY48&lt;&gt;"",1,0))</f>
        <v>0</v>
      </c>
      <c r="BY45" s="3">
        <f t="shared" si="2"/>
        <v>10</v>
      </c>
      <c r="BZ45" s="127">
        <f t="shared" si="1"/>
        <v>0.13333333333333333</v>
      </c>
    </row>
    <row r="46" spans="1:78" x14ac:dyDescent="0.3">
      <c r="A46" s="3" t="s">
        <v>81</v>
      </c>
      <c r="B46" s="125">
        <f>IF('Indicator Data'!C50="No Data",1,IF('Indicator Data imputation'!C49&lt;&gt;"",1,0))</f>
        <v>0</v>
      </c>
      <c r="C46" s="125">
        <f>IF('Indicator Data'!D50="No Data",1,IF('Indicator Data imputation'!D49&lt;&gt;"",1,0))</f>
        <v>0</v>
      </c>
      <c r="D46" s="125">
        <f>IF('Indicator Data'!E50="No Data",1,IF('Indicator Data imputation'!E49&lt;&gt;"",1,0))</f>
        <v>0</v>
      </c>
      <c r="E46" s="125">
        <f>IF('Indicator Data'!F50="No Data",1,IF('Indicator Data imputation'!F49&lt;&gt;"",1,0))</f>
        <v>0</v>
      </c>
      <c r="F46" s="125">
        <f>IF('Indicator Data'!G50="No Data",1,IF('Indicator Data imputation'!G49&lt;&gt;"",1,0))</f>
        <v>0</v>
      </c>
      <c r="G46" s="125">
        <f>IF('Indicator Data'!H50="No Data",1,IF('Indicator Data imputation'!H49&lt;&gt;"",1,0))</f>
        <v>0</v>
      </c>
      <c r="H46" s="125">
        <f>IF('Indicator Data'!I50="No Data",1,IF('Indicator Data imputation'!I49&lt;&gt;"",1,0))</f>
        <v>0</v>
      </c>
      <c r="I46" s="125">
        <f>IF('Indicator Data'!J50="No Data",1,IF('Indicator Data imputation'!J49&lt;&gt;"",1,0))</f>
        <v>0</v>
      </c>
      <c r="J46" s="125">
        <f>IF('Indicator Data'!K50="No Data",1,IF('Indicator Data imputation'!K49&lt;&gt;"",1,0))</f>
        <v>0</v>
      </c>
      <c r="K46" s="125">
        <f>IF('Indicator Data'!L50="No Data",1,IF('Indicator Data imputation'!L49&lt;&gt;"",1,0))</f>
        <v>0</v>
      </c>
      <c r="L46" s="125">
        <f>IF('Indicator Data'!M50="No Data",1,IF('Indicator Data imputation'!M49&lt;&gt;"",1,0))</f>
        <v>0</v>
      </c>
      <c r="M46" s="125">
        <f>IF('Indicator Data'!N50="No Data",1,IF('Indicator Data imputation'!N49&lt;&gt;"",1,0))</f>
        <v>1</v>
      </c>
      <c r="N46" s="125">
        <f>IF('Indicator Data'!O50="No Data",1,IF('Indicator Data imputation'!O49&lt;&gt;"",1,0))</f>
        <v>1</v>
      </c>
      <c r="O46" s="125">
        <f>IF('Indicator Data'!P50="No Data",1,IF('Indicator Data imputation'!P49&lt;&gt;"",1,0))</f>
        <v>1</v>
      </c>
      <c r="P46" s="125">
        <f>IF('Indicator Data'!Q50="No Data",1,IF('Indicator Data imputation'!Q49&lt;&gt;"",1,0))</f>
        <v>0</v>
      </c>
      <c r="Q46" s="125">
        <f>IF('Indicator Data'!R50="No Data",1,IF('Indicator Data imputation'!R49&lt;&gt;"",1,0))</f>
        <v>0</v>
      </c>
      <c r="R46" s="125">
        <f>IF('Indicator Data'!S50="No Data",1,IF('Indicator Data imputation'!S49&lt;&gt;"",1,0))</f>
        <v>0</v>
      </c>
      <c r="S46" s="125">
        <f>IF('Indicator Data'!T50="No Data",1,IF('Indicator Data imputation'!T49&lt;&gt;"",1,0))</f>
        <v>0</v>
      </c>
      <c r="T46" s="125">
        <f>IF('Indicator Data'!U50="No Data",1,IF('Indicator Data imputation'!U49&lt;&gt;"",1,0))</f>
        <v>0</v>
      </c>
      <c r="U46" s="125">
        <f>IF('Indicator Data'!V50="No Data",1,IF('Indicator Data imputation'!V49&lt;&gt;"",1,0))</f>
        <v>0</v>
      </c>
      <c r="V46" s="125">
        <f>IF('Indicator Data'!W50="No Data",1,IF('Indicator Data imputation'!W49&lt;&gt;"",1,0))</f>
        <v>0</v>
      </c>
      <c r="W46" s="125">
        <f>IF('Indicator Data'!X50="No Data",1,IF('Indicator Data imputation'!X49&lt;&gt;"",1,0))</f>
        <v>0</v>
      </c>
      <c r="X46" s="125">
        <f>IF('Indicator Data'!Y50="No Data",1,IF('Indicator Data imputation'!Y49&lt;&gt;"",1,0))</f>
        <v>0</v>
      </c>
      <c r="Y46" s="125">
        <f>IF('Indicator Data'!Z50="No Data",1,IF('Indicator Data imputation'!Z49&lt;&gt;"",1,0))</f>
        <v>0</v>
      </c>
      <c r="Z46" s="125">
        <f>IF('Indicator Data'!AA50="No Data",1,IF('Indicator Data imputation'!AA49&lt;&gt;"",1,0))</f>
        <v>0</v>
      </c>
      <c r="AA46" s="125">
        <f>IF('Indicator Data'!AB50="No Data",1,IF('Indicator Data imputation'!AB49&lt;&gt;"",1,0))</f>
        <v>0</v>
      </c>
      <c r="AB46" s="125">
        <f>IF('Indicator Data'!AC50="No Data",1,IF('Indicator Data imputation'!AC49&lt;&gt;"",1,0))</f>
        <v>1</v>
      </c>
      <c r="AC46" s="125">
        <f>IF('Indicator Data'!AD50="No Data",1,IF('Indicator Data imputation'!AD49&lt;&gt;"",1,0))</f>
        <v>0</v>
      </c>
      <c r="AD46" s="125">
        <f>IF('Indicator Data'!AE50="No Data",1,IF('Indicator Data imputation'!AE49&lt;&gt;"",1,0))</f>
        <v>0</v>
      </c>
      <c r="AE46" s="125">
        <f>IF('Indicator Data'!AF50="No Data",1,IF('Indicator Data imputation'!AF49&lt;&gt;"",1,0))</f>
        <v>1</v>
      </c>
      <c r="AF46" s="125">
        <f>IF('Indicator Data'!AG50="No Data",1,IF('Indicator Data imputation'!AG49&lt;&gt;"",1,0))</f>
        <v>0</v>
      </c>
      <c r="AG46" s="125">
        <f>IF('Indicator Data'!AH50="No Data",1,IF('Indicator Data imputation'!AH49&lt;&gt;"",1,0))</f>
        <v>0</v>
      </c>
      <c r="AH46" s="125">
        <f>IF('Indicator Data'!AI50="No Data",1,IF('Indicator Data imputation'!AI49&lt;&gt;"",1,0))</f>
        <v>0</v>
      </c>
      <c r="AI46" s="125">
        <f>IF('Indicator Data'!AJ50="No Data",1,IF('Indicator Data imputation'!AJ49&lt;&gt;"",1,0))</f>
        <v>0</v>
      </c>
      <c r="AJ46" s="125">
        <f>IF('Indicator Data'!AK50="No Data",1,IF('Indicator Data imputation'!AK49&lt;&gt;"",1,0))</f>
        <v>0</v>
      </c>
      <c r="AK46" s="125">
        <f>IF('Indicator Data'!AL50="No Data",1,IF('Indicator Data imputation'!AL49&lt;&gt;"",1,0))</f>
        <v>0</v>
      </c>
      <c r="AL46" s="125">
        <f>IF('Indicator Data'!AM50="No Data",1,IF('Indicator Data imputation'!AM49&lt;&gt;"",1,0))</f>
        <v>1</v>
      </c>
      <c r="AM46" s="125">
        <f>IF('Indicator Data'!AN50="No Data",1,IF('Indicator Data imputation'!AN49&lt;&gt;"",1,0))</f>
        <v>0</v>
      </c>
      <c r="AN46" s="125">
        <f>IF('Indicator Data'!AO50="No Data",1,IF('Indicator Data imputation'!AO49&lt;&gt;"",1,0))</f>
        <v>0</v>
      </c>
      <c r="AO46" s="125">
        <f>IF('Indicator Data'!AP50="No Data",1,IF('Indicator Data imputation'!AP49&lt;&gt;"",1,0))</f>
        <v>0</v>
      </c>
      <c r="AP46" s="125">
        <f>IF('Indicator Data'!AQ50="No Data",1,IF('Indicator Data imputation'!AQ49&lt;&gt;"",1,0))</f>
        <v>1</v>
      </c>
      <c r="AQ46" s="125">
        <f>IF('Indicator Data'!AR50="No Data",1,IF('Indicator Data imputation'!AR49&lt;&gt;"",1,0))</f>
        <v>0</v>
      </c>
      <c r="AR46" s="125">
        <f>IF('Indicator Data'!AS50="No Data",1,IF('Indicator Data imputation'!AS49&lt;&gt;"",1,0))</f>
        <v>0</v>
      </c>
      <c r="AS46" s="125">
        <f>IF('Indicator Data'!AT50="No Data",1,IF('Indicator Data imputation'!AT49&lt;&gt;"",1,0))</f>
        <v>1</v>
      </c>
      <c r="AT46" s="125">
        <f>IF('Indicator Data'!AU50="No Data",1,IF('Indicator Data imputation'!AU49&lt;&gt;"",1,0))</f>
        <v>0</v>
      </c>
      <c r="AU46" s="125">
        <f>IF('Indicator Data'!AV50="No Data",1,IF('Indicator Data imputation'!AV49&lt;&gt;"",1,0))</f>
        <v>0</v>
      </c>
      <c r="AV46" s="125">
        <f>IF('Indicator Data'!AW50="No Data",1,IF('Indicator Data imputation'!AW49&lt;&gt;"",1,0))</f>
        <v>0</v>
      </c>
      <c r="AW46" s="125">
        <f>IF('Indicator Data'!AX50="No Data",1,IF('Indicator Data imputation'!AX49&lt;&gt;"",1,0))</f>
        <v>1</v>
      </c>
      <c r="AX46" s="125">
        <f>IF('Indicator Data'!AY50="No Data",1,IF('Indicator Data imputation'!AY49&lt;&gt;"",1,0))</f>
        <v>0</v>
      </c>
      <c r="AY46" s="125">
        <f>IF('Indicator Data'!AZ50="No Data",1,IF('Indicator Data imputation'!AZ49&lt;&gt;"",1,0))</f>
        <v>0</v>
      </c>
      <c r="AZ46" s="125">
        <f>IF('Indicator Data'!BA50="No Data",1,IF('Indicator Data imputation'!BA49&lt;&gt;"",1,0))</f>
        <v>0</v>
      </c>
      <c r="BA46" s="125">
        <f>IF('Indicator Data'!BB50="No Data",1,IF('Indicator Data imputation'!BB49&lt;&gt;"",1,0))</f>
        <v>0</v>
      </c>
      <c r="BB46" s="125">
        <f>IF('Indicator Data'!BC50="No Data",1,IF('Indicator Data imputation'!BC49&lt;&gt;"",1,0))</f>
        <v>0</v>
      </c>
      <c r="BC46" s="125">
        <f>IF('Indicator Data'!BD50="No Data",1,IF('Indicator Data imputation'!BD49&lt;&gt;"",1,0))</f>
        <v>0</v>
      </c>
      <c r="BD46" s="125">
        <f>IF('Indicator Data'!BE50="No Data",1,IF('Indicator Data imputation'!BE49&lt;&gt;"",1,0))</f>
        <v>0</v>
      </c>
      <c r="BE46" s="125">
        <f>IF('Indicator Data'!BF50="No Data",1,IF('Indicator Data imputation'!BF49&lt;&gt;"",1,0))</f>
        <v>0</v>
      </c>
      <c r="BF46" s="125">
        <f>IF('Indicator Data'!BG50="No Data",1,IF('Indicator Data imputation'!BG49&lt;&gt;"",1,0))</f>
        <v>0</v>
      </c>
      <c r="BG46" s="125">
        <f>IF('Indicator Data'!BH50="No Data",1,IF('Indicator Data imputation'!BH49&lt;&gt;"",1,0))</f>
        <v>0</v>
      </c>
      <c r="BH46" s="125">
        <f>IF('Indicator Data'!BI50="No Data",1,IF('Indicator Data imputation'!BI49&lt;&gt;"",1,0))</f>
        <v>0</v>
      </c>
      <c r="BI46" s="125">
        <f>IF('Indicator Data'!BR50="No Data",1,IF('Indicator Data imputation'!BJ49&lt;&gt;"",1,0))</f>
        <v>0</v>
      </c>
      <c r="BJ46" s="125">
        <f>IF('Indicator Data'!BS50="No Data",1,IF('Indicator Data imputation'!BK49&lt;&gt;"",1,0))</f>
        <v>0</v>
      </c>
      <c r="BK46" s="125">
        <f>IF('Indicator Data'!BT50="No Data",1,IF('Indicator Data imputation'!BL49&lt;&gt;"",1,0))</f>
        <v>0</v>
      </c>
      <c r="BL46" s="125">
        <f>IF('Indicator Data'!BU50="No Data",1,IF('Indicator Data imputation'!BM49&lt;&gt;"",1,0))</f>
        <v>0</v>
      </c>
      <c r="BM46" s="125">
        <f>IF('Indicator Data'!BV50="No Data",1,IF('Indicator Data imputation'!BN49&lt;&gt;"",1,0))</f>
        <v>1</v>
      </c>
      <c r="BN46" s="125">
        <f>IF('Indicator Data'!BW50="No Data",1,IF('Indicator Data imputation'!BO49&lt;&gt;"",1,0))</f>
        <v>0</v>
      </c>
      <c r="BO46" s="125">
        <f>IF('Indicator Data'!BX50="No Data",1,IF('Indicator Data imputation'!BP49&lt;&gt;"",1,0))</f>
        <v>0</v>
      </c>
      <c r="BP46" s="125">
        <f>IF('Indicator Data'!BY50="No Data",1,IF('Indicator Data imputation'!BQ49&lt;&gt;"",1,0))</f>
        <v>0</v>
      </c>
      <c r="BQ46" s="125">
        <f>IF('Indicator Data'!BZ50="No Data",1,IF('Indicator Data imputation'!BR49&lt;&gt;"",1,0))</f>
        <v>0</v>
      </c>
      <c r="BR46" s="125">
        <f>IF('Indicator Data'!CA50="No Data",1,IF('Indicator Data imputation'!BS49&lt;&gt;"",1,0))</f>
        <v>0</v>
      </c>
      <c r="BS46" s="125">
        <f>IF('Indicator Data'!CB50="No Data",1,IF('Indicator Data imputation'!BT49&lt;&gt;"",1,0))</f>
        <v>0</v>
      </c>
      <c r="BT46" s="125">
        <f>IF('Indicator Data'!CC50="No Data",1,IF('Indicator Data imputation'!BU49&lt;&gt;"",1,0))</f>
        <v>0</v>
      </c>
      <c r="BU46" s="125">
        <f>IF('Indicator Data'!CD50="No Data",1,IF('Indicator Data imputation'!BV49&lt;&gt;"",1,0))</f>
        <v>0</v>
      </c>
      <c r="BV46" s="125">
        <f>IF('Indicator Data'!CE50="No Data",1,IF('Indicator Data imputation'!BW49&lt;&gt;"",1,0))</f>
        <v>1</v>
      </c>
      <c r="BW46" s="125">
        <f>IF('Indicator Data'!CF50="No Data",1,IF('Indicator Data imputation'!BX49&lt;&gt;"",1,0))</f>
        <v>0</v>
      </c>
      <c r="BX46" s="125">
        <f>IF('Indicator Data'!CG50="No Data",1,IF('Indicator Data imputation'!BY49&lt;&gt;"",1,0))</f>
        <v>0</v>
      </c>
      <c r="BY46" s="3">
        <f t="shared" si="2"/>
        <v>11</v>
      </c>
      <c r="BZ46" s="127">
        <f t="shared" si="1"/>
        <v>0.14666666666666667</v>
      </c>
    </row>
    <row r="47" spans="1:78" x14ac:dyDescent="0.3">
      <c r="A47" s="3" t="s">
        <v>83</v>
      </c>
      <c r="B47" s="125">
        <f>IF('Indicator Data'!C51="No Data",1,IF('Indicator Data imputation'!C50&lt;&gt;"",1,0))</f>
        <v>0</v>
      </c>
      <c r="C47" s="125">
        <f>IF('Indicator Data'!D51="No Data",1,IF('Indicator Data imputation'!D50&lt;&gt;"",1,0))</f>
        <v>0</v>
      </c>
      <c r="D47" s="125">
        <f>IF('Indicator Data'!E51="No Data",1,IF('Indicator Data imputation'!E50&lt;&gt;"",1,0))</f>
        <v>0</v>
      </c>
      <c r="E47" s="125">
        <f>IF('Indicator Data'!F51="No Data",1,IF('Indicator Data imputation'!F50&lt;&gt;"",1,0))</f>
        <v>0</v>
      </c>
      <c r="F47" s="125">
        <f>IF('Indicator Data'!G51="No Data",1,IF('Indicator Data imputation'!G50&lt;&gt;"",1,0))</f>
        <v>0</v>
      </c>
      <c r="G47" s="125">
        <f>IF('Indicator Data'!H51="No Data",1,IF('Indicator Data imputation'!H50&lt;&gt;"",1,0))</f>
        <v>0</v>
      </c>
      <c r="H47" s="125">
        <f>IF('Indicator Data'!I51="No Data",1,IF('Indicator Data imputation'!I50&lt;&gt;"",1,0))</f>
        <v>0</v>
      </c>
      <c r="I47" s="125">
        <f>IF('Indicator Data'!J51="No Data",1,IF('Indicator Data imputation'!J50&lt;&gt;"",1,0))</f>
        <v>0</v>
      </c>
      <c r="J47" s="125">
        <f>IF('Indicator Data'!K51="No Data",1,IF('Indicator Data imputation'!K50&lt;&gt;"",1,0))</f>
        <v>0</v>
      </c>
      <c r="K47" s="125">
        <f>IF('Indicator Data'!L51="No Data",1,IF('Indicator Data imputation'!L50&lt;&gt;"",1,0))</f>
        <v>0</v>
      </c>
      <c r="L47" s="125">
        <f>IF('Indicator Data'!M51="No Data",1,IF('Indicator Data imputation'!M50&lt;&gt;"",1,0))</f>
        <v>0</v>
      </c>
      <c r="M47" s="125">
        <f>IF('Indicator Data'!N51="No Data",1,IF('Indicator Data imputation'!N50&lt;&gt;"",1,0))</f>
        <v>1</v>
      </c>
      <c r="N47" s="125">
        <f>IF('Indicator Data'!O51="No Data",1,IF('Indicator Data imputation'!O50&lt;&gt;"",1,0))</f>
        <v>1</v>
      </c>
      <c r="O47" s="125">
        <f>IF('Indicator Data'!P51="No Data",1,IF('Indicator Data imputation'!P50&lt;&gt;"",1,0))</f>
        <v>1</v>
      </c>
      <c r="P47" s="125">
        <f>IF('Indicator Data'!Q51="No Data",1,IF('Indicator Data imputation'!Q50&lt;&gt;"",1,0))</f>
        <v>0</v>
      </c>
      <c r="Q47" s="125">
        <f>IF('Indicator Data'!R51="No Data",1,IF('Indicator Data imputation'!R50&lt;&gt;"",1,0))</f>
        <v>0</v>
      </c>
      <c r="R47" s="125">
        <f>IF('Indicator Data'!S51="No Data",1,IF('Indicator Data imputation'!S50&lt;&gt;"",1,0))</f>
        <v>0</v>
      </c>
      <c r="S47" s="125">
        <f>IF('Indicator Data'!T51="No Data",1,IF('Indicator Data imputation'!T50&lt;&gt;"",1,0))</f>
        <v>0</v>
      </c>
      <c r="T47" s="125">
        <f>IF('Indicator Data'!U51="No Data",1,IF('Indicator Data imputation'!U50&lt;&gt;"",1,0))</f>
        <v>0</v>
      </c>
      <c r="U47" s="125">
        <f>IF('Indicator Data'!V51="No Data",1,IF('Indicator Data imputation'!V50&lt;&gt;"",1,0))</f>
        <v>0</v>
      </c>
      <c r="V47" s="125">
        <f>IF('Indicator Data'!W51="No Data",1,IF('Indicator Data imputation'!W50&lt;&gt;"",1,0))</f>
        <v>0</v>
      </c>
      <c r="W47" s="125">
        <f>IF('Indicator Data'!X51="No Data",1,IF('Indicator Data imputation'!X50&lt;&gt;"",1,0))</f>
        <v>0</v>
      </c>
      <c r="X47" s="125">
        <f>IF('Indicator Data'!Y51="No Data",1,IF('Indicator Data imputation'!Y50&lt;&gt;"",1,0))</f>
        <v>0</v>
      </c>
      <c r="Y47" s="125">
        <f>IF('Indicator Data'!Z51="No Data",1,IF('Indicator Data imputation'!Z50&lt;&gt;"",1,0))</f>
        <v>0</v>
      </c>
      <c r="Z47" s="125">
        <f>IF('Indicator Data'!AA51="No Data",1,IF('Indicator Data imputation'!AA50&lt;&gt;"",1,0))</f>
        <v>1</v>
      </c>
      <c r="AA47" s="125">
        <f>IF('Indicator Data'!AB51="No Data",1,IF('Indicator Data imputation'!AB50&lt;&gt;"",1,0))</f>
        <v>0</v>
      </c>
      <c r="AB47" s="125">
        <f>IF('Indicator Data'!AC51="No Data",1,IF('Indicator Data imputation'!AC50&lt;&gt;"",1,0))</f>
        <v>1</v>
      </c>
      <c r="AC47" s="125">
        <f>IF('Indicator Data'!AD51="No Data",1,IF('Indicator Data imputation'!AD50&lt;&gt;"",1,0))</f>
        <v>0</v>
      </c>
      <c r="AD47" s="125">
        <f>IF('Indicator Data'!AE51="No Data",1,IF('Indicator Data imputation'!AE50&lt;&gt;"",1,0))</f>
        <v>0</v>
      </c>
      <c r="AE47" s="125">
        <f>IF('Indicator Data'!AF51="No Data",1,IF('Indicator Data imputation'!AF50&lt;&gt;"",1,0))</f>
        <v>0</v>
      </c>
      <c r="AF47" s="125">
        <f>IF('Indicator Data'!AG51="No Data",1,IF('Indicator Data imputation'!AG50&lt;&gt;"",1,0))</f>
        <v>0</v>
      </c>
      <c r="AG47" s="125">
        <f>IF('Indicator Data'!AH51="No Data",1,IF('Indicator Data imputation'!AH50&lt;&gt;"",1,0))</f>
        <v>0</v>
      </c>
      <c r="AH47" s="125">
        <f>IF('Indicator Data'!AI51="No Data",1,IF('Indicator Data imputation'!AI50&lt;&gt;"",1,0))</f>
        <v>0</v>
      </c>
      <c r="AI47" s="125">
        <f>IF('Indicator Data'!AJ51="No Data",1,IF('Indicator Data imputation'!AJ50&lt;&gt;"",1,0))</f>
        <v>0</v>
      </c>
      <c r="AJ47" s="125">
        <f>IF('Indicator Data'!AK51="No Data",1,IF('Indicator Data imputation'!AK50&lt;&gt;"",1,0))</f>
        <v>0</v>
      </c>
      <c r="AK47" s="125">
        <f>IF('Indicator Data'!AL51="No Data",1,IF('Indicator Data imputation'!AL50&lt;&gt;"",1,0))</f>
        <v>0</v>
      </c>
      <c r="AL47" s="125">
        <f>IF('Indicator Data'!AM51="No Data",1,IF('Indicator Data imputation'!AM50&lt;&gt;"",1,0))</f>
        <v>1</v>
      </c>
      <c r="AM47" s="125">
        <f>IF('Indicator Data'!AN51="No Data",1,IF('Indicator Data imputation'!AN50&lt;&gt;"",1,0))</f>
        <v>0</v>
      </c>
      <c r="AN47" s="125">
        <f>IF('Indicator Data'!AO51="No Data",1,IF('Indicator Data imputation'!AO50&lt;&gt;"",1,0))</f>
        <v>0</v>
      </c>
      <c r="AO47" s="125">
        <f>IF('Indicator Data'!AP51="No Data",1,IF('Indicator Data imputation'!AP50&lt;&gt;"",1,0))</f>
        <v>0</v>
      </c>
      <c r="AP47" s="125">
        <f>IF('Indicator Data'!AQ51="No Data",1,IF('Indicator Data imputation'!AQ50&lt;&gt;"",1,0))</f>
        <v>1</v>
      </c>
      <c r="AQ47" s="125">
        <f>IF('Indicator Data'!AR51="No Data",1,IF('Indicator Data imputation'!AR50&lt;&gt;"",1,0))</f>
        <v>0</v>
      </c>
      <c r="AR47" s="125">
        <f>IF('Indicator Data'!AS51="No Data",1,IF('Indicator Data imputation'!AS50&lt;&gt;"",1,0))</f>
        <v>0</v>
      </c>
      <c r="AS47" s="125">
        <f>IF('Indicator Data'!AT51="No Data",1,IF('Indicator Data imputation'!AT50&lt;&gt;"",1,0))</f>
        <v>1</v>
      </c>
      <c r="AT47" s="125">
        <f>IF('Indicator Data'!AU51="No Data",1,IF('Indicator Data imputation'!AU50&lt;&gt;"",1,0))</f>
        <v>0</v>
      </c>
      <c r="AU47" s="125">
        <f>IF('Indicator Data'!AV51="No Data",1,IF('Indicator Data imputation'!AV50&lt;&gt;"",1,0))</f>
        <v>0</v>
      </c>
      <c r="AV47" s="125">
        <f>IF('Indicator Data'!AW51="No Data",1,IF('Indicator Data imputation'!AW50&lt;&gt;"",1,0))</f>
        <v>0</v>
      </c>
      <c r="AW47" s="125">
        <f>IF('Indicator Data'!AX51="No Data",1,IF('Indicator Data imputation'!AX50&lt;&gt;"",1,0))</f>
        <v>1</v>
      </c>
      <c r="AX47" s="125">
        <f>IF('Indicator Data'!AY51="No Data",1,IF('Indicator Data imputation'!AY50&lt;&gt;"",1,0))</f>
        <v>0</v>
      </c>
      <c r="AY47" s="125">
        <f>IF('Indicator Data'!AZ51="No Data",1,IF('Indicator Data imputation'!AZ50&lt;&gt;"",1,0))</f>
        <v>0</v>
      </c>
      <c r="AZ47" s="125">
        <f>IF('Indicator Data'!BA51="No Data",1,IF('Indicator Data imputation'!BA50&lt;&gt;"",1,0))</f>
        <v>0</v>
      </c>
      <c r="BA47" s="125">
        <f>IF('Indicator Data'!BB51="No Data",1,IF('Indicator Data imputation'!BB50&lt;&gt;"",1,0))</f>
        <v>0</v>
      </c>
      <c r="BB47" s="125">
        <f>IF('Indicator Data'!BC51="No Data",1,IF('Indicator Data imputation'!BC50&lt;&gt;"",1,0))</f>
        <v>0</v>
      </c>
      <c r="BC47" s="125">
        <f>IF('Indicator Data'!BD51="No Data",1,IF('Indicator Data imputation'!BD50&lt;&gt;"",1,0))</f>
        <v>0</v>
      </c>
      <c r="BD47" s="125">
        <f>IF('Indicator Data'!BE51="No Data",1,IF('Indicator Data imputation'!BE50&lt;&gt;"",1,0))</f>
        <v>0</v>
      </c>
      <c r="BE47" s="125">
        <f>IF('Indicator Data'!BF51="No Data",1,IF('Indicator Data imputation'!BF50&lt;&gt;"",1,0))</f>
        <v>0</v>
      </c>
      <c r="BF47" s="125">
        <f>IF('Indicator Data'!BG51="No Data",1,IF('Indicator Data imputation'!BG50&lt;&gt;"",1,0))</f>
        <v>0</v>
      </c>
      <c r="BG47" s="125">
        <f>IF('Indicator Data'!BH51="No Data",1,IF('Indicator Data imputation'!BH50&lt;&gt;"",1,0))</f>
        <v>0</v>
      </c>
      <c r="BH47" s="125">
        <f>IF('Indicator Data'!BI51="No Data",1,IF('Indicator Data imputation'!BI50&lt;&gt;"",1,0))</f>
        <v>0</v>
      </c>
      <c r="BI47" s="125">
        <f>IF('Indicator Data'!BR51="No Data",1,IF('Indicator Data imputation'!BJ50&lt;&gt;"",1,0))</f>
        <v>0</v>
      </c>
      <c r="BJ47" s="125">
        <f>IF('Indicator Data'!BS51="No Data",1,IF('Indicator Data imputation'!BK50&lt;&gt;"",1,0))</f>
        <v>0</v>
      </c>
      <c r="BK47" s="125">
        <f>IF('Indicator Data'!BT51="No Data",1,IF('Indicator Data imputation'!BL50&lt;&gt;"",1,0))</f>
        <v>0</v>
      </c>
      <c r="BL47" s="125">
        <f>IF('Indicator Data'!BU51="No Data",1,IF('Indicator Data imputation'!BM50&lt;&gt;"",1,0))</f>
        <v>0</v>
      </c>
      <c r="BM47" s="125">
        <f>IF('Indicator Data'!BV51="No Data",1,IF('Indicator Data imputation'!BN50&lt;&gt;"",1,0))</f>
        <v>1</v>
      </c>
      <c r="BN47" s="125">
        <f>IF('Indicator Data'!BW51="No Data",1,IF('Indicator Data imputation'!BO50&lt;&gt;"",1,0))</f>
        <v>0</v>
      </c>
      <c r="BO47" s="125">
        <f>IF('Indicator Data'!BX51="No Data",1,IF('Indicator Data imputation'!BP50&lt;&gt;"",1,0))</f>
        <v>0</v>
      </c>
      <c r="BP47" s="125">
        <f>IF('Indicator Data'!BY51="No Data",1,IF('Indicator Data imputation'!BQ50&lt;&gt;"",1,0))</f>
        <v>0</v>
      </c>
      <c r="BQ47" s="125">
        <f>IF('Indicator Data'!BZ51="No Data",1,IF('Indicator Data imputation'!BR50&lt;&gt;"",1,0))</f>
        <v>0</v>
      </c>
      <c r="BR47" s="125">
        <f>IF('Indicator Data'!CA51="No Data",1,IF('Indicator Data imputation'!BS50&lt;&gt;"",1,0))</f>
        <v>0</v>
      </c>
      <c r="BS47" s="125">
        <f>IF('Indicator Data'!CB51="No Data",1,IF('Indicator Data imputation'!BT50&lt;&gt;"",1,0))</f>
        <v>0</v>
      </c>
      <c r="BT47" s="125">
        <f>IF('Indicator Data'!CC51="No Data",1,IF('Indicator Data imputation'!BU50&lt;&gt;"",1,0))</f>
        <v>0</v>
      </c>
      <c r="BU47" s="125">
        <f>IF('Indicator Data'!CD51="No Data",1,IF('Indicator Data imputation'!BV50&lt;&gt;"",1,0))</f>
        <v>0</v>
      </c>
      <c r="BV47" s="125">
        <f>IF('Indicator Data'!CE51="No Data",1,IF('Indicator Data imputation'!BW50&lt;&gt;"",1,0))</f>
        <v>0</v>
      </c>
      <c r="BW47" s="125">
        <f>IF('Indicator Data'!CF51="No Data",1,IF('Indicator Data imputation'!BX50&lt;&gt;"",1,0))</f>
        <v>0</v>
      </c>
      <c r="BX47" s="125">
        <f>IF('Indicator Data'!CG51="No Data",1,IF('Indicator Data imputation'!BY50&lt;&gt;"",1,0))</f>
        <v>0</v>
      </c>
      <c r="BY47" s="3">
        <f t="shared" si="2"/>
        <v>10</v>
      </c>
      <c r="BZ47" s="127">
        <f t="shared" si="1"/>
        <v>0.13333333333333333</v>
      </c>
    </row>
    <row r="48" spans="1:78" x14ac:dyDescent="0.3">
      <c r="A48" s="3" t="s">
        <v>85</v>
      </c>
      <c r="B48" s="125">
        <f>IF('Indicator Data'!C52="No Data",1,IF('Indicator Data imputation'!C51&lt;&gt;"",1,0))</f>
        <v>0</v>
      </c>
      <c r="C48" s="125">
        <f>IF('Indicator Data'!D52="No Data",1,IF('Indicator Data imputation'!D51&lt;&gt;"",1,0))</f>
        <v>0</v>
      </c>
      <c r="D48" s="125">
        <f>IF('Indicator Data'!E52="No Data",1,IF('Indicator Data imputation'!E51&lt;&gt;"",1,0))</f>
        <v>0</v>
      </c>
      <c r="E48" s="125">
        <f>IF('Indicator Data'!F52="No Data",1,IF('Indicator Data imputation'!F51&lt;&gt;"",1,0))</f>
        <v>0</v>
      </c>
      <c r="F48" s="125">
        <f>IF('Indicator Data'!G52="No Data",1,IF('Indicator Data imputation'!G51&lt;&gt;"",1,0))</f>
        <v>0</v>
      </c>
      <c r="G48" s="125">
        <f>IF('Indicator Data'!H52="No Data",1,IF('Indicator Data imputation'!H51&lt;&gt;"",1,0))</f>
        <v>0</v>
      </c>
      <c r="H48" s="125">
        <f>IF('Indicator Data'!I52="No Data",1,IF('Indicator Data imputation'!I51&lt;&gt;"",1,0))</f>
        <v>0</v>
      </c>
      <c r="I48" s="125">
        <f>IF('Indicator Data'!J52="No Data",1,IF('Indicator Data imputation'!J51&lt;&gt;"",1,0))</f>
        <v>0</v>
      </c>
      <c r="J48" s="125">
        <f>IF('Indicator Data'!K52="No Data",1,IF('Indicator Data imputation'!K51&lt;&gt;"",1,0))</f>
        <v>0</v>
      </c>
      <c r="K48" s="125">
        <f>IF('Indicator Data'!L52="No Data",1,IF('Indicator Data imputation'!L51&lt;&gt;"",1,0))</f>
        <v>0</v>
      </c>
      <c r="L48" s="125">
        <f>IF('Indicator Data'!M52="No Data",1,IF('Indicator Data imputation'!M51&lt;&gt;"",1,0))</f>
        <v>0</v>
      </c>
      <c r="M48" s="125">
        <f>IF('Indicator Data'!N52="No Data",1,IF('Indicator Data imputation'!N51&lt;&gt;"",1,0))</f>
        <v>0</v>
      </c>
      <c r="N48" s="125">
        <f>IF('Indicator Data'!O52="No Data",1,IF('Indicator Data imputation'!O51&lt;&gt;"",1,0))</f>
        <v>0</v>
      </c>
      <c r="O48" s="125">
        <f>IF('Indicator Data'!P52="No Data",1,IF('Indicator Data imputation'!P51&lt;&gt;"",1,0))</f>
        <v>0</v>
      </c>
      <c r="P48" s="125">
        <f>IF('Indicator Data'!Q52="No Data",1,IF('Indicator Data imputation'!Q51&lt;&gt;"",1,0))</f>
        <v>0</v>
      </c>
      <c r="Q48" s="125">
        <f>IF('Indicator Data'!R52="No Data",1,IF('Indicator Data imputation'!R51&lt;&gt;"",1,0))</f>
        <v>0</v>
      </c>
      <c r="R48" s="125">
        <f>IF('Indicator Data'!S52="No Data",1,IF('Indicator Data imputation'!S51&lt;&gt;"",1,0))</f>
        <v>0</v>
      </c>
      <c r="S48" s="125">
        <f>IF('Indicator Data'!T52="No Data",1,IF('Indicator Data imputation'!T51&lt;&gt;"",1,0))</f>
        <v>0</v>
      </c>
      <c r="T48" s="125">
        <f>IF('Indicator Data'!U52="No Data",1,IF('Indicator Data imputation'!U51&lt;&gt;"",1,0))</f>
        <v>0</v>
      </c>
      <c r="U48" s="125">
        <f>IF('Indicator Data'!V52="No Data",1,IF('Indicator Data imputation'!V51&lt;&gt;"",1,0))</f>
        <v>0</v>
      </c>
      <c r="V48" s="125">
        <f>IF('Indicator Data'!W52="No Data",1,IF('Indicator Data imputation'!W51&lt;&gt;"",1,0))</f>
        <v>0</v>
      </c>
      <c r="W48" s="125">
        <f>IF('Indicator Data'!X52="No Data",1,IF('Indicator Data imputation'!X51&lt;&gt;"",1,0))</f>
        <v>0</v>
      </c>
      <c r="X48" s="125">
        <f>IF('Indicator Data'!Y52="No Data",1,IF('Indicator Data imputation'!Y51&lt;&gt;"",1,0))</f>
        <v>0</v>
      </c>
      <c r="Y48" s="125">
        <f>IF('Indicator Data'!Z52="No Data",1,IF('Indicator Data imputation'!Z51&lt;&gt;"",1,0))</f>
        <v>0</v>
      </c>
      <c r="Z48" s="125">
        <f>IF('Indicator Data'!AA52="No Data",1,IF('Indicator Data imputation'!AA51&lt;&gt;"",1,0))</f>
        <v>1</v>
      </c>
      <c r="AA48" s="125">
        <f>IF('Indicator Data'!AB52="No Data",1,IF('Indicator Data imputation'!AB51&lt;&gt;"",1,0))</f>
        <v>0</v>
      </c>
      <c r="AB48" s="125">
        <f>IF('Indicator Data'!AC52="No Data",1,IF('Indicator Data imputation'!AC51&lt;&gt;"",1,0))</f>
        <v>1</v>
      </c>
      <c r="AC48" s="125">
        <f>IF('Indicator Data'!AD52="No Data",1,IF('Indicator Data imputation'!AD51&lt;&gt;"",1,0))</f>
        <v>0</v>
      </c>
      <c r="AD48" s="125">
        <f>IF('Indicator Data'!AE52="No Data",1,IF('Indicator Data imputation'!AE51&lt;&gt;"",1,0))</f>
        <v>0</v>
      </c>
      <c r="AE48" s="125">
        <f>IF('Indicator Data'!AF52="No Data",1,IF('Indicator Data imputation'!AF51&lt;&gt;"",1,0))</f>
        <v>0</v>
      </c>
      <c r="AF48" s="125">
        <f>IF('Indicator Data'!AG52="No Data",1,IF('Indicator Data imputation'!AG51&lt;&gt;"",1,0))</f>
        <v>0</v>
      </c>
      <c r="AG48" s="125">
        <f>IF('Indicator Data'!AH52="No Data",1,IF('Indicator Data imputation'!AH51&lt;&gt;"",1,0))</f>
        <v>0</v>
      </c>
      <c r="AH48" s="125">
        <f>IF('Indicator Data'!AI52="No Data",1,IF('Indicator Data imputation'!AI51&lt;&gt;"",1,0))</f>
        <v>0</v>
      </c>
      <c r="AI48" s="125">
        <f>IF('Indicator Data'!AJ52="No Data",1,IF('Indicator Data imputation'!AJ51&lt;&gt;"",1,0))</f>
        <v>0</v>
      </c>
      <c r="AJ48" s="125">
        <f>IF('Indicator Data'!AK52="No Data",1,IF('Indicator Data imputation'!AK51&lt;&gt;"",1,0))</f>
        <v>0</v>
      </c>
      <c r="AK48" s="125">
        <f>IF('Indicator Data'!AL52="No Data",1,IF('Indicator Data imputation'!AL51&lt;&gt;"",1,0))</f>
        <v>0</v>
      </c>
      <c r="AL48" s="125">
        <f>IF('Indicator Data'!AM52="No Data",1,IF('Indicator Data imputation'!AM51&lt;&gt;"",1,0))</f>
        <v>1</v>
      </c>
      <c r="AM48" s="125">
        <f>IF('Indicator Data'!AN52="No Data",1,IF('Indicator Data imputation'!AN51&lt;&gt;"",1,0))</f>
        <v>0</v>
      </c>
      <c r="AN48" s="125">
        <f>IF('Indicator Data'!AO52="No Data",1,IF('Indicator Data imputation'!AO51&lt;&gt;"",1,0))</f>
        <v>0</v>
      </c>
      <c r="AO48" s="125">
        <f>IF('Indicator Data'!AP52="No Data",1,IF('Indicator Data imputation'!AP51&lt;&gt;"",1,0))</f>
        <v>0</v>
      </c>
      <c r="AP48" s="125">
        <f>IF('Indicator Data'!AQ52="No Data",1,IF('Indicator Data imputation'!AQ51&lt;&gt;"",1,0))</f>
        <v>0</v>
      </c>
      <c r="AQ48" s="125">
        <f>IF('Indicator Data'!AR52="No Data",1,IF('Indicator Data imputation'!AR51&lt;&gt;"",1,0))</f>
        <v>0</v>
      </c>
      <c r="AR48" s="125">
        <f>IF('Indicator Data'!AS52="No Data",1,IF('Indicator Data imputation'!AS51&lt;&gt;"",1,0))</f>
        <v>0</v>
      </c>
      <c r="AS48" s="125">
        <f>IF('Indicator Data'!AT52="No Data",1,IF('Indicator Data imputation'!AT51&lt;&gt;"",1,0))</f>
        <v>0</v>
      </c>
      <c r="AT48" s="125">
        <f>IF('Indicator Data'!AU52="No Data",1,IF('Indicator Data imputation'!AU51&lt;&gt;"",1,0))</f>
        <v>0</v>
      </c>
      <c r="AU48" s="125">
        <f>IF('Indicator Data'!AV52="No Data",1,IF('Indicator Data imputation'!AV51&lt;&gt;"",1,0))</f>
        <v>0</v>
      </c>
      <c r="AV48" s="125">
        <f>IF('Indicator Data'!AW52="No Data",1,IF('Indicator Data imputation'!AW51&lt;&gt;"",1,0))</f>
        <v>0</v>
      </c>
      <c r="AW48" s="125">
        <f>IF('Indicator Data'!AX52="No Data",1,IF('Indicator Data imputation'!AX51&lt;&gt;"",1,0))</f>
        <v>0</v>
      </c>
      <c r="AX48" s="125">
        <f>IF('Indicator Data'!AY52="No Data",1,IF('Indicator Data imputation'!AY51&lt;&gt;"",1,0))</f>
        <v>0</v>
      </c>
      <c r="AY48" s="125">
        <f>IF('Indicator Data'!AZ52="No Data",1,IF('Indicator Data imputation'!AZ51&lt;&gt;"",1,0))</f>
        <v>1</v>
      </c>
      <c r="AZ48" s="125">
        <f>IF('Indicator Data'!BA52="No Data",1,IF('Indicator Data imputation'!BA51&lt;&gt;"",1,0))</f>
        <v>0</v>
      </c>
      <c r="BA48" s="125">
        <f>IF('Indicator Data'!BB52="No Data",1,IF('Indicator Data imputation'!BB51&lt;&gt;"",1,0))</f>
        <v>0</v>
      </c>
      <c r="BB48" s="125">
        <f>IF('Indicator Data'!BC52="No Data",1,IF('Indicator Data imputation'!BC51&lt;&gt;"",1,0))</f>
        <v>0</v>
      </c>
      <c r="BC48" s="125">
        <f>IF('Indicator Data'!BD52="No Data",1,IF('Indicator Data imputation'!BD51&lt;&gt;"",1,0))</f>
        <v>0</v>
      </c>
      <c r="BD48" s="125">
        <f>IF('Indicator Data'!BE52="No Data",1,IF('Indicator Data imputation'!BE51&lt;&gt;"",1,0))</f>
        <v>0</v>
      </c>
      <c r="BE48" s="125">
        <f>IF('Indicator Data'!BF52="No Data",1,IF('Indicator Data imputation'!BF51&lt;&gt;"",1,0))</f>
        <v>0</v>
      </c>
      <c r="BF48" s="125">
        <f>IF('Indicator Data'!BG52="No Data",1,IF('Indicator Data imputation'!BG51&lt;&gt;"",1,0))</f>
        <v>0</v>
      </c>
      <c r="BG48" s="125">
        <f>IF('Indicator Data'!BH52="No Data",1,IF('Indicator Data imputation'!BH51&lt;&gt;"",1,0))</f>
        <v>0</v>
      </c>
      <c r="BH48" s="125">
        <f>IF('Indicator Data'!BI52="No Data",1,IF('Indicator Data imputation'!BI51&lt;&gt;"",1,0))</f>
        <v>0</v>
      </c>
      <c r="BI48" s="125">
        <f>IF('Indicator Data'!BR52="No Data",1,IF('Indicator Data imputation'!BJ51&lt;&gt;"",1,0))</f>
        <v>0</v>
      </c>
      <c r="BJ48" s="125">
        <f>IF('Indicator Data'!BS52="No Data",1,IF('Indicator Data imputation'!BK51&lt;&gt;"",1,0))</f>
        <v>0</v>
      </c>
      <c r="BK48" s="125">
        <f>IF('Indicator Data'!BT52="No Data",1,IF('Indicator Data imputation'!BL51&lt;&gt;"",1,0))</f>
        <v>0</v>
      </c>
      <c r="BL48" s="125">
        <f>IF('Indicator Data'!BU52="No Data",1,IF('Indicator Data imputation'!BM51&lt;&gt;"",1,0))</f>
        <v>0</v>
      </c>
      <c r="BM48" s="125">
        <f>IF('Indicator Data'!BV52="No Data",1,IF('Indicator Data imputation'!BN51&lt;&gt;"",1,0))</f>
        <v>1</v>
      </c>
      <c r="BN48" s="125">
        <f>IF('Indicator Data'!BW52="No Data",1,IF('Indicator Data imputation'!BO51&lt;&gt;"",1,0))</f>
        <v>0</v>
      </c>
      <c r="BO48" s="125">
        <f>IF('Indicator Data'!BX52="No Data",1,IF('Indicator Data imputation'!BP51&lt;&gt;"",1,0))</f>
        <v>0</v>
      </c>
      <c r="BP48" s="125">
        <f>IF('Indicator Data'!BY52="No Data",1,IF('Indicator Data imputation'!BQ51&lt;&gt;"",1,0))</f>
        <v>0</v>
      </c>
      <c r="BQ48" s="125">
        <f>IF('Indicator Data'!BZ52="No Data",1,IF('Indicator Data imputation'!BR51&lt;&gt;"",1,0))</f>
        <v>0</v>
      </c>
      <c r="BR48" s="125">
        <f>IF('Indicator Data'!CA52="No Data",1,IF('Indicator Data imputation'!BS51&lt;&gt;"",1,0))</f>
        <v>0</v>
      </c>
      <c r="BS48" s="125">
        <f>IF('Indicator Data'!CB52="No Data",1,IF('Indicator Data imputation'!BT51&lt;&gt;"",1,0))</f>
        <v>0</v>
      </c>
      <c r="BT48" s="125">
        <f>IF('Indicator Data'!CC52="No Data",1,IF('Indicator Data imputation'!BU51&lt;&gt;"",1,0))</f>
        <v>0</v>
      </c>
      <c r="BU48" s="125">
        <f>IF('Indicator Data'!CD52="No Data",1,IF('Indicator Data imputation'!BV51&lt;&gt;"",1,0))</f>
        <v>0</v>
      </c>
      <c r="BV48" s="125">
        <f>IF('Indicator Data'!CE52="No Data",1,IF('Indicator Data imputation'!BW51&lt;&gt;"",1,0))</f>
        <v>0</v>
      </c>
      <c r="BW48" s="125">
        <f>IF('Indicator Data'!CF52="No Data",1,IF('Indicator Data imputation'!BX51&lt;&gt;"",1,0))</f>
        <v>0</v>
      </c>
      <c r="BX48" s="125">
        <f>IF('Indicator Data'!CG52="No Data",1,IF('Indicator Data imputation'!BY51&lt;&gt;"",1,0))</f>
        <v>0</v>
      </c>
      <c r="BY48" s="3">
        <f t="shared" si="2"/>
        <v>5</v>
      </c>
      <c r="BZ48" s="127">
        <f t="shared" si="1"/>
        <v>6.6666666666666666E-2</v>
      </c>
    </row>
    <row r="49" spans="1:78" x14ac:dyDescent="0.3">
      <c r="A49" s="3" t="s">
        <v>87</v>
      </c>
      <c r="B49" s="125">
        <f>IF('Indicator Data'!C53="No Data",1,IF('Indicator Data imputation'!C52&lt;&gt;"",1,0))</f>
        <v>0</v>
      </c>
      <c r="C49" s="125">
        <f>IF('Indicator Data'!D53="No Data",1,IF('Indicator Data imputation'!D52&lt;&gt;"",1,0))</f>
        <v>0</v>
      </c>
      <c r="D49" s="125">
        <f>IF('Indicator Data'!E53="No Data",1,IF('Indicator Data imputation'!E52&lt;&gt;"",1,0))</f>
        <v>1</v>
      </c>
      <c r="E49" s="125">
        <f>IF('Indicator Data'!F53="No Data",1,IF('Indicator Data imputation'!F52&lt;&gt;"",1,0))</f>
        <v>0</v>
      </c>
      <c r="F49" s="125">
        <f>IF('Indicator Data'!G53="No Data",1,IF('Indicator Data imputation'!G52&lt;&gt;"",1,0))</f>
        <v>0</v>
      </c>
      <c r="G49" s="125">
        <f>IF('Indicator Data'!H53="No Data",1,IF('Indicator Data imputation'!H52&lt;&gt;"",1,0))</f>
        <v>0</v>
      </c>
      <c r="H49" s="125">
        <f>IF('Indicator Data'!I53="No Data",1,IF('Indicator Data imputation'!I52&lt;&gt;"",1,0))</f>
        <v>0</v>
      </c>
      <c r="I49" s="125">
        <f>IF('Indicator Data'!J53="No Data",1,IF('Indicator Data imputation'!J52&lt;&gt;"",1,0))</f>
        <v>0</v>
      </c>
      <c r="J49" s="125">
        <f>IF('Indicator Data'!K53="No Data",1,IF('Indicator Data imputation'!K52&lt;&gt;"",1,0))</f>
        <v>0</v>
      </c>
      <c r="K49" s="125">
        <f>IF('Indicator Data'!L53="No Data",1,IF('Indicator Data imputation'!L52&lt;&gt;"",1,0))</f>
        <v>0</v>
      </c>
      <c r="L49" s="125">
        <f>IF('Indicator Data'!M53="No Data",1,IF('Indicator Data imputation'!M52&lt;&gt;"",1,0))</f>
        <v>1</v>
      </c>
      <c r="M49" s="125">
        <f>IF('Indicator Data'!N53="No Data",1,IF('Indicator Data imputation'!N52&lt;&gt;"",1,0))</f>
        <v>1</v>
      </c>
      <c r="N49" s="125">
        <f>IF('Indicator Data'!O53="No Data",1,IF('Indicator Data imputation'!O52&lt;&gt;"",1,0))</f>
        <v>1</v>
      </c>
      <c r="O49" s="125">
        <f>IF('Indicator Data'!P53="No Data",1,IF('Indicator Data imputation'!P52&lt;&gt;"",1,0))</f>
        <v>1</v>
      </c>
      <c r="P49" s="125">
        <f>IF('Indicator Data'!Q53="No Data",1,IF('Indicator Data imputation'!Q52&lt;&gt;"",1,0))</f>
        <v>0</v>
      </c>
      <c r="Q49" s="125">
        <f>IF('Indicator Data'!R53="No Data",1,IF('Indicator Data imputation'!R52&lt;&gt;"",1,0))</f>
        <v>0</v>
      </c>
      <c r="R49" s="125">
        <f>IF('Indicator Data'!S53="No Data",1,IF('Indicator Data imputation'!S52&lt;&gt;"",1,0))</f>
        <v>0</v>
      </c>
      <c r="S49" s="125">
        <f>IF('Indicator Data'!T53="No Data",1,IF('Indicator Data imputation'!T52&lt;&gt;"",1,0))</f>
        <v>0</v>
      </c>
      <c r="T49" s="125">
        <f>IF('Indicator Data'!U53="No Data",1,IF('Indicator Data imputation'!U52&lt;&gt;"",1,0))</f>
        <v>0</v>
      </c>
      <c r="U49" s="125">
        <f>IF('Indicator Data'!V53="No Data",1,IF('Indicator Data imputation'!V52&lt;&gt;"",1,0))</f>
        <v>0</v>
      </c>
      <c r="V49" s="125">
        <f>IF('Indicator Data'!W53="No Data",1,IF('Indicator Data imputation'!W52&lt;&gt;"",1,0))</f>
        <v>0</v>
      </c>
      <c r="W49" s="125">
        <f>IF('Indicator Data'!X53="No Data",1,IF('Indicator Data imputation'!X52&lt;&gt;"",1,0))</f>
        <v>0</v>
      </c>
      <c r="X49" s="125">
        <f>IF('Indicator Data'!Y53="No Data",1,IF('Indicator Data imputation'!Y52&lt;&gt;"",1,0))</f>
        <v>0</v>
      </c>
      <c r="Y49" s="125">
        <f>IF('Indicator Data'!Z53="No Data",1,IF('Indicator Data imputation'!Z52&lt;&gt;"",1,0))</f>
        <v>0</v>
      </c>
      <c r="Z49" s="125">
        <f>IF('Indicator Data'!AA53="No Data",1,IF('Indicator Data imputation'!AA52&lt;&gt;"",1,0))</f>
        <v>1</v>
      </c>
      <c r="AA49" s="125">
        <f>IF('Indicator Data'!AB53="No Data",1,IF('Indicator Data imputation'!AB52&lt;&gt;"",1,0))</f>
        <v>0</v>
      </c>
      <c r="AB49" s="125">
        <f>IF('Indicator Data'!AC53="No Data",1,IF('Indicator Data imputation'!AC52&lt;&gt;"",1,0))</f>
        <v>1</v>
      </c>
      <c r="AC49" s="125">
        <f>IF('Indicator Data'!AD53="No Data",1,IF('Indicator Data imputation'!AD52&lt;&gt;"",1,0))</f>
        <v>1</v>
      </c>
      <c r="AD49" s="125">
        <f>IF('Indicator Data'!AE53="No Data",1,IF('Indicator Data imputation'!AE52&lt;&gt;"",1,0))</f>
        <v>0</v>
      </c>
      <c r="AE49" s="125">
        <f>IF('Indicator Data'!AF53="No Data",1,IF('Indicator Data imputation'!AF52&lt;&gt;"",1,0))</f>
        <v>1</v>
      </c>
      <c r="AF49" s="125">
        <f>IF('Indicator Data'!AG53="No Data",1,IF('Indicator Data imputation'!AG52&lt;&gt;"",1,0))</f>
        <v>1</v>
      </c>
      <c r="AG49" s="125">
        <f>IF('Indicator Data'!AH53="No Data",1,IF('Indicator Data imputation'!AH52&lt;&gt;"",1,0))</f>
        <v>0</v>
      </c>
      <c r="AH49" s="125">
        <f>IF('Indicator Data'!AI53="No Data",1,IF('Indicator Data imputation'!AI52&lt;&gt;"",1,0))</f>
        <v>0</v>
      </c>
      <c r="AI49" s="125">
        <f>IF('Indicator Data'!AJ53="No Data",1,IF('Indicator Data imputation'!AJ52&lt;&gt;"",1,0))</f>
        <v>0</v>
      </c>
      <c r="AJ49" s="125">
        <f>IF('Indicator Data'!AK53="No Data",1,IF('Indicator Data imputation'!AK52&lt;&gt;"",1,0))</f>
        <v>0</v>
      </c>
      <c r="AK49" s="125">
        <f>IF('Indicator Data'!AL53="No Data",1,IF('Indicator Data imputation'!AL52&lt;&gt;"",1,0))</f>
        <v>0</v>
      </c>
      <c r="AL49" s="125">
        <f>IF('Indicator Data'!AM53="No Data",1,IF('Indicator Data imputation'!AM52&lt;&gt;"",1,0))</f>
        <v>1</v>
      </c>
      <c r="AM49" s="125">
        <f>IF('Indicator Data'!AN53="No Data",1,IF('Indicator Data imputation'!AN52&lt;&gt;"",1,0))</f>
        <v>0</v>
      </c>
      <c r="AN49" s="125">
        <f>IF('Indicator Data'!AO53="No Data",1,IF('Indicator Data imputation'!AO52&lt;&gt;"",1,0))</f>
        <v>0</v>
      </c>
      <c r="AO49" s="125">
        <f>IF('Indicator Data'!AP53="No Data",1,IF('Indicator Data imputation'!AP52&lt;&gt;"",1,0))</f>
        <v>0</v>
      </c>
      <c r="AP49" s="125">
        <f>IF('Indicator Data'!AQ53="No Data",1,IF('Indicator Data imputation'!AQ52&lt;&gt;"",1,0))</f>
        <v>0</v>
      </c>
      <c r="AQ49" s="125">
        <f>IF('Indicator Data'!AR53="No Data",1,IF('Indicator Data imputation'!AR52&lt;&gt;"",1,0))</f>
        <v>0</v>
      </c>
      <c r="AR49" s="125">
        <f>IF('Indicator Data'!AS53="No Data",1,IF('Indicator Data imputation'!AS52&lt;&gt;"",1,0))</f>
        <v>0</v>
      </c>
      <c r="AS49" s="125">
        <f>IF('Indicator Data'!AT53="No Data",1,IF('Indicator Data imputation'!AT52&lt;&gt;"",1,0))</f>
        <v>1</v>
      </c>
      <c r="AT49" s="125">
        <f>IF('Indicator Data'!AU53="No Data",1,IF('Indicator Data imputation'!AU52&lt;&gt;"",1,0))</f>
        <v>0</v>
      </c>
      <c r="AU49" s="125">
        <f>IF('Indicator Data'!AV53="No Data",1,IF('Indicator Data imputation'!AV52&lt;&gt;"",1,0))</f>
        <v>1</v>
      </c>
      <c r="AV49" s="125">
        <f>IF('Indicator Data'!AW53="No Data",1,IF('Indicator Data imputation'!AW52&lt;&gt;"",1,0))</f>
        <v>1</v>
      </c>
      <c r="AW49" s="125">
        <f>IF('Indicator Data'!AX53="No Data",1,IF('Indicator Data imputation'!AX52&lt;&gt;"",1,0))</f>
        <v>1</v>
      </c>
      <c r="AX49" s="125">
        <f>IF('Indicator Data'!AY53="No Data",1,IF('Indicator Data imputation'!AY52&lt;&gt;"",1,0))</f>
        <v>0</v>
      </c>
      <c r="AY49" s="125">
        <f>IF('Indicator Data'!AZ53="No Data",1,IF('Indicator Data imputation'!AZ52&lt;&gt;"",1,0))</f>
        <v>1</v>
      </c>
      <c r="AZ49" s="125">
        <f>IF('Indicator Data'!BA53="No Data",1,IF('Indicator Data imputation'!BA52&lt;&gt;"",1,0))</f>
        <v>1</v>
      </c>
      <c r="BA49" s="125">
        <f>IF('Indicator Data'!BB53="No Data",1,IF('Indicator Data imputation'!BB52&lt;&gt;"",1,0))</f>
        <v>0</v>
      </c>
      <c r="BB49" s="125">
        <f>IF('Indicator Data'!BC53="No Data",1,IF('Indicator Data imputation'!BC52&lt;&gt;"",1,0))</f>
        <v>0</v>
      </c>
      <c r="BC49" s="125">
        <f>IF('Indicator Data'!BD53="No Data",1,IF('Indicator Data imputation'!BD52&lt;&gt;"",1,0))</f>
        <v>0</v>
      </c>
      <c r="BD49" s="125">
        <f>IF('Indicator Data'!BE53="No Data",1,IF('Indicator Data imputation'!BE52&lt;&gt;"",1,0))</f>
        <v>0</v>
      </c>
      <c r="BE49" s="125">
        <f>IF('Indicator Data'!BF53="No Data",1,IF('Indicator Data imputation'!BF52&lt;&gt;"",1,0))</f>
        <v>0</v>
      </c>
      <c r="BF49" s="125">
        <f>IF('Indicator Data'!BG53="No Data",1,IF('Indicator Data imputation'!BG52&lt;&gt;"",1,0))</f>
        <v>0</v>
      </c>
      <c r="BG49" s="125">
        <f>IF('Indicator Data'!BH53="No Data",1,IF('Indicator Data imputation'!BH52&lt;&gt;"",1,0))</f>
        <v>0</v>
      </c>
      <c r="BH49" s="125">
        <f>IF('Indicator Data'!BI53="No Data",1,IF('Indicator Data imputation'!BI52&lt;&gt;"",1,0))</f>
        <v>0</v>
      </c>
      <c r="BI49" s="125">
        <f>IF('Indicator Data'!BR53="No Data",1,IF('Indicator Data imputation'!BJ52&lt;&gt;"",1,0))</f>
        <v>1</v>
      </c>
      <c r="BJ49" s="125">
        <f>IF('Indicator Data'!BS53="No Data",1,IF('Indicator Data imputation'!BK52&lt;&gt;"",1,0))</f>
        <v>0</v>
      </c>
      <c r="BK49" s="125">
        <f>IF('Indicator Data'!BT53="No Data",1,IF('Indicator Data imputation'!BL52&lt;&gt;"",1,0))</f>
        <v>0</v>
      </c>
      <c r="BL49" s="125">
        <f>IF('Indicator Data'!BU53="No Data",1,IF('Indicator Data imputation'!BM52&lt;&gt;"",1,0))</f>
        <v>0</v>
      </c>
      <c r="BM49" s="125">
        <f>IF('Indicator Data'!BV53="No Data",1,IF('Indicator Data imputation'!BN52&lt;&gt;"",1,0))</f>
        <v>1</v>
      </c>
      <c r="BN49" s="125">
        <f>IF('Indicator Data'!BW53="No Data",1,IF('Indicator Data imputation'!BO52&lt;&gt;"",1,0))</f>
        <v>0</v>
      </c>
      <c r="BO49" s="125">
        <f>IF('Indicator Data'!BX53="No Data",1,IF('Indicator Data imputation'!BP52&lt;&gt;"",1,0))</f>
        <v>0</v>
      </c>
      <c r="BP49" s="125">
        <f>IF('Indicator Data'!BY53="No Data",1,IF('Indicator Data imputation'!BQ52&lt;&gt;"",1,0))</f>
        <v>0</v>
      </c>
      <c r="BQ49" s="125">
        <f>IF('Indicator Data'!BZ53="No Data",1,IF('Indicator Data imputation'!BR52&lt;&gt;"",1,0))</f>
        <v>0</v>
      </c>
      <c r="BR49" s="125">
        <f>IF('Indicator Data'!CA53="No Data",1,IF('Indicator Data imputation'!BS52&lt;&gt;"",1,0))</f>
        <v>0</v>
      </c>
      <c r="BS49" s="125">
        <f>IF('Indicator Data'!CB53="No Data",1,IF('Indicator Data imputation'!BT52&lt;&gt;"",1,0))</f>
        <v>0</v>
      </c>
      <c r="BT49" s="125">
        <f>IF('Indicator Data'!CC53="No Data",1,IF('Indicator Data imputation'!BU52&lt;&gt;"",1,0))</f>
        <v>0</v>
      </c>
      <c r="BU49" s="125">
        <f>IF('Indicator Data'!CD53="No Data",1,IF('Indicator Data imputation'!BV52&lt;&gt;"",1,0))</f>
        <v>0</v>
      </c>
      <c r="BV49" s="125">
        <f>IF('Indicator Data'!CE53="No Data",1,IF('Indicator Data imputation'!BW52&lt;&gt;"",1,0))</f>
        <v>1</v>
      </c>
      <c r="BW49" s="125">
        <f>IF('Indicator Data'!CF53="No Data",1,IF('Indicator Data imputation'!BX52&lt;&gt;"",1,0))</f>
        <v>0</v>
      </c>
      <c r="BX49" s="125">
        <f>IF('Indicator Data'!CG53="No Data",1,IF('Indicator Data imputation'!BY52&lt;&gt;"",1,0))</f>
        <v>1</v>
      </c>
      <c r="BY49" s="3">
        <f t="shared" si="2"/>
        <v>21</v>
      </c>
      <c r="BZ49" s="127">
        <f t="shared" si="1"/>
        <v>0.28000000000000003</v>
      </c>
    </row>
    <row r="50" spans="1:78" x14ac:dyDescent="0.3">
      <c r="A50" s="3" t="s">
        <v>89</v>
      </c>
      <c r="B50" s="125">
        <f>IF('Indicator Data'!C54="No Data",1,IF('Indicator Data imputation'!C53&lt;&gt;"",1,0))</f>
        <v>0</v>
      </c>
      <c r="C50" s="125">
        <f>IF('Indicator Data'!D54="No Data",1,IF('Indicator Data imputation'!D53&lt;&gt;"",1,0))</f>
        <v>0</v>
      </c>
      <c r="D50" s="125">
        <f>IF('Indicator Data'!E54="No Data",1,IF('Indicator Data imputation'!E53&lt;&gt;"",1,0))</f>
        <v>0</v>
      </c>
      <c r="E50" s="125">
        <f>IF('Indicator Data'!F54="No Data",1,IF('Indicator Data imputation'!F53&lt;&gt;"",1,0))</f>
        <v>0</v>
      </c>
      <c r="F50" s="125">
        <f>IF('Indicator Data'!G54="No Data",1,IF('Indicator Data imputation'!G53&lt;&gt;"",1,0))</f>
        <v>0</v>
      </c>
      <c r="G50" s="125">
        <f>IF('Indicator Data'!H54="No Data",1,IF('Indicator Data imputation'!H53&lt;&gt;"",1,0))</f>
        <v>0</v>
      </c>
      <c r="H50" s="125">
        <f>IF('Indicator Data'!I54="No Data",1,IF('Indicator Data imputation'!I53&lt;&gt;"",1,0))</f>
        <v>0</v>
      </c>
      <c r="I50" s="125">
        <f>IF('Indicator Data'!J54="No Data",1,IF('Indicator Data imputation'!J53&lt;&gt;"",1,0))</f>
        <v>0</v>
      </c>
      <c r="J50" s="125">
        <f>IF('Indicator Data'!K54="No Data",1,IF('Indicator Data imputation'!K53&lt;&gt;"",1,0))</f>
        <v>0</v>
      </c>
      <c r="K50" s="125">
        <f>IF('Indicator Data'!L54="No Data",1,IF('Indicator Data imputation'!L53&lt;&gt;"",1,0))</f>
        <v>0</v>
      </c>
      <c r="L50" s="125">
        <f>IF('Indicator Data'!M54="No Data",1,IF('Indicator Data imputation'!M53&lt;&gt;"",1,0))</f>
        <v>1</v>
      </c>
      <c r="M50" s="125">
        <f>IF('Indicator Data'!N54="No Data",1,IF('Indicator Data imputation'!N53&lt;&gt;"",1,0))</f>
        <v>1</v>
      </c>
      <c r="N50" s="125">
        <f>IF('Indicator Data'!O54="No Data",1,IF('Indicator Data imputation'!O53&lt;&gt;"",1,0))</f>
        <v>1</v>
      </c>
      <c r="O50" s="125">
        <f>IF('Indicator Data'!P54="No Data",1,IF('Indicator Data imputation'!P53&lt;&gt;"",1,0))</f>
        <v>1</v>
      </c>
      <c r="P50" s="125">
        <f>IF('Indicator Data'!Q54="No Data",1,IF('Indicator Data imputation'!Q53&lt;&gt;"",1,0))</f>
        <v>0</v>
      </c>
      <c r="Q50" s="125">
        <f>IF('Indicator Data'!R54="No Data",1,IF('Indicator Data imputation'!R53&lt;&gt;"",1,0))</f>
        <v>0</v>
      </c>
      <c r="R50" s="125">
        <f>IF('Indicator Data'!S54="No Data",1,IF('Indicator Data imputation'!S53&lt;&gt;"",1,0))</f>
        <v>0</v>
      </c>
      <c r="S50" s="125">
        <f>IF('Indicator Data'!T54="No Data",1,IF('Indicator Data imputation'!T53&lt;&gt;"",1,0))</f>
        <v>0</v>
      </c>
      <c r="T50" s="125">
        <f>IF('Indicator Data'!U54="No Data",1,IF('Indicator Data imputation'!U53&lt;&gt;"",1,0))</f>
        <v>0</v>
      </c>
      <c r="U50" s="125">
        <f>IF('Indicator Data'!V54="No Data",1,IF('Indicator Data imputation'!V53&lt;&gt;"",1,0))</f>
        <v>0</v>
      </c>
      <c r="V50" s="125">
        <f>IF('Indicator Data'!W54="No Data",1,IF('Indicator Data imputation'!W53&lt;&gt;"",1,0))</f>
        <v>0</v>
      </c>
      <c r="W50" s="125">
        <f>IF('Indicator Data'!X54="No Data",1,IF('Indicator Data imputation'!X53&lt;&gt;"",1,0))</f>
        <v>0</v>
      </c>
      <c r="X50" s="125">
        <f>IF('Indicator Data'!Y54="No Data",1,IF('Indicator Data imputation'!Y53&lt;&gt;"",1,0))</f>
        <v>0</v>
      </c>
      <c r="Y50" s="125">
        <f>IF('Indicator Data'!Z54="No Data",1,IF('Indicator Data imputation'!Z53&lt;&gt;"",1,0))</f>
        <v>0</v>
      </c>
      <c r="Z50" s="125">
        <f>IF('Indicator Data'!AA54="No Data",1,IF('Indicator Data imputation'!AA53&lt;&gt;"",1,0))</f>
        <v>0</v>
      </c>
      <c r="AA50" s="125">
        <f>IF('Indicator Data'!AB54="No Data",1,IF('Indicator Data imputation'!AB53&lt;&gt;"",1,0))</f>
        <v>0</v>
      </c>
      <c r="AB50" s="125">
        <f>IF('Indicator Data'!AC54="No Data",1,IF('Indicator Data imputation'!AC53&lt;&gt;"",1,0))</f>
        <v>0</v>
      </c>
      <c r="AC50" s="125">
        <f>IF('Indicator Data'!AD54="No Data",1,IF('Indicator Data imputation'!AD53&lt;&gt;"",1,0))</f>
        <v>0</v>
      </c>
      <c r="AD50" s="125">
        <f>IF('Indicator Data'!AE54="No Data",1,IF('Indicator Data imputation'!AE53&lt;&gt;"",1,0))</f>
        <v>0</v>
      </c>
      <c r="AE50" s="125">
        <f>IF('Indicator Data'!AF54="No Data",1,IF('Indicator Data imputation'!AF53&lt;&gt;"",1,0))</f>
        <v>0</v>
      </c>
      <c r="AF50" s="125">
        <f>IF('Indicator Data'!AG54="No Data",1,IF('Indicator Data imputation'!AG53&lt;&gt;"",1,0))</f>
        <v>0</v>
      </c>
      <c r="AG50" s="125">
        <f>IF('Indicator Data'!AH54="No Data",1,IF('Indicator Data imputation'!AH53&lt;&gt;"",1,0))</f>
        <v>0</v>
      </c>
      <c r="AH50" s="125">
        <f>IF('Indicator Data'!AI54="No Data",1,IF('Indicator Data imputation'!AI53&lt;&gt;"",1,0))</f>
        <v>0</v>
      </c>
      <c r="AI50" s="125">
        <f>IF('Indicator Data'!AJ54="No Data",1,IF('Indicator Data imputation'!AJ53&lt;&gt;"",1,0))</f>
        <v>0</v>
      </c>
      <c r="AJ50" s="125">
        <f>IF('Indicator Data'!AK54="No Data",1,IF('Indicator Data imputation'!AK53&lt;&gt;"",1,0))</f>
        <v>0</v>
      </c>
      <c r="AK50" s="125">
        <f>IF('Indicator Data'!AL54="No Data",1,IF('Indicator Data imputation'!AL53&lt;&gt;"",1,0))</f>
        <v>0</v>
      </c>
      <c r="AL50" s="125">
        <f>IF('Indicator Data'!AM54="No Data",1,IF('Indicator Data imputation'!AM53&lt;&gt;"",1,0))</f>
        <v>0</v>
      </c>
      <c r="AM50" s="125">
        <f>IF('Indicator Data'!AN54="No Data",1,IF('Indicator Data imputation'!AN53&lt;&gt;"",1,0))</f>
        <v>0</v>
      </c>
      <c r="AN50" s="125">
        <f>IF('Indicator Data'!AO54="No Data",1,IF('Indicator Data imputation'!AO53&lt;&gt;"",1,0))</f>
        <v>0</v>
      </c>
      <c r="AO50" s="125">
        <f>IF('Indicator Data'!AP54="No Data",1,IF('Indicator Data imputation'!AP53&lt;&gt;"",1,0))</f>
        <v>0</v>
      </c>
      <c r="AP50" s="125">
        <f>IF('Indicator Data'!AQ54="No Data",1,IF('Indicator Data imputation'!AQ53&lt;&gt;"",1,0))</f>
        <v>0</v>
      </c>
      <c r="AQ50" s="125">
        <f>IF('Indicator Data'!AR54="No Data",1,IF('Indicator Data imputation'!AR53&lt;&gt;"",1,0))</f>
        <v>0</v>
      </c>
      <c r="AR50" s="125">
        <f>IF('Indicator Data'!AS54="No Data",1,IF('Indicator Data imputation'!AS53&lt;&gt;"",1,0))</f>
        <v>0</v>
      </c>
      <c r="AS50" s="125">
        <f>IF('Indicator Data'!AT54="No Data",1,IF('Indicator Data imputation'!AT53&lt;&gt;"",1,0))</f>
        <v>0</v>
      </c>
      <c r="AT50" s="125">
        <f>IF('Indicator Data'!AU54="No Data",1,IF('Indicator Data imputation'!AU53&lt;&gt;"",1,0))</f>
        <v>0</v>
      </c>
      <c r="AU50" s="125">
        <f>IF('Indicator Data'!AV54="No Data",1,IF('Indicator Data imputation'!AV53&lt;&gt;"",1,0))</f>
        <v>0</v>
      </c>
      <c r="AV50" s="125">
        <f>IF('Indicator Data'!AW54="No Data",1,IF('Indicator Data imputation'!AW53&lt;&gt;"",1,0))</f>
        <v>0</v>
      </c>
      <c r="AW50" s="125">
        <f>IF('Indicator Data'!AX54="No Data",1,IF('Indicator Data imputation'!AX53&lt;&gt;"",1,0))</f>
        <v>0</v>
      </c>
      <c r="AX50" s="125">
        <f>IF('Indicator Data'!AY54="No Data",1,IF('Indicator Data imputation'!AY53&lt;&gt;"",1,0))</f>
        <v>0</v>
      </c>
      <c r="AY50" s="125">
        <f>IF('Indicator Data'!AZ54="No Data",1,IF('Indicator Data imputation'!AZ53&lt;&gt;"",1,0))</f>
        <v>0</v>
      </c>
      <c r="AZ50" s="125">
        <f>IF('Indicator Data'!BA54="No Data",1,IF('Indicator Data imputation'!BA53&lt;&gt;"",1,0))</f>
        <v>0</v>
      </c>
      <c r="BA50" s="125">
        <f>IF('Indicator Data'!BB54="No Data",1,IF('Indicator Data imputation'!BB53&lt;&gt;"",1,0))</f>
        <v>0</v>
      </c>
      <c r="BB50" s="125">
        <f>IF('Indicator Data'!BC54="No Data",1,IF('Indicator Data imputation'!BC53&lt;&gt;"",1,0))</f>
        <v>0</v>
      </c>
      <c r="BC50" s="125">
        <f>IF('Indicator Data'!BD54="No Data",1,IF('Indicator Data imputation'!BD53&lt;&gt;"",1,0))</f>
        <v>0</v>
      </c>
      <c r="BD50" s="125">
        <f>IF('Indicator Data'!BE54="No Data",1,IF('Indicator Data imputation'!BE53&lt;&gt;"",1,0))</f>
        <v>0</v>
      </c>
      <c r="BE50" s="125">
        <f>IF('Indicator Data'!BF54="No Data",1,IF('Indicator Data imputation'!BF53&lt;&gt;"",1,0))</f>
        <v>0</v>
      </c>
      <c r="BF50" s="125">
        <f>IF('Indicator Data'!BG54="No Data",1,IF('Indicator Data imputation'!BG53&lt;&gt;"",1,0))</f>
        <v>0</v>
      </c>
      <c r="BG50" s="125">
        <f>IF('Indicator Data'!BH54="No Data",1,IF('Indicator Data imputation'!BH53&lt;&gt;"",1,0))</f>
        <v>0</v>
      </c>
      <c r="BH50" s="125">
        <f>IF('Indicator Data'!BI54="No Data",1,IF('Indicator Data imputation'!BI53&lt;&gt;"",1,0))</f>
        <v>0</v>
      </c>
      <c r="BI50" s="125">
        <f>IF('Indicator Data'!BR54="No Data",1,IF('Indicator Data imputation'!BJ53&lt;&gt;"",1,0))</f>
        <v>0</v>
      </c>
      <c r="BJ50" s="125">
        <f>IF('Indicator Data'!BS54="No Data",1,IF('Indicator Data imputation'!BK53&lt;&gt;"",1,0))</f>
        <v>0</v>
      </c>
      <c r="BK50" s="125">
        <f>IF('Indicator Data'!BT54="No Data",1,IF('Indicator Data imputation'!BL53&lt;&gt;"",1,0))</f>
        <v>0</v>
      </c>
      <c r="BL50" s="125">
        <f>IF('Indicator Data'!BU54="No Data",1,IF('Indicator Data imputation'!BM53&lt;&gt;"",1,0))</f>
        <v>0</v>
      </c>
      <c r="BM50" s="125">
        <f>IF('Indicator Data'!BV54="No Data",1,IF('Indicator Data imputation'!BN53&lt;&gt;"",1,0))</f>
        <v>0</v>
      </c>
      <c r="BN50" s="125">
        <f>IF('Indicator Data'!BW54="No Data",1,IF('Indicator Data imputation'!BO53&lt;&gt;"",1,0))</f>
        <v>0</v>
      </c>
      <c r="BO50" s="125">
        <f>IF('Indicator Data'!BX54="No Data",1,IF('Indicator Data imputation'!BP53&lt;&gt;"",1,0))</f>
        <v>0</v>
      </c>
      <c r="BP50" s="125">
        <f>IF('Indicator Data'!BY54="No Data",1,IF('Indicator Data imputation'!BQ53&lt;&gt;"",1,0))</f>
        <v>0</v>
      </c>
      <c r="BQ50" s="125">
        <f>IF('Indicator Data'!BZ54="No Data",1,IF('Indicator Data imputation'!BR53&lt;&gt;"",1,0))</f>
        <v>0</v>
      </c>
      <c r="BR50" s="125">
        <f>IF('Indicator Data'!CA54="No Data",1,IF('Indicator Data imputation'!BS53&lt;&gt;"",1,0))</f>
        <v>0</v>
      </c>
      <c r="BS50" s="125">
        <f>IF('Indicator Data'!CB54="No Data",1,IF('Indicator Data imputation'!BT53&lt;&gt;"",1,0))</f>
        <v>0</v>
      </c>
      <c r="BT50" s="125">
        <f>IF('Indicator Data'!CC54="No Data",1,IF('Indicator Data imputation'!BU53&lt;&gt;"",1,0))</f>
        <v>0</v>
      </c>
      <c r="BU50" s="125">
        <f>IF('Indicator Data'!CD54="No Data",1,IF('Indicator Data imputation'!BV53&lt;&gt;"",1,0))</f>
        <v>1</v>
      </c>
      <c r="BV50" s="125">
        <f>IF('Indicator Data'!CE54="No Data",1,IF('Indicator Data imputation'!BW53&lt;&gt;"",1,0))</f>
        <v>0</v>
      </c>
      <c r="BW50" s="125">
        <f>IF('Indicator Data'!CF54="No Data",1,IF('Indicator Data imputation'!BX53&lt;&gt;"",1,0))</f>
        <v>0</v>
      </c>
      <c r="BX50" s="125">
        <f>IF('Indicator Data'!CG54="No Data",1,IF('Indicator Data imputation'!BY53&lt;&gt;"",1,0))</f>
        <v>0</v>
      </c>
      <c r="BY50" s="3">
        <f t="shared" si="2"/>
        <v>5</v>
      </c>
      <c r="BZ50" s="127">
        <f t="shared" si="1"/>
        <v>6.6666666666666666E-2</v>
      </c>
    </row>
    <row r="51" spans="1:78" x14ac:dyDescent="0.3">
      <c r="A51" s="3" t="s">
        <v>92</v>
      </c>
      <c r="B51" s="125">
        <f>IF('Indicator Data'!C55="No Data",1,IF('Indicator Data imputation'!C54&lt;&gt;"",1,0))</f>
        <v>0</v>
      </c>
      <c r="C51" s="125">
        <f>IF('Indicator Data'!D55="No Data",1,IF('Indicator Data imputation'!D54&lt;&gt;"",1,0))</f>
        <v>0</v>
      </c>
      <c r="D51" s="125">
        <f>IF('Indicator Data'!E55="No Data",1,IF('Indicator Data imputation'!E54&lt;&gt;"",1,0))</f>
        <v>0</v>
      </c>
      <c r="E51" s="125">
        <f>IF('Indicator Data'!F55="No Data",1,IF('Indicator Data imputation'!F54&lt;&gt;"",1,0))</f>
        <v>0</v>
      </c>
      <c r="F51" s="125">
        <f>IF('Indicator Data'!G55="No Data",1,IF('Indicator Data imputation'!G54&lt;&gt;"",1,0))</f>
        <v>0</v>
      </c>
      <c r="G51" s="125">
        <f>IF('Indicator Data'!H55="No Data",1,IF('Indicator Data imputation'!H54&lt;&gt;"",1,0))</f>
        <v>0</v>
      </c>
      <c r="H51" s="125">
        <f>IF('Indicator Data'!I55="No Data",1,IF('Indicator Data imputation'!I54&lt;&gt;"",1,0))</f>
        <v>0</v>
      </c>
      <c r="I51" s="125">
        <f>IF('Indicator Data'!J55="No Data",1,IF('Indicator Data imputation'!J54&lt;&gt;"",1,0))</f>
        <v>0</v>
      </c>
      <c r="J51" s="125">
        <f>IF('Indicator Data'!K55="No Data",1,IF('Indicator Data imputation'!K54&lt;&gt;"",1,0))</f>
        <v>0</v>
      </c>
      <c r="K51" s="125">
        <f>IF('Indicator Data'!L55="No Data",1,IF('Indicator Data imputation'!L54&lt;&gt;"",1,0))</f>
        <v>0</v>
      </c>
      <c r="L51" s="125">
        <f>IF('Indicator Data'!M55="No Data",1,IF('Indicator Data imputation'!M54&lt;&gt;"",1,0))</f>
        <v>1</v>
      </c>
      <c r="M51" s="125">
        <f>IF('Indicator Data'!N55="No Data",1,IF('Indicator Data imputation'!N54&lt;&gt;"",1,0))</f>
        <v>1</v>
      </c>
      <c r="N51" s="125">
        <f>IF('Indicator Data'!O55="No Data",1,IF('Indicator Data imputation'!O54&lt;&gt;"",1,0))</f>
        <v>1</v>
      </c>
      <c r="O51" s="125">
        <f>IF('Indicator Data'!P55="No Data",1,IF('Indicator Data imputation'!P54&lt;&gt;"",1,0))</f>
        <v>1</v>
      </c>
      <c r="P51" s="125">
        <f>IF('Indicator Data'!Q55="No Data",1,IF('Indicator Data imputation'!Q54&lt;&gt;"",1,0))</f>
        <v>0</v>
      </c>
      <c r="Q51" s="125">
        <f>IF('Indicator Data'!R55="No Data",1,IF('Indicator Data imputation'!R54&lt;&gt;"",1,0))</f>
        <v>0</v>
      </c>
      <c r="R51" s="125">
        <f>IF('Indicator Data'!S55="No Data",1,IF('Indicator Data imputation'!S54&lt;&gt;"",1,0))</f>
        <v>0</v>
      </c>
      <c r="S51" s="125">
        <f>IF('Indicator Data'!T55="No Data",1,IF('Indicator Data imputation'!T54&lt;&gt;"",1,0))</f>
        <v>0</v>
      </c>
      <c r="T51" s="125">
        <f>IF('Indicator Data'!U55="No Data",1,IF('Indicator Data imputation'!U54&lt;&gt;"",1,0))</f>
        <v>0</v>
      </c>
      <c r="U51" s="125">
        <f>IF('Indicator Data'!V55="No Data",1,IF('Indicator Data imputation'!V54&lt;&gt;"",1,0))</f>
        <v>0</v>
      </c>
      <c r="V51" s="125">
        <f>IF('Indicator Data'!W55="No Data",1,IF('Indicator Data imputation'!W54&lt;&gt;"",1,0))</f>
        <v>0</v>
      </c>
      <c r="W51" s="125">
        <f>IF('Indicator Data'!X55="No Data",1,IF('Indicator Data imputation'!X54&lt;&gt;"",1,0))</f>
        <v>0</v>
      </c>
      <c r="X51" s="125">
        <f>IF('Indicator Data'!Y55="No Data",1,IF('Indicator Data imputation'!Y54&lt;&gt;"",1,0))</f>
        <v>0</v>
      </c>
      <c r="Y51" s="125">
        <f>IF('Indicator Data'!Z55="No Data",1,IF('Indicator Data imputation'!Z54&lt;&gt;"",1,0))</f>
        <v>0</v>
      </c>
      <c r="Z51" s="125">
        <f>IF('Indicator Data'!AA55="No Data",1,IF('Indicator Data imputation'!AA54&lt;&gt;"",1,0))</f>
        <v>0</v>
      </c>
      <c r="AA51" s="125">
        <f>IF('Indicator Data'!AB55="No Data",1,IF('Indicator Data imputation'!AB54&lt;&gt;"",1,0))</f>
        <v>0</v>
      </c>
      <c r="AB51" s="125">
        <f>IF('Indicator Data'!AC55="No Data",1,IF('Indicator Data imputation'!AC54&lt;&gt;"",1,0))</f>
        <v>0</v>
      </c>
      <c r="AC51" s="125">
        <f>IF('Indicator Data'!AD55="No Data",1,IF('Indicator Data imputation'!AD54&lt;&gt;"",1,0))</f>
        <v>0</v>
      </c>
      <c r="AD51" s="125">
        <f>IF('Indicator Data'!AE55="No Data",1,IF('Indicator Data imputation'!AE54&lt;&gt;"",1,0))</f>
        <v>0</v>
      </c>
      <c r="AE51" s="125">
        <f>IF('Indicator Data'!AF55="No Data",1,IF('Indicator Data imputation'!AF54&lt;&gt;"",1,0))</f>
        <v>0</v>
      </c>
      <c r="AF51" s="125">
        <f>IF('Indicator Data'!AG55="No Data",1,IF('Indicator Data imputation'!AG54&lt;&gt;"",1,0))</f>
        <v>0</v>
      </c>
      <c r="AG51" s="125">
        <f>IF('Indicator Data'!AH55="No Data",1,IF('Indicator Data imputation'!AH54&lt;&gt;"",1,0))</f>
        <v>0</v>
      </c>
      <c r="AH51" s="125">
        <f>IF('Indicator Data'!AI55="No Data",1,IF('Indicator Data imputation'!AI54&lt;&gt;"",1,0))</f>
        <v>0</v>
      </c>
      <c r="AI51" s="125">
        <f>IF('Indicator Data'!AJ55="No Data",1,IF('Indicator Data imputation'!AJ54&lt;&gt;"",1,0))</f>
        <v>0</v>
      </c>
      <c r="AJ51" s="125">
        <f>IF('Indicator Data'!AK55="No Data",1,IF('Indicator Data imputation'!AK54&lt;&gt;"",1,0))</f>
        <v>0</v>
      </c>
      <c r="AK51" s="125">
        <f>IF('Indicator Data'!AL55="No Data",1,IF('Indicator Data imputation'!AL54&lt;&gt;"",1,0))</f>
        <v>0</v>
      </c>
      <c r="AL51" s="125">
        <f>IF('Indicator Data'!AM55="No Data",1,IF('Indicator Data imputation'!AM54&lt;&gt;"",1,0))</f>
        <v>0</v>
      </c>
      <c r="AM51" s="125">
        <f>IF('Indicator Data'!AN55="No Data",1,IF('Indicator Data imputation'!AN54&lt;&gt;"",1,0))</f>
        <v>0</v>
      </c>
      <c r="AN51" s="125">
        <f>IF('Indicator Data'!AO55="No Data",1,IF('Indicator Data imputation'!AO54&lt;&gt;"",1,0))</f>
        <v>0</v>
      </c>
      <c r="AO51" s="125">
        <f>IF('Indicator Data'!AP55="No Data",1,IF('Indicator Data imputation'!AP54&lt;&gt;"",1,0))</f>
        <v>0</v>
      </c>
      <c r="AP51" s="125">
        <f>IF('Indicator Data'!AQ55="No Data",1,IF('Indicator Data imputation'!AQ54&lt;&gt;"",1,0))</f>
        <v>0</v>
      </c>
      <c r="AQ51" s="125">
        <f>IF('Indicator Data'!AR55="No Data",1,IF('Indicator Data imputation'!AR54&lt;&gt;"",1,0))</f>
        <v>0</v>
      </c>
      <c r="AR51" s="125">
        <f>IF('Indicator Data'!AS55="No Data",1,IF('Indicator Data imputation'!AS54&lt;&gt;"",1,0))</f>
        <v>0</v>
      </c>
      <c r="AS51" s="125">
        <f>IF('Indicator Data'!AT55="No Data",1,IF('Indicator Data imputation'!AT54&lt;&gt;"",1,0))</f>
        <v>0</v>
      </c>
      <c r="AT51" s="125">
        <f>IF('Indicator Data'!AU55="No Data",1,IF('Indicator Data imputation'!AU54&lt;&gt;"",1,0))</f>
        <v>0</v>
      </c>
      <c r="AU51" s="125">
        <f>IF('Indicator Data'!AV55="No Data",1,IF('Indicator Data imputation'!AV54&lt;&gt;"",1,0))</f>
        <v>0</v>
      </c>
      <c r="AV51" s="125">
        <f>IF('Indicator Data'!AW55="No Data",1,IF('Indicator Data imputation'!AW54&lt;&gt;"",1,0))</f>
        <v>0</v>
      </c>
      <c r="AW51" s="125">
        <f>IF('Indicator Data'!AX55="No Data",1,IF('Indicator Data imputation'!AX54&lt;&gt;"",1,0))</f>
        <v>0</v>
      </c>
      <c r="AX51" s="125">
        <f>IF('Indicator Data'!AY55="No Data",1,IF('Indicator Data imputation'!AY54&lt;&gt;"",1,0))</f>
        <v>0</v>
      </c>
      <c r="AY51" s="125">
        <f>IF('Indicator Data'!AZ55="No Data",1,IF('Indicator Data imputation'!AZ54&lt;&gt;"",1,0))</f>
        <v>0</v>
      </c>
      <c r="AZ51" s="125">
        <f>IF('Indicator Data'!BA55="No Data",1,IF('Indicator Data imputation'!BA54&lt;&gt;"",1,0))</f>
        <v>0</v>
      </c>
      <c r="BA51" s="125">
        <f>IF('Indicator Data'!BB55="No Data",1,IF('Indicator Data imputation'!BB54&lt;&gt;"",1,0))</f>
        <v>0</v>
      </c>
      <c r="BB51" s="125">
        <f>IF('Indicator Data'!BC55="No Data",1,IF('Indicator Data imputation'!BC54&lt;&gt;"",1,0))</f>
        <v>0</v>
      </c>
      <c r="BC51" s="125">
        <f>IF('Indicator Data'!BD55="No Data",1,IF('Indicator Data imputation'!BD54&lt;&gt;"",1,0))</f>
        <v>0</v>
      </c>
      <c r="BD51" s="125">
        <f>IF('Indicator Data'!BE55="No Data",1,IF('Indicator Data imputation'!BE54&lt;&gt;"",1,0))</f>
        <v>0</v>
      </c>
      <c r="BE51" s="125">
        <f>IF('Indicator Data'!BF55="No Data",1,IF('Indicator Data imputation'!BF54&lt;&gt;"",1,0))</f>
        <v>0</v>
      </c>
      <c r="BF51" s="125">
        <f>IF('Indicator Data'!BG55="No Data",1,IF('Indicator Data imputation'!BG54&lt;&gt;"",1,0))</f>
        <v>0</v>
      </c>
      <c r="BG51" s="125">
        <f>IF('Indicator Data'!BH55="No Data",1,IF('Indicator Data imputation'!BH54&lt;&gt;"",1,0))</f>
        <v>0</v>
      </c>
      <c r="BH51" s="125">
        <f>IF('Indicator Data'!BI55="No Data",1,IF('Indicator Data imputation'!BI54&lt;&gt;"",1,0))</f>
        <v>0</v>
      </c>
      <c r="BI51" s="125">
        <f>IF('Indicator Data'!BR55="No Data",1,IF('Indicator Data imputation'!BJ54&lt;&gt;"",1,0))</f>
        <v>0</v>
      </c>
      <c r="BJ51" s="125">
        <f>IF('Indicator Data'!BS55="No Data",1,IF('Indicator Data imputation'!BK54&lt;&gt;"",1,0))</f>
        <v>0</v>
      </c>
      <c r="BK51" s="125">
        <f>IF('Indicator Data'!BT55="No Data",1,IF('Indicator Data imputation'!BL54&lt;&gt;"",1,0))</f>
        <v>0</v>
      </c>
      <c r="BL51" s="125">
        <f>IF('Indicator Data'!BU55="No Data",1,IF('Indicator Data imputation'!BM54&lt;&gt;"",1,0))</f>
        <v>0</v>
      </c>
      <c r="BM51" s="125">
        <f>IF('Indicator Data'!BV55="No Data",1,IF('Indicator Data imputation'!BN54&lt;&gt;"",1,0))</f>
        <v>0</v>
      </c>
      <c r="BN51" s="125">
        <f>IF('Indicator Data'!BW55="No Data",1,IF('Indicator Data imputation'!BO54&lt;&gt;"",1,0))</f>
        <v>0</v>
      </c>
      <c r="BO51" s="125">
        <f>IF('Indicator Data'!BX55="No Data",1,IF('Indicator Data imputation'!BP54&lt;&gt;"",1,0))</f>
        <v>0</v>
      </c>
      <c r="BP51" s="125">
        <f>IF('Indicator Data'!BY55="No Data",1,IF('Indicator Data imputation'!BQ54&lt;&gt;"",1,0))</f>
        <v>0</v>
      </c>
      <c r="BQ51" s="125">
        <f>IF('Indicator Data'!BZ55="No Data",1,IF('Indicator Data imputation'!BR54&lt;&gt;"",1,0))</f>
        <v>0</v>
      </c>
      <c r="BR51" s="125">
        <f>IF('Indicator Data'!CA55="No Data",1,IF('Indicator Data imputation'!BS54&lt;&gt;"",1,0))</f>
        <v>0</v>
      </c>
      <c r="BS51" s="125">
        <f>IF('Indicator Data'!CB55="No Data",1,IF('Indicator Data imputation'!BT54&lt;&gt;"",1,0))</f>
        <v>0</v>
      </c>
      <c r="BT51" s="125">
        <f>IF('Indicator Data'!CC55="No Data",1,IF('Indicator Data imputation'!BU54&lt;&gt;"",1,0))</f>
        <v>0</v>
      </c>
      <c r="BU51" s="125">
        <f>IF('Indicator Data'!CD55="No Data",1,IF('Indicator Data imputation'!BV54&lt;&gt;"",1,0))</f>
        <v>0</v>
      </c>
      <c r="BV51" s="125">
        <f>IF('Indicator Data'!CE55="No Data",1,IF('Indicator Data imputation'!BW54&lt;&gt;"",1,0))</f>
        <v>0</v>
      </c>
      <c r="BW51" s="125">
        <f>IF('Indicator Data'!CF55="No Data",1,IF('Indicator Data imputation'!BX54&lt;&gt;"",1,0))</f>
        <v>0</v>
      </c>
      <c r="BX51" s="125">
        <f>IF('Indicator Data'!CG55="No Data",1,IF('Indicator Data imputation'!BY54&lt;&gt;"",1,0))</f>
        <v>0</v>
      </c>
      <c r="BY51" s="3">
        <f t="shared" si="2"/>
        <v>4</v>
      </c>
      <c r="BZ51" s="127">
        <f t="shared" si="1"/>
        <v>5.3333333333333337E-2</v>
      </c>
    </row>
    <row r="52" spans="1:78" x14ac:dyDescent="0.3">
      <c r="A52" s="3" t="s">
        <v>94</v>
      </c>
      <c r="B52" s="125">
        <f>IF('Indicator Data'!C56="No Data",1,IF('Indicator Data imputation'!C55&lt;&gt;"",1,0))</f>
        <v>0</v>
      </c>
      <c r="C52" s="125">
        <f>IF('Indicator Data'!D56="No Data",1,IF('Indicator Data imputation'!D55&lt;&gt;"",1,0))</f>
        <v>0</v>
      </c>
      <c r="D52" s="125">
        <f>IF('Indicator Data'!E56="No Data",1,IF('Indicator Data imputation'!E55&lt;&gt;"",1,0))</f>
        <v>0</v>
      </c>
      <c r="E52" s="125">
        <f>IF('Indicator Data'!F56="No Data",1,IF('Indicator Data imputation'!F55&lt;&gt;"",1,0))</f>
        <v>0</v>
      </c>
      <c r="F52" s="125">
        <f>IF('Indicator Data'!G56="No Data",1,IF('Indicator Data imputation'!G55&lt;&gt;"",1,0))</f>
        <v>0</v>
      </c>
      <c r="G52" s="125">
        <f>IF('Indicator Data'!H56="No Data",1,IF('Indicator Data imputation'!H55&lt;&gt;"",1,0))</f>
        <v>0</v>
      </c>
      <c r="H52" s="125">
        <f>IF('Indicator Data'!I56="No Data",1,IF('Indicator Data imputation'!I55&lt;&gt;"",1,0))</f>
        <v>0</v>
      </c>
      <c r="I52" s="125">
        <f>IF('Indicator Data'!J56="No Data",1,IF('Indicator Data imputation'!J55&lt;&gt;"",1,0))</f>
        <v>0</v>
      </c>
      <c r="J52" s="125">
        <f>IF('Indicator Data'!K56="No Data",1,IF('Indicator Data imputation'!K55&lt;&gt;"",1,0))</f>
        <v>0</v>
      </c>
      <c r="K52" s="125">
        <f>IF('Indicator Data'!L56="No Data",1,IF('Indicator Data imputation'!L55&lt;&gt;"",1,0))</f>
        <v>0</v>
      </c>
      <c r="L52" s="125">
        <f>IF('Indicator Data'!M56="No Data",1,IF('Indicator Data imputation'!M55&lt;&gt;"",1,0))</f>
        <v>0</v>
      </c>
      <c r="M52" s="125">
        <f>IF('Indicator Data'!N56="No Data",1,IF('Indicator Data imputation'!N55&lt;&gt;"",1,0))</f>
        <v>0</v>
      </c>
      <c r="N52" s="125">
        <f>IF('Indicator Data'!O56="No Data",1,IF('Indicator Data imputation'!O55&lt;&gt;"",1,0))</f>
        <v>0</v>
      </c>
      <c r="O52" s="125">
        <f>IF('Indicator Data'!P56="No Data",1,IF('Indicator Data imputation'!P55&lt;&gt;"",1,0))</f>
        <v>0</v>
      </c>
      <c r="P52" s="125">
        <f>IF('Indicator Data'!Q56="No Data",1,IF('Indicator Data imputation'!Q55&lt;&gt;"",1,0))</f>
        <v>0</v>
      </c>
      <c r="Q52" s="125">
        <f>IF('Indicator Data'!R56="No Data",1,IF('Indicator Data imputation'!R55&lt;&gt;"",1,0))</f>
        <v>0</v>
      </c>
      <c r="R52" s="125">
        <f>IF('Indicator Data'!S56="No Data",1,IF('Indicator Data imputation'!S55&lt;&gt;"",1,0))</f>
        <v>0</v>
      </c>
      <c r="S52" s="125">
        <f>IF('Indicator Data'!T56="No Data",1,IF('Indicator Data imputation'!T55&lt;&gt;"",1,0))</f>
        <v>0</v>
      </c>
      <c r="T52" s="125">
        <f>IF('Indicator Data'!U56="No Data",1,IF('Indicator Data imputation'!U55&lt;&gt;"",1,0))</f>
        <v>0</v>
      </c>
      <c r="U52" s="125">
        <f>IF('Indicator Data'!V56="No Data",1,IF('Indicator Data imputation'!V55&lt;&gt;"",1,0))</f>
        <v>0</v>
      </c>
      <c r="V52" s="125">
        <f>IF('Indicator Data'!W56="No Data",1,IF('Indicator Data imputation'!W55&lt;&gt;"",1,0))</f>
        <v>0</v>
      </c>
      <c r="W52" s="125">
        <f>IF('Indicator Data'!X56="No Data",1,IF('Indicator Data imputation'!X55&lt;&gt;"",1,0))</f>
        <v>0</v>
      </c>
      <c r="X52" s="125">
        <f>IF('Indicator Data'!Y56="No Data",1,IF('Indicator Data imputation'!Y55&lt;&gt;"",1,0))</f>
        <v>0</v>
      </c>
      <c r="Y52" s="125">
        <f>IF('Indicator Data'!Z56="No Data",1,IF('Indicator Data imputation'!Z55&lt;&gt;"",1,0))</f>
        <v>0</v>
      </c>
      <c r="Z52" s="125">
        <f>IF('Indicator Data'!AA56="No Data",1,IF('Indicator Data imputation'!AA55&lt;&gt;"",1,0))</f>
        <v>0</v>
      </c>
      <c r="AA52" s="125">
        <f>IF('Indicator Data'!AB56="No Data",1,IF('Indicator Data imputation'!AB55&lt;&gt;"",1,0))</f>
        <v>0</v>
      </c>
      <c r="AB52" s="125">
        <f>IF('Indicator Data'!AC56="No Data",1,IF('Indicator Data imputation'!AC55&lt;&gt;"",1,0))</f>
        <v>0</v>
      </c>
      <c r="AC52" s="125">
        <f>IF('Indicator Data'!AD56="No Data",1,IF('Indicator Data imputation'!AD55&lt;&gt;"",1,0))</f>
        <v>0</v>
      </c>
      <c r="AD52" s="125">
        <f>IF('Indicator Data'!AE56="No Data",1,IF('Indicator Data imputation'!AE55&lt;&gt;"",1,0))</f>
        <v>0</v>
      </c>
      <c r="AE52" s="125">
        <f>IF('Indicator Data'!AF56="No Data",1,IF('Indicator Data imputation'!AF55&lt;&gt;"",1,0))</f>
        <v>0</v>
      </c>
      <c r="AF52" s="125">
        <f>IF('Indicator Data'!AG56="No Data",1,IF('Indicator Data imputation'!AG55&lt;&gt;"",1,0))</f>
        <v>0</v>
      </c>
      <c r="AG52" s="125">
        <f>IF('Indicator Data'!AH56="No Data",1,IF('Indicator Data imputation'!AH55&lt;&gt;"",1,0))</f>
        <v>0</v>
      </c>
      <c r="AH52" s="125">
        <f>IF('Indicator Data'!AI56="No Data",1,IF('Indicator Data imputation'!AI55&lt;&gt;"",1,0))</f>
        <v>0</v>
      </c>
      <c r="AI52" s="125">
        <f>IF('Indicator Data'!AJ56="No Data",1,IF('Indicator Data imputation'!AJ55&lt;&gt;"",1,0))</f>
        <v>0</v>
      </c>
      <c r="AJ52" s="125">
        <f>IF('Indicator Data'!AK56="No Data",1,IF('Indicator Data imputation'!AK55&lt;&gt;"",1,0))</f>
        <v>0</v>
      </c>
      <c r="AK52" s="125">
        <f>IF('Indicator Data'!AL56="No Data",1,IF('Indicator Data imputation'!AL55&lt;&gt;"",1,0))</f>
        <v>0</v>
      </c>
      <c r="AL52" s="125">
        <f>IF('Indicator Data'!AM56="No Data",1,IF('Indicator Data imputation'!AM55&lt;&gt;"",1,0))</f>
        <v>0</v>
      </c>
      <c r="AM52" s="125">
        <f>IF('Indicator Data'!AN56="No Data",1,IF('Indicator Data imputation'!AN55&lt;&gt;"",1,0))</f>
        <v>0</v>
      </c>
      <c r="AN52" s="125">
        <f>IF('Indicator Data'!AO56="No Data",1,IF('Indicator Data imputation'!AO55&lt;&gt;"",1,0))</f>
        <v>0</v>
      </c>
      <c r="AO52" s="125">
        <f>IF('Indicator Data'!AP56="No Data",1,IF('Indicator Data imputation'!AP55&lt;&gt;"",1,0))</f>
        <v>0</v>
      </c>
      <c r="AP52" s="125">
        <f>IF('Indicator Data'!AQ56="No Data",1,IF('Indicator Data imputation'!AQ55&lt;&gt;"",1,0))</f>
        <v>0</v>
      </c>
      <c r="AQ52" s="125">
        <f>IF('Indicator Data'!AR56="No Data",1,IF('Indicator Data imputation'!AR55&lt;&gt;"",1,0))</f>
        <v>0</v>
      </c>
      <c r="AR52" s="125">
        <f>IF('Indicator Data'!AS56="No Data",1,IF('Indicator Data imputation'!AS55&lt;&gt;"",1,0))</f>
        <v>0</v>
      </c>
      <c r="AS52" s="125">
        <f>IF('Indicator Data'!AT56="No Data",1,IF('Indicator Data imputation'!AT55&lt;&gt;"",1,0))</f>
        <v>0</v>
      </c>
      <c r="AT52" s="125">
        <f>IF('Indicator Data'!AU56="No Data",1,IF('Indicator Data imputation'!AU55&lt;&gt;"",1,0))</f>
        <v>0</v>
      </c>
      <c r="AU52" s="125">
        <f>IF('Indicator Data'!AV56="No Data",1,IF('Indicator Data imputation'!AV55&lt;&gt;"",1,0))</f>
        <v>0</v>
      </c>
      <c r="AV52" s="125">
        <f>IF('Indicator Data'!AW56="No Data",1,IF('Indicator Data imputation'!AW55&lt;&gt;"",1,0))</f>
        <v>0</v>
      </c>
      <c r="AW52" s="125">
        <f>IF('Indicator Data'!AX56="No Data",1,IF('Indicator Data imputation'!AX55&lt;&gt;"",1,0))</f>
        <v>0</v>
      </c>
      <c r="AX52" s="125">
        <f>IF('Indicator Data'!AY56="No Data",1,IF('Indicator Data imputation'!AY55&lt;&gt;"",1,0))</f>
        <v>0</v>
      </c>
      <c r="AY52" s="125">
        <f>IF('Indicator Data'!AZ56="No Data",1,IF('Indicator Data imputation'!AZ55&lt;&gt;"",1,0))</f>
        <v>0</v>
      </c>
      <c r="AZ52" s="125">
        <f>IF('Indicator Data'!BA56="No Data",1,IF('Indicator Data imputation'!BA55&lt;&gt;"",1,0))</f>
        <v>0</v>
      </c>
      <c r="BA52" s="125">
        <f>IF('Indicator Data'!BB56="No Data",1,IF('Indicator Data imputation'!BB55&lt;&gt;"",1,0))</f>
        <v>0</v>
      </c>
      <c r="BB52" s="125">
        <f>IF('Indicator Data'!BC56="No Data",1,IF('Indicator Data imputation'!BC55&lt;&gt;"",1,0))</f>
        <v>0</v>
      </c>
      <c r="BC52" s="125">
        <f>IF('Indicator Data'!BD56="No Data",1,IF('Indicator Data imputation'!BD55&lt;&gt;"",1,0))</f>
        <v>0</v>
      </c>
      <c r="BD52" s="125">
        <f>IF('Indicator Data'!BE56="No Data",1,IF('Indicator Data imputation'!BE55&lt;&gt;"",1,0))</f>
        <v>0</v>
      </c>
      <c r="BE52" s="125">
        <f>IF('Indicator Data'!BF56="No Data",1,IF('Indicator Data imputation'!BF55&lt;&gt;"",1,0))</f>
        <v>0</v>
      </c>
      <c r="BF52" s="125">
        <f>IF('Indicator Data'!BG56="No Data",1,IF('Indicator Data imputation'!BG55&lt;&gt;"",1,0))</f>
        <v>0</v>
      </c>
      <c r="BG52" s="125">
        <f>IF('Indicator Data'!BH56="No Data",1,IF('Indicator Data imputation'!BH55&lt;&gt;"",1,0))</f>
        <v>0</v>
      </c>
      <c r="BH52" s="125">
        <f>IF('Indicator Data'!BI56="No Data",1,IF('Indicator Data imputation'!BI55&lt;&gt;"",1,0))</f>
        <v>0</v>
      </c>
      <c r="BI52" s="125">
        <f>IF('Indicator Data'!BR56="No Data",1,IF('Indicator Data imputation'!BJ55&lt;&gt;"",1,0))</f>
        <v>0</v>
      </c>
      <c r="BJ52" s="125">
        <f>IF('Indicator Data'!BS56="No Data",1,IF('Indicator Data imputation'!BK55&lt;&gt;"",1,0))</f>
        <v>0</v>
      </c>
      <c r="BK52" s="125">
        <f>IF('Indicator Data'!BT56="No Data",1,IF('Indicator Data imputation'!BL55&lt;&gt;"",1,0))</f>
        <v>0</v>
      </c>
      <c r="BL52" s="125">
        <f>IF('Indicator Data'!BU56="No Data",1,IF('Indicator Data imputation'!BM55&lt;&gt;"",1,0))</f>
        <v>0</v>
      </c>
      <c r="BM52" s="125">
        <f>IF('Indicator Data'!BV56="No Data",1,IF('Indicator Data imputation'!BN55&lt;&gt;"",1,0))</f>
        <v>0</v>
      </c>
      <c r="BN52" s="125">
        <f>IF('Indicator Data'!BW56="No Data",1,IF('Indicator Data imputation'!BO55&lt;&gt;"",1,0))</f>
        <v>0</v>
      </c>
      <c r="BO52" s="125">
        <f>IF('Indicator Data'!BX56="No Data",1,IF('Indicator Data imputation'!BP55&lt;&gt;"",1,0))</f>
        <v>0</v>
      </c>
      <c r="BP52" s="125">
        <f>IF('Indicator Data'!BY56="No Data",1,IF('Indicator Data imputation'!BQ55&lt;&gt;"",1,0))</f>
        <v>0</v>
      </c>
      <c r="BQ52" s="125">
        <f>IF('Indicator Data'!BZ56="No Data",1,IF('Indicator Data imputation'!BR55&lt;&gt;"",1,0))</f>
        <v>0</v>
      </c>
      <c r="BR52" s="125">
        <f>IF('Indicator Data'!CA56="No Data",1,IF('Indicator Data imputation'!BS55&lt;&gt;"",1,0))</f>
        <v>0</v>
      </c>
      <c r="BS52" s="125">
        <f>IF('Indicator Data'!CB56="No Data",1,IF('Indicator Data imputation'!BT55&lt;&gt;"",1,0))</f>
        <v>0</v>
      </c>
      <c r="BT52" s="125">
        <f>IF('Indicator Data'!CC56="No Data",1,IF('Indicator Data imputation'!BU55&lt;&gt;"",1,0))</f>
        <v>0</v>
      </c>
      <c r="BU52" s="125">
        <f>IF('Indicator Data'!CD56="No Data",1,IF('Indicator Data imputation'!BV55&lt;&gt;"",1,0))</f>
        <v>0</v>
      </c>
      <c r="BV52" s="125">
        <f>IF('Indicator Data'!CE56="No Data",1,IF('Indicator Data imputation'!BW55&lt;&gt;"",1,0))</f>
        <v>1</v>
      </c>
      <c r="BW52" s="125">
        <f>IF('Indicator Data'!CF56="No Data",1,IF('Indicator Data imputation'!BX55&lt;&gt;"",1,0))</f>
        <v>0</v>
      </c>
      <c r="BX52" s="125">
        <f>IF('Indicator Data'!CG56="No Data",1,IF('Indicator Data imputation'!BY55&lt;&gt;"",1,0))</f>
        <v>0</v>
      </c>
      <c r="BY52" s="3">
        <f t="shared" si="2"/>
        <v>1</v>
      </c>
      <c r="BZ52" s="127">
        <f t="shared" si="1"/>
        <v>1.3333333333333334E-2</v>
      </c>
    </row>
    <row r="53" spans="1:78" x14ac:dyDescent="0.3">
      <c r="A53" s="3" t="s">
        <v>96</v>
      </c>
      <c r="B53" s="125">
        <f>IF('Indicator Data'!C57="No Data",1,IF('Indicator Data imputation'!C56&lt;&gt;"",1,0))</f>
        <v>0</v>
      </c>
      <c r="C53" s="125">
        <f>IF('Indicator Data'!D57="No Data",1,IF('Indicator Data imputation'!D56&lt;&gt;"",1,0))</f>
        <v>0</v>
      </c>
      <c r="D53" s="125">
        <f>IF('Indicator Data'!E57="No Data",1,IF('Indicator Data imputation'!E56&lt;&gt;"",1,0))</f>
        <v>0</v>
      </c>
      <c r="E53" s="125">
        <f>IF('Indicator Data'!F57="No Data",1,IF('Indicator Data imputation'!F56&lt;&gt;"",1,0))</f>
        <v>0</v>
      </c>
      <c r="F53" s="125">
        <f>IF('Indicator Data'!G57="No Data",1,IF('Indicator Data imputation'!G56&lt;&gt;"",1,0))</f>
        <v>0</v>
      </c>
      <c r="G53" s="125">
        <f>IF('Indicator Data'!H57="No Data",1,IF('Indicator Data imputation'!H56&lt;&gt;"",1,0))</f>
        <v>0</v>
      </c>
      <c r="H53" s="125">
        <f>IF('Indicator Data'!I57="No Data",1,IF('Indicator Data imputation'!I56&lt;&gt;"",1,0))</f>
        <v>0</v>
      </c>
      <c r="I53" s="125">
        <f>IF('Indicator Data'!J57="No Data",1,IF('Indicator Data imputation'!J56&lt;&gt;"",1,0))</f>
        <v>0</v>
      </c>
      <c r="J53" s="125">
        <f>IF('Indicator Data'!K57="No Data",1,IF('Indicator Data imputation'!K56&lt;&gt;"",1,0))</f>
        <v>0</v>
      </c>
      <c r="K53" s="125">
        <f>IF('Indicator Data'!L57="No Data",1,IF('Indicator Data imputation'!L56&lt;&gt;"",1,0))</f>
        <v>0</v>
      </c>
      <c r="L53" s="125">
        <f>IF('Indicator Data'!M57="No Data",1,IF('Indicator Data imputation'!M56&lt;&gt;"",1,0))</f>
        <v>1</v>
      </c>
      <c r="M53" s="125">
        <f>IF('Indicator Data'!N57="No Data",1,IF('Indicator Data imputation'!N56&lt;&gt;"",1,0))</f>
        <v>1</v>
      </c>
      <c r="N53" s="125">
        <f>IF('Indicator Data'!O57="No Data",1,IF('Indicator Data imputation'!O56&lt;&gt;"",1,0))</f>
        <v>1</v>
      </c>
      <c r="O53" s="125">
        <f>IF('Indicator Data'!P57="No Data",1,IF('Indicator Data imputation'!P56&lt;&gt;"",1,0))</f>
        <v>1</v>
      </c>
      <c r="P53" s="125">
        <f>IF('Indicator Data'!Q57="No Data",1,IF('Indicator Data imputation'!Q56&lt;&gt;"",1,0))</f>
        <v>0</v>
      </c>
      <c r="Q53" s="125">
        <f>IF('Indicator Data'!R57="No Data",1,IF('Indicator Data imputation'!R56&lt;&gt;"",1,0))</f>
        <v>0</v>
      </c>
      <c r="R53" s="125">
        <f>IF('Indicator Data'!S57="No Data",1,IF('Indicator Data imputation'!S56&lt;&gt;"",1,0))</f>
        <v>0</v>
      </c>
      <c r="S53" s="125">
        <f>IF('Indicator Data'!T57="No Data",1,IF('Indicator Data imputation'!T56&lt;&gt;"",1,0))</f>
        <v>0</v>
      </c>
      <c r="T53" s="125">
        <f>IF('Indicator Data'!U57="No Data",1,IF('Indicator Data imputation'!U56&lt;&gt;"",1,0))</f>
        <v>0</v>
      </c>
      <c r="U53" s="125">
        <f>IF('Indicator Data'!V57="No Data",1,IF('Indicator Data imputation'!V56&lt;&gt;"",1,0))</f>
        <v>0</v>
      </c>
      <c r="V53" s="125">
        <f>IF('Indicator Data'!W57="No Data",1,IF('Indicator Data imputation'!W56&lt;&gt;"",1,0))</f>
        <v>0</v>
      </c>
      <c r="W53" s="125">
        <f>IF('Indicator Data'!X57="No Data",1,IF('Indicator Data imputation'!X56&lt;&gt;"",1,0))</f>
        <v>0</v>
      </c>
      <c r="X53" s="125">
        <f>IF('Indicator Data'!Y57="No Data",1,IF('Indicator Data imputation'!Y56&lt;&gt;"",1,0))</f>
        <v>0</v>
      </c>
      <c r="Y53" s="125">
        <f>IF('Indicator Data'!Z57="No Data",1,IF('Indicator Data imputation'!Z56&lt;&gt;"",1,0))</f>
        <v>0</v>
      </c>
      <c r="Z53" s="125">
        <f>IF('Indicator Data'!AA57="No Data",1,IF('Indicator Data imputation'!AA56&lt;&gt;"",1,0))</f>
        <v>0</v>
      </c>
      <c r="AA53" s="125">
        <f>IF('Indicator Data'!AB57="No Data",1,IF('Indicator Data imputation'!AB56&lt;&gt;"",1,0))</f>
        <v>0</v>
      </c>
      <c r="AB53" s="125">
        <f>IF('Indicator Data'!AC57="No Data",1,IF('Indicator Data imputation'!AC56&lt;&gt;"",1,0))</f>
        <v>0</v>
      </c>
      <c r="AC53" s="125">
        <f>IF('Indicator Data'!AD57="No Data",1,IF('Indicator Data imputation'!AD56&lt;&gt;"",1,0))</f>
        <v>0</v>
      </c>
      <c r="AD53" s="125">
        <f>IF('Indicator Data'!AE57="No Data",1,IF('Indicator Data imputation'!AE56&lt;&gt;"",1,0))</f>
        <v>0</v>
      </c>
      <c r="AE53" s="125">
        <f>IF('Indicator Data'!AF57="No Data",1,IF('Indicator Data imputation'!AF56&lt;&gt;"",1,0))</f>
        <v>0</v>
      </c>
      <c r="AF53" s="125">
        <f>IF('Indicator Data'!AG57="No Data",1,IF('Indicator Data imputation'!AG56&lt;&gt;"",1,0))</f>
        <v>0</v>
      </c>
      <c r="AG53" s="125">
        <f>IF('Indicator Data'!AH57="No Data",1,IF('Indicator Data imputation'!AH56&lt;&gt;"",1,0))</f>
        <v>0</v>
      </c>
      <c r="AH53" s="125">
        <f>IF('Indicator Data'!AI57="No Data",1,IF('Indicator Data imputation'!AI56&lt;&gt;"",1,0))</f>
        <v>0</v>
      </c>
      <c r="AI53" s="125">
        <f>IF('Indicator Data'!AJ57="No Data",1,IF('Indicator Data imputation'!AJ56&lt;&gt;"",1,0))</f>
        <v>0</v>
      </c>
      <c r="AJ53" s="125">
        <f>IF('Indicator Data'!AK57="No Data",1,IF('Indicator Data imputation'!AK56&lt;&gt;"",1,0))</f>
        <v>0</v>
      </c>
      <c r="AK53" s="125">
        <f>IF('Indicator Data'!AL57="No Data",1,IF('Indicator Data imputation'!AL56&lt;&gt;"",1,0))</f>
        <v>0</v>
      </c>
      <c r="AL53" s="125">
        <f>IF('Indicator Data'!AM57="No Data",1,IF('Indicator Data imputation'!AM56&lt;&gt;"",1,0))</f>
        <v>0</v>
      </c>
      <c r="AM53" s="125">
        <f>IF('Indicator Data'!AN57="No Data",1,IF('Indicator Data imputation'!AN56&lt;&gt;"",1,0))</f>
        <v>0</v>
      </c>
      <c r="AN53" s="125">
        <f>IF('Indicator Data'!AO57="No Data",1,IF('Indicator Data imputation'!AO56&lt;&gt;"",1,0))</f>
        <v>0</v>
      </c>
      <c r="AO53" s="125">
        <f>IF('Indicator Data'!AP57="No Data",1,IF('Indicator Data imputation'!AP56&lt;&gt;"",1,0))</f>
        <v>0</v>
      </c>
      <c r="AP53" s="125">
        <f>IF('Indicator Data'!AQ57="No Data",1,IF('Indicator Data imputation'!AQ56&lt;&gt;"",1,0))</f>
        <v>0</v>
      </c>
      <c r="AQ53" s="125">
        <f>IF('Indicator Data'!AR57="No Data",1,IF('Indicator Data imputation'!AR56&lt;&gt;"",1,0))</f>
        <v>0</v>
      </c>
      <c r="AR53" s="125">
        <f>IF('Indicator Data'!AS57="No Data",1,IF('Indicator Data imputation'!AS56&lt;&gt;"",1,0))</f>
        <v>0</v>
      </c>
      <c r="AS53" s="125">
        <f>IF('Indicator Data'!AT57="No Data",1,IF('Indicator Data imputation'!AT56&lt;&gt;"",1,0))</f>
        <v>0</v>
      </c>
      <c r="AT53" s="125">
        <f>IF('Indicator Data'!AU57="No Data",1,IF('Indicator Data imputation'!AU56&lt;&gt;"",1,0))</f>
        <v>0</v>
      </c>
      <c r="AU53" s="125">
        <f>IF('Indicator Data'!AV57="No Data",1,IF('Indicator Data imputation'!AV56&lt;&gt;"",1,0))</f>
        <v>0</v>
      </c>
      <c r="AV53" s="125">
        <f>IF('Indicator Data'!AW57="No Data",1,IF('Indicator Data imputation'!AW56&lt;&gt;"",1,0))</f>
        <v>0</v>
      </c>
      <c r="AW53" s="125">
        <f>IF('Indicator Data'!AX57="No Data",1,IF('Indicator Data imputation'!AX56&lt;&gt;"",1,0))</f>
        <v>0</v>
      </c>
      <c r="AX53" s="125">
        <f>IF('Indicator Data'!AY57="No Data",1,IF('Indicator Data imputation'!AY56&lt;&gt;"",1,0))</f>
        <v>0</v>
      </c>
      <c r="AY53" s="125">
        <f>IF('Indicator Data'!AZ57="No Data",1,IF('Indicator Data imputation'!AZ56&lt;&gt;"",1,0))</f>
        <v>0</v>
      </c>
      <c r="AZ53" s="125">
        <f>IF('Indicator Data'!BA57="No Data",1,IF('Indicator Data imputation'!BA56&lt;&gt;"",1,0))</f>
        <v>0</v>
      </c>
      <c r="BA53" s="125">
        <f>IF('Indicator Data'!BB57="No Data",1,IF('Indicator Data imputation'!BB56&lt;&gt;"",1,0))</f>
        <v>0</v>
      </c>
      <c r="BB53" s="125">
        <f>IF('Indicator Data'!BC57="No Data",1,IF('Indicator Data imputation'!BC56&lt;&gt;"",1,0))</f>
        <v>0</v>
      </c>
      <c r="BC53" s="125">
        <f>IF('Indicator Data'!BD57="No Data",1,IF('Indicator Data imputation'!BD56&lt;&gt;"",1,0))</f>
        <v>0</v>
      </c>
      <c r="BD53" s="125">
        <f>IF('Indicator Data'!BE57="No Data",1,IF('Indicator Data imputation'!BE56&lt;&gt;"",1,0))</f>
        <v>0</v>
      </c>
      <c r="BE53" s="125">
        <f>IF('Indicator Data'!BF57="No Data",1,IF('Indicator Data imputation'!BF56&lt;&gt;"",1,0))</f>
        <v>0</v>
      </c>
      <c r="BF53" s="125">
        <f>IF('Indicator Data'!BG57="No Data",1,IF('Indicator Data imputation'!BG56&lt;&gt;"",1,0))</f>
        <v>0</v>
      </c>
      <c r="BG53" s="125">
        <f>IF('Indicator Data'!BH57="No Data",1,IF('Indicator Data imputation'!BH56&lt;&gt;"",1,0))</f>
        <v>0</v>
      </c>
      <c r="BH53" s="125">
        <f>IF('Indicator Data'!BI57="No Data",1,IF('Indicator Data imputation'!BI56&lt;&gt;"",1,0))</f>
        <v>0</v>
      </c>
      <c r="BI53" s="125">
        <f>IF('Indicator Data'!BR57="No Data",1,IF('Indicator Data imputation'!BJ56&lt;&gt;"",1,0))</f>
        <v>0</v>
      </c>
      <c r="BJ53" s="125">
        <f>IF('Indicator Data'!BS57="No Data",1,IF('Indicator Data imputation'!BK56&lt;&gt;"",1,0))</f>
        <v>0</v>
      </c>
      <c r="BK53" s="125">
        <f>IF('Indicator Data'!BT57="No Data",1,IF('Indicator Data imputation'!BL56&lt;&gt;"",1,0))</f>
        <v>0</v>
      </c>
      <c r="BL53" s="125">
        <f>IF('Indicator Data'!BU57="No Data",1,IF('Indicator Data imputation'!BM56&lt;&gt;"",1,0))</f>
        <v>0</v>
      </c>
      <c r="BM53" s="125">
        <f>IF('Indicator Data'!BV57="No Data",1,IF('Indicator Data imputation'!BN56&lt;&gt;"",1,0))</f>
        <v>0</v>
      </c>
      <c r="BN53" s="125">
        <f>IF('Indicator Data'!BW57="No Data",1,IF('Indicator Data imputation'!BO56&lt;&gt;"",1,0))</f>
        <v>0</v>
      </c>
      <c r="BO53" s="125">
        <f>IF('Indicator Data'!BX57="No Data",1,IF('Indicator Data imputation'!BP56&lt;&gt;"",1,0))</f>
        <v>0</v>
      </c>
      <c r="BP53" s="125">
        <f>IF('Indicator Data'!BY57="No Data",1,IF('Indicator Data imputation'!BQ56&lt;&gt;"",1,0))</f>
        <v>0</v>
      </c>
      <c r="BQ53" s="125">
        <f>IF('Indicator Data'!BZ57="No Data",1,IF('Indicator Data imputation'!BR56&lt;&gt;"",1,0))</f>
        <v>0</v>
      </c>
      <c r="BR53" s="125">
        <f>IF('Indicator Data'!CA57="No Data",1,IF('Indicator Data imputation'!BS56&lt;&gt;"",1,0))</f>
        <v>0</v>
      </c>
      <c r="BS53" s="125">
        <f>IF('Indicator Data'!CB57="No Data",1,IF('Indicator Data imputation'!BT56&lt;&gt;"",1,0))</f>
        <v>0</v>
      </c>
      <c r="BT53" s="125">
        <f>IF('Indicator Data'!CC57="No Data",1,IF('Indicator Data imputation'!BU56&lt;&gt;"",1,0))</f>
        <v>0</v>
      </c>
      <c r="BU53" s="125">
        <f>IF('Indicator Data'!CD57="No Data",1,IF('Indicator Data imputation'!BV56&lt;&gt;"",1,0))</f>
        <v>0</v>
      </c>
      <c r="BV53" s="125">
        <f>IF('Indicator Data'!CE57="No Data",1,IF('Indicator Data imputation'!BW56&lt;&gt;"",1,0))</f>
        <v>0</v>
      </c>
      <c r="BW53" s="125">
        <f>IF('Indicator Data'!CF57="No Data",1,IF('Indicator Data imputation'!BX56&lt;&gt;"",1,0))</f>
        <v>0</v>
      </c>
      <c r="BX53" s="125">
        <f>IF('Indicator Data'!CG57="No Data",1,IF('Indicator Data imputation'!BY56&lt;&gt;"",1,0))</f>
        <v>0</v>
      </c>
      <c r="BY53" s="3">
        <f t="shared" si="2"/>
        <v>4</v>
      </c>
      <c r="BZ53" s="127">
        <f t="shared" si="1"/>
        <v>5.3333333333333337E-2</v>
      </c>
    </row>
    <row r="54" spans="1:78" x14ac:dyDescent="0.3">
      <c r="A54" s="3" t="s">
        <v>98</v>
      </c>
      <c r="B54" s="125">
        <f>IF('Indicator Data'!C58="No Data",1,IF('Indicator Data imputation'!C57&lt;&gt;"",1,0))</f>
        <v>0</v>
      </c>
      <c r="C54" s="125">
        <f>IF('Indicator Data'!D58="No Data",1,IF('Indicator Data imputation'!D57&lt;&gt;"",1,0))</f>
        <v>0</v>
      </c>
      <c r="D54" s="125">
        <f>IF('Indicator Data'!E58="No Data",1,IF('Indicator Data imputation'!E57&lt;&gt;"",1,0))</f>
        <v>0</v>
      </c>
      <c r="E54" s="125">
        <f>IF('Indicator Data'!F58="No Data",1,IF('Indicator Data imputation'!F57&lt;&gt;"",1,0))</f>
        <v>0</v>
      </c>
      <c r="F54" s="125">
        <f>IF('Indicator Data'!G58="No Data",1,IF('Indicator Data imputation'!G57&lt;&gt;"",1,0))</f>
        <v>0</v>
      </c>
      <c r="G54" s="125">
        <f>IF('Indicator Data'!H58="No Data",1,IF('Indicator Data imputation'!H57&lt;&gt;"",1,0))</f>
        <v>0</v>
      </c>
      <c r="H54" s="125">
        <f>IF('Indicator Data'!I58="No Data",1,IF('Indicator Data imputation'!I57&lt;&gt;"",1,0))</f>
        <v>0</v>
      </c>
      <c r="I54" s="125">
        <f>IF('Indicator Data'!J58="No Data",1,IF('Indicator Data imputation'!J57&lt;&gt;"",1,0))</f>
        <v>0</v>
      </c>
      <c r="J54" s="125">
        <f>IF('Indicator Data'!K58="No Data",1,IF('Indicator Data imputation'!K57&lt;&gt;"",1,0))</f>
        <v>0</v>
      </c>
      <c r="K54" s="125">
        <f>IF('Indicator Data'!L58="No Data",1,IF('Indicator Data imputation'!L57&lt;&gt;"",1,0))</f>
        <v>0</v>
      </c>
      <c r="L54" s="125">
        <f>IF('Indicator Data'!M58="No Data",1,IF('Indicator Data imputation'!M57&lt;&gt;"",1,0))</f>
        <v>0</v>
      </c>
      <c r="M54" s="125">
        <f>IF('Indicator Data'!N58="No Data",1,IF('Indicator Data imputation'!N57&lt;&gt;"",1,0))</f>
        <v>0</v>
      </c>
      <c r="N54" s="125">
        <f>IF('Indicator Data'!O58="No Data",1,IF('Indicator Data imputation'!O57&lt;&gt;"",1,0))</f>
        <v>0</v>
      </c>
      <c r="O54" s="125">
        <f>IF('Indicator Data'!P58="No Data",1,IF('Indicator Data imputation'!P57&lt;&gt;"",1,0))</f>
        <v>0</v>
      </c>
      <c r="P54" s="125">
        <f>IF('Indicator Data'!Q58="No Data",1,IF('Indicator Data imputation'!Q57&lt;&gt;"",1,0))</f>
        <v>0</v>
      </c>
      <c r="Q54" s="125">
        <f>IF('Indicator Data'!R58="No Data",1,IF('Indicator Data imputation'!R57&lt;&gt;"",1,0))</f>
        <v>0</v>
      </c>
      <c r="R54" s="125">
        <f>IF('Indicator Data'!S58="No Data",1,IF('Indicator Data imputation'!S57&lt;&gt;"",1,0))</f>
        <v>0</v>
      </c>
      <c r="S54" s="125">
        <f>IF('Indicator Data'!T58="No Data",1,IF('Indicator Data imputation'!T57&lt;&gt;"",1,0))</f>
        <v>0</v>
      </c>
      <c r="T54" s="125">
        <f>IF('Indicator Data'!U58="No Data",1,IF('Indicator Data imputation'!U57&lt;&gt;"",1,0))</f>
        <v>0</v>
      </c>
      <c r="U54" s="125">
        <f>IF('Indicator Data'!V58="No Data",1,IF('Indicator Data imputation'!V57&lt;&gt;"",1,0))</f>
        <v>0</v>
      </c>
      <c r="V54" s="125">
        <f>IF('Indicator Data'!W58="No Data",1,IF('Indicator Data imputation'!W57&lt;&gt;"",1,0))</f>
        <v>0</v>
      </c>
      <c r="W54" s="125">
        <f>IF('Indicator Data'!X58="No Data",1,IF('Indicator Data imputation'!X57&lt;&gt;"",1,0))</f>
        <v>0</v>
      </c>
      <c r="X54" s="125">
        <f>IF('Indicator Data'!Y58="No Data",1,IF('Indicator Data imputation'!Y57&lt;&gt;"",1,0))</f>
        <v>0</v>
      </c>
      <c r="Y54" s="125">
        <f>IF('Indicator Data'!Z58="No Data",1,IF('Indicator Data imputation'!Z57&lt;&gt;"",1,0))</f>
        <v>0</v>
      </c>
      <c r="Z54" s="125">
        <f>IF('Indicator Data'!AA58="No Data",1,IF('Indicator Data imputation'!AA57&lt;&gt;"",1,0))</f>
        <v>1</v>
      </c>
      <c r="AA54" s="125">
        <f>IF('Indicator Data'!AB58="No Data",1,IF('Indicator Data imputation'!AB57&lt;&gt;"",1,0))</f>
        <v>0</v>
      </c>
      <c r="AB54" s="125">
        <f>IF('Indicator Data'!AC58="No Data",1,IF('Indicator Data imputation'!AC57&lt;&gt;"",1,0))</f>
        <v>0</v>
      </c>
      <c r="AC54" s="125">
        <f>IF('Indicator Data'!AD58="No Data",1,IF('Indicator Data imputation'!AD57&lt;&gt;"",1,0))</f>
        <v>1</v>
      </c>
      <c r="AD54" s="125">
        <f>IF('Indicator Data'!AE58="No Data",1,IF('Indicator Data imputation'!AE57&lt;&gt;"",1,0))</f>
        <v>0</v>
      </c>
      <c r="AE54" s="125">
        <f>IF('Indicator Data'!AF58="No Data",1,IF('Indicator Data imputation'!AF57&lt;&gt;"",1,0))</f>
        <v>0</v>
      </c>
      <c r="AF54" s="125">
        <f>IF('Indicator Data'!AG58="No Data",1,IF('Indicator Data imputation'!AG57&lt;&gt;"",1,0))</f>
        <v>0</v>
      </c>
      <c r="AG54" s="125">
        <f>IF('Indicator Data'!AH58="No Data",1,IF('Indicator Data imputation'!AH57&lt;&gt;"",1,0))</f>
        <v>0</v>
      </c>
      <c r="AH54" s="125">
        <f>IF('Indicator Data'!AI58="No Data",1,IF('Indicator Data imputation'!AI57&lt;&gt;"",1,0))</f>
        <v>0</v>
      </c>
      <c r="AI54" s="125">
        <f>IF('Indicator Data'!AJ58="No Data",1,IF('Indicator Data imputation'!AJ57&lt;&gt;"",1,0))</f>
        <v>0</v>
      </c>
      <c r="AJ54" s="125">
        <f>IF('Indicator Data'!AK58="No Data",1,IF('Indicator Data imputation'!AK57&lt;&gt;"",1,0))</f>
        <v>0</v>
      </c>
      <c r="AK54" s="125">
        <f>IF('Indicator Data'!AL58="No Data",1,IF('Indicator Data imputation'!AL57&lt;&gt;"",1,0))</f>
        <v>0</v>
      </c>
      <c r="AL54" s="125">
        <f>IF('Indicator Data'!AM58="No Data",1,IF('Indicator Data imputation'!AM57&lt;&gt;"",1,0))</f>
        <v>1</v>
      </c>
      <c r="AM54" s="125">
        <f>IF('Indicator Data'!AN58="No Data",1,IF('Indicator Data imputation'!AN57&lt;&gt;"",1,0))</f>
        <v>0</v>
      </c>
      <c r="AN54" s="125">
        <f>IF('Indicator Data'!AO58="No Data",1,IF('Indicator Data imputation'!AO57&lt;&gt;"",1,0))</f>
        <v>0</v>
      </c>
      <c r="AO54" s="125">
        <f>IF('Indicator Data'!AP58="No Data",1,IF('Indicator Data imputation'!AP57&lt;&gt;"",1,0))</f>
        <v>0</v>
      </c>
      <c r="AP54" s="125">
        <f>IF('Indicator Data'!AQ58="No Data",1,IF('Indicator Data imputation'!AQ57&lt;&gt;"",1,0))</f>
        <v>0</v>
      </c>
      <c r="AQ54" s="125">
        <f>IF('Indicator Data'!AR58="No Data",1,IF('Indicator Data imputation'!AR57&lt;&gt;"",1,0))</f>
        <v>1</v>
      </c>
      <c r="AR54" s="125">
        <f>IF('Indicator Data'!AS58="No Data",1,IF('Indicator Data imputation'!AS57&lt;&gt;"",1,0))</f>
        <v>0</v>
      </c>
      <c r="AS54" s="125">
        <f>IF('Indicator Data'!AT58="No Data",1,IF('Indicator Data imputation'!AT57&lt;&gt;"",1,0))</f>
        <v>0</v>
      </c>
      <c r="AT54" s="125">
        <f>IF('Indicator Data'!AU58="No Data",1,IF('Indicator Data imputation'!AU57&lt;&gt;"",1,0))</f>
        <v>0</v>
      </c>
      <c r="AU54" s="125">
        <f>IF('Indicator Data'!AV58="No Data",1,IF('Indicator Data imputation'!AV57&lt;&gt;"",1,0))</f>
        <v>0</v>
      </c>
      <c r="AV54" s="125">
        <f>IF('Indicator Data'!AW58="No Data",1,IF('Indicator Data imputation'!AW57&lt;&gt;"",1,0))</f>
        <v>0</v>
      </c>
      <c r="AW54" s="125">
        <f>IF('Indicator Data'!AX58="No Data",1,IF('Indicator Data imputation'!AX57&lt;&gt;"",1,0))</f>
        <v>0</v>
      </c>
      <c r="AX54" s="125">
        <f>IF('Indicator Data'!AY58="No Data",1,IF('Indicator Data imputation'!AY57&lt;&gt;"",1,0))</f>
        <v>0</v>
      </c>
      <c r="AY54" s="125">
        <f>IF('Indicator Data'!AZ58="No Data",1,IF('Indicator Data imputation'!AZ57&lt;&gt;"",1,0))</f>
        <v>1</v>
      </c>
      <c r="AZ54" s="125">
        <f>IF('Indicator Data'!BA58="No Data",1,IF('Indicator Data imputation'!BA57&lt;&gt;"",1,0))</f>
        <v>1</v>
      </c>
      <c r="BA54" s="125">
        <f>IF('Indicator Data'!BB58="No Data",1,IF('Indicator Data imputation'!BB57&lt;&gt;"",1,0))</f>
        <v>0</v>
      </c>
      <c r="BB54" s="125">
        <f>IF('Indicator Data'!BC58="No Data",1,IF('Indicator Data imputation'!BC57&lt;&gt;"",1,0))</f>
        <v>0</v>
      </c>
      <c r="BC54" s="125">
        <f>IF('Indicator Data'!BD58="No Data",1,IF('Indicator Data imputation'!BD57&lt;&gt;"",1,0))</f>
        <v>0</v>
      </c>
      <c r="BD54" s="125">
        <f>IF('Indicator Data'!BE58="No Data",1,IF('Indicator Data imputation'!BE57&lt;&gt;"",1,0))</f>
        <v>0</v>
      </c>
      <c r="BE54" s="125">
        <f>IF('Indicator Data'!BF58="No Data",1,IF('Indicator Data imputation'!BF57&lt;&gt;"",1,0))</f>
        <v>0</v>
      </c>
      <c r="BF54" s="125">
        <f>IF('Indicator Data'!BG58="No Data",1,IF('Indicator Data imputation'!BG57&lt;&gt;"",1,0))</f>
        <v>0</v>
      </c>
      <c r="BG54" s="125">
        <f>IF('Indicator Data'!BH58="No Data",1,IF('Indicator Data imputation'!BH57&lt;&gt;"",1,0))</f>
        <v>1</v>
      </c>
      <c r="BH54" s="125">
        <f>IF('Indicator Data'!BI58="No Data",1,IF('Indicator Data imputation'!BI57&lt;&gt;"",1,0))</f>
        <v>1</v>
      </c>
      <c r="BI54" s="125">
        <f>IF('Indicator Data'!BR58="No Data",1,IF('Indicator Data imputation'!BJ57&lt;&gt;"",1,0))</f>
        <v>1</v>
      </c>
      <c r="BJ54" s="125">
        <f>IF('Indicator Data'!BS58="No Data",1,IF('Indicator Data imputation'!BK57&lt;&gt;"",1,0))</f>
        <v>0</v>
      </c>
      <c r="BK54" s="125">
        <f>IF('Indicator Data'!BT58="No Data",1,IF('Indicator Data imputation'!BL57&lt;&gt;"",1,0))</f>
        <v>0</v>
      </c>
      <c r="BL54" s="125">
        <f>IF('Indicator Data'!BU58="No Data",1,IF('Indicator Data imputation'!BM57&lt;&gt;"",1,0))</f>
        <v>0</v>
      </c>
      <c r="BM54" s="125">
        <f>IF('Indicator Data'!BV58="No Data",1,IF('Indicator Data imputation'!BN57&lt;&gt;"",1,0))</f>
        <v>0</v>
      </c>
      <c r="BN54" s="125">
        <f>IF('Indicator Data'!BW58="No Data",1,IF('Indicator Data imputation'!BO57&lt;&gt;"",1,0))</f>
        <v>0</v>
      </c>
      <c r="BO54" s="125">
        <f>IF('Indicator Data'!BX58="No Data",1,IF('Indicator Data imputation'!BP57&lt;&gt;"",1,0))</f>
        <v>0</v>
      </c>
      <c r="BP54" s="125">
        <f>IF('Indicator Data'!BY58="No Data",1,IF('Indicator Data imputation'!BQ57&lt;&gt;"",1,0))</f>
        <v>0</v>
      </c>
      <c r="BQ54" s="125">
        <f>IF('Indicator Data'!BZ58="No Data",1,IF('Indicator Data imputation'!BR57&lt;&gt;"",1,0))</f>
        <v>0</v>
      </c>
      <c r="BR54" s="125">
        <f>IF('Indicator Data'!CA58="No Data",1,IF('Indicator Data imputation'!BS57&lt;&gt;"",1,0))</f>
        <v>0</v>
      </c>
      <c r="BS54" s="125">
        <f>IF('Indicator Data'!CB58="No Data",1,IF('Indicator Data imputation'!BT57&lt;&gt;"",1,0))</f>
        <v>0</v>
      </c>
      <c r="BT54" s="125">
        <f>IF('Indicator Data'!CC58="No Data",1,IF('Indicator Data imputation'!BU57&lt;&gt;"",1,0))</f>
        <v>0</v>
      </c>
      <c r="BU54" s="125">
        <f>IF('Indicator Data'!CD58="No Data",1,IF('Indicator Data imputation'!BV57&lt;&gt;"",1,0))</f>
        <v>1</v>
      </c>
      <c r="BV54" s="125">
        <f>IF('Indicator Data'!CE58="No Data",1,IF('Indicator Data imputation'!BW57&lt;&gt;"",1,0))</f>
        <v>1</v>
      </c>
      <c r="BW54" s="125">
        <f>IF('Indicator Data'!CF58="No Data",1,IF('Indicator Data imputation'!BX57&lt;&gt;"",1,0))</f>
        <v>0</v>
      </c>
      <c r="BX54" s="125">
        <f>IF('Indicator Data'!CG58="No Data",1,IF('Indicator Data imputation'!BY57&lt;&gt;"",1,0))</f>
        <v>0</v>
      </c>
      <c r="BY54" s="3">
        <f t="shared" si="2"/>
        <v>11</v>
      </c>
      <c r="BZ54" s="127">
        <f t="shared" si="1"/>
        <v>0.14666666666666667</v>
      </c>
    </row>
    <row r="55" spans="1:78" x14ac:dyDescent="0.3">
      <c r="A55" s="3" t="s">
        <v>100</v>
      </c>
      <c r="B55" s="125">
        <f>IF('Indicator Data'!C59="No Data",1,IF('Indicator Data imputation'!C58&lt;&gt;"",1,0))</f>
        <v>0</v>
      </c>
      <c r="C55" s="125">
        <f>IF('Indicator Data'!D59="No Data",1,IF('Indicator Data imputation'!D58&lt;&gt;"",1,0))</f>
        <v>0</v>
      </c>
      <c r="D55" s="125">
        <f>IF('Indicator Data'!E59="No Data",1,IF('Indicator Data imputation'!E58&lt;&gt;"",1,0))</f>
        <v>0</v>
      </c>
      <c r="E55" s="125">
        <f>IF('Indicator Data'!F59="No Data",1,IF('Indicator Data imputation'!F58&lt;&gt;"",1,0))</f>
        <v>0</v>
      </c>
      <c r="F55" s="125">
        <f>IF('Indicator Data'!G59="No Data",1,IF('Indicator Data imputation'!G58&lt;&gt;"",1,0))</f>
        <v>0</v>
      </c>
      <c r="G55" s="125">
        <f>IF('Indicator Data'!H59="No Data",1,IF('Indicator Data imputation'!H58&lt;&gt;"",1,0))</f>
        <v>0</v>
      </c>
      <c r="H55" s="125">
        <f>IF('Indicator Data'!I59="No Data",1,IF('Indicator Data imputation'!I58&lt;&gt;"",1,0))</f>
        <v>0</v>
      </c>
      <c r="I55" s="125">
        <f>IF('Indicator Data'!J59="No Data",1,IF('Indicator Data imputation'!J58&lt;&gt;"",1,0))</f>
        <v>0</v>
      </c>
      <c r="J55" s="125">
        <f>IF('Indicator Data'!K59="No Data",1,IF('Indicator Data imputation'!K58&lt;&gt;"",1,0))</f>
        <v>0</v>
      </c>
      <c r="K55" s="125">
        <f>IF('Indicator Data'!L59="No Data",1,IF('Indicator Data imputation'!L58&lt;&gt;"",1,0))</f>
        <v>0</v>
      </c>
      <c r="L55" s="125">
        <f>IF('Indicator Data'!M59="No Data",1,IF('Indicator Data imputation'!M58&lt;&gt;"",1,0))</f>
        <v>0</v>
      </c>
      <c r="M55" s="125">
        <f>IF('Indicator Data'!N59="No Data",1,IF('Indicator Data imputation'!N58&lt;&gt;"",1,0))</f>
        <v>0</v>
      </c>
      <c r="N55" s="125">
        <f>IF('Indicator Data'!O59="No Data",1,IF('Indicator Data imputation'!O58&lt;&gt;"",1,0))</f>
        <v>0</v>
      </c>
      <c r="O55" s="125">
        <f>IF('Indicator Data'!P59="No Data",1,IF('Indicator Data imputation'!P58&lt;&gt;"",1,0))</f>
        <v>0</v>
      </c>
      <c r="P55" s="125">
        <f>IF('Indicator Data'!Q59="No Data",1,IF('Indicator Data imputation'!Q58&lt;&gt;"",1,0))</f>
        <v>0</v>
      </c>
      <c r="Q55" s="125">
        <f>IF('Indicator Data'!R59="No Data",1,IF('Indicator Data imputation'!R58&lt;&gt;"",1,0))</f>
        <v>0</v>
      </c>
      <c r="R55" s="125">
        <f>IF('Indicator Data'!S59="No Data",1,IF('Indicator Data imputation'!S58&lt;&gt;"",1,0))</f>
        <v>0</v>
      </c>
      <c r="S55" s="125">
        <f>IF('Indicator Data'!T59="No Data",1,IF('Indicator Data imputation'!T58&lt;&gt;"",1,0))</f>
        <v>0</v>
      </c>
      <c r="T55" s="125">
        <f>IF('Indicator Data'!U59="No Data",1,IF('Indicator Data imputation'!U58&lt;&gt;"",1,0))</f>
        <v>0</v>
      </c>
      <c r="U55" s="125">
        <f>IF('Indicator Data'!V59="No Data",1,IF('Indicator Data imputation'!V58&lt;&gt;"",1,0))</f>
        <v>0</v>
      </c>
      <c r="V55" s="125">
        <f>IF('Indicator Data'!W59="No Data",1,IF('Indicator Data imputation'!W58&lt;&gt;"",1,0))</f>
        <v>0</v>
      </c>
      <c r="W55" s="125">
        <f>IF('Indicator Data'!X59="No Data",1,IF('Indicator Data imputation'!X58&lt;&gt;"",1,0))</f>
        <v>0</v>
      </c>
      <c r="X55" s="125">
        <f>IF('Indicator Data'!Y59="No Data",1,IF('Indicator Data imputation'!Y58&lt;&gt;"",1,0))</f>
        <v>1</v>
      </c>
      <c r="Y55" s="125">
        <f>IF('Indicator Data'!Z59="No Data",1,IF('Indicator Data imputation'!Z58&lt;&gt;"",1,0))</f>
        <v>1</v>
      </c>
      <c r="Z55" s="125">
        <f>IF('Indicator Data'!AA59="No Data",1,IF('Indicator Data imputation'!AA58&lt;&gt;"",1,0))</f>
        <v>1</v>
      </c>
      <c r="AA55" s="125">
        <f>IF('Indicator Data'!AB59="No Data",1,IF('Indicator Data imputation'!AB58&lt;&gt;"",1,0))</f>
        <v>0</v>
      </c>
      <c r="AB55" s="125">
        <f>IF('Indicator Data'!AC59="No Data",1,IF('Indicator Data imputation'!AC58&lt;&gt;"",1,0))</f>
        <v>1</v>
      </c>
      <c r="AC55" s="125">
        <f>IF('Indicator Data'!AD59="No Data",1,IF('Indicator Data imputation'!AD58&lt;&gt;"",1,0))</f>
        <v>0</v>
      </c>
      <c r="AD55" s="125">
        <f>IF('Indicator Data'!AE59="No Data",1,IF('Indicator Data imputation'!AE58&lt;&gt;"",1,0))</f>
        <v>0</v>
      </c>
      <c r="AE55" s="125">
        <f>IF('Indicator Data'!AF59="No Data",1,IF('Indicator Data imputation'!AF58&lt;&gt;"",1,0))</f>
        <v>1</v>
      </c>
      <c r="AF55" s="125">
        <f>IF('Indicator Data'!AG59="No Data",1,IF('Indicator Data imputation'!AG58&lt;&gt;"",1,0))</f>
        <v>0</v>
      </c>
      <c r="AG55" s="125">
        <f>IF('Indicator Data'!AH59="No Data",1,IF('Indicator Data imputation'!AH58&lt;&gt;"",1,0))</f>
        <v>0</v>
      </c>
      <c r="AH55" s="125">
        <f>IF('Indicator Data'!AI59="No Data",1,IF('Indicator Data imputation'!AI58&lt;&gt;"",1,0))</f>
        <v>0</v>
      </c>
      <c r="AI55" s="125">
        <f>IF('Indicator Data'!AJ59="No Data",1,IF('Indicator Data imputation'!AJ58&lt;&gt;"",1,0))</f>
        <v>0</v>
      </c>
      <c r="AJ55" s="125">
        <f>IF('Indicator Data'!AK59="No Data",1,IF('Indicator Data imputation'!AK58&lt;&gt;"",1,0))</f>
        <v>0</v>
      </c>
      <c r="AK55" s="125">
        <f>IF('Indicator Data'!AL59="No Data",1,IF('Indicator Data imputation'!AL58&lt;&gt;"",1,0))</f>
        <v>0</v>
      </c>
      <c r="AL55" s="125">
        <f>IF('Indicator Data'!AM59="No Data",1,IF('Indicator Data imputation'!AM58&lt;&gt;"",1,0))</f>
        <v>1</v>
      </c>
      <c r="AM55" s="125">
        <f>IF('Indicator Data'!AN59="No Data",1,IF('Indicator Data imputation'!AN58&lt;&gt;"",1,0))</f>
        <v>0</v>
      </c>
      <c r="AN55" s="125">
        <f>IF('Indicator Data'!AO59="No Data",1,IF('Indicator Data imputation'!AO58&lt;&gt;"",1,0))</f>
        <v>0</v>
      </c>
      <c r="AO55" s="125">
        <f>IF('Indicator Data'!AP59="No Data",1,IF('Indicator Data imputation'!AP58&lt;&gt;"",1,0))</f>
        <v>0</v>
      </c>
      <c r="AP55" s="125">
        <f>IF('Indicator Data'!AQ59="No Data",1,IF('Indicator Data imputation'!AQ58&lt;&gt;"",1,0))</f>
        <v>1</v>
      </c>
      <c r="AQ55" s="125">
        <f>IF('Indicator Data'!AR59="No Data",1,IF('Indicator Data imputation'!AR58&lt;&gt;"",1,0))</f>
        <v>1</v>
      </c>
      <c r="AR55" s="125">
        <f>IF('Indicator Data'!AS59="No Data",1,IF('Indicator Data imputation'!AS58&lt;&gt;"",1,0))</f>
        <v>0</v>
      </c>
      <c r="AS55" s="125">
        <f>IF('Indicator Data'!AT59="No Data",1,IF('Indicator Data imputation'!AT58&lt;&gt;"",1,0))</f>
        <v>0</v>
      </c>
      <c r="AT55" s="125">
        <f>IF('Indicator Data'!AU59="No Data",1,IF('Indicator Data imputation'!AU58&lt;&gt;"",1,0))</f>
        <v>0</v>
      </c>
      <c r="AU55" s="125">
        <f>IF('Indicator Data'!AV59="No Data",1,IF('Indicator Data imputation'!AV58&lt;&gt;"",1,0))</f>
        <v>0</v>
      </c>
      <c r="AV55" s="125">
        <f>IF('Indicator Data'!AW59="No Data",1,IF('Indicator Data imputation'!AW58&lt;&gt;"",1,0))</f>
        <v>0</v>
      </c>
      <c r="AW55" s="125">
        <f>IF('Indicator Data'!AX59="No Data",1,IF('Indicator Data imputation'!AX58&lt;&gt;"",1,0))</f>
        <v>0</v>
      </c>
      <c r="AX55" s="125">
        <f>IF('Indicator Data'!AY59="No Data",1,IF('Indicator Data imputation'!AY58&lt;&gt;"",1,0))</f>
        <v>0</v>
      </c>
      <c r="AY55" s="125">
        <f>IF('Indicator Data'!AZ59="No Data",1,IF('Indicator Data imputation'!AZ58&lt;&gt;"",1,0))</f>
        <v>1</v>
      </c>
      <c r="AZ55" s="125">
        <f>IF('Indicator Data'!BA59="No Data",1,IF('Indicator Data imputation'!BA58&lt;&gt;"",1,0))</f>
        <v>1</v>
      </c>
      <c r="BA55" s="125">
        <f>IF('Indicator Data'!BB59="No Data",1,IF('Indicator Data imputation'!BB58&lt;&gt;"",1,0))</f>
        <v>0</v>
      </c>
      <c r="BB55" s="125">
        <f>IF('Indicator Data'!BC59="No Data",1,IF('Indicator Data imputation'!BC58&lt;&gt;"",1,0))</f>
        <v>0</v>
      </c>
      <c r="BC55" s="125">
        <f>IF('Indicator Data'!BD59="No Data",1,IF('Indicator Data imputation'!BD58&lt;&gt;"",1,0))</f>
        <v>0</v>
      </c>
      <c r="BD55" s="125">
        <f>IF('Indicator Data'!BE59="No Data",1,IF('Indicator Data imputation'!BE58&lt;&gt;"",1,0))</f>
        <v>0</v>
      </c>
      <c r="BE55" s="125">
        <f>IF('Indicator Data'!BF59="No Data",1,IF('Indicator Data imputation'!BF58&lt;&gt;"",1,0))</f>
        <v>0</v>
      </c>
      <c r="BF55" s="125">
        <f>IF('Indicator Data'!BG59="No Data",1,IF('Indicator Data imputation'!BG58&lt;&gt;"",1,0))</f>
        <v>0</v>
      </c>
      <c r="BG55" s="125">
        <f>IF('Indicator Data'!BH59="No Data",1,IF('Indicator Data imputation'!BH58&lt;&gt;"",1,0))</f>
        <v>1</v>
      </c>
      <c r="BH55" s="125">
        <f>IF('Indicator Data'!BI59="No Data",1,IF('Indicator Data imputation'!BI58&lt;&gt;"",1,0))</f>
        <v>1</v>
      </c>
      <c r="BI55" s="125">
        <f>IF('Indicator Data'!BR59="No Data",1,IF('Indicator Data imputation'!BJ58&lt;&gt;"",1,0))</f>
        <v>1</v>
      </c>
      <c r="BJ55" s="125">
        <f>IF('Indicator Data'!BS59="No Data",1,IF('Indicator Data imputation'!BK58&lt;&gt;"",1,0))</f>
        <v>0</v>
      </c>
      <c r="BK55" s="125">
        <f>IF('Indicator Data'!BT59="No Data",1,IF('Indicator Data imputation'!BL58&lt;&gt;"",1,0))</f>
        <v>0</v>
      </c>
      <c r="BL55" s="125">
        <f>IF('Indicator Data'!BU59="No Data",1,IF('Indicator Data imputation'!BM58&lt;&gt;"",1,0))</f>
        <v>0</v>
      </c>
      <c r="BM55" s="125">
        <f>IF('Indicator Data'!BV59="No Data",1,IF('Indicator Data imputation'!BN58&lt;&gt;"",1,0))</f>
        <v>0</v>
      </c>
      <c r="BN55" s="125">
        <f>IF('Indicator Data'!BW59="No Data",1,IF('Indicator Data imputation'!BO58&lt;&gt;"",1,0))</f>
        <v>0</v>
      </c>
      <c r="BO55" s="125">
        <f>IF('Indicator Data'!BX59="No Data",1,IF('Indicator Data imputation'!BP58&lt;&gt;"",1,0))</f>
        <v>0</v>
      </c>
      <c r="BP55" s="125">
        <f>IF('Indicator Data'!BY59="No Data",1,IF('Indicator Data imputation'!BQ58&lt;&gt;"",1,0))</f>
        <v>0</v>
      </c>
      <c r="BQ55" s="125">
        <f>IF('Indicator Data'!BZ59="No Data",1,IF('Indicator Data imputation'!BR58&lt;&gt;"",1,0))</f>
        <v>0</v>
      </c>
      <c r="BR55" s="125">
        <f>IF('Indicator Data'!CA59="No Data",1,IF('Indicator Data imputation'!BS58&lt;&gt;"",1,0))</f>
        <v>0</v>
      </c>
      <c r="BS55" s="125">
        <f>IF('Indicator Data'!CB59="No Data",1,IF('Indicator Data imputation'!BT58&lt;&gt;"",1,0))</f>
        <v>1</v>
      </c>
      <c r="BT55" s="125">
        <f>IF('Indicator Data'!CC59="No Data",1,IF('Indicator Data imputation'!BU58&lt;&gt;"",1,0))</f>
        <v>0</v>
      </c>
      <c r="BU55" s="125">
        <f>IF('Indicator Data'!CD59="No Data",1,IF('Indicator Data imputation'!BV58&lt;&gt;"",1,0))</f>
        <v>0</v>
      </c>
      <c r="BV55" s="125">
        <f>IF('Indicator Data'!CE59="No Data",1,IF('Indicator Data imputation'!BW58&lt;&gt;"",1,0))</f>
        <v>0</v>
      </c>
      <c r="BW55" s="125">
        <f>IF('Indicator Data'!CF59="No Data",1,IF('Indicator Data imputation'!BX58&lt;&gt;"",1,0))</f>
        <v>0</v>
      </c>
      <c r="BX55" s="125">
        <f>IF('Indicator Data'!CG59="No Data",1,IF('Indicator Data imputation'!BY58&lt;&gt;"",1,0))</f>
        <v>0</v>
      </c>
      <c r="BY55" s="3">
        <f t="shared" si="2"/>
        <v>14</v>
      </c>
      <c r="BZ55" s="127">
        <f t="shared" si="1"/>
        <v>0.18666666666666668</v>
      </c>
    </row>
    <row r="56" spans="1:78" x14ac:dyDescent="0.3">
      <c r="A56" s="3" t="s">
        <v>102</v>
      </c>
      <c r="B56" s="125">
        <f>IF('Indicator Data'!C60="No Data",1,IF('Indicator Data imputation'!C59&lt;&gt;"",1,0))</f>
        <v>0</v>
      </c>
      <c r="C56" s="125">
        <f>IF('Indicator Data'!D60="No Data",1,IF('Indicator Data imputation'!D59&lt;&gt;"",1,0))</f>
        <v>0</v>
      </c>
      <c r="D56" s="125">
        <f>IF('Indicator Data'!E60="No Data",1,IF('Indicator Data imputation'!E59&lt;&gt;"",1,0))</f>
        <v>0</v>
      </c>
      <c r="E56" s="125">
        <f>IF('Indicator Data'!F60="No Data",1,IF('Indicator Data imputation'!F59&lt;&gt;"",1,0))</f>
        <v>0</v>
      </c>
      <c r="F56" s="125">
        <f>IF('Indicator Data'!G60="No Data",1,IF('Indicator Data imputation'!G59&lt;&gt;"",1,0))</f>
        <v>0</v>
      </c>
      <c r="G56" s="125">
        <f>IF('Indicator Data'!H60="No Data",1,IF('Indicator Data imputation'!H59&lt;&gt;"",1,0))</f>
        <v>0</v>
      </c>
      <c r="H56" s="125">
        <f>IF('Indicator Data'!I60="No Data",1,IF('Indicator Data imputation'!I59&lt;&gt;"",1,0))</f>
        <v>0</v>
      </c>
      <c r="I56" s="125">
        <f>IF('Indicator Data'!J60="No Data",1,IF('Indicator Data imputation'!J59&lt;&gt;"",1,0))</f>
        <v>0</v>
      </c>
      <c r="J56" s="125">
        <f>IF('Indicator Data'!K60="No Data",1,IF('Indicator Data imputation'!K59&lt;&gt;"",1,0))</f>
        <v>0</v>
      </c>
      <c r="K56" s="125">
        <f>IF('Indicator Data'!L60="No Data",1,IF('Indicator Data imputation'!L59&lt;&gt;"",1,0))</f>
        <v>0</v>
      </c>
      <c r="L56" s="125">
        <f>IF('Indicator Data'!M60="No Data",1,IF('Indicator Data imputation'!M59&lt;&gt;"",1,0))</f>
        <v>0</v>
      </c>
      <c r="M56" s="125">
        <f>IF('Indicator Data'!N60="No Data",1,IF('Indicator Data imputation'!N59&lt;&gt;"",1,0))</f>
        <v>1</v>
      </c>
      <c r="N56" s="125">
        <f>IF('Indicator Data'!O60="No Data",1,IF('Indicator Data imputation'!O59&lt;&gt;"",1,0))</f>
        <v>1</v>
      </c>
      <c r="O56" s="125">
        <f>IF('Indicator Data'!P60="No Data",1,IF('Indicator Data imputation'!P59&lt;&gt;"",1,0))</f>
        <v>1</v>
      </c>
      <c r="P56" s="125">
        <f>IF('Indicator Data'!Q60="No Data",1,IF('Indicator Data imputation'!Q59&lt;&gt;"",1,0))</f>
        <v>0</v>
      </c>
      <c r="Q56" s="125">
        <f>IF('Indicator Data'!R60="No Data",1,IF('Indicator Data imputation'!R59&lt;&gt;"",1,0))</f>
        <v>0</v>
      </c>
      <c r="R56" s="125">
        <f>IF('Indicator Data'!S60="No Data",1,IF('Indicator Data imputation'!S59&lt;&gt;"",1,0))</f>
        <v>0</v>
      </c>
      <c r="S56" s="125">
        <f>IF('Indicator Data'!T60="No Data",1,IF('Indicator Data imputation'!T59&lt;&gt;"",1,0))</f>
        <v>0</v>
      </c>
      <c r="T56" s="125">
        <f>IF('Indicator Data'!U60="No Data",1,IF('Indicator Data imputation'!U59&lt;&gt;"",1,0))</f>
        <v>0</v>
      </c>
      <c r="U56" s="125">
        <f>IF('Indicator Data'!V60="No Data",1,IF('Indicator Data imputation'!V59&lt;&gt;"",1,0))</f>
        <v>0</v>
      </c>
      <c r="V56" s="125">
        <f>IF('Indicator Data'!W60="No Data",1,IF('Indicator Data imputation'!W59&lt;&gt;"",1,0))</f>
        <v>0</v>
      </c>
      <c r="W56" s="125">
        <f>IF('Indicator Data'!X60="No Data",1,IF('Indicator Data imputation'!X59&lt;&gt;"",1,0))</f>
        <v>0</v>
      </c>
      <c r="X56" s="125">
        <f>IF('Indicator Data'!Y60="No Data",1,IF('Indicator Data imputation'!Y59&lt;&gt;"",1,0))</f>
        <v>0</v>
      </c>
      <c r="Y56" s="125">
        <f>IF('Indicator Data'!Z60="No Data",1,IF('Indicator Data imputation'!Z59&lt;&gt;"",1,0))</f>
        <v>0</v>
      </c>
      <c r="Z56" s="125">
        <f>IF('Indicator Data'!AA60="No Data",1,IF('Indicator Data imputation'!AA59&lt;&gt;"",1,0))</f>
        <v>0</v>
      </c>
      <c r="AA56" s="125">
        <f>IF('Indicator Data'!AB60="No Data",1,IF('Indicator Data imputation'!AB59&lt;&gt;"",1,0))</f>
        <v>0</v>
      </c>
      <c r="AB56" s="125">
        <f>IF('Indicator Data'!AC60="No Data",1,IF('Indicator Data imputation'!AC59&lt;&gt;"",1,0))</f>
        <v>1</v>
      </c>
      <c r="AC56" s="125">
        <f>IF('Indicator Data'!AD60="No Data",1,IF('Indicator Data imputation'!AD59&lt;&gt;"",1,0))</f>
        <v>0</v>
      </c>
      <c r="AD56" s="125">
        <f>IF('Indicator Data'!AE60="No Data",1,IF('Indicator Data imputation'!AE59&lt;&gt;"",1,0))</f>
        <v>0</v>
      </c>
      <c r="AE56" s="125">
        <f>IF('Indicator Data'!AF60="No Data",1,IF('Indicator Data imputation'!AF59&lt;&gt;"",1,0))</f>
        <v>1</v>
      </c>
      <c r="AF56" s="125">
        <f>IF('Indicator Data'!AG60="No Data",1,IF('Indicator Data imputation'!AG59&lt;&gt;"",1,0))</f>
        <v>0</v>
      </c>
      <c r="AG56" s="125">
        <f>IF('Indicator Data'!AH60="No Data",1,IF('Indicator Data imputation'!AH59&lt;&gt;"",1,0))</f>
        <v>0</v>
      </c>
      <c r="AH56" s="125">
        <f>IF('Indicator Data'!AI60="No Data",1,IF('Indicator Data imputation'!AI59&lt;&gt;"",1,0))</f>
        <v>0</v>
      </c>
      <c r="AI56" s="125">
        <f>IF('Indicator Data'!AJ60="No Data",1,IF('Indicator Data imputation'!AJ59&lt;&gt;"",1,0))</f>
        <v>0</v>
      </c>
      <c r="AJ56" s="125">
        <f>IF('Indicator Data'!AK60="No Data",1,IF('Indicator Data imputation'!AK59&lt;&gt;"",1,0))</f>
        <v>0</v>
      </c>
      <c r="AK56" s="125">
        <f>IF('Indicator Data'!AL60="No Data",1,IF('Indicator Data imputation'!AL59&lt;&gt;"",1,0))</f>
        <v>0</v>
      </c>
      <c r="AL56" s="125">
        <f>IF('Indicator Data'!AM60="No Data",1,IF('Indicator Data imputation'!AM59&lt;&gt;"",1,0))</f>
        <v>1</v>
      </c>
      <c r="AM56" s="125">
        <f>IF('Indicator Data'!AN60="No Data",1,IF('Indicator Data imputation'!AN59&lt;&gt;"",1,0))</f>
        <v>0</v>
      </c>
      <c r="AN56" s="125">
        <f>IF('Indicator Data'!AO60="No Data",1,IF('Indicator Data imputation'!AO59&lt;&gt;"",1,0))</f>
        <v>0</v>
      </c>
      <c r="AO56" s="125">
        <f>IF('Indicator Data'!AP60="No Data",1,IF('Indicator Data imputation'!AP59&lt;&gt;"",1,0))</f>
        <v>0</v>
      </c>
      <c r="AP56" s="125">
        <f>IF('Indicator Data'!AQ60="No Data",1,IF('Indicator Data imputation'!AQ59&lt;&gt;"",1,0))</f>
        <v>1</v>
      </c>
      <c r="AQ56" s="125">
        <f>IF('Indicator Data'!AR60="No Data",1,IF('Indicator Data imputation'!AR59&lt;&gt;"",1,0))</f>
        <v>0</v>
      </c>
      <c r="AR56" s="125">
        <f>IF('Indicator Data'!AS60="No Data",1,IF('Indicator Data imputation'!AS59&lt;&gt;"",1,0))</f>
        <v>0</v>
      </c>
      <c r="AS56" s="125">
        <f>IF('Indicator Data'!AT60="No Data",1,IF('Indicator Data imputation'!AT59&lt;&gt;"",1,0))</f>
        <v>1</v>
      </c>
      <c r="AT56" s="125">
        <f>IF('Indicator Data'!AU60="No Data",1,IF('Indicator Data imputation'!AU59&lt;&gt;"",1,0))</f>
        <v>0</v>
      </c>
      <c r="AU56" s="125">
        <f>IF('Indicator Data'!AV60="No Data",1,IF('Indicator Data imputation'!AV59&lt;&gt;"",1,0))</f>
        <v>0</v>
      </c>
      <c r="AV56" s="125">
        <f>IF('Indicator Data'!AW60="No Data",1,IF('Indicator Data imputation'!AW59&lt;&gt;"",1,0))</f>
        <v>0</v>
      </c>
      <c r="AW56" s="125">
        <f>IF('Indicator Data'!AX60="No Data",1,IF('Indicator Data imputation'!AX59&lt;&gt;"",1,0))</f>
        <v>1</v>
      </c>
      <c r="AX56" s="125">
        <f>IF('Indicator Data'!AY60="No Data",1,IF('Indicator Data imputation'!AY59&lt;&gt;"",1,0))</f>
        <v>0</v>
      </c>
      <c r="AY56" s="125">
        <f>IF('Indicator Data'!AZ60="No Data",1,IF('Indicator Data imputation'!AZ59&lt;&gt;"",1,0))</f>
        <v>0</v>
      </c>
      <c r="AZ56" s="125">
        <f>IF('Indicator Data'!BA60="No Data",1,IF('Indicator Data imputation'!BA59&lt;&gt;"",1,0))</f>
        <v>0</v>
      </c>
      <c r="BA56" s="125">
        <f>IF('Indicator Data'!BB60="No Data",1,IF('Indicator Data imputation'!BB59&lt;&gt;"",1,0))</f>
        <v>0</v>
      </c>
      <c r="BB56" s="125">
        <f>IF('Indicator Data'!BC60="No Data",1,IF('Indicator Data imputation'!BC59&lt;&gt;"",1,0))</f>
        <v>0</v>
      </c>
      <c r="BC56" s="125">
        <f>IF('Indicator Data'!BD60="No Data",1,IF('Indicator Data imputation'!BD59&lt;&gt;"",1,0))</f>
        <v>0</v>
      </c>
      <c r="BD56" s="125">
        <f>IF('Indicator Data'!BE60="No Data",1,IF('Indicator Data imputation'!BE59&lt;&gt;"",1,0))</f>
        <v>0</v>
      </c>
      <c r="BE56" s="125">
        <f>IF('Indicator Data'!BF60="No Data",1,IF('Indicator Data imputation'!BF59&lt;&gt;"",1,0))</f>
        <v>0</v>
      </c>
      <c r="BF56" s="125">
        <f>IF('Indicator Data'!BG60="No Data",1,IF('Indicator Data imputation'!BG59&lt;&gt;"",1,0))</f>
        <v>0</v>
      </c>
      <c r="BG56" s="125">
        <f>IF('Indicator Data'!BH60="No Data",1,IF('Indicator Data imputation'!BH59&lt;&gt;"",1,0))</f>
        <v>0</v>
      </c>
      <c r="BH56" s="125">
        <f>IF('Indicator Data'!BI60="No Data",1,IF('Indicator Data imputation'!BI59&lt;&gt;"",1,0))</f>
        <v>0</v>
      </c>
      <c r="BI56" s="125">
        <f>IF('Indicator Data'!BR60="No Data",1,IF('Indicator Data imputation'!BJ59&lt;&gt;"",1,0))</f>
        <v>1</v>
      </c>
      <c r="BJ56" s="125">
        <f>IF('Indicator Data'!BS60="No Data",1,IF('Indicator Data imputation'!BK59&lt;&gt;"",1,0))</f>
        <v>0</v>
      </c>
      <c r="BK56" s="125">
        <f>IF('Indicator Data'!BT60="No Data",1,IF('Indicator Data imputation'!BL59&lt;&gt;"",1,0))</f>
        <v>0</v>
      </c>
      <c r="BL56" s="125">
        <f>IF('Indicator Data'!BU60="No Data",1,IF('Indicator Data imputation'!BM59&lt;&gt;"",1,0))</f>
        <v>0</v>
      </c>
      <c r="BM56" s="125">
        <f>IF('Indicator Data'!BV60="No Data",1,IF('Indicator Data imputation'!BN59&lt;&gt;"",1,0))</f>
        <v>0</v>
      </c>
      <c r="BN56" s="125">
        <f>IF('Indicator Data'!BW60="No Data",1,IF('Indicator Data imputation'!BO59&lt;&gt;"",1,0))</f>
        <v>0</v>
      </c>
      <c r="BO56" s="125">
        <f>IF('Indicator Data'!BX60="No Data",1,IF('Indicator Data imputation'!BP59&lt;&gt;"",1,0))</f>
        <v>0</v>
      </c>
      <c r="BP56" s="125">
        <f>IF('Indicator Data'!BY60="No Data",1,IF('Indicator Data imputation'!BQ59&lt;&gt;"",1,0))</f>
        <v>0</v>
      </c>
      <c r="BQ56" s="125">
        <f>IF('Indicator Data'!BZ60="No Data",1,IF('Indicator Data imputation'!BR59&lt;&gt;"",1,0))</f>
        <v>0</v>
      </c>
      <c r="BR56" s="125">
        <f>IF('Indicator Data'!CA60="No Data",1,IF('Indicator Data imputation'!BS59&lt;&gt;"",1,0))</f>
        <v>0</v>
      </c>
      <c r="BS56" s="125">
        <f>IF('Indicator Data'!CB60="No Data",1,IF('Indicator Data imputation'!BT59&lt;&gt;"",1,0))</f>
        <v>0</v>
      </c>
      <c r="BT56" s="125">
        <f>IF('Indicator Data'!CC60="No Data",1,IF('Indicator Data imputation'!BU59&lt;&gt;"",1,0))</f>
        <v>0</v>
      </c>
      <c r="BU56" s="125">
        <f>IF('Indicator Data'!CD60="No Data",1,IF('Indicator Data imputation'!BV59&lt;&gt;"",1,0))</f>
        <v>0</v>
      </c>
      <c r="BV56" s="125">
        <f>IF('Indicator Data'!CE60="No Data",1,IF('Indicator Data imputation'!BW59&lt;&gt;"",1,0))</f>
        <v>1</v>
      </c>
      <c r="BW56" s="125">
        <f>IF('Indicator Data'!CF60="No Data",1,IF('Indicator Data imputation'!BX59&lt;&gt;"",1,0))</f>
        <v>0</v>
      </c>
      <c r="BX56" s="125">
        <f>IF('Indicator Data'!CG60="No Data",1,IF('Indicator Data imputation'!BY59&lt;&gt;"",1,0))</f>
        <v>0</v>
      </c>
      <c r="BY56" s="3">
        <f t="shared" si="2"/>
        <v>11</v>
      </c>
      <c r="BZ56" s="127">
        <f t="shared" si="1"/>
        <v>0.14666666666666667</v>
      </c>
    </row>
    <row r="57" spans="1:78" x14ac:dyDescent="0.3">
      <c r="A57" s="3" t="s">
        <v>308</v>
      </c>
      <c r="B57" s="125">
        <f>IF('Indicator Data'!C61="No Data",1,IF('Indicator Data imputation'!C60&lt;&gt;"",1,0))</f>
        <v>0</v>
      </c>
      <c r="C57" s="125">
        <f>IF('Indicator Data'!D61="No Data",1,IF('Indicator Data imputation'!D60&lt;&gt;"",1,0))</f>
        <v>0</v>
      </c>
      <c r="D57" s="125">
        <f>IF('Indicator Data'!E61="No Data",1,IF('Indicator Data imputation'!E60&lt;&gt;"",1,0))</f>
        <v>0</v>
      </c>
      <c r="E57" s="125">
        <f>IF('Indicator Data'!F61="No Data",1,IF('Indicator Data imputation'!F60&lt;&gt;"",1,0))</f>
        <v>0</v>
      </c>
      <c r="F57" s="125">
        <f>IF('Indicator Data'!G61="No Data",1,IF('Indicator Data imputation'!G60&lt;&gt;"",1,0))</f>
        <v>0</v>
      </c>
      <c r="G57" s="125">
        <f>IF('Indicator Data'!H61="No Data",1,IF('Indicator Data imputation'!H60&lt;&gt;"",1,0))</f>
        <v>0</v>
      </c>
      <c r="H57" s="125">
        <f>IF('Indicator Data'!I61="No Data",1,IF('Indicator Data imputation'!I60&lt;&gt;"",1,0))</f>
        <v>0</v>
      </c>
      <c r="I57" s="125">
        <f>IF('Indicator Data'!J61="No Data",1,IF('Indicator Data imputation'!J60&lt;&gt;"",1,0))</f>
        <v>0</v>
      </c>
      <c r="J57" s="125">
        <f>IF('Indicator Data'!K61="No Data",1,IF('Indicator Data imputation'!K60&lt;&gt;"",1,0))</f>
        <v>0</v>
      </c>
      <c r="K57" s="125">
        <f>IF('Indicator Data'!L61="No Data",1,IF('Indicator Data imputation'!L60&lt;&gt;"",1,0))</f>
        <v>0</v>
      </c>
      <c r="L57" s="125">
        <f>IF('Indicator Data'!M61="No Data",1,IF('Indicator Data imputation'!M60&lt;&gt;"",1,0))</f>
        <v>0</v>
      </c>
      <c r="M57" s="125">
        <f>IF('Indicator Data'!N61="No Data",1,IF('Indicator Data imputation'!N60&lt;&gt;"",1,0))</f>
        <v>0</v>
      </c>
      <c r="N57" s="125">
        <f>IF('Indicator Data'!O61="No Data",1,IF('Indicator Data imputation'!O60&lt;&gt;"",1,0))</f>
        <v>0</v>
      </c>
      <c r="O57" s="125">
        <f>IF('Indicator Data'!P61="No Data",1,IF('Indicator Data imputation'!P60&lt;&gt;"",1,0))</f>
        <v>0</v>
      </c>
      <c r="P57" s="125">
        <f>IF('Indicator Data'!Q61="No Data",1,IF('Indicator Data imputation'!Q60&lt;&gt;"",1,0))</f>
        <v>0</v>
      </c>
      <c r="Q57" s="125">
        <f>IF('Indicator Data'!R61="No Data",1,IF('Indicator Data imputation'!R60&lt;&gt;"",1,0))</f>
        <v>0</v>
      </c>
      <c r="R57" s="125">
        <f>IF('Indicator Data'!S61="No Data",1,IF('Indicator Data imputation'!S60&lt;&gt;"",1,0))</f>
        <v>0</v>
      </c>
      <c r="S57" s="125">
        <f>IF('Indicator Data'!T61="No Data",1,IF('Indicator Data imputation'!T60&lt;&gt;"",1,0))</f>
        <v>0</v>
      </c>
      <c r="T57" s="125">
        <f>IF('Indicator Data'!U61="No Data",1,IF('Indicator Data imputation'!U60&lt;&gt;"",1,0))</f>
        <v>0</v>
      </c>
      <c r="U57" s="125">
        <f>IF('Indicator Data'!V61="No Data",1,IF('Indicator Data imputation'!V60&lt;&gt;"",1,0))</f>
        <v>0</v>
      </c>
      <c r="V57" s="125">
        <f>IF('Indicator Data'!W61="No Data",1,IF('Indicator Data imputation'!W60&lt;&gt;"",1,0))</f>
        <v>0</v>
      </c>
      <c r="W57" s="125">
        <f>IF('Indicator Data'!X61="No Data",1,IF('Indicator Data imputation'!X60&lt;&gt;"",1,0))</f>
        <v>0</v>
      </c>
      <c r="X57" s="125">
        <f>IF('Indicator Data'!Y61="No Data",1,IF('Indicator Data imputation'!Y60&lt;&gt;"",1,0))</f>
        <v>0</v>
      </c>
      <c r="Y57" s="125">
        <f>IF('Indicator Data'!Z61="No Data",1,IF('Indicator Data imputation'!Z60&lt;&gt;"",1,0))</f>
        <v>0</v>
      </c>
      <c r="Z57" s="125">
        <f>IF('Indicator Data'!AA61="No Data",1,IF('Indicator Data imputation'!AA60&lt;&gt;"",1,0))</f>
        <v>0</v>
      </c>
      <c r="AA57" s="125">
        <f>IF('Indicator Data'!AB61="No Data",1,IF('Indicator Data imputation'!AB60&lt;&gt;"",1,0))</f>
        <v>0</v>
      </c>
      <c r="AB57" s="125">
        <f>IF('Indicator Data'!AC61="No Data",1,IF('Indicator Data imputation'!AC60&lt;&gt;"",1,0))</f>
        <v>0</v>
      </c>
      <c r="AC57" s="125">
        <f>IF('Indicator Data'!AD61="No Data",1,IF('Indicator Data imputation'!AD60&lt;&gt;"",1,0))</f>
        <v>0</v>
      </c>
      <c r="AD57" s="125">
        <f>IF('Indicator Data'!AE61="No Data",1,IF('Indicator Data imputation'!AE60&lt;&gt;"",1,0))</f>
        <v>0</v>
      </c>
      <c r="AE57" s="125">
        <f>IF('Indicator Data'!AF61="No Data",1,IF('Indicator Data imputation'!AF60&lt;&gt;"",1,0))</f>
        <v>0</v>
      </c>
      <c r="AF57" s="125">
        <f>IF('Indicator Data'!AG61="No Data",1,IF('Indicator Data imputation'!AG60&lt;&gt;"",1,0))</f>
        <v>0</v>
      </c>
      <c r="AG57" s="125">
        <f>IF('Indicator Data'!AH61="No Data",1,IF('Indicator Data imputation'!AH60&lt;&gt;"",1,0))</f>
        <v>0</v>
      </c>
      <c r="AH57" s="125">
        <f>IF('Indicator Data'!AI61="No Data",1,IF('Indicator Data imputation'!AI60&lt;&gt;"",1,0))</f>
        <v>0</v>
      </c>
      <c r="AI57" s="125">
        <f>IF('Indicator Data'!AJ61="No Data",1,IF('Indicator Data imputation'!AJ60&lt;&gt;"",1,0))</f>
        <v>0</v>
      </c>
      <c r="AJ57" s="125">
        <f>IF('Indicator Data'!AK61="No Data",1,IF('Indicator Data imputation'!AK60&lt;&gt;"",1,0))</f>
        <v>0</v>
      </c>
      <c r="AK57" s="125">
        <f>IF('Indicator Data'!AL61="No Data",1,IF('Indicator Data imputation'!AL60&lt;&gt;"",1,0))</f>
        <v>0</v>
      </c>
      <c r="AL57" s="125">
        <f>IF('Indicator Data'!AM61="No Data",1,IF('Indicator Data imputation'!AM60&lt;&gt;"",1,0))</f>
        <v>0</v>
      </c>
      <c r="AM57" s="125">
        <f>IF('Indicator Data'!AN61="No Data",1,IF('Indicator Data imputation'!AN60&lt;&gt;"",1,0))</f>
        <v>0</v>
      </c>
      <c r="AN57" s="125">
        <f>IF('Indicator Data'!AO61="No Data",1,IF('Indicator Data imputation'!AO60&lt;&gt;"",1,0))</f>
        <v>0</v>
      </c>
      <c r="AO57" s="125">
        <f>IF('Indicator Data'!AP61="No Data",1,IF('Indicator Data imputation'!AP60&lt;&gt;"",1,0))</f>
        <v>0</v>
      </c>
      <c r="AP57" s="125">
        <f>IF('Indicator Data'!AQ61="No Data",1,IF('Indicator Data imputation'!AQ60&lt;&gt;"",1,0))</f>
        <v>0</v>
      </c>
      <c r="AQ57" s="125">
        <f>IF('Indicator Data'!AR61="No Data",1,IF('Indicator Data imputation'!AR60&lt;&gt;"",1,0))</f>
        <v>0</v>
      </c>
      <c r="AR57" s="125">
        <f>IF('Indicator Data'!AS61="No Data",1,IF('Indicator Data imputation'!AS60&lt;&gt;"",1,0))</f>
        <v>0</v>
      </c>
      <c r="AS57" s="125">
        <f>IF('Indicator Data'!AT61="No Data",1,IF('Indicator Data imputation'!AT60&lt;&gt;"",1,0))</f>
        <v>0</v>
      </c>
      <c r="AT57" s="125">
        <f>IF('Indicator Data'!AU61="No Data",1,IF('Indicator Data imputation'!AU60&lt;&gt;"",1,0))</f>
        <v>0</v>
      </c>
      <c r="AU57" s="125">
        <f>IF('Indicator Data'!AV61="No Data",1,IF('Indicator Data imputation'!AV60&lt;&gt;"",1,0))</f>
        <v>0</v>
      </c>
      <c r="AV57" s="125">
        <f>IF('Indicator Data'!AW61="No Data",1,IF('Indicator Data imputation'!AW60&lt;&gt;"",1,0))</f>
        <v>0</v>
      </c>
      <c r="AW57" s="125">
        <f>IF('Indicator Data'!AX61="No Data",1,IF('Indicator Data imputation'!AX60&lt;&gt;"",1,0))</f>
        <v>0</v>
      </c>
      <c r="AX57" s="125">
        <f>IF('Indicator Data'!AY61="No Data",1,IF('Indicator Data imputation'!AY60&lt;&gt;"",1,0))</f>
        <v>0</v>
      </c>
      <c r="AY57" s="125">
        <f>IF('Indicator Data'!AZ61="No Data",1,IF('Indicator Data imputation'!AZ60&lt;&gt;"",1,0))</f>
        <v>0</v>
      </c>
      <c r="AZ57" s="125">
        <f>IF('Indicator Data'!BA61="No Data",1,IF('Indicator Data imputation'!BA60&lt;&gt;"",1,0))</f>
        <v>0</v>
      </c>
      <c r="BA57" s="125">
        <f>IF('Indicator Data'!BB61="No Data",1,IF('Indicator Data imputation'!BB60&lt;&gt;"",1,0))</f>
        <v>0</v>
      </c>
      <c r="BB57" s="125">
        <f>IF('Indicator Data'!BC61="No Data",1,IF('Indicator Data imputation'!BC60&lt;&gt;"",1,0))</f>
        <v>0</v>
      </c>
      <c r="BC57" s="125">
        <f>IF('Indicator Data'!BD61="No Data",1,IF('Indicator Data imputation'!BD60&lt;&gt;"",1,0))</f>
        <v>0</v>
      </c>
      <c r="BD57" s="125">
        <f>IF('Indicator Data'!BE61="No Data",1,IF('Indicator Data imputation'!BE60&lt;&gt;"",1,0))</f>
        <v>0</v>
      </c>
      <c r="BE57" s="125">
        <f>IF('Indicator Data'!BF61="No Data",1,IF('Indicator Data imputation'!BF60&lt;&gt;"",1,0))</f>
        <v>0</v>
      </c>
      <c r="BF57" s="125">
        <f>IF('Indicator Data'!BG61="No Data",1,IF('Indicator Data imputation'!BG60&lt;&gt;"",1,0))</f>
        <v>0</v>
      </c>
      <c r="BG57" s="125">
        <f>IF('Indicator Data'!BH61="No Data",1,IF('Indicator Data imputation'!BH60&lt;&gt;"",1,0))</f>
        <v>0</v>
      </c>
      <c r="BH57" s="125">
        <f>IF('Indicator Data'!BI61="No Data",1,IF('Indicator Data imputation'!BI60&lt;&gt;"",1,0))</f>
        <v>0</v>
      </c>
      <c r="BI57" s="125">
        <f>IF('Indicator Data'!BR61="No Data",1,IF('Indicator Data imputation'!BJ60&lt;&gt;"",1,0))</f>
        <v>0</v>
      </c>
      <c r="BJ57" s="125">
        <f>IF('Indicator Data'!BS61="No Data",1,IF('Indicator Data imputation'!BK60&lt;&gt;"",1,0))</f>
        <v>0</v>
      </c>
      <c r="BK57" s="125">
        <f>IF('Indicator Data'!BT61="No Data",1,IF('Indicator Data imputation'!BL60&lt;&gt;"",1,0))</f>
        <v>0</v>
      </c>
      <c r="BL57" s="125">
        <f>IF('Indicator Data'!BU61="No Data",1,IF('Indicator Data imputation'!BM60&lt;&gt;"",1,0))</f>
        <v>0</v>
      </c>
      <c r="BM57" s="125">
        <f>IF('Indicator Data'!BV61="No Data",1,IF('Indicator Data imputation'!BN60&lt;&gt;"",1,0))</f>
        <v>0</v>
      </c>
      <c r="BN57" s="125">
        <f>IF('Indicator Data'!BW61="No Data",1,IF('Indicator Data imputation'!BO60&lt;&gt;"",1,0))</f>
        <v>0</v>
      </c>
      <c r="BO57" s="125">
        <f>IF('Indicator Data'!BX61="No Data",1,IF('Indicator Data imputation'!BP60&lt;&gt;"",1,0))</f>
        <v>0</v>
      </c>
      <c r="BP57" s="125">
        <f>IF('Indicator Data'!BY61="No Data",1,IF('Indicator Data imputation'!BQ60&lt;&gt;"",1,0))</f>
        <v>0</v>
      </c>
      <c r="BQ57" s="125">
        <f>IF('Indicator Data'!BZ61="No Data",1,IF('Indicator Data imputation'!BR60&lt;&gt;"",1,0))</f>
        <v>0</v>
      </c>
      <c r="BR57" s="125">
        <f>IF('Indicator Data'!CA61="No Data",1,IF('Indicator Data imputation'!BS60&lt;&gt;"",1,0))</f>
        <v>0</v>
      </c>
      <c r="BS57" s="125">
        <f>IF('Indicator Data'!CB61="No Data",1,IF('Indicator Data imputation'!BT60&lt;&gt;"",1,0))</f>
        <v>0</v>
      </c>
      <c r="BT57" s="125">
        <f>IF('Indicator Data'!CC61="No Data",1,IF('Indicator Data imputation'!BU60&lt;&gt;"",1,0))</f>
        <v>0</v>
      </c>
      <c r="BU57" s="125">
        <f>IF('Indicator Data'!CD61="No Data",1,IF('Indicator Data imputation'!BV60&lt;&gt;"",1,0))</f>
        <v>0</v>
      </c>
      <c r="BV57" s="125">
        <f>IF('Indicator Data'!CE61="No Data",1,IF('Indicator Data imputation'!BW60&lt;&gt;"",1,0))</f>
        <v>0</v>
      </c>
      <c r="BW57" s="125">
        <f>IF('Indicator Data'!CF61="No Data",1,IF('Indicator Data imputation'!BX60&lt;&gt;"",1,0))</f>
        <v>0</v>
      </c>
      <c r="BX57" s="125">
        <f>IF('Indicator Data'!CG61="No Data",1,IF('Indicator Data imputation'!BY60&lt;&gt;"",1,0))</f>
        <v>0</v>
      </c>
      <c r="BY57" s="3">
        <f t="shared" si="2"/>
        <v>0</v>
      </c>
      <c r="BZ57" s="127">
        <f t="shared" si="1"/>
        <v>0</v>
      </c>
    </row>
    <row r="58" spans="1:78" x14ac:dyDescent="0.3">
      <c r="A58" s="3" t="s">
        <v>104</v>
      </c>
      <c r="B58" s="125">
        <f>IF('Indicator Data'!C62="No Data",1,IF('Indicator Data imputation'!C61&lt;&gt;"",1,0))</f>
        <v>0</v>
      </c>
      <c r="C58" s="125">
        <f>IF('Indicator Data'!D62="No Data",1,IF('Indicator Data imputation'!D61&lt;&gt;"",1,0))</f>
        <v>0</v>
      </c>
      <c r="D58" s="125">
        <f>IF('Indicator Data'!E62="No Data",1,IF('Indicator Data imputation'!E61&lt;&gt;"",1,0))</f>
        <v>0</v>
      </c>
      <c r="E58" s="125">
        <f>IF('Indicator Data'!F62="No Data",1,IF('Indicator Data imputation'!F61&lt;&gt;"",1,0))</f>
        <v>0</v>
      </c>
      <c r="F58" s="125">
        <f>IF('Indicator Data'!G62="No Data",1,IF('Indicator Data imputation'!G61&lt;&gt;"",1,0))</f>
        <v>0</v>
      </c>
      <c r="G58" s="125">
        <f>IF('Indicator Data'!H62="No Data",1,IF('Indicator Data imputation'!H61&lt;&gt;"",1,0))</f>
        <v>0</v>
      </c>
      <c r="H58" s="125">
        <f>IF('Indicator Data'!I62="No Data",1,IF('Indicator Data imputation'!I61&lt;&gt;"",1,0))</f>
        <v>0</v>
      </c>
      <c r="I58" s="125">
        <f>IF('Indicator Data'!J62="No Data",1,IF('Indicator Data imputation'!J61&lt;&gt;"",1,0))</f>
        <v>0</v>
      </c>
      <c r="J58" s="125">
        <f>IF('Indicator Data'!K62="No Data",1,IF('Indicator Data imputation'!K61&lt;&gt;"",1,0))</f>
        <v>0</v>
      </c>
      <c r="K58" s="125">
        <f>IF('Indicator Data'!L62="No Data",1,IF('Indicator Data imputation'!L61&lt;&gt;"",1,0))</f>
        <v>0</v>
      </c>
      <c r="L58" s="125">
        <f>IF('Indicator Data'!M62="No Data",1,IF('Indicator Data imputation'!M61&lt;&gt;"",1,0))</f>
        <v>0</v>
      </c>
      <c r="M58" s="125">
        <f>IF('Indicator Data'!N62="No Data",1,IF('Indicator Data imputation'!N61&lt;&gt;"",1,0))</f>
        <v>0</v>
      </c>
      <c r="N58" s="125">
        <f>IF('Indicator Data'!O62="No Data",1,IF('Indicator Data imputation'!O61&lt;&gt;"",1,0))</f>
        <v>0</v>
      </c>
      <c r="O58" s="125">
        <f>IF('Indicator Data'!P62="No Data",1,IF('Indicator Data imputation'!P61&lt;&gt;"",1,0))</f>
        <v>0</v>
      </c>
      <c r="P58" s="125">
        <f>IF('Indicator Data'!Q62="No Data",1,IF('Indicator Data imputation'!Q61&lt;&gt;"",1,0))</f>
        <v>0</v>
      </c>
      <c r="Q58" s="125">
        <f>IF('Indicator Data'!R62="No Data",1,IF('Indicator Data imputation'!R61&lt;&gt;"",1,0))</f>
        <v>0</v>
      </c>
      <c r="R58" s="125">
        <f>IF('Indicator Data'!S62="No Data",1,IF('Indicator Data imputation'!S61&lt;&gt;"",1,0))</f>
        <v>0</v>
      </c>
      <c r="S58" s="125">
        <f>IF('Indicator Data'!T62="No Data",1,IF('Indicator Data imputation'!T61&lt;&gt;"",1,0))</f>
        <v>0</v>
      </c>
      <c r="T58" s="125">
        <f>IF('Indicator Data'!U62="No Data",1,IF('Indicator Data imputation'!U61&lt;&gt;"",1,0))</f>
        <v>0</v>
      </c>
      <c r="U58" s="125">
        <f>IF('Indicator Data'!V62="No Data",1,IF('Indicator Data imputation'!V61&lt;&gt;"",1,0))</f>
        <v>0</v>
      </c>
      <c r="V58" s="125">
        <f>IF('Indicator Data'!W62="No Data",1,IF('Indicator Data imputation'!W61&lt;&gt;"",1,0))</f>
        <v>0</v>
      </c>
      <c r="W58" s="125">
        <f>IF('Indicator Data'!X62="No Data",1,IF('Indicator Data imputation'!X61&lt;&gt;"",1,0))</f>
        <v>0</v>
      </c>
      <c r="X58" s="125">
        <f>IF('Indicator Data'!Y62="No Data",1,IF('Indicator Data imputation'!Y61&lt;&gt;"",1,0))</f>
        <v>0</v>
      </c>
      <c r="Y58" s="125">
        <f>IF('Indicator Data'!Z62="No Data",1,IF('Indicator Data imputation'!Z61&lt;&gt;"",1,0))</f>
        <v>0</v>
      </c>
      <c r="Z58" s="125">
        <f>IF('Indicator Data'!AA62="No Data",1,IF('Indicator Data imputation'!AA61&lt;&gt;"",1,0))</f>
        <v>0</v>
      </c>
      <c r="AA58" s="125">
        <f>IF('Indicator Data'!AB62="No Data",1,IF('Indicator Data imputation'!AB61&lt;&gt;"",1,0))</f>
        <v>0</v>
      </c>
      <c r="AB58" s="125">
        <f>IF('Indicator Data'!AC62="No Data",1,IF('Indicator Data imputation'!AC61&lt;&gt;"",1,0))</f>
        <v>0</v>
      </c>
      <c r="AC58" s="125">
        <f>IF('Indicator Data'!AD62="No Data",1,IF('Indicator Data imputation'!AD61&lt;&gt;"",1,0))</f>
        <v>0</v>
      </c>
      <c r="AD58" s="125">
        <f>IF('Indicator Data'!AE62="No Data",1,IF('Indicator Data imputation'!AE61&lt;&gt;"",1,0))</f>
        <v>0</v>
      </c>
      <c r="AE58" s="125">
        <f>IF('Indicator Data'!AF62="No Data",1,IF('Indicator Data imputation'!AF61&lt;&gt;"",1,0))</f>
        <v>0</v>
      </c>
      <c r="AF58" s="125">
        <f>IF('Indicator Data'!AG62="No Data",1,IF('Indicator Data imputation'!AG61&lt;&gt;"",1,0))</f>
        <v>0</v>
      </c>
      <c r="AG58" s="125">
        <f>IF('Indicator Data'!AH62="No Data",1,IF('Indicator Data imputation'!AH61&lt;&gt;"",1,0))</f>
        <v>0</v>
      </c>
      <c r="AH58" s="125">
        <f>IF('Indicator Data'!AI62="No Data",1,IF('Indicator Data imputation'!AI61&lt;&gt;"",1,0))</f>
        <v>0</v>
      </c>
      <c r="AI58" s="125">
        <f>IF('Indicator Data'!AJ62="No Data",1,IF('Indicator Data imputation'!AJ61&lt;&gt;"",1,0))</f>
        <v>0</v>
      </c>
      <c r="AJ58" s="125">
        <f>IF('Indicator Data'!AK62="No Data",1,IF('Indicator Data imputation'!AK61&lt;&gt;"",1,0))</f>
        <v>0</v>
      </c>
      <c r="AK58" s="125">
        <f>IF('Indicator Data'!AL62="No Data",1,IF('Indicator Data imputation'!AL61&lt;&gt;"",1,0))</f>
        <v>0</v>
      </c>
      <c r="AL58" s="125">
        <f>IF('Indicator Data'!AM62="No Data",1,IF('Indicator Data imputation'!AM61&lt;&gt;"",1,0))</f>
        <v>0</v>
      </c>
      <c r="AM58" s="125">
        <f>IF('Indicator Data'!AN62="No Data",1,IF('Indicator Data imputation'!AN61&lt;&gt;"",1,0))</f>
        <v>0</v>
      </c>
      <c r="AN58" s="125">
        <f>IF('Indicator Data'!AO62="No Data",1,IF('Indicator Data imputation'!AO61&lt;&gt;"",1,0))</f>
        <v>0</v>
      </c>
      <c r="AO58" s="125">
        <f>IF('Indicator Data'!AP62="No Data",1,IF('Indicator Data imputation'!AP61&lt;&gt;"",1,0))</f>
        <v>0</v>
      </c>
      <c r="AP58" s="125">
        <f>IF('Indicator Data'!AQ62="No Data",1,IF('Indicator Data imputation'!AQ61&lt;&gt;"",1,0))</f>
        <v>0</v>
      </c>
      <c r="AQ58" s="125">
        <f>IF('Indicator Data'!AR62="No Data",1,IF('Indicator Data imputation'!AR61&lt;&gt;"",1,0))</f>
        <v>0</v>
      </c>
      <c r="AR58" s="125">
        <f>IF('Indicator Data'!AS62="No Data",1,IF('Indicator Data imputation'!AS61&lt;&gt;"",1,0))</f>
        <v>0</v>
      </c>
      <c r="AS58" s="125">
        <f>IF('Indicator Data'!AT62="No Data",1,IF('Indicator Data imputation'!AT61&lt;&gt;"",1,0))</f>
        <v>0</v>
      </c>
      <c r="AT58" s="125">
        <f>IF('Indicator Data'!AU62="No Data",1,IF('Indicator Data imputation'!AU61&lt;&gt;"",1,0))</f>
        <v>0</v>
      </c>
      <c r="AU58" s="125">
        <f>IF('Indicator Data'!AV62="No Data",1,IF('Indicator Data imputation'!AV61&lt;&gt;"",1,0))</f>
        <v>0</v>
      </c>
      <c r="AV58" s="125">
        <f>IF('Indicator Data'!AW62="No Data",1,IF('Indicator Data imputation'!AW61&lt;&gt;"",1,0))</f>
        <v>0</v>
      </c>
      <c r="AW58" s="125">
        <f>IF('Indicator Data'!AX62="No Data",1,IF('Indicator Data imputation'!AX61&lt;&gt;"",1,0))</f>
        <v>0</v>
      </c>
      <c r="AX58" s="125">
        <f>IF('Indicator Data'!AY62="No Data",1,IF('Indicator Data imputation'!AY61&lt;&gt;"",1,0))</f>
        <v>0</v>
      </c>
      <c r="AY58" s="125">
        <f>IF('Indicator Data'!AZ62="No Data",1,IF('Indicator Data imputation'!AZ61&lt;&gt;"",1,0))</f>
        <v>0</v>
      </c>
      <c r="AZ58" s="125">
        <f>IF('Indicator Data'!BA62="No Data",1,IF('Indicator Data imputation'!BA61&lt;&gt;"",1,0))</f>
        <v>0</v>
      </c>
      <c r="BA58" s="125">
        <f>IF('Indicator Data'!BB62="No Data",1,IF('Indicator Data imputation'!BB61&lt;&gt;"",1,0))</f>
        <v>0</v>
      </c>
      <c r="BB58" s="125">
        <f>IF('Indicator Data'!BC62="No Data",1,IF('Indicator Data imputation'!BC61&lt;&gt;"",1,0))</f>
        <v>0</v>
      </c>
      <c r="BC58" s="125">
        <f>IF('Indicator Data'!BD62="No Data",1,IF('Indicator Data imputation'!BD61&lt;&gt;"",1,0))</f>
        <v>0</v>
      </c>
      <c r="BD58" s="125">
        <f>IF('Indicator Data'!BE62="No Data",1,IF('Indicator Data imputation'!BE61&lt;&gt;"",1,0))</f>
        <v>0</v>
      </c>
      <c r="BE58" s="125">
        <f>IF('Indicator Data'!BF62="No Data",1,IF('Indicator Data imputation'!BF61&lt;&gt;"",1,0))</f>
        <v>0</v>
      </c>
      <c r="BF58" s="125">
        <f>IF('Indicator Data'!BG62="No Data",1,IF('Indicator Data imputation'!BG61&lt;&gt;"",1,0))</f>
        <v>0</v>
      </c>
      <c r="BG58" s="125">
        <f>IF('Indicator Data'!BH62="No Data",1,IF('Indicator Data imputation'!BH61&lt;&gt;"",1,0))</f>
        <v>0</v>
      </c>
      <c r="BH58" s="125">
        <f>IF('Indicator Data'!BI62="No Data",1,IF('Indicator Data imputation'!BI61&lt;&gt;"",1,0))</f>
        <v>0</v>
      </c>
      <c r="BI58" s="125">
        <f>IF('Indicator Data'!BR62="No Data",1,IF('Indicator Data imputation'!BJ61&lt;&gt;"",1,0))</f>
        <v>0</v>
      </c>
      <c r="BJ58" s="125">
        <f>IF('Indicator Data'!BS62="No Data",1,IF('Indicator Data imputation'!BK61&lt;&gt;"",1,0))</f>
        <v>0</v>
      </c>
      <c r="BK58" s="125">
        <f>IF('Indicator Data'!BT62="No Data",1,IF('Indicator Data imputation'!BL61&lt;&gt;"",1,0))</f>
        <v>0</v>
      </c>
      <c r="BL58" s="125">
        <f>IF('Indicator Data'!BU62="No Data",1,IF('Indicator Data imputation'!BM61&lt;&gt;"",1,0))</f>
        <v>0</v>
      </c>
      <c r="BM58" s="125">
        <f>IF('Indicator Data'!BV62="No Data",1,IF('Indicator Data imputation'!BN61&lt;&gt;"",1,0))</f>
        <v>0</v>
      </c>
      <c r="BN58" s="125">
        <f>IF('Indicator Data'!BW62="No Data",1,IF('Indicator Data imputation'!BO61&lt;&gt;"",1,0))</f>
        <v>0</v>
      </c>
      <c r="BO58" s="125">
        <f>IF('Indicator Data'!BX62="No Data",1,IF('Indicator Data imputation'!BP61&lt;&gt;"",1,0))</f>
        <v>0</v>
      </c>
      <c r="BP58" s="125">
        <f>IF('Indicator Data'!BY62="No Data",1,IF('Indicator Data imputation'!BQ61&lt;&gt;"",1,0))</f>
        <v>0</v>
      </c>
      <c r="BQ58" s="125">
        <f>IF('Indicator Data'!BZ62="No Data",1,IF('Indicator Data imputation'!BR61&lt;&gt;"",1,0))</f>
        <v>0</v>
      </c>
      <c r="BR58" s="125">
        <f>IF('Indicator Data'!CA62="No Data",1,IF('Indicator Data imputation'!BS61&lt;&gt;"",1,0))</f>
        <v>0</v>
      </c>
      <c r="BS58" s="125">
        <f>IF('Indicator Data'!CB62="No Data",1,IF('Indicator Data imputation'!BT61&lt;&gt;"",1,0))</f>
        <v>0</v>
      </c>
      <c r="BT58" s="125">
        <f>IF('Indicator Data'!CC62="No Data",1,IF('Indicator Data imputation'!BU61&lt;&gt;"",1,0))</f>
        <v>0</v>
      </c>
      <c r="BU58" s="125">
        <f>IF('Indicator Data'!CD62="No Data",1,IF('Indicator Data imputation'!BV61&lt;&gt;"",1,0))</f>
        <v>1</v>
      </c>
      <c r="BV58" s="125">
        <f>IF('Indicator Data'!CE62="No Data",1,IF('Indicator Data imputation'!BW61&lt;&gt;"",1,0))</f>
        <v>0</v>
      </c>
      <c r="BW58" s="125">
        <f>IF('Indicator Data'!CF62="No Data",1,IF('Indicator Data imputation'!BX61&lt;&gt;"",1,0))</f>
        <v>0</v>
      </c>
      <c r="BX58" s="125">
        <f>IF('Indicator Data'!CG62="No Data",1,IF('Indicator Data imputation'!BY61&lt;&gt;"",1,0))</f>
        <v>0</v>
      </c>
      <c r="BY58" s="3">
        <f t="shared" si="2"/>
        <v>1</v>
      </c>
      <c r="BZ58" s="127">
        <f t="shared" si="1"/>
        <v>1.3333333333333334E-2</v>
      </c>
    </row>
    <row r="59" spans="1:78" x14ac:dyDescent="0.3">
      <c r="A59" s="3" t="s">
        <v>106</v>
      </c>
      <c r="B59" s="125">
        <f>IF('Indicator Data'!C63="No Data",1,IF('Indicator Data imputation'!C62&lt;&gt;"",1,0))</f>
        <v>0</v>
      </c>
      <c r="C59" s="125">
        <f>IF('Indicator Data'!D63="No Data",1,IF('Indicator Data imputation'!D62&lt;&gt;"",1,0))</f>
        <v>0</v>
      </c>
      <c r="D59" s="125">
        <f>IF('Indicator Data'!E63="No Data",1,IF('Indicator Data imputation'!E62&lt;&gt;"",1,0))</f>
        <v>1</v>
      </c>
      <c r="E59" s="125">
        <f>IF('Indicator Data'!F63="No Data",1,IF('Indicator Data imputation'!F62&lt;&gt;"",1,0))</f>
        <v>0</v>
      </c>
      <c r="F59" s="125">
        <f>IF('Indicator Data'!G63="No Data",1,IF('Indicator Data imputation'!G62&lt;&gt;"",1,0))</f>
        <v>0</v>
      </c>
      <c r="G59" s="125">
        <f>IF('Indicator Data'!H63="No Data",1,IF('Indicator Data imputation'!H62&lt;&gt;"",1,0))</f>
        <v>0</v>
      </c>
      <c r="H59" s="125">
        <f>IF('Indicator Data'!I63="No Data",1,IF('Indicator Data imputation'!I62&lt;&gt;"",1,0))</f>
        <v>0</v>
      </c>
      <c r="I59" s="125">
        <f>IF('Indicator Data'!J63="No Data",1,IF('Indicator Data imputation'!J62&lt;&gt;"",1,0))</f>
        <v>0</v>
      </c>
      <c r="J59" s="125">
        <f>IF('Indicator Data'!K63="No Data",1,IF('Indicator Data imputation'!K62&lt;&gt;"",1,0))</f>
        <v>0</v>
      </c>
      <c r="K59" s="125">
        <f>IF('Indicator Data'!L63="No Data",1,IF('Indicator Data imputation'!L62&lt;&gt;"",1,0))</f>
        <v>0</v>
      </c>
      <c r="L59" s="125">
        <f>IF('Indicator Data'!M63="No Data",1,IF('Indicator Data imputation'!M62&lt;&gt;"",1,0))</f>
        <v>0</v>
      </c>
      <c r="M59" s="125">
        <f>IF('Indicator Data'!N63="No Data",1,IF('Indicator Data imputation'!N62&lt;&gt;"",1,0))</f>
        <v>1</v>
      </c>
      <c r="N59" s="125">
        <f>IF('Indicator Data'!O63="No Data",1,IF('Indicator Data imputation'!O62&lt;&gt;"",1,0))</f>
        <v>1</v>
      </c>
      <c r="O59" s="125">
        <f>IF('Indicator Data'!P63="No Data",1,IF('Indicator Data imputation'!P62&lt;&gt;"",1,0))</f>
        <v>1</v>
      </c>
      <c r="P59" s="125">
        <f>IF('Indicator Data'!Q63="No Data",1,IF('Indicator Data imputation'!Q62&lt;&gt;"",1,0))</f>
        <v>0</v>
      </c>
      <c r="Q59" s="125">
        <f>IF('Indicator Data'!R63="No Data",1,IF('Indicator Data imputation'!R62&lt;&gt;"",1,0))</f>
        <v>0</v>
      </c>
      <c r="R59" s="125">
        <f>IF('Indicator Data'!S63="No Data",1,IF('Indicator Data imputation'!S62&lt;&gt;"",1,0))</f>
        <v>0</v>
      </c>
      <c r="S59" s="125">
        <f>IF('Indicator Data'!T63="No Data",1,IF('Indicator Data imputation'!T62&lt;&gt;"",1,0))</f>
        <v>0</v>
      </c>
      <c r="T59" s="125">
        <f>IF('Indicator Data'!U63="No Data",1,IF('Indicator Data imputation'!U62&lt;&gt;"",1,0))</f>
        <v>0</v>
      </c>
      <c r="U59" s="125">
        <f>IF('Indicator Data'!V63="No Data",1,IF('Indicator Data imputation'!V62&lt;&gt;"",1,0))</f>
        <v>0</v>
      </c>
      <c r="V59" s="125">
        <f>IF('Indicator Data'!W63="No Data",1,IF('Indicator Data imputation'!W62&lt;&gt;"",1,0))</f>
        <v>0</v>
      </c>
      <c r="W59" s="125">
        <f>IF('Indicator Data'!X63="No Data",1,IF('Indicator Data imputation'!X62&lt;&gt;"",1,0))</f>
        <v>0</v>
      </c>
      <c r="X59" s="125">
        <f>IF('Indicator Data'!Y63="No Data",1,IF('Indicator Data imputation'!Y62&lt;&gt;"",1,0))</f>
        <v>0</v>
      </c>
      <c r="Y59" s="125">
        <f>IF('Indicator Data'!Z63="No Data",1,IF('Indicator Data imputation'!Z62&lt;&gt;"",1,0))</f>
        <v>0</v>
      </c>
      <c r="Z59" s="125">
        <f>IF('Indicator Data'!AA63="No Data",1,IF('Indicator Data imputation'!AA62&lt;&gt;"",1,0))</f>
        <v>0</v>
      </c>
      <c r="AA59" s="125">
        <f>IF('Indicator Data'!AB63="No Data",1,IF('Indicator Data imputation'!AB62&lt;&gt;"",1,0))</f>
        <v>0</v>
      </c>
      <c r="AB59" s="125">
        <f>IF('Indicator Data'!AC63="No Data",1,IF('Indicator Data imputation'!AC62&lt;&gt;"",1,0))</f>
        <v>1</v>
      </c>
      <c r="AC59" s="125">
        <f>IF('Indicator Data'!AD63="No Data",1,IF('Indicator Data imputation'!AD62&lt;&gt;"",1,0))</f>
        <v>0</v>
      </c>
      <c r="AD59" s="125">
        <f>IF('Indicator Data'!AE63="No Data",1,IF('Indicator Data imputation'!AE62&lt;&gt;"",1,0))</f>
        <v>0</v>
      </c>
      <c r="AE59" s="125">
        <f>IF('Indicator Data'!AF63="No Data",1,IF('Indicator Data imputation'!AF62&lt;&gt;"",1,0))</f>
        <v>0</v>
      </c>
      <c r="AF59" s="125">
        <f>IF('Indicator Data'!AG63="No Data",1,IF('Indicator Data imputation'!AG62&lt;&gt;"",1,0))</f>
        <v>0</v>
      </c>
      <c r="AG59" s="125">
        <f>IF('Indicator Data'!AH63="No Data",1,IF('Indicator Data imputation'!AH62&lt;&gt;"",1,0))</f>
        <v>0</v>
      </c>
      <c r="AH59" s="125">
        <f>IF('Indicator Data'!AI63="No Data",1,IF('Indicator Data imputation'!AI62&lt;&gt;"",1,0))</f>
        <v>0</v>
      </c>
      <c r="AI59" s="125">
        <f>IF('Indicator Data'!AJ63="No Data",1,IF('Indicator Data imputation'!AJ62&lt;&gt;"",1,0))</f>
        <v>0</v>
      </c>
      <c r="AJ59" s="125">
        <f>IF('Indicator Data'!AK63="No Data",1,IF('Indicator Data imputation'!AK62&lt;&gt;"",1,0))</f>
        <v>0</v>
      </c>
      <c r="AK59" s="125">
        <f>IF('Indicator Data'!AL63="No Data",1,IF('Indicator Data imputation'!AL62&lt;&gt;"",1,0))</f>
        <v>0</v>
      </c>
      <c r="AL59" s="125">
        <f>IF('Indicator Data'!AM63="No Data",1,IF('Indicator Data imputation'!AM62&lt;&gt;"",1,0))</f>
        <v>1</v>
      </c>
      <c r="AM59" s="125">
        <f>IF('Indicator Data'!AN63="No Data",1,IF('Indicator Data imputation'!AN62&lt;&gt;"",1,0))</f>
        <v>0</v>
      </c>
      <c r="AN59" s="125">
        <f>IF('Indicator Data'!AO63="No Data",1,IF('Indicator Data imputation'!AO62&lt;&gt;"",1,0))</f>
        <v>0</v>
      </c>
      <c r="AO59" s="125">
        <f>IF('Indicator Data'!AP63="No Data",1,IF('Indicator Data imputation'!AP62&lt;&gt;"",1,0))</f>
        <v>0</v>
      </c>
      <c r="AP59" s="125">
        <f>IF('Indicator Data'!AQ63="No Data",1,IF('Indicator Data imputation'!AQ62&lt;&gt;"",1,0))</f>
        <v>0</v>
      </c>
      <c r="AQ59" s="125">
        <f>IF('Indicator Data'!AR63="No Data",1,IF('Indicator Data imputation'!AR62&lt;&gt;"",1,0))</f>
        <v>0</v>
      </c>
      <c r="AR59" s="125">
        <f>IF('Indicator Data'!AS63="No Data",1,IF('Indicator Data imputation'!AS62&lt;&gt;"",1,0))</f>
        <v>0</v>
      </c>
      <c r="AS59" s="125">
        <f>IF('Indicator Data'!AT63="No Data",1,IF('Indicator Data imputation'!AT62&lt;&gt;"",1,0))</f>
        <v>1</v>
      </c>
      <c r="AT59" s="125">
        <f>IF('Indicator Data'!AU63="No Data",1,IF('Indicator Data imputation'!AU62&lt;&gt;"",1,0))</f>
        <v>0</v>
      </c>
      <c r="AU59" s="125">
        <f>IF('Indicator Data'!AV63="No Data",1,IF('Indicator Data imputation'!AV62&lt;&gt;"",1,0))</f>
        <v>0</v>
      </c>
      <c r="AV59" s="125">
        <f>IF('Indicator Data'!AW63="No Data",1,IF('Indicator Data imputation'!AW62&lt;&gt;"",1,0))</f>
        <v>1</v>
      </c>
      <c r="AW59" s="125">
        <f>IF('Indicator Data'!AX63="No Data",1,IF('Indicator Data imputation'!AX62&lt;&gt;"",1,0))</f>
        <v>1</v>
      </c>
      <c r="AX59" s="125">
        <f>IF('Indicator Data'!AY63="No Data",1,IF('Indicator Data imputation'!AY62&lt;&gt;"",1,0))</f>
        <v>0</v>
      </c>
      <c r="AY59" s="125">
        <f>IF('Indicator Data'!AZ63="No Data",1,IF('Indicator Data imputation'!AZ62&lt;&gt;"",1,0))</f>
        <v>0</v>
      </c>
      <c r="AZ59" s="125">
        <f>IF('Indicator Data'!BA63="No Data",1,IF('Indicator Data imputation'!BA62&lt;&gt;"",1,0))</f>
        <v>0</v>
      </c>
      <c r="BA59" s="125">
        <f>IF('Indicator Data'!BB63="No Data",1,IF('Indicator Data imputation'!BB62&lt;&gt;"",1,0))</f>
        <v>0</v>
      </c>
      <c r="BB59" s="125">
        <f>IF('Indicator Data'!BC63="No Data",1,IF('Indicator Data imputation'!BC62&lt;&gt;"",1,0))</f>
        <v>0</v>
      </c>
      <c r="BC59" s="125">
        <f>IF('Indicator Data'!BD63="No Data",1,IF('Indicator Data imputation'!BD62&lt;&gt;"",1,0))</f>
        <v>0</v>
      </c>
      <c r="BD59" s="125">
        <f>IF('Indicator Data'!BE63="No Data",1,IF('Indicator Data imputation'!BE62&lt;&gt;"",1,0))</f>
        <v>0</v>
      </c>
      <c r="BE59" s="125">
        <f>IF('Indicator Data'!BF63="No Data",1,IF('Indicator Data imputation'!BF62&lt;&gt;"",1,0))</f>
        <v>0</v>
      </c>
      <c r="BF59" s="125">
        <f>IF('Indicator Data'!BG63="No Data",1,IF('Indicator Data imputation'!BG62&lt;&gt;"",1,0))</f>
        <v>0</v>
      </c>
      <c r="BG59" s="125">
        <f>IF('Indicator Data'!BH63="No Data",1,IF('Indicator Data imputation'!BH62&lt;&gt;"",1,0))</f>
        <v>0</v>
      </c>
      <c r="BH59" s="125">
        <f>IF('Indicator Data'!BI63="No Data",1,IF('Indicator Data imputation'!BI62&lt;&gt;"",1,0))</f>
        <v>0</v>
      </c>
      <c r="BI59" s="125">
        <f>IF('Indicator Data'!BR63="No Data",1,IF('Indicator Data imputation'!BJ62&lt;&gt;"",1,0))</f>
        <v>0</v>
      </c>
      <c r="BJ59" s="125">
        <f>IF('Indicator Data'!BS63="No Data",1,IF('Indicator Data imputation'!BK62&lt;&gt;"",1,0))</f>
        <v>0</v>
      </c>
      <c r="BK59" s="125">
        <f>IF('Indicator Data'!BT63="No Data",1,IF('Indicator Data imputation'!BL62&lt;&gt;"",1,0))</f>
        <v>1</v>
      </c>
      <c r="BL59" s="125">
        <f>IF('Indicator Data'!BU63="No Data",1,IF('Indicator Data imputation'!BM62&lt;&gt;"",1,0))</f>
        <v>0</v>
      </c>
      <c r="BM59" s="125">
        <f>IF('Indicator Data'!BV63="No Data",1,IF('Indicator Data imputation'!BN62&lt;&gt;"",1,0))</f>
        <v>0</v>
      </c>
      <c r="BN59" s="125">
        <f>IF('Indicator Data'!BW63="No Data",1,IF('Indicator Data imputation'!BO62&lt;&gt;"",1,0))</f>
        <v>0</v>
      </c>
      <c r="BO59" s="125">
        <f>IF('Indicator Data'!BX63="No Data",1,IF('Indicator Data imputation'!BP62&lt;&gt;"",1,0))</f>
        <v>0</v>
      </c>
      <c r="BP59" s="125">
        <f>IF('Indicator Data'!BY63="No Data",1,IF('Indicator Data imputation'!BQ62&lt;&gt;"",1,0))</f>
        <v>0</v>
      </c>
      <c r="BQ59" s="125">
        <f>IF('Indicator Data'!BZ63="No Data",1,IF('Indicator Data imputation'!BR62&lt;&gt;"",1,0))</f>
        <v>0</v>
      </c>
      <c r="BR59" s="125">
        <f>IF('Indicator Data'!CA63="No Data",1,IF('Indicator Data imputation'!BS62&lt;&gt;"",1,0))</f>
        <v>0</v>
      </c>
      <c r="BS59" s="125">
        <f>IF('Indicator Data'!CB63="No Data",1,IF('Indicator Data imputation'!BT62&lt;&gt;"",1,0))</f>
        <v>0</v>
      </c>
      <c r="BT59" s="125">
        <f>IF('Indicator Data'!CC63="No Data",1,IF('Indicator Data imputation'!BU62&lt;&gt;"",1,0))</f>
        <v>0</v>
      </c>
      <c r="BU59" s="125">
        <f>IF('Indicator Data'!CD63="No Data",1,IF('Indicator Data imputation'!BV62&lt;&gt;"",1,0))</f>
        <v>0</v>
      </c>
      <c r="BV59" s="125">
        <f>IF('Indicator Data'!CE63="No Data",1,IF('Indicator Data imputation'!BW62&lt;&gt;"",1,0))</f>
        <v>0</v>
      </c>
      <c r="BW59" s="125">
        <f>IF('Indicator Data'!CF63="No Data",1,IF('Indicator Data imputation'!BX62&lt;&gt;"",1,0))</f>
        <v>0</v>
      </c>
      <c r="BX59" s="125">
        <f>IF('Indicator Data'!CG63="No Data",1,IF('Indicator Data imputation'!BY62&lt;&gt;"",1,0))</f>
        <v>0</v>
      </c>
      <c r="BY59" s="3">
        <f t="shared" si="2"/>
        <v>10</v>
      </c>
      <c r="BZ59" s="127">
        <f t="shared" si="1"/>
        <v>0.13333333333333333</v>
      </c>
    </row>
    <row r="60" spans="1:78" x14ac:dyDescent="0.3">
      <c r="A60" s="3" t="s">
        <v>108</v>
      </c>
      <c r="B60" s="125">
        <f>IF('Indicator Data'!C64="No Data",1,IF('Indicator Data imputation'!C63&lt;&gt;"",1,0))</f>
        <v>0</v>
      </c>
      <c r="C60" s="125">
        <f>IF('Indicator Data'!D64="No Data",1,IF('Indicator Data imputation'!D63&lt;&gt;"",1,0))</f>
        <v>0</v>
      </c>
      <c r="D60" s="125">
        <f>IF('Indicator Data'!E64="No Data",1,IF('Indicator Data imputation'!E63&lt;&gt;"",1,0))</f>
        <v>1</v>
      </c>
      <c r="E60" s="125">
        <f>IF('Indicator Data'!F64="No Data",1,IF('Indicator Data imputation'!F63&lt;&gt;"",1,0))</f>
        <v>0</v>
      </c>
      <c r="F60" s="125">
        <f>IF('Indicator Data'!G64="No Data",1,IF('Indicator Data imputation'!G63&lt;&gt;"",1,0))</f>
        <v>0</v>
      </c>
      <c r="G60" s="125">
        <f>IF('Indicator Data'!H64="No Data",1,IF('Indicator Data imputation'!H63&lt;&gt;"",1,0))</f>
        <v>0</v>
      </c>
      <c r="H60" s="125">
        <f>IF('Indicator Data'!I64="No Data",1,IF('Indicator Data imputation'!I63&lt;&gt;"",1,0))</f>
        <v>0</v>
      </c>
      <c r="I60" s="125">
        <f>IF('Indicator Data'!J64="No Data",1,IF('Indicator Data imputation'!J63&lt;&gt;"",1,0))</f>
        <v>0</v>
      </c>
      <c r="J60" s="125">
        <f>IF('Indicator Data'!K64="No Data",1,IF('Indicator Data imputation'!K63&lt;&gt;"",1,0))</f>
        <v>0</v>
      </c>
      <c r="K60" s="125">
        <f>IF('Indicator Data'!L64="No Data",1,IF('Indicator Data imputation'!L63&lt;&gt;"",1,0))</f>
        <v>0</v>
      </c>
      <c r="L60" s="125">
        <f>IF('Indicator Data'!M64="No Data",1,IF('Indicator Data imputation'!M63&lt;&gt;"",1,0))</f>
        <v>0</v>
      </c>
      <c r="M60" s="125">
        <f>IF('Indicator Data'!N64="No Data",1,IF('Indicator Data imputation'!N63&lt;&gt;"",1,0))</f>
        <v>1</v>
      </c>
      <c r="N60" s="125">
        <f>IF('Indicator Data'!O64="No Data",1,IF('Indicator Data imputation'!O63&lt;&gt;"",1,0))</f>
        <v>1</v>
      </c>
      <c r="O60" s="125">
        <f>IF('Indicator Data'!P64="No Data",1,IF('Indicator Data imputation'!P63&lt;&gt;"",1,0))</f>
        <v>1</v>
      </c>
      <c r="P60" s="125">
        <f>IF('Indicator Data'!Q64="No Data",1,IF('Indicator Data imputation'!Q63&lt;&gt;"",1,0))</f>
        <v>0</v>
      </c>
      <c r="Q60" s="125">
        <f>IF('Indicator Data'!R64="No Data",1,IF('Indicator Data imputation'!R63&lt;&gt;"",1,0))</f>
        <v>0</v>
      </c>
      <c r="R60" s="125">
        <f>IF('Indicator Data'!S64="No Data",1,IF('Indicator Data imputation'!S63&lt;&gt;"",1,0))</f>
        <v>0</v>
      </c>
      <c r="S60" s="125">
        <f>IF('Indicator Data'!T64="No Data",1,IF('Indicator Data imputation'!T63&lt;&gt;"",1,0))</f>
        <v>0</v>
      </c>
      <c r="T60" s="125">
        <f>IF('Indicator Data'!U64="No Data",1,IF('Indicator Data imputation'!U63&lt;&gt;"",1,0))</f>
        <v>0</v>
      </c>
      <c r="U60" s="125">
        <f>IF('Indicator Data'!V64="No Data",1,IF('Indicator Data imputation'!V63&lt;&gt;"",1,0))</f>
        <v>0</v>
      </c>
      <c r="V60" s="125">
        <f>IF('Indicator Data'!W64="No Data",1,IF('Indicator Data imputation'!W63&lt;&gt;"",1,0))</f>
        <v>0</v>
      </c>
      <c r="W60" s="125">
        <f>IF('Indicator Data'!X64="No Data",1,IF('Indicator Data imputation'!X63&lt;&gt;"",1,0))</f>
        <v>0</v>
      </c>
      <c r="X60" s="125">
        <f>IF('Indicator Data'!Y64="No Data",1,IF('Indicator Data imputation'!Y63&lt;&gt;"",1,0))</f>
        <v>0</v>
      </c>
      <c r="Y60" s="125">
        <f>IF('Indicator Data'!Z64="No Data",1,IF('Indicator Data imputation'!Z63&lt;&gt;"",1,0))</f>
        <v>0</v>
      </c>
      <c r="Z60" s="125">
        <f>IF('Indicator Data'!AA64="No Data",1,IF('Indicator Data imputation'!AA63&lt;&gt;"",1,0))</f>
        <v>0</v>
      </c>
      <c r="AA60" s="125">
        <f>IF('Indicator Data'!AB64="No Data",1,IF('Indicator Data imputation'!AB63&lt;&gt;"",1,0))</f>
        <v>0</v>
      </c>
      <c r="AB60" s="125">
        <f>IF('Indicator Data'!AC64="No Data",1,IF('Indicator Data imputation'!AC63&lt;&gt;"",1,0))</f>
        <v>1</v>
      </c>
      <c r="AC60" s="125">
        <f>IF('Indicator Data'!AD64="No Data",1,IF('Indicator Data imputation'!AD63&lt;&gt;"",1,0))</f>
        <v>0</v>
      </c>
      <c r="AD60" s="125">
        <f>IF('Indicator Data'!AE64="No Data",1,IF('Indicator Data imputation'!AE63&lt;&gt;"",1,0))</f>
        <v>0</v>
      </c>
      <c r="AE60" s="125">
        <f>IF('Indicator Data'!AF64="No Data",1,IF('Indicator Data imputation'!AF63&lt;&gt;"",1,0))</f>
        <v>1</v>
      </c>
      <c r="AF60" s="125">
        <f>IF('Indicator Data'!AG64="No Data",1,IF('Indicator Data imputation'!AG63&lt;&gt;"",1,0))</f>
        <v>0</v>
      </c>
      <c r="AG60" s="125">
        <f>IF('Indicator Data'!AH64="No Data",1,IF('Indicator Data imputation'!AH63&lt;&gt;"",1,0))</f>
        <v>0</v>
      </c>
      <c r="AH60" s="125">
        <f>IF('Indicator Data'!AI64="No Data",1,IF('Indicator Data imputation'!AI63&lt;&gt;"",1,0))</f>
        <v>0</v>
      </c>
      <c r="AI60" s="125">
        <f>IF('Indicator Data'!AJ64="No Data",1,IF('Indicator Data imputation'!AJ63&lt;&gt;"",1,0))</f>
        <v>0</v>
      </c>
      <c r="AJ60" s="125">
        <f>IF('Indicator Data'!AK64="No Data",1,IF('Indicator Data imputation'!AK63&lt;&gt;"",1,0))</f>
        <v>0</v>
      </c>
      <c r="AK60" s="125">
        <f>IF('Indicator Data'!AL64="No Data",1,IF('Indicator Data imputation'!AL63&lt;&gt;"",1,0))</f>
        <v>0</v>
      </c>
      <c r="AL60" s="125">
        <f>IF('Indicator Data'!AM64="No Data",1,IF('Indicator Data imputation'!AM63&lt;&gt;"",1,0))</f>
        <v>1</v>
      </c>
      <c r="AM60" s="125">
        <f>IF('Indicator Data'!AN64="No Data",1,IF('Indicator Data imputation'!AN63&lt;&gt;"",1,0))</f>
        <v>0</v>
      </c>
      <c r="AN60" s="125">
        <f>IF('Indicator Data'!AO64="No Data",1,IF('Indicator Data imputation'!AO63&lt;&gt;"",1,0))</f>
        <v>0</v>
      </c>
      <c r="AO60" s="125">
        <f>IF('Indicator Data'!AP64="No Data",1,IF('Indicator Data imputation'!AP63&lt;&gt;"",1,0))</f>
        <v>0</v>
      </c>
      <c r="AP60" s="125">
        <f>IF('Indicator Data'!AQ64="No Data",1,IF('Indicator Data imputation'!AQ63&lt;&gt;"",1,0))</f>
        <v>1</v>
      </c>
      <c r="AQ60" s="125">
        <f>IF('Indicator Data'!AR64="No Data",1,IF('Indicator Data imputation'!AR63&lt;&gt;"",1,0))</f>
        <v>0</v>
      </c>
      <c r="AR60" s="125">
        <f>IF('Indicator Data'!AS64="No Data",1,IF('Indicator Data imputation'!AS63&lt;&gt;"",1,0))</f>
        <v>0</v>
      </c>
      <c r="AS60" s="125">
        <f>IF('Indicator Data'!AT64="No Data",1,IF('Indicator Data imputation'!AT63&lt;&gt;"",1,0))</f>
        <v>1</v>
      </c>
      <c r="AT60" s="125">
        <f>IF('Indicator Data'!AU64="No Data",1,IF('Indicator Data imputation'!AU63&lt;&gt;"",1,0))</f>
        <v>0</v>
      </c>
      <c r="AU60" s="125">
        <f>IF('Indicator Data'!AV64="No Data",1,IF('Indicator Data imputation'!AV63&lt;&gt;"",1,0))</f>
        <v>1</v>
      </c>
      <c r="AV60" s="125">
        <f>IF('Indicator Data'!AW64="No Data",1,IF('Indicator Data imputation'!AW63&lt;&gt;"",1,0))</f>
        <v>1</v>
      </c>
      <c r="AW60" s="125">
        <f>IF('Indicator Data'!AX64="No Data",1,IF('Indicator Data imputation'!AX63&lt;&gt;"",1,0))</f>
        <v>1</v>
      </c>
      <c r="AX60" s="125">
        <f>IF('Indicator Data'!AY64="No Data",1,IF('Indicator Data imputation'!AY63&lt;&gt;"",1,0))</f>
        <v>0</v>
      </c>
      <c r="AY60" s="125">
        <f>IF('Indicator Data'!AZ64="No Data",1,IF('Indicator Data imputation'!AZ63&lt;&gt;"",1,0))</f>
        <v>0</v>
      </c>
      <c r="AZ60" s="125">
        <f>IF('Indicator Data'!BA64="No Data",1,IF('Indicator Data imputation'!BA63&lt;&gt;"",1,0))</f>
        <v>0</v>
      </c>
      <c r="BA60" s="125">
        <f>IF('Indicator Data'!BB64="No Data",1,IF('Indicator Data imputation'!BB63&lt;&gt;"",1,0))</f>
        <v>0</v>
      </c>
      <c r="BB60" s="125">
        <f>IF('Indicator Data'!BC64="No Data",1,IF('Indicator Data imputation'!BC63&lt;&gt;"",1,0))</f>
        <v>0</v>
      </c>
      <c r="BC60" s="125">
        <f>IF('Indicator Data'!BD64="No Data",1,IF('Indicator Data imputation'!BD63&lt;&gt;"",1,0))</f>
        <v>0</v>
      </c>
      <c r="BD60" s="125">
        <f>IF('Indicator Data'!BE64="No Data",1,IF('Indicator Data imputation'!BE63&lt;&gt;"",1,0))</f>
        <v>0</v>
      </c>
      <c r="BE60" s="125">
        <f>IF('Indicator Data'!BF64="No Data",1,IF('Indicator Data imputation'!BF63&lt;&gt;"",1,0))</f>
        <v>0</v>
      </c>
      <c r="BF60" s="125">
        <f>IF('Indicator Data'!BG64="No Data",1,IF('Indicator Data imputation'!BG63&lt;&gt;"",1,0))</f>
        <v>0</v>
      </c>
      <c r="BG60" s="125">
        <f>IF('Indicator Data'!BH64="No Data",1,IF('Indicator Data imputation'!BH63&lt;&gt;"",1,0))</f>
        <v>0</v>
      </c>
      <c r="BH60" s="125">
        <f>IF('Indicator Data'!BI64="No Data",1,IF('Indicator Data imputation'!BI63&lt;&gt;"",1,0))</f>
        <v>0</v>
      </c>
      <c r="BI60" s="125">
        <f>IF('Indicator Data'!BR64="No Data",1,IF('Indicator Data imputation'!BJ63&lt;&gt;"",1,0))</f>
        <v>0</v>
      </c>
      <c r="BJ60" s="125">
        <f>IF('Indicator Data'!BS64="No Data",1,IF('Indicator Data imputation'!BK63&lt;&gt;"",1,0))</f>
        <v>0</v>
      </c>
      <c r="BK60" s="125">
        <f>IF('Indicator Data'!BT64="No Data",1,IF('Indicator Data imputation'!BL63&lt;&gt;"",1,0))</f>
        <v>0</v>
      </c>
      <c r="BL60" s="125">
        <f>IF('Indicator Data'!BU64="No Data",1,IF('Indicator Data imputation'!BM63&lt;&gt;"",1,0))</f>
        <v>0</v>
      </c>
      <c r="BM60" s="125">
        <f>IF('Indicator Data'!BV64="No Data",1,IF('Indicator Data imputation'!BN63&lt;&gt;"",1,0))</f>
        <v>1</v>
      </c>
      <c r="BN60" s="125">
        <f>IF('Indicator Data'!BW64="No Data",1,IF('Indicator Data imputation'!BO63&lt;&gt;"",1,0))</f>
        <v>0</v>
      </c>
      <c r="BO60" s="125">
        <f>IF('Indicator Data'!BX64="No Data",1,IF('Indicator Data imputation'!BP63&lt;&gt;"",1,0))</f>
        <v>0</v>
      </c>
      <c r="BP60" s="125">
        <f>IF('Indicator Data'!BY64="No Data",1,IF('Indicator Data imputation'!BQ63&lt;&gt;"",1,0))</f>
        <v>0</v>
      </c>
      <c r="BQ60" s="125">
        <f>IF('Indicator Data'!BZ64="No Data",1,IF('Indicator Data imputation'!BR63&lt;&gt;"",1,0))</f>
        <v>0</v>
      </c>
      <c r="BR60" s="125">
        <f>IF('Indicator Data'!CA64="No Data",1,IF('Indicator Data imputation'!BS63&lt;&gt;"",1,0))</f>
        <v>0</v>
      </c>
      <c r="BS60" s="125">
        <f>IF('Indicator Data'!CB64="No Data",1,IF('Indicator Data imputation'!BT63&lt;&gt;"",1,0))</f>
        <v>0</v>
      </c>
      <c r="BT60" s="125">
        <f>IF('Indicator Data'!CC64="No Data",1,IF('Indicator Data imputation'!BU63&lt;&gt;"",1,0))</f>
        <v>0</v>
      </c>
      <c r="BU60" s="125">
        <f>IF('Indicator Data'!CD64="No Data",1,IF('Indicator Data imputation'!BV63&lt;&gt;"",1,0))</f>
        <v>0</v>
      </c>
      <c r="BV60" s="125">
        <f>IF('Indicator Data'!CE64="No Data",1,IF('Indicator Data imputation'!BW63&lt;&gt;"",1,0))</f>
        <v>0</v>
      </c>
      <c r="BW60" s="125">
        <f>IF('Indicator Data'!CF64="No Data",1,IF('Indicator Data imputation'!BX63&lt;&gt;"",1,0))</f>
        <v>0</v>
      </c>
      <c r="BX60" s="125">
        <f>IF('Indicator Data'!CG64="No Data",1,IF('Indicator Data imputation'!BY63&lt;&gt;"",1,0))</f>
        <v>0</v>
      </c>
      <c r="BY60" s="3">
        <f t="shared" si="2"/>
        <v>13</v>
      </c>
      <c r="BZ60" s="127">
        <f t="shared" si="1"/>
        <v>0.17333333333333334</v>
      </c>
    </row>
    <row r="61" spans="1:78" x14ac:dyDescent="0.3">
      <c r="A61" s="3" t="s">
        <v>110</v>
      </c>
      <c r="B61" s="125">
        <f>IF('Indicator Data'!C65="No Data",1,IF('Indicator Data imputation'!C64&lt;&gt;"",1,0))</f>
        <v>0</v>
      </c>
      <c r="C61" s="125">
        <f>IF('Indicator Data'!D65="No Data",1,IF('Indicator Data imputation'!D64&lt;&gt;"",1,0))</f>
        <v>0</v>
      </c>
      <c r="D61" s="125">
        <f>IF('Indicator Data'!E65="No Data",1,IF('Indicator Data imputation'!E64&lt;&gt;"",1,0))</f>
        <v>0</v>
      </c>
      <c r="E61" s="125">
        <f>IF('Indicator Data'!F65="No Data",1,IF('Indicator Data imputation'!F64&lt;&gt;"",1,0))</f>
        <v>0</v>
      </c>
      <c r="F61" s="125">
        <f>IF('Indicator Data'!G65="No Data",1,IF('Indicator Data imputation'!G64&lt;&gt;"",1,0))</f>
        <v>0</v>
      </c>
      <c r="G61" s="125">
        <f>IF('Indicator Data'!H65="No Data",1,IF('Indicator Data imputation'!H64&lt;&gt;"",1,0))</f>
        <v>0</v>
      </c>
      <c r="H61" s="125">
        <f>IF('Indicator Data'!I65="No Data",1,IF('Indicator Data imputation'!I64&lt;&gt;"",1,0))</f>
        <v>0</v>
      </c>
      <c r="I61" s="125">
        <f>IF('Indicator Data'!J65="No Data",1,IF('Indicator Data imputation'!J64&lt;&gt;"",1,0))</f>
        <v>0</v>
      </c>
      <c r="J61" s="125">
        <f>IF('Indicator Data'!K65="No Data",1,IF('Indicator Data imputation'!K64&lt;&gt;"",1,0))</f>
        <v>0</v>
      </c>
      <c r="K61" s="125">
        <f>IF('Indicator Data'!L65="No Data",1,IF('Indicator Data imputation'!L64&lt;&gt;"",1,0))</f>
        <v>0</v>
      </c>
      <c r="L61" s="125">
        <f>IF('Indicator Data'!M65="No Data",1,IF('Indicator Data imputation'!M64&lt;&gt;"",1,0))</f>
        <v>0</v>
      </c>
      <c r="M61" s="125">
        <f>IF('Indicator Data'!N65="No Data",1,IF('Indicator Data imputation'!N64&lt;&gt;"",1,0))</f>
        <v>1</v>
      </c>
      <c r="N61" s="125">
        <f>IF('Indicator Data'!O65="No Data",1,IF('Indicator Data imputation'!O64&lt;&gt;"",1,0))</f>
        <v>1</v>
      </c>
      <c r="O61" s="125">
        <f>IF('Indicator Data'!P65="No Data",1,IF('Indicator Data imputation'!P64&lt;&gt;"",1,0))</f>
        <v>1</v>
      </c>
      <c r="P61" s="125">
        <f>IF('Indicator Data'!Q65="No Data",1,IF('Indicator Data imputation'!Q64&lt;&gt;"",1,0))</f>
        <v>0</v>
      </c>
      <c r="Q61" s="125">
        <f>IF('Indicator Data'!R65="No Data",1,IF('Indicator Data imputation'!R64&lt;&gt;"",1,0))</f>
        <v>0</v>
      </c>
      <c r="R61" s="125">
        <f>IF('Indicator Data'!S65="No Data",1,IF('Indicator Data imputation'!S64&lt;&gt;"",1,0))</f>
        <v>0</v>
      </c>
      <c r="S61" s="125">
        <f>IF('Indicator Data'!T65="No Data",1,IF('Indicator Data imputation'!T64&lt;&gt;"",1,0))</f>
        <v>0</v>
      </c>
      <c r="T61" s="125">
        <f>IF('Indicator Data'!U65="No Data",1,IF('Indicator Data imputation'!U64&lt;&gt;"",1,0))</f>
        <v>0</v>
      </c>
      <c r="U61" s="125">
        <f>IF('Indicator Data'!V65="No Data",1,IF('Indicator Data imputation'!V64&lt;&gt;"",1,0))</f>
        <v>0</v>
      </c>
      <c r="V61" s="125">
        <f>IF('Indicator Data'!W65="No Data",1,IF('Indicator Data imputation'!W64&lt;&gt;"",1,0))</f>
        <v>0</v>
      </c>
      <c r="W61" s="125">
        <f>IF('Indicator Data'!X65="No Data",1,IF('Indicator Data imputation'!X64&lt;&gt;"",1,0))</f>
        <v>0</v>
      </c>
      <c r="X61" s="125">
        <f>IF('Indicator Data'!Y65="No Data",1,IF('Indicator Data imputation'!Y64&lt;&gt;"",1,0))</f>
        <v>0</v>
      </c>
      <c r="Y61" s="125">
        <f>IF('Indicator Data'!Z65="No Data",1,IF('Indicator Data imputation'!Z64&lt;&gt;"",1,0))</f>
        <v>0</v>
      </c>
      <c r="Z61" s="125">
        <f>IF('Indicator Data'!AA65="No Data",1,IF('Indicator Data imputation'!AA64&lt;&gt;"",1,0))</f>
        <v>0</v>
      </c>
      <c r="AA61" s="125">
        <f>IF('Indicator Data'!AB65="No Data",1,IF('Indicator Data imputation'!AB64&lt;&gt;"",1,0))</f>
        <v>0</v>
      </c>
      <c r="AB61" s="125">
        <f>IF('Indicator Data'!AC65="No Data",1,IF('Indicator Data imputation'!AC64&lt;&gt;"",1,0))</f>
        <v>1</v>
      </c>
      <c r="AC61" s="125">
        <f>IF('Indicator Data'!AD65="No Data",1,IF('Indicator Data imputation'!AD64&lt;&gt;"",1,0))</f>
        <v>0</v>
      </c>
      <c r="AD61" s="125">
        <f>IF('Indicator Data'!AE65="No Data",1,IF('Indicator Data imputation'!AE64&lt;&gt;"",1,0))</f>
        <v>0</v>
      </c>
      <c r="AE61" s="125">
        <f>IF('Indicator Data'!AF65="No Data",1,IF('Indicator Data imputation'!AF64&lt;&gt;"",1,0))</f>
        <v>1</v>
      </c>
      <c r="AF61" s="125">
        <f>IF('Indicator Data'!AG65="No Data",1,IF('Indicator Data imputation'!AG64&lt;&gt;"",1,0))</f>
        <v>0</v>
      </c>
      <c r="AG61" s="125">
        <f>IF('Indicator Data'!AH65="No Data",1,IF('Indicator Data imputation'!AH64&lt;&gt;"",1,0))</f>
        <v>0</v>
      </c>
      <c r="AH61" s="125">
        <f>IF('Indicator Data'!AI65="No Data",1,IF('Indicator Data imputation'!AI64&lt;&gt;"",1,0))</f>
        <v>0</v>
      </c>
      <c r="AI61" s="125">
        <f>IF('Indicator Data'!AJ65="No Data",1,IF('Indicator Data imputation'!AJ64&lt;&gt;"",1,0))</f>
        <v>0</v>
      </c>
      <c r="AJ61" s="125">
        <f>IF('Indicator Data'!AK65="No Data",1,IF('Indicator Data imputation'!AK64&lt;&gt;"",1,0))</f>
        <v>0</v>
      </c>
      <c r="AK61" s="125">
        <f>IF('Indicator Data'!AL65="No Data",1,IF('Indicator Data imputation'!AL64&lt;&gt;"",1,0))</f>
        <v>0</v>
      </c>
      <c r="AL61" s="125">
        <f>IF('Indicator Data'!AM65="No Data",1,IF('Indicator Data imputation'!AM64&lt;&gt;"",1,0))</f>
        <v>1</v>
      </c>
      <c r="AM61" s="125">
        <f>IF('Indicator Data'!AN65="No Data",1,IF('Indicator Data imputation'!AN64&lt;&gt;"",1,0))</f>
        <v>0</v>
      </c>
      <c r="AN61" s="125">
        <f>IF('Indicator Data'!AO65="No Data",1,IF('Indicator Data imputation'!AO64&lt;&gt;"",1,0))</f>
        <v>0</v>
      </c>
      <c r="AO61" s="125">
        <f>IF('Indicator Data'!AP65="No Data",1,IF('Indicator Data imputation'!AP64&lt;&gt;"",1,0))</f>
        <v>0</v>
      </c>
      <c r="AP61" s="125">
        <f>IF('Indicator Data'!AQ65="No Data",1,IF('Indicator Data imputation'!AQ64&lt;&gt;"",1,0))</f>
        <v>1</v>
      </c>
      <c r="AQ61" s="125">
        <f>IF('Indicator Data'!AR65="No Data",1,IF('Indicator Data imputation'!AR64&lt;&gt;"",1,0))</f>
        <v>0</v>
      </c>
      <c r="AR61" s="125">
        <f>IF('Indicator Data'!AS65="No Data",1,IF('Indicator Data imputation'!AS64&lt;&gt;"",1,0))</f>
        <v>0</v>
      </c>
      <c r="AS61" s="125">
        <f>IF('Indicator Data'!AT65="No Data",1,IF('Indicator Data imputation'!AT64&lt;&gt;"",1,0))</f>
        <v>1</v>
      </c>
      <c r="AT61" s="125">
        <f>IF('Indicator Data'!AU65="No Data",1,IF('Indicator Data imputation'!AU64&lt;&gt;"",1,0))</f>
        <v>0</v>
      </c>
      <c r="AU61" s="125">
        <f>IF('Indicator Data'!AV65="No Data",1,IF('Indicator Data imputation'!AV64&lt;&gt;"",1,0))</f>
        <v>0</v>
      </c>
      <c r="AV61" s="125">
        <f>IF('Indicator Data'!AW65="No Data",1,IF('Indicator Data imputation'!AW64&lt;&gt;"",1,0))</f>
        <v>0</v>
      </c>
      <c r="AW61" s="125">
        <f>IF('Indicator Data'!AX65="No Data",1,IF('Indicator Data imputation'!AX64&lt;&gt;"",1,0))</f>
        <v>1</v>
      </c>
      <c r="AX61" s="125">
        <f>IF('Indicator Data'!AY65="No Data",1,IF('Indicator Data imputation'!AY64&lt;&gt;"",1,0))</f>
        <v>0</v>
      </c>
      <c r="AY61" s="125">
        <f>IF('Indicator Data'!AZ65="No Data",1,IF('Indicator Data imputation'!AZ64&lt;&gt;"",1,0))</f>
        <v>0</v>
      </c>
      <c r="AZ61" s="125">
        <f>IF('Indicator Data'!BA65="No Data",1,IF('Indicator Data imputation'!BA64&lt;&gt;"",1,0))</f>
        <v>0</v>
      </c>
      <c r="BA61" s="125">
        <f>IF('Indicator Data'!BB65="No Data",1,IF('Indicator Data imputation'!BB64&lt;&gt;"",1,0))</f>
        <v>0</v>
      </c>
      <c r="BB61" s="125">
        <f>IF('Indicator Data'!BC65="No Data",1,IF('Indicator Data imputation'!BC64&lt;&gt;"",1,0))</f>
        <v>0</v>
      </c>
      <c r="BC61" s="125">
        <f>IF('Indicator Data'!BD65="No Data",1,IF('Indicator Data imputation'!BD64&lt;&gt;"",1,0))</f>
        <v>0</v>
      </c>
      <c r="BD61" s="125">
        <f>IF('Indicator Data'!BE65="No Data",1,IF('Indicator Data imputation'!BE64&lt;&gt;"",1,0))</f>
        <v>0</v>
      </c>
      <c r="BE61" s="125">
        <f>IF('Indicator Data'!BF65="No Data",1,IF('Indicator Data imputation'!BF64&lt;&gt;"",1,0))</f>
        <v>0</v>
      </c>
      <c r="BF61" s="125">
        <f>IF('Indicator Data'!BG65="No Data",1,IF('Indicator Data imputation'!BG64&lt;&gt;"",1,0))</f>
        <v>0</v>
      </c>
      <c r="BG61" s="125">
        <f>IF('Indicator Data'!BH65="No Data",1,IF('Indicator Data imputation'!BH64&lt;&gt;"",1,0))</f>
        <v>0</v>
      </c>
      <c r="BH61" s="125">
        <f>IF('Indicator Data'!BI65="No Data",1,IF('Indicator Data imputation'!BI64&lt;&gt;"",1,0))</f>
        <v>0</v>
      </c>
      <c r="BI61" s="125">
        <f>IF('Indicator Data'!BR65="No Data",1,IF('Indicator Data imputation'!BJ64&lt;&gt;"",1,0))</f>
        <v>0</v>
      </c>
      <c r="BJ61" s="125">
        <f>IF('Indicator Data'!BS65="No Data",1,IF('Indicator Data imputation'!BK64&lt;&gt;"",1,0))</f>
        <v>0</v>
      </c>
      <c r="BK61" s="125">
        <f>IF('Indicator Data'!BT65="No Data",1,IF('Indicator Data imputation'!BL64&lt;&gt;"",1,0))</f>
        <v>0</v>
      </c>
      <c r="BL61" s="125">
        <f>IF('Indicator Data'!BU65="No Data",1,IF('Indicator Data imputation'!BM64&lt;&gt;"",1,0))</f>
        <v>0</v>
      </c>
      <c r="BM61" s="125">
        <f>IF('Indicator Data'!BV65="No Data",1,IF('Indicator Data imputation'!BN64&lt;&gt;"",1,0))</f>
        <v>1</v>
      </c>
      <c r="BN61" s="125">
        <f>IF('Indicator Data'!BW65="No Data",1,IF('Indicator Data imputation'!BO64&lt;&gt;"",1,0))</f>
        <v>0</v>
      </c>
      <c r="BO61" s="125">
        <f>IF('Indicator Data'!BX65="No Data",1,IF('Indicator Data imputation'!BP64&lt;&gt;"",1,0))</f>
        <v>0</v>
      </c>
      <c r="BP61" s="125">
        <f>IF('Indicator Data'!BY65="No Data",1,IF('Indicator Data imputation'!BQ64&lt;&gt;"",1,0))</f>
        <v>0</v>
      </c>
      <c r="BQ61" s="125">
        <f>IF('Indicator Data'!BZ65="No Data",1,IF('Indicator Data imputation'!BR64&lt;&gt;"",1,0))</f>
        <v>0</v>
      </c>
      <c r="BR61" s="125">
        <f>IF('Indicator Data'!CA65="No Data",1,IF('Indicator Data imputation'!BS64&lt;&gt;"",1,0))</f>
        <v>0</v>
      </c>
      <c r="BS61" s="125">
        <f>IF('Indicator Data'!CB65="No Data",1,IF('Indicator Data imputation'!BT64&lt;&gt;"",1,0))</f>
        <v>0</v>
      </c>
      <c r="BT61" s="125">
        <f>IF('Indicator Data'!CC65="No Data",1,IF('Indicator Data imputation'!BU64&lt;&gt;"",1,0))</f>
        <v>0</v>
      </c>
      <c r="BU61" s="125">
        <f>IF('Indicator Data'!CD65="No Data",1,IF('Indicator Data imputation'!BV64&lt;&gt;"",1,0))</f>
        <v>0</v>
      </c>
      <c r="BV61" s="125">
        <f>IF('Indicator Data'!CE65="No Data",1,IF('Indicator Data imputation'!BW64&lt;&gt;"",1,0))</f>
        <v>0</v>
      </c>
      <c r="BW61" s="125">
        <f>IF('Indicator Data'!CF65="No Data",1,IF('Indicator Data imputation'!BX64&lt;&gt;"",1,0))</f>
        <v>0</v>
      </c>
      <c r="BX61" s="125">
        <f>IF('Indicator Data'!CG65="No Data",1,IF('Indicator Data imputation'!BY64&lt;&gt;"",1,0))</f>
        <v>0</v>
      </c>
      <c r="BY61" s="3">
        <f t="shared" si="2"/>
        <v>10</v>
      </c>
      <c r="BZ61" s="127">
        <f t="shared" si="1"/>
        <v>0.13333333333333333</v>
      </c>
    </row>
    <row r="62" spans="1:78" x14ac:dyDescent="0.3">
      <c r="A62" s="3" t="s">
        <v>112</v>
      </c>
      <c r="B62" s="125">
        <f>IF('Indicator Data'!C66="No Data",1,IF('Indicator Data imputation'!C65&lt;&gt;"",1,0))</f>
        <v>0</v>
      </c>
      <c r="C62" s="125">
        <f>IF('Indicator Data'!D66="No Data",1,IF('Indicator Data imputation'!D65&lt;&gt;"",1,0))</f>
        <v>0</v>
      </c>
      <c r="D62" s="125">
        <f>IF('Indicator Data'!E66="No Data",1,IF('Indicator Data imputation'!E65&lt;&gt;"",1,0))</f>
        <v>0</v>
      </c>
      <c r="E62" s="125">
        <f>IF('Indicator Data'!F66="No Data",1,IF('Indicator Data imputation'!F65&lt;&gt;"",1,0))</f>
        <v>0</v>
      </c>
      <c r="F62" s="125">
        <f>IF('Indicator Data'!G66="No Data",1,IF('Indicator Data imputation'!G65&lt;&gt;"",1,0))</f>
        <v>0</v>
      </c>
      <c r="G62" s="125">
        <f>IF('Indicator Data'!H66="No Data",1,IF('Indicator Data imputation'!H65&lt;&gt;"",1,0))</f>
        <v>0</v>
      </c>
      <c r="H62" s="125">
        <f>IF('Indicator Data'!I66="No Data",1,IF('Indicator Data imputation'!I65&lt;&gt;"",1,0))</f>
        <v>0</v>
      </c>
      <c r="I62" s="125">
        <f>IF('Indicator Data'!J66="No Data",1,IF('Indicator Data imputation'!J65&lt;&gt;"",1,0))</f>
        <v>0</v>
      </c>
      <c r="J62" s="125">
        <f>IF('Indicator Data'!K66="No Data",1,IF('Indicator Data imputation'!K65&lt;&gt;"",1,0))</f>
        <v>0</v>
      </c>
      <c r="K62" s="125">
        <f>IF('Indicator Data'!L66="No Data",1,IF('Indicator Data imputation'!L65&lt;&gt;"",1,0))</f>
        <v>0</v>
      </c>
      <c r="L62" s="125">
        <f>IF('Indicator Data'!M66="No Data",1,IF('Indicator Data imputation'!M65&lt;&gt;"",1,0))</f>
        <v>0</v>
      </c>
      <c r="M62" s="125">
        <f>IF('Indicator Data'!N66="No Data",1,IF('Indicator Data imputation'!N65&lt;&gt;"",1,0))</f>
        <v>0</v>
      </c>
      <c r="N62" s="125">
        <f>IF('Indicator Data'!O66="No Data",1,IF('Indicator Data imputation'!O65&lt;&gt;"",1,0))</f>
        <v>0</v>
      </c>
      <c r="O62" s="125">
        <f>IF('Indicator Data'!P66="No Data",1,IF('Indicator Data imputation'!P65&lt;&gt;"",1,0))</f>
        <v>0</v>
      </c>
      <c r="P62" s="125">
        <f>IF('Indicator Data'!Q66="No Data",1,IF('Indicator Data imputation'!Q65&lt;&gt;"",1,0))</f>
        <v>0</v>
      </c>
      <c r="Q62" s="125">
        <f>IF('Indicator Data'!R66="No Data",1,IF('Indicator Data imputation'!R65&lt;&gt;"",1,0))</f>
        <v>0</v>
      </c>
      <c r="R62" s="125">
        <f>IF('Indicator Data'!S66="No Data",1,IF('Indicator Data imputation'!S65&lt;&gt;"",1,0))</f>
        <v>0</v>
      </c>
      <c r="S62" s="125">
        <f>IF('Indicator Data'!T66="No Data",1,IF('Indicator Data imputation'!T65&lt;&gt;"",1,0))</f>
        <v>0</v>
      </c>
      <c r="T62" s="125">
        <f>IF('Indicator Data'!U66="No Data",1,IF('Indicator Data imputation'!U65&lt;&gt;"",1,0))</f>
        <v>0</v>
      </c>
      <c r="U62" s="125">
        <f>IF('Indicator Data'!V66="No Data",1,IF('Indicator Data imputation'!V65&lt;&gt;"",1,0))</f>
        <v>0</v>
      </c>
      <c r="V62" s="125">
        <f>IF('Indicator Data'!W66="No Data",1,IF('Indicator Data imputation'!W65&lt;&gt;"",1,0))</f>
        <v>0</v>
      </c>
      <c r="W62" s="125">
        <f>IF('Indicator Data'!X66="No Data",1,IF('Indicator Data imputation'!X65&lt;&gt;"",1,0))</f>
        <v>0</v>
      </c>
      <c r="X62" s="125">
        <f>IF('Indicator Data'!Y66="No Data",1,IF('Indicator Data imputation'!Y65&lt;&gt;"",1,0))</f>
        <v>0</v>
      </c>
      <c r="Y62" s="125">
        <f>IF('Indicator Data'!Z66="No Data",1,IF('Indicator Data imputation'!Z65&lt;&gt;"",1,0))</f>
        <v>0</v>
      </c>
      <c r="Z62" s="125">
        <f>IF('Indicator Data'!AA66="No Data",1,IF('Indicator Data imputation'!AA65&lt;&gt;"",1,0))</f>
        <v>0</v>
      </c>
      <c r="AA62" s="125">
        <f>IF('Indicator Data'!AB66="No Data",1,IF('Indicator Data imputation'!AB65&lt;&gt;"",1,0))</f>
        <v>0</v>
      </c>
      <c r="AB62" s="125">
        <f>IF('Indicator Data'!AC66="No Data",1,IF('Indicator Data imputation'!AC65&lt;&gt;"",1,0))</f>
        <v>1</v>
      </c>
      <c r="AC62" s="125">
        <f>IF('Indicator Data'!AD66="No Data",1,IF('Indicator Data imputation'!AD65&lt;&gt;"",1,0))</f>
        <v>1</v>
      </c>
      <c r="AD62" s="125">
        <f>IF('Indicator Data'!AE66="No Data",1,IF('Indicator Data imputation'!AE65&lt;&gt;"",1,0))</f>
        <v>0</v>
      </c>
      <c r="AE62" s="125">
        <f>IF('Indicator Data'!AF66="No Data",1,IF('Indicator Data imputation'!AF65&lt;&gt;"",1,0))</f>
        <v>0</v>
      </c>
      <c r="AF62" s="125">
        <f>IF('Indicator Data'!AG66="No Data",1,IF('Indicator Data imputation'!AG65&lt;&gt;"",1,0))</f>
        <v>0</v>
      </c>
      <c r="AG62" s="125">
        <f>IF('Indicator Data'!AH66="No Data",1,IF('Indicator Data imputation'!AH65&lt;&gt;"",1,0))</f>
        <v>0</v>
      </c>
      <c r="AH62" s="125">
        <f>IF('Indicator Data'!AI66="No Data",1,IF('Indicator Data imputation'!AI65&lt;&gt;"",1,0))</f>
        <v>0</v>
      </c>
      <c r="AI62" s="125">
        <f>IF('Indicator Data'!AJ66="No Data",1,IF('Indicator Data imputation'!AJ65&lt;&gt;"",1,0))</f>
        <v>0</v>
      </c>
      <c r="AJ62" s="125">
        <f>IF('Indicator Data'!AK66="No Data",1,IF('Indicator Data imputation'!AK65&lt;&gt;"",1,0))</f>
        <v>0</v>
      </c>
      <c r="AK62" s="125">
        <f>IF('Indicator Data'!AL66="No Data",1,IF('Indicator Data imputation'!AL65&lt;&gt;"",1,0))</f>
        <v>0</v>
      </c>
      <c r="AL62" s="125">
        <f>IF('Indicator Data'!AM66="No Data",1,IF('Indicator Data imputation'!AM65&lt;&gt;"",1,0))</f>
        <v>0</v>
      </c>
      <c r="AM62" s="125">
        <f>IF('Indicator Data'!AN66="No Data",1,IF('Indicator Data imputation'!AN65&lt;&gt;"",1,0))</f>
        <v>0</v>
      </c>
      <c r="AN62" s="125">
        <f>IF('Indicator Data'!AO66="No Data",1,IF('Indicator Data imputation'!AO65&lt;&gt;"",1,0))</f>
        <v>0</v>
      </c>
      <c r="AO62" s="125">
        <f>IF('Indicator Data'!AP66="No Data",1,IF('Indicator Data imputation'!AP65&lt;&gt;"",1,0))</f>
        <v>0</v>
      </c>
      <c r="AP62" s="125">
        <f>IF('Indicator Data'!AQ66="No Data",1,IF('Indicator Data imputation'!AQ65&lt;&gt;"",1,0))</f>
        <v>0</v>
      </c>
      <c r="AQ62" s="125">
        <f>IF('Indicator Data'!AR66="No Data",1,IF('Indicator Data imputation'!AR65&lt;&gt;"",1,0))</f>
        <v>0</v>
      </c>
      <c r="AR62" s="125">
        <f>IF('Indicator Data'!AS66="No Data",1,IF('Indicator Data imputation'!AS65&lt;&gt;"",1,0))</f>
        <v>0</v>
      </c>
      <c r="AS62" s="125">
        <f>IF('Indicator Data'!AT66="No Data",1,IF('Indicator Data imputation'!AT65&lt;&gt;"",1,0))</f>
        <v>0</v>
      </c>
      <c r="AT62" s="125">
        <f>IF('Indicator Data'!AU66="No Data",1,IF('Indicator Data imputation'!AU65&lt;&gt;"",1,0))</f>
        <v>0</v>
      </c>
      <c r="AU62" s="125">
        <f>IF('Indicator Data'!AV66="No Data",1,IF('Indicator Data imputation'!AV65&lt;&gt;"",1,0))</f>
        <v>0</v>
      </c>
      <c r="AV62" s="125">
        <f>IF('Indicator Data'!AW66="No Data",1,IF('Indicator Data imputation'!AW65&lt;&gt;"",1,0))</f>
        <v>0</v>
      </c>
      <c r="AW62" s="125">
        <f>IF('Indicator Data'!AX66="No Data",1,IF('Indicator Data imputation'!AX65&lt;&gt;"",1,0))</f>
        <v>0</v>
      </c>
      <c r="AX62" s="125">
        <f>IF('Indicator Data'!AY66="No Data",1,IF('Indicator Data imputation'!AY65&lt;&gt;"",1,0))</f>
        <v>0</v>
      </c>
      <c r="AY62" s="125">
        <f>IF('Indicator Data'!AZ66="No Data",1,IF('Indicator Data imputation'!AZ65&lt;&gt;"",1,0))</f>
        <v>0</v>
      </c>
      <c r="AZ62" s="125">
        <f>IF('Indicator Data'!BA66="No Data",1,IF('Indicator Data imputation'!BA65&lt;&gt;"",1,0))</f>
        <v>0</v>
      </c>
      <c r="BA62" s="125">
        <f>IF('Indicator Data'!BB66="No Data",1,IF('Indicator Data imputation'!BB65&lt;&gt;"",1,0))</f>
        <v>0</v>
      </c>
      <c r="BB62" s="125">
        <f>IF('Indicator Data'!BC66="No Data",1,IF('Indicator Data imputation'!BC65&lt;&gt;"",1,0))</f>
        <v>0</v>
      </c>
      <c r="BC62" s="125">
        <f>IF('Indicator Data'!BD66="No Data",1,IF('Indicator Data imputation'!BD65&lt;&gt;"",1,0))</f>
        <v>0</v>
      </c>
      <c r="BD62" s="125">
        <f>IF('Indicator Data'!BE66="No Data",1,IF('Indicator Data imputation'!BE65&lt;&gt;"",1,0))</f>
        <v>0</v>
      </c>
      <c r="BE62" s="125">
        <f>IF('Indicator Data'!BF66="No Data",1,IF('Indicator Data imputation'!BF65&lt;&gt;"",1,0))</f>
        <v>0</v>
      </c>
      <c r="BF62" s="125">
        <f>IF('Indicator Data'!BG66="No Data",1,IF('Indicator Data imputation'!BG65&lt;&gt;"",1,0))</f>
        <v>0</v>
      </c>
      <c r="BG62" s="125">
        <f>IF('Indicator Data'!BH66="No Data",1,IF('Indicator Data imputation'!BH65&lt;&gt;"",1,0))</f>
        <v>0</v>
      </c>
      <c r="BH62" s="125">
        <f>IF('Indicator Data'!BI66="No Data",1,IF('Indicator Data imputation'!BI65&lt;&gt;"",1,0))</f>
        <v>0</v>
      </c>
      <c r="BI62" s="125">
        <f>IF('Indicator Data'!BR66="No Data",1,IF('Indicator Data imputation'!BJ65&lt;&gt;"",1,0))</f>
        <v>0</v>
      </c>
      <c r="BJ62" s="125">
        <f>IF('Indicator Data'!BS66="No Data",1,IF('Indicator Data imputation'!BK65&lt;&gt;"",1,0))</f>
        <v>0</v>
      </c>
      <c r="BK62" s="125">
        <f>IF('Indicator Data'!BT66="No Data",1,IF('Indicator Data imputation'!BL65&lt;&gt;"",1,0))</f>
        <v>0</v>
      </c>
      <c r="BL62" s="125">
        <f>IF('Indicator Data'!BU66="No Data",1,IF('Indicator Data imputation'!BM65&lt;&gt;"",1,0))</f>
        <v>0</v>
      </c>
      <c r="BM62" s="125">
        <f>IF('Indicator Data'!BV66="No Data",1,IF('Indicator Data imputation'!BN65&lt;&gt;"",1,0))</f>
        <v>0</v>
      </c>
      <c r="BN62" s="125">
        <f>IF('Indicator Data'!BW66="No Data",1,IF('Indicator Data imputation'!BO65&lt;&gt;"",1,0))</f>
        <v>0</v>
      </c>
      <c r="BO62" s="125">
        <f>IF('Indicator Data'!BX66="No Data",1,IF('Indicator Data imputation'!BP65&lt;&gt;"",1,0))</f>
        <v>0</v>
      </c>
      <c r="BP62" s="125">
        <f>IF('Indicator Data'!BY66="No Data",1,IF('Indicator Data imputation'!BQ65&lt;&gt;"",1,0))</f>
        <v>0</v>
      </c>
      <c r="BQ62" s="125">
        <f>IF('Indicator Data'!BZ66="No Data",1,IF('Indicator Data imputation'!BR65&lt;&gt;"",1,0))</f>
        <v>0</v>
      </c>
      <c r="BR62" s="125">
        <f>IF('Indicator Data'!CA66="No Data",1,IF('Indicator Data imputation'!BS65&lt;&gt;"",1,0))</f>
        <v>0</v>
      </c>
      <c r="BS62" s="125">
        <f>IF('Indicator Data'!CB66="No Data",1,IF('Indicator Data imputation'!BT65&lt;&gt;"",1,0))</f>
        <v>0</v>
      </c>
      <c r="BT62" s="125">
        <f>IF('Indicator Data'!CC66="No Data",1,IF('Indicator Data imputation'!BU65&lt;&gt;"",1,0))</f>
        <v>0</v>
      </c>
      <c r="BU62" s="125">
        <f>IF('Indicator Data'!CD66="No Data",1,IF('Indicator Data imputation'!BV65&lt;&gt;"",1,0))</f>
        <v>1</v>
      </c>
      <c r="BV62" s="125">
        <f>IF('Indicator Data'!CE66="No Data",1,IF('Indicator Data imputation'!BW65&lt;&gt;"",1,0))</f>
        <v>1</v>
      </c>
      <c r="BW62" s="125">
        <f>IF('Indicator Data'!CF66="No Data",1,IF('Indicator Data imputation'!BX65&lt;&gt;"",1,0))</f>
        <v>0</v>
      </c>
      <c r="BX62" s="125">
        <f>IF('Indicator Data'!CG66="No Data",1,IF('Indicator Data imputation'!BY65&lt;&gt;"",1,0))</f>
        <v>0</v>
      </c>
      <c r="BY62" s="3">
        <f t="shared" si="2"/>
        <v>4</v>
      </c>
      <c r="BZ62" s="127">
        <f t="shared" si="1"/>
        <v>5.3333333333333337E-2</v>
      </c>
    </row>
    <row r="63" spans="1:78" x14ac:dyDescent="0.3">
      <c r="A63" s="3" t="s">
        <v>114</v>
      </c>
      <c r="B63" s="125">
        <f>IF('Indicator Data'!C67="No Data",1,IF('Indicator Data imputation'!C66&lt;&gt;"",1,0))</f>
        <v>0</v>
      </c>
      <c r="C63" s="125">
        <f>IF('Indicator Data'!D67="No Data",1,IF('Indicator Data imputation'!D66&lt;&gt;"",1,0))</f>
        <v>0</v>
      </c>
      <c r="D63" s="125">
        <f>IF('Indicator Data'!E67="No Data",1,IF('Indicator Data imputation'!E66&lt;&gt;"",1,0))</f>
        <v>0</v>
      </c>
      <c r="E63" s="125">
        <f>IF('Indicator Data'!F67="No Data",1,IF('Indicator Data imputation'!F66&lt;&gt;"",1,0))</f>
        <v>0</v>
      </c>
      <c r="F63" s="125">
        <f>IF('Indicator Data'!G67="No Data",1,IF('Indicator Data imputation'!G66&lt;&gt;"",1,0))</f>
        <v>0</v>
      </c>
      <c r="G63" s="125">
        <f>IF('Indicator Data'!H67="No Data",1,IF('Indicator Data imputation'!H66&lt;&gt;"",1,0))</f>
        <v>0</v>
      </c>
      <c r="H63" s="125">
        <f>IF('Indicator Data'!I67="No Data",1,IF('Indicator Data imputation'!I66&lt;&gt;"",1,0))</f>
        <v>0</v>
      </c>
      <c r="I63" s="125">
        <f>IF('Indicator Data'!J67="No Data",1,IF('Indicator Data imputation'!J66&lt;&gt;"",1,0))</f>
        <v>0</v>
      </c>
      <c r="J63" s="125">
        <f>IF('Indicator Data'!K67="No Data",1,IF('Indicator Data imputation'!K66&lt;&gt;"",1,0))</f>
        <v>0</v>
      </c>
      <c r="K63" s="125">
        <f>IF('Indicator Data'!L67="No Data",1,IF('Indicator Data imputation'!L66&lt;&gt;"",1,0))</f>
        <v>0</v>
      </c>
      <c r="L63" s="125">
        <f>IF('Indicator Data'!M67="No Data",1,IF('Indicator Data imputation'!M66&lt;&gt;"",1,0))</f>
        <v>0</v>
      </c>
      <c r="M63" s="125">
        <f>IF('Indicator Data'!N67="No Data",1,IF('Indicator Data imputation'!N66&lt;&gt;"",1,0))</f>
        <v>0</v>
      </c>
      <c r="N63" s="125">
        <f>IF('Indicator Data'!O67="No Data",1,IF('Indicator Data imputation'!O66&lt;&gt;"",1,0))</f>
        <v>0</v>
      </c>
      <c r="O63" s="125">
        <f>IF('Indicator Data'!P67="No Data",1,IF('Indicator Data imputation'!P66&lt;&gt;"",1,0))</f>
        <v>0</v>
      </c>
      <c r="P63" s="125">
        <f>IF('Indicator Data'!Q67="No Data",1,IF('Indicator Data imputation'!Q66&lt;&gt;"",1,0))</f>
        <v>0</v>
      </c>
      <c r="Q63" s="125">
        <f>IF('Indicator Data'!R67="No Data",1,IF('Indicator Data imputation'!R66&lt;&gt;"",1,0))</f>
        <v>0</v>
      </c>
      <c r="R63" s="125">
        <f>IF('Indicator Data'!S67="No Data",1,IF('Indicator Data imputation'!S66&lt;&gt;"",1,0))</f>
        <v>0</v>
      </c>
      <c r="S63" s="125">
        <f>IF('Indicator Data'!T67="No Data",1,IF('Indicator Data imputation'!T66&lt;&gt;"",1,0))</f>
        <v>0</v>
      </c>
      <c r="T63" s="125">
        <f>IF('Indicator Data'!U67="No Data",1,IF('Indicator Data imputation'!U66&lt;&gt;"",1,0))</f>
        <v>0</v>
      </c>
      <c r="U63" s="125">
        <f>IF('Indicator Data'!V67="No Data",1,IF('Indicator Data imputation'!V66&lt;&gt;"",1,0))</f>
        <v>0</v>
      </c>
      <c r="V63" s="125">
        <f>IF('Indicator Data'!W67="No Data",1,IF('Indicator Data imputation'!W66&lt;&gt;"",1,0))</f>
        <v>0</v>
      </c>
      <c r="W63" s="125">
        <f>IF('Indicator Data'!X67="No Data",1,IF('Indicator Data imputation'!X66&lt;&gt;"",1,0))</f>
        <v>0</v>
      </c>
      <c r="X63" s="125">
        <f>IF('Indicator Data'!Y67="No Data",1,IF('Indicator Data imputation'!Y66&lt;&gt;"",1,0))</f>
        <v>0</v>
      </c>
      <c r="Y63" s="125">
        <f>IF('Indicator Data'!Z67="No Data",1,IF('Indicator Data imputation'!Z66&lt;&gt;"",1,0))</f>
        <v>0</v>
      </c>
      <c r="Z63" s="125">
        <f>IF('Indicator Data'!AA67="No Data",1,IF('Indicator Data imputation'!AA66&lt;&gt;"",1,0))</f>
        <v>0</v>
      </c>
      <c r="AA63" s="125">
        <f>IF('Indicator Data'!AB67="No Data",1,IF('Indicator Data imputation'!AB66&lt;&gt;"",1,0))</f>
        <v>0</v>
      </c>
      <c r="AB63" s="125">
        <f>IF('Indicator Data'!AC67="No Data",1,IF('Indicator Data imputation'!AC66&lt;&gt;"",1,0))</f>
        <v>0</v>
      </c>
      <c r="AC63" s="125">
        <f>IF('Indicator Data'!AD67="No Data",1,IF('Indicator Data imputation'!AD66&lt;&gt;"",1,0))</f>
        <v>0</v>
      </c>
      <c r="AD63" s="125">
        <f>IF('Indicator Data'!AE67="No Data",1,IF('Indicator Data imputation'!AE66&lt;&gt;"",1,0))</f>
        <v>0</v>
      </c>
      <c r="AE63" s="125">
        <f>IF('Indicator Data'!AF67="No Data",1,IF('Indicator Data imputation'!AF66&lt;&gt;"",1,0))</f>
        <v>0</v>
      </c>
      <c r="AF63" s="125">
        <f>IF('Indicator Data'!AG67="No Data",1,IF('Indicator Data imputation'!AG66&lt;&gt;"",1,0))</f>
        <v>0</v>
      </c>
      <c r="AG63" s="125">
        <f>IF('Indicator Data'!AH67="No Data",1,IF('Indicator Data imputation'!AH66&lt;&gt;"",1,0))</f>
        <v>0</v>
      </c>
      <c r="AH63" s="125">
        <f>IF('Indicator Data'!AI67="No Data",1,IF('Indicator Data imputation'!AI66&lt;&gt;"",1,0))</f>
        <v>0</v>
      </c>
      <c r="AI63" s="125">
        <f>IF('Indicator Data'!AJ67="No Data",1,IF('Indicator Data imputation'!AJ66&lt;&gt;"",1,0))</f>
        <v>0</v>
      </c>
      <c r="AJ63" s="125">
        <f>IF('Indicator Data'!AK67="No Data",1,IF('Indicator Data imputation'!AK66&lt;&gt;"",1,0))</f>
        <v>0</v>
      </c>
      <c r="AK63" s="125">
        <f>IF('Indicator Data'!AL67="No Data",1,IF('Indicator Data imputation'!AL66&lt;&gt;"",1,0))</f>
        <v>0</v>
      </c>
      <c r="AL63" s="125">
        <f>IF('Indicator Data'!AM67="No Data",1,IF('Indicator Data imputation'!AM66&lt;&gt;"",1,0))</f>
        <v>0</v>
      </c>
      <c r="AM63" s="125">
        <f>IF('Indicator Data'!AN67="No Data",1,IF('Indicator Data imputation'!AN66&lt;&gt;"",1,0))</f>
        <v>0</v>
      </c>
      <c r="AN63" s="125">
        <f>IF('Indicator Data'!AO67="No Data",1,IF('Indicator Data imputation'!AO66&lt;&gt;"",1,0))</f>
        <v>0</v>
      </c>
      <c r="AO63" s="125">
        <f>IF('Indicator Data'!AP67="No Data",1,IF('Indicator Data imputation'!AP66&lt;&gt;"",1,0))</f>
        <v>0</v>
      </c>
      <c r="AP63" s="125">
        <f>IF('Indicator Data'!AQ67="No Data",1,IF('Indicator Data imputation'!AQ66&lt;&gt;"",1,0))</f>
        <v>0</v>
      </c>
      <c r="AQ63" s="125">
        <f>IF('Indicator Data'!AR67="No Data",1,IF('Indicator Data imputation'!AR66&lt;&gt;"",1,0))</f>
        <v>0</v>
      </c>
      <c r="AR63" s="125">
        <f>IF('Indicator Data'!AS67="No Data",1,IF('Indicator Data imputation'!AS66&lt;&gt;"",1,0))</f>
        <v>0</v>
      </c>
      <c r="AS63" s="125">
        <f>IF('Indicator Data'!AT67="No Data",1,IF('Indicator Data imputation'!AT66&lt;&gt;"",1,0))</f>
        <v>0</v>
      </c>
      <c r="AT63" s="125">
        <f>IF('Indicator Data'!AU67="No Data",1,IF('Indicator Data imputation'!AU66&lt;&gt;"",1,0))</f>
        <v>0</v>
      </c>
      <c r="AU63" s="125">
        <f>IF('Indicator Data'!AV67="No Data",1,IF('Indicator Data imputation'!AV66&lt;&gt;"",1,0))</f>
        <v>0</v>
      </c>
      <c r="AV63" s="125">
        <f>IF('Indicator Data'!AW67="No Data",1,IF('Indicator Data imputation'!AW66&lt;&gt;"",1,0))</f>
        <v>0</v>
      </c>
      <c r="AW63" s="125">
        <f>IF('Indicator Data'!AX67="No Data",1,IF('Indicator Data imputation'!AX66&lt;&gt;"",1,0))</f>
        <v>0</v>
      </c>
      <c r="AX63" s="125">
        <f>IF('Indicator Data'!AY67="No Data",1,IF('Indicator Data imputation'!AY66&lt;&gt;"",1,0))</f>
        <v>0</v>
      </c>
      <c r="AY63" s="125">
        <f>IF('Indicator Data'!AZ67="No Data",1,IF('Indicator Data imputation'!AZ66&lt;&gt;"",1,0))</f>
        <v>0</v>
      </c>
      <c r="AZ63" s="125">
        <f>IF('Indicator Data'!BA67="No Data",1,IF('Indicator Data imputation'!BA66&lt;&gt;"",1,0))</f>
        <v>0</v>
      </c>
      <c r="BA63" s="125">
        <f>IF('Indicator Data'!BB67="No Data",1,IF('Indicator Data imputation'!BB66&lt;&gt;"",1,0))</f>
        <v>0</v>
      </c>
      <c r="BB63" s="125">
        <f>IF('Indicator Data'!BC67="No Data",1,IF('Indicator Data imputation'!BC66&lt;&gt;"",1,0))</f>
        <v>0</v>
      </c>
      <c r="BC63" s="125">
        <f>IF('Indicator Data'!BD67="No Data",1,IF('Indicator Data imputation'!BD66&lt;&gt;"",1,0))</f>
        <v>0</v>
      </c>
      <c r="BD63" s="125">
        <f>IF('Indicator Data'!BE67="No Data",1,IF('Indicator Data imputation'!BE66&lt;&gt;"",1,0))</f>
        <v>0</v>
      </c>
      <c r="BE63" s="125">
        <f>IF('Indicator Data'!BF67="No Data",1,IF('Indicator Data imputation'!BF66&lt;&gt;"",1,0))</f>
        <v>0</v>
      </c>
      <c r="BF63" s="125">
        <f>IF('Indicator Data'!BG67="No Data",1,IF('Indicator Data imputation'!BG66&lt;&gt;"",1,0))</f>
        <v>0</v>
      </c>
      <c r="BG63" s="125">
        <f>IF('Indicator Data'!BH67="No Data",1,IF('Indicator Data imputation'!BH66&lt;&gt;"",1,0))</f>
        <v>0</v>
      </c>
      <c r="BH63" s="125">
        <f>IF('Indicator Data'!BI67="No Data",1,IF('Indicator Data imputation'!BI66&lt;&gt;"",1,0))</f>
        <v>0</v>
      </c>
      <c r="BI63" s="125">
        <f>IF('Indicator Data'!BR67="No Data",1,IF('Indicator Data imputation'!BJ66&lt;&gt;"",1,0))</f>
        <v>0</v>
      </c>
      <c r="BJ63" s="125">
        <f>IF('Indicator Data'!BS67="No Data",1,IF('Indicator Data imputation'!BK66&lt;&gt;"",1,0))</f>
        <v>0</v>
      </c>
      <c r="BK63" s="125">
        <f>IF('Indicator Data'!BT67="No Data",1,IF('Indicator Data imputation'!BL66&lt;&gt;"",1,0))</f>
        <v>0</v>
      </c>
      <c r="BL63" s="125">
        <f>IF('Indicator Data'!BU67="No Data",1,IF('Indicator Data imputation'!BM66&lt;&gt;"",1,0))</f>
        <v>0</v>
      </c>
      <c r="BM63" s="125">
        <f>IF('Indicator Data'!BV67="No Data",1,IF('Indicator Data imputation'!BN66&lt;&gt;"",1,0))</f>
        <v>0</v>
      </c>
      <c r="BN63" s="125">
        <f>IF('Indicator Data'!BW67="No Data",1,IF('Indicator Data imputation'!BO66&lt;&gt;"",1,0))</f>
        <v>0</v>
      </c>
      <c r="BO63" s="125">
        <f>IF('Indicator Data'!BX67="No Data",1,IF('Indicator Data imputation'!BP66&lt;&gt;"",1,0))</f>
        <v>0</v>
      </c>
      <c r="BP63" s="125">
        <f>IF('Indicator Data'!BY67="No Data",1,IF('Indicator Data imputation'!BQ66&lt;&gt;"",1,0))</f>
        <v>0</v>
      </c>
      <c r="BQ63" s="125">
        <f>IF('Indicator Data'!BZ67="No Data",1,IF('Indicator Data imputation'!BR66&lt;&gt;"",1,0))</f>
        <v>0</v>
      </c>
      <c r="BR63" s="125">
        <f>IF('Indicator Data'!CA67="No Data",1,IF('Indicator Data imputation'!BS66&lt;&gt;"",1,0))</f>
        <v>0</v>
      </c>
      <c r="BS63" s="125">
        <f>IF('Indicator Data'!CB67="No Data",1,IF('Indicator Data imputation'!BT66&lt;&gt;"",1,0))</f>
        <v>0</v>
      </c>
      <c r="BT63" s="125">
        <f>IF('Indicator Data'!CC67="No Data",1,IF('Indicator Data imputation'!BU66&lt;&gt;"",1,0))</f>
        <v>0</v>
      </c>
      <c r="BU63" s="125">
        <f>IF('Indicator Data'!CD67="No Data",1,IF('Indicator Data imputation'!BV66&lt;&gt;"",1,0))</f>
        <v>0</v>
      </c>
      <c r="BV63" s="125">
        <f>IF('Indicator Data'!CE67="No Data",1,IF('Indicator Data imputation'!BW66&lt;&gt;"",1,0))</f>
        <v>0</v>
      </c>
      <c r="BW63" s="125">
        <f>IF('Indicator Data'!CF67="No Data",1,IF('Indicator Data imputation'!BX66&lt;&gt;"",1,0))</f>
        <v>0</v>
      </c>
      <c r="BX63" s="125">
        <f>IF('Indicator Data'!CG67="No Data",1,IF('Indicator Data imputation'!BY66&lt;&gt;"",1,0))</f>
        <v>0</v>
      </c>
      <c r="BY63" s="3">
        <f t="shared" si="2"/>
        <v>0</v>
      </c>
      <c r="BZ63" s="127">
        <f t="shared" si="1"/>
        <v>0</v>
      </c>
    </row>
    <row r="64" spans="1:78" x14ac:dyDescent="0.3">
      <c r="A64" s="3" t="s">
        <v>116</v>
      </c>
      <c r="B64" s="125">
        <f>IF('Indicator Data'!C68="No Data",1,IF('Indicator Data imputation'!C67&lt;&gt;"",1,0))</f>
        <v>0</v>
      </c>
      <c r="C64" s="125">
        <f>IF('Indicator Data'!D68="No Data",1,IF('Indicator Data imputation'!D67&lt;&gt;"",1,0))</f>
        <v>0</v>
      </c>
      <c r="D64" s="125">
        <f>IF('Indicator Data'!E68="No Data",1,IF('Indicator Data imputation'!E67&lt;&gt;"",1,0))</f>
        <v>0</v>
      </c>
      <c r="E64" s="125">
        <f>IF('Indicator Data'!F68="No Data",1,IF('Indicator Data imputation'!F67&lt;&gt;"",1,0))</f>
        <v>0</v>
      </c>
      <c r="F64" s="125">
        <f>IF('Indicator Data'!G68="No Data",1,IF('Indicator Data imputation'!G67&lt;&gt;"",1,0))</f>
        <v>0</v>
      </c>
      <c r="G64" s="125">
        <f>IF('Indicator Data'!H68="No Data",1,IF('Indicator Data imputation'!H67&lt;&gt;"",1,0))</f>
        <v>0</v>
      </c>
      <c r="H64" s="125">
        <f>IF('Indicator Data'!I68="No Data",1,IF('Indicator Data imputation'!I67&lt;&gt;"",1,0))</f>
        <v>0</v>
      </c>
      <c r="I64" s="125">
        <f>IF('Indicator Data'!J68="No Data",1,IF('Indicator Data imputation'!J67&lt;&gt;"",1,0))</f>
        <v>0</v>
      </c>
      <c r="J64" s="125">
        <f>IF('Indicator Data'!K68="No Data",1,IF('Indicator Data imputation'!K67&lt;&gt;"",1,0))</f>
        <v>0</v>
      </c>
      <c r="K64" s="125">
        <f>IF('Indicator Data'!L68="No Data",1,IF('Indicator Data imputation'!L67&lt;&gt;"",1,0))</f>
        <v>0</v>
      </c>
      <c r="L64" s="125">
        <f>IF('Indicator Data'!M68="No Data",1,IF('Indicator Data imputation'!M67&lt;&gt;"",1,0))</f>
        <v>0</v>
      </c>
      <c r="M64" s="125">
        <f>IF('Indicator Data'!N68="No Data",1,IF('Indicator Data imputation'!N67&lt;&gt;"",1,0))</f>
        <v>1</v>
      </c>
      <c r="N64" s="125">
        <f>IF('Indicator Data'!O68="No Data",1,IF('Indicator Data imputation'!O67&lt;&gt;"",1,0))</f>
        <v>1</v>
      </c>
      <c r="O64" s="125">
        <f>IF('Indicator Data'!P68="No Data",1,IF('Indicator Data imputation'!P67&lt;&gt;"",1,0))</f>
        <v>1</v>
      </c>
      <c r="P64" s="125">
        <f>IF('Indicator Data'!Q68="No Data",1,IF('Indicator Data imputation'!Q67&lt;&gt;"",1,0))</f>
        <v>0</v>
      </c>
      <c r="Q64" s="125">
        <f>IF('Indicator Data'!R68="No Data",1,IF('Indicator Data imputation'!R67&lt;&gt;"",1,0))</f>
        <v>0</v>
      </c>
      <c r="R64" s="125">
        <f>IF('Indicator Data'!S68="No Data",1,IF('Indicator Data imputation'!S67&lt;&gt;"",1,0))</f>
        <v>0</v>
      </c>
      <c r="S64" s="125">
        <f>IF('Indicator Data'!T68="No Data",1,IF('Indicator Data imputation'!T67&lt;&gt;"",1,0))</f>
        <v>0</v>
      </c>
      <c r="T64" s="125">
        <f>IF('Indicator Data'!U68="No Data",1,IF('Indicator Data imputation'!U67&lt;&gt;"",1,0))</f>
        <v>0</v>
      </c>
      <c r="U64" s="125">
        <f>IF('Indicator Data'!V68="No Data",1,IF('Indicator Data imputation'!V67&lt;&gt;"",1,0))</f>
        <v>0</v>
      </c>
      <c r="V64" s="125">
        <f>IF('Indicator Data'!W68="No Data",1,IF('Indicator Data imputation'!W67&lt;&gt;"",1,0))</f>
        <v>0</v>
      </c>
      <c r="W64" s="125">
        <f>IF('Indicator Data'!X68="No Data",1,IF('Indicator Data imputation'!X67&lt;&gt;"",1,0))</f>
        <v>0</v>
      </c>
      <c r="X64" s="125">
        <f>IF('Indicator Data'!Y68="No Data",1,IF('Indicator Data imputation'!Y67&lt;&gt;"",1,0))</f>
        <v>0</v>
      </c>
      <c r="Y64" s="125">
        <f>IF('Indicator Data'!Z68="No Data",1,IF('Indicator Data imputation'!Z67&lt;&gt;"",1,0))</f>
        <v>0</v>
      </c>
      <c r="Z64" s="125">
        <f>IF('Indicator Data'!AA68="No Data",1,IF('Indicator Data imputation'!AA67&lt;&gt;"",1,0))</f>
        <v>1</v>
      </c>
      <c r="AA64" s="125">
        <f>IF('Indicator Data'!AB68="No Data",1,IF('Indicator Data imputation'!AB67&lt;&gt;"",1,0))</f>
        <v>0</v>
      </c>
      <c r="AB64" s="125">
        <f>IF('Indicator Data'!AC68="No Data",1,IF('Indicator Data imputation'!AC67&lt;&gt;"",1,0))</f>
        <v>1</v>
      </c>
      <c r="AC64" s="125">
        <f>IF('Indicator Data'!AD68="No Data",1,IF('Indicator Data imputation'!AD67&lt;&gt;"",1,0))</f>
        <v>0</v>
      </c>
      <c r="AD64" s="125">
        <f>IF('Indicator Data'!AE68="No Data",1,IF('Indicator Data imputation'!AE67&lt;&gt;"",1,0))</f>
        <v>0</v>
      </c>
      <c r="AE64" s="125">
        <f>IF('Indicator Data'!AF68="No Data",1,IF('Indicator Data imputation'!AF67&lt;&gt;"",1,0))</f>
        <v>0</v>
      </c>
      <c r="AF64" s="125">
        <f>IF('Indicator Data'!AG68="No Data",1,IF('Indicator Data imputation'!AG67&lt;&gt;"",1,0))</f>
        <v>0</v>
      </c>
      <c r="AG64" s="125">
        <f>IF('Indicator Data'!AH68="No Data",1,IF('Indicator Data imputation'!AH67&lt;&gt;"",1,0))</f>
        <v>0</v>
      </c>
      <c r="AH64" s="125">
        <f>IF('Indicator Data'!AI68="No Data",1,IF('Indicator Data imputation'!AI67&lt;&gt;"",1,0))</f>
        <v>0</v>
      </c>
      <c r="AI64" s="125">
        <f>IF('Indicator Data'!AJ68="No Data",1,IF('Indicator Data imputation'!AJ67&lt;&gt;"",1,0))</f>
        <v>0</v>
      </c>
      <c r="AJ64" s="125">
        <f>IF('Indicator Data'!AK68="No Data",1,IF('Indicator Data imputation'!AK67&lt;&gt;"",1,0))</f>
        <v>0</v>
      </c>
      <c r="AK64" s="125">
        <f>IF('Indicator Data'!AL68="No Data",1,IF('Indicator Data imputation'!AL67&lt;&gt;"",1,0))</f>
        <v>0</v>
      </c>
      <c r="AL64" s="125">
        <f>IF('Indicator Data'!AM68="No Data",1,IF('Indicator Data imputation'!AM67&lt;&gt;"",1,0))</f>
        <v>1</v>
      </c>
      <c r="AM64" s="125">
        <f>IF('Indicator Data'!AN68="No Data",1,IF('Indicator Data imputation'!AN67&lt;&gt;"",1,0))</f>
        <v>0</v>
      </c>
      <c r="AN64" s="125">
        <f>IF('Indicator Data'!AO68="No Data",1,IF('Indicator Data imputation'!AO67&lt;&gt;"",1,0))</f>
        <v>0</v>
      </c>
      <c r="AO64" s="125">
        <f>IF('Indicator Data'!AP68="No Data",1,IF('Indicator Data imputation'!AP67&lt;&gt;"",1,0))</f>
        <v>0</v>
      </c>
      <c r="AP64" s="125">
        <f>IF('Indicator Data'!AQ68="No Data",1,IF('Indicator Data imputation'!AQ67&lt;&gt;"",1,0))</f>
        <v>0</v>
      </c>
      <c r="AQ64" s="125">
        <f>IF('Indicator Data'!AR68="No Data",1,IF('Indicator Data imputation'!AR67&lt;&gt;"",1,0))</f>
        <v>0</v>
      </c>
      <c r="AR64" s="125">
        <f>IF('Indicator Data'!AS68="No Data",1,IF('Indicator Data imputation'!AS67&lt;&gt;"",1,0))</f>
        <v>0</v>
      </c>
      <c r="AS64" s="125">
        <f>IF('Indicator Data'!AT68="No Data",1,IF('Indicator Data imputation'!AT67&lt;&gt;"",1,0))</f>
        <v>0</v>
      </c>
      <c r="AT64" s="125">
        <f>IF('Indicator Data'!AU68="No Data",1,IF('Indicator Data imputation'!AU67&lt;&gt;"",1,0))</f>
        <v>0</v>
      </c>
      <c r="AU64" s="125">
        <f>IF('Indicator Data'!AV68="No Data",1,IF('Indicator Data imputation'!AV67&lt;&gt;"",1,0))</f>
        <v>0</v>
      </c>
      <c r="AV64" s="125">
        <f>IF('Indicator Data'!AW68="No Data",1,IF('Indicator Data imputation'!AW67&lt;&gt;"",1,0))</f>
        <v>0</v>
      </c>
      <c r="AW64" s="125">
        <f>IF('Indicator Data'!AX68="No Data",1,IF('Indicator Data imputation'!AX67&lt;&gt;"",1,0))</f>
        <v>0</v>
      </c>
      <c r="AX64" s="125">
        <f>IF('Indicator Data'!AY68="No Data",1,IF('Indicator Data imputation'!AY67&lt;&gt;"",1,0))</f>
        <v>0</v>
      </c>
      <c r="AY64" s="125">
        <f>IF('Indicator Data'!AZ68="No Data",1,IF('Indicator Data imputation'!AZ67&lt;&gt;"",1,0))</f>
        <v>0</v>
      </c>
      <c r="AZ64" s="125">
        <f>IF('Indicator Data'!BA68="No Data",1,IF('Indicator Data imputation'!BA67&lt;&gt;"",1,0))</f>
        <v>0</v>
      </c>
      <c r="BA64" s="125">
        <f>IF('Indicator Data'!BB68="No Data",1,IF('Indicator Data imputation'!BB67&lt;&gt;"",1,0))</f>
        <v>0</v>
      </c>
      <c r="BB64" s="125">
        <f>IF('Indicator Data'!BC68="No Data",1,IF('Indicator Data imputation'!BC67&lt;&gt;"",1,0))</f>
        <v>0</v>
      </c>
      <c r="BC64" s="125">
        <f>IF('Indicator Data'!BD68="No Data",1,IF('Indicator Data imputation'!BD67&lt;&gt;"",1,0))</f>
        <v>0</v>
      </c>
      <c r="BD64" s="125">
        <f>IF('Indicator Data'!BE68="No Data",1,IF('Indicator Data imputation'!BE67&lt;&gt;"",1,0))</f>
        <v>0</v>
      </c>
      <c r="BE64" s="125">
        <f>IF('Indicator Data'!BF68="No Data",1,IF('Indicator Data imputation'!BF67&lt;&gt;"",1,0))</f>
        <v>0</v>
      </c>
      <c r="BF64" s="125">
        <f>IF('Indicator Data'!BG68="No Data",1,IF('Indicator Data imputation'!BG67&lt;&gt;"",1,0))</f>
        <v>0</v>
      </c>
      <c r="BG64" s="125">
        <f>IF('Indicator Data'!BH68="No Data",1,IF('Indicator Data imputation'!BH67&lt;&gt;"",1,0))</f>
        <v>0</v>
      </c>
      <c r="BH64" s="125">
        <f>IF('Indicator Data'!BI68="No Data",1,IF('Indicator Data imputation'!BI67&lt;&gt;"",1,0))</f>
        <v>0</v>
      </c>
      <c r="BI64" s="125">
        <f>IF('Indicator Data'!BR68="No Data",1,IF('Indicator Data imputation'!BJ67&lt;&gt;"",1,0))</f>
        <v>0</v>
      </c>
      <c r="BJ64" s="125">
        <f>IF('Indicator Data'!BS68="No Data",1,IF('Indicator Data imputation'!BK67&lt;&gt;"",1,0))</f>
        <v>0</v>
      </c>
      <c r="BK64" s="125">
        <f>IF('Indicator Data'!BT68="No Data",1,IF('Indicator Data imputation'!BL67&lt;&gt;"",1,0))</f>
        <v>0</v>
      </c>
      <c r="BL64" s="125">
        <f>IF('Indicator Data'!BU68="No Data",1,IF('Indicator Data imputation'!BM67&lt;&gt;"",1,0))</f>
        <v>0</v>
      </c>
      <c r="BM64" s="125">
        <f>IF('Indicator Data'!BV68="No Data",1,IF('Indicator Data imputation'!BN67&lt;&gt;"",1,0))</f>
        <v>0</v>
      </c>
      <c r="BN64" s="125">
        <f>IF('Indicator Data'!BW68="No Data",1,IF('Indicator Data imputation'!BO67&lt;&gt;"",1,0))</f>
        <v>0</v>
      </c>
      <c r="BO64" s="125">
        <f>IF('Indicator Data'!BX68="No Data",1,IF('Indicator Data imputation'!BP67&lt;&gt;"",1,0))</f>
        <v>0</v>
      </c>
      <c r="BP64" s="125">
        <f>IF('Indicator Data'!BY68="No Data",1,IF('Indicator Data imputation'!BQ67&lt;&gt;"",1,0))</f>
        <v>0</v>
      </c>
      <c r="BQ64" s="125">
        <f>IF('Indicator Data'!BZ68="No Data",1,IF('Indicator Data imputation'!BR67&lt;&gt;"",1,0))</f>
        <v>0</v>
      </c>
      <c r="BR64" s="125">
        <f>IF('Indicator Data'!CA68="No Data",1,IF('Indicator Data imputation'!BS67&lt;&gt;"",1,0))</f>
        <v>0</v>
      </c>
      <c r="BS64" s="125">
        <f>IF('Indicator Data'!CB68="No Data",1,IF('Indicator Data imputation'!BT67&lt;&gt;"",1,0))</f>
        <v>0</v>
      </c>
      <c r="BT64" s="125">
        <f>IF('Indicator Data'!CC68="No Data",1,IF('Indicator Data imputation'!BU67&lt;&gt;"",1,0))</f>
        <v>0</v>
      </c>
      <c r="BU64" s="125">
        <f>IF('Indicator Data'!CD68="No Data",1,IF('Indicator Data imputation'!BV67&lt;&gt;"",1,0))</f>
        <v>0</v>
      </c>
      <c r="BV64" s="125">
        <f>IF('Indicator Data'!CE68="No Data",1,IF('Indicator Data imputation'!BW67&lt;&gt;"",1,0))</f>
        <v>0</v>
      </c>
      <c r="BW64" s="125">
        <f>IF('Indicator Data'!CF68="No Data",1,IF('Indicator Data imputation'!BX67&lt;&gt;"",1,0))</f>
        <v>0</v>
      </c>
      <c r="BX64" s="125">
        <f>IF('Indicator Data'!CG68="No Data",1,IF('Indicator Data imputation'!BY67&lt;&gt;"",1,0))</f>
        <v>0</v>
      </c>
      <c r="BY64" s="3">
        <f t="shared" si="2"/>
        <v>6</v>
      </c>
      <c r="BZ64" s="127">
        <f t="shared" si="1"/>
        <v>0.08</v>
      </c>
    </row>
    <row r="65" spans="1:78" x14ac:dyDescent="0.3">
      <c r="A65" s="3" t="s">
        <v>118</v>
      </c>
      <c r="B65" s="125">
        <f>IF('Indicator Data'!C69="No Data",1,IF('Indicator Data imputation'!C68&lt;&gt;"",1,0))</f>
        <v>0</v>
      </c>
      <c r="C65" s="125">
        <f>IF('Indicator Data'!D69="No Data",1,IF('Indicator Data imputation'!D68&lt;&gt;"",1,0))</f>
        <v>0</v>
      </c>
      <c r="D65" s="125">
        <f>IF('Indicator Data'!E69="No Data",1,IF('Indicator Data imputation'!E68&lt;&gt;"",1,0))</f>
        <v>0</v>
      </c>
      <c r="E65" s="125">
        <f>IF('Indicator Data'!F69="No Data",1,IF('Indicator Data imputation'!F68&lt;&gt;"",1,0))</f>
        <v>0</v>
      </c>
      <c r="F65" s="125">
        <f>IF('Indicator Data'!G69="No Data",1,IF('Indicator Data imputation'!G68&lt;&gt;"",1,0))</f>
        <v>0</v>
      </c>
      <c r="G65" s="125">
        <f>IF('Indicator Data'!H69="No Data",1,IF('Indicator Data imputation'!H68&lt;&gt;"",1,0))</f>
        <v>0</v>
      </c>
      <c r="H65" s="125">
        <f>IF('Indicator Data'!I69="No Data",1,IF('Indicator Data imputation'!I68&lt;&gt;"",1,0))</f>
        <v>0</v>
      </c>
      <c r="I65" s="125">
        <f>IF('Indicator Data'!J69="No Data",1,IF('Indicator Data imputation'!J68&lt;&gt;"",1,0))</f>
        <v>0</v>
      </c>
      <c r="J65" s="125">
        <f>IF('Indicator Data'!K69="No Data",1,IF('Indicator Data imputation'!K68&lt;&gt;"",1,0))</f>
        <v>0</v>
      </c>
      <c r="K65" s="125">
        <f>IF('Indicator Data'!L69="No Data",1,IF('Indicator Data imputation'!L68&lt;&gt;"",1,0))</f>
        <v>0</v>
      </c>
      <c r="L65" s="125">
        <f>IF('Indicator Data'!M69="No Data",1,IF('Indicator Data imputation'!M68&lt;&gt;"",1,0))</f>
        <v>0</v>
      </c>
      <c r="M65" s="125">
        <f>IF('Indicator Data'!N69="No Data",1,IF('Indicator Data imputation'!N68&lt;&gt;"",1,0))</f>
        <v>1</v>
      </c>
      <c r="N65" s="125">
        <f>IF('Indicator Data'!O69="No Data",1,IF('Indicator Data imputation'!O68&lt;&gt;"",1,0))</f>
        <v>1</v>
      </c>
      <c r="O65" s="125">
        <f>IF('Indicator Data'!P69="No Data",1,IF('Indicator Data imputation'!P68&lt;&gt;"",1,0))</f>
        <v>1</v>
      </c>
      <c r="P65" s="125">
        <f>IF('Indicator Data'!Q69="No Data",1,IF('Indicator Data imputation'!Q68&lt;&gt;"",1,0))</f>
        <v>0</v>
      </c>
      <c r="Q65" s="125">
        <f>IF('Indicator Data'!R69="No Data",1,IF('Indicator Data imputation'!R68&lt;&gt;"",1,0))</f>
        <v>0</v>
      </c>
      <c r="R65" s="125">
        <f>IF('Indicator Data'!S69="No Data",1,IF('Indicator Data imputation'!S68&lt;&gt;"",1,0))</f>
        <v>0</v>
      </c>
      <c r="S65" s="125">
        <f>IF('Indicator Data'!T69="No Data",1,IF('Indicator Data imputation'!T68&lt;&gt;"",1,0))</f>
        <v>0</v>
      </c>
      <c r="T65" s="125">
        <f>IF('Indicator Data'!U69="No Data",1,IF('Indicator Data imputation'!U68&lt;&gt;"",1,0))</f>
        <v>0</v>
      </c>
      <c r="U65" s="125">
        <f>IF('Indicator Data'!V69="No Data",1,IF('Indicator Data imputation'!V68&lt;&gt;"",1,0))</f>
        <v>0</v>
      </c>
      <c r="V65" s="125">
        <f>IF('Indicator Data'!W69="No Data",1,IF('Indicator Data imputation'!W68&lt;&gt;"",1,0))</f>
        <v>0</v>
      </c>
      <c r="W65" s="125">
        <f>IF('Indicator Data'!X69="No Data",1,IF('Indicator Data imputation'!X68&lt;&gt;"",1,0))</f>
        <v>0</v>
      </c>
      <c r="X65" s="125">
        <f>IF('Indicator Data'!Y69="No Data",1,IF('Indicator Data imputation'!Y68&lt;&gt;"",1,0))</f>
        <v>0</v>
      </c>
      <c r="Y65" s="125">
        <f>IF('Indicator Data'!Z69="No Data",1,IF('Indicator Data imputation'!Z68&lt;&gt;"",1,0))</f>
        <v>0</v>
      </c>
      <c r="Z65" s="125">
        <f>IF('Indicator Data'!AA69="No Data",1,IF('Indicator Data imputation'!AA68&lt;&gt;"",1,0))</f>
        <v>0</v>
      </c>
      <c r="AA65" s="125">
        <f>IF('Indicator Data'!AB69="No Data",1,IF('Indicator Data imputation'!AB68&lt;&gt;"",1,0))</f>
        <v>0</v>
      </c>
      <c r="AB65" s="125">
        <f>IF('Indicator Data'!AC69="No Data",1,IF('Indicator Data imputation'!AC68&lt;&gt;"",1,0))</f>
        <v>1</v>
      </c>
      <c r="AC65" s="125">
        <f>IF('Indicator Data'!AD69="No Data",1,IF('Indicator Data imputation'!AD68&lt;&gt;"",1,0))</f>
        <v>0</v>
      </c>
      <c r="AD65" s="125">
        <f>IF('Indicator Data'!AE69="No Data",1,IF('Indicator Data imputation'!AE68&lt;&gt;"",1,0))</f>
        <v>0</v>
      </c>
      <c r="AE65" s="125">
        <f>IF('Indicator Data'!AF69="No Data",1,IF('Indicator Data imputation'!AF68&lt;&gt;"",1,0))</f>
        <v>0</v>
      </c>
      <c r="AF65" s="125">
        <f>IF('Indicator Data'!AG69="No Data",1,IF('Indicator Data imputation'!AG68&lt;&gt;"",1,0))</f>
        <v>0</v>
      </c>
      <c r="AG65" s="125">
        <f>IF('Indicator Data'!AH69="No Data",1,IF('Indicator Data imputation'!AH68&lt;&gt;"",1,0))</f>
        <v>0</v>
      </c>
      <c r="AH65" s="125">
        <f>IF('Indicator Data'!AI69="No Data",1,IF('Indicator Data imputation'!AI68&lt;&gt;"",1,0))</f>
        <v>0</v>
      </c>
      <c r="AI65" s="125">
        <f>IF('Indicator Data'!AJ69="No Data",1,IF('Indicator Data imputation'!AJ68&lt;&gt;"",1,0))</f>
        <v>0</v>
      </c>
      <c r="AJ65" s="125">
        <f>IF('Indicator Data'!AK69="No Data",1,IF('Indicator Data imputation'!AK68&lt;&gt;"",1,0))</f>
        <v>0</v>
      </c>
      <c r="AK65" s="125">
        <f>IF('Indicator Data'!AL69="No Data",1,IF('Indicator Data imputation'!AL68&lt;&gt;"",1,0))</f>
        <v>0</v>
      </c>
      <c r="AL65" s="125">
        <f>IF('Indicator Data'!AM69="No Data",1,IF('Indicator Data imputation'!AM68&lt;&gt;"",1,0))</f>
        <v>1</v>
      </c>
      <c r="AM65" s="125">
        <f>IF('Indicator Data'!AN69="No Data",1,IF('Indicator Data imputation'!AN68&lt;&gt;"",1,0))</f>
        <v>0</v>
      </c>
      <c r="AN65" s="125">
        <f>IF('Indicator Data'!AO69="No Data",1,IF('Indicator Data imputation'!AO68&lt;&gt;"",1,0))</f>
        <v>0</v>
      </c>
      <c r="AO65" s="125">
        <f>IF('Indicator Data'!AP69="No Data",1,IF('Indicator Data imputation'!AP68&lt;&gt;"",1,0))</f>
        <v>0</v>
      </c>
      <c r="AP65" s="125">
        <f>IF('Indicator Data'!AQ69="No Data",1,IF('Indicator Data imputation'!AQ68&lt;&gt;"",1,0))</f>
        <v>1</v>
      </c>
      <c r="AQ65" s="125">
        <f>IF('Indicator Data'!AR69="No Data",1,IF('Indicator Data imputation'!AR68&lt;&gt;"",1,0))</f>
        <v>0</v>
      </c>
      <c r="AR65" s="125">
        <f>IF('Indicator Data'!AS69="No Data",1,IF('Indicator Data imputation'!AS68&lt;&gt;"",1,0))</f>
        <v>0</v>
      </c>
      <c r="AS65" s="125">
        <f>IF('Indicator Data'!AT69="No Data",1,IF('Indicator Data imputation'!AT68&lt;&gt;"",1,0))</f>
        <v>1</v>
      </c>
      <c r="AT65" s="125">
        <f>IF('Indicator Data'!AU69="No Data",1,IF('Indicator Data imputation'!AU68&lt;&gt;"",1,0))</f>
        <v>0</v>
      </c>
      <c r="AU65" s="125">
        <f>IF('Indicator Data'!AV69="No Data",1,IF('Indicator Data imputation'!AV68&lt;&gt;"",1,0))</f>
        <v>1</v>
      </c>
      <c r="AV65" s="125">
        <f>IF('Indicator Data'!AW69="No Data",1,IF('Indicator Data imputation'!AW68&lt;&gt;"",1,0))</f>
        <v>1</v>
      </c>
      <c r="AW65" s="125">
        <f>IF('Indicator Data'!AX69="No Data",1,IF('Indicator Data imputation'!AX68&lt;&gt;"",1,0))</f>
        <v>1</v>
      </c>
      <c r="AX65" s="125">
        <f>IF('Indicator Data'!AY69="No Data",1,IF('Indicator Data imputation'!AY68&lt;&gt;"",1,0))</f>
        <v>0</v>
      </c>
      <c r="AY65" s="125">
        <f>IF('Indicator Data'!AZ69="No Data",1,IF('Indicator Data imputation'!AZ68&lt;&gt;"",1,0))</f>
        <v>0</v>
      </c>
      <c r="AZ65" s="125">
        <f>IF('Indicator Data'!BA69="No Data",1,IF('Indicator Data imputation'!BA68&lt;&gt;"",1,0))</f>
        <v>0</v>
      </c>
      <c r="BA65" s="125">
        <f>IF('Indicator Data'!BB69="No Data",1,IF('Indicator Data imputation'!BB68&lt;&gt;"",1,0))</f>
        <v>0</v>
      </c>
      <c r="BB65" s="125">
        <f>IF('Indicator Data'!BC69="No Data",1,IF('Indicator Data imputation'!BC68&lt;&gt;"",1,0))</f>
        <v>0</v>
      </c>
      <c r="BC65" s="125">
        <f>IF('Indicator Data'!BD69="No Data",1,IF('Indicator Data imputation'!BD68&lt;&gt;"",1,0))</f>
        <v>0</v>
      </c>
      <c r="BD65" s="125">
        <f>IF('Indicator Data'!BE69="No Data",1,IF('Indicator Data imputation'!BE68&lt;&gt;"",1,0))</f>
        <v>0</v>
      </c>
      <c r="BE65" s="125">
        <f>IF('Indicator Data'!BF69="No Data",1,IF('Indicator Data imputation'!BF68&lt;&gt;"",1,0))</f>
        <v>0</v>
      </c>
      <c r="BF65" s="125">
        <f>IF('Indicator Data'!BG69="No Data",1,IF('Indicator Data imputation'!BG68&lt;&gt;"",1,0))</f>
        <v>0</v>
      </c>
      <c r="BG65" s="125">
        <f>IF('Indicator Data'!BH69="No Data",1,IF('Indicator Data imputation'!BH68&lt;&gt;"",1,0))</f>
        <v>0</v>
      </c>
      <c r="BH65" s="125">
        <f>IF('Indicator Data'!BI69="No Data",1,IF('Indicator Data imputation'!BI68&lt;&gt;"",1,0))</f>
        <v>0</v>
      </c>
      <c r="BI65" s="125">
        <f>IF('Indicator Data'!BR69="No Data",1,IF('Indicator Data imputation'!BJ68&lt;&gt;"",1,0))</f>
        <v>0</v>
      </c>
      <c r="BJ65" s="125">
        <f>IF('Indicator Data'!BS69="No Data",1,IF('Indicator Data imputation'!BK68&lt;&gt;"",1,0))</f>
        <v>0</v>
      </c>
      <c r="BK65" s="125">
        <f>IF('Indicator Data'!BT69="No Data",1,IF('Indicator Data imputation'!BL68&lt;&gt;"",1,0))</f>
        <v>0</v>
      </c>
      <c r="BL65" s="125">
        <f>IF('Indicator Data'!BU69="No Data",1,IF('Indicator Data imputation'!BM68&lt;&gt;"",1,0))</f>
        <v>0</v>
      </c>
      <c r="BM65" s="125">
        <f>IF('Indicator Data'!BV69="No Data",1,IF('Indicator Data imputation'!BN68&lt;&gt;"",1,0))</f>
        <v>1</v>
      </c>
      <c r="BN65" s="125">
        <f>IF('Indicator Data'!BW69="No Data",1,IF('Indicator Data imputation'!BO68&lt;&gt;"",1,0))</f>
        <v>0</v>
      </c>
      <c r="BO65" s="125">
        <f>IF('Indicator Data'!BX69="No Data",1,IF('Indicator Data imputation'!BP68&lt;&gt;"",1,0))</f>
        <v>0</v>
      </c>
      <c r="BP65" s="125">
        <f>IF('Indicator Data'!BY69="No Data",1,IF('Indicator Data imputation'!BQ68&lt;&gt;"",1,0))</f>
        <v>0</v>
      </c>
      <c r="BQ65" s="125">
        <f>IF('Indicator Data'!BZ69="No Data",1,IF('Indicator Data imputation'!BR68&lt;&gt;"",1,0))</f>
        <v>0</v>
      </c>
      <c r="BR65" s="125">
        <f>IF('Indicator Data'!CA69="No Data",1,IF('Indicator Data imputation'!BS68&lt;&gt;"",1,0))</f>
        <v>0</v>
      </c>
      <c r="BS65" s="125">
        <f>IF('Indicator Data'!CB69="No Data",1,IF('Indicator Data imputation'!BT68&lt;&gt;"",1,0))</f>
        <v>0</v>
      </c>
      <c r="BT65" s="125">
        <f>IF('Indicator Data'!CC69="No Data",1,IF('Indicator Data imputation'!BU68&lt;&gt;"",1,0))</f>
        <v>0</v>
      </c>
      <c r="BU65" s="125">
        <f>IF('Indicator Data'!CD69="No Data",1,IF('Indicator Data imputation'!BV68&lt;&gt;"",1,0))</f>
        <v>0</v>
      </c>
      <c r="BV65" s="125">
        <f>IF('Indicator Data'!CE69="No Data",1,IF('Indicator Data imputation'!BW68&lt;&gt;"",1,0))</f>
        <v>0</v>
      </c>
      <c r="BW65" s="125">
        <f>IF('Indicator Data'!CF69="No Data",1,IF('Indicator Data imputation'!BX68&lt;&gt;"",1,0))</f>
        <v>0</v>
      </c>
      <c r="BX65" s="125">
        <f>IF('Indicator Data'!CG69="No Data",1,IF('Indicator Data imputation'!BY68&lt;&gt;"",1,0))</f>
        <v>0</v>
      </c>
      <c r="BY65" s="3">
        <f t="shared" si="2"/>
        <v>11</v>
      </c>
      <c r="BZ65" s="127">
        <f t="shared" si="1"/>
        <v>0.14666666666666667</v>
      </c>
    </row>
    <row r="66" spans="1:78" x14ac:dyDescent="0.3">
      <c r="A66" s="3" t="s">
        <v>120</v>
      </c>
      <c r="B66" s="125">
        <f>IF('Indicator Data'!C70="No Data",1,IF('Indicator Data imputation'!C69&lt;&gt;"",1,0))</f>
        <v>0</v>
      </c>
      <c r="C66" s="125">
        <f>IF('Indicator Data'!D70="No Data",1,IF('Indicator Data imputation'!D69&lt;&gt;"",1,0))</f>
        <v>0</v>
      </c>
      <c r="D66" s="125">
        <f>IF('Indicator Data'!E70="No Data",1,IF('Indicator Data imputation'!E69&lt;&gt;"",1,0))</f>
        <v>0</v>
      </c>
      <c r="E66" s="125">
        <f>IF('Indicator Data'!F70="No Data",1,IF('Indicator Data imputation'!F69&lt;&gt;"",1,0))</f>
        <v>0</v>
      </c>
      <c r="F66" s="125">
        <f>IF('Indicator Data'!G70="No Data",1,IF('Indicator Data imputation'!G69&lt;&gt;"",1,0))</f>
        <v>0</v>
      </c>
      <c r="G66" s="125">
        <f>IF('Indicator Data'!H70="No Data",1,IF('Indicator Data imputation'!H69&lt;&gt;"",1,0))</f>
        <v>0</v>
      </c>
      <c r="H66" s="125">
        <f>IF('Indicator Data'!I70="No Data",1,IF('Indicator Data imputation'!I69&lt;&gt;"",1,0))</f>
        <v>0</v>
      </c>
      <c r="I66" s="125">
        <f>IF('Indicator Data'!J70="No Data",1,IF('Indicator Data imputation'!J69&lt;&gt;"",1,0))</f>
        <v>0</v>
      </c>
      <c r="J66" s="125">
        <f>IF('Indicator Data'!K70="No Data",1,IF('Indicator Data imputation'!K69&lt;&gt;"",1,0))</f>
        <v>0</v>
      </c>
      <c r="K66" s="125">
        <f>IF('Indicator Data'!L70="No Data",1,IF('Indicator Data imputation'!L69&lt;&gt;"",1,0))</f>
        <v>0</v>
      </c>
      <c r="L66" s="125">
        <f>IF('Indicator Data'!M70="No Data",1,IF('Indicator Data imputation'!M69&lt;&gt;"",1,0))</f>
        <v>0</v>
      </c>
      <c r="M66" s="125">
        <f>IF('Indicator Data'!N70="No Data",1,IF('Indicator Data imputation'!N69&lt;&gt;"",1,0))</f>
        <v>0</v>
      </c>
      <c r="N66" s="125">
        <f>IF('Indicator Data'!O70="No Data",1,IF('Indicator Data imputation'!O69&lt;&gt;"",1,0))</f>
        <v>0</v>
      </c>
      <c r="O66" s="125">
        <f>IF('Indicator Data'!P70="No Data",1,IF('Indicator Data imputation'!P69&lt;&gt;"",1,0))</f>
        <v>0</v>
      </c>
      <c r="P66" s="125">
        <f>IF('Indicator Data'!Q70="No Data",1,IF('Indicator Data imputation'!Q69&lt;&gt;"",1,0))</f>
        <v>0</v>
      </c>
      <c r="Q66" s="125">
        <f>IF('Indicator Data'!R70="No Data",1,IF('Indicator Data imputation'!R69&lt;&gt;"",1,0))</f>
        <v>0</v>
      </c>
      <c r="R66" s="125">
        <f>IF('Indicator Data'!S70="No Data",1,IF('Indicator Data imputation'!S69&lt;&gt;"",1,0))</f>
        <v>0</v>
      </c>
      <c r="S66" s="125">
        <f>IF('Indicator Data'!T70="No Data",1,IF('Indicator Data imputation'!T69&lt;&gt;"",1,0))</f>
        <v>0</v>
      </c>
      <c r="T66" s="125">
        <f>IF('Indicator Data'!U70="No Data",1,IF('Indicator Data imputation'!U69&lt;&gt;"",1,0))</f>
        <v>0</v>
      </c>
      <c r="U66" s="125">
        <f>IF('Indicator Data'!V70="No Data",1,IF('Indicator Data imputation'!V69&lt;&gt;"",1,0))</f>
        <v>0</v>
      </c>
      <c r="V66" s="125">
        <f>IF('Indicator Data'!W70="No Data",1,IF('Indicator Data imputation'!W69&lt;&gt;"",1,0))</f>
        <v>0</v>
      </c>
      <c r="W66" s="125">
        <f>IF('Indicator Data'!X70="No Data",1,IF('Indicator Data imputation'!X69&lt;&gt;"",1,0))</f>
        <v>0</v>
      </c>
      <c r="X66" s="125">
        <f>IF('Indicator Data'!Y70="No Data",1,IF('Indicator Data imputation'!Y69&lt;&gt;"",1,0))</f>
        <v>0</v>
      </c>
      <c r="Y66" s="125">
        <f>IF('Indicator Data'!Z70="No Data",1,IF('Indicator Data imputation'!Z69&lt;&gt;"",1,0))</f>
        <v>0</v>
      </c>
      <c r="Z66" s="125">
        <f>IF('Indicator Data'!AA70="No Data",1,IF('Indicator Data imputation'!AA69&lt;&gt;"",1,0))</f>
        <v>0</v>
      </c>
      <c r="AA66" s="125">
        <f>IF('Indicator Data'!AB70="No Data",1,IF('Indicator Data imputation'!AB69&lt;&gt;"",1,0))</f>
        <v>0</v>
      </c>
      <c r="AB66" s="125">
        <f>IF('Indicator Data'!AC70="No Data",1,IF('Indicator Data imputation'!AC69&lt;&gt;"",1,0))</f>
        <v>0</v>
      </c>
      <c r="AC66" s="125">
        <f>IF('Indicator Data'!AD70="No Data",1,IF('Indicator Data imputation'!AD69&lt;&gt;"",1,0))</f>
        <v>0</v>
      </c>
      <c r="AD66" s="125">
        <f>IF('Indicator Data'!AE70="No Data",1,IF('Indicator Data imputation'!AE69&lt;&gt;"",1,0))</f>
        <v>0</v>
      </c>
      <c r="AE66" s="125">
        <f>IF('Indicator Data'!AF70="No Data",1,IF('Indicator Data imputation'!AF69&lt;&gt;"",1,0))</f>
        <v>0</v>
      </c>
      <c r="AF66" s="125">
        <f>IF('Indicator Data'!AG70="No Data",1,IF('Indicator Data imputation'!AG69&lt;&gt;"",1,0))</f>
        <v>0</v>
      </c>
      <c r="AG66" s="125">
        <f>IF('Indicator Data'!AH70="No Data",1,IF('Indicator Data imputation'!AH69&lt;&gt;"",1,0))</f>
        <v>0</v>
      </c>
      <c r="AH66" s="125">
        <f>IF('Indicator Data'!AI70="No Data",1,IF('Indicator Data imputation'!AI69&lt;&gt;"",1,0))</f>
        <v>0</v>
      </c>
      <c r="AI66" s="125">
        <f>IF('Indicator Data'!AJ70="No Data",1,IF('Indicator Data imputation'!AJ69&lt;&gt;"",1,0))</f>
        <v>0</v>
      </c>
      <c r="AJ66" s="125">
        <f>IF('Indicator Data'!AK70="No Data",1,IF('Indicator Data imputation'!AK69&lt;&gt;"",1,0))</f>
        <v>0</v>
      </c>
      <c r="AK66" s="125">
        <f>IF('Indicator Data'!AL70="No Data",1,IF('Indicator Data imputation'!AL69&lt;&gt;"",1,0))</f>
        <v>0</v>
      </c>
      <c r="AL66" s="125">
        <f>IF('Indicator Data'!AM70="No Data",1,IF('Indicator Data imputation'!AM69&lt;&gt;"",1,0))</f>
        <v>0</v>
      </c>
      <c r="AM66" s="125">
        <f>IF('Indicator Data'!AN70="No Data",1,IF('Indicator Data imputation'!AN69&lt;&gt;"",1,0))</f>
        <v>0</v>
      </c>
      <c r="AN66" s="125">
        <f>IF('Indicator Data'!AO70="No Data",1,IF('Indicator Data imputation'!AO69&lt;&gt;"",1,0))</f>
        <v>0</v>
      </c>
      <c r="AO66" s="125">
        <f>IF('Indicator Data'!AP70="No Data",1,IF('Indicator Data imputation'!AP69&lt;&gt;"",1,0))</f>
        <v>0</v>
      </c>
      <c r="AP66" s="125">
        <f>IF('Indicator Data'!AQ70="No Data",1,IF('Indicator Data imputation'!AQ69&lt;&gt;"",1,0))</f>
        <v>0</v>
      </c>
      <c r="AQ66" s="125">
        <f>IF('Indicator Data'!AR70="No Data",1,IF('Indicator Data imputation'!AR69&lt;&gt;"",1,0))</f>
        <v>0</v>
      </c>
      <c r="AR66" s="125">
        <f>IF('Indicator Data'!AS70="No Data",1,IF('Indicator Data imputation'!AS69&lt;&gt;"",1,0))</f>
        <v>0</v>
      </c>
      <c r="AS66" s="125">
        <f>IF('Indicator Data'!AT70="No Data",1,IF('Indicator Data imputation'!AT69&lt;&gt;"",1,0))</f>
        <v>0</v>
      </c>
      <c r="AT66" s="125">
        <f>IF('Indicator Data'!AU70="No Data",1,IF('Indicator Data imputation'!AU69&lt;&gt;"",1,0))</f>
        <v>0</v>
      </c>
      <c r="AU66" s="125">
        <f>IF('Indicator Data'!AV70="No Data",1,IF('Indicator Data imputation'!AV69&lt;&gt;"",1,0))</f>
        <v>0</v>
      </c>
      <c r="AV66" s="125">
        <f>IF('Indicator Data'!AW70="No Data",1,IF('Indicator Data imputation'!AW69&lt;&gt;"",1,0))</f>
        <v>0</v>
      </c>
      <c r="AW66" s="125">
        <f>IF('Indicator Data'!AX70="No Data",1,IF('Indicator Data imputation'!AX69&lt;&gt;"",1,0))</f>
        <v>0</v>
      </c>
      <c r="AX66" s="125">
        <f>IF('Indicator Data'!AY70="No Data",1,IF('Indicator Data imputation'!AY69&lt;&gt;"",1,0))</f>
        <v>0</v>
      </c>
      <c r="AY66" s="125">
        <f>IF('Indicator Data'!AZ70="No Data",1,IF('Indicator Data imputation'!AZ69&lt;&gt;"",1,0))</f>
        <v>0</v>
      </c>
      <c r="AZ66" s="125">
        <f>IF('Indicator Data'!BA70="No Data",1,IF('Indicator Data imputation'!BA69&lt;&gt;"",1,0))</f>
        <v>0</v>
      </c>
      <c r="BA66" s="125">
        <f>IF('Indicator Data'!BB70="No Data",1,IF('Indicator Data imputation'!BB69&lt;&gt;"",1,0))</f>
        <v>0</v>
      </c>
      <c r="BB66" s="125">
        <f>IF('Indicator Data'!BC70="No Data",1,IF('Indicator Data imputation'!BC69&lt;&gt;"",1,0))</f>
        <v>0</v>
      </c>
      <c r="BC66" s="125">
        <f>IF('Indicator Data'!BD70="No Data",1,IF('Indicator Data imputation'!BD69&lt;&gt;"",1,0))</f>
        <v>0</v>
      </c>
      <c r="BD66" s="125">
        <f>IF('Indicator Data'!BE70="No Data",1,IF('Indicator Data imputation'!BE69&lt;&gt;"",1,0))</f>
        <v>0</v>
      </c>
      <c r="BE66" s="125">
        <f>IF('Indicator Data'!BF70="No Data",1,IF('Indicator Data imputation'!BF69&lt;&gt;"",1,0))</f>
        <v>0</v>
      </c>
      <c r="BF66" s="125">
        <f>IF('Indicator Data'!BG70="No Data",1,IF('Indicator Data imputation'!BG69&lt;&gt;"",1,0))</f>
        <v>0</v>
      </c>
      <c r="BG66" s="125">
        <f>IF('Indicator Data'!BH70="No Data",1,IF('Indicator Data imputation'!BH69&lt;&gt;"",1,0))</f>
        <v>0</v>
      </c>
      <c r="BH66" s="125">
        <f>IF('Indicator Data'!BI70="No Data",1,IF('Indicator Data imputation'!BI69&lt;&gt;"",1,0))</f>
        <v>0</v>
      </c>
      <c r="BI66" s="125">
        <f>IF('Indicator Data'!BR70="No Data",1,IF('Indicator Data imputation'!BJ69&lt;&gt;"",1,0))</f>
        <v>0</v>
      </c>
      <c r="BJ66" s="125">
        <f>IF('Indicator Data'!BS70="No Data",1,IF('Indicator Data imputation'!BK69&lt;&gt;"",1,0))</f>
        <v>0</v>
      </c>
      <c r="BK66" s="125">
        <f>IF('Indicator Data'!BT70="No Data",1,IF('Indicator Data imputation'!BL69&lt;&gt;"",1,0))</f>
        <v>0</v>
      </c>
      <c r="BL66" s="125">
        <f>IF('Indicator Data'!BU70="No Data",1,IF('Indicator Data imputation'!BM69&lt;&gt;"",1,0))</f>
        <v>0</v>
      </c>
      <c r="BM66" s="125">
        <f>IF('Indicator Data'!BV70="No Data",1,IF('Indicator Data imputation'!BN69&lt;&gt;"",1,0))</f>
        <v>0</v>
      </c>
      <c r="BN66" s="125">
        <f>IF('Indicator Data'!BW70="No Data",1,IF('Indicator Data imputation'!BO69&lt;&gt;"",1,0))</f>
        <v>0</v>
      </c>
      <c r="BO66" s="125">
        <f>IF('Indicator Data'!BX70="No Data",1,IF('Indicator Data imputation'!BP69&lt;&gt;"",1,0))</f>
        <v>0</v>
      </c>
      <c r="BP66" s="125">
        <f>IF('Indicator Data'!BY70="No Data",1,IF('Indicator Data imputation'!BQ69&lt;&gt;"",1,0))</f>
        <v>0</v>
      </c>
      <c r="BQ66" s="125">
        <f>IF('Indicator Data'!BZ70="No Data",1,IF('Indicator Data imputation'!BR69&lt;&gt;"",1,0))</f>
        <v>0</v>
      </c>
      <c r="BR66" s="125">
        <f>IF('Indicator Data'!CA70="No Data",1,IF('Indicator Data imputation'!BS69&lt;&gt;"",1,0))</f>
        <v>0</v>
      </c>
      <c r="BS66" s="125">
        <f>IF('Indicator Data'!CB70="No Data",1,IF('Indicator Data imputation'!BT69&lt;&gt;"",1,0))</f>
        <v>0</v>
      </c>
      <c r="BT66" s="125">
        <f>IF('Indicator Data'!CC70="No Data",1,IF('Indicator Data imputation'!BU69&lt;&gt;"",1,0))</f>
        <v>0</v>
      </c>
      <c r="BU66" s="125">
        <f>IF('Indicator Data'!CD70="No Data",1,IF('Indicator Data imputation'!BV69&lt;&gt;"",1,0))</f>
        <v>0</v>
      </c>
      <c r="BV66" s="125">
        <f>IF('Indicator Data'!CE70="No Data",1,IF('Indicator Data imputation'!BW69&lt;&gt;"",1,0))</f>
        <v>0</v>
      </c>
      <c r="BW66" s="125">
        <f>IF('Indicator Data'!CF70="No Data",1,IF('Indicator Data imputation'!BX69&lt;&gt;"",1,0))</f>
        <v>0</v>
      </c>
      <c r="BX66" s="125">
        <f>IF('Indicator Data'!CG70="No Data",1,IF('Indicator Data imputation'!BY69&lt;&gt;"",1,0))</f>
        <v>0</v>
      </c>
      <c r="BY66" s="3">
        <f t="shared" ref="BY66:BY97" si="3">SUM(B66:BX66)</f>
        <v>0</v>
      </c>
      <c r="BZ66" s="127">
        <f t="shared" si="1"/>
        <v>0</v>
      </c>
    </row>
    <row r="67" spans="1:78" x14ac:dyDescent="0.3">
      <c r="A67" s="3" t="s">
        <v>122</v>
      </c>
      <c r="B67" s="125">
        <f>IF('Indicator Data'!C71="No Data",1,IF('Indicator Data imputation'!C70&lt;&gt;"",1,0))</f>
        <v>0</v>
      </c>
      <c r="C67" s="125">
        <f>IF('Indicator Data'!D71="No Data",1,IF('Indicator Data imputation'!D70&lt;&gt;"",1,0))</f>
        <v>0</v>
      </c>
      <c r="D67" s="125">
        <f>IF('Indicator Data'!E71="No Data",1,IF('Indicator Data imputation'!E70&lt;&gt;"",1,0))</f>
        <v>0</v>
      </c>
      <c r="E67" s="125">
        <f>IF('Indicator Data'!F71="No Data",1,IF('Indicator Data imputation'!F70&lt;&gt;"",1,0))</f>
        <v>0</v>
      </c>
      <c r="F67" s="125">
        <f>IF('Indicator Data'!G71="No Data",1,IF('Indicator Data imputation'!G70&lt;&gt;"",1,0))</f>
        <v>0</v>
      </c>
      <c r="G67" s="125">
        <f>IF('Indicator Data'!H71="No Data",1,IF('Indicator Data imputation'!H70&lt;&gt;"",1,0))</f>
        <v>0</v>
      </c>
      <c r="H67" s="125">
        <f>IF('Indicator Data'!I71="No Data",1,IF('Indicator Data imputation'!I70&lt;&gt;"",1,0))</f>
        <v>0</v>
      </c>
      <c r="I67" s="125">
        <f>IF('Indicator Data'!J71="No Data",1,IF('Indicator Data imputation'!J70&lt;&gt;"",1,0))</f>
        <v>0</v>
      </c>
      <c r="J67" s="125">
        <f>IF('Indicator Data'!K71="No Data",1,IF('Indicator Data imputation'!K70&lt;&gt;"",1,0))</f>
        <v>0</v>
      </c>
      <c r="K67" s="125">
        <f>IF('Indicator Data'!L71="No Data",1,IF('Indicator Data imputation'!L70&lt;&gt;"",1,0))</f>
        <v>0</v>
      </c>
      <c r="L67" s="125">
        <f>IF('Indicator Data'!M71="No Data",1,IF('Indicator Data imputation'!M70&lt;&gt;"",1,0))</f>
        <v>0</v>
      </c>
      <c r="M67" s="125">
        <f>IF('Indicator Data'!N71="No Data",1,IF('Indicator Data imputation'!N70&lt;&gt;"",1,0))</f>
        <v>1</v>
      </c>
      <c r="N67" s="125">
        <f>IF('Indicator Data'!O71="No Data",1,IF('Indicator Data imputation'!O70&lt;&gt;"",1,0))</f>
        <v>1</v>
      </c>
      <c r="O67" s="125">
        <f>IF('Indicator Data'!P71="No Data",1,IF('Indicator Data imputation'!P70&lt;&gt;"",1,0))</f>
        <v>1</v>
      </c>
      <c r="P67" s="125">
        <f>IF('Indicator Data'!Q71="No Data",1,IF('Indicator Data imputation'!Q70&lt;&gt;"",1,0))</f>
        <v>0</v>
      </c>
      <c r="Q67" s="125">
        <f>IF('Indicator Data'!R71="No Data",1,IF('Indicator Data imputation'!R70&lt;&gt;"",1,0))</f>
        <v>0</v>
      </c>
      <c r="R67" s="125">
        <f>IF('Indicator Data'!S71="No Data",1,IF('Indicator Data imputation'!S70&lt;&gt;"",1,0))</f>
        <v>0</v>
      </c>
      <c r="S67" s="125">
        <f>IF('Indicator Data'!T71="No Data",1,IF('Indicator Data imputation'!T70&lt;&gt;"",1,0))</f>
        <v>0</v>
      </c>
      <c r="T67" s="125">
        <f>IF('Indicator Data'!U71="No Data",1,IF('Indicator Data imputation'!U70&lt;&gt;"",1,0))</f>
        <v>0</v>
      </c>
      <c r="U67" s="125">
        <f>IF('Indicator Data'!V71="No Data",1,IF('Indicator Data imputation'!V70&lt;&gt;"",1,0))</f>
        <v>0</v>
      </c>
      <c r="V67" s="125">
        <f>IF('Indicator Data'!W71="No Data",1,IF('Indicator Data imputation'!W70&lt;&gt;"",1,0))</f>
        <v>0</v>
      </c>
      <c r="W67" s="125">
        <f>IF('Indicator Data'!X71="No Data",1,IF('Indicator Data imputation'!X70&lt;&gt;"",1,0))</f>
        <v>0</v>
      </c>
      <c r="X67" s="125">
        <f>IF('Indicator Data'!Y71="No Data",1,IF('Indicator Data imputation'!Y70&lt;&gt;"",1,0))</f>
        <v>0</v>
      </c>
      <c r="Y67" s="125">
        <f>IF('Indicator Data'!Z71="No Data",1,IF('Indicator Data imputation'!Z70&lt;&gt;"",1,0))</f>
        <v>0</v>
      </c>
      <c r="Z67" s="125">
        <f>IF('Indicator Data'!AA71="No Data",1,IF('Indicator Data imputation'!AA70&lt;&gt;"",1,0))</f>
        <v>0</v>
      </c>
      <c r="AA67" s="125">
        <f>IF('Indicator Data'!AB71="No Data",1,IF('Indicator Data imputation'!AB70&lt;&gt;"",1,0))</f>
        <v>0</v>
      </c>
      <c r="AB67" s="125">
        <f>IF('Indicator Data'!AC71="No Data",1,IF('Indicator Data imputation'!AC70&lt;&gt;"",1,0))</f>
        <v>1</v>
      </c>
      <c r="AC67" s="125">
        <f>IF('Indicator Data'!AD71="No Data",1,IF('Indicator Data imputation'!AD70&lt;&gt;"",1,0))</f>
        <v>0</v>
      </c>
      <c r="AD67" s="125">
        <f>IF('Indicator Data'!AE71="No Data",1,IF('Indicator Data imputation'!AE70&lt;&gt;"",1,0))</f>
        <v>1</v>
      </c>
      <c r="AE67" s="125">
        <f>IF('Indicator Data'!AF71="No Data",1,IF('Indicator Data imputation'!AF70&lt;&gt;"",1,0))</f>
        <v>0</v>
      </c>
      <c r="AF67" s="125">
        <f>IF('Indicator Data'!AG71="No Data",1,IF('Indicator Data imputation'!AG70&lt;&gt;"",1,0))</f>
        <v>0</v>
      </c>
      <c r="AG67" s="125">
        <f>IF('Indicator Data'!AH71="No Data",1,IF('Indicator Data imputation'!AH70&lt;&gt;"",1,0))</f>
        <v>0</v>
      </c>
      <c r="AH67" s="125">
        <f>IF('Indicator Data'!AI71="No Data",1,IF('Indicator Data imputation'!AI70&lt;&gt;"",1,0))</f>
        <v>0</v>
      </c>
      <c r="AI67" s="125">
        <f>IF('Indicator Data'!AJ71="No Data",1,IF('Indicator Data imputation'!AJ70&lt;&gt;"",1,0))</f>
        <v>0</v>
      </c>
      <c r="AJ67" s="125">
        <f>IF('Indicator Data'!AK71="No Data",1,IF('Indicator Data imputation'!AK70&lt;&gt;"",1,0))</f>
        <v>0</v>
      </c>
      <c r="AK67" s="125">
        <f>IF('Indicator Data'!AL71="No Data",1,IF('Indicator Data imputation'!AL70&lt;&gt;"",1,0))</f>
        <v>0</v>
      </c>
      <c r="AL67" s="125">
        <f>IF('Indicator Data'!AM71="No Data",1,IF('Indicator Data imputation'!AM70&lt;&gt;"",1,0))</f>
        <v>1</v>
      </c>
      <c r="AM67" s="125">
        <f>IF('Indicator Data'!AN71="No Data",1,IF('Indicator Data imputation'!AN70&lt;&gt;"",1,0))</f>
        <v>0</v>
      </c>
      <c r="AN67" s="125">
        <f>IF('Indicator Data'!AO71="No Data",1,IF('Indicator Data imputation'!AO70&lt;&gt;"",1,0))</f>
        <v>0</v>
      </c>
      <c r="AO67" s="125">
        <f>IF('Indicator Data'!AP71="No Data",1,IF('Indicator Data imputation'!AP70&lt;&gt;"",1,0))</f>
        <v>0</v>
      </c>
      <c r="AP67" s="125">
        <f>IF('Indicator Data'!AQ71="No Data",1,IF('Indicator Data imputation'!AQ70&lt;&gt;"",1,0))</f>
        <v>1</v>
      </c>
      <c r="AQ67" s="125">
        <f>IF('Indicator Data'!AR71="No Data",1,IF('Indicator Data imputation'!AR70&lt;&gt;"",1,0))</f>
        <v>0</v>
      </c>
      <c r="AR67" s="125">
        <f>IF('Indicator Data'!AS71="No Data",1,IF('Indicator Data imputation'!AS70&lt;&gt;"",1,0))</f>
        <v>0</v>
      </c>
      <c r="AS67" s="125">
        <f>IF('Indicator Data'!AT71="No Data",1,IF('Indicator Data imputation'!AT70&lt;&gt;"",1,0))</f>
        <v>1</v>
      </c>
      <c r="AT67" s="125">
        <f>IF('Indicator Data'!AU71="No Data",1,IF('Indicator Data imputation'!AU70&lt;&gt;"",1,0))</f>
        <v>0</v>
      </c>
      <c r="AU67" s="125">
        <f>IF('Indicator Data'!AV71="No Data",1,IF('Indicator Data imputation'!AV70&lt;&gt;"",1,0))</f>
        <v>0</v>
      </c>
      <c r="AV67" s="125">
        <f>IF('Indicator Data'!AW71="No Data",1,IF('Indicator Data imputation'!AW70&lt;&gt;"",1,0))</f>
        <v>0</v>
      </c>
      <c r="AW67" s="125">
        <f>IF('Indicator Data'!AX71="No Data",1,IF('Indicator Data imputation'!AX70&lt;&gt;"",1,0))</f>
        <v>1</v>
      </c>
      <c r="AX67" s="125">
        <f>IF('Indicator Data'!AY71="No Data",1,IF('Indicator Data imputation'!AY70&lt;&gt;"",1,0))</f>
        <v>0</v>
      </c>
      <c r="AY67" s="125">
        <f>IF('Indicator Data'!AZ71="No Data",1,IF('Indicator Data imputation'!AZ70&lt;&gt;"",1,0))</f>
        <v>0</v>
      </c>
      <c r="AZ67" s="125">
        <f>IF('Indicator Data'!BA71="No Data",1,IF('Indicator Data imputation'!BA70&lt;&gt;"",1,0))</f>
        <v>0</v>
      </c>
      <c r="BA67" s="125">
        <f>IF('Indicator Data'!BB71="No Data",1,IF('Indicator Data imputation'!BB70&lt;&gt;"",1,0))</f>
        <v>0</v>
      </c>
      <c r="BB67" s="125">
        <f>IF('Indicator Data'!BC71="No Data",1,IF('Indicator Data imputation'!BC70&lt;&gt;"",1,0))</f>
        <v>0</v>
      </c>
      <c r="BC67" s="125">
        <f>IF('Indicator Data'!BD71="No Data",1,IF('Indicator Data imputation'!BD70&lt;&gt;"",1,0))</f>
        <v>0</v>
      </c>
      <c r="BD67" s="125">
        <f>IF('Indicator Data'!BE71="No Data",1,IF('Indicator Data imputation'!BE70&lt;&gt;"",1,0))</f>
        <v>0</v>
      </c>
      <c r="BE67" s="125">
        <f>IF('Indicator Data'!BF71="No Data",1,IF('Indicator Data imputation'!BF70&lt;&gt;"",1,0))</f>
        <v>0</v>
      </c>
      <c r="BF67" s="125">
        <f>IF('Indicator Data'!BG71="No Data",1,IF('Indicator Data imputation'!BG70&lt;&gt;"",1,0))</f>
        <v>0</v>
      </c>
      <c r="BG67" s="125">
        <f>IF('Indicator Data'!BH71="No Data",1,IF('Indicator Data imputation'!BH70&lt;&gt;"",1,0))</f>
        <v>0</v>
      </c>
      <c r="BH67" s="125">
        <f>IF('Indicator Data'!BI71="No Data",1,IF('Indicator Data imputation'!BI70&lt;&gt;"",1,0))</f>
        <v>0</v>
      </c>
      <c r="BI67" s="125">
        <f>IF('Indicator Data'!BR71="No Data",1,IF('Indicator Data imputation'!BJ70&lt;&gt;"",1,0))</f>
        <v>0</v>
      </c>
      <c r="BJ67" s="125">
        <f>IF('Indicator Data'!BS71="No Data",1,IF('Indicator Data imputation'!BK70&lt;&gt;"",1,0))</f>
        <v>0</v>
      </c>
      <c r="BK67" s="125">
        <f>IF('Indicator Data'!BT71="No Data",1,IF('Indicator Data imputation'!BL70&lt;&gt;"",1,0))</f>
        <v>0</v>
      </c>
      <c r="BL67" s="125">
        <f>IF('Indicator Data'!BU71="No Data",1,IF('Indicator Data imputation'!BM70&lt;&gt;"",1,0))</f>
        <v>0</v>
      </c>
      <c r="BM67" s="125">
        <f>IF('Indicator Data'!BV71="No Data",1,IF('Indicator Data imputation'!BN70&lt;&gt;"",1,0))</f>
        <v>0</v>
      </c>
      <c r="BN67" s="125">
        <f>IF('Indicator Data'!BW71="No Data",1,IF('Indicator Data imputation'!BO70&lt;&gt;"",1,0))</f>
        <v>0</v>
      </c>
      <c r="BO67" s="125">
        <f>IF('Indicator Data'!BX71="No Data",1,IF('Indicator Data imputation'!BP70&lt;&gt;"",1,0))</f>
        <v>0</v>
      </c>
      <c r="BP67" s="125">
        <f>IF('Indicator Data'!BY71="No Data",1,IF('Indicator Data imputation'!BQ70&lt;&gt;"",1,0))</f>
        <v>0</v>
      </c>
      <c r="BQ67" s="125">
        <f>IF('Indicator Data'!BZ71="No Data",1,IF('Indicator Data imputation'!BR70&lt;&gt;"",1,0))</f>
        <v>0</v>
      </c>
      <c r="BR67" s="125">
        <f>IF('Indicator Data'!CA71="No Data",1,IF('Indicator Data imputation'!BS70&lt;&gt;"",1,0))</f>
        <v>0</v>
      </c>
      <c r="BS67" s="125">
        <f>IF('Indicator Data'!CB71="No Data",1,IF('Indicator Data imputation'!BT70&lt;&gt;"",1,0))</f>
        <v>0</v>
      </c>
      <c r="BT67" s="125">
        <f>IF('Indicator Data'!CC71="No Data",1,IF('Indicator Data imputation'!BU70&lt;&gt;"",1,0))</f>
        <v>0</v>
      </c>
      <c r="BU67" s="125">
        <f>IF('Indicator Data'!CD71="No Data",1,IF('Indicator Data imputation'!BV70&lt;&gt;"",1,0))</f>
        <v>0</v>
      </c>
      <c r="BV67" s="125">
        <f>IF('Indicator Data'!CE71="No Data",1,IF('Indicator Data imputation'!BW70&lt;&gt;"",1,0))</f>
        <v>0</v>
      </c>
      <c r="BW67" s="125">
        <f>IF('Indicator Data'!CF71="No Data",1,IF('Indicator Data imputation'!BX70&lt;&gt;"",1,0))</f>
        <v>0</v>
      </c>
      <c r="BX67" s="125">
        <f>IF('Indicator Data'!CG71="No Data",1,IF('Indicator Data imputation'!BY70&lt;&gt;"",1,0))</f>
        <v>0</v>
      </c>
      <c r="BY67" s="3">
        <f t="shared" si="3"/>
        <v>9</v>
      </c>
      <c r="BZ67" s="127">
        <f t="shared" ref="BZ67:BZ130" si="4">BY67/75</f>
        <v>0.12</v>
      </c>
    </row>
    <row r="68" spans="1:78" x14ac:dyDescent="0.3">
      <c r="A68" s="3" t="s">
        <v>124</v>
      </c>
      <c r="B68" s="125">
        <f>IF('Indicator Data'!C72="No Data",1,IF('Indicator Data imputation'!C71&lt;&gt;"",1,0))</f>
        <v>0</v>
      </c>
      <c r="C68" s="125">
        <f>IF('Indicator Data'!D72="No Data",1,IF('Indicator Data imputation'!D71&lt;&gt;"",1,0))</f>
        <v>0</v>
      </c>
      <c r="D68" s="125">
        <f>IF('Indicator Data'!E72="No Data",1,IF('Indicator Data imputation'!E71&lt;&gt;"",1,0))</f>
        <v>1</v>
      </c>
      <c r="E68" s="125">
        <f>IF('Indicator Data'!F72="No Data",1,IF('Indicator Data imputation'!F71&lt;&gt;"",1,0))</f>
        <v>0</v>
      </c>
      <c r="F68" s="125">
        <f>IF('Indicator Data'!G72="No Data",1,IF('Indicator Data imputation'!G71&lt;&gt;"",1,0))</f>
        <v>0</v>
      </c>
      <c r="G68" s="125">
        <f>IF('Indicator Data'!H72="No Data",1,IF('Indicator Data imputation'!H71&lt;&gt;"",1,0))</f>
        <v>0</v>
      </c>
      <c r="H68" s="125">
        <f>IF('Indicator Data'!I72="No Data",1,IF('Indicator Data imputation'!I71&lt;&gt;"",1,0))</f>
        <v>0</v>
      </c>
      <c r="I68" s="125">
        <f>IF('Indicator Data'!J72="No Data",1,IF('Indicator Data imputation'!J71&lt;&gt;"",1,0))</f>
        <v>0</v>
      </c>
      <c r="J68" s="125">
        <f>IF('Indicator Data'!K72="No Data",1,IF('Indicator Data imputation'!K71&lt;&gt;"",1,0))</f>
        <v>0</v>
      </c>
      <c r="K68" s="125">
        <f>IF('Indicator Data'!L72="No Data",1,IF('Indicator Data imputation'!L71&lt;&gt;"",1,0))</f>
        <v>1</v>
      </c>
      <c r="L68" s="125">
        <f>IF('Indicator Data'!M72="No Data",1,IF('Indicator Data imputation'!M71&lt;&gt;"",1,0))</f>
        <v>1</v>
      </c>
      <c r="M68" s="125">
        <f>IF('Indicator Data'!N72="No Data",1,IF('Indicator Data imputation'!N71&lt;&gt;"",1,0))</f>
        <v>1</v>
      </c>
      <c r="N68" s="125">
        <f>IF('Indicator Data'!O72="No Data",1,IF('Indicator Data imputation'!O71&lt;&gt;"",1,0))</f>
        <v>1</v>
      </c>
      <c r="O68" s="125">
        <f>IF('Indicator Data'!P72="No Data",1,IF('Indicator Data imputation'!P71&lt;&gt;"",1,0))</f>
        <v>1</v>
      </c>
      <c r="P68" s="125">
        <f>IF('Indicator Data'!Q72="No Data",1,IF('Indicator Data imputation'!Q71&lt;&gt;"",1,0))</f>
        <v>0</v>
      </c>
      <c r="Q68" s="125">
        <f>IF('Indicator Data'!R72="No Data",1,IF('Indicator Data imputation'!R71&lt;&gt;"",1,0))</f>
        <v>0</v>
      </c>
      <c r="R68" s="125">
        <f>IF('Indicator Data'!S72="No Data",1,IF('Indicator Data imputation'!S71&lt;&gt;"",1,0))</f>
        <v>0</v>
      </c>
      <c r="S68" s="125">
        <f>IF('Indicator Data'!T72="No Data",1,IF('Indicator Data imputation'!T71&lt;&gt;"",1,0))</f>
        <v>0</v>
      </c>
      <c r="T68" s="125">
        <f>IF('Indicator Data'!U72="No Data",1,IF('Indicator Data imputation'!U71&lt;&gt;"",1,0))</f>
        <v>0</v>
      </c>
      <c r="U68" s="125">
        <f>IF('Indicator Data'!V72="No Data",1,IF('Indicator Data imputation'!V71&lt;&gt;"",1,0))</f>
        <v>0</v>
      </c>
      <c r="V68" s="125">
        <f>IF('Indicator Data'!W72="No Data",1,IF('Indicator Data imputation'!W71&lt;&gt;"",1,0))</f>
        <v>0</v>
      </c>
      <c r="W68" s="125">
        <f>IF('Indicator Data'!X72="No Data",1,IF('Indicator Data imputation'!X71&lt;&gt;"",1,0))</f>
        <v>0</v>
      </c>
      <c r="X68" s="125">
        <f>IF('Indicator Data'!Y72="No Data",1,IF('Indicator Data imputation'!Y71&lt;&gt;"",1,0))</f>
        <v>0</v>
      </c>
      <c r="Y68" s="125">
        <f>IF('Indicator Data'!Z72="No Data",1,IF('Indicator Data imputation'!Z71&lt;&gt;"",1,0))</f>
        <v>0</v>
      </c>
      <c r="Z68" s="125">
        <f>IF('Indicator Data'!AA72="No Data",1,IF('Indicator Data imputation'!AA71&lt;&gt;"",1,0))</f>
        <v>1</v>
      </c>
      <c r="AA68" s="125">
        <f>IF('Indicator Data'!AB72="No Data",1,IF('Indicator Data imputation'!AB71&lt;&gt;"",1,0))</f>
        <v>0</v>
      </c>
      <c r="AB68" s="125">
        <f>IF('Indicator Data'!AC72="No Data",1,IF('Indicator Data imputation'!AC71&lt;&gt;"",1,0))</f>
        <v>1</v>
      </c>
      <c r="AC68" s="125">
        <f>IF('Indicator Data'!AD72="No Data",1,IF('Indicator Data imputation'!AD71&lt;&gt;"",1,0))</f>
        <v>1</v>
      </c>
      <c r="AD68" s="125">
        <f>IF('Indicator Data'!AE72="No Data",1,IF('Indicator Data imputation'!AE71&lt;&gt;"",1,0))</f>
        <v>1</v>
      </c>
      <c r="AE68" s="125">
        <f>IF('Indicator Data'!AF72="No Data",1,IF('Indicator Data imputation'!AF71&lt;&gt;"",1,0))</f>
        <v>0</v>
      </c>
      <c r="AF68" s="125">
        <f>IF('Indicator Data'!AG72="No Data",1,IF('Indicator Data imputation'!AG71&lt;&gt;"",1,0))</f>
        <v>0</v>
      </c>
      <c r="AG68" s="125">
        <f>IF('Indicator Data'!AH72="No Data",1,IF('Indicator Data imputation'!AH71&lt;&gt;"",1,0))</f>
        <v>0</v>
      </c>
      <c r="AH68" s="125">
        <f>IF('Indicator Data'!AI72="No Data",1,IF('Indicator Data imputation'!AI71&lt;&gt;"",1,0))</f>
        <v>0</v>
      </c>
      <c r="AI68" s="125">
        <f>IF('Indicator Data'!AJ72="No Data",1,IF('Indicator Data imputation'!AJ71&lt;&gt;"",1,0))</f>
        <v>0</v>
      </c>
      <c r="AJ68" s="125">
        <f>IF('Indicator Data'!AK72="No Data",1,IF('Indicator Data imputation'!AK71&lt;&gt;"",1,0))</f>
        <v>0</v>
      </c>
      <c r="AK68" s="125">
        <f>IF('Indicator Data'!AL72="No Data",1,IF('Indicator Data imputation'!AL71&lt;&gt;"",1,0))</f>
        <v>0</v>
      </c>
      <c r="AL68" s="125">
        <f>IF('Indicator Data'!AM72="No Data",1,IF('Indicator Data imputation'!AM71&lt;&gt;"",1,0))</f>
        <v>1</v>
      </c>
      <c r="AM68" s="125">
        <f>IF('Indicator Data'!AN72="No Data",1,IF('Indicator Data imputation'!AN71&lt;&gt;"",1,0))</f>
        <v>0</v>
      </c>
      <c r="AN68" s="125">
        <f>IF('Indicator Data'!AO72="No Data",1,IF('Indicator Data imputation'!AO71&lt;&gt;"",1,0))</f>
        <v>0</v>
      </c>
      <c r="AO68" s="125">
        <f>IF('Indicator Data'!AP72="No Data",1,IF('Indicator Data imputation'!AP71&lt;&gt;"",1,0))</f>
        <v>0</v>
      </c>
      <c r="AP68" s="125">
        <f>IF('Indicator Data'!AQ72="No Data",1,IF('Indicator Data imputation'!AQ71&lt;&gt;"",1,0))</f>
        <v>0</v>
      </c>
      <c r="AQ68" s="125">
        <f>IF('Indicator Data'!AR72="No Data",1,IF('Indicator Data imputation'!AR71&lt;&gt;"",1,0))</f>
        <v>0</v>
      </c>
      <c r="AR68" s="125">
        <f>IF('Indicator Data'!AS72="No Data",1,IF('Indicator Data imputation'!AS71&lt;&gt;"",1,0))</f>
        <v>0</v>
      </c>
      <c r="AS68" s="125">
        <f>IF('Indicator Data'!AT72="No Data",1,IF('Indicator Data imputation'!AT71&lt;&gt;"",1,0))</f>
        <v>1</v>
      </c>
      <c r="AT68" s="125">
        <f>IF('Indicator Data'!AU72="No Data",1,IF('Indicator Data imputation'!AU71&lt;&gt;"",1,0))</f>
        <v>0</v>
      </c>
      <c r="AU68" s="125">
        <f>IF('Indicator Data'!AV72="No Data",1,IF('Indicator Data imputation'!AV71&lt;&gt;"",1,0))</f>
        <v>1</v>
      </c>
      <c r="AV68" s="125">
        <f>IF('Indicator Data'!AW72="No Data",1,IF('Indicator Data imputation'!AW71&lt;&gt;"",1,0))</f>
        <v>1</v>
      </c>
      <c r="AW68" s="125">
        <f>IF('Indicator Data'!AX72="No Data",1,IF('Indicator Data imputation'!AX71&lt;&gt;"",1,0))</f>
        <v>1</v>
      </c>
      <c r="AX68" s="125">
        <f>IF('Indicator Data'!AY72="No Data",1,IF('Indicator Data imputation'!AY71&lt;&gt;"",1,0))</f>
        <v>0</v>
      </c>
      <c r="AY68" s="125">
        <f>IF('Indicator Data'!AZ72="No Data",1,IF('Indicator Data imputation'!AZ71&lt;&gt;"",1,0))</f>
        <v>1</v>
      </c>
      <c r="AZ68" s="125">
        <f>IF('Indicator Data'!BA72="No Data",1,IF('Indicator Data imputation'!BA71&lt;&gt;"",1,0))</f>
        <v>1</v>
      </c>
      <c r="BA68" s="125">
        <f>IF('Indicator Data'!BB72="No Data",1,IF('Indicator Data imputation'!BB71&lt;&gt;"",1,0))</f>
        <v>0</v>
      </c>
      <c r="BB68" s="125">
        <f>IF('Indicator Data'!BC72="No Data",1,IF('Indicator Data imputation'!BC71&lt;&gt;"",1,0))</f>
        <v>0</v>
      </c>
      <c r="BC68" s="125">
        <f>IF('Indicator Data'!BD72="No Data",1,IF('Indicator Data imputation'!BD71&lt;&gt;"",1,0))</f>
        <v>0</v>
      </c>
      <c r="BD68" s="125">
        <f>IF('Indicator Data'!BE72="No Data",1,IF('Indicator Data imputation'!BE71&lt;&gt;"",1,0))</f>
        <v>0</v>
      </c>
      <c r="BE68" s="125">
        <f>IF('Indicator Data'!BF72="No Data",1,IF('Indicator Data imputation'!BF71&lt;&gt;"",1,0))</f>
        <v>0</v>
      </c>
      <c r="BF68" s="125">
        <f>IF('Indicator Data'!BG72="No Data",1,IF('Indicator Data imputation'!BG71&lt;&gt;"",1,0))</f>
        <v>0</v>
      </c>
      <c r="BG68" s="125">
        <f>IF('Indicator Data'!BH72="No Data",1,IF('Indicator Data imputation'!BH71&lt;&gt;"",1,0))</f>
        <v>0</v>
      </c>
      <c r="BH68" s="125">
        <f>IF('Indicator Data'!BI72="No Data",1,IF('Indicator Data imputation'!BI71&lt;&gt;"",1,0))</f>
        <v>1</v>
      </c>
      <c r="BI68" s="125">
        <f>IF('Indicator Data'!BR72="No Data",1,IF('Indicator Data imputation'!BJ71&lt;&gt;"",1,0))</f>
        <v>0</v>
      </c>
      <c r="BJ68" s="125">
        <f>IF('Indicator Data'!BS72="No Data",1,IF('Indicator Data imputation'!BK71&lt;&gt;"",1,0))</f>
        <v>0</v>
      </c>
      <c r="BK68" s="125">
        <f>IF('Indicator Data'!BT72="No Data",1,IF('Indicator Data imputation'!BL71&lt;&gt;"",1,0))</f>
        <v>0</v>
      </c>
      <c r="BL68" s="125">
        <f>IF('Indicator Data'!BU72="No Data",1,IF('Indicator Data imputation'!BM71&lt;&gt;"",1,0))</f>
        <v>0</v>
      </c>
      <c r="BM68" s="125">
        <f>IF('Indicator Data'!BV72="No Data",1,IF('Indicator Data imputation'!BN71&lt;&gt;"",1,0))</f>
        <v>0</v>
      </c>
      <c r="BN68" s="125">
        <f>IF('Indicator Data'!BW72="No Data",1,IF('Indicator Data imputation'!BO71&lt;&gt;"",1,0))</f>
        <v>0</v>
      </c>
      <c r="BO68" s="125">
        <f>IF('Indicator Data'!BX72="No Data",1,IF('Indicator Data imputation'!BP71&lt;&gt;"",1,0))</f>
        <v>0</v>
      </c>
      <c r="BP68" s="125">
        <f>IF('Indicator Data'!BY72="No Data",1,IF('Indicator Data imputation'!BQ71&lt;&gt;"",1,0))</f>
        <v>0</v>
      </c>
      <c r="BQ68" s="125">
        <f>IF('Indicator Data'!BZ72="No Data",1,IF('Indicator Data imputation'!BR71&lt;&gt;"",1,0))</f>
        <v>0</v>
      </c>
      <c r="BR68" s="125">
        <f>IF('Indicator Data'!CA72="No Data",1,IF('Indicator Data imputation'!BS71&lt;&gt;"",1,0))</f>
        <v>0</v>
      </c>
      <c r="BS68" s="125">
        <f>IF('Indicator Data'!CB72="No Data",1,IF('Indicator Data imputation'!BT71&lt;&gt;"",1,0))</f>
        <v>0</v>
      </c>
      <c r="BT68" s="125">
        <f>IF('Indicator Data'!CC72="No Data",1,IF('Indicator Data imputation'!BU71&lt;&gt;"",1,0))</f>
        <v>0</v>
      </c>
      <c r="BU68" s="125">
        <f>IF('Indicator Data'!CD72="No Data",1,IF('Indicator Data imputation'!BV71&lt;&gt;"",1,0))</f>
        <v>0</v>
      </c>
      <c r="BV68" s="125">
        <f>IF('Indicator Data'!CE72="No Data",1,IF('Indicator Data imputation'!BW71&lt;&gt;"",1,0))</f>
        <v>1</v>
      </c>
      <c r="BW68" s="125">
        <f>IF('Indicator Data'!CF72="No Data",1,IF('Indicator Data imputation'!BX71&lt;&gt;"",1,0))</f>
        <v>0</v>
      </c>
      <c r="BX68" s="125">
        <f>IF('Indicator Data'!CG72="No Data",1,IF('Indicator Data imputation'!BY71&lt;&gt;"",1,0))</f>
        <v>0</v>
      </c>
      <c r="BY68" s="3">
        <f t="shared" si="3"/>
        <v>19</v>
      </c>
      <c r="BZ68" s="127">
        <f t="shared" si="4"/>
        <v>0.25333333333333335</v>
      </c>
    </row>
    <row r="69" spans="1:78" x14ac:dyDescent="0.3">
      <c r="A69" s="3" t="s">
        <v>126</v>
      </c>
      <c r="B69" s="125">
        <f>IF('Indicator Data'!C73="No Data",1,IF('Indicator Data imputation'!C72&lt;&gt;"",1,0))</f>
        <v>0</v>
      </c>
      <c r="C69" s="125">
        <f>IF('Indicator Data'!D73="No Data",1,IF('Indicator Data imputation'!D72&lt;&gt;"",1,0))</f>
        <v>0</v>
      </c>
      <c r="D69" s="125">
        <f>IF('Indicator Data'!E73="No Data",1,IF('Indicator Data imputation'!E72&lt;&gt;"",1,0))</f>
        <v>0</v>
      </c>
      <c r="E69" s="125">
        <f>IF('Indicator Data'!F73="No Data",1,IF('Indicator Data imputation'!F72&lt;&gt;"",1,0))</f>
        <v>0</v>
      </c>
      <c r="F69" s="125">
        <f>IF('Indicator Data'!G73="No Data",1,IF('Indicator Data imputation'!G72&lt;&gt;"",1,0))</f>
        <v>0</v>
      </c>
      <c r="G69" s="125">
        <f>IF('Indicator Data'!H73="No Data",1,IF('Indicator Data imputation'!H72&lt;&gt;"",1,0))</f>
        <v>0</v>
      </c>
      <c r="H69" s="125">
        <f>IF('Indicator Data'!I73="No Data",1,IF('Indicator Data imputation'!I72&lt;&gt;"",1,0))</f>
        <v>0</v>
      </c>
      <c r="I69" s="125">
        <f>IF('Indicator Data'!J73="No Data",1,IF('Indicator Data imputation'!J72&lt;&gt;"",1,0))</f>
        <v>0</v>
      </c>
      <c r="J69" s="125">
        <f>IF('Indicator Data'!K73="No Data",1,IF('Indicator Data imputation'!K72&lt;&gt;"",1,0))</f>
        <v>0</v>
      </c>
      <c r="K69" s="125">
        <f>IF('Indicator Data'!L73="No Data",1,IF('Indicator Data imputation'!L72&lt;&gt;"",1,0))</f>
        <v>0</v>
      </c>
      <c r="L69" s="125">
        <f>IF('Indicator Data'!M73="No Data",1,IF('Indicator Data imputation'!M72&lt;&gt;"",1,0))</f>
        <v>1</v>
      </c>
      <c r="M69" s="125">
        <f>IF('Indicator Data'!N73="No Data",1,IF('Indicator Data imputation'!N72&lt;&gt;"",1,0))</f>
        <v>1</v>
      </c>
      <c r="N69" s="125">
        <f>IF('Indicator Data'!O73="No Data",1,IF('Indicator Data imputation'!O72&lt;&gt;"",1,0))</f>
        <v>1</v>
      </c>
      <c r="O69" s="125">
        <f>IF('Indicator Data'!P73="No Data",1,IF('Indicator Data imputation'!P72&lt;&gt;"",1,0))</f>
        <v>1</v>
      </c>
      <c r="P69" s="125">
        <f>IF('Indicator Data'!Q73="No Data",1,IF('Indicator Data imputation'!Q72&lt;&gt;"",1,0))</f>
        <v>0</v>
      </c>
      <c r="Q69" s="125">
        <f>IF('Indicator Data'!R73="No Data",1,IF('Indicator Data imputation'!R72&lt;&gt;"",1,0))</f>
        <v>0</v>
      </c>
      <c r="R69" s="125">
        <f>IF('Indicator Data'!S73="No Data",1,IF('Indicator Data imputation'!S72&lt;&gt;"",1,0))</f>
        <v>0</v>
      </c>
      <c r="S69" s="125">
        <f>IF('Indicator Data'!T73="No Data",1,IF('Indicator Data imputation'!T72&lt;&gt;"",1,0))</f>
        <v>0</v>
      </c>
      <c r="T69" s="125">
        <f>IF('Indicator Data'!U73="No Data",1,IF('Indicator Data imputation'!U72&lt;&gt;"",1,0))</f>
        <v>0</v>
      </c>
      <c r="U69" s="125">
        <f>IF('Indicator Data'!V73="No Data",1,IF('Indicator Data imputation'!V72&lt;&gt;"",1,0))</f>
        <v>0</v>
      </c>
      <c r="V69" s="125">
        <f>IF('Indicator Data'!W73="No Data",1,IF('Indicator Data imputation'!W72&lt;&gt;"",1,0))</f>
        <v>0</v>
      </c>
      <c r="W69" s="125">
        <f>IF('Indicator Data'!X73="No Data",1,IF('Indicator Data imputation'!X72&lt;&gt;"",1,0))</f>
        <v>0</v>
      </c>
      <c r="X69" s="125">
        <f>IF('Indicator Data'!Y73="No Data",1,IF('Indicator Data imputation'!Y72&lt;&gt;"",1,0))</f>
        <v>0</v>
      </c>
      <c r="Y69" s="125">
        <f>IF('Indicator Data'!Z73="No Data",1,IF('Indicator Data imputation'!Z72&lt;&gt;"",1,0))</f>
        <v>0</v>
      </c>
      <c r="Z69" s="125">
        <f>IF('Indicator Data'!AA73="No Data",1,IF('Indicator Data imputation'!AA72&lt;&gt;"",1,0))</f>
        <v>0</v>
      </c>
      <c r="AA69" s="125">
        <f>IF('Indicator Data'!AB73="No Data",1,IF('Indicator Data imputation'!AB72&lt;&gt;"",1,0))</f>
        <v>0</v>
      </c>
      <c r="AB69" s="125">
        <f>IF('Indicator Data'!AC73="No Data",1,IF('Indicator Data imputation'!AC72&lt;&gt;"",1,0))</f>
        <v>0</v>
      </c>
      <c r="AC69" s="125">
        <f>IF('Indicator Data'!AD73="No Data",1,IF('Indicator Data imputation'!AD72&lt;&gt;"",1,0))</f>
        <v>0</v>
      </c>
      <c r="AD69" s="125">
        <f>IF('Indicator Data'!AE73="No Data",1,IF('Indicator Data imputation'!AE72&lt;&gt;"",1,0))</f>
        <v>0</v>
      </c>
      <c r="AE69" s="125">
        <f>IF('Indicator Data'!AF73="No Data",1,IF('Indicator Data imputation'!AF72&lt;&gt;"",1,0))</f>
        <v>0</v>
      </c>
      <c r="AF69" s="125">
        <f>IF('Indicator Data'!AG73="No Data",1,IF('Indicator Data imputation'!AG72&lt;&gt;"",1,0))</f>
        <v>0</v>
      </c>
      <c r="AG69" s="125">
        <f>IF('Indicator Data'!AH73="No Data",1,IF('Indicator Data imputation'!AH72&lt;&gt;"",1,0))</f>
        <v>0</v>
      </c>
      <c r="AH69" s="125">
        <f>IF('Indicator Data'!AI73="No Data",1,IF('Indicator Data imputation'!AI72&lt;&gt;"",1,0))</f>
        <v>0</v>
      </c>
      <c r="AI69" s="125">
        <f>IF('Indicator Data'!AJ73="No Data",1,IF('Indicator Data imputation'!AJ72&lt;&gt;"",1,0))</f>
        <v>0</v>
      </c>
      <c r="AJ69" s="125">
        <f>IF('Indicator Data'!AK73="No Data",1,IF('Indicator Data imputation'!AK72&lt;&gt;"",1,0))</f>
        <v>0</v>
      </c>
      <c r="AK69" s="125">
        <f>IF('Indicator Data'!AL73="No Data",1,IF('Indicator Data imputation'!AL72&lt;&gt;"",1,0))</f>
        <v>0</v>
      </c>
      <c r="AL69" s="125">
        <f>IF('Indicator Data'!AM73="No Data",1,IF('Indicator Data imputation'!AM72&lt;&gt;"",1,0))</f>
        <v>0</v>
      </c>
      <c r="AM69" s="125">
        <f>IF('Indicator Data'!AN73="No Data",1,IF('Indicator Data imputation'!AN72&lt;&gt;"",1,0))</f>
        <v>0</v>
      </c>
      <c r="AN69" s="125">
        <f>IF('Indicator Data'!AO73="No Data",1,IF('Indicator Data imputation'!AO72&lt;&gt;"",1,0))</f>
        <v>0</v>
      </c>
      <c r="AO69" s="125">
        <f>IF('Indicator Data'!AP73="No Data",1,IF('Indicator Data imputation'!AP72&lt;&gt;"",1,0))</f>
        <v>0</v>
      </c>
      <c r="AP69" s="125">
        <f>IF('Indicator Data'!AQ73="No Data",1,IF('Indicator Data imputation'!AQ72&lt;&gt;"",1,0))</f>
        <v>0</v>
      </c>
      <c r="AQ69" s="125">
        <f>IF('Indicator Data'!AR73="No Data",1,IF('Indicator Data imputation'!AR72&lt;&gt;"",1,0))</f>
        <v>0</v>
      </c>
      <c r="AR69" s="125">
        <f>IF('Indicator Data'!AS73="No Data",1,IF('Indicator Data imputation'!AS72&lt;&gt;"",1,0))</f>
        <v>0</v>
      </c>
      <c r="AS69" s="125">
        <f>IF('Indicator Data'!AT73="No Data",1,IF('Indicator Data imputation'!AT72&lt;&gt;"",1,0))</f>
        <v>0</v>
      </c>
      <c r="AT69" s="125">
        <f>IF('Indicator Data'!AU73="No Data",1,IF('Indicator Data imputation'!AU72&lt;&gt;"",1,0))</f>
        <v>0</v>
      </c>
      <c r="AU69" s="125">
        <f>IF('Indicator Data'!AV73="No Data",1,IF('Indicator Data imputation'!AV72&lt;&gt;"",1,0))</f>
        <v>0</v>
      </c>
      <c r="AV69" s="125">
        <f>IF('Indicator Data'!AW73="No Data",1,IF('Indicator Data imputation'!AW72&lt;&gt;"",1,0))</f>
        <v>0</v>
      </c>
      <c r="AW69" s="125">
        <f>IF('Indicator Data'!AX73="No Data",1,IF('Indicator Data imputation'!AX72&lt;&gt;"",1,0))</f>
        <v>0</v>
      </c>
      <c r="AX69" s="125">
        <f>IF('Indicator Data'!AY73="No Data",1,IF('Indicator Data imputation'!AY72&lt;&gt;"",1,0))</f>
        <v>0</v>
      </c>
      <c r="AY69" s="125">
        <f>IF('Indicator Data'!AZ73="No Data",1,IF('Indicator Data imputation'!AZ72&lt;&gt;"",1,0))</f>
        <v>0</v>
      </c>
      <c r="AZ69" s="125">
        <f>IF('Indicator Data'!BA73="No Data",1,IF('Indicator Data imputation'!BA72&lt;&gt;"",1,0))</f>
        <v>0</v>
      </c>
      <c r="BA69" s="125">
        <f>IF('Indicator Data'!BB73="No Data",1,IF('Indicator Data imputation'!BB72&lt;&gt;"",1,0))</f>
        <v>0</v>
      </c>
      <c r="BB69" s="125">
        <f>IF('Indicator Data'!BC73="No Data",1,IF('Indicator Data imputation'!BC72&lt;&gt;"",1,0))</f>
        <v>0</v>
      </c>
      <c r="BC69" s="125">
        <f>IF('Indicator Data'!BD73="No Data",1,IF('Indicator Data imputation'!BD72&lt;&gt;"",1,0))</f>
        <v>0</v>
      </c>
      <c r="BD69" s="125">
        <f>IF('Indicator Data'!BE73="No Data",1,IF('Indicator Data imputation'!BE72&lt;&gt;"",1,0))</f>
        <v>0</v>
      </c>
      <c r="BE69" s="125">
        <f>IF('Indicator Data'!BF73="No Data",1,IF('Indicator Data imputation'!BF72&lt;&gt;"",1,0))</f>
        <v>0</v>
      </c>
      <c r="BF69" s="125">
        <f>IF('Indicator Data'!BG73="No Data",1,IF('Indicator Data imputation'!BG72&lt;&gt;"",1,0))</f>
        <v>0</v>
      </c>
      <c r="BG69" s="125">
        <f>IF('Indicator Data'!BH73="No Data",1,IF('Indicator Data imputation'!BH72&lt;&gt;"",1,0))</f>
        <v>0</v>
      </c>
      <c r="BH69" s="125">
        <f>IF('Indicator Data'!BI73="No Data",1,IF('Indicator Data imputation'!BI72&lt;&gt;"",1,0))</f>
        <v>0</v>
      </c>
      <c r="BI69" s="125">
        <f>IF('Indicator Data'!BR73="No Data",1,IF('Indicator Data imputation'!BJ72&lt;&gt;"",1,0))</f>
        <v>0</v>
      </c>
      <c r="BJ69" s="125">
        <f>IF('Indicator Data'!BS73="No Data",1,IF('Indicator Data imputation'!BK72&lt;&gt;"",1,0))</f>
        <v>0</v>
      </c>
      <c r="BK69" s="125">
        <f>IF('Indicator Data'!BT73="No Data",1,IF('Indicator Data imputation'!BL72&lt;&gt;"",1,0))</f>
        <v>0</v>
      </c>
      <c r="BL69" s="125">
        <f>IF('Indicator Data'!BU73="No Data",1,IF('Indicator Data imputation'!BM72&lt;&gt;"",1,0))</f>
        <v>0</v>
      </c>
      <c r="BM69" s="125">
        <f>IF('Indicator Data'!BV73="No Data",1,IF('Indicator Data imputation'!BN72&lt;&gt;"",1,0))</f>
        <v>0</v>
      </c>
      <c r="BN69" s="125">
        <f>IF('Indicator Data'!BW73="No Data",1,IF('Indicator Data imputation'!BO72&lt;&gt;"",1,0))</f>
        <v>0</v>
      </c>
      <c r="BO69" s="125">
        <f>IF('Indicator Data'!BX73="No Data",1,IF('Indicator Data imputation'!BP72&lt;&gt;"",1,0))</f>
        <v>0</v>
      </c>
      <c r="BP69" s="125">
        <f>IF('Indicator Data'!BY73="No Data",1,IF('Indicator Data imputation'!BQ72&lt;&gt;"",1,0))</f>
        <v>0</v>
      </c>
      <c r="BQ69" s="125">
        <f>IF('Indicator Data'!BZ73="No Data",1,IF('Indicator Data imputation'!BR72&lt;&gt;"",1,0))</f>
        <v>0</v>
      </c>
      <c r="BR69" s="125">
        <f>IF('Indicator Data'!CA73="No Data",1,IF('Indicator Data imputation'!BS72&lt;&gt;"",1,0))</f>
        <v>0</v>
      </c>
      <c r="BS69" s="125">
        <f>IF('Indicator Data'!CB73="No Data",1,IF('Indicator Data imputation'!BT72&lt;&gt;"",1,0))</f>
        <v>0</v>
      </c>
      <c r="BT69" s="125">
        <f>IF('Indicator Data'!CC73="No Data",1,IF('Indicator Data imputation'!BU72&lt;&gt;"",1,0))</f>
        <v>0</v>
      </c>
      <c r="BU69" s="125">
        <f>IF('Indicator Data'!CD73="No Data",1,IF('Indicator Data imputation'!BV72&lt;&gt;"",1,0))</f>
        <v>0</v>
      </c>
      <c r="BV69" s="125">
        <f>IF('Indicator Data'!CE73="No Data",1,IF('Indicator Data imputation'!BW72&lt;&gt;"",1,0))</f>
        <v>0</v>
      </c>
      <c r="BW69" s="125">
        <f>IF('Indicator Data'!CF73="No Data",1,IF('Indicator Data imputation'!BX72&lt;&gt;"",1,0))</f>
        <v>0</v>
      </c>
      <c r="BX69" s="125">
        <f>IF('Indicator Data'!CG73="No Data",1,IF('Indicator Data imputation'!BY72&lt;&gt;"",1,0))</f>
        <v>0</v>
      </c>
      <c r="BY69" s="3">
        <f t="shared" si="3"/>
        <v>4</v>
      </c>
      <c r="BZ69" s="127">
        <f t="shared" si="4"/>
        <v>5.3333333333333337E-2</v>
      </c>
    </row>
    <row r="70" spans="1:78" x14ac:dyDescent="0.3">
      <c r="A70" s="3" t="s">
        <v>128</v>
      </c>
      <c r="B70" s="125">
        <f>IF('Indicator Data'!C74="No Data",1,IF('Indicator Data imputation'!C73&lt;&gt;"",1,0))</f>
        <v>0</v>
      </c>
      <c r="C70" s="125">
        <f>IF('Indicator Data'!D74="No Data",1,IF('Indicator Data imputation'!D73&lt;&gt;"",1,0))</f>
        <v>0</v>
      </c>
      <c r="D70" s="125">
        <f>IF('Indicator Data'!E74="No Data",1,IF('Indicator Data imputation'!E73&lt;&gt;"",1,0))</f>
        <v>0</v>
      </c>
      <c r="E70" s="125">
        <f>IF('Indicator Data'!F74="No Data",1,IF('Indicator Data imputation'!F73&lt;&gt;"",1,0))</f>
        <v>0</v>
      </c>
      <c r="F70" s="125">
        <f>IF('Indicator Data'!G74="No Data",1,IF('Indicator Data imputation'!G73&lt;&gt;"",1,0))</f>
        <v>0</v>
      </c>
      <c r="G70" s="125">
        <f>IF('Indicator Data'!H74="No Data",1,IF('Indicator Data imputation'!H73&lt;&gt;"",1,0))</f>
        <v>0</v>
      </c>
      <c r="H70" s="125">
        <f>IF('Indicator Data'!I74="No Data",1,IF('Indicator Data imputation'!I73&lt;&gt;"",1,0))</f>
        <v>0</v>
      </c>
      <c r="I70" s="125">
        <f>IF('Indicator Data'!J74="No Data",1,IF('Indicator Data imputation'!J73&lt;&gt;"",1,0))</f>
        <v>0</v>
      </c>
      <c r="J70" s="125">
        <f>IF('Indicator Data'!K74="No Data",1,IF('Indicator Data imputation'!K73&lt;&gt;"",1,0))</f>
        <v>0</v>
      </c>
      <c r="K70" s="125">
        <f>IF('Indicator Data'!L74="No Data",1,IF('Indicator Data imputation'!L73&lt;&gt;"",1,0))</f>
        <v>0</v>
      </c>
      <c r="L70" s="125">
        <f>IF('Indicator Data'!M74="No Data",1,IF('Indicator Data imputation'!M73&lt;&gt;"",1,0))</f>
        <v>0</v>
      </c>
      <c r="M70" s="125">
        <f>IF('Indicator Data'!N74="No Data",1,IF('Indicator Data imputation'!N73&lt;&gt;"",1,0))</f>
        <v>0</v>
      </c>
      <c r="N70" s="125">
        <f>IF('Indicator Data'!O74="No Data",1,IF('Indicator Data imputation'!O73&lt;&gt;"",1,0))</f>
        <v>0</v>
      </c>
      <c r="O70" s="125">
        <f>IF('Indicator Data'!P74="No Data",1,IF('Indicator Data imputation'!P73&lt;&gt;"",1,0))</f>
        <v>0</v>
      </c>
      <c r="P70" s="125">
        <f>IF('Indicator Data'!Q74="No Data",1,IF('Indicator Data imputation'!Q73&lt;&gt;"",1,0))</f>
        <v>0</v>
      </c>
      <c r="Q70" s="125">
        <f>IF('Indicator Data'!R74="No Data",1,IF('Indicator Data imputation'!R73&lt;&gt;"",1,0))</f>
        <v>0</v>
      </c>
      <c r="R70" s="125">
        <f>IF('Indicator Data'!S74="No Data",1,IF('Indicator Data imputation'!S73&lt;&gt;"",1,0))</f>
        <v>0</v>
      </c>
      <c r="S70" s="125">
        <f>IF('Indicator Data'!T74="No Data",1,IF('Indicator Data imputation'!T73&lt;&gt;"",1,0))</f>
        <v>0</v>
      </c>
      <c r="T70" s="125">
        <f>IF('Indicator Data'!U74="No Data",1,IF('Indicator Data imputation'!U73&lt;&gt;"",1,0))</f>
        <v>0</v>
      </c>
      <c r="U70" s="125">
        <f>IF('Indicator Data'!V74="No Data",1,IF('Indicator Data imputation'!V73&lt;&gt;"",1,0))</f>
        <v>0</v>
      </c>
      <c r="V70" s="125">
        <f>IF('Indicator Data'!W74="No Data",1,IF('Indicator Data imputation'!W73&lt;&gt;"",1,0))</f>
        <v>0</v>
      </c>
      <c r="W70" s="125">
        <f>IF('Indicator Data'!X74="No Data",1,IF('Indicator Data imputation'!X73&lt;&gt;"",1,0))</f>
        <v>0</v>
      </c>
      <c r="X70" s="125">
        <f>IF('Indicator Data'!Y74="No Data",1,IF('Indicator Data imputation'!Y73&lt;&gt;"",1,0))</f>
        <v>0</v>
      </c>
      <c r="Y70" s="125">
        <f>IF('Indicator Data'!Z74="No Data",1,IF('Indicator Data imputation'!Z73&lt;&gt;"",1,0))</f>
        <v>0</v>
      </c>
      <c r="Z70" s="125">
        <f>IF('Indicator Data'!AA74="No Data",1,IF('Indicator Data imputation'!AA73&lt;&gt;"",1,0))</f>
        <v>0</v>
      </c>
      <c r="AA70" s="125">
        <f>IF('Indicator Data'!AB74="No Data",1,IF('Indicator Data imputation'!AB73&lt;&gt;"",1,0))</f>
        <v>0</v>
      </c>
      <c r="AB70" s="125">
        <f>IF('Indicator Data'!AC74="No Data",1,IF('Indicator Data imputation'!AC73&lt;&gt;"",1,0))</f>
        <v>0</v>
      </c>
      <c r="AC70" s="125">
        <f>IF('Indicator Data'!AD74="No Data",1,IF('Indicator Data imputation'!AD73&lt;&gt;"",1,0))</f>
        <v>0</v>
      </c>
      <c r="AD70" s="125">
        <f>IF('Indicator Data'!AE74="No Data",1,IF('Indicator Data imputation'!AE73&lt;&gt;"",1,0))</f>
        <v>0</v>
      </c>
      <c r="AE70" s="125">
        <f>IF('Indicator Data'!AF74="No Data",1,IF('Indicator Data imputation'!AF73&lt;&gt;"",1,0))</f>
        <v>0</v>
      </c>
      <c r="AF70" s="125">
        <f>IF('Indicator Data'!AG74="No Data",1,IF('Indicator Data imputation'!AG73&lt;&gt;"",1,0))</f>
        <v>0</v>
      </c>
      <c r="AG70" s="125">
        <f>IF('Indicator Data'!AH74="No Data",1,IF('Indicator Data imputation'!AH73&lt;&gt;"",1,0))</f>
        <v>0</v>
      </c>
      <c r="AH70" s="125">
        <f>IF('Indicator Data'!AI74="No Data",1,IF('Indicator Data imputation'!AI73&lt;&gt;"",1,0))</f>
        <v>0</v>
      </c>
      <c r="AI70" s="125">
        <f>IF('Indicator Data'!AJ74="No Data",1,IF('Indicator Data imputation'!AJ73&lt;&gt;"",1,0))</f>
        <v>0</v>
      </c>
      <c r="AJ70" s="125">
        <f>IF('Indicator Data'!AK74="No Data",1,IF('Indicator Data imputation'!AK73&lt;&gt;"",1,0))</f>
        <v>0</v>
      </c>
      <c r="AK70" s="125">
        <f>IF('Indicator Data'!AL74="No Data",1,IF('Indicator Data imputation'!AL73&lt;&gt;"",1,0))</f>
        <v>0</v>
      </c>
      <c r="AL70" s="125">
        <f>IF('Indicator Data'!AM74="No Data",1,IF('Indicator Data imputation'!AM73&lt;&gt;"",1,0))</f>
        <v>0</v>
      </c>
      <c r="AM70" s="125">
        <f>IF('Indicator Data'!AN74="No Data",1,IF('Indicator Data imputation'!AN73&lt;&gt;"",1,0))</f>
        <v>0</v>
      </c>
      <c r="AN70" s="125">
        <f>IF('Indicator Data'!AO74="No Data",1,IF('Indicator Data imputation'!AO73&lt;&gt;"",1,0))</f>
        <v>0</v>
      </c>
      <c r="AO70" s="125">
        <f>IF('Indicator Data'!AP74="No Data",1,IF('Indicator Data imputation'!AP73&lt;&gt;"",1,0))</f>
        <v>0</v>
      </c>
      <c r="AP70" s="125">
        <f>IF('Indicator Data'!AQ74="No Data",1,IF('Indicator Data imputation'!AQ73&lt;&gt;"",1,0))</f>
        <v>0</v>
      </c>
      <c r="AQ70" s="125">
        <f>IF('Indicator Data'!AR74="No Data",1,IF('Indicator Data imputation'!AR73&lt;&gt;"",1,0))</f>
        <v>0</v>
      </c>
      <c r="AR70" s="125">
        <f>IF('Indicator Data'!AS74="No Data",1,IF('Indicator Data imputation'!AS73&lt;&gt;"",1,0))</f>
        <v>0</v>
      </c>
      <c r="AS70" s="125">
        <f>IF('Indicator Data'!AT74="No Data",1,IF('Indicator Data imputation'!AT73&lt;&gt;"",1,0))</f>
        <v>0</v>
      </c>
      <c r="AT70" s="125">
        <f>IF('Indicator Data'!AU74="No Data",1,IF('Indicator Data imputation'!AU73&lt;&gt;"",1,0))</f>
        <v>0</v>
      </c>
      <c r="AU70" s="125">
        <f>IF('Indicator Data'!AV74="No Data",1,IF('Indicator Data imputation'!AV73&lt;&gt;"",1,0))</f>
        <v>0</v>
      </c>
      <c r="AV70" s="125">
        <f>IF('Indicator Data'!AW74="No Data",1,IF('Indicator Data imputation'!AW73&lt;&gt;"",1,0))</f>
        <v>0</v>
      </c>
      <c r="AW70" s="125">
        <f>IF('Indicator Data'!AX74="No Data",1,IF('Indicator Data imputation'!AX73&lt;&gt;"",1,0))</f>
        <v>0</v>
      </c>
      <c r="AX70" s="125">
        <f>IF('Indicator Data'!AY74="No Data",1,IF('Indicator Data imputation'!AY73&lt;&gt;"",1,0))</f>
        <v>0</v>
      </c>
      <c r="AY70" s="125">
        <f>IF('Indicator Data'!AZ74="No Data",1,IF('Indicator Data imputation'!AZ73&lt;&gt;"",1,0))</f>
        <v>1</v>
      </c>
      <c r="AZ70" s="125">
        <f>IF('Indicator Data'!BA74="No Data",1,IF('Indicator Data imputation'!BA73&lt;&gt;"",1,0))</f>
        <v>0</v>
      </c>
      <c r="BA70" s="125">
        <f>IF('Indicator Data'!BB74="No Data",1,IF('Indicator Data imputation'!BB73&lt;&gt;"",1,0))</f>
        <v>0</v>
      </c>
      <c r="BB70" s="125">
        <f>IF('Indicator Data'!BC74="No Data",1,IF('Indicator Data imputation'!BC73&lt;&gt;"",1,0))</f>
        <v>0</v>
      </c>
      <c r="BC70" s="125">
        <f>IF('Indicator Data'!BD74="No Data",1,IF('Indicator Data imputation'!BD73&lt;&gt;"",1,0))</f>
        <v>0</v>
      </c>
      <c r="BD70" s="125">
        <f>IF('Indicator Data'!BE74="No Data",1,IF('Indicator Data imputation'!BE73&lt;&gt;"",1,0))</f>
        <v>0</v>
      </c>
      <c r="BE70" s="125">
        <f>IF('Indicator Data'!BF74="No Data",1,IF('Indicator Data imputation'!BF73&lt;&gt;"",1,0))</f>
        <v>0</v>
      </c>
      <c r="BF70" s="125">
        <f>IF('Indicator Data'!BG74="No Data",1,IF('Indicator Data imputation'!BG73&lt;&gt;"",1,0))</f>
        <v>0</v>
      </c>
      <c r="BG70" s="125">
        <f>IF('Indicator Data'!BH74="No Data",1,IF('Indicator Data imputation'!BH73&lt;&gt;"",1,0))</f>
        <v>0</v>
      </c>
      <c r="BH70" s="125">
        <f>IF('Indicator Data'!BI74="No Data",1,IF('Indicator Data imputation'!BI73&lt;&gt;"",1,0))</f>
        <v>0</v>
      </c>
      <c r="BI70" s="125">
        <f>IF('Indicator Data'!BR74="No Data",1,IF('Indicator Data imputation'!BJ73&lt;&gt;"",1,0))</f>
        <v>0</v>
      </c>
      <c r="BJ70" s="125">
        <f>IF('Indicator Data'!BS74="No Data",1,IF('Indicator Data imputation'!BK73&lt;&gt;"",1,0))</f>
        <v>0</v>
      </c>
      <c r="BK70" s="125">
        <f>IF('Indicator Data'!BT74="No Data",1,IF('Indicator Data imputation'!BL73&lt;&gt;"",1,0))</f>
        <v>0</v>
      </c>
      <c r="BL70" s="125">
        <f>IF('Indicator Data'!BU74="No Data",1,IF('Indicator Data imputation'!BM73&lt;&gt;"",1,0))</f>
        <v>0</v>
      </c>
      <c r="BM70" s="125">
        <f>IF('Indicator Data'!BV74="No Data",1,IF('Indicator Data imputation'!BN73&lt;&gt;"",1,0))</f>
        <v>0</v>
      </c>
      <c r="BN70" s="125">
        <f>IF('Indicator Data'!BW74="No Data",1,IF('Indicator Data imputation'!BO73&lt;&gt;"",1,0))</f>
        <v>0</v>
      </c>
      <c r="BO70" s="125">
        <f>IF('Indicator Data'!BX74="No Data",1,IF('Indicator Data imputation'!BP73&lt;&gt;"",1,0))</f>
        <v>0</v>
      </c>
      <c r="BP70" s="125">
        <f>IF('Indicator Data'!BY74="No Data",1,IF('Indicator Data imputation'!BQ73&lt;&gt;"",1,0))</f>
        <v>0</v>
      </c>
      <c r="BQ70" s="125">
        <f>IF('Indicator Data'!BZ74="No Data",1,IF('Indicator Data imputation'!BR73&lt;&gt;"",1,0))</f>
        <v>0</v>
      </c>
      <c r="BR70" s="125">
        <f>IF('Indicator Data'!CA74="No Data",1,IF('Indicator Data imputation'!BS73&lt;&gt;"",1,0))</f>
        <v>0</v>
      </c>
      <c r="BS70" s="125">
        <f>IF('Indicator Data'!CB74="No Data",1,IF('Indicator Data imputation'!BT73&lt;&gt;"",1,0))</f>
        <v>0</v>
      </c>
      <c r="BT70" s="125">
        <f>IF('Indicator Data'!CC74="No Data",1,IF('Indicator Data imputation'!BU73&lt;&gt;"",1,0))</f>
        <v>0</v>
      </c>
      <c r="BU70" s="125">
        <f>IF('Indicator Data'!CD74="No Data",1,IF('Indicator Data imputation'!BV73&lt;&gt;"",1,0))</f>
        <v>1</v>
      </c>
      <c r="BV70" s="125">
        <f>IF('Indicator Data'!CE74="No Data",1,IF('Indicator Data imputation'!BW73&lt;&gt;"",1,0))</f>
        <v>1</v>
      </c>
      <c r="BW70" s="125">
        <f>IF('Indicator Data'!CF74="No Data",1,IF('Indicator Data imputation'!BX73&lt;&gt;"",1,0))</f>
        <v>0</v>
      </c>
      <c r="BX70" s="125">
        <f>IF('Indicator Data'!CG74="No Data",1,IF('Indicator Data imputation'!BY73&lt;&gt;"",1,0))</f>
        <v>0</v>
      </c>
      <c r="BY70" s="3">
        <f t="shared" si="3"/>
        <v>3</v>
      </c>
      <c r="BZ70" s="127">
        <f t="shared" si="4"/>
        <v>0.04</v>
      </c>
    </row>
    <row r="71" spans="1:78" x14ac:dyDescent="0.3">
      <c r="A71" s="3" t="s">
        <v>130</v>
      </c>
      <c r="B71" s="125">
        <f>IF('Indicator Data'!C75="No Data",1,IF('Indicator Data imputation'!C74&lt;&gt;"",1,0))</f>
        <v>0</v>
      </c>
      <c r="C71" s="125">
        <f>IF('Indicator Data'!D75="No Data",1,IF('Indicator Data imputation'!D74&lt;&gt;"",1,0))</f>
        <v>0</v>
      </c>
      <c r="D71" s="125">
        <f>IF('Indicator Data'!E75="No Data",1,IF('Indicator Data imputation'!E74&lt;&gt;"",1,0))</f>
        <v>0</v>
      </c>
      <c r="E71" s="125">
        <f>IF('Indicator Data'!F75="No Data",1,IF('Indicator Data imputation'!F74&lt;&gt;"",1,0))</f>
        <v>0</v>
      </c>
      <c r="F71" s="125">
        <f>IF('Indicator Data'!G75="No Data",1,IF('Indicator Data imputation'!G74&lt;&gt;"",1,0))</f>
        <v>0</v>
      </c>
      <c r="G71" s="125">
        <f>IF('Indicator Data'!H75="No Data",1,IF('Indicator Data imputation'!H74&lt;&gt;"",1,0))</f>
        <v>0</v>
      </c>
      <c r="H71" s="125">
        <f>IF('Indicator Data'!I75="No Data",1,IF('Indicator Data imputation'!I74&lt;&gt;"",1,0))</f>
        <v>0</v>
      </c>
      <c r="I71" s="125">
        <f>IF('Indicator Data'!J75="No Data",1,IF('Indicator Data imputation'!J74&lt;&gt;"",1,0))</f>
        <v>0</v>
      </c>
      <c r="J71" s="125">
        <f>IF('Indicator Data'!K75="No Data",1,IF('Indicator Data imputation'!K74&lt;&gt;"",1,0))</f>
        <v>0</v>
      </c>
      <c r="K71" s="125">
        <f>IF('Indicator Data'!L75="No Data",1,IF('Indicator Data imputation'!L74&lt;&gt;"",1,0))</f>
        <v>0</v>
      </c>
      <c r="L71" s="125">
        <f>IF('Indicator Data'!M75="No Data",1,IF('Indicator Data imputation'!M74&lt;&gt;"",1,0))</f>
        <v>0</v>
      </c>
      <c r="M71" s="125">
        <f>IF('Indicator Data'!N75="No Data",1,IF('Indicator Data imputation'!N74&lt;&gt;"",1,0))</f>
        <v>0</v>
      </c>
      <c r="N71" s="125">
        <f>IF('Indicator Data'!O75="No Data",1,IF('Indicator Data imputation'!O74&lt;&gt;"",1,0))</f>
        <v>0</v>
      </c>
      <c r="O71" s="125">
        <f>IF('Indicator Data'!P75="No Data",1,IF('Indicator Data imputation'!P74&lt;&gt;"",1,0))</f>
        <v>0</v>
      </c>
      <c r="P71" s="125">
        <f>IF('Indicator Data'!Q75="No Data",1,IF('Indicator Data imputation'!Q74&lt;&gt;"",1,0))</f>
        <v>0</v>
      </c>
      <c r="Q71" s="125">
        <f>IF('Indicator Data'!R75="No Data",1,IF('Indicator Data imputation'!R74&lt;&gt;"",1,0))</f>
        <v>0</v>
      </c>
      <c r="R71" s="125">
        <f>IF('Indicator Data'!S75="No Data",1,IF('Indicator Data imputation'!S74&lt;&gt;"",1,0))</f>
        <v>0</v>
      </c>
      <c r="S71" s="125">
        <f>IF('Indicator Data'!T75="No Data",1,IF('Indicator Data imputation'!T74&lt;&gt;"",1,0))</f>
        <v>0</v>
      </c>
      <c r="T71" s="125">
        <f>IF('Indicator Data'!U75="No Data",1,IF('Indicator Data imputation'!U74&lt;&gt;"",1,0))</f>
        <v>0</v>
      </c>
      <c r="U71" s="125">
        <f>IF('Indicator Data'!V75="No Data",1,IF('Indicator Data imputation'!V74&lt;&gt;"",1,0))</f>
        <v>0</v>
      </c>
      <c r="V71" s="125">
        <f>IF('Indicator Data'!W75="No Data",1,IF('Indicator Data imputation'!W74&lt;&gt;"",1,0))</f>
        <v>0</v>
      </c>
      <c r="W71" s="125">
        <f>IF('Indicator Data'!X75="No Data",1,IF('Indicator Data imputation'!X74&lt;&gt;"",1,0))</f>
        <v>0</v>
      </c>
      <c r="X71" s="125">
        <f>IF('Indicator Data'!Y75="No Data",1,IF('Indicator Data imputation'!Y74&lt;&gt;"",1,0))</f>
        <v>0</v>
      </c>
      <c r="Y71" s="125">
        <f>IF('Indicator Data'!Z75="No Data",1,IF('Indicator Data imputation'!Z74&lt;&gt;"",1,0))</f>
        <v>0</v>
      </c>
      <c r="Z71" s="125">
        <f>IF('Indicator Data'!AA75="No Data",1,IF('Indicator Data imputation'!AA74&lt;&gt;"",1,0))</f>
        <v>1</v>
      </c>
      <c r="AA71" s="125">
        <f>IF('Indicator Data'!AB75="No Data",1,IF('Indicator Data imputation'!AB74&lt;&gt;"",1,0))</f>
        <v>0</v>
      </c>
      <c r="AB71" s="125">
        <f>IF('Indicator Data'!AC75="No Data",1,IF('Indicator Data imputation'!AC74&lt;&gt;"",1,0))</f>
        <v>0</v>
      </c>
      <c r="AC71" s="125">
        <f>IF('Indicator Data'!AD75="No Data",1,IF('Indicator Data imputation'!AD74&lt;&gt;"",1,0))</f>
        <v>0</v>
      </c>
      <c r="AD71" s="125">
        <f>IF('Indicator Data'!AE75="No Data",1,IF('Indicator Data imputation'!AE74&lt;&gt;"",1,0))</f>
        <v>0</v>
      </c>
      <c r="AE71" s="125">
        <f>IF('Indicator Data'!AF75="No Data",1,IF('Indicator Data imputation'!AF74&lt;&gt;"",1,0))</f>
        <v>0</v>
      </c>
      <c r="AF71" s="125">
        <f>IF('Indicator Data'!AG75="No Data",1,IF('Indicator Data imputation'!AG74&lt;&gt;"",1,0))</f>
        <v>0</v>
      </c>
      <c r="AG71" s="125">
        <f>IF('Indicator Data'!AH75="No Data",1,IF('Indicator Data imputation'!AH74&lt;&gt;"",1,0))</f>
        <v>0</v>
      </c>
      <c r="AH71" s="125">
        <f>IF('Indicator Data'!AI75="No Data",1,IF('Indicator Data imputation'!AI74&lt;&gt;"",1,0))</f>
        <v>0</v>
      </c>
      <c r="AI71" s="125">
        <f>IF('Indicator Data'!AJ75="No Data",1,IF('Indicator Data imputation'!AJ74&lt;&gt;"",1,0))</f>
        <v>0</v>
      </c>
      <c r="AJ71" s="125">
        <f>IF('Indicator Data'!AK75="No Data",1,IF('Indicator Data imputation'!AK74&lt;&gt;"",1,0))</f>
        <v>0</v>
      </c>
      <c r="AK71" s="125">
        <f>IF('Indicator Data'!AL75="No Data",1,IF('Indicator Data imputation'!AL74&lt;&gt;"",1,0))</f>
        <v>0</v>
      </c>
      <c r="AL71" s="125">
        <f>IF('Indicator Data'!AM75="No Data",1,IF('Indicator Data imputation'!AM74&lt;&gt;"",1,0))</f>
        <v>0</v>
      </c>
      <c r="AM71" s="125">
        <f>IF('Indicator Data'!AN75="No Data",1,IF('Indicator Data imputation'!AN74&lt;&gt;"",1,0))</f>
        <v>0</v>
      </c>
      <c r="AN71" s="125">
        <f>IF('Indicator Data'!AO75="No Data",1,IF('Indicator Data imputation'!AO74&lt;&gt;"",1,0))</f>
        <v>0</v>
      </c>
      <c r="AO71" s="125">
        <f>IF('Indicator Data'!AP75="No Data",1,IF('Indicator Data imputation'!AP74&lt;&gt;"",1,0))</f>
        <v>0</v>
      </c>
      <c r="AP71" s="125">
        <f>IF('Indicator Data'!AQ75="No Data",1,IF('Indicator Data imputation'!AQ74&lt;&gt;"",1,0))</f>
        <v>0</v>
      </c>
      <c r="AQ71" s="125">
        <f>IF('Indicator Data'!AR75="No Data",1,IF('Indicator Data imputation'!AR74&lt;&gt;"",1,0))</f>
        <v>0</v>
      </c>
      <c r="AR71" s="125">
        <f>IF('Indicator Data'!AS75="No Data",1,IF('Indicator Data imputation'!AS74&lt;&gt;"",1,0))</f>
        <v>0</v>
      </c>
      <c r="AS71" s="125">
        <f>IF('Indicator Data'!AT75="No Data",1,IF('Indicator Data imputation'!AT74&lt;&gt;"",1,0))</f>
        <v>0</v>
      </c>
      <c r="AT71" s="125">
        <f>IF('Indicator Data'!AU75="No Data",1,IF('Indicator Data imputation'!AU74&lt;&gt;"",1,0))</f>
        <v>0</v>
      </c>
      <c r="AU71" s="125">
        <f>IF('Indicator Data'!AV75="No Data",1,IF('Indicator Data imputation'!AV74&lt;&gt;"",1,0))</f>
        <v>0</v>
      </c>
      <c r="AV71" s="125">
        <f>IF('Indicator Data'!AW75="No Data",1,IF('Indicator Data imputation'!AW74&lt;&gt;"",1,0))</f>
        <v>0</v>
      </c>
      <c r="AW71" s="125">
        <f>IF('Indicator Data'!AX75="No Data",1,IF('Indicator Data imputation'!AX74&lt;&gt;"",1,0))</f>
        <v>0</v>
      </c>
      <c r="AX71" s="125">
        <f>IF('Indicator Data'!AY75="No Data",1,IF('Indicator Data imputation'!AY74&lt;&gt;"",1,0))</f>
        <v>0</v>
      </c>
      <c r="AY71" s="125">
        <f>IF('Indicator Data'!AZ75="No Data",1,IF('Indicator Data imputation'!AZ74&lt;&gt;"",1,0))</f>
        <v>1</v>
      </c>
      <c r="AZ71" s="125">
        <f>IF('Indicator Data'!BA75="No Data",1,IF('Indicator Data imputation'!BA74&lt;&gt;"",1,0))</f>
        <v>0</v>
      </c>
      <c r="BA71" s="125">
        <f>IF('Indicator Data'!BB75="No Data",1,IF('Indicator Data imputation'!BB74&lt;&gt;"",1,0))</f>
        <v>0</v>
      </c>
      <c r="BB71" s="125">
        <f>IF('Indicator Data'!BC75="No Data",1,IF('Indicator Data imputation'!BC74&lt;&gt;"",1,0))</f>
        <v>0</v>
      </c>
      <c r="BC71" s="125">
        <f>IF('Indicator Data'!BD75="No Data",1,IF('Indicator Data imputation'!BD74&lt;&gt;"",1,0))</f>
        <v>0</v>
      </c>
      <c r="BD71" s="125">
        <f>IF('Indicator Data'!BE75="No Data",1,IF('Indicator Data imputation'!BE74&lt;&gt;"",1,0))</f>
        <v>0</v>
      </c>
      <c r="BE71" s="125">
        <f>IF('Indicator Data'!BF75="No Data",1,IF('Indicator Data imputation'!BF74&lt;&gt;"",1,0))</f>
        <v>0</v>
      </c>
      <c r="BF71" s="125">
        <f>IF('Indicator Data'!BG75="No Data",1,IF('Indicator Data imputation'!BG74&lt;&gt;"",1,0))</f>
        <v>0</v>
      </c>
      <c r="BG71" s="125">
        <f>IF('Indicator Data'!BH75="No Data",1,IF('Indicator Data imputation'!BH74&lt;&gt;"",1,0))</f>
        <v>0</v>
      </c>
      <c r="BH71" s="125">
        <f>IF('Indicator Data'!BI75="No Data",1,IF('Indicator Data imputation'!BI74&lt;&gt;"",1,0))</f>
        <v>0</v>
      </c>
      <c r="BI71" s="125">
        <f>IF('Indicator Data'!BR75="No Data",1,IF('Indicator Data imputation'!BJ74&lt;&gt;"",1,0))</f>
        <v>0</v>
      </c>
      <c r="BJ71" s="125">
        <f>IF('Indicator Data'!BS75="No Data",1,IF('Indicator Data imputation'!BK74&lt;&gt;"",1,0))</f>
        <v>0</v>
      </c>
      <c r="BK71" s="125">
        <f>IF('Indicator Data'!BT75="No Data",1,IF('Indicator Data imputation'!BL74&lt;&gt;"",1,0))</f>
        <v>0</v>
      </c>
      <c r="BL71" s="125">
        <f>IF('Indicator Data'!BU75="No Data",1,IF('Indicator Data imputation'!BM74&lt;&gt;"",1,0))</f>
        <v>0</v>
      </c>
      <c r="BM71" s="125">
        <f>IF('Indicator Data'!BV75="No Data",1,IF('Indicator Data imputation'!BN74&lt;&gt;"",1,0))</f>
        <v>0</v>
      </c>
      <c r="BN71" s="125">
        <f>IF('Indicator Data'!BW75="No Data",1,IF('Indicator Data imputation'!BO74&lt;&gt;"",1,0))</f>
        <v>0</v>
      </c>
      <c r="BO71" s="125">
        <f>IF('Indicator Data'!BX75="No Data",1,IF('Indicator Data imputation'!BP74&lt;&gt;"",1,0))</f>
        <v>0</v>
      </c>
      <c r="BP71" s="125">
        <f>IF('Indicator Data'!BY75="No Data",1,IF('Indicator Data imputation'!BQ74&lt;&gt;"",1,0))</f>
        <v>0</v>
      </c>
      <c r="BQ71" s="125">
        <f>IF('Indicator Data'!BZ75="No Data",1,IF('Indicator Data imputation'!BR74&lt;&gt;"",1,0))</f>
        <v>0</v>
      </c>
      <c r="BR71" s="125">
        <f>IF('Indicator Data'!CA75="No Data",1,IF('Indicator Data imputation'!BS74&lt;&gt;"",1,0))</f>
        <v>0</v>
      </c>
      <c r="BS71" s="125">
        <f>IF('Indicator Data'!CB75="No Data",1,IF('Indicator Data imputation'!BT74&lt;&gt;"",1,0))</f>
        <v>0</v>
      </c>
      <c r="BT71" s="125">
        <f>IF('Indicator Data'!CC75="No Data",1,IF('Indicator Data imputation'!BU74&lt;&gt;"",1,0))</f>
        <v>0</v>
      </c>
      <c r="BU71" s="125">
        <f>IF('Indicator Data'!CD75="No Data",1,IF('Indicator Data imputation'!BV74&lt;&gt;"",1,0))</f>
        <v>1</v>
      </c>
      <c r="BV71" s="125">
        <f>IF('Indicator Data'!CE75="No Data",1,IF('Indicator Data imputation'!BW74&lt;&gt;"",1,0))</f>
        <v>0</v>
      </c>
      <c r="BW71" s="125">
        <f>IF('Indicator Data'!CF75="No Data",1,IF('Indicator Data imputation'!BX74&lt;&gt;"",1,0))</f>
        <v>0</v>
      </c>
      <c r="BX71" s="125">
        <f>IF('Indicator Data'!CG75="No Data",1,IF('Indicator Data imputation'!BY74&lt;&gt;"",1,0))</f>
        <v>0</v>
      </c>
      <c r="BY71" s="3">
        <f t="shared" si="3"/>
        <v>3</v>
      </c>
      <c r="BZ71" s="127">
        <f t="shared" si="4"/>
        <v>0.04</v>
      </c>
    </row>
    <row r="72" spans="1:78" x14ac:dyDescent="0.3">
      <c r="A72" s="3" t="s">
        <v>131</v>
      </c>
      <c r="B72" s="125">
        <f>IF('Indicator Data'!C76="No Data",1,IF('Indicator Data imputation'!C75&lt;&gt;"",1,0))</f>
        <v>0</v>
      </c>
      <c r="C72" s="125">
        <f>IF('Indicator Data'!D76="No Data",1,IF('Indicator Data imputation'!D75&lt;&gt;"",1,0))</f>
        <v>0</v>
      </c>
      <c r="D72" s="125">
        <f>IF('Indicator Data'!E76="No Data",1,IF('Indicator Data imputation'!E75&lt;&gt;"",1,0))</f>
        <v>0</v>
      </c>
      <c r="E72" s="125">
        <f>IF('Indicator Data'!F76="No Data",1,IF('Indicator Data imputation'!F75&lt;&gt;"",1,0))</f>
        <v>0</v>
      </c>
      <c r="F72" s="125">
        <f>IF('Indicator Data'!G76="No Data",1,IF('Indicator Data imputation'!G75&lt;&gt;"",1,0))</f>
        <v>0</v>
      </c>
      <c r="G72" s="125">
        <f>IF('Indicator Data'!H76="No Data",1,IF('Indicator Data imputation'!H75&lt;&gt;"",1,0))</f>
        <v>0</v>
      </c>
      <c r="H72" s="125">
        <f>IF('Indicator Data'!I76="No Data",1,IF('Indicator Data imputation'!I75&lt;&gt;"",1,0))</f>
        <v>0</v>
      </c>
      <c r="I72" s="125">
        <f>IF('Indicator Data'!J76="No Data",1,IF('Indicator Data imputation'!J75&lt;&gt;"",1,0))</f>
        <v>0</v>
      </c>
      <c r="J72" s="125">
        <f>IF('Indicator Data'!K76="No Data",1,IF('Indicator Data imputation'!K75&lt;&gt;"",1,0))</f>
        <v>0</v>
      </c>
      <c r="K72" s="125">
        <f>IF('Indicator Data'!L76="No Data",1,IF('Indicator Data imputation'!L75&lt;&gt;"",1,0))</f>
        <v>0</v>
      </c>
      <c r="L72" s="125">
        <f>IF('Indicator Data'!M76="No Data",1,IF('Indicator Data imputation'!M75&lt;&gt;"",1,0))</f>
        <v>1</v>
      </c>
      <c r="M72" s="125">
        <f>IF('Indicator Data'!N76="No Data",1,IF('Indicator Data imputation'!N75&lt;&gt;"",1,0))</f>
        <v>1</v>
      </c>
      <c r="N72" s="125">
        <f>IF('Indicator Data'!O76="No Data",1,IF('Indicator Data imputation'!O75&lt;&gt;"",1,0))</f>
        <v>1</v>
      </c>
      <c r="O72" s="125">
        <f>IF('Indicator Data'!P76="No Data",1,IF('Indicator Data imputation'!P75&lt;&gt;"",1,0))</f>
        <v>1</v>
      </c>
      <c r="P72" s="125">
        <f>IF('Indicator Data'!Q76="No Data",1,IF('Indicator Data imputation'!Q75&lt;&gt;"",1,0))</f>
        <v>0</v>
      </c>
      <c r="Q72" s="125">
        <f>IF('Indicator Data'!R76="No Data",1,IF('Indicator Data imputation'!R75&lt;&gt;"",1,0))</f>
        <v>0</v>
      </c>
      <c r="R72" s="125">
        <f>IF('Indicator Data'!S76="No Data",1,IF('Indicator Data imputation'!S75&lt;&gt;"",1,0))</f>
        <v>0</v>
      </c>
      <c r="S72" s="125">
        <f>IF('Indicator Data'!T76="No Data",1,IF('Indicator Data imputation'!T75&lt;&gt;"",1,0))</f>
        <v>0</v>
      </c>
      <c r="T72" s="125">
        <f>IF('Indicator Data'!U76="No Data",1,IF('Indicator Data imputation'!U75&lt;&gt;"",1,0))</f>
        <v>0</v>
      </c>
      <c r="U72" s="125">
        <f>IF('Indicator Data'!V76="No Data",1,IF('Indicator Data imputation'!V75&lt;&gt;"",1,0))</f>
        <v>0</v>
      </c>
      <c r="V72" s="125">
        <f>IF('Indicator Data'!W76="No Data",1,IF('Indicator Data imputation'!W75&lt;&gt;"",1,0))</f>
        <v>0</v>
      </c>
      <c r="W72" s="125">
        <f>IF('Indicator Data'!X76="No Data",1,IF('Indicator Data imputation'!X75&lt;&gt;"",1,0))</f>
        <v>0</v>
      </c>
      <c r="X72" s="125">
        <f>IF('Indicator Data'!Y76="No Data",1,IF('Indicator Data imputation'!Y75&lt;&gt;"",1,0))</f>
        <v>0</v>
      </c>
      <c r="Y72" s="125">
        <f>IF('Indicator Data'!Z76="No Data",1,IF('Indicator Data imputation'!Z75&lt;&gt;"",1,0))</f>
        <v>0</v>
      </c>
      <c r="Z72" s="125">
        <f>IF('Indicator Data'!AA76="No Data",1,IF('Indicator Data imputation'!AA75&lt;&gt;"",1,0))</f>
        <v>0</v>
      </c>
      <c r="AA72" s="125">
        <f>IF('Indicator Data'!AB76="No Data",1,IF('Indicator Data imputation'!AB75&lt;&gt;"",1,0))</f>
        <v>0</v>
      </c>
      <c r="AB72" s="125">
        <f>IF('Indicator Data'!AC76="No Data",1,IF('Indicator Data imputation'!AC75&lt;&gt;"",1,0))</f>
        <v>0</v>
      </c>
      <c r="AC72" s="125">
        <f>IF('Indicator Data'!AD76="No Data",1,IF('Indicator Data imputation'!AD75&lt;&gt;"",1,0))</f>
        <v>0</v>
      </c>
      <c r="AD72" s="125">
        <f>IF('Indicator Data'!AE76="No Data",1,IF('Indicator Data imputation'!AE75&lt;&gt;"",1,0))</f>
        <v>1</v>
      </c>
      <c r="AE72" s="125">
        <f>IF('Indicator Data'!AF76="No Data",1,IF('Indicator Data imputation'!AF75&lt;&gt;"",1,0))</f>
        <v>0</v>
      </c>
      <c r="AF72" s="125">
        <f>IF('Indicator Data'!AG76="No Data",1,IF('Indicator Data imputation'!AG75&lt;&gt;"",1,0))</f>
        <v>0</v>
      </c>
      <c r="AG72" s="125">
        <f>IF('Indicator Data'!AH76="No Data",1,IF('Indicator Data imputation'!AH75&lt;&gt;"",1,0))</f>
        <v>0</v>
      </c>
      <c r="AH72" s="125">
        <f>IF('Indicator Data'!AI76="No Data",1,IF('Indicator Data imputation'!AI75&lt;&gt;"",1,0))</f>
        <v>0</v>
      </c>
      <c r="AI72" s="125">
        <f>IF('Indicator Data'!AJ76="No Data",1,IF('Indicator Data imputation'!AJ75&lt;&gt;"",1,0))</f>
        <v>0</v>
      </c>
      <c r="AJ72" s="125">
        <f>IF('Indicator Data'!AK76="No Data",1,IF('Indicator Data imputation'!AK75&lt;&gt;"",1,0))</f>
        <v>0</v>
      </c>
      <c r="AK72" s="125">
        <f>IF('Indicator Data'!AL76="No Data",1,IF('Indicator Data imputation'!AL75&lt;&gt;"",1,0))</f>
        <v>0</v>
      </c>
      <c r="AL72" s="125">
        <f>IF('Indicator Data'!AM76="No Data",1,IF('Indicator Data imputation'!AM75&lt;&gt;"",1,0))</f>
        <v>0</v>
      </c>
      <c r="AM72" s="125">
        <f>IF('Indicator Data'!AN76="No Data",1,IF('Indicator Data imputation'!AN75&lt;&gt;"",1,0))</f>
        <v>0</v>
      </c>
      <c r="AN72" s="125">
        <f>IF('Indicator Data'!AO76="No Data",1,IF('Indicator Data imputation'!AO75&lt;&gt;"",1,0))</f>
        <v>0</v>
      </c>
      <c r="AO72" s="125">
        <f>IF('Indicator Data'!AP76="No Data",1,IF('Indicator Data imputation'!AP75&lt;&gt;"",1,0))</f>
        <v>0</v>
      </c>
      <c r="AP72" s="125">
        <f>IF('Indicator Data'!AQ76="No Data",1,IF('Indicator Data imputation'!AQ75&lt;&gt;"",1,0))</f>
        <v>0</v>
      </c>
      <c r="AQ72" s="125">
        <f>IF('Indicator Data'!AR76="No Data",1,IF('Indicator Data imputation'!AR75&lt;&gt;"",1,0))</f>
        <v>0</v>
      </c>
      <c r="AR72" s="125">
        <f>IF('Indicator Data'!AS76="No Data",1,IF('Indicator Data imputation'!AS75&lt;&gt;"",1,0))</f>
        <v>0</v>
      </c>
      <c r="AS72" s="125">
        <f>IF('Indicator Data'!AT76="No Data",1,IF('Indicator Data imputation'!AT75&lt;&gt;"",1,0))</f>
        <v>0</v>
      </c>
      <c r="AT72" s="125">
        <f>IF('Indicator Data'!AU76="No Data",1,IF('Indicator Data imputation'!AU75&lt;&gt;"",1,0))</f>
        <v>0</v>
      </c>
      <c r="AU72" s="125">
        <f>IF('Indicator Data'!AV76="No Data",1,IF('Indicator Data imputation'!AV75&lt;&gt;"",1,0))</f>
        <v>0</v>
      </c>
      <c r="AV72" s="125">
        <f>IF('Indicator Data'!AW76="No Data",1,IF('Indicator Data imputation'!AW75&lt;&gt;"",1,0))</f>
        <v>0</v>
      </c>
      <c r="AW72" s="125">
        <f>IF('Indicator Data'!AX76="No Data",1,IF('Indicator Data imputation'!AX75&lt;&gt;"",1,0))</f>
        <v>0</v>
      </c>
      <c r="AX72" s="125">
        <f>IF('Indicator Data'!AY76="No Data",1,IF('Indicator Data imputation'!AY75&lt;&gt;"",1,0))</f>
        <v>0</v>
      </c>
      <c r="AY72" s="125">
        <f>IF('Indicator Data'!AZ76="No Data",1,IF('Indicator Data imputation'!AZ75&lt;&gt;"",1,0))</f>
        <v>0</v>
      </c>
      <c r="AZ72" s="125">
        <f>IF('Indicator Data'!BA76="No Data",1,IF('Indicator Data imputation'!BA75&lt;&gt;"",1,0))</f>
        <v>1</v>
      </c>
      <c r="BA72" s="125">
        <f>IF('Indicator Data'!BB76="No Data",1,IF('Indicator Data imputation'!BB75&lt;&gt;"",1,0))</f>
        <v>0</v>
      </c>
      <c r="BB72" s="125">
        <f>IF('Indicator Data'!BC76="No Data",1,IF('Indicator Data imputation'!BC75&lt;&gt;"",1,0))</f>
        <v>0</v>
      </c>
      <c r="BC72" s="125">
        <f>IF('Indicator Data'!BD76="No Data",1,IF('Indicator Data imputation'!BD75&lt;&gt;"",1,0))</f>
        <v>0</v>
      </c>
      <c r="BD72" s="125">
        <f>IF('Indicator Data'!BE76="No Data",1,IF('Indicator Data imputation'!BE75&lt;&gt;"",1,0))</f>
        <v>0</v>
      </c>
      <c r="BE72" s="125">
        <f>IF('Indicator Data'!BF76="No Data",1,IF('Indicator Data imputation'!BF75&lt;&gt;"",1,0))</f>
        <v>0</v>
      </c>
      <c r="BF72" s="125">
        <f>IF('Indicator Data'!BG76="No Data",1,IF('Indicator Data imputation'!BG75&lt;&gt;"",1,0))</f>
        <v>0</v>
      </c>
      <c r="BG72" s="125">
        <f>IF('Indicator Data'!BH76="No Data",1,IF('Indicator Data imputation'!BH75&lt;&gt;"",1,0))</f>
        <v>0</v>
      </c>
      <c r="BH72" s="125">
        <f>IF('Indicator Data'!BI76="No Data",1,IF('Indicator Data imputation'!BI75&lt;&gt;"",1,0))</f>
        <v>0</v>
      </c>
      <c r="BI72" s="125">
        <f>IF('Indicator Data'!BR76="No Data",1,IF('Indicator Data imputation'!BJ75&lt;&gt;"",1,0))</f>
        <v>1</v>
      </c>
      <c r="BJ72" s="125">
        <f>IF('Indicator Data'!BS76="No Data",1,IF('Indicator Data imputation'!BK75&lt;&gt;"",1,0))</f>
        <v>0</v>
      </c>
      <c r="BK72" s="125">
        <f>IF('Indicator Data'!BT76="No Data",1,IF('Indicator Data imputation'!BL75&lt;&gt;"",1,0))</f>
        <v>0</v>
      </c>
      <c r="BL72" s="125">
        <f>IF('Indicator Data'!BU76="No Data",1,IF('Indicator Data imputation'!BM75&lt;&gt;"",1,0))</f>
        <v>0</v>
      </c>
      <c r="BM72" s="125">
        <f>IF('Indicator Data'!BV76="No Data",1,IF('Indicator Data imputation'!BN75&lt;&gt;"",1,0))</f>
        <v>0</v>
      </c>
      <c r="BN72" s="125">
        <f>IF('Indicator Data'!BW76="No Data",1,IF('Indicator Data imputation'!BO75&lt;&gt;"",1,0))</f>
        <v>0</v>
      </c>
      <c r="BO72" s="125">
        <f>IF('Indicator Data'!BX76="No Data",1,IF('Indicator Data imputation'!BP75&lt;&gt;"",1,0))</f>
        <v>0</v>
      </c>
      <c r="BP72" s="125">
        <f>IF('Indicator Data'!BY76="No Data",1,IF('Indicator Data imputation'!BQ75&lt;&gt;"",1,0))</f>
        <v>0</v>
      </c>
      <c r="BQ72" s="125">
        <f>IF('Indicator Data'!BZ76="No Data",1,IF('Indicator Data imputation'!BR75&lt;&gt;"",1,0))</f>
        <v>0</v>
      </c>
      <c r="BR72" s="125">
        <f>IF('Indicator Data'!CA76="No Data",1,IF('Indicator Data imputation'!BS75&lt;&gt;"",1,0))</f>
        <v>0</v>
      </c>
      <c r="BS72" s="125">
        <f>IF('Indicator Data'!CB76="No Data",1,IF('Indicator Data imputation'!BT75&lt;&gt;"",1,0))</f>
        <v>0</v>
      </c>
      <c r="BT72" s="125">
        <f>IF('Indicator Data'!CC76="No Data",1,IF('Indicator Data imputation'!BU75&lt;&gt;"",1,0))</f>
        <v>0</v>
      </c>
      <c r="BU72" s="125">
        <f>IF('Indicator Data'!CD76="No Data",1,IF('Indicator Data imputation'!BV75&lt;&gt;"",1,0))</f>
        <v>0</v>
      </c>
      <c r="BV72" s="125">
        <f>IF('Indicator Data'!CE76="No Data",1,IF('Indicator Data imputation'!BW75&lt;&gt;"",1,0))</f>
        <v>0</v>
      </c>
      <c r="BW72" s="125">
        <f>IF('Indicator Data'!CF76="No Data",1,IF('Indicator Data imputation'!BX75&lt;&gt;"",1,0))</f>
        <v>0</v>
      </c>
      <c r="BX72" s="125">
        <f>IF('Indicator Data'!CG76="No Data",1,IF('Indicator Data imputation'!BY75&lt;&gt;"",1,0))</f>
        <v>0</v>
      </c>
      <c r="BY72" s="3">
        <f t="shared" si="3"/>
        <v>7</v>
      </c>
      <c r="BZ72" s="127">
        <f t="shared" si="4"/>
        <v>9.3333333333333338E-2</v>
      </c>
    </row>
    <row r="73" spans="1:78" x14ac:dyDescent="0.3">
      <c r="A73" s="3" t="s">
        <v>133</v>
      </c>
      <c r="B73" s="125">
        <f>IF('Indicator Data'!C77="No Data",1,IF('Indicator Data imputation'!C76&lt;&gt;"",1,0))</f>
        <v>0</v>
      </c>
      <c r="C73" s="125">
        <f>IF('Indicator Data'!D77="No Data",1,IF('Indicator Data imputation'!D76&lt;&gt;"",1,0))</f>
        <v>0</v>
      </c>
      <c r="D73" s="125">
        <f>IF('Indicator Data'!E77="No Data",1,IF('Indicator Data imputation'!E76&lt;&gt;"",1,0))</f>
        <v>0</v>
      </c>
      <c r="E73" s="125">
        <f>IF('Indicator Data'!F77="No Data",1,IF('Indicator Data imputation'!F76&lt;&gt;"",1,0))</f>
        <v>0</v>
      </c>
      <c r="F73" s="125">
        <f>IF('Indicator Data'!G77="No Data",1,IF('Indicator Data imputation'!G76&lt;&gt;"",1,0))</f>
        <v>0</v>
      </c>
      <c r="G73" s="125">
        <f>IF('Indicator Data'!H77="No Data",1,IF('Indicator Data imputation'!H76&lt;&gt;"",1,0))</f>
        <v>0</v>
      </c>
      <c r="H73" s="125">
        <f>IF('Indicator Data'!I77="No Data",1,IF('Indicator Data imputation'!I76&lt;&gt;"",1,0))</f>
        <v>0</v>
      </c>
      <c r="I73" s="125">
        <f>IF('Indicator Data'!J77="No Data",1,IF('Indicator Data imputation'!J76&lt;&gt;"",1,0))</f>
        <v>0</v>
      </c>
      <c r="J73" s="125">
        <f>IF('Indicator Data'!K77="No Data",1,IF('Indicator Data imputation'!K76&lt;&gt;"",1,0))</f>
        <v>0</v>
      </c>
      <c r="K73" s="125">
        <f>IF('Indicator Data'!L77="No Data",1,IF('Indicator Data imputation'!L76&lt;&gt;"",1,0))</f>
        <v>0</v>
      </c>
      <c r="L73" s="125">
        <f>IF('Indicator Data'!M77="No Data",1,IF('Indicator Data imputation'!M76&lt;&gt;"",1,0))</f>
        <v>1</v>
      </c>
      <c r="M73" s="125">
        <f>IF('Indicator Data'!N77="No Data",1,IF('Indicator Data imputation'!N76&lt;&gt;"",1,0))</f>
        <v>1</v>
      </c>
      <c r="N73" s="125">
        <f>IF('Indicator Data'!O77="No Data",1,IF('Indicator Data imputation'!O76&lt;&gt;"",1,0))</f>
        <v>1</v>
      </c>
      <c r="O73" s="125">
        <f>IF('Indicator Data'!P77="No Data",1,IF('Indicator Data imputation'!P76&lt;&gt;"",1,0))</f>
        <v>1</v>
      </c>
      <c r="P73" s="125">
        <f>IF('Indicator Data'!Q77="No Data",1,IF('Indicator Data imputation'!Q76&lt;&gt;"",1,0))</f>
        <v>0</v>
      </c>
      <c r="Q73" s="125">
        <f>IF('Indicator Data'!R77="No Data",1,IF('Indicator Data imputation'!R76&lt;&gt;"",1,0))</f>
        <v>0</v>
      </c>
      <c r="R73" s="125">
        <f>IF('Indicator Data'!S77="No Data",1,IF('Indicator Data imputation'!S76&lt;&gt;"",1,0))</f>
        <v>0</v>
      </c>
      <c r="S73" s="125">
        <f>IF('Indicator Data'!T77="No Data",1,IF('Indicator Data imputation'!T76&lt;&gt;"",1,0))</f>
        <v>0</v>
      </c>
      <c r="T73" s="125">
        <f>IF('Indicator Data'!U77="No Data",1,IF('Indicator Data imputation'!U76&lt;&gt;"",1,0))</f>
        <v>0</v>
      </c>
      <c r="U73" s="125">
        <f>IF('Indicator Data'!V77="No Data",1,IF('Indicator Data imputation'!V76&lt;&gt;"",1,0))</f>
        <v>0</v>
      </c>
      <c r="V73" s="125">
        <f>IF('Indicator Data'!W77="No Data",1,IF('Indicator Data imputation'!W76&lt;&gt;"",1,0))</f>
        <v>0</v>
      </c>
      <c r="W73" s="125">
        <f>IF('Indicator Data'!X77="No Data",1,IF('Indicator Data imputation'!X76&lt;&gt;"",1,0))</f>
        <v>0</v>
      </c>
      <c r="X73" s="125">
        <f>IF('Indicator Data'!Y77="No Data",1,IF('Indicator Data imputation'!Y76&lt;&gt;"",1,0))</f>
        <v>0</v>
      </c>
      <c r="Y73" s="125">
        <f>IF('Indicator Data'!Z77="No Data",1,IF('Indicator Data imputation'!Z76&lt;&gt;"",1,0))</f>
        <v>0</v>
      </c>
      <c r="Z73" s="125">
        <f>IF('Indicator Data'!AA77="No Data",1,IF('Indicator Data imputation'!AA76&lt;&gt;"",1,0))</f>
        <v>0</v>
      </c>
      <c r="AA73" s="125">
        <f>IF('Indicator Data'!AB77="No Data",1,IF('Indicator Data imputation'!AB76&lt;&gt;"",1,0))</f>
        <v>0</v>
      </c>
      <c r="AB73" s="125">
        <f>IF('Indicator Data'!AC77="No Data",1,IF('Indicator Data imputation'!AC76&lt;&gt;"",1,0))</f>
        <v>0</v>
      </c>
      <c r="AC73" s="125">
        <f>IF('Indicator Data'!AD77="No Data",1,IF('Indicator Data imputation'!AD76&lt;&gt;"",1,0))</f>
        <v>0</v>
      </c>
      <c r="AD73" s="125">
        <f>IF('Indicator Data'!AE77="No Data",1,IF('Indicator Data imputation'!AE76&lt;&gt;"",1,0))</f>
        <v>0</v>
      </c>
      <c r="AE73" s="125">
        <f>IF('Indicator Data'!AF77="No Data",1,IF('Indicator Data imputation'!AF76&lt;&gt;"",1,0))</f>
        <v>0</v>
      </c>
      <c r="AF73" s="125">
        <f>IF('Indicator Data'!AG77="No Data",1,IF('Indicator Data imputation'!AG76&lt;&gt;"",1,0))</f>
        <v>0</v>
      </c>
      <c r="AG73" s="125">
        <f>IF('Indicator Data'!AH77="No Data",1,IF('Indicator Data imputation'!AH76&lt;&gt;"",1,0))</f>
        <v>0</v>
      </c>
      <c r="AH73" s="125">
        <f>IF('Indicator Data'!AI77="No Data",1,IF('Indicator Data imputation'!AI76&lt;&gt;"",1,0))</f>
        <v>0</v>
      </c>
      <c r="AI73" s="125">
        <f>IF('Indicator Data'!AJ77="No Data",1,IF('Indicator Data imputation'!AJ76&lt;&gt;"",1,0))</f>
        <v>0</v>
      </c>
      <c r="AJ73" s="125">
        <f>IF('Indicator Data'!AK77="No Data",1,IF('Indicator Data imputation'!AK76&lt;&gt;"",1,0))</f>
        <v>0</v>
      </c>
      <c r="AK73" s="125">
        <f>IF('Indicator Data'!AL77="No Data",1,IF('Indicator Data imputation'!AL76&lt;&gt;"",1,0))</f>
        <v>0</v>
      </c>
      <c r="AL73" s="125">
        <f>IF('Indicator Data'!AM77="No Data",1,IF('Indicator Data imputation'!AM76&lt;&gt;"",1,0))</f>
        <v>0</v>
      </c>
      <c r="AM73" s="125">
        <f>IF('Indicator Data'!AN77="No Data",1,IF('Indicator Data imputation'!AN76&lt;&gt;"",1,0))</f>
        <v>0</v>
      </c>
      <c r="AN73" s="125">
        <f>IF('Indicator Data'!AO77="No Data",1,IF('Indicator Data imputation'!AO76&lt;&gt;"",1,0))</f>
        <v>0</v>
      </c>
      <c r="AO73" s="125">
        <f>IF('Indicator Data'!AP77="No Data",1,IF('Indicator Data imputation'!AP76&lt;&gt;"",1,0))</f>
        <v>0</v>
      </c>
      <c r="AP73" s="125">
        <f>IF('Indicator Data'!AQ77="No Data",1,IF('Indicator Data imputation'!AQ76&lt;&gt;"",1,0))</f>
        <v>0</v>
      </c>
      <c r="AQ73" s="125">
        <f>IF('Indicator Data'!AR77="No Data",1,IF('Indicator Data imputation'!AR76&lt;&gt;"",1,0))</f>
        <v>0</v>
      </c>
      <c r="AR73" s="125">
        <f>IF('Indicator Data'!AS77="No Data",1,IF('Indicator Data imputation'!AS76&lt;&gt;"",1,0))</f>
        <v>0</v>
      </c>
      <c r="AS73" s="125">
        <f>IF('Indicator Data'!AT77="No Data",1,IF('Indicator Data imputation'!AT76&lt;&gt;"",1,0))</f>
        <v>0</v>
      </c>
      <c r="AT73" s="125">
        <f>IF('Indicator Data'!AU77="No Data",1,IF('Indicator Data imputation'!AU76&lt;&gt;"",1,0))</f>
        <v>0</v>
      </c>
      <c r="AU73" s="125">
        <f>IF('Indicator Data'!AV77="No Data",1,IF('Indicator Data imputation'!AV76&lt;&gt;"",1,0))</f>
        <v>0</v>
      </c>
      <c r="AV73" s="125">
        <f>IF('Indicator Data'!AW77="No Data",1,IF('Indicator Data imputation'!AW76&lt;&gt;"",1,0))</f>
        <v>0</v>
      </c>
      <c r="AW73" s="125">
        <f>IF('Indicator Data'!AX77="No Data",1,IF('Indicator Data imputation'!AX76&lt;&gt;"",1,0))</f>
        <v>0</v>
      </c>
      <c r="AX73" s="125">
        <f>IF('Indicator Data'!AY77="No Data",1,IF('Indicator Data imputation'!AY76&lt;&gt;"",1,0))</f>
        <v>0</v>
      </c>
      <c r="AY73" s="125">
        <f>IF('Indicator Data'!AZ77="No Data",1,IF('Indicator Data imputation'!AZ76&lt;&gt;"",1,0))</f>
        <v>0</v>
      </c>
      <c r="AZ73" s="125">
        <f>IF('Indicator Data'!BA77="No Data",1,IF('Indicator Data imputation'!BA76&lt;&gt;"",1,0))</f>
        <v>0</v>
      </c>
      <c r="BA73" s="125">
        <f>IF('Indicator Data'!BB77="No Data",1,IF('Indicator Data imputation'!BB76&lt;&gt;"",1,0))</f>
        <v>0</v>
      </c>
      <c r="BB73" s="125">
        <f>IF('Indicator Data'!BC77="No Data",1,IF('Indicator Data imputation'!BC76&lt;&gt;"",1,0))</f>
        <v>0</v>
      </c>
      <c r="BC73" s="125">
        <f>IF('Indicator Data'!BD77="No Data",1,IF('Indicator Data imputation'!BD76&lt;&gt;"",1,0))</f>
        <v>0</v>
      </c>
      <c r="BD73" s="125">
        <f>IF('Indicator Data'!BE77="No Data",1,IF('Indicator Data imputation'!BE76&lt;&gt;"",1,0))</f>
        <v>0</v>
      </c>
      <c r="BE73" s="125">
        <f>IF('Indicator Data'!BF77="No Data",1,IF('Indicator Data imputation'!BF76&lt;&gt;"",1,0))</f>
        <v>0</v>
      </c>
      <c r="BF73" s="125">
        <f>IF('Indicator Data'!BG77="No Data",1,IF('Indicator Data imputation'!BG76&lt;&gt;"",1,0))</f>
        <v>0</v>
      </c>
      <c r="BG73" s="125">
        <f>IF('Indicator Data'!BH77="No Data",1,IF('Indicator Data imputation'!BH76&lt;&gt;"",1,0))</f>
        <v>0</v>
      </c>
      <c r="BH73" s="125">
        <f>IF('Indicator Data'!BI77="No Data",1,IF('Indicator Data imputation'!BI76&lt;&gt;"",1,0))</f>
        <v>0</v>
      </c>
      <c r="BI73" s="125">
        <f>IF('Indicator Data'!BR77="No Data",1,IF('Indicator Data imputation'!BJ76&lt;&gt;"",1,0))</f>
        <v>0</v>
      </c>
      <c r="BJ73" s="125">
        <f>IF('Indicator Data'!BS77="No Data",1,IF('Indicator Data imputation'!BK76&lt;&gt;"",1,0))</f>
        <v>0</v>
      </c>
      <c r="BK73" s="125">
        <f>IF('Indicator Data'!BT77="No Data",1,IF('Indicator Data imputation'!BL76&lt;&gt;"",1,0))</f>
        <v>0</v>
      </c>
      <c r="BL73" s="125">
        <f>IF('Indicator Data'!BU77="No Data",1,IF('Indicator Data imputation'!BM76&lt;&gt;"",1,0))</f>
        <v>0</v>
      </c>
      <c r="BM73" s="125">
        <f>IF('Indicator Data'!BV77="No Data",1,IF('Indicator Data imputation'!BN76&lt;&gt;"",1,0))</f>
        <v>0</v>
      </c>
      <c r="BN73" s="125">
        <f>IF('Indicator Data'!BW77="No Data",1,IF('Indicator Data imputation'!BO76&lt;&gt;"",1,0))</f>
        <v>0</v>
      </c>
      <c r="BO73" s="125">
        <f>IF('Indicator Data'!BX77="No Data",1,IF('Indicator Data imputation'!BP76&lt;&gt;"",1,0))</f>
        <v>0</v>
      </c>
      <c r="BP73" s="125">
        <f>IF('Indicator Data'!BY77="No Data",1,IF('Indicator Data imputation'!BQ76&lt;&gt;"",1,0))</f>
        <v>0</v>
      </c>
      <c r="BQ73" s="125">
        <f>IF('Indicator Data'!BZ77="No Data",1,IF('Indicator Data imputation'!BR76&lt;&gt;"",1,0))</f>
        <v>0</v>
      </c>
      <c r="BR73" s="125">
        <f>IF('Indicator Data'!CA77="No Data",1,IF('Indicator Data imputation'!BS76&lt;&gt;"",1,0))</f>
        <v>0</v>
      </c>
      <c r="BS73" s="125">
        <f>IF('Indicator Data'!CB77="No Data",1,IF('Indicator Data imputation'!BT76&lt;&gt;"",1,0))</f>
        <v>0</v>
      </c>
      <c r="BT73" s="125">
        <f>IF('Indicator Data'!CC77="No Data",1,IF('Indicator Data imputation'!BU76&lt;&gt;"",1,0))</f>
        <v>0</v>
      </c>
      <c r="BU73" s="125">
        <f>IF('Indicator Data'!CD77="No Data",1,IF('Indicator Data imputation'!BV76&lt;&gt;"",1,0))</f>
        <v>0</v>
      </c>
      <c r="BV73" s="125">
        <f>IF('Indicator Data'!CE77="No Data",1,IF('Indicator Data imputation'!BW76&lt;&gt;"",1,0))</f>
        <v>1</v>
      </c>
      <c r="BW73" s="125">
        <f>IF('Indicator Data'!CF77="No Data",1,IF('Indicator Data imputation'!BX76&lt;&gt;"",1,0))</f>
        <v>0</v>
      </c>
      <c r="BX73" s="125">
        <f>IF('Indicator Data'!CG77="No Data",1,IF('Indicator Data imputation'!BY76&lt;&gt;"",1,0))</f>
        <v>0</v>
      </c>
      <c r="BY73" s="3">
        <f t="shared" si="3"/>
        <v>5</v>
      </c>
      <c r="BZ73" s="127">
        <f t="shared" si="4"/>
        <v>6.6666666666666666E-2</v>
      </c>
    </row>
    <row r="74" spans="1:78" x14ac:dyDescent="0.3">
      <c r="A74" s="3" t="s">
        <v>135</v>
      </c>
      <c r="B74" s="125">
        <f>IF('Indicator Data'!C78="No Data",1,IF('Indicator Data imputation'!C77&lt;&gt;"",1,0))</f>
        <v>0</v>
      </c>
      <c r="C74" s="125">
        <f>IF('Indicator Data'!D78="No Data",1,IF('Indicator Data imputation'!D77&lt;&gt;"",1,0))</f>
        <v>0</v>
      </c>
      <c r="D74" s="125">
        <f>IF('Indicator Data'!E78="No Data",1,IF('Indicator Data imputation'!E77&lt;&gt;"",1,0))</f>
        <v>0</v>
      </c>
      <c r="E74" s="125">
        <f>IF('Indicator Data'!F78="No Data",1,IF('Indicator Data imputation'!F77&lt;&gt;"",1,0))</f>
        <v>0</v>
      </c>
      <c r="F74" s="125">
        <f>IF('Indicator Data'!G78="No Data",1,IF('Indicator Data imputation'!G77&lt;&gt;"",1,0))</f>
        <v>0</v>
      </c>
      <c r="G74" s="125">
        <f>IF('Indicator Data'!H78="No Data",1,IF('Indicator Data imputation'!H77&lt;&gt;"",1,0))</f>
        <v>0</v>
      </c>
      <c r="H74" s="125">
        <f>IF('Indicator Data'!I78="No Data",1,IF('Indicator Data imputation'!I77&lt;&gt;"",1,0))</f>
        <v>0</v>
      </c>
      <c r="I74" s="125">
        <f>IF('Indicator Data'!J78="No Data",1,IF('Indicator Data imputation'!J77&lt;&gt;"",1,0))</f>
        <v>0</v>
      </c>
      <c r="J74" s="125">
        <f>IF('Indicator Data'!K78="No Data",1,IF('Indicator Data imputation'!K77&lt;&gt;"",1,0))</f>
        <v>0</v>
      </c>
      <c r="K74" s="125">
        <f>IF('Indicator Data'!L78="No Data",1,IF('Indicator Data imputation'!L77&lt;&gt;"",1,0))</f>
        <v>0</v>
      </c>
      <c r="L74" s="125">
        <f>IF('Indicator Data'!M78="No Data",1,IF('Indicator Data imputation'!M77&lt;&gt;"",1,0))</f>
        <v>1</v>
      </c>
      <c r="M74" s="125">
        <f>IF('Indicator Data'!N78="No Data",1,IF('Indicator Data imputation'!N77&lt;&gt;"",1,0))</f>
        <v>1</v>
      </c>
      <c r="N74" s="125">
        <f>IF('Indicator Data'!O78="No Data",1,IF('Indicator Data imputation'!O77&lt;&gt;"",1,0))</f>
        <v>1</v>
      </c>
      <c r="O74" s="125">
        <f>IF('Indicator Data'!P78="No Data",1,IF('Indicator Data imputation'!P77&lt;&gt;"",1,0))</f>
        <v>1</v>
      </c>
      <c r="P74" s="125">
        <f>IF('Indicator Data'!Q78="No Data",1,IF('Indicator Data imputation'!Q77&lt;&gt;"",1,0))</f>
        <v>0</v>
      </c>
      <c r="Q74" s="125">
        <f>IF('Indicator Data'!R78="No Data",1,IF('Indicator Data imputation'!R77&lt;&gt;"",1,0))</f>
        <v>0</v>
      </c>
      <c r="R74" s="125">
        <f>IF('Indicator Data'!S78="No Data",1,IF('Indicator Data imputation'!S77&lt;&gt;"",1,0))</f>
        <v>0</v>
      </c>
      <c r="S74" s="125">
        <f>IF('Indicator Data'!T78="No Data",1,IF('Indicator Data imputation'!T77&lt;&gt;"",1,0))</f>
        <v>0</v>
      </c>
      <c r="T74" s="125">
        <f>IF('Indicator Data'!U78="No Data",1,IF('Indicator Data imputation'!U77&lt;&gt;"",1,0))</f>
        <v>0</v>
      </c>
      <c r="U74" s="125">
        <f>IF('Indicator Data'!V78="No Data",1,IF('Indicator Data imputation'!V77&lt;&gt;"",1,0))</f>
        <v>0</v>
      </c>
      <c r="V74" s="125">
        <f>IF('Indicator Data'!W78="No Data",1,IF('Indicator Data imputation'!W77&lt;&gt;"",1,0))</f>
        <v>0</v>
      </c>
      <c r="W74" s="125">
        <f>IF('Indicator Data'!X78="No Data",1,IF('Indicator Data imputation'!X77&lt;&gt;"",1,0))</f>
        <v>0</v>
      </c>
      <c r="X74" s="125">
        <f>IF('Indicator Data'!Y78="No Data",1,IF('Indicator Data imputation'!Y77&lt;&gt;"",1,0))</f>
        <v>0</v>
      </c>
      <c r="Y74" s="125">
        <f>IF('Indicator Data'!Z78="No Data",1,IF('Indicator Data imputation'!Z77&lt;&gt;"",1,0))</f>
        <v>0</v>
      </c>
      <c r="Z74" s="125">
        <f>IF('Indicator Data'!AA78="No Data",1,IF('Indicator Data imputation'!AA77&lt;&gt;"",1,0))</f>
        <v>0</v>
      </c>
      <c r="AA74" s="125">
        <f>IF('Indicator Data'!AB78="No Data",1,IF('Indicator Data imputation'!AB77&lt;&gt;"",1,0))</f>
        <v>0</v>
      </c>
      <c r="AB74" s="125">
        <f>IF('Indicator Data'!AC78="No Data",1,IF('Indicator Data imputation'!AC77&lt;&gt;"",1,0))</f>
        <v>0</v>
      </c>
      <c r="AC74" s="125">
        <f>IF('Indicator Data'!AD78="No Data",1,IF('Indicator Data imputation'!AD77&lt;&gt;"",1,0))</f>
        <v>0</v>
      </c>
      <c r="AD74" s="125">
        <f>IF('Indicator Data'!AE78="No Data",1,IF('Indicator Data imputation'!AE77&lt;&gt;"",1,0))</f>
        <v>0</v>
      </c>
      <c r="AE74" s="125">
        <f>IF('Indicator Data'!AF78="No Data",1,IF('Indicator Data imputation'!AF77&lt;&gt;"",1,0))</f>
        <v>0</v>
      </c>
      <c r="AF74" s="125">
        <f>IF('Indicator Data'!AG78="No Data",1,IF('Indicator Data imputation'!AG77&lt;&gt;"",1,0))</f>
        <v>0</v>
      </c>
      <c r="AG74" s="125">
        <f>IF('Indicator Data'!AH78="No Data",1,IF('Indicator Data imputation'!AH77&lt;&gt;"",1,0))</f>
        <v>0</v>
      </c>
      <c r="AH74" s="125">
        <f>IF('Indicator Data'!AI78="No Data",1,IF('Indicator Data imputation'!AI77&lt;&gt;"",1,0))</f>
        <v>0</v>
      </c>
      <c r="AI74" s="125">
        <f>IF('Indicator Data'!AJ78="No Data",1,IF('Indicator Data imputation'!AJ77&lt;&gt;"",1,0))</f>
        <v>0</v>
      </c>
      <c r="AJ74" s="125">
        <f>IF('Indicator Data'!AK78="No Data",1,IF('Indicator Data imputation'!AK77&lt;&gt;"",1,0))</f>
        <v>0</v>
      </c>
      <c r="AK74" s="125">
        <f>IF('Indicator Data'!AL78="No Data",1,IF('Indicator Data imputation'!AL77&lt;&gt;"",1,0))</f>
        <v>0</v>
      </c>
      <c r="AL74" s="125">
        <f>IF('Indicator Data'!AM78="No Data",1,IF('Indicator Data imputation'!AM77&lt;&gt;"",1,0))</f>
        <v>0</v>
      </c>
      <c r="AM74" s="125">
        <f>IF('Indicator Data'!AN78="No Data",1,IF('Indicator Data imputation'!AN77&lt;&gt;"",1,0))</f>
        <v>0</v>
      </c>
      <c r="AN74" s="125">
        <f>IF('Indicator Data'!AO78="No Data",1,IF('Indicator Data imputation'!AO77&lt;&gt;"",1,0))</f>
        <v>0</v>
      </c>
      <c r="AO74" s="125">
        <f>IF('Indicator Data'!AP78="No Data",1,IF('Indicator Data imputation'!AP77&lt;&gt;"",1,0))</f>
        <v>0</v>
      </c>
      <c r="AP74" s="125">
        <f>IF('Indicator Data'!AQ78="No Data",1,IF('Indicator Data imputation'!AQ77&lt;&gt;"",1,0))</f>
        <v>0</v>
      </c>
      <c r="AQ74" s="125">
        <f>IF('Indicator Data'!AR78="No Data",1,IF('Indicator Data imputation'!AR77&lt;&gt;"",1,0))</f>
        <v>0</v>
      </c>
      <c r="AR74" s="125">
        <f>IF('Indicator Data'!AS78="No Data",1,IF('Indicator Data imputation'!AS77&lt;&gt;"",1,0))</f>
        <v>0</v>
      </c>
      <c r="AS74" s="125">
        <f>IF('Indicator Data'!AT78="No Data",1,IF('Indicator Data imputation'!AT77&lt;&gt;"",1,0))</f>
        <v>0</v>
      </c>
      <c r="AT74" s="125">
        <f>IF('Indicator Data'!AU78="No Data",1,IF('Indicator Data imputation'!AU77&lt;&gt;"",1,0))</f>
        <v>0</v>
      </c>
      <c r="AU74" s="125">
        <f>IF('Indicator Data'!AV78="No Data",1,IF('Indicator Data imputation'!AV77&lt;&gt;"",1,0))</f>
        <v>0</v>
      </c>
      <c r="AV74" s="125">
        <f>IF('Indicator Data'!AW78="No Data",1,IF('Indicator Data imputation'!AW77&lt;&gt;"",1,0))</f>
        <v>0</v>
      </c>
      <c r="AW74" s="125">
        <f>IF('Indicator Data'!AX78="No Data",1,IF('Indicator Data imputation'!AX77&lt;&gt;"",1,0))</f>
        <v>0</v>
      </c>
      <c r="AX74" s="125">
        <f>IF('Indicator Data'!AY78="No Data",1,IF('Indicator Data imputation'!AY77&lt;&gt;"",1,0))</f>
        <v>0</v>
      </c>
      <c r="AY74" s="125">
        <f>IF('Indicator Data'!AZ78="No Data",1,IF('Indicator Data imputation'!AZ77&lt;&gt;"",1,0))</f>
        <v>0</v>
      </c>
      <c r="AZ74" s="125">
        <f>IF('Indicator Data'!BA78="No Data",1,IF('Indicator Data imputation'!BA77&lt;&gt;"",1,0))</f>
        <v>0</v>
      </c>
      <c r="BA74" s="125">
        <f>IF('Indicator Data'!BB78="No Data",1,IF('Indicator Data imputation'!BB77&lt;&gt;"",1,0))</f>
        <v>0</v>
      </c>
      <c r="BB74" s="125">
        <f>IF('Indicator Data'!BC78="No Data",1,IF('Indicator Data imputation'!BC77&lt;&gt;"",1,0))</f>
        <v>0</v>
      </c>
      <c r="BC74" s="125">
        <f>IF('Indicator Data'!BD78="No Data",1,IF('Indicator Data imputation'!BD77&lt;&gt;"",1,0))</f>
        <v>0</v>
      </c>
      <c r="BD74" s="125">
        <f>IF('Indicator Data'!BE78="No Data",1,IF('Indicator Data imputation'!BE77&lt;&gt;"",1,0))</f>
        <v>0</v>
      </c>
      <c r="BE74" s="125">
        <f>IF('Indicator Data'!BF78="No Data",1,IF('Indicator Data imputation'!BF77&lt;&gt;"",1,0))</f>
        <v>0</v>
      </c>
      <c r="BF74" s="125">
        <f>IF('Indicator Data'!BG78="No Data",1,IF('Indicator Data imputation'!BG77&lt;&gt;"",1,0))</f>
        <v>0</v>
      </c>
      <c r="BG74" s="125">
        <f>IF('Indicator Data'!BH78="No Data",1,IF('Indicator Data imputation'!BH77&lt;&gt;"",1,0))</f>
        <v>0</v>
      </c>
      <c r="BH74" s="125">
        <f>IF('Indicator Data'!BI78="No Data",1,IF('Indicator Data imputation'!BI77&lt;&gt;"",1,0))</f>
        <v>0</v>
      </c>
      <c r="BI74" s="125">
        <f>IF('Indicator Data'!BR78="No Data",1,IF('Indicator Data imputation'!BJ77&lt;&gt;"",1,0))</f>
        <v>0</v>
      </c>
      <c r="BJ74" s="125">
        <f>IF('Indicator Data'!BS78="No Data",1,IF('Indicator Data imputation'!BK77&lt;&gt;"",1,0))</f>
        <v>0</v>
      </c>
      <c r="BK74" s="125">
        <f>IF('Indicator Data'!BT78="No Data",1,IF('Indicator Data imputation'!BL77&lt;&gt;"",1,0))</f>
        <v>0</v>
      </c>
      <c r="BL74" s="125">
        <f>IF('Indicator Data'!BU78="No Data",1,IF('Indicator Data imputation'!BM77&lt;&gt;"",1,0))</f>
        <v>0</v>
      </c>
      <c r="BM74" s="125">
        <f>IF('Indicator Data'!BV78="No Data",1,IF('Indicator Data imputation'!BN77&lt;&gt;"",1,0))</f>
        <v>0</v>
      </c>
      <c r="BN74" s="125">
        <f>IF('Indicator Data'!BW78="No Data",1,IF('Indicator Data imputation'!BO77&lt;&gt;"",1,0))</f>
        <v>0</v>
      </c>
      <c r="BO74" s="125">
        <f>IF('Indicator Data'!BX78="No Data",1,IF('Indicator Data imputation'!BP77&lt;&gt;"",1,0))</f>
        <v>0</v>
      </c>
      <c r="BP74" s="125">
        <f>IF('Indicator Data'!BY78="No Data",1,IF('Indicator Data imputation'!BQ77&lt;&gt;"",1,0))</f>
        <v>0</v>
      </c>
      <c r="BQ74" s="125">
        <f>IF('Indicator Data'!BZ78="No Data",1,IF('Indicator Data imputation'!BR77&lt;&gt;"",1,0))</f>
        <v>0</v>
      </c>
      <c r="BR74" s="125">
        <f>IF('Indicator Data'!CA78="No Data",1,IF('Indicator Data imputation'!BS77&lt;&gt;"",1,0))</f>
        <v>0</v>
      </c>
      <c r="BS74" s="125">
        <f>IF('Indicator Data'!CB78="No Data",1,IF('Indicator Data imputation'!BT77&lt;&gt;"",1,0))</f>
        <v>0</v>
      </c>
      <c r="BT74" s="125">
        <f>IF('Indicator Data'!CC78="No Data",1,IF('Indicator Data imputation'!BU77&lt;&gt;"",1,0))</f>
        <v>0</v>
      </c>
      <c r="BU74" s="125">
        <f>IF('Indicator Data'!CD78="No Data",1,IF('Indicator Data imputation'!BV77&lt;&gt;"",1,0))</f>
        <v>1</v>
      </c>
      <c r="BV74" s="125">
        <f>IF('Indicator Data'!CE78="No Data",1,IF('Indicator Data imputation'!BW77&lt;&gt;"",1,0))</f>
        <v>0</v>
      </c>
      <c r="BW74" s="125">
        <f>IF('Indicator Data'!CF78="No Data",1,IF('Indicator Data imputation'!BX77&lt;&gt;"",1,0))</f>
        <v>0</v>
      </c>
      <c r="BX74" s="125">
        <f>IF('Indicator Data'!CG78="No Data",1,IF('Indicator Data imputation'!BY77&lt;&gt;"",1,0))</f>
        <v>0</v>
      </c>
      <c r="BY74" s="3">
        <f t="shared" si="3"/>
        <v>5</v>
      </c>
      <c r="BZ74" s="127">
        <f t="shared" si="4"/>
        <v>6.6666666666666666E-2</v>
      </c>
    </row>
    <row r="75" spans="1:78" x14ac:dyDescent="0.3">
      <c r="A75" s="3" t="s">
        <v>137</v>
      </c>
      <c r="B75" s="125">
        <f>IF('Indicator Data'!C79="No Data",1,IF('Indicator Data imputation'!C78&lt;&gt;"",1,0))</f>
        <v>0</v>
      </c>
      <c r="C75" s="125">
        <f>IF('Indicator Data'!D79="No Data",1,IF('Indicator Data imputation'!D78&lt;&gt;"",1,0))</f>
        <v>0</v>
      </c>
      <c r="D75" s="125">
        <f>IF('Indicator Data'!E79="No Data",1,IF('Indicator Data imputation'!E78&lt;&gt;"",1,0))</f>
        <v>0</v>
      </c>
      <c r="E75" s="125">
        <f>IF('Indicator Data'!F79="No Data",1,IF('Indicator Data imputation'!F78&lt;&gt;"",1,0))</f>
        <v>0</v>
      </c>
      <c r="F75" s="125">
        <f>IF('Indicator Data'!G79="No Data",1,IF('Indicator Data imputation'!G78&lt;&gt;"",1,0))</f>
        <v>0</v>
      </c>
      <c r="G75" s="125">
        <f>IF('Indicator Data'!H79="No Data",1,IF('Indicator Data imputation'!H78&lt;&gt;"",1,0))</f>
        <v>0</v>
      </c>
      <c r="H75" s="125">
        <f>IF('Indicator Data'!I79="No Data",1,IF('Indicator Data imputation'!I78&lt;&gt;"",1,0))</f>
        <v>0</v>
      </c>
      <c r="I75" s="125">
        <f>IF('Indicator Data'!J79="No Data",1,IF('Indicator Data imputation'!J78&lt;&gt;"",1,0))</f>
        <v>0</v>
      </c>
      <c r="J75" s="125">
        <f>IF('Indicator Data'!K79="No Data",1,IF('Indicator Data imputation'!K78&lt;&gt;"",1,0))</f>
        <v>0</v>
      </c>
      <c r="K75" s="125">
        <f>IF('Indicator Data'!L79="No Data",1,IF('Indicator Data imputation'!L78&lt;&gt;"",1,0))</f>
        <v>0</v>
      </c>
      <c r="L75" s="125">
        <f>IF('Indicator Data'!M79="No Data",1,IF('Indicator Data imputation'!M78&lt;&gt;"",1,0))</f>
        <v>0</v>
      </c>
      <c r="M75" s="125">
        <f>IF('Indicator Data'!N79="No Data",1,IF('Indicator Data imputation'!N78&lt;&gt;"",1,0))</f>
        <v>1</v>
      </c>
      <c r="N75" s="125">
        <f>IF('Indicator Data'!O79="No Data",1,IF('Indicator Data imputation'!O78&lt;&gt;"",1,0))</f>
        <v>1</v>
      </c>
      <c r="O75" s="125">
        <f>IF('Indicator Data'!P79="No Data",1,IF('Indicator Data imputation'!P78&lt;&gt;"",1,0))</f>
        <v>1</v>
      </c>
      <c r="P75" s="125">
        <f>IF('Indicator Data'!Q79="No Data",1,IF('Indicator Data imputation'!Q78&lt;&gt;"",1,0))</f>
        <v>0</v>
      </c>
      <c r="Q75" s="125">
        <f>IF('Indicator Data'!R79="No Data",1,IF('Indicator Data imputation'!R78&lt;&gt;"",1,0))</f>
        <v>0</v>
      </c>
      <c r="R75" s="125">
        <f>IF('Indicator Data'!S79="No Data",1,IF('Indicator Data imputation'!S78&lt;&gt;"",1,0))</f>
        <v>0</v>
      </c>
      <c r="S75" s="125">
        <f>IF('Indicator Data'!T79="No Data",1,IF('Indicator Data imputation'!T78&lt;&gt;"",1,0))</f>
        <v>0</v>
      </c>
      <c r="T75" s="125">
        <f>IF('Indicator Data'!U79="No Data",1,IF('Indicator Data imputation'!U78&lt;&gt;"",1,0))</f>
        <v>0</v>
      </c>
      <c r="U75" s="125">
        <f>IF('Indicator Data'!V79="No Data",1,IF('Indicator Data imputation'!V78&lt;&gt;"",1,0))</f>
        <v>0</v>
      </c>
      <c r="V75" s="125">
        <f>IF('Indicator Data'!W79="No Data",1,IF('Indicator Data imputation'!W78&lt;&gt;"",1,0))</f>
        <v>0</v>
      </c>
      <c r="W75" s="125">
        <f>IF('Indicator Data'!X79="No Data",1,IF('Indicator Data imputation'!X78&lt;&gt;"",1,0))</f>
        <v>0</v>
      </c>
      <c r="X75" s="125">
        <f>IF('Indicator Data'!Y79="No Data",1,IF('Indicator Data imputation'!Y78&lt;&gt;"",1,0))</f>
        <v>0</v>
      </c>
      <c r="Y75" s="125">
        <f>IF('Indicator Data'!Z79="No Data",1,IF('Indicator Data imputation'!Z78&lt;&gt;"",1,0))</f>
        <v>0</v>
      </c>
      <c r="Z75" s="125">
        <f>IF('Indicator Data'!AA79="No Data",1,IF('Indicator Data imputation'!AA78&lt;&gt;"",1,0))</f>
        <v>0</v>
      </c>
      <c r="AA75" s="125">
        <f>IF('Indicator Data'!AB79="No Data",1,IF('Indicator Data imputation'!AB78&lt;&gt;"",1,0))</f>
        <v>0</v>
      </c>
      <c r="AB75" s="125">
        <f>IF('Indicator Data'!AC79="No Data",1,IF('Indicator Data imputation'!AC78&lt;&gt;"",1,0))</f>
        <v>1</v>
      </c>
      <c r="AC75" s="125">
        <f>IF('Indicator Data'!AD79="No Data",1,IF('Indicator Data imputation'!AD78&lt;&gt;"",1,0))</f>
        <v>0</v>
      </c>
      <c r="AD75" s="125">
        <f>IF('Indicator Data'!AE79="No Data",1,IF('Indicator Data imputation'!AE78&lt;&gt;"",1,0))</f>
        <v>0</v>
      </c>
      <c r="AE75" s="125">
        <f>IF('Indicator Data'!AF79="No Data",1,IF('Indicator Data imputation'!AF78&lt;&gt;"",1,0))</f>
        <v>0</v>
      </c>
      <c r="AF75" s="125">
        <f>IF('Indicator Data'!AG79="No Data",1,IF('Indicator Data imputation'!AG78&lt;&gt;"",1,0))</f>
        <v>0</v>
      </c>
      <c r="AG75" s="125">
        <f>IF('Indicator Data'!AH79="No Data",1,IF('Indicator Data imputation'!AH78&lt;&gt;"",1,0))</f>
        <v>0</v>
      </c>
      <c r="AH75" s="125">
        <f>IF('Indicator Data'!AI79="No Data",1,IF('Indicator Data imputation'!AI78&lt;&gt;"",1,0))</f>
        <v>0</v>
      </c>
      <c r="AI75" s="125">
        <f>IF('Indicator Data'!AJ79="No Data",1,IF('Indicator Data imputation'!AJ78&lt;&gt;"",1,0))</f>
        <v>0</v>
      </c>
      <c r="AJ75" s="125">
        <f>IF('Indicator Data'!AK79="No Data",1,IF('Indicator Data imputation'!AK78&lt;&gt;"",1,0))</f>
        <v>0</v>
      </c>
      <c r="AK75" s="125">
        <f>IF('Indicator Data'!AL79="No Data",1,IF('Indicator Data imputation'!AL78&lt;&gt;"",1,0))</f>
        <v>0</v>
      </c>
      <c r="AL75" s="125">
        <f>IF('Indicator Data'!AM79="No Data",1,IF('Indicator Data imputation'!AM78&lt;&gt;"",1,0))</f>
        <v>1</v>
      </c>
      <c r="AM75" s="125">
        <f>IF('Indicator Data'!AN79="No Data",1,IF('Indicator Data imputation'!AN78&lt;&gt;"",1,0))</f>
        <v>0</v>
      </c>
      <c r="AN75" s="125">
        <f>IF('Indicator Data'!AO79="No Data",1,IF('Indicator Data imputation'!AO78&lt;&gt;"",1,0))</f>
        <v>0</v>
      </c>
      <c r="AO75" s="125">
        <f>IF('Indicator Data'!AP79="No Data",1,IF('Indicator Data imputation'!AP78&lt;&gt;"",1,0))</f>
        <v>0</v>
      </c>
      <c r="AP75" s="125">
        <f>IF('Indicator Data'!AQ79="No Data",1,IF('Indicator Data imputation'!AQ78&lt;&gt;"",1,0))</f>
        <v>1</v>
      </c>
      <c r="AQ75" s="125">
        <f>IF('Indicator Data'!AR79="No Data",1,IF('Indicator Data imputation'!AR78&lt;&gt;"",1,0))</f>
        <v>0</v>
      </c>
      <c r="AR75" s="125">
        <f>IF('Indicator Data'!AS79="No Data",1,IF('Indicator Data imputation'!AS78&lt;&gt;"",1,0))</f>
        <v>0</v>
      </c>
      <c r="AS75" s="125">
        <f>IF('Indicator Data'!AT79="No Data",1,IF('Indicator Data imputation'!AT78&lt;&gt;"",1,0))</f>
        <v>1</v>
      </c>
      <c r="AT75" s="125">
        <f>IF('Indicator Data'!AU79="No Data",1,IF('Indicator Data imputation'!AU78&lt;&gt;"",1,0))</f>
        <v>0</v>
      </c>
      <c r="AU75" s="125">
        <f>IF('Indicator Data'!AV79="No Data",1,IF('Indicator Data imputation'!AV78&lt;&gt;"",1,0))</f>
        <v>1</v>
      </c>
      <c r="AV75" s="125">
        <f>IF('Indicator Data'!AW79="No Data",1,IF('Indicator Data imputation'!AW78&lt;&gt;"",1,0))</f>
        <v>0</v>
      </c>
      <c r="AW75" s="125">
        <f>IF('Indicator Data'!AX79="No Data",1,IF('Indicator Data imputation'!AX78&lt;&gt;"",1,0))</f>
        <v>1</v>
      </c>
      <c r="AX75" s="125">
        <f>IF('Indicator Data'!AY79="No Data",1,IF('Indicator Data imputation'!AY78&lt;&gt;"",1,0))</f>
        <v>0</v>
      </c>
      <c r="AY75" s="125">
        <f>IF('Indicator Data'!AZ79="No Data",1,IF('Indicator Data imputation'!AZ78&lt;&gt;"",1,0))</f>
        <v>0</v>
      </c>
      <c r="AZ75" s="125">
        <f>IF('Indicator Data'!BA79="No Data",1,IF('Indicator Data imputation'!BA78&lt;&gt;"",1,0))</f>
        <v>0</v>
      </c>
      <c r="BA75" s="125">
        <f>IF('Indicator Data'!BB79="No Data",1,IF('Indicator Data imputation'!BB78&lt;&gt;"",1,0))</f>
        <v>0</v>
      </c>
      <c r="BB75" s="125">
        <f>IF('Indicator Data'!BC79="No Data",1,IF('Indicator Data imputation'!BC78&lt;&gt;"",1,0))</f>
        <v>0</v>
      </c>
      <c r="BC75" s="125">
        <f>IF('Indicator Data'!BD79="No Data",1,IF('Indicator Data imputation'!BD78&lt;&gt;"",1,0))</f>
        <v>0</v>
      </c>
      <c r="BD75" s="125">
        <f>IF('Indicator Data'!BE79="No Data",1,IF('Indicator Data imputation'!BE78&lt;&gt;"",1,0))</f>
        <v>0</v>
      </c>
      <c r="BE75" s="125">
        <f>IF('Indicator Data'!BF79="No Data",1,IF('Indicator Data imputation'!BF78&lt;&gt;"",1,0))</f>
        <v>0</v>
      </c>
      <c r="BF75" s="125">
        <f>IF('Indicator Data'!BG79="No Data",1,IF('Indicator Data imputation'!BG78&lt;&gt;"",1,0))</f>
        <v>0</v>
      </c>
      <c r="BG75" s="125">
        <f>IF('Indicator Data'!BH79="No Data",1,IF('Indicator Data imputation'!BH78&lt;&gt;"",1,0))</f>
        <v>0</v>
      </c>
      <c r="BH75" s="125">
        <f>IF('Indicator Data'!BI79="No Data",1,IF('Indicator Data imputation'!BI78&lt;&gt;"",1,0))</f>
        <v>0</v>
      </c>
      <c r="BI75" s="125">
        <f>IF('Indicator Data'!BR79="No Data",1,IF('Indicator Data imputation'!BJ78&lt;&gt;"",1,0))</f>
        <v>0</v>
      </c>
      <c r="BJ75" s="125">
        <f>IF('Indicator Data'!BS79="No Data",1,IF('Indicator Data imputation'!BK78&lt;&gt;"",1,0))</f>
        <v>0</v>
      </c>
      <c r="BK75" s="125">
        <f>IF('Indicator Data'!BT79="No Data",1,IF('Indicator Data imputation'!BL78&lt;&gt;"",1,0))</f>
        <v>0</v>
      </c>
      <c r="BL75" s="125">
        <f>IF('Indicator Data'!BU79="No Data",1,IF('Indicator Data imputation'!BM78&lt;&gt;"",1,0))</f>
        <v>0</v>
      </c>
      <c r="BM75" s="125">
        <f>IF('Indicator Data'!BV79="No Data",1,IF('Indicator Data imputation'!BN78&lt;&gt;"",1,0))</f>
        <v>0</v>
      </c>
      <c r="BN75" s="125">
        <f>IF('Indicator Data'!BW79="No Data",1,IF('Indicator Data imputation'!BO78&lt;&gt;"",1,0))</f>
        <v>0</v>
      </c>
      <c r="BO75" s="125">
        <f>IF('Indicator Data'!BX79="No Data",1,IF('Indicator Data imputation'!BP78&lt;&gt;"",1,0))</f>
        <v>0</v>
      </c>
      <c r="BP75" s="125">
        <f>IF('Indicator Data'!BY79="No Data",1,IF('Indicator Data imputation'!BQ78&lt;&gt;"",1,0))</f>
        <v>0</v>
      </c>
      <c r="BQ75" s="125">
        <f>IF('Indicator Data'!BZ79="No Data",1,IF('Indicator Data imputation'!BR78&lt;&gt;"",1,0))</f>
        <v>0</v>
      </c>
      <c r="BR75" s="125">
        <f>IF('Indicator Data'!CA79="No Data",1,IF('Indicator Data imputation'!BS78&lt;&gt;"",1,0))</f>
        <v>0</v>
      </c>
      <c r="BS75" s="125">
        <f>IF('Indicator Data'!CB79="No Data",1,IF('Indicator Data imputation'!BT78&lt;&gt;"",1,0))</f>
        <v>0</v>
      </c>
      <c r="BT75" s="125">
        <f>IF('Indicator Data'!CC79="No Data",1,IF('Indicator Data imputation'!BU78&lt;&gt;"",1,0))</f>
        <v>0</v>
      </c>
      <c r="BU75" s="125">
        <f>IF('Indicator Data'!CD79="No Data",1,IF('Indicator Data imputation'!BV78&lt;&gt;"",1,0))</f>
        <v>0</v>
      </c>
      <c r="BV75" s="125">
        <f>IF('Indicator Data'!CE79="No Data",1,IF('Indicator Data imputation'!BW78&lt;&gt;"",1,0))</f>
        <v>0</v>
      </c>
      <c r="BW75" s="125">
        <f>IF('Indicator Data'!CF79="No Data",1,IF('Indicator Data imputation'!BX78&lt;&gt;"",1,0))</f>
        <v>0</v>
      </c>
      <c r="BX75" s="125">
        <f>IF('Indicator Data'!CG79="No Data",1,IF('Indicator Data imputation'!BY78&lt;&gt;"",1,0))</f>
        <v>0</v>
      </c>
      <c r="BY75" s="3">
        <f t="shared" si="3"/>
        <v>9</v>
      </c>
      <c r="BZ75" s="127">
        <f t="shared" si="4"/>
        <v>0.12</v>
      </c>
    </row>
    <row r="76" spans="1:78" x14ac:dyDescent="0.3">
      <c r="A76" s="3" t="s">
        <v>139</v>
      </c>
      <c r="B76" s="125">
        <f>IF('Indicator Data'!C80="No Data",1,IF('Indicator Data imputation'!C79&lt;&gt;"",1,0))</f>
        <v>0</v>
      </c>
      <c r="C76" s="125">
        <f>IF('Indicator Data'!D80="No Data",1,IF('Indicator Data imputation'!D79&lt;&gt;"",1,0))</f>
        <v>0</v>
      </c>
      <c r="D76" s="125">
        <f>IF('Indicator Data'!E80="No Data",1,IF('Indicator Data imputation'!E79&lt;&gt;"",1,0))</f>
        <v>1</v>
      </c>
      <c r="E76" s="125">
        <f>IF('Indicator Data'!F80="No Data",1,IF('Indicator Data imputation'!F79&lt;&gt;"",1,0))</f>
        <v>0</v>
      </c>
      <c r="F76" s="125">
        <f>IF('Indicator Data'!G80="No Data",1,IF('Indicator Data imputation'!G79&lt;&gt;"",1,0))</f>
        <v>0</v>
      </c>
      <c r="G76" s="125">
        <f>IF('Indicator Data'!H80="No Data",1,IF('Indicator Data imputation'!H79&lt;&gt;"",1,0))</f>
        <v>0</v>
      </c>
      <c r="H76" s="125">
        <f>IF('Indicator Data'!I80="No Data",1,IF('Indicator Data imputation'!I79&lt;&gt;"",1,0))</f>
        <v>0</v>
      </c>
      <c r="I76" s="125">
        <f>IF('Indicator Data'!J80="No Data",1,IF('Indicator Data imputation'!J79&lt;&gt;"",1,0))</f>
        <v>0</v>
      </c>
      <c r="J76" s="125">
        <f>IF('Indicator Data'!K80="No Data",1,IF('Indicator Data imputation'!K79&lt;&gt;"",1,0))</f>
        <v>0</v>
      </c>
      <c r="K76" s="125">
        <f>IF('Indicator Data'!L80="No Data",1,IF('Indicator Data imputation'!L79&lt;&gt;"",1,0))</f>
        <v>1</v>
      </c>
      <c r="L76" s="125">
        <f>IF('Indicator Data'!M80="No Data",1,IF('Indicator Data imputation'!M79&lt;&gt;"",1,0))</f>
        <v>1</v>
      </c>
      <c r="M76" s="125">
        <f>IF('Indicator Data'!N80="No Data",1,IF('Indicator Data imputation'!N79&lt;&gt;"",1,0))</f>
        <v>1</v>
      </c>
      <c r="N76" s="125">
        <f>IF('Indicator Data'!O80="No Data",1,IF('Indicator Data imputation'!O79&lt;&gt;"",1,0))</f>
        <v>1</v>
      </c>
      <c r="O76" s="125">
        <f>IF('Indicator Data'!P80="No Data",1,IF('Indicator Data imputation'!P79&lt;&gt;"",1,0))</f>
        <v>1</v>
      </c>
      <c r="P76" s="125">
        <f>IF('Indicator Data'!Q80="No Data",1,IF('Indicator Data imputation'!Q79&lt;&gt;"",1,0))</f>
        <v>0</v>
      </c>
      <c r="Q76" s="125">
        <f>IF('Indicator Data'!R80="No Data",1,IF('Indicator Data imputation'!R79&lt;&gt;"",1,0))</f>
        <v>0</v>
      </c>
      <c r="R76" s="125">
        <f>IF('Indicator Data'!S80="No Data",1,IF('Indicator Data imputation'!S79&lt;&gt;"",1,0))</f>
        <v>0</v>
      </c>
      <c r="S76" s="125">
        <f>IF('Indicator Data'!T80="No Data",1,IF('Indicator Data imputation'!T79&lt;&gt;"",1,0))</f>
        <v>0</v>
      </c>
      <c r="T76" s="125">
        <f>IF('Indicator Data'!U80="No Data",1,IF('Indicator Data imputation'!U79&lt;&gt;"",1,0))</f>
        <v>0</v>
      </c>
      <c r="U76" s="125">
        <f>IF('Indicator Data'!V80="No Data",1,IF('Indicator Data imputation'!V79&lt;&gt;"",1,0))</f>
        <v>0</v>
      </c>
      <c r="V76" s="125">
        <f>IF('Indicator Data'!W80="No Data",1,IF('Indicator Data imputation'!W79&lt;&gt;"",1,0))</f>
        <v>0</v>
      </c>
      <c r="W76" s="125">
        <f>IF('Indicator Data'!X80="No Data",1,IF('Indicator Data imputation'!X79&lt;&gt;"",1,0))</f>
        <v>0</v>
      </c>
      <c r="X76" s="125">
        <f>IF('Indicator Data'!Y80="No Data",1,IF('Indicator Data imputation'!Y79&lt;&gt;"",1,0))</f>
        <v>0</v>
      </c>
      <c r="Y76" s="125">
        <f>IF('Indicator Data'!Z80="No Data",1,IF('Indicator Data imputation'!Z79&lt;&gt;"",1,0))</f>
        <v>0</v>
      </c>
      <c r="Z76" s="125">
        <f>IF('Indicator Data'!AA80="No Data",1,IF('Indicator Data imputation'!AA79&lt;&gt;"",1,0))</f>
        <v>1</v>
      </c>
      <c r="AA76" s="125">
        <f>IF('Indicator Data'!AB80="No Data",1,IF('Indicator Data imputation'!AB79&lt;&gt;"",1,0))</f>
        <v>0</v>
      </c>
      <c r="AB76" s="125">
        <f>IF('Indicator Data'!AC80="No Data",1,IF('Indicator Data imputation'!AC79&lt;&gt;"",1,0))</f>
        <v>1</v>
      </c>
      <c r="AC76" s="125">
        <f>IF('Indicator Data'!AD80="No Data",1,IF('Indicator Data imputation'!AD79&lt;&gt;"",1,0))</f>
        <v>0</v>
      </c>
      <c r="AD76" s="125">
        <f>IF('Indicator Data'!AE80="No Data",1,IF('Indicator Data imputation'!AE79&lt;&gt;"",1,0))</f>
        <v>0</v>
      </c>
      <c r="AE76" s="125">
        <f>IF('Indicator Data'!AF80="No Data",1,IF('Indicator Data imputation'!AF79&lt;&gt;"",1,0))</f>
        <v>1</v>
      </c>
      <c r="AF76" s="125">
        <f>IF('Indicator Data'!AG80="No Data",1,IF('Indicator Data imputation'!AG79&lt;&gt;"",1,0))</f>
        <v>0</v>
      </c>
      <c r="AG76" s="125">
        <f>IF('Indicator Data'!AH80="No Data",1,IF('Indicator Data imputation'!AH79&lt;&gt;"",1,0))</f>
        <v>0</v>
      </c>
      <c r="AH76" s="125">
        <f>IF('Indicator Data'!AI80="No Data",1,IF('Indicator Data imputation'!AI79&lt;&gt;"",1,0))</f>
        <v>0</v>
      </c>
      <c r="AI76" s="125">
        <f>IF('Indicator Data'!AJ80="No Data",1,IF('Indicator Data imputation'!AJ79&lt;&gt;"",1,0))</f>
        <v>0</v>
      </c>
      <c r="AJ76" s="125">
        <f>IF('Indicator Data'!AK80="No Data",1,IF('Indicator Data imputation'!AK79&lt;&gt;"",1,0))</f>
        <v>0</v>
      </c>
      <c r="AK76" s="125">
        <f>IF('Indicator Data'!AL80="No Data",1,IF('Indicator Data imputation'!AL79&lt;&gt;"",1,0))</f>
        <v>0</v>
      </c>
      <c r="AL76" s="125">
        <f>IF('Indicator Data'!AM80="No Data",1,IF('Indicator Data imputation'!AM79&lt;&gt;"",1,0))</f>
        <v>1</v>
      </c>
      <c r="AM76" s="125">
        <f>IF('Indicator Data'!AN80="No Data",1,IF('Indicator Data imputation'!AN79&lt;&gt;"",1,0))</f>
        <v>0</v>
      </c>
      <c r="AN76" s="125">
        <f>IF('Indicator Data'!AO80="No Data",1,IF('Indicator Data imputation'!AO79&lt;&gt;"",1,0))</f>
        <v>0</v>
      </c>
      <c r="AO76" s="125">
        <f>IF('Indicator Data'!AP80="No Data",1,IF('Indicator Data imputation'!AP79&lt;&gt;"",1,0))</f>
        <v>0</v>
      </c>
      <c r="AP76" s="125">
        <f>IF('Indicator Data'!AQ80="No Data",1,IF('Indicator Data imputation'!AQ79&lt;&gt;"",1,0))</f>
        <v>1</v>
      </c>
      <c r="AQ76" s="125">
        <f>IF('Indicator Data'!AR80="No Data",1,IF('Indicator Data imputation'!AR79&lt;&gt;"",1,0))</f>
        <v>0</v>
      </c>
      <c r="AR76" s="125">
        <f>IF('Indicator Data'!AS80="No Data",1,IF('Indicator Data imputation'!AS79&lt;&gt;"",1,0))</f>
        <v>0</v>
      </c>
      <c r="AS76" s="125">
        <f>IF('Indicator Data'!AT80="No Data",1,IF('Indicator Data imputation'!AT79&lt;&gt;"",1,0))</f>
        <v>1</v>
      </c>
      <c r="AT76" s="125">
        <f>IF('Indicator Data'!AU80="No Data",1,IF('Indicator Data imputation'!AU79&lt;&gt;"",1,0))</f>
        <v>0</v>
      </c>
      <c r="AU76" s="125">
        <f>IF('Indicator Data'!AV80="No Data",1,IF('Indicator Data imputation'!AV79&lt;&gt;"",1,0))</f>
        <v>1</v>
      </c>
      <c r="AV76" s="125">
        <f>IF('Indicator Data'!AW80="No Data",1,IF('Indicator Data imputation'!AW79&lt;&gt;"",1,0))</f>
        <v>1</v>
      </c>
      <c r="AW76" s="125">
        <f>IF('Indicator Data'!AX80="No Data",1,IF('Indicator Data imputation'!AX79&lt;&gt;"",1,0))</f>
        <v>1</v>
      </c>
      <c r="AX76" s="125">
        <f>IF('Indicator Data'!AY80="No Data",1,IF('Indicator Data imputation'!AY79&lt;&gt;"",1,0))</f>
        <v>0</v>
      </c>
      <c r="AY76" s="125">
        <f>IF('Indicator Data'!AZ80="No Data",1,IF('Indicator Data imputation'!AZ79&lt;&gt;"",1,0))</f>
        <v>0</v>
      </c>
      <c r="AZ76" s="125">
        <f>IF('Indicator Data'!BA80="No Data",1,IF('Indicator Data imputation'!BA79&lt;&gt;"",1,0))</f>
        <v>0</v>
      </c>
      <c r="BA76" s="125">
        <f>IF('Indicator Data'!BB80="No Data",1,IF('Indicator Data imputation'!BB79&lt;&gt;"",1,0))</f>
        <v>0</v>
      </c>
      <c r="BB76" s="125">
        <f>IF('Indicator Data'!BC80="No Data",1,IF('Indicator Data imputation'!BC79&lt;&gt;"",1,0))</f>
        <v>0</v>
      </c>
      <c r="BC76" s="125">
        <f>IF('Indicator Data'!BD80="No Data",1,IF('Indicator Data imputation'!BD79&lt;&gt;"",1,0))</f>
        <v>0</v>
      </c>
      <c r="BD76" s="125">
        <f>IF('Indicator Data'!BE80="No Data",1,IF('Indicator Data imputation'!BE79&lt;&gt;"",1,0))</f>
        <v>0</v>
      </c>
      <c r="BE76" s="125">
        <f>IF('Indicator Data'!BF80="No Data",1,IF('Indicator Data imputation'!BF79&lt;&gt;"",1,0))</f>
        <v>0</v>
      </c>
      <c r="BF76" s="125">
        <f>IF('Indicator Data'!BG80="No Data",1,IF('Indicator Data imputation'!BG79&lt;&gt;"",1,0))</f>
        <v>0</v>
      </c>
      <c r="BG76" s="125">
        <f>IF('Indicator Data'!BH80="No Data",1,IF('Indicator Data imputation'!BH79&lt;&gt;"",1,0))</f>
        <v>0</v>
      </c>
      <c r="BH76" s="125">
        <f>IF('Indicator Data'!BI80="No Data",1,IF('Indicator Data imputation'!BI79&lt;&gt;"",1,0))</f>
        <v>0</v>
      </c>
      <c r="BI76" s="125">
        <f>IF('Indicator Data'!BR80="No Data",1,IF('Indicator Data imputation'!BJ79&lt;&gt;"",1,0))</f>
        <v>1</v>
      </c>
      <c r="BJ76" s="125">
        <f>IF('Indicator Data'!BS80="No Data",1,IF('Indicator Data imputation'!BK79&lt;&gt;"",1,0))</f>
        <v>0</v>
      </c>
      <c r="BK76" s="125">
        <f>IF('Indicator Data'!BT80="No Data",1,IF('Indicator Data imputation'!BL79&lt;&gt;"",1,0))</f>
        <v>0</v>
      </c>
      <c r="BL76" s="125">
        <f>IF('Indicator Data'!BU80="No Data",1,IF('Indicator Data imputation'!BM79&lt;&gt;"",1,0))</f>
        <v>0</v>
      </c>
      <c r="BM76" s="125">
        <f>IF('Indicator Data'!BV80="No Data",1,IF('Indicator Data imputation'!BN79&lt;&gt;"",1,0))</f>
        <v>1</v>
      </c>
      <c r="BN76" s="125">
        <f>IF('Indicator Data'!BW80="No Data",1,IF('Indicator Data imputation'!BO79&lt;&gt;"",1,0))</f>
        <v>0</v>
      </c>
      <c r="BO76" s="125">
        <f>IF('Indicator Data'!BX80="No Data",1,IF('Indicator Data imputation'!BP79&lt;&gt;"",1,0))</f>
        <v>0</v>
      </c>
      <c r="BP76" s="125">
        <f>IF('Indicator Data'!BY80="No Data",1,IF('Indicator Data imputation'!BQ79&lt;&gt;"",1,0))</f>
        <v>0</v>
      </c>
      <c r="BQ76" s="125">
        <f>IF('Indicator Data'!BZ80="No Data",1,IF('Indicator Data imputation'!BR79&lt;&gt;"",1,0))</f>
        <v>0</v>
      </c>
      <c r="BR76" s="125">
        <f>IF('Indicator Data'!CA80="No Data",1,IF('Indicator Data imputation'!BS79&lt;&gt;"",1,0))</f>
        <v>0</v>
      </c>
      <c r="BS76" s="125">
        <f>IF('Indicator Data'!CB80="No Data",1,IF('Indicator Data imputation'!BT79&lt;&gt;"",1,0))</f>
        <v>0</v>
      </c>
      <c r="BT76" s="125">
        <f>IF('Indicator Data'!CC80="No Data",1,IF('Indicator Data imputation'!BU79&lt;&gt;"",1,0))</f>
        <v>0</v>
      </c>
      <c r="BU76" s="125">
        <f>IF('Indicator Data'!CD80="No Data",1,IF('Indicator Data imputation'!BV79&lt;&gt;"",1,0))</f>
        <v>0</v>
      </c>
      <c r="BV76" s="125">
        <f>IF('Indicator Data'!CE80="No Data",1,IF('Indicator Data imputation'!BW79&lt;&gt;"",1,0))</f>
        <v>0</v>
      </c>
      <c r="BW76" s="125">
        <f>IF('Indicator Data'!CF80="No Data",1,IF('Indicator Data imputation'!BX79&lt;&gt;"",1,0))</f>
        <v>0</v>
      </c>
      <c r="BX76" s="125">
        <f>IF('Indicator Data'!CG80="No Data",1,IF('Indicator Data imputation'!BY79&lt;&gt;"",1,0))</f>
        <v>0</v>
      </c>
      <c r="BY76" s="3">
        <f t="shared" si="3"/>
        <v>17</v>
      </c>
      <c r="BZ76" s="127">
        <f t="shared" si="4"/>
        <v>0.22666666666666666</v>
      </c>
    </row>
    <row r="77" spans="1:78" x14ac:dyDescent="0.3">
      <c r="A77" s="3" t="s">
        <v>141</v>
      </c>
      <c r="B77" s="125">
        <f>IF('Indicator Data'!C81="No Data",1,IF('Indicator Data imputation'!C80&lt;&gt;"",1,0))</f>
        <v>0</v>
      </c>
      <c r="C77" s="125">
        <f>IF('Indicator Data'!D81="No Data",1,IF('Indicator Data imputation'!D80&lt;&gt;"",1,0))</f>
        <v>0</v>
      </c>
      <c r="D77" s="125">
        <f>IF('Indicator Data'!E81="No Data",1,IF('Indicator Data imputation'!E80&lt;&gt;"",1,0))</f>
        <v>0</v>
      </c>
      <c r="E77" s="125">
        <f>IF('Indicator Data'!F81="No Data",1,IF('Indicator Data imputation'!F80&lt;&gt;"",1,0))</f>
        <v>0</v>
      </c>
      <c r="F77" s="125">
        <f>IF('Indicator Data'!G81="No Data",1,IF('Indicator Data imputation'!G80&lt;&gt;"",1,0))</f>
        <v>0</v>
      </c>
      <c r="G77" s="125">
        <f>IF('Indicator Data'!H81="No Data",1,IF('Indicator Data imputation'!H80&lt;&gt;"",1,0))</f>
        <v>0</v>
      </c>
      <c r="H77" s="125">
        <f>IF('Indicator Data'!I81="No Data",1,IF('Indicator Data imputation'!I80&lt;&gt;"",1,0))</f>
        <v>0</v>
      </c>
      <c r="I77" s="125">
        <f>IF('Indicator Data'!J81="No Data",1,IF('Indicator Data imputation'!J80&lt;&gt;"",1,0))</f>
        <v>0</v>
      </c>
      <c r="J77" s="125">
        <f>IF('Indicator Data'!K81="No Data",1,IF('Indicator Data imputation'!K80&lt;&gt;"",1,0))</f>
        <v>0</v>
      </c>
      <c r="K77" s="125">
        <f>IF('Indicator Data'!L81="No Data",1,IF('Indicator Data imputation'!L80&lt;&gt;"",1,0))</f>
        <v>0</v>
      </c>
      <c r="L77" s="125">
        <f>IF('Indicator Data'!M81="No Data",1,IF('Indicator Data imputation'!M80&lt;&gt;"",1,0))</f>
        <v>0</v>
      </c>
      <c r="M77" s="125">
        <f>IF('Indicator Data'!N81="No Data",1,IF('Indicator Data imputation'!N80&lt;&gt;"",1,0))</f>
        <v>1</v>
      </c>
      <c r="N77" s="125">
        <f>IF('Indicator Data'!O81="No Data",1,IF('Indicator Data imputation'!O80&lt;&gt;"",1,0))</f>
        <v>1</v>
      </c>
      <c r="O77" s="125">
        <f>IF('Indicator Data'!P81="No Data",1,IF('Indicator Data imputation'!P80&lt;&gt;"",1,0))</f>
        <v>1</v>
      </c>
      <c r="P77" s="125">
        <f>IF('Indicator Data'!Q81="No Data",1,IF('Indicator Data imputation'!Q80&lt;&gt;"",1,0))</f>
        <v>0</v>
      </c>
      <c r="Q77" s="125">
        <f>IF('Indicator Data'!R81="No Data",1,IF('Indicator Data imputation'!R80&lt;&gt;"",1,0))</f>
        <v>0</v>
      </c>
      <c r="R77" s="125">
        <f>IF('Indicator Data'!S81="No Data",1,IF('Indicator Data imputation'!S80&lt;&gt;"",1,0))</f>
        <v>0</v>
      </c>
      <c r="S77" s="125">
        <f>IF('Indicator Data'!T81="No Data",1,IF('Indicator Data imputation'!T80&lt;&gt;"",1,0))</f>
        <v>0</v>
      </c>
      <c r="T77" s="125">
        <f>IF('Indicator Data'!U81="No Data",1,IF('Indicator Data imputation'!U80&lt;&gt;"",1,0))</f>
        <v>0</v>
      </c>
      <c r="U77" s="125">
        <f>IF('Indicator Data'!V81="No Data",1,IF('Indicator Data imputation'!V80&lt;&gt;"",1,0))</f>
        <v>0</v>
      </c>
      <c r="V77" s="125">
        <f>IF('Indicator Data'!W81="No Data",1,IF('Indicator Data imputation'!W80&lt;&gt;"",1,0))</f>
        <v>0</v>
      </c>
      <c r="W77" s="125">
        <f>IF('Indicator Data'!X81="No Data",1,IF('Indicator Data imputation'!X80&lt;&gt;"",1,0))</f>
        <v>0</v>
      </c>
      <c r="X77" s="125">
        <f>IF('Indicator Data'!Y81="No Data",1,IF('Indicator Data imputation'!Y80&lt;&gt;"",1,0))</f>
        <v>0</v>
      </c>
      <c r="Y77" s="125">
        <f>IF('Indicator Data'!Z81="No Data",1,IF('Indicator Data imputation'!Z80&lt;&gt;"",1,0))</f>
        <v>0</v>
      </c>
      <c r="Z77" s="125">
        <f>IF('Indicator Data'!AA81="No Data",1,IF('Indicator Data imputation'!AA80&lt;&gt;"",1,0))</f>
        <v>0</v>
      </c>
      <c r="AA77" s="125">
        <f>IF('Indicator Data'!AB81="No Data",1,IF('Indicator Data imputation'!AB80&lt;&gt;"",1,0))</f>
        <v>0</v>
      </c>
      <c r="AB77" s="125">
        <f>IF('Indicator Data'!AC81="No Data",1,IF('Indicator Data imputation'!AC80&lt;&gt;"",1,0))</f>
        <v>0</v>
      </c>
      <c r="AC77" s="125">
        <f>IF('Indicator Data'!AD81="No Data",1,IF('Indicator Data imputation'!AD80&lt;&gt;"",1,0))</f>
        <v>0</v>
      </c>
      <c r="AD77" s="125">
        <f>IF('Indicator Data'!AE81="No Data",1,IF('Indicator Data imputation'!AE80&lt;&gt;"",1,0))</f>
        <v>0</v>
      </c>
      <c r="AE77" s="125">
        <f>IF('Indicator Data'!AF81="No Data",1,IF('Indicator Data imputation'!AF80&lt;&gt;"",1,0))</f>
        <v>0</v>
      </c>
      <c r="AF77" s="125">
        <f>IF('Indicator Data'!AG81="No Data",1,IF('Indicator Data imputation'!AG80&lt;&gt;"",1,0))</f>
        <v>0</v>
      </c>
      <c r="AG77" s="125">
        <f>IF('Indicator Data'!AH81="No Data",1,IF('Indicator Data imputation'!AH80&lt;&gt;"",1,0))</f>
        <v>0</v>
      </c>
      <c r="AH77" s="125">
        <f>IF('Indicator Data'!AI81="No Data",1,IF('Indicator Data imputation'!AI80&lt;&gt;"",1,0))</f>
        <v>0</v>
      </c>
      <c r="AI77" s="125">
        <f>IF('Indicator Data'!AJ81="No Data",1,IF('Indicator Data imputation'!AJ80&lt;&gt;"",1,0))</f>
        <v>0</v>
      </c>
      <c r="AJ77" s="125">
        <f>IF('Indicator Data'!AK81="No Data",1,IF('Indicator Data imputation'!AK80&lt;&gt;"",1,0))</f>
        <v>0</v>
      </c>
      <c r="AK77" s="125">
        <f>IF('Indicator Data'!AL81="No Data",1,IF('Indicator Data imputation'!AL80&lt;&gt;"",1,0))</f>
        <v>0</v>
      </c>
      <c r="AL77" s="125">
        <f>IF('Indicator Data'!AM81="No Data",1,IF('Indicator Data imputation'!AM80&lt;&gt;"",1,0))</f>
        <v>0</v>
      </c>
      <c r="AM77" s="125">
        <f>IF('Indicator Data'!AN81="No Data",1,IF('Indicator Data imputation'!AN80&lt;&gt;"",1,0))</f>
        <v>0</v>
      </c>
      <c r="AN77" s="125">
        <f>IF('Indicator Data'!AO81="No Data",1,IF('Indicator Data imputation'!AO80&lt;&gt;"",1,0))</f>
        <v>0</v>
      </c>
      <c r="AO77" s="125">
        <f>IF('Indicator Data'!AP81="No Data",1,IF('Indicator Data imputation'!AP80&lt;&gt;"",1,0))</f>
        <v>0</v>
      </c>
      <c r="AP77" s="125">
        <f>IF('Indicator Data'!AQ81="No Data",1,IF('Indicator Data imputation'!AQ80&lt;&gt;"",1,0))</f>
        <v>0</v>
      </c>
      <c r="AQ77" s="125">
        <f>IF('Indicator Data'!AR81="No Data",1,IF('Indicator Data imputation'!AR80&lt;&gt;"",1,0))</f>
        <v>0</v>
      </c>
      <c r="AR77" s="125">
        <f>IF('Indicator Data'!AS81="No Data",1,IF('Indicator Data imputation'!AS80&lt;&gt;"",1,0))</f>
        <v>0</v>
      </c>
      <c r="AS77" s="125">
        <f>IF('Indicator Data'!AT81="No Data",1,IF('Indicator Data imputation'!AT80&lt;&gt;"",1,0))</f>
        <v>0</v>
      </c>
      <c r="AT77" s="125">
        <f>IF('Indicator Data'!AU81="No Data",1,IF('Indicator Data imputation'!AU80&lt;&gt;"",1,0))</f>
        <v>0</v>
      </c>
      <c r="AU77" s="125">
        <f>IF('Indicator Data'!AV81="No Data",1,IF('Indicator Data imputation'!AV80&lt;&gt;"",1,0))</f>
        <v>0</v>
      </c>
      <c r="AV77" s="125">
        <f>IF('Indicator Data'!AW81="No Data",1,IF('Indicator Data imputation'!AW80&lt;&gt;"",1,0))</f>
        <v>0</v>
      </c>
      <c r="AW77" s="125">
        <f>IF('Indicator Data'!AX81="No Data",1,IF('Indicator Data imputation'!AX80&lt;&gt;"",1,0))</f>
        <v>0</v>
      </c>
      <c r="AX77" s="125">
        <f>IF('Indicator Data'!AY81="No Data",1,IF('Indicator Data imputation'!AY80&lt;&gt;"",1,0))</f>
        <v>0</v>
      </c>
      <c r="AY77" s="125">
        <f>IF('Indicator Data'!AZ81="No Data",1,IF('Indicator Data imputation'!AZ80&lt;&gt;"",1,0))</f>
        <v>0</v>
      </c>
      <c r="AZ77" s="125">
        <f>IF('Indicator Data'!BA81="No Data",1,IF('Indicator Data imputation'!BA80&lt;&gt;"",1,0))</f>
        <v>0</v>
      </c>
      <c r="BA77" s="125">
        <f>IF('Indicator Data'!BB81="No Data",1,IF('Indicator Data imputation'!BB80&lt;&gt;"",1,0))</f>
        <v>0</v>
      </c>
      <c r="BB77" s="125">
        <f>IF('Indicator Data'!BC81="No Data",1,IF('Indicator Data imputation'!BC80&lt;&gt;"",1,0))</f>
        <v>0</v>
      </c>
      <c r="BC77" s="125">
        <f>IF('Indicator Data'!BD81="No Data",1,IF('Indicator Data imputation'!BD80&lt;&gt;"",1,0))</f>
        <v>0</v>
      </c>
      <c r="BD77" s="125">
        <f>IF('Indicator Data'!BE81="No Data",1,IF('Indicator Data imputation'!BE80&lt;&gt;"",1,0))</f>
        <v>0</v>
      </c>
      <c r="BE77" s="125">
        <f>IF('Indicator Data'!BF81="No Data",1,IF('Indicator Data imputation'!BF80&lt;&gt;"",1,0))</f>
        <v>0</v>
      </c>
      <c r="BF77" s="125">
        <f>IF('Indicator Data'!BG81="No Data",1,IF('Indicator Data imputation'!BG80&lt;&gt;"",1,0))</f>
        <v>0</v>
      </c>
      <c r="BG77" s="125">
        <f>IF('Indicator Data'!BH81="No Data",1,IF('Indicator Data imputation'!BH80&lt;&gt;"",1,0))</f>
        <v>0</v>
      </c>
      <c r="BH77" s="125">
        <f>IF('Indicator Data'!BI81="No Data",1,IF('Indicator Data imputation'!BI80&lt;&gt;"",1,0))</f>
        <v>0</v>
      </c>
      <c r="BI77" s="125">
        <f>IF('Indicator Data'!BR81="No Data",1,IF('Indicator Data imputation'!BJ80&lt;&gt;"",1,0))</f>
        <v>0</v>
      </c>
      <c r="BJ77" s="125">
        <f>IF('Indicator Data'!BS81="No Data",1,IF('Indicator Data imputation'!BK80&lt;&gt;"",1,0))</f>
        <v>0</v>
      </c>
      <c r="BK77" s="125">
        <f>IF('Indicator Data'!BT81="No Data",1,IF('Indicator Data imputation'!BL80&lt;&gt;"",1,0))</f>
        <v>0</v>
      </c>
      <c r="BL77" s="125">
        <f>IF('Indicator Data'!BU81="No Data",1,IF('Indicator Data imputation'!BM80&lt;&gt;"",1,0))</f>
        <v>0</v>
      </c>
      <c r="BM77" s="125">
        <f>IF('Indicator Data'!BV81="No Data",1,IF('Indicator Data imputation'!BN80&lt;&gt;"",1,0))</f>
        <v>0</v>
      </c>
      <c r="BN77" s="125">
        <f>IF('Indicator Data'!BW81="No Data",1,IF('Indicator Data imputation'!BO80&lt;&gt;"",1,0))</f>
        <v>0</v>
      </c>
      <c r="BO77" s="125">
        <f>IF('Indicator Data'!BX81="No Data",1,IF('Indicator Data imputation'!BP80&lt;&gt;"",1,0))</f>
        <v>0</v>
      </c>
      <c r="BP77" s="125">
        <f>IF('Indicator Data'!BY81="No Data",1,IF('Indicator Data imputation'!BQ80&lt;&gt;"",1,0))</f>
        <v>0</v>
      </c>
      <c r="BQ77" s="125">
        <f>IF('Indicator Data'!BZ81="No Data",1,IF('Indicator Data imputation'!BR80&lt;&gt;"",1,0))</f>
        <v>0</v>
      </c>
      <c r="BR77" s="125">
        <f>IF('Indicator Data'!CA81="No Data",1,IF('Indicator Data imputation'!BS80&lt;&gt;"",1,0))</f>
        <v>0</v>
      </c>
      <c r="BS77" s="125">
        <f>IF('Indicator Data'!CB81="No Data",1,IF('Indicator Data imputation'!BT80&lt;&gt;"",1,0))</f>
        <v>0</v>
      </c>
      <c r="BT77" s="125">
        <f>IF('Indicator Data'!CC81="No Data",1,IF('Indicator Data imputation'!BU80&lt;&gt;"",1,0))</f>
        <v>0</v>
      </c>
      <c r="BU77" s="125">
        <f>IF('Indicator Data'!CD81="No Data",1,IF('Indicator Data imputation'!BV80&lt;&gt;"",1,0))</f>
        <v>0</v>
      </c>
      <c r="BV77" s="125">
        <f>IF('Indicator Data'!CE81="No Data",1,IF('Indicator Data imputation'!BW80&lt;&gt;"",1,0))</f>
        <v>1</v>
      </c>
      <c r="BW77" s="125">
        <f>IF('Indicator Data'!CF81="No Data",1,IF('Indicator Data imputation'!BX80&lt;&gt;"",1,0))</f>
        <v>0</v>
      </c>
      <c r="BX77" s="125">
        <f>IF('Indicator Data'!CG81="No Data",1,IF('Indicator Data imputation'!BY80&lt;&gt;"",1,0))</f>
        <v>0</v>
      </c>
      <c r="BY77" s="3">
        <f t="shared" si="3"/>
        <v>4</v>
      </c>
      <c r="BZ77" s="127">
        <f t="shared" si="4"/>
        <v>5.3333333333333337E-2</v>
      </c>
    </row>
    <row r="78" spans="1:78" x14ac:dyDescent="0.3">
      <c r="A78" s="3" t="s">
        <v>143</v>
      </c>
      <c r="B78" s="125">
        <f>IF('Indicator Data'!C82="No Data",1,IF('Indicator Data imputation'!C81&lt;&gt;"",1,0))</f>
        <v>0</v>
      </c>
      <c r="C78" s="125">
        <f>IF('Indicator Data'!D82="No Data",1,IF('Indicator Data imputation'!D81&lt;&gt;"",1,0))</f>
        <v>0</v>
      </c>
      <c r="D78" s="125">
        <f>IF('Indicator Data'!E82="No Data",1,IF('Indicator Data imputation'!E81&lt;&gt;"",1,0))</f>
        <v>0</v>
      </c>
      <c r="E78" s="125">
        <f>IF('Indicator Data'!F82="No Data",1,IF('Indicator Data imputation'!F81&lt;&gt;"",1,0))</f>
        <v>0</v>
      </c>
      <c r="F78" s="125">
        <f>IF('Indicator Data'!G82="No Data",1,IF('Indicator Data imputation'!G81&lt;&gt;"",1,0))</f>
        <v>0</v>
      </c>
      <c r="G78" s="125">
        <f>IF('Indicator Data'!H82="No Data",1,IF('Indicator Data imputation'!H81&lt;&gt;"",1,0))</f>
        <v>0</v>
      </c>
      <c r="H78" s="125">
        <f>IF('Indicator Data'!I82="No Data",1,IF('Indicator Data imputation'!I81&lt;&gt;"",1,0))</f>
        <v>0</v>
      </c>
      <c r="I78" s="125">
        <f>IF('Indicator Data'!J82="No Data",1,IF('Indicator Data imputation'!J81&lt;&gt;"",1,0))</f>
        <v>0</v>
      </c>
      <c r="J78" s="125">
        <f>IF('Indicator Data'!K82="No Data",1,IF('Indicator Data imputation'!K81&lt;&gt;"",1,0))</f>
        <v>0</v>
      </c>
      <c r="K78" s="125">
        <f>IF('Indicator Data'!L82="No Data",1,IF('Indicator Data imputation'!L81&lt;&gt;"",1,0))</f>
        <v>0</v>
      </c>
      <c r="L78" s="125">
        <f>IF('Indicator Data'!M82="No Data",1,IF('Indicator Data imputation'!M81&lt;&gt;"",1,0))</f>
        <v>0</v>
      </c>
      <c r="M78" s="125">
        <f>IF('Indicator Data'!N82="No Data",1,IF('Indicator Data imputation'!N81&lt;&gt;"",1,0))</f>
        <v>1</v>
      </c>
      <c r="N78" s="125">
        <f>IF('Indicator Data'!O82="No Data",1,IF('Indicator Data imputation'!O81&lt;&gt;"",1,0))</f>
        <v>1</v>
      </c>
      <c r="O78" s="125">
        <f>IF('Indicator Data'!P82="No Data",1,IF('Indicator Data imputation'!P81&lt;&gt;"",1,0))</f>
        <v>1</v>
      </c>
      <c r="P78" s="125">
        <f>IF('Indicator Data'!Q82="No Data",1,IF('Indicator Data imputation'!Q81&lt;&gt;"",1,0))</f>
        <v>0</v>
      </c>
      <c r="Q78" s="125">
        <f>IF('Indicator Data'!R82="No Data",1,IF('Indicator Data imputation'!R81&lt;&gt;"",1,0))</f>
        <v>0</v>
      </c>
      <c r="R78" s="125">
        <f>IF('Indicator Data'!S82="No Data",1,IF('Indicator Data imputation'!S81&lt;&gt;"",1,0))</f>
        <v>0</v>
      </c>
      <c r="S78" s="125">
        <f>IF('Indicator Data'!T82="No Data",1,IF('Indicator Data imputation'!T81&lt;&gt;"",1,0))</f>
        <v>0</v>
      </c>
      <c r="T78" s="125">
        <f>IF('Indicator Data'!U82="No Data",1,IF('Indicator Data imputation'!U81&lt;&gt;"",1,0))</f>
        <v>0</v>
      </c>
      <c r="U78" s="125">
        <f>IF('Indicator Data'!V82="No Data",1,IF('Indicator Data imputation'!V81&lt;&gt;"",1,0))</f>
        <v>0</v>
      </c>
      <c r="V78" s="125">
        <f>IF('Indicator Data'!W82="No Data",1,IF('Indicator Data imputation'!W81&lt;&gt;"",1,0))</f>
        <v>0</v>
      </c>
      <c r="W78" s="125">
        <f>IF('Indicator Data'!X82="No Data",1,IF('Indicator Data imputation'!X81&lt;&gt;"",1,0))</f>
        <v>0</v>
      </c>
      <c r="X78" s="125">
        <f>IF('Indicator Data'!Y82="No Data",1,IF('Indicator Data imputation'!Y81&lt;&gt;"",1,0))</f>
        <v>0</v>
      </c>
      <c r="Y78" s="125">
        <f>IF('Indicator Data'!Z82="No Data",1,IF('Indicator Data imputation'!Z81&lt;&gt;"",1,0))</f>
        <v>0</v>
      </c>
      <c r="Z78" s="125">
        <f>IF('Indicator Data'!AA82="No Data",1,IF('Indicator Data imputation'!AA81&lt;&gt;"",1,0))</f>
        <v>0</v>
      </c>
      <c r="AA78" s="125">
        <f>IF('Indicator Data'!AB82="No Data",1,IF('Indicator Data imputation'!AB81&lt;&gt;"",1,0))</f>
        <v>0</v>
      </c>
      <c r="AB78" s="125">
        <f>IF('Indicator Data'!AC82="No Data",1,IF('Indicator Data imputation'!AC81&lt;&gt;"",1,0))</f>
        <v>0</v>
      </c>
      <c r="AC78" s="125">
        <f>IF('Indicator Data'!AD82="No Data",1,IF('Indicator Data imputation'!AD81&lt;&gt;"",1,0))</f>
        <v>0</v>
      </c>
      <c r="AD78" s="125">
        <f>IF('Indicator Data'!AE82="No Data",1,IF('Indicator Data imputation'!AE81&lt;&gt;"",1,0))</f>
        <v>0</v>
      </c>
      <c r="AE78" s="125">
        <f>IF('Indicator Data'!AF82="No Data",1,IF('Indicator Data imputation'!AF81&lt;&gt;"",1,0))</f>
        <v>0</v>
      </c>
      <c r="AF78" s="125">
        <f>IF('Indicator Data'!AG82="No Data",1,IF('Indicator Data imputation'!AG81&lt;&gt;"",1,0))</f>
        <v>0</v>
      </c>
      <c r="AG78" s="125">
        <f>IF('Indicator Data'!AH82="No Data",1,IF('Indicator Data imputation'!AH81&lt;&gt;"",1,0))</f>
        <v>0</v>
      </c>
      <c r="AH78" s="125">
        <f>IF('Indicator Data'!AI82="No Data",1,IF('Indicator Data imputation'!AI81&lt;&gt;"",1,0))</f>
        <v>0</v>
      </c>
      <c r="AI78" s="125">
        <f>IF('Indicator Data'!AJ82="No Data",1,IF('Indicator Data imputation'!AJ81&lt;&gt;"",1,0))</f>
        <v>0</v>
      </c>
      <c r="AJ78" s="125">
        <f>IF('Indicator Data'!AK82="No Data",1,IF('Indicator Data imputation'!AK81&lt;&gt;"",1,0))</f>
        <v>0</v>
      </c>
      <c r="AK78" s="125">
        <f>IF('Indicator Data'!AL82="No Data",1,IF('Indicator Data imputation'!AL81&lt;&gt;"",1,0))</f>
        <v>0</v>
      </c>
      <c r="AL78" s="125">
        <f>IF('Indicator Data'!AM82="No Data",1,IF('Indicator Data imputation'!AM81&lt;&gt;"",1,0))</f>
        <v>0</v>
      </c>
      <c r="AM78" s="125">
        <f>IF('Indicator Data'!AN82="No Data",1,IF('Indicator Data imputation'!AN81&lt;&gt;"",1,0))</f>
        <v>0</v>
      </c>
      <c r="AN78" s="125">
        <f>IF('Indicator Data'!AO82="No Data",1,IF('Indicator Data imputation'!AO81&lt;&gt;"",1,0))</f>
        <v>0</v>
      </c>
      <c r="AO78" s="125">
        <f>IF('Indicator Data'!AP82="No Data",1,IF('Indicator Data imputation'!AP81&lt;&gt;"",1,0))</f>
        <v>0</v>
      </c>
      <c r="AP78" s="125">
        <f>IF('Indicator Data'!AQ82="No Data",1,IF('Indicator Data imputation'!AQ81&lt;&gt;"",1,0))</f>
        <v>0</v>
      </c>
      <c r="AQ78" s="125">
        <f>IF('Indicator Data'!AR82="No Data",1,IF('Indicator Data imputation'!AR81&lt;&gt;"",1,0))</f>
        <v>0</v>
      </c>
      <c r="AR78" s="125">
        <f>IF('Indicator Data'!AS82="No Data",1,IF('Indicator Data imputation'!AS81&lt;&gt;"",1,0))</f>
        <v>0</v>
      </c>
      <c r="AS78" s="125">
        <f>IF('Indicator Data'!AT82="No Data",1,IF('Indicator Data imputation'!AT81&lt;&gt;"",1,0))</f>
        <v>0</v>
      </c>
      <c r="AT78" s="125">
        <f>IF('Indicator Data'!AU82="No Data",1,IF('Indicator Data imputation'!AU81&lt;&gt;"",1,0))</f>
        <v>0</v>
      </c>
      <c r="AU78" s="125">
        <f>IF('Indicator Data'!AV82="No Data",1,IF('Indicator Data imputation'!AV81&lt;&gt;"",1,0))</f>
        <v>0</v>
      </c>
      <c r="AV78" s="125">
        <f>IF('Indicator Data'!AW82="No Data",1,IF('Indicator Data imputation'!AW81&lt;&gt;"",1,0))</f>
        <v>0</v>
      </c>
      <c r="AW78" s="125">
        <f>IF('Indicator Data'!AX82="No Data",1,IF('Indicator Data imputation'!AX81&lt;&gt;"",1,0))</f>
        <v>0</v>
      </c>
      <c r="AX78" s="125">
        <f>IF('Indicator Data'!AY82="No Data",1,IF('Indicator Data imputation'!AY81&lt;&gt;"",1,0))</f>
        <v>0</v>
      </c>
      <c r="AY78" s="125">
        <f>IF('Indicator Data'!AZ82="No Data",1,IF('Indicator Data imputation'!AZ81&lt;&gt;"",1,0))</f>
        <v>0</v>
      </c>
      <c r="AZ78" s="125">
        <f>IF('Indicator Data'!BA82="No Data",1,IF('Indicator Data imputation'!BA81&lt;&gt;"",1,0))</f>
        <v>0</v>
      </c>
      <c r="BA78" s="125">
        <f>IF('Indicator Data'!BB82="No Data",1,IF('Indicator Data imputation'!BB81&lt;&gt;"",1,0))</f>
        <v>0</v>
      </c>
      <c r="BB78" s="125">
        <f>IF('Indicator Data'!BC82="No Data",1,IF('Indicator Data imputation'!BC81&lt;&gt;"",1,0))</f>
        <v>0</v>
      </c>
      <c r="BC78" s="125">
        <f>IF('Indicator Data'!BD82="No Data",1,IF('Indicator Data imputation'!BD81&lt;&gt;"",1,0))</f>
        <v>0</v>
      </c>
      <c r="BD78" s="125">
        <f>IF('Indicator Data'!BE82="No Data",1,IF('Indicator Data imputation'!BE81&lt;&gt;"",1,0))</f>
        <v>0</v>
      </c>
      <c r="BE78" s="125">
        <f>IF('Indicator Data'!BF82="No Data",1,IF('Indicator Data imputation'!BF81&lt;&gt;"",1,0))</f>
        <v>0</v>
      </c>
      <c r="BF78" s="125">
        <f>IF('Indicator Data'!BG82="No Data",1,IF('Indicator Data imputation'!BG81&lt;&gt;"",1,0))</f>
        <v>0</v>
      </c>
      <c r="BG78" s="125">
        <f>IF('Indicator Data'!BH82="No Data",1,IF('Indicator Data imputation'!BH81&lt;&gt;"",1,0))</f>
        <v>0</v>
      </c>
      <c r="BH78" s="125">
        <f>IF('Indicator Data'!BI82="No Data",1,IF('Indicator Data imputation'!BI81&lt;&gt;"",1,0))</f>
        <v>0</v>
      </c>
      <c r="BI78" s="125">
        <f>IF('Indicator Data'!BR82="No Data",1,IF('Indicator Data imputation'!BJ81&lt;&gt;"",1,0))</f>
        <v>0</v>
      </c>
      <c r="BJ78" s="125">
        <f>IF('Indicator Data'!BS82="No Data",1,IF('Indicator Data imputation'!BK81&lt;&gt;"",1,0))</f>
        <v>0</v>
      </c>
      <c r="BK78" s="125">
        <f>IF('Indicator Data'!BT82="No Data",1,IF('Indicator Data imputation'!BL81&lt;&gt;"",1,0))</f>
        <v>0</v>
      </c>
      <c r="BL78" s="125">
        <f>IF('Indicator Data'!BU82="No Data",1,IF('Indicator Data imputation'!BM81&lt;&gt;"",1,0))</f>
        <v>0</v>
      </c>
      <c r="BM78" s="125">
        <f>IF('Indicator Data'!BV82="No Data",1,IF('Indicator Data imputation'!BN81&lt;&gt;"",1,0))</f>
        <v>0</v>
      </c>
      <c r="BN78" s="125">
        <f>IF('Indicator Data'!BW82="No Data",1,IF('Indicator Data imputation'!BO81&lt;&gt;"",1,0))</f>
        <v>0</v>
      </c>
      <c r="BO78" s="125">
        <f>IF('Indicator Data'!BX82="No Data",1,IF('Indicator Data imputation'!BP81&lt;&gt;"",1,0))</f>
        <v>0</v>
      </c>
      <c r="BP78" s="125">
        <f>IF('Indicator Data'!BY82="No Data",1,IF('Indicator Data imputation'!BQ81&lt;&gt;"",1,0))</f>
        <v>0</v>
      </c>
      <c r="BQ78" s="125">
        <f>IF('Indicator Data'!BZ82="No Data",1,IF('Indicator Data imputation'!BR81&lt;&gt;"",1,0))</f>
        <v>0</v>
      </c>
      <c r="BR78" s="125">
        <f>IF('Indicator Data'!CA82="No Data",1,IF('Indicator Data imputation'!BS81&lt;&gt;"",1,0))</f>
        <v>0</v>
      </c>
      <c r="BS78" s="125">
        <f>IF('Indicator Data'!CB82="No Data",1,IF('Indicator Data imputation'!BT81&lt;&gt;"",1,0))</f>
        <v>0</v>
      </c>
      <c r="BT78" s="125">
        <f>IF('Indicator Data'!CC82="No Data",1,IF('Indicator Data imputation'!BU81&lt;&gt;"",1,0))</f>
        <v>0</v>
      </c>
      <c r="BU78" s="125">
        <f>IF('Indicator Data'!CD82="No Data",1,IF('Indicator Data imputation'!BV81&lt;&gt;"",1,0))</f>
        <v>0</v>
      </c>
      <c r="BV78" s="125">
        <f>IF('Indicator Data'!CE82="No Data",1,IF('Indicator Data imputation'!BW81&lt;&gt;"",1,0))</f>
        <v>1</v>
      </c>
      <c r="BW78" s="125">
        <f>IF('Indicator Data'!CF82="No Data",1,IF('Indicator Data imputation'!BX81&lt;&gt;"",1,0))</f>
        <v>0</v>
      </c>
      <c r="BX78" s="125">
        <f>IF('Indicator Data'!CG82="No Data",1,IF('Indicator Data imputation'!BY81&lt;&gt;"",1,0))</f>
        <v>0</v>
      </c>
      <c r="BY78" s="3">
        <f t="shared" si="3"/>
        <v>4</v>
      </c>
      <c r="BZ78" s="127">
        <f t="shared" si="4"/>
        <v>5.3333333333333337E-2</v>
      </c>
    </row>
    <row r="79" spans="1:78" x14ac:dyDescent="0.3">
      <c r="A79" s="3" t="s">
        <v>145</v>
      </c>
      <c r="B79" s="125">
        <f>IF('Indicator Data'!C83="No Data",1,IF('Indicator Data imputation'!C82&lt;&gt;"",1,0))</f>
        <v>0</v>
      </c>
      <c r="C79" s="125">
        <f>IF('Indicator Data'!D83="No Data",1,IF('Indicator Data imputation'!D82&lt;&gt;"",1,0))</f>
        <v>0</v>
      </c>
      <c r="D79" s="125">
        <f>IF('Indicator Data'!E83="No Data",1,IF('Indicator Data imputation'!E82&lt;&gt;"",1,0))</f>
        <v>0</v>
      </c>
      <c r="E79" s="125">
        <f>IF('Indicator Data'!F83="No Data",1,IF('Indicator Data imputation'!F82&lt;&gt;"",1,0))</f>
        <v>0</v>
      </c>
      <c r="F79" s="125">
        <f>IF('Indicator Data'!G83="No Data",1,IF('Indicator Data imputation'!G82&lt;&gt;"",1,0))</f>
        <v>0</v>
      </c>
      <c r="G79" s="125">
        <f>IF('Indicator Data'!H83="No Data",1,IF('Indicator Data imputation'!H82&lt;&gt;"",1,0))</f>
        <v>0</v>
      </c>
      <c r="H79" s="125">
        <f>IF('Indicator Data'!I83="No Data",1,IF('Indicator Data imputation'!I82&lt;&gt;"",1,0))</f>
        <v>0</v>
      </c>
      <c r="I79" s="125">
        <f>IF('Indicator Data'!J83="No Data",1,IF('Indicator Data imputation'!J82&lt;&gt;"",1,0))</f>
        <v>0</v>
      </c>
      <c r="J79" s="125">
        <f>IF('Indicator Data'!K83="No Data",1,IF('Indicator Data imputation'!K82&lt;&gt;"",1,0))</f>
        <v>0</v>
      </c>
      <c r="K79" s="125">
        <f>IF('Indicator Data'!L83="No Data",1,IF('Indicator Data imputation'!L82&lt;&gt;"",1,0))</f>
        <v>0</v>
      </c>
      <c r="L79" s="125">
        <f>IF('Indicator Data'!M83="No Data",1,IF('Indicator Data imputation'!M82&lt;&gt;"",1,0))</f>
        <v>0</v>
      </c>
      <c r="M79" s="125">
        <f>IF('Indicator Data'!N83="No Data",1,IF('Indicator Data imputation'!N82&lt;&gt;"",1,0))</f>
        <v>1</v>
      </c>
      <c r="N79" s="125">
        <f>IF('Indicator Data'!O83="No Data",1,IF('Indicator Data imputation'!O82&lt;&gt;"",1,0))</f>
        <v>1</v>
      </c>
      <c r="O79" s="125">
        <f>IF('Indicator Data'!P83="No Data",1,IF('Indicator Data imputation'!P82&lt;&gt;"",1,0))</f>
        <v>1</v>
      </c>
      <c r="P79" s="125">
        <f>IF('Indicator Data'!Q83="No Data",1,IF('Indicator Data imputation'!Q82&lt;&gt;"",1,0))</f>
        <v>0</v>
      </c>
      <c r="Q79" s="125">
        <f>IF('Indicator Data'!R83="No Data",1,IF('Indicator Data imputation'!R82&lt;&gt;"",1,0))</f>
        <v>0</v>
      </c>
      <c r="R79" s="125">
        <f>IF('Indicator Data'!S83="No Data",1,IF('Indicator Data imputation'!S82&lt;&gt;"",1,0))</f>
        <v>0</v>
      </c>
      <c r="S79" s="125">
        <f>IF('Indicator Data'!T83="No Data",1,IF('Indicator Data imputation'!T82&lt;&gt;"",1,0))</f>
        <v>0</v>
      </c>
      <c r="T79" s="125">
        <f>IF('Indicator Data'!U83="No Data",1,IF('Indicator Data imputation'!U82&lt;&gt;"",1,0))</f>
        <v>0</v>
      </c>
      <c r="U79" s="125">
        <f>IF('Indicator Data'!V83="No Data",1,IF('Indicator Data imputation'!V82&lt;&gt;"",1,0))</f>
        <v>0</v>
      </c>
      <c r="V79" s="125">
        <f>IF('Indicator Data'!W83="No Data",1,IF('Indicator Data imputation'!W82&lt;&gt;"",1,0))</f>
        <v>0</v>
      </c>
      <c r="W79" s="125">
        <f>IF('Indicator Data'!X83="No Data",1,IF('Indicator Data imputation'!X82&lt;&gt;"",1,0))</f>
        <v>0</v>
      </c>
      <c r="X79" s="125">
        <f>IF('Indicator Data'!Y83="No Data",1,IF('Indicator Data imputation'!Y82&lt;&gt;"",1,0))</f>
        <v>0</v>
      </c>
      <c r="Y79" s="125">
        <f>IF('Indicator Data'!Z83="No Data",1,IF('Indicator Data imputation'!Z82&lt;&gt;"",1,0))</f>
        <v>0</v>
      </c>
      <c r="Z79" s="125">
        <f>IF('Indicator Data'!AA83="No Data",1,IF('Indicator Data imputation'!AA82&lt;&gt;"",1,0))</f>
        <v>0</v>
      </c>
      <c r="AA79" s="125">
        <f>IF('Indicator Data'!AB83="No Data",1,IF('Indicator Data imputation'!AB82&lt;&gt;"",1,0))</f>
        <v>0</v>
      </c>
      <c r="AB79" s="125">
        <f>IF('Indicator Data'!AC83="No Data",1,IF('Indicator Data imputation'!AC82&lt;&gt;"",1,0))</f>
        <v>1</v>
      </c>
      <c r="AC79" s="125">
        <f>IF('Indicator Data'!AD83="No Data",1,IF('Indicator Data imputation'!AD82&lt;&gt;"",1,0))</f>
        <v>0</v>
      </c>
      <c r="AD79" s="125">
        <f>IF('Indicator Data'!AE83="No Data",1,IF('Indicator Data imputation'!AE82&lt;&gt;"",1,0))</f>
        <v>0</v>
      </c>
      <c r="AE79" s="125">
        <f>IF('Indicator Data'!AF83="No Data",1,IF('Indicator Data imputation'!AF82&lt;&gt;"",1,0))</f>
        <v>0</v>
      </c>
      <c r="AF79" s="125">
        <f>IF('Indicator Data'!AG83="No Data",1,IF('Indicator Data imputation'!AG82&lt;&gt;"",1,0))</f>
        <v>0</v>
      </c>
      <c r="AG79" s="125">
        <f>IF('Indicator Data'!AH83="No Data",1,IF('Indicator Data imputation'!AH82&lt;&gt;"",1,0))</f>
        <v>0</v>
      </c>
      <c r="AH79" s="125">
        <f>IF('Indicator Data'!AI83="No Data",1,IF('Indicator Data imputation'!AI82&lt;&gt;"",1,0))</f>
        <v>0</v>
      </c>
      <c r="AI79" s="125">
        <f>IF('Indicator Data'!AJ83="No Data",1,IF('Indicator Data imputation'!AJ82&lt;&gt;"",1,0))</f>
        <v>0</v>
      </c>
      <c r="AJ79" s="125">
        <f>IF('Indicator Data'!AK83="No Data",1,IF('Indicator Data imputation'!AK82&lt;&gt;"",1,0))</f>
        <v>0</v>
      </c>
      <c r="AK79" s="125">
        <f>IF('Indicator Data'!AL83="No Data",1,IF('Indicator Data imputation'!AL82&lt;&gt;"",1,0))</f>
        <v>0</v>
      </c>
      <c r="AL79" s="125">
        <f>IF('Indicator Data'!AM83="No Data",1,IF('Indicator Data imputation'!AM82&lt;&gt;"",1,0))</f>
        <v>1</v>
      </c>
      <c r="AM79" s="125">
        <f>IF('Indicator Data'!AN83="No Data",1,IF('Indicator Data imputation'!AN82&lt;&gt;"",1,0))</f>
        <v>0</v>
      </c>
      <c r="AN79" s="125">
        <f>IF('Indicator Data'!AO83="No Data",1,IF('Indicator Data imputation'!AO82&lt;&gt;"",1,0))</f>
        <v>0</v>
      </c>
      <c r="AO79" s="125">
        <f>IF('Indicator Data'!AP83="No Data",1,IF('Indicator Data imputation'!AP82&lt;&gt;"",1,0))</f>
        <v>0</v>
      </c>
      <c r="AP79" s="125">
        <f>IF('Indicator Data'!AQ83="No Data",1,IF('Indicator Data imputation'!AQ82&lt;&gt;"",1,0))</f>
        <v>0</v>
      </c>
      <c r="AQ79" s="125">
        <f>IF('Indicator Data'!AR83="No Data",1,IF('Indicator Data imputation'!AR82&lt;&gt;"",1,0))</f>
        <v>0</v>
      </c>
      <c r="AR79" s="125">
        <f>IF('Indicator Data'!AS83="No Data",1,IF('Indicator Data imputation'!AS82&lt;&gt;"",1,0))</f>
        <v>0</v>
      </c>
      <c r="AS79" s="125">
        <f>IF('Indicator Data'!AT83="No Data",1,IF('Indicator Data imputation'!AT82&lt;&gt;"",1,0))</f>
        <v>0</v>
      </c>
      <c r="AT79" s="125">
        <f>IF('Indicator Data'!AU83="No Data",1,IF('Indicator Data imputation'!AU82&lt;&gt;"",1,0))</f>
        <v>0</v>
      </c>
      <c r="AU79" s="125">
        <f>IF('Indicator Data'!AV83="No Data",1,IF('Indicator Data imputation'!AV82&lt;&gt;"",1,0))</f>
        <v>0</v>
      </c>
      <c r="AV79" s="125">
        <f>IF('Indicator Data'!AW83="No Data",1,IF('Indicator Data imputation'!AW82&lt;&gt;"",1,0))</f>
        <v>0</v>
      </c>
      <c r="AW79" s="125">
        <f>IF('Indicator Data'!AX83="No Data",1,IF('Indicator Data imputation'!AX82&lt;&gt;"",1,0))</f>
        <v>0</v>
      </c>
      <c r="AX79" s="125">
        <f>IF('Indicator Data'!AY83="No Data",1,IF('Indicator Data imputation'!AY82&lt;&gt;"",1,0))</f>
        <v>0</v>
      </c>
      <c r="AY79" s="125">
        <f>IF('Indicator Data'!AZ83="No Data",1,IF('Indicator Data imputation'!AZ82&lt;&gt;"",1,0))</f>
        <v>0</v>
      </c>
      <c r="AZ79" s="125">
        <f>IF('Indicator Data'!BA83="No Data",1,IF('Indicator Data imputation'!BA82&lt;&gt;"",1,0))</f>
        <v>0</v>
      </c>
      <c r="BA79" s="125">
        <f>IF('Indicator Data'!BB83="No Data",1,IF('Indicator Data imputation'!BB82&lt;&gt;"",1,0))</f>
        <v>0</v>
      </c>
      <c r="BB79" s="125">
        <f>IF('Indicator Data'!BC83="No Data",1,IF('Indicator Data imputation'!BC82&lt;&gt;"",1,0))</f>
        <v>0</v>
      </c>
      <c r="BC79" s="125">
        <f>IF('Indicator Data'!BD83="No Data",1,IF('Indicator Data imputation'!BD82&lt;&gt;"",1,0))</f>
        <v>0</v>
      </c>
      <c r="BD79" s="125">
        <f>IF('Indicator Data'!BE83="No Data",1,IF('Indicator Data imputation'!BE82&lt;&gt;"",1,0))</f>
        <v>0</v>
      </c>
      <c r="BE79" s="125">
        <f>IF('Indicator Data'!BF83="No Data",1,IF('Indicator Data imputation'!BF82&lt;&gt;"",1,0))</f>
        <v>0</v>
      </c>
      <c r="BF79" s="125">
        <f>IF('Indicator Data'!BG83="No Data",1,IF('Indicator Data imputation'!BG82&lt;&gt;"",1,0))</f>
        <v>0</v>
      </c>
      <c r="BG79" s="125">
        <f>IF('Indicator Data'!BH83="No Data",1,IF('Indicator Data imputation'!BH82&lt;&gt;"",1,0))</f>
        <v>0</v>
      </c>
      <c r="BH79" s="125">
        <f>IF('Indicator Data'!BI83="No Data",1,IF('Indicator Data imputation'!BI82&lt;&gt;"",1,0))</f>
        <v>0</v>
      </c>
      <c r="BI79" s="125">
        <f>IF('Indicator Data'!BR83="No Data",1,IF('Indicator Data imputation'!BJ82&lt;&gt;"",1,0))</f>
        <v>0</v>
      </c>
      <c r="BJ79" s="125">
        <f>IF('Indicator Data'!BS83="No Data",1,IF('Indicator Data imputation'!BK82&lt;&gt;"",1,0))</f>
        <v>0</v>
      </c>
      <c r="BK79" s="125">
        <f>IF('Indicator Data'!BT83="No Data",1,IF('Indicator Data imputation'!BL82&lt;&gt;"",1,0))</f>
        <v>0</v>
      </c>
      <c r="BL79" s="125">
        <f>IF('Indicator Data'!BU83="No Data",1,IF('Indicator Data imputation'!BM82&lt;&gt;"",1,0))</f>
        <v>0</v>
      </c>
      <c r="BM79" s="125">
        <f>IF('Indicator Data'!BV83="No Data",1,IF('Indicator Data imputation'!BN82&lt;&gt;"",1,0))</f>
        <v>0</v>
      </c>
      <c r="BN79" s="125">
        <f>IF('Indicator Data'!BW83="No Data",1,IF('Indicator Data imputation'!BO82&lt;&gt;"",1,0))</f>
        <v>0</v>
      </c>
      <c r="BO79" s="125">
        <f>IF('Indicator Data'!BX83="No Data",1,IF('Indicator Data imputation'!BP82&lt;&gt;"",1,0))</f>
        <v>0</v>
      </c>
      <c r="BP79" s="125">
        <f>IF('Indicator Data'!BY83="No Data",1,IF('Indicator Data imputation'!BQ82&lt;&gt;"",1,0))</f>
        <v>0</v>
      </c>
      <c r="BQ79" s="125">
        <f>IF('Indicator Data'!BZ83="No Data",1,IF('Indicator Data imputation'!BR82&lt;&gt;"",1,0))</f>
        <v>0</v>
      </c>
      <c r="BR79" s="125">
        <f>IF('Indicator Data'!CA83="No Data",1,IF('Indicator Data imputation'!BS82&lt;&gt;"",1,0))</f>
        <v>0</v>
      </c>
      <c r="BS79" s="125">
        <f>IF('Indicator Data'!CB83="No Data",1,IF('Indicator Data imputation'!BT82&lt;&gt;"",1,0))</f>
        <v>0</v>
      </c>
      <c r="BT79" s="125">
        <f>IF('Indicator Data'!CC83="No Data",1,IF('Indicator Data imputation'!BU82&lt;&gt;"",1,0))</f>
        <v>0</v>
      </c>
      <c r="BU79" s="125">
        <f>IF('Indicator Data'!CD83="No Data",1,IF('Indicator Data imputation'!BV82&lt;&gt;"",1,0))</f>
        <v>0</v>
      </c>
      <c r="BV79" s="125">
        <f>IF('Indicator Data'!CE83="No Data",1,IF('Indicator Data imputation'!BW82&lt;&gt;"",1,0))</f>
        <v>1</v>
      </c>
      <c r="BW79" s="125">
        <f>IF('Indicator Data'!CF83="No Data",1,IF('Indicator Data imputation'!BX82&lt;&gt;"",1,0))</f>
        <v>0</v>
      </c>
      <c r="BX79" s="125">
        <f>IF('Indicator Data'!CG83="No Data",1,IF('Indicator Data imputation'!BY82&lt;&gt;"",1,0))</f>
        <v>0</v>
      </c>
      <c r="BY79" s="3">
        <f t="shared" si="3"/>
        <v>6</v>
      </c>
      <c r="BZ79" s="127">
        <f t="shared" si="4"/>
        <v>0.08</v>
      </c>
    </row>
    <row r="80" spans="1:78" x14ac:dyDescent="0.3">
      <c r="A80" s="3" t="s">
        <v>146</v>
      </c>
      <c r="B80" s="125">
        <f>IF('Indicator Data'!C84="No Data",1,IF('Indicator Data imputation'!C83&lt;&gt;"",1,0))</f>
        <v>0</v>
      </c>
      <c r="C80" s="125">
        <f>IF('Indicator Data'!D84="No Data",1,IF('Indicator Data imputation'!D83&lt;&gt;"",1,0))</f>
        <v>0</v>
      </c>
      <c r="D80" s="125">
        <f>IF('Indicator Data'!E84="No Data",1,IF('Indicator Data imputation'!E83&lt;&gt;"",1,0))</f>
        <v>0</v>
      </c>
      <c r="E80" s="125">
        <f>IF('Indicator Data'!F84="No Data",1,IF('Indicator Data imputation'!F83&lt;&gt;"",1,0))</f>
        <v>0</v>
      </c>
      <c r="F80" s="125">
        <f>IF('Indicator Data'!G84="No Data",1,IF('Indicator Data imputation'!G83&lt;&gt;"",1,0))</f>
        <v>0</v>
      </c>
      <c r="G80" s="125">
        <f>IF('Indicator Data'!H84="No Data",1,IF('Indicator Data imputation'!H83&lt;&gt;"",1,0))</f>
        <v>0</v>
      </c>
      <c r="H80" s="125">
        <f>IF('Indicator Data'!I84="No Data",1,IF('Indicator Data imputation'!I83&lt;&gt;"",1,0))</f>
        <v>0</v>
      </c>
      <c r="I80" s="125">
        <f>IF('Indicator Data'!J84="No Data",1,IF('Indicator Data imputation'!J83&lt;&gt;"",1,0))</f>
        <v>0</v>
      </c>
      <c r="J80" s="125">
        <f>IF('Indicator Data'!K84="No Data",1,IF('Indicator Data imputation'!K83&lt;&gt;"",1,0))</f>
        <v>0</v>
      </c>
      <c r="K80" s="125">
        <f>IF('Indicator Data'!L84="No Data",1,IF('Indicator Data imputation'!L83&lt;&gt;"",1,0))</f>
        <v>0</v>
      </c>
      <c r="L80" s="125">
        <f>IF('Indicator Data'!M84="No Data",1,IF('Indicator Data imputation'!M83&lt;&gt;"",1,0))</f>
        <v>0</v>
      </c>
      <c r="M80" s="125">
        <f>IF('Indicator Data'!N84="No Data",1,IF('Indicator Data imputation'!N83&lt;&gt;"",1,0))</f>
        <v>1</v>
      </c>
      <c r="N80" s="125">
        <f>IF('Indicator Data'!O84="No Data",1,IF('Indicator Data imputation'!O83&lt;&gt;"",1,0))</f>
        <v>1</v>
      </c>
      <c r="O80" s="125">
        <f>IF('Indicator Data'!P84="No Data",1,IF('Indicator Data imputation'!P83&lt;&gt;"",1,0))</f>
        <v>1</v>
      </c>
      <c r="P80" s="125">
        <f>IF('Indicator Data'!Q84="No Data",1,IF('Indicator Data imputation'!Q83&lt;&gt;"",1,0))</f>
        <v>0</v>
      </c>
      <c r="Q80" s="125">
        <f>IF('Indicator Data'!R84="No Data",1,IF('Indicator Data imputation'!R83&lt;&gt;"",1,0))</f>
        <v>0</v>
      </c>
      <c r="R80" s="125">
        <f>IF('Indicator Data'!S84="No Data",1,IF('Indicator Data imputation'!S83&lt;&gt;"",1,0))</f>
        <v>0</v>
      </c>
      <c r="S80" s="125">
        <f>IF('Indicator Data'!T84="No Data",1,IF('Indicator Data imputation'!T83&lt;&gt;"",1,0))</f>
        <v>0</v>
      </c>
      <c r="T80" s="125">
        <f>IF('Indicator Data'!U84="No Data",1,IF('Indicator Data imputation'!U83&lt;&gt;"",1,0))</f>
        <v>0</v>
      </c>
      <c r="U80" s="125">
        <f>IF('Indicator Data'!V84="No Data",1,IF('Indicator Data imputation'!V83&lt;&gt;"",1,0))</f>
        <v>0</v>
      </c>
      <c r="V80" s="125">
        <f>IF('Indicator Data'!W84="No Data",1,IF('Indicator Data imputation'!W83&lt;&gt;"",1,0))</f>
        <v>0</v>
      </c>
      <c r="W80" s="125">
        <f>IF('Indicator Data'!X84="No Data",1,IF('Indicator Data imputation'!X83&lt;&gt;"",1,0))</f>
        <v>0</v>
      </c>
      <c r="X80" s="125">
        <f>IF('Indicator Data'!Y84="No Data",1,IF('Indicator Data imputation'!Y83&lt;&gt;"",1,0))</f>
        <v>0</v>
      </c>
      <c r="Y80" s="125">
        <f>IF('Indicator Data'!Z84="No Data",1,IF('Indicator Data imputation'!Z83&lt;&gt;"",1,0))</f>
        <v>0</v>
      </c>
      <c r="Z80" s="125">
        <f>IF('Indicator Data'!AA84="No Data",1,IF('Indicator Data imputation'!AA83&lt;&gt;"",1,0))</f>
        <v>1</v>
      </c>
      <c r="AA80" s="125">
        <f>IF('Indicator Data'!AB84="No Data",1,IF('Indicator Data imputation'!AB83&lt;&gt;"",1,0))</f>
        <v>0</v>
      </c>
      <c r="AB80" s="125">
        <f>IF('Indicator Data'!AC84="No Data",1,IF('Indicator Data imputation'!AC83&lt;&gt;"",1,0))</f>
        <v>0</v>
      </c>
      <c r="AC80" s="125">
        <f>IF('Indicator Data'!AD84="No Data",1,IF('Indicator Data imputation'!AD83&lt;&gt;"",1,0))</f>
        <v>0</v>
      </c>
      <c r="AD80" s="125">
        <f>IF('Indicator Data'!AE84="No Data",1,IF('Indicator Data imputation'!AE83&lt;&gt;"",1,0))</f>
        <v>0</v>
      </c>
      <c r="AE80" s="125">
        <f>IF('Indicator Data'!AF84="No Data",1,IF('Indicator Data imputation'!AF83&lt;&gt;"",1,0))</f>
        <v>0</v>
      </c>
      <c r="AF80" s="125">
        <f>IF('Indicator Data'!AG84="No Data",1,IF('Indicator Data imputation'!AG83&lt;&gt;"",1,0))</f>
        <v>0</v>
      </c>
      <c r="AG80" s="125">
        <f>IF('Indicator Data'!AH84="No Data",1,IF('Indicator Data imputation'!AH83&lt;&gt;"",1,0))</f>
        <v>0</v>
      </c>
      <c r="AH80" s="125">
        <f>IF('Indicator Data'!AI84="No Data",1,IF('Indicator Data imputation'!AI83&lt;&gt;"",1,0))</f>
        <v>0</v>
      </c>
      <c r="AI80" s="125">
        <f>IF('Indicator Data'!AJ84="No Data",1,IF('Indicator Data imputation'!AJ83&lt;&gt;"",1,0))</f>
        <v>0</v>
      </c>
      <c r="AJ80" s="125">
        <f>IF('Indicator Data'!AK84="No Data",1,IF('Indicator Data imputation'!AK83&lt;&gt;"",1,0))</f>
        <v>0</v>
      </c>
      <c r="AK80" s="125">
        <f>IF('Indicator Data'!AL84="No Data",1,IF('Indicator Data imputation'!AL83&lt;&gt;"",1,0))</f>
        <v>0</v>
      </c>
      <c r="AL80" s="125">
        <f>IF('Indicator Data'!AM84="No Data",1,IF('Indicator Data imputation'!AM83&lt;&gt;"",1,0))</f>
        <v>0</v>
      </c>
      <c r="AM80" s="125">
        <f>IF('Indicator Data'!AN84="No Data",1,IF('Indicator Data imputation'!AN83&lt;&gt;"",1,0))</f>
        <v>0</v>
      </c>
      <c r="AN80" s="125">
        <f>IF('Indicator Data'!AO84="No Data",1,IF('Indicator Data imputation'!AO83&lt;&gt;"",1,0))</f>
        <v>0</v>
      </c>
      <c r="AO80" s="125">
        <f>IF('Indicator Data'!AP84="No Data",1,IF('Indicator Data imputation'!AP83&lt;&gt;"",1,0))</f>
        <v>0</v>
      </c>
      <c r="AP80" s="125">
        <f>IF('Indicator Data'!AQ84="No Data",1,IF('Indicator Data imputation'!AQ83&lt;&gt;"",1,0))</f>
        <v>0</v>
      </c>
      <c r="AQ80" s="125">
        <f>IF('Indicator Data'!AR84="No Data",1,IF('Indicator Data imputation'!AR83&lt;&gt;"",1,0))</f>
        <v>0</v>
      </c>
      <c r="AR80" s="125">
        <f>IF('Indicator Data'!AS84="No Data",1,IF('Indicator Data imputation'!AS83&lt;&gt;"",1,0))</f>
        <v>0</v>
      </c>
      <c r="AS80" s="125">
        <f>IF('Indicator Data'!AT84="No Data",1,IF('Indicator Data imputation'!AT83&lt;&gt;"",1,0))</f>
        <v>0</v>
      </c>
      <c r="AT80" s="125">
        <f>IF('Indicator Data'!AU84="No Data",1,IF('Indicator Data imputation'!AU83&lt;&gt;"",1,0))</f>
        <v>0</v>
      </c>
      <c r="AU80" s="125">
        <f>IF('Indicator Data'!AV84="No Data",1,IF('Indicator Data imputation'!AV83&lt;&gt;"",1,0))</f>
        <v>1</v>
      </c>
      <c r="AV80" s="125">
        <f>IF('Indicator Data'!AW84="No Data",1,IF('Indicator Data imputation'!AW83&lt;&gt;"",1,0))</f>
        <v>1</v>
      </c>
      <c r="AW80" s="125">
        <f>IF('Indicator Data'!AX84="No Data",1,IF('Indicator Data imputation'!AX83&lt;&gt;"",1,0))</f>
        <v>0</v>
      </c>
      <c r="AX80" s="125">
        <f>IF('Indicator Data'!AY84="No Data",1,IF('Indicator Data imputation'!AY83&lt;&gt;"",1,0))</f>
        <v>0</v>
      </c>
      <c r="AY80" s="125">
        <f>IF('Indicator Data'!AZ84="No Data",1,IF('Indicator Data imputation'!AZ83&lt;&gt;"",1,0))</f>
        <v>0</v>
      </c>
      <c r="AZ80" s="125">
        <f>IF('Indicator Data'!BA84="No Data",1,IF('Indicator Data imputation'!BA83&lt;&gt;"",1,0))</f>
        <v>0</v>
      </c>
      <c r="BA80" s="125">
        <f>IF('Indicator Data'!BB84="No Data",1,IF('Indicator Data imputation'!BB83&lt;&gt;"",1,0))</f>
        <v>0</v>
      </c>
      <c r="BB80" s="125">
        <f>IF('Indicator Data'!BC84="No Data",1,IF('Indicator Data imputation'!BC83&lt;&gt;"",1,0))</f>
        <v>0</v>
      </c>
      <c r="BC80" s="125">
        <f>IF('Indicator Data'!BD84="No Data",1,IF('Indicator Data imputation'!BD83&lt;&gt;"",1,0))</f>
        <v>0</v>
      </c>
      <c r="BD80" s="125">
        <f>IF('Indicator Data'!BE84="No Data",1,IF('Indicator Data imputation'!BE83&lt;&gt;"",1,0))</f>
        <v>0</v>
      </c>
      <c r="BE80" s="125">
        <f>IF('Indicator Data'!BF84="No Data",1,IF('Indicator Data imputation'!BF83&lt;&gt;"",1,0))</f>
        <v>0</v>
      </c>
      <c r="BF80" s="125">
        <f>IF('Indicator Data'!BG84="No Data",1,IF('Indicator Data imputation'!BG83&lt;&gt;"",1,0))</f>
        <v>0</v>
      </c>
      <c r="BG80" s="125">
        <f>IF('Indicator Data'!BH84="No Data",1,IF('Indicator Data imputation'!BH83&lt;&gt;"",1,0))</f>
        <v>0</v>
      </c>
      <c r="BH80" s="125">
        <f>IF('Indicator Data'!BI84="No Data",1,IF('Indicator Data imputation'!BI83&lt;&gt;"",1,0))</f>
        <v>0</v>
      </c>
      <c r="BI80" s="125">
        <f>IF('Indicator Data'!BR84="No Data",1,IF('Indicator Data imputation'!BJ83&lt;&gt;"",1,0))</f>
        <v>0</v>
      </c>
      <c r="BJ80" s="125">
        <f>IF('Indicator Data'!BS84="No Data",1,IF('Indicator Data imputation'!BK83&lt;&gt;"",1,0))</f>
        <v>0</v>
      </c>
      <c r="BK80" s="125">
        <f>IF('Indicator Data'!BT84="No Data",1,IF('Indicator Data imputation'!BL83&lt;&gt;"",1,0))</f>
        <v>0</v>
      </c>
      <c r="BL80" s="125">
        <f>IF('Indicator Data'!BU84="No Data",1,IF('Indicator Data imputation'!BM83&lt;&gt;"",1,0))</f>
        <v>0</v>
      </c>
      <c r="BM80" s="125">
        <f>IF('Indicator Data'!BV84="No Data",1,IF('Indicator Data imputation'!BN83&lt;&gt;"",1,0))</f>
        <v>0</v>
      </c>
      <c r="BN80" s="125">
        <f>IF('Indicator Data'!BW84="No Data",1,IF('Indicator Data imputation'!BO83&lt;&gt;"",1,0))</f>
        <v>0</v>
      </c>
      <c r="BO80" s="125">
        <f>IF('Indicator Data'!BX84="No Data",1,IF('Indicator Data imputation'!BP83&lt;&gt;"",1,0))</f>
        <v>0</v>
      </c>
      <c r="BP80" s="125">
        <f>IF('Indicator Data'!BY84="No Data",1,IF('Indicator Data imputation'!BQ83&lt;&gt;"",1,0))</f>
        <v>0</v>
      </c>
      <c r="BQ80" s="125">
        <f>IF('Indicator Data'!BZ84="No Data",1,IF('Indicator Data imputation'!BR83&lt;&gt;"",1,0))</f>
        <v>0</v>
      </c>
      <c r="BR80" s="125">
        <f>IF('Indicator Data'!CA84="No Data",1,IF('Indicator Data imputation'!BS83&lt;&gt;"",1,0))</f>
        <v>0</v>
      </c>
      <c r="BS80" s="125">
        <f>IF('Indicator Data'!CB84="No Data",1,IF('Indicator Data imputation'!BT83&lt;&gt;"",1,0))</f>
        <v>0</v>
      </c>
      <c r="BT80" s="125">
        <f>IF('Indicator Data'!CC84="No Data",1,IF('Indicator Data imputation'!BU83&lt;&gt;"",1,0))</f>
        <v>0</v>
      </c>
      <c r="BU80" s="125">
        <f>IF('Indicator Data'!CD84="No Data",1,IF('Indicator Data imputation'!BV83&lt;&gt;"",1,0))</f>
        <v>0</v>
      </c>
      <c r="BV80" s="125">
        <f>IF('Indicator Data'!CE84="No Data",1,IF('Indicator Data imputation'!BW83&lt;&gt;"",1,0))</f>
        <v>0</v>
      </c>
      <c r="BW80" s="125">
        <f>IF('Indicator Data'!CF84="No Data",1,IF('Indicator Data imputation'!BX83&lt;&gt;"",1,0))</f>
        <v>0</v>
      </c>
      <c r="BX80" s="125">
        <f>IF('Indicator Data'!CG84="No Data",1,IF('Indicator Data imputation'!BY83&lt;&gt;"",1,0))</f>
        <v>0</v>
      </c>
      <c r="BY80" s="3">
        <f t="shared" si="3"/>
        <v>6</v>
      </c>
      <c r="BZ80" s="127">
        <f t="shared" si="4"/>
        <v>0.08</v>
      </c>
    </row>
    <row r="81" spans="1:78" x14ac:dyDescent="0.3">
      <c r="A81" s="3" t="s">
        <v>148</v>
      </c>
      <c r="B81" s="125">
        <f>IF('Indicator Data'!C85="No Data",1,IF('Indicator Data imputation'!C84&lt;&gt;"",1,0))</f>
        <v>0</v>
      </c>
      <c r="C81" s="125">
        <f>IF('Indicator Data'!D85="No Data",1,IF('Indicator Data imputation'!D84&lt;&gt;"",1,0))</f>
        <v>0</v>
      </c>
      <c r="D81" s="125">
        <f>IF('Indicator Data'!E85="No Data",1,IF('Indicator Data imputation'!E84&lt;&gt;"",1,0))</f>
        <v>0</v>
      </c>
      <c r="E81" s="125">
        <f>IF('Indicator Data'!F85="No Data",1,IF('Indicator Data imputation'!F84&lt;&gt;"",1,0))</f>
        <v>0</v>
      </c>
      <c r="F81" s="125">
        <f>IF('Indicator Data'!G85="No Data",1,IF('Indicator Data imputation'!G84&lt;&gt;"",1,0))</f>
        <v>0</v>
      </c>
      <c r="G81" s="125">
        <f>IF('Indicator Data'!H85="No Data",1,IF('Indicator Data imputation'!H84&lt;&gt;"",1,0))</f>
        <v>0</v>
      </c>
      <c r="H81" s="125">
        <f>IF('Indicator Data'!I85="No Data",1,IF('Indicator Data imputation'!I84&lt;&gt;"",1,0))</f>
        <v>0</v>
      </c>
      <c r="I81" s="125">
        <f>IF('Indicator Data'!J85="No Data",1,IF('Indicator Data imputation'!J84&lt;&gt;"",1,0))</f>
        <v>0</v>
      </c>
      <c r="J81" s="125">
        <f>IF('Indicator Data'!K85="No Data",1,IF('Indicator Data imputation'!K84&lt;&gt;"",1,0))</f>
        <v>0</v>
      </c>
      <c r="K81" s="125">
        <f>IF('Indicator Data'!L85="No Data",1,IF('Indicator Data imputation'!L84&lt;&gt;"",1,0))</f>
        <v>0</v>
      </c>
      <c r="L81" s="125">
        <f>IF('Indicator Data'!M85="No Data",1,IF('Indicator Data imputation'!M84&lt;&gt;"",1,0))</f>
        <v>0</v>
      </c>
      <c r="M81" s="125">
        <f>IF('Indicator Data'!N85="No Data",1,IF('Indicator Data imputation'!N84&lt;&gt;"",1,0))</f>
        <v>1</v>
      </c>
      <c r="N81" s="125">
        <f>IF('Indicator Data'!O85="No Data",1,IF('Indicator Data imputation'!O84&lt;&gt;"",1,0))</f>
        <v>1</v>
      </c>
      <c r="O81" s="125">
        <f>IF('Indicator Data'!P85="No Data",1,IF('Indicator Data imputation'!P84&lt;&gt;"",1,0))</f>
        <v>1</v>
      </c>
      <c r="P81" s="125">
        <f>IF('Indicator Data'!Q85="No Data",1,IF('Indicator Data imputation'!Q84&lt;&gt;"",1,0))</f>
        <v>0</v>
      </c>
      <c r="Q81" s="125">
        <f>IF('Indicator Data'!R85="No Data",1,IF('Indicator Data imputation'!R84&lt;&gt;"",1,0))</f>
        <v>0</v>
      </c>
      <c r="R81" s="125">
        <f>IF('Indicator Data'!S85="No Data",1,IF('Indicator Data imputation'!S84&lt;&gt;"",1,0))</f>
        <v>0</v>
      </c>
      <c r="S81" s="125">
        <f>IF('Indicator Data'!T85="No Data",1,IF('Indicator Data imputation'!T84&lt;&gt;"",1,0))</f>
        <v>0</v>
      </c>
      <c r="T81" s="125">
        <f>IF('Indicator Data'!U85="No Data",1,IF('Indicator Data imputation'!U84&lt;&gt;"",1,0))</f>
        <v>0</v>
      </c>
      <c r="U81" s="125">
        <f>IF('Indicator Data'!V85="No Data",1,IF('Indicator Data imputation'!V84&lt;&gt;"",1,0))</f>
        <v>0</v>
      </c>
      <c r="V81" s="125">
        <f>IF('Indicator Data'!W85="No Data",1,IF('Indicator Data imputation'!W84&lt;&gt;"",1,0))</f>
        <v>0</v>
      </c>
      <c r="W81" s="125">
        <f>IF('Indicator Data'!X85="No Data",1,IF('Indicator Data imputation'!X84&lt;&gt;"",1,0))</f>
        <v>0</v>
      </c>
      <c r="X81" s="125">
        <f>IF('Indicator Data'!Y85="No Data",1,IF('Indicator Data imputation'!Y84&lt;&gt;"",1,0))</f>
        <v>0</v>
      </c>
      <c r="Y81" s="125">
        <f>IF('Indicator Data'!Z85="No Data",1,IF('Indicator Data imputation'!Z84&lt;&gt;"",1,0))</f>
        <v>0</v>
      </c>
      <c r="Z81" s="125">
        <f>IF('Indicator Data'!AA85="No Data",1,IF('Indicator Data imputation'!AA84&lt;&gt;"",1,0))</f>
        <v>0</v>
      </c>
      <c r="AA81" s="125">
        <f>IF('Indicator Data'!AB85="No Data",1,IF('Indicator Data imputation'!AB84&lt;&gt;"",1,0))</f>
        <v>0</v>
      </c>
      <c r="AB81" s="125">
        <f>IF('Indicator Data'!AC85="No Data",1,IF('Indicator Data imputation'!AC84&lt;&gt;"",1,0))</f>
        <v>1</v>
      </c>
      <c r="AC81" s="125">
        <f>IF('Indicator Data'!AD85="No Data",1,IF('Indicator Data imputation'!AD84&lt;&gt;"",1,0))</f>
        <v>0</v>
      </c>
      <c r="AD81" s="125">
        <f>IF('Indicator Data'!AE85="No Data",1,IF('Indicator Data imputation'!AE84&lt;&gt;"",1,0))</f>
        <v>0</v>
      </c>
      <c r="AE81" s="125">
        <f>IF('Indicator Data'!AF85="No Data",1,IF('Indicator Data imputation'!AF84&lt;&gt;"",1,0))</f>
        <v>1</v>
      </c>
      <c r="AF81" s="125">
        <f>IF('Indicator Data'!AG85="No Data",1,IF('Indicator Data imputation'!AG84&lt;&gt;"",1,0))</f>
        <v>0</v>
      </c>
      <c r="AG81" s="125">
        <f>IF('Indicator Data'!AH85="No Data",1,IF('Indicator Data imputation'!AH84&lt;&gt;"",1,0))</f>
        <v>0</v>
      </c>
      <c r="AH81" s="125">
        <f>IF('Indicator Data'!AI85="No Data",1,IF('Indicator Data imputation'!AI84&lt;&gt;"",1,0))</f>
        <v>0</v>
      </c>
      <c r="AI81" s="125">
        <f>IF('Indicator Data'!AJ85="No Data",1,IF('Indicator Data imputation'!AJ84&lt;&gt;"",1,0))</f>
        <v>0</v>
      </c>
      <c r="AJ81" s="125">
        <f>IF('Indicator Data'!AK85="No Data",1,IF('Indicator Data imputation'!AK84&lt;&gt;"",1,0))</f>
        <v>0</v>
      </c>
      <c r="AK81" s="125">
        <f>IF('Indicator Data'!AL85="No Data",1,IF('Indicator Data imputation'!AL84&lt;&gt;"",1,0))</f>
        <v>0</v>
      </c>
      <c r="AL81" s="125">
        <f>IF('Indicator Data'!AM85="No Data",1,IF('Indicator Data imputation'!AM84&lt;&gt;"",1,0))</f>
        <v>1</v>
      </c>
      <c r="AM81" s="125">
        <f>IF('Indicator Data'!AN85="No Data",1,IF('Indicator Data imputation'!AN84&lt;&gt;"",1,0))</f>
        <v>0</v>
      </c>
      <c r="AN81" s="125">
        <f>IF('Indicator Data'!AO85="No Data",1,IF('Indicator Data imputation'!AO84&lt;&gt;"",1,0))</f>
        <v>0</v>
      </c>
      <c r="AO81" s="125">
        <f>IF('Indicator Data'!AP85="No Data",1,IF('Indicator Data imputation'!AP84&lt;&gt;"",1,0))</f>
        <v>0</v>
      </c>
      <c r="AP81" s="125">
        <f>IF('Indicator Data'!AQ85="No Data",1,IF('Indicator Data imputation'!AQ84&lt;&gt;"",1,0))</f>
        <v>1</v>
      </c>
      <c r="AQ81" s="125">
        <f>IF('Indicator Data'!AR85="No Data",1,IF('Indicator Data imputation'!AR84&lt;&gt;"",1,0))</f>
        <v>0</v>
      </c>
      <c r="AR81" s="125">
        <f>IF('Indicator Data'!AS85="No Data",1,IF('Indicator Data imputation'!AS84&lt;&gt;"",1,0))</f>
        <v>0</v>
      </c>
      <c r="AS81" s="125">
        <f>IF('Indicator Data'!AT85="No Data",1,IF('Indicator Data imputation'!AT84&lt;&gt;"",1,0))</f>
        <v>1</v>
      </c>
      <c r="AT81" s="125">
        <f>IF('Indicator Data'!AU85="No Data",1,IF('Indicator Data imputation'!AU84&lt;&gt;"",1,0))</f>
        <v>0</v>
      </c>
      <c r="AU81" s="125">
        <f>IF('Indicator Data'!AV85="No Data",1,IF('Indicator Data imputation'!AV84&lt;&gt;"",1,0))</f>
        <v>0</v>
      </c>
      <c r="AV81" s="125">
        <f>IF('Indicator Data'!AW85="No Data",1,IF('Indicator Data imputation'!AW84&lt;&gt;"",1,0))</f>
        <v>1</v>
      </c>
      <c r="AW81" s="125">
        <f>IF('Indicator Data'!AX85="No Data",1,IF('Indicator Data imputation'!AX84&lt;&gt;"",1,0))</f>
        <v>1</v>
      </c>
      <c r="AX81" s="125">
        <f>IF('Indicator Data'!AY85="No Data",1,IF('Indicator Data imputation'!AY84&lt;&gt;"",1,0))</f>
        <v>0</v>
      </c>
      <c r="AY81" s="125">
        <f>IF('Indicator Data'!AZ85="No Data",1,IF('Indicator Data imputation'!AZ84&lt;&gt;"",1,0))</f>
        <v>0</v>
      </c>
      <c r="AZ81" s="125">
        <f>IF('Indicator Data'!BA85="No Data",1,IF('Indicator Data imputation'!BA84&lt;&gt;"",1,0))</f>
        <v>0</v>
      </c>
      <c r="BA81" s="125">
        <f>IF('Indicator Data'!BB85="No Data",1,IF('Indicator Data imputation'!BB84&lt;&gt;"",1,0))</f>
        <v>0</v>
      </c>
      <c r="BB81" s="125">
        <f>IF('Indicator Data'!BC85="No Data",1,IF('Indicator Data imputation'!BC84&lt;&gt;"",1,0))</f>
        <v>0</v>
      </c>
      <c r="BC81" s="125">
        <f>IF('Indicator Data'!BD85="No Data",1,IF('Indicator Data imputation'!BD84&lt;&gt;"",1,0))</f>
        <v>0</v>
      </c>
      <c r="BD81" s="125">
        <f>IF('Indicator Data'!BE85="No Data",1,IF('Indicator Data imputation'!BE84&lt;&gt;"",1,0))</f>
        <v>0</v>
      </c>
      <c r="BE81" s="125">
        <f>IF('Indicator Data'!BF85="No Data",1,IF('Indicator Data imputation'!BF84&lt;&gt;"",1,0))</f>
        <v>0</v>
      </c>
      <c r="BF81" s="125">
        <f>IF('Indicator Data'!BG85="No Data",1,IF('Indicator Data imputation'!BG84&lt;&gt;"",1,0))</f>
        <v>0</v>
      </c>
      <c r="BG81" s="125">
        <f>IF('Indicator Data'!BH85="No Data",1,IF('Indicator Data imputation'!BH84&lt;&gt;"",1,0))</f>
        <v>0</v>
      </c>
      <c r="BH81" s="125">
        <f>IF('Indicator Data'!BI85="No Data",1,IF('Indicator Data imputation'!BI84&lt;&gt;"",1,0))</f>
        <v>0</v>
      </c>
      <c r="BI81" s="125">
        <f>IF('Indicator Data'!BR85="No Data",1,IF('Indicator Data imputation'!BJ84&lt;&gt;"",1,0))</f>
        <v>1</v>
      </c>
      <c r="BJ81" s="125">
        <f>IF('Indicator Data'!BS85="No Data",1,IF('Indicator Data imputation'!BK84&lt;&gt;"",1,0))</f>
        <v>0</v>
      </c>
      <c r="BK81" s="125">
        <f>IF('Indicator Data'!BT85="No Data",1,IF('Indicator Data imputation'!BL84&lt;&gt;"",1,0))</f>
        <v>0</v>
      </c>
      <c r="BL81" s="125">
        <f>IF('Indicator Data'!BU85="No Data",1,IF('Indicator Data imputation'!BM84&lt;&gt;"",1,0))</f>
        <v>0</v>
      </c>
      <c r="BM81" s="125">
        <f>IF('Indicator Data'!BV85="No Data",1,IF('Indicator Data imputation'!BN84&lt;&gt;"",1,0))</f>
        <v>1</v>
      </c>
      <c r="BN81" s="125">
        <f>IF('Indicator Data'!BW85="No Data",1,IF('Indicator Data imputation'!BO84&lt;&gt;"",1,0))</f>
        <v>0</v>
      </c>
      <c r="BO81" s="125">
        <f>IF('Indicator Data'!BX85="No Data",1,IF('Indicator Data imputation'!BP84&lt;&gt;"",1,0))</f>
        <v>0</v>
      </c>
      <c r="BP81" s="125">
        <f>IF('Indicator Data'!BY85="No Data",1,IF('Indicator Data imputation'!BQ84&lt;&gt;"",1,0))</f>
        <v>0</v>
      </c>
      <c r="BQ81" s="125">
        <f>IF('Indicator Data'!BZ85="No Data",1,IF('Indicator Data imputation'!BR84&lt;&gt;"",1,0))</f>
        <v>0</v>
      </c>
      <c r="BR81" s="125">
        <f>IF('Indicator Data'!CA85="No Data",1,IF('Indicator Data imputation'!BS84&lt;&gt;"",1,0))</f>
        <v>0</v>
      </c>
      <c r="BS81" s="125">
        <f>IF('Indicator Data'!CB85="No Data",1,IF('Indicator Data imputation'!BT84&lt;&gt;"",1,0))</f>
        <v>0</v>
      </c>
      <c r="BT81" s="125">
        <f>IF('Indicator Data'!CC85="No Data",1,IF('Indicator Data imputation'!BU84&lt;&gt;"",1,0))</f>
        <v>0</v>
      </c>
      <c r="BU81" s="125">
        <f>IF('Indicator Data'!CD85="No Data",1,IF('Indicator Data imputation'!BV84&lt;&gt;"",1,0))</f>
        <v>1</v>
      </c>
      <c r="BV81" s="125">
        <f>IF('Indicator Data'!CE85="No Data",1,IF('Indicator Data imputation'!BW84&lt;&gt;"",1,0))</f>
        <v>0</v>
      </c>
      <c r="BW81" s="125">
        <f>IF('Indicator Data'!CF85="No Data",1,IF('Indicator Data imputation'!BX84&lt;&gt;"",1,0))</f>
        <v>0</v>
      </c>
      <c r="BX81" s="125">
        <f>IF('Indicator Data'!CG85="No Data",1,IF('Indicator Data imputation'!BY84&lt;&gt;"",1,0))</f>
        <v>0</v>
      </c>
      <c r="BY81" s="3">
        <f t="shared" si="3"/>
        <v>13</v>
      </c>
      <c r="BZ81" s="127">
        <f t="shared" si="4"/>
        <v>0.17333333333333334</v>
      </c>
    </row>
    <row r="82" spans="1:78" x14ac:dyDescent="0.3">
      <c r="A82" s="3" t="s">
        <v>150</v>
      </c>
      <c r="B82" s="125">
        <f>IF('Indicator Data'!C86="No Data",1,IF('Indicator Data imputation'!C85&lt;&gt;"",1,0))</f>
        <v>0</v>
      </c>
      <c r="C82" s="125">
        <f>IF('Indicator Data'!D86="No Data",1,IF('Indicator Data imputation'!D85&lt;&gt;"",1,0))</f>
        <v>0</v>
      </c>
      <c r="D82" s="125">
        <f>IF('Indicator Data'!E86="No Data",1,IF('Indicator Data imputation'!E85&lt;&gt;"",1,0))</f>
        <v>0</v>
      </c>
      <c r="E82" s="125">
        <f>IF('Indicator Data'!F86="No Data",1,IF('Indicator Data imputation'!F85&lt;&gt;"",1,0))</f>
        <v>0</v>
      </c>
      <c r="F82" s="125">
        <f>IF('Indicator Data'!G86="No Data",1,IF('Indicator Data imputation'!G85&lt;&gt;"",1,0))</f>
        <v>0</v>
      </c>
      <c r="G82" s="125">
        <f>IF('Indicator Data'!H86="No Data",1,IF('Indicator Data imputation'!H85&lt;&gt;"",1,0))</f>
        <v>0</v>
      </c>
      <c r="H82" s="125">
        <f>IF('Indicator Data'!I86="No Data",1,IF('Indicator Data imputation'!I85&lt;&gt;"",1,0))</f>
        <v>0</v>
      </c>
      <c r="I82" s="125">
        <f>IF('Indicator Data'!J86="No Data",1,IF('Indicator Data imputation'!J85&lt;&gt;"",1,0))</f>
        <v>0</v>
      </c>
      <c r="J82" s="125">
        <f>IF('Indicator Data'!K86="No Data",1,IF('Indicator Data imputation'!K85&lt;&gt;"",1,0))</f>
        <v>0</v>
      </c>
      <c r="K82" s="125">
        <f>IF('Indicator Data'!L86="No Data",1,IF('Indicator Data imputation'!L85&lt;&gt;"",1,0))</f>
        <v>0</v>
      </c>
      <c r="L82" s="125">
        <f>IF('Indicator Data'!M86="No Data",1,IF('Indicator Data imputation'!M85&lt;&gt;"",1,0))</f>
        <v>0</v>
      </c>
      <c r="M82" s="125">
        <f>IF('Indicator Data'!N86="No Data",1,IF('Indicator Data imputation'!N85&lt;&gt;"",1,0))</f>
        <v>1</v>
      </c>
      <c r="N82" s="125">
        <f>IF('Indicator Data'!O86="No Data",1,IF('Indicator Data imputation'!O85&lt;&gt;"",1,0))</f>
        <v>1</v>
      </c>
      <c r="O82" s="125">
        <f>IF('Indicator Data'!P86="No Data",1,IF('Indicator Data imputation'!P85&lt;&gt;"",1,0))</f>
        <v>1</v>
      </c>
      <c r="P82" s="125">
        <f>IF('Indicator Data'!Q86="No Data",1,IF('Indicator Data imputation'!Q85&lt;&gt;"",1,0))</f>
        <v>0</v>
      </c>
      <c r="Q82" s="125">
        <f>IF('Indicator Data'!R86="No Data",1,IF('Indicator Data imputation'!R85&lt;&gt;"",1,0))</f>
        <v>0</v>
      </c>
      <c r="R82" s="125">
        <f>IF('Indicator Data'!S86="No Data",1,IF('Indicator Data imputation'!S85&lt;&gt;"",1,0))</f>
        <v>0</v>
      </c>
      <c r="S82" s="125">
        <f>IF('Indicator Data'!T86="No Data",1,IF('Indicator Data imputation'!T85&lt;&gt;"",1,0))</f>
        <v>0</v>
      </c>
      <c r="T82" s="125">
        <f>IF('Indicator Data'!U86="No Data",1,IF('Indicator Data imputation'!U85&lt;&gt;"",1,0))</f>
        <v>0</v>
      </c>
      <c r="U82" s="125">
        <f>IF('Indicator Data'!V86="No Data",1,IF('Indicator Data imputation'!V85&lt;&gt;"",1,0))</f>
        <v>0</v>
      </c>
      <c r="V82" s="125">
        <f>IF('Indicator Data'!W86="No Data",1,IF('Indicator Data imputation'!W85&lt;&gt;"",1,0))</f>
        <v>0</v>
      </c>
      <c r="W82" s="125">
        <f>IF('Indicator Data'!X86="No Data",1,IF('Indicator Data imputation'!X85&lt;&gt;"",1,0))</f>
        <v>0</v>
      </c>
      <c r="X82" s="125">
        <f>IF('Indicator Data'!Y86="No Data",1,IF('Indicator Data imputation'!Y85&lt;&gt;"",1,0))</f>
        <v>0</v>
      </c>
      <c r="Y82" s="125">
        <f>IF('Indicator Data'!Z86="No Data",1,IF('Indicator Data imputation'!Z85&lt;&gt;"",1,0))</f>
        <v>0</v>
      </c>
      <c r="Z82" s="125">
        <f>IF('Indicator Data'!AA86="No Data",1,IF('Indicator Data imputation'!AA85&lt;&gt;"",1,0))</f>
        <v>0</v>
      </c>
      <c r="AA82" s="125">
        <f>IF('Indicator Data'!AB86="No Data",1,IF('Indicator Data imputation'!AB85&lt;&gt;"",1,0))</f>
        <v>0</v>
      </c>
      <c r="AB82" s="125">
        <f>IF('Indicator Data'!AC86="No Data",1,IF('Indicator Data imputation'!AC85&lt;&gt;"",1,0))</f>
        <v>1</v>
      </c>
      <c r="AC82" s="125">
        <f>IF('Indicator Data'!AD86="No Data",1,IF('Indicator Data imputation'!AD85&lt;&gt;"",1,0))</f>
        <v>0</v>
      </c>
      <c r="AD82" s="125">
        <f>IF('Indicator Data'!AE86="No Data",1,IF('Indicator Data imputation'!AE85&lt;&gt;"",1,0))</f>
        <v>0</v>
      </c>
      <c r="AE82" s="125">
        <f>IF('Indicator Data'!AF86="No Data",1,IF('Indicator Data imputation'!AF85&lt;&gt;"",1,0))</f>
        <v>1</v>
      </c>
      <c r="AF82" s="125">
        <f>IF('Indicator Data'!AG86="No Data",1,IF('Indicator Data imputation'!AG85&lt;&gt;"",1,0))</f>
        <v>0</v>
      </c>
      <c r="AG82" s="125">
        <f>IF('Indicator Data'!AH86="No Data",1,IF('Indicator Data imputation'!AH85&lt;&gt;"",1,0))</f>
        <v>0</v>
      </c>
      <c r="AH82" s="125">
        <f>IF('Indicator Data'!AI86="No Data",1,IF('Indicator Data imputation'!AI85&lt;&gt;"",1,0))</f>
        <v>0</v>
      </c>
      <c r="AI82" s="125">
        <f>IF('Indicator Data'!AJ86="No Data",1,IF('Indicator Data imputation'!AJ85&lt;&gt;"",1,0))</f>
        <v>0</v>
      </c>
      <c r="AJ82" s="125">
        <f>IF('Indicator Data'!AK86="No Data",1,IF('Indicator Data imputation'!AK85&lt;&gt;"",1,0))</f>
        <v>0</v>
      </c>
      <c r="AK82" s="125">
        <f>IF('Indicator Data'!AL86="No Data",1,IF('Indicator Data imputation'!AL85&lt;&gt;"",1,0))</f>
        <v>0</v>
      </c>
      <c r="AL82" s="125">
        <f>IF('Indicator Data'!AM86="No Data",1,IF('Indicator Data imputation'!AM85&lt;&gt;"",1,0))</f>
        <v>1</v>
      </c>
      <c r="AM82" s="125">
        <f>IF('Indicator Data'!AN86="No Data",1,IF('Indicator Data imputation'!AN85&lt;&gt;"",1,0))</f>
        <v>0</v>
      </c>
      <c r="AN82" s="125">
        <f>IF('Indicator Data'!AO86="No Data",1,IF('Indicator Data imputation'!AO85&lt;&gt;"",1,0))</f>
        <v>0</v>
      </c>
      <c r="AO82" s="125">
        <f>IF('Indicator Data'!AP86="No Data",1,IF('Indicator Data imputation'!AP85&lt;&gt;"",1,0))</f>
        <v>0</v>
      </c>
      <c r="AP82" s="125">
        <f>IF('Indicator Data'!AQ86="No Data",1,IF('Indicator Data imputation'!AQ85&lt;&gt;"",1,0))</f>
        <v>1</v>
      </c>
      <c r="AQ82" s="125">
        <f>IF('Indicator Data'!AR86="No Data",1,IF('Indicator Data imputation'!AR85&lt;&gt;"",1,0))</f>
        <v>0</v>
      </c>
      <c r="AR82" s="125">
        <f>IF('Indicator Data'!AS86="No Data",1,IF('Indicator Data imputation'!AS85&lt;&gt;"",1,0))</f>
        <v>0</v>
      </c>
      <c r="AS82" s="125">
        <f>IF('Indicator Data'!AT86="No Data",1,IF('Indicator Data imputation'!AT85&lt;&gt;"",1,0))</f>
        <v>1</v>
      </c>
      <c r="AT82" s="125">
        <f>IF('Indicator Data'!AU86="No Data",1,IF('Indicator Data imputation'!AU85&lt;&gt;"",1,0))</f>
        <v>0</v>
      </c>
      <c r="AU82" s="125">
        <f>IF('Indicator Data'!AV86="No Data",1,IF('Indicator Data imputation'!AV85&lt;&gt;"",1,0))</f>
        <v>1</v>
      </c>
      <c r="AV82" s="125">
        <f>IF('Indicator Data'!AW86="No Data",1,IF('Indicator Data imputation'!AW85&lt;&gt;"",1,0))</f>
        <v>1</v>
      </c>
      <c r="AW82" s="125">
        <f>IF('Indicator Data'!AX86="No Data",1,IF('Indicator Data imputation'!AX85&lt;&gt;"",1,0))</f>
        <v>1</v>
      </c>
      <c r="AX82" s="125">
        <f>IF('Indicator Data'!AY86="No Data",1,IF('Indicator Data imputation'!AY85&lt;&gt;"",1,0))</f>
        <v>0</v>
      </c>
      <c r="AY82" s="125">
        <f>IF('Indicator Data'!AZ86="No Data",1,IF('Indicator Data imputation'!AZ85&lt;&gt;"",1,0))</f>
        <v>0</v>
      </c>
      <c r="AZ82" s="125">
        <f>IF('Indicator Data'!BA86="No Data",1,IF('Indicator Data imputation'!BA85&lt;&gt;"",1,0))</f>
        <v>0</v>
      </c>
      <c r="BA82" s="125">
        <f>IF('Indicator Data'!BB86="No Data",1,IF('Indicator Data imputation'!BB85&lt;&gt;"",1,0))</f>
        <v>0</v>
      </c>
      <c r="BB82" s="125">
        <f>IF('Indicator Data'!BC86="No Data",1,IF('Indicator Data imputation'!BC85&lt;&gt;"",1,0))</f>
        <v>0</v>
      </c>
      <c r="BC82" s="125">
        <f>IF('Indicator Data'!BD86="No Data",1,IF('Indicator Data imputation'!BD85&lt;&gt;"",1,0))</f>
        <v>0</v>
      </c>
      <c r="BD82" s="125">
        <f>IF('Indicator Data'!BE86="No Data",1,IF('Indicator Data imputation'!BE85&lt;&gt;"",1,0))</f>
        <v>0</v>
      </c>
      <c r="BE82" s="125">
        <f>IF('Indicator Data'!BF86="No Data",1,IF('Indicator Data imputation'!BF85&lt;&gt;"",1,0))</f>
        <v>0</v>
      </c>
      <c r="BF82" s="125">
        <f>IF('Indicator Data'!BG86="No Data",1,IF('Indicator Data imputation'!BG85&lt;&gt;"",1,0))</f>
        <v>0</v>
      </c>
      <c r="BG82" s="125">
        <f>IF('Indicator Data'!BH86="No Data",1,IF('Indicator Data imputation'!BH85&lt;&gt;"",1,0))</f>
        <v>0</v>
      </c>
      <c r="BH82" s="125">
        <f>IF('Indicator Data'!BI86="No Data",1,IF('Indicator Data imputation'!BI85&lt;&gt;"",1,0))</f>
        <v>0</v>
      </c>
      <c r="BI82" s="125">
        <f>IF('Indicator Data'!BR86="No Data",1,IF('Indicator Data imputation'!BJ85&lt;&gt;"",1,0))</f>
        <v>1</v>
      </c>
      <c r="BJ82" s="125">
        <f>IF('Indicator Data'!BS86="No Data",1,IF('Indicator Data imputation'!BK85&lt;&gt;"",1,0))</f>
        <v>0</v>
      </c>
      <c r="BK82" s="125">
        <f>IF('Indicator Data'!BT86="No Data",1,IF('Indicator Data imputation'!BL85&lt;&gt;"",1,0))</f>
        <v>0</v>
      </c>
      <c r="BL82" s="125">
        <f>IF('Indicator Data'!BU86="No Data",1,IF('Indicator Data imputation'!BM85&lt;&gt;"",1,0))</f>
        <v>0</v>
      </c>
      <c r="BM82" s="125">
        <f>IF('Indicator Data'!BV86="No Data",1,IF('Indicator Data imputation'!BN85&lt;&gt;"",1,0))</f>
        <v>1</v>
      </c>
      <c r="BN82" s="125">
        <f>IF('Indicator Data'!BW86="No Data",1,IF('Indicator Data imputation'!BO85&lt;&gt;"",1,0))</f>
        <v>0</v>
      </c>
      <c r="BO82" s="125">
        <f>IF('Indicator Data'!BX86="No Data",1,IF('Indicator Data imputation'!BP85&lt;&gt;"",1,0))</f>
        <v>0</v>
      </c>
      <c r="BP82" s="125">
        <f>IF('Indicator Data'!BY86="No Data",1,IF('Indicator Data imputation'!BQ85&lt;&gt;"",1,0))</f>
        <v>0</v>
      </c>
      <c r="BQ82" s="125">
        <f>IF('Indicator Data'!BZ86="No Data",1,IF('Indicator Data imputation'!BR85&lt;&gt;"",1,0))</f>
        <v>0</v>
      </c>
      <c r="BR82" s="125">
        <f>IF('Indicator Data'!CA86="No Data",1,IF('Indicator Data imputation'!BS85&lt;&gt;"",1,0))</f>
        <v>0</v>
      </c>
      <c r="BS82" s="125">
        <f>IF('Indicator Data'!CB86="No Data",1,IF('Indicator Data imputation'!BT85&lt;&gt;"",1,0))</f>
        <v>0</v>
      </c>
      <c r="BT82" s="125">
        <f>IF('Indicator Data'!CC86="No Data",1,IF('Indicator Data imputation'!BU85&lt;&gt;"",1,0))</f>
        <v>0</v>
      </c>
      <c r="BU82" s="125">
        <f>IF('Indicator Data'!CD86="No Data",1,IF('Indicator Data imputation'!BV85&lt;&gt;"",1,0))</f>
        <v>0</v>
      </c>
      <c r="BV82" s="125">
        <f>IF('Indicator Data'!CE86="No Data",1,IF('Indicator Data imputation'!BW85&lt;&gt;"",1,0))</f>
        <v>0</v>
      </c>
      <c r="BW82" s="125">
        <f>IF('Indicator Data'!CF86="No Data",1,IF('Indicator Data imputation'!BX85&lt;&gt;"",1,0))</f>
        <v>0</v>
      </c>
      <c r="BX82" s="125">
        <f>IF('Indicator Data'!CG86="No Data",1,IF('Indicator Data imputation'!BY85&lt;&gt;"",1,0))</f>
        <v>0</v>
      </c>
      <c r="BY82" s="3">
        <f t="shared" si="3"/>
        <v>13</v>
      </c>
      <c r="BZ82" s="127">
        <f t="shared" si="4"/>
        <v>0.17333333333333334</v>
      </c>
    </row>
    <row r="83" spans="1:78" x14ac:dyDescent="0.3">
      <c r="A83" s="3" t="s">
        <v>152</v>
      </c>
      <c r="B83" s="125">
        <f>IF('Indicator Data'!C87="No Data",1,IF('Indicator Data imputation'!C86&lt;&gt;"",1,0))</f>
        <v>0</v>
      </c>
      <c r="C83" s="125">
        <f>IF('Indicator Data'!D87="No Data",1,IF('Indicator Data imputation'!D86&lt;&gt;"",1,0))</f>
        <v>0</v>
      </c>
      <c r="D83" s="125">
        <f>IF('Indicator Data'!E87="No Data",1,IF('Indicator Data imputation'!E86&lt;&gt;"",1,0))</f>
        <v>0</v>
      </c>
      <c r="E83" s="125">
        <f>IF('Indicator Data'!F87="No Data",1,IF('Indicator Data imputation'!F86&lt;&gt;"",1,0))</f>
        <v>0</v>
      </c>
      <c r="F83" s="125">
        <f>IF('Indicator Data'!G87="No Data",1,IF('Indicator Data imputation'!G86&lt;&gt;"",1,0))</f>
        <v>0</v>
      </c>
      <c r="G83" s="125">
        <f>IF('Indicator Data'!H87="No Data",1,IF('Indicator Data imputation'!H86&lt;&gt;"",1,0))</f>
        <v>0</v>
      </c>
      <c r="H83" s="125">
        <f>IF('Indicator Data'!I87="No Data",1,IF('Indicator Data imputation'!I86&lt;&gt;"",1,0))</f>
        <v>0</v>
      </c>
      <c r="I83" s="125">
        <f>IF('Indicator Data'!J87="No Data",1,IF('Indicator Data imputation'!J86&lt;&gt;"",1,0))</f>
        <v>0</v>
      </c>
      <c r="J83" s="125">
        <f>IF('Indicator Data'!K87="No Data",1,IF('Indicator Data imputation'!K86&lt;&gt;"",1,0))</f>
        <v>0</v>
      </c>
      <c r="K83" s="125">
        <f>IF('Indicator Data'!L87="No Data",1,IF('Indicator Data imputation'!L86&lt;&gt;"",1,0))</f>
        <v>0</v>
      </c>
      <c r="L83" s="125">
        <f>IF('Indicator Data'!M87="No Data",1,IF('Indicator Data imputation'!M86&lt;&gt;"",1,0))</f>
        <v>0</v>
      </c>
      <c r="M83" s="125">
        <f>IF('Indicator Data'!N87="No Data",1,IF('Indicator Data imputation'!N86&lt;&gt;"",1,0))</f>
        <v>1</v>
      </c>
      <c r="N83" s="125">
        <f>IF('Indicator Data'!O87="No Data",1,IF('Indicator Data imputation'!O86&lt;&gt;"",1,0))</f>
        <v>1</v>
      </c>
      <c r="O83" s="125">
        <f>IF('Indicator Data'!P87="No Data",1,IF('Indicator Data imputation'!P86&lt;&gt;"",1,0))</f>
        <v>1</v>
      </c>
      <c r="P83" s="125">
        <f>IF('Indicator Data'!Q87="No Data",1,IF('Indicator Data imputation'!Q86&lt;&gt;"",1,0))</f>
        <v>0</v>
      </c>
      <c r="Q83" s="125">
        <f>IF('Indicator Data'!R87="No Data",1,IF('Indicator Data imputation'!R86&lt;&gt;"",1,0))</f>
        <v>0</v>
      </c>
      <c r="R83" s="125">
        <f>IF('Indicator Data'!S87="No Data",1,IF('Indicator Data imputation'!S86&lt;&gt;"",1,0))</f>
        <v>0</v>
      </c>
      <c r="S83" s="125">
        <f>IF('Indicator Data'!T87="No Data",1,IF('Indicator Data imputation'!T86&lt;&gt;"",1,0))</f>
        <v>0</v>
      </c>
      <c r="T83" s="125">
        <f>IF('Indicator Data'!U87="No Data",1,IF('Indicator Data imputation'!U86&lt;&gt;"",1,0))</f>
        <v>0</v>
      </c>
      <c r="U83" s="125">
        <f>IF('Indicator Data'!V87="No Data",1,IF('Indicator Data imputation'!V86&lt;&gt;"",1,0))</f>
        <v>0</v>
      </c>
      <c r="V83" s="125">
        <f>IF('Indicator Data'!W87="No Data",1,IF('Indicator Data imputation'!W86&lt;&gt;"",1,0))</f>
        <v>0</v>
      </c>
      <c r="W83" s="125">
        <f>IF('Indicator Data'!X87="No Data",1,IF('Indicator Data imputation'!X86&lt;&gt;"",1,0))</f>
        <v>0</v>
      </c>
      <c r="X83" s="125">
        <f>IF('Indicator Data'!Y87="No Data",1,IF('Indicator Data imputation'!Y86&lt;&gt;"",1,0))</f>
        <v>0</v>
      </c>
      <c r="Y83" s="125">
        <f>IF('Indicator Data'!Z87="No Data",1,IF('Indicator Data imputation'!Z86&lt;&gt;"",1,0))</f>
        <v>0</v>
      </c>
      <c r="Z83" s="125">
        <f>IF('Indicator Data'!AA87="No Data",1,IF('Indicator Data imputation'!AA86&lt;&gt;"",1,0))</f>
        <v>0</v>
      </c>
      <c r="AA83" s="125">
        <f>IF('Indicator Data'!AB87="No Data",1,IF('Indicator Data imputation'!AB86&lt;&gt;"",1,0))</f>
        <v>0</v>
      </c>
      <c r="AB83" s="125">
        <f>IF('Indicator Data'!AC87="No Data",1,IF('Indicator Data imputation'!AC86&lt;&gt;"",1,0))</f>
        <v>1</v>
      </c>
      <c r="AC83" s="125">
        <f>IF('Indicator Data'!AD87="No Data",1,IF('Indicator Data imputation'!AD86&lt;&gt;"",1,0))</f>
        <v>0</v>
      </c>
      <c r="AD83" s="125">
        <f>IF('Indicator Data'!AE87="No Data",1,IF('Indicator Data imputation'!AE86&lt;&gt;"",1,0))</f>
        <v>0</v>
      </c>
      <c r="AE83" s="125">
        <f>IF('Indicator Data'!AF87="No Data",1,IF('Indicator Data imputation'!AF86&lt;&gt;"",1,0))</f>
        <v>1</v>
      </c>
      <c r="AF83" s="125">
        <f>IF('Indicator Data'!AG87="No Data",1,IF('Indicator Data imputation'!AG86&lt;&gt;"",1,0))</f>
        <v>0</v>
      </c>
      <c r="AG83" s="125">
        <f>IF('Indicator Data'!AH87="No Data",1,IF('Indicator Data imputation'!AH86&lt;&gt;"",1,0))</f>
        <v>0</v>
      </c>
      <c r="AH83" s="125">
        <f>IF('Indicator Data'!AI87="No Data",1,IF('Indicator Data imputation'!AI86&lt;&gt;"",1,0))</f>
        <v>0</v>
      </c>
      <c r="AI83" s="125">
        <f>IF('Indicator Data'!AJ87="No Data",1,IF('Indicator Data imputation'!AJ86&lt;&gt;"",1,0))</f>
        <v>0</v>
      </c>
      <c r="AJ83" s="125">
        <f>IF('Indicator Data'!AK87="No Data",1,IF('Indicator Data imputation'!AK86&lt;&gt;"",1,0))</f>
        <v>0</v>
      </c>
      <c r="AK83" s="125">
        <f>IF('Indicator Data'!AL87="No Data",1,IF('Indicator Data imputation'!AL86&lt;&gt;"",1,0))</f>
        <v>0</v>
      </c>
      <c r="AL83" s="125">
        <f>IF('Indicator Data'!AM87="No Data",1,IF('Indicator Data imputation'!AM86&lt;&gt;"",1,0))</f>
        <v>1</v>
      </c>
      <c r="AM83" s="125">
        <f>IF('Indicator Data'!AN87="No Data",1,IF('Indicator Data imputation'!AN86&lt;&gt;"",1,0))</f>
        <v>0</v>
      </c>
      <c r="AN83" s="125">
        <f>IF('Indicator Data'!AO87="No Data",1,IF('Indicator Data imputation'!AO86&lt;&gt;"",1,0))</f>
        <v>0</v>
      </c>
      <c r="AO83" s="125">
        <f>IF('Indicator Data'!AP87="No Data",1,IF('Indicator Data imputation'!AP86&lt;&gt;"",1,0))</f>
        <v>0</v>
      </c>
      <c r="AP83" s="125">
        <f>IF('Indicator Data'!AQ87="No Data",1,IF('Indicator Data imputation'!AQ86&lt;&gt;"",1,0))</f>
        <v>1</v>
      </c>
      <c r="AQ83" s="125">
        <f>IF('Indicator Data'!AR87="No Data",1,IF('Indicator Data imputation'!AR86&lt;&gt;"",1,0))</f>
        <v>0</v>
      </c>
      <c r="AR83" s="125">
        <f>IF('Indicator Data'!AS87="No Data",1,IF('Indicator Data imputation'!AS86&lt;&gt;"",1,0))</f>
        <v>0</v>
      </c>
      <c r="AS83" s="125">
        <f>IF('Indicator Data'!AT87="No Data",1,IF('Indicator Data imputation'!AT86&lt;&gt;"",1,0))</f>
        <v>1</v>
      </c>
      <c r="AT83" s="125">
        <f>IF('Indicator Data'!AU87="No Data",1,IF('Indicator Data imputation'!AU86&lt;&gt;"",1,0))</f>
        <v>0</v>
      </c>
      <c r="AU83" s="125">
        <f>IF('Indicator Data'!AV87="No Data",1,IF('Indicator Data imputation'!AV86&lt;&gt;"",1,0))</f>
        <v>0</v>
      </c>
      <c r="AV83" s="125">
        <f>IF('Indicator Data'!AW87="No Data",1,IF('Indicator Data imputation'!AW86&lt;&gt;"",1,0))</f>
        <v>0</v>
      </c>
      <c r="AW83" s="125">
        <f>IF('Indicator Data'!AX87="No Data",1,IF('Indicator Data imputation'!AX86&lt;&gt;"",1,0))</f>
        <v>1</v>
      </c>
      <c r="AX83" s="125">
        <f>IF('Indicator Data'!AY87="No Data",1,IF('Indicator Data imputation'!AY86&lt;&gt;"",1,0))</f>
        <v>0</v>
      </c>
      <c r="AY83" s="125">
        <f>IF('Indicator Data'!AZ87="No Data",1,IF('Indicator Data imputation'!AZ86&lt;&gt;"",1,0))</f>
        <v>0</v>
      </c>
      <c r="AZ83" s="125">
        <f>IF('Indicator Data'!BA87="No Data",1,IF('Indicator Data imputation'!BA86&lt;&gt;"",1,0))</f>
        <v>0</v>
      </c>
      <c r="BA83" s="125">
        <f>IF('Indicator Data'!BB87="No Data",1,IF('Indicator Data imputation'!BB86&lt;&gt;"",1,0))</f>
        <v>0</v>
      </c>
      <c r="BB83" s="125">
        <f>IF('Indicator Data'!BC87="No Data",1,IF('Indicator Data imputation'!BC86&lt;&gt;"",1,0))</f>
        <v>0</v>
      </c>
      <c r="BC83" s="125">
        <f>IF('Indicator Data'!BD87="No Data",1,IF('Indicator Data imputation'!BD86&lt;&gt;"",1,0))</f>
        <v>0</v>
      </c>
      <c r="BD83" s="125">
        <f>IF('Indicator Data'!BE87="No Data",1,IF('Indicator Data imputation'!BE86&lt;&gt;"",1,0))</f>
        <v>0</v>
      </c>
      <c r="BE83" s="125">
        <f>IF('Indicator Data'!BF87="No Data",1,IF('Indicator Data imputation'!BF86&lt;&gt;"",1,0))</f>
        <v>0</v>
      </c>
      <c r="BF83" s="125">
        <f>IF('Indicator Data'!BG87="No Data",1,IF('Indicator Data imputation'!BG86&lt;&gt;"",1,0))</f>
        <v>0</v>
      </c>
      <c r="BG83" s="125">
        <f>IF('Indicator Data'!BH87="No Data",1,IF('Indicator Data imputation'!BH86&lt;&gt;"",1,0))</f>
        <v>0</v>
      </c>
      <c r="BH83" s="125">
        <f>IF('Indicator Data'!BI87="No Data",1,IF('Indicator Data imputation'!BI86&lt;&gt;"",1,0))</f>
        <v>0</v>
      </c>
      <c r="BI83" s="125">
        <f>IF('Indicator Data'!BR87="No Data",1,IF('Indicator Data imputation'!BJ86&lt;&gt;"",1,0))</f>
        <v>0</v>
      </c>
      <c r="BJ83" s="125">
        <f>IF('Indicator Data'!BS87="No Data",1,IF('Indicator Data imputation'!BK86&lt;&gt;"",1,0))</f>
        <v>0</v>
      </c>
      <c r="BK83" s="125">
        <f>IF('Indicator Data'!BT87="No Data",1,IF('Indicator Data imputation'!BL86&lt;&gt;"",1,0))</f>
        <v>0</v>
      </c>
      <c r="BL83" s="125">
        <f>IF('Indicator Data'!BU87="No Data",1,IF('Indicator Data imputation'!BM86&lt;&gt;"",1,0))</f>
        <v>0</v>
      </c>
      <c r="BM83" s="125">
        <f>IF('Indicator Data'!BV87="No Data",1,IF('Indicator Data imputation'!BN86&lt;&gt;"",1,0))</f>
        <v>0</v>
      </c>
      <c r="BN83" s="125">
        <f>IF('Indicator Data'!BW87="No Data",1,IF('Indicator Data imputation'!BO86&lt;&gt;"",1,0))</f>
        <v>0</v>
      </c>
      <c r="BO83" s="125">
        <f>IF('Indicator Data'!BX87="No Data",1,IF('Indicator Data imputation'!BP86&lt;&gt;"",1,0))</f>
        <v>0</v>
      </c>
      <c r="BP83" s="125">
        <f>IF('Indicator Data'!BY87="No Data",1,IF('Indicator Data imputation'!BQ86&lt;&gt;"",1,0))</f>
        <v>0</v>
      </c>
      <c r="BQ83" s="125">
        <f>IF('Indicator Data'!BZ87="No Data",1,IF('Indicator Data imputation'!BR86&lt;&gt;"",1,0))</f>
        <v>0</v>
      </c>
      <c r="BR83" s="125">
        <f>IF('Indicator Data'!CA87="No Data",1,IF('Indicator Data imputation'!BS86&lt;&gt;"",1,0))</f>
        <v>0</v>
      </c>
      <c r="BS83" s="125">
        <f>IF('Indicator Data'!CB87="No Data",1,IF('Indicator Data imputation'!BT86&lt;&gt;"",1,0))</f>
        <v>0</v>
      </c>
      <c r="BT83" s="125">
        <f>IF('Indicator Data'!CC87="No Data",1,IF('Indicator Data imputation'!BU86&lt;&gt;"",1,0))</f>
        <v>0</v>
      </c>
      <c r="BU83" s="125">
        <f>IF('Indicator Data'!CD87="No Data",1,IF('Indicator Data imputation'!BV86&lt;&gt;"",1,0))</f>
        <v>0</v>
      </c>
      <c r="BV83" s="125">
        <f>IF('Indicator Data'!CE87="No Data",1,IF('Indicator Data imputation'!BW86&lt;&gt;"",1,0))</f>
        <v>0</v>
      </c>
      <c r="BW83" s="125">
        <f>IF('Indicator Data'!CF87="No Data",1,IF('Indicator Data imputation'!BX86&lt;&gt;"",1,0))</f>
        <v>0</v>
      </c>
      <c r="BX83" s="125">
        <f>IF('Indicator Data'!CG87="No Data",1,IF('Indicator Data imputation'!BY86&lt;&gt;"",1,0))</f>
        <v>0</v>
      </c>
      <c r="BY83" s="3">
        <f t="shared" si="3"/>
        <v>9</v>
      </c>
      <c r="BZ83" s="127">
        <f t="shared" si="4"/>
        <v>0.12</v>
      </c>
    </row>
    <row r="84" spans="1:78" x14ac:dyDescent="0.3">
      <c r="A84" s="3" t="s">
        <v>154</v>
      </c>
      <c r="B84" s="125">
        <f>IF('Indicator Data'!C88="No Data",1,IF('Indicator Data imputation'!C87&lt;&gt;"",1,0))</f>
        <v>0</v>
      </c>
      <c r="C84" s="125">
        <f>IF('Indicator Data'!D88="No Data",1,IF('Indicator Data imputation'!D87&lt;&gt;"",1,0))</f>
        <v>0</v>
      </c>
      <c r="D84" s="125">
        <f>IF('Indicator Data'!E88="No Data",1,IF('Indicator Data imputation'!E87&lt;&gt;"",1,0))</f>
        <v>0</v>
      </c>
      <c r="E84" s="125">
        <f>IF('Indicator Data'!F88="No Data",1,IF('Indicator Data imputation'!F87&lt;&gt;"",1,0))</f>
        <v>0</v>
      </c>
      <c r="F84" s="125">
        <f>IF('Indicator Data'!G88="No Data",1,IF('Indicator Data imputation'!G87&lt;&gt;"",1,0))</f>
        <v>0</v>
      </c>
      <c r="G84" s="125">
        <f>IF('Indicator Data'!H88="No Data",1,IF('Indicator Data imputation'!H87&lt;&gt;"",1,0))</f>
        <v>0</v>
      </c>
      <c r="H84" s="125">
        <f>IF('Indicator Data'!I88="No Data",1,IF('Indicator Data imputation'!I87&lt;&gt;"",1,0))</f>
        <v>0</v>
      </c>
      <c r="I84" s="125">
        <f>IF('Indicator Data'!J88="No Data",1,IF('Indicator Data imputation'!J87&lt;&gt;"",1,0))</f>
        <v>0</v>
      </c>
      <c r="J84" s="125">
        <f>IF('Indicator Data'!K88="No Data",1,IF('Indicator Data imputation'!K87&lt;&gt;"",1,0))</f>
        <v>0</v>
      </c>
      <c r="K84" s="125">
        <f>IF('Indicator Data'!L88="No Data",1,IF('Indicator Data imputation'!L87&lt;&gt;"",1,0))</f>
        <v>0</v>
      </c>
      <c r="L84" s="125">
        <f>IF('Indicator Data'!M88="No Data",1,IF('Indicator Data imputation'!M87&lt;&gt;"",1,0))</f>
        <v>1</v>
      </c>
      <c r="M84" s="125">
        <f>IF('Indicator Data'!N88="No Data",1,IF('Indicator Data imputation'!N87&lt;&gt;"",1,0))</f>
        <v>1</v>
      </c>
      <c r="N84" s="125">
        <f>IF('Indicator Data'!O88="No Data",1,IF('Indicator Data imputation'!O87&lt;&gt;"",1,0))</f>
        <v>1</v>
      </c>
      <c r="O84" s="125">
        <f>IF('Indicator Data'!P88="No Data",1,IF('Indicator Data imputation'!P87&lt;&gt;"",1,0))</f>
        <v>1</v>
      </c>
      <c r="P84" s="125">
        <f>IF('Indicator Data'!Q88="No Data",1,IF('Indicator Data imputation'!Q87&lt;&gt;"",1,0))</f>
        <v>0</v>
      </c>
      <c r="Q84" s="125">
        <f>IF('Indicator Data'!R88="No Data",1,IF('Indicator Data imputation'!R87&lt;&gt;"",1,0))</f>
        <v>0</v>
      </c>
      <c r="R84" s="125">
        <f>IF('Indicator Data'!S88="No Data",1,IF('Indicator Data imputation'!S87&lt;&gt;"",1,0))</f>
        <v>0</v>
      </c>
      <c r="S84" s="125">
        <f>IF('Indicator Data'!T88="No Data",1,IF('Indicator Data imputation'!T87&lt;&gt;"",1,0))</f>
        <v>0</v>
      </c>
      <c r="T84" s="125">
        <f>IF('Indicator Data'!U88="No Data",1,IF('Indicator Data imputation'!U87&lt;&gt;"",1,0))</f>
        <v>0</v>
      </c>
      <c r="U84" s="125">
        <f>IF('Indicator Data'!V88="No Data",1,IF('Indicator Data imputation'!V87&lt;&gt;"",1,0))</f>
        <v>0</v>
      </c>
      <c r="V84" s="125">
        <f>IF('Indicator Data'!W88="No Data",1,IF('Indicator Data imputation'!W87&lt;&gt;"",1,0))</f>
        <v>0</v>
      </c>
      <c r="W84" s="125">
        <f>IF('Indicator Data'!X88="No Data",1,IF('Indicator Data imputation'!X87&lt;&gt;"",1,0))</f>
        <v>0</v>
      </c>
      <c r="X84" s="125">
        <f>IF('Indicator Data'!Y88="No Data",1,IF('Indicator Data imputation'!Y87&lt;&gt;"",1,0))</f>
        <v>0</v>
      </c>
      <c r="Y84" s="125">
        <f>IF('Indicator Data'!Z88="No Data",1,IF('Indicator Data imputation'!Z87&lt;&gt;"",1,0))</f>
        <v>0</v>
      </c>
      <c r="Z84" s="125">
        <f>IF('Indicator Data'!AA88="No Data",1,IF('Indicator Data imputation'!AA87&lt;&gt;"",1,0))</f>
        <v>0</v>
      </c>
      <c r="AA84" s="125">
        <f>IF('Indicator Data'!AB88="No Data",1,IF('Indicator Data imputation'!AB87&lt;&gt;"",1,0))</f>
        <v>0</v>
      </c>
      <c r="AB84" s="125">
        <f>IF('Indicator Data'!AC88="No Data",1,IF('Indicator Data imputation'!AC87&lt;&gt;"",1,0))</f>
        <v>0</v>
      </c>
      <c r="AC84" s="125">
        <f>IF('Indicator Data'!AD88="No Data",1,IF('Indicator Data imputation'!AD87&lt;&gt;"",1,0))</f>
        <v>0</v>
      </c>
      <c r="AD84" s="125">
        <f>IF('Indicator Data'!AE88="No Data",1,IF('Indicator Data imputation'!AE87&lt;&gt;"",1,0))</f>
        <v>0</v>
      </c>
      <c r="AE84" s="125">
        <f>IF('Indicator Data'!AF88="No Data",1,IF('Indicator Data imputation'!AF87&lt;&gt;"",1,0))</f>
        <v>0</v>
      </c>
      <c r="AF84" s="125">
        <f>IF('Indicator Data'!AG88="No Data",1,IF('Indicator Data imputation'!AG87&lt;&gt;"",1,0))</f>
        <v>0</v>
      </c>
      <c r="AG84" s="125">
        <f>IF('Indicator Data'!AH88="No Data",1,IF('Indicator Data imputation'!AH87&lt;&gt;"",1,0))</f>
        <v>0</v>
      </c>
      <c r="AH84" s="125">
        <f>IF('Indicator Data'!AI88="No Data",1,IF('Indicator Data imputation'!AI87&lt;&gt;"",1,0))</f>
        <v>0</v>
      </c>
      <c r="AI84" s="125">
        <f>IF('Indicator Data'!AJ88="No Data",1,IF('Indicator Data imputation'!AJ87&lt;&gt;"",1,0))</f>
        <v>0</v>
      </c>
      <c r="AJ84" s="125">
        <f>IF('Indicator Data'!AK88="No Data",1,IF('Indicator Data imputation'!AK87&lt;&gt;"",1,0))</f>
        <v>0</v>
      </c>
      <c r="AK84" s="125">
        <f>IF('Indicator Data'!AL88="No Data",1,IF('Indicator Data imputation'!AL87&lt;&gt;"",1,0))</f>
        <v>0</v>
      </c>
      <c r="AL84" s="125">
        <f>IF('Indicator Data'!AM88="No Data",1,IF('Indicator Data imputation'!AM87&lt;&gt;"",1,0))</f>
        <v>0</v>
      </c>
      <c r="AM84" s="125">
        <f>IF('Indicator Data'!AN88="No Data",1,IF('Indicator Data imputation'!AN87&lt;&gt;"",1,0))</f>
        <v>0</v>
      </c>
      <c r="AN84" s="125">
        <f>IF('Indicator Data'!AO88="No Data",1,IF('Indicator Data imputation'!AO87&lt;&gt;"",1,0))</f>
        <v>0</v>
      </c>
      <c r="AO84" s="125">
        <f>IF('Indicator Data'!AP88="No Data",1,IF('Indicator Data imputation'!AP87&lt;&gt;"",1,0))</f>
        <v>0</v>
      </c>
      <c r="AP84" s="125">
        <f>IF('Indicator Data'!AQ88="No Data",1,IF('Indicator Data imputation'!AQ87&lt;&gt;"",1,0))</f>
        <v>0</v>
      </c>
      <c r="AQ84" s="125">
        <f>IF('Indicator Data'!AR88="No Data",1,IF('Indicator Data imputation'!AR87&lt;&gt;"",1,0))</f>
        <v>0</v>
      </c>
      <c r="AR84" s="125">
        <f>IF('Indicator Data'!AS88="No Data",1,IF('Indicator Data imputation'!AS87&lt;&gt;"",1,0))</f>
        <v>0</v>
      </c>
      <c r="AS84" s="125">
        <f>IF('Indicator Data'!AT88="No Data",1,IF('Indicator Data imputation'!AT87&lt;&gt;"",1,0))</f>
        <v>0</v>
      </c>
      <c r="AT84" s="125">
        <f>IF('Indicator Data'!AU88="No Data",1,IF('Indicator Data imputation'!AU87&lt;&gt;"",1,0))</f>
        <v>0</v>
      </c>
      <c r="AU84" s="125">
        <f>IF('Indicator Data'!AV88="No Data",1,IF('Indicator Data imputation'!AV87&lt;&gt;"",1,0))</f>
        <v>0</v>
      </c>
      <c r="AV84" s="125">
        <f>IF('Indicator Data'!AW88="No Data",1,IF('Indicator Data imputation'!AW87&lt;&gt;"",1,0))</f>
        <v>0</v>
      </c>
      <c r="AW84" s="125">
        <f>IF('Indicator Data'!AX88="No Data",1,IF('Indicator Data imputation'!AX87&lt;&gt;"",1,0))</f>
        <v>1</v>
      </c>
      <c r="AX84" s="125">
        <f>IF('Indicator Data'!AY88="No Data",1,IF('Indicator Data imputation'!AY87&lt;&gt;"",1,0))</f>
        <v>0</v>
      </c>
      <c r="AY84" s="125">
        <f>IF('Indicator Data'!AZ88="No Data",1,IF('Indicator Data imputation'!AZ87&lt;&gt;"",1,0))</f>
        <v>0</v>
      </c>
      <c r="AZ84" s="125">
        <f>IF('Indicator Data'!BA88="No Data",1,IF('Indicator Data imputation'!BA87&lt;&gt;"",1,0))</f>
        <v>1</v>
      </c>
      <c r="BA84" s="125">
        <f>IF('Indicator Data'!BB88="No Data",1,IF('Indicator Data imputation'!BB87&lt;&gt;"",1,0))</f>
        <v>0</v>
      </c>
      <c r="BB84" s="125">
        <f>IF('Indicator Data'!BC88="No Data",1,IF('Indicator Data imputation'!BC87&lt;&gt;"",1,0))</f>
        <v>0</v>
      </c>
      <c r="BC84" s="125">
        <f>IF('Indicator Data'!BD88="No Data",1,IF('Indicator Data imputation'!BD87&lt;&gt;"",1,0))</f>
        <v>0</v>
      </c>
      <c r="BD84" s="125">
        <f>IF('Indicator Data'!BE88="No Data",1,IF('Indicator Data imputation'!BE87&lt;&gt;"",1,0))</f>
        <v>0</v>
      </c>
      <c r="BE84" s="125">
        <f>IF('Indicator Data'!BF88="No Data",1,IF('Indicator Data imputation'!BF87&lt;&gt;"",1,0))</f>
        <v>0</v>
      </c>
      <c r="BF84" s="125">
        <f>IF('Indicator Data'!BG88="No Data",1,IF('Indicator Data imputation'!BG87&lt;&gt;"",1,0))</f>
        <v>0</v>
      </c>
      <c r="BG84" s="125">
        <f>IF('Indicator Data'!BH88="No Data",1,IF('Indicator Data imputation'!BH87&lt;&gt;"",1,0))</f>
        <v>0</v>
      </c>
      <c r="BH84" s="125">
        <f>IF('Indicator Data'!BI88="No Data",1,IF('Indicator Data imputation'!BI87&lt;&gt;"",1,0))</f>
        <v>0</v>
      </c>
      <c r="BI84" s="125">
        <f>IF('Indicator Data'!BR88="No Data",1,IF('Indicator Data imputation'!BJ87&lt;&gt;"",1,0))</f>
        <v>0</v>
      </c>
      <c r="BJ84" s="125">
        <f>IF('Indicator Data'!BS88="No Data",1,IF('Indicator Data imputation'!BK87&lt;&gt;"",1,0))</f>
        <v>0</v>
      </c>
      <c r="BK84" s="125">
        <f>IF('Indicator Data'!BT88="No Data",1,IF('Indicator Data imputation'!BL87&lt;&gt;"",1,0))</f>
        <v>0</v>
      </c>
      <c r="BL84" s="125">
        <f>IF('Indicator Data'!BU88="No Data",1,IF('Indicator Data imputation'!BM87&lt;&gt;"",1,0))</f>
        <v>0</v>
      </c>
      <c r="BM84" s="125">
        <f>IF('Indicator Data'!BV88="No Data",1,IF('Indicator Data imputation'!BN87&lt;&gt;"",1,0))</f>
        <v>0</v>
      </c>
      <c r="BN84" s="125">
        <f>IF('Indicator Data'!BW88="No Data",1,IF('Indicator Data imputation'!BO87&lt;&gt;"",1,0))</f>
        <v>0</v>
      </c>
      <c r="BO84" s="125">
        <f>IF('Indicator Data'!BX88="No Data",1,IF('Indicator Data imputation'!BP87&lt;&gt;"",1,0))</f>
        <v>0</v>
      </c>
      <c r="BP84" s="125">
        <f>IF('Indicator Data'!BY88="No Data",1,IF('Indicator Data imputation'!BQ87&lt;&gt;"",1,0))</f>
        <v>0</v>
      </c>
      <c r="BQ84" s="125">
        <f>IF('Indicator Data'!BZ88="No Data",1,IF('Indicator Data imputation'!BR87&lt;&gt;"",1,0))</f>
        <v>0</v>
      </c>
      <c r="BR84" s="125">
        <f>IF('Indicator Data'!CA88="No Data",1,IF('Indicator Data imputation'!BS87&lt;&gt;"",1,0))</f>
        <v>0</v>
      </c>
      <c r="BS84" s="125">
        <f>IF('Indicator Data'!CB88="No Data",1,IF('Indicator Data imputation'!BT87&lt;&gt;"",1,0))</f>
        <v>0</v>
      </c>
      <c r="BT84" s="125">
        <f>IF('Indicator Data'!CC88="No Data",1,IF('Indicator Data imputation'!BU87&lt;&gt;"",1,0))</f>
        <v>0</v>
      </c>
      <c r="BU84" s="125">
        <f>IF('Indicator Data'!CD88="No Data",1,IF('Indicator Data imputation'!BV87&lt;&gt;"",1,0))</f>
        <v>0</v>
      </c>
      <c r="BV84" s="125">
        <f>IF('Indicator Data'!CE88="No Data",1,IF('Indicator Data imputation'!BW87&lt;&gt;"",1,0))</f>
        <v>1</v>
      </c>
      <c r="BW84" s="125">
        <f>IF('Indicator Data'!CF88="No Data",1,IF('Indicator Data imputation'!BX87&lt;&gt;"",1,0))</f>
        <v>0</v>
      </c>
      <c r="BX84" s="125">
        <f>IF('Indicator Data'!CG88="No Data",1,IF('Indicator Data imputation'!BY87&lt;&gt;"",1,0))</f>
        <v>0</v>
      </c>
      <c r="BY84" s="3">
        <f t="shared" si="3"/>
        <v>7</v>
      </c>
      <c r="BZ84" s="127">
        <f t="shared" si="4"/>
        <v>9.3333333333333338E-2</v>
      </c>
    </row>
    <row r="85" spans="1:78" x14ac:dyDescent="0.3">
      <c r="A85" s="3" t="s">
        <v>156</v>
      </c>
      <c r="B85" s="125">
        <f>IF('Indicator Data'!C89="No Data",1,IF('Indicator Data imputation'!C88&lt;&gt;"",1,0))</f>
        <v>0</v>
      </c>
      <c r="C85" s="125">
        <f>IF('Indicator Data'!D89="No Data",1,IF('Indicator Data imputation'!D88&lt;&gt;"",1,0))</f>
        <v>0</v>
      </c>
      <c r="D85" s="125">
        <f>IF('Indicator Data'!E89="No Data",1,IF('Indicator Data imputation'!E88&lt;&gt;"",1,0))</f>
        <v>0</v>
      </c>
      <c r="E85" s="125">
        <f>IF('Indicator Data'!F89="No Data",1,IF('Indicator Data imputation'!F88&lt;&gt;"",1,0))</f>
        <v>0</v>
      </c>
      <c r="F85" s="125">
        <f>IF('Indicator Data'!G89="No Data",1,IF('Indicator Data imputation'!G88&lt;&gt;"",1,0))</f>
        <v>0</v>
      </c>
      <c r="G85" s="125">
        <f>IF('Indicator Data'!H89="No Data",1,IF('Indicator Data imputation'!H88&lt;&gt;"",1,0))</f>
        <v>0</v>
      </c>
      <c r="H85" s="125">
        <f>IF('Indicator Data'!I89="No Data",1,IF('Indicator Data imputation'!I88&lt;&gt;"",1,0))</f>
        <v>0</v>
      </c>
      <c r="I85" s="125">
        <f>IF('Indicator Data'!J89="No Data",1,IF('Indicator Data imputation'!J88&lt;&gt;"",1,0))</f>
        <v>0</v>
      </c>
      <c r="J85" s="125">
        <f>IF('Indicator Data'!K89="No Data",1,IF('Indicator Data imputation'!K88&lt;&gt;"",1,0))</f>
        <v>0</v>
      </c>
      <c r="K85" s="125">
        <f>IF('Indicator Data'!L89="No Data",1,IF('Indicator Data imputation'!L88&lt;&gt;"",1,0))</f>
        <v>0</v>
      </c>
      <c r="L85" s="125">
        <f>IF('Indicator Data'!M89="No Data",1,IF('Indicator Data imputation'!M88&lt;&gt;"",1,0))</f>
        <v>0</v>
      </c>
      <c r="M85" s="125">
        <f>IF('Indicator Data'!N89="No Data",1,IF('Indicator Data imputation'!N88&lt;&gt;"",1,0))</f>
        <v>1</v>
      </c>
      <c r="N85" s="125">
        <f>IF('Indicator Data'!O89="No Data",1,IF('Indicator Data imputation'!O88&lt;&gt;"",1,0))</f>
        <v>1</v>
      </c>
      <c r="O85" s="125">
        <f>IF('Indicator Data'!P89="No Data",1,IF('Indicator Data imputation'!P88&lt;&gt;"",1,0))</f>
        <v>1</v>
      </c>
      <c r="P85" s="125">
        <f>IF('Indicator Data'!Q89="No Data",1,IF('Indicator Data imputation'!Q88&lt;&gt;"",1,0))</f>
        <v>0</v>
      </c>
      <c r="Q85" s="125">
        <f>IF('Indicator Data'!R89="No Data",1,IF('Indicator Data imputation'!R88&lt;&gt;"",1,0))</f>
        <v>0</v>
      </c>
      <c r="R85" s="125">
        <f>IF('Indicator Data'!S89="No Data",1,IF('Indicator Data imputation'!S88&lt;&gt;"",1,0))</f>
        <v>0</v>
      </c>
      <c r="S85" s="125">
        <f>IF('Indicator Data'!T89="No Data",1,IF('Indicator Data imputation'!T88&lt;&gt;"",1,0))</f>
        <v>0</v>
      </c>
      <c r="T85" s="125">
        <f>IF('Indicator Data'!U89="No Data",1,IF('Indicator Data imputation'!U88&lt;&gt;"",1,0))</f>
        <v>0</v>
      </c>
      <c r="U85" s="125">
        <f>IF('Indicator Data'!V89="No Data",1,IF('Indicator Data imputation'!V88&lt;&gt;"",1,0))</f>
        <v>0</v>
      </c>
      <c r="V85" s="125">
        <f>IF('Indicator Data'!W89="No Data",1,IF('Indicator Data imputation'!W88&lt;&gt;"",1,0))</f>
        <v>0</v>
      </c>
      <c r="W85" s="125">
        <f>IF('Indicator Data'!X89="No Data",1,IF('Indicator Data imputation'!X88&lt;&gt;"",1,0))</f>
        <v>0</v>
      </c>
      <c r="X85" s="125">
        <f>IF('Indicator Data'!Y89="No Data",1,IF('Indicator Data imputation'!Y88&lt;&gt;"",1,0))</f>
        <v>0</v>
      </c>
      <c r="Y85" s="125">
        <f>IF('Indicator Data'!Z89="No Data",1,IF('Indicator Data imputation'!Z88&lt;&gt;"",1,0))</f>
        <v>0</v>
      </c>
      <c r="Z85" s="125">
        <f>IF('Indicator Data'!AA89="No Data",1,IF('Indicator Data imputation'!AA88&lt;&gt;"",1,0))</f>
        <v>0</v>
      </c>
      <c r="AA85" s="125">
        <f>IF('Indicator Data'!AB89="No Data",1,IF('Indicator Data imputation'!AB88&lt;&gt;"",1,0))</f>
        <v>0</v>
      </c>
      <c r="AB85" s="125">
        <f>IF('Indicator Data'!AC89="No Data",1,IF('Indicator Data imputation'!AC88&lt;&gt;"",1,0))</f>
        <v>1</v>
      </c>
      <c r="AC85" s="125">
        <f>IF('Indicator Data'!AD89="No Data",1,IF('Indicator Data imputation'!AD88&lt;&gt;"",1,0))</f>
        <v>0</v>
      </c>
      <c r="AD85" s="125">
        <f>IF('Indicator Data'!AE89="No Data",1,IF('Indicator Data imputation'!AE88&lt;&gt;"",1,0))</f>
        <v>1</v>
      </c>
      <c r="AE85" s="125">
        <f>IF('Indicator Data'!AF89="No Data",1,IF('Indicator Data imputation'!AF88&lt;&gt;"",1,0))</f>
        <v>1</v>
      </c>
      <c r="AF85" s="125">
        <f>IF('Indicator Data'!AG89="No Data",1,IF('Indicator Data imputation'!AG88&lt;&gt;"",1,0))</f>
        <v>0</v>
      </c>
      <c r="AG85" s="125">
        <f>IF('Indicator Data'!AH89="No Data",1,IF('Indicator Data imputation'!AH88&lt;&gt;"",1,0))</f>
        <v>0</v>
      </c>
      <c r="AH85" s="125">
        <f>IF('Indicator Data'!AI89="No Data",1,IF('Indicator Data imputation'!AI88&lt;&gt;"",1,0))</f>
        <v>0</v>
      </c>
      <c r="AI85" s="125">
        <f>IF('Indicator Data'!AJ89="No Data",1,IF('Indicator Data imputation'!AJ88&lt;&gt;"",1,0))</f>
        <v>0</v>
      </c>
      <c r="AJ85" s="125">
        <f>IF('Indicator Data'!AK89="No Data",1,IF('Indicator Data imputation'!AK88&lt;&gt;"",1,0))</f>
        <v>0</v>
      </c>
      <c r="AK85" s="125">
        <f>IF('Indicator Data'!AL89="No Data",1,IF('Indicator Data imputation'!AL88&lt;&gt;"",1,0))</f>
        <v>0</v>
      </c>
      <c r="AL85" s="125">
        <f>IF('Indicator Data'!AM89="No Data",1,IF('Indicator Data imputation'!AM88&lt;&gt;"",1,0))</f>
        <v>1</v>
      </c>
      <c r="AM85" s="125">
        <f>IF('Indicator Data'!AN89="No Data",1,IF('Indicator Data imputation'!AN88&lt;&gt;"",1,0))</f>
        <v>0</v>
      </c>
      <c r="AN85" s="125">
        <f>IF('Indicator Data'!AO89="No Data",1,IF('Indicator Data imputation'!AO88&lt;&gt;"",1,0))</f>
        <v>0</v>
      </c>
      <c r="AO85" s="125">
        <f>IF('Indicator Data'!AP89="No Data",1,IF('Indicator Data imputation'!AP88&lt;&gt;"",1,0))</f>
        <v>0</v>
      </c>
      <c r="AP85" s="125">
        <f>IF('Indicator Data'!AQ89="No Data",1,IF('Indicator Data imputation'!AQ88&lt;&gt;"",1,0))</f>
        <v>1</v>
      </c>
      <c r="AQ85" s="125">
        <f>IF('Indicator Data'!AR89="No Data",1,IF('Indicator Data imputation'!AR88&lt;&gt;"",1,0))</f>
        <v>0</v>
      </c>
      <c r="AR85" s="125">
        <f>IF('Indicator Data'!AS89="No Data",1,IF('Indicator Data imputation'!AS88&lt;&gt;"",1,0))</f>
        <v>0</v>
      </c>
      <c r="AS85" s="125">
        <f>IF('Indicator Data'!AT89="No Data",1,IF('Indicator Data imputation'!AT88&lt;&gt;"",1,0))</f>
        <v>0</v>
      </c>
      <c r="AT85" s="125">
        <f>IF('Indicator Data'!AU89="No Data",1,IF('Indicator Data imputation'!AU88&lt;&gt;"",1,0))</f>
        <v>0</v>
      </c>
      <c r="AU85" s="125">
        <f>IF('Indicator Data'!AV89="No Data",1,IF('Indicator Data imputation'!AV88&lt;&gt;"",1,0))</f>
        <v>0</v>
      </c>
      <c r="AV85" s="125">
        <f>IF('Indicator Data'!AW89="No Data",1,IF('Indicator Data imputation'!AW88&lt;&gt;"",1,0))</f>
        <v>0</v>
      </c>
      <c r="AW85" s="125">
        <f>IF('Indicator Data'!AX89="No Data",1,IF('Indicator Data imputation'!AX88&lt;&gt;"",1,0))</f>
        <v>1</v>
      </c>
      <c r="AX85" s="125">
        <f>IF('Indicator Data'!AY89="No Data",1,IF('Indicator Data imputation'!AY88&lt;&gt;"",1,0))</f>
        <v>0</v>
      </c>
      <c r="AY85" s="125">
        <f>IF('Indicator Data'!AZ89="No Data",1,IF('Indicator Data imputation'!AZ88&lt;&gt;"",1,0))</f>
        <v>0</v>
      </c>
      <c r="AZ85" s="125">
        <f>IF('Indicator Data'!BA89="No Data",1,IF('Indicator Data imputation'!BA88&lt;&gt;"",1,0))</f>
        <v>1</v>
      </c>
      <c r="BA85" s="125">
        <f>IF('Indicator Data'!BB89="No Data",1,IF('Indicator Data imputation'!BB88&lt;&gt;"",1,0))</f>
        <v>0</v>
      </c>
      <c r="BB85" s="125">
        <f>IF('Indicator Data'!BC89="No Data",1,IF('Indicator Data imputation'!BC88&lt;&gt;"",1,0))</f>
        <v>0</v>
      </c>
      <c r="BC85" s="125">
        <f>IF('Indicator Data'!BD89="No Data",1,IF('Indicator Data imputation'!BD88&lt;&gt;"",1,0))</f>
        <v>0</v>
      </c>
      <c r="BD85" s="125">
        <f>IF('Indicator Data'!BE89="No Data",1,IF('Indicator Data imputation'!BE88&lt;&gt;"",1,0))</f>
        <v>0</v>
      </c>
      <c r="BE85" s="125">
        <f>IF('Indicator Data'!BF89="No Data",1,IF('Indicator Data imputation'!BF88&lt;&gt;"",1,0))</f>
        <v>0</v>
      </c>
      <c r="BF85" s="125">
        <f>IF('Indicator Data'!BG89="No Data",1,IF('Indicator Data imputation'!BG88&lt;&gt;"",1,0))</f>
        <v>0</v>
      </c>
      <c r="BG85" s="125">
        <f>IF('Indicator Data'!BH89="No Data",1,IF('Indicator Data imputation'!BH88&lt;&gt;"",1,0))</f>
        <v>0</v>
      </c>
      <c r="BH85" s="125">
        <f>IF('Indicator Data'!BI89="No Data",1,IF('Indicator Data imputation'!BI88&lt;&gt;"",1,0))</f>
        <v>0</v>
      </c>
      <c r="BI85" s="125">
        <f>IF('Indicator Data'!BR89="No Data",1,IF('Indicator Data imputation'!BJ88&lt;&gt;"",1,0))</f>
        <v>0</v>
      </c>
      <c r="BJ85" s="125">
        <f>IF('Indicator Data'!BS89="No Data",1,IF('Indicator Data imputation'!BK88&lt;&gt;"",1,0))</f>
        <v>0</v>
      </c>
      <c r="BK85" s="125">
        <f>IF('Indicator Data'!BT89="No Data",1,IF('Indicator Data imputation'!BL88&lt;&gt;"",1,0))</f>
        <v>0</v>
      </c>
      <c r="BL85" s="125">
        <f>IF('Indicator Data'!BU89="No Data",1,IF('Indicator Data imputation'!BM88&lt;&gt;"",1,0))</f>
        <v>0</v>
      </c>
      <c r="BM85" s="125">
        <f>IF('Indicator Data'!BV89="No Data",1,IF('Indicator Data imputation'!BN88&lt;&gt;"",1,0))</f>
        <v>1</v>
      </c>
      <c r="BN85" s="125">
        <f>IF('Indicator Data'!BW89="No Data",1,IF('Indicator Data imputation'!BO88&lt;&gt;"",1,0))</f>
        <v>0</v>
      </c>
      <c r="BO85" s="125">
        <f>IF('Indicator Data'!BX89="No Data",1,IF('Indicator Data imputation'!BP88&lt;&gt;"",1,0))</f>
        <v>0</v>
      </c>
      <c r="BP85" s="125">
        <f>IF('Indicator Data'!BY89="No Data",1,IF('Indicator Data imputation'!BQ88&lt;&gt;"",1,0))</f>
        <v>0</v>
      </c>
      <c r="BQ85" s="125">
        <f>IF('Indicator Data'!BZ89="No Data",1,IF('Indicator Data imputation'!BR88&lt;&gt;"",1,0))</f>
        <v>0</v>
      </c>
      <c r="BR85" s="125">
        <f>IF('Indicator Data'!CA89="No Data",1,IF('Indicator Data imputation'!BS88&lt;&gt;"",1,0))</f>
        <v>0</v>
      </c>
      <c r="BS85" s="125">
        <f>IF('Indicator Data'!CB89="No Data",1,IF('Indicator Data imputation'!BT88&lt;&gt;"",1,0))</f>
        <v>0</v>
      </c>
      <c r="BT85" s="125">
        <f>IF('Indicator Data'!CC89="No Data",1,IF('Indicator Data imputation'!BU88&lt;&gt;"",1,0))</f>
        <v>0</v>
      </c>
      <c r="BU85" s="125">
        <f>IF('Indicator Data'!CD89="No Data",1,IF('Indicator Data imputation'!BV88&lt;&gt;"",1,0))</f>
        <v>0</v>
      </c>
      <c r="BV85" s="125">
        <f>IF('Indicator Data'!CE89="No Data",1,IF('Indicator Data imputation'!BW88&lt;&gt;"",1,0))</f>
        <v>0</v>
      </c>
      <c r="BW85" s="125">
        <f>IF('Indicator Data'!CF89="No Data",1,IF('Indicator Data imputation'!BX88&lt;&gt;"",1,0))</f>
        <v>0</v>
      </c>
      <c r="BX85" s="125">
        <f>IF('Indicator Data'!CG89="No Data",1,IF('Indicator Data imputation'!BY88&lt;&gt;"",1,0))</f>
        <v>0</v>
      </c>
      <c r="BY85" s="3">
        <f t="shared" si="3"/>
        <v>11</v>
      </c>
      <c r="BZ85" s="127">
        <f t="shared" si="4"/>
        <v>0.14666666666666667</v>
      </c>
    </row>
    <row r="86" spans="1:78" x14ac:dyDescent="0.3">
      <c r="A86" s="3" t="s">
        <v>158</v>
      </c>
      <c r="B86" s="125">
        <f>IF('Indicator Data'!C90="No Data",1,IF('Indicator Data imputation'!C89&lt;&gt;"",1,0))</f>
        <v>0</v>
      </c>
      <c r="C86" s="125">
        <f>IF('Indicator Data'!D90="No Data",1,IF('Indicator Data imputation'!D89&lt;&gt;"",1,0))</f>
        <v>0</v>
      </c>
      <c r="D86" s="125">
        <f>IF('Indicator Data'!E90="No Data",1,IF('Indicator Data imputation'!E89&lt;&gt;"",1,0))</f>
        <v>0</v>
      </c>
      <c r="E86" s="125">
        <f>IF('Indicator Data'!F90="No Data",1,IF('Indicator Data imputation'!F89&lt;&gt;"",1,0))</f>
        <v>0</v>
      </c>
      <c r="F86" s="125">
        <f>IF('Indicator Data'!G90="No Data",1,IF('Indicator Data imputation'!G89&lt;&gt;"",1,0))</f>
        <v>0</v>
      </c>
      <c r="G86" s="125">
        <f>IF('Indicator Data'!H90="No Data",1,IF('Indicator Data imputation'!H89&lt;&gt;"",1,0))</f>
        <v>0</v>
      </c>
      <c r="H86" s="125">
        <f>IF('Indicator Data'!I90="No Data",1,IF('Indicator Data imputation'!I89&lt;&gt;"",1,0))</f>
        <v>0</v>
      </c>
      <c r="I86" s="125">
        <f>IF('Indicator Data'!J90="No Data",1,IF('Indicator Data imputation'!J89&lt;&gt;"",1,0))</f>
        <v>0</v>
      </c>
      <c r="J86" s="125">
        <f>IF('Indicator Data'!K90="No Data",1,IF('Indicator Data imputation'!K89&lt;&gt;"",1,0))</f>
        <v>0</v>
      </c>
      <c r="K86" s="125">
        <f>IF('Indicator Data'!L90="No Data",1,IF('Indicator Data imputation'!L89&lt;&gt;"",1,0))</f>
        <v>0</v>
      </c>
      <c r="L86" s="125">
        <f>IF('Indicator Data'!M90="No Data",1,IF('Indicator Data imputation'!M89&lt;&gt;"",1,0))</f>
        <v>0</v>
      </c>
      <c r="M86" s="125">
        <f>IF('Indicator Data'!N90="No Data",1,IF('Indicator Data imputation'!N89&lt;&gt;"",1,0))</f>
        <v>1</v>
      </c>
      <c r="N86" s="125">
        <f>IF('Indicator Data'!O90="No Data",1,IF('Indicator Data imputation'!O89&lt;&gt;"",1,0))</f>
        <v>1</v>
      </c>
      <c r="O86" s="125">
        <f>IF('Indicator Data'!P90="No Data",1,IF('Indicator Data imputation'!P89&lt;&gt;"",1,0))</f>
        <v>1</v>
      </c>
      <c r="P86" s="125">
        <f>IF('Indicator Data'!Q90="No Data",1,IF('Indicator Data imputation'!Q89&lt;&gt;"",1,0))</f>
        <v>0</v>
      </c>
      <c r="Q86" s="125">
        <f>IF('Indicator Data'!R90="No Data",1,IF('Indicator Data imputation'!R89&lt;&gt;"",1,0))</f>
        <v>0</v>
      </c>
      <c r="R86" s="125">
        <f>IF('Indicator Data'!S90="No Data",1,IF('Indicator Data imputation'!S89&lt;&gt;"",1,0))</f>
        <v>0</v>
      </c>
      <c r="S86" s="125">
        <f>IF('Indicator Data'!T90="No Data",1,IF('Indicator Data imputation'!T89&lt;&gt;"",1,0))</f>
        <v>0</v>
      </c>
      <c r="T86" s="125">
        <f>IF('Indicator Data'!U90="No Data",1,IF('Indicator Data imputation'!U89&lt;&gt;"",1,0))</f>
        <v>0</v>
      </c>
      <c r="U86" s="125">
        <f>IF('Indicator Data'!V90="No Data",1,IF('Indicator Data imputation'!V89&lt;&gt;"",1,0))</f>
        <v>0</v>
      </c>
      <c r="V86" s="125">
        <f>IF('Indicator Data'!W90="No Data",1,IF('Indicator Data imputation'!W89&lt;&gt;"",1,0))</f>
        <v>0</v>
      </c>
      <c r="W86" s="125">
        <f>IF('Indicator Data'!X90="No Data",1,IF('Indicator Data imputation'!X89&lt;&gt;"",1,0))</f>
        <v>0</v>
      </c>
      <c r="X86" s="125">
        <f>IF('Indicator Data'!Y90="No Data",1,IF('Indicator Data imputation'!Y89&lt;&gt;"",1,0))</f>
        <v>0</v>
      </c>
      <c r="Y86" s="125">
        <f>IF('Indicator Data'!Z90="No Data",1,IF('Indicator Data imputation'!Z89&lt;&gt;"",1,0))</f>
        <v>0</v>
      </c>
      <c r="Z86" s="125">
        <f>IF('Indicator Data'!AA90="No Data",1,IF('Indicator Data imputation'!AA89&lt;&gt;"",1,0))</f>
        <v>0</v>
      </c>
      <c r="AA86" s="125">
        <f>IF('Indicator Data'!AB90="No Data",1,IF('Indicator Data imputation'!AB89&lt;&gt;"",1,0))</f>
        <v>0</v>
      </c>
      <c r="AB86" s="125">
        <f>IF('Indicator Data'!AC90="No Data",1,IF('Indicator Data imputation'!AC89&lt;&gt;"",1,0))</f>
        <v>1</v>
      </c>
      <c r="AC86" s="125">
        <f>IF('Indicator Data'!AD90="No Data",1,IF('Indicator Data imputation'!AD89&lt;&gt;"",1,0))</f>
        <v>0</v>
      </c>
      <c r="AD86" s="125">
        <f>IF('Indicator Data'!AE90="No Data",1,IF('Indicator Data imputation'!AE89&lt;&gt;"",1,0))</f>
        <v>0</v>
      </c>
      <c r="AE86" s="125">
        <f>IF('Indicator Data'!AF90="No Data",1,IF('Indicator Data imputation'!AF89&lt;&gt;"",1,0))</f>
        <v>0</v>
      </c>
      <c r="AF86" s="125">
        <f>IF('Indicator Data'!AG90="No Data",1,IF('Indicator Data imputation'!AG89&lt;&gt;"",1,0))</f>
        <v>0</v>
      </c>
      <c r="AG86" s="125">
        <f>IF('Indicator Data'!AH90="No Data",1,IF('Indicator Data imputation'!AH89&lt;&gt;"",1,0))</f>
        <v>0</v>
      </c>
      <c r="AH86" s="125">
        <f>IF('Indicator Data'!AI90="No Data",1,IF('Indicator Data imputation'!AI89&lt;&gt;"",1,0))</f>
        <v>0</v>
      </c>
      <c r="AI86" s="125">
        <f>IF('Indicator Data'!AJ90="No Data",1,IF('Indicator Data imputation'!AJ89&lt;&gt;"",1,0))</f>
        <v>0</v>
      </c>
      <c r="AJ86" s="125">
        <f>IF('Indicator Data'!AK90="No Data",1,IF('Indicator Data imputation'!AK89&lt;&gt;"",1,0))</f>
        <v>0</v>
      </c>
      <c r="AK86" s="125">
        <f>IF('Indicator Data'!AL90="No Data",1,IF('Indicator Data imputation'!AL89&lt;&gt;"",1,0))</f>
        <v>0</v>
      </c>
      <c r="AL86" s="125">
        <f>IF('Indicator Data'!AM90="No Data",1,IF('Indicator Data imputation'!AM89&lt;&gt;"",1,0))</f>
        <v>0</v>
      </c>
      <c r="AM86" s="125">
        <f>IF('Indicator Data'!AN90="No Data",1,IF('Indicator Data imputation'!AN89&lt;&gt;"",1,0))</f>
        <v>0</v>
      </c>
      <c r="AN86" s="125">
        <f>IF('Indicator Data'!AO90="No Data",1,IF('Indicator Data imputation'!AO89&lt;&gt;"",1,0))</f>
        <v>0</v>
      </c>
      <c r="AO86" s="125">
        <f>IF('Indicator Data'!AP90="No Data",1,IF('Indicator Data imputation'!AP89&lt;&gt;"",1,0))</f>
        <v>0</v>
      </c>
      <c r="AP86" s="125">
        <f>IF('Indicator Data'!AQ90="No Data",1,IF('Indicator Data imputation'!AQ89&lt;&gt;"",1,0))</f>
        <v>0</v>
      </c>
      <c r="AQ86" s="125">
        <f>IF('Indicator Data'!AR90="No Data",1,IF('Indicator Data imputation'!AR89&lt;&gt;"",1,0))</f>
        <v>0</v>
      </c>
      <c r="AR86" s="125">
        <f>IF('Indicator Data'!AS90="No Data",1,IF('Indicator Data imputation'!AS89&lt;&gt;"",1,0))</f>
        <v>0</v>
      </c>
      <c r="AS86" s="125">
        <f>IF('Indicator Data'!AT90="No Data",1,IF('Indicator Data imputation'!AT89&lt;&gt;"",1,0))</f>
        <v>0</v>
      </c>
      <c r="AT86" s="125">
        <f>IF('Indicator Data'!AU90="No Data",1,IF('Indicator Data imputation'!AU89&lt;&gt;"",1,0))</f>
        <v>0</v>
      </c>
      <c r="AU86" s="125">
        <f>IF('Indicator Data'!AV90="No Data",1,IF('Indicator Data imputation'!AV89&lt;&gt;"",1,0))</f>
        <v>0</v>
      </c>
      <c r="AV86" s="125">
        <f>IF('Indicator Data'!AW90="No Data",1,IF('Indicator Data imputation'!AW89&lt;&gt;"",1,0))</f>
        <v>1</v>
      </c>
      <c r="AW86" s="125">
        <f>IF('Indicator Data'!AX90="No Data",1,IF('Indicator Data imputation'!AX89&lt;&gt;"",1,0))</f>
        <v>1</v>
      </c>
      <c r="AX86" s="125">
        <f>IF('Indicator Data'!AY90="No Data",1,IF('Indicator Data imputation'!AY89&lt;&gt;"",1,0))</f>
        <v>0</v>
      </c>
      <c r="AY86" s="125">
        <f>IF('Indicator Data'!AZ90="No Data",1,IF('Indicator Data imputation'!AZ89&lt;&gt;"",1,0))</f>
        <v>0</v>
      </c>
      <c r="AZ86" s="125">
        <f>IF('Indicator Data'!BA90="No Data",1,IF('Indicator Data imputation'!BA89&lt;&gt;"",1,0))</f>
        <v>0</v>
      </c>
      <c r="BA86" s="125">
        <f>IF('Indicator Data'!BB90="No Data",1,IF('Indicator Data imputation'!BB89&lt;&gt;"",1,0))</f>
        <v>0</v>
      </c>
      <c r="BB86" s="125">
        <f>IF('Indicator Data'!BC90="No Data",1,IF('Indicator Data imputation'!BC89&lt;&gt;"",1,0))</f>
        <v>0</v>
      </c>
      <c r="BC86" s="125">
        <f>IF('Indicator Data'!BD90="No Data",1,IF('Indicator Data imputation'!BD89&lt;&gt;"",1,0))</f>
        <v>0</v>
      </c>
      <c r="BD86" s="125">
        <f>IF('Indicator Data'!BE90="No Data",1,IF('Indicator Data imputation'!BE89&lt;&gt;"",1,0))</f>
        <v>0</v>
      </c>
      <c r="BE86" s="125">
        <f>IF('Indicator Data'!BF90="No Data",1,IF('Indicator Data imputation'!BF89&lt;&gt;"",1,0))</f>
        <v>0</v>
      </c>
      <c r="BF86" s="125">
        <f>IF('Indicator Data'!BG90="No Data",1,IF('Indicator Data imputation'!BG89&lt;&gt;"",1,0))</f>
        <v>0</v>
      </c>
      <c r="BG86" s="125">
        <f>IF('Indicator Data'!BH90="No Data",1,IF('Indicator Data imputation'!BH89&lt;&gt;"",1,0))</f>
        <v>0</v>
      </c>
      <c r="BH86" s="125">
        <f>IF('Indicator Data'!BI90="No Data",1,IF('Indicator Data imputation'!BI89&lt;&gt;"",1,0))</f>
        <v>0</v>
      </c>
      <c r="BI86" s="125">
        <f>IF('Indicator Data'!BR90="No Data",1,IF('Indicator Data imputation'!BJ89&lt;&gt;"",1,0))</f>
        <v>0</v>
      </c>
      <c r="BJ86" s="125">
        <f>IF('Indicator Data'!BS90="No Data",1,IF('Indicator Data imputation'!BK89&lt;&gt;"",1,0))</f>
        <v>0</v>
      </c>
      <c r="BK86" s="125">
        <f>IF('Indicator Data'!BT90="No Data",1,IF('Indicator Data imputation'!BL89&lt;&gt;"",1,0))</f>
        <v>0</v>
      </c>
      <c r="BL86" s="125">
        <f>IF('Indicator Data'!BU90="No Data",1,IF('Indicator Data imputation'!BM89&lt;&gt;"",1,0))</f>
        <v>0</v>
      </c>
      <c r="BM86" s="125">
        <f>IF('Indicator Data'!BV90="No Data",1,IF('Indicator Data imputation'!BN89&lt;&gt;"",1,0))</f>
        <v>0</v>
      </c>
      <c r="BN86" s="125">
        <f>IF('Indicator Data'!BW90="No Data",1,IF('Indicator Data imputation'!BO89&lt;&gt;"",1,0))</f>
        <v>0</v>
      </c>
      <c r="BO86" s="125">
        <f>IF('Indicator Data'!BX90="No Data",1,IF('Indicator Data imputation'!BP89&lt;&gt;"",1,0))</f>
        <v>0</v>
      </c>
      <c r="BP86" s="125">
        <f>IF('Indicator Data'!BY90="No Data",1,IF('Indicator Data imputation'!BQ89&lt;&gt;"",1,0))</f>
        <v>0</v>
      </c>
      <c r="BQ86" s="125">
        <f>IF('Indicator Data'!BZ90="No Data",1,IF('Indicator Data imputation'!BR89&lt;&gt;"",1,0))</f>
        <v>0</v>
      </c>
      <c r="BR86" s="125">
        <f>IF('Indicator Data'!CA90="No Data",1,IF('Indicator Data imputation'!BS89&lt;&gt;"",1,0))</f>
        <v>0</v>
      </c>
      <c r="BS86" s="125">
        <f>IF('Indicator Data'!CB90="No Data",1,IF('Indicator Data imputation'!BT89&lt;&gt;"",1,0))</f>
        <v>0</v>
      </c>
      <c r="BT86" s="125">
        <f>IF('Indicator Data'!CC90="No Data",1,IF('Indicator Data imputation'!BU89&lt;&gt;"",1,0))</f>
        <v>0</v>
      </c>
      <c r="BU86" s="125">
        <f>IF('Indicator Data'!CD90="No Data",1,IF('Indicator Data imputation'!BV89&lt;&gt;"",1,0))</f>
        <v>0</v>
      </c>
      <c r="BV86" s="125">
        <f>IF('Indicator Data'!CE90="No Data",1,IF('Indicator Data imputation'!BW89&lt;&gt;"",1,0))</f>
        <v>1</v>
      </c>
      <c r="BW86" s="125">
        <f>IF('Indicator Data'!CF90="No Data",1,IF('Indicator Data imputation'!BX89&lt;&gt;"",1,0))</f>
        <v>0</v>
      </c>
      <c r="BX86" s="125">
        <f>IF('Indicator Data'!CG90="No Data",1,IF('Indicator Data imputation'!BY89&lt;&gt;"",1,0))</f>
        <v>0</v>
      </c>
      <c r="BY86" s="3">
        <f t="shared" si="3"/>
        <v>7</v>
      </c>
      <c r="BZ86" s="127">
        <f t="shared" si="4"/>
        <v>9.3333333333333338E-2</v>
      </c>
    </row>
    <row r="87" spans="1:78" x14ac:dyDescent="0.3">
      <c r="A87" s="3" t="s">
        <v>160</v>
      </c>
      <c r="B87" s="125">
        <f>IF('Indicator Data'!C91="No Data",1,IF('Indicator Data imputation'!C90&lt;&gt;"",1,0))</f>
        <v>0</v>
      </c>
      <c r="C87" s="125">
        <f>IF('Indicator Data'!D91="No Data",1,IF('Indicator Data imputation'!D90&lt;&gt;"",1,0))</f>
        <v>0</v>
      </c>
      <c r="D87" s="125">
        <f>IF('Indicator Data'!E91="No Data",1,IF('Indicator Data imputation'!E90&lt;&gt;"",1,0))</f>
        <v>0</v>
      </c>
      <c r="E87" s="125">
        <f>IF('Indicator Data'!F91="No Data",1,IF('Indicator Data imputation'!F90&lt;&gt;"",1,0))</f>
        <v>0</v>
      </c>
      <c r="F87" s="125">
        <f>IF('Indicator Data'!G91="No Data",1,IF('Indicator Data imputation'!G90&lt;&gt;"",1,0))</f>
        <v>0</v>
      </c>
      <c r="G87" s="125">
        <f>IF('Indicator Data'!H91="No Data",1,IF('Indicator Data imputation'!H90&lt;&gt;"",1,0))</f>
        <v>0</v>
      </c>
      <c r="H87" s="125">
        <f>IF('Indicator Data'!I91="No Data",1,IF('Indicator Data imputation'!I90&lt;&gt;"",1,0))</f>
        <v>0</v>
      </c>
      <c r="I87" s="125">
        <f>IF('Indicator Data'!J91="No Data",1,IF('Indicator Data imputation'!J90&lt;&gt;"",1,0))</f>
        <v>0</v>
      </c>
      <c r="J87" s="125">
        <f>IF('Indicator Data'!K91="No Data",1,IF('Indicator Data imputation'!K90&lt;&gt;"",1,0))</f>
        <v>0</v>
      </c>
      <c r="K87" s="125">
        <f>IF('Indicator Data'!L91="No Data",1,IF('Indicator Data imputation'!L90&lt;&gt;"",1,0))</f>
        <v>0</v>
      </c>
      <c r="L87" s="125">
        <f>IF('Indicator Data'!M91="No Data",1,IF('Indicator Data imputation'!M90&lt;&gt;"",1,0))</f>
        <v>0</v>
      </c>
      <c r="M87" s="125">
        <f>IF('Indicator Data'!N91="No Data",1,IF('Indicator Data imputation'!N90&lt;&gt;"",1,0))</f>
        <v>1</v>
      </c>
      <c r="N87" s="125">
        <f>IF('Indicator Data'!O91="No Data",1,IF('Indicator Data imputation'!O90&lt;&gt;"",1,0))</f>
        <v>1</v>
      </c>
      <c r="O87" s="125">
        <f>IF('Indicator Data'!P91="No Data",1,IF('Indicator Data imputation'!P90&lt;&gt;"",1,0))</f>
        <v>1</v>
      </c>
      <c r="P87" s="125">
        <f>IF('Indicator Data'!Q91="No Data",1,IF('Indicator Data imputation'!Q90&lt;&gt;"",1,0))</f>
        <v>0</v>
      </c>
      <c r="Q87" s="125">
        <f>IF('Indicator Data'!R91="No Data",1,IF('Indicator Data imputation'!R90&lt;&gt;"",1,0))</f>
        <v>0</v>
      </c>
      <c r="R87" s="125">
        <f>IF('Indicator Data'!S91="No Data",1,IF('Indicator Data imputation'!S90&lt;&gt;"",1,0))</f>
        <v>0</v>
      </c>
      <c r="S87" s="125">
        <f>IF('Indicator Data'!T91="No Data",1,IF('Indicator Data imputation'!T90&lt;&gt;"",1,0))</f>
        <v>0</v>
      </c>
      <c r="T87" s="125">
        <f>IF('Indicator Data'!U91="No Data",1,IF('Indicator Data imputation'!U90&lt;&gt;"",1,0))</f>
        <v>0</v>
      </c>
      <c r="U87" s="125">
        <f>IF('Indicator Data'!V91="No Data",1,IF('Indicator Data imputation'!V90&lt;&gt;"",1,0))</f>
        <v>0</v>
      </c>
      <c r="V87" s="125">
        <f>IF('Indicator Data'!W91="No Data",1,IF('Indicator Data imputation'!W90&lt;&gt;"",1,0))</f>
        <v>0</v>
      </c>
      <c r="W87" s="125">
        <f>IF('Indicator Data'!X91="No Data",1,IF('Indicator Data imputation'!X90&lt;&gt;"",1,0))</f>
        <v>0</v>
      </c>
      <c r="X87" s="125">
        <f>IF('Indicator Data'!Y91="No Data",1,IF('Indicator Data imputation'!Y90&lt;&gt;"",1,0))</f>
        <v>0</v>
      </c>
      <c r="Y87" s="125">
        <f>IF('Indicator Data'!Z91="No Data",1,IF('Indicator Data imputation'!Z90&lt;&gt;"",1,0))</f>
        <v>0</v>
      </c>
      <c r="Z87" s="125">
        <f>IF('Indicator Data'!AA91="No Data",1,IF('Indicator Data imputation'!AA90&lt;&gt;"",1,0))</f>
        <v>0</v>
      </c>
      <c r="AA87" s="125">
        <f>IF('Indicator Data'!AB91="No Data",1,IF('Indicator Data imputation'!AB90&lt;&gt;"",1,0))</f>
        <v>0</v>
      </c>
      <c r="AB87" s="125">
        <f>IF('Indicator Data'!AC91="No Data",1,IF('Indicator Data imputation'!AC90&lt;&gt;"",1,0))</f>
        <v>0</v>
      </c>
      <c r="AC87" s="125">
        <f>IF('Indicator Data'!AD91="No Data",1,IF('Indicator Data imputation'!AD90&lt;&gt;"",1,0))</f>
        <v>0</v>
      </c>
      <c r="AD87" s="125">
        <f>IF('Indicator Data'!AE91="No Data",1,IF('Indicator Data imputation'!AE90&lt;&gt;"",1,0))</f>
        <v>0</v>
      </c>
      <c r="AE87" s="125">
        <f>IF('Indicator Data'!AF91="No Data",1,IF('Indicator Data imputation'!AF90&lt;&gt;"",1,0))</f>
        <v>1</v>
      </c>
      <c r="AF87" s="125">
        <f>IF('Indicator Data'!AG91="No Data",1,IF('Indicator Data imputation'!AG90&lt;&gt;"",1,0))</f>
        <v>0</v>
      </c>
      <c r="AG87" s="125">
        <f>IF('Indicator Data'!AH91="No Data",1,IF('Indicator Data imputation'!AH90&lt;&gt;"",1,0))</f>
        <v>0</v>
      </c>
      <c r="AH87" s="125">
        <f>IF('Indicator Data'!AI91="No Data",1,IF('Indicator Data imputation'!AI90&lt;&gt;"",1,0))</f>
        <v>0</v>
      </c>
      <c r="AI87" s="125">
        <f>IF('Indicator Data'!AJ91="No Data",1,IF('Indicator Data imputation'!AJ90&lt;&gt;"",1,0))</f>
        <v>0</v>
      </c>
      <c r="AJ87" s="125">
        <f>IF('Indicator Data'!AK91="No Data",1,IF('Indicator Data imputation'!AK90&lt;&gt;"",1,0))</f>
        <v>0</v>
      </c>
      <c r="AK87" s="125">
        <f>IF('Indicator Data'!AL91="No Data",1,IF('Indicator Data imputation'!AL90&lt;&gt;"",1,0))</f>
        <v>0</v>
      </c>
      <c r="AL87" s="125">
        <f>IF('Indicator Data'!AM91="No Data",1,IF('Indicator Data imputation'!AM90&lt;&gt;"",1,0))</f>
        <v>0</v>
      </c>
      <c r="AM87" s="125">
        <f>IF('Indicator Data'!AN91="No Data",1,IF('Indicator Data imputation'!AN90&lt;&gt;"",1,0))</f>
        <v>0</v>
      </c>
      <c r="AN87" s="125">
        <f>IF('Indicator Data'!AO91="No Data",1,IF('Indicator Data imputation'!AO90&lt;&gt;"",1,0))</f>
        <v>0</v>
      </c>
      <c r="AO87" s="125">
        <f>IF('Indicator Data'!AP91="No Data",1,IF('Indicator Data imputation'!AP90&lt;&gt;"",1,0))</f>
        <v>0</v>
      </c>
      <c r="AP87" s="125">
        <f>IF('Indicator Data'!AQ91="No Data",1,IF('Indicator Data imputation'!AQ90&lt;&gt;"",1,0))</f>
        <v>0</v>
      </c>
      <c r="AQ87" s="125">
        <f>IF('Indicator Data'!AR91="No Data",1,IF('Indicator Data imputation'!AR90&lt;&gt;"",1,0))</f>
        <v>0</v>
      </c>
      <c r="AR87" s="125">
        <f>IF('Indicator Data'!AS91="No Data",1,IF('Indicator Data imputation'!AS90&lt;&gt;"",1,0))</f>
        <v>0</v>
      </c>
      <c r="AS87" s="125">
        <f>IF('Indicator Data'!AT91="No Data",1,IF('Indicator Data imputation'!AT90&lt;&gt;"",1,0))</f>
        <v>0</v>
      </c>
      <c r="AT87" s="125">
        <f>IF('Indicator Data'!AU91="No Data",1,IF('Indicator Data imputation'!AU90&lt;&gt;"",1,0))</f>
        <v>0</v>
      </c>
      <c r="AU87" s="125">
        <f>IF('Indicator Data'!AV91="No Data",1,IF('Indicator Data imputation'!AV90&lt;&gt;"",1,0))</f>
        <v>0</v>
      </c>
      <c r="AV87" s="125">
        <f>IF('Indicator Data'!AW91="No Data",1,IF('Indicator Data imputation'!AW90&lt;&gt;"",1,0))</f>
        <v>0</v>
      </c>
      <c r="AW87" s="125">
        <f>IF('Indicator Data'!AX91="No Data",1,IF('Indicator Data imputation'!AX90&lt;&gt;"",1,0))</f>
        <v>0</v>
      </c>
      <c r="AX87" s="125">
        <f>IF('Indicator Data'!AY91="No Data",1,IF('Indicator Data imputation'!AY90&lt;&gt;"",1,0))</f>
        <v>0</v>
      </c>
      <c r="AY87" s="125">
        <f>IF('Indicator Data'!AZ91="No Data",1,IF('Indicator Data imputation'!AZ90&lt;&gt;"",1,0))</f>
        <v>0</v>
      </c>
      <c r="AZ87" s="125">
        <f>IF('Indicator Data'!BA91="No Data",1,IF('Indicator Data imputation'!BA90&lt;&gt;"",1,0))</f>
        <v>0</v>
      </c>
      <c r="BA87" s="125">
        <f>IF('Indicator Data'!BB91="No Data",1,IF('Indicator Data imputation'!BB90&lt;&gt;"",1,0))</f>
        <v>0</v>
      </c>
      <c r="BB87" s="125">
        <f>IF('Indicator Data'!BC91="No Data",1,IF('Indicator Data imputation'!BC90&lt;&gt;"",1,0))</f>
        <v>0</v>
      </c>
      <c r="BC87" s="125">
        <f>IF('Indicator Data'!BD91="No Data",1,IF('Indicator Data imputation'!BD90&lt;&gt;"",1,0))</f>
        <v>0</v>
      </c>
      <c r="BD87" s="125">
        <f>IF('Indicator Data'!BE91="No Data",1,IF('Indicator Data imputation'!BE90&lt;&gt;"",1,0))</f>
        <v>0</v>
      </c>
      <c r="BE87" s="125">
        <f>IF('Indicator Data'!BF91="No Data",1,IF('Indicator Data imputation'!BF90&lt;&gt;"",1,0))</f>
        <v>0</v>
      </c>
      <c r="BF87" s="125">
        <f>IF('Indicator Data'!BG91="No Data",1,IF('Indicator Data imputation'!BG90&lt;&gt;"",1,0))</f>
        <v>0</v>
      </c>
      <c r="BG87" s="125">
        <f>IF('Indicator Data'!BH91="No Data",1,IF('Indicator Data imputation'!BH90&lt;&gt;"",1,0))</f>
        <v>0</v>
      </c>
      <c r="BH87" s="125">
        <f>IF('Indicator Data'!BI91="No Data",1,IF('Indicator Data imputation'!BI90&lt;&gt;"",1,0))</f>
        <v>0</v>
      </c>
      <c r="BI87" s="125">
        <f>IF('Indicator Data'!BR91="No Data",1,IF('Indicator Data imputation'!BJ90&lt;&gt;"",1,0))</f>
        <v>0</v>
      </c>
      <c r="BJ87" s="125">
        <f>IF('Indicator Data'!BS91="No Data",1,IF('Indicator Data imputation'!BK90&lt;&gt;"",1,0))</f>
        <v>0</v>
      </c>
      <c r="BK87" s="125">
        <f>IF('Indicator Data'!BT91="No Data",1,IF('Indicator Data imputation'!BL90&lt;&gt;"",1,0))</f>
        <v>0</v>
      </c>
      <c r="BL87" s="125">
        <f>IF('Indicator Data'!BU91="No Data",1,IF('Indicator Data imputation'!BM90&lt;&gt;"",1,0))</f>
        <v>0</v>
      </c>
      <c r="BM87" s="125">
        <f>IF('Indicator Data'!BV91="No Data",1,IF('Indicator Data imputation'!BN90&lt;&gt;"",1,0))</f>
        <v>0</v>
      </c>
      <c r="BN87" s="125">
        <f>IF('Indicator Data'!BW91="No Data",1,IF('Indicator Data imputation'!BO90&lt;&gt;"",1,0))</f>
        <v>0</v>
      </c>
      <c r="BO87" s="125">
        <f>IF('Indicator Data'!BX91="No Data",1,IF('Indicator Data imputation'!BP90&lt;&gt;"",1,0))</f>
        <v>0</v>
      </c>
      <c r="BP87" s="125">
        <f>IF('Indicator Data'!BY91="No Data",1,IF('Indicator Data imputation'!BQ90&lt;&gt;"",1,0))</f>
        <v>0</v>
      </c>
      <c r="BQ87" s="125">
        <f>IF('Indicator Data'!BZ91="No Data",1,IF('Indicator Data imputation'!BR90&lt;&gt;"",1,0))</f>
        <v>0</v>
      </c>
      <c r="BR87" s="125">
        <f>IF('Indicator Data'!CA91="No Data",1,IF('Indicator Data imputation'!BS90&lt;&gt;"",1,0))</f>
        <v>0</v>
      </c>
      <c r="BS87" s="125">
        <f>IF('Indicator Data'!CB91="No Data",1,IF('Indicator Data imputation'!BT90&lt;&gt;"",1,0))</f>
        <v>0</v>
      </c>
      <c r="BT87" s="125">
        <f>IF('Indicator Data'!CC91="No Data",1,IF('Indicator Data imputation'!BU90&lt;&gt;"",1,0))</f>
        <v>0</v>
      </c>
      <c r="BU87" s="125">
        <f>IF('Indicator Data'!CD91="No Data",1,IF('Indicator Data imputation'!BV90&lt;&gt;"",1,0))</f>
        <v>0</v>
      </c>
      <c r="BV87" s="125">
        <f>IF('Indicator Data'!CE91="No Data",1,IF('Indicator Data imputation'!BW90&lt;&gt;"",1,0))</f>
        <v>0</v>
      </c>
      <c r="BW87" s="125">
        <f>IF('Indicator Data'!CF91="No Data",1,IF('Indicator Data imputation'!BX90&lt;&gt;"",1,0))</f>
        <v>0</v>
      </c>
      <c r="BX87" s="125">
        <f>IF('Indicator Data'!CG91="No Data",1,IF('Indicator Data imputation'!BY90&lt;&gt;"",1,0))</f>
        <v>0</v>
      </c>
      <c r="BY87" s="3">
        <f t="shared" si="3"/>
        <v>4</v>
      </c>
      <c r="BZ87" s="127">
        <f t="shared" si="4"/>
        <v>5.3333333333333337E-2</v>
      </c>
    </row>
    <row r="88" spans="1:78" x14ac:dyDescent="0.3">
      <c r="A88" s="3" t="s">
        <v>162</v>
      </c>
      <c r="B88" s="125">
        <f>IF('Indicator Data'!C92="No Data",1,IF('Indicator Data imputation'!C91&lt;&gt;"",1,0))</f>
        <v>0</v>
      </c>
      <c r="C88" s="125">
        <f>IF('Indicator Data'!D92="No Data",1,IF('Indicator Data imputation'!D91&lt;&gt;"",1,0))</f>
        <v>0</v>
      </c>
      <c r="D88" s="125">
        <f>IF('Indicator Data'!E92="No Data",1,IF('Indicator Data imputation'!E91&lt;&gt;"",1,0))</f>
        <v>0</v>
      </c>
      <c r="E88" s="125">
        <f>IF('Indicator Data'!F92="No Data",1,IF('Indicator Data imputation'!F91&lt;&gt;"",1,0))</f>
        <v>0</v>
      </c>
      <c r="F88" s="125">
        <f>IF('Indicator Data'!G92="No Data",1,IF('Indicator Data imputation'!G91&lt;&gt;"",1,0))</f>
        <v>0</v>
      </c>
      <c r="G88" s="125">
        <f>IF('Indicator Data'!H92="No Data",1,IF('Indicator Data imputation'!H91&lt;&gt;"",1,0))</f>
        <v>0</v>
      </c>
      <c r="H88" s="125">
        <f>IF('Indicator Data'!I92="No Data",1,IF('Indicator Data imputation'!I91&lt;&gt;"",1,0))</f>
        <v>0</v>
      </c>
      <c r="I88" s="125">
        <f>IF('Indicator Data'!J92="No Data",1,IF('Indicator Data imputation'!J91&lt;&gt;"",1,0))</f>
        <v>0</v>
      </c>
      <c r="J88" s="125">
        <f>IF('Indicator Data'!K92="No Data",1,IF('Indicator Data imputation'!K91&lt;&gt;"",1,0))</f>
        <v>0</v>
      </c>
      <c r="K88" s="125">
        <f>IF('Indicator Data'!L92="No Data",1,IF('Indicator Data imputation'!L91&lt;&gt;"",1,0))</f>
        <v>0</v>
      </c>
      <c r="L88" s="125">
        <f>IF('Indicator Data'!M92="No Data",1,IF('Indicator Data imputation'!M91&lt;&gt;"",1,0))</f>
        <v>0</v>
      </c>
      <c r="M88" s="125">
        <f>IF('Indicator Data'!N92="No Data",1,IF('Indicator Data imputation'!N91&lt;&gt;"",1,0))</f>
        <v>0</v>
      </c>
      <c r="N88" s="125">
        <f>IF('Indicator Data'!O92="No Data",1,IF('Indicator Data imputation'!O91&lt;&gt;"",1,0))</f>
        <v>0</v>
      </c>
      <c r="O88" s="125">
        <f>IF('Indicator Data'!P92="No Data",1,IF('Indicator Data imputation'!P91&lt;&gt;"",1,0))</f>
        <v>0</v>
      </c>
      <c r="P88" s="125">
        <f>IF('Indicator Data'!Q92="No Data",1,IF('Indicator Data imputation'!Q91&lt;&gt;"",1,0))</f>
        <v>0</v>
      </c>
      <c r="Q88" s="125">
        <f>IF('Indicator Data'!R92="No Data",1,IF('Indicator Data imputation'!R91&lt;&gt;"",1,0))</f>
        <v>0</v>
      </c>
      <c r="R88" s="125">
        <f>IF('Indicator Data'!S92="No Data",1,IF('Indicator Data imputation'!S91&lt;&gt;"",1,0))</f>
        <v>0</v>
      </c>
      <c r="S88" s="125">
        <f>IF('Indicator Data'!T92="No Data",1,IF('Indicator Data imputation'!T91&lt;&gt;"",1,0))</f>
        <v>0</v>
      </c>
      <c r="T88" s="125">
        <f>IF('Indicator Data'!U92="No Data",1,IF('Indicator Data imputation'!U91&lt;&gt;"",1,0))</f>
        <v>0</v>
      </c>
      <c r="U88" s="125">
        <f>IF('Indicator Data'!V92="No Data",1,IF('Indicator Data imputation'!V91&lt;&gt;"",1,0))</f>
        <v>0</v>
      </c>
      <c r="V88" s="125">
        <f>IF('Indicator Data'!W92="No Data",1,IF('Indicator Data imputation'!W91&lt;&gt;"",1,0))</f>
        <v>0</v>
      </c>
      <c r="W88" s="125">
        <f>IF('Indicator Data'!X92="No Data",1,IF('Indicator Data imputation'!X91&lt;&gt;"",1,0))</f>
        <v>0</v>
      </c>
      <c r="X88" s="125">
        <f>IF('Indicator Data'!Y92="No Data",1,IF('Indicator Data imputation'!Y91&lt;&gt;"",1,0))</f>
        <v>0</v>
      </c>
      <c r="Y88" s="125">
        <f>IF('Indicator Data'!Z92="No Data",1,IF('Indicator Data imputation'!Z91&lt;&gt;"",1,0))</f>
        <v>0</v>
      </c>
      <c r="Z88" s="125">
        <f>IF('Indicator Data'!AA92="No Data",1,IF('Indicator Data imputation'!AA91&lt;&gt;"",1,0))</f>
        <v>0</v>
      </c>
      <c r="AA88" s="125">
        <f>IF('Indicator Data'!AB92="No Data",1,IF('Indicator Data imputation'!AB91&lt;&gt;"",1,0))</f>
        <v>0</v>
      </c>
      <c r="AB88" s="125">
        <f>IF('Indicator Data'!AC92="No Data",1,IF('Indicator Data imputation'!AC91&lt;&gt;"",1,0))</f>
        <v>0</v>
      </c>
      <c r="AC88" s="125">
        <f>IF('Indicator Data'!AD92="No Data",1,IF('Indicator Data imputation'!AD91&lt;&gt;"",1,0))</f>
        <v>0</v>
      </c>
      <c r="AD88" s="125">
        <f>IF('Indicator Data'!AE92="No Data",1,IF('Indicator Data imputation'!AE91&lt;&gt;"",1,0))</f>
        <v>0</v>
      </c>
      <c r="AE88" s="125">
        <f>IF('Indicator Data'!AF92="No Data",1,IF('Indicator Data imputation'!AF91&lt;&gt;"",1,0))</f>
        <v>0</v>
      </c>
      <c r="AF88" s="125">
        <f>IF('Indicator Data'!AG92="No Data",1,IF('Indicator Data imputation'!AG91&lt;&gt;"",1,0))</f>
        <v>0</v>
      </c>
      <c r="AG88" s="125">
        <f>IF('Indicator Data'!AH92="No Data",1,IF('Indicator Data imputation'!AH91&lt;&gt;"",1,0))</f>
        <v>0</v>
      </c>
      <c r="AH88" s="125">
        <f>IF('Indicator Data'!AI92="No Data",1,IF('Indicator Data imputation'!AI91&lt;&gt;"",1,0))</f>
        <v>0</v>
      </c>
      <c r="AI88" s="125">
        <f>IF('Indicator Data'!AJ92="No Data",1,IF('Indicator Data imputation'!AJ91&lt;&gt;"",1,0))</f>
        <v>0</v>
      </c>
      <c r="AJ88" s="125">
        <f>IF('Indicator Data'!AK92="No Data",1,IF('Indicator Data imputation'!AK91&lt;&gt;"",1,0))</f>
        <v>0</v>
      </c>
      <c r="AK88" s="125">
        <f>IF('Indicator Data'!AL92="No Data",1,IF('Indicator Data imputation'!AL91&lt;&gt;"",1,0))</f>
        <v>0</v>
      </c>
      <c r="AL88" s="125">
        <f>IF('Indicator Data'!AM92="No Data",1,IF('Indicator Data imputation'!AM91&lt;&gt;"",1,0))</f>
        <v>0</v>
      </c>
      <c r="AM88" s="125">
        <f>IF('Indicator Data'!AN92="No Data",1,IF('Indicator Data imputation'!AN91&lt;&gt;"",1,0))</f>
        <v>0</v>
      </c>
      <c r="AN88" s="125">
        <f>IF('Indicator Data'!AO92="No Data",1,IF('Indicator Data imputation'!AO91&lt;&gt;"",1,0))</f>
        <v>0</v>
      </c>
      <c r="AO88" s="125">
        <f>IF('Indicator Data'!AP92="No Data",1,IF('Indicator Data imputation'!AP91&lt;&gt;"",1,0))</f>
        <v>0</v>
      </c>
      <c r="AP88" s="125">
        <f>IF('Indicator Data'!AQ92="No Data",1,IF('Indicator Data imputation'!AQ91&lt;&gt;"",1,0))</f>
        <v>0</v>
      </c>
      <c r="AQ88" s="125">
        <f>IF('Indicator Data'!AR92="No Data",1,IF('Indicator Data imputation'!AR91&lt;&gt;"",1,0))</f>
        <v>0</v>
      </c>
      <c r="AR88" s="125">
        <f>IF('Indicator Data'!AS92="No Data",1,IF('Indicator Data imputation'!AS91&lt;&gt;"",1,0))</f>
        <v>0</v>
      </c>
      <c r="AS88" s="125">
        <f>IF('Indicator Data'!AT92="No Data",1,IF('Indicator Data imputation'!AT91&lt;&gt;"",1,0))</f>
        <v>0</v>
      </c>
      <c r="AT88" s="125">
        <f>IF('Indicator Data'!AU92="No Data",1,IF('Indicator Data imputation'!AU91&lt;&gt;"",1,0))</f>
        <v>0</v>
      </c>
      <c r="AU88" s="125">
        <f>IF('Indicator Data'!AV92="No Data",1,IF('Indicator Data imputation'!AV91&lt;&gt;"",1,0))</f>
        <v>0</v>
      </c>
      <c r="AV88" s="125">
        <f>IF('Indicator Data'!AW92="No Data",1,IF('Indicator Data imputation'!AW91&lt;&gt;"",1,0))</f>
        <v>0</v>
      </c>
      <c r="AW88" s="125">
        <f>IF('Indicator Data'!AX92="No Data",1,IF('Indicator Data imputation'!AX91&lt;&gt;"",1,0))</f>
        <v>0</v>
      </c>
      <c r="AX88" s="125">
        <f>IF('Indicator Data'!AY92="No Data",1,IF('Indicator Data imputation'!AY91&lt;&gt;"",1,0))</f>
        <v>0</v>
      </c>
      <c r="AY88" s="125">
        <f>IF('Indicator Data'!AZ92="No Data",1,IF('Indicator Data imputation'!AZ91&lt;&gt;"",1,0))</f>
        <v>0</v>
      </c>
      <c r="AZ88" s="125">
        <f>IF('Indicator Data'!BA92="No Data",1,IF('Indicator Data imputation'!BA91&lt;&gt;"",1,0))</f>
        <v>0</v>
      </c>
      <c r="BA88" s="125">
        <f>IF('Indicator Data'!BB92="No Data",1,IF('Indicator Data imputation'!BB91&lt;&gt;"",1,0))</f>
        <v>0</v>
      </c>
      <c r="BB88" s="125">
        <f>IF('Indicator Data'!BC92="No Data",1,IF('Indicator Data imputation'!BC91&lt;&gt;"",1,0))</f>
        <v>0</v>
      </c>
      <c r="BC88" s="125">
        <f>IF('Indicator Data'!BD92="No Data",1,IF('Indicator Data imputation'!BD91&lt;&gt;"",1,0))</f>
        <v>0</v>
      </c>
      <c r="BD88" s="125">
        <f>IF('Indicator Data'!BE92="No Data",1,IF('Indicator Data imputation'!BE91&lt;&gt;"",1,0))</f>
        <v>0</v>
      </c>
      <c r="BE88" s="125">
        <f>IF('Indicator Data'!BF92="No Data",1,IF('Indicator Data imputation'!BF91&lt;&gt;"",1,0))</f>
        <v>0</v>
      </c>
      <c r="BF88" s="125">
        <f>IF('Indicator Data'!BG92="No Data",1,IF('Indicator Data imputation'!BG91&lt;&gt;"",1,0))</f>
        <v>0</v>
      </c>
      <c r="BG88" s="125">
        <f>IF('Indicator Data'!BH92="No Data",1,IF('Indicator Data imputation'!BH91&lt;&gt;"",1,0))</f>
        <v>0</v>
      </c>
      <c r="BH88" s="125">
        <f>IF('Indicator Data'!BI92="No Data",1,IF('Indicator Data imputation'!BI91&lt;&gt;"",1,0))</f>
        <v>0</v>
      </c>
      <c r="BI88" s="125">
        <f>IF('Indicator Data'!BR92="No Data",1,IF('Indicator Data imputation'!BJ91&lt;&gt;"",1,0))</f>
        <v>0</v>
      </c>
      <c r="BJ88" s="125">
        <f>IF('Indicator Data'!BS92="No Data",1,IF('Indicator Data imputation'!BK91&lt;&gt;"",1,0))</f>
        <v>0</v>
      </c>
      <c r="BK88" s="125">
        <f>IF('Indicator Data'!BT92="No Data",1,IF('Indicator Data imputation'!BL91&lt;&gt;"",1,0))</f>
        <v>0</v>
      </c>
      <c r="BL88" s="125">
        <f>IF('Indicator Data'!BU92="No Data",1,IF('Indicator Data imputation'!BM91&lt;&gt;"",1,0))</f>
        <v>0</v>
      </c>
      <c r="BM88" s="125">
        <f>IF('Indicator Data'!BV92="No Data",1,IF('Indicator Data imputation'!BN91&lt;&gt;"",1,0))</f>
        <v>0</v>
      </c>
      <c r="BN88" s="125">
        <f>IF('Indicator Data'!BW92="No Data",1,IF('Indicator Data imputation'!BO91&lt;&gt;"",1,0))</f>
        <v>0</v>
      </c>
      <c r="BO88" s="125">
        <f>IF('Indicator Data'!BX92="No Data",1,IF('Indicator Data imputation'!BP91&lt;&gt;"",1,0))</f>
        <v>0</v>
      </c>
      <c r="BP88" s="125">
        <f>IF('Indicator Data'!BY92="No Data",1,IF('Indicator Data imputation'!BQ91&lt;&gt;"",1,0))</f>
        <v>0</v>
      </c>
      <c r="BQ88" s="125">
        <f>IF('Indicator Data'!BZ92="No Data",1,IF('Indicator Data imputation'!BR91&lt;&gt;"",1,0))</f>
        <v>0</v>
      </c>
      <c r="BR88" s="125">
        <f>IF('Indicator Data'!CA92="No Data",1,IF('Indicator Data imputation'!BS91&lt;&gt;"",1,0))</f>
        <v>0</v>
      </c>
      <c r="BS88" s="125">
        <f>IF('Indicator Data'!CB92="No Data",1,IF('Indicator Data imputation'!BT91&lt;&gt;"",1,0))</f>
        <v>0</v>
      </c>
      <c r="BT88" s="125">
        <f>IF('Indicator Data'!CC92="No Data",1,IF('Indicator Data imputation'!BU91&lt;&gt;"",1,0))</f>
        <v>0</v>
      </c>
      <c r="BU88" s="125">
        <f>IF('Indicator Data'!CD92="No Data",1,IF('Indicator Data imputation'!BV91&lt;&gt;"",1,0))</f>
        <v>0</v>
      </c>
      <c r="BV88" s="125">
        <f>IF('Indicator Data'!CE92="No Data",1,IF('Indicator Data imputation'!BW91&lt;&gt;"",1,0))</f>
        <v>0</v>
      </c>
      <c r="BW88" s="125">
        <f>IF('Indicator Data'!CF92="No Data",1,IF('Indicator Data imputation'!BX91&lt;&gt;"",1,0))</f>
        <v>0</v>
      </c>
      <c r="BX88" s="125">
        <f>IF('Indicator Data'!CG92="No Data",1,IF('Indicator Data imputation'!BY91&lt;&gt;"",1,0))</f>
        <v>0</v>
      </c>
      <c r="BY88" s="3">
        <f t="shared" si="3"/>
        <v>0</v>
      </c>
      <c r="BZ88" s="127">
        <f t="shared" si="4"/>
        <v>0</v>
      </c>
    </row>
    <row r="89" spans="1:78" x14ac:dyDescent="0.3">
      <c r="A89" s="3" t="s">
        <v>164</v>
      </c>
      <c r="B89" s="125">
        <f>IF('Indicator Data'!C93="No Data",1,IF('Indicator Data imputation'!C92&lt;&gt;"",1,0))</f>
        <v>0</v>
      </c>
      <c r="C89" s="125">
        <f>IF('Indicator Data'!D93="No Data",1,IF('Indicator Data imputation'!D92&lt;&gt;"",1,0))</f>
        <v>0</v>
      </c>
      <c r="D89" s="125">
        <f>IF('Indicator Data'!E93="No Data",1,IF('Indicator Data imputation'!E92&lt;&gt;"",1,0))</f>
        <v>1</v>
      </c>
      <c r="E89" s="125">
        <f>IF('Indicator Data'!F93="No Data",1,IF('Indicator Data imputation'!F92&lt;&gt;"",1,0))</f>
        <v>0</v>
      </c>
      <c r="F89" s="125">
        <f>IF('Indicator Data'!G93="No Data",1,IF('Indicator Data imputation'!G92&lt;&gt;"",1,0))</f>
        <v>0</v>
      </c>
      <c r="G89" s="125">
        <f>IF('Indicator Data'!H93="No Data",1,IF('Indicator Data imputation'!H92&lt;&gt;"",1,0))</f>
        <v>0</v>
      </c>
      <c r="H89" s="125">
        <f>IF('Indicator Data'!I93="No Data",1,IF('Indicator Data imputation'!I92&lt;&gt;"",1,0))</f>
        <v>0</v>
      </c>
      <c r="I89" s="125">
        <f>IF('Indicator Data'!J93="No Data",1,IF('Indicator Data imputation'!J92&lt;&gt;"",1,0))</f>
        <v>0</v>
      </c>
      <c r="J89" s="125">
        <f>IF('Indicator Data'!K93="No Data",1,IF('Indicator Data imputation'!K92&lt;&gt;"",1,0))</f>
        <v>0</v>
      </c>
      <c r="K89" s="125">
        <f>IF('Indicator Data'!L93="No Data",1,IF('Indicator Data imputation'!L92&lt;&gt;"",1,0))</f>
        <v>1</v>
      </c>
      <c r="L89" s="125">
        <f>IF('Indicator Data'!M93="No Data",1,IF('Indicator Data imputation'!M92&lt;&gt;"",1,0))</f>
        <v>1</v>
      </c>
      <c r="M89" s="125">
        <f>IF('Indicator Data'!N93="No Data",1,IF('Indicator Data imputation'!N92&lt;&gt;"",1,0))</f>
        <v>1</v>
      </c>
      <c r="N89" s="125">
        <f>IF('Indicator Data'!O93="No Data",1,IF('Indicator Data imputation'!O92&lt;&gt;"",1,0))</f>
        <v>1</v>
      </c>
      <c r="O89" s="125">
        <f>IF('Indicator Data'!P93="No Data",1,IF('Indicator Data imputation'!P92&lt;&gt;"",1,0))</f>
        <v>1</v>
      </c>
      <c r="P89" s="125">
        <f>IF('Indicator Data'!Q93="No Data",1,IF('Indicator Data imputation'!Q92&lt;&gt;"",1,0))</f>
        <v>0</v>
      </c>
      <c r="Q89" s="125">
        <f>IF('Indicator Data'!R93="No Data",1,IF('Indicator Data imputation'!R92&lt;&gt;"",1,0))</f>
        <v>0</v>
      </c>
      <c r="R89" s="125">
        <f>IF('Indicator Data'!S93="No Data",1,IF('Indicator Data imputation'!S92&lt;&gt;"",1,0))</f>
        <v>0</v>
      </c>
      <c r="S89" s="125">
        <f>IF('Indicator Data'!T93="No Data",1,IF('Indicator Data imputation'!T92&lt;&gt;"",1,0))</f>
        <v>0</v>
      </c>
      <c r="T89" s="125">
        <f>IF('Indicator Data'!U93="No Data",1,IF('Indicator Data imputation'!U92&lt;&gt;"",1,0))</f>
        <v>0</v>
      </c>
      <c r="U89" s="125">
        <f>IF('Indicator Data'!V93="No Data",1,IF('Indicator Data imputation'!V92&lt;&gt;"",1,0))</f>
        <v>0</v>
      </c>
      <c r="V89" s="125">
        <f>IF('Indicator Data'!W93="No Data",1,IF('Indicator Data imputation'!W92&lt;&gt;"",1,0))</f>
        <v>0</v>
      </c>
      <c r="W89" s="125">
        <f>IF('Indicator Data'!X93="No Data",1,IF('Indicator Data imputation'!X92&lt;&gt;"",1,0))</f>
        <v>0</v>
      </c>
      <c r="X89" s="125">
        <f>IF('Indicator Data'!Y93="No Data",1,IF('Indicator Data imputation'!Y92&lt;&gt;"",1,0))</f>
        <v>0</v>
      </c>
      <c r="Y89" s="125">
        <f>IF('Indicator Data'!Z93="No Data",1,IF('Indicator Data imputation'!Z92&lt;&gt;"",1,0))</f>
        <v>0</v>
      </c>
      <c r="Z89" s="125">
        <f>IF('Indicator Data'!AA93="No Data",1,IF('Indicator Data imputation'!AA92&lt;&gt;"",1,0))</f>
        <v>1</v>
      </c>
      <c r="AA89" s="125">
        <f>IF('Indicator Data'!AB93="No Data",1,IF('Indicator Data imputation'!AB92&lt;&gt;"",1,0))</f>
        <v>0</v>
      </c>
      <c r="AB89" s="125">
        <f>IF('Indicator Data'!AC93="No Data",1,IF('Indicator Data imputation'!AC92&lt;&gt;"",1,0))</f>
        <v>1</v>
      </c>
      <c r="AC89" s="125">
        <f>IF('Indicator Data'!AD93="No Data",1,IF('Indicator Data imputation'!AD92&lt;&gt;"",1,0))</f>
        <v>1</v>
      </c>
      <c r="AD89" s="125">
        <f>IF('Indicator Data'!AE93="No Data",1,IF('Indicator Data imputation'!AE92&lt;&gt;"",1,0))</f>
        <v>0</v>
      </c>
      <c r="AE89" s="125">
        <f>IF('Indicator Data'!AF93="No Data",1,IF('Indicator Data imputation'!AF92&lt;&gt;"",1,0))</f>
        <v>1</v>
      </c>
      <c r="AF89" s="125">
        <f>IF('Indicator Data'!AG93="No Data",1,IF('Indicator Data imputation'!AG92&lt;&gt;"",1,0))</f>
        <v>0</v>
      </c>
      <c r="AG89" s="125">
        <f>IF('Indicator Data'!AH93="No Data",1,IF('Indicator Data imputation'!AH92&lt;&gt;"",1,0))</f>
        <v>0</v>
      </c>
      <c r="AH89" s="125">
        <f>IF('Indicator Data'!AI93="No Data",1,IF('Indicator Data imputation'!AI92&lt;&gt;"",1,0))</f>
        <v>0</v>
      </c>
      <c r="AI89" s="125">
        <f>IF('Indicator Data'!AJ93="No Data",1,IF('Indicator Data imputation'!AJ92&lt;&gt;"",1,0))</f>
        <v>0</v>
      </c>
      <c r="AJ89" s="125">
        <f>IF('Indicator Data'!AK93="No Data",1,IF('Indicator Data imputation'!AK92&lt;&gt;"",1,0))</f>
        <v>0</v>
      </c>
      <c r="AK89" s="125">
        <f>IF('Indicator Data'!AL93="No Data",1,IF('Indicator Data imputation'!AL92&lt;&gt;"",1,0))</f>
        <v>0</v>
      </c>
      <c r="AL89" s="125">
        <f>IF('Indicator Data'!AM93="No Data",1,IF('Indicator Data imputation'!AM92&lt;&gt;"",1,0))</f>
        <v>1</v>
      </c>
      <c r="AM89" s="125">
        <f>IF('Indicator Data'!AN93="No Data",1,IF('Indicator Data imputation'!AN92&lt;&gt;"",1,0))</f>
        <v>0</v>
      </c>
      <c r="AN89" s="125">
        <f>IF('Indicator Data'!AO93="No Data",1,IF('Indicator Data imputation'!AO92&lt;&gt;"",1,0))</f>
        <v>0</v>
      </c>
      <c r="AO89" s="125">
        <f>IF('Indicator Data'!AP93="No Data",1,IF('Indicator Data imputation'!AP92&lt;&gt;"",1,0))</f>
        <v>0</v>
      </c>
      <c r="AP89" s="125">
        <f>IF('Indicator Data'!AQ93="No Data",1,IF('Indicator Data imputation'!AQ92&lt;&gt;"",1,0))</f>
        <v>0</v>
      </c>
      <c r="AQ89" s="125">
        <f>IF('Indicator Data'!AR93="No Data",1,IF('Indicator Data imputation'!AR92&lt;&gt;"",1,0))</f>
        <v>0</v>
      </c>
      <c r="AR89" s="125">
        <f>IF('Indicator Data'!AS93="No Data",1,IF('Indicator Data imputation'!AS92&lt;&gt;"",1,0))</f>
        <v>0</v>
      </c>
      <c r="AS89" s="125">
        <f>IF('Indicator Data'!AT93="No Data",1,IF('Indicator Data imputation'!AT92&lt;&gt;"",1,0))</f>
        <v>0</v>
      </c>
      <c r="AT89" s="125">
        <f>IF('Indicator Data'!AU93="No Data",1,IF('Indicator Data imputation'!AU92&lt;&gt;"",1,0))</f>
        <v>0</v>
      </c>
      <c r="AU89" s="125">
        <f>IF('Indicator Data'!AV93="No Data",1,IF('Indicator Data imputation'!AV92&lt;&gt;"",1,0))</f>
        <v>1</v>
      </c>
      <c r="AV89" s="125">
        <f>IF('Indicator Data'!AW93="No Data",1,IF('Indicator Data imputation'!AW92&lt;&gt;"",1,0))</f>
        <v>1</v>
      </c>
      <c r="AW89" s="125">
        <f>IF('Indicator Data'!AX93="No Data",1,IF('Indicator Data imputation'!AX92&lt;&gt;"",1,0))</f>
        <v>1</v>
      </c>
      <c r="AX89" s="125">
        <f>IF('Indicator Data'!AY93="No Data",1,IF('Indicator Data imputation'!AY92&lt;&gt;"",1,0))</f>
        <v>0</v>
      </c>
      <c r="AY89" s="125">
        <f>IF('Indicator Data'!AZ93="No Data",1,IF('Indicator Data imputation'!AZ92&lt;&gt;"",1,0))</f>
        <v>1</v>
      </c>
      <c r="AZ89" s="125">
        <f>IF('Indicator Data'!BA93="No Data",1,IF('Indicator Data imputation'!BA92&lt;&gt;"",1,0))</f>
        <v>0</v>
      </c>
      <c r="BA89" s="125">
        <f>IF('Indicator Data'!BB93="No Data",1,IF('Indicator Data imputation'!BB92&lt;&gt;"",1,0))</f>
        <v>0</v>
      </c>
      <c r="BB89" s="125">
        <f>IF('Indicator Data'!BC93="No Data",1,IF('Indicator Data imputation'!BC92&lt;&gt;"",1,0))</f>
        <v>0</v>
      </c>
      <c r="BC89" s="125">
        <f>IF('Indicator Data'!BD93="No Data",1,IF('Indicator Data imputation'!BD92&lt;&gt;"",1,0))</f>
        <v>0</v>
      </c>
      <c r="BD89" s="125">
        <f>IF('Indicator Data'!BE93="No Data",1,IF('Indicator Data imputation'!BE92&lt;&gt;"",1,0))</f>
        <v>0</v>
      </c>
      <c r="BE89" s="125">
        <f>IF('Indicator Data'!BF93="No Data",1,IF('Indicator Data imputation'!BF92&lt;&gt;"",1,0))</f>
        <v>0</v>
      </c>
      <c r="BF89" s="125">
        <f>IF('Indicator Data'!BG93="No Data",1,IF('Indicator Data imputation'!BG92&lt;&gt;"",1,0))</f>
        <v>0</v>
      </c>
      <c r="BG89" s="125">
        <f>IF('Indicator Data'!BH93="No Data",1,IF('Indicator Data imputation'!BH92&lt;&gt;"",1,0))</f>
        <v>0</v>
      </c>
      <c r="BH89" s="125">
        <f>IF('Indicator Data'!BI93="No Data",1,IF('Indicator Data imputation'!BI92&lt;&gt;"",1,0))</f>
        <v>0</v>
      </c>
      <c r="BI89" s="125">
        <f>IF('Indicator Data'!BR93="No Data",1,IF('Indicator Data imputation'!BJ92&lt;&gt;"",1,0))</f>
        <v>1</v>
      </c>
      <c r="BJ89" s="125">
        <f>IF('Indicator Data'!BS93="No Data",1,IF('Indicator Data imputation'!BK92&lt;&gt;"",1,0))</f>
        <v>0</v>
      </c>
      <c r="BK89" s="125">
        <f>IF('Indicator Data'!BT93="No Data",1,IF('Indicator Data imputation'!BL92&lt;&gt;"",1,0))</f>
        <v>1</v>
      </c>
      <c r="BL89" s="125">
        <f>IF('Indicator Data'!BU93="No Data",1,IF('Indicator Data imputation'!BM92&lt;&gt;"",1,0))</f>
        <v>0</v>
      </c>
      <c r="BM89" s="125">
        <f>IF('Indicator Data'!BV93="No Data",1,IF('Indicator Data imputation'!BN92&lt;&gt;"",1,0))</f>
        <v>1</v>
      </c>
      <c r="BN89" s="125">
        <f>IF('Indicator Data'!BW93="No Data",1,IF('Indicator Data imputation'!BO92&lt;&gt;"",1,0))</f>
        <v>0</v>
      </c>
      <c r="BO89" s="125">
        <f>IF('Indicator Data'!BX93="No Data",1,IF('Indicator Data imputation'!BP92&lt;&gt;"",1,0))</f>
        <v>0</v>
      </c>
      <c r="BP89" s="125">
        <f>IF('Indicator Data'!BY93="No Data",1,IF('Indicator Data imputation'!BQ92&lt;&gt;"",1,0))</f>
        <v>0</v>
      </c>
      <c r="BQ89" s="125">
        <f>IF('Indicator Data'!BZ93="No Data",1,IF('Indicator Data imputation'!BR92&lt;&gt;"",1,0))</f>
        <v>0</v>
      </c>
      <c r="BR89" s="125">
        <f>IF('Indicator Data'!CA93="No Data",1,IF('Indicator Data imputation'!BS92&lt;&gt;"",1,0))</f>
        <v>0</v>
      </c>
      <c r="BS89" s="125">
        <f>IF('Indicator Data'!CB93="No Data",1,IF('Indicator Data imputation'!BT92&lt;&gt;"",1,0))</f>
        <v>0</v>
      </c>
      <c r="BT89" s="125">
        <f>IF('Indicator Data'!CC93="No Data",1,IF('Indicator Data imputation'!BU92&lt;&gt;"",1,0))</f>
        <v>0</v>
      </c>
      <c r="BU89" s="125">
        <f>IF('Indicator Data'!CD93="No Data",1,IF('Indicator Data imputation'!BV92&lt;&gt;"",1,0))</f>
        <v>0</v>
      </c>
      <c r="BV89" s="125">
        <f>IF('Indicator Data'!CE93="No Data",1,IF('Indicator Data imputation'!BW92&lt;&gt;"",1,0))</f>
        <v>0</v>
      </c>
      <c r="BW89" s="125">
        <f>IF('Indicator Data'!CF93="No Data",1,IF('Indicator Data imputation'!BX92&lt;&gt;"",1,0))</f>
        <v>0</v>
      </c>
      <c r="BX89" s="125">
        <f>IF('Indicator Data'!CG93="No Data",1,IF('Indicator Data imputation'!BY92&lt;&gt;"",1,0))</f>
        <v>0</v>
      </c>
      <c r="BY89" s="3">
        <f t="shared" si="3"/>
        <v>18</v>
      </c>
      <c r="BZ89" s="127">
        <f t="shared" si="4"/>
        <v>0.24</v>
      </c>
    </row>
    <row r="90" spans="1:78" x14ac:dyDescent="0.3">
      <c r="A90" s="3" t="s">
        <v>166</v>
      </c>
      <c r="B90" s="125">
        <f>IF('Indicator Data'!C94="No Data",1,IF('Indicator Data imputation'!C93&lt;&gt;"",1,0))</f>
        <v>0</v>
      </c>
      <c r="C90" s="125">
        <f>IF('Indicator Data'!D94="No Data",1,IF('Indicator Data imputation'!D93&lt;&gt;"",1,0))</f>
        <v>0</v>
      </c>
      <c r="D90" s="125">
        <f>IF('Indicator Data'!E94="No Data",1,IF('Indicator Data imputation'!E93&lt;&gt;"",1,0))</f>
        <v>0</v>
      </c>
      <c r="E90" s="125">
        <f>IF('Indicator Data'!F94="No Data",1,IF('Indicator Data imputation'!F93&lt;&gt;"",1,0))</f>
        <v>0</v>
      </c>
      <c r="F90" s="125">
        <f>IF('Indicator Data'!G94="No Data",1,IF('Indicator Data imputation'!G93&lt;&gt;"",1,0))</f>
        <v>0</v>
      </c>
      <c r="G90" s="125">
        <f>IF('Indicator Data'!H94="No Data",1,IF('Indicator Data imputation'!H93&lt;&gt;"",1,0))</f>
        <v>0</v>
      </c>
      <c r="H90" s="125">
        <f>IF('Indicator Data'!I94="No Data",1,IF('Indicator Data imputation'!I93&lt;&gt;"",1,0))</f>
        <v>0</v>
      </c>
      <c r="I90" s="125">
        <f>IF('Indicator Data'!J94="No Data",1,IF('Indicator Data imputation'!J93&lt;&gt;"",1,0))</f>
        <v>0</v>
      </c>
      <c r="J90" s="125">
        <f>IF('Indicator Data'!K94="No Data",1,IF('Indicator Data imputation'!K93&lt;&gt;"",1,0))</f>
        <v>0</v>
      </c>
      <c r="K90" s="125">
        <f>IF('Indicator Data'!L94="No Data",1,IF('Indicator Data imputation'!L93&lt;&gt;"",1,0))</f>
        <v>0</v>
      </c>
      <c r="L90" s="125">
        <f>IF('Indicator Data'!M94="No Data",1,IF('Indicator Data imputation'!M93&lt;&gt;"",1,0))</f>
        <v>0</v>
      </c>
      <c r="M90" s="125">
        <f>IF('Indicator Data'!N94="No Data",1,IF('Indicator Data imputation'!N93&lt;&gt;"",1,0))</f>
        <v>1</v>
      </c>
      <c r="N90" s="125">
        <f>IF('Indicator Data'!O94="No Data",1,IF('Indicator Data imputation'!O93&lt;&gt;"",1,0))</f>
        <v>1</v>
      </c>
      <c r="O90" s="125">
        <f>IF('Indicator Data'!P94="No Data",1,IF('Indicator Data imputation'!P93&lt;&gt;"",1,0))</f>
        <v>1</v>
      </c>
      <c r="P90" s="125">
        <f>IF('Indicator Data'!Q94="No Data",1,IF('Indicator Data imputation'!Q93&lt;&gt;"",1,0))</f>
        <v>0</v>
      </c>
      <c r="Q90" s="125">
        <f>IF('Indicator Data'!R94="No Data",1,IF('Indicator Data imputation'!R93&lt;&gt;"",1,0))</f>
        <v>0</v>
      </c>
      <c r="R90" s="125">
        <f>IF('Indicator Data'!S94="No Data",1,IF('Indicator Data imputation'!S93&lt;&gt;"",1,0))</f>
        <v>0</v>
      </c>
      <c r="S90" s="125">
        <f>IF('Indicator Data'!T94="No Data",1,IF('Indicator Data imputation'!T93&lt;&gt;"",1,0))</f>
        <v>0</v>
      </c>
      <c r="T90" s="125">
        <f>IF('Indicator Data'!U94="No Data",1,IF('Indicator Data imputation'!U93&lt;&gt;"",1,0))</f>
        <v>0</v>
      </c>
      <c r="U90" s="125">
        <f>IF('Indicator Data'!V94="No Data",1,IF('Indicator Data imputation'!V93&lt;&gt;"",1,0))</f>
        <v>0</v>
      </c>
      <c r="V90" s="125">
        <f>IF('Indicator Data'!W94="No Data",1,IF('Indicator Data imputation'!W93&lt;&gt;"",1,0))</f>
        <v>0</v>
      </c>
      <c r="W90" s="125">
        <f>IF('Indicator Data'!X94="No Data",1,IF('Indicator Data imputation'!X93&lt;&gt;"",1,0))</f>
        <v>0</v>
      </c>
      <c r="X90" s="125">
        <f>IF('Indicator Data'!Y94="No Data",1,IF('Indicator Data imputation'!Y93&lt;&gt;"",1,0))</f>
        <v>0</v>
      </c>
      <c r="Y90" s="125">
        <f>IF('Indicator Data'!Z94="No Data",1,IF('Indicator Data imputation'!Z93&lt;&gt;"",1,0))</f>
        <v>0</v>
      </c>
      <c r="Z90" s="125">
        <f>IF('Indicator Data'!AA94="No Data",1,IF('Indicator Data imputation'!AA93&lt;&gt;"",1,0))</f>
        <v>0</v>
      </c>
      <c r="AA90" s="125">
        <f>IF('Indicator Data'!AB94="No Data",1,IF('Indicator Data imputation'!AB93&lt;&gt;"",1,0))</f>
        <v>0</v>
      </c>
      <c r="AB90" s="125">
        <f>IF('Indicator Data'!AC94="No Data",1,IF('Indicator Data imputation'!AC93&lt;&gt;"",1,0))</f>
        <v>1</v>
      </c>
      <c r="AC90" s="125">
        <f>IF('Indicator Data'!AD94="No Data",1,IF('Indicator Data imputation'!AD93&lt;&gt;"",1,0))</f>
        <v>1</v>
      </c>
      <c r="AD90" s="125">
        <f>IF('Indicator Data'!AE94="No Data",1,IF('Indicator Data imputation'!AE93&lt;&gt;"",1,0))</f>
        <v>0</v>
      </c>
      <c r="AE90" s="125">
        <f>IF('Indicator Data'!AF94="No Data",1,IF('Indicator Data imputation'!AF93&lt;&gt;"",1,0))</f>
        <v>1</v>
      </c>
      <c r="AF90" s="125">
        <f>IF('Indicator Data'!AG94="No Data",1,IF('Indicator Data imputation'!AG93&lt;&gt;"",1,0))</f>
        <v>0</v>
      </c>
      <c r="AG90" s="125">
        <f>IF('Indicator Data'!AH94="No Data",1,IF('Indicator Data imputation'!AH93&lt;&gt;"",1,0))</f>
        <v>0</v>
      </c>
      <c r="AH90" s="125">
        <f>IF('Indicator Data'!AI94="No Data",1,IF('Indicator Data imputation'!AI93&lt;&gt;"",1,0))</f>
        <v>0</v>
      </c>
      <c r="AI90" s="125">
        <f>IF('Indicator Data'!AJ94="No Data",1,IF('Indicator Data imputation'!AJ93&lt;&gt;"",1,0))</f>
        <v>0</v>
      </c>
      <c r="AJ90" s="125">
        <f>IF('Indicator Data'!AK94="No Data",1,IF('Indicator Data imputation'!AK93&lt;&gt;"",1,0))</f>
        <v>0</v>
      </c>
      <c r="AK90" s="125">
        <f>IF('Indicator Data'!AL94="No Data",1,IF('Indicator Data imputation'!AL93&lt;&gt;"",1,0))</f>
        <v>1</v>
      </c>
      <c r="AL90" s="125">
        <f>IF('Indicator Data'!AM94="No Data",1,IF('Indicator Data imputation'!AM93&lt;&gt;"",1,0))</f>
        <v>1</v>
      </c>
      <c r="AM90" s="125">
        <f>IF('Indicator Data'!AN94="No Data",1,IF('Indicator Data imputation'!AN93&lt;&gt;"",1,0))</f>
        <v>0</v>
      </c>
      <c r="AN90" s="125">
        <f>IF('Indicator Data'!AO94="No Data",1,IF('Indicator Data imputation'!AO93&lt;&gt;"",1,0))</f>
        <v>0</v>
      </c>
      <c r="AO90" s="125">
        <f>IF('Indicator Data'!AP94="No Data",1,IF('Indicator Data imputation'!AP93&lt;&gt;"",1,0))</f>
        <v>0</v>
      </c>
      <c r="AP90" s="125">
        <f>IF('Indicator Data'!AQ94="No Data",1,IF('Indicator Data imputation'!AQ93&lt;&gt;"",1,0))</f>
        <v>1</v>
      </c>
      <c r="AQ90" s="125">
        <f>IF('Indicator Data'!AR94="No Data",1,IF('Indicator Data imputation'!AR93&lt;&gt;"",1,0))</f>
        <v>1</v>
      </c>
      <c r="AR90" s="125">
        <f>IF('Indicator Data'!AS94="No Data",1,IF('Indicator Data imputation'!AS93&lt;&gt;"",1,0))</f>
        <v>0</v>
      </c>
      <c r="AS90" s="125">
        <f>IF('Indicator Data'!AT94="No Data",1,IF('Indicator Data imputation'!AT93&lt;&gt;"",1,0))</f>
        <v>0</v>
      </c>
      <c r="AT90" s="125">
        <f>IF('Indicator Data'!AU94="No Data",1,IF('Indicator Data imputation'!AU93&lt;&gt;"",1,0))</f>
        <v>0</v>
      </c>
      <c r="AU90" s="125">
        <f>IF('Indicator Data'!AV94="No Data",1,IF('Indicator Data imputation'!AV93&lt;&gt;"",1,0))</f>
        <v>1</v>
      </c>
      <c r="AV90" s="125">
        <f>IF('Indicator Data'!AW94="No Data",1,IF('Indicator Data imputation'!AW93&lt;&gt;"",1,0))</f>
        <v>1</v>
      </c>
      <c r="AW90" s="125">
        <f>IF('Indicator Data'!AX94="No Data",1,IF('Indicator Data imputation'!AX93&lt;&gt;"",1,0))</f>
        <v>0</v>
      </c>
      <c r="AX90" s="125">
        <f>IF('Indicator Data'!AY94="No Data",1,IF('Indicator Data imputation'!AY93&lt;&gt;"",1,0))</f>
        <v>0</v>
      </c>
      <c r="AY90" s="125">
        <f>IF('Indicator Data'!AZ94="No Data",1,IF('Indicator Data imputation'!AZ93&lt;&gt;"",1,0))</f>
        <v>1</v>
      </c>
      <c r="AZ90" s="125">
        <f>IF('Indicator Data'!BA94="No Data",1,IF('Indicator Data imputation'!BA93&lt;&gt;"",1,0))</f>
        <v>1</v>
      </c>
      <c r="BA90" s="125">
        <f>IF('Indicator Data'!BB94="No Data",1,IF('Indicator Data imputation'!BB93&lt;&gt;"",1,0))</f>
        <v>0</v>
      </c>
      <c r="BB90" s="125">
        <f>IF('Indicator Data'!BC94="No Data",1,IF('Indicator Data imputation'!BC93&lt;&gt;"",1,0))</f>
        <v>0</v>
      </c>
      <c r="BC90" s="125">
        <f>IF('Indicator Data'!BD94="No Data",1,IF('Indicator Data imputation'!BD93&lt;&gt;"",1,0))</f>
        <v>0</v>
      </c>
      <c r="BD90" s="125">
        <f>IF('Indicator Data'!BE94="No Data",1,IF('Indicator Data imputation'!BE93&lt;&gt;"",1,0))</f>
        <v>0</v>
      </c>
      <c r="BE90" s="125">
        <f>IF('Indicator Data'!BF94="No Data",1,IF('Indicator Data imputation'!BF93&lt;&gt;"",1,0))</f>
        <v>0</v>
      </c>
      <c r="BF90" s="125">
        <f>IF('Indicator Data'!BG94="No Data",1,IF('Indicator Data imputation'!BG93&lt;&gt;"",1,0))</f>
        <v>0</v>
      </c>
      <c r="BG90" s="125">
        <f>IF('Indicator Data'!BH94="No Data",1,IF('Indicator Data imputation'!BH93&lt;&gt;"",1,0))</f>
        <v>0</v>
      </c>
      <c r="BH90" s="125">
        <f>IF('Indicator Data'!BI94="No Data",1,IF('Indicator Data imputation'!BI93&lt;&gt;"",1,0))</f>
        <v>0</v>
      </c>
      <c r="BI90" s="125">
        <f>IF('Indicator Data'!BR94="No Data",1,IF('Indicator Data imputation'!BJ93&lt;&gt;"",1,0))</f>
        <v>1</v>
      </c>
      <c r="BJ90" s="125">
        <f>IF('Indicator Data'!BS94="No Data",1,IF('Indicator Data imputation'!BK93&lt;&gt;"",1,0))</f>
        <v>0</v>
      </c>
      <c r="BK90" s="125">
        <f>IF('Indicator Data'!BT94="No Data",1,IF('Indicator Data imputation'!BL93&lt;&gt;"",1,0))</f>
        <v>0</v>
      </c>
      <c r="BL90" s="125">
        <f>IF('Indicator Data'!BU94="No Data",1,IF('Indicator Data imputation'!BM93&lt;&gt;"",1,0))</f>
        <v>0</v>
      </c>
      <c r="BM90" s="125">
        <f>IF('Indicator Data'!BV94="No Data",1,IF('Indicator Data imputation'!BN93&lt;&gt;"",1,0))</f>
        <v>0</v>
      </c>
      <c r="BN90" s="125">
        <f>IF('Indicator Data'!BW94="No Data",1,IF('Indicator Data imputation'!BO93&lt;&gt;"",1,0))</f>
        <v>1</v>
      </c>
      <c r="BO90" s="125">
        <f>IF('Indicator Data'!BX94="No Data",1,IF('Indicator Data imputation'!BP93&lt;&gt;"",1,0))</f>
        <v>0</v>
      </c>
      <c r="BP90" s="125">
        <f>IF('Indicator Data'!BY94="No Data",1,IF('Indicator Data imputation'!BQ93&lt;&gt;"",1,0))</f>
        <v>0</v>
      </c>
      <c r="BQ90" s="125">
        <f>IF('Indicator Data'!BZ94="No Data",1,IF('Indicator Data imputation'!BR93&lt;&gt;"",1,0))</f>
        <v>0</v>
      </c>
      <c r="BR90" s="125">
        <f>IF('Indicator Data'!CA94="No Data",1,IF('Indicator Data imputation'!BS93&lt;&gt;"",1,0))</f>
        <v>0</v>
      </c>
      <c r="BS90" s="125">
        <f>IF('Indicator Data'!CB94="No Data",1,IF('Indicator Data imputation'!BT93&lt;&gt;"",1,0))</f>
        <v>0</v>
      </c>
      <c r="BT90" s="125">
        <f>IF('Indicator Data'!CC94="No Data",1,IF('Indicator Data imputation'!BU93&lt;&gt;"",1,0))</f>
        <v>0</v>
      </c>
      <c r="BU90" s="125">
        <f>IF('Indicator Data'!CD94="No Data",1,IF('Indicator Data imputation'!BV93&lt;&gt;"",1,0))</f>
        <v>0</v>
      </c>
      <c r="BV90" s="125">
        <f>IF('Indicator Data'!CE94="No Data",1,IF('Indicator Data imputation'!BW93&lt;&gt;"",1,0))</f>
        <v>1</v>
      </c>
      <c r="BW90" s="125">
        <f>IF('Indicator Data'!CF94="No Data",1,IF('Indicator Data imputation'!BX93&lt;&gt;"",1,0))</f>
        <v>1</v>
      </c>
      <c r="BX90" s="125">
        <f>IF('Indicator Data'!CG94="No Data",1,IF('Indicator Data imputation'!BY93&lt;&gt;"",1,0))</f>
        <v>0</v>
      </c>
      <c r="BY90" s="3">
        <f t="shared" si="3"/>
        <v>18</v>
      </c>
      <c r="BZ90" s="127">
        <f t="shared" si="4"/>
        <v>0.24</v>
      </c>
    </row>
    <row r="91" spans="1:78" x14ac:dyDescent="0.3">
      <c r="A91" s="3" t="s">
        <v>297</v>
      </c>
      <c r="B91" s="125">
        <f>IF('Indicator Data'!C95="No Data",1,IF('Indicator Data imputation'!C94&lt;&gt;"",1,0))</f>
        <v>0</v>
      </c>
      <c r="C91" s="125">
        <f>IF('Indicator Data'!D95="No Data",1,IF('Indicator Data imputation'!D94&lt;&gt;"",1,0))</f>
        <v>0</v>
      </c>
      <c r="D91" s="125">
        <f>IF('Indicator Data'!E95="No Data",1,IF('Indicator Data imputation'!E94&lt;&gt;"",1,0))</f>
        <v>0</v>
      </c>
      <c r="E91" s="125">
        <f>IF('Indicator Data'!F95="No Data",1,IF('Indicator Data imputation'!F94&lt;&gt;"",1,0))</f>
        <v>0</v>
      </c>
      <c r="F91" s="125">
        <f>IF('Indicator Data'!G95="No Data",1,IF('Indicator Data imputation'!G94&lt;&gt;"",1,0))</f>
        <v>0</v>
      </c>
      <c r="G91" s="125">
        <f>IF('Indicator Data'!H95="No Data",1,IF('Indicator Data imputation'!H94&lt;&gt;"",1,0))</f>
        <v>0</v>
      </c>
      <c r="H91" s="125">
        <f>IF('Indicator Data'!I95="No Data",1,IF('Indicator Data imputation'!I94&lt;&gt;"",1,0))</f>
        <v>0</v>
      </c>
      <c r="I91" s="125">
        <f>IF('Indicator Data'!J95="No Data",1,IF('Indicator Data imputation'!J94&lt;&gt;"",1,0))</f>
        <v>0</v>
      </c>
      <c r="J91" s="125">
        <f>IF('Indicator Data'!K95="No Data",1,IF('Indicator Data imputation'!K94&lt;&gt;"",1,0))</f>
        <v>0</v>
      </c>
      <c r="K91" s="125">
        <f>IF('Indicator Data'!L95="No Data",1,IF('Indicator Data imputation'!L94&lt;&gt;"",1,0))</f>
        <v>0</v>
      </c>
      <c r="L91" s="125">
        <f>IF('Indicator Data'!M95="No Data",1,IF('Indicator Data imputation'!M94&lt;&gt;"",1,0))</f>
        <v>0</v>
      </c>
      <c r="M91" s="125">
        <f>IF('Indicator Data'!N95="No Data",1,IF('Indicator Data imputation'!N94&lt;&gt;"",1,0))</f>
        <v>1</v>
      </c>
      <c r="N91" s="125">
        <f>IF('Indicator Data'!O95="No Data",1,IF('Indicator Data imputation'!O94&lt;&gt;"",1,0))</f>
        <v>1</v>
      </c>
      <c r="O91" s="125">
        <f>IF('Indicator Data'!P95="No Data",1,IF('Indicator Data imputation'!P94&lt;&gt;"",1,0))</f>
        <v>1</v>
      </c>
      <c r="P91" s="125">
        <f>IF('Indicator Data'!Q95="No Data",1,IF('Indicator Data imputation'!Q94&lt;&gt;"",1,0))</f>
        <v>0</v>
      </c>
      <c r="Q91" s="125">
        <f>IF('Indicator Data'!R95="No Data",1,IF('Indicator Data imputation'!R94&lt;&gt;"",1,0))</f>
        <v>0</v>
      </c>
      <c r="R91" s="125">
        <f>IF('Indicator Data'!S95="No Data",1,IF('Indicator Data imputation'!S94&lt;&gt;"",1,0))</f>
        <v>0</v>
      </c>
      <c r="S91" s="125">
        <f>IF('Indicator Data'!T95="No Data",1,IF('Indicator Data imputation'!T94&lt;&gt;"",1,0))</f>
        <v>0</v>
      </c>
      <c r="T91" s="125">
        <f>IF('Indicator Data'!U95="No Data",1,IF('Indicator Data imputation'!U94&lt;&gt;"",1,0))</f>
        <v>0</v>
      </c>
      <c r="U91" s="125">
        <f>IF('Indicator Data'!V95="No Data",1,IF('Indicator Data imputation'!V94&lt;&gt;"",1,0))</f>
        <v>0</v>
      </c>
      <c r="V91" s="125">
        <f>IF('Indicator Data'!W95="No Data",1,IF('Indicator Data imputation'!W94&lt;&gt;"",1,0))</f>
        <v>0</v>
      </c>
      <c r="W91" s="125">
        <f>IF('Indicator Data'!X95="No Data",1,IF('Indicator Data imputation'!X94&lt;&gt;"",1,0))</f>
        <v>0</v>
      </c>
      <c r="X91" s="125">
        <f>IF('Indicator Data'!Y95="No Data",1,IF('Indicator Data imputation'!Y94&lt;&gt;"",1,0))</f>
        <v>0</v>
      </c>
      <c r="Y91" s="125">
        <f>IF('Indicator Data'!Z95="No Data",1,IF('Indicator Data imputation'!Z94&lt;&gt;"",1,0))</f>
        <v>0</v>
      </c>
      <c r="Z91" s="125">
        <f>IF('Indicator Data'!AA95="No Data",1,IF('Indicator Data imputation'!AA94&lt;&gt;"",1,0))</f>
        <v>1</v>
      </c>
      <c r="AA91" s="125">
        <f>IF('Indicator Data'!AB95="No Data",1,IF('Indicator Data imputation'!AB94&lt;&gt;"",1,0))</f>
        <v>0</v>
      </c>
      <c r="AB91" s="125">
        <f>IF('Indicator Data'!AC95="No Data",1,IF('Indicator Data imputation'!AC94&lt;&gt;"",1,0))</f>
        <v>1</v>
      </c>
      <c r="AC91" s="125">
        <f>IF('Indicator Data'!AD95="No Data",1,IF('Indicator Data imputation'!AD94&lt;&gt;"",1,0))</f>
        <v>0</v>
      </c>
      <c r="AD91" s="125">
        <f>IF('Indicator Data'!AE95="No Data",1,IF('Indicator Data imputation'!AE94&lt;&gt;"",1,0))</f>
        <v>0</v>
      </c>
      <c r="AE91" s="125">
        <f>IF('Indicator Data'!AF95="No Data",1,IF('Indicator Data imputation'!AF94&lt;&gt;"",1,0))</f>
        <v>1</v>
      </c>
      <c r="AF91" s="125">
        <f>IF('Indicator Data'!AG95="No Data",1,IF('Indicator Data imputation'!AG94&lt;&gt;"",1,0))</f>
        <v>0</v>
      </c>
      <c r="AG91" s="125">
        <f>IF('Indicator Data'!AH95="No Data",1,IF('Indicator Data imputation'!AH94&lt;&gt;"",1,0))</f>
        <v>0</v>
      </c>
      <c r="AH91" s="125">
        <f>IF('Indicator Data'!AI95="No Data",1,IF('Indicator Data imputation'!AI94&lt;&gt;"",1,0))</f>
        <v>0</v>
      </c>
      <c r="AI91" s="125">
        <f>IF('Indicator Data'!AJ95="No Data",1,IF('Indicator Data imputation'!AJ94&lt;&gt;"",1,0))</f>
        <v>0</v>
      </c>
      <c r="AJ91" s="125">
        <f>IF('Indicator Data'!AK95="No Data",1,IF('Indicator Data imputation'!AK94&lt;&gt;"",1,0))</f>
        <v>0</v>
      </c>
      <c r="AK91" s="125">
        <f>IF('Indicator Data'!AL95="No Data",1,IF('Indicator Data imputation'!AL94&lt;&gt;"",1,0))</f>
        <v>0</v>
      </c>
      <c r="AL91" s="125">
        <f>IF('Indicator Data'!AM95="No Data",1,IF('Indicator Data imputation'!AM94&lt;&gt;"",1,0))</f>
        <v>1</v>
      </c>
      <c r="AM91" s="125">
        <f>IF('Indicator Data'!AN95="No Data",1,IF('Indicator Data imputation'!AN94&lt;&gt;"",1,0))</f>
        <v>0</v>
      </c>
      <c r="AN91" s="125">
        <f>IF('Indicator Data'!AO95="No Data",1,IF('Indicator Data imputation'!AO94&lt;&gt;"",1,0))</f>
        <v>0</v>
      </c>
      <c r="AO91" s="125">
        <f>IF('Indicator Data'!AP95="No Data",1,IF('Indicator Data imputation'!AP94&lt;&gt;"",1,0))</f>
        <v>0</v>
      </c>
      <c r="AP91" s="125">
        <f>IF('Indicator Data'!AQ95="No Data",1,IF('Indicator Data imputation'!AQ94&lt;&gt;"",1,0))</f>
        <v>1</v>
      </c>
      <c r="AQ91" s="125">
        <f>IF('Indicator Data'!AR95="No Data",1,IF('Indicator Data imputation'!AR94&lt;&gt;"",1,0))</f>
        <v>0</v>
      </c>
      <c r="AR91" s="125">
        <f>IF('Indicator Data'!AS95="No Data",1,IF('Indicator Data imputation'!AS94&lt;&gt;"",1,0))</f>
        <v>0</v>
      </c>
      <c r="AS91" s="125">
        <f>IF('Indicator Data'!AT95="No Data",1,IF('Indicator Data imputation'!AT94&lt;&gt;"",1,0))</f>
        <v>0</v>
      </c>
      <c r="AT91" s="125">
        <f>IF('Indicator Data'!AU95="No Data",1,IF('Indicator Data imputation'!AU94&lt;&gt;"",1,0))</f>
        <v>0</v>
      </c>
      <c r="AU91" s="125">
        <f>IF('Indicator Data'!AV95="No Data",1,IF('Indicator Data imputation'!AV94&lt;&gt;"",1,0))</f>
        <v>1</v>
      </c>
      <c r="AV91" s="125">
        <f>IF('Indicator Data'!AW95="No Data",1,IF('Indicator Data imputation'!AW94&lt;&gt;"",1,0))</f>
        <v>1</v>
      </c>
      <c r="AW91" s="125">
        <f>IF('Indicator Data'!AX95="No Data",1,IF('Indicator Data imputation'!AX94&lt;&gt;"",1,0))</f>
        <v>0</v>
      </c>
      <c r="AX91" s="125">
        <f>IF('Indicator Data'!AY95="No Data",1,IF('Indicator Data imputation'!AY94&lt;&gt;"",1,0))</f>
        <v>0</v>
      </c>
      <c r="AY91" s="125">
        <f>IF('Indicator Data'!AZ95="No Data",1,IF('Indicator Data imputation'!AZ94&lt;&gt;"",1,0))</f>
        <v>0</v>
      </c>
      <c r="AZ91" s="125">
        <f>IF('Indicator Data'!BA95="No Data",1,IF('Indicator Data imputation'!BA94&lt;&gt;"",1,0))</f>
        <v>0</v>
      </c>
      <c r="BA91" s="125">
        <f>IF('Indicator Data'!BB95="No Data",1,IF('Indicator Data imputation'!BB94&lt;&gt;"",1,0))</f>
        <v>0</v>
      </c>
      <c r="BB91" s="125">
        <f>IF('Indicator Data'!BC95="No Data",1,IF('Indicator Data imputation'!BC94&lt;&gt;"",1,0))</f>
        <v>0</v>
      </c>
      <c r="BC91" s="125">
        <f>IF('Indicator Data'!BD95="No Data",1,IF('Indicator Data imputation'!BD94&lt;&gt;"",1,0))</f>
        <v>0</v>
      </c>
      <c r="BD91" s="125">
        <f>IF('Indicator Data'!BE95="No Data",1,IF('Indicator Data imputation'!BE94&lt;&gt;"",1,0))</f>
        <v>0</v>
      </c>
      <c r="BE91" s="125">
        <f>IF('Indicator Data'!BF95="No Data",1,IF('Indicator Data imputation'!BF94&lt;&gt;"",1,0))</f>
        <v>0</v>
      </c>
      <c r="BF91" s="125">
        <f>IF('Indicator Data'!BG95="No Data",1,IF('Indicator Data imputation'!BG94&lt;&gt;"",1,0))</f>
        <v>0</v>
      </c>
      <c r="BG91" s="125">
        <f>IF('Indicator Data'!BH95="No Data",1,IF('Indicator Data imputation'!BH94&lt;&gt;"",1,0))</f>
        <v>0</v>
      </c>
      <c r="BH91" s="125">
        <f>IF('Indicator Data'!BI95="No Data",1,IF('Indicator Data imputation'!BI94&lt;&gt;"",1,0))</f>
        <v>0</v>
      </c>
      <c r="BI91" s="125">
        <f>IF('Indicator Data'!BR95="No Data",1,IF('Indicator Data imputation'!BJ94&lt;&gt;"",1,0))</f>
        <v>0</v>
      </c>
      <c r="BJ91" s="125">
        <f>IF('Indicator Data'!BS95="No Data",1,IF('Indicator Data imputation'!BK94&lt;&gt;"",1,0))</f>
        <v>0</v>
      </c>
      <c r="BK91" s="125">
        <f>IF('Indicator Data'!BT95="No Data",1,IF('Indicator Data imputation'!BL94&lt;&gt;"",1,0))</f>
        <v>0</v>
      </c>
      <c r="BL91" s="125">
        <f>IF('Indicator Data'!BU95="No Data",1,IF('Indicator Data imputation'!BM94&lt;&gt;"",1,0))</f>
        <v>0</v>
      </c>
      <c r="BM91" s="125">
        <f>IF('Indicator Data'!BV95="No Data",1,IF('Indicator Data imputation'!BN94&lt;&gt;"",1,0))</f>
        <v>1</v>
      </c>
      <c r="BN91" s="125">
        <f>IF('Indicator Data'!BW95="No Data",1,IF('Indicator Data imputation'!BO94&lt;&gt;"",1,0))</f>
        <v>0</v>
      </c>
      <c r="BO91" s="125">
        <f>IF('Indicator Data'!BX95="No Data",1,IF('Indicator Data imputation'!BP94&lt;&gt;"",1,0))</f>
        <v>0</v>
      </c>
      <c r="BP91" s="125">
        <f>IF('Indicator Data'!BY95="No Data",1,IF('Indicator Data imputation'!BQ94&lt;&gt;"",1,0))</f>
        <v>0</v>
      </c>
      <c r="BQ91" s="125">
        <f>IF('Indicator Data'!BZ95="No Data",1,IF('Indicator Data imputation'!BR94&lt;&gt;"",1,0))</f>
        <v>0</v>
      </c>
      <c r="BR91" s="125">
        <f>IF('Indicator Data'!CA95="No Data",1,IF('Indicator Data imputation'!BS94&lt;&gt;"",1,0))</f>
        <v>0</v>
      </c>
      <c r="BS91" s="125">
        <f>IF('Indicator Data'!CB95="No Data",1,IF('Indicator Data imputation'!BT94&lt;&gt;"",1,0))</f>
        <v>0</v>
      </c>
      <c r="BT91" s="125">
        <f>IF('Indicator Data'!CC95="No Data",1,IF('Indicator Data imputation'!BU94&lt;&gt;"",1,0))</f>
        <v>0</v>
      </c>
      <c r="BU91" s="125">
        <f>IF('Indicator Data'!CD95="No Data",1,IF('Indicator Data imputation'!BV94&lt;&gt;"",1,0))</f>
        <v>0</v>
      </c>
      <c r="BV91" s="125">
        <f>IF('Indicator Data'!CE95="No Data",1,IF('Indicator Data imputation'!BW94&lt;&gt;"",1,0))</f>
        <v>0</v>
      </c>
      <c r="BW91" s="125">
        <f>IF('Indicator Data'!CF95="No Data",1,IF('Indicator Data imputation'!BX94&lt;&gt;"",1,0))</f>
        <v>0</v>
      </c>
      <c r="BX91" s="125">
        <f>IF('Indicator Data'!CG95="No Data",1,IF('Indicator Data imputation'!BY94&lt;&gt;"",1,0))</f>
        <v>0</v>
      </c>
      <c r="BY91" s="3">
        <f t="shared" si="3"/>
        <v>11</v>
      </c>
      <c r="BZ91" s="127">
        <f t="shared" si="4"/>
        <v>0.14666666666666667</v>
      </c>
    </row>
    <row r="92" spans="1:78" x14ac:dyDescent="0.3">
      <c r="A92" s="3" t="s">
        <v>167</v>
      </c>
      <c r="B92" s="125">
        <f>IF('Indicator Data'!C96="No Data",1,IF('Indicator Data imputation'!C95&lt;&gt;"",1,0))</f>
        <v>0</v>
      </c>
      <c r="C92" s="125">
        <f>IF('Indicator Data'!D96="No Data",1,IF('Indicator Data imputation'!D95&lt;&gt;"",1,0))</f>
        <v>0</v>
      </c>
      <c r="D92" s="125">
        <f>IF('Indicator Data'!E96="No Data",1,IF('Indicator Data imputation'!E95&lt;&gt;"",1,0))</f>
        <v>0</v>
      </c>
      <c r="E92" s="125">
        <f>IF('Indicator Data'!F96="No Data",1,IF('Indicator Data imputation'!F95&lt;&gt;"",1,0))</f>
        <v>0</v>
      </c>
      <c r="F92" s="125">
        <f>IF('Indicator Data'!G96="No Data",1,IF('Indicator Data imputation'!G95&lt;&gt;"",1,0))</f>
        <v>0</v>
      </c>
      <c r="G92" s="125">
        <f>IF('Indicator Data'!H96="No Data",1,IF('Indicator Data imputation'!H95&lt;&gt;"",1,0))</f>
        <v>0</v>
      </c>
      <c r="H92" s="125">
        <f>IF('Indicator Data'!I96="No Data",1,IF('Indicator Data imputation'!I95&lt;&gt;"",1,0))</f>
        <v>0</v>
      </c>
      <c r="I92" s="125">
        <f>IF('Indicator Data'!J96="No Data",1,IF('Indicator Data imputation'!J95&lt;&gt;"",1,0))</f>
        <v>0</v>
      </c>
      <c r="J92" s="125">
        <f>IF('Indicator Data'!K96="No Data",1,IF('Indicator Data imputation'!K95&lt;&gt;"",1,0))</f>
        <v>0</v>
      </c>
      <c r="K92" s="125">
        <f>IF('Indicator Data'!L96="No Data",1,IF('Indicator Data imputation'!L95&lt;&gt;"",1,0))</f>
        <v>0</v>
      </c>
      <c r="L92" s="125">
        <f>IF('Indicator Data'!M96="No Data",1,IF('Indicator Data imputation'!M95&lt;&gt;"",1,0))</f>
        <v>0</v>
      </c>
      <c r="M92" s="125">
        <f>IF('Indicator Data'!N96="No Data",1,IF('Indicator Data imputation'!N95&lt;&gt;"",1,0))</f>
        <v>1</v>
      </c>
      <c r="N92" s="125">
        <f>IF('Indicator Data'!O96="No Data",1,IF('Indicator Data imputation'!O95&lt;&gt;"",1,0))</f>
        <v>1</v>
      </c>
      <c r="O92" s="125">
        <f>IF('Indicator Data'!P96="No Data",1,IF('Indicator Data imputation'!P95&lt;&gt;"",1,0))</f>
        <v>1</v>
      </c>
      <c r="P92" s="125">
        <f>IF('Indicator Data'!Q96="No Data",1,IF('Indicator Data imputation'!Q95&lt;&gt;"",1,0))</f>
        <v>0</v>
      </c>
      <c r="Q92" s="125">
        <f>IF('Indicator Data'!R96="No Data",1,IF('Indicator Data imputation'!R95&lt;&gt;"",1,0))</f>
        <v>0</v>
      </c>
      <c r="R92" s="125">
        <f>IF('Indicator Data'!S96="No Data",1,IF('Indicator Data imputation'!S95&lt;&gt;"",1,0))</f>
        <v>0</v>
      </c>
      <c r="S92" s="125">
        <f>IF('Indicator Data'!T96="No Data",1,IF('Indicator Data imputation'!T95&lt;&gt;"",1,0))</f>
        <v>0</v>
      </c>
      <c r="T92" s="125">
        <f>IF('Indicator Data'!U96="No Data",1,IF('Indicator Data imputation'!U95&lt;&gt;"",1,0))</f>
        <v>0</v>
      </c>
      <c r="U92" s="125">
        <f>IF('Indicator Data'!V96="No Data",1,IF('Indicator Data imputation'!V95&lt;&gt;"",1,0))</f>
        <v>0</v>
      </c>
      <c r="V92" s="125">
        <f>IF('Indicator Data'!W96="No Data",1,IF('Indicator Data imputation'!W95&lt;&gt;"",1,0))</f>
        <v>0</v>
      </c>
      <c r="W92" s="125">
        <f>IF('Indicator Data'!X96="No Data",1,IF('Indicator Data imputation'!X95&lt;&gt;"",1,0))</f>
        <v>0</v>
      </c>
      <c r="X92" s="125">
        <f>IF('Indicator Data'!Y96="No Data",1,IF('Indicator Data imputation'!Y95&lt;&gt;"",1,0))</f>
        <v>0</v>
      </c>
      <c r="Y92" s="125">
        <f>IF('Indicator Data'!Z96="No Data",1,IF('Indicator Data imputation'!Z95&lt;&gt;"",1,0))</f>
        <v>0</v>
      </c>
      <c r="Z92" s="125">
        <f>IF('Indicator Data'!AA96="No Data",1,IF('Indicator Data imputation'!AA95&lt;&gt;"",1,0))</f>
        <v>1</v>
      </c>
      <c r="AA92" s="125">
        <f>IF('Indicator Data'!AB96="No Data",1,IF('Indicator Data imputation'!AB95&lt;&gt;"",1,0))</f>
        <v>0</v>
      </c>
      <c r="AB92" s="125">
        <f>IF('Indicator Data'!AC96="No Data",1,IF('Indicator Data imputation'!AC95&lt;&gt;"",1,0))</f>
        <v>1</v>
      </c>
      <c r="AC92" s="125">
        <f>IF('Indicator Data'!AD96="No Data",1,IF('Indicator Data imputation'!AD95&lt;&gt;"",1,0))</f>
        <v>0</v>
      </c>
      <c r="AD92" s="125">
        <f>IF('Indicator Data'!AE96="No Data",1,IF('Indicator Data imputation'!AE95&lt;&gt;"",1,0))</f>
        <v>0</v>
      </c>
      <c r="AE92" s="125">
        <f>IF('Indicator Data'!AF96="No Data",1,IF('Indicator Data imputation'!AF95&lt;&gt;"",1,0))</f>
        <v>1</v>
      </c>
      <c r="AF92" s="125">
        <f>IF('Indicator Data'!AG96="No Data",1,IF('Indicator Data imputation'!AG95&lt;&gt;"",1,0))</f>
        <v>0</v>
      </c>
      <c r="AG92" s="125">
        <f>IF('Indicator Data'!AH96="No Data",1,IF('Indicator Data imputation'!AH95&lt;&gt;"",1,0))</f>
        <v>0</v>
      </c>
      <c r="AH92" s="125">
        <f>IF('Indicator Data'!AI96="No Data",1,IF('Indicator Data imputation'!AI95&lt;&gt;"",1,0))</f>
        <v>0</v>
      </c>
      <c r="AI92" s="125">
        <f>IF('Indicator Data'!AJ96="No Data",1,IF('Indicator Data imputation'!AJ95&lt;&gt;"",1,0))</f>
        <v>0</v>
      </c>
      <c r="AJ92" s="125">
        <f>IF('Indicator Data'!AK96="No Data",1,IF('Indicator Data imputation'!AK95&lt;&gt;"",1,0))</f>
        <v>0</v>
      </c>
      <c r="AK92" s="125">
        <f>IF('Indicator Data'!AL96="No Data",1,IF('Indicator Data imputation'!AL95&lt;&gt;"",1,0))</f>
        <v>0</v>
      </c>
      <c r="AL92" s="125">
        <f>IF('Indicator Data'!AM96="No Data",1,IF('Indicator Data imputation'!AM95&lt;&gt;"",1,0))</f>
        <v>1</v>
      </c>
      <c r="AM92" s="125">
        <f>IF('Indicator Data'!AN96="No Data",1,IF('Indicator Data imputation'!AN95&lt;&gt;"",1,0))</f>
        <v>0</v>
      </c>
      <c r="AN92" s="125">
        <f>IF('Indicator Data'!AO96="No Data",1,IF('Indicator Data imputation'!AO95&lt;&gt;"",1,0))</f>
        <v>0</v>
      </c>
      <c r="AO92" s="125">
        <f>IF('Indicator Data'!AP96="No Data",1,IF('Indicator Data imputation'!AP95&lt;&gt;"",1,0))</f>
        <v>0</v>
      </c>
      <c r="AP92" s="125">
        <f>IF('Indicator Data'!AQ96="No Data",1,IF('Indicator Data imputation'!AQ95&lt;&gt;"",1,0))</f>
        <v>1</v>
      </c>
      <c r="AQ92" s="125">
        <f>IF('Indicator Data'!AR96="No Data",1,IF('Indicator Data imputation'!AR95&lt;&gt;"",1,0))</f>
        <v>0</v>
      </c>
      <c r="AR92" s="125">
        <f>IF('Indicator Data'!AS96="No Data",1,IF('Indicator Data imputation'!AS95&lt;&gt;"",1,0))</f>
        <v>0</v>
      </c>
      <c r="AS92" s="125">
        <f>IF('Indicator Data'!AT96="No Data",1,IF('Indicator Data imputation'!AT95&lt;&gt;"",1,0))</f>
        <v>0</v>
      </c>
      <c r="AT92" s="125">
        <f>IF('Indicator Data'!AU96="No Data",1,IF('Indicator Data imputation'!AU95&lt;&gt;"",1,0))</f>
        <v>0</v>
      </c>
      <c r="AU92" s="125">
        <f>IF('Indicator Data'!AV96="No Data",1,IF('Indicator Data imputation'!AV95&lt;&gt;"",1,0))</f>
        <v>0</v>
      </c>
      <c r="AV92" s="125">
        <f>IF('Indicator Data'!AW96="No Data",1,IF('Indicator Data imputation'!AW95&lt;&gt;"",1,0))</f>
        <v>0</v>
      </c>
      <c r="AW92" s="125">
        <f>IF('Indicator Data'!AX96="No Data",1,IF('Indicator Data imputation'!AX95&lt;&gt;"",1,0))</f>
        <v>1</v>
      </c>
      <c r="AX92" s="125">
        <f>IF('Indicator Data'!AY96="No Data",1,IF('Indicator Data imputation'!AY95&lt;&gt;"",1,0))</f>
        <v>0</v>
      </c>
      <c r="AY92" s="125">
        <f>IF('Indicator Data'!AZ96="No Data",1,IF('Indicator Data imputation'!AZ95&lt;&gt;"",1,0))</f>
        <v>0</v>
      </c>
      <c r="AZ92" s="125">
        <f>IF('Indicator Data'!BA96="No Data",1,IF('Indicator Data imputation'!BA95&lt;&gt;"",1,0))</f>
        <v>1</v>
      </c>
      <c r="BA92" s="125">
        <f>IF('Indicator Data'!BB96="No Data",1,IF('Indicator Data imputation'!BB95&lt;&gt;"",1,0))</f>
        <v>0</v>
      </c>
      <c r="BB92" s="125">
        <f>IF('Indicator Data'!BC96="No Data",1,IF('Indicator Data imputation'!BC95&lt;&gt;"",1,0))</f>
        <v>0</v>
      </c>
      <c r="BC92" s="125">
        <f>IF('Indicator Data'!BD96="No Data",1,IF('Indicator Data imputation'!BD95&lt;&gt;"",1,0))</f>
        <v>0</v>
      </c>
      <c r="BD92" s="125">
        <f>IF('Indicator Data'!BE96="No Data",1,IF('Indicator Data imputation'!BE95&lt;&gt;"",1,0))</f>
        <v>0</v>
      </c>
      <c r="BE92" s="125">
        <f>IF('Indicator Data'!BF96="No Data",1,IF('Indicator Data imputation'!BF95&lt;&gt;"",1,0))</f>
        <v>0</v>
      </c>
      <c r="BF92" s="125">
        <f>IF('Indicator Data'!BG96="No Data",1,IF('Indicator Data imputation'!BG95&lt;&gt;"",1,0))</f>
        <v>0</v>
      </c>
      <c r="BG92" s="125">
        <f>IF('Indicator Data'!BH96="No Data",1,IF('Indicator Data imputation'!BH95&lt;&gt;"",1,0))</f>
        <v>0</v>
      </c>
      <c r="BH92" s="125">
        <f>IF('Indicator Data'!BI96="No Data",1,IF('Indicator Data imputation'!BI95&lt;&gt;"",1,0))</f>
        <v>0</v>
      </c>
      <c r="BI92" s="125">
        <f>IF('Indicator Data'!BR96="No Data",1,IF('Indicator Data imputation'!BJ95&lt;&gt;"",1,0))</f>
        <v>1</v>
      </c>
      <c r="BJ92" s="125">
        <f>IF('Indicator Data'!BS96="No Data",1,IF('Indicator Data imputation'!BK95&lt;&gt;"",1,0))</f>
        <v>0</v>
      </c>
      <c r="BK92" s="125">
        <f>IF('Indicator Data'!BT96="No Data",1,IF('Indicator Data imputation'!BL95&lt;&gt;"",1,0))</f>
        <v>0</v>
      </c>
      <c r="BL92" s="125">
        <f>IF('Indicator Data'!BU96="No Data",1,IF('Indicator Data imputation'!BM95&lt;&gt;"",1,0))</f>
        <v>0</v>
      </c>
      <c r="BM92" s="125">
        <f>IF('Indicator Data'!BV96="No Data",1,IF('Indicator Data imputation'!BN95&lt;&gt;"",1,0))</f>
        <v>0</v>
      </c>
      <c r="BN92" s="125">
        <f>IF('Indicator Data'!BW96="No Data",1,IF('Indicator Data imputation'!BO95&lt;&gt;"",1,0))</f>
        <v>0</v>
      </c>
      <c r="BO92" s="125">
        <f>IF('Indicator Data'!BX96="No Data",1,IF('Indicator Data imputation'!BP95&lt;&gt;"",1,0))</f>
        <v>0</v>
      </c>
      <c r="BP92" s="125">
        <f>IF('Indicator Data'!BY96="No Data",1,IF('Indicator Data imputation'!BQ95&lt;&gt;"",1,0))</f>
        <v>0</v>
      </c>
      <c r="BQ92" s="125">
        <f>IF('Indicator Data'!BZ96="No Data",1,IF('Indicator Data imputation'!BR95&lt;&gt;"",1,0))</f>
        <v>0</v>
      </c>
      <c r="BR92" s="125">
        <f>IF('Indicator Data'!CA96="No Data",1,IF('Indicator Data imputation'!BS95&lt;&gt;"",1,0))</f>
        <v>0</v>
      </c>
      <c r="BS92" s="125">
        <f>IF('Indicator Data'!CB96="No Data",1,IF('Indicator Data imputation'!BT95&lt;&gt;"",1,0))</f>
        <v>0</v>
      </c>
      <c r="BT92" s="125">
        <f>IF('Indicator Data'!CC96="No Data",1,IF('Indicator Data imputation'!BU95&lt;&gt;"",1,0))</f>
        <v>0</v>
      </c>
      <c r="BU92" s="125">
        <f>IF('Indicator Data'!CD96="No Data",1,IF('Indicator Data imputation'!BV95&lt;&gt;"",1,0))</f>
        <v>0</v>
      </c>
      <c r="BV92" s="125">
        <f>IF('Indicator Data'!CE96="No Data",1,IF('Indicator Data imputation'!BW95&lt;&gt;"",1,0))</f>
        <v>0</v>
      </c>
      <c r="BW92" s="125">
        <f>IF('Indicator Data'!CF96="No Data",1,IF('Indicator Data imputation'!BX95&lt;&gt;"",1,0))</f>
        <v>0</v>
      </c>
      <c r="BX92" s="125">
        <f>IF('Indicator Data'!CG96="No Data",1,IF('Indicator Data imputation'!BY95&lt;&gt;"",1,0))</f>
        <v>0</v>
      </c>
      <c r="BY92" s="3">
        <f t="shared" si="3"/>
        <v>11</v>
      </c>
      <c r="BZ92" s="127">
        <f t="shared" si="4"/>
        <v>0.14666666666666667</v>
      </c>
    </row>
    <row r="93" spans="1:78" x14ac:dyDescent="0.3">
      <c r="A93" s="3" t="s">
        <v>169</v>
      </c>
      <c r="B93" s="125">
        <f>IF('Indicator Data'!C97="No Data",1,IF('Indicator Data imputation'!C96&lt;&gt;"",1,0))</f>
        <v>0</v>
      </c>
      <c r="C93" s="125">
        <f>IF('Indicator Data'!D97="No Data",1,IF('Indicator Data imputation'!D96&lt;&gt;"",1,0))</f>
        <v>0</v>
      </c>
      <c r="D93" s="125">
        <f>IF('Indicator Data'!E97="No Data",1,IF('Indicator Data imputation'!E96&lt;&gt;"",1,0))</f>
        <v>0</v>
      </c>
      <c r="E93" s="125">
        <f>IF('Indicator Data'!F97="No Data",1,IF('Indicator Data imputation'!F96&lt;&gt;"",1,0))</f>
        <v>0</v>
      </c>
      <c r="F93" s="125">
        <f>IF('Indicator Data'!G97="No Data",1,IF('Indicator Data imputation'!G96&lt;&gt;"",1,0))</f>
        <v>0</v>
      </c>
      <c r="G93" s="125">
        <f>IF('Indicator Data'!H97="No Data",1,IF('Indicator Data imputation'!H96&lt;&gt;"",1,0))</f>
        <v>0</v>
      </c>
      <c r="H93" s="125">
        <f>IF('Indicator Data'!I97="No Data",1,IF('Indicator Data imputation'!I96&lt;&gt;"",1,0))</f>
        <v>0</v>
      </c>
      <c r="I93" s="125">
        <f>IF('Indicator Data'!J97="No Data",1,IF('Indicator Data imputation'!J96&lt;&gt;"",1,0))</f>
        <v>0</v>
      </c>
      <c r="J93" s="125">
        <f>IF('Indicator Data'!K97="No Data",1,IF('Indicator Data imputation'!K96&lt;&gt;"",1,0))</f>
        <v>0</v>
      </c>
      <c r="K93" s="125">
        <f>IF('Indicator Data'!L97="No Data",1,IF('Indicator Data imputation'!L96&lt;&gt;"",1,0))</f>
        <v>0</v>
      </c>
      <c r="L93" s="125">
        <f>IF('Indicator Data'!M97="No Data",1,IF('Indicator Data imputation'!M96&lt;&gt;"",1,0))</f>
        <v>0</v>
      </c>
      <c r="M93" s="125">
        <f>IF('Indicator Data'!N97="No Data",1,IF('Indicator Data imputation'!N96&lt;&gt;"",1,0))</f>
        <v>1</v>
      </c>
      <c r="N93" s="125">
        <f>IF('Indicator Data'!O97="No Data",1,IF('Indicator Data imputation'!O96&lt;&gt;"",1,0))</f>
        <v>1</v>
      </c>
      <c r="O93" s="125">
        <f>IF('Indicator Data'!P97="No Data",1,IF('Indicator Data imputation'!P96&lt;&gt;"",1,0))</f>
        <v>1</v>
      </c>
      <c r="P93" s="125">
        <f>IF('Indicator Data'!Q97="No Data",1,IF('Indicator Data imputation'!Q96&lt;&gt;"",1,0))</f>
        <v>0</v>
      </c>
      <c r="Q93" s="125">
        <f>IF('Indicator Data'!R97="No Data",1,IF('Indicator Data imputation'!R96&lt;&gt;"",1,0))</f>
        <v>0</v>
      </c>
      <c r="R93" s="125">
        <f>IF('Indicator Data'!S97="No Data",1,IF('Indicator Data imputation'!S96&lt;&gt;"",1,0))</f>
        <v>0</v>
      </c>
      <c r="S93" s="125">
        <f>IF('Indicator Data'!T97="No Data",1,IF('Indicator Data imputation'!T96&lt;&gt;"",1,0))</f>
        <v>0</v>
      </c>
      <c r="T93" s="125">
        <f>IF('Indicator Data'!U97="No Data",1,IF('Indicator Data imputation'!U96&lt;&gt;"",1,0))</f>
        <v>0</v>
      </c>
      <c r="U93" s="125">
        <f>IF('Indicator Data'!V97="No Data",1,IF('Indicator Data imputation'!V96&lt;&gt;"",1,0))</f>
        <v>0</v>
      </c>
      <c r="V93" s="125">
        <f>IF('Indicator Data'!W97="No Data",1,IF('Indicator Data imputation'!W96&lt;&gt;"",1,0))</f>
        <v>0</v>
      </c>
      <c r="W93" s="125">
        <f>IF('Indicator Data'!X97="No Data",1,IF('Indicator Data imputation'!X96&lt;&gt;"",1,0))</f>
        <v>0</v>
      </c>
      <c r="X93" s="125">
        <f>IF('Indicator Data'!Y97="No Data",1,IF('Indicator Data imputation'!Y96&lt;&gt;"",1,0))</f>
        <v>0</v>
      </c>
      <c r="Y93" s="125">
        <f>IF('Indicator Data'!Z97="No Data",1,IF('Indicator Data imputation'!Z96&lt;&gt;"",1,0))</f>
        <v>0</v>
      </c>
      <c r="Z93" s="125">
        <f>IF('Indicator Data'!AA97="No Data",1,IF('Indicator Data imputation'!AA96&lt;&gt;"",1,0))</f>
        <v>0</v>
      </c>
      <c r="AA93" s="125">
        <f>IF('Indicator Data'!AB97="No Data",1,IF('Indicator Data imputation'!AB96&lt;&gt;"",1,0))</f>
        <v>0</v>
      </c>
      <c r="AB93" s="125">
        <f>IF('Indicator Data'!AC97="No Data",1,IF('Indicator Data imputation'!AC96&lt;&gt;"",1,0))</f>
        <v>0</v>
      </c>
      <c r="AC93" s="125">
        <f>IF('Indicator Data'!AD97="No Data",1,IF('Indicator Data imputation'!AD96&lt;&gt;"",1,0))</f>
        <v>0</v>
      </c>
      <c r="AD93" s="125">
        <f>IF('Indicator Data'!AE97="No Data",1,IF('Indicator Data imputation'!AE96&lt;&gt;"",1,0))</f>
        <v>0</v>
      </c>
      <c r="AE93" s="125">
        <f>IF('Indicator Data'!AF97="No Data",1,IF('Indicator Data imputation'!AF96&lt;&gt;"",1,0))</f>
        <v>0</v>
      </c>
      <c r="AF93" s="125">
        <f>IF('Indicator Data'!AG97="No Data",1,IF('Indicator Data imputation'!AG96&lt;&gt;"",1,0))</f>
        <v>0</v>
      </c>
      <c r="AG93" s="125">
        <f>IF('Indicator Data'!AH97="No Data",1,IF('Indicator Data imputation'!AH96&lt;&gt;"",1,0))</f>
        <v>0</v>
      </c>
      <c r="AH93" s="125">
        <f>IF('Indicator Data'!AI97="No Data",1,IF('Indicator Data imputation'!AI96&lt;&gt;"",1,0))</f>
        <v>0</v>
      </c>
      <c r="AI93" s="125">
        <f>IF('Indicator Data'!AJ97="No Data",1,IF('Indicator Data imputation'!AJ96&lt;&gt;"",1,0))</f>
        <v>0</v>
      </c>
      <c r="AJ93" s="125">
        <f>IF('Indicator Data'!AK97="No Data",1,IF('Indicator Data imputation'!AK96&lt;&gt;"",1,0))</f>
        <v>0</v>
      </c>
      <c r="AK93" s="125">
        <f>IF('Indicator Data'!AL97="No Data",1,IF('Indicator Data imputation'!AL96&lt;&gt;"",1,0))</f>
        <v>0</v>
      </c>
      <c r="AL93" s="125">
        <f>IF('Indicator Data'!AM97="No Data",1,IF('Indicator Data imputation'!AM96&lt;&gt;"",1,0))</f>
        <v>0</v>
      </c>
      <c r="AM93" s="125">
        <f>IF('Indicator Data'!AN97="No Data",1,IF('Indicator Data imputation'!AN96&lt;&gt;"",1,0))</f>
        <v>0</v>
      </c>
      <c r="AN93" s="125">
        <f>IF('Indicator Data'!AO97="No Data",1,IF('Indicator Data imputation'!AO96&lt;&gt;"",1,0))</f>
        <v>0</v>
      </c>
      <c r="AO93" s="125">
        <f>IF('Indicator Data'!AP97="No Data",1,IF('Indicator Data imputation'!AP96&lt;&gt;"",1,0))</f>
        <v>0</v>
      </c>
      <c r="AP93" s="125">
        <f>IF('Indicator Data'!AQ97="No Data",1,IF('Indicator Data imputation'!AQ96&lt;&gt;"",1,0))</f>
        <v>0</v>
      </c>
      <c r="AQ93" s="125">
        <f>IF('Indicator Data'!AR97="No Data",1,IF('Indicator Data imputation'!AR96&lt;&gt;"",1,0))</f>
        <v>0</v>
      </c>
      <c r="AR93" s="125">
        <f>IF('Indicator Data'!AS97="No Data",1,IF('Indicator Data imputation'!AS96&lt;&gt;"",1,0))</f>
        <v>0</v>
      </c>
      <c r="AS93" s="125">
        <f>IF('Indicator Data'!AT97="No Data",1,IF('Indicator Data imputation'!AT96&lt;&gt;"",1,0))</f>
        <v>0</v>
      </c>
      <c r="AT93" s="125">
        <f>IF('Indicator Data'!AU97="No Data",1,IF('Indicator Data imputation'!AU96&lt;&gt;"",1,0))</f>
        <v>0</v>
      </c>
      <c r="AU93" s="125">
        <f>IF('Indicator Data'!AV97="No Data",1,IF('Indicator Data imputation'!AV96&lt;&gt;"",1,0))</f>
        <v>0</v>
      </c>
      <c r="AV93" s="125">
        <f>IF('Indicator Data'!AW97="No Data",1,IF('Indicator Data imputation'!AW96&lt;&gt;"",1,0))</f>
        <v>0</v>
      </c>
      <c r="AW93" s="125">
        <f>IF('Indicator Data'!AX97="No Data",1,IF('Indicator Data imputation'!AX96&lt;&gt;"",1,0))</f>
        <v>0</v>
      </c>
      <c r="AX93" s="125">
        <f>IF('Indicator Data'!AY97="No Data",1,IF('Indicator Data imputation'!AY96&lt;&gt;"",1,0))</f>
        <v>0</v>
      </c>
      <c r="AY93" s="125">
        <f>IF('Indicator Data'!AZ97="No Data",1,IF('Indicator Data imputation'!AZ96&lt;&gt;"",1,0))</f>
        <v>0</v>
      </c>
      <c r="AZ93" s="125">
        <f>IF('Indicator Data'!BA97="No Data",1,IF('Indicator Data imputation'!BA96&lt;&gt;"",1,0))</f>
        <v>0</v>
      </c>
      <c r="BA93" s="125">
        <f>IF('Indicator Data'!BB97="No Data",1,IF('Indicator Data imputation'!BB96&lt;&gt;"",1,0))</f>
        <v>0</v>
      </c>
      <c r="BB93" s="125">
        <f>IF('Indicator Data'!BC97="No Data",1,IF('Indicator Data imputation'!BC96&lt;&gt;"",1,0))</f>
        <v>0</v>
      </c>
      <c r="BC93" s="125">
        <f>IF('Indicator Data'!BD97="No Data",1,IF('Indicator Data imputation'!BD96&lt;&gt;"",1,0))</f>
        <v>0</v>
      </c>
      <c r="BD93" s="125">
        <f>IF('Indicator Data'!BE97="No Data",1,IF('Indicator Data imputation'!BE96&lt;&gt;"",1,0))</f>
        <v>0</v>
      </c>
      <c r="BE93" s="125">
        <f>IF('Indicator Data'!BF97="No Data",1,IF('Indicator Data imputation'!BF96&lt;&gt;"",1,0))</f>
        <v>0</v>
      </c>
      <c r="BF93" s="125">
        <f>IF('Indicator Data'!BG97="No Data",1,IF('Indicator Data imputation'!BG96&lt;&gt;"",1,0))</f>
        <v>0</v>
      </c>
      <c r="BG93" s="125">
        <f>IF('Indicator Data'!BH97="No Data",1,IF('Indicator Data imputation'!BH96&lt;&gt;"",1,0))</f>
        <v>0</v>
      </c>
      <c r="BH93" s="125">
        <f>IF('Indicator Data'!BI97="No Data",1,IF('Indicator Data imputation'!BI96&lt;&gt;"",1,0))</f>
        <v>0</v>
      </c>
      <c r="BI93" s="125">
        <f>IF('Indicator Data'!BR97="No Data",1,IF('Indicator Data imputation'!BJ96&lt;&gt;"",1,0))</f>
        <v>0</v>
      </c>
      <c r="BJ93" s="125">
        <f>IF('Indicator Data'!BS97="No Data",1,IF('Indicator Data imputation'!BK96&lt;&gt;"",1,0))</f>
        <v>0</v>
      </c>
      <c r="BK93" s="125">
        <f>IF('Indicator Data'!BT97="No Data",1,IF('Indicator Data imputation'!BL96&lt;&gt;"",1,0))</f>
        <v>0</v>
      </c>
      <c r="BL93" s="125">
        <f>IF('Indicator Data'!BU97="No Data",1,IF('Indicator Data imputation'!BM96&lt;&gt;"",1,0))</f>
        <v>0</v>
      </c>
      <c r="BM93" s="125">
        <f>IF('Indicator Data'!BV97="No Data",1,IF('Indicator Data imputation'!BN96&lt;&gt;"",1,0))</f>
        <v>0</v>
      </c>
      <c r="BN93" s="125">
        <f>IF('Indicator Data'!BW97="No Data",1,IF('Indicator Data imputation'!BO96&lt;&gt;"",1,0))</f>
        <v>0</v>
      </c>
      <c r="BO93" s="125">
        <f>IF('Indicator Data'!BX97="No Data",1,IF('Indicator Data imputation'!BP96&lt;&gt;"",1,0))</f>
        <v>0</v>
      </c>
      <c r="BP93" s="125">
        <f>IF('Indicator Data'!BY97="No Data",1,IF('Indicator Data imputation'!BQ96&lt;&gt;"",1,0))</f>
        <v>0</v>
      </c>
      <c r="BQ93" s="125">
        <f>IF('Indicator Data'!BZ97="No Data",1,IF('Indicator Data imputation'!BR96&lt;&gt;"",1,0))</f>
        <v>0</v>
      </c>
      <c r="BR93" s="125">
        <f>IF('Indicator Data'!CA97="No Data",1,IF('Indicator Data imputation'!BS96&lt;&gt;"",1,0))</f>
        <v>0</v>
      </c>
      <c r="BS93" s="125">
        <f>IF('Indicator Data'!CB97="No Data",1,IF('Indicator Data imputation'!BT96&lt;&gt;"",1,0))</f>
        <v>0</v>
      </c>
      <c r="BT93" s="125">
        <f>IF('Indicator Data'!CC97="No Data",1,IF('Indicator Data imputation'!BU96&lt;&gt;"",1,0))</f>
        <v>0</v>
      </c>
      <c r="BU93" s="125">
        <f>IF('Indicator Data'!CD97="No Data",1,IF('Indicator Data imputation'!BV96&lt;&gt;"",1,0))</f>
        <v>0</v>
      </c>
      <c r="BV93" s="125">
        <f>IF('Indicator Data'!CE97="No Data",1,IF('Indicator Data imputation'!BW96&lt;&gt;"",1,0))</f>
        <v>0</v>
      </c>
      <c r="BW93" s="125">
        <f>IF('Indicator Data'!CF97="No Data",1,IF('Indicator Data imputation'!BX96&lt;&gt;"",1,0))</f>
        <v>0</v>
      </c>
      <c r="BX93" s="125">
        <f>IF('Indicator Data'!CG97="No Data",1,IF('Indicator Data imputation'!BY96&lt;&gt;"",1,0))</f>
        <v>0</v>
      </c>
      <c r="BY93" s="3">
        <f t="shared" si="3"/>
        <v>3</v>
      </c>
      <c r="BZ93" s="127">
        <f t="shared" si="4"/>
        <v>0.04</v>
      </c>
    </row>
    <row r="94" spans="1:78" x14ac:dyDescent="0.3">
      <c r="A94" s="3" t="s">
        <v>171</v>
      </c>
      <c r="B94" s="125">
        <f>IF('Indicator Data'!C98="No Data",1,IF('Indicator Data imputation'!C97&lt;&gt;"",1,0))</f>
        <v>0</v>
      </c>
      <c r="C94" s="125">
        <f>IF('Indicator Data'!D98="No Data",1,IF('Indicator Data imputation'!D97&lt;&gt;"",1,0))</f>
        <v>0</v>
      </c>
      <c r="D94" s="125">
        <f>IF('Indicator Data'!E98="No Data",1,IF('Indicator Data imputation'!E97&lt;&gt;"",1,0))</f>
        <v>0</v>
      </c>
      <c r="E94" s="125">
        <f>IF('Indicator Data'!F98="No Data",1,IF('Indicator Data imputation'!F97&lt;&gt;"",1,0))</f>
        <v>0</v>
      </c>
      <c r="F94" s="125">
        <f>IF('Indicator Data'!G98="No Data",1,IF('Indicator Data imputation'!G97&lt;&gt;"",1,0))</f>
        <v>0</v>
      </c>
      <c r="G94" s="125">
        <f>IF('Indicator Data'!H98="No Data",1,IF('Indicator Data imputation'!H97&lt;&gt;"",1,0))</f>
        <v>0</v>
      </c>
      <c r="H94" s="125">
        <f>IF('Indicator Data'!I98="No Data",1,IF('Indicator Data imputation'!I97&lt;&gt;"",1,0))</f>
        <v>0</v>
      </c>
      <c r="I94" s="125">
        <f>IF('Indicator Data'!J98="No Data",1,IF('Indicator Data imputation'!J97&lt;&gt;"",1,0))</f>
        <v>0</v>
      </c>
      <c r="J94" s="125">
        <f>IF('Indicator Data'!K98="No Data",1,IF('Indicator Data imputation'!K97&lt;&gt;"",1,0))</f>
        <v>0</v>
      </c>
      <c r="K94" s="125">
        <f>IF('Indicator Data'!L98="No Data",1,IF('Indicator Data imputation'!L97&lt;&gt;"",1,0))</f>
        <v>0</v>
      </c>
      <c r="L94" s="125">
        <f>IF('Indicator Data'!M98="No Data",1,IF('Indicator Data imputation'!M97&lt;&gt;"",1,0))</f>
        <v>0</v>
      </c>
      <c r="M94" s="125">
        <f>IF('Indicator Data'!N98="No Data",1,IF('Indicator Data imputation'!N97&lt;&gt;"",1,0))</f>
        <v>1</v>
      </c>
      <c r="N94" s="125">
        <f>IF('Indicator Data'!O98="No Data",1,IF('Indicator Data imputation'!O97&lt;&gt;"",1,0))</f>
        <v>1</v>
      </c>
      <c r="O94" s="125">
        <f>IF('Indicator Data'!P98="No Data",1,IF('Indicator Data imputation'!P97&lt;&gt;"",1,0))</f>
        <v>1</v>
      </c>
      <c r="P94" s="125">
        <f>IF('Indicator Data'!Q98="No Data",1,IF('Indicator Data imputation'!Q97&lt;&gt;"",1,0))</f>
        <v>0</v>
      </c>
      <c r="Q94" s="125">
        <f>IF('Indicator Data'!R98="No Data",1,IF('Indicator Data imputation'!R97&lt;&gt;"",1,0))</f>
        <v>0</v>
      </c>
      <c r="R94" s="125">
        <f>IF('Indicator Data'!S98="No Data",1,IF('Indicator Data imputation'!S97&lt;&gt;"",1,0))</f>
        <v>0</v>
      </c>
      <c r="S94" s="125">
        <f>IF('Indicator Data'!T98="No Data",1,IF('Indicator Data imputation'!T97&lt;&gt;"",1,0))</f>
        <v>0</v>
      </c>
      <c r="T94" s="125">
        <f>IF('Indicator Data'!U98="No Data",1,IF('Indicator Data imputation'!U97&lt;&gt;"",1,0))</f>
        <v>0</v>
      </c>
      <c r="U94" s="125">
        <f>IF('Indicator Data'!V98="No Data",1,IF('Indicator Data imputation'!V97&lt;&gt;"",1,0))</f>
        <v>0</v>
      </c>
      <c r="V94" s="125">
        <f>IF('Indicator Data'!W98="No Data",1,IF('Indicator Data imputation'!W97&lt;&gt;"",1,0))</f>
        <v>0</v>
      </c>
      <c r="W94" s="125">
        <f>IF('Indicator Data'!X98="No Data",1,IF('Indicator Data imputation'!X97&lt;&gt;"",1,0))</f>
        <v>0</v>
      </c>
      <c r="X94" s="125">
        <f>IF('Indicator Data'!Y98="No Data",1,IF('Indicator Data imputation'!Y97&lt;&gt;"",1,0))</f>
        <v>0</v>
      </c>
      <c r="Y94" s="125">
        <f>IF('Indicator Data'!Z98="No Data",1,IF('Indicator Data imputation'!Z97&lt;&gt;"",1,0))</f>
        <v>0</v>
      </c>
      <c r="Z94" s="125">
        <f>IF('Indicator Data'!AA98="No Data",1,IF('Indicator Data imputation'!AA97&lt;&gt;"",1,0))</f>
        <v>1</v>
      </c>
      <c r="AA94" s="125">
        <f>IF('Indicator Data'!AB98="No Data",1,IF('Indicator Data imputation'!AB97&lt;&gt;"",1,0))</f>
        <v>0</v>
      </c>
      <c r="AB94" s="125">
        <f>IF('Indicator Data'!AC98="No Data",1,IF('Indicator Data imputation'!AC97&lt;&gt;"",1,0))</f>
        <v>0</v>
      </c>
      <c r="AC94" s="125">
        <f>IF('Indicator Data'!AD98="No Data",1,IF('Indicator Data imputation'!AD97&lt;&gt;"",1,0))</f>
        <v>0</v>
      </c>
      <c r="AD94" s="125">
        <f>IF('Indicator Data'!AE98="No Data",1,IF('Indicator Data imputation'!AE97&lt;&gt;"",1,0))</f>
        <v>0</v>
      </c>
      <c r="AE94" s="125">
        <f>IF('Indicator Data'!AF98="No Data",1,IF('Indicator Data imputation'!AF97&lt;&gt;"",1,0))</f>
        <v>0</v>
      </c>
      <c r="AF94" s="125">
        <f>IF('Indicator Data'!AG98="No Data",1,IF('Indicator Data imputation'!AG97&lt;&gt;"",1,0))</f>
        <v>0</v>
      </c>
      <c r="AG94" s="125">
        <f>IF('Indicator Data'!AH98="No Data",1,IF('Indicator Data imputation'!AH97&lt;&gt;"",1,0))</f>
        <v>0</v>
      </c>
      <c r="AH94" s="125">
        <f>IF('Indicator Data'!AI98="No Data",1,IF('Indicator Data imputation'!AI97&lt;&gt;"",1,0))</f>
        <v>0</v>
      </c>
      <c r="AI94" s="125">
        <f>IF('Indicator Data'!AJ98="No Data",1,IF('Indicator Data imputation'!AJ97&lt;&gt;"",1,0))</f>
        <v>0</v>
      </c>
      <c r="AJ94" s="125">
        <f>IF('Indicator Data'!AK98="No Data",1,IF('Indicator Data imputation'!AK97&lt;&gt;"",1,0))</f>
        <v>0</v>
      </c>
      <c r="AK94" s="125">
        <f>IF('Indicator Data'!AL98="No Data",1,IF('Indicator Data imputation'!AL97&lt;&gt;"",1,0))</f>
        <v>0</v>
      </c>
      <c r="AL94" s="125">
        <f>IF('Indicator Data'!AM98="No Data",1,IF('Indicator Data imputation'!AM97&lt;&gt;"",1,0))</f>
        <v>0</v>
      </c>
      <c r="AM94" s="125">
        <f>IF('Indicator Data'!AN98="No Data",1,IF('Indicator Data imputation'!AN97&lt;&gt;"",1,0))</f>
        <v>0</v>
      </c>
      <c r="AN94" s="125">
        <f>IF('Indicator Data'!AO98="No Data",1,IF('Indicator Data imputation'!AO97&lt;&gt;"",1,0))</f>
        <v>0</v>
      </c>
      <c r="AO94" s="125">
        <f>IF('Indicator Data'!AP98="No Data",1,IF('Indicator Data imputation'!AP97&lt;&gt;"",1,0))</f>
        <v>0</v>
      </c>
      <c r="AP94" s="125">
        <f>IF('Indicator Data'!AQ98="No Data",1,IF('Indicator Data imputation'!AQ97&lt;&gt;"",1,0))</f>
        <v>0</v>
      </c>
      <c r="AQ94" s="125">
        <f>IF('Indicator Data'!AR98="No Data",1,IF('Indicator Data imputation'!AR97&lt;&gt;"",1,0))</f>
        <v>0</v>
      </c>
      <c r="AR94" s="125">
        <f>IF('Indicator Data'!AS98="No Data",1,IF('Indicator Data imputation'!AS97&lt;&gt;"",1,0))</f>
        <v>0</v>
      </c>
      <c r="AS94" s="125">
        <f>IF('Indicator Data'!AT98="No Data",1,IF('Indicator Data imputation'!AT97&lt;&gt;"",1,0))</f>
        <v>0</v>
      </c>
      <c r="AT94" s="125">
        <f>IF('Indicator Data'!AU98="No Data",1,IF('Indicator Data imputation'!AU97&lt;&gt;"",1,0))</f>
        <v>0</v>
      </c>
      <c r="AU94" s="125">
        <f>IF('Indicator Data'!AV98="No Data",1,IF('Indicator Data imputation'!AV97&lt;&gt;"",1,0))</f>
        <v>0</v>
      </c>
      <c r="AV94" s="125">
        <f>IF('Indicator Data'!AW98="No Data",1,IF('Indicator Data imputation'!AW97&lt;&gt;"",1,0))</f>
        <v>1</v>
      </c>
      <c r="AW94" s="125">
        <f>IF('Indicator Data'!AX98="No Data",1,IF('Indicator Data imputation'!AX97&lt;&gt;"",1,0))</f>
        <v>0</v>
      </c>
      <c r="AX94" s="125">
        <f>IF('Indicator Data'!AY98="No Data",1,IF('Indicator Data imputation'!AY97&lt;&gt;"",1,0))</f>
        <v>0</v>
      </c>
      <c r="AY94" s="125">
        <f>IF('Indicator Data'!AZ98="No Data",1,IF('Indicator Data imputation'!AZ97&lt;&gt;"",1,0))</f>
        <v>0</v>
      </c>
      <c r="AZ94" s="125">
        <f>IF('Indicator Data'!BA98="No Data",1,IF('Indicator Data imputation'!BA97&lt;&gt;"",1,0))</f>
        <v>0</v>
      </c>
      <c r="BA94" s="125">
        <f>IF('Indicator Data'!BB98="No Data",1,IF('Indicator Data imputation'!BB97&lt;&gt;"",1,0))</f>
        <v>0</v>
      </c>
      <c r="BB94" s="125">
        <f>IF('Indicator Data'!BC98="No Data",1,IF('Indicator Data imputation'!BC97&lt;&gt;"",1,0))</f>
        <v>0</v>
      </c>
      <c r="BC94" s="125">
        <f>IF('Indicator Data'!BD98="No Data",1,IF('Indicator Data imputation'!BD97&lt;&gt;"",1,0))</f>
        <v>0</v>
      </c>
      <c r="BD94" s="125">
        <f>IF('Indicator Data'!BE98="No Data",1,IF('Indicator Data imputation'!BE97&lt;&gt;"",1,0))</f>
        <v>0</v>
      </c>
      <c r="BE94" s="125">
        <f>IF('Indicator Data'!BF98="No Data",1,IF('Indicator Data imputation'!BF97&lt;&gt;"",1,0))</f>
        <v>0</v>
      </c>
      <c r="BF94" s="125">
        <f>IF('Indicator Data'!BG98="No Data",1,IF('Indicator Data imputation'!BG97&lt;&gt;"",1,0))</f>
        <v>0</v>
      </c>
      <c r="BG94" s="125">
        <f>IF('Indicator Data'!BH98="No Data",1,IF('Indicator Data imputation'!BH97&lt;&gt;"",1,0))</f>
        <v>0</v>
      </c>
      <c r="BH94" s="125">
        <f>IF('Indicator Data'!BI98="No Data",1,IF('Indicator Data imputation'!BI97&lt;&gt;"",1,0))</f>
        <v>0</v>
      </c>
      <c r="BI94" s="125">
        <f>IF('Indicator Data'!BR98="No Data",1,IF('Indicator Data imputation'!BJ97&lt;&gt;"",1,0))</f>
        <v>0</v>
      </c>
      <c r="BJ94" s="125">
        <f>IF('Indicator Data'!BS98="No Data",1,IF('Indicator Data imputation'!BK97&lt;&gt;"",1,0))</f>
        <v>0</v>
      </c>
      <c r="BK94" s="125">
        <f>IF('Indicator Data'!BT98="No Data",1,IF('Indicator Data imputation'!BL97&lt;&gt;"",1,0))</f>
        <v>0</v>
      </c>
      <c r="BL94" s="125">
        <f>IF('Indicator Data'!BU98="No Data",1,IF('Indicator Data imputation'!BM97&lt;&gt;"",1,0))</f>
        <v>0</v>
      </c>
      <c r="BM94" s="125">
        <f>IF('Indicator Data'!BV98="No Data",1,IF('Indicator Data imputation'!BN97&lt;&gt;"",1,0))</f>
        <v>0</v>
      </c>
      <c r="BN94" s="125">
        <f>IF('Indicator Data'!BW98="No Data",1,IF('Indicator Data imputation'!BO97&lt;&gt;"",1,0))</f>
        <v>0</v>
      </c>
      <c r="BO94" s="125">
        <f>IF('Indicator Data'!BX98="No Data",1,IF('Indicator Data imputation'!BP97&lt;&gt;"",1,0))</f>
        <v>0</v>
      </c>
      <c r="BP94" s="125">
        <f>IF('Indicator Data'!BY98="No Data",1,IF('Indicator Data imputation'!BQ97&lt;&gt;"",1,0))</f>
        <v>0</v>
      </c>
      <c r="BQ94" s="125">
        <f>IF('Indicator Data'!BZ98="No Data",1,IF('Indicator Data imputation'!BR97&lt;&gt;"",1,0))</f>
        <v>0</v>
      </c>
      <c r="BR94" s="125">
        <f>IF('Indicator Data'!CA98="No Data",1,IF('Indicator Data imputation'!BS97&lt;&gt;"",1,0))</f>
        <v>0</v>
      </c>
      <c r="BS94" s="125">
        <f>IF('Indicator Data'!CB98="No Data",1,IF('Indicator Data imputation'!BT97&lt;&gt;"",1,0))</f>
        <v>0</v>
      </c>
      <c r="BT94" s="125">
        <f>IF('Indicator Data'!CC98="No Data",1,IF('Indicator Data imputation'!BU97&lt;&gt;"",1,0))</f>
        <v>0</v>
      </c>
      <c r="BU94" s="125">
        <f>IF('Indicator Data'!CD98="No Data",1,IF('Indicator Data imputation'!BV97&lt;&gt;"",1,0))</f>
        <v>1</v>
      </c>
      <c r="BV94" s="125">
        <f>IF('Indicator Data'!CE98="No Data",1,IF('Indicator Data imputation'!BW97&lt;&gt;"",1,0))</f>
        <v>0</v>
      </c>
      <c r="BW94" s="125">
        <f>IF('Indicator Data'!CF98="No Data",1,IF('Indicator Data imputation'!BX97&lt;&gt;"",1,0))</f>
        <v>0</v>
      </c>
      <c r="BX94" s="125">
        <f>IF('Indicator Data'!CG98="No Data",1,IF('Indicator Data imputation'!BY97&lt;&gt;"",1,0))</f>
        <v>0</v>
      </c>
      <c r="BY94" s="3">
        <f t="shared" si="3"/>
        <v>6</v>
      </c>
      <c r="BZ94" s="127">
        <f t="shared" si="4"/>
        <v>0.08</v>
      </c>
    </row>
    <row r="95" spans="1:78" x14ac:dyDescent="0.3">
      <c r="A95" s="3" t="s">
        <v>172</v>
      </c>
      <c r="B95" s="125">
        <f>IF('Indicator Data'!C99="No Data",1,IF('Indicator Data imputation'!C98&lt;&gt;"",1,0))</f>
        <v>0</v>
      </c>
      <c r="C95" s="125">
        <f>IF('Indicator Data'!D99="No Data",1,IF('Indicator Data imputation'!D98&lt;&gt;"",1,0))</f>
        <v>0</v>
      </c>
      <c r="D95" s="125">
        <f>IF('Indicator Data'!E99="No Data",1,IF('Indicator Data imputation'!E98&lt;&gt;"",1,0))</f>
        <v>0</v>
      </c>
      <c r="E95" s="125">
        <f>IF('Indicator Data'!F99="No Data",1,IF('Indicator Data imputation'!F98&lt;&gt;"",1,0))</f>
        <v>0</v>
      </c>
      <c r="F95" s="125">
        <f>IF('Indicator Data'!G99="No Data",1,IF('Indicator Data imputation'!G98&lt;&gt;"",1,0))</f>
        <v>0</v>
      </c>
      <c r="G95" s="125">
        <f>IF('Indicator Data'!H99="No Data",1,IF('Indicator Data imputation'!H98&lt;&gt;"",1,0))</f>
        <v>0</v>
      </c>
      <c r="H95" s="125">
        <f>IF('Indicator Data'!I99="No Data",1,IF('Indicator Data imputation'!I98&lt;&gt;"",1,0))</f>
        <v>0</v>
      </c>
      <c r="I95" s="125">
        <f>IF('Indicator Data'!J99="No Data",1,IF('Indicator Data imputation'!J98&lt;&gt;"",1,0))</f>
        <v>0</v>
      </c>
      <c r="J95" s="125">
        <f>IF('Indicator Data'!K99="No Data",1,IF('Indicator Data imputation'!K98&lt;&gt;"",1,0))</f>
        <v>0</v>
      </c>
      <c r="K95" s="125">
        <f>IF('Indicator Data'!L99="No Data",1,IF('Indicator Data imputation'!L98&lt;&gt;"",1,0))</f>
        <v>0</v>
      </c>
      <c r="L95" s="125">
        <f>IF('Indicator Data'!M99="No Data",1,IF('Indicator Data imputation'!M98&lt;&gt;"",1,0))</f>
        <v>0</v>
      </c>
      <c r="M95" s="125">
        <f>IF('Indicator Data'!N99="No Data",1,IF('Indicator Data imputation'!N98&lt;&gt;"",1,0))</f>
        <v>1</v>
      </c>
      <c r="N95" s="125">
        <f>IF('Indicator Data'!O99="No Data",1,IF('Indicator Data imputation'!O98&lt;&gt;"",1,0))</f>
        <v>1</v>
      </c>
      <c r="O95" s="125">
        <f>IF('Indicator Data'!P99="No Data",1,IF('Indicator Data imputation'!P98&lt;&gt;"",1,0))</f>
        <v>1</v>
      </c>
      <c r="P95" s="125">
        <f>IF('Indicator Data'!Q99="No Data",1,IF('Indicator Data imputation'!Q98&lt;&gt;"",1,0))</f>
        <v>0</v>
      </c>
      <c r="Q95" s="125">
        <f>IF('Indicator Data'!R99="No Data",1,IF('Indicator Data imputation'!R98&lt;&gt;"",1,0))</f>
        <v>0</v>
      </c>
      <c r="R95" s="125">
        <f>IF('Indicator Data'!S99="No Data",1,IF('Indicator Data imputation'!S98&lt;&gt;"",1,0))</f>
        <v>0</v>
      </c>
      <c r="S95" s="125">
        <f>IF('Indicator Data'!T99="No Data",1,IF('Indicator Data imputation'!T98&lt;&gt;"",1,0))</f>
        <v>0</v>
      </c>
      <c r="T95" s="125">
        <f>IF('Indicator Data'!U99="No Data",1,IF('Indicator Data imputation'!U98&lt;&gt;"",1,0))</f>
        <v>0</v>
      </c>
      <c r="U95" s="125">
        <f>IF('Indicator Data'!V99="No Data",1,IF('Indicator Data imputation'!V98&lt;&gt;"",1,0))</f>
        <v>0</v>
      </c>
      <c r="V95" s="125">
        <f>IF('Indicator Data'!W99="No Data",1,IF('Indicator Data imputation'!W98&lt;&gt;"",1,0))</f>
        <v>0</v>
      </c>
      <c r="W95" s="125">
        <f>IF('Indicator Data'!X99="No Data",1,IF('Indicator Data imputation'!X98&lt;&gt;"",1,0))</f>
        <v>0</v>
      </c>
      <c r="X95" s="125">
        <f>IF('Indicator Data'!Y99="No Data",1,IF('Indicator Data imputation'!Y98&lt;&gt;"",1,0))</f>
        <v>0</v>
      </c>
      <c r="Y95" s="125">
        <f>IF('Indicator Data'!Z99="No Data",1,IF('Indicator Data imputation'!Z98&lt;&gt;"",1,0))</f>
        <v>0</v>
      </c>
      <c r="Z95" s="125">
        <f>IF('Indicator Data'!AA99="No Data",1,IF('Indicator Data imputation'!AA98&lt;&gt;"",1,0))</f>
        <v>0</v>
      </c>
      <c r="AA95" s="125">
        <f>IF('Indicator Data'!AB99="No Data",1,IF('Indicator Data imputation'!AB98&lt;&gt;"",1,0))</f>
        <v>0</v>
      </c>
      <c r="AB95" s="125">
        <f>IF('Indicator Data'!AC99="No Data",1,IF('Indicator Data imputation'!AC98&lt;&gt;"",1,0))</f>
        <v>1</v>
      </c>
      <c r="AC95" s="125">
        <f>IF('Indicator Data'!AD99="No Data",1,IF('Indicator Data imputation'!AD98&lt;&gt;"",1,0))</f>
        <v>0</v>
      </c>
      <c r="AD95" s="125">
        <f>IF('Indicator Data'!AE99="No Data",1,IF('Indicator Data imputation'!AE98&lt;&gt;"",1,0))</f>
        <v>0</v>
      </c>
      <c r="AE95" s="125">
        <f>IF('Indicator Data'!AF99="No Data",1,IF('Indicator Data imputation'!AF98&lt;&gt;"",1,0))</f>
        <v>1</v>
      </c>
      <c r="AF95" s="125">
        <f>IF('Indicator Data'!AG99="No Data",1,IF('Indicator Data imputation'!AG98&lt;&gt;"",1,0))</f>
        <v>0</v>
      </c>
      <c r="AG95" s="125">
        <f>IF('Indicator Data'!AH99="No Data",1,IF('Indicator Data imputation'!AH98&lt;&gt;"",1,0))</f>
        <v>0</v>
      </c>
      <c r="AH95" s="125">
        <f>IF('Indicator Data'!AI99="No Data",1,IF('Indicator Data imputation'!AI98&lt;&gt;"",1,0))</f>
        <v>0</v>
      </c>
      <c r="AI95" s="125">
        <f>IF('Indicator Data'!AJ99="No Data",1,IF('Indicator Data imputation'!AJ98&lt;&gt;"",1,0))</f>
        <v>0</v>
      </c>
      <c r="AJ95" s="125">
        <f>IF('Indicator Data'!AK99="No Data",1,IF('Indicator Data imputation'!AK98&lt;&gt;"",1,0))</f>
        <v>0</v>
      </c>
      <c r="AK95" s="125">
        <f>IF('Indicator Data'!AL99="No Data",1,IF('Indicator Data imputation'!AL98&lt;&gt;"",1,0))</f>
        <v>0</v>
      </c>
      <c r="AL95" s="125">
        <f>IF('Indicator Data'!AM99="No Data",1,IF('Indicator Data imputation'!AM98&lt;&gt;"",1,0))</f>
        <v>1</v>
      </c>
      <c r="AM95" s="125">
        <f>IF('Indicator Data'!AN99="No Data",1,IF('Indicator Data imputation'!AN98&lt;&gt;"",1,0))</f>
        <v>0</v>
      </c>
      <c r="AN95" s="125">
        <f>IF('Indicator Data'!AO99="No Data",1,IF('Indicator Data imputation'!AO98&lt;&gt;"",1,0))</f>
        <v>0</v>
      </c>
      <c r="AO95" s="125">
        <f>IF('Indicator Data'!AP99="No Data",1,IF('Indicator Data imputation'!AP98&lt;&gt;"",1,0))</f>
        <v>0</v>
      </c>
      <c r="AP95" s="125">
        <f>IF('Indicator Data'!AQ99="No Data",1,IF('Indicator Data imputation'!AQ98&lt;&gt;"",1,0))</f>
        <v>1</v>
      </c>
      <c r="AQ95" s="125">
        <f>IF('Indicator Data'!AR99="No Data",1,IF('Indicator Data imputation'!AR98&lt;&gt;"",1,0))</f>
        <v>0</v>
      </c>
      <c r="AR95" s="125">
        <f>IF('Indicator Data'!AS99="No Data",1,IF('Indicator Data imputation'!AS98&lt;&gt;"",1,0))</f>
        <v>0</v>
      </c>
      <c r="AS95" s="125">
        <f>IF('Indicator Data'!AT99="No Data",1,IF('Indicator Data imputation'!AT98&lt;&gt;"",1,0))</f>
        <v>1</v>
      </c>
      <c r="AT95" s="125">
        <f>IF('Indicator Data'!AU99="No Data",1,IF('Indicator Data imputation'!AU98&lt;&gt;"",1,0))</f>
        <v>0</v>
      </c>
      <c r="AU95" s="125">
        <f>IF('Indicator Data'!AV99="No Data",1,IF('Indicator Data imputation'!AV98&lt;&gt;"",1,0))</f>
        <v>0</v>
      </c>
      <c r="AV95" s="125">
        <f>IF('Indicator Data'!AW99="No Data",1,IF('Indicator Data imputation'!AW98&lt;&gt;"",1,0))</f>
        <v>1</v>
      </c>
      <c r="AW95" s="125">
        <f>IF('Indicator Data'!AX99="No Data",1,IF('Indicator Data imputation'!AX98&lt;&gt;"",1,0))</f>
        <v>1</v>
      </c>
      <c r="AX95" s="125">
        <f>IF('Indicator Data'!AY99="No Data",1,IF('Indicator Data imputation'!AY98&lt;&gt;"",1,0))</f>
        <v>0</v>
      </c>
      <c r="AY95" s="125">
        <f>IF('Indicator Data'!AZ99="No Data",1,IF('Indicator Data imputation'!AZ98&lt;&gt;"",1,0))</f>
        <v>0</v>
      </c>
      <c r="AZ95" s="125">
        <f>IF('Indicator Data'!BA99="No Data",1,IF('Indicator Data imputation'!BA98&lt;&gt;"",1,0))</f>
        <v>0</v>
      </c>
      <c r="BA95" s="125">
        <f>IF('Indicator Data'!BB99="No Data",1,IF('Indicator Data imputation'!BB98&lt;&gt;"",1,0))</f>
        <v>0</v>
      </c>
      <c r="BB95" s="125">
        <f>IF('Indicator Data'!BC99="No Data",1,IF('Indicator Data imputation'!BC98&lt;&gt;"",1,0))</f>
        <v>0</v>
      </c>
      <c r="BC95" s="125">
        <f>IF('Indicator Data'!BD99="No Data",1,IF('Indicator Data imputation'!BD98&lt;&gt;"",1,0))</f>
        <v>0</v>
      </c>
      <c r="BD95" s="125">
        <f>IF('Indicator Data'!BE99="No Data",1,IF('Indicator Data imputation'!BE98&lt;&gt;"",1,0))</f>
        <v>0</v>
      </c>
      <c r="BE95" s="125">
        <f>IF('Indicator Data'!BF99="No Data",1,IF('Indicator Data imputation'!BF98&lt;&gt;"",1,0))</f>
        <v>0</v>
      </c>
      <c r="BF95" s="125">
        <f>IF('Indicator Data'!BG99="No Data",1,IF('Indicator Data imputation'!BG98&lt;&gt;"",1,0))</f>
        <v>0</v>
      </c>
      <c r="BG95" s="125">
        <f>IF('Indicator Data'!BH99="No Data",1,IF('Indicator Data imputation'!BH98&lt;&gt;"",1,0))</f>
        <v>0</v>
      </c>
      <c r="BH95" s="125">
        <f>IF('Indicator Data'!BI99="No Data",1,IF('Indicator Data imputation'!BI98&lt;&gt;"",1,0))</f>
        <v>0</v>
      </c>
      <c r="BI95" s="125">
        <f>IF('Indicator Data'!BR99="No Data",1,IF('Indicator Data imputation'!BJ98&lt;&gt;"",1,0))</f>
        <v>1</v>
      </c>
      <c r="BJ95" s="125">
        <f>IF('Indicator Data'!BS99="No Data",1,IF('Indicator Data imputation'!BK98&lt;&gt;"",1,0))</f>
        <v>0</v>
      </c>
      <c r="BK95" s="125">
        <f>IF('Indicator Data'!BT99="No Data",1,IF('Indicator Data imputation'!BL98&lt;&gt;"",1,0))</f>
        <v>0</v>
      </c>
      <c r="BL95" s="125">
        <f>IF('Indicator Data'!BU99="No Data",1,IF('Indicator Data imputation'!BM98&lt;&gt;"",1,0))</f>
        <v>0</v>
      </c>
      <c r="BM95" s="125">
        <f>IF('Indicator Data'!BV99="No Data",1,IF('Indicator Data imputation'!BN98&lt;&gt;"",1,0))</f>
        <v>0</v>
      </c>
      <c r="BN95" s="125">
        <f>IF('Indicator Data'!BW99="No Data",1,IF('Indicator Data imputation'!BO98&lt;&gt;"",1,0))</f>
        <v>0</v>
      </c>
      <c r="BO95" s="125">
        <f>IF('Indicator Data'!BX99="No Data",1,IF('Indicator Data imputation'!BP98&lt;&gt;"",1,0))</f>
        <v>0</v>
      </c>
      <c r="BP95" s="125">
        <f>IF('Indicator Data'!BY99="No Data",1,IF('Indicator Data imputation'!BQ98&lt;&gt;"",1,0))</f>
        <v>0</v>
      </c>
      <c r="BQ95" s="125">
        <f>IF('Indicator Data'!BZ99="No Data",1,IF('Indicator Data imputation'!BR98&lt;&gt;"",1,0))</f>
        <v>0</v>
      </c>
      <c r="BR95" s="125">
        <f>IF('Indicator Data'!CA99="No Data",1,IF('Indicator Data imputation'!BS98&lt;&gt;"",1,0))</f>
        <v>0</v>
      </c>
      <c r="BS95" s="125">
        <f>IF('Indicator Data'!CB99="No Data",1,IF('Indicator Data imputation'!BT98&lt;&gt;"",1,0))</f>
        <v>0</v>
      </c>
      <c r="BT95" s="125">
        <f>IF('Indicator Data'!CC99="No Data",1,IF('Indicator Data imputation'!BU98&lt;&gt;"",1,0))</f>
        <v>0</v>
      </c>
      <c r="BU95" s="125">
        <f>IF('Indicator Data'!CD99="No Data",1,IF('Indicator Data imputation'!BV98&lt;&gt;"",1,0))</f>
        <v>0</v>
      </c>
      <c r="BV95" s="125">
        <f>IF('Indicator Data'!CE99="No Data",1,IF('Indicator Data imputation'!BW98&lt;&gt;"",1,0))</f>
        <v>0</v>
      </c>
      <c r="BW95" s="125">
        <f>IF('Indicator Data'!CF99="No Data",1,IF('Indicator Data imputation'!BX98&lt;&gt;"",1,0))</f>
        <v>0</v>
      </c>
      <c r="BX95" s="125">
        <f>IF('Indicator Data'!CG99="No Data",1,IF('Indicator Data imputation'!BY98&lt;&gt;"",1,0))</f>
        <v>0</v>
      </c>
      <c r="BY95" s="3">
        <f t="shared" si="3"/>
        <v>11</v>
      </c>
      <c r="BZ95" s="127">
        <f t="shared" si="4"/>
        <v>0.14666666666666667</v>
      </c>
    </row>
    <row r="96" spans="1:78" x14ac:dyDescent="0.3">
      <c r="A96" s="3" t="s">
        <v>173</v>
      </c>
      <c r="B96" s="125">
        <f>IF('Indicator Data'!C100="No Data",1,IF('Indicator Data imputation'!C99&lt;&gt;"",1,0))</f>
        <v>0</v>
      </c>
      <c r="C96" s="125">
        <f>IF('Indicator Data'!D100="No Data",1,IF('Indicator Data imputation'!D99&lt;&gt;"",1,0))</f>
        <v>0</v>
      </c>
      <c r="D96" s="125">
        <f>IF('Indicator Data'!E100="No Data",1,IF('Indicator Data imputation'!E99&lt;&gt;"",1,0))</f>
        <v>0</v>
      </c>
      <c r="E96" s="125">
        <f>IF('Indicator Data'!F100="No Data",1,IF('Indicator Data imputation'!F99&lt;&gt;"",1,0))</f>
        <v>0</v>
      </c>
      <c r="F96" s="125">
        <f>IF('Indicator Data'!G100="No Data",1,IF('Indicator Data imputation'!G99&lt;&gt;"",1,0))</f>
        <v>0</v>
      </c>
      <c r="G96" s="125">
        <f>IF('Indicator Data'!H100="No Data",1,IF('Indicator Data imputation'!H99&lt;&gt;"",1,0))</f>
        <v>0</v>
      </c>
      <c r="H96" s="125">
        <f>IF('Indicator Data'!I100="No Data",1,IF('Indicator Data imputation'!I99&lt;&gt;"",1,0))</f>
        <v>0</v>
      </c>
      <c r="I96" s="125">
        <f>IF('Indicator Data'!J100="No Data",1,IF('Indicator Data imputation'!J99&lt;&gt;"",1,0))</f>
        <v>0</v>
      </c>
      <c r="J96" s="125">
        <f>IF('Indicator Data'!K100="No Data",1,IF('Indicator Data imputation'!K99&lt;&gt;"",1,0))</f>
        <v>0</v>
      </c>
      <c r="K96" s="125">
        <f>IF('Indicator Data'!L100="No Data",1,IF('Indicator Data imputation'!L99&lt;&gt;"",1,0))</f>
        <v>0</v>
      </c>
      <c r="L96" s="125">
        <f>IF('Indicator Data'!M100="No Data",1,IF('Indicator Data imputation'!M99&lt;&gt;"",1,0))</f>
        <v>0</v>
      </c>
      <c r="M96" s="125">
        <f>IF('Indicator Data'!N100="No Data",1,IF('Indicator Data imputation'!N99&lt;&gt;"",1,0))</f>
        <v>1</v>
      </c>
      <c r="N96" s="125">
        <f>IF('Indicator Data'!O100="No Data",1,IF('Indicator Data imputation'!O99&lt;&gt;"",1,0))</f>
        <v>1</v>
      </c>
      <c r="O96" s="125">
        <f>IF('Indicator Data'!P100="No Data",1,IF('Indicator Data imputation'!P99&lt;&gt;"",1,0))</f>
        <v>1</v>
      </c>
      <c r="P96" s="125">
        <f>IF('Indicator Data'!Q100="No Data",1,IF('Indicator Data imputation'!Q99&lt;&gt;"",1,0))</f>
        <v>0</v>
      </c>
      <c r="Q96" s="125">
        <f>IF('Indicator Data'!R100="No Data",1,IF('Indicator Data imputation'!R99&lt;&gt;"",1,0))</f>
        <v>0</v>
      </c>
      <c r="R96" s="125">
        <f>IF('Indicator Data'!S100="No Data",1,IF('Indicator Data imputation'!S99&lt;&gt;"",1,0))</f>
        <v>0</v>
      </c>
      <c r="S96" s="125">
        <f>IF('Indicator Data'!T100="No Data",1,IF('Indicator Data imputation'!T99&lt;&gt;"",1,0))</f>
        <v>0</v>
      </c>
      <c r="T96" s="125">
        <f>IF('Indicator Data'!U100="No Data",1,IF('Indicator Data imputation'!U99&lt;&gt;"",1,0))</f>
        <v>0</v>
      </c>
      <c r="U96" s="125">
        <f>IF('Indicator Data'!V100="No Data",1,IF('Indicator Data imputation'!V99&lt;&gt;"",1,0))</f>
        <v>0</v>
      </c>
      <c r="V96" s="125">
        <f>IF('Indicator Data'!W100="No Data",1,IF('Indicator Data imputation'!W99&lt;&gt;"",1,0))</f>
        <v>0</v>
      </c>
      <c r="W96" s="125">
        <f>IF('Indicator Data'!X100="No Data",1,IF('Indicator Data imputation'!X99&lt;&gt;"",1,0))</f>
        <v>0</v>
      </c>
      <c r="X96" s="125">
        <f>IF('Indicator Data'!Y100="No Data",1,IF('Indicator Data imputation'!Y99&lt;&gt;"",1,0))</f>
        <v>0</v>
      </c>
      <c r="Y96" s="125">
        <f>IF('Indicator Data'!Z100="No Data",1,IF('Indicator Data imputation'!Z99&lt;&gt;"",1,0))</f>
        <v>0</v>
      </c>
      <c r="Z96" s="125">
        <f>IF('Indicator Data'!AA100="No Data",1,IF('Indicator Data imputation'!AA99&lt;&gt;"",1,0))</f>
        <v>1</v>
      </c>
      <c r="AA96" s="125">
        <f>IF('Indicator Data'!AB100="No Data",1,IF('Indicator Data imputation'!AB99&lt;&gt;"",1,0))</f>
        <v>0</v>
      </c>
      <c r="AB96" s="125">
        <f>IF('Indicator Data'!AC100="No Data",1,IF('Indicator Data imputation'!AC99&lt;&gt;"",1,0))</f>
        <v>1</v>
      </c>
      <c r="AC96" s="125">
        <f>IF('Indicator Data'!AD100="No Data",1,IF('Indicator Data imputation'!AD99&lt;&gt;"",1,0))</f>
        <v>1</v>
      </c>
      <c r="AD96" s="125">
        <f>IF('Indicator Data'!AE100="No Data",1,IF('Indicator Data imputation'!AE99&lt;&gt;"",1,0))</f>
        <v>0</v>
      </c>
      <c r="AE96" s="125">
        <f>IF('Indicator Data'!AF100="No Data",1,IF('Indicator Data imputation'!AF99&lt;&gt;"",1,0))</f>
        <v>0</v>
      </c>
      <c r="AF96" s="125">
        <f>IF('Indicator Data'!AG100="No Data",1,IF('Indicator Data imputation'!AG99&lt;&gt;"",1,0))</f>
        <v>0</v>
      </c>
      <c r="AG96" s="125">
        <f>IF('Indicator Data'!AH100="No Data",1,IF('Indicator Data imputation'!AH99&lt;&gt;"",1,0))</f>
        <v>0</v>
      </c>
      <c r="AH96" s="125">
        <f>IF('Indicator Data'!AI100="No Data",1,IF('Indicator Data imputation'!AI99&lt;&gt;"",1,0))</f>
        <v>0</v>
      </c>
      <c r="AI96" s="125">
        <f>IF('Indicator Data'!AJ100="No Data",1,IF('Indicator Data imputation'!AJ99&lt;&gt;"",1,0))</f>
        <v>0</v>
      </c>
      <c r="AJ96" s="125">
        <f>IF('Indicator Data'!AK100="No Data",1,IF('Indicator Data imputation'!AK99&lt;&gt;"",1,0))</f>
        <v>0</v>
      </c>
      <c r="AK96" s="125">
        <f>IF('Indicator Data'!AL100="No Data",1,IF('Indicator Data imputation'!AL99&lt;&gt;"",1,0))</f>
        <v>0</v>
      </c>
      <c r="AL96" s="125">
        <f>IF('Indicator Data'!AM100="No Data",1,IF('Indicator Data imputation'!AM99&lt;&gt;"",1,0))</f>
        <v>1</v>
      </c>
      <c r="AM96" s="125">
        <f>IF('Indicator Data'!AN100="No Data",1,IF('Indicator Data imputation'!AN99&lt;&gt;"",1,0))</f>
        <v>0</v>
      </c>
      <c r="AN96" s="125">
        <f>IF('Indicator Data'!AO100="No Data",1,IF('Indicator Data imputation'!AO99&lt;&gt;"",1,0))</f>
        <v>0</v>
      </c>
      <c r="AO96" s="125">
        <f>IF('Indicator Data'!AP100="No Data",1,IF('Indicator Data imputation'!AP99&lt;&gt;"",1,0))</f>
        <v>0</v>
      </c>
      <c r="AP96" s="125">
        <f>IF('Indicator Data'!AQ100="No Data",1,IF('Indicator Data imputation'!AQ99&lt;&gt;"",1,0))</f>
        <v>0</v>
      </c>
      <c r="AQ96" s="125">
        <f>IF('Indicator Data'!AR100="No Data",1,IF('Indicator Data imputation'!AR99&lt;&gt;"",1,0))</f>
        <v>0</v>
      </c>
      <c r="AR96" s="125">
        <f>IF('Indicator Data'!AS100="No Data",1,IF('Indicator Data imputation'!AS99&lt;&gt;"",1,0))</f>
        <v>0</v>
      </c>
      <c r="AS96" s="125">
        <f>IF('Indicator Data'!AT100="No Data",1,IF('Indicator Data imputation'!AT99&lt;&gt;"",1,0))</f>
        <v>1</v>
      </c>
      <c r="AT96" s="125">
        <f>IF('Indicator Data'!AU100="No Data",1,IF('Indicator Data imputation'!AU99&lt;&gt;"",1,0))</f>
        <v>0</v>
      </c>
      <c r="AU96" s="125">
        <f>IF('Indicator Data'!AV100="No Data",1,IF('Indicator Data imputation'!AV99&lt;&gt;"",1,0))</f>
        <v>0</v>
      </c>
      <c r="AV96" s="125">
        <f>IF('Indicator Data'!AW100="No Data",1,IF('Indicator Data imputation'!AW99&lt;&gt;"",1,0))</f>
        <v>0</v>
      </c>
      <c r="AW96" s="125">
        <f>IF('Indicator Data'!AX100="No Data",1,IF('Indicator Data imputation'!AX99&lt;&gt;"",1,0))</f>
        <v>1</v>
      </c>
      <c r="AX96" s="125">
        <f>IF('Indicator Data'!AY100="No Data",1,IF('Indicator Data imputation'!AY99&lt;&gt;"",1,0))</f>
        <v>0</v>
      </c>
      <c r="AY96" s="125">
        <f>IF('Indicator Data'!AZ100="No Data",1,IF('Indicator Data imputation'!AZ99&lt;&gt;"",1,0))</f>
        <v>0</v>
      </c>
      <c r="AZ96" s="125">
        <f>IF('Indicator Data'!BA100="No Data",1,IF('Indicator Data imputation'!BA99&lt;&gt;"",1,0))</f>
        <v>0</v>
      </c>
      <c r="BA96" s="125">
        <f>IF('Indicator Data'!BB100="No Data",1,IF('Indicator Data imputation'!BB99&lt;&gt;"",1,0))</f>
        <v>0</v>
      </c>
      <c r="BB96" s="125">
        <f>IF('Indicator Data'!BC100="No Data",1,IF('Indicator Data imputation'!BC99&lt;&gt;"",1,0))</f>
        <v>0</v>
      </c>
      <c r="BC96" s="125">
        <f>IF('Indicator Data'!BD100="No Data",1,IF('Indicator Data imputation'!BD99&lt;&gt;"",1,0))</f>
        <v>0</v>
      </c>
      <c r="BD96" s="125">
        <f>IF('Indicator Data'!BE100="No Data",1,IF('Indicator Data imputation'!BE99&lt;&gt;"",1,0))</f>
        <v>0</v>
      </c>
      <c r="BE96" s="125">
        <f>IF('Indicator Data'!BF100="No Data",1,IF('Indicator Data imputation'!BF99&lt;&gt;"",1,0))</f>
        <v>0</v>
      </c>
      <c r="BF96" s="125">
        <f>IF('Indicator Data'!BG100="No Data",1,IF('Indicator Data imputation'!BG99&lt;&gt;"",1,0))</f>
        <v>0</v>
      </c>
      <c r="BG96" s="125">
        <f>IF('Indicator Data'!BH100="No Data",1,IF('Indicator Data imputation'!BH99&lt;&gt;"",1,0))</f>
        <v>0</v>
      </c>
      <c r="BH96" s="125">
        <f>IF('Indicator Data'!BI100="No Data",1,IF('Indicator Data imputation'!BI99&lt;&gt;"",1,0))</f>
        <v>0</v>
      </c>
      <c r="BI96" s="125">
        <f>IF('Indicator Data'!BR100="No Data",1,IF('Indicator Data imputation'!BJ99&lt;&gt;"",1,0))</f>
        <v>0</v>
      </c>
      <c r="BJ96" s="125">
        <f>IF('Indicator Data'!BS100="No Data",1,IF('Indicator Data imputation'!BK99&lt;&gt;"",1,0))</f>
        <v>0</v>
      </c>
      <c r="BK96" s="125">
        <f>IF('Indicator Data'!BT100="No Data",1,IF('Indicator Data imputation'!BL99&lt;&gt;"",1,0))</f>
        <v>0</v>
      </c>
      <c r="BL96" s="125">
        <f>IF('Indicator Data'!BU100="No Data",1,IF('Indicator Data imputation'!BM99&lt;&gt;"",1,0))</f>
        <v>0</v>
      </c>
      <c r="BM96" s="125">
        <f>IF('Indicator Data'!BV100="No Data",1,IF('Indicator Data imputation'!BN99&lt;&gt;"",1,0))</f>
        <v>0</v>
      </c>
      <c r="BN96" s="125">
        <f>IF('Indicator Data'!BW100="No Data",1,IF('Indicator Data imputation'!BO99&lt;&gt;"",1,0))</f>
        <v>0</v>
      </c>
      <c r="BO96" s="125">
        <f>IF('Indicator Data'!BX100="No Data",1,IF('Indicator Data imputation'!BP99&lt;&gt;"",1,0))</f>
        <v>0</v>
      </c>
      <c r="BP96" s="125">
        <f>IF('Indicator Data'!BY100="No Data",1,IF('Indicator Data imputation'!BQ99&lt;&gt;"",1,0))</f>
        <v>0</v>
      </c>
      <c r="BQ96" s="125">
        <f>IF('Indicator Data'!BZ100="No Data",1,IF('Indicator Data imputation'!BR99&lt;&gt;"",1,0))</f>
        <v>0</v>
      </c>
      <c r="BR96" s="125">
        <f>IF('Indicator Data'!CA100="No Data",1,IF('Indicator Data imputation'!BS99&lt;&gt;"",1,0))</f>
        <v>0</v>
      </c>
      <c r="BS96" s="125">
        <f>IF('Indicator Data'!CB100="No Data",1,IF('Indicator Data imputation'!BT99&lt;&gt;"",1,0))</f>
        <v>0</v>
      </c>
      <c r="BT96" s="125">
        <f>IF('Indicator Data'!CC100="No Data",1,IF('Indicator Data imputation'!BU99&lt;&gt;"",1,0))</f>
        <v>0</v>
      </c>
      <c r="BU96" s="125">
        <f>IF('Indicator Data'!CD100="No Data",1,IF('Indicator Data imputation'!BV99&lt;&gt;"",1,0))</f>
        <v>0</v>
      </c>
      <c r="BV96" s="125">
        <f>IF('Indicator Data'!CE100="No Data",1,IF('Indicator Data imputation'!BW99&lt;&gt;"",1,0))</f>
        <v>0</v>
      </c>
      <c r="BW96" s="125">
        <f>IF('Indicator Data'!CF100="No Data",1,IF('Indicator Data imputation'!BX99&lt;&gt;"",1,0))</f>
        <v>0</v>
      </c>
      <c r="BX96" s="125">
        <f>IF('Indicator Data'!CG100="No Data",1,IF('Indicator Data imputation'!BY99&lt;&gt;"",1,0))</f>
        <v>0</v>
      </c>
      <c r="BY96" s="3">
        <f t="shared" si="3"/>
        <v>9</v>
      </c>
      <c r="BZ96" s="127">
        <f t="shared" si="4"/>
        <v>0.12</v>
      </c>
    </row>
    <row r="97" spans="1:78" x14ac:dyDescent="0.3">
      <c r="A97" s="3" t="s">
        <v>175</v>
      </c>
      <c r="B97" s="125">
        <f>IF('Indicator Data'!C101="No Data",1,IF('Indicator Data imputation'!C100&lt;&gt;"",1,0))</f>
        <v>0</v>
      </c>
      <c r="C97" s="125">
        <f>IF('Indicator Data'!D101="No Data",1,IF('Indicator Data imputation'!D100&lt;&gt;"",1,0))</f>
        <v>0</v>
      </c>
      <c r="D97" s="125">
        <f>IF('Indicator Data'!E101="No Data",1,IF('Indicator Data imputation'!E100&lt;&gt;"",1,0))</f>
        <v>0</v>
      </c>
      <c r="E97" s="125">
        <f>IF('Indicator Data'!F101="No Data",1,IF('Indicator Data imputation'!F100&lt;&gt;"",1,0))</f>
        <v>0</v>
      </c>
      <c r="F97" s="125">
        <f>IF('Indicator Data'!G101="No Data",1,IF('Indicator Data imputation'!G100&lt;&gt;"",1,0))</f>
        <v>0</v>
      </c>
      <c r="G97" s="125">
        <f>IF('Indicator Data'!H101="No Data",1,IF('Indicator Data imputation'!H100&lt;&gt;"",1,0))</f>
        <v>0</v>
      </c>
      <c r="H97" s="125">
        <f>IF('Indicator Data'!I101="No Data",1,IF('Indicator Data imputation'!I100&lt;&gt;"",1,0))</f>
        <v>0</v>
      </c>
      <c r="I97" s="125">
        <f>IF('Indicator Data'!J101="No Data",1,IF('Indicator Data imputation'!J100&lt;&gt;"",1,0))</f>
        <v>0</v>
      </c>
      <c r="J97" s="125">
        <f>IF('Indicator Data'!K101="No Data",1,IF('Indicator Data imputation'!K100&lt;&gt;"",1,0))</f>
        <v>0</v>
      </c>
      <c r="K97" s="125">
        <f>IF('Indicator Data'!L101="No Data",1,IF('Indicator Data imputation'!L100&lt;&gt;"",1,0))</f>
        <v>0</v>
      </c>
      <c r="L97" s="125">
        <f>IF('Indicator Data'!M101="No Data",1,IF('Indicator Data imputation'!M100&lt;&gt;"",1,0))</f>
        <v>0</v>
      </c>
      <c r="M97" s="125">
        <f>IF('Indicator Data'!N101="No Data",1,IF('Indicator Data imputation'!N100&lt;&gt;"",1,0))</f>
        <v>0</v>
      </c>
      <c r="N97" s="125">
        <f>IF('Indicator Data'!O101="No Data",1,IF('Indicator Data imputation'!O100&lt;&gt;"",1,0))</f>
        <v>0</v>
      </c>
      <c r="O97" s="125">
        <f>IF('Indicator Data'!P101="No Data",1,IF('Indicator Data imputation'!P100&lt;&gt;"",1,0))</f>
        <v>0</v>
      </c>
      <c r="P97" s="125">
        <f>IF('Indicator Data'!Q101="No Data",1,IF('Indicator Data imputation'!Q100&lt;&gt;"",1,0))</f>
        <v>0</v>
      </c>
      <c r="Q97" s="125">
        <f>IF('Indicator Data'!R101="No Data",1,IF('Indicator Data imputation'!R100&lt;&gt;"",1,0))</f>
        <v>0</v>
      </c>
      <c r="R97" s="125">
        <f>IF('Indicator Data'!S101="No Data",1,IF('Indicator Data imputation'!S100&lt;&gt;"",1,0))</f>
        <v>0</v>
      </c>
      <c r="S97" s="125">
        <f>IF('Indicator Data'!T101="No Data",1,IF('Indicator Data imputation'!T100&lt;&gt;"",1,0))</f>
        <v>0</v>
      </c>
      <c r="T97" s="125">
        <f>IF('Indicator Data'!U101="No Data",1,IF('Indicator Data imputation'!U100&lt;&gt;"",1,0))</f>
        <v>0</v>
      </c>
      <c r="U97" s="125">
        <f>IF('Indicator Data'!V101="No Data",1,IF('Indicator Data imputation'!V100&lt;&gt;"",1,0))</f>
        <v>0</v>
      </c>
      <c r="V97" s="125">
        <f>IF('Indicator Data'!W101="No Data",1,IF('Indicator Data imputation'!W100&lt;&gt;"",1,0))</f>
        <v>0</v>
      </c>
      <c r="W97" s="125">
        <f>IF('Indicator Data'!X101="No Data",1,IF('Indicator Data imputation'!X100&lt;&gt;"",1,0))</f>
        <v>0</v>
      </c>
      <c r="X97" s="125">
        <f>IF('Indicator Data'!Y101="No Data",1,IF('Indicator Data imputation'!Y100&lt;&gt;"",1,0))</f>
        <v>0</v>
      </c>
      <c r="Y97" s="125">
        <f>IF('Indicator Data'!Z101="No Data",1,IF('Indicator Data imputation'!Z100&lt;&gt;"",1,0))</f>
        <v>0</v>
      </c>
      <c r="Z97" s="125">
        <f>IF('Indicator Data'!AA101="No Data",1,IF('Indicator Data imputation'!AA100&lt;&gt;"",1,0))</f>
        <v>0</v>
      </c>
      <c r="AA97" s="125">
        <f>IF('Indicator Data'!AB101="No Data",1,IF('Indicator Data imputation'!AB100&lt;&gt;"",1,0))</f>
        <v>0</v>
      </c>
      <c r="AB97" s="125">
        <f>IF('Indicator Data'!AC101="No Data",1,IF('Indicator Data imputation'!AC100&lt;&gt;"",1,0))</f>
        <v>0</v>
      </c>
      <c r="AC97" s="125">
        <f>IF('Indicator Data'!AD101="No Data",1,IF('Indicator Data imputation'!AD100&lt;&gt;"",1,0))</f>
        <v>0</v>
      </c>
      <c r="AD97" s="125">
        <f>IF('Indicator Data'!AE101="No Data",1,IF('Indicator Data imputation'!AE100&lt;&gt;"",1,0))</f>
        <v>0</v>
      </c>
      <c r="AE97" s="125">
        <f>IF('Indicator Data'!AF101="No Data",1,IF('Indicator Data imputation'!AF100&lt;&gt;"",1,0))</f>
        <v>0</v>
      </c>
      <c r="AF97" s="125">
        <f>IF('Indicator Data'!AG101="No Data",1,IF('Indicator Data imputation'!AG100&lt;&gt;"",1,0))</f>
        <v>0</v>
      </c>
      <c r="AG97" s="125">
        <f>IF('Indicator Data'!AH101="No Data",1,IF('Indicator Data imputation'!AH100&lt;&gt;"",1,0))</f>
        <v>0</v>
      </c>
      <c r="AH97" s="125">
        <f>IF('Indicator Data'!AI101="No Data",1,IF('Indicator Data imputation'!AI100&lt;&gt;"",1,0))</f>
        <v>0</v>
      </c>
      <c r="AI97" s="125">
        <f>IF('Indicator Data'!AJ101="No Data",1,IF('Indicator Data imputation'!AJ100&lt;&gt;"",1,0))</f>
        <v>0</v>
      </c>
      <c r="AJ97" s="125">
        <f>IF('Indicator Data'!AK101="No Data",1,IF('Indicator Data imputation'!AK100&lt;&gt;"",1,0))</f>
        <v>0</v>
      </c>
      <c r="AK97" s="125">
        <f>IF('Indicator Data'!AL101="No Data",1,IF('Indicator Data imputation'!AL100&lt;&gt;"",1,0))</f>
        <v>0</v>
      </c>
      <c r="AL97" s="125">
        <f>IF('Indicator Data'!AM101="No Data",1,IF('Indicator Data imputation'!AM100&lt;&gt;"",1,0))</f>
        <v>0</v>
      </c>
      <c r="AM97" s="125">
        <f>IF('Indicator Data'!AN101="No Data",1,IF('Indicator Data imputation'!AN100&lt;&gt;"",1,0))</f>
        <v>0</v>
      </c>
      <c r="AN97" s="125">
        <f>IF('Indicator Data'!AO101="No Data",1,IF('Indicator Data imputation'!AO100&lt;&gt;"",1,0))</f>
        <v>0</v>
      </c>
      <c r="AO97" s="125">
        <f>IF('Indicator Data'!AP101="No Data",1,IF('Indicator Data imputation'!AP100&lt;&gt;"",1,0))</f>
        <v>0</v>
      </c>
      <c r="AP97" s="125">
        <f>IF('Indicator Data'!AQ101="No Data",1,IF('Indicator Data imputation'!AQ100&lt;&gt;"",1,0))</f>
        <v>0</v>
      </c>
      <c r="AQ97" s="125">
        <f>IF('Indicator Data'!AR101="No Data",1,IF('Indicator Data imputation'!AR100&lt;&gt;"",1,0))</f>
        <v>0</v>
      </c>
      <c r="AR97" s="125">
        <f>IF('Indicator Data'!AS101="No Data",1,IF('Indicator Data imputation'!AS100&lt;&gt;"",1,0))</f>
        <v>0</v>
      </c>
      <c r="AS97" s="125">
        <f>IF('Indicator Data'!AT101="No Data",1,IF('Indicator Data imputation'!AT100&lt;&gt;"",1,0))</f>
        <v>0</v>
      </c>
      <c r="AT97" s="125">
        <f>IF('Indicator Data'!AU101="No Data",1,IF('Indicator Data imputation'!AU100&lt;&gt;"",1,0))</f>
        <v>0</v>
      </c>
      <c r="AU97" s="125">
        <f>IF('Indicator Data'!AV101="No Data",1,IF('Indicator Data imputation'!AV100&lt;&gt;"",1,0))</f>
        <v>0</v>
      </c>
      <c r="AV97" s="125">
        <f>IF('Indicator Data'!AW101="No Data",1,IF('Indicator Data imputation'!AW100&lt;&gt;"",1,0))</f>
        <v>0</v>
      </c>
      <c r="AW97" s="125">
        <f>IF('Indicator Data'!AX101="No Data",1,IF('Indicator Data imputation'!AX100&lt;&gt;"",1,0))</f>
        <v>1</v>
      </c>
      <c r="AX97" s="125">
        <f>IF('Indicator Data'!AY101="No Data",1,IF('Indicator Data imputation'!AY100&lt;&gt;"",1,0))</f>
        <v>0</v>
      </c>
      <c r="AY97" s="125">
        <f>IF('Indicator Data'!AZ101="No Data",1,IF('Indicator Data imputation'!AZ100&lt;&gt;"",1,0))</f>
        <v>0</v>
      </c>
      <c r="AZ97" s="125">
        <f>IF('Indicator Data'!BA101="No Data",1,IF('Indicator Data imputation'!BA100&lt;&gt;"",1,0))</f>
        <v>0</v>
      </c>
      <c r="BA97" s="125">
        <f>IF('Indicator Data'!BB101="No Data",1,IF('Indicator Data imputation'!BB100&lt;&gt;"",1,0))</f>
        <v>0</v>
      </c>
      <c r="BB97" s="125">
        <f>IF('Indicator Data'!BC101="No Data",1,IF('Indicator Data imputation'!BC100&lt;&gt;"",1,0))</f>
        <v>0</v>
      </c>
      <c r="BC97" s="125">
        <f>IF('Indicator Data'!BD101="No Data",1,IF('Indicator Data imputation'!BD100&lt;&gt;"",1,0))</f>
        <v>0</v>
      </c>
      <c r="BD97" s="125">
        <f>IF('Indicator Data'!BE101="No Data",1,IF('Indicator Data imputation'!BE100&lt;&gt;"",1,0))</f>
        <v>0</v>
      </c>
      <c r="BE97" s="125">
        <f>IF('Indicator Data'!BF101="No Data",1,IF('Indicator Data imputation'!BF100&lt;&gt;"",1,0))</f>
        <v>0</v>
      </c>
      <c r="BF97" s="125">
        <f>IF('Indicator Data'!BG101="No Data",1,IF('Indicator Data imputation'!BG100&lt;&gt;"",1,0))</f>
        <v>0</v>
      </c>
      <c r="BG97" s="125">
        <f>IF('Indicator Data'!BH101="No Data",1,IF('Indicator Data imputation'!BH100&lt;&gt;"",1,0))</f>
        <v>0</v>
      </c>
      <c r="BH97" s="125">
        <f>IF('Indicator Data'!BI101="No Data",1,IF('Indicator Data imputation'!BI100&lt;&gt;"",1,0))</f>
        <v>0</v>
      </c>
      <c r="BI97" s="125">
        <f>IF('Indicator Data'!BR101="No Data",1,IF('Indicator Data imputation'!BJ100&lt;&gt;"",1,0))</f>
        <v>0</v>
      </c>
      <c r="BJ97" s="125">
        <f>IF('Indicator Data'!BS101="No Data",1,IF('Indicator Data imputation'!BK100&lt;&gt;"",1,0))</f>
        <v>0</v>
      </c>
      <c r="BK97" s="125">
        <f>IF('Indicator Data'!BT101="No Data",1,IF('Indicator Data imputation'!BL100&lt;&gt;"",1,0))</f>
        <v>0</v>
      </c>
      <c r="BL97" s="125">
        <f>IF('Indicator Data'!BU101="No Data",1,IF('Indicator Data imputation'!BM100&lt;&gt;"",1,0))</f>
        <v>0</v>
      </c>
      <c r="BM97" s="125">
        <f>IF('Indicator Data'!BV101="No Data",1,IF('Indicator Data imputation'!BN100&lt;&gt;"",1,0))</f>
        <v>0</v>
      </c>
      <c r="BN97" s="125">
        <f>IF('Indicator Data'!BW101="No Data",1,IF('Indicator Data imputation'!BO100&lt;&gt;"",1,0))</f>
        <v>0</v>
      </c>
      <c r="BO97" s="125">
        <f>IF('Indicator Data'!BX101="No Data",1,IF('Indicator Data imputation'!BP100&lt;&gt;"",1,0))</f>
        <v>0</v>
      </c>
      <c r="BP97" s="125">
        <f>IF('Indicator Data'!BY101="No Data",1,IF('Indicator Data imputation'!BQ100&lt;&gt;"",1,0))</f>
        <v>0</v>
      </c>
      <c r="BQ97" s="125">
        <f>IF('Indicator Data'!BZ101="No Data",1,IF('Indicator Data imputation'!BR100&lt;&gt;"",1,0))</f>
        <v>0</v>
      </c>
      <c r="BR97" s="125">
        <f>IF('Indicator Data'!CA101="No Data",1,IF('Indicator Data imputation'!BS100&lt;&gt;"",1,0))</f>
        <v>0</v>
      </c>
      <c r="BS97" s="125">
        <f>IF('Indicator Data'!CB101="No Data",1,IF('Indicator Data imputation'!BT100&lt;&gt;"",1,0))</f>
        <v>1</v>
      </c>
      <c r="BT97" s="125">
        <f>IF('Indicator Data'!CC101="No Data",1,IF('Indicator Data imputation'!BU100&lt;&gt;"",1,0))</f>
        <v>0</v>
      </c>
      <c r="BU97" s="125">
        <f>IF('Indicator Data'!CD101="No Data",1,IF('Indicator Data imputation'!BV100&lt;&gt;"",1,0))</f>
        <v>0</v>
      </c>
      <c r="BV97" s="125">
        <f>IF('Indicator Data'!CE101="No Data",1,IF('Indicator Data imputation'!BW100&lt;&gt;"",1,0))</f>
        <v>0</v>
      </c>
      <c r="BW97" s="125">
        <f>IF('Indicator Data'!CF101="No Data",1,IF('Indicator Data imputation'!BX100&lt;&gt;"",1,0))</f>
        <v>0</v>
      </c>
      <c r="BX97" s="125">
        <f>IF('Indicator Data'!CG101="No Data",1,IF('Indicator Data imputation'!BY100&lt;&gt;"",1,0))</f>
        <v>0</v>
      </c>
      <c r="BY97" s="3">
        <f t="shared" si="3"/>
        <v>2</v>
      </c>
      <c r="BZ97" s="127">
        <f t="shared" si="4"/>
        <v>2.6666666666666668E-2</v>
      </c>
    </row>
    <row r="98" spans="1:78" x14ac:dyDescent="0.3">
      <c r="A98" s="3" t="s">
        <v>177</v>
      </c>
      <c r="B98" s="125">
        <f>IF('Indicator Data'!C102="No Data",1,IF('Indicator Data imputation'!C101&lt;&gt;"",1,0))</f>
        <v>0</v>
      </c>
      <c r="C98" s="125">
        <f>IF('Indicator Data'!D102="No Data",1,IF('Indicator Data imputation'!D101&lt;&gt;"",1,0))</f>
        <v>0</v>
      </c>
      <c r="D98" s="125">
        <f>IF('Indicator Data'!E102="No Data",1,IF('Indicator Data imputation'!E101&lt;&gt;"",1,0))</f>
        <v>0</v>
      </c>
      <c r="E98" s="125">
        <f>IF('Indicator Data'!F102="No Data",1,IF('Indicator Data imputation'!F101&lt;&gt;"",1,0))</f>
        <v>0</v>
      </c>
      <c r="F98" s="125">
        <f>IF('Indicator Data'!G102="No Data",1,IF('Indicator Data imputation'!G101&lt;&gt;"",1,0))</f>
        <v>0</v>
      </c>
      <c r="G98" s="125">
        <f>IF('Indicator Data'!H102="No Data",1,IF('Indicator Data imputation'!H101&lt;&gt;"",1,0))</f>
        <v>0</v>
      </c>
      <c r="H98" s="125">
        <f>IF('Indicator Data'!I102="No Data",1,IF('Indicator Data imputation'!I101&lt;&gt;"",1,0))</f>
        <v>0</v>
      </c>
      <c r="I98" s="125">
        <f>IF('Indicator Data'!J102="No Data",1,IF('Indicator Data imputation'!J101&lt;&gt;"",1,0))</f>
        <v>0</v>
      </c>
      <c r="J98" s="125">
        <f>IF('Indicator Data'!K102="No Data",1,IF('Indicator Data imputation'!K101&lt;&gt;"",1,0))</f>
        <v>0</v>
      </c>
      <c r="K98" s="125">
        <f>IF('Indicator Data'!L102="No Data",1,IF('Indicator Data imputation'!L101&lt;&gt;"",1,0))</f>
        <v>0</v>
      </c>
      <c r="L98" s="125">
        <f>IF('Indicator Data'!M102="No Data",1,IF('Indicator Data imputation'!M101&lt;&gt;"",1,0))</f>
        <v>0</v>
      </c>
      <c r="M98" s="125">
        <f>IF('Indicator Data'!N102="No Data",1,IF('Indicator Data imputation'!N101&lt;&gt;"",1,0))</f>
        <v>0</v>
      </c>
      <c r="N98" s="125">
        <f>IF('Indicator Data'!O102="No Data",1,IF('Indicator Data imputation'!O101&lt;&gt;"",1,0))</f>
        <v>0</v>
      </c>
      <c r="O98" s="125">
        <f>IF('Indicator Data'!P102="No Data",1,IF('Indicator Data imputation'!P101&lt;&gt;"",1,0))</f>
        <v>0</v>
      </c>
      <c r="P98" s="125">
        <f>IF('Indicator Data'!Q102="No Data",1,IF('Indicator Data imputation'!Q101&lt;&gt;"",1,0))</f>
        <v>0</v>
      </c>
      <c r="Q98" s="125">
        <f>IF('Indicator Data'!R102="No Data",1,IF('Indicator Data imputation'!R101&lt;&gt;"",1,0))</f>
        <v>0</v>
      </c>
      <c r="R98" s="125">
        <f>IF('Indicator Data'!S102="No Data",1,IF('Indicator Data imputation'!S101&lt;&gt;"",1,0))</f>
        <v>0</v>
      </c>
      <c r="S98" s="125">
        <f>IF('Indicator Data'!T102="No Data",1,IF('Indicator Data imputation'!T101&lt;&gt;"",1,0))</f>
        <v>0</v>
      </c>
      <c r="T98" s="125">
        <f>IF('Indicator Data'!U102="No Data",1,IF('Indicator Data imputation'!U101&lt;&gt;"",1,0))</f>
        <v>0</v>
      </c>
      <c r="U98" s="125">
        <f>IF('Indicator Data'!V102="No Data",1,IF('Indicator Data imputation'!V101&lt;&gt;"",1,0))</f>
        <v>0</v>
      </c>
      <c r="V98" s="125">
        <f>IF('Indicator Data'!W102="No Data",1,IF('Indicator Data imputation'!W101&lt;&gt;"",1,0))</f>
        <v>0</v>
      </c>
      <c r="W98" s="125">
        <f>IF('Indicator Data'!X102="No Data",1,IF('Indicator Data imputation'!X101&lt;&gt;"",1,0))</f>
        <v>0</v>
      </c>
      <c r="X98" s="125">
        <f>IF('Indicator Data'!Y102="No Data",1,IF('Indicator Data imputation'!Y101&lt;&gt;"",1,0))</f>
        <v>0</v>
      </c>
      <c r="Y98" s="125">
        <f>IF('Indicator Data'!Z102="No Data",1,IF('Indicator Data imputation'!Z101&lt;&gt;"",1,0))</f>
        <v>0</v>
      </c>
      <c r="Z98" s="125">
        <f>IF('Indicator Data'!AA102="No Data",1,IF('Indicator Data imputation'!AA101&lt;&gt;"",1,0))</f>
        <v>0</v>
      </c>
      <c r="AA98" s="125">
        <f>IF('Indicator Data'!AB102="No Data",1,IF('Indicator Data imputation'!AB101&lt;&gt;"",1,0))</f>
        <v>0</v>
      </c>
      <c r="AB98" s="125">
        <f>IF('Indicator Data'!AC102="No Data",1,IF('Indicator Data imputation'!AC101&lt;&gt;"",1,0))</f>
        <v>0</v>
      </c>
      <c r="AC98" s="125">
        <f>IF('Indicator Data'!AD102="No Data",1,IF('Indicator Data imputation'!AD101&lt;&gt;"",1,0))</f>
        <v>1</v>
      </c>
      <c r="AD98" s="125">
        <f>IF('Indicator Data'!AE102="No Data",1,IF('Indicator Data imputation'!AE101&lt;&gt;"",1,0))</f>
        <v>0</v>
      </c>
      <c r="AE98" s="125">
        <f>IF('Indicator Data'!AF102="No Data",1,IF('Indicator Data imputation'!AF101&lt;&gt;"",1,0))</f>
        <v>0</v>
      </c>
      <c r="AF98" s="125">
        <f>IF('Indicator Data'!AG102="No Data",1,IF('Indicator Data imputation'!AG101&lt;&gt;"",1,0))</f>
        <v>0</v>
      </c>
      <c r="AG98" s="125">
        <f>IF('Indicator Data'!AH102="No Data",1,IF('Indicator Data imputation'!AH101&lt;&gt;"",1,0))</f>
        <v>0</v>
      </c>
      <c r="AH98" s="125">
        <f>IF('Indicator Data'!AI102="No Data",1,IF('Indicator Data imputation'!AI101&lt;&gt;"",1,0))</f>
        <v>0</v>
      </c>
      <c r="AI98" s="125">
        <f>IF('Indicator Data'!AJ102="No Data",1,IF('Indicator Data imputation'!AJ101&lt;&gt;"",1,0))</f>
        <v>0</v>
      </c>
      <c r="AJ98" s="125">
        <f>IF('Indicator Data'!AK102="No Data",1,IF('Indicator Data imputation'!AK101&lt;&gt;"",1,0))</f>
        <v>0</v>
      </c>
      <c r="AK98" s="125">
        <f>IF('Indicator Data'!AL102="No Data",1,IF('Indicator Data imputation'!AL101&lt;&gt;"",1,0))</f>
        <v>0</v>
      </c>
      <c r="AL98" s="125">
        <f>IF('Indicator Data'!AM102="No Data",1,IF('Indicator Data imputation'!AM101&lt;&gt;"",1,0))</f>
        <v>0</v>
      </c>
      <c r="AM98" s="125">
        <f>IF('Indicator Data'!AN102="No Data",1,IF('Indicator Data imputation'!AN101&lt;&gt;"",1,0))</f>
        <v>0</v>
      </c>
      <c r="AN98" s="125">
        <f>IF('Indicator Data'!AO102="No Data",1,IF('Indicator Data imputation'!AO101&lt;&gt;"",1,0))</f>
        <v>0</v>
      </c>
      <c r="AO98" s="125">
        <f>IF('Indicator Data'!AP102="No Data",1,IF('Indicator Data imputation'!AP101&lt;&gt;"",1,0))</f>
        <v>0</v>
      </c>
      <c r="AP98" s="125">
        <f>IF('Indicator Data'!AQ102="No Data",1,IF('Indicator Data imputation'!AQ101&lt;&gt;"",1,0))</f>
        <v>0</v>
      </c>
      <c r="AQ98" s="125">
        <f>IF('Indicator Data'!AR102="No Data",1,IF('Indicator Data imputation'!AR101&lt;&gt;"",1,0))</f>
        <v>0</v>
      </c>
      <c r="AR98" s="125">
        <f>IF('Indicator Data'!AS102="No Data",1,IF('Indicator Data imputation'!AS101&lt;&gt;"",1,0))</f>
        <v>0</v>
      </c>
      <c r="AS98" s="125">
        <f>IF('Indicator Data'!AT102="No Data",1,IF('Indicator Data imputation'!AT101&lt;&gt;"",1,0))</f>
        <v>0</v>
      </c>
      <c r="AT98" s="125">
        <f>IF('Indicator Data'!AU102="No Data",1,IF('Indicator Data imputation'!AU101&lt;&gt;"",1,0))</f>
        <v>0</v>
      </c>
      <c r="AU98" s="125">
        <f>IF('Indicator Data'!AV102="No Data",1,IF('Indicator Data imputation'!AV101&lt;&gt;"",1,0))</f>
        <v>0</v>
      </c>
      <c r="AV98" s="125">
        <f>IF('Indicator Data'!AW102="No Data",1,IF('Indicator Data imputation'!AW101&lt;&gt;"",1,0))</f>
        <v>0</v>
      </c>
      <c r="AW98" s="125">
        <f>IF('Indicator Data'!AX102="No Data",1,IF('Indicator Data imputation'!AX101&lt;&gt;"",1,0))</f>
        <v>0</v>
      </c>
      <c r="AX98" s="125">
        <f>IF('Indicator Data'!AY102="No Data",1,IF('Indicator Data imputation'!AY101&lt;&gt;"",1,0))</f>
        <v>0</v>
      </c>
      <c r="AY98" s="125">
        <f>IF('Indicator Data'!AZ102="No Data",1,IF('Indicator Data imputation'!AZ101&lt;&gt;"",1,0))</f>
        <v>0</v>
      </c>
      <c r="AZ98" s="125">
        <f>IF('Indicator Data'!BA102="No Data",1,IF('Indicator Data imputation'!BA101&lt;&gt;"",1,0))</f>
        <v>0</v>
      </c>
      <c r="BA98" s="125">
        <f>IF('Indicator Data'!BB102="No Data",1,IF('Indicator Data imputation'!BB101&lt;&gt;"",1,0))</f>
        <v>0</v>
      </c>
      <c r="BB98" s="125">
        <f>IF('Indicator Data'!BC102="No Data",1,IF('Indicator Data imputation'!BC101&lt;&gt;"",1,0))</f>
        <v>0</v>
      </c>
      <c r="BC98" s="125">
        <f>IF('Indicator Data'!BD102="No Data",1,IF('Indicator Data imputation'!BD101&lt;&gt;"",1,0))</f>
        <v>0</v>
      </c>
      <c r="BD98" s="125">
        <f>IF('Indicator Data'!BE102="No Data",1,IF('Indicator Data imputation'!BE101&lt;&gt;"",1,0))</f>
        <v>0</v>
      </c>
      <c r="BE98" s="125">
        <f>IF('Indicator Data'!BF102="No Data",1,IF('Indicator Data imputation'!BF101&lt;&gt;"",1,0))</f>
        <v>0</v>
      </c>
      <c r="BF98" s="125">
        <f>IF('Indicator Data'!BG102="No Data",1,IF('Indicator Data imputation'!BG101&lt;&gt;"",1,0))</f>
        <v>0</v>
      </c>
      <c r="BG98" s="125">
        <f>IF('Indicator Data'!BH102="No Data",1,IF('Indicator Data imputation'!BH101&lt;&gt;"",1,0))</f>
        <v>0</v>
      </c>
      <c r="BH98" s="125">
        <f>IF('Indicator Data'!BI102="No Data",1,IF('Indicator Data imputation'!BI101&lt;&gt;"",1,0))</f>
        <v>0</v>
      </c>
      <c r="BI98" s="125">
        <f>IF('Indicator Data'!BR102="No Data",1,IF('Indicator Data imputation'!BJ101&lt;&gt;"",1,0))</f>
        <v>1</v>
      </c>
      <c r="BJ98" s="125">
        <f>IF('Indicator Data'!BS102="No Data",1,IF('Indicator Data imputation'!BK101&lt;&gt;"",1,0))</f>
        <v>0</v>
      </c>
      <c r="BK98" s="125">
        <f>IF('Indicator Data'!BT102="No Data",1,IF('Indicator Data imputation'!BL101&lt;&gt;"",1,0))</f>
        <v>0</v>
      </c>
      <c r="BL98" s="125">
        <f>IF('Indicator Data'!BU102="No Data",1,IF('Indicator Data imputation'!BM101&lt;&gt;"",1,0))</f>
        <v>0</v>
      </c>
      <c r="BM98" s="125">
        <f>IF('Indicator Data'!BV102="No Data",1,IF('Indicator Data imputation'!BN101&lt;&gt;"",1,0))</f>
        <v>0</v>
      </c>
      <c r="BN98" s="125">
        <f>IF('Indicator Data'!BW102="No Data",1,IF('Indicator Data imputation'!BO101&lt;&gt;"",1,0))</f>
        <v>0</v>
      </c>
      <c r="BO98" s="125">
        <f>IF('Indicator Data'!BX102="No Data",1,IF('Indicator Data imputation'!BP101&lt;&gt;"",1,0))</f>
        <v>0</v>
      </c>
      <c r="BP98" s="125">
        <f>IF('Indicator Data'!BY102="No Data",1,IF('Indicator Data imputation'!BQ101&lt;&gt;"",1,0))</f>
        <v>0</v>
      </c>
      <c r="BQ98" s="125">
        <f>IF('Indicator Data'!BZ102="No Data",1,IF('Indicator Data imputation'!BR101&lt;&gt;"",1,0))</f>
        <v>0</v>
      </c>
      <c r="BR98" s="125">
        <f>IF('Indicator Data'!CA102="No Data",1,IF('Indicator Data imputation'!BS101&lt;&gt;"",1,0))</f>
        <v>0</v>
      </c>
      <c r="BS98" s="125">
        <f>IF('Indicator Data'!CB102="No Data",1,IF('Indicator Data imputation'!BT101&lt;&gt;"",1,0))</f>
        <v>0</v>
      </c>
      <c r="BT98" s="125">
        <f>IF('Indicator Data'!CC102="No Data",1,IF('Indicator Data imputation'!BU101&lt;&gt;"",1,0))</f>
        <v>0</v>
      </c>
      <c r="BU98" s="125">
        <f>IF('Indicator Data'!CD102="No Data",1,IF('Indicator Data imputation'!BV101&lt;&gt;"",1,0))</f>
        <v>1</v>
      </c>
      <c r="BV98" s="125">
        <f>IF('Indicator Data'!CE102="No Data",1,IF('Indicator Data imputation'!BW101&lt;&gt;"",1,0))</f>
        <v>0</v>
      </c>
      <c r="BW98" s="125">
        <f>IF('Indicator Data'!CF102="No Data",1,IF('Indicator Data imputation'!BX101&lt;&gt;"",1,0))</f>
        <v>0</v>
      </c>
      <c r="BX98" s="125">
        <f>IF('Indicator Data'!CG102="No Data",1,IF('Indicator Data imputation'!BY101&lt;&gt;"",1,0))</f>
        <v>0</v>
      </c>
      <c r="BY98" s="3">
        <f t="shared" ref="BY98:BY129" si="5">SUM(B98:BX98)</f>
        <v>3</v>
      </c>
      <c r="BZ98" s="127">
        <f t="shared" si="4"/>
        <v>0.04</v>
      </c>
    </row>
    <row r="99" spans="1:78" x14ac:dyDescent="0.3">
      <c r="A99" s="3" t="s">
        <v>179</v>
      </c>
      <c r="B99" s="125">
        <f>IF('Indicator Data'!C103="No Data",1,IF('Indicator Data imputation'!C102&lt;&gt;"",1,0))</f>
        <v>0</v>
      </c>
      <c r="C99" s="125">
        <f>IF('Indicator Data'!D103="No Data",1,IF('Indicator Data imputation'!D102&lt;&gt;"",1,0))</f>
        <v>0</v>
      </c>
      <c r="D99" s="125">
        <f>IF('Indicator Data'!E103="No Data",1,IF('Indicator Data imputation'!E102&lt;&gt;"",1,0))</f>
        <v>0</v>
      </c>
      <c r="E99" s="125">
        <f>IF('Indicator Data'!F103="No Data",1,IF('Indicator Data imputation'!F102&lt;&gt;"",1,0))</f>
        <v>0</v>
      </c>
      <c r="F99" s="125">
        <f>IF('Indicator Data'!G103="No Data",1,IF('Indicator Data imputation'!G102&lt;&gt;"",1,0))</f>
        <v>0</v>
      </c>
      <c r="G99" s="125">
        <f>IF('Indicator Data'!H103="No Data",1,IF('Indicator Data imputation'!H102&lt;&gt;"",1,0))</f>
        <v>0</v>
      </c>
      <c r="H99" s="125">
        <f>IF('Indicator Data'!I103="No Data",1,IF('Indicator Data imputation'!I102&lt;&gt;"",1,0))</f>
        <v>0</v>
      </c>
      <c r="I99" s="125">
        <f>IF('Indicator Data'!J103="No Data",1,IF('Indicator Data imputation'!J102&lt;&gt;"",1,0))</f>
        <v>0</v>
      </c>
      <c r="J99" s="125">
        <f>IF('Indicator Data'!K103="No Data",1,IF('Indicator Data imputation'!K102&lt;&gt;"",1,0))</f>
        <v>0</v>
      </c>
      <c r="K99" s="125">
        <f>IF('Indicator Data'!L103="No Data",1,IF('Indicator Data imputation'!L102&lt;&gt;"",1,0))</f>
        <v>0</v>
      </c>
      <c r="L99" s="125">
        <f>IF('Indicator Data'!M103="No Data",1,IF('Indicator Data imputation'!M102&lt;&gt;"",1,0))</f>
        <v>0</v>
      </c>
      <c r="M99" s="125">
        <f>IF('Indicator Data'!N103="No Data",1,IF('Indicator Data imputation'!N102&lt;&gt;"",1,0))</f>
        <v>0</v>
      </c>
      <c r="N99" s="125">
        <f>IF('Indicator Data'!O103="No Data",1,IF('Indicator Data imputation'!O102&lt;&gt;"",1,0))</f>
        <v>0</v>
      </c>
      <c r="O99" s="125">
        <f>IF('Indicator Data'!P103="No Data",1,IF('Indicator Data imputation'!P102&lt;&gt;"",1,0))</f>
        <v>0</v>
      </c>
      <c r="P99" s="125">
        <f>IF('Indicator Data'!Q103="No Data",1,IF('Indicator Data imputation'!Q102&lt;&gt;"",1,0))</f>
        <v>0</v>
      </c>
      <c r="Q99" s="125">
        <f>IF('Indicator Data'!R103="No Data",1,IF('Indicator Data imputation'!R102&lt;&gt;"",1,0))</f>
        <v>0</v>
      </c>
      <c r="R99" s="125">
        <f>IF('Indicator Data'!S103="No Data",1,IF('Indicator Data imputation'!S102&lt;&gt;"",1,0))</f>
        <v>0</v>
      </c>
      <c r="S99" s="125">
        <f>IF('Indicator Data'!T103="No Data",1,IF('Indicator Data imputation'!T102&lt;&gt;"",1,0))</f>
        <v>0</v>
      </c>
      <c r="T99" s="125">
        <f>IF('Indicator Data'!U103="No Data",1,IF('Indicator Data imputation'!U102&lt;&gt;"",1,0))</f>
        <v>0</v>
      </c>
      <c r="U99" s="125">
        <f>IF('Indicator Data'!V103="No Data",1,IF('Indicator Data imputation'!V102&lt;&gt;"",1,0))</f>
        <v>0</v>
      </c>
      <c r="V99" s="125">
        <f>IF('Indicator Data'!W103="No Data",1,IF('Indicator Data imputation'!W102&lt;&gt;"",1,0))</f>
        <v>0</v>
      </c>
      <c r="W99" s="125">
        <f>IF('Indicator Data'!X103="No Data",1,IF('Indicator Data imputation'!X102&lt;&gt;"",1,0))</f>
        <v>0</v>
      </c>
      <c r="X99" s="125">
        <f>IF('Indicator Data'!Y103="No Data",1,IF('Indicator Data imputation'!Y102&lt;&gt;"",1,0))</f>
        <v>0</v>
      </c>
      <c r="Y99" s="125">
        <f>IF('Indicator Data'!Z103="No Data",1,IF('Indicator Data imputation'!Z102&lt;&gt;"",1,0))</f>
        <v>0</v>
      </c>
      <c r="Z99" s="125">
        <f>IF('Indicator Data'!AA103="No Data",1,IF('Indicator Data imputation'!AA102&lt;&gt;"",1,0))</f>
        <v>1</v>
      </c>
      <c r="AA99" s="125">
        <f>IF('Indicator Data'!AB103="No Data",1,IF('Indicator Data imputation'!AB102&lt;&gt;"",1,0))</f>
        <v>0</v>
      </c>
      <c r="AB99" s="125">
        <f>IF('Indicator Data'!AC103="No Data",1,IF('Indicator Data imputation'!AC102&lt;&gt;"",1,0))</f>
        <v>1</v>
      </c>
      <c r="AC99" s="125">
        <f>IF('Indicator Data'!AD103="No Data",1,IF('Indicator Data imputation'!AD102&lt;&gt;"",1,0))</f>
        <v>0</v>
      </c>
      <c r="AD99" s="125">
        <f>IF('Indicator Data'!AE103="No Data",1,IF('Indicator Data imputation'!AE102&lt;&gt;"",1,0))</f>
        <v>0</v>
      </c>
      <c r="AE99" s="125">
        <f>IF('Indicator Data'!AF103="No Data",1,IF('Indicator Data imputation'!AF102&lt;&gt;"",1,0))</f>
        <v>1</v>
      </c>
      <c r="AF99" s="125">
        <f>IF('Indicator Data'!AG103="No Data",1,IF('Indicator Data imputation'!AG102&lt;&gt;"",1,0))</f>
        <v>0</v>
      </c>
      <c r="AG99" s="125">
        <f>IF('Indicator Data'!AH103="No Data",1,IF('Indicator Data imputation'!AH102&lt;&gt;"",1,0))</f>
        <v>0</v>
      </c>
      <c r="AH99" s="125">
        <f>IF('Indicator Data'!AI103="No Data",1,IF('Indicator Data imputation'!AI102&lt;&gt;"",1,0))</f>
        <v>0</v>
      </c>
      <c r="AI99" s="125">
        <f>IF('Indicator Data'!AJ103="No Data",1,IF('Indicator Data imputation'!AJ102&lt;&gt;"",1,0))</f>
        <v>0</v>
      </c>
      <c r="AJ99" s="125">
        <f>IF('Indicator Data'!AK103="No Data",1,IF('Indicator Data imputation'!AK102&lt;&gt;"",1,0))</f>
        <v>0</v>
      </c>
      <c r="AK99" s="125">
        <f>IF('Indicator Data'!AL103="No Data",1,IF('Indicator Data imputation'!AL102&lt;&gt;"",1,0))</f>
        <v>0</v>
      </c>
      <c r="AL99" s="125">
        <f>IF('Indicator Data'!AM103="No Data",1,IF('Indicator Data imputation'!AM102&lt;&gt;"",1,0))</f>
        <v>0</v>
      </c>
      <c r="AM99" s="125">
        <f>IF('Indicator Data'!AN103="No Data",1,IF('Indicator Data imputation'!AN102&lt;&gt;"",1,0))</f>
        <v>0</v>
      </c>
      <c r="AN99" s="125">
        <f>IF('Indicator Data'!AO103="No Data",1,IF('Indicator Data imputation'!AO102&lt;&gt;"",1,0))</f>
        <v>0</v>
      </c>
      <c r="AO99" s="125">
        <f>IF('Indicator Data'!AP103="No Data",1,IF('Indicator Data imputation'!AP102&lt;&gt;"",1,0))</f>
        <v>0</v>
      </c>
      <c r="AP99" s="125">
        <f>IF('Indicator Data'!AQ103="No Data",1,IF('Indicator Data imputation'!AQ102&lt;&gt;"",1,0))</f>
        <v>0</v>
      </c>
      <c r="AQ99" s="125">
        <f>IF('Indicator Data'!AR103="No Data",1,IF('Indicator Data imputation'!AR102&lt;&gt;"",1,0))</f>
        <v>1</v>
      </c>
      <c r="AR99" s="125">
        <f>IF('Indicator Data'!AS103="No Data",1,IF('Indicator Data imputation'!AS102&lt;&gt;"",1,0))</f>
        <v>0</v>
      </c>
      <c r="AS99" s="125">
        <f>IF('Indicator Data'!AT103="No Data",1,IF('Indicator Data imputation'!AT102&lt;&gt;"",1,0))</f>
        <v>0</v>
      </c>
      <c r="AT99" s="125">
        <f>IF('Indicator Data'!AU103="No Data",1,IF('Indicator Data imputation'!AU102&lt;&gt;"",1,0))</f>
        <v>0</v>
      </c>
      <c r="AU99" s="125">
        <f>IF('Indicator Data'!AV103="No Data",1,IF('Indicator Data imputation'!AV102&lt;&gt;"",1,0))</f>
        <v>1</v>
      </c>
      <c r="AV99" s="125">
        <f>IF('Indicator Data'!AW103="No Data",1,IF('Indicator Data imputation'!AW102&lt;&gt;"",1,0))</f>
        <v>1</v>
      </c>
      <c r="AW99" s="125">
        <f>IF('Indicator Data'!AX103="No Data",1,IF('Indicator Data imputation'!AX102&lt;&gt;"",1,0))</f>
        <v>1</v>
      </c>
      <c r="AX99" s="125">
        <f>IF('Indicator Data'!AY103="No Data",1,IF('Indicator Data imputation'!AY102&lt;&gt;"",1,0))</f>
        <v>0</v>
      </c>
      <c r="AY99" s="125">
        <f>IF('Indicator Data'!AZ103="No Data",1,IF('Indicator Data imputation'!AZ102&lt;&gt;"",1,0))</f>
        <v>0</v>
      </c>
      <c r="AZ99" s="125">
        <f>IF('Indicator Data'!BA103="No Data",1,IF('Indicator Data imputation'!BA102&lt;&gt;"",1,0))</f>
        <v>1</v>
      </c>
      <c r="BA99" s="125">
        <f>IF('Indicator Data'!BB103="No Data",1,IF('Indicator Data imputation'!BB102&lt;&gt;"",1,0))</f>
        <v>0</v>
      </c>
      <c r="BB99" s="125">
        <f>IF('Indicator Data'!BC103="No Data",1,IF('Indicator Data imputation'!BC102&lt;&gt;"",1,0))</f>
        <v>0</v>
      </c>
      <c r="BC99" s="125">
        <f>IF('Indicator Data'!BD103="No Data",1,IF('Indicator Data imputation'!BD102&lt;&gt;"",1,0))</f>
        <v>0</v>
      </c>
      <c r="BD99" s="125">
        <f>IF('Indicator Data'!BE103="No Data",1,IF('Indicator Data imputation'!BE102&lt;&gt;"",1,0))</f>
        <v>0</v>
      </c>
      <c r="BE99" s="125">
        <f>IF('Indicator Data'!BF103="No Data",1,IF('Indicator Data imputation'!BF102&lt;&gt;"",1,0))</f>
        <v>0</v>
      </c>
      <c r="BF99" s="125">
        <f>IF('Indicator Data'!BG103="No Data",1,IF('Indicator Data imputation'!BG102&lt;&gt;"",1,0))</f>
        <v>0</v>
      </c>
      <c r="BG99" s="125">
        <f>IF('Indicator Data'!BH103="No Data",1,IF('Indicator Data imputation'!BH102&lt;&gt;"",1,0))</f>
        <v>0</v>
      </c>
      <c r="BH99" s="125">
        <f>IF('Indicator Data'!BI103="No Data",1,IF('Indicator Data imputation'!BI102&lt;&gt;"",1,0))</f>
        <v>1</v>
      </c>
      <c r="BI99" s="125">
        <f>IF('Indicator Data'!BR103="No Data",1,IF('Indicator Data imputation'!BJ102&lt;&gt;"",1,0))</f>
        <v>1</v>
      </c>
      <c r="BJ99" s="125">
        <f>IF('Indicator Data'!BS103="No Data",1,IF('Indicator Data imputation'!BK102&lt;&gt;"",1,0))</f>
        <v>0</v>
      </c>
      <c r="BK99" s="125">
        <f>IF('Indicator Data'!BT103="No Data",1,IF('Indicator Data imputation'!BL102&lt;&gt;"",1,0))</f>
        <v>0</v>
      </c>
      <c r="BL99" s="125">
        <f>IF('Indicator Data'!BU103="No Data",1,IF('Indicator Data imputation'!BM102&lt;&gt;"",1,0))</f>
        <v>0</v>
      </c>
      <c r="BM99" s="125">
        <f>IF('Indicator Data'!BV103="No Data",1,IF('Indicator Data imputation'!BN102&lt;&gt;"",1,0))</f>
        <v>1</v>
      </c>
      <c r="BN99" s="125">
        <f>IF('Indicator Data'!BW103="No Data",1,IF('Indicator Data imputation'!BO102&lt;&gt;"",1,0))</f>
        <v>0</v>
      </c>
      <c r="BO99" s="125">
        <f>IF('Indicator Data'!BX103="No Data",1,IF('Indicator Data imputation'!BP102&lt;&gt;"",1,0))</f>
        <v>0</v>
      </c>
      <c r="BP99" s="125">
        <f>IF('Indicator Data'!BY103="No Data",1,IF('Indicator Data imputation'!BQ102&lt;&gt;"",1,0))</f>
        <v>0</v>
      </c>
      <c r="BQ99" s="125">
        <f>IF('Indicator Data'!BZ103="No Data",1,IF('Indicator Data imputation'!BR102&lt;&gt;"",1,0))</f>
        <v>0</v>
      </c>
      <c r="BR99" s="125">
        <f>IF('Indicator Data'!CA103="No Data",1,IF('Indicator Data imputation'!BS102&lt;&gt;"",1,0))</f>
        <v>0</v>
      </c>
      <c r="BS99" s="125">
        <f>IF('Indicator Data'!CB103="No Data",1,IF('Indicator Data imputation'!BT102&lt;&gt;"",1,0))</f>
        <v>0</v>
      </c>
      <c r="BT99" s="125">
        <f>IF('Indicator Data'!CC103="No Data",1,IF('Indicator Data imputation'!BU102&lt;&gt;"",1,0))</f>
        <v>0</v>
      </c>
      <c r="BU99" s="125">
        <f>IF('Indicator Data'!CD103="No Data",1,IF('Indicator Data imputation'!BV102&lt;&gt;"",1,0))</f>
        <v>0</v>
      </c>
      <c r="BV99" s="125">
        <f>IF('Indicator Data'!CE103="No Data",1,IF('Indicator Data imputation'!BW102&lt;&gt;"",1,0))</f>
        <v>0</v>
      </c>
      <c r="BW99" s="125">
        <f>IF('Indicator Data'!CF103="No Data",1,IF('Indicator Data imputation'!BX102&lt;&gt;"",1,0))</f>
        <v>0</v>
      </c>
      <c r="BX99" s="125">
        <f>IF('Indicator Data'!CG103="No Data",1,IF('Indicator Data imputation'!BY102&lt;&gt;"",1,0))</f>
        <v>0</v>
      </c>
      <c r="BY99" s="3">
        <f t="shared" si="5"/>
        <v>11</v>
      </c>
      <c r="BZ99" s="127">
        <f t="shared" si="4"/>
        <v>0.14666666666666667</v>
      </c>
    </row>
    <row r="100" spans="1:78" x14ac:dyDescent="0.3">
      <c r="A100" s="3" t="s">
        <v>181</v>
      </c>
      <c r="B100" s="125">
        <f>IF('Indicator Data'!C104="No Data",1,IF('Indicator Data imputation'!C103&lt;&gt;"",1,0))</f>
        <v>0</v>
      </c>
      <c r="C100" s="125">
        <f>IF('Indicator Data'!D104="No Data",1,IF('Indicator Data imputation'!D103&lt;&gt;"",1,0))</f>
        <v>0</v>
      </c>
      <c r="D100" s="125">
        <f>IF('Indicator Data'!E104="No Data",1,IF('Indicator Data imputation'!E103&lt;&gt;"",1,0))</f>
        <v>1</v>
      </c>
      <c r="E100" s="125">
        <f>IF('Indicator Data'!F104="No Data",1,IF('Indicator Data imputation'!F103&lt;&gt;"",1,0))</f>
        <v>0</v>
      </c>
      <c r="F100" s="125">
        <f>IF('Indicator Data'!G104="No Data",1,IF('Indicator Data imputation'!G103&lt;&gt;"",1,0))</f>
        <v>0</v>
      </c>
      <c r="G100" s="125">
        <f>IF('Indicator Data'!H104="No Data",1,IF('Indicator Data imputation'!H103&lt;&gt;"",1,0))</f>
        <v>0</v>
      </c>
      <c r="H100" s="125">
        <f>IF('Indicator Data'!I104="No Data",1,IF('Indicator Data imputation'!I103&lt;&gt;"",1,0))</f>
        <v>0</v>
      </c>
      <c r="I100" s="125">
        <f>IF('Indicator Data'!J104="No Data",1,IF('Indicator Data imputation'!J103&lt;&gt;"",1,0))</f>
        <v>0</v>
      </c>
      <c r="J100" s="125">
        <f>IF('Indicator Data'!K104="No Data",1,IF('Indicator Data imputation'!K103&lt;&gt;"",1,0))</f>
        <v>0</v>
      </c>
      <c r="K100" s="125">
        <f>IF('Indicator Data'!L104="No Data",1,IF('Indicator Data imputation'!L103&lt;&gt;"",1,0))</f>
        <v>1</v>
      </c>
      <c r="L100" s="125">
        <f>IF('Indicator Data'!M104="No Data",1,IF('Indicator Data imputation'!M103&lt;&gt;"",1,0))</f>
        <v>0</v>
      </c>
      <c r="M100" s="125">
        <f>IF('Indicator Data'!N104="No Data",1,IF('Indicator Data imputation'!N103&lt;&gt;"",1,0))</f>
        <v>1</v>
      </c>
      <c r="N100" s="125">
        <f>IF('Indicator Data'!O104="No Data",1,IF('Indicator Data imputation'!O103&lt;&gt;"",1,0))</f>
        <v>1</v>
      </c>
      <c r="O100" s="125">
        <f>IF('Indicator Data'!P104="No Data",1,IF('Indicator Data imputation'!P103&lt;&gt;"",1,0))</f>
        <v>1</v>
      </c>
      <c r="P100" s="125">
        <f>IF('Indicator Data'!Q104="No Data",1,IF('Indicator Data imputation'!Q103&lt;&gt;"",1,0))</f>
        <v>0</v>
      </c>
      <c r="Q100" s="125">
        <f>IF('Indicator Data'!R104="No Data",1,IF('Indicator Data imputation'!R103&lt;&gt;"",1,0))</f>
        <v>0</v>
      </c>
      <c r="R100" s="125">
        <f>IF('Indicator Data'!S104="No Data",1,IF('Indicator Data imputation'!S103&lt;&gt;"",1,0))</f>
        <v>0</v>
      </c>
      <c r="S100" s="125">
        <f>IF('Indicator Data'!T104="No Data",1,IF('Indicator Data imputation'!T103&lt;&gt;"",1,0))</f>
        <v>0</v>
      </c>
      <c r="T100" s="125">
        <f>IF('Indicator Data'!U104="No Data",1,IF('Indicator Data imputation'!U103&lt;&gt;"",1,0))</f>
        <v>0</v>
      </c>
      <c r="U100" s="125">
        <f>IF('Indicator Data'!V104="No Data",1,IF('Indicator Data imputation'!V103&lt;&gt;"",1,0))</f>
        <v>0</v>
      </c>
      <c r="V100" s="125">
        <f>IF('Indicator Data'!W104="No Data",1,IF('Indicator Data imputation'!W103&lt;&gt;"",1,0))</f>
        <v>0</v>
      </c>
      <c r="W100" s="125">
        <f>IF('Indicator Data'!X104="No Data",1,IF('Indicator Data imputation'!X103&lt;&gt;"",1,0))</f>
        <v>0</v>
      </c>
      <c r="X100" s="125">
        <f>IF('Indicator Data'!Y104="No Data",1,IF('Indicator Data imputation'!Y103&lt;&gt;"",1,0))</f>
        <v>0</v>
      </c>
      <c r="Y100" s="125">
        <f>IF('Indicator Data'!Z104="No Data",1,IF('Indicator Data imputation'!Z103&lt;&gt;"",1,0))</f>
        <v>0</v>
      </c>
      <c r="Z100" s="125">
        <f>IF('Indicator Data'!AA104="No Data",1,IF('Indicator Data imputation'!AA103&lt;&gt;"",1,0))</f>
        <v>0</v>
      </c>
      <c r="AA100" s="125">
        <f>IF('Indicator Data'!AB104="No Data",1,IF('Indicator Data imputation'!AB103&lt;&gt;"",1,0))</f>
        <v>0</v>
      </c>
      <c r="AB100" s="125">
        <f>IF('Indicator Data'!AC104="No Data",1,IF('Indicator Data imputation'!AC103&lt;&gt;"",1,0))</f>
        <v>1</v>
      </c>
      <c r="AC100" s="125">
        <f>IF('Indicator Data'!AD104="No Data",1,IF('Indicator Data imputation'!AD103&lt;&gt;"",1,0))</f>
        <v>0</v>
      </c>
      <c r="AD100" s="125">
        <f>IF('Indicator Data'!AE104="No Data",1,IF('Indicator Data imputation'!AE103&lt;&gt;"",1,0))</f>
        <v>1</v>
      </c>
      <c r="AE100" s="125">
        <f>IF('Indicator Data'!AF104="No Data",1,IF('Indicator Data imputation'!AF103&lt;&gt;"",1,0))</f>
        <v>1</v>
      </c>
      <c r="AF100" s="125">
        <f>IF('Indicator Data'!AG104="No Data",1,IF('Indicator Data imputation'!AG103&lt;&gt;"",1,0))</f>
        <v>1</v>
      </c>
      <c r="AG100" s="125">
        <f>IF('Indicator Data'!AH104="No Data",1,IF('Indicator Data imputation'!AH103&lt;&gt;"",1,0))</f>
        <v>0</v>
      </c>
      <c r="AH100" s="125">
        <f>IF('Indicator Data'!AI104="No Data",1,IF('Indicator Data imputation'!AI103&lt;&gt;"",1,0))</f>
        <v>0</v>
      </c>
      <c r="AI100" s="125">
        <f>IF('Indicator Data'!AJ104="No Data",1,IF('Indicator Data imputation'!AJ103&lt;&gt;"",1,0))</f>
        <v>0</v>
      </c>
      <c r="AJ100" s="125">
        <f>IF('Indicator Data'!AK104="No Data",1,IF('Indicator Data imputation'!AK103&lt;&gt;"",1,0))</f>
        <v>0</v>
      </c>
      <c r="AK100" s="125">
        <f>IF('Indicator Data'!AL104="No Data",1,IF('Indicator Data imputation'!AL103&lt;&gt;"",1,0))</f>
        <v>0</v>
      </c>
      <c r="AL100" s="125">
        <f>IF('Indicator Data'!AM104="No Data",1,IF('Indicator Data imputation'!AM103&lt;&gt;"",1,0))</f>
        <v>1</v>
      </c>
      <c r="AM100" s="125">
        <f>IF('Indicator Data'!AN104="No Data",1,IF('Indicator Data imputation'!AN103&lt;&gt;"",1,0))</f>
        <v>0</v>
      </c>
      <c r="AN100" s="125">
        <f>IF('Indicator Data'!AO104="No Data",1,IF('Indicator Data imputation'!AO103&lt;&gt;"",1,0))</f>
        <v>0</v>
      </c>
      <c r="AO100" s="125">
        <f>IF('Indicator Data'!AP104="No Data",1,IF('Indicator Data imputation'!AP103&lt;&gt;"",1,0))</f>
        <v>0</v>
      </c>
      <c r="AP100" s="125">
        <f>IF('Indicator Data'!AQ104="No Data",1,IF('Indicator Data imputation'!AQ103&lt;&gt;"",1,0))</f>
        <v>1</v>
      </c>
      <c r="AQ100" s="125">
        <f>IF('Indicator Data'!AR104="No Data",1,IF('Indicator Data imputation'!AR103&lt;&gt;"",1,0))</f>
        <v>1</v>
      </c>
      <c r="AR100" s="125">
        <f>IF('Indicator Data'!AS104="No Data",1,IF('Indicator Data imputation'!AS103&lt;&gt;"",1,0))</f>
        <v>1</v>
      </c>
      <c r="AS100" s="125">
        <f>IF('Indicator Data'!AT104="No Data",1,IF('Indicator Data imputation'!AT103&lt;&gt;"",1,0))</f>
        <v>1</v>
      </c>
      <c r="AT100" s="125">
        <f>IF('Indicator Data'!AU104="No Data",1,IF('Indicator Data imputation'!AU103&lt;&gt;"",1,0))</f>
        <v>1</v>
      </c>
      <c r="AU100" s="125">
        <f>IF('Indicator Data'!AV104="No Data",1,IF('Indicator Data imputation'!AV103&lt;&gt;"",1,0))</f>
        <v>1</v>
      </c>
      <c r="AV100" s="125">
        <f>IF('Indicator Data'!AW104="No Data",1,IF('Indicator Data imputation'!AW103&lt;&gt;"",1,0))</f>
        <v>1</v>
      </c>
      <c r="AW100" s="125">
        <f>IF('Indicator Data'!AX104="No Data",1,IF('Indicator Data imputation'!AX103&lt;&gt;"",1,0))</f>
        <v>1</v>
      </c>
      <c r="AX100" s="125">
        <f>IF('Indicator Data'!AY104="No Data",1,IF('Indicator Data imputation'!AY103&lt;&gt;"",1,0))</f>
        <v>1</v>
      </c>
      <c r="AY100" s="125">
        <f>IF('Indicator Data'!AZ104="No Data",1,IF('Indicator Data imputation'!AZ103&lt;&gt;"",1,0))</f>
        <v>1</v>
      </c>
      <c r="AZ100" s="125">
        <f>IF('Indicator Data'!BA104="No Data",1,IF('Indicator Data imputation'!BA103&lt;&gt;"",1,0))</f>
        <v>1</v>
      </c>
      <c r="BA100" s="125">
        <f>IF('Indicator Data'!BB104="No Data",1,IF('Indicator Data imputation'!BB103&lt;&gt;"",1,0))</f>
        <v>0</v>
      </c>
      <c r="BB100" s="125">
        <f>IF('Indicator Data'!BC104="No Data",1,IF('Indicator Data imputation'!BC103&lt;&gt;"",1,0))</f>
        <v>0</v>
      </c>
      <c r="BC100" s="125">
        <f>IF('Indicator Data'!BD104="No Data",1,IF('Indicator Data imputation'!BD103&lt;&gt;"",1,0))</f>
        <v>0</v>
      </c>
      <c r="BD100" s="125">
        <f>IF('Indicator Data'!BE104="No Data",1,IF('Indicator Data imputation'!BE103&lt;&gt;"",1,0))</f>
        <v>0</v>
      </c>
      <c r="BE100" s="125">
        <f>IF('Indicator Data'!BF104="No Data",1,IF('Indicator Data imputation'!BF103&lt;&gt;"",1,0))</f>
        <v>0</v>
      </c>
      <c r="BF100" s="125">
        <f>IF('Indicator Data'!BG104="No Data",1,IF('Indicator Data imputation'!BG103&lt;&gt;"",1,0))</f>
        <v>0</v>
      </c>
      <c r="BG100" s="125">
        <f>IF('Indicator Data'!BH104="No Data",1,IF('Indicator Data imputation'!BH103&lt;&gt;"",1,0))</f>
        <v>1</v>
      </c>
      <c r="BH100" s="125">
        <f>IF('Indicator Data'!BI104="No Data",1,IF('Indicator Data imputation'!BI103&lt;&gt;"",1,0))</f>
        <v>1</v>
      </c>
      <c r="BI100" s="125">
        <f>IF('Indicator Data'!BR104="No Data",1,IF('Indicator Data imputation'!BJ103&lt;&gt;"",1,0))</f>
        <v>1</v>
      </c>
      <c r="BJ100" s="125">
        <f>IF('Indicator Data'!BS104="No Data",1,IF('Indicator Data imputation'!BK103&lt;&gt;"",1,0))</f>
        <v>0</v>
      </c>
      <c r="BK100" s="125">
        <f>IF('Indicator Data'!BT104="No Data",1,IF('Indicator Data imputation'!BL103&lt;&gt;"",1,0))</f>
        <v>1</v>
      </c>
      <c r="BL100" s="125">
        <f>IF('Indicator Data'!BU104="No Data",1,IF('Indicator Data imputation'!BM103&lt;&gt;"",1,0))</f>
        <v>0</v>
      </c>
      <c r="BM100" s="125">
        <f>IF('Indicator Data'!BV104="No Data",1,IF('Indicator Data imputation'!BN103&lt;&gt;"",1,0))</f>
        <v>1</v>
      </c>
      <c r="BN100" s="125">
        <f>IF('Indicator Data'!BW104="No Data",1,IF('Indicator Data imputation'!BO103&lt;&gt;"",1,0))</f>
        <v>0</v>
      </c>
      <c r="BO100" s="125">
        <f>IF('Indicator Data'!BX104="No Data",1,IF('Indicator Data imputation'!BP103&lt;&gt;"",1,0))</f>
        <v>0</v>
      </c>
      <c r="BP100" s="125">
        <f>IF('Indicator Data'!BY104="No Data",1,IF('Indicator Data imputation'!BQ103&lt;&gt;"",1,0))</f>
        <v>0</v>
      </c>
      <c r="BQ100" s="125">
        <f>IF('Indicator Data'!BZ104="No Data",1,IF('Indicator Data imputation'!BR103&lt;&gt;"",1,0))</f>
        <v>0</v>
      </c>
      <c r="BR100" s="125">
        <f>IF('Indicator Data'!CA104="No Data",1,IF('Indicator Data imputation'!BS103&lt;&gt;"",1,0))</f>
        <v>0</v>
      </c>
      <c r="BS100" s="125">
        <f>IF('Indicator Data'!CB104="No Data",1,IF('Indicator Data imputation'!BT103&lt;&gt;"",1,0))</f>
        <v>1</v>
      </c>
      <c r="BT100" s="125">
        <f>IF('Indicator Data'!CC104="No Data",1,IF('Indicator Data imputation'!BU103&lt;&gt;"",1,0))</f>
        <v>1</v>
      </c>
      <c r="BU100" s="125">
        <f>IF('Indicator Data'!CD104="No Data",1,IF('Indicator Data imputation'!BV103&lt;&gt;"",1,0))</f>
        <v>1</v>
      </c>
      <c r="BV100" s="125">
        <f>IF('Indicator Data'!CE104="No Data",1,IF('Indicator Data imputation'!BW103&lt;&gt;"",1,0))</f>
        <v>1</v>
      </c>
      <c r="BW100" s="125">
        <f>IF('Indicator Data'!CF104="No Data",1,IF('Indicator Data imputation'!BX103&lt;&gt;"",1,0))</f>
        <v>1</v>
      </c>
      <c r="BX100" s="125">
        <f>IF('Indicator Data'!CG104="No Data",1,IF('Indicator Data imputation'!BY103&lt;&gt;"",1,0))</f>
        <v>1</v>
      </c>
      <c r="BY100" s="3">
        <f t="shared" si="5"/>
        <v>32</v>
      </c>
      <c r="BZ100" s="127">
        <f t="shared" si="4"/>
        <v>0.42666666666666669</v>
      </c>
    </row>
    <row r="101" spans="1:78" x14ac:dyDescent="0.3">
      <c r="A101" s="3" t="s">
        <v>183</v>
      </c>
      <c r="B101" s="125">
        <f>IF('Indicator Data'!C105="No Data",1,IF('Indicator Data imputation'!C104&lt;&gt;"",1,0))</f>
        <v>0</v>
      </c>
      <c r="C101" s="125">
        <f>IF('Indicator Data'!D105="No Data",1,IF('Indicator Data imputation'!D104&lt;&gt;"",1,0))</f>
        <v>0</v>
      </c>
      <c r="D101" s="125">
        <f>IF('Indicator Data'!E105="No Data",1,IF('Indicator Data imputation'!E104&lt;&gt;"",1,0))</f>
        <v>0</v>
      </c>
      <c r="E101" s="125">
        <f>IF('Indicator Data'!F105="No Data",1,IF('Indicator Data imputation'!F104&lt;&gt;"",1,0))</f>
        <v>0</v>
      </c>
      <c r="F101" s="125">
        <f>IF('Indicator Data'!G105="No Data",1,IF('Indicator Data imputation'!G104&lt;&gt;"",1,0))</f>
        <v>0</v>
      </c>
      <c r="G101" s="125">
        <f>IF('Indicator Data'!H105="No Data",1,IF('Indicator Data imputation'!H104&lt;&gt;"",1,0))</f>
        <v>0</v>
      </c>
      <c r="H101" s="125">
        <f>IF('Indicator Data'!I105="No Data",1,IF('Indicator Data imputation'!I104&lt;&gt;"",1,0))</f>
        <v>0</v>
      </c>
      <c r="I101" s="125">
        <f>IF('Indicator Data'!J105="No Data",1,IF('Indicator Data imputation'!J104&lt;&gt;"",1,0))</f>
        <v>0</v>
      </c>
      <c r="J101" s="125">
        <f>IF('Indicator Data'!K105="No Data",1,IF('Indicator Data imputation'!K104&lt;&gt;"",1,0))</f>
        <v>0</v>
      </c>
      <c r="K101" s="125">
        <f>IF('Indicator Data'!L105="No Data",1,IF('Indicator Data imputation'!L104&lt;&gt;"",1,0))</f>
        <v>0</v>
      </c>
      <c r="L101" s="125">
        <f>IF('Indicator Data'!M105="No Data",1,IF('Indicator Data imputation'!M104&lt;&gt;"",1,0))</f>
        <v>0</v>
      </c>
      <c r="M101" s="125">
        <f>IF('Indicator Data'!N105="No Data",1,IF('Indicator Data imputation'!N104&lt;&gt;"",1,0))</f>
        <v>1</v>
      </c>
      <c r="N101" s="125">
        <f>IF('Indicator Data'!O105="No Data",1,IF('Indicator Data imputation'!O104&lt;&gt;"",1,0))</f>
        <v>1</v>
      </c>
      <c r="O101" s="125">
        <f>IF('Indicator Data'!P105="No Data",1,IF('Indicator Data imputation'!P104&lt;&gt;"",1,0))</f>
        <v>1</v>
      </c>
      <c r="P101" s="125">
        <f>IF('Indicator Data'!Q105="No Data",1,IF('Indicator Data imputation'!Q104&lt;&gt;"",1,0))</f>
        <v>0</v>
      </c>
      <c r="Q101" s="125">
        <f>IF('Indicator Data'!R105="No Data",1,IF('Indicator Data imputation'!R104&lt;&gt;"",1,0))</f>
        <v>0</v>
      </c>
      <c r="R101" s="125">
        <f>IF('Indicator Data'!S105="No Data",1,IF('Indicator Data imputation'!S104&lt;&gt;"",1,0))</f>
        <v>0</v>
      </c>
      <c r="S101" s="125">
        <f>IF('Indicator Data'!T105="No Data",1,IF('Indicator Data imputation'!T104&lt;&gt;"",1,0))</f>
        <v>0</v>
      </c>
      <c r="T101" s="125">
        <f>IF('Indicator Data'!U105="No Data",1,IF('Indicator Data imputation'!U104&lt;&gt;"",1,0))</f>
        <v>0</v>
      </c>
      <c r="U101" s="125">
        <f>IF('Indicator Data'!V105="No Data",1,IF('Indicator Data imputation'!V104&lt;&gt;"",1,0))</f>
        <v>0</v>
      </c>
      <c r="V101" s="125">
        <f>IF('Indicator Data'!W105="No Data",1,IF('Indicator Data imputation'!W104&lt;&gt;"",1,0))</f>
        <v>0</v>
      </c>
      <c r="W101" s="125">
        <f>IF('Indicator Data'!X105="No Data",1,IF('Indicator Data imputation'!X104&lt;&gt;"",1,0))</f>
        <v>0</v>
      </c>
      <c r="X101" s="125">
        <f>IF('Indicator Data'!Y105="No Data",1,IF('Indicator Data imputation'!Y104&lt;&gt;"",1,0))</f>
        <v>0</v>
      </c>
      <c r="Y101" s="125">
        <f>IF('Indicator Data'!Z105="No Data",1,IF('Indicator Data imputation'!Z104&lt;&gt;"",1,0))</f>
        <v>0</v>
      </c>
      <c r="Z101" s="125">
        <f>IF('Indicator Data'!AA105="No Data",1,IF('Indicator Data imputation'!AA104&lt;&gt;"",1,0))</f>
        <v>0</v>
      </c>
      <c r="AA101" s="125">
        <f>IF('Indicator Data'!AB105="No Data",1,IF('Indicator Data imputation'!AB104&lt;&gt;"",1,0))</f>
        <v>0</v>
      </c>
      <c r="AB101" s="125">
        <f>IF('Indicator Data'!AC105="No Data",1,IF('Indicator Data imputation'!AC104&lt;&gt;"",1,0))</f>
        <v>1</v>
      </c>
      <c r="AC101" s="125">
        <f>IF('Indicator Data'!AD105="No Data",1,IF('Indicator Data imputation'!AD104&lt;&gt;"",1,0))</f>
        <v>0</v>
      </c>
      <c r="AD101" s="125">
        <f>IF('Indicator Data'!AE105="No Data",1,IF('Indicator Data imputation'!AE104&lt;&gt;"",1,0))</f>
        <v>0</v>
      </c>
      <c r="AE101" s="125">
        <f>IF('Indicator Data'!AF105="No Data",1,IF('Indicator Data imputation'!AF104&lt;&gt;"",1,0))</f>
        <v>1</v>
      </c>
      <c r="AF101" s="125">
        <f>IF('Indicator Data'!AG105="No Data",1,IF('Indicator Data imputation'!AG104&lt;&gt;"",1,0))</f>
        <v>0</v>
      </c>
      <c r="AG101" s="125">
        <f>IF('Indicator Data'!AH105="No Data",1,IF('Indicator Data imputation'!AH104&lt;&gt;"",1,0))</f>
        <v>0</v>
      </c>
      <c r="AH101" s="125">
        <f>IF('Indicator Data'!AI105="No Data",1,IF('Indicator Data imputation'!AI104&lt;&gt;"",1,0))</f>
        <v>0</v>
      </c>
      <c r="AI101" s="125">
        <f>IF('Indicator Data'!AJ105="No Data",1,IF('Indicator Data imputation'!AJ104&lt;&gt;"",1,0))</f>
        <v>0</v>
      </c>
      <c r="AJ101" s="125">
        <f>IF('Indicator Data'!AK105="No Data",1,IF('Indicator Data imputation'!AK104&lt;&gt;"",1,0))</f>
        <v>0</v>
      </c>
      <c r="AK101" s="125">
        <f>IF('Indicator Data'!AL105="No Data",1,IF('Indicator Data imputation'!AL104&lt;&gt;"",1,0))</f>
        <v>0</v>
      </c>
      <c r="AL101" s="125">
        <f>IF('Indicator Data'!AM105="No Data",1,IF('Indicator Data imputation'!AM104&lt;&gt;"",1,0))</f>
        <v>1</v>
      </c>
      <c r="AM101" s="125">
        <f>IF('Indicator Data'!AN105="No Data",1,IF('Indicator Data imputation'!AN104&lt;&gt;"",1,0))</f>
        <v>0</v>
      </c>
      <c r="AN101" s="125">
        <f>IF('Indicator Data'!AO105="No Data",1,IF('Indicator Data imputation'!AO104&lt;&gt;"",1,0))</f>
        <v>0</v>
      </c>
      <c r="AO101" s="125">
        <f>IF('Indicator Data'!AP105="No Data",1,IF('Indicator Data imputation'!AP104&lt;&gt;"",1,0))</f>
        <v>0</v>
      </c>
      <c r="AP101" s="125">
        <f>IF('Indicator Data'!AQ105="No Data",1,IF('Indicator Data imputation'!AQ104&lt;&gt;"",1,0))</f>
        <v>1</v>
      </c>
      <c r="AQ101" s="125">
        <f>IF('Indicator Data'!AR105="No Data",1,IF('Indicator Data imputation'!AR104&lt;&gt;"",1,0))</f>
        <v>0</v>
      </c>
      <c r="AR101" s="125">
        <f>IF('Indicator Data'!AS105="No Data",1,IF('Indicator Data imputation'!AS104&lt;&gt;"",1,0))</f>
        <v>0</v>
      </c>
      <c r="AS101" s="125">
        <f>IF('Indicator Data'!AT105="No Data",1,IF('Indicator Data imputation'!AT104&lt;&gt;"",1,0))</f>
        <v>1</v>
      </c>
      <c r="AT101" s="125">
        <f>IF('Indicator Data'!AU105="No Data",1,IF('Indicator Data imputation'!AU104&lt;&gt;"",1,0))</f>
        <v>0</v>
      </c>
      <c r="AU101" s="125">
        <f>IF('Indicator Data'!AV105="No Data",1,IF('Indicator Data imputation'!AV104&lt;&gt;"",1,0))</f>
        <v>0</v>
      </c>
      <c r="AV101" s="125">
        <f>IF('Indicator Data'!AW105="No Data",1,IF('Indicator Data imputation'!AW104&lt;&gt;"",1,0))</f>
        <v>0</v>
      </c>
      <c r="AW101" s="125">
        <f>IF('Indicator Data'!AX105="No Data",1,IF('Indicator Data imputation'!AX104&lt;&gt;"",1,0))</f>
        <v>1</v>
      </c>
      <c r="AX101" s="125">
        <f>IF('Indicator Data'!AY105="No Data",1,IF('Indicator Data imputation'!AY104&lt;&gt;"",1,0))</f>
        <v>0</v>
      </c>
      <c r="AY101" s="125">
        <f>IF('Indicator Data'!AZ105="No Data",1,IF('Indicator Data imputation'!AZ104&lt;&gt;"",1,0))</f>
        <v>0</v>
      </c>
      <c r="AZ101" s="125">
        <f>IF('Indicator Data'!BA105="No Data",1,IF('Indicator Data imputation'!BA104&lt;&gt;"",1,0))</f>
        <v>0</v>
      </c>
      <c r="BA101" s="125">
        <f>IF('Indicator Data'!BB105="No Data",1,IF('Indicator Data imputation'!BB104&lt;&gt;"",1,0))</f>
        <v>0</v>
      </c>
      <c r="BB101" s="125">
        <f>IF('Indicator Data'!BC105="No Data",1,IF('Indicator Data imputation'!BC104&lt;&gt;"",1,0))</f>
        <v>0</v>
      </c>
      <c r="BC101" s="125">
        <f>IF('Indicator Data'!BD105="No Data",1,IF('Indicator Data imputation'!BD104&lt;&gt;"",1,0))</f>
        <v>0</v>
      </c>
      <c r="BD101" s="125">
        <f>IF('Indicator Data'!BE105="No Data",1,IF('Indicator Data imputation'!BE104&lt;&gt;"",1,0))</f>
        <v>0</v>
      </c>
      <c r="BE101" s="125">
        <f>IF('Indicator Data'!BF105="No Data",1,IF('Indicator Data imputation'!BF104&lt;&gt;"",1,0))</f>
        <v>0</v>
      </c>
      <c r="BF101" s="125">
        <f>IF('Indicator Data'!BG105="No Data",1,IF('Indicator Data imputation'!BG104&lt;&gt;"",1,0))</f>
        <v>0</v>
      </c>
      <c r="BG101" s="125">
        <f>IF('Indicator Data'!BH105="No Data",1,IF('Indicator Data imputation'!BH104&lt;&gt;"",1,0))</f>
        <v>0</v>
      </c>
      <c r="BH101" s="125">
        <f>IF('Indicator Data'!BI105="No Data",1,IF('Indicator Data imputation'!BI104&lt;&gt;"",1,0))</f>
        <v>0</v>
      </c>
      <c r="BI101" s="125">
        <f>IF('Indicator Data'!BR105="No Data",1,IF('Indicator Data imputation'!BJ104&lt;&gt;"",1,0))</f>
        <v>1</v>
      </c>
      <c r="BJ101" s="125">
        <f>IF('Indicator Data'!BS105="No Data",1,IF('Indicator Data imputation'!BK104&lt;&gt;"",1,0))</f>
        <v>0</v>
      </c>
      <c r="BK101" s="125">
        <f>IF('Indicator Data'!BT105="No Data",1,IF('Indicator Data imputation'!BL104&lt;&gt;"",1,0))</f>
        <v>0</v>
      </c>
      <c r="BL101" s="125">
        <f>IF('Indicator Data'!BU105="No Data",1,IF('Indicator Data imputation'!BM104&lt;&gt;"",1,0))</f>
        <v>0</v>
      </c>
      <c r="BM101" s="125">
        <f>IF('Indicator Data'!BV105="No Data",1,IF('Indicator Data imputation'!BN104&lt;&gt;"",1,0))</f>
        <v>0</v>
      </c>
      <c r="BN101" s="125">
        <f>IF('Indicator Data'!BW105="No Data",1,IF('Indicator Data imputation'!BO104&lt;&gt;"",1,0))</f>
        <v>0</v>
      </c>
      <c r="BO101" s="125">
        <f>IF('Indicator Data'!BX105="No Data",1,IF('Indicator Data imputation'!BP104&lt;&gt;"",1,0))</f>
        <v>0</v>
      </c>
      <c r="BP101" s="125">
        <f>IF('Indicator Data'!BY105="No Data",1,IF('Indicator Data imputation'!BQ104&lt;&gt;"",1,0))</f>
        <v>0</v>
      </c>
      <c r="BQ101" s="125">
        <f>IF('Indicator Data'!BZ105="No Data",1,IF('Indicator Data imputation'!BR104&lt;&gt;"",1,0))</f>
        <v>0</v>
      </c>
      <c r="BR101" s="125">
        <f>IF('Indicator Data'!CA105="No Data",1,IF('Indicator Data imputation'!BS104&lt;&gt;"",1,0))</f>
        <v>0</v>
      </c>
      <c r="BS101" s="125">
        <f>IF('Indicator Data'!CB105="No Data",1,IF('Indicator Data imputation'!BT104&lt;&gt;"",1,0))</f>
        <v>0</v>
      </c>
      <c r="BT101" s="125">
        <f>IF('Indicator Data'!CC105="No Data",1,IF('Indicator Data imputation'!BU104&lt;&gt;"",1,0))</f>
        <v>0</v>
      </c>
      <c r="BU101" s="125">
        <f>IF('Indicator Data'!CD105="No Data",1,IF('Indicator Data imputation'!BV104&lt;&gt;"",1,0))</f>
        <v>0</v>
      </c>
      <c r="BV101" s="125">
        <f>IF('Indicator Data'!CE105="No Data",1,IF('Indicator Data imputation'!BW104&lt;&gt;"",1,0))</f>
        <v>0</v>
      </c>
      <c r="BW101" s="125">
        <f>IF('Indicator Data'!CF105="No Data",1,IF('Indicator Data imputation'!BX104&lt;&gt;"",1,0))</f>
        <v>0</v>
      </c>
      <c r="BX101" s="125">
        <f>IF('Indicator Data'!CG105="No Data",1,IF('Indicator Data imputation'!BY104&lt;&gt;"",1,0))</f>
        <v>0</v>
      </c>
      <c r="BY101" s="3">
        <f t="shared" si="5"/>
        <v>10</v>
      </c>
      <c r="BZ101" s="127">
        <f t="shared" si="4"/>
        <v>0.13333333333333333</v>
      </c>
    </row>
    <row r="102" spans="1:78" x14ac:dyDescent="0.3">
      <c r="A102" s="3" t="s">
        <v>185</v>
      </c>
      <c r="B102" s="125">
        <f>IF('Indicator Data'!C106="No Data",1,IF('Indicator Data imputation'!C105&lt;&gt;"",1,0))</f>
        <v>0</v>
      </c>
      <c r="C102" s="125">
        <f>IF('Indicator Data'!D106="No Data",1,IF('Indicator Data imputation'!D105&lt;&gt;"",1,0))</f>
        <v>0</v>
      </c>
      <c r="D102" s="125">
        <f>IF('Indicator Data'!E106="No Data",1,IF('Indicator Data imputation'!E105&lt;&gt;"",1,0))</f>
        <v>0</v>
      </c>
      <c r="E102" s="125">
        <f>IF('Indicator Data'!F106="No Data",1,IF('Indicator Data imputation'!F105&lt;&gt;"",1,0))</f>
        <v>0</v>
      </c>
      <c r="F102" s="125">
        <f>IF('Indicator Data'!G106="No Data",1,IF('Indicator Data imputation'!G105&lt;&gt;"",1,0))</f>
        <v>0</v>
      </c>
      <c r="G102" s="125">
        <f>IF('Indicator Data'!H106="No Data",1,IF('Indicator Data imputation'!H105&lt;&gt;"",1,0))</f>
        <v>0</v>
      </c>
      <c r="H102" s="125">
        <f>IF('Indicator Data'!I106="No Data",1,IF('Indicator Data imputation'!I105&lt;&gt;"",1,0))</f>
        <v>0</v>
      </c>
      <c r="I102" s="125">
        <f>IF('Indicator Data'!J106="No Data",1,IF('Indicator Data imputation'!J105&lt;&gt;"",1,0))</f>
        <v>0</v>
      </c>
      <c r="J102" s="125">
        <f>IF('Indicator Data'!K106="No Data",1,IF('Indicator Data imputation'!K105&lt;&gt;"",1,0))</f>
        <v>0</v>
      </c>
      <c r="K102" s="125">
        <f>IF('Indicator Data'!L106="No Data",1,IF('Indicator Data imputation'!L105&lt;&gt;"",1,0))</f>
        <v>0</v>
      </c>
      <c r="L102" s="125">
        <f>IF('Indicator Data'!M106="No Data",1,IF('Indicator Data imputation'!M105&lt;&gt;"",1,0))</f>
        <v>0</v>
      </c>
      <c r="M102" s="125">
        <f>IF('Indicator Data'!N106="No Data",1,IF('Indicator Data imputation'!N105&lt;&gt;"",1,0))</f>
        <v>1</v>
      </c>
      <c r="N102" s="125">
        <f>IF('Indicator Data'!O106="No Data",1,IF('Indicator Data imputation'!O105&lt;&gt;"",1,0))</f>
        <v>1</v>
      </c>
      <c r="O102" s="125">
        <f>IF('Indicator Data'!P106="No Data",1,IF('Indicator Data imputation'!P105&lt;&gt;"",1,0))</f>
        <v>1</v>
      </c>
      <c r="P102" s="125">
        <f>IF('Indicator Data'!Q106="No Data",1,IF('Indicator Data imputation'!Q105&lt;&gt;"",1,0))</f>
        <v>0</v>
      </c>
      <c r="Q102" s="125">
        <f>IF('Indicator Data'!R106="No Data",1,IF('Indicator Data imputation'!R105&lt;&gt;"",1,0))</f>
        <v>0</v>
      </c>
      <c r="R102" s="125">
        <f>IF('Indicator Data'!S106="No Data",1,IF('Indicator Data imputation'!S105&lt;&gt;"",1,0))</f>
        <v>0</v>
      </c>
      <c r="S102" s="125">
        <f>IF('Indicator Data'!T106="No Data",1,IF('Indicator Data imputation'!T105&lt;&gt;"",1,0))</f>
        <v>0</v>
      </c>
      <c r="T102" s="125">
        <f>IF('Indicator Data'!U106="No Data",1,IF('Indicator Data imputation'!U105&lt;&gt;"",1,0))</f>
        <v>0</v>
      </c>
      <c r="U102" s="125">
        <f>IF('Indicator Data'!V106="No Data",1,IF('Indicator Data imputation'!V105&lt;&gt;"",1,0))</f>
        <v>0</v>
      </c>
      <c r="V102" s="125">
        <f>IF('Indicator Data'!W106="No Data",1,IF('Indicator Data imputation'!W105&lt;&gt;"",1,0))</f>
        <v>0</v>
      </c>
      <c r="W102" s="125">
        <f>IF('Indicator Data'!X106="No Data",1,IF('Indicator Data imputation'!X105&lt;&gt;"",1,0))</f>
        <v>0</v>
      </c>
      <c r="X102" s="125">
        <f>IF('Indicator Data'!Y106="No Data",1,IF('Indicator Data imputation'!Y105&lt;&gt;"",1,0))</f>
        <v>0</v>
      </c>
      <c r="Y102" s="125">
        <f>IF('Indicator Data'!Z106="No Data",1,IF('Indicator Data imputation'!Z105&lt;&gt;"",1,0))</f>
        <v>0</v>
      </c>
      <c r="Z102" s="125">
        <f>IF('Indicator Data'!AA106="No Data",1,IF('Indicator Data imputation'!AA105&lt;&gt;"",1,0))</f>
        <v>0</v>
      </c>
      <c r="AA102" s="125">
        <f>IF('Indicator Data'!AB106="No Data",1,IF('Indicator Data imputation'!AB105&lt;&gt;"",1,0))</f>
        <v>0</v>
      </c>
      <c r="AB102" s="125">
        <f>IF('Indicator Data'!AC106="No Data",1,IF('Indicator Data imputation'!AC105&lt;&gt;"",1,0))</f>
        <v>1</v>
      </c>
      <c r="AC102" s="125">
        <f>IF('Indicator Data'!AD106="No Data",1,IF('Indicator Data imputation'!AD105&lt;&gt;"",1,0))</f>
        <v>1</v>
      </c>
      <c r="AD102" s="125">
        <f>IF('Indicator Data'!AE106="No Data",1,IF('Indicator Data imputation'!AE105&lt;&gt;"",1,0))</f>
        <v>0</v>
      </c>
      <c r="AE102" s="125">
        <f>IF('Indicator Data'!AF106="No Data",1,IF('Indicator Data imputation'!AF105&lt;&gt;"",1,0))</f>
        <v>1</v>
      </c>
      <c r="AF102" s="125">
        <f>IF('Indicator Data'!AG106="No Data",1,IF('Indicator Data imputation'!AG105&lt;&gt;"",1,0))</f>
        <v>0</v>
      </c>
      <c r="AG102" s="125">
        <f>IF('Indicator Data'!AH106="No Data",1,IF('Indicator Data imputation'!AH105&lt;&gt;"",1,0))</f>
        <v>0</v>
      </c>
      <c r="AH102" s="125">
        <f>IF('Indicator Data'!AI106="No Data",1,IF('Indicator Data imputation'!AI105&lt;&gt;"",1,0))</f>
        <v>0</v>
      </c>
      <c r="AI102" s="125">
        <f>IF('Indicator Data'!AJ106="No Data",1,IF('Indicator Data imputation'!AJ105&lt;&gt;"",1,0))</f>
        <v>0</v>
      </c>
      <c r="AJ102" s="125">
        <f>IF('Indicator Data'!AK106="No Data",1,IF('Indicator Data imputation'!AK105&lt;&gt;"",1,0))</f>
        <v>0</v>
      </c>
      <c r="AK102" s="125">
        <f>IF('Indicator Data'!AL106="No Data",1,IF('Indicator Data imputation'!AL105&lt;&gt;"",1,0))</f>
        <v>0</v>
      </c>
      <c r="AL102" s="125">
        <f>IF('Indicator Data'!AM106="No Data",1,IF('Indicator Data imputation'!AM105&lt;&gt;"",1,0))</f>
        <v>1</v>
      </c>
      <c r="AM102" s="125">
        <f>IF('Indicator Data'!AN106="No Data",1,IF('Indicator Data imputation'!AN105&lt;&gt;"",1,0))</f>
        <v>0</v>
      </c>
      <c r="AN102" s="125">
        <f>IF('Indicator Data'!AO106="No Data",1,IF('Indicator Data imputation'!AO105&lt;&gt;"",1,0))</f>
        <v>0</v>
      </c>
      <c r="AO102" s="125">
        <f>IF('Indicator Data'!AP106="No Data",1,IF('Indicator Data imputation'!AP105&lt;&gt;"",1,0))</f>
        <v>0</v>
      </c>
      <c r="AP102" s="125">
        <f>IF('Indicator Data'!AQ106="No Data",1,IF('Indicator Data imputation'!AQ105&lt;&gt;"",1,0))</f>
        <v>1</v>
      </c>
      <c r="AQ102" s="125">
        <f>IF('Indicator Data'!AR106="No Data",1,IF('Indicator Data imputation'!AR105&lt;&gt;"",1,0))</f>
        <v>0</v>
      </c>
      <c r="AR102" s="125">
        <f>IF('Indicator Data'!AS106="No Data",1,IF('Indicator Data imputation'!AS105&lt;&gt;"",1,0))</f>
        <v>0</v>
      </c>
      <c r="AS102" s="125">
        <f>IF('Indicator Data'!AT106="No Data",1,IF('Indicator Data imputation'!AT105&lt;&gt;"",1,0))</f>
        <v>1</v>
      </c>
      <c r="AT102" s="125">
        <f>IF('Indicator Data'!AU106="No Data",1,IF('Indicator Data imputation'!AU105&lt;&gt;"",1,0))</f>
        <v>0</v>
      </c>
      <c r="AU102" s="125">
        <f>IF('Indicator Data'!AV106="No Data",1,IF('Indicator Data imputation'!AV105&lt;&gt;"",1,0))</f>
        <v>1</v>
      </c>
      <c r="AV102" s="125">
        <f>IF('Indicator Data'!AW106="No Data",1,IF('Indicator Data imputation'!AW105&lt;&gt;"",1,0))</f>
        <v>0</v>
      </c>
      <c r="AW102" s="125">
        <f>IF('Indicator Data'!AX106="No Data",1,IF('Indicator Data imputation'!AX105&lt;&gt;"",1,0))</f>
        <v>1</v>
      </c>
      <c r="AX102" s="125">
        <f>IF('Indicator Data'!AY106="No Data",1,IF('Indicator Data imputation'!AY105&lt;&gt;"",1,0))</f>
        <v>0</v>
      </c>
      <c r="AY102" s="125">
        <f>IF('Indicator Data'!AZ106="No Data",1,IF('Indicator Data imputation'!AZ105&lt;&gt;"",1,0))</f>
        <v>0</v>
      </c>
      <c r="AZ102" s="125">
        <f>IF('Indicator Data'!BA106="No Data",1,IF('Indicator Data imputation'!BA105&lt;&gt;"",1,0))</f>
        <v>0</v>
      </c>
      <c r="BA102" s="125">
        <f>IF('Indicator Data'!BB106="No Data",1,IF('Indicator Data imputation'!BB105&lt;&gt;"",1,0))</f>
        <v>0</v>
      </c>
      <c r="BB102" s="125">
        <f>IF('Indicator Data'!BC106="No Data",1,IF('Indicator Data imputation'!BC105&lt;&gt;"",1,0))</f>
        <v>0</v>
      </c>
      <c r="BC102" s="125">
        <f>IF('Indicator Data'!BD106="No Data",1,IF('Indicator Data imputation'!BD105&lt;&gt;"",1,0))</f>
        <v>0</v>
      </c>
      <c r="BD102" s="125">
        <f>IF('Indicator Data'!BE106="No Data",1,IF('Indicator Data imputation'!BE105&lt;&gt;"",1,0))</f>
        <v>0</v>
      </c>
      <c r="BE102" s="125">
        <f>IF('Indicator Data'!BF106="No Data",1,IF('Indicator Data imputation'!BF105&lt;&gt;"",1,0))</f>
        <v>0</v>
      </c>
      <c r="BF102" s="125">
        <f>IF('Indicator Data'!BG106="No Data",1,IF('Indicator Data imputation'!BG105&lt;&gt;"",1,0))</f>
        <v>0</v>
      </c>
      <c r="BG102" s="125">
        <f>IF('Indicator Data'!BH106="No Data",1,IF('Indicator Data imputation'!BH105&lt;&gt;"",1,0))</f>
        <v>0</v>
      </c>
      <c r="BH102" s="125">
        <f>IF('Indicator Data'!BI106="No Data",1,IF('Indicator Data imputation'!BI105&lt;&gt;"",1,0))</f>
        <v>0</v>
      </c>
      <c r="BI102" s="125">
        <f>IF('Indicator Data'!BR106="No Data",1,IF('Indicator Data imputation'!BJ105&lt;&gt;"",1,0))</f>
        <v>1</v>
      </c>
      <c r="BJ102" s="125">
        <f>IF('Indicator Data'!BS106="No Data",1,IF('Indicator Data imputation'!BK105&lt;&gt;"",1,0))</f>
        <v>0</v>
      </c>
      <c r="BK102" s="125">
        <f>IF('Indicator Data'!BT106="No Data",1,IF('Indicator Data imputation'!BL105&lt;&gt;"",1,0))</f>
        <v>0</v>
      </c>
      <c r="BL102" s="125">
        <f>IF('Indicator Data'!BU106="No Data",1,IF('Indicator Data imputation'!BM105&lt;&gt;"",1,0))</f>
        <v>0</v>
      </c>
      <c r="BM102" s="125">
        <f>IF('Indicator Data'!BV106="No Data",1,IF('Indicator Data imputation'!BN105&lt;&gt;"",1,0))</f>
        <v>1</v>
      </c>
      <c r="BN102" s="125">
        <f>IF('Indicator Data'!BW106="No Data",1,IF('Indicator Data imputation'!BO105&lt;&gt;"",1,0))</f>
        <v>0</v>
      </c>
      <c r="BO102" s="125">
        <f>IF('Indicator Data'!BX106="No Data",1,IF('Indicator Data imputation'!BP105&lt;&gt;"",1,0))</f>
        <v>0</v>
      </c>
      <c r="BP102" s="125">
        <f>IF('Indicator Data'!BY106="No Data",1,IF('Indicator Data imputation'!BQ105&lt;&gt;"",1,0))</f>
        <v>0</v>
      </c>
      <c r="BQ102" s="125">
        <f>IF('Indicator Data'!BZ106="No Data",1,IF('Indicator Data imputation'!BR105&lt;&gt;"",1,0))</f>
        <v>0</v>
      </c>
      <c r="BR102" s="125">
        <f>IF('Indicator Data'!CA106="No Data",1,IF('Indicator Data imputation'!BS105&lt;&gt;"",1,0))</f>
        <v>0</v>
      </c>
      <c r="BS102" s="125">
        <f>IF('Indicator Data'!CB106="No Data",1,IF('Indicator Data imputation'!BT105&lt;&gt;"",1,0))</f>
        <v>0</v>
      </c>
      <c r="BT102" s="125">
        <f>IF('Indicator Data'!CC106="No Data",1,IF('Indicator Data imputation'!BU105&lt;&gt;"",1,0))</f>
        <v>0</v>
      </c>
      <c r="BU102" s="125">
        <f>IF('Indicator Data'!CD106="No Data",1,IF('Indicator Data imputation'!BV105&lt;&gt;"",1,0))</f>
        <v>0</v>
      </c>
      <c r="BV102" s="125">
        <f>IF('Indicator Data'!CE106="No Data",1,IF('Indicator Data imputation'!BW105&lt;&gt;"",1,0))</f>
        <v>0</v>
      </c>
      <c r="BW102" s="125">
        <f>IF('Indicator Data'!CF106="No Data",1,IF('Indicator Data imputation'!BX105&lt;&gt;"",1,0))</f>
        <v>0</v>
      </c>
      <c r="BX102" s="125">
        <f>IF('Indicator Data'!CG106="No Data",1,IF('Indicator Data imputation'!BY105&lt;&gt;"",1,0))</f>
        <v>0</v>
      </c>
      <c r="BY102" s="3">
        <f t="shared" si="5"/>
        <v>13</v>
      </c>
      <c r="BZ102" s="127">
        <f t="shared" si="4"/>
        <v>0.17333333333333334</v>
      </c>
    </row>
    <row r="103" spans="1:78" x14ac:dyDescent="0.3">
      <c r="A103" s="3" t="s">
        <v>188</v>
      </c>
      <c r="B103" s="125">
        <f>IF('Indicator Data'!C107="No Data",1,IF('Indicator Data imputation'!C106&lt;&gt;"",1,0))</f>
        <v>0</v>
      </c>
      <c r="C103" s="125">
        <f>IF('Indicator Data'!D107="No Data",1,IF('Indicator Data imputation'!D106&lt;&gt;"",1,0))</f>
        <v>0</v>
      </c>
      <c r="D103" s="125">
        <f>IF('Indicator Data'!E107="No Data",1,IF('Indicator Data imputation'!E106&lt;&gt;"",1,0))</f>
        <v>0</v>
      </c>
      <c r="E103" s="125">
        <f>IF('Indicator Data'!F107="No Data",1,IF('Indicator Data imputation'!F106&lt;&gt;"",1,0))</f>
        <v>0</v>
      </c>
      <c r="F103" s="125">
        <f>IF('Indicator Data'!G107="No Data",1,IF('Indicator Data imputation'!G106&lt;&gt;"",1,0))</f>
        <v>0</v>
      </c>
      <c r="G103" s="125">
        <f>IF('Indicator Data'!H107="No Data",1,IF('Indicator Data imputation'!H106&lt;&gt;"",1,0))</f>
        <v>0</v>
      </c>
      <c r="H103" s="125">
        <f>IF('Indicator Data'!I107="No Data",1,IF('Indicator Data imputation'!I106&lt;&gt;"",1,0))</f>
        <v>0</v>
      </c>
      <c r="I103" s="125">
        <f>IF('Indicator Data'!J107="No Data",1,IF('Indicator Data imputation'!J106&lt;&gt;"",1,0))</f>
        <v>0</v>
      </c>
      <c r="J103" s="125">
        <f>IF('Indicator Data'!K107="No Data",1,IF('Indicator Data imputation'!K106&lt;&gt;"",1,0))</f>
        <v>0</v>
      </c>
      <c r="K103" s="125">
        <f>IF('Indicator Data'!L107="No Data",1,IF('Indicator Data imputation'!L106&lt;&gt;"",1,0))</f>
        <v>0</v>
      </c>
      <c r="L103" s="125">
        <f>IF('Indicator Data'!M107="No Data",1,IF('Indicator Data imputation'!M106&lt;&gt;"",1,0))</f>
        <v>0</v>
      </c>
      <c r="M103" s="125">
        <f>IF('Indicator Data'!N107="No Data",1,IF('Indicator Data imputation'!N106&lt;&gt;"",1,0))</f>
        <v>0</v>
      </c>
      <c r="N103" s="125">
        <f>IF('Indicator Data'!O107="No Data",1,IF('Indicator Data imputation'!O106&lt;&gt;"",1,0))</f>
        <v>0</v>
      </c>
      <c r="O103" s="125">
        <f>IF('Indicator Data'!P107="No Data",1,IF('Indicator Data imputation'!P106&lt;&gt;"",1,0))</f>
        <v>0</v>
      </c>
      <c r="P103" s="125">
        <f>IF('Indicator Data'!Q107="No Data",1,IF('Indicator Data imputation'!Q106&lt;&gt;"",1,0))</f>
        <v>0</v>
      </c>
      <c r="Q103" s="125">
        <f>IF('Indicator Data'!R107="No Data",1,IF('Indicator Data imputation'!R106&lt;&gt;"",1,0))</f>
        <v>0</v>
      </c>
      <c r="R103" s="125">
        <f>IF('Indicator Data'!S107="No Data",1,IF('Indicator Data imputation'!S106&lt;&gt;"",1,0))</f>
        <v>0</v>
      </c>
      <c r="S103" s="125">
        <f>IF('Indicator Data'!T107="No Data",1,IF('Indicator Data imputation'!T106&lt;&gt;"",1,0))</f>
        <v>0</v>
      </c>
      <c r="T103" s="125">
        <f>IF('Indicator Data'!U107="No Data",1,IF('Indicator Data imputation'!U106&lt;&gt;"",1,0))</f>
        <v>0</v>
      </c>
      <c r="U103" s="125">
        <f>IF('Indicator Data'!V107="No Data",1,IF('Indicator Data imputation'!V106&lt;&gt;"",1,0))</f>
        <v>0</v>
      </c>
      <c r="V103" s="125">
        <f>IF('Indicator Data'!W107="No Data",1,IF('Indicator Data imputation'!W106&lt;&gt;"",1,0))</f>
        <v>0</v>
      </c>
      <c r="W103" s="125">
        <f>IF('Indicator Data'!X107="No Data",1,IF('Indicator Data imputation'!X106&lt;&gt;"",1,0))</f>
        <v>0</v>
      </c>
      <c r="X103" s="125">
        <f>IF('Indicator Data'!Y107="No Data",1,IF('Indicator Data imputation'!Y106&lt;&gt;"",1,0))</f>
        <v>0</v>
      </c>
      <c r="Y103" s="125">
        <f>IF('Indicator Data'!Z107="No Data",1,IF('Indicator Data imputation'!Z106&lt;&gt;"",1,0))</f>
        <v>0</v>
      </c>
      <c r="Z103" s="125">
        <f>IF('Indicator Data'!AA107="No Data",1,IF('Indicator Data imputation'!AA106&lt;&gt;"",1,0))</f>
        <v>0</v>
      </c>
      <c r="AA103" s="125">
        <f>IF('Indicator Data'!AB107="No Data",1,IF('Indicator Data imputation'!AB106&lt;&gt;"",1,0))</f>
        <v>0</v>
      </c>
      <c r="AB103" s="125">
        <f>IF('Indicator Data'!AC107="No Data",1,IF('Indicator Data imputation'!AC106&lt;&gt;"",1,0))</f>
        <v>0</v>
      </c>
      <c r="AC103" s="125">
        <f>IF('Indicator Data'!AD107="No Data",1,IF('Indicator Data imputation'!AD106&lt;&gt;"",1,0))</f>
        <v>0</v>
      </c>
      <c r="AD103" s="125">
        <f>IF('Indicator Data'!AE107="No Data",1,IF('Indicator Data imputation'!AE106&lt;&gt;"",1,0))</f>
        <v>0</v>
      </c>
      <c r="AE103" s="125">
        <f>IF('Indicator Data'!AF107="No Data",1,IF('Indicator Data imputation'!AF106&lt;&gt;"",1,0))</f>
        <v>0</v>
      </c>
      <c r="AF103" s="125">
        <f>IF('Indicator Data'!AG107="No Data",1,IF('Indicator Data imputation'!AG106&lt;&gt;"",1,0))</f>
        <v>0</v>
      </c>
      <c r="AG103" s="125">
        <f>IF('Indicator Data'!AH107="No Data",1,IF('Indicator Data imputation'!AH106&lt;&gt;"",1,0))</f>
        <v>0</v>
      </c>
      <c r="AH103" s="125">
        <f>IF('Indicator Data'!AI107="No Data",1,IF('Indicator Data imputation'!AI106&lt;&gt;"",1,0))</f>
        <v>0</v>
      </c>
      <c r="AI103" s="125">
        <f>IF('Indicator Data'!AJ107="No Data",1,IF('Indicator Data imputation'!AJ106&lt;&gt;"",1,0))</f>
        <v>0</v>
      </c>
      <c r="AJ103" s="125">
        <f>IF('Indicator Data'!AK107="No Data",1,IF('Indicator Data imputation'!AK106&lt;&gt;"",1,0))</f>
        <v>0</v>
      </c>
      <c r="AK103" s="125">
        <f>IF('Indicator Data'!AL107="No Data",1,IF('Indicator Data imputation'!AL106&lt;&gt;"",1,0))</f>
        <v>0</v>
      </c>
      <c r="AL103" s="125">
        <f>IF('Indicator Data'!AM107="No Data",1,IF('Indicator Data imputation'!AM106&lt;&gt;"",1,0))</f>
        <v>0</v>
      </c>
      <c r="AM103" s="125">
        <f>IF('Indicator Data'!AN107="No Data",1,IF('Indicator Data imputation'!AN106&lt;&gt;"",1,0))</f>
        <v>0</v>
      </c>
      <c r="AN103" s="125">
        <f>IF('Indicator Data'!AO107="No Data",1,IF('Indicator Data imputation'!AO106&lt;&gt;"",1,0))</f>
        <v>0</v>
      </c>
      <c r="AO103" s="125">
        <f>IF('Indicator Data'!AP107="No Data",1,IF('Indicator Data imputation'!AP106&lt;&gt;"",1,0))</f>
        <v>0</v>
      </c>
      <c r="AP103" s="125">
        <f>IF('Indicator Data'!AQ107="No Data",1,IF('Indicator Data imputation'!AQ106&lt;&gt;"",1,0))</f>
        <v>0</v>
      </c>
      <c r="AQ103" s="125">
        <f>IF('Indicator Data'!AR107="No Data",1,IF('Indicator Data imputation'!AR106&lt;&gt;"",1,0))</f>
        <v>0</v>
      </c>
      <c r="AR103" s="125">
        <f>IF('Indicator Data'!AS107="No Data",1,IF('Indicator Data imputation'!AS106&lt;&gt;"",1,0))</f>
        <v>0</v>
      </c>
      <c r="AS103" s="125">
        <f>IF('Indicator Data'!AT107="No Data",1,IF('Indicator Data imputation'!AT106&lt;&gt;"",1,0))</f>
        <v>1</v>
      </c>
      <c r="AT103" s="125">
        <f>IF('Indicator Data'!AU107="No Data",1,IF('Indicator Data imputation'!AU106&lt;&gt;"",1,0))</f>
        <v>0</v>
      </c>
      <c r="AU103" s="125">
        <f>IF('Indicator Data'!AV107="No Data",1,IF('Indicator Data imputation'!AV106&lt;&gt;"",1,0))</f>
        <v>0</v>
      </c>
      <c r="AV103" s="125">
        <f>IF('Indicator Data'!AW107="No Data",1,IF('Indicator Data imputation'!AW106&lt;&gt;"",1,0))</f>
        <v>0</v>
      </c>
      <c r="AW103" s="125">
        <f>IF('Indicator Data'!AX107="No Data",1,IF('Indicator Data imputation'!AX106&lt;&gt;"",1,0))</f>
        <v>0</v>
      </c>
      <c r="AX103" s="125">
        <f>IF('Indicator Data'!AY107="No Data",1,IF('Indicator Data imputation'!AY106&lt;&gt;"",1,0))</f>
        <v>0</v>
      </c>
      <c r="AY103" s="125">
        <f>IF('Indicator Data'!AZ107="No Data",1,IF('Indicator Data imputation'!AZ106&lt;&gt;"",1,0))</f>
        <v>1</v>
      </c>
      <c r="AZ103" s="125">
        <f>IF('Indicator Data'!BA107="No Data",1,IF('Indicator Data imputation'!BA106&lt;&gt;"",1,0))</f>
        <v>0</v>
      </c>
      <c r="BA103" s="125">
        <f>IF('Indicator Data'!BB107="No Data",1,IF('Indicator Data imputation'!BB106&lt;&gt;"",1,0))</f>
        <v>0</v>
      </c>
      <c r="BB103" s="125">
        <f>IF('Indicator Data'!BC107="No Data",1,IF('Indicator Data imputation'!BC106&lt;&gt;"",1,0))</f>
        <v>0</v>
      </c>
      <c r="BC103" s="125">
        <f>IF('Indicator Data'!BD107="No Data",1,IF('Indicator Data imputation'!BD106&lt;&gt;"",1,0))</f>
        <v>0</v>
      </c>
      <c r="BD103" s="125">
        <f>IF('Indicator Data'!BE107="No Data",1,IF('Indicator Data imputation'!BE106&lt;&gt;"",1,0))</f>
        <v>0</v>
      </c>
      <c r="BE103" s="125">
        <f>IF('Indicator Data'!BF107="No Data",1,IF('Indicator Data imputation'!BF106&lt;&gt;"",1,0))</f>
        <v>0</v>
      </c>
      <c r="BF103" s="125">
        <f>IF('Indicator Data'!BG107="No Data",1,IF('Indicator Data imputation'!BG106&lt;&gt;"",1,0))</f>
        <v>0</v>
      </c>
      <c r="BG103" s="125">
        <f>IF('Indicator Data'!BH107="No Data",1,IF('Indicator Data imputation'!BH106&lt;&gt;"",1,0))</f>
        <v>0</v>
      </c>
      <c r="BH103" s="125">
        <f>IF('Indicator Data'!BI107="No Data",1,IF('Indicator Data imputation'!BI106&lt;&gt;"",1,0))</f>
        <v>0</v>
      </c>
      <c r="BI103" s="125">
        <f>IF('Indicator Data'!BR107="No Data",1,IF('Indicator Data imputation'!BJ106&lt;&gt;"",1,0))</f>
        <v>0</v>
      </c>
      <c r="BJ103" s="125">
        <f>IF('Indicator Data'!BS107="No Data",1,IF('Indicator Data imputation'!BK106&lt;&gt;"",1,0))</f>
        <v>0</v>
      </c>
      <c r="BK103" s="125">
        <f>IF('Indicator Data'!BT107="No Data",1,IF('Indicator Data imputation'!BL106&lt;&gt;"",1,0))</f>
        <v>0</v>
      </c>
      <c r="BL103" s="125">
        <f>IF('Indicator Data'!BU107="No Data",1,IF('Indicator Data imputation'!BM106&lt;&gt;"",1,0))</f>
        <v>0</v>
      </c>
      <c r="BM103" s="125">
        <f>IF('Indicator Data'!BV107="No Data",1,IF('Indicator Data imputation'!BN106&lt;&gt;"",1,0))</f>
        <v>0</v>
      </c>
      <c r="BN103" s="125">
        <f>IF('Indicator Data'!BW107="No Data",1,IF('Indicator Data imputation'!BO106&lt;&gt;"",1,0))</f>
        <v>0</v>
      </c>
      <c r="BO103" s="125">
        <f>IF('Indicator Data'!BX107="No Data",1,IF('Indicator Data imputation'!BP106&lt;&gt;"",1,0))</f>
        <v>0</v>
      </c>
      <c r="BP103" s="125">
        <f>IF('Indicator Data'!BY107="No Data",1,IF('Indicator Data imputation'!BQ106&lt;&gt;"",1,0))</f>
        <v>0</v>
      </c>
      <c r="BQ103" s="125">
        <f>IF('Indicator Data'!BZ107="No Data",1,IF('Indicator Data imputation'!BR106&lt;&gt;"",1,0))</f>
        <v>0</v>
      </c>
      <c r="BR103" s="125">
        <f>IF('Indicator Data'!CA107="No Data",1,IF('Indicator Data imputation'!BS106&lt;&gt;"",1,0))</f>
        <v>0</v>
      </c>
      <c r="BS103" s="125">
        <f>IF('Indicator Data'!CB107="No Data",1,IF('Indicator Data imputation'!BT106&lt;&gt;"",1,0))</f>
        <v>0</v>
      </c>
      <c r="BT103" s="125">
        <f>IF('Indicator Data'!CC107="No Data",1,IF('Indicator Data imputation'!BU106&lt;&gt;"",1,0))</f>
        <v>0</v>
      </c>
      <c r="BU103" s="125">
        <f>IF('Indicator Data'!CD107="No Data",1,IF('Indicator Data imputation'!BV106&lt;&gt;"",1,0))</f>
        <v>1</v>
      </c>
      <c r="BV103" s="125">
        <f>IF('Indicator Data'!CE107="No Data",1,IF('Indicator Data imputation'!BW106&lt;&gt;"",1,0))</f>
        <v>0</v>
      </c>
      <c r="BW103" s="125">
        <f>IF('Indicator Data'!CF107="No Data",1,IF('Indicator Data imputation'!BX106&lt;&gt;"",1,0))</f>
        <v>0</v>
      </c>
      <c r="BX103" s="125">
        <f>IF('Indicator Data'!CG107="No Data",1,IF('Indicator Data imputation'!BY106&lt;&gt;"",1,0))</f>
        <v>0</v>
      </c>
      <c r="BY103" s="3">
        <f t="shared" si="5"/>
        <v>3</v>
      </c>
      <c r="BZ103" s="127">
        <f t="shared" si="4"/>
        <v>0.04</v>
      </c>
    </row>
    <row r="104" spans="1:78" x14ac:dyDescent="0.3">
      <c r="A104" s="3" t="s">
        <v>190</v>
      </c>
      <c r="B104" s="125">
        <f>IF('Indicator Data'!C108="No Data",1,IF('Indicator Data imputation'!C107&lt;&gt;"",1,0))</f>
        <v>0</v>
      </c>
      <c r="C104" s="125">
        <f>IF('Indicator Data'!D108="No Data",1,IF('Indicator Data imputation'!D107&lt;&gt;"",1,0))</f>
        <v>0</v>
      </c>
      <c r="D104" s="125">
        <f>IF('Indicator Data'!E108="No Data",1,IF('Indicator Data imputation'!E107&lt;&gt;"",1,0))</f>
        <v>0</v>
      </c>
      <c r="E104" s="125">
        <f>IF('Indicator Data'!F108="No Data",1,IF('Indicator Data imputation'!F107&lt;&gt;"",1,0))</f>
        <v>0</v>
      </c>
      <c r="F104" s="125">
        <f>IF('Indicator Data'!G108="No Data",1,IF('Indicator Data imputation'!G107&lt;&gt;"",1,0))</f>
        <v>0</v>
      </c>
      <c r="G104" s="125">
        <f>IF('Indicator Data'!H108="No Data",1,IF('Indicator Data imputation'!H107&lt;&gt;"",1,0))</f>
        <v>0</v>
      </c>
      <c r="H104" s="125">
        <f>IF('Indicator Data'!I108="No Data",1,IF('Indicator Data imputation'!I107&lt;&gt;"",1,0))</f>
        <v>0</v>
      </c>
      <c r="I104" s="125">
        <f>IF('Indicator Data'!J108="No Data",1,IF('Indicator Data imputation'!J107&lt;&gt;"",1,0))</f>
        <v>0</v>
      </c>
      <c r="J104" s="125">
        <f>IF('Indicator Data'!K108="No Data",1,IF('Indicator Data imputation'!K107&lt;&gt;"",1,0))</f>
        <v>0</v>
      </c>
      <c r="K104" s="125">
        <f>IF('Indicator Data'!L108="No Data",1,IF('Indicator Data imputation'!L107&lt;&gt;"",1,0))</f>
        <v>0</v>
      </c>
      <c r="L104" s="125">
        <f>IF('Indicator Data'!M108="No Data",1,IF('Indicator Data imputation'!M107&lt;&gt;"",1,0))</f>
        <v>0</v>
      </c>
      <c r="M104" s="125">
        <f>IF('Indicator Data'!N108="No Data",1,IF('Indicator Data imputation'!N107&lt;&gt;"",1,0))</f>
        <v>0</v>
      </c>
      <c r="N104" s="125">
        <f>IF('Indicator Data'!O108="No Data",1,IF('Indicator Data imputation'!O107&lt;&gt;"",1,0))</f>
        <v>0</v>
      </c>
      <c r="O104" s="125">
        <f>IF('Indicator Data'!P108="No Data",1,IF('Indicator Data imputation'!P107&lt;&gt;"",1,0))</f>
        <v>0</v>
      </c>
      <c r="P104" s="125">
        <f>IF('Indicator Data'!Q108="No Data",1,IF('Indicator Data imputation'!Q107&lt;&gt;"",1,0))</f>
        <v>0</v>
      </c>
      <c r="Q104" s="125">
        <f>IF('Indicator Data'!R108="No Data",1,IF('Indicator Data imputation'!R107&lt;&gt;"",1,0))</f>
        <v>0</v>
      </c>
      <c r="R104" s="125">
        <f>IF('Indicator Data'!S108="No Data",1,IF('Indicator Data imputation'!S107&lt;&gt;"",1,0))</f>
        <v>0</v>
      </c>
      <c r="S104" s="125">
        <f>IF('Indicator Data'!T108="No Data",1,IF('Indicator Data imputation'!T107&lt;&gt;"",1,0))</f>
        <v>0</v>
      </c>
      <c r="T104" s="125">
        <f>IF('Indicator Data'!U108="No Data",1,IF('Indicator Data imputation'!U107&lt;&gt;"",1,0))</f>
        <v>0</v>
      </c>
      <c r="U104" s="125">
        <f>IF('Indicator Data'!V108="No Data",1,IF('Indicator Data imputation'!V107&lt;&gt;"",1,0))</f>
        <v>0</v>
      </c>
      <c r="V104" s="125">
        <f>IF('Indicator Data'!W108="No Data",1,IF('Indicator Data imputation'!W107&lt;&gt;"",1,0))</f>
        <v>0</v>
      </c>
      <c r="W104" s="125">
        <f>IF('Indicator Data'!X108="No Data",1,IF('Indicator Data imputation'!X107&lt;&gt;"",1,0))</f>
        <v>0</v>
      </c>
      <c r="X104" s="125">
        <f>IF('Indicator Data'!Y108="No Data",1,IF('Indicator Data imputation'!Y107&lt;&gt;"",1,0))</f>
        <v>0</v>
      </c>
      <c r="Y104" s="125">
        <f>IF('Indicator Data'!Z108="No Data",1,IF('Indicator Data imputation'!Z107&lt;&gt;"",1,0))</f>
        <v>0</v>
      </c>
      <c r="Z104" s="125">
        <f>IF('Indicator Data'!AA108="No Data",1,IF('Indicator Data imputation'!AA107&lt;&gt;"",1,0))</f>
        <v>0</v>
      </c>
      <c r="AA104" s="125">
        <f>IF('Indicator Data'!AB108="No Data",1,IF('Indicator Data imputation'!AB107&lt;&gt;"",1,0))</f>
        <v>0</v>
      </c>
      <c r="AB104" s="125">
        <f>IF('Indicator Data'!AC108="No Data",1,IF('Indicator Data imputation'!AC107&lt;&gt;"",1,0))</f>
        <v>0</v>
      </c>
      <c r="AC104" s="125">
        <f>IF('Indicator Data'!AD108="No Data",1,IF('Indicator Data imputation'!AD107&lt;&gt;"",1,0))</f>
        <v>0</v>
      </c>
      <c r="AD104" s="125">
        <f>IF('Indicator Data'!AE108="No Data",1,IF('Indicator Data imputation'!AE107&lt;&gt;"",1,0))</f>
        <v>0</v>
      </c>
      <c r="AE104" s="125">
        <f>IF('Indicator Data'!AF108="No Data",1,IF('Indicator Data imputation'!AF107&lt;&gt;"",1,0))</f>
        <v>0</v>
      </c>
      <c r="AF104" s="125">
        <f>IF('Indicator Data'!AG108="No Data",1,IF('Indicator Data imputation'!AG107&lt;&gt;"",1,0))</f>
        <v>0</v>
      </c>
      <c r="AG104" s="125">
        <f>IF('Indicator Data'!AH108="No Data",1,IF('Indicator Data imputation'!AH107&lt;&gt;"",1,0))</f>
        <v>0</v>
      </c>
      <c r="AH104" s="125">
        <f>IF('Indicator Data'!AI108="No Data",1,IF('Indicator Data imputation'!AI107&lt;&gt;"",1,0))</f>
        <v>0</v>
      </c>
      <c r="AI104" s="125">
        <f>IF('Indicator Data'!AJ108="No Data",1,IF('Indicator Data imputation'!AJ107&lt;&gt;"",1,0))</f>
        <v>0</v>
      </c>
      <c r="AJ104" s="125">
        <f>IF('Indicator Data'!AK108="No Data",1,IF('Indicator Data imputation'!AK107&lt;&gt;"",1,0))</f>
        <v>0</v>
      </c>
      <c r="AK104" s="125">
        <f>IF('Indicator Data'!AL108="No Data",1,IF('Indicator Data imputation'!AL107&lt;&gt;"",1,0))</f>
        <v>0</v>
      </c>
      <c r="AL104" s="125">
        <f>IF('Indicator Data'!AM108="No Data",1,IF('Indicator Data imputation'!AM107&lt;&gt;"",1,0))</f>
        <v>0</v>
      </c>
      <c r="AM104" s="125">
        <f>IF('Indicator Data'!AN108="No Data",1,IF('Indicator Data imputation'!AN107&lt;&gt;"",1,0))</f>
        <v>0</v>
      </c>
      <c r="AN104" s="125">
        <f>IF('Indicator Data'!AO108="No Data",1,IF('Indicator Data imputation'!AO107&lt;&gt;"",1,0))</f>
        <v>0</v>
      </c>
      <c r="AO104" s="125">
        <f>IF('Indicator Data'!AP108="No Data",1,IF('Indicator Data imputation'!AP107&lt;&gt;"",1,0))</f>
        <v>0</v>
      </c>
      <c r="AP104" s="125">
        <f>IF('Indicator Data'!AQ108="No Data",1,IF('Indicator Data imputation'!AQ107&lt;&gt;"",1,0))</f>
        <v>0</v>
      </c>
      <c r="AQ104" s="125">
        <f>IF('Indicator Data'!AR108="No Data",1,IF('Indicator Data imputation'!AR107&lt;&gt;"",1,0))</f>
        <v>0</v>
      </c>
      <c r="AR104" s="125">
        <f>IF('Indicator Data'!AS108="No Data",1,IF('Indicator Data imputation'!AS107&lt;&gt;"",1,0))</f>
        <v>0</v>
      </c>
      <c r="AS104" s="125">
        <f>IF('Indicator Data'!AT108="No Data",1,IF('Indicator Data imputation'!AT107&lt;&gt;"",1,0))</f>
        <v>0</v>
      </c>
      <c r="AT104" s="125">
        <f>IF('Indicator Data'!AU108="No Data",1,IF('Indicator Data imputation'!AU107&lt;&gt;"",1,0))</f>
        <v>0</v>
      </c>
      <c r="AU104" s="125">
        <f>IF('Indicator Data'!AV108="No Data",1,IF('Indicator Data imputation'!AV107&lt;&gt;"",1,0))</f>
        <v>0</v>
      </c>
      <c r="AV104" s="125">
        <f>IF('Indicator Data'!AW108="No Data",1,IF('Indicator Data imputation'!AW107&lt;&gt;"",1,0))</f>
        <v>0</v>
      </c>
      <c r="AW104" s="125">
        <f>IF('Indicator Data'!AX108="No Data",1,IF('Indicator Data imputation'!AX107&lt;&gt;"",1,0))</f>
        <v>0</v>
      </c>
      <c r="AX104" s="125">
        <f>IF('Indicator Data'!AY108="No Data",1,IF('Indicator Data imputation'!AY107&lt;&gt;"",1,0))</f>
        <v>0</v>
      </c>
      <c r="AY104" s="125">
        <f>IF('Indicator Data'!AZ108="No Data",1,IF('Indicator Data imputation'!AZ107&lt;&gt;"",1,0))</f>
        <v>0</v>
      </c>
      <c r="AZ104" s="125">
        <f>IF('Indicator Data'!BA108="No Data",1,IF('Indicator Data imputation'!BA107&lt;&gt;"",1,0))</f>
        <v>0</v>
      </c>
      <c r="BA104" s="125">
        <f>IF('Indicator Data'!BB108="No Data",1,IF('Indicator Data imputation'!BB107&lt;&gt;"",1,0))</f>
        <v>0</v>
      </c>
      <c r="BB104" s="125">
        <f>IF('Indicator Data'!BC108="No Data",1,IF('Indicator Data imputation'!BC107&lt;&gt;"",1,0))</f>
        <v>0</v>
      </c>
      <c r="BC104" s="125">
        <f>IF('Indicator Data'!BD108="No Data",1,IF('Indicator Data imputation'!BD107&lt;&gt;"",1,0))</f>
        <v>0</v>
      </c>
      <c r="BD104" s="125">
        <f>IF('Indicator Data'!BE108="No Data",1,IF('Indicator Data imputation'!BE107&lt;&gt;"",1,0))</f>
        <v>0</v>
      </c>
      <c r="BE104" s="125">
        <f>IF('Indicator Data'!BF108="No Data",1,IF('Indicator Data imputation'!BF107&lt;&gt;"",1,0))</f>
        <v>0</v>
      </c>
      <c r="BF104" s="125">
        <f>IF('Indicator Data'!BG108="No Data",1,IF('Indicator Data imputation'!BG107&lt;&gt;"",1,0))</f>
        <v>0</v>
      </c>
      <c r="BG104" s="125">
        <f>IF('Indicator Data'!BH108="No Data",1,IF('Indicator Data imputation'!BH107&lt;&gt;"",1,0))</f>
        <v>0</v>
      </c>
      <c r="BH104" s="125">
        <f>IF('Indicator Data'!BI108="No Data",1,IF('Indicator Data imputation'!BI107&lt;&gt;"",1,0))</f>
        <v>0</v>
      </c>
      <c r="BI104" s="125">
        <f>IF('Indicator Data'!BR108="No Data",1,IF('Indicator Data imputation'!BJ107&lt;&gt;"",1,0))</f>
        <v>0</v>
      </c>
      <c r="BJ104" s="125">
        <f>IF('Indicator Data'!BS108="No Data",1,IF('Indicator Data imputation'!BK107&lt;&gt;"",1,0))</f>
        <v>0</v>
      </c>
      <c r="BK104" s="125">
        <f>IF('Indicator Data'!BT108="No Data",1,IF('Indicator Data imputation'!BL107&lt;&gt;"",1,0))</f>
        <v>0</v>
      </c>
      <c r="BL104" s="125">
        <f>IF('Indicator Data'!BU108="No Data",1,IF('Indicator Data imputation'!BM107&lt;&gt;"",1,0))</f>
        <v>0</v>
      </c>
      <c r="BM104" s="125">
        <f>IF('Indicator Data'!BV108="No Data",1,IF('Indicator Data imputation'!BN107&lt;&gt;"",1,0))</f>
        <v>0</v>
      </c>
      <c r="BN104" s="125">
        <f>IF('Indicator Data'!BW108="No Data",1,IF('Indicator Data imputation'!BO107&lt;&gt;"",1,0))</f>
        <v>0</v>
      </c>
      <c r="BO104" s="125">
        <f>IF('Indicator Data'!BX108="No Data",1,IF('Indicator Data imputation'!BP107&lt;&gt;"",1,0))</f>
        <v>0</v>
      </c>
      <c r="BP104" s="125">
        <f>IF('Indicator Data'!BY108="No Data",1,IF('Indicator Data imputation'!BQ107&lt;&gt;"",1,0))</f>
        <v>0</v>
      </c>
      <c r="BQ104" s="125">
        <f>IF('Indicator Data'!BZ108="No Data",1,IF('Indicator Data imputation'!BR107&lt;&gt;"",1,0))</f>
        <v>0</v>
      </c>
      <c r="BR104" s="125">
        <f>IF('Indicator Data'!CA108="No Data",1,IF('Indicator Data imputation'!BS107&lt;&gt;"",1,0))</f>
        <v>0</v>
      </c>
      <c r="BS104" s="125">
        <f>IF('Indicator Data'!CB108="No Data",1,IF('Indicator Data imputation'!BT107&lt;&gt;"",1,0))</f>
        <v>0</v>
      </c>
      <c r="BT104" s="125">
        <f>IF('Indicator Data'!CC108="No Data",1,IF('Indicator Data imputation'!BU107&lt;&gt;"",1,0))</f>
        <v>0</v>
      </c>
      <c r="BU104" s="125">
        <f>IF('Indicator Data'!CD108="No Data",1,IF('Indicator Data imputation'!BV107&lt;&gt;"",1,0))</f>
        <v>0</v>
      </c>
      <c r="BV104" s="125">
        <f>IF('Indicator Data'!CE108="No Data",1,IF('Indicator Data imputation'!BW107&lt;&gt;"",1,0))</f>
        <v>0</v>
      </c>
      <c r="BW104" s="125">
        <f>IF('Indicator Data'!CF108="No Data",1,IF('Indicator Data imputation'!BX107&lt;&gt;"",1,0))</f>
        <v>0</v>
      </c>
      <c r="BX104" s="125">
        <f>IF('Indicator Data'!CG108="No Data",1,IF('Indicator Data imputation'!BY107&lt;&gt;"",1,0))</f>
        <v>0</v>
      </c>
      <c r="BY104" s="3">
        <f t="shared" si="5"/>
        <v>0</v>
      </c>
      <c r="BZ104" s="127">
        <f t="shared" si="4"/>
        <v>0</v>
      </c>
    </row>
    <row r="105" spans="1:78" x14ac:dyDescent="0.3">
      <c r="A105" s="3" t="s">
        <v>192</v>
      </c>
      <c r="B105" s="125">
        <f>IF('Indicator Data'!C109="No Data",1,IF('Indicator Data imputation'!C108&lt;&gt;"",1,0))</f>
        <v>0</v>
      </c>
      <c r="C105" s="125">
        <f>IF('Indicator Data'!D109="No Data",1,IF('Indicator Data imputation'!D108&lt;&gt;"",1,0))</f>
        <v>0</v>
      </c>
      <c r="D105" s="125">
        <f>IF('Indicator Data'!E109="No Data",1,IF('Indicator Data imputation'!E108&lt;&gt;"",1,0))</f>
        <v>0</v>
      </c>
      <c r="E105" s="125">
        <f>IF('Indicator Data'!F109="No Data",1,IF('Indicator Data imputation'!F108&lt;&gt;"",1,0))</f>
        <v>0</v>
      </c>
      <c r="F105" s="125">
        <f>IF('Indicator Data'!G109="No Data",1,IF('Indicator Data imputation'!G108&lt;&gt;"",1,0))</f>
        <v>0</v>
      </c>
      <c r="G105" s="125">
        <f>IF('Indicator Data'!H109="No Data",1,IF('Indicator Data imputation'!H108&lt;&gt;"",1,0))</f>
        <v>0</v>
      </c>
      <c r="H105" s="125">
        <f>IF('Indicator Data'!I109="No Data",1,IF('Indicator Data imputation'!I108&lt;&gt;"",1,0))</f>
        <v>0</v>
      </c>
      <c r="I105" s="125">
        <f>IF('Indicator Data'!J109="No Data",1,IF('Indicator Data imputation'!J108&lt;&gt;"",1,0))</f>
        <v>0</v>
      </c>
      <c r="J105" s="125">
        <f>IF('Indicator Data'!K109="No Data",1,IF('Indicator Data imputation'!K108&lt;&gt;"",1,0))</f>
        <v>0</v>
      </c>
      <c r="K105" s="125">
        <f>IF('Indicator Data'!L109="No Data",1,IF('Indicator Data imputation'!L108&lt;&gt;"",1,0))</f>
        <v>0</v>
      </c>
      <c r="L105" s="125">
        <f>IF('Indicator Data'!M109="No Data",1,IF('Indicator Data imputation'!M108&lt;&gt;"",1,0))</f>
        <v>0</v>
      </c>
      <c r="M105" s="125">
        <f>IF('Indicator Data'!N109="No Data",1,IF('Indicator Data imputation'!N108&lt;&gt;"",1,0))</f>
        <v>1</v>
      </c>
      <c r="N105" s="125">
        <f>IF('Indicator Data'!O109="No Data",1,IF('Indicator Data imputation'!O108&lt;&gt;"",1,0))</f>
        <v>1</v>
      </c>
      <c r="O105" s="125">
        <f>IF('Indicator Data'!P109="No Data",1,IF('Indicator Data imputation'!P108&lt;&gt;"",1,0))</f>
        <v>1</v>
      </c>
      <c r="P105" s="125">
        <f>IF('Indicator Data'!Q109="No Data",1,IF('Indicator Data imputation'!Q108&lt;&gt;"",1,0))</f>
        <v>0</v>
      </c>
      <c r="Q105" s="125">
        <f>IF('Indicator Data'!R109="No Data",1,IF('Indicator Data imputation'!R108&lt;&gt;"",1,0))</f>
        <v>0</v>
      </c>
      <c r="R105" s="125">
        <f>IF('Indicator Data'!S109="No Data",1,IF('Indicator Data imputation'!S108&lt;&gt;"",1,0))</f>
        <v>0</v>
      </c>
      <c r="S105" s="125">
        <f>IF('Indicator Data'!T109="No Data",1,IF('Indicator Data imputation'!T108&lt;&gt;"",1,0))</f>
        <v>0</v>
      </c>
      <c r="T105" s="125">
        <f>IF('Indicator Data'!U109="No Data",1,IF('Indicator Data imputation'!U108&lt;&gt;"",1,0))</f>
        <v>0</v>
      </c>
      <c r="U105" s="125">
        <f>IF('Indicator Data'!V109="No Data",1,IF('Indicator Data imputation'!V108&lt;&gt;"",1,0))</f>
        <v>0</v>
      </c>
      <c r="V105" s="125">
        <f>IF('Indicator Data'!W109="No Data",1,IF('Indicator Data imputation'!W108&lt;&gt;"",1,0))</f>
        <v>0</v>
      </c>
      <c r="W105" s="125">
        <f>IF('Indicator Data'!X109="No Data",1,IF('Indicator Data imputation'!X108&lt;&gt;"",1,0))</f>
        <v>0</v>
      </c>
      <c r="X105" s="125">
        <f>IF('Indicator Data'!Y109="No Data",1,IF('Indicator Data imputation'!Y108&lt;&gt;"",1,0))</f>
        <v>0</v>
      </c>
      <c r="Y105" s="125">
        <f>IF('Indicator Data'!Z109="No Data",1,IF('Indicator Data imputation'!Z108&lt;&gt;"",1,0))</f>
        <v>0</v>
      </c>
      <c r="Z105" s="125">
        <f>IF('Indicator Data'!AA109="No Data",1,IF('Indicator Data imputation'!AA108&lt;&gt;"",1,0))</f>
        <v>1</v>
      </c>
      <c r="AA105" s="125">
        <f>IF('Indicator Data'!AB109="No Data",1,IF('Indicator Data imputation'!AB108&lt;&gt;"",1,0))</f>
        <v>0</v>
      </c>
      <c r="AB105" s="125">
        <f>IF('Indicator Data'!AC109="No Data",1,IF('Indicator Data imputation'!AC108&lt;&gt;"",1,0))</f>
        <v>1</v>
      </c>
      <c r="AC105" s="125">
        <f>IF('Indicator Data'!AD109="No Data",1,IF('Indicator Data imputation'!AD108&lt;&gt;"",1,0))</f>
        <v>0</v>
      </c>
      <c r="AD105" s="125">
        <f>IF('Indicator Data'!AE109="No Data",1,IF('Indicator Data imputation'!AE108&lt;&gt;"",1,0))</f>
        <v>0</v>
      </c>
      <c r="AE105" s="125">
        <f>IF('Indicator Data'!AF109="No Data",1,IF('Indicator Data imputation'!AF108&lt;&gt;"",1,0))</f>
        <v>1</v>
      </c>
      <c r="AF105" s="125">
        <f>IF('Indicator Data'!AG109="No Data",1,IF('Indicator Data imputation'!AG108&lt;&gt;"",1,0))</f>
        <v>0</v>
      </c>
      <c r="AG105" s="125">
        <f>IF('Indicator Data'!AH109="No Data",1,IF('Indicator Data imputation'!AH108&lt;&gt;"",1,0))</f>
        <v>0</v>
      </c>
      <c r="AH105" s="125">
        <f>IF('Indicator Data'!AI109="No Data",1,IF('Indicator Data imputation'!AI108&lt;&gt;"",1,0))</f>
        <v>0</v>
      </c>
      <c r="AI105" s="125">
        <f>IF('Indicator Data'!AJ109="No Data",1,IF('Indicator Data imputation'!AJ108&lt;&gt;"",1,0))</f>
        <v>0</v>
      </c>
      <c r="AJ105" s="125">
        <f>IF('Indicator Data'!AK109="No Data",1,IF('Indicator Data imputation'!AK108&lt;&gt;"",1,0))</f>
        <v>0</v>
      </c>
      <c r="AK105" s="125">
        <f>IF('Indicator Data'!AL109="No Data",1,IF('Indicator Data imputation'!AL108&lt;&gt;"",1,0))</f>
        <v>0</v>
      </c>
      <c r="AL105" s="125">
        <f>IF('Indicator Data'!AM109="No Data",1,IF('Indicator Data imputation'!AM108&lt;&gt;"",1,0))</f>
        <v>1</v>
      </c>
      <c r="AM105" s="125">
        <f>IF('Indicator Data'!AN109="No Data",1,IF('Indicator Data imputation'!AN108&lt;&gt;"",1,0))</f>
        <v>0</v>
      </c>
      <c r="AN105" s="125">
        <f>IF('Indicator Data'!AO109="No Data",1,IF('Indicator Data imputation'!AO108&lt;&gt;"",1,0))</f>
        <v>0</v>
      </c>
      <c r="AO105" s="125">
        <f>IF('Indicator Data'!AP109="No Data",1,IF('Indicator Data imputation'!AP108&lt;&gt;"",1,0))</f>
        <v>0</v>
      </c>
      <c r="AP105" s="125">
        <f>IF('Indicator Data'!AQ109="No Data",1,IF('Indicator Data imputation'!AQ108&lt;&gt;"",1,0))</f>
        <v>0</v>
      </c>
      <c r="AQ105" s="125">
        <f>IF('Indicator Data'!AR109="No Data",1,IF('Indicator Data imputation'!AR108&lt;&gt;"",1,0))</f>
        <v>0</v>
      </c>
      <c r="AR105" s="125">
        <f>IF('Indicator Data'!AS109="No Data",1,IF('Indicator Data imputation'!AS108&lt;&gt;"",1,0))</f>
        <v>0</v>
      </c>
      <c r="AS105" s="125">
        <f>IF('Indicator Data'!AT109="No Data",1,IF('Indicator Data imputation'!AT108&lt;&gt;"",1,0))</f>
        <v>0</v>
      </c>
      <c r="AT105" s="125">
        <f>IF('Indicator Data'!AU109="No Data",1,IF('Indicator Data imputation'!AU108&lt;&gt;"",1,0))</f>
        <v>0</v>
      </c>
      <c r="AU105" s="125">
        <f>IF('Indicator Data'!AV109="No Data",1,IF('Indicator Data imputation'!AV108&lt;&gt;"",1,0))</f>
        <v>0</v>
      </c>
      <c r="AV105" s="125">
        <f>IF('Indicator Data'!AW109="No Data",1,IF('Indicator Data imputation'!AW108&lt;&gt;"",1,0))</f>
        <v>0</v>
      </c>
      <c r="AW105" s="125">
        <f>IF('Indicator Data'!AX109="No Data",1,IF('Indicator Data imputation'!AX108&lt;&gt;"",1,0))</f>
        <v>0</v>
      </c>
      <c r="AX105" s="125">
        <f>IF('Indicator Data'!AY109="No Data",1,IF('Indicator Data imputation'!AY108&lt;&gt;"",1,0))</f>
        <v>0</v>
      </c>
      <c r="AY105" s="125">
        <f>IF('Indicator Data'!AZ109="No Data",1,IF('Indicator Data imputation'!AZ108&lt;&gt;"",1,0))</f>
        <v>0</v>
      </c>
      <c r="AZ105" s="125">
        <f>IF('Indicator Data'!BA109="No Data",1,IF('Indicator Data imputation'!BA108&lt;&gt;"",1,0))</f>
        <v>0</v>
      </c>
      <c r="BA105" s="125">
        <f>IF('Indicator Data'!BB109="No Data",1,IF('Indicator Data imputation'!BB108&lt;&gt;"",1,0))</f>
        <v>0</v>
      </c>
      <c r="BB105" s="125">
        <f>IF('Indicator Data'!BC109="No Data",1,IF('Indicator Data imputation'!BC108&lt;&gt;"",1,0))</f>
        <v>0</v>
      </c>
      <c r="BC105" s="125">
        <f>IF('Indicator Data'!BD109="No Data",1,IF('Indicator Data imputation'!BD108&lt;&gt;"",1,0))</f>
        <v>0</v>
      </c>
      <c r="BD105" s="125">
        <f>IF('Indicator Data'!BE109="No Data",1,IF('Indicator Data imputation'!BE108&lt;&gt;"",1,0))</f>
        <v>0</v>
      </c>
      <c r="BE105" s="125">
        <f>IF('Indicator Data'!BF109="No Data",1,IF('Indicator Data imputation'!BF108&lt;&gt;"",1,0))</f>
        <v>0</v>
      </c>
      <c r="BF105" s="125">
        <f>IF('Indicator Data'!BG109="No Data",1,IF('Indicator Data imputation'!BG108&lt;&gt;"",1,0))</f>
        <v>0</v>
      </c>
      <c r="BG105" s="125">
        <f>IF('Indicator Data'!BH109="No Data",1,IF('Indicator Data imputation'!BH108&lt;&gt;"",1,0))</f>
        <v>0</v>
      </c>
      <c r="BH105" s="125">
        <f>IF('Indicator Data'!BI109="No Data",1,IF('Indicator Data imputation'!BI108&lt;&gt;"",1,0))</f>
        <v>0</v>
      </c>
      <c r="BI105" s="125">
        <f>IF('Indicator Data'!BR109="No Data",1,IF('Indicator Data imputation'!BJ108&lt;&gt;"",1,0))</f>
        <v>0</v>
      </c>
      <c r="BJ105" s="125">
        <f>IF('Indicator Data'!BS109="No Data",1,IF('Indicator Data imputation'!BK108&lt;&gt;"",1,0))</f>
        <v>0</v>
      </c>
      <c r="BK105" s="125">
        <f>IF('Indicator Data'!BT109="No Data",1,IF('Indicator Data imputation'!BL108&lt;&gt;"",1,0))</f>
        <v>0</v>
      </c>
      <c r="BL105" s="125">
        <f>IF('Indicator Data'!BU109="No Data",1,IF('Indicator Data imputation'!BM108&lt;&gt;"",1,0))</f>
        <v>0</v>
      </c>
      <c r="BM105" s="125">
        <f>IF('Indicator Data'!BV109="No Data",1,IF('Indicator Data imputation'!BN108&lt;&gt;"",1,0))</f>
        <v>0</v>
      </c>
      <c r="BN105" s="125">
        <f>IF('Indicator Data'!BW109="No Data",1,IF('Indicator Data imputation'!BO108&lt;&gt;"",1,0))</f>
        <v>0</v>
      </c>
      <c r="BO105" s="125">
        <f>IF('Indicator Data'!BX109="No Data",1,IF('Indicator Data imputation'!BP108&lt;&gt;"",1,0))</f>
        <v>0</v>
      </c>
      <c r="BP105" s="125">
        <f>IF('Indicator Data'!BY109="No Data",1,IF('Indicator Data imputation'!BQ108&lt;&gt;"",1,0))</f>
        <v>0</v>
      </c>
      <c r="BQ105" s="125">
        <f>IF('Indicator Data'!BZ109="No Data",1,IF('Indicator Data imputation'!BR108&lt;&gt;"",1,0))</f>
        <v>0</v>
      </c>
      <c r="BR105" s="125">
        <f>IF('Indicator Data'!CA109="No Data",1,IF('Indicator Data imputation'!BS108&lt;&gt;"",1,0))</f>
        <v>0</v>
      </c>
      <c r="BS105" s="125">
        <f>IF('Indicator Data'!CB109="No Data",1,IF('Indicator Data imputation'!BT108&lt;&gt;"",1,0))</f>
        <v>0</v>
      </c>
      <c r="BT105" s="125">
        <f>IF('Indicator Data'!CC109="No Data",1,IF('Indicator Data imputation'!BU108&lt;&gt;"",1,0))</f>
        <v>0</v>
      </c>
      <c r="BU105" s="125">
        <f>IF('Indicator Data'!CD109="No Data",1,IF('Indicator Data imputation'!BV108&lt;&gt;"",1,0))</f>
        <v>0</v>
      </c>
      <c r="BV105" s="125">
        <f>IF('Indicator Data'!CE109="No Data",1,IF('Indicator Data imputation'!BW108&lt;&gt;"",1,0))</f>
        <v>1</v>
      </c>
      <c r="BW105" s="125">
        <f>IF('Indicator Data'!CF109="No Data",1,IF('Indicator Data imputation'!BX108&lt;&gt;"",1,0))</f>
        <v>0</v>
      </c>
      <c r="BX105" s="125">
        <f>IF('Indicator Data'!CG109="No Data",1,IF('Indicator Data imputation'!BY108&lt;&gt;"",1,0))</f>
        <v>0</v>
      </c>
      <c r="BY105" s="3">
        <f t="shared" si="5"/>
        <v>8</v>
      </c>
      <c r="BZ105" s="127">
        <f t="shared" si="4"/>
        <v>0.10666666666666667</v>
      </c>
    </row>
    <row r="106" spans="1:78" x14ac:dyDescent="0.3">
      <c r="A106" s="3" t="s">
        <v>194</v>
      </c>
      <c r="B106" s="125">
        <f>IF('Indicator Data'!C110="No Data",1,IF('Indicator Data imputation'!C109&lt;&gt;"",1,0))</f>
        <v>0</v>
      </c>
      <c r="C106" s="125">
        <f>IF('Indicator Data'!D110="No Data",1,IF('Indicator Data imputation'!D109&lt;&gt;"",1,0))</f>
        <v>0</v>
      </c>
      <c r="D106" s="125">
        <f>IF('Indicator Data'!E110="No Data",1,IF('Indicator Data imputation'!E109&lt;&gt;"",1,0))</f>
        <v>1</v>
      </c>
      <c r="E106" s="125">
        <f>IF('Indicator Data'!F110="No Data",1,IF('Indicator Data imputation'!F109&lt;&gt;"",1,0))</f>
        <v>0</v>
      </c>
      <c r="F106" s="125">
        <f>IF('Indicator Data'!G110="No Data",1,IF('Indicator Data imputation'!G109&lt;&gt;"",1,0))</f>
        <v>0</v>
      </c>
      <c r="G106" s="125">
        <f>IF('Indicator Data'!H110="No Data",1,IF('Indicator Data imputation'!H109&lt;&gt;"",1,0))</f>
        <v>0</v>
      </c>
      <c r="H106" s="125">
        <f>IF('Indicator Data'!I110="No Data",1,IF('Indicator Data imputation'!I109&lt;&gt;"",1,0))</f>
        <v>0</v>
      </c>
      <c r="I106" s="125">
        <f>IF('Indicator Data'!J110="No Data",1,IF('Indicator Data imputation'!J109&lt;&gt;"",1,0))</f>
        <v>0</v>
      </c>
      <c r="J106" s="125">
        <f>IF('Indicator Data'!K110="No Data",1,IF('Indicator Data imputation'!K109&lt;&gt;"",1,0))</f>
        <v>0</v>
      </c>
      <c r="K106" s="125">
        <f>IF('Indicator Data'!L110="No Data",1,IF('Indicator Data imputation'!L109&lt;&gt;"",1,0))</f>
        <v>1</v>
      </c>
      <c r="L106" s="125">
        <f>IF('Indicator Data'!M110="No Data",1,IF('Indicator Data imputation'!M109&lt;&gt;"",1,0))</f>
        <v>1</v>
      </c>
      <c r="M106" s="125">
        <f>IF('Indicator Data'!N110="No Data",1,IF('Indicator Data imputation'!N109&lt;&gt;"",1,0))</f>
        <v>1</v>
      </c>
      <c r="N106" s="125">
        <f>IF('Indicator Data'!O110="No Data",1,IF('Indicator Data imputation'!O109&lt;&gt;"",1,0))</f>
        <v>1</v>
      </c>
      <c r="O106" s="125">
        <f>IF('Indicator Data'!P110="No Data",1,IF('Indicator Data imputation'!P109&lt;&gt;"",1,0))</f>
        <v>1</v>
      </c>
      <c r="P106" s="125">
        <f>IF('Indicator Data'!Q110="No Data",1,IF('Indicator Data imputation'!Q109&lt;&gt;"",1,0))</f>
        <v>0</v>
      </c>
      <c r="Q106" s="125">
        <f>IF('Indicator Data'!R110="No Data",1,IF('Indicator Data imputation'!R109&lt;&gt;"",1,0))</f>
        <v>0</v>
      </c>
      <c r="R106" s="125">
        <f>IF('Indicator Data'!S110="No Data",1,IF('Indicator Data imputation'!S109&lt;&gt;"",1,0))</f>
        <v>0</v>
      </c>
      <c r="S106" s="125">
        <f>IF('Indicator Data'!T110="No Data",1,IF('Indicator Data imputation'!T109&lt;&gt;"",1,0))</f>
        <v>0</v>
      </c>
      <c r="T106" s="125">
        <f>IF('Indicator Data'!U110="No Data",1,IF('Indicator Data imputation'!U109&lt;&gt;"",1,0))</f>
        <v>0</v>
      </c>
      <c r="U106" s="125">
        <f>IF('Indicator Data'!V110="No Data",1,IF('Indicator Data imputation'!V109&lt;&gt;"",1,0))</f>
        <v>0</v>
      </c>
      <c r="V106" s="125">
        <f>IF('Indicator Data'!W110="No Data",1,IF('Indicator Data imputation'!W109&lt;&gt;"",1,0))</f>
        <v>0</v>
      </c>
      <c r="W106" s="125">
        <f>IF('Indicator Data'!X110="No Data",1,IF('Indicator Data imputation'!X109&lt;&gt;"",1,0))</f>
        <v>0</v>
      </c>
      <c r="X106" s="125">
        <f>IF('Indicator Data'!Y110="No Data",1,IF('Indicator Data imputation'!Y109&lt;&gt;"",1,0))</f>
        <v>0</v>
      </c>
      <c r="Y106" s="125">
        <f>IF('Indicator Data'!Z110="No Data",1,IF('Indicator Data imputation'!Z109&lt;&gt;"",1,0))</f>
        <v>0</v>
      </c>
      <c r="Z106" s="125">
        <f>IF('Indicator Data'!AA110="No Data",1,IF('Indicator Data imputation'!AA109&lt;&gt;"",1,0))</f>
        <v>0</v>
      </c>
      <c r="AA106" s="125">
        <f>IF('Indicator Data'!AB110="No Data",1,IF('Indicator Data imputation'!AB109&lt;&gt;"",1,0))</f>
        <v>0</v>
      </c>
      <c r="AB106" s="125">
        <f>IF('Indicator Data'!AC110="No Data",1,IF('Indicator Data imputation'!AC109&lt;&gt;"",1,0))</f>
        <v>0</v>
      </c>
      <c r="AC106" s="125">
        <f>IF('Indicator Data'!AD110="No Data",1,IF('Indicator Data imputation'!AD109&lt;&gt;"",1,0))</f>
        <v>1</v>
      </c>
      <c r="AD106" s="125">
        <f>IF('Indicator Data'!AE110="No Data",1,IF('Indicator Data imputation'!AE109&lt;&gt;"",1,0))</f>
        <v>0</v>
      </c>
      <c r="AE106" s="125">
        <f>IF('Indicator Data'!AF110="No Data",1,IF('Indicator Data imputation'!AF109&lt;&gt;"",1,0))</f>
        <v>0</v>
      </c>
      <c r="AF106" s="125">
        <f>IF('Indicator Data'!AG110="No Data",1,IF('Indicator Data imputation'!AG109&lt;&gt;"",1,0))</f>
        <v>0</v>
      </c>
      <c r="AG106" s="125">
        <f>IF('Indicator Data'!AH110="No Data",1,IF('Indicator Data imputation'!AH109&lt;&gt;"",1,0))</f>
        <v>0</v>
      </c>
      <c r="AH106" s="125">
        <f>IF('Indicator Data'!AI110="No Data",1,IF('Indicator Data imputation'!AI109&lt;&gt;"",1,0))</f>
        <v>0</v>
      </c>
      <c r="AI106" s="125">
        <f>IF('Indicator Data'!AJ110="No Data",1,IF('Indicator Data imputation'!AJ109&lt;&gt;"",1,0))</f>
        <v>0</v>
      </c>
      <c r="AJ106" s="125">
        <f>IF('Indicator Data'!AK110="No Data",1,IF('Indicator Data imputation'!AK109&lt;&gt;"",1,0))</f>
        <v>0</v>
      </c>
      <c r="AK106" s="125">
        <f>IF('Indicator Data'!AL110="No Data",1,IF('Indicator Data imputation'!AL109&lt;&gt;"",1,0))</f>
        <v>0</v>
      </c>
      <c r="AL106" s="125">
        <f>IF('Indicator Data'!AM110="No Data",1,IF('Indicator Data imputation'!AM109&lt;&gt;"",1,0))</f>
        <v>0</v>
      </c>
      <c r="AM106" s="125">
        <f>IF('Indicator Data'!AN110="No Data",1,IF('Indicator Data imputation'!AN109&lt;&gt;"",1,0))</f>
        <v>0</v>
      </c>
      <c r="AN106" s="125">
        <f>IF('Indicator Data'!AO110="No Data",1,IF('Indicator Data imputation'!AO109&lt;&gt;"",1,0))</f>
        <v>0</v>
      </c>
      <c r="AO106" s="125">
        <f>IF('Indicator Data'!AP110="No Data",1,IF('Indicator Data imputation'!AP109&lt;&gt;"",1,0))</f>
        <v>0</v>
      </c>
      <c r="AP106" s="125">
        <f>IF('Indicator Data'!AQ110="No Data",1,IF('Indicator Data imputation'!AQ109&lt;&gt;"",1,0))</f>
        <v>0</v>
      </c>
      <c r="AQ106" s="125">
        <f>IF('Indicator Data'!AR110="No Data",1,IF('Indicator Data imputation'!AR109&lt;&gt;"",1,0))</f>
        <v>0</v>
      </c>
      <c r="AR106" s="125">
        <f>IF('Indicator Data'!AS110="No Data",1,IF('Indicator Data imputation'!AS109&lt;&gt;"",1,0))</f>
        <v>0</v>
      </c>
      <c r="AS106" s="125">
        <f>IF('Indicator Data'!AT110="No Data",1,IF('Indicator Data imputation'!AT109&lt;&gt;"",1,0))</f>
        <v>1</v>
      </c>
      <c r="AT106" s="125">
        <f>IF('Indicator Data'!AU110="No Data",1,IF('Indicator Data imputation'!AU109&lt;&gt;"",1,0))</f>
        <v>0</v>
      </c>
      <c r="AU106" s="125">
        <f>IF('Indicator Data'!AV110="No Data",1,IF('Indicator Data imputation'!AV109&lt;&gt;"",1,0))</f>
        <v>0</v>
      </c>
      <c r="AV106" s="125">
        <f>IF('Indicator Data'!AW110="No Data",1,IF('Indicator Data imputation'!AW109&lt;&gt;"",1,0))</f>
        <v>1</v>
      </c>
      <c r="AW106" s="125">
        <f>IF('Indicator Data'!AX110="No Data",1,IF('Indicator Data imputation'!AX109&lt;&gt;"",1,0))</f>
        <v>1</v>
      </c>
      <c r="AX106" s="125">
        <f>IF('Indicator Data'!AY110="No Data",1,IF('Indicator Data imputation'!AY109&lt;&gt;"",1,0))</f>
        <v>0</v>
      </c>
      <c r="AY106" s="125">
        <f>IF('Indicator Data'!AZ110="No Data",1,IF('Indicator Data imputation'!AZ109&lt;&gt;"",1,0))</f>
        <v>0</v>
      </c>
      <c r="AZ106" s="125">
        <f>IF('Indicator Data'!BA110="No Data",1,IF('Indicator Data imputation'!BA109&lt;&gt;"",1,0))</f>
        <v>0</v>
      </c>
      <c r="BA106" s="125">
        <f>IF('Indicator Data'!BB110="No Data",1,IF('Indicator Data imputation'!BB109&lt;&gt;"",1,0))</f>
        <v>0</v>
      </c>
      <c r="BB106" s="125">
        <f>IF('Indicator Data'!BC110="No Data",1,IF('Indicator Data imputation'!BC109&lt;&gt;"",1,0))</f>
        <v>0</v>
      </c>
      <c r="BC106" s="125">
        <f>IF('Indicator Data'!BD110="No Data",1,IF('Indicator Data imputation'!BD109&lt;&gt;"",1,0))</f>
        <v>0</v>
      </c>
      <c r="BD106" s="125">
        <f>IF('Indicator Data'!BE110="No Data",1,IF('Indicator Data imputation'!BE109&lt;&gt;"",1,0))</f>
        <v>0</v>
      </c>
      <c r="BE106" s="125">
        <f>IF('Indicator Data'!BF110="No Data",1,IF('Indicator Data imputation'!BF109&lt;&gt;"",1,0))</f>
        <v>0</v>
      </c>
      <c r="BF106" s="125">
        <f>IF('Indicator Data'!BG110="No Data",1,IF('Indicator Data imputation'!BG109&lt;&gt;"",1,0))</f>
        <v>0</v>
      </c>
      <c r="BG106" s="125">
        <f>IF('Indicator Data'!BH110="No Data",1,IF('Indicator Data imputation'!BH109&lt;&gt;"",1,0))</f>
        <v>0</v>
      </c>
      <c r="BH106" s="125">
        <f>IF('Indicator Data'!BI110="No Data",1,IF('Indicator Data imputation'!BI109&lt;&gt;"",1,0))</f>
        <v>0</v>
      </c>
      <c r="BI106" s="125">
        <f>IF('Indicator Data'!BR110="No Data",1,IF('Indicator Data imputation'!BJ109&lt;&gt;"",1,0))</f>
        <v>0</v>
      </c>
      <c r="BJ106" s="125">
        <f>IF('Indicator Data'!BS110="No Data",1,IF('Indicator Data imputation'!BK109&lt;&gt;"",1,0))</f>
        <v>0</v>
      </c>
      <c r="BK106" s="125">
        <f>IF('Indicator Data'!BT110="No Data",1,IF('Indicator Data imputation'!BL109&lt;&gt;"",1,0))</f>
        <v>0</v>
      </c>
      <c r="BL106" s="125">
        <f>IF('Indicator Data'!BU110="No Data",1,IF('Indicator Data imputation'!BM109&lt;&gt;"",1,0))</f>
        <v>0</v>
      </c>
      <c r="BM106" s="125">
        <f>IF('Indicator Data'!BV110="No Data",1,IF('Indicator Data imputation'!BN109&lt;&gt;"",1,0))</f>
        <v>0</v>
      </c>
      <c r="BN106" s="125">
        <f>IF('Indicator Data'!BW110="No Data",1,IF('Indicator Data imputation'!BO109&lt;&gt;"",1,0))</f>
        <v>0</v>
      </c>
      <c r="BO106" s="125">
        <f>IF('Indicator Data'!BX110="No Data",1,IF('Indicator Data imputation'!BP109&lt;&gt;"",1,0))</f>
        <v>0</v>
      </c>
      <c r="BP106" s="125">
        <f>IF('Indicator Data'!BY110="No Data",1,IF('Indicator Data imputation'!BQ109&lt;&gt;"",1,0))</f>
        <v>0</v>
      </c>
      <c r="BQ106" s="125">
        <f>IF('Indicator Data'!BZ110="No Data",1,IF('Indicator Data imputation'!BR109&lt;&gt;"",1,0))</f>
        <v>0</v>
      </c>
      <c r="BR106" s="125">
        <f>IF('Indicator Data'!CA110="No Data",1,IF('Indicator Data imputation'!BS109&lt;&gt;"",1,0))</f>
        <v>0</v>
      </c>
      <c r="BS106" s="125">
        <f>IF('Indicator Data'!CB110="No Data",1,IF('Indicator Data imputation'!BT109&lt;&gt;"",1,0))</f>
        <v>0</v>
      </c>
      <c r="BT106" s="125">
        <f>IF('Indicator Data'!CC110="No Data",1,IF('Indicator Data imputation'!BU109&lt;&gt;"",1,0))</f>
        <v>0</v>
      </c>
      <c r="BU106" s="125">
        <f>IF('Indicator Data'!CD110="No Data",1,IF('Indicator Data imputation'!BV109&lt;&gt;"",1,0))</f>
        <v>0</v>
      </c>
      <c r="BV106" s="125">
        <f>IF('Indicator Data'!CE110="No Data",1,IF('Indicator Data imputation'!BW109&lt;&gt;"",1,0))</f>
        <v>1</v>
      </c>
      <c r="BW106" s="125">
        <f>IF('Indicator Data'!CF110="No Data",1,IF('Indicator Data imputation'!BX109&lt;&gt;"",1,0))</f>
        <v>0</v>
      </c>
      <c r="BX106" s="125">
        <f>IF('Indicator Data'!CG110="No Data",1,IF('Indicator Data imputation'!BY109&lt;&gt;"",1,0))</f>
        <v>0</v>
      </c>
      <c r="BY106" s="3">
        <f t="shared" si="5"/>
        <v>11</v>
      </c>
      <c r="BZ106" s="127">
        <f t="shared" si="4"/>
        <v>0.14666666666666667</v>
      </c>
    </row>
    <row r="107" spans="1:78" x14ac:dyDescent="0.3">
      <c r="A107" s="3" t="s">
        <v>196</v>
      </c>
      <c r="B107" s="125">
        <f>IF('Indicator Data'!C111="No Data",1,IF('Indicator Data imputation'!C110&lt;&gt;"",1,0))</f>
        <v>0</v>
      </c>
      <c r="C107" s="125">
        <f>IF('Indicator Data'!D111="No Data",1,IF('Indicator Data imputation'!D110&lt;&gt;"",1,0))</f>
        <v>0</v>
      </c>
      <c r="D107" s="125">
        <f>IF('Indicator Data'!E111="No Data",1,IF('Indicator Data imputation'!E110&lt;&gt;"",1,0))</f>
        <v>0</v>
      </c>
      <c r="E107" s="125">
        <f>IF('Indicator Data'!F111="No Data",1,IF('Indicator Data imputation'!F110&lt;&gt;"",1,0))</f>
        <v>0</v>
      </c>
      <c r="F107" s="125">
        <f>IF('Indicator Data'!G111="No Data",1,IF('Indicator Data imputation'!G110&lt;&gt;"",1,0))</f>
        <v>0</v>
      </c>
      <c r="G107" s="125">
        <f>IF('Indicator Data'!H111="No Data",1,IF('Indicator Data imputation'!H110&lt;&gt;"",1,0))</f>
        <v>0</v>
      </c>
      <c r="H107" s="125">
        <f>IF('Indicator Data'!I111="No Data",1,IF('Indicator Data imputation'!I110&lt;&gt;"",1,0))</f>
        <v>0</v>
      </c>
      <c r="I107" s="125">
        <f>IF('Indicator Data'!J111="No Data",1,IF('Indicator Data imputation'!J110&lt;&gt;"",1,0))</f>
        <v>0</v>
      </c>
      <c r="J107" s="125">
        <f>IF('Indicator Data'!K111="No Data",1,IF('Indicator Data imputation'!K110&lt;&gt;"",1,0))</f>
        <v>0</v>
      </c>
      <c r="K107" s="125">
        <f>IF('Indicator Data'!L111="No Data",1,IF('Indicator Data imputation'!L110&lt;&gt;"",1,0))</f>
        <v>0</v>
      </c>
      <c r="L107" s="125">
        <f>IF('Indicator Data'!M111="No Data",1,IF('Indicator Data imputation'!M110&lt;&gt;"",1,0))</f>
        <v>0</v>
      </c>
      <c r="M107" s="125">
        <f>IF('Indicator Data'!N111="No Data",1,IF('Indicator Data imputation'!N110&lt;&gt;"",1,0))</f>
        <v>0</v>
      </c>
      <c r="N107" s="125">
        <f>IF('Indicator Data'!O111="No Data",1,IF('Indicator Data imputation'!O110&lt;&gt;"",1,0))</f>
        <v>0</v>
      </c>
      <c r="O107" s="125">
        <f>IF('Indicator Data'!P111="No Data",1,IF('Indicator Data imputation'!P110&lt;&gt;"",1,0))</f>
        <v>0</v>
      </c>
      <c r="P107" s="125">
        <f>IF('Indicator Data'!Q111="No Data",1,IF('Indicator Data imputation'!Q110&lt;&gt;"",1,0))</f>
        <v>0</v>
      </c>
      <c r="Q107" s="125">
        <f>IF('Indicator Data'!R111="No Data",1,IF('Indicator Data imputation'!R110&lt;&gt;"",1,0))</f>
        <v>0</v>
      </c>
      <c r="R107" s="125">
        <f>IF('Indicator Data'!S111="No Data",1,IF('Indicator Data imputation'!S110&lt;&gt;"",1,0))</f>
        <v>0</v>
      </c>
      <c r="S107" s="125">
        <f>IF('Indicator Data'!T111="No Data",1,IF('Indicator Data imputation'!T110&lt;&gt;"",1,0))</f>
        <v>0</v>
      </c>
      <c r="T107" s="125">
        <f>IF('Indicator Data'!U111="No Data",1,IF('Indicator Data imputation'!U110&lt;&gt;"",1,0))</f>
        <v>0</v>
      </c>
      <c r="U107" s="125">
        <f>IF('Indicator Data'!V111="No Data",1,IF('Indicator Data imputation'!V110&lt;&gt;"",1,0))</f>
        <v>0</v>
      </c>
      <c r="V107" s="125">
        <f>IF('Indicator Data'!W111="No Data",1,IF('Indicator Data imputation'!W110&lt;&gt;"",1,0))</f>
        <v>0</v>
      </c>
      <c r="W107" s="125">
        <f>IF('Indicator Data'!X111="No Data",1,IF('Indicator Data imputation'!X110&lt;&gt;"",1,0))</f>
        <v>0</v>
      </c>
      <c r="X107" s="125">
        <f>IF('Indicator Data'!Y111="No Data",1,IF('Indicator Data imputation'!Y110&lt;&gt;"",1,0))</f>
        <v>0</v>
      </c>
      <c r="Y107" s="125">
        <f>IF('Indicator Data'!Z111="No Data",1,IF('Indicator Data imputation'!Z110&lt;&gt;"",1,0))</f>
        <v>0</v>
      </c>
      <c r="Z107" s="125">
        <f>IF('Indicator Data'!AA111="No Data",1,IF('Indicator Data imputation'!AA110&lt;&gt;"",1,0))</f>
        <v>0</v>
      </c>
      <c r="AA107" s="125">
        <f>IF('Indicator Data'!AB111="No Data",1,IF('Indicator Data imputation'!AB110&lt;&gt;"",1,0))</f>
        <v>0</v>
      </c>
      <c r="AB107" s="125">
        <f>IF('Indicator Data'!AC111="No Data",1,IF('Indicator Data imputation'!AC110&lt;&gt;"",1,0))</f>
        <v>0</v>
      </c>
      <c r="AC107" s="125">
        <f>IF('Indicator Data'!AD111="No Data",1,IF('Indicator Data imputation'!AD110&lt;&gt;"",1,0))</f>
        <v>0</v>
      </c>
      <c r="AD107" s="125">
        <f>IF('Indicator Data'!AE111="No Data",1,IF('Indicator Data imputation'!AE110&lt;&gt;"",1,0))</f>
        <v>0</v>
      </c>
      <c r="AE107" s="125">
        <f>IF('Indicator Data'!AF111="No Data",1,IF('Indicator Data imputation'!AF110&lt;&gt;"",1,0))</f>
        <v>0</v>
      </c>
      <c r="AF107" s="125">
        <f>IF('Indicator Data'!AG111="No Data",1,IF('Indicator Data imputation'!AG110&lt;&gt;"",1,0))</f>
        <v>0</v>
      </c>
      <c r="AG107" s="125">
        <f>IF('Indicator Data'!AH111="No Data",1,IF('Indicator Data imputation'!AH110&lt;&gt;"",1,0))</f>
        <v>0</v>
      </c>
      <c r="AH107" s="125">
        <f>IF('Indicator Data'!AI111="No Data",1,IF('Indicator Data imputation'!AI110&lt;&gt;"",1,0))</f>
        <v>0</v>
      </c>
      <c r="AI107" s="125">
        <f>IF('Indicator Data'!AJ111="No Data",1,IF('Indicator Data imputation'!AJ110&lt;&gt;"",1,0))</f>
        <v>0</v>
      </c>
      <c r="AJ107" s="125">
        <f>IF('Indicator Data'!AK111="No Data",1,IF('Indicator Data imputation'!AK110&lt;&gt;"",1,0))</f>
        <v>0</v>
      </c>
      <c r="AK107" s="125">
        <f>IF('Indicator Data'!AL111="No Data",1,IF('Indicator Data imputation'!AL110&lt;&gt;"",1,0))</f>
        <v>0</v>
      </c>
      <c r="AL107" s="125">
        <f>IF('Indicator Data'!AM111="No Data",1,IF('Indicator Data imputation'!AM110&lt;&gt;"",1,0))</f>
        <v>0</v>
      </c>
      <c r="AM107" s="125">
        <f>IF('Indicator Data'!AN111="No Data",1,IF('Indicator Data imputation'!AN110&lt;&gt;"",1,0))</f>
        <v>0</v>
      </c>
      <c r="AN107" s="125">
        <f>IF('Indicator Data'!AO111="No Data",1,IF('Indicator Data imputation'!AO110&lt;&gt;"",1,0))</f>
        <v>0</v>
      </c>
      <c r="AO107" s="125">
        <f>IF('Indicator Data'!AP111="No Data",1,IF('Indicator Data imputation'!AP110&lt;&gt;"",1,0))</f>
        <v>0</v>
      </c>
      <c r="AP107" s="125">
        <f>IF('Indicator Data'!AQ111="No Data",1,IF('Indicator Data imputation'!AQ110&lt;&gt;"",1,0))</f>
        <v>0</v>
      </c>
      <c r="AQ107" s="125">
        <f>IF('Indicator Data'!AR111="No Data",1,IF('Indicator Data imputation'!AR110&lt;&gt;"",1,0))</f>
        <v>0</v>
      </c>
      <c r="AR107" s="125">
        <f>IF('Indicator Data'!AS111="No Data",1,IF('Indicator Data imputation'!AS110&lt;&gt;"",1,0))</f>
        <v>0</v>
      </c>
      <c r="AS107" s="125">
        <f>IF('Indicator Data'!AT111="No Data",1,IF('Indicator Data imputation'!AT110&lt;&gt;"",1,0))</f>
        <v>0</v>
      </c>
      <c r="AT107" s="125">
        <f>IF('Indicator Data'!AU111="No Data",1,IF('Indicator Data imputation'!AU110&lt;&gt;"",1,0))</f>
        <v>0</v>
      </c>
      <c r="AU107" s="125">
        <f>IF('Indicator Data'!AV111="No Data",1,IF('Indicator Data imputation'!AV110&lt;&gt;"",1,0))</f>
        <v>0</v>
      </c>
      <c r="AV107" s="125">
        <f>IF('Indicator Data'!AW111="No Data",1,IF('Indicator Data imputation'!AW110&lt;&gt;"",1,0))</f>
        <v>0</v>
      </c>
      <c r="AW107" s="125">
        <f>IF('Indicator Data'!AX111="No Data",1,IF('Indicator Data imputation'!AX110&lt;&gt;"",1,0))</f>
        <v>0</v>
      </c>
      <c r="AX107" s="125">
        <f>IF('Indicator Data'!AY111="No Data",1,IF('Indicator Data imputation'!AY110&lt;&gt;"",1,0))</f>
        <v>0</v>
      </c>
      <c r="AY107" s="125">
        <f>IF('Indicator Data'!AZ111="No Data",1,IF('Indicator Data imputation'!AZ110&lt;&gt;"",1,0))</f>
        <v>0</v>
      </c>
      <c r="AZ107" s="125">
        <f>IF('Indicator Data'!BA111="No Data",1,IF('Indicator Data imputation'!BA110&lt;&gt;"",1,0))</f>
        <v>0</v>
      </c>
      <c r="BA107" s="125">
        <f>IF('Indicator Data'!BB111="No Data",1,IF('Indicator Data imputation'!BB110&lt;&gt;"",1,0))</f>
        <v>0</v>
      </c>
      <c r="BB107" s="125">
        <f>IF('Indicator Data'!BC111="No Data",1,IF('Indicator Data imputation'!BC110&lt;&gt;"",1,0))</f>
        <v>0</v>
      </c>
      <c r="BC107" s="125">
        <f>IF('Indicator Data'!BD111="No Data",1,IF('Indicator Data imputation'!BD110&lt;&gt;"",1,0))</f>
        <v>0</v>
      </c>
      <c r="BD107" s="125">
        <f>IF('Indicator Data'!BE111="No Data",1,IF('Indicator Data imputation'!BE110&lt;&gt;"",1,0))</f>
        <v>0</v>
      </c>
      <c r="BE107" s="125">
        <f>IF('Indicator Data'!BF111="No Data",1,IF('Indicator Data imputation'!BF110&lt;&gt;"",1,0))</f>
        <v>0</v>
      </c>
      <c r="BF107" s="125">
        <f>IF('Indicator Data'!BG111="No Data",1,IF('Indicator Data imputation'!BG110&lt;&gt;"",1,0))</f>
        <v>0</v>
      </c>
      <c r="BG107" s="125">
        <f>IF('Indicator Data'!BH111="No Data",1,IF('Indicator Data imputation'!BH110&lt;&gt;"",1,0))</f>
        <v>0</v>
      </c>
      <c r="BH107" s="125">
        <f>IF('Indicator Data'!BI111="No Data",1,IF('Indicator Data imputation'!BI110&lt;&gt;"",1,0))</f>
        <v>0</v>
      </c>
      <c r="BI107" s="125">
        <f>IF('Indicator Data'!BR111="No Data",1,IF('Indicator Data imputation'!BJ110&lt;&gt;"",1,0))</f>
        <v>0</v>
      </c>
      <c r="BJ107" s="125">
        <f>IF('Indicator Data'!BS111="No Data",1,IF('Indicator Data imputation'!BK110&lt;&gt;"",1,0))</f>
        <v>0</v>
      </c>
      <c r="BK107" s="125">
        <f>IF('Indicator Data'!BT111="No Data",1,IF('Indicator Data imputation'!BL110&lt;&gt;"",1,0))</f>
        <v>0</v>
      </c>
      <c r="BL107" s="125">
        <f>IF('Indicator Data'!BU111="No Data",1,IF('Indicator Data imputation'!BM110&lt;&gt;"",1,0))</f>
        <v>0</v>
      </c>
      <c r="BM107" s="125">
        <f>IF('Indicator Data'!BV111="No Data",1,IF('Indicator Data imputation'!BN110&lt;&gt;"",1,0))</f>
        <v>0</v>
      </c>
      <c r="BN107" s="125">
        <f>IF('Indicator Data'!BW111="No Data",1,IF('Indicator Data imputation'!BO110&lt;&gt;"",1,0))</f>
        <v>0</v>
      </c>
      <c r="BO107" s="125">
        <f>IF('Indicator Data'!BX111="No Data",1,IF('Indicator Data imputation'!BP110&lt;&gt;"",1,0))</f>
        <v>0</v>
      </c>
      <c r="BP107" s="125">
        <f>IF('Indicator Data'!BY111="No Data",1,IF('Indicator Data imputation'!BQ110&lt;&gt;"",1,0))</f>
        <v>0</v>
      </c>
      <c r="BQ107" s="125">
        <f>IF('Indicator Data'!BZ111="No Data",1,IF('Indicator Data imputation'!BR110&lt;&gt;"",1,0))</f>
        <v>0</v>
      </c>
      <c r="BR107" s="125">
        <f>IF('Indicator Data'!CA111="No Data",1,IF('Indicator Data imputation'!BS110&lt;&gt;"",1,0))</f>
        <v>0</v>
      </c>
      <c r="BS107" s="125">
        <f>IF('Indicator Data'!CB111="No Data",1,IF('Indicator Data imputation'!BT110&lt;&gt;"",1,0))</f>
        <v>0</v>
      </c>
      <c r="BT107" s="125">
        <f>IF('Indicator Data'!CC111="No Data",1,IF('Indicator Data imputation'!BU110&lt;&gt;"",1,0))</f>
        <v>0</v>
      </c>
      <c r="BU107" s="125">
        <f>IF('Indicator Data'!CD111="No Data",1,IF('Indicator Data imputation'!BV110&lt;&gt;"",1,0))</f>
        <v>1</v>
      </c>
      <c r="BV107" s="125">
        <f>IF('Indicator Data'!CE111="No Data",1,IF('Indicator Data imputation'!BW110&lt;&gt;"",1,0))</f>
        <v>0</v>
      </c>
      <c r="BW107" s="125">
        <f>IF('Indicator Data'!CF111="No Data",1,IF('Indicator Data imputation'!BX110&lt;&gt;"",1,0))</f>
        <v>0</v>
      </c>
      <c r="BX107" s="125">
        <f>IF('Indicator Data'!CG111="No Data",1,IF('Indicator Data imputation'!BY110&lt;&gt;"",1,0))</f>
        <v>0</v>
      </c>
      <c r="BY107" s="3">
        <f t="shared" si="5"/>
        <v>1</v>
      </c>
      <c r="BZ107" s="127">
        <f t="shared" si="4"/>
        <v>1.3333333333333334E-2</v>
      </c>
    </row>
    <row r="108" spans="1:78" x14ac:dyDescent="0.3">
      <c r="A108" s="3" t="s">
        <v>198</v>
      </c>
      <c r="B108" s="125">
        <f>IF('Indicator Data'!C112="No Data",1,IF('Indicator Data imputation'!C111&lt;&gt;"",1,0))</f>
        <v>0</v>
      </c>
      <c r="C108" s="125">
        <f>IF('Indicator Data'!D112="No Data",1,IF('Indicator Data imputation'!D111&lt;&gt;"",1,0))</f>
        <v>0</v>
      </c>
      <c r="D108" s="125">
        <f>IF('Indicator Data'!E112="No Data",1,IF('Indicator Data imputation'!E111&lt;&gt;"",1,0))</f>
        <v>1</v>
      </c>
      <c r="E108" s="125">
        <f>IF('Indicator Data'!F112="No Data",1,IF('Indicator Data imputation'!F111&lt;&gt;"",1,0))</f>
        <v>0</v>
      </c>
      <c r="F108" s="125">
        <f>IF('Indicator Data'!G112="No Data",1,IF('Indicator Data imputation'!G111&lt;&gt;"",1,0))</f>
        <v>0</v>
      </c>
      <c r="G108" s="125">
        <f>IF('Indicator Data'!H112="No Data",1,IF('Indicator Data imputation'!H111&lt;&gt;"",1,0))</f>
        <v>0</v>
      </c>
      <c r="H108" s="125">
        <f>IF('Indicator Data'!I112="No Data",1,IF('Indicator Data imputation'!I111&lt;&gt;"",1,0))</f>
        <v>0</v>
      </c>
      <c r="I108" s="125">
        <f>IF('Indicator Data'!J112="No Data",1,IF('Indicator Data imputation'!J111&lt;&gt;"",1,0))</f>
        <v>0</v>
      </c>
      <c r="J108" s="125">
        <f>IF('Indicator Data'!K112="No Data",1,IF('Indicator Data imputation'!K111&lt;&gt;"",1,0))</f>
        <v>0</v>
      </c>
      <c r="K108" s="125">
        <f>IF('Indicator Data'!L112="No Data",1,IF('Indicator Data imputation'!L111&lt;&gt;"",1,0))</f>
        <v>0</v>
      </c>
      <c r="L108" s="125">
        <f>IF('Indicator Data'!M112="No Data",1,IF('Indicator Data imputation'!M111&lt;&gt;"",1,0))</f>
        <v>0</v>
      </c>
      <c r="M108" s="125">
        <f>IF('Indicator Data'!N112="No Data",1,IF('Indicator Data imputation'!N111&lt;&gt;"",1,0))</f>
        <v>1</v>
      </c>
      <c r="N108" s="125">
        <f>IF('Indicator Data'!O112="No Data",1,IF('Indicator Data imputation'!O111&lt;&gt;"",1,0))</f>
        <v>1</v>
      </c>
      <c r="O108" s="125">
        <f>IF('Indicator Data'!P112="No Data",1,IF('Indicator Data imputation'!P111&lt;&gt;"",1,0))</f>
        <v>1</v>
      </c>
      <c r="P108" s="125">
        <f>IF('Indicator Data'!Q112="No Data",1,IF('Indicator Data imputation'!Q111&lt;&gt;"",1,0))</f>
        <v>0</v>
      </c>
      <c r="Q108" s="125">
        <f>IF('Indicator Data'!R112="No Data",1,IF('Indicator Data imputation'!R111&lt;&gt;"",1,0))</f>
        <v>0</v>
      </c>
      <c r="R108" s="125">
        <f>IF('Indicator Data'!S112="No Data",1,IF('Indicator Data imputation'!S111&lt;&gt;"",1,0))</f>
        <v>0</v>
      </c>
      <c r="S108" s="125">
        <f>IF('Indicator Data'!T112="No Data",1,IF('Indicator Data imputation'!T111&lt;&gt;"",1,0))</f>
        <v>0</v>
      </c>
      <c r="T108" s="125">
        <f>IF('Indicator Data'!U112="No Data",1,IF('Indicator Data imputation'!U111&lt;&gt;"",1,0))</f>
        <v>0</v>
      </c>
      <c r="U108" s="125">
        <f>IF('Indicator Data'!V112="No Data",1,IF('Indicator Data imputation'!V111&lt;&gt;"",1,0))</f>
        <v>0</v>
      </c>
      <c r="V108" s="125">
        <f>IF('Indicator Data'!W112="No Data",1,IF('Indicator Data imputation'!W111&lt;&gt;"",1,0))</f>
        <v>0</v>
      </c>
      <c r="W108" s="125">
        <f>IF('Indicator Data'!X112="No Data",1,IF('Indicator Data imputation'!X111&lt;&gt;"",1,0))</f>
        <v>0</v>
      </c>
      <c r="X108" s="125">
        <f>IF('Indicator Data'!Y112="No Data",1,IF('Indicator Data imputation'!Y111&lt;&gt;"",1,0))</f>
        <v>0</v>
      </c>
      <c r="Y108" s="125">
        <f>IF('Indicator Data'!Z112="No Data",1,IF('Indicator Data imputation'!Z111&lt;&gt;"",1,0))</f>
        <v>0</v>
      </c>
      <c r="Z108" s="125">
        <f>IF('Indicator Data'!AA112="No Data",1,IF('Indicator Data imputation'!AA111&lt;&gt;"",1,0))</f>
        <v>0</v>
      </c>
      <c r="AA108" s="125">
        <f>IF('Indicator Data'!AB112="No Data",1,IF('Indicator Data imputation'!AB111&lt;&gt;"",1,0))</f>
        <v>0</v>
      </c>
      <c r="AB108" s="125">
        <f>IF('Indicator Data'!AC112="No Data",1,IF('Indicator Data imputation'!AC111&lt;&gt;"",1,0))</f>
        <v>1</v>
      </c>
      <c r="AC108" s="125">
        <f>IF('Indicator Data'!AD112="No Data",1,IF('Indicator Data imputation'!AD111&lt;&gt;"",1,0))</f>
        <v>0</v>
      </c>
      <c r="AD108" s="125">
        <f>IF('Indicator Data'!AE112="No Data",1,IF('Indicator Data imputation'!AE111&lt;&gt;"",1,0))</f>
        <v>0</v>
      </c>
      <c r="AE108" s="125">
        <f>IF('Indicator Data'!AF112="No Data",1,IF('Indicator Data imputation'!AF111&lt;&gt;"",1,0))</f>
        <v>1</v>
      </c>
      <c r="AF108" s="125">
        <f>IF('Indicator Data'!AG112="No Data",1,IF('Indicator Data imputation'!AG111&lt;&gt;"",1,0))</f>
        <v>0</v>
      </c>
      <c r="AG108" s="125">
        <f>IF('Indicator Data'!AH112="No Data",1,IF('Indicator Data imputation'!AH111&lt;&gt;"",1,0))</f>
        <v>0</v>
      </c>
      <c r="AH108" s="125">
        <f>IF('Indicator Data'!AI112="No Data",1,IF('Indicator Data imputation'!AI111&lt;&gt;"",1,0))</f>
        <v>0</v>
      </c>
      <c r="AI108" s="125">
        <f>IF('Indicator Data'!AJ112="No Data",1,IF('Indicator Data imputation'!AJ111&lt;&gt;"",1,0))</f>
        <v>0</v>
      </c>
      <c r="AJ108" s="125">
        <f>IF('Indicator Data'!AK112="No Data",1,IF('Indicator Data imputation'!AK111&lt;&gt;"",1,0))</f>
        <v>0</v>
      </c>
      <c r="AK108" s="125">
        <f>IF('Indicator Data'!AL112="No Data",1,IF('Indicator Data imputation'!AL111&lt;&gt;"",1,0))</f>
        <v>0</v>
      </c>
      <c r="AL108" s="125">
        <f>IF('Indicator Data'!AM112="No Data",1,IF('Indicator Data imputation'!AM111&lt;&gt;"",1,0))</f>
        <v>1</v>
      </c>
      <c r="AM108" s="125">
        <f>IF('Indicator Data'!AN112="No Data",1,IF('Indicator Data imputation'!AN111&lt;&gt;"",1,0))</f>
        <v>0</v>
      </c>
      <c r="AN108" s="125">
        <f>IF('Indicator Data'!AO112="No Data",1,IF('Indicator Data imputation'!AO111&lt;&gt;"",1,0))</f>
        <v>0</v>
      </c>
      <c r="AO108" s="125">
        <f>IF('Indicator Data'!AP112="No Data",1,IF('Indicator Data imputation'!AP111&lt;&gt;"",1,0))</f>
        <v>0</v>
      </c>
      <c r="AP108" s="125">
        <f>IF('Indicator Data'!AQ112="No Data",1,IF('Indicator Data imputation'!AQ111&lt;&gt;"",1,0))</f>
        <v>1</v>
      </c>
      <c r="AQ108" s="125">
        <f>IF('Indicator Data'!AR112="No Data",1,IF('Indicator Data imputation'!AR111&lt;&gt;"",1,0))</f>
        <v>0</v>
      </c>
      <c r="AR108" s="125">
        <f>IF('Indicator Data'!AS112="No Data",1,IF('Indicator Data imputation'!AS111&lt;&gt;"",1,0))</f>
        <v>0</v>
      </c>
      <c r="AS108" s="125">
        <f>IF('Indicator Data'!AT112="No Data",1,IF('Indicator Data imputation'!AT111&lt;&gt;"",1,0))</f>
        <v>1</v>
      </c>
      <c r="AT108" s="125">
        <f>IF('Indicator Data'!AU112="No Data",1,IF('Indicator Data imputation'!AU111&lt;&gt;"",1,0))</f>
        <v>0</v>
      </c>
      <c r="AU108" s="125">
        <f>IF('Indicator Data'!AV112="No Data",1,IF('Indicator Data imputation'!AV111&lt;&gt;"",1,0))</f>
        <v>0</v>
      </c>
      <c r="AV108" s="125">
        <f>IF('Indicator Data'!AW112="No Data",1,IF('Indicator Data imputation'!AW111&lt;&gt;"",1,0))</f>
        <v>1</v>
      </c>
      <c r="AW108" s="125">
        <f>IF('Indicator Data'!AX112="No Data",1,IF('Indicator Data imputation'!AX111&lt;&gt;"",1,0))</f>
        <v>1</v>
      </c>
      <c r="AX108" s="125">
        <f>IF('Indicator Data'!AY112="No Data",1,IF('Indicator Data imputation'!AY111&lt;&gt;"",1,0))</f>
        <v>0</v>
      </c>
      <c r="AY108" s="125">
        <f>IF('Indicator Data'!AZ112="No Data",1,IF('Indicator Data imputation'!AZ111&lt;&gt;"",1,0))</f>
        <v>0</v>
      </c>
      <c r="AZ108" s="125">
        <f>IF('Indicator Data'!BA112="No Data",1,IF('Indicator Data imputation'!BA111&lt;&gt;"",1,0))</f>
        <v>0</v>
      </c>
      <c r="BA108" s="125">
        <f>IF('Indicator Data'!BB112="No Data",1,IF('Indicator Data imputation'!BB111&lt;&gt;"",1,0))</f>
        <v>0</v>
      </c>
      <c r="BB108" s="125">
        <f>IF('Indicator Data'!BC112="No Data",1,IF('Indicator Data imputation'!BC111&lt;&gt;"",1,0))</f>
        <v>0</v>
      </c>
      <c r="BC108" s="125">
        <f>IF('Indicator Data'!BD112="No Data",1,IF('Indicator Data imputation'!BD111&lt;&gt;"",1,0))</f>
        <v>0</v>
      </c>
      <c r="BD108" s="125">
        <f>IF('Indicator Data'!BE112="No Data",1,IF('Indicator Data imputation'!BE111&lt;&gt;"",1,0))</f>
        <v>0</v>
      </c>
      <c r="BE108" s="125">
        <f>IF('Indicator Data'!BF112="No Data",1,IF('Indicator Data imputation'!BF111&lt;&gt;"",1,0))</f>
        <v>0</v>
      </c>
      <c r="BF108" s="125">
        <f>IF('Indicator Data'!BG112="No Data",1,IF('Indicator Data imputation'!BG111&lt;&gt;"",1,0))</f>
        <v>0</v>
      </c>
      <c r="BG108" s="125">
        <f>IF('Indicator Data'!BH112="No Data",1,IF('Indicator Data imputation'!BH111&lt;&gt;"",1,0))</f>
        <v>0</v>
      </c>
      <c r="BH108" s="125">
        <f>IF('Indicator Data'!BI112="No Data",1,IF('Indicator Data imputation'!BI111&lt;&gt;"",1,0))</f>
        <v>0</v>
      </c>
      <c r="BI108" s="125">
        <f>IF('Indicator Data'!BR112="No Data",1,IF('Indicator Data imputation'!BJ111&lt;&gt;"",1,0))</f>
        <v>1</v>
      </c>
      <c r="BJ108" s="125">
        <f>IF('Indicator Data'!BS112="No Data",1,IF('Indicator Data imputation'!BK111&lt;&gt;"",1,0))</f>
        <v>0</v>
      </c>
      <c r="BK108" s="125">
        <f>IF('Indicator Data'!BT112="No Data",1,IF('Indicator Data imputation'!BL111&lt;&gt;"",1,0))</f>
        <v>0</v>
      </c>
      <c r="BL108" s="125">
        <f>IF('Indicator Data'!BU112="No Data",1,IF('Indicator Data imputation'!BM111&lt;&gt;"",1,0))</f>
        <v>0</v>
      </c>
      <c r="BM108" s="125">
        <f>IF('Indicator Data'!BV112="No Data",1,IF('Indicator Data imputation'!BN111&lt;&gt;"",1,0))</f>
        <v>0</v>
      </c>
      <c r="BN108" s="125">
        <f>IF('Indicator Data'!BW112="No Data",1,IF('Indicator Data imputation'!BO111&lt;&gt;"",1,0))</f>
        <v>0</v>
      </c>
      <c r="BO108" s="125">
        <f>IF('Indicator Data'!BX112="No Data",1,IF('Indicator Data imputation'!BP111&lt;&gt;"",1,0))</f>
        <v>0</v>
      </c>
      <c r="BP108" s="125">
        <f>IF('Indicator Data'!BY112="No Data",1,IF('Indicator Data imputation'!BQ111&lt;&gt;"",1,0))</f>
        <v>0</v>
      </c>
      <c r="BQ108" s="125">
        <f>IF('Indicator Data'!BZ112="No Data",1,IF('Indicator Data imputation'!BR111&lt;&gt;"",1,0))</f>
        <v>0</v>
      </c>
      <c r="BR108" s="125">
        <f>IF('Indicator Data'!CA112="No Data",1,IF('Indicator Data imputation'!BS111&lt;&gt;"",1,0))</f>
        <v>0</v>
      </c>
      <c r="BS108" s="125">
        <f>IF('Indicator Data'!CB112="No Data",1,IF('Indicator Data imputation'!BT111&lt;&gt;"",1,0))</f>
        <v>0</v>
      </c>
      <c r="BT108" s="125">
        <f>IF('Indicator Data'!CC112="No Data",1,IF('Indicator Data imputation'!BU111&lt;&gt;"",1,0))</f>
        <v>0</v>
      </c>
      <c r="BU108" s="125">
        <f>IF('Indicator Data'!CD112="No Data",1,IF('Indicator Data imputation'!BV111&lt;&gt;"",1,0))</f>
        <v>0</v>
      </c>
      <c r="BV108" s="125">
        <f>IF('Indicator Data'!CE112="No Data",1,IF('Indicator Data imputation'!BW111&lt;&gt;"",1,0))</f>
        <v>1</v>
      </c>
      <c r="BW108" s="125">
        <f>IF('Indicator Data'!CF112="No Data",1,IF('Indicator Data imputation'!BX111&lt;&gt;"",1,0))</f>
        <v>0</v>
      </c>
      <c r="BX108" s="125">
        <f>IF('Indicator Data'!CG112="No Data",1,IF('Indicator Data imputation'!BY111&lt;&gt;"",1,0))</f>
        <v>0</v>
      </c>
      <c r="BY108" s="3">
        <f t="shared" si="5"/>
        <v>13</v>
      </c>
      <c r="BZ108" s="127">
        <f t="shared" si="4"/>
        <v>0.17333333333333334</v>
      </c>
    </row>
    <row r="109" spans="1:78" x14ac:dyDescent="0.3">
      <c r="A109" s="3" t="s">
        <v>200</v>
      </c>
      <c r="B109" s="125">
        <f>IF('Indicator Data'!C113="No Data",1,IF('Indicator Data imputation'!C112&lt;&gt;"",1,0))</f>
        <v>0</v>
      </c>
      <c r="C109" s="125">
        <f>IF('Indicator Data'!D113="No Data",1,IF('Indicator Data imputation'!D112&lt;&gt;"",1,0))</f>
        <v>0</v>
      </c>
      <c r="D109" s="125">
        <f>IF('Indicator Data'!E113="No Data",1,IF('Indicator Data imputation'!E112&lt;&gt;"",1,0))</f>
        <v>1</v>
      </c>
      <c r="E109" s="125">
        <f>IF('Indicator Data'!F113="No Data",1,IF('Indicator Data imputation'!F112&lt;&gt;"",1,0))</f>
        <v>0</v>
      </c>
      <c r="F109" s="125">
        <f>IF('Indicator Data'!G113="No Data",1,IF('Indicator Data imputation'!G112&lt;&gt;"",1,0))</f>
        <v>0</v>
      </c>
      <c r="G109" s="125">
        <f>IF('Indicator Data'!H113="No Data",1,IF('Indicator Data imputation'!H112&lt;&gt;"",1,0))</f>
        <v>0</v>
      </c>
      <c r="H109" s="125">
        <f>IF('Indicator Data'!I113="No Data",1,IF('Indicator Data imputation'!I112&lt;&gt;"",1,0))</f>
        <v>0</v>
      </c>
      <c r="I109" s="125">
        <f>IF('Indicator Data'!J113="No Data",1,IF('Indicator Data imputation'!J112&lt;&gt;"",1,0))</f>
        <v>0</v>
      </c>
      <c r="J109" s="125">
        <f>IF('Indicator Data'!K113="No Data",1,IF('Indicator Data imputation'!K112&lt;&gt;"",1,0))</f>
        <v>0</v>
      </c>
      <c r="K109" s="125">
        <f>IF('Indicator Data'!L113="No Data",1,IF('Indicator Data imputation'!L112&lt;&gt;"",1,0))</f>
        <v>1</v>
      </c>
      <c r="L109" s="125">
        <f>IF('Indicator Data'!M113="No Data",1,IF('Indicator Data imputation'!M112&lt;&gt;"",1,0))</f>
        <v>1</v>
      </c>
      <c r="M109" s="125">
        <f>IF('Indicator Data'!N113="No Data",1,IF('Indicator Data imputation'!N112&lt;&gt;"",1,0))</f>
        <v>1</v>
      </c>
      <c r="N109" s="125">
        <f>IF('Indicator Data'!O113="No Data",1,IF('Indicator Data imputation'!O112&lt;&gt;"",1,0))</f>
        <v>1</v>
      </c>
      <c r="O109" s="125">
        <f>IF('Indicator Data'!P113="No Data",1,IF('Indicator Data imputation'!P112&lt;&gt;"",1,0))</f>
        <v>1</v>
      </c>
      <c r="P109" s="125">
        <f>IF('Indicator Data'!Q113="No Data",1,IF('Indicator Data imputation'!Q112&lt;&gt;"",1,0))</f>
        <v>0</v>
      </c>
      <c r="Q109" s="125">
        <f>IF('Indicator Data'!R113="No Data",1,IF('Indicator Data imputation'!R112&lt;&gt;"",1,0))</f>
        <v>0</v>
      </c>
      <c r="R109" s="125">
        <f>IF('Indicator Data'!S113="No Data",1,IF('Indicator Data imputation'!S112&lt;&gt;"",1,0))</f>
        <v>0</v>
      </c>
      <c r="S109" s="125">
        <f>IF('Indicator Data'!T113="No Data",1,IF('Indicator Data imputation'!T112&lt;&gt;"",1,0))</f>
        <v>0</v>
      </c>
      <c r="T109" s="125">
        <f>IF('Indicator Data'!U113="No Data",1,IF('Indicator Data imputation'!U112&lt;&gt;"",1,0))</f>
        <v>0</v>
      </c>
      <c r="U109" s="125">
        <f>IF('Indicator Data'!V113="No Data",1,IF('Indicator Data imputation'!V112&lt;&gt;"",1,0))</f>
        <v>0</v>
      </c>
      <c r="V109" s="125">
        <f>IF('Indicator Data'!W113="No Data",1,IF('Indicator Data imputation'!W112&lt;&gt;"",1,0))</f>
        <v>0</v>
      </c>
      <c r="W109" s="125">
        <f>IF('Indicator Data'!X113="No Data",1,IF('Indicator Data imputation'!X112&lt;&gt;"",1,0))</f>
        <v>0</v>
      </c>
      <c r="X109" s="125">
        <f>IF('Indicator Data'!Y113="No Data",1,IF('Indicator Data imputation'!Y112&lt;&gt;"",1,0))</f>
        <v>0</v>
      </c>
      <c r="Y109" s="125">
        <f>IF('Indicator Data'!Z113="No Data",1,IF('Indicator Data imputation'!Z112&lt;&gt;"",1,0))</f>
        <v>0</v>
      </c>
      <c r="Z109" s="125">
        <f>IF('Indicator Data'!AA113="No Data",1,IF('Indicator Data imputation'!AA112&lt;&gt;"",1,0))</f>
        <v>1</v>
      </c>
      <c r="AA109" s="125">
        <f>IF('Indicator Data'!AB113="No Data",1,IF('Indicator Data imputation'!AB112&lt;&gt;"",1,0))</f>
        <v>0</v>
      </c>
      <c r="AB109" s="125">
        <f>IF('Indicator Data'!AC113="No Data",1,IF('Indicator Data imputation'!AC112&lt;&gt;"",1,0))</f>
        <v>0</v>
      </c>
      <c r="AC109" s="125">
        <f>IF('Indicator Data'!AD113="No Data",1,IF('Indicator Data imputation'!AD112&lt;&gt;"",1,0))</f>
        <v>1</v>
      </c>
      <c r="AD109" s="125">
        <f>IF('Indicator Data'!AE113="No Data",1,IF('Indicator Data imputation'!AE112&lt;&gt;"",1,0))</f>
        <v>0</v>
      </c>
      <c r="AE109" s="125">
        <f>IF('Indicator Data'!AF113="No Data",1,IF('Indicator Data imputation'!AF112&lt;&gt;"",1,0))</f>
        <v>1</v>
      </c>
      <c r="AF109" s="125">
        <f>IF('Indicator Data'!AG113="No Data",1,IF('Indicator Data imputation'!AG112&lt;&gt;"",1,0))</f>
        <v>1</v>
      </c>
      <c r="AG109" s="125">
        <f>IF('Indicator Data'!AH113="No Data",1,IF('Indicator Data imputation'!AH112&lt;&gt;"",1,0))</f>
        <v>0</v>
      </c>
      <c r="AH109" s="125">
        <f>IF('Indicator Data'!AI113="No Data",1,IF('Indicator Data imputation'!AI112&lt;&gt;"",1,0))</f>
        <v>0</v>
      </c>
      <c r="AI109" s="125">
        <f>IF('Indicator Data'!AJ113="No Data",1,IF('Indicator Data imputation'!AJ112&lt;&gt;"",1,0))</f>
        <v>0</v>
      </c>
      <c r="AJ109" s="125">
        <f>IF('Indicator Data'!AK113="No Data",1,IF('Indicator Data imputation'!AK112&lt;&gt;"",1,0))</f>
        <v>0</v>
      </c>
      <c r="AK109" s="125">
        <f>IF('Indicator Data'!AL113="No Data",1,IF('Indicator Data imputation'!AL112&lt;&gt;"",1,0))</f>
        <v>0</v>
      </c>
      <c r="AL109" s="125">
        <f>IF('Indicator Data'!AM113="No Data",1,IF('Indicator Data imputation'!AM112&lt;&gt;"",1,0))</f>
        <v>1</v>
      </c>
      <c r="AM109" s="125">
        <f>IF('Indicator Data'!AN113="No Data",1,IF('Indicator Data imputation'!AN112&lt;&gt;"",1,0))</f>
        <v>0</v>
      </c>
      <c r="AN109" s="125">
        <f>IF('Indicator Data'!AO113="No Data",1,IF('Indicator Data imputation'!AO112&lt;&gt;"",1,0))</f>
        <v>0</v>
      </c>
      <c r="AO109" s="125">
        <f>IF('Indicator Data'!AP113="No Data",1,IF('Indicator Data imputation'!AP112&lt;&gt;"",1,0))</f>
        <v>0</v>
      </c>
      <c r="AP109" s="125">
        <f>IF('Indicator Data'!AQ113="No Data",1,IF('Indicator Data imputation'!AQ112&lt;&gt;"",1,0))</f>
        <v>0</v>
      </c>
      <c r="AQ109" s="125">
        <f>IF('Indicator Data'!AR113="No Data",1,IF('Indicator Data imputation'!AR112&lt;&gt;"",1,0))</f>
        <v>0</v>
      </c>
      <c r="AR109" s="125">
        <f>IF('Indicator Data'!AS113="No Data",1,IF('Indicator Data imputation'!AS112&lt;&gt;"",1,0))</f>
        <v>0</v>
      </c>
      <c r="AS109" s="125">
        <f>IF('Indicator Data'!AT113="No Data",1,IF('Indicator Data imputation'!AT112&lt;&gt;"",1,0))</f>
        <v>1</v>
      </c>
      <c r="AT109" s="125">
        <f>IF('Indicator Data'!AU113="No Data",1,IF('Indicator Data imputation'!AU112&lt;&gt;"",1,0))</f>
        <v>0</v>
      </c>
      <c r="AU109" s="125">
        <f>IF('Indicator Data'!AV113="No Data",1,IF('Indicator Data imputation'!AV112&lt;&gt;"",1,0))</f>
        <v>1</v>
      </c>
      <c r="AV109" s="125">
        <f>IF('Indicator Data'!AW113="No Data",1,IF('Indicator Data imputation'!AW112&lt;&gt;"",1,0))</f>
        <v>1</v>
      </c>
      <c r="AW109" s="125">
        <f>IF('Indicator Data'!AX113="No Data",1,IF('Indicator Data imputation'!AX112&lt;&gt;"",1,0))</f>
        <v>1</v>
      </c>
      <c r="AX109" s="125">
        <f>IF('Indicator Data'!AY113="No Data",1,IF('Indicator Data imputation'!AY112&lt;&gt;"",1,0))</f>
        <v>0</v>
      </c>
      <c r="AY109" s="125">
        <f>IF('Indicator Data'!AZ113="No Data",1,IF('Indicator Data imputation'!AZ112&lt;&gt;"",1,0))</f>
        <v>1</v>
      </c>
      <c r="AZ109" s="125">
        <f>IF('Indicator Data'!BA113="No Data",1,IF('Indicator Data imputation'!BA112&lt;&gt;"",1,0))</f>
        <v>1</v>
      </c>
      <c r="BA109" s="125">
        <f>IF('Indicator Data'!BB113="No Data",1,IF('Indicator Data imputation'!BB112&lt;&gt;"",1,0))</f>
        <v>0</v>
      </c>
      <c r="BB109" s="125">
        <f>IF('Indicator Data'!BC113="No Data",1,IF('Indicator Data imputation'!BC112&lt;&gt;"",1,0))</f>
        <v>0</v>
      </c>
      <c r="BC109" s="125">
        <f>IF('Indicator Data'!BD113="No Data",1,IF('Indicator Data imputation'!BD112&lt;&gt;"",1,0))</f>
        <v>0</v>
      </c>
      <c r="BD109" s="125">
        <f>IF('Indicator Data'!BE113="No Data",1,IF('Indicator Data imputation'!BE112&lt;&gt;"",1,0))</f>
        <v>0</v>
      </c>
      <c r="BE109" s="125">
        <f>IF('Indicator Data'!BF113="No Data",1,IF('Indicator Data imputation'!BF112&lt;&gt;"",1,0))</f>
        <v>0</v>
      </c>
      <c r="BF109" s="125">
        <f>IF('Indicator Data'!BG113="No Data",1,IF('Indicator Data imputation'!BG112&lt;&gt;"",1,0))</f>
        <v>0</v>
      </c>
      <c r="BG109" s="125">
        <f>IF('Indicator Data'!BH113="No Data",1,IF('Indicator Data imputation'!BH112&lt;&gt;"",1,0))</f>
        <v>1</v>
      </c>
      <c r="BH109" s="125">
        <f>IF('Indicator Data'!BI113="No Data",1,IF('Indicator Data imputation'!BI112&lt;&gt;"",1,0))</f>
        <v>1</v>
      </c>
      <c r="BI109" s="125">
        <f>IF('Indicator Data'!BR113="No Data",1,IF('Indicator Data imputation'!BJ112&lt;&gt;"",1,0))</f>
        <v>0</v>
      </c>
      <c r="BJ109" s="125">
        <f>IF('Indicator Data'!BS113="No Data",1,IF('Indicator Data imputation'!BK112&lt;&gt;"",1,0))</f>
        <v>0</v>
      </c>
      <c r="BK109" s="125">
        <f>IF('Indicator Data'!BT113="No Data",1,IF('Indicator Data imputation'!BL112&lt;&gt;"",1,0))</f>
        <v>1</v>
      </c>
      <c r="BL109" s="125">
        <f>IF('Indicator Data'!BU113="No Data",1,IF('Indicator Data imputation'!BM112&lt;&gt;"",1,0))</f>
        <v>0</v>
      </c>
      <c r="BM109" s="125">
        <f>IF('Indicator Data'!BV113="No Data",1,IF('Indicator Data imputation'!BN112&lt;&gt;"",1,0))</f>
        <v>0</v>
      </c>
      <c r="BN109" s="125">
        <f>IF('Indicator Data'!BW113="No Data",1,IF('Indicator Data imputation'!BO112&lt;&gt;"",1,0))</f>
        <v>0</v>
      </c>
      <c r="BO109" s="125">
        <f>IF('Indicator Data'!BX113="No Data",1,IF('Indicator Data imputation'!BP112&lt;&gt;"",1,0))</f>
        <v>0</v>
      </c>
      <c r="BP109" s="125">
        <f>IF('Indicator Data'!BY113="No Data",1,IF('Indicator Data imputation'!BQ112&lt;&gt;"",1,0))</f>
        <v>0</v>
      </c>
      <c r="BQ109" s="125">
        <f>IF('Indicator Data'!BZ113="No Data",1,IF('Indicator Data imputation'!BR112&lt;&gt;"",1,0))</f>
        <v>0</v>
      </c>
      <c r="BR109" s="125">
        <f>IF('Indicator Data'!CA113="No Data",1,IF('Indicator Data imputation'!BS112&lt;&gt;"",1,0))</f>
        <v>0</v>
      </c>
      <c r="BS109" s="125">
        <f>IF('Indicator Data'!CB113="No Data",1,IF('Indicator Data imputation'!BT112&lt;&gt;"",1,0))</f>
        <v>0</v>
      </c>
      <c r="BT109" s="125">
        <f>IF('Indicator Data'!CC113="No Data",1,IF('Indicator Data imputation'!BU112&lt;&gt;"",1,0))</f>
        <v>0</v>
      </c>
      <c r="BU109" s="125">
        <f>IF('Indicator Data'!CD113="No Data",1,IF('Indicator Data imputation'!BV112&lt;&gt;"",1,0))</f>
        <v>0</v>
      </c>
      <c r="BV109" s="125">
        <f>IF('Indicator Data'!CE113="No Data",1,IF('Indicator Data imputation'!BW112&lt;&gt;"",1,0))</f>
        <v>0</v>
      </c>
      <c r="BW109" s="125">
        <f>IF('Indicator Data'!CF113="No Data",1,IF('Indicator Data imputation'!BX112&lt;&gt;"",1,0))</f>
        <v>0</v>
      </c>
      <c r="BX109" s="125">
        <f>IF('Indicator Data'!CG113="No Data",1,IF('Indicator Data imputation'!BY112&lt;&gt;"",1,0))</f>
        <v>1</v>
      </c>
      <c r="BY109" s="3">
        <f t="shared" si="5"/>
        <v>21</v>
      </c>
      <c r="BZ109" s="127">
        <f t="shared" si="4"/>
        <v>0.28000000000000003</v>
      </c>
    </row>
    <row r="110" spans="1:78" x14ac:dyDescent="0.3">
      <c r="A110" s="3" t="s">
        <v>202</v>
      </c>
      <c r="B110" s="125">
        <f>IF('Indicator Data'!C114="No Data",1,IF('Indicator Data imputation'!C113&lt;&gt;"",1,0))</f>
        <v>0</v>
      </c>
      <c r="C110" s="125">
        <f>IF('Indicator Data'!D114="No Data",1,IF('Indicator Data imputation'!D113&lt;&gt;"",1,0))</f>
        <v>0</v>
      </c>
      <c r="D110" s="125">
        <f>IF('Indicator Data'!E114="No Data",1,IF('Indicator Data imputation'!E113&lt;&gt;"",1,0))</f>
        <v>0</v>
      </c>
      <c r="E110" s="125">
        <f>IF('Indicator Data'!F114="No Data",1,IF('Indicator Data imputation'!F113&lt;&gt;"",1,0))</f>
        <v>0</v>
      </c>
      <c r="F110" s="125">
        <f>IF('Indicator Data'!G114="No Data",1,IF('Indicator Data imputation'!G113&lt;&gt;"",1,0))</f>
        <v>0</v>
      </c>
      <c r="G110" s="125">
        <f>IF('Indicator Data'!H114="No Data",1,IF('Indicator Data imputation'!H113&lt;&gt;"",1,0))</f>
        <v>0</v>
      </c>
      <c r="H110" s="125">
        <f>IF('Indicator Data'!I114="No Data",1,IF('Indicator Data imputation'!I113&lt;&gt;"",1,0))</f>
        <v>0</v>
      </c>
      <c r="I110" s="125">
        <f>IF('Indicator Data'!J114="No Data",1,IF('Indicator Data imputation'!J113&lt;&gt;"",1,0))</f>
        <v>0</v>
      </c>
      <c r="J110" s="125">
        <f>IF('Indicator Data'!K114="No Data",1,IF('Indicator Data imputation'!K113&lt;&gt;"",1,0))</f>
        <v>0</v>
      </c>
      <c r="K110" s="125">
        <f>IF('Indicator Data'!L114="No Data",1,IF('Indicator Data imputation'!L113&lt;&gt;"",1,0))</f>
        <v>0</v>
      </c>
      <c r="L110" s="125">
        <f>IF('Indicator Data'!M114="No Data",1,IF('Indicator Data imputation'!M113&lt;&gt;"",1,0))</f>
        <v>0</v>
      </c>
      <c r="M110" s="125">
        <f>IF('Indicator Data'!N114="No Data",1,IF('Indicator Data imputation'!N113&lt;&gt;"",1,0))</f>
        <v>0</v>
      </c>
      <c r="N110" s="125">
        <f>IF('Indicator Data'!O114="No Data",1,IF('Indicator Data imputation'!O113&lt;&gt;"",1,0))</f>
        <v>0</v>
      </c>
      <c r="O110" s="125">
        <f>IF('Indicator Data'!P114="No Data",1,IF('Indicator Data imputation'!P113&lt;&gt;"",1,0))</f>
        <v>0</v>
      </c>
      <c r="P110" s="125">
        <f>IF('Indicator Data'!Q114="No Data",1,IF('Indicator Data imputation'!Q113&lt;&gt;"",1,0))</f>
        <v>0</v>
      </c>
      <c r="Q110" s="125">
        <f>IF('Indicator Data'!R114="No Data",1,IF('Indicator Data imputation'!R113&lt;&gt;"",1,0))</f>
        <v>0</v>
      </c>
      <c r="R110" s="125">
        <f>IF('Indicator Data'!S114="No Data",1,IF('Indicator Data imputation'!S113&lt;&gt;"",1,0))</f>
        <v>0</v>
      </c>
      <c r="S110" s="125">
        <f>IF('Indicator Data'!T114="No Data",1,IF('Indicator Data imputation'!T113&lt;&gt;"",1,0))</f>
        <v>0</v>
      </c>
      <c r="T110" s="125">
        <f>IF('Indicator Data'!U114="No Data",1,IF('Indicator Data imputation'!U113&lt;&gt;"",1,0))</f>
        <v>0</v>
      </c>
      <c r="U110" s="125">
        <f>IF('Indicator Data'!V114="No Data",1,IF('Indicator Data imputation'!V113&lt;&gt;"",1,0))</f>
        <v>0</v>
      </c>
      <c r="V110" s="125">
        <f>IF('Indicator Data'!W114="No Data",1,IF('Indicator Data imputation'!W113&lt;&gt;"",1,0))</f>
        <v>0</v>
      </c>
      <c r="W110" s="125">
        <f>IF('Indicator Data'!X114="No Data",1,IF('Indicator Data imputation'!X113&lt;&gt;"",1,0))</f>
        <v>0</v>
      </c>
      <c r="X110" s="125">
        <f>IF('Indicator Data'!Y114="No Data",1,IF('Indicator Data imputation'!Y113&lt;&gt;"",1,0))</f>
        <v>0</v>
      </c>
      <c r="Y110" s="125">
        <f>IF('Indicator Data'!Z114="No Data",1,IF('Indicator Data imputation'!Z113&lt;&gt;"",1,0))</f>
        <v>0</v>
      </c>
      <c r="Z110" s="125">
        <f>IF('Indicator Data'!AA114="No Data",1,IF('Indicator Data imputation'!AA113&lt;&gt;"",1,0))</f>
        <v>1</v>
      </c>
      <c r="AA110" s="125">
        <f>IF('Indicator Data'!AB114="No Data",1,IF('Indicator Data imputation'!AB113&lt;&gt;"",1,0))</f>
        <v>0</v>
      </c>
      <c r="AB110" s="125">
        <f>IF('Indicator Data'!AC114="No Data",1,IF('Indicator Data imputation'!AC113&lt;&gt;"",1,0))</f>
        <v>0</v>
      </c>
      <c r="AC110" s="125">
        <f>IF('Indicator Data'!AD114="No Data",1,IF('Indicator Data imputation'!AD113&lt;&gt;"",1,0))</f>
        <v>1</v>
      </c>
      <c r="AD110" s="125">
        <f>IF('Indicator Data'!AE114="No Data",1,IF('Indicator Data imputation'!AE113&lt;&gt;"",1,0))</f>
        <v>0</v>
      </c>
      <c r="AE110" s="125">
        <f>IF('Indicator Data'!AF114="No Data",1,IF('Indicator Data imputation'!AF113&lt;&gt;"",1,0))</f>
        <v>0</v>
      </c>
      <c r="AF110" s="125">
        <f>IF('Indicator Data'!AG114="No Data",1,IF('Indicator Data imputation'!AG113&lt;&gt;"",1,0))</f>
        <v>0</v>
      </c>
      <c r="AG110" s="125">
        <f>IF('Indicator Data'!AH114="No Data",1,IF('Indicator Data imputation'!AH113&lt;&gt;"",1,0))</f>
        <v>0</v>
      </c>
      <c r="AH110" s="125">
        <f>IF('Indicator Data'!AI114="No Data",1,IF('Indicator Data imputation'!AI113&lt;&gt;"",1,0))</f>
        <v>0</v>
      </c>
      <c r="AI110" s="125">
        <f>IF('Indicator Data'!AJ114="No Data",1,IF('Indicator Data imputation'!AJ113&lt;&gt;"",1,0))</f>
        <v>0</v>
      </c>
      <c r="AJ110" s="125">
        <f>IF('Indicator Data'!AK114="No Data",1,IF('Indicator Data imputation'!AK113&lt;&gt;"",1,0))</f>
        <v>0</v>
      </c>
      <c r="AK110" s="125">
        <f>IF('Indicator Data'!AL114="No Data",1,IF('Indicator Data imputation'!AL113&lt;&gt;"",1,0))</f>
        <v>0</v>
      </c>
      <c r="AL110" s="125">
        <f>IF('Indicator Data'!AM114="No Data",1,IF('Indicator Data imputation'!AM113&lt;&gt;"",1,0))</f>
        <v>0</v>
      </c>
      <c r="AM110" s="125">
        <f>IF('Indicator Data'!AN114="No Data",1,IF('Indicator Data imputation'!AN113&lt;&gt;"",1,0))</f>
        <v>0</v>
      </c>
      <c r="AN110" s="125">
        <f>IF('Indicator Data'!AO114="No Data",1,IF('Indicator Data imputation'!AO113&lt;&gt;"",1,0))</f>
        <v>0</v>
      </c>
      <c r="AO110" s="125">
        <f>IF('Indicator Data'!AP114="No Data",1,IF('Indicator Data imputation'!AP113&lt;&gt;"",1,0))</f>
        <v>0</v>
      </c>
      <c r="AP110" s="125">
        <f>IF('Indicator Data'!AQ114="No Data",1,IF('Indicator Data imputation'!AQ113&lt;&gt;"",1,0))</f>
        <v>0</v>
      </c>
      <c r="AQ110" s="125">
        <f>IF('Indicator Data'!AR114="No Data",1,IF('Indicator Data imputation'!AR113&lt;&gt;"",1,0))</f>
        <v>0</v>
      </c>
      <c r="AR110" s="125">
        <f>IF('Indicator Data'!AS114="No Data",1,IF('Indicator Data imputation'!AS113&lt;&gt;"",1,0))</f>
        <v>0</v>
      </c>
      <c r="AS110" s="125">
        <f>IF('Indicator Data'!AT114="No Data",1,IF('Indicator Data imputation'!AT113&lt;&gt;"",1,0))</f>
        <v>0</v>
      </c>
      <c r="AT110" s="125">
        <f>IF('Indicator Data'!AU114="No Data",1,IF('Indicator Data imputation'!AU113&lt;&gt;"",1,0))</f>
        <v>0</v>
      </c>
      <c r="AU110" s="125">
        <f>IF('Indicator Data'!AV114="No Data",1,IF('Indicator Data imputation'!AV113&lt;&gt;"",1,0))</f>
        <v>0</v>
      </c>
      <c r="AV110" s="125">
        <f>IF('Indicator Data'!AW114="No Data",1,IF('Indicator Data imputation'!AW113&lt;&gt;"",1,0))</f>
        <v>0</v>
      </c>
      <c r="AW110" s="125">
        <f>IF('Indicator Data'!AX114="No Data",1,IF('Indicator Data imputation'!AX113&lt;&gt;"",1,0))</f>
        <v>0</v>
      </c>
      <c r="AX110" s="125">
        <f>IF('Indicator Data'!AY114="No Data",1,IF('Indicator Data imputation'!AY113&lt;&gt;"",1,0))</f>
        <v>0</v>
      </c>
      <c r="AY110" s="125">
        <f>IF('Indicator Data'!AZ114="No Data",1,IF('Indicator Data imputation'!AZ113&lt;&gt;"",1,0))</f>
        <v>0</v>
      </c>
      <c r="AZ110" s="125">
        <f>IF('Indicator Data'!BA114="No Data",1,IF('Indicator Data imputation'!BA113&lt;&gt;"",1,0))</f>
        <v>0</v>
      </c>
      <c r="BA110" s="125">
        <f>IF('Indicator Data'!BB114="No Data",1,IF('Indicator Data imputation'!BB113&lt;&gt;"",1,0))</f>
        <v>0</v>
      </c>
      <c r="BB110" s="125">
        <f>IF('Indicator Data'!BC114="No Data",1,IF('Indicator Data imputation'!BC113&lt;&gt;"",1,0))</f>
        <v>0</v>
      </c>
      <c r="BC110" s="125">
        <f>IF('Indicator Data'!BD114="No Data",1,IF('Indicator Data imputation'!BD113&lt;&gt;"",1,0))</f>
        <v>0</v>
      </c>
      <c r="BD110" s="125">
        <f>IF('Indicator Data'!BE114="No Data",1,IF('Indicator Data imputation'!BE113&lt;&gt;"",1,0))</f>
        <v>0</v>
      </c>
      <c r="BE110" s="125">
        <f>IF('Indicator Data'!BF114="No Data",1,IF('Indicator Data imputation'!BF113&lt;&gt;"",1,0))</f>
        <v>0</v>
      </c>
      <c r="BF110" s="125">
        <f>IF('Indicator Data'!BG114="No Data",1,IF('Indicator Data imputation'!BG113&lt;&gt;"",1,0))</f>
        <v>0</v>
      </c>
      <c r="BG110" s="125">
        <f>IF('Indicator Data'!BH114="No Data",1,IF('Indicator Data imputation'!BH113&lt;&gt;"",1,0))</f>
        <v>0</v>
      </c>
      <c r="BH110" s="125">
        <f>IF('Indicator Data'!BI114="No Data",1,IF('Indicator Data imputation'!BI113&lt;&gt;"",1,0))</f>
        <v>0</v>
      </c>
      <c r="BI110" s="125">
        <f>IF('Indicator Data'!BR114="No Data",1,IF('Indicator Data imputation'!BJ113&lt;&gt;"",1,0))</f>
        <v>0</v>
      </c>
      <c r="BJ110" s="125">
        <f>IF('Indicator Data'!BS114="No Data",1,IF('Indicator Data imputation'!BK113&lt;&gt;"",1,0))</f>
        <v>0</v>
      </c>
      <c r="BK110" s="125">
        <f>IF('Indicator Data'!BT114="No Data",1,IF('Indicator Data imputation'!BL113&lt;&gt;"",1,0))</f>
        <v>0</v>
      </c>
      <c r="BL110" s="125">
        <f>IF('Indicator Data'!BU114="No Data",1,IF('Indicator Data imputation'!BM113&lt;&gt;"",1,0))</f>
        <v>0</v>
      </c>
      <c r="BM110" s="125">
        <f>IF('Indicator Data'!BV114="No Data",1,IF('Indicator Data imputation'!BN113&lt;&gt;"",1,0))</f>
        <v>0</v>
      </c>
      <c r="BN110" s="125">
        <f>IF('Indicator Data'!BW114="No Data",1,IF('Indicator Data imputation'!BO113&lt;&gt;"",1,0))</f>
        <v>0</v>
      </c>
      <c r="BO110" s="125">
        <f>IF('Indicator Data'!BX114="No Data",1,IF('Indicator Data imputation'!BP113&lt;&gt;"",1,0))</f>
        <v>0</v>
      </c>
      <c r="BP110" s="125">
        <f>IF('Indicator Data'!BY114="No Data",1,IF('Indicator Data imputation'!BQ113&lt;&gt;"",1,0))</f>
        <v>0</v>
      </c>
      <c r="BQ110" s="125">
        <f>IF('Indicator Data'!BZ114="No Data",1,IF('Indicator Data imputation'!BR113&lt;&gt;"",1,0))</f>
        <v>0</v>
      </c>
      <c r="BR110" s="125">
        <f>IF('Indicator Data'!CA114="No Data",1,IF('Indicator Data imputation'!BS113&lt;&gt;"",1,0))</f>
        <v>0</v>
      </c>
      <c r="BS110" s="125">
        <f>IF('Indicator Data'!CB114="No Data",1,IF('Indicator Data imputation'!BT113&lt;&gt;"",1,0))</f>
        <v>0</v>
      </c>
      <c r="BT110" s="125">
        <f>IF('Indicator Data'!CC114="No Data",1,IF('Indicator Data imputation'!BU113&lt;&gt;"",1,0))</f>
        <v>0</v>
      </c>
      <c r="BU110" s="125">
        <f>IF('Indicator Data'!CD114="No Data",1,IF('Indicator Data imputation'!BV113&lt;&gt;"",1,0))</f>
        <v>1</v>
      </c>
      <c r="BV110" s="125">
        <f>IF('Indicator Data'!CE114="No Data",1,IF('Indicator Data imputation'!BW113&lt;&gt;"",1,0))</f>
        <v>0</v>
      </c>
      <c r="BW110" s="125">
        <f>IF('Indicator Data'!CF114="No Data",1,IF('Indicator Data imputation'!BX113&lt;&gt;"",1,0))</f>
        <v>0</v>
      </c>
      <c r="BX110" s="125">
        <f>IF('Indicator Data'!CG114="No Data",1,IF('Indicator Data imputation'!BY113&lt;&gt;"",1,0))</f>
        <v>0</v>
      </c>
      <c r="BY110" s="3">
        <f t="shared" si="5"/>
        <v>3</v>
      </c>
      <c r="BZ110" s="127">
        <f t="shared" si="4"/>
        <v>0.04</v>
      </c>
    </row>
    <row r="111" spans="1:78" x14ac:dyDescent="0.3">
      <c r="A111" s="3" t="s">
        <v>204</v>
      </c>
      <c r="B111" s="125">
        <f>IF('Indicator Data'!C115="No Data",1,IF('Indicator Data imputation'!C114&lt;&gt;"",1,0))</f>
        <v>0</v>
      </c>
      <c r="C111" s="125">
        <f>IF('Indicator Data'!D115="No Data",1,IF('Indicator Data imputation'!D114&lt;&gt;"",1,0))</f>
        <v>0</v>
      </c>
      <c r="D111" s="125">
        <f>IF('Indicator Data'!E115="No Data",1,IF('Indicator Data imputation'!E114&lt;&gt;"",1,0))</f>
        <v>1</v>
      </c>
      <c r="E111" s="125">
        <f>IF('Indicator Data'!F115="No Data",1,IF('Indicator Data imputation'!F114&lt;&gt;"",1,0))</f>
        <v>0</v>
      </c>
      <c r="F111" s="125">
        <f>IF('Indicator Data'!G115="No Data",1,IF('Indicator Data imputation'!G114&lt;&gt;"",1,0))</f>
        <v>0</v>
      </c>
      <c r="G111" s="125">
        <f>IF('Indicator Data'!H115="No Data",1,IF('Indicator Data imputation'!H114&lt;&gt;"",1,0))</f>
        <v>0</v>
      </c>
      <c r="H111" s="125">
        <f>IF('Indicator Data'!I115="No Data",1,IF('Indicator Data imputation'!I114&lt;&gt;"",1,0))</f>
        <v>0</v>
      </c>
      <c r="I111" s="125">
        <f>IF('Indicator Data'!J115="No Data",1,IF('Indicator Data imputation'!J114&lt;&gt;"",1,0))</f>
        <v>0</v>
      </c>
      <c r="J111" s="125">
        <f>IF('Indicator Data'!K115="No Data",1,IF('Indicator Data imputation'!K114&lt;&gt;"",1,0))</f>
        <v>0</v>
      </c>
      <c r="K111" s="125">
        <f>IF('Indicator Data'!L115="No Data",1,IF('Indicator Data imputation'!L114&lt;&gt;"",1,0))</f>
        <v>0</v>
      </c>
      <c r="L111" s="125">
        <f>IF('Indicator Data'!M115="No Data",1,IF('Indicator Data imputation'!M114&lt;&gt;"",1,0))</f>
        <v>0</v>
      </c>
      <c r="M111" s="125">
        <f>IF('Indicator Data'!N115="No Data",1,IF('Indicator Data imputation'!N114&lt;&gt;"",1,0))</f>
        <v>1</v>
      </c>
      <c r="N111" s="125">
        <f>IF('Indicator Data'!O115="No Data",1,IF('Indicator Data imputation'!O114&lt;&gt;"",1,0))</f>
        <v>1</v>
      </c>
      <c r="O111" s="125">
        <f>IF('Indicator Data'!P115="No Data",1,IF('Indicator Data imputation'!P114&lt;&gt;"",1,0))</f>
        <v>1</v>
      </c>
      <c r="P111" s="125">
        <f>IF('Indicator Data'!Q115="No Data",1,IF('Indicator Data imputation'!Q114&lt;&gt;"",1,0))</f>
        <v>0</v>
      </c>
      <c r="Q111" s="125">
        <f>IF('Indicator Data'!R115="No Data",1,IF('Indicator Data imputation'!R114&lt;&gt;"",1,0))</f>
        <v>0</v>
      </c>
      <c r="R111" s="125">
        <f>IF('Indicator Data'!S115="No Data",1,IF('Indicator Data imputation'!S114&lt;&gt;"",1,0))</f>
        <v>0</v>
      </c>
      <c r="S111" s="125">
        <f>IF('Indicator Data'!T115="No Data",1,IF('Indicator Data imputation'!T114&lt;&gt;"",1,0))</f>
        <v>0</v>
      </c>
      <c r="T111" s="125">
        <f>IF('Indicator Data'!U115="No Data",1,IF('Indicator Data imputation'!U114&lt;&gt;"",1,0))</f>
        <v>0</v>
      </c>
      <c r="U111" s="125">
        <f>IF('Indicator Data'!V115="No Data",1,IF('Indicator Data imputation'!V114&lt;&gt;"",1,0))</f>
        <v>0</v>
      </c>
      <c r="V111" s="125">
        <f>IF('Indicator Data'!W115="No Data",1,IF('Indicator Data imputation'!W114&lt;&gt;"",1,0))</f>
        <v>0</v>
      </c>
      <c r="W111" s="125">
        <f>IF('Indicator Data'!X115="No Data",1,IF('Indicator Data imputation'!X114&lt;&gt;"",1,0))</f>
        <v>0</v>
      </c>
      <c r="X111" s="125">
        <f>IF('Indicator Data'!Y115="No Data",1,IF('Indicator Data imputation'!Y114&lt;&gt;"",1,0))</f>
        <v>0</v>
      </c>
      <c r="Y111" s="125">
        <f>IF('Indicator Data'!Z115="No Data",1,IF('Indicator Data imputation'!Z114&lt;&gt;"",1,0))</f>
        <v>0</v>
      </c>
      <c r="Z111" s="125">
        <f>IF('Indicator Data'!AA115="No Data",1,IF('Indicator Data imputation'!AA114&lt;&gt;"",1,0))</f>
        <v>0</v>
      </c>
      <c r="AA111" s="125">
        <f>IF('Indicator Data'!AB115="No Data",1,IF('Indicator Data imputation'!AB114&lt;&gt;"",1,0))</f>
        <v>0</v>
      </c>
      <c r="AB111" s="125">
        <f>IF('Indicator Data'!AC115="No Data",1,IF('Indicator Data imputation'!AC114&lt;&gt;"",1,0))</f>
        <v>1</v>
      </c>
      <c r="AC111" s="125">
        <f>IF('Indicator Data'!AD115="No Data",1,IF('Indicator Data imputation'!AD114&lt;&gt;"",1,0))</f>
        <v>0</v>
      </c>
      <c r="AD111" s="125">
        <f>IF('Indicator Data'!AE115="No Data",1,IF('Indicator Data imputation'!AE114&lt;&gt;"",1,0))</f>
        <v>0</v>
      </c>
      <c r="AE111" s="125">
        <f>IF('Indicator Data'!AF115="No Data",1,IF('Indicator Data imputation'!AF114&lt;&gt;"",1,0))</f>
        <v>1</v>
      </c>
      <c r="AF111" s="125">
        <f>IF('Indicator Data'!AG115="No Data",1,IF('Indicator Data imputation'!AG114&lt;&gt;"",1,0))</f>
        <v>0</v>
      </c>
      <c r="AG111" s="125">
        <f>IF('Indicator Data'!AH115="No Data",1,IF('Indicator Data imputation'!AH114&lt;&gt;"",1,0))</f>
        <v>0</v>
      </c>
      <c r="AH111" s="125">
        <f>IF('Indicator Data'!AI115="No Data",1,IF('Indicator Data imputation'!AI114&lt;&gt;"",1,0))</f>
        <v>0</v>
      </c>
      <c r="AI111" s="125">
        <f>IF('Indicator Data'!AJ115="No Data",1,IF('Indicator Data imputation'!AJ114&lt;&gt;"",1,0))</f>
        <v>0</v>
      </c>
      <c r="AJ111" s="125">
        <f>IF('Indicator Data'!AK115="No Data",1,IF('Indicator Data imputation'!AK114&lt;&gt;"",1,0))</f>
        <v>0</v>
      </c>
      <c r="AK111" s="125">
        <f>IF('Indicator Data'!AL115="No Data",1,IF('Indicator Data imputation'!AL114&lt;&gt;"",1,0))</f>
        <v>0</v>
      </c>
      <c r="AL111" s="125">
        <f>IF('Indicator Data'!AM115="No Data",1,IF('Indicator Data imputation'!AM114&lt;&gt;"",1,0))</f>
        <v>1</v>
      </c>
      <c r="AM111" s="125">
        <f>IF('Indicator Data'!AN115="No Data",1,IF('Indicator Data imputation'!AN114&lt;&gt;"",1,0))</f>
        <v>0</v>
      </c>
      <c r="AN111" s="125">
        <f>IF('Indicator Data'!AO115="No Data",1,IF('Indicator Data imputation'!AO114&lt;&gt;"",1,0))</f>
        <v>0</v>
      </c>
      <c r="AO111" s="125">
        <f>IF('Indicator Data'!AP115="No Data",1,IF('Indicator Data imputation'!AP114&lt;&gt;"",1,0))</f>
        <v>0</v>
      </c>
      <c r="AP111" s="125">
        <f>IF('Indicator Data'!AQ115="No Data",1,IF('Indicator Data imputation'!AQ114&lt;&gt;"",1,0))</f>
        <v>0</v>
      </c>
      <c r="AQ111" s="125">
        <f>IF('Indicator Data'!AR115="No Data",1,IF('Indicator Data imputation'!AR114&lt;&gt;"",1,0))</f>
        <v>0</v>
      </c>
      <c r="AR111" s="125">
        <f>IF('Indicator Data'!AS115="No Data",1,IF('Indicator Data imputation'!AS114&lt;&gt;"",1,0))</f>
        <v>0</v>
      </c>
      <c r="AS111" s="125">
        <f>IF('Indicator Data'!AT115="No Data",1,IF('Indicator Data imputation'!AT114&lt;&gt;"",1,0))</f>
        <v>1</v>
      </c>
      <c r="AT111" s="125">
        <f>IF('Indicator Data'!AU115="No Data",1,IF('Indicator Data imputation'!AU114&lt;&gt;"",1,0))</f>
        <v>0</v>
      </c>
      <c r="AU111" s="125">
        <f>IF('Indicator Data'!AV115="No Data",1,IF('Indicator Data imputation'!AV114&lt;&gt;"",1,0))</f>
        <v>0</v>
      </c>
      <c r="AV111" s="125">
        <f>IF('Indicator Data'!AW115="No Data",1,IF('Indicator Data imputation'!AW114&lt;&gt;"",1,0))</f>
        <v>1</v>
      </c>
      <c r="AW111" s="125">
        <f>IF('Indicator Data'!AX115="No Data",1,IF('Indicator Data imputation'!AX114&lt;&gt;"",1,0))</f>
        <v>1</v>
      </c>
      <c r="AX111" s="125">
        <f>IF('Indicator Data'!AY115="No Data",1,IF('Indicator Data imputation'!AY114&lt;&gt;"",1,0))</f>
        <v>0</v>
      </c>
      <c r="AY111" s="125">
        <f>IF('Indicator Data'!AZ115="No Data",1,IF('Indicator Data imputation'!AZ114&lt;&gt;"",1,0))</f>
        <v>0</v>
      </c>
      <c r="AZ111" s="125">
        <f>IF('Indicator Data'!BA115="No Data",1,IF('Indicator Data imputation'!BA114&lt;&gt;"",1,0))</f>
        <v>0</v>
      </c>
      <c r="BA111" s="125">
        <f>IF('Indicator Data'!BB115="No Data",1,IF('Indicator Data imputation'!BB114&lt;&gt;"",1,0))</f>
        <v>0</v>
      </c>
      <c r="BB111" s="125">
        <f>IF('Indicator Data'!BC115="No Data",1,IF('Indicator Data imputation'!BC114&lt;&gt;"",1,0))</f>
        <v>0</v>
      </c>
      <c r="BC111" s="125">
        <f>IF('Indicator Data'!BD115="No Data",1,IF('Indicator Data imputation'!BD114&lt;&gt;"",1,0))</f>
        <v>0</v>
      </c>
      <c r="BD111" s="125">
        <f>IF('Indicator Data'!BE115="No Data",1,IF('Indicator Data imputation'!BE114&lt;&gt;"",1,0))</f>
        <v>0</v>
      </c>
      <c r="BE111" s="125">
        <f>IF('Indicator Data'!BF115="No Data",1,IF('Indicator Data imputation'!BF114&lt;&gt;"",1,0))</f>
        <v>0</v>
      </c>
      <c r="BF111" s="125">
        <f>IF('Indicator Data'!BG115="No Data",1,IF('Indicator Data imputation'!BG114&lt;&gt;"",1,0))</f>
        <v>0</v>
      </c>
      <c r="BG111" s="125">
        <f>IF('Indicator Data'!BH115="No Data",1,IF('Indicator Data imputation'!BH114&lt;&gt;"",1,0))</f>
        <v>0</v>
      </c>
      <c r="BH111" s="125">
        <f>IF('Indicator Data'!BI115="No Data",1,IF('Indicator Data imputation'!BI114&lt;&gt;"",1,0))</f>
        <v>0</v>
      </c>
      <c r="BI111" s="125">
        <f>IF('Indicator Data'!BR115="No Data",1,IF('Indicator Data imputation'!BJ114&lt;&gt;"",1,0))</f>
        <v>0</v>
      </c>
      <c r="BJ111" s="125">
        <f>IF('Indicator Data'!BS115="No Data",1,IF('Indicator Data imputation'!BK114&lt;&gt;"",1,0))</f>
        <v>0</v>
      </c>
      <c r="BK111" s="125">
        <f>IF('Indicator Data'!BT115="No Data",1,IF('Indicator Data imputation'!BL114&lt;&gt;"",1,0))</f>
        <v>0</v>
      </c>
      <c r="BL111" s="125">
        <f>IF('Indicator Data'!BU115="No Data",1,IF('Indicator Data imputation'!BM114&lt;&gt;"",1,0))</f>
        <v>0</v>
      </c>
      <c r="BM111" s="125">
        <f>IF('Indicator Data'!BV115="No Data",1,IF('Indicator Data imputation'!BN114&lt;&gt;"",1,0))</f>
        <v>0</v>
      </c>
      <c r="BN111" s="125">
        <f>IF('Indicator Data'!BW115="No Data",1,IF('Indicator Data imputation'!BO114&lt;&gt;"",1,0))</f>
        <v>0</v>
      </c>
      <c r="BO111" s="125">
        <f>IF('Indicator Data'!BX115="No Data",1,IF('Indicator Data imputation'!BP114&lt;&gt;"",1,0))</f>
        <v>0</v>
      </c>
      <c r="BP111" s="125">
        <f>IF('Indicator Data'!BY115="No Data",1,IF('Indicator Data imputation'!BQ114&lt;&gt;"",1,0))</f>
        <v>0</v>
      </c>
      <c r="BQ111" s="125">
        <f>IF('Indicator Data'!BZ115="No Data",1,IF('Indicator Data imputation'!BR114&lt;&gt;"",1,0))</f>
        <v>0</v>
      </c>
      <c r="BR111" s="125">
        <f>IF('Indicator Data'!CA115="No Data",1,IF('Indicator Data imputation'!BS114&lt;&gt;"",1,0))</f>
        <v>0</v>
      </c>
      <c r="BS111" s="125">
        <f>IF('Indicator Data'!CB115="No Data",1,IF('Indicator Data imputation'!BT114&lt;&gt;"",1,0))</f>
        <v>0</v>
      </c>
      <c r="BT111" s="125">
        <f>IF('Indicator Data'!CC115="No Data",1,IF('Indicator Data imputation'!BU114&lt;&gt;"",1,0))</f>
        <v>0</v>
      </c>
      <c r="BU111" s="125">
        <f>IF('Indicator Data'!CD115="No Data",1,IF('Indicator Data imputation'!BV114&lt;&gt;"",1,0))</f>
        <v>0</v>
      </c>
      <c r="BV111" s="125">
        <f>IF('Indicator Data'!CE115="No Data",1,IF('Indicator Data imputation'!BW114&lt;&gt;"",1,0))</f>
        <v>0</v>
      </c>
      <c r="BW111" s="125">
        <f>IF('Indicator Data'!CF115="No Data",1,IF('Indicator Data imputation'!BX114&lt;&gt;"",1,0))</f>
        <v>0</v>
      </c>
      <c r="BX111" s="125">
        <f>IF('Indicator Data'!CG115="No Data",1,IF('Indicator Data imputation'!BY114&lt;&gt;"",1,0))</f>
        <v>0</v>
      </c>
      <c r="BY111" s="3">
        <f t="shared" si="5"/>
        <v>10</v>
      </c>
      <c r="BZ111" s="127">
        <f t="shared" si="4"/>
        <v>0.13333333333333333</v>
      </c>
    </row>
    <row r="112" spans="1:78" x14ac:dyDescent="0.3">
      <c r="A112" s="3" t="s">
        <v>206</v>
      </c>
      <c r="B112" s="125">
        <f>IF('Indicator Data'!C116="No Data",1,IF('Indicator Data imputation'!C115&lt;&gt;"",1,0))</f>
        <v>0</v>
      </c>
      <c r="C112" s="125">
        <f>IF('Indicator Data'!D116="No Data",1,IF('Indicator Data imputation'!D115&lt;&gt;"",1,0))</f>
        <v>0</v>
      </c>
      <c r="D112" s="125">
        <f>IF('Indicator Data'!E116="No Data",1,IF('Indicator Data imputation'!E115&lt;&gt;"",1,0))</f>
        <v>0</v>
      </c>
      <c r="E112" s="125">
        <f>IF('Indicator Data'!F116="No Data",1,IF('Indicator Data imputation'!F115&lt;&gt;"",1,0))</f>
        <v>0</v>
      </c>
      <c r="F112" s="125">
        <f>IF('Indicator Data'!G116="No Data",1,IF('Indicator Data imputation'!G115&lt;&gt;"",1,0))</f>
        <v>0</v>
      </c>
      <c r="G112" s="125">
        <f>IF('Indicator Data'!H116="No Data",1,IF('Indicator Data imputation'!H115&lt;&gt;"",1,0))</f>
        <v>0</v>
      </c>
      <c r="H112" s="125">
        <f>IF('Indicator Data'!I116="No Data",1,IF('Indicator Data imputation'!I115&lt;&gt;"",1,0))</f>
        <v>0</v>
      </c>
      <c r="I112" s="125">
        <f>IF('Indicator Data'!J116="No Data",1,IF('Indicator Data imputation'!J115&lt;&gt;"",1,0))</f>
        <v>0</v>
      </c>
      <c r="J112" s="125">
        <f>IF('Indicator Data'!K116="No Data",1,IF('Indicator Data imputation'!K115&lt;&gt;"",1,0))</f>
        <v>0</v>
      </c>
      <c r="K112" s="125">
        <f>IF('Indicator Data'!L116="No Data",1,IF('Indicator Data imputation'!L115&lt;&gt;"",1,0))</f>
        <v>0</v>
      </c>
      <c r="L112" s="125">
        <f>IF('Indicator Data'!M116="No Data",1,IF('Indicator Data imputation'!M115&lt;&gt;"",1,0))</f>
        <v>1</v>
      </c>
      <c r="M112" s="125">
        <f>IF('Indicator Data'!N116="No Data",1,IF('Indicator Data imputation'!N115&lt;&gt;"",1,0))</f>
        <v>1</v>
      </c>
      <c r="N112" s="125">
        <f>IF('Indicator Data'!O116="No Data",1,IF('Indicator Data imputation'!O115&lt;&gt;"",1,0))</f>
        <v>1</v>
      </c>
      <c r="O112" s="125">
        <f>IF('Indicator Data'!P116="No Data",1,IF('Indicator Data imputation'!P115&lt;&gt;"",1,0))</f>
        <v>1</v>
      </c>
      <c r="P112" s="125">
        <f>IF('Indicator Data'!Q116="No Data",1,IF('Indicator Data imputation'!Q115&lt;&gt;"",1,0))</f>
        <v>0</v>
      </c>
      <c r="Q112" s="125">
        <f>IF('Indicator Data'!R116="No Data",1,IF('Indicator Data imputation'!R115&lt;&gt;"",1,0))</f>
        <v>0</v>
      </c>
      <c r="R112" s="125">
        <f>IF('Indicator Data'!S116="No Data",1,IF('Indicator Data imputation'!S115&lt;&gt;"",1,0))</f>
        <v>0</v>
      </c>
      <c r="S112" s="125">
        <f>IF('Indicator Data'!T116="No Data",1,IF('Indicator Data imputation'!T115&lt;&gt;"",1,0))</f>
        <v>0</v>
      </c>
      <c r="T112" s="125">
        <f>IF('Indicator Data'!U116="No Data",1,IF('Indicator Data imputation'!U115&lt;&gt;"",1,0))</f>
        <v>0</v>
      </c>
      <c r="U112" s="125">
        <f>IF('Indicator Data'!V116="No Data",1,IF('Indicator Data imputation'!V115&lt;&gt;"",1,0))</f>
        <v>0</v>
      </c>
      <c r="V112" s="125">
        <f>IF('Indicator Data'!W116="No Data",1,IF('Indicator Data imputation'!W115&lt;&gt;"",1,0))</f>
        <v>0</v>
      </c>
      <c r="W112" s="125">
        <f>IF('Indicator Data'!X116="No Data",1,IF('Indicator Data imputation'!X115&lt;&gt;"",1,0))</f>
        <v>0</v>
      </c>
      <c r="X112" s="125">
        <f>IF('Indicator Data'!Y116="No Data",1,IF('Indicator Data imputation'!Y115&lt;&gt;"",1,0))</f>
        <v>0</v>
      </c>
      <c r="Y112" s="125">
        <f>IF('Indicator Data'!Z116="No Data",1,IF('Indicator Data imputation'!Z115&lt;&gt;"",1,0))</f>
        <v>0</v>
      </c>
      <c r="Z112" s="125">
        <f>IF('Indicator Data'!AA116="No Data",1,IF('Indicator Data imputation'!AA115&lt;&gt;"",1,0))</f>
        <v>0</v>
      </c>
      <c r="AA112" s="125">
        <f>IF('Indicator Data'!AB116="No Data",1,IF('Indicator Data imputation'!AB115&lt;&gt;"",1,0))</f>
        <v>0</v>
      </c>
      <c r="AB112" s="125">
        <f>IF('Indicator Data'!AC116="No Data",1,IF('Indicator Data imputation'!AC115&lt;&gt;"",1,0))</f>
        <v>0</v>
      </c>
      <c r="AC112" s="125">
        <f>IF('Indicator Data'!AD116="No Data",1,IF('Indicator Data imputation'!AD115&lt;&gt;"",1,0))</f>
        <v>0</v>
      </c>
      <c r="AD112" s="125">
        <f>IF('Indicator Data'!AE116="No Data",1,IF('Indicator Data imputation'!AE115&lt;&gt;"",1,0))</f>
        <v>0</v>
      </c>
      <c r="AE112" s="125">
        <f>IF('Indicator Data'!AF116="No Data",1,IF('Indicator Data imputation'!AF115&lt;&gt;"",1,0))</f>
        <v>0</v>
      </c>
      <c r="AF112" s="125">
        <f>IF('Indicator Data'!AG116="No Data",1,IF('Indicator Data imputation'!AG115&lt;&gt;"",1,0))</f>
        <v>0</v>
      </c>
      <c r="AG112" s="125">
        <f>IF('Indicator Data'!AH116="No Data",1,IF('Indicator Data imputation'!AH115&lt;&gt;"",1,0))</f>
        <v>0</v>
      </c>
      <c r="AH112" s="125">
        <f>IF('Indicator Data'!AI116="No Data",1,IF('Indicator Data imputation'!AI115&lt;&gt;"",1,0))</f>
        <v>0</v>
      </c>
      <c r="AI112" s="125">
        <f>IF('Indicator Data'!AJ116="No Data",1,IF('Indicator Data imputation'!AJ115&lt;&gt;"",1,0))</f>
        <v>0</v>
      </c>
      <c r="AJ112" s="125">
        <f>IF('Indicator Data'!AK116="No Data",1,IF('Indicator Data imputation'!AK115&lt;&gt;"",1,0))</f>
        <v>0</v>
      </c>
      <c r="AK112" s="125">
        <f>IF('Indicator Data'!AL116="No Data",1,IF('Indicator Data imputation'!AL115&lt;&gt;"",1,0))</f>
        <v>0</v>
      </c>
      <c r="AL112" s="125">
        <f>IF('Indicator Data'!AM116="No Data",1,IF('Indicator Data imputation'!AM115&lt;&gt;"",1,0))</f>
        <v>0</v>
      </c>
      <c r="AM112" s="125">
        <f>IF('Indicator Data'!AN116="No Data",1,IF('Indicator Data imputation'!AN115&lt;&gt;"",1,0))</f>
        <v>0</v>
      </c>
      <c r="AN112" s="125">
        <f>IF('Indicator Data'!AO116="No Data",1,IF('Indicator Data imputation'!AO115&lt;&gt;"",1,0))</f>
        <v>0</v>
      </c>
      <c r="AO112" s="125">
        <f>IF('Indicator Data'!AP116="No Data",1,IF('Indicator Data imputation'!AP115&lt;&gt;"",1,0))</f>
        <v>0</v>
      </c>
      <c r="AP112" s="125">
        <f>IF('Indicator Data'!AQ116="No Data",1,IF('Indicator Data imputation'!AQ115&lt;&gt;"",1,0))</f>
        <v>0</v>
      </c>
      <c r="AQ112" s="125">
        <f>IF('Indicator Data'!AR116="No Data",1,IF('Indicator Data imputation'!AR115&lt;&gt;"",1,0))</f>
        <v>0</v>
      </c>
      <c r="AR112" s="125">
        <f>IF('Indicator Data'!AS116="No Data",1,IF('Indicator Data imputation'!AS115&lt;&gt;"",1,0))</f>
        <v>0</v>
      </c>
      <c r="AS112" s="125">
        <f>IF('Indicator Data'!AT116="No Data",1,IF('Indicator Data imputation'!AT115&lt;&gt;"",1,0))</f>
        <v>0</v>
      </c>
      <c r="AT112" s="125">
        <f>IF('Indicator Data'!AU116="No Data",1,IF('Indicator Data imputation'!AU115&lt;&gt;"",1,0))</f>
        <v>0</v>
      </c>
      <c r="AU112" s="125">
        <f>IF('Indicator Data'!AV116="No Data",1,IF('Indicator Data imputation'!AV115&lt;&gt;"",1,0))</f>
        <v>0</v>
      </c>
      <c r="AV112" s="125">
        <f>IF('Indicator Data'!AW116="No Data",1,IF('Indicator Data imputation'!AW115&lt;&gt;"",1,0))</f>
        <v>0</v>
      </c>
      <c r="AW112" s="125">
        <f>IF('Indicator Data'!AX116="No Data",1,IF('Indicator Data imputation'!AX115&lt;&gt;"",1,0))</f>
        <v>0</v>
      </c>
      <c r="AX112" s="125">
        <f>IF('Indicator Data'!AY116="No Data",1,IF('Indicator Data imputation'!AY115&lt;&gt;"",1,0))</f>
        <v>0</v>
      </c>
      <c r="AY112" s="125">
        <f>IF('Indicator Data'!AZ116="No Data",1,IF('Indicator Data imputation'!AZ115&lt;&gt;"",1,0))</f>
        <v>0</v>
      </c>
      <c r="AZ112" s="125">
        <f>IF('Indicator Data'!BA116="No Data",1,IF('Indicator Data imputation'!BA115&lt;&gt;"",1,0))</f>
        <v>0</v>
      </c>
      <c r="BA112" s="125">
        <f>IF('Indicator Data'!BB116="No Data",1,IF('Indicator Data imputation'!BB115&lt;&gt;"",1,0))</f>
        <v>0</v>
      </c>
      <c r="BB112" s="125">
        <f>IF('Indicator Data'!BC116="No Data",1,IF('Indicator Data imputation'!BC115&lt;&gt;"",1,0))</f>
        <v>0</v>
      </c>
      <c r="BC112" s="125">
        <f>IF('Indicator Data'!BD116="No Data",1,IF('Indicator Data imputation'!BD115&lt;&gt;"",1,0))</f>
        <v>0</v>
      </c>
      <c r="BD112" s="125">
        <f>IF('Indicator Data'!BE116="No Data",1,IF('Indicator Data imputation'!BE115&lt;&gt;"",1,0))</f>
        <v>0</v>
      </c>
      <c r="BE112" s="125">
        <f>IF('Indicator Data'!BF116="No Data",1,IF('Indicator Data imputation'!BF115&lt;&gt;"",1,0))</f>
        <v>0</v>
      </c>
      <c r="BF112" s="125">
        <f>IF('Indicator Data'!BG116="No Data",1,IF('Indicator Data imputation'!BG115&lt;&gt;"",1,0))</f>
        <v>0</v>
      </c>
      <c r="BG112" s="125">
        <f>IF('Indicator Data'!BH116="No Data",1,IF('Indicator Data imputation'!BH115&lt;&gt;"",1,0))</f>
        <v>0</v>
      </c>
      <c r="BH112" s="125">
        <f>IF('Indicator Data'!BI116="No Data",1,IF('Indicator Data imputation'!BI115&lt;&gt;"",1,0))</f>
        <v>0</v>
      </c>
      <c r="BI112" s="125">
        <f>IF('Indicator Data'!BR116="No Data",1,IF('Indicator Data imputation'!BJ115&lt;&gt;"",1,0))</f>
        <v>0</v>
      </c>
      <c r="BJ112" s="125">
        <f>IF('Indicator Data'!BS116="No Data",1,IF('Indicator Data imputation'!BK115&lt;&gt;"",1,0))</f>
        <v>0</v>
      </c>
      <c r="BK112" s="125">
        <f>IF('Indicator Data'!BT116="No Data",1,IF('Indicator Data imputation'!BL115&lt;&gt;"",1,0))</f>
        <v>0</v>
      </c>
      <c r="BL112" s="125">
        <f>IF('Indicator Data'!BU116="No Data",1,IF('Indicator Data imputation'!BM115&lt;&gt;"",1,0))</f>
        <v>0</v>
      </c>
      <c r="BM112" s="125">
        <f>IF('Indicator Data'!BV116="No Data",1,IF('Indicator Data imputation'!BN115&lt;&gt;"",1,0))</f>
        <v>0</v>
      </c>
      <c r="BN112" s="125">
        <f>IF('Indicator Data'!BW116="No Data",1,IF('Indicator Data imputation'!BO115&lt;&gt;"",1,0))</f>
        <v>0</v>
      </c>
      <c r="BO112" s="125">
        <f>IF('Indicator Data'!BX116="No Data",1,IF('Indicator Data imputation'!BP115&lt;&gt;"",1,0))</f>
        <v>0</v>
      </c>
      <c r="BP112" s="125">
        <f>IF('Indicator Data'!BY116="No Data",1,IF('Indicator Data imputation'!BQ115&lt;&gt;"",1,0))</f>
        <v>0</v>
      </c>
      <c r="BQ112" s="125">
        <f>IF('Indicator Data'!BZ116="No Data",1,IF('Indicator Data imputation'!BR115&lt;&gt;"",1,0))</f>
        <v>0</v>
      </c>
      <c r="BR112" s="125">
        <f>IF('Indicator Data'!CA116="No Data",1,IF('Indicator Data imputation'!BS115&lt;&gt;"",1,0))</f>
        <v>0</v>
      </c>
      <c r="BS112" s="125">
        <f>IF('Indicator Data'!CB116="No Data",1,IF('Indicator Data imputation'!BT115&lt;&gt;"",1,0))</f>
        <v>0</v>
      </c>
      <c r="BT112" s="125">
        <f>IF('Indicator Data'!CC116="No Data",1,IF('Indicator Data imputation'!BU115&lt;&gt;"",1,0))</f>
        <v>0</v>
      </c>
      <c r="BU112" s="125">
        <f>IF('Indicator Data'!CD116="No Data",1,IF('Indicator Data imputation'!BV115&lt;&gt;"",1,0))</f>
        <v>0</v>
      </c>
      <c r="BV112" s="125">
        <f>IF('Indicator Data'!CE116="No Data",1,IF('Indicator Data imputation'!BW115&lt;&gt;"",1,0))</f>
        <v>0</v>
      </c>
      <c r="BW112" s="125">
        <f>IF('Indicator Data'!CF116="No Data",1,IF('Indicator Data imputation'!BX115&lt;&gt;"",1,0))</f>
        <v>0</v>
      </c>
      <c r="BX112" s="125">
        <f>IF('Indicator Data'!CG116="No Data",1,IF('Indicator Data imputation'!BY115&lt;&gt;"",1,0))</f>
        <v>0</v>
      </c>
      <c r="BY112" s="3">
        <f t="shared" si="5"/>
        <v>4</v>
      </c>
      <c r="BZ112" s="127">
        <f t="shared" si="4"/>
        <v>5.3333333333333337E-2</v>
      </c>
    </row>
    <row r="113" spans="1:78" x14ac:dyDescent="0.3">
      <c r="A113" s="3" t="s">
        <v>208</v>
      </c>
      <c r="B113" s="125">
        <f>IF('Indicator Data'!C117="No Data",1,IF('Indicator Data imputation'!C116&lt;&gt;"",1,0))</f>
        <v>0</v>
      </c>
      <c r="C113" s="125">
        <f>IF('Indicator Data'!D117="No Data",1,IF('Indicator Data imputation'!D116&lt;&gt;"",1,0))</f>
        <v>0</v>
      </c>
      <c r="D113" s="125">
        <f>IF('Indicator Data'!E117="No Data",1,IF('Indicator Data imputation'!E116&lt;&gt;"",1,0))</f>
        <v>1</v>
      </c>
      <c r="E113" s="125">
        <f>IF('Indicator Data'!F117="No Data",1,IF('Indicator Data imputation'!F116&lt;&gt;"",1,0))</f>
        <v>0</v>
      </c>
      <c r="F113" s="125">
        <f>IF('Indicator Data'!G117="No Data",1,IF('Indicator Data imputation'!G116&lt;&gt;"",1,0))</f>
        <v>0</v>
      </c>
      <c r="G113" s="125">
        <f>IF('Indicator Data'!H117="No Data",1,IF('Indicator Data imputation'!H116&lt;&gt;"",1,0))</f>
        <v>0</v>
      </c>
      <c r="H113" s="125">
        <f>IF('Indicator Data'!I117="No Data",1,IF('Indicator Data imputation'!I116&lt;&gt;"",1,0))</f>
        <v>0</v>
      </c>
      <c r="I113" s="125">
        <f>IF('Indicator Data'!J117="No Data",1,IF('Indicator Data imputation'!J116&lt;&gt;"",1,0))</f>
        <v>0</v>
      </c>
      <c r="J113" s="125">
        <f>IF('Indicator Data'!K117="No Data",1,IF('Indicator Data imputation'!K116&lt;&gt;"",1,0))</f>
        <v>0</v>
      </c>
      <c r="K113" s="125">
        <f>IF('Indicator Data'!L117="No Data",1,IF('Indicator Data imputation'!L116&lt;&gt;"",1,0))</f>
        <v>0</v>
      </c>
      <c r="L113" s="125">
        <f>IF('Indicator Data'!M117="No Data",1,IF('Indicator Data imputation'!M116&lt;&gt;"",1,0))</f>
        <v>0</v>
      </c>
      <c r="M113" s="125">
        <f>IF('Indicator Data'!N117="No Data",1,IF('Indicator Data imputation'!N116&lt;&gt;"",1,0))</f>
        <v>1</v>
      </c>
      <c r="N113" s="125">
        <f>IF('Indicator Data'!O117="No Data",1,IF('Indicator Data imputation'!O116&lt;&gt;"",1,0))</f>
        <v>1</v>
      </c>
      <c r="O113" s="125">
        <f>IF('Indicator Data'!P117="No Data",1,IF('Indicator Data imputation'!P116&lt;&gt;"",1,0))</f>
        <v>1</v>
      </c>
      <c r="P113" s="125">
        <f>IF('Indicator Data'!Q117="No Data",1,IF('Indicator Data imputation'!Q116&lt;&gt;"",1,0))</f>
        <v>0</v>
      </c>
      <c r="Q113" s="125">
        <f>IF('Indicator Data'!R117="No Data",1,IF('Indicator Data imputation'!R116&lt;&gt;"",1,0))</f>
        <v>0</v>
      </c>
      <c r="R113" s="125">
        <f>IF('Indicator Data'!S117="No Data",1,IF('Indicator Data imputation'!S116&lt;&gt;"",1,0))</f>
        <v>0</v>
      </c>
      <c r="S113" s="125">
        <f>IF('Indicator Data'!T117="No Data",1,IF('Indicator Data imputation'!T116&lt;&gt;"",1,0))</f>
        <v>0</v>
      </c>
      <c r="T113" s="125">
        <f>IF('Indicator Data'!U117="No Data",1,IF('Indicator Data imputation'!U116&lt;&gt;"",1,0))</f>
        <v>0</v>
      </c>
      <c r="U113" s="125">
        <f>IF('Indicator Data'!V117="No Data",1,IF('Indicator Data imputation'!V116&lt;&gt;"",1,0))</f>
        <v>0</v>
      </c>
      <c r="V113" s="125">
        <f>IF('Indicator Data'!W117="No Data",1,IF('Indicator Data imputation'!W116&lt;&gt;"",1,0))</f>
        <v>0</v>
      </c>
      <c r="W113" s="125">
        <f>IF('Indicator Data'!X117="No Data",1,IF('Indicator Data imputation'!X116&lt;&gt;"",1,0))</f>
        <v>0</v>
      </c>
      <c r="X113" s="125">
        <f>IF('Indicator Data'!Y117="No Data",1,IF('Indicator Data imputation'!Y116&lt;&gt;"",1,0))</f>
        <v>0</v>
      </c>
      <c r="Y113" s="125">
        <f>IF('Indicator Data'!Z117="No Data",1,IF('Indicator Data imputation'!Z116&lt;&gt;"",1,0))</f>
        <v>0</v>
      </c>
      <c r="Z113" s="125">
        <f>IF('Indicator Data'!AA117="No Data",1,IF('Indicator Data imputation'!AA116&lt;&gt;"",1,0))</f>
        <v>1</v>
      </c>
      <c r="AA113" s="125">
        <f>IF('Indicator Data'!AB117="No Data",1,IF('Indicator Data imputation'!AB116&lt;&gt;"",1,0))</f>
        <v>0</v>
      </c>
      <c r="AB113" s="125">
        <f>IF('Indicator Data'!AC117="No Data",1,IF('Indicator Data imputation'!AC116&lt;&gt;"",1,0))</f>
        <v>1</v>
      </c>
      <c r="AC113" s="125">
        <f>IF('Indicator Data'!AD117="No Data",1,IF('Indicator Data imputation'!AD116&lt;&gt;"",1,0))</f>
        <v>0</v>
      </c>
      <c r="AD113" s="125">
        <f>IF('Indicator Data'!AE117="No Data",1,IF('Indicator Data imputation'!AE116&lt;&gt;"",1,0))</f>
        <v>1</v>
      </c>
      <c r="AE113" s="125">
        <f>IF('Indicator Data'!AF117="No Data",1,IF('Indicator Data imputation'!AF116&lt;&gt;"",1,0))</f>
        <v>1</v>
      </c>
      <c r="AF113" s="125">
        <f>IF('Indicator Data'!AG117="No Data",1,IF('Indicator Data imputation'!AG116&lt;&gt;"",1,0))</f>
        <v>0</v>
      </c>
      <c r="AG113" s="125">
        <f>IF('Indicator Data'!AH117="No Data",1,IF('Indicator Data imputation'!AH116&lt;&gt;"",1,0))</f>
        <v>0</v>
      </c>
      <c r="AH113" s="125">
        <f>IF('Indicator Data'!AI117="No Data",1,IF('Indicator Data imputation'!AI116&lt;&gt;"",1,0))</f>
        <v>0</v>
      </c>
      <c r="AI113" s="125">
        <f>IF('Indicator Data'!AJ117="No Data",1,IF('Indicator Data imputation'!AJ116&lt;&gt;"",1,0))</f>
        <v>0</v>
      </c>
      <c r="AJ113" s="125">
        <f>IF('Indicator Data'!AK117="No Data",1,IF('Indicator Data imputation'!AK116&lt;&gt;"",1,0))</f>
        <v>0</v>
      </c>
      <c r="AK113" s="125">
        <f>IF('Indicator Data'!AL117="No Data",1,IF('Indicator Data imputation'!AL116&lt;&gt;"",1,0))</f>
        <v>0</v>
      </c>
      <c r="AL113" s="125">
        <f>IF('Indicator Data'!AM117="No Data",1,IF('Indicator Data imputation'!AM116&lt;&gt;"",1,0))</f>
        <v>1</v>
      </c>
      <c r="AM113" s="125">
        <f>IF('Indicator Data'!AN117="No Data",1,IF('Indicator Data imputation'!AN116&lt;&gt;"",1,0))</f>
        <v>0</v>
      </c>
      <c r="AN113" s="125">
        <f>IF('Indicator Data'!AO117="No Data",1,IF('Indicator Data imputation'!AO116&lt;&gt;"",1,0))</f>
        <v>0</v>
      </c>
      <c r="AO113" s="125">
        <f>IF('Indicator Data'!AP117="No Data",1,IF('Indicator Data imputation'!AP116&lt;&gt;"",1,0))</f>
        <v>0</v>
      </c>
      <c r="AP113" s="125">
        <f>IF('Indicator Data'!AQ117="No Data",1,IF('Indicator Data imputation'!AQ116&lt;&gt;"",1,0))</f>
        <v>0</v>
      </c>
      <c r="AQ113" s="125">
        <f>IF('Indicator Data'!AR117="No Data",1,IF('Indicator Data imputation'!AR116&lt;&gt;"",1,0))</f>
        <v>0</v>
      </c>
      <c r="AR113" s="125">
        <f>IF('Indicator Data'!AS117="No Data",1,IF('Indicator Data imputation'!AS116&lt;&gt;"",1,0))</f>
        <v>0</v>
      </c>
      <c r="AS113" s="125">
        <f>IF('Indicator Data'!AT117="No Data",1,IF('Indicator Data imputation'!AT116&lt;&gt;"",1,0))</f>
        <v>1</v>
      </c>
      <c r="AT113" s="125">
        <f>IF('Indicator Data'!AU117="No Data",1,IF('Indicator Data imputation'!AU116&lt;&gt;"",1,0))</f>
        <v>0</v>
      </c>
      <c r="AU113" s="125">
        <f>IF('Indicator Data'!AV117="No Data",1,IF('Indicator Data imputation'!AV116&lt;&gt;"",1,0))</f>
        <v>1</v>
      </c>
      <c r="AV113" s="125">
        <f>IF('Indicator Data'!AW117="No Data",1,IF('Indicator Data imputation'!AW116&lt;&gt;"",1,0))</f>
        <v>1</v>
      </c>
      <c r="AW113" s="125">
        <f>IF('Indicator Data'!AX117="No Data",1,IF('Indicator Data imputation'!AX116&lt;&gt;"",1,0))</f>
        <v>1</v>
      </c>
      <c r="AX113" s="125">
        <f>IF('Indicator Data'!AY117="No Data",1,IF('Indicator Data imputation'!AY116&lt;&gt;"",1,0))</f>
        <v>0</v>
      </c>
      <c r="AY113" s="125">
        <f>IF('Indicator Data'!AZ117="No Data",1,IF('Indicator Data imputation'!AZ116&lt;&gt;"",1,0))</f>
        <v>1</v>
      </c>
      <c r="AZ113" s="125">
        <f>IF('Indicator Data'!BA117="No Data",1,IF('Indicator Data imputation'!BA116&lt;&gt;"",1,0))</f>
        <v>0</v>
      </c>
      <c r="BA113" s="125">
        <f>IF('Indicator Data'!BB117="No Data",1,IF('Indicator Data imputation'!BB116&lt;&gt;"",1,0))</f>
        <v>0</v>
      </c>
      <c r="BB113" s="125">
        <f>IF('Indicator Data'!BC117="No Data",1,IF('Indicator Data imputation'!BC116&lt;&gt;"",1,0))</f>
        <v>0</v>
      </c>
      <c r="BC113" s="125">
        <f>IF('Indicator Data'!BD117="No Data",1,IF('Indicator Data imputation'!BD116&lt;&gt;"",1,0))</f>
        <v>0</v>
      </c>
      <c r="BD113" s="125">
        <f>IF('Indicator Data'!BE117="No Data",1,IF('Indicator Data imputation'!BE116&lt;&gt;"",1,0))</f>
        <v>0</v>
      </c>
      <c r="BE113" s="125">
        <f>IF('Indicator Data'!BF117="No Data",1,IF('Indicator Data imputation'!BF116&lt;&gt;"",1,0))</f>
        <v>0</v>
      </c>
      <c r="BF113" s="125">
        <f>IF('Indicator Data'!BG117="No Data",1,IF('Indicator Data imputation'!BG116&lt;&gt;"",1,0))</f>
        <v>0</v>
      </c>
      <c r="BG113" s="125">
        <f>IF('Indicator Data'!BH117="No Data",1,IF('Indicator Data imputation'!BH116&lt;&gt;"",1,0))</f>
        <v>1</v>
      </c>
      <c r="BH113" s="125">
        <f>IF('Indicator Data'!BI117="No Data",1,IF('Indicator Data imputation'!BI116&lt;&gt;"",1,0))</f>
        <v>1</v>
      </c>
      <c r="BI113" s="125">
        <f>IF('Indicator Data'!BR117="No Data",1,IF('Indicator Data imputation'!BJ116&lt;&gt;"",1,0))</f>
        <v>0</v>
      </c>
      <c r="BJ113" s="125">
        <f>IF('Indicator Data'!BS117="No Data",1,IF('Indicator Data imputation'!BK116&lt;&gt;"",1,0))</f>
        <v>0</v>
      </c>
      <c r="BK113" s="125">
        <f>IF('Indicator Data'!BT117="No Data",1,IF('Indicator Data imputation'!BL116&lt;&gt;"",1,0))</f>
        <v>1</v>
      </c>
      <c r="BL113" s="125">
        <f>IF('Indicator Data'!BU117="No Data",1,IF('Indicator Data imputation'!BM116&lt;&gt;"",1,0))</f>
        <v>0</v>
      </c>
      <c r="BM113" s="125">
        <f>IF('Indicator Data'!BV117="No Data",1,IF('Indicator Data imputation'!BN116&lt;&gt;"",1,0))</f>
        <v>1</v>
      </c>
      <c r="BN113" s="125">
        <f>IF('Indicator Data'!BW117="No Data",1,IF('Indicator Data imputation'!BO116&lt;&gt;"",1,0))</f>
        <v>0</v>
      </c>
      <c r="BO113" s="125">
        <f>IF('Indicator Data'!BX117="No Data",1,IF('Indicator Data imputation'!BP116&lt;&gt;"",1,0))</f>
        <v>0</v>
      </c>
      <c r="BP113" s="125">
        <f>IF('Indicator Data'!BY117="No Data",1,IF('Indicator Data imputation'!BQ116&lt;&gt;"",1,0))</f>
        <v>0</v>
      </c>
      <c r="BQ113" s="125">
        <f>IF('Indicator Data'!BZ117="No Data",1,IF('Indicator Data imputation'!BR116&lt;&gt;"",1,0))</f>
        <v>0</v>
      </c>
      <c r="BR113" s="125">
        <f>IF('Indicator Data'!CA117="No Data",1,IF('Indicator Data imputation'!BS116&lt;&gt;"",1,0))</f>
        <v>0</v>
      </c>
      <c r="BS113" s="125">
        <f>IF('Indicator Data'!CB117="No Data",1,IF('Indicator Data imputation'!BT116&lt;&gt;"",1,0))</f>
        <v>1</v>
      </c>
      <c r="BT113" s="125">
        <f>IF('Indicator Data'!CC117="No Data",1,IF('Indicator Data imputation'!BU116&lt;&gt;"",1,0))</f>
        <v>0</v>
      </c>
      <c r="BU113" s="125">
        <f>IF('Indicator Data'!CD117="No Data",1,IF('Indicator Data imputation'!BV116&lt;&gt;"",1,0))</f>
        <v>0</v>
      </c>
      <c r="BV113" s="125">
        <f>IF('Indicator Data'!CE117="No Data",1,IF('Indicator Data imputation'!BW116&lt;&gt;"",1,0))</f>
        <v>0</v>
      </c>
      <c r="BW113" s="125">
        <f>IF('Indicator Data'!CF117="No Data",1,IF('Indicator Data imputation'!BX116&lt;&gt;"",1,0))</f>
        <v>0</v>
      </c>
      <c r="BX113" s="125">
        <f>IF('Indicator Data'!CG117="No Data",1,IF('Indicator Data imputation'!BY116&lt;&gt;"",1,0))</f>
        <v>0</v>
      </c>
      <c r="BY113" s="3">
        <f t="shared" si="5"/>
        <v>19</v>
      </c>
      <c r="BZ113" s="127">
        <f t="shared" si="4"/>
        <v>0.25333333333333335</v>
      </c>
    </row>
    <row r="114" spans="1:78" x14ac:dyDescent="0.3">
      <c r="A114" s="3" t="s">
        <v>209</v>
      </c>
      <c r="B114" s="125">
        <f>IF('Indicator Data'!C118="No Data",1,IF('Indicator Data imputation'!C117&lt;&gt;"",1,0))</f>
        <v>0</v>
      </c>
      <c r="C114" s="125">
        <f>IF('Indicator Data'!D118="No Data",1,IF('Indicator Data imputation'!D117&lt;&gt;"",1,0))</f>
        <v>0</v>
      </c>
      <c r="D114" s="125">
        <f>IF('Indicator Data'!E118="No Data",1,IF('Indicator Data imputation'!E117&lt;&gt;"",1,0))</f>
        <v>0</v>
      </c>
      <c r="E114" s="125">
        <f>IF('Indicator Data'!F118="No Data",1,IF('Indicator Data imputation'!F117&lt;&gt;"",1,0))</f>
        <v>0</v>
      </c>
      <c r="F114" s="125">
        <f>IF('Indicator Data'!G118="No Data",1,IF('Indicator Data imputation'!G117&lt;&gt;"",1,0))</f>
        <v>0</v>
      </c>
      <c r="G114" s="125">
        <f>IF('Indicator Data'!H118="No Data",1,IF('Indicator Data imputation'!H117&lt;&gt;"",1,0))</f>
        <v>0</v>
      </c>
      <c r="H114" s="125">
        <f>IF('Indicator Data'!I118="No Data",1,IF('Indicator Data imputation'!I117&lt;&gt;"",1,0))</f>
        <v>0</v>
      </c>
      <c r="I114" s="125">
        <f>IF('Indicator Data'!J118="No Data",1,IF('Indicator Data imputation'!J117&lt;&gt;"",1,0))</f>
        <v>0</v>
      </c>
      <c r="J114" s="125">
        <f>IF('Indicator Data'!K118="No Data",1,IF('Indicator Data imputation'!K117&lt;&gt;"",1,0))</f>
        <v>0</v>
      </c>
      <c r="K114" s="125">
        <f>IF('Indicator Data'!L118="No Data",1,IF('Indicator Data imputation'!L117&lt;&gt;"",1,0))</f>
        <v>0</v>
      </c>
      <c r="L114" s="125">
        <f>IF('Indicator Data'!M118="No Data",1,IF('Indicator Data imputation'!M117&lt;&gt;"",1,0))</f>
        <v>0</v>
      </c>
      <c r="M114" s="125">
        <f>IF('Indicator Data'!N118="No Data",1,IF('Indicator Data imputation'!N117&lt;&gt;"",1,0))</f>
        <v>1</v>
      </c>
      <c r="N114" s="125">
        <f>IF('Indicator Data'!O118="No Data",1,IF('Indicator Data imputation'!O117&lt;&gt;"",1,0))</f>
        <v>1</v>
      </c>
      <c r="O114" s="125">
        <f>IF('Indicator Data'!P118="No Data",1,IF('Indicator Data imputation'!P117&lt;&gt;"",1,0))</f>
        <v>1</v>
      </c>
      <c r="P114" s="125">
        <f>IF('Indicator Data'!Q118="No Data",1,IF('Indicator Data imputation'!Q117&lt;&gt;"",1,0))</f>
        <v>0</v>
      </c>
      <c r="Q114" s="125">
        <f>IF('Indicator Data'!R118="No Data",1,IF('Indicator Data imputation'!R117&lt;&gt;"",1,0))</f>
        <v>0</v>
      </c>
      <c r="R114" s="125">
        <f>IF('Indicator Data'!S118="No Data",1,IF('Indicator Data imputation'!S117&lt;&gt;"",1,0))</f>
        <v>0</v>
      </c>
      <c r="S114" s="125">
        <f>IF('Indicator Data'!T118="No Data",1,IF('Indicator Data imputation'!T117&lt;&gt;"",1,0))</f>
        <v>0</v>
      </c>
      <c r="T114" s="125">
        <f>IF('Indicator Data'!U118="No Data",1,IF('Indicator Data imputation'!U117&lt;&gt;"",1,0))</f>
        <v>0</v>
      </c>
      <c r="U114" s="125">
        <f>IF('Indicator Data'!V118="No Data",1,IF('Indicator Data imputation'!V117&lt;&gt;"",1,0))</f>
        <v>0</v>
      </c>
      <c r="V114" s="125">
        <f>IF('Indicator Data'!W118="No Data",1,IF('Indicator Data imputation'!W117&lt;&gt;"",1,0))</f>
        <v>0</v>
      </c>
      <c r="W114" s="125">
        <f>IF('Indicator Data'!X118="No Data",1,IF('Indicator Data imputation'!X117&lt;&gt;"",1,0))</f>
        <v>0</v>
      </c>
      <c r="X114" s="125">
        <f>IF('Indicator Data'!Y118="No Data",1,IF('Indicator Data imputation'!Y117&lt;&gt;"",1,0))</f>
        <v>0</v>
      </c>
      <c r="Y114" s="125">
        <f>IF('Indicator Data'!Z118="No Data",1,IF('Indicator Data imputation'!Z117&lt;&gt;"",1,0))</f>
        <v>0</v>
      </c>
      <c r="Z114" s="125">
        <f>IF('Indicator Data'!AA118="No Data",1,IF('Indicator Data imputation'!AA117&lt;&gt;"",1,0))</f>
        <v>1</v>
      </c>
      <c r="AA114" s="125">
        <f>IF('Indicator Data'!AB118="No Data",1,IF('Indicator Data imputation'!AB117&lt;&gt;"",1,0))</f>
        <v>0</v>
      </c>
      <c r="AB114" s="125">
        <f>IF('Indicator Data'!AC118="No Data",1,IF('Indicator Data imputation'!AC117&lt;&gt;"",1,0))</f>
        <v>0</v>
      </c>
      <c r="AC114" s="125">
        <f>IF('Indicator Data'!AD118="No Data",1,IF('Indicator Data imputation'!AD117&lt;&gt;"",1,0))</f>
        <v>0</v>
      </c>
      <c r="AD114" s="125">
        <f>IF('Indicator Data'!AE118="No Data",1,IF('Indicator Data imputation'!AE117&lt;&gt;"",1,0))</f>
        <v>0</v>
      </c>
      <c r="AE114" s="125">
        <f>IF('Indicator Data'!AF118="No Data",1,IF('Indicator Data imputation'!AF117&lt;&gt;"",1,0))</f>
        <v>0</v>
      </c>
      <c r="AF114" s="125">
        <f>IF('Indicator Data'!AG118="No Data",1,IF('Indicator Data imputation'!AG117&lt;&gt;"",1,0))</f>
        <v>0</v>
      </c>
      <c r="AG114" s="125">
        <f>IF('Indicator Data'!AH118="No Data",1,IF('Indicator Data imputation'!AH117&lt;&gt;"",1,0))</f>
        <v>0</v>
      </c>
      <c r="AH114" s="125">
        <f>IF('Indicator Data'!AI118="No Data",1,IF('Indicator Data imputation'!AI117&lt;&gt;"",1,0))</f>
        <v>0</v>
      </c>
      <c r="AI114" s="125">
        <f>IF('Indicator Data'!AJ118="No Data",1,IF('Indicator Data imputation'!AJ117&lt;&gt;"",1,0))</f>
        <v>0</v>
      </c>
      <c r="AJ114" s="125">
        <f>IF('Indicator Data'!AK118="No Data",1,IF('Indicator Data imputation'!AK117&lt;&gt;"",1,0))</f>
        <v>0</v>
      </c>
      <c r="AK114" s="125">
        <f>IF('Indicator Data'!AL118="No Data",1,IF('Indicator Data imputation'!AL117&lt;&gt;"",1,0))</f>
        <v>0</v>
      </c>
      <c r="AL114" s="125">
        <f>IF('Indicator Data'!AM118="No Data",1,IF('Indicator Data imputation'!AM117&lt;&gt;"",1,0))</f>
        <v>0</v>
      </c>
      <c r="AM114" s="125">
        <f>IF('Indicator Data'!AN118="No Data",1,IF('Indicator Data imputation'!AN117&lt;&gt;"",1,0))</f>
        <v>0</v>
      </c>
      <c r="AN114" s="125">
        <f>IF('Indicator Data'!AO118="No Data",1,IF('Indicator Data imputation'!AO117&lt;&gt;"",1,0))</f>
        <v>0</v>
      </c>
      <c r="AO114" s="125">
        <f>IF('Indicator Data'!AP118="No Data",1,IF('Indicator Data imputation'!AP117&lt;&gt;"",1,0))</f>
        <v>0</v>
      </c>
      <c r="AP114" s="125">
        <f>IF('Indicator Data'!AQ118="No Data",1,IF('Indicator Data imputation'!AQ117&lt;&gt;"",1,0))</f>
        <v>0</v>
      </c>
      <c r="AQ114" s="125">
        <f>IF('Indicator Data'!AR118="No Data",1,IF('Indicator Data imputation'!AR117&lt;&gt;"",1,0))</f>
        <v>0</v>
      </c>
      <c r="AR114" s="125">
        <f>IF('Indicator Data'!AS118="No Data",1,IF('Indicator Data imputation'!AS117&lt;&gt;"",1,0))</f>
        <v>0</v>
      </c>
      <c r="AS114" s="125">
        <f>IF('Indicator Data'!AT118="No Data",1,IF('Indicator Data imputation'!AT117&lt;&gt;"",1,0))</f>
        <v>0</v>
      </c>
      <c r="AT114" s="125">
        <f>IF('Indicator Data'!AU118="No Data",1,IF('Indicator Data imputation'!AU117&lt;&gt;"",1,0))</f>
        <v>0</v>
      </c>
      <c r="AU114" s="125">
        <f>IF('Indicator Data'!AV118="No Data",1,IF('Indicator Data imputation'!AV117&lt;&gt;"",1,0))</f>
        <v>0</v>
      </c>
      <c r="AV114" s="125">
        <f>IF('Indicator Data'!AW118="No Data",1,IF('Indicator Data imputation'!AW117&lt;&gt;"",1,0))</f>
        <v>0</v>
      </c>
      <c r="AW114" s="125">
        <f>IF('Indicator Data'!AX118="No Data",1,IF('Indicator Data imputation'!AX117&lt;&gt;"",1,0))</f>
        <v>1</v>
      </c>
      <c r="AX114" s="125">
        <f>IF('Indicator Data'!AY118="No Data",1,IF('Indicator Data imputation'!AY117&lt;&gt;"",1,0))</f>
        <v>0</v>
      </c>
      <c r="AY114" s="125">
        <f>IF('Indicator Data'!AZ118="No Data",1,IF('Indicator Data imputation'!AZ117&lt;&gt;"",1,0))</f>
        <v>0</v>
      </c>
      <c r="AZ114" s="125">
        <f>IF('Indicator Data'!BA118="No Data",1,IF('Indicator Data imputation'!BA117&lt;&gt;"",1,0))</f>
        <v>0</v>
      </c>
      <c r="BA114" s="125">
        <f>IF('Indicator Data'!BB118="No Data",1,IF('Indicator Data imputation'!BB117&lt;&gt;"",1,0))</f>
        <v>0</v>
      </c>
      <c r="BB114" s="125">
        <f>IF('Indicator Data'!BC118="No Data",1,IF('Indicator Data imputation'!BC117&lt;&gt;"",1,0))</f>
        <v>0</v>
      </c>
      <c r="BC114" s="125">
        <f>IF('Indicator Data'!BD118="No Data",1,IF('Indicator Data imputation'!BD117&lt;&gt;"",1,0))</f>
        <v>0</v>
      </c>
      <c r="BD114" s="125">
        <f>IF('Indicator Data'!BE118="No Data",1,IF('Indicator Data imputation'!BE117&lt;&gt;"",1,0))</f>
        <v>0</v>
      </c>
      <c r="BE114" s="125">
        <f>IF('Indicator Data'!BF118="No Data",1,IF('Indicator Data imputation'!BF117&lt;&gt;"",1,0))</f>
        <v>0</v>
      </c>
      <c r="BF114" s="125">
        <f>IF('Indicator Data'!BG118="No Data",1,IF('Indicator Data imputation'!BG117&lt;&gt;"",1,0))</f>
        <v>0</v>
      </c>
      <c r="BG114" s="125">
        <f>IF('Indicator Data'!BH118="No Data",1,IF('Indicator Data imputation'!BH117&lt;&gt;"",1,0))</f>
        <v>0</v>
      </c>
      <c r="BH114" s="125">
        <f>IF('Indicator Data'!BI118="No Data",1,IF('Indicator Data imputation'!BI117&lt;&gt;"",1,0))</f>
        <v>1</v>
      </c>
      <c r="BI114" s="125">
        <f>IF('Indicator Data'!BR118="No Data",1,IF('Indicator Data imputation'!BJ117&lt;&gt;"",1,0))</f>
        <v>0</v>
      </c>
      <c r="BJ114" s="125">
        <f>IF('Indicator Data'!BS118="No Data",1,IF('Indicator Data imputation'!BK117&lt;&gt;"",1,0))</f>
        <v>0</v>
      </c>
      <c r="BK114" s="125">
        <f>IF('Indicator Data'!BT118="No Data",1,IF('Indicator Data imputation'!BL117&lt;&gt;"",1,0))</f>
        <v>0</v>
      </c>
      <c r="BL114" s="125">
        <f>IF('Indicator Data'!BU118="No Data",1,IF('Indicator Data imputation'!BM117&lt;&gt;"",1,0))</f>
        <v>0</v>
      </c>
      <c r="BM114" s="125">
        <f>IF('Indicator Data'!BV118="No Data",1,IF('Indicator Data imputation'!BN117&lt;&gt;"",1,0))</f>
        <v>0</v>
      </c>
      <c r="BN114" s="125">
        <f>IF('Indicator Data'!BW118="No Data",1,IF('Indicator Data imputation'!BO117&lt;&gt;"",1,0))</f>
        <v>0</v>
      </c>
      <c r="BO114" s="125">
        <f>IF('Indicator Data'!BX118="No Data",1,IF('Indicator Data imputation'!BP117&lt;&gt;"",1,0))</f>
        <v>0</v>
      </c>
      <c r="BP114" s="125">
        <f>IF('Indicator Data'!BY118="No Data",1,IF('Indicator Data imputation'!BQ117&lt;&gt;"",1,0))</f>
        <v>0</v>
      </c>
      <c r="BQ114" s="125">
        <f>IF('Indicator Data'!BZ118="No Data",1,IF('Indicator Data imputation'!BR117&lt;&gt;"",1,0))</f>
        <v>0</v>
      </c>
      <c r="BR114" s="125">
        <f>IF('Indicator Data'!CA118="No Data",1,IF('Indicator Data imputation'!BS117&lt;&gt;"",1,0))</f>
        <v>0</v>
      </c>
      <c r="BS114" s="125">
        <f>IF('Indicator Data'!CB118="No Data",1,IF('Indicator Data imputation'!BT117&lt;&gt;"",1,0))</f>
        <v>0</v>
      </c>
      <c r="BT114" s="125">
        <f>IF('Indicator Data'!CC118="No Data",1,IF('Indicator Data imputation'!BU117&lt;&gt;"",1,0))</f>
        <v>0</v>
      </c>
      <c r="BU114" s="125">
        <f>IF('Indicator Data'!CD118="No Data",1,IF('Indicator Data imputation'!BV117&lt;&gt;"",1,0))</f>
        <v>0</v>
      </c>
      <c r="BV114" s="125">
        <f>IF('Indicator Data'!CE118="No Data",1,IF('Indicator Data imputation'!BW117&lt;&gt;"",1,0))</f>
        <v>0</v>
      </c>
      <c r="BW114" s="125">
        <f>IF('Indicator Data'!CF118="No Data",1,IF('Indicator Data imputation'!BX117&lt;&gt;"",1,0))</f>
        <v>0</v>
      </c>
      <c r="BX114" s="125">
        <f>IF('Indicator Data'!CG118="No Data",1,IF('Indicator Data imputation'!BY117&lt;&gt;"",1,0))</f>
        <v>0</v>
      </c>
      <c r="BY114" s="3">
        <f t="shared" si="5"/>
        <v>6</v>
      </c>
      <c r="BZ114" s="127">
        <f t="shared" si="4"/>
        <v>0.08</v>
      </c>
    </row>
    <row r="115" spans="1:78" x14ac:dyDescent="0.3">
      <c r="A115" s="3" t="s">
        <v>210</v>
      </c>
      <c r="B115" s="125">
        <f>IF('Indicator Data'!C119="No Data",1,IF('Indicator Data imputation'!C118&lt;&gt;"",1,0))</f>
        <v>0</v>
      </c>
      <c r="C115" s="125">
        <f>IF('Indicator Data'!D119="No Data",1,IF('Indicator Data imputation'!D118&lt;&gt;"",1,0))</f>
        <v>0</v>
      </c>
      <c r="D115" s="125">
        <f>IF('Indicator Data'!E119="No Data",1,IF('Indicator Data imputation'!E118&lt;&gt;"",1,0))</f>
        <v>0</v>
      </c>
      <c r="E115" s="125">
        <f>IF('Indicator Data'!F119="No Data",1,IF('Indicator Data imputation'!F118&lt;&gt;"",1,0))</f>
        <v>0</v>
      </c>
      <c r="F115" s="125">
        <f>IF('Indicator Data'!G119="No Data",1,IF('Indicator Data imputation'!G118&lt;&gt;"",1,0))</f>
        <v>0</v>
      </c>
      <c r="G115" s="125">
        <f>IF('Indicator Data'!H119="No Data",1,IF('Indicator Data imputation'!H118&lt;&gt;"",1,0))</f>
        <v>0</v>
      </c>
      <c r="H115" s="125">
        <f>IF('Indicator Data'!I119="No Data",1,IF('Indicator Data imputation'!I118&lt;&gt;"",1,0))</f>
        <v>0</v>
      </c>
      <c r="I115" s="125">
        <f>IF('Indicator Data'!J119="No Data",1,IF('Indicator Data imputation'!J118&lt;&gt;"",1,0))</f>
        <v>0</v>
      </c>
      <c r="J115" s="125">
        <f>IF('Indicator Data'!K119="No Data",1,IF('Indicator Data imputation'!K118&lt;&gt;"",1,0))</f>
        <v>0</v>
      </c>
      <c r="K115" s="125">
        <f>IF('Indicator Data'!L119="No Data",1,IF('Indicator Data imputation'!L118&lt;&gt;"",1,0))</f>
        <v>0</v>
      </c>
      <c r="L115" s="125">
        <f>IF('Indicator Data'!M119="No Data",1,IF('Indicator Data imputation'!M118&lt;&gt;"",1,0))</f>
        <v>0</v>
      </c>
      <c r="M115" s="125">
        <f>IF('Indicator Data'!N119="No Data",1,IF('Indicator Data imputation'!N118&lt;&gt;"",1,0))</f>
        <v>1</v>
      </c>
      <c r="N115" s="125">
        <f>IF('Indicator Data'!O119="No Data",1,IF('Indicator Data imputation'!O118&lt;&gt;"",1,0))</f>
        <v>1</v>
      </c>
      <c r="O115" s="125">
        <f>IF('Indicator Data'!P119="No Data",1,IF('Indicator Data imputation'!P118&lt;&gt;"",1,0))</f>
        <v>1</v>
      </c>
      <c r="P115" s="125">
        <f>IF('Indicator Data'!Q119="No Data",1,IF('Indicator Data imputation'!Q118&lt;&gt;"",1,0))</f>
        <v>0</v>
      </c>
      <c r="Q115" s="125">
        <f>IF('Indicator Data'!R119="No Data",1,IF('Indicator Data imputation'!R118&lt;&gt;"",1,0))</f>
        <v>0</v>
      </c>
      <c r="R115" s="125">
        <f>IF('Indicator Data'!S119="No Data",1,IF('Indicator Data imputation'!S118&lt;&gt;"",1,0))</f>
        <v>0</v>
      </c>
      <c r="S115" s="125">
        <f>IF('Indicator Data'!T119="No Data",1,IF('Indicator Data imputation'!T118&lt;&gt;"",1,0))</f>
        <v>0</v>
      </c>
      <c r="T115" s="125">
        <f>IF('Indicator Data'!U119="No Data",1,IF('Indicator Data imputation'!U118&lt;&gt;"",1,0))</f>
        <v>0</v>
      </c>
      <c r="U115" s="125">
        <f>IF('Indicator Data'!V119="No Data",1,IF('Indicator Data imputation'!V118&lt;&gt;"",1,0))</f>
        <v>0</v>
      </c>
      <c r="V115" s="125">
        <f>IF('Indicator Data'!W119="No Data",1,IF('Indicator Data imputation'!W118&lt;&gt;"",1,0))</f>
        <v>0</v>
      </c>
      <c r="W115" s="125">
        <f>IF('Indicator Data'!X119="No Data",1,IF('Indicator Data imputation'!X118&lt;&gt;"",1,0))</f>
        <v>0</v>
      </c>
      <c r="X115" s="125">
        <f>IF('Indicator Data'!Y119="No Data",1,IF('Indicator Data imputation'!Y118&lt;&gt;"",1,0))</f>
        <v>0</v>
      </c>
      <c r="Y115" s="125">
        <f>IF('Indicator Data'!Z119="No Data",1,IF('Indicator Data imputation'!Z118&lt;&gt;"",1,0))</f>
        <v>0</v>
      </c>
      <c r="Z115" s="125">
        <f>IF('Indicator Data'!AA119="No Data",1,IF('Indicator Data imputation'!AA118&lt;&gt;"",1,0))</f>
        <v>1</v>
      </c>
      <c r="AA115" s="125">
        <f>IF('Indicator Data'!AB119="No Data",1,IF('Indicator Data imputation'!AB118&lt;&gt;"",1,0))</f>
        <v>0</v>
      </c>
      <c r="AB115" s="125">
        <f>IF('Indicator Data'!AC119="No Data",1,IF('Indicator Data imputation'!AC118&lt;&gt;"",1,0))</f>
        <v>0</v>
      </c>
      <c r="AC115" s="125">
        <f>IF('Indicator Data'!AD119="No Data",1,IF('Indicator Data imputation'!AD118&lt;&gt;"",1,0))</f>
        <v>0</v>
      </c>
      <c r="AD115" s="125">
        <f>IF('Indicator Data'!AE119="No Data",1,IF('Indicator Data imputation'!AE118&lt;&gt;"",1,0))</f>
        <v>0</v>
      </c>
      <c r="AE115" s="125">
        <f>IF('Indicator Data'!AF119="No Data",1,IF('Indicator Data imputation'!AF118&lt;&gt;"",1,0))</f>
        <v>0</v>
      </c>
      <c r="AF115" s="125">
        <f>IF('Indicator Data'!AG119="No Data",1,IF('Indicator Data imputation'!AG118&lt;&gt;"",1,0))</f>
        <v>0</v>
      </c>
      <c r="AG115" s="125">
        <f>IF('Indicator Data'!AH119="No Data",1,IF('Indicator Data imputation'!AH118&lt;&gt;"",1,0))</f>
        <v>0</v>
      </c>
      <c r="AH115" s="125">
        <f>IF('Indicator Data'!AI119="No Data",1,IF('Indicator Data imputation'!AI118&lt;&gt;"",1,0))</f>
        <v>0</v>
      </c>
      <c r="AI115" s="125">
        <f>IF('Indicator Data'!AJ119="No Data",1,IF('Indicator Data imputation'!AJ118&lt;&gt;"",1,0))</f>
        <v>0</v>
      </c>
      <c r="AJ115" s="125">
        <f>IF('Indicator Data'!AK119="No Data",1,IF('Indicator Data imputation'!AK118&lt;&gt;"",1,0))</f>
        <v>0</v>
      </c>
      <c r="AK115" s="125">
        <f>IF('Indicator Data'!AL119="No Data",1,IF('Indicator Data imputation'!AL118&lt;&gt;"",1,0))</f>
        <v>0</v>
      </c>
      <c r="AL115" s="125">
        <f>IF('Indicator Data'!AM119="No Data",1,IF('Indicator Data imputation'!AM118&lt;&gt;"",1,0))</f>
        <v>0</v>
      </c>
      <c r="AM115" s="125">
        <f>IF('Indicator Data'!AN119="No Data",1,IF('Indicator Data imputation'!AN118&lt;&gt;"",1,0))</f>
        <v>0</v>
      </c>
      <c r="AN115" s="125">
        <f>IF('Indicator Data'!AO119="No Data",1,IF('Indicator Data imputation'!AO118&lt;&gt;"",1,0))</f>
        <v>0</v>
      </c>
      <c r="AO115" s="125">
        <f>IF('Indicator Data'!AP119="No Data",1,IF('Indicator Data imputation'!AP118&lt;&gt;"",1,0))</f>
        <v>0</v>
      </c>
      <c r="AP115" s="125">
        <f>IF('Indicator Data'!AQ119="No Data",1,IF('Indicator Data imputation'!AQ118&lt;&gt;"",1,0))</f>
        <v>0</v>
      </c>
      <c r="AQ115" s="125">
        <f>IF('Indicator Data'!AR119="No Data",1,IF('Indicator Data imputation'!AR118&lt;&gt;"",1,0))</f>
        <v>0</v>
      </c>
      <c r="AR115" s="125">
        <f>IF('Indicator Data'!AS119="No Data",1,IF('Indicator Data imputation'!AS118&lt;&gt;"",1,0))</f>
        <v>0</v>
      </c>
      <c r="AS115" s="125">
        <f>IF('Indicator Data'!AT119="No Data",1,IF('Indicator Data imputation'!AT118&lt;&gt;"",1,0))</f>
        <v>0</v>
      </c>
      <c r="AT115" s="125">
        <f>IF('Indicator Data'!AU119="No Data",1,IF('Indicator Data imputation'!AU118&lt;&gt;"",1,0))</f>
        <v>0</v>
      </c>
      <c r="AU115" s="125">
        <f>IF('Indicator Data'!AV119="No Data",1,IF('Indicator Data imputation'!AV118&lt;&gt;"",1,0))</f>
        <v>0</v>
      </c>
      <c r="AV115" s="125">
        <f>IF('Indicator Data'!AW119="No Data",1,IF('Indicator Data imputation'!AW118&lt;&gt;"",1,0))</f>
        <v>0</v>
      </c>
      <c r="AW115" s="125">
        <f>IF('Indicator Data'!AX119="No Data",1,IF('Indicator Data imputation'!AX118&lt;&gt;"",1,0))</f>
        <v>1</v>
      </c>
      <c r="AX115" s="125">
        <f>IF('Indicator Data'!AY119="No Data",1,IF('Indicator Data imputation'!AY118&lt;&gt;"",1,0))</f>
        <v>0</v>
      </c>
      <c r="AY115" s="125">
        <f>IF('Indicator Data'!AZ119="No Data",1,IF('Indicator Data imputation'!AZ118&lt;&gt;"",1,0))</f>
        <v>0</v>
      </c>
      <c r="AZ115" s="125">
        <f>IF('Indicator Data'!BA119="No Data",1,IF('Indicator Data imputation'!BA118&lt;&gt;"",1,0))</f>
        <v>0</v>
      </c>
      <c r="BA115" s="125">
        <f>IF('Indicator Data'!BB119="No Data",1,IF('Indicator Data imputation'!BB118&lt;&gt;"",1,0))</f>
        <v>0</v>
      </c>
      <c r="BB115" s="125">
        <f>IF('Indicator Data'!BC119="No Data",1,IF('Indicator Data imputation'!BC118&lt;&gt;"",1,0))</f>
        <v>0</v>
      </c>
      <c r="BC115" s="125">
        <f>IF('Indicator Data'!BD119="No Data",1,IF('Indicator Data imputation'!BD118&lt;&gt;"",1,0))</f>
        <v>0</v>
      </c>
      <c r="BD115" s="125">
        <f>IF('Indicator Data'!BE119="No Data",1,IF('Indicator Data imputation'!BE118&lt;&gt;"",1,0))</f>
        <v>0</v>
      </c>
      <c r="BE115" s="125">
        <f>IF('Indicator Data'!BF119="No Data",1,IF('Indicator Data imputation'!BF118&lt;&gt;"",1,0))</f>
        <v>0</v>
      </c>
      <c r="BF115" s="125">
        <f>IF('Indicator Data'!BG119="No Data",1,IF('Indicator Data imputation'!BG118&lt;&gt;"",1,0))</f>
        <v>0</v>
      </c>
      <c r="BG115" s="125">
        <f>IF('Indicator Data'!BH119="No Data",1,IF('Indicator Data imputation'!BH118&lt;&gt;"",1,0))</f>
        <v>0</v>
      </c>
      <c r="BH115" s="125">
        <f>IF('Indicator Data'!BI119="No Data",1,IF('Indicator Data imputation'!BI118&lt;&gt;"",1,0))</f>
        <v>0</v>
      </c>
      <c r="BI115" s="125">
        <f>IF('Indicator Data'!BR119="No Data",1,IF('Indicator Data imputation'!BJ118&lt;&gt;"",1,0))</f>
        <v>0</v>
      </c>
      <c r="BJ115" s="125">
        <f>IF('Indicator Data'!BS119="No Data",1,IF('Indicator Data imputation'!BK118&lt;&gt;"",1,0))</f>
        <v>0</v>
      </c>
      <c r="BK115" s="125">
        <f>IF('Indicator Data'!BT119="No Data",1,IF('Indicator Data imputation'!BL118&lt;&gt;"",1,0))</f>
        <v>0</v>
      </c>
      <c r="BL115" s="125">
        <f>IF('Indicator Data'!BU119="No Data",1,IF('Indicator Data imputation'!BM118&lt;&gt;"",1,0))</f>
        <v>0</v>
      </c>
      <c r="BM115" s="125">
        <f>IF('Indicator Data'!BV119="No Data",1,IF('Indicator Data imputation'!BN118&lt;&gt;"",1,0))</f>
        <v>0</v>
      </c>
      <c r="BN115" s="125">
        <f>IF('Indicator Data'!BW119="No Data",1,IF('Indicator Data imputation'!BO118&lt;&gt;"",1,0))</f>
        <v>0</v>
      </c>
      <c r="BO115" s="125">
        <f>IF('Indicator Data'!BX119="No Data",1,IF('Indicator Data imputation'!BP118&lt;&gt;"",1,0))</f>
        <v>0</v>
      </c>
      <c r="BP115" s="125">
        <f>IF('Indicator Data'!BY119="No Data",1,IF('Indicator Data imputation'!BQ118&lt;&gt;"",1,0))</f>
        <v>0</v>
      </c>
      <c r="BQ115" s="125">
        <f>IF('Indicator Data'!BZ119="No Data",1,IF('Indicator Data imputation'!BR118&lt;&gt;"",1,0))</f>
        <v>0</v>
      </c>
      <c r="BR115" s="125">
        <f>IF('Indicator Data'!CA119="No Data",1,IF('Indicator Data imputation'!BS118&lt;&gt;"",1,0))</f>
        <v>0</v>
      </c>
      <c r="BS115" s="125">
        <f>IF('Indicator Data'!CB119="No Data",1,IF('Indicator Data imputation'!BT118&lt;&gt;"",1,0))</f>
        <v>0</v>
      </c>
      <c r="BT115" s="125">
        <f>IF('Indicator Data'!CC119="No Data",1,IF('Indicator Data imputation'!BU118&lt;&gt;"",1,0))</f>
        <v>0</v>
      </c>
      <c r="BU115" s="125">
        <f>IF('Indicator Data'!CD119="No Data",1,IF('Indicator Data imputation'!BV118&lt;&gt;"",1,0))</f>
        <v>0</v>
      </c>
      <c r="BV115" s="125">
        <f>IF('Indicator Data'!CE119="No Data",1,IF('Indicator Data imputation'!BW118&lt;&gt;"",1,0))</f>
        <v>0</v>
      </c>
      <c r="BW115" s="125">
        <f>IF('Indicator Data'!CF119="No Data",1,IF('Indicator Data imputation'!BX118&lt;&gt;"",1,0))</f>
        <v>0</v>
      </c>
      <c r="BX115" s="125">
        <f>IF('Indicator Data'!CG119="No Data",1,IF('Indicator Data imputation'!BY118&lt;&gt;"",1,0))</f>
        <v>0</v>
      </c>
      <c r="BY115" s="3">
        <f t="shared" si="5"/>
        <v>5</v>
      </c>
      <c r="BZ115" s="127">
        <f t="shared" si="4"/>
        <v>6.6666666666666666E-2</v>
      </c>
    </row>
    <row r="116" spans="1:78" x14ac:dyDescent="0.3">
      <c r="A116" s="3" t="s">
        <v>212</v>
      </c>
      <c r="B116" s="125">
        <f>IF('Indicator Data'!C120="No Data",1,IF('Indicator Data imputation'!C119&lt;&gt;"",1,0))</f>
        <v>0</v>
      </c>
      <c r="C116" s="125">
        <f>IF('Indicator Data'!D120="No Data",1,IF('Indicator Data imputation'!D119&lt;&gt;"",1,0))</f>
        <v>0</v>
      </c>
      <c r="D116" s="125">
        <f>IF('Indicator Data'!E120="No Data",1,IF('Indicator Data imputation'!E119&lt;&gt;"",1,0))</f>
        <v>0</v>
      </c>
      <c r="E116" s="125">
        <f>IF('Indicator Data'!F120="No Data",1,IF('Indicator Data imputation'!F119&lt;&gt;"",1,0))</f>
        <v>0</v>
      </c>
      <c r="F116" s="125">
        <f>IF('Indicator Data'!G120="No Data",1,IF('Indicator Data imputation'!G119&lt;&gt;"",1,0))</f>
        <v>0</v>
      </c>
      <c r="G116" s="125">
        <f>IF('Indicator Data'!H120="No Data",1,IF('Indicator Data imputation'!H119&lt;&gt;"",1,0))</f>
        <v>0</v>
      </c>
      <c r="H116" s="125">
        <f>IF('Indicator Data'!I120="No Data",1,IF('Indicator Data imputation'!I119&lt;&gt;"",1,0))</f>
        <v>0</v>
      </c>
      <c r="I116" s="125">
        <f>IF('Indicator Data'!J120="No Data",1,IF('Indicator Data imputation'!J119&lt;&gt;"",1,0))</f>
        <v>0</v>
      </c>
      <c r="J116" s="125">
        <f>IF('Indicator Data'!K120="No Data",1,IF('Indicator Data imputation'!K119&lt;&gt;"",1,0))</f>
        <v>0</v>
      </c>
      <c r="K116" s="125">
        <f>IF('Indicator Data'!L120="No Data",1,IF('Indicator Data imputation'!L119&lt;&gt;"",1,0))</f>
        <v>0</v>
      </c>
      <c r="L116" s="125">
        <f>IF('Indicator Data'!M120="No Data",1,IF('Indicator Data imputation'!M119&lt;&gt;"",1,0))</f>
        <v>0</v>
      </c>
      <c r="M116" s="125">
        <f>IF('Indicator Data'!N120="No Data",1,IF('Indicator Data imputation'!N119&lt;&gt;"",1,0))</f>
        <v>1</v>
      </c>
      <c r="N116" s="125">
        <f>IF('Indicator Data'!O120="No Data",1,IF('Indicator Data imputation'!O119&lt;&gt;"",1,0))</f>
        <v>1</v>
      </c>
      <c r="O116" s="125">
        <f>IF('Indicator Data'!P120="No Data",1,IF('Indicator Data imputation'!P119&lt;&gt;"",1,0))</f>
        <v>1</v>
      </c>
      <c r="P116" s="125">
        <f>IF('Indicator Data'!Q120="No Data",1,IF('Indicator Data imputation'!Q119&lt;&gt;"",1,0))</f>
        <v>0</v>
      </c>
      <c r="Q116" s="125">
        <f>IF('Indicator Data'!R120="No Data",1,IF('Indicator Data imputation'!R119&lt;&gt;"",1,0))</f>
        <v>0</v>
      </c>
      <c r="R116" s="125">
        <f>IF('Indicator Data'!S120="No Data",1,IF('Indicator Data imputation'!S119&lt;&gt;"",1,0))</f>
        <v>0</v>
      </c>
      <c r="S116" s="125">
        <f>IF('Indicator Data'!T120="No Data",1,IF('Indicator Data imputation'!T119&lt;&gt;"",1,0))</f>
        <v>0</v>
      </c>
      <c r="T116" s="125">
        <f>IF('Indicator Data'!U120="No Data",1,IF('Indicator Data imputation'!U119&lt;&gt;"",1,0))</f>
        <v>0</v>
      </c>
      <c r="U116" s="125">
        <f>IF('Indicator Data'!V120="No Data",1,IF('Indicator Data imputation'!V119&lt;&gt;"",1,0))</f>
        <v>0</v>
      </c>
      <c r="V116" s="125">
        <f>IF('Indicator Data'!W120="No Data",1,IF('Indicator Data imputation'!W119&lt;&gt;"",1,0))</f>
        <v>0</v>
      </c>
      <c r="W116" s="125">
        <f>IF('Indicator Data'!X120="No Data",1,IF('Indicator Data imputation'!X119&lt;&gt;"",1,0))</f>
        <v>0</v>
      </c>
      <c r="X116" s="125">
        <f>IF('Indicator Data'!Y120="No Data",1,IF('Indicator Data imputation'!Y119&lt;&gt;"",1,0))</f>
        <v>0</v>
      </c>
      <c r="Y116" s="125">
        <f>IF('Indicator Data'!Z120="No Data",1,IF('Indicator Data imputation'!Z119&lt;&gt;"",1,0))</f>
        <v>0</v>
      </c>
      <c r="Z116" s="125">
        <f>IF('Indicator Data'!AA120="No Data",1,IF('Indicator Data imputation'!AA119&lt;&gt;"",1,0))</f>
        <v>0</v>
      </c>
      <c r="AA116" s="125">
        <f>IF('Indicator Data'!AB120="No Data",1,IF('Indicator Data imputation'!AB119&lt;&gt;"",1,0))</f>
        <v>0</v>
      </c>
      <c r="AB116" s="125">
        <f>IF('Indicator Data'!AC120="No Data",1,IF('Indicator Data imputation'!AC119&lt;&gt;"",1,0))</f>
        <v>1</v>
      </c>
      <c r="AC116" s="125">
        <f>IF('Indicator Data'!AD120="No Data",1,IF('Indicator Data imputation'!AD119&lt;&gt;"",1,0))</f>
        <v>0</v>
      </c>
      <c r="AD116" s="125">
        <f>IF('Indicator Data'!AE120="No Data",1,IF('Indicator Data imputation'!AE119&lt;&gt;"",1,0))</f>
        <v>0</v>
      </c>
      <c r="AE116" s="125">
        <f>IF('Indicator Data'!AF120="No Data",1,IF('Indicator Data imputation'!AF119&lt;&gt;"",1,0))</f>
        <v>0</v>
      </c>
      <c r="AF116" s="125">
        <f>IF('Indicator Data'!AG120="No Data",1,IF('Indicator Data imputation'!AG119&lt;&gt;"",1,0))</f>
        <v>0</v>
      </c>
      <c r="AG116" s="125">
        <f>IF('Indicator Data'!AH120="No Data",1,IF('Indicator Data imputation'!AH119&lt;&gt;"",1,0))</f>
        <v>0</v>
      </c>
      <c r="AH116" s="125">
        <f>IF('Indicator Data'!AI120="No Data",1,IF('Indicator Data imputation'!AI119&lt;&gt;"",1,0))</f>
        <v>0</v>
      </c>
      <c r="AI116" s="125">
        <f>IF('Indicator Data'!AJ120="No Data",1,IF('Indicator Data imputation'!AJ119&lt;&gt;"",1,0))</f>
        <v>0</v>
      </c>
      <c r="AJ116" s="125">
        <f>IF('Indicator Data'!AK120="No Data",1,IF('Indicator Data imputation'!AK119&lt;&gt;"",1,0))</f>
        <v>0</v>
      </c>
      <c r="AK116" s="125">
        <f>IF('Indicator Data'!AL120="No Data",1,IF('Indicator Data imputation'!AL119&lt;&gt;"",1,0))</f>
        <v>0</v>
      </c>
      <c r="AL116" s="125">
        <f>IF('Indicator Data'!AM120="No Data",1,IF('Indicator Data imputation'!AM119&lt;&gt;"",1,0))</f>
        <v>0</v>
      </c>
      <c r="AM116" s="125">
        <f>IF('Indicator Data'!AN120="No Data",1,IF('Indicator Data imputation'!AN119&lt;&gt;"",1,0))</f>
        <v>0</v>
      </c>
      <c r="AN116" s="125">
        <f>IF('Indicator Data'!AO120="No Data",1,IF('Indicator Data imputation'!AO119&lt;&gt;"",1,0))</f>
        <v>0</v>
      </c>
      <c r="AO116" s="125">
        <f>IF('Indicator Data'!AP120="No Data",1,IF('Indicator Data imputation'!AP119&lt;&gt;"",1,0))</f>
        <v>0</v>
      </c>
      <c r="AP116" s="125">
        <f>IF('Indicator Data'!AQ120="No Data",1,IF('Indicator Data imputation'!AQ119&lt;&gt;"",1,0))</f>
        <v>0</v>
      </c>
      <c r="AQ116" s="125">
        <f>IF('Indicator Data'!AR120="No Data",1,IF('Indicator Data imputation'!AR119&lt;&gt;"",1,0))</f>
        <v>0</v>
      </c>
      <c r="AR116" s="125">
        <f>IF('Indicator Data'!AS120="No Data",1,IF('Indicator Data imputation'!AS119&lt;&gt;"",1,0))</f>
        <v>0</v>
      </c>
      <c r="AS116" s="125">
        <f>IF('Indicator Data'!AT120="No Data",1,IF('Indicator Data imputation'!AT119&lt;&gt;"",1,0))</f>
        <v>0</v>
      </c>
      <c r="AT116" s="125">
        <f>IF('Indicator Data'!AU120="No Data",1,IF('Indicator Data imputation'!AU119&lt;&gt;"",1,0))</f>
        <v>0</v>
      </c>
      <c r="AU116" s="125">
        <f>IF('Indicator Data'!AV120="No Data",1,IF('Indicator Data imputation'!AV119&lt;&gt;"",1,0))</f>
        <v>0</v>
      </c>
      <c r="AV116" s="125">
        <f>IF('Indicator Data'!AW120="No Data",1,IF('Indicator Data imputation'!AW119&lt;&gt;"",1,0))</f>
        <v>0</v>
      </c>
      <c r="AW116" s="125">
        <f>IF('Indicator Data'!AX120="No Data",1,IF('Indicator Data imputation'!AX119&lt;&gt;"",1,0))</f>
        <v>1</v>
      </c>
      <c r="AX116" s="125">
        <f>IF('Indicator Data'!AY120="No Data",1,IF('Indicator Data imputation'!AY119&lt;&gt;"",1,0))</f>
        <v>0</v>
      </c>
      <c r="AY116" s="125">
        <f>IF('Indicator Data'!AZ120="No Data",1,IF('Indicator Data imputation'!AZ119&lt;&gt;"",1,0))</f>
        <v>0</v>
      </c>
      <c r="AZ116" s="125">
        <f>IF('Indicator Data'!BA120="No Data",1,IF('Indicator Data imputation'!BA119&lt;&gt;"",1,0))</f>
        <v>0</v>
      </c>
      <c r="BA116" s="125">
        <f>IF('Indicator Data'!BB120="No Data",1,IF('Indicator Data imputation'!BB119&lt;&gt;"",1,0))</f>
        <v>0</v>
      </c>
      <c r="BB116" s="125">
        <f>IF('Indicator Data'!BC120="No Data",1,IF('Indicator Data imputation'!BC119&lt;&gt;"",1,0))</f>
        <v>0</v>
      </c>
      <c r="BC116" s="125">
        <f>IF('Indicator Data'!BD120="No Data",1,IF('Indicator Data imputation'!BD119&lt;&gt;"",1,0))</f>
        <v>0</v>
      </c>
      <c r="BD116" s="125">
        <f>IF('Indicator Data'!BE120="No Data",1,IF('Indicator Data imputation'!BE119&lt;&gt;"",1,0))</f>
        <v>0</v>
      </c>
      <c r="BE116" s="125">
        <f>IF('Indicator Data'!BF120="No Data",1,IF('Indicator Data imputation'!BF119&lt;&gt;"",1,0))</f>
        <v>0</v>
      </c>
      <c r="BF116" s="125">
        <f>IF('Indicator Data'!BG120="No Data",1,IF('Indicator Data imputation'!BG119&lt;&gt;"",1,0))</f>
        <v>0</v>
      </c>
      <c r="BG116" s="125">
        <f>IF('Indicator Data'!BH120="No Data",1,IF('Indicator Data imputation'!BH119&lt;&gt;"",1,0))</f>
        <v>0</v>
      </c>
      <c r="BH116" s="125">
        <f>IF('Indicator Data'!BI120="No Data",1,IF('Indicator Data imputation'!BI119&lt;&gt;"",1,0))</f>
        <v>0</v>
      </c>
      <c r="BI116" s="125">
        <f>IF('Indicator Data'!BR120="No Data",1,IF('Indicator Data imputation'!BJ119&lt;&gt;"",1,0))</f>
        <v>0</v>
      </c>
      <c r="BJ116" s="125">
        <f>IF('Indicator Data'!BS120="No Data",1,IF('Indicator Data imputation'!BK119&lt;&gt;"",1,0))</f>
        <v>0</v>
      </c>
      <c r="BK116" s="125">
        <f>IF('Indicator Data'!BT120="No Data",1,IF('Indicator Data imputation'!BL119&lt;&gt;"",1,0))</f>
        <v>0</v>
      </c>
      <c r="BL116" s="125">
        <f>IF('Indicator Data'!BU120="No Data",1,IF('Indicator Data imputation'!BM119&lt;&gt;"",1,0))</f>
        <v>0</v>
      </c>
      <c r="BM116" s="125">
        <f>IF('Indicator Data'!BV120="No Data",1,IF('Indicator Data imputation'!BN119&lt;&gt;"",1,0))</f>
        <v>0</v>
      </c>
      <c r="BN116" s="125">
        <f>IF('Indicator Data'!BW120="No Data",1,IF('Indicator Data imputation'!BO119&lt;&gt;"",1,0))</f>
        <v>0</v>
      </c>
      <c r="BO116" s="125">
        <f>IF('Indicator Data'!BX120="No Data",1,IF('Indicator Data imputation'!BP119&lt;&gt;"",1,0))</f>
        <v>0</v>
      </c>
      <c r="BP116" s="125">
        <f>IF('Indicator Data'!BY120="No Data",1,IF('Indicator Data imputation'!BQ119&lt;&gt;"",1,0))</f>
        <v>0</v>
      </c>
      <c r="BQ116" s="125">
        <f>IF('Indicator Data'!BZ120="No Data",1,IF('Indicator Data imputation'!BR119&lt;&gt;"",1,0))</f>
        <v>0</v>
      </c>
      <c r="BR116" s="125">
        <f>IF('Indicator Data'!CA120="No Data",1,IF('Indicator Data imputation'!BS119&lt;&gt;"",1,0))</f>
        <v>0</v>
      </c>
      <c r="BS116" s="125">
        <f>IF('Indicator Data'!CB120="No Data",1,IF('Indicator Data imputation'!BT119&lt;&gt;"",1,0))</f>
        <v>0</v>
      </c>
      <c r="BT116" s="125">
        <f>IF('Indicator Data'!CC120="No Data",1,IF('Indicator Data imputation'!BU119&lt;&gt;"",1,0))</f>
        <v>0</v>
      </c>
      <c r="BU116" s="125">
        <f>IF('Indicator Data'!CD120="No Data",1,IF('Indicator Data imputation'!BV119&lt;&gt;"",1,0))</f>
        <v>0</v>
      </c>
      <c r="BV116" s="125">
        <f>IF('Indicator Data'!CE120="No Data",1,IF('Indicator Data imputation'!BW119&lt;&gt;"",1,0))</f>
        <v>1</v>
      </c>
      <c r="BW116" s="125">
        <f>IF('Indicator Data'!CF120="No Data",1,IF('Indicator Data imputation'!BX119&lt;&gt;"",1,0))</f>
        <v>0</v>
      </c>
      <c r="BX116" s="125">
        <f>IF('Indicator Data'!CG120="No Data",1,IF('Indicator Data imputation'!BY119&lt;&gt;"",1,0))</f>
        <v>0</v>
      </c>
      <c r="BY116" s="3">
        <f t="shared" si="5"/>
        <v>6</v>
      </c>
      <c r="BZ116" s="127">
        <f t="shared" si="4"/>
        <v>0.08</v>
      </c>
    </row>
    <row r="117" spans="1:78" x14ac:dyDescent="0.3">
      <c r="A117" s="3" t="s">
        <v>214</v>
      </c>
      <c r="B117" s="125">
        <f>IF('Indicator Data'!C121="No Data",1,IF('Indicator Data imputation'!C120&lt;&gt;"",1,0))</f>
        <v>0</v>
      </c>
      <c r="C117" s="125">
        <f>IF('Indicator Data'!D121="No Data",1,IF('Indicator Data imputation'!D120&lt;&gt;"",1,0))</f>
        <v>0</v>
      </c>
      <c r="D117" s="125">
        <f>IF('Indicator Data'!E121="No Data",1,IF('Indicator Data imputation'!E120&lt;&gt;"",1,0))</f>
        <v>0</v>
      </c>
      <c r="E117" s="125">
        <f>IF('Indicator Data'!F121="No Data",1,IF('Indicator Data imputation'!F120&lt;&gt;"",1,0))</f>
        <v>0</v>
      </c>
      <c r="F117" s="125">
        <f>IF('Indicator Data'!G121="No Data",1,IF('Indicator Data imputation'!G120&lt;&gt;"",1,0))</f>
        <v>0</v>
      </c>
      <c r="G117" s="125">
        <f>IF('Indicator Data'!H121="No Data",1,IF('Indicator Data imputation'!H120&lt;&gt;"",1,0))</f>
        <v>0</v>
      </c>
      <c r="H117" s="125">
        <f>IF('Indicator Data'!I121="No Data",1,IF('Indicator Data imputation'!I120&lt;&gt;"",1,0))</f>
        <v>0</v>
      </c>
      <c r="I117" s="125">
        <f>IF('Indicator Data'!J121="No Data",1,IF('Indicator Data imputation'!J120&lt;&gt;"",1,0))</f>
        <v>0</v>
      </c>
      <c r="J117" s="125">
        <f>IF('Indicator Data'!K121="No Data",1,IF('Indicator Data imputation'!K120&lt;&gt;"",1,0))</f>
        <v>0</v>
      </c>
      <c r="K117" s="125">
        <f>IF('Indicator Data'!L121="No Data",1,IF('Indicator Data imputation'!L120&lt;&gt;"",1,0))</f>
        <v>0</v>
      </c>
      <c r="L117" s="125">
        <f>IF('Indicator Data'!M121="No Data",1,IF('Indicator Data imputation'!M120&lt;&gt;"",1,0))</f>
        <v>0</v>
      </c>
      <c r="M117" s="125">
        <f>IF('Indicator Data'!N121="No Data",1,IF('Indicator Data imputation'!N120&lt;&gt;"",1,0))</f>
        <v>0</v>
      </c>
      <c r="N117" s="125">
        <f>IF('Indicator Data'!O121="No Data",1,IF('Indicator Data imputation'!O120&lt;&gt;"",1,0))</f>
        <v>0</v>
      </c>
      <c r="O117" s="125">
        <f>IF('Indicator Data'!P121="No Data",1,IF('Indicator Data imputation'!P120&lt;&gt;"",1,0))</f>
        <v>0</v>
      </c>
      <c r="P117" s="125">
        <f>IF('Indicator Data'!Q121="No Data",1,IF('Indicator Data imputation'!Q120&lt;&gt;"",1,0))</f>
        <v>0</v>
      </c>
      <c r="Q117" s="125">
        <f>IF('Indicator Data'!R121="No Data",1,IF('Indicator Data imputation'!R120&lt;&gt;"",1,0))</f>
        <v>0</v>
      </c>
      <c r="R117" s="125">
        <f>IF('Indicator Data'!S121="No Data",1,IF('Indicator Data imputation'!S120&lt;&gt;"",1,0))</f>
        <v>0</v>
      </c>
      <c r="S117" s="125">
        <f>IF('Indicator Data'!T121="No Data",1,IF('Indicator Data imputation'!T120&lt;&gt;"",1,0))</f>
        <v>0</v>
      </c>
      <c r="T117" s="125">
        <f>IF('Indicator Data'!U121="No Data",1,IF('Indicator Data imputation'!U120&lt;&gt;"",1,0))</f>
        <v>0</v>
      </c>
      <c r="U117" s="125">
        <f>IF('Indicator Data'!V121="No Data",1,IF('Indicator Data imputation'!V120&lt;&gt;"",1,0))</f>
        <v>0</v>
      </c>
      <c r="V117" s="125">
        <f>IF('Indicator Data'!W121="No Data",1,IF('Indicator Data imputation'!W120&lt;&gt;"",1,0))</f>
        <v>0</v>
      </c>
      <c r="W117" s="125">
        <f>IF('Indicator Data'!X121="No Data",1,IF('Indicator Data imputation'!X120&lt;&gt;"",1,0))</f>
        <v>0</v>
      </c>
      <c r="X117" s="125">
        <f>IF('Indicator Data'!Y121="No Data",1,IF('Indicator Data imputation'!Y120&lt;&gt;"",1,0))</f>
        <v>0</v>
      </c>
      <c r="Y117" s="125">
        <f>IF('Indicator Data'!Z121="No Data",1,IF('Indicator Data imputation'!Z120&lt;&gt;"",1,0))</f>
        <v>0</v>
      </c>
      <c r="Z117" s="125">
        <f>IF('Indicator Data'!AA121="No Data",1,IF('Indicator Data imputation'!AA120&lt;&gt;"",1,0))</f>
        <v>0</v>
      </c>
      <c r="AA117" s="125">
        <f>IF('Indicator Data'!AB121="No Data",1,IF('Indicator Data imputation'!AB120&lt;&gt;"",1,0))</f>
        <v>0</v>
      </c>
      <c r="AB117" s="125">
        <f>IF('Indicator Data'!AC121="No Data",1,IF('Indicator Data imputation'!AC120&lt;&gt;"",1,0))</f>
        <v>1</v>
      </c>
      <c r="AC117" s="125">
        <f>IF('Indicator Data'!AD121="No Data",1,IF('Indicator Data imputation'!AD120&lt;&gt;"",1,0))</f>
        <v>0</v>
      </c>
      <c r="AD117" s="125">
        <f>IF('Indicator Data'!AE121="No Data",1,IF('Indicator Data imputation'!AE120&lt;&gt;"",1,0))</f>
        <v>0</v>
      </c>
      <c r="AE117" s="125">
        <f>IF('Indicator Data'!AF121="No Data",1,IF('Indicator Data imputation'!AF120&lt;&gt;"",1,0))</f>
        <v>0</v>
      </c>
      <c r="AF117" s="125">
        <f>IF('Indicator Data'!AG121="No Data",1,IF('Indicator Data imputation'!AG120&lt;&gt;"",1,0))</f>
        <v>0</v>
      </c>
      <c r="AG117" s="125">
        <f>IF('Indicator Data'!AH121="No Data",1,IF('Indicator Data imputation'!AH120&lt;&gt;"",1,0))</f>
        <v>0</v>
      </c>
      <c r="AH117" s="125">
        <f>IF('Indicator Data'!AI121="No Data",1,IF('Indicator Data imputation'!AI120&lt;&gt;"",1,0))</f>
        <v>0</v>
      </c>
      <c r="AI117" s="125">
        <f>IF('Indicator Data'!AJ121="No Data",1,IF('Indicator Data imputation'!AJ120&lt;&gt;"",1,0))</f>
        <v>0</v>
      </c>
      <c r="AJ117" s="125">
        <f>IF('Indicator Data'!AK121="No Data",1,IF('Indicator Data imputation'!AK120&lt;&gt;"",1,0))</f>
        <v>0</v>
      </c>
      <c r="AK117" s="125">
        <f>IF('Indicator Data'!AL121="No Data",1,IF('Indicator Data imputation'!AL120&lt;&gt;"",1,0))</f>
        <v>0</v>
      </c>
      <c r="AL117" s="125">
        <f>IF('Indicator Data'!AM121="No Data",1,IF('Indicator Data imputation'!AM120&lt;&gt;"",1,0))</f>
        <v>0</v>
      </c>
      <c r="AM117" s="125">
        <f>IF('Indicator Data'!AN121="No Data",1,IF('Indicator Data imputation'!AN120&lt;&gt;"",1,0))</f>
        <v>0</v>
      </c>
      <c r="AN117" s="125">
        <f>IF('Indicator Data'!AO121="No Data",1,IF('Indicator Data imputation'!AO120&lt;&gt;"",1,0))</f>
        <v>0</v>
      </c>
      <c r="AO117" s="125">
        <f>IF('Indicator Data'!AP121="No Data",1,IF('Indicator Data imputation'!AP120&lt;&gt;"",1,0))</f>
        <v>0</v>
      </c>
      <c r="AP117" s="125">
        <f>IF('Indicator Data'!AQ121="No Data",1,IF('Indicator Data imputation'!AQ120&lt;&gt;"",1,0))</f>
        <v>0</v>
      </c>
      <c r="AQ117" s="125">
        <f>IF('Indicator Data'!AR121="No Data",1,IF('Indicator Data imputation'!AR120&lt;&gt;"",1,0))</f>
        <v>0</v>
      </c>
      <c r="AR117" s="125">
        <f>IF('Indicator Data'!AS121="No Data",1,IF('Indicator Data imputation'!AS120&lt;&gt;"",1,0))</f>
        <v>0</v>
      </c>
      <c r="AS117" s="125">
        <f>IF('Indicator Data'!AT121="No Data",1,IF('Indicator Data imputation'!AT120&lt;&gt;"",1,0))</f>
        <v>0</v>
      </c>
      <c r="AT117" s="125">
        <f>IF('Indicator Data'!AU121="No Data",1,IF('Indicator Data imputation'!AU120&lt;&gt;"",1,0))</f>
        <v>0</v>
      </c>
      <c r="AU117" s="125">
        <f>IF('Indicator Data'!AV121="No Data",1,IF('Indicator Data imputation'!AV120&lt;&gt;"",1,0))</f>
        <v>0</v>
      </c>
      <c r="AV117" s="125">
        <f>IF('Indicator Data'!AW121="No Data",1,IF('Indicator Data imputation'!AW120&lt;&gt;"",1,0))</f>
        <v>0</v>
      </c>
      <c r="AW117" s="125">
        <f>IF('Indicator Data'!AX121="No Data",1,IF('Indicator Data imputation'!AX120&lt;&gt;"",1,0))</f>
        <v>0</v>
      </c>
      <c r="AX117" s="125">
        <f>IF('Indicator Data'!AY121="No Data",1,IF('Indicator Data imputation'!AY120&lt;&gt;"",1,0))</f>
        <v>0</v>
      </c>
      <c r="AY117" s="125">
        <f>IF('Indicator Data'!AZ121="No Data",1,IF('Indicator Data imputation'!AZ120&lt;&gt;"",1,0))</f>
        <v>0</v>
      </c>
      <c r="AZ117" s="125">
        <f>IF('Indicator Data'!BA121="No Data",1,IF('Indicator Data imputation'!BA120&lt;&gt;"",1,0))</f>
        <v>0</v>
      </c>
      <c r="BA117" s="125">
        <f>IF('Indicator Data'!BB121="No Data",1,IF('Indicator Data imputation'!BB120&lt;&gt;"",1,0))</f>
        <v>0</v>
      </c>
      <c r="BB117" s="125">
        <f>IF('Indicator Data'!BC121="No Data",1,IF('Indicator Data imputation'!BC120&lt;&gt;"",1,0))</f>
        <v>0</v>
      </c>
      <c r="BC117" s="125">
        <f>IF('Indicator Data'!BD121="No Data",1,IF('Indicator Data imputation'!BD120&lt;&gt;"",1,0))</f>
        <v>0</v>
      </c>
      <c r="BD117" s="125">
        <f>IF('Indicator Data'!BE121="No Data",1,IF('Indicator Data imputation'!BE120&lt;&gt;"",1,0))</f>
        <v>0</v>
      </c>
      <c r="BE117" s="125">
        <f>IF('Indicator Data'!BF121="No Data",1,IF('Indicator Data imputation'!BF120&lt;&gt;"",1,0))</f>
        <v>0</v>
      </c>
      <c r="BF117" s="125">
        <f>IF('Indicator Data'!BG121="No Data",1,IF('Indicator Data imputation'!BG120&lt;&gt;"",1,0))</f>
        <v>0</v>
      </c>
      <c r="BG117" s="125">
        <f>IF('Indicator Data'!BH121="No Data",1,IF('Indicator Data imputation'!BH120&lt;&gt;"",1,0))</f>
        <v>0</v>
      </c>
      <c r="BH117" s="125">
        <f>IF('Indicator Data'!BI121="No Data",1,IF('Indicator Data imputation'!BI120&lt;&gt;"",1,0))</f>
        <v>0</v>
      </c>
      <c r="BI117" s="125">
        <f>IF('Indicator Data'!BR121="No Data",1,IF('Indicator Data imputation'!BJ120&lt;&gt;"",1,0))</f>
        <v>0</v>
      </c>
      <c r="BJ117" s="125">
        <f>IF('Indicator Data'!BS121="No Data",1,IF('Indicator Data imputation'!BK120&lt;&gt;"",1,0))</f>
        <v>0</v>
      </c>
      <c r="BK117" s="125">
        <f>IF('Indicator Data'!BT121="No Data",1,IF('Indicator Data imputation'!BL120&lt;&gt;"",1,0))</f>
        <v>0</v>
      </c>
      <c r="BL117" s="125">
        <f>IF('Indicator Data'!BU121="No Data",1,IF('Indicator Data imputation'!BM120&lt;&gt;"",1,0))</f>
        <v>0</v>
      </c>
      <c r="BM117" s="125">
        <f>IF('Indicator Data'!BV121="No Data",1,IF('Indicator Data imputation'!BN120&lt;&gt;"",1,0))</f>
        <v>0</v>
      </c>
      <c r="BN117" s="125">
        <f>IF('Indicator Data'!BW121="No Data",1,IF('Indicator Data imputation'!BO120&lt;&gt;"",1,0))</f>
        <v>0</v>
      </c>
      <c r="BO117" s="125">
        <f>IF('Indicator Data'!BX121="No Data",1,IF('Indicator Data imputation'!BP120&lt;&gt;"",1,0))</f>
        <v>0</v>
      </c>
      <c r="BP117" s="125">
        <f>IF('Indicator Data'!BY121="No Data",1,IF('Indicator Data imputation'!BQ120&lt;&gt;"",1,0))</f>
        <v>0</v>
      </c>
      <c r="BQ117" s="125">
        <f>IF('Indicator Data'!BZ121="No Data",1,IF('Indicator Data imputation'!BR120&lt;&gt;"",1,0))</f>
        <v>0</v>
      </c>
      <c r="BR117" s="125">
        <f>IF('Indicator Data'!CA121="No Data",1,IF('Indicator Data imputation'!BS120&lt;&gt;"",1,0))</f>
        <v>0</v>
      </c>
      <c r="BS117" s="125">
        <f>IF('Indicator Data'!CB121="No Data",1,IF('Indicator Data imputation'!BT120&lt;&gt;"",1,0))</f>
        <v>0</v>
      </c>
      <c r="BT117" s="125">
        <f>IF('Indicator Data'!CC121="No Data",1,IF('Indicator Data imputation'!BU120&lt;&gt;"",1,0))</f>
        <v>0</v>
      </c>
      <c r="BU117" s="125">
        <f>IF('Indicator Data'!CD121="No Data",1,IF('Indicator Data imputation'!BV120&lt;&gt;"",1,0))</f>
        <v>0</v>
      </c>
      <c r="BV117" s="125">
        <f>IF('Indicator Data'!CE121="No Data",1,IF('Indicator Data imputation'!BW120&lt;&gt;"",1,0))</f>
        <v>0</v>
      </c>
      <c r="BW117" s="125">
        <f>IF('Indicator Data'!CF121="No Data",1,IF('Indicator Data imputation'!BX120&lt;&gt;"",1,0))</f>
        <v>0</v>
      </c>
      <c r="BX117" s="125">
        <f>IF('Indicator Data'!CG121="No Data",1,IF('Indicator Data imputation'!BY120&lt;&gt;"",1,0))</f>
        <v>0</v>
      </c>
      <c r="BY117" s="3">
        <f t="shared" si="5"/>
        <v>1</v>
      </c>
      <c r="BZ117" s="127">
        <f t="shared" si="4"/>
        <v>1.3333333333333334E-2</v>
      </c>
    </row>
    <row r="118" spans="1:78" x14ac:dyDescent="0.3">
      <c r="A118" s="3" t="s">
        <v>216</v>
      </c>
      <c r="B118" s="125">
        <f>IF('Indicator Data'!C122="No Data",1,IF('Indicator Data imputation'!C121&lt;&gt;"",1,0))</f>
        <v>0</v>
      </c>
      <c r="C118" s="125">
        <f>IF('Indicator Data'!D122="No Data",1,IF('Indicator Data imputation'!D121&lt;&gt;"",1,0))</f>
        <v>0</v>
      </c>
      <c r="D118" s="125">
        <f>IF('Indicator Data'!E122="No Data",1,IF('Indicator Data imputation'!E121&lt;&gt;"",1,0))</f>
        <v>0</v>
      </c>
      <c r="E118" s="125">
        <f>IF('Indicator Data'!F122="No Data",1,IF('Indicator Data imputation'!F121&lt;&gt;"",1,0))</f>
        <v>0</v>
      </c>
      <c r="F118" s="125">
        <f>IF('Indicator Data'!G122="No Data",1,IF('Indicator Data imputation'!G121&lt;&gt;"",1,0))</f>
        <v>0</v>
      </c>
      <c r="G118" s="125">
        <f>IF('Indicator Data'!H122="No Data",1,IF('Indicator Data imputation'!H121&lt;&gt;"",1,0))</f>
        <v>0</v>
      </c>
      <c r="H118" s="125">
        <f>IF('Indicator Data'!I122="No Data",1,IF('Indicator Data imputation'!I121&lt;&gt;"",1,0))</f>
        <v>0</v>
      </c>
      <c r="I118" s="125">
        <f>IF('Indicator Data'!J122="No Data",1,IF('Indicator Data imputation'!J121&lt;&gt;"",1,0))</f>
        <v>0</v>
      </c>
      <c r="J118" s="125">
        <f>IF('Indicator Data'!K122="No Data",1,IF('Indicator Data imputation'!K121&lt;&gt;"",1,0))</f>
        <v>0</v>
      </c>
      <c r="K118" s="125">
        <f>IF('Indicator Data'!L122="No Data",1,IF('Indicator Data imputation'!L121&lt;&gt;"",1,0))</f>
        <v>0</v>
      </c>
      <c r="L118" s="125">
        <f>IF('Indicator Data'!M122="No Data",1,IF('Indicator Data imputation'!M121&lt;&gt;"",1,0))</f>
        <v>0</v>
      </c>
      <c r="M118" s="125">
        <f>IF('Indicator Data'!N122="No Data",1,IF('Indicator Data imputation'!N121&lt;&gt;"",1,0))</f>
        <v>0</v>
      </c>
      <c r="N118" s="125">
        <f>IF('Indicator Data'!O122="No Data",1,IF('Indicator Data imputation'!O121&lt;&gt;"",1,0))</f>
        <v>0</v>
      </c>
      <c r="O118" s="125">
        <f>IF('Indicator Data'!P122="No Data",1,IF('Indicator Data imputation'!P121&lt;&gt;"",1,0))</f>
        <v>0</v>
      </c>
      <c r="P118" s="125">
        <f>IF('Indicator Data'!Q122="No Data",1,IF('Indicator Data imputation'!Q121&lt;&gt;"",1,0))</f>
        <v>0</v>
      </c>
      <c r="Q118" s="125">
        <f>IF('Indicator Data'!R122="No Data",1,IF('Indicator Data imputation'!R121&lt;&gt;"",1,0))</f>
        <v>0</v>
      </c>
      <c r="R118" s="125">
        <f>IF('Indicator Data'!S122="No Data",1,IF('Indicator Data imputation'!S121&lt;&gt;"",1,0))</f>
        <v>0</v>
      </c>
      <c r="S118" s="125">
        <f>IF('Indicator Data'!T122="No Data",1,IF('Indicator Data imputation'!T121&lt;&gt;"",1,0))</f>
        <v>0</v>
      </c>
      <c r="T118" s="125">
        <f>IF('Indicator Data'!U122="No Data",1,IF('Indicator Data imputation'!U121&lt;&gt;"",1,0))</f>
        <v>0</v>
      </c>
      <c r="U118" s="125">
        <f>IF('Indicator Data'!V122="No Data",1,IF('Indicator Data imputation'!V121&lt;&gt;"",1,0))</f>
        <v>0</v>
      </c>
      <c r="V118" s="125">
        <f>IF('Indicator Data'!W122="No Data",1,IF('Indicator Data imputation'!W121&lt;&gt;"",1,0))</f>
        <v>0</v>
      </c>
      <c r="W118" s="125">
        <f>IF('Indicator Data'!X122="No Data",1,IF('Indicator Data imputation'!X121&lt;&gt;"",1,0))</f>
        <v>0</v>
      </c>
      <c r="X118" s="125">
        <f>IF('Indicator Data'!Y122="No Data",1,IF('Indicator Data imputation'!Y121&lt;&gt;"",1,0))</f>
        <v>0</v>
      </c>
      <c r="Y118" s="125">
        <f>IF('Indicator Data'!Z122="No Data",1,IF('Indicator Data imputation'!Z121&lt;&gt;"",1,0))</f>
        <v>0</v>
      </c>
      <c r="Z118" s="125">
        <f>IF('Indicator Data'!AA122="No Data",1,IF('Indicator Data imputation'!AA121&lt;&gt;"",1,0))</f>
        <v>0</v>
      </c>
      <c r="AA118" s="125">
        <f>IF('Indicator Data'!AB122="No Data",1,IF('Indicator Data imputation'!AB121&lt;&gt;"",1,0))</f>
        <v>0</v>
      </c>
      <c r="AB118" s="125">
        <f>IF('Indicator Data'!AC122="No Data",1,IF('Indicator Data imputation'!AC121&lt;&gt;"",1,0))</f>
        <v>0</v>
      </c>
      <c r="AC118" s="125">
        <f>IF('Indicator Data'!AD122="No Data",1,IF('Indicator Data imputation'!AD121&lt;&gt;"",1,0))</f>
        <v>0</v>
      </c>
      <c r="AD118" s="125">
        <f>IF('Indicator Data'!AE122="No Data",1,IF('Indicator Data imputation'!AE121&lt;&gt;"",1,0))</f>
        <v>0</v>
      </c>
      <c r="AE118" s="125">
        <f>IF('Indicator Data'!AF122="No Data",1,IF('Indicator Data imputation'!AF121&lt;&gt;"",1,0))</f>
        <v>0</v>
      </c>
      <c r="AF118" s="125">
        <f>IF('Indicator Data'!AG122="No Data",1,IF('Indicator Data imputation'!AG121&lt;&gt;"",1,0))</f>
        <v>0</v>
      </c>
      <c r="AG118" s="125">
        <f>IF('Indicator Data'!AH122="No Data",1,IF('Indicator Data imputation'!AH121&lt;&gt;"",1,0))</f>
        <v>0</v>
      </c>
      <c r="AH118" s="125">
        <f>IF('Indicator Data'!AI122="No Data",1,IF('Indicator Data imputation'!AI121&lt;&gt;"",1,0))</f>
        <v>0</v>
      </c>
      <c r="AI118" s="125">
        <f>IF('Indicator Data'!AJ122="No Data",1,IF('Indicator Data imputation'!AJ121&lt;&gt;"",1,0))</f>
        <v>0</v>
      </c>
      <c r="AJ118" s="125">
        <f>IF('Indicator Data'!AK122="No Data",1,IF('Indicator Data imputation'!AK121&lt;&gt;"",1,0))</f>
        <v>0</v>
      </c>
      <c r="AK118" s="125">
        <f>IF('Indicator Data'!AL122="No Data",1,IF('Indicator Data imputation'!AL121&lt;&gt;"",1,0))</f>
        <v>0</v>
      </c>
      <c r="AL118" s="125">
        <f>IF('Indicator Data'!AM122="No Data",1,IF('Indicator Data imputation'!AM121&lt;&gt;"",1,0))</f>
        <v>0</v>
      </c>
      <c r="AM118" s="125">
        <f>IF('Indicator Data'!AN122="No Data",1,IF('Indicator Data imputation'!AN121&lt;&gt;"",1,0))</f>
        <v>0</v>
      </c>
      <c r="AN118" s="125">
        <f>IF('Indicator Data'!AO122="No Data",1,IF('Indicator Data imputation'!AO121&lt;&gt;"",1,0))</f>
        <v>0</v>
      </c>
      <c r="AO118" s="125">
        <f>IF('Indicator Data'!AP122="No Data",1,IF('Indicator Data imputation'!AP121&lt;&gt;"",1,0))</f>
        <v>0</v>
      </c>
      <c r="AP118" s="125">
        <f>IF('Indicator Data'!AQ122="No Data",1,IF('Indicator Data imputation'!AQ121&lt;&gt;"",1,0))</f>
        <v>0</v>
      </c>
      <c r="AQ118" s="125">
        <f>IF('Indicator Data'!AR122="No Data",1,IF('Indicator Data imputation'!AR121&lt;&gt;"",1,0))</f>
        <v>0</v>
      </c>
      <c r="AR118" s="125">
        <f>IF('Indicator Data'!AS122="No Data",1,IF('Indicator Data imputation'!AS121&lt;&gt;"",1,0))</f>
        <v>0</v>
      </c>
      <c r="AS118" s="125">
        <f>IF('Indicator Data'!AT122="No Data",1,IF('Indicator Data imputation'!AT121&lt;&gt;"",1,0))</f>
        <v>0</v>
      </c>
      <c r="AT118" s="125">
        <f>IF('Indicator Data'!AU122="No Data",1,IF('Indicator Data imputation'!AU121&lt;&gt;"",1,0))</f>
        <v>0</v>
      </c>
      <c r="AU118" s="125">
        <f>IF('Indicator Data'!AV122="No Data",1,IF('Indicator Data imputation'!AV121&lt;&gt;"",1,0))</f>
        <v>0</v>
      </c>
      <c r="AV118" s="125">
        <f>IF('Indicator Data'!AW122="No Data",1,IF('Indicator Data imputation'!AW121&lt;&gt;"",1,0))</f>
        <v>0</v>
      </c>
      <c r="AW118" s="125">
        <f>IF('Indicator Data'!AX122="No Data",1,IF('Indicator Data imputation'!AX121&lt;&gt;"",1,0))</f>
        <v>0</v>
      </c>
      <c r="AX118" s="125">
        <f>IF('Indicator Data'!AY122="No Data",1,IF('Indicator Data imputation'!AY121&lt;&gt;"",1,0))</f>
        <v>0</v>
      </c>
      <c r="AY118" s="125">
        <f>IF('Indicator Data'!AZ122="No Data",1,IF('Indicator Data imputation'!AZ121&lt;&gt;"",1,0))</f>
        <v>0</v>
      </c>
      <c r="AZ118" s="125">
        <f>IF('Indicator Data'!BA122="No Data",1,IF('Indicator Data imputation'!BA121&lt;&gt;"",1,0))</f>
        <v>0</v>
      </c>
      <c r="BA118" s="125">
        <f>IF('Indicator Data'!BB122="No Data",1,IF('Indicator Data imputation'!BB121&lt;&gt;"",1,0))</f>
        <v>0</v>
      </c>
      <c r="BB118" s="125">
        <f>IF('Indicator Data'!BC122="No Data",1,IF('Indicator Data imputation'!BC121&lt;&gt;"",1,0))</f>
        <v>0</v>
      </c>
      <c r="BC118" s="125">
        <f>IF('Indicator Data'!BD122="No Data",1,IF('Indicator Data imputation'!BD121&lt;&gt;"",1,0))</f>
        <v>0</v>
      </c>
      <c r="BD118" s="125">
        <f>IF('Indicator Data'!BE122="No Data",1,IF('Indicator Data imputation'!BE121&lt;&gt;"",1,0))</f>
        <v>0</v>
      </c>
      <c r="BE118" s="125">
        <f>IF('Indicator Data'!BF122="No Data",1,IF('Indicator Data imputation'!BF121&lt;&gt;"",1,0))</f>
        <v>0</v>
      </c>
      <c r="BF118" s="125">
        <f>IF('Indicator Data'!BG122="No Data",1,IF('Indicator Data imputation'!BG121&lt;&gt;"",1,0))</f>
        <v>0</v>
      </c>
      <c r="BG118" s="125">
        <f>IF('Indicator Data'!BH122="No Data",1,IF('Indicator Data imputation'!BH121&lt;&gt;"",1,0))</f>
        <v>0</v>
      </c>
      <c r="BH118" s="125">
        <f>IF('Indicator Data'!BI122="No Data",1,IF('Indicator Data imputation'!BI121&lt;&gt;"",1,0))</f>
        <v>0</v>
      </c>
      <c r="BI118" s="125">
        <f>IF('Indicator Data'!BR122="No Data",1,IF('Indicator Data imputation'!BJ121&lt;&gt;"",1,0))</f>
        <v>0</v>
      </c>
      <c r="BJ118" s="125">
        <f>IF('Indicator Data'!BS122="No Data",1,IF('Indicator Data imputation'!BK121&lt;&gt;"",1,0))</f>
        <v>0</v>
      </c>
      <c r="BK118" s="125">
        <f>IF('Indicator Data'!BT122="No Data",1,IF('Indicator Data imputation'!BL121&lt;&gt;"",1,0))</f>
        <v>0</v>
      </c>
      <c r="BL118" s="125">
        <f>IF('Indicator Data'!BU122="No Data",1,IF('Indicator Data imputation'!BM121&lt;&gt;"",1,0))</f>
        <v>0</v>
      </c>
      <c r="BM118" s="125">
        <f>IF('Indicator Data'!BV122="No Data",1,IF('Indicator Data imputation'!BN121&lt;&gt;"",1,0))</f>
        <v>0</v>
      </c>
      <c r="BN118" s="125">
        <f>IF('Indicator Data'!BW122="No Data",1,IF('Indicator Data imputation'!BO121&lt;&gt;"",1,0))</f>
        <v>0</v>
      </c>
      <c r="BO118" s="125">
        <f>IF('Indicator Data'!BX122="No Data",1,IF('Indicator Data imputation'!BP121&lt;&gt;"",1,0))</f>
        <v>0</v>
      </c>
      <c r="BP118" s="125">
        <f>IF('Indicator Data'!BY122="No Data",1,IF('Indicator Data imputation'!BQ121&lt;&gt;"",1,0))</f>
        <v>0</v>
      </c>
      <c r="BQ118" s="125">
        <f>IF('Indicator Data'!BZ122="No Data",1,IF('Indicator Data imputation'!BR121&lt;&gt;"",1,0))</f>
        <v>0</v>
      </c>
      <c r="BR118" s="125">
        <f>IF('Indicator Data'!CA122="No Data",1,IF('Indicator Data imputation'!BS121&lt;&gt;"",1,0))</f>
        <v>0</v>
      </c>
      <c r="BS118" s="125">
        <f>IF('Indicator Data'!CB122="No Data",1,IF('Indicator Data imputation'!BT121&lt;&gt;"",1,0))</f>
        <v>0</v>
      </c>
      <c r="BT118" s="125">
        <f>IF('Indicator Data'!CC122="No Data",1,IF('Indicator Data imputation'!BU121&lt;&gt;"",1,0))</f>
        <v>0</v>
      </c>
      <c r="BU118" s="125">
        <f>IF('Indicator Data'!CD122="No Data",1,IF('Indicator Data imputation'!BV121&lt;&gt;"",1,0))</f>
        <v>0</v>
      </c>
      <c r="BV118" s="125">
        <f>IF('Indicator Data'!CE122="No Data",1,IF('Indicator Data imputation'!BW121&lt;&gt;"",1,0))</f>
        <v>0</v>
      </c>
      <c r="BW118" s="125">
        <f>IF('Indicator Data'!CF122="No Data",1,IF('Indicator Data imputation'!BX121&lt;&gt;"",1,0))</f>
        <v>0</v>
      </c>
      <c r="BX118" s="125">
        <f>IF('Indicator Data'!CG122="No Data",1,IF('Indicator Data imputation'!BY121&lt;&gt;"",1,0))</f>
        <v>0</v>
      </c>
      <c r="BY118" s="3">
        <f t="shared" si="5"/>
        <v>0</v>
      </c>
      <c r="BZ118" s="127">
        <f t="shared" si="4"/>
        <v>0</v>
      </c>
    </row>
    <row r="119" spans="1:78" x14ac:dyDescent="0.3">
      <c r="A119" s="3" t="s">
        <v>218</v>
      </c>
      <c r="B119" s="125">
        <f>IF('Indicator Data'!C123="No Data",1,IF('Indicator Data imputation'!C122&lt;&gt;"",1,0))</f>
        <v>0</v>
      </c>
      <c r="C119" s="125">
        <f>IF('Indicator Data'!D123="No Data",1,IF('Indicator Data imputation'!D122&lt;&gt;"",1,0))</f>
        <v>0</v>
      </c>
      <c r="D119" s="125">
        <f>IF('Indicator Data'!E123="No Data",1,IF('Indicator Data imputation'!E122&lt;&gt;"",1,0))</f>
        <v>0</v>
      </c>
      <c r="E119" s="125">
        <f>IF('Indicator Data'!F123="No Data",1,IF('Indicator Data imputation'!F122&lt;&gt;"",1,0))</f>
        <v>0</v>
      </c>
      <c r="F119" s="125">
        <f>IF('Indicator Data'!G123="No Data",1,IF('Indicator Data imputation'!G122&lt;&gt;"",1,0))</f>
        <v>0</v>
      </c>
      <c r="G119" s="125">
        <f>IF('Indicator Data'!H123="No Data",1,IF('Indicator Data imputation'!H122&lt;&gt;"",1,0))</f>
        <v>0</v>
      </c>
      <c r="H119" s="125">
        <f>IF('Indicator Data'!I123="No Data",1,IF('Indicator Data imputation'!I122&lt;&gt;"",1,0))</f>
        <v>0</v>
      </c>
      <c r="I119" s="125">
        <f>IF('Indicator Data'!J123="No Data",1,IF('Indicator Data imputation'!J122&lt;&gt;"",1,0))</f>
        <v>0</v>
      </c>
      <c r="J119" s="125">
        <f>IF('Indicator Data'!K123="No Data",1,IF('Indicator Data imputation'!K122&lt;&gt;"",1,0))</f>
        <v>0</v>
      </c>
      <c r="K119" s="125">
        <f>IF('Indicator Data'!L123="No Data",1,IF('Indicator Data imputation'!L122&lt;&gt;"",1,0))</f>
        <v>0</v>
      </c>
      <c r="L119" s="125">
        <f>IF('Indicator Data'!M123="No Data",1,IF('Indicator Data imputation'!M122&lt;&gt;"",1,0))</f>
        <v>0</v>
      </c>
      <c r="M119" s="125">
        <f>IF('Indicator Data'!N123="No Data",1,IF('Indicator Data imputation'!N122&lt;&gt;"",1,0))</f>
        <v>1</v>
      </c>
      <c r="N119" s="125">
        <f>IF('Indicator Data'!O123="No Data",1,IF('Indicator Data imputation'!O122&lt;&gt;"",1,0))</f>
        <v>1</v>
      </c>
      <c r="O119" s="125">
        <f>IF('Indicator Data'!P123="No Data",1,IF('Indicator Data imputation'!P122&lt;&gt;"",1,0))</f>
        <v>1</v>
      </c>
      <c r="P119" s="125">
        <f>IF('Indicator Data'!Q123="No Data",1,IF('Indicator Data imputation'!Q122&lt;&gt;"",1,0))</f>
        <v>0</v>
      </c>
      <c r="Q119" s="125">
        <f>IF('Indicator Data'!R123="No Data",1,IF('Indicator Data imputation'!R122&lt;&gt;"",1,0))</f>
        <v>0</v>
      </c>
      <c r="R119" s="125">
        <f>IF('Indicator Data'!S123="No Data",1,IF('Indicator Data imputation'!S122&lt;&gt;"",1,0))</f>
        <v>0</v>
      </c>
      <c r="S119" s="125">
        <f>IF('Indicator Data'!T123="No Data",1,IF('Indicator Data imputation'!T122&lt;&gt;"",1,0))</f>
        <v>0</v>
      </c>
      <c r="T119" s="125">
        <f>IF('Indicator Data'!U123="No Data",1,IF('Indicator Data imputation'!U122&lt;&gt;"",1,0))</f>
        <v>0</v>
      </c>
      <c r="U119" s="125">
        <f>IF('Indicator Data'!V123="No Data",1,IF('Indicator Data imputation'!V122&lt;&gt;"",1,0))</f>
        <v>0</v>
      </c>
      <c r="V119" s="125">
        <f>IF('Indicator Data'!W123="No Data",1,IF('Indicator Data imputation'!W122&lt;&gt;"",1,0))</f>
        <v>0</v>
      </c>
      <c r="W119" s="125">
        <f>IF('Indicator Data'!X123="No Data",1,IF('Indicator Data imputation'!X122&lt;&gt;"",1,0))</f>
        <v>0</v>
      </c>
      <c r="X119" s="125">
        <f>IF('Indicator Data'!Y123="No Data",1,IF('Indicator Data imputation'!Y122&lt;&gt;"",1,0))</f>
        <v>0</v>
      </c>
      <c r="Y119" s="125">
        <f>IF('Indicator Data'!Z123="No Data",1,IF('Indicator Data imputation'!Z122&lt;&gt;"",1,0))</f>
        <v>0</v>
      </c>
      <c r="Z119" s="125">
        <f>IF('Indicator Data'!AA123="No Data",1,IF('Indicator Data imputation'!AA122&lt;&gt;"",1,0))</f>
        <v>0</v>
      </c>
      <c r="AA119" s="125">
        <f>IF('Indicator Data'!AB123="No Data",1,IF('Indicator Data imputation'!AB122&lt;&gt;"",1,0))</f>
        <v>0</v>
      </c>
      <c r="AB119" s="125">
        <f>IF('Indicator Data'!AC123="No Data",1,IF('Indicator Data imputation'!AC122&lt;&gt;"",1,0))</f>
        <v>0</v>
      </c>
      <c r="AC119" s="125">
        <f>IF('Indicator Data'!AD123="No Data",1,IF('Indicator Data imputation'!AD122&lt;&gt;"",1,0))</f>
        <v>0</v>
      </c>
      <c r="AD119" s="125">
        <f>IF('Indicator Data'!AE123="No Data",1,IF('Indicator Data imputation'!AE122&lt;&gt;"",1,0))</f>
        <v>0</v>
      </c>
      <c r="AE119" s="125">
        <f>IF('Indicator Data'!AF123="No Data",1,IF('Indicator Data imputation'!AF122&lt;&gt;"",1,0))</f>
        <v>0</v>
      </c>
      <c r="AF119" s="125">
        <f>IF('Indicator Data'!AG123="No Data",1,IF('Indicator Data imputation'!AG122&lt;&gt;"",1,0))</f>
        <v>0</v>
      </c>
      <c r="AG119" s="125">
        <f>IF('Indicator Data'!AH123="No Data",1,IF('Indicator Data imputation'!AH122&lt;&gt;"",1,0))</f>
        <v>0</v>
      </c>
      <c r="AH119" s="125">
        <f>IF('Indicator Data'!AI123="No Data",1,IF('Indicator Data imputation'!AI122&lt;&gt;"",1,0))</f>
        <v>0</v>
      </c>
      <c r="AI119" s="125">
        <f>IF('Indicator Data'!AJ123="No Data",1,IF('Indicator Data imputation'!AJ122&lt;&gt;"",1,0))</f>
        <v>0</v>
      </c>
      <c r="AJ119" s="125">
        <f>IF('Indicator Data'!AK123="No Data",1,IF('Indicator Data imputation'!AK122&lt;&gt;"",1,0))</f>
        <v>0</v>
      </c>
      <c r="AK119" s="125">
        <f>IF('Indicator Data'!AL123="No Data",1,IF('Indicator Data imputation'!AL122&lt;&gt;"",1,0))</f>
        <v>0</v>
      </c>
      <c r="AL119" s="125">
        <f>IF('Indicator Data'!AM123="No Data",1,IF('Indicator Data imputation'!AM122&lt;&gt;"",1,0))</f>
        <v>0</v>
      </c>
      <c r="AM119" s="125">
        <f>IF('Indicator Data'!AN123="No Data",1,IF('Indicator Data imputation'!AN122&lt;&gt;"",1,0))</f>
        <v>0</v>
      </c>
      <c r="AN119" s="125">
        <f>IF('Indicator Data'!AO123="No Data",1,IF('Indicator Data imputation'!AO122&lt;&gt;"",1,0))</f>
        <v>0</v>
      </c>
      <c r="AO119" s="125">
        <f>IF('Indicator Data'!AP123="No Data",1,IF('Indicator Data imputation'!AP122&lt;&gt;"",1,0))</f>
        <v>0</v>
      </c>
      <c r="AP119" s="125">
        <f>IF('Indicator Data'!AQ123="No Data",1,IF('Indicator Data imputation'!AQ122&lt;&gt;"",1,0))</f>
        <v>0</v>
      </c>
      <c r="AQ119" s="125">
        <f>IF('Indicator Data'!AR123="No Data",1,IF('Indicator Data imputation'!AR122&lt;&gt;"",1,0))</f>
        <v>0</v>
      </c>
      <c r="AR119" s="125">
        <f>IF('Indicator Data'!AS123="No Data",1,IF('Indicator Data imputation'!AS122&lt;&gt;"",1,0))</f>
        <v>0</v>
      </c>
      <c r="AS119" s="125">
        <f>IF('Indicator Data'!AT123="No Data",1,IF('Indicator Data imputation'!AT122&lt;&gt;"",1,0))</f>
        <v>0</v>
      </c>
      <c r="AT119" s="125">
        <f>IF('Indicator Data'!AU123="No Data",1,IF('Indicator Data imputation'!AU122&lt;&gt;"",1,0))</f>
        <v>0</v>
      </c>
      <c r="AU119" s="125">
        <f>IF('Indicator Data'!AV123="No Data",1,IF('Indicator Data imputation'!AV122&lt;&gt;"",1,0))</f>
        <v>0</v>
      </c>
      <c r="AV119" s="125">
        <f>IF('Indicator Data'!AW123="No Data",1,IF('Indicator Data imputation'!AW122&lt;&gt;"",1,0))</f>
        <v>0</v>
      </c>
      <c r="AW119" s="125">
        <f>IF('Indicator Data'!AX123="No Data",1,IF('Indicator Data imputation'!AX122&lt;&gt;"",1,0))</f>
        <v>0</v>
      </c>
      <c r="AX119" s="125">
        <f>IF('Indicator Data'!AY123="No Data",1,IF('Indicator Data imputation'!AY122&lt;&gt;"",1,0))</f>
        <v>0</v>
      </c>
      <c r="AY119" s="125">
        <f>IF('Indicator Data'!AZ123="No Data",1,IF('Indicator Data imputation'!AZ122&lt;&gt;"",1,0))</f>
        <v>0</v>
      </c>
      <c r="AZ119" s="125">
        <f>IF('Indicator Data'!BA123="No Data",1,IF('Indicator Data imputation'!BA122&lt;&gt;"",1,0))</f>
        <v>0</v>
      </c>
      <c r="BA119" s="125">
        <f>IF('Indicator Data'!BB123="No Data",1,IF('Indicator Data imputation'!BB122&lt;&gt;"",1,0))</f>
        <v>0</v>
      </c>
      <c r="BB119" s="125">
        <f>IF('Indicator Data'!BC123="No Data",1,IF('Indicator Data imputation'!BC122&lt;&gt;"",1,0))</f>
        <v>0</v>
      </c>
      <c r="BC119" s="125">
        <f>IF('Indicator Data'!BD123="No Data",1,IF('Indicator Data imputation'!BD122&lt;&gt;"",1,0))</f>
        <v>0</v>
      </c>
      <c r="BD119" s="125">
        <f>IF('Indicator Data'!BE123="No Data",1,IF('Indicator Data imputation'!BE122&lt;&gt;"",1,0))</f>
        <v>0</v>
      </c>
      <c r="BE119" s="125">
        <f>IF('Indicator Data'!BF123="No Data",1,IF('Indicator Data imputation'!BF122&lt;&gt;"",1,0))</f>
        <v>0</v>
      </c>
      <c r="BF119" s="125">
        <f>IF('Indicator Data'!BG123="No Data",1,IF('Indicator Data imputation'!BG122&lt;&gt;"",1,0))</f>
        <v>0</v>
      </c>
      <c r="BG119" s="125">
        <f>IF('Indicator Data'!BH123="No Data",1,IF('Indicator Data imputation'!BH122&lt;&gt;"",1,0))</f>
        <v>0</v>
      </c>
      <c r="BH119" s="125">
        <f>IF('Indicator Data'!BI123="No Data",1,IF('Indicator Data imputation'!BI122&lt;&gt;"",1,0))</f>
        <v>0</v>
      </c>
      <c r="BI119" s="125">
        <f>IF('Indicator Data'!BR123="No Data",1,IF('Indicator Data imputation'!BJ122&lt;&gt;"",1,0))</f>
        <v>0</v>
      </c>
      <c r="BJ119" s="125">
        <f>IF('Indicator Data'!BS123="No Data",1,IF('Indicator Data imputation'!BK122&lt;&gt;"",1,0))</f>
        <v>0</v>
      </c>
      <c r="BK119" s="125">
        <f>IF('Indicator Data'!BT123="No Data",1,IF('Indicator Data imputation'!BL122&lt;&gt;"",1,0))</f>
        <v>0</v>
      </c>
      <c r="BL119" s="125">
        <f>IF('Indicator Data'!BU123="No Data",1,IF('Indicator Data imputation'!BM122&lt;&gt;"",1,0))</f>
        <v>0</v>
      </c>
      <c r="BM119" s="125">
        <f>IF('Indicator Data'!BV123="No Data",1,IF('Indicator Data imputation'!BN122&lt;&gt;"",1,0))</f>
        <v>0</v>
      </c>
      <c r="BN119" s="125">
        <f>IF('Indicator Data'!BW123="No Data",1,IF('Indicator Data imputation'!BO122&lt;&gt;"",1,0))</f>
        <v>0</v>
      </c>
      <c r="BO119" s="125">
        <f>IF('Indicator Data'!BX123="No Data",1,IF('Indicator Data imputation'!BP122&lt;&gt;"",1,0))</f>
        <v>0</v>
      </c>
      <c r="BP119" s="125">
        <f>IF('Indicator Data'!BY123="No Data",1,IF('Indicator Data imputation'!BQ122&lt;&gt;"",1,0))</f>
        <v>0</v>
      </c>
      <c r="BQ119" s="125">
        <f>IF('Indicator Data'!BZ123="No Data",1,IF('Indicator Data imputation'!BR122&lt;&gt;"",1,0))</f>
        <v>0</v>
      </c>
      <c r="BR119" s="125">
        <f>IF('Indicator Data'!CA123="No Data",1,IF('Indicator Data imputation'!BS122&lt;&gt;"",1,0))</f>
        <v>0</v>
      </c>
      <c r="BS119" s="125">
        <f>IF('Indicator Data'!CB123="No Data",1,IF('Indicator Data imputation'!BT122&lt;&gt;"",1,0))</f>
        <v>0</v>
      </c>
      <c r="BT119" s="125">
        <f>IF('Indicator Data'!CC123="No Data",1,IF('Indicator Data imputation'!BU122&lt;&gt;"",1,0))</f>
        <v>0</v>
      </c>
      <c r="BU119" s="125">
        <f>IF('Indicator Data'!CD123="No Data",1,IF('Indicator Data imputation'!BV122&lt;&gt;"",1,0))</f>
        <v>0</v>
      </c>
      <c r="BV119" s="125">
        <f>IF('Indicator Data'!CE123="No Data",1,IF('Indicator Data imputation'!BW122&lt;&gt;"",1,0))</f>
        <v>0</v>
      </c>
      <c r="BW119" s="125">
        <f>IF('Indicator Data'!CF123="No Data",1,IF('Indicator Data imputation'!BX122&lt;&gt;"",1,0))</f>
        <v>0</v>
      </c>
      <c r="BX119" s="125">
        <f>IF('Indicator Data'!CG123="No Data",1,IF('Indicator Data imputation'!BY122&lt;&gt;"",1,0))</f>
        <v>0</v>
      </c>
      <c r="BY119" s="3">
        <f t="shared" si="5"/>
        <v>3</v>
      </c>
      <c r="BZ119" s="127">
        <f t="shared" si="4"/>
        <v>0.04</v>
      </c>
    </row>
    <row r="120" spans="1:78" x14ac:dyDescent="0.3">
      <c r="A120" s="3" t="s">
        <v>219</v>
      </c>
      <c r="B120" s="125">
        <f>IF('Indicator Data'!C124="No Data",1,IF('Indicator Data imputation'!C123&lt;&gt;"",1,0))</f>
        <v>0</v>
      </c>
      <c r="C120" s="125">
        <f>IF('Indicator Data'!D124="No Data",1,IF('Indicator Data imputation'!D123&lt;&gt;"",1,0))</f>
        <v>0</v>
      </c>
      <c r="D120" s="125">
        <f>IF('Indicator Data'!E124="No Data",1,IF('Indicator Data imputation'!E123&lt;&gt;"",1,0))</f>
        <v>0</v>
      </c>
      <c r="E120" s="125">
        <f>IF('Indicator Data'!F124="No Data",1,IF('Indicator Data imputation'!F123&lt;&gt;"",1,0))</f>
        <v>0</v>
      </c>
      <c r="F120" s="125">
        <f>IF('Indicator Data'!G124="No Data",1,IF('Indicator Data imputation'!G123&lt;&gt;"",1,0))</f>
        <v>0</v>
      </c>
      <c r="G120" s="125">
        <f>IF('Indicator Data'!H124="No Data",1,IF('Indicator Data imputation'!H123&lt;&gt;"",1,0))</f>
        <v>0</v>
      </c>
      <c r="H120" s="125">
        <f>IF('Indicator Data'!I124="No Data",1,IF('Indicator Data imputation'!I123&lt;&gt;"",1,0))</f>
        <v>0</v>
      </c>
      <c r="I120" s="125">
        <f>IF('Indicator Data'!J124="No Data",1,IF('Indicator Data imputation'!J123&lt;&gt;"",1,0))</f>
        <v>0</v>
      </c>
      <c r="J120" s="125">
        <f>IF('Indicator Data'!K124="No Data",1,IF('Indicator Data imputation'!K123&lt;&gt;"",1,0))</f>
        <v>0</v>
      </c>
      <c r="K120" s="125">
        <f>IF('Indicator Data'!L124="No Data",1,IF('Indicator Data imputation'!L123&lt;&gt;"",1,0))</f>
        <v>0</v>
      </c>
      <c r="L120" s="125">
        <f>IF('Indicator Data'!M124="No Data",1,IF('Indicator Data imputation'!M123&lt;&gt;"",1,0))</f>
        <v>0</v>
      </c>
      <c r="M120" s="125">
        <f>IF('Indicator Data'!N124="No Data",1,IF('Indicator Data imputation'!N123&lt;&gt;"",1,0))</f>
        <v>0</v>
      </c>
      <c r="N120" s="125">
        <f>IF('Indicator Data'!O124="No Data",1,IF('Indicator Data imputation'!O123&lt;&gt;"",1,0))</f>
        <v>0</v>
      </c>
      <c r="O120" s="125">
        <f>IF('Indicator Data'!P124="No Data",1,IF('Indicator Data imputation'!P123&lt;&gt;"",1,0))</f>
        <v>0</v>
      </c>
      <c r="P120" s="125">
        <f>IF('Indicator Data'!Q124="No Data",1,IF('Indicator Data imputation'!Q123&lt;&gt;"",1,0))</f>
        <v>0</v>
      </c>
      <c r="Q120" s="125">
        <f>IF('Indicator Data'!R124="No Data",1,IF('Indicator Data imputation'!R123&lt;&gt;"",1,0))</f>
        <v>0</v>
      </c>
      <c r="R120" s="125">
        <f>IF('Indicator Data'!S124="No Data",1,IF('Indicator Data imputation'!S123&lt;&gt;"",1,0))</f>
        <v>0</v>
      </c>
      <c r="S120" s="125">
        <f>IF('Indicator Data'!T124="No Data",1,IF('Indicator Data imputation'!T123&lt;&gt;"",1,0))</f>
        <v>0</v>
      </c>
      <c r="T120" s="125">
        <f>IF('Indicator Data'!U124="No Data",1,IF('Indicator Data imputation'!U123&lt;&gt;"",1,0))</f>
        <v>0</v>
      </c>
      <c r="U120" s="125">
        <f>IF('Indicator Data'!V124="No Data",1,IF('Indicator Data imputation'!V123&lt;&gt;"",1,0))</f>
        <v>0</v>
      </c>
      <c r="V120" s="125">
        <f>IF('Indicator Data'!W124="No Data",1,IF('Indicator Data imputation'!W123&lt;&gt;"",1,0))</f>
        <v>0</v>
      </c>
      <c r="W120" s="125">
        <f>IF('Indicator Data'!X124="No Data",1,IF('Indicator Data imputation'!X123&lt;&gt;"",1,0))</f>
        <v>0</v>
      </c>
      <c r="X120" s="125">
        <f>IF('Indicator Data'!Y124="No Data",1,IF('Indicator Data imputation'!Y123&lt;&gt;"",1,0))</f>
        <v>0</v>
      </c>
      <c r="Y120" s="125">
        <f>IF('Indicator Data'!Z124="No Data",1,IF('Indicator Data imputation'!Z123&lt;&gt;"",1,0))</f>
        <v>0</v>
      </c>
      <c r="Z120" s="125">
        <f>IF('Indicator Data'!AA124="No Data",1,IF('Indicator Data imputation'!AA123&lt;&gt;"",1,0))</f>
        <v>0</v>
      </c>
      <c r="AA120" s="125">
        <f>IF('Indicator Data'!AB124="No Data",1,IF('Indicator Data imputation'!AB123&lt;&gt;"",1,0))</f>
        <v>0</v>
      </c>
      <c r="AB120" s="125">
        <f>IF('Indicator Data'!AC124="No Data",1,IF('Indicator Data imputation'!AC123&lt;&gt;"",1,0))</f>
        <v>0</v>
      </c>
      <c r="AC120" s="125">
        <f>IF('Indicator Data'!AD124="No Data",1,IF('Indicator Data imputation'!AD123&lt;&gt;"",1,0))</f>
        <v>0</v>
      </c>
      <c r="AD120" s="125">
        <f>IF('Indicator Data'!AE124="No Data",1,IF('Indicator Data imputation'!AE123&lt;&gt;"",1,0))</f>
        <v>0</v>
      </c>
      <c r="AE120" s="125">
        <f>IF('Indicator Data'!AF124="No Data",1,IF('Indicator Data imputation'!AF123&lt;&gt;"",1,0))</f>
        <v>0</v>
      </c>
      <c r="AF120" s="125">
        <f>IF('Indicator Data'!AG124="No Data",1,IF('Indicator Data imputation'!AG123&lt;&gt;"",1,0))</f>
        <v>0</v>
      </c>
      <c r="AG120" s="125">
        <f>IF('Indicator Data'!AH124="No Data",1,IF('Indicator Data imputation'!AH123&lt;&gt;"",1,0))</f>
        <v>0</v>
      </c>
      <c r="AH120" s="125">
        <f>IF('Indicator Data'!AI124="No Data",1,IF('Indicator Data imputation'!AI123&lt;&gt;"",1,0))</f>
        <v>0</v>
      </c>
      <c r="AI120" s="125">
        <f>IF('Indicator Data'!AJ124="No Data",1,IF('Indicator Data imputation'!AJ123&lt;&gt;"",1,0))</f>
        <v>0</v>
      </c>
      <c r="AJ120" s="125">
        <f>IF('Indicator Data'!AK124="No Data",1,IF('Indicator Data imputation'!AK123&lt;&gt;"",1,0))</f>
        <v>0</v>
      </c>
      <c r="AK120" s="125">
        <f>IF('Indicator Data'!AL124="No Data",1,IF('Indicator Data imputation'!AL123&lt;&gt;"",1,0))</f>
        <v>0</v>
      </c>
      <c r="AL120" s="125">
        <f>IF('Indicator Data'!AM124="No Data",1,IF('Indicator Data imputation'!AM123&lt;&gt;"",1,0))</f>
        <v>0</v>
      </c>
      <c r="AM120" s="125">
        <f>IF('Indicator Data'!AN124="No Data",1,IF('Indicator Data imputation'!AN123&lt;&gt;"",1,0))</f>
        <v>0</v>
      </c>
      <c r="AN120" s="125">
        <f>IF('Indicator Data'!AO124="No Data",1,IF('Indicator Data imputation'!AO123&lt;&gt;"",1,0))</f>
        <v>0</v>
      </c>
      <c r="AO120" s="125">
        <f>IF('Indicator Data'!AP124="No Data",1,IF('Indicator Data imputation'!AP123&lt;&gt;"",1,0))</f>
        <v>0</v>
      </c>
      <c r="AP120" s="125">
        <f>IF('Indicator Data'!AQ124="No Data",1,IF('Indicator Data imputation'!AQ123&lt;&gt;"",1,0))</f>
        <v>0</v>
      </c>
      <c r="AQ120" s="125">
        <f>IF('Indicator Data'!AR124="No Data",1,IF('Indicator Data imputation'!AR123&lt;&gt;"",1,0))</f>
        <v>0</v>
      </c>
      <c r="AR120" s="125">
        <f>IF('Indicator Data'!AS124="No Data",1,IF('Indicator Data imputation'!AS123&lt;&gt;"",1,0))</f>
        <v>0</v>
      </c>
      <c r="AS120" s="125">
        <f>IF('Indicator Data'!AT124="No Data",1,IF('Indicator Data imputation'!AT123&lt;&gt;"",1,0))</f>
        <v>0</v>
      </c>
      <c r="AT120" s="125">
        <f>IF('Indicator Data'!AU124="No Data",1,IF('Indicator Data imputation'!AU123&lt;&gt;"",1,0))</f>
        <v>0</v>
      </c>
      <c r="AU120" s="125">
        <f>IF('Indicator Data'!AV124="No Data",1,IF('Indicator Data imputation'!AV123&lt;&gt;"",1,0))</f>
        <v>0</v>
      </c>
      <c r="AV120" s="125">
        <f>IF('Indicator Data'!AW124="No Data",1,IF('Indicator Data imputation'!AW123&lt;&gt;"",1,0))</f>
        <v>0</v>
      </c>
      <c r="AW120" s="125">
        <f>IF('Indicator Data'!AX124="No Data",1,IF('Indicator Data imputation'!AX123&lt;&gt;"",1,0))</f>
        <v>0</v>
      </c>
      <c r="AX120" s="125">
        <f>IF('Indicator Data'!AY124="No Data",1,IF('Indicator Data imputation'!AY123&lt;&gt;"",1,0))</f>
        <v>0</v>
      </c>
      <c r="AY120" s="125">
        <f>IF('Indicator Data'!AZ124="No Data",1,IF('Indicator Data imputation'!AZ123&lt;&gt;"",1,0))</f>
        <v>0</v>
      </c>
      <c r="AZ120" s="125">
        <f>IF('Indicator Data'!BA124="No Data",1,IF('Indicator Data imputation'!BA123&lt;&gt;"",1,0))</f>
        <v>0</v>
      </c>
      <c r="BA120" s="125">
        <f>IF('Indicator Data'!BB124="No Data",1,IF('Indicator Data imputation'!BB123&lt;&gt;"",1,0))</f>
        <v>0</v>
      </c>
      <c r="BB120" s="125">
        <f>IF('Indicator Data'!BC124="No Data",1,IF('Indicator Data imputation'!BC123&lt;&gt;"",1,0))</f>
        <v>0</v>
      </c>
      <c r="BC120" s="125">
        <f>IF('Indicator Data'!BD124="No Data",1,IF('Indicator Data imputation'!BD123&lt;&gt;"",1,0))</f>
        <v>0</v>
      </c>
      <c r="BD120" s="125">
        <f>IF('Indicator Data'!BE124="No Data",1,IF('Indicator Data imputation'!BE123&lt;&gt;"",1,0))</f>
        <v>0</v>
      </c>
      <c r="BE120" s="125">
        <f>IF('Indicator Data'!BF124="No Data",1,IF('Indicator Data imputation'!BF123&lt;&gt;"",1,0))</f>
        <v>0</v>
      </c>
      <c r="BF120" s="125">
        <f>IF('Indicator Data'!BG124="No Data",1,IF('Indicator Data imputation'!BG123&lt;&gt;"",1,0))</f>
        <v>0</v>
      </c>
      <c r="BG120" s="125">
        <f>IF('Indicator Data'!BH124="No Data",1,IF('Indicator Data imputation'!BH123&lt;&gt;"",1,0))</f>
        <v>1</v>
      </c>
      <c r="BH120" s="125">
        <f>IF('Indicator Data'!BI124="No Data",1,IF('Indicator Data imputation'!BI123&lt;&gt;"",1,0))</f>
        <v>0</v>
      </c>
      <c r="BI120" s="125">
        <f>IF('Indicator Data'!BR124="No Data",1,IF('Indicator Data imputation'!BJ123&lt;&gt;"",1,0))</f>
        <v>0</v>
      </c>
      <c r="BJ120" s="125">
        <f>IF('Indicator Data'!BS124="No Data",1,IF('Indicator Data imputation'!BK123&lt;&gt;"",1,0))</f>
        <v>0</v>
      </c>
      <c r="BK120" s="125">
        <f>IF('Indicator Data'!BT124="No Data",1,IF('Indicator Data imputation'!BL123&lt;&gt;"",1,0))</f>
        <v>0</v>
      </c>
      <c r="BL120" s="125">
        <f>IF('Indicator Data'!BU124="No Data",1,IF('Indicator Data imputation'!BM123&lt;&gt;"",1,0))</f>
        <v>0</v>
      </c>
      <c r="BM120" s="125">
        <f>IF('Indicator Data'!BV124="No Data",1,IF('Indicator Data imputation'!BN123&lt;&gt;"",1,0))</f>
        <v>1</v>
      </c>
      <c r="BN120" s="125">
        <f>IF('Indicator Data'!BW124="No Data",1,IF('Indicator Data imputation'!BO123&lt;&gt;"",1,0))</f>
        <v>0</v>
      </c>
      <c r="BO120" s="125">
        <f>IF('Indicator Data'!BX124="No Data",1,IF('Indicator Data imputation'!BP123&lt;&gt;"",1,0))</f>
        <v>0</v>
      </c>
      <c r="BP120" s="125">
        <f>IF('Indicator Data'!BY124="No Data",1,IF('Indicator Data imputation'!BQ123&lt;&gt;"",1,0))</f>
        <v>0</v>
      </c>
      <c r="BQ120" s="125">
        <f>IF('Indicator Data'!BZ124="No Data",1,IF('Indicator Data imputation'!BR123&lt;&gt;"",1,0))</f>
        <v>0</v>
      </c>
      <c r="BR120" s="125">
        <f>IF('Indicator Data'!CA124="No Data",1,IF('Indicator Data imputation'!BS123&lt;&gt;"",1,0))</f>
        <v>0</v>
      </c>
      <c r="BS120" s="125">
        <f>IF('Indicator Data'!CB124="No Data",1,IF('Indicator Data imputation'!BT123&lt;&gt;"",1,0))</f>
        <v>1</v>
      </c>
      <c r="BT120" s="125">
        <f>IF('Indicator Data'!CC124="No Data",1,IF('Indicator Data imputation'!BU123&lt;&gt;"",1,0))</f>
        <v>0</v>
      </c>
      <c r="BU120" s="125">
        <f>IF('Indicator Data'!CD124="No Data",1,IF('Indicator Data imputation'!BV123&lt;&gt;"",1,0))</f>
        <v>0</v>
      </c>
      <c r="BV120" s="125">
        <f>IF('Indicator Data'!CE124="No Data",1,IF('Indicator Data imputation'!BW123&lt;&gt;"",1,0))</f>
        <v>0</v>
      </c>
      <c r="BW120" s="125">
        <f>IF('Indicator Data'!CF124="No Data",1,IF('Indicator Data imputation'!BX123&lt;&gt;"",1,0))</f>
        <v>0</v>
      </c>
      <c r="BX120" s="125">
        <f>IF('Indicator Data'!CG124="No Data",1,IF('Indicator Data imputation'!BY123&lt;&gt;"",1,0))</f>
        <v>0</v>
      </c>
      <c r="BY120" s="3">
        <f t="shared" si="5"/>
        <v>3</v>
      </c>
      <c r="BZ120" s="127">
        <f t="shared" si="4"/>
        <v>0.04</v>
      </c>
    </row>
    <row r="121" spans="1:78" x14ac:dyDescent="0.3">
      <c r="A121" s="3" t="s">
        <v>221</v>
      </c>
      <c r="B121" s="125">
        <f>IF('Indicator Data'!C125="No Data",1,IF('Indicator Data imputation'!C124&lt;&gt;"",1,0))</f>
        <v>0</v>
      </c>
      <c r="C121" s="125">
        <f>IF('Indicator Data'!D125="No Data",1,IF('Indicator Data imputation'!D124&lt;&gt;"",1,0))</f>
        <v>0</v>
      </c>
      <c r="D121" s="125">
        <f>IF('Indicator Data'!E125="No Data",1,IF('Indicator Data imputation'!E124&lt;&gt;"",1,0))</f>
        <v>1</v>
      </c>
      <c r="E121" s="125">
        <f>IF('Indicator Data'!F125="No Data",1,IF('Indicator Data imputation'!F124&lt;&gt;"",1,0))</f>
        <v>0</v>
      </c>
      <c r="F121" s="125">
        <f>IF('Indicator Data'!G125="No Data",1,IF('Indicator Data imputation'!G124&lt;&gt;"",1,0))</f>
        <v>0</v>
      </c>
      <c r="G121" s="125">
        <f>IF('Indicator Data'!H125="No Data",1,IF('Indicator Data imputation'!H124&lt;&gt;"",1,0))</f>
        <v>0</v>
      </c>
      <c r="H121" s="125">
        <f>IF('Indicator Data'!I125="No Data",1,IF('Indicator Data imputation'!I124&lt;&gt;"",1,0))</f>
        <v>0</v>
      </c>
      <c r="I121" s="125">
        <f>IF('Indicator Data'!J125="No Data",1,IF('Indicator Data imputation'!J124&lt;&gt;"",1,0))</f>
        <v>0</v>
      </c>
      <c r="J121" s="125">
        <f>IF('Indicator Data'!K125="No Data",1,IF('Indicator Data imputation'!K124&lt;&gt;"",1,0))</f>
        <v>0</v>
      </c>
      <c r="K121" s="125">
        <f>IF('Indicator Data'!L125="No Data",1,IF('Indicator Data imputation'!L124&lt;&gt;"",1,0))</f>
        <v>1</v>
      </c>
      <c r="L121" s="125">
        <f>IF('Indicator Data'!M125="No Data",1,IF('Indicator Data imputation'!M124&lt;&gt;"",1,0))</f>
        <v>1</v>
      </c>
      <c r="M121" s="125">
        <f>IF('Indicator Data'!N125="No Data",1,IF('Indicator Data imputation'!N124&lt;&gt;"",1,0))</f>
        <v>1</v>
      </c>
      <c r="N121" s="125">
        <f>IF('Indicator Data'!O125="No Data",1,IF('Indicator Data imputation'!O124&lt;&gt;"",1,0))</f>
        <v>1</v>
      </c>
      <c r="O121" s="125">
        <f>IF('Indicator Data'!P125="No Data",1,IF('Indicator Data imputation'!P124&lt;&gt;"",1,0))</f>
        <v>1</v>
      </c>
      <c r="P121" s="125">
        <f>IF('Indicator Data'!Q125="No Data",1,IF('Indicator Data imputation'!Q124&lt;&gt;"",1,0))</f>
        <v>0</v>
      </c>
      <c r="Q121" s="125">
        <f>IF('Indicator Data'!R125="No Data",1,IF('Indicator Data imputation'!R124&lt;&gt;"",1,0))</f>
        <v>0</v>
      </c>
      <c r="R121" s="125">
        <f>IF('Indicator Data'!S125="No Data",1,IF('Indicator Data imputation'!S124&lt;&gt;"",1,0))</f>
        <v>0</v>
      </c>
      <c r="S121" s="125">
        <f>IF('Indicator Data'!T125="No Data",1,IF('Indicator Data imputation'!T124&lt;&gt;"",1,0))</f>
        <v>0</v>
      </c>
      <c r="T121" s="125">
        <f>IF('Indicator Data'!U125="No Data",1,IF('Indicator Data imputation'!U124&lt;&gt;"",1,0))</f>
        <v>0</v>
      </c>
      <c r="U121" s="125">
        <f>IF('Indicator Data'!V125="No Data",1,IF('Indicator Data imputation'!V124&lt;&gt;"",1,0))</f>
        <v>0</v>
      </c>
      <c r="V121" s="125">
        <f>IF('Indicator Data'!W125="No Data",1,IF('Indicator Data imputation'!W124&lt;&gt;"",1,0))</f>
        <v>0</v>
      </c>
      <c r="W121" s="125">
        <f>IF('Indicator Data'!X125="No Data",1,IF('Indicator Data imputation'!X124&lt;&gt;"",1,0))</f>
        <v>0</v>
      </c>
      <c r="X121" s="125">
        <f>IF('Indicator Data'!Y125="No Data",1,IF('Indicator Data imputation'!Y124&lt;&gt;"",1,0))</f>
        <v>0</v>
      </c>
      <c r="Y121" s="125">
        <f>IF('Indicator Data'!Z125="No Data",1,IF('Indicator Data imputation'!Z124&lt;&gt;"",1,0))</f>
        <v>0</v>
      </c>
      <c r="Z121" s="125">
        <f>IF('Indicator Data'!AA125="No Data",1,IF('Indicator Data imputation'!AA124&lt;&gt;"",1,0))</f>
        <v>1</v>
      </c>
      <c r="AA121" s="125">
        <f>IF('Indicator Data'!AB125="No Data",1,IF('Indicator Data imputation'!AB124&lt;&gt;"",1,0))</f>
        <v>0</v>
      </c>
      <c r="AB121" s="125">
        <f>IF('Indicator Data'!AC125="No Data",1,IF('Indicator Data imputation'!AC124&lt;&gt;"",1,0))</f>
        <v>1</v>
      </c>
      <c r="AC121" s="125">
        <f>IF('Indicator Data'!AD125="No Data",1,IF('Indicator Data imputation'!AD124&lt;&gt;"",1,0))</f>
        <v>1</v>
      </c>
      <c r="AD121" s="125">
        <f>IF('Indicator Data'!AE125="No Data",1,IF('Indicator Data imputation'!AE124&lt;&gt;"",1,0))</f>
        <v>0</v>
      </c>
      <c r="AE121" s="125">
        <f>IF('Indicator Data'!AF125="No Data",1,IF('Indicator Data imputation'!AF124&lt;&gt;"",1,0))</f>
        <v>1</v>
      </c>
      <c r="AF121" s="125">
        <f>IF('Indicator Data'!AG125="No Data",1,IF('Indicator Data imputation'!AG124&lt;&gt;"",1,0))</f>
        <v>1</v>
      </c>
      <c r="AG121" s="125">
        <f>IF('Indicator Data'!AH125="No Data",1,IF('Indicator Data imputation'!AH124&lt;&gt;"",1,0))</f>
        <v>0</v>
      </c>
      <c r="AH121" s="125">
        <f>IF('Indicator Data'!AI125="No Data",1,IF('Indicator Data imputation'!AI124&lt;&gt;"",1,0))</f>
        <v>0</v>
      </c>
      <c r="AI121" s="125">
        <f>IF('Indicator Data'!AJ125="No Data",1,IF('Indicator Data imputation'!AJ124&lt;&gt;"",1,0))</f>
        <v>0</v>
      </c>
      <c r="AJ121" s="125">
        <f>IF('Indicator Data'!AK125="No Data",1,IF('Indicator Data imputation'!AK124&lt;&gt;"",1,0))</f>
        <v>0</v>
      </c>
      <c r="AK121" s="125">
        <f>IF('Indicator Data'!AL125="No Data",1,IF('Indicator Data imputation'!AL124&lt;&gt;"",1,0))</f>
        <v>1</v>
      </c>
      <c r="AL121" s="125">
        <f>IF('Indicator Data'!AM125="No Data",1,IF('Indicator Data imputation'!AM124&lt;&gt;"",1,0))</f>
        <v>1</v>
      </c>
      <c r="AM121" s="125">
        <f>IF('Indicator Data'!AN125="No Data",1,IF('Indicator Data imputation'!AN124&lt;&gt;"",1,0))</f>
        <v>0</v>
      </c>
      <c r="AN121" s="125">
        <f>IF('Indicator Data'!AO125="No Data",1,IF('Indicator Data imputation'!AO124&lt;&gt;"",1,0))</f>
        <v>0</v>
      </c>
      <c r="AO121" s="125">
        <f>IF('Indicator Data'!AP125="No Data",1,IF('Indicator Data imputation'!AP124&lt;&gt;"",1,0))</f>
        <v>0</v>
      </c>
      <c r="AP121" s="125">
        <f>IF('Indicator Data'!AQ125="No Data",1,IF('Indicator Data imputation'!AQ124&lt;&gt;"",1,0))</f>
        <v>0</v>
      </c>
      <c r="AQ121" s="125">
        <f>IF('Indicator Data'!AR125="No Data",1,IF('Indicator Data imputation'!AR124&lt;&gt;"",1,0))</f>
        <v>0</v>
      </c>
      <c r="AR121" s="125">
        <f>IF('Indicator Data'!AS125="No Data",1,IF('Indicator Data imputation'!AS124&lt;&gt;"",1,0))</f>
        <v>0</v>
      </c>
      <c r="AS121" s="125">
        <f>IF('Indicator Data'!AT125="No Data",1,IF('Indicator Data imputation'!AT124&lt;&gt;"",1,0))</f>
        <v>0</v>
      </c>
      <c r="AT121" s="125">
        <f>IF('Indicator Data'!AU125="No Data",1,IF('Indicator Data imputation'!AU124&lt;&gt;"",1,0))</f>
        <v>0</v>
      </c>
      <c r="AU121" s="125">
        <f>IF('Indicator Data'!AV125="No Data",1,IF('Indicator Data imputation'!AV124&lt;&gt;"",1,0))</f>
        <v>1</v>
      </c>
      <c r="AV121" s="125">
        <f>IF('Indicator Data'!AW125="No Data",1,IF('Indicator Data imputation'!AW124&lt;&gt;"",1,0))</f>
        <v>1</v>
      </c>
      <c r="AW121" s="125">
        <f>IF('Indicator Data'!AX125="No Data",1,IF('Indicator Data imputation'!AX124&lt;&gt;"",1,0))</f>
        <v>1</v>
      </c>
      <c r="AX121" s="125">
        <f>IF('Indicator Data'!AY125="No Data",1,IF('Indicator Data imputation'!AY124&lt;&gt;"",1,0))</f>
        <v>0</v>
      </c>
      <c r="AY121" s="125">
        <f>IF('Indicator Data'!AZ125="No Data",1,IF('Indicator Data imputation'!AZ124&lt;&gt;"",1,0))</f>
        <v>1</v>
      </c>
      <c r="AZ121" s="125">
        <f>IF('Indicator Data'!BA125="No Data",1,IF('Indicator Data imputation'!BA124&lt;&gt;"",1,0))</f>
        <v>1</v>
      </c>
      <c r="BA121" s="125">
        <f>IF('Indicator Data'!BB125="No Data",1,IF('Indicator Data imputation'!BB124&lt;&gt;"",1,0))</f>
        <v>0</v>
      </c>
      <c r="BB121" s="125">
        <f>IF('Indicator Data'!BC125="No Data",1,IF('Indicator Data imputation'!BC124&lt;&gt;"",1,0))</f>
        <v>0</v>
      </c>
      <c r="BC121" s="125">
        <f>IF('Indicator Data'!BD125="No Data",1,IF('Indicator Data imputation'!BD124&lt;&gt;"",1,0))</f>
        <v>0</v>
      </c>
      <c r="BD121" s="125">
        <f>IF('Indicator Data'!BE125="No Data",1,IF('Indicator Data imputation'!BE124&lt;&gt;"",1,0))</f>
        <v>0</v>
      </c>
      <c r="BE121" s="125">
        <f>IF('Indicator Data'!BF125="No Data",1,IF('Indicator Data imputation'!BF124&lt;&gt;"",1,0))</f>
        <v>0</v>
      </c>
      <c r="BF121" s="125">
        <f>IF('Indicator Data'!BG125="No Data",1,IF('Indicator Data imputation'!BG124&lt;&gt;"",1,0))</f>
        <v>0</v>
      </c>
      <c r="BG121" s="125">
        <f>IF('Indicator Data'!BH125="No Data",1,IF('Indicator Data imputation'!BH124&lt;&gt;"",1,0))</f>
        <v>1</v>
      </c>
      <c r="BH121" s="125">
        <f>IF('Indicator Data'!BI125="No Data",1,IF('Indicator Data imputation'!BI124&lt;&gt;"",1,0))</f>
        <v>1</v>
      </c>
      <c r="BI121" s="125">
        <f>IF('Indicator Data'!BR125="No Data",1,IF('Indicator Data imputation'!BJ124&lt;&gt;"",1,0))</f>
        <v>0</v>
      </c>
      <c r="BJ121" s="125">
        <f>IF('Indicator Data'!BS125="No Data",1,IF('Indicator Data imputation'!BK124&lt;&gt;"",1,0))</f>
        <v>0</v>
      </c>
      <c r="BK121" s="125">
        <f>IF('Indicator Data'!BT125="No Data",1,IF('Indicator Data imputation'!BL124&lt;&gt;"",1,0))</f>
        <v>1</v>
      </c>
      <c r="BL121" s="125">
        <f>IF('Indicator Data'!BU125="No Data",1,IF('Indicator Data imputation'!BM124&lt;&gt;"",1,0))</f>
        <v>0</v>
      </c>
      <c r="BM121" s="125">
        <f>IF('Indicator Data'!BV125="No Data",1,IF('Indicator Data imputation'!BN124&lt;&gt;"",1,0))</f>
        <v>1</v>
      </c>
      <c r="BN121" s="125">
        <f>IF('Indicator Data'!BW125="No Data",1,IF('Indicator Data imputation'!BO124&lt;&gt;"",1,0))</f>
        <v>0</v>
      </c>
      <c r="BO121" s="125">
        <f>IF('Indicator Data'!BX125="No Data",1,IF('Indicator Data imputation'!BP124&lt;&gt;"",1,0))</f>
        <v>0</v>
      </c>
      <c r="BP121" s="125">
        <f>IF('Indicator Data'!BY125="No Data",1,IF('Indicator Data imputation'!BQ124&lt;&gt;"",1,0))</f>
        <v>0</v>
      </c>
      <c r="BQ121" s="125">
        <f>IF('Indicator Data'!BZ125="No Data",1,IF('Indicator Data imputation'!BR124&lt;&gt;"",1,0))</f>
        <v>0</v>
      </c>
      <c r="BR121" s="125">
        <f>IF('Indicator Data'!CA125="No Data",1,IF('Indicator Data imputation'!BS124&lt;&gt;"",1,0))</f>
        <v>0</v>
      </c>
      <c r="BS121" s="125">
        <f>IF('Indicator Data'!CB125="No Data",1,IF('Indicator Data imputation'!BT124&lt;&gt;"",1,0))</f>
        <v>0</v>
      </c>
      <c r="BT121" s="125">
        <f>IF('Indicator Data'!CC125="No Data",1,IF('Indicator Data imputation'!BU124&lt;&gt;"",1,0))</f>
        <v>0</v>
      </c>
      <c r="BU121" s="125">
        <f>IF('Indicator Data'!CD125="No Data",1,IF('Indicator Data imputation'!BV124&lt;&gt;"",1,0))</f>
        <v>0</v>
      </c>
      <c r="BV121" s="125">
        <f>IF('Indicator Data'!CE125="No Data",1,IF('Indicator Data imputation'!BW124&lt;&gt;"",1,0))</f>
        <v>1</v>
      </c>
      <c r="BW121" s="125">
        <f>IF('Indicator Data'!CF125="No Data",1,IF('Indicator Data imputation'!BX124&lt;&gt;"",1,0))</f>
        <v>0</v>
      </c>
      <c r="BX121" s="125">
        <f>IF('Indicator Data'!CG125="No Data",1,IF('Indicator Data imputation'!BY124&lt;&gt;"",1,0))</f>
        <v>1</v>
      </c>
      <c r="BY121" s="3">
        <f t="shared" si="5"/>
        <v>24</v>
      </c>
      <c r="BZ121" s="127">
        <f t="shared" si="4"/>
        <v>0.32</v>
      </c>
    </row>
    <row r="122" spans="1:78" x14ac:dyDescent="0.3">
      <c r="A122" s="3" t="s">
        <v>223</v>
      </c>
      <c r="B122" s="125">
        <f>IF('Indicator Data'!C126="No Data",1,IF('Indicator Data imputation'!C125&lt;&gt;"",1,0))</f>
        <v>0</v>
      </c>
      <c r="C122" s="125">
        <f>IF('Indicator Data'!D126="No Data",1,IF('Indicator Data imputation'!D125&lt;&gt;"",1,0))</f>
        <v>0</v>
      </c>
      <c r="D122" s="125">
        <f>IF('Indicator Data'!E126="No Data",1,IF('Indicator Data imputation'!E125&lt;&gt;"",1,0))</f>
        <v>0</v>
      </c>
      <c r="E122" s="125">
        <f>IF('Indicator Data'!F126="No Data",1,IF('Indicator Data imputation'!F125&lt;&gt;"",1,0))</f>
        <v>0</v>
      </c>
      <c r="F122" s="125">
        <f>IF('Indicator Data'!G126="No Data",1,IF('Indicator Data imputation'!G125&lt;&gt;"",1,0))</f>
        <v>0</v>
      </c>
      <c r="G122" s="125">
        <f>IF('Indicator Data'!H126="No Data",1,IF('Indicator Data imputation'!H125&lt;&gt;"",1,0))</f>
        <v>0</v>
      </c>
      <c r="H122" s="125">
        <f>IF('Indicator Data'!I126="No Data",1,IF('Indicator Data imputation'!I125&lt;&gt;"",1,0))</f>
        <v>0</v>
      </c>
      <c r="I122" s="125">
        <f>IF('Indicator Data'!J126="No Data",1,IF('Indicator Data imputation'!J125&lt;&gt;"",1,0))</f>
        <v>0</v>
      </c>
      <c r="J122" s="125">
        <f>IF('Indicator Data'!K126="No Data",1,IF('Indicator Data imputation'!K125&lt;&gt;"",1,0))</f>
        <v>0</v>
      </c>
      <c r="K122" s="125">
        <f>IF('Indicator Data'!L126="No Data",1,IF('Indicator Data imputation'!L125&lt;&gt;"",1,0))</f>
        <v>0</v>
      </c>
      <c r="L122" s="125">
        <f>IF('Indicator Data'!M126="No Data",1,IF('Indicator Data imputation'!M125&lt;&gt;"",1,0))</f>
        <v>0</v>
      </c>
      <c r="M122" s="125">
        <f>IF('Indicator Data'!N126="No Data",1,IF('Indicator Data imputation'!N125&lt;&gt;"",1,0))</f>
        <v>1</v>
      </c>
      <c r="N122" s="125">
        <f>IF('Indicator Data'!O126="No Data",1,IF('Indicator Data imputation'!O125&lt;&gt;"",1,0))</f>
        <v>1</v>
      </c>
      <c r="O122" s="125">
        <f>IF('Indicator Data'!P126="No Data",1,IF('Indicator Data imputation'!P125&lt;&gt;"",1,0))</f>
        <v>1</v>
      </c>
      <c r="P122" s="125">
        <f>IF('Indicator Data'!Q126="No Data",1,IF('Indicator Data imputation'!Q125&lt;&gt;"",1,0))</f>
        <v>0</v>
      </c>
      <c r="Q122" s="125">
        <f>IF('Indicator Data'!R126="No Data",1,IF('Indicator Data imputation'!R125&lt;&gt;"",1,0))</f>
        <v>0</v>
      </c>
      <c r="R122" s="125">
        <f>IF('Indicator Data'!S126="No Data",1,IF('Indicator Data imputation'!S125&lt;&gt;"",1,0))</f>
        <v>0</v>
      </c>
      <c r="S122" s="125">
        <f>IF('Indicator Data'!T126="No Data",1,IF('Indicator Data imputation'!T125&lt;&gt;"",1,0))</f>
        <v>0</v>
      </c>
      <c r="T122" s="125">
        <f>IF('Indicator Data'!U126="No Data",1,IF('Indicator Data imputation'!U125&lt;&gt;"",1,0))</f>
        <v>0</v>
      </c>
      <c r="U122" s="125">
        <f>IF('Indicator Data'!V126="No Data",1,IF('Indicator Data imputation'!V125&lt;&gt;"",1,0))</f>
        <v>0</v>
      </c>
      <c r="V122" s="125">
        <f>IF('Indicator Data'!W126="No Data",1,IF('Indicator Data imputation'!W125&lt;&gt;"",1,0))</f>
        <v>0</v>
      </c>
      <c r="W122" s="125">
        <f>IF('Indicator Data'!X126="No Data",1,IF('Indicator Data imputation'!X125&lt;&gt;"",1,0))</f>
        <v>0</v>
      </c>
      <c r="X122" s="125">
        <f>IF('Indicator Data'!Y126="No Data",1,IF('Indicator Data imputation'!Y125&lt;&gt;"",1,0))</f>
        <v>0</v>
      </c>
      <c r="Y122" s="125">
        <f>IF('Indicator Data'!Z126="No Data",1,IF('Indicator Data imputation'!Z125&lt;&gt;"",1,0))</f>
        <v>0</v>
      </c>
      <c r="Z122" s="125">
        <f>IF('Indicator Data'!AA126="No Data",1,IF('Indicator Data imputation'!AA125&lt;&gt;"",1,0))</f>
        <v>0</v>
      </c>
      <c r="AA122" s="125">
        <f>IF('Indicator Data'!AB126="No Data",1,IF('Indicator Data imputation'!AB125&lt;&gt;"",1,0))</f>
        <v>0</v>
      </c>
      <c r="AB122" s="125">
        <f>IF('Indicator Data'!AC126="No Data",1,IF('Indicator Data imputation'!AC125&lt;&gt;"",1,0))</f>
        <v>0</v>
      </c>
      <c r="AC122" s="125">
        <f>IF('Indicator Data'!AD126="No Data",1,IF('Indicator Data imputation'!AD125&lt;&gt;"",1,0))</f>
        <v>0</v>
      </c>
      <c r="AD122" s="125">
        <f>IF('Indicator Data'!AE126="No Data",1,IF('Indicator Data imputation'!AE125&lt;&gt;"",1,0))</f>
        <v>0</v>
      </c>
      <c r="AE122" s="125">
        <f>IF('Indicator Data'!AF126="No Data",1,IF('Indicator Data imputation'!AF125&lt;&gt;"",1,0))</f>
        <v>0</v>
      </c>
      <c r="AF122" s="125">
        <f>IF('Indicator Data'!AG126="No Data",1,IF('Indicator Data imputation'!AG125&lt;&gt;"",1,0))</f>
        <v>0</v>
      </c>
      <c r="AG122" s="125">
        <f>IF('Indicator Data'!AH126="No Data",1,IF('Indicator Data imputation'!AH125&lt;&gt;"",1,0))</f>
        <v>0</v>
      </c>
      <c r="AH122" s="125">
        <f>IF('Indicator Data'!AI126="No Data",1,IF('Indicator Data imputation'!AI125&lt;&gt;"",1,0))</f>
        <v>0</v>
      </c>
      <c r="AI122" s="125">
        <f>IF('Indicator Data'!AJ126="No Data",1,IF('Indicator Data imputation'!AJ125&lt;&gt;"",1,0))</f>
        <v>0</v>
      </c>
      <c r="AJ122" s="125">
        <f>IF('Indicator Data'!AK126="No Data",1,IF('Indicator Data imputation'!AK125&lt;&gt;"",1,0))</f>
        <v>0</v>
      </c>
      <c r="AK122" s="125">
        <f>IF('Indicator Data'!AL126="No Data",1,IF('Indicator Data imputation'!AL125&lt;&gt;"",1,0))</f>
        <v>0</v>
      </c>
      <c r="AL122" s="125">
        <f>IF('Indicator Data'!AM126="No Data",1,IF('Indicator Data imputation'!AM125&lt;&gt;"",1,0))</f>
        <v>0</v>
      </c>
      <c r="AM122" s="125">
        <f>IF('Indicator Data'!AN126="No Data",1,IF('Indicator Data imputation'!AN125&lt;&gt;"",1,0))</f>
        <v>0</v>
      </c>
      <c r="AN122" s="125">
        <f>IF('Indicator Data'!AO126="No Data",1,IF('Indicator Data imputation'!AO125&lt;&gt;"",1,0))</f>
        <v>0</v>
      </c>
      <c r="AO122" s="125">
        <f>IF('Indicator Data'!AP126="No Data",1,IF('Indicator Data imputation'!AP125&lt;&gt;"",1,0))</f>
        <v>0</v>
      </c>
      <c r="AP122" s="125">
        <f>IF('Indicator Data'!AQ126="No Data",1,IF('Indicator Data imputation'!AQ125&lt;&gt;"",1,0))</f>
        <v>0</v>
      </c>
      <c r="AQ122" s="125">
        <f>IF('Indicator Data'!AR126="No Data",1,IF('Indicator Data imputation'!AR125&lt;&gt;"",1,0))</f>
        <v>0</v>
      </c>
      <c r="AR122" s="125">
        <f>IF('Indicator Data'!AS126="No Data",1,IF('Indicator Data imputation'!AS125&lt;&gt;"",1,0))</f>
        <v>0</v>
      </c>
      <c r="AS122" s="125">
        <f>IF('Indicator Data'!AT126="No Data",1,IF('Indicator Data imputation'!AT125&lt;&gt;"",1,0))</f>
        <v>0</v>
      </c>
      <c r="AT122" s="125">
        <f>IF('Indicator Data'!AU126="No Data",1,IF('Indicator Data imputation'!AU125&lt;&gt;"",1,0))</f>
        <v>0</v>
      </c>
      <c r="AU122" s="125">
        <f>IF('Indicator Data'!AV126="No Data",1,IF('Indicator Data imputation'!AV125&lt;&gt;"",1,0))</f>
        <v>0</v>
      </c>
      <c r="AV122" s="125">
        <f>IF('Indicator Data'!AW126="No Data",1,IF('Indicator Data imputation'!AW125&lt;&gt;"",1,0))</f>
        <v>0</v>
      </c>
      <c r="AW122" s="125">
        <f>IF('Indicator Data'!AX126="No Data",1,IF('Indicator Data imputation'!AX125&lt;&gt;"",1,0))</f>
        <v>0</v>
      </c>
      <c r="AX122" s="125">
        <f>IF('Indicator Data'!AY126="No Data",1,IF('Indicator Data imputation'!AY125&lt;&gt;"",1,0))</f>
        <v>0</v>
      </c>
      <c r="AY122" s="125">
        <f>IF('Indicator Data'!AZ126="No Data",1,IF('Indicator Data imputation'!AZ125&lt;&gt;"",1,0))</f>
        <v>0</v>
      </c>
      <c r="AZ122" s="125">
        <f>IF('Indicator Data'!BA126="No Data",1,IF('Indicator Data imputation'!BA125&lt;&gt;"",1,0))</f>
        <v>0</v>
      </c>
      <c r="BA122" s="125">
        <f>IF('Indicator Data'!BB126="No Data",1,IF('Indicator Data imputation'!BB125&lt;&gt;"",1,0))</f>
        <v>0</v>
      </c>
      <c r="BB122" s="125">
        <f>IF('Indicator Data'!BC126="No Data",1,IF('Indicator Data imputation'!BC125&lt;&gt;"",1,0))</f>
        <v>0</v>
      </c>
      <c r="BC122" s="125">
        <f>IF('Indicator Data'!BD126="No Data",1,IF('Indicator Data imputation'!BD125&lt;&gt;"",1,0))</f>
        <v>0</v>
      </c>
      <c r="BD122" s="125">
        <f>IF('Indicator Data'!BE126="No Data",1,IF('Indicator Data imputation'!BE125&lt;&gt;"",1,0))</f>
        <v>0</v>
      </c>
      <c r="BE122" s="125">
        <f>IF('Indicator Data'!BF126="No Data",1,IF('Indicator Data imputation'!BF125&lt;&gt;"",1,0))</f>
        <v>0</v>
      </c>
      <c r="BF122" s="125">
        <f>IF('Indicator Data'!BG126="No Data",1,IF('Indicator Data imputation'!BG125&lt;&gt;"",1,0))</f>
        <v>0</v>
      </c>
      <c r="BG122" s="125">
        <f>IF('Indicator Data'!BH126="No Data",1,IF('Indicator Data imputation'!BH125&lt;&gt;"",1,0))</f>
        <v>0</v>
      </c>
      <c r="BH122" s="125">
        <f>IF('Indicator Data'!BI126="No Data",1,IF('Indicator Data imputation'!BI125&lt;&gt;"",1,0))</f>
        <v>0</v>
      </c>
      <c r="BI122" s="125">
        <f>IF('Indicator Data'!BR126="No Data",1,IF('Indicator Data imputation'!BJ125&lt;&gt;"",1,0))</f>
        <v>0</v>
      </c>
      <c r="BJ122" s="125">
        <f>IF('Indicator Data'!BS126="No Data",1,IF('Indicator Data imputation'!BK125&lt;&gt;"",1,0))</f>
        <v>0</v>
      </c>
      <c r="BK122" s="125">
        <f>IF('Indicator Data'!BT126="No Data",1,IF('Indicator Data imputation'!BL125&lt;&gt;"",1,0))</f>
        <v>0</v>
      </c>
      <c r="BL122" s="125">
        <f>IF('Indicator Data'!BU126="No Data",1,IF('Indicator Data imputation'!BM125&lt;&gt;"",1,0))</f>
        <v>0</v>
      </c>
      <c r="BM122" s="125">
        <f>IF('Indicator Data'!BV126="No Data",1,IF('Indicator Data imputation'!BN125&lt;&gt;"",1,0))</f>
        <v>0</v>
      </c>
      <c r="BN122" s="125">
        <f>IF('Indicator Data'!BW126="No Data",1,IF('Indicator Data imputation'!BO125&lt;&gt;"",1,0))</f>
        <v>0</v>
      </c>
      <c r="BO122" s="125">
        <f>IF('Indicator Data'!BX126="No Data",1,IF('Indicator Data imputation'!BP125&lt;&gt;"",1,0))</f>
        <v>0</v>
      </c>
      <c r="BP122" s="125">
        <f>IF('Indicator Data'!BY126="No Data",1,IF('Indicator Data imputation'!BQ125&lt;&gt;"",1,0))</f>
        <v>0</v>
      </c>
      <c r="BQ122" s="125">
        <f>IF('Indicator Data'!BZ126="No Data",1,IF('Indicator Data imputation'!BR125&lt;&gt;"",1,0))</f>
        <v>0</v>
      </c>
      <c r="BR122" s="125">
        <f>IF('Indicator Data'!CA126="No Data",1,IF('Indicator Data imputation'!BS125&lt;&gt;"",1,0))</f>
        <v>0</v>
      </c>
      <c r="BS122" s="125">
        <f>IF('Indicator Data'!CB126="No Data",1,IF('Indicator Data imputation'!BT125&lt;&gt;"",1,0))</f>
        <v>0</v>
      </c>
      <c r="BT122" s="125">
        <f>IF('Indicator Data'!CC126="No Data",1,IF('Indicator Data imputation'!BU125&lt;&gt;"",1,0))</f>
        <v>0</v>
      </c>
      <c r="BU122" s="125">
        <f>IF('Indicator Data'!CD126="No Data",1,IF('Indicator Data imputation'!BV125&lt;&gt;"",1,0))</f>
        <v>0</v>
      </c>
      <c r="BV122" s="125">
        <f>IF('Indicator Data'!CE126="No Data",1,IF('Indicator Data imputation'!BW125&lt;&gt;"",1,0))</f>
        <v>0</v>
      </c>
      <c r="BW122" s="125">
        <f>IF('Indicator Data'!CF126="No Data",1,IF('Indicator Data imputation'!BX125&lt;&gt;"",1,0))</f>
        <v>0</v>
      </c>
      <c r="BX122" s="125">
        <f>IF('Indicator Data'!CG126="No Data",1,IF('Indicator Data imputation'!BY125&lt;&gt;"",1,0))</f>
        <v>0</v>
      </c>
      <c r="BY122" s="3">
        <f t="shared" si="5"/>
        <v>3</v>
      </c>
      <c r="BZ122" s="127">
        <f t="shared" si="4"/>
        <v>0.04</v>
      </c>
    </row>
    <row r="123" spans="1:78" x14ac:dyDescent="0.3">
      <c r="A123" s="3" t="s">
        <v>225</v>
      </c>
      <c r="B123" s="125">
        <f>IF('Indicator Data'!C127="No Data",1,IF('Indicator Data imputation'!C126&lt;&gt;"",1,0))</f>
        <v>0</v>
      </c>
      <c r="C123" s="125">
        <f>IF('Indicator Data'!D127="No Data",1,IF('Indicator Data imputation'!D126&lt;&gt;"",1,0))</f>
        <v>0</v>
      </c>
      <c r="D123" s="125">
        <f>IF('Indicator Data'!E127="No Data",1,IF('Indicator Data imputation'!E126&lt;&gt;"",1,0))</f>
        <v>0</v>
      </c>
      <c r="E123" s="125">
        <f>IF('Indicator Data'!F127="No Data",1,IF('Indicator Data imputation'!F126&lt;&gt;"",1,0))</f>
        <v>0</v>
      </c>
      <c r="F123" s="125">
        <f>IF('Indicator Data'!G127="No Data",1,IF('Indicator Data imputation'!G126&lt;&gt;"",1,0))</f>
        <v>0</v>
      </c>
      <c r="G123" s="125">
        <f>IF('Indicator Data'!H127="No Data",1,IF('Indicator Data imputation'!H126&lt;&gt;"",1,0))</f>
        <v>0</v>
      </c>
      <c r="H123" s="125">
        <f>IF('Indicator Data'!I127="No Data",1,IF('Indicator Data imputation'!I126&lt;&gt;"",1,0))</f>
        <v>0</v>
      </c>
      <c r="I123" s="125">
        <f>IF('Indicator Data'!J127="No Data",1,IF('Indicator Data imputation'!J126&lt;&gt;"",1,0))</f>
        <v>0</v>
      </c>
      <c r="J123" s="125">
        <f>IF('Indicator Data'!K127="No Data",1,IF('Indicator Data imputation'!K126&lt;&gt;"",1,0))</f>
        <v>0</v>
      </c>
      <c r="K123" s="125">
        <f>IF('Indicator Data'!L127="No Data",1,IF('Indicator Data imputation'!L126&lt;&gt;"",1,0))</f>
        <v>0</v>
      </c>
      <c r="L123" s="125">
        <f>IF('Indicator Data'!M127="No Data",1,IF('Indicator Data imputation'!M126&lt;&gt;"",1,0))</f>
        <v>0</v>
      </c>
      <c r="M123" s="125">
        <f>IF('Indicator Data'!N127="No Data",1,IF('Indicator Data imputation'!N126&lt;&gt;"",1,0))</f>
        <v>1</v>
      </c>
      <c r="N123" s="125">
        <f>IF('Indicator Data'!O127="No Data",1,IF('Indicator Data imputation'!O126&lt;&gt;"",1,0))</f>
        <v>1</v>
      </c>
      <c r="O123" s="125">
        <f>IF('Indicator Data'!P127="No Data",1,IF('Indicator Data imputation'!P126&lt;&gt;"",1,0))</f>
        <v>1</v>
      </c>
      <c r="P123" s="125">
        <f>IF('Indicator Data'!Q127="No Data",1,IF('Indicator Data imputation'!Q126&lt;&gt;"",1,0))</f>
        <v>0</v>
      </c>
      <c r="Q123" s="125">
        <f>IF('Indicator Data'!R127="No Data",1,IF('Indicator Data imputation'!R126&lt;&gt;"",1,0))</f>
        <v>0</v>
      </c>
      <c r="R123" s="125">
        <f>IF('Indicator Data'!S127="No Data",1,IF('Indicator Data imputation'!S126&lt;&gt;"",1,0))</f>
        <v>0</v>
      </c>
      <c r="S123" s="125">
        <f>IF('Indicator Data'!T127="No Data",1,IF('Indicator Data imputation'!T126&lt;&gt;"",1,0))</f>
        <v>0</v>
      </c>
      <c r="T123" s="125">
        <f>IF('Indicator Data'!U127="No Data",1,IF('Indicator Data imputation'!U126&lt;&gt;"",1,0))</f>
        <v>0</v>
      </c>
      <c r="U123" s="125">
        <f>IF('Indicator Data'!V127="No Data",1,IF('Indicator Data imputation'!V126&lt;&gt;"",1,0))</f>
        <v>0</v>
      </c>
      <c r="V123" s="125">
        <f>IF('Indicator Data'!W127="No Data",1,IF('Indicator Data imputation'!W126&lt;&gt;"",1,0))</f>
        <v>0</v>
      </c>
      <c r="W123" s="125">
        <f>IF('Indicator Data'!X127="No Data",1,IF('Indicator Data imputation'!X126&lt;&gt;"",1,0))</f>
        <v>0</v>
      </c>
      <c r="X123" s="125">
        <f>IF('Indicator Data'!Y127="No Data",1,IF('Indicator Data imputation'!Y126&lt;&gt;"",1,0))</f>
        <v>0</v>
      </c>
      <c r="Y123" s="125">
        <f>IF('Indicator Data'!Z127="No Data",1,IF('Indicator Data imputation'!Z126&lt;&gt;"",1,0))</f>
        <v>0</v>
      </c>
      <c r="Z123" s="125">
        <f>IF('Indicator Data'!AA127="No Data",1,IF('Indicator Data imputation'!AA126&lt;&gt;"",1,0))</f>
        <v>0</v>
      </c>
      <c r="AA123" s="125">
        <f>IF('Indicator Data'!AB127="No Data",1,IF('Indicator Data imputation'!AB126&lt;&gt;"",1,0))</f>
        <v>0</v>
      </c>
      <c r="AB123" s="125">
        <f>IF('Indicator Data'!AC127="No Data",1,IF('Indicator Data imputation'!AC126&lt;&gt;"",1,0))</f>
        <v>1</v>
      </c>
      <c r="AC123" s="125">
        <f>IF('Indicator Data'!AD127="No Data",1,IF('Indicator Data imputation'!AD126&lt;&gt;"",1,0))</f>
        <v>0</v>
      </c>
      <c r="AD123" s="125">
        <f>IF('Indicator Data'!AE127="No Data",1,IF('Indicator Data imputation'!AE126&lt;&gt;"",1,0))</f>
        <v>0</v>
      </c>
      <c r="AE123" s="125">
        <f>IF('Indicator Data'!AF127="No Data",1,IF('Indicator Data imputation'!AF126&lt;&gt;"",1,0))</f>
        <v>1</v>
      </c>
      <c r="AF123" s="125">
        <f>IF('Indicator Data'!AG127="No Data",1,IF('Indicator Data imputation'!AG126&lt;&gt;"",1,0))</f>
        <v>0</v>
      </c>
      <c r="AG123" s="125">
        <f>IF('Indicator Data'!AH127="No Data",1,IF('Indicator Data imputation'!AH126&lt;&gt;"",1,0))</f>
        <v>0</v>
      </c>
      <c r="AH123" s="125">
        <f>IF('Indicator Data'!AI127="No Data",1,IF('Indicator Data imputation'!AI126&lt;&gt;"",1,0))</f>
        <v>0</v>
      </c>
      <c r="AI123" s="125">
        <f>IF('Indicator Data'!AJ127="No Data",1,IF('Indicator Data imputation'!AJ126&lt;&gt;"",1,0))</f>
        <v>0</v>
      </c>
      <c r="AJ123" s="125">
        <f>IF('Indicator Data'!AK127="No Data",1,IF('Indicator Data imputation'!AK126&lt;&gt;"",1,0))</f>
        <v>0</v>
      </c>
      <c r="AK123" s="125">
        <f>IF('Indicator Data'!AL127="No Data",1,IF('Indicator Data imputation'!AL126&lt;&gt;"",1,0))</f>
        <v>0</v>
      </c>
      <c r="AL123" s="125">
        <f>IF('Indicator Data'!AM127="No Data",1,IF('Indicator Data imputation'!AM126&lt;&gt;"",1,0))</f>
        <v>1</v>
      </c>
      <c r="AM123" s="125">
        <f>IF('Indicator Data'!AN127="No Data",1,IF('Indicator Data imputation'!AN126&lt;&gt;"",1,0))</f>
        <v>0</v>
      </c>
      <c r="AN123" s="125">
        <f>IF('Indicator Data'!AO127="No Data",1,IF('Indicator Data imputation'!AO126&lt;&gt;"",1,0))</f>
        <v>0</v>
      </c>
      <c r="AO123" s="125">
        <f>IF('Indicator Data'!AP127="No Data",1,IF('Indicator Data imputation'!AP126&lt;&gt;"",1,0))</f>
        <v>0</v>
      </c>
      <c r="AP123" s="125">
        <f>IF('Indicator Data'!AQ127="No Data",1,IF('Indicator Data imputation'!AQ126&lt;&gt;"",1,0))</f>
        <v>1</v>
      </c>
      <c r="AQ123" s="125">
        <f>IF('Indicator Data'!AR127="No Data",1,IF('Indicator Data imputation'!AR126&lt;&gt;"",1,0))</f>
        <v>0</v>
      </c>
      <c r="AR123" s="125">
        <f>IF('Indicator Data'!AS127="No Data",1,IF('Indicator Data imputation'!AS126&lt;&gt;"",1,0))</f>
        <v>0</v>
      </c>
      <c r="AS123" s="125">
        <f>IF('Indicator Data'!AT127="No Data",1,IF('Indicator Data imputation'!AT126&lt;&gt;"",1,0))</f>
        <v>1</v>
      </c>
      <c r="AT123" s="125">
        <f>IF('Indicator Data'!AU127="No Data",1,IF('Indicator Data imputation'!AU126&lt;&gt;"",1,0))</f>
        <v>0</v>
      </c>
      <c r="AU123" s="125">
        <f>IF('Indicator Data'!AV127="No Data",1,IF('Indicator Data imputation'!AV126&lt;&gt;"",1,0))</f>
        <v>0</v>
      </c>
      <c r="AV123" s="125">
        <f>IF('Indicator Data'!AW127="No Data",1,IF('Indicator Data imputation'!AW126&lt;&gt;"",1,0))</f>
        <v>0</v>
      </c>
      <c r="AW123" s="125">
        <f>IF('Indicator Data'!AX127="No Data",1,IF('Indicator Data imputation'!AX126&lt;&gt;"",1,0))</f>
        <v>1</v>
      </c>
      <c r="AX123" s="125">
        <f>IF('Indicator Data'!AY127="No Data",1,IF('Indicator Data imputation'!AY126&lt;&gt;"",1,0))</f>
        <v>0</v>
      </c>
      <c r="AY123" s="125">
        <f>IF('Indicator Data'!AZ127="No Data",1,IF('Indicator Data imputation'!AZ126&lt;&gt;"",1,0))</f>
        <v>0</v>
      </c>
      <c r="AZ123" s="125">
        <f>IF('Indicator Data'!BA127="No Data",1,IF('Indicator Data imputation'!BA126&lt;&gt;"",1,0))</f>
        <v>0</v>
      </c>
      <c r="BA123" s="125">
        <f>IF('Indicator Data'!BB127="No Data",1,IF('Indicator Data imputation'!BB126&lt;&gt;"",1,0))</f>
        <v>0</v>
      </c>
      <c r="BB123" s="125">
        <f>IF('Indicator Data'!BC127="No Data",1,IF('Indicator Data imputation'!BC126&lt;&gt;"",1,0))</f>
        <v>0</v>
      </c>
      <c r="BC123" s="125">
        <f>IF('Indicator Data'!BD127="No Data",1,IF('Indicator Data imputation'!BD126&lt;&gt;"",1,0))</f>
        <v>0</v>
      </c>
      <c r="BD123" s="125">
        <f>IF('Indicator Data'!BE127="No Data",1,IF('Indicator Data imputation'!BE126&lt;&gt;"",1,0))</f>
        <v>0</v>
      </c>
      <c r="BE123" s="125">
        <f>IF('Indicator Data'!BF127="No Data",1,IF('Indicator Data imputation'!BF126&lt;&gt;"",1,0))</f>
        <v>0</v>
      </c>
      <c r="BF123" s="125">
        <f>IF('Indicator Data'!BG127="No Data",1,IF('Indicator Data imputation'!BG126&lt;&gt;"",1,0))</f>
        <v>0</v>
      </c>
      <c r="BG123" s="125">
        <f>IF('Indicator Data'!BH127="No Data",1,IF('Indicator Data imputation'!BH126&lt;&gt;"",1,0))</f>
        <v>0</v>
      </c>
      <c r="BH123" s="125">
        <f>IF('Indicator Data'!BI127="No Data",1,IF('Indicator Data imputation'!BI126&lt;&gt;"",1,0))</f>
        <v>0</v>
      </c>
      <c r="BI123" s="125">
        <f>IF('Indicator Data'!BR127="No Data",1,IF('Indicator Data imputation'!BJ126&lt;&gt;"",1,0))</f>
        <v>0</v>
      </c>
      <c r="BJ123" s="125">
        <f>IF('Indicator Data'!BS127="No Data",1,IF('Indicator Data imputation'!BK126&lt;&gt;"",1,0))</f>
        <v>0</v>
      </c>
      <c r="BK123" s="125">
        <f>IF('Indicator Data'!BT127="No Data",1,IF('Indicator Data imputation'!BL126&lt;&gt;"",1,0))</f>
        <v>0</v>
      </c>
      <c r="BL123" s="125">
        <f>IF('Indicator Data'!BU127="No Data",1,IF('Indicator Data imputation'!BM126&lt;&gt;"",1,0))</f>
        <v>0</v>
      </c>
      <c r="BM123" s="125">
        <f>IF('Indicator Data'!BV127="No Data",1,IF('Indicator Data imputation'!BN126&lt;&gt;"",1,0))</f>
        <v>1</v>
      </c>
      <c r="BN123" s="125">
        <f>IF('Indicator Data'!BW127="No Data",1,IF('Indicator Data imputation'!BO126&lt;&gt;"",1,0))</f>
        <v>0</v>
      </c>
      <c r="BO123" s="125">
        <f>IF('Indicator Data'!BX127="No Data",1,IF('Indicator Data imputation'!BP126&lt;&gt;"",1,0))</f>
        <v>0</v>
      </c>
      <c r="BP123" s="125">
        <f>IF('Indicator Data'!BY127="No Data",1,IF('Indicator Data imputation'!BQ126&lt;&gt;"",1,0))</f>
        <v>0</v>
      </c>
      <c r="BQ123" s="125">
        <f>IF('Indicator Data'!BZ127="No Data",1,IF('Indicator Data imputation'!BR126&lt;&gt;"",1,0))</f>
        <v>0</v>
      </c>
      <c r="BR123" s="125">
        <f>IF('Indicator Data'!CA127="No Data",1,IF('Indicator Data imputation'!BS126&lt;&gt;"",1,0))</f>
        <v>0</v>
      </c>
      <c r="BS123" s="125">
        <f>IF('Indicator Data'!CB127="No Data",1,IF('Indicator Data imputation'!BT126&lt;&gt;"",1,0))</f>
        <v>0</v>
      </c>
      <c r="BT123" s="125">
        <f>IF('Indicator Data'!CC127="No Data",1,IF('Indicator Data imputation'!BU126&lt;&gt;"",1,0))</f>
        <v>0</v>
      </c>
      <c r="BU123" s="125">
        <f>IF('Indicator Data'!CD127="No Data",1,IF('Indicator Data imputation'!BV126&lt;&gt;"",1,0))</f>
        <v>0</v>
      </c>
      <c r="BV123" s="125">
        <f>IF('Indicator Data'!CE127="No Data",1,IF('Indicator Data imputation'!BW126&lt;&gt;"",1,0))</f>
        <v>0</v>
      </c>
      <c r="BW123" s="125">
        <f>IF('Indicator Data'!CF127="No Data",1,IF('Indicator Data imputation'!BX126&lt;&gt;"",1,0))</f>
        <v>0</v>
      </c>
      <c r="BX123" s="125">
        <f>IF('Indicator Data'!CG127="No Data",1,IF('Indicator Data imputation'!BY126&lt;&gt;"",1,0))</f>
        <v>0</v>
      </c>
      <c r="BY123" s="3">
        <f t="shared" si="5"/>
        <v>10</v>
      </c>
      <c r="BZ123" s="127">
        <f t="shared" si="4"/>
        <v>0.13333333333333333</v>
      </c>
    </row>
    <row r="124" spans="1:78" x14ac:dyDescent="0.3">
      <c r="A124" s="3" t="s">
        <v>227</v>
      </c>
      <c r="B124" s="125">
        <f>IF('Indicator Data'!C128="No Data",1,IF('Indicator Data imputation'!C127&lt;&gt;"",1,0))</f>
        <v>0</v>
      </c>
      <c r="C124" s="125">
        <f>IF('Indicator Data'!D128="No Data",1,IF('Indicator Data imputation'!D127&lt;&gt;"",1,0))</f>
        <v>0</v>
      </c>
      <c r="D124" s="125">
        <f>IF('Indicator Data'!E128="No Data",1,IF('Indicator Data imputation'!E127&lt;&gt;"",1,0))</f>
        <v>0</v>
      </c>
      <c r="E124" s="125">
        <f>IF('Indicator Data'!F128="No Data",1,IF('Indicator Data imputation'!F127&lt;&gt;"",1,0))</f>
        <v>0</v>
      </c>
      <c r="F124" s="125">
        <f>IF('Indicator Data'!G128="No Data",1,IF('Indicator Data imputation'!G127&lt;&gt;"",1,0))</f>
        <v>0</v>
      </c>
      <c r="G124" s="125">
        <f>IF('Indicator Data'!H128="No Data",1,IF('Indicator Data imputation'!H127&lt;&gt;"",1,0))</f>
        <v>0</v>
      </c>
      <c r="H124" s="125">
        <f>IF('Indicator Data'!I128="No Data",1,IF('Indicator Data imputation'!I127&lt;&gt;"",1,0))</f>
        <v>0</v>
      </c>
      <c r="I124" s="125">
        <f>IF('Indicator Data'!J128="No Data",1,IF('Indicator Data imputation'!J127&lt;&gt;"",1,0))</f>
        <v>0</v>
      </c>
      <c r="J124" s="125">
        <f>IF('Indicator Data'!K128="No Data",1,IF('Indicator Data imputation'!K127&lt;&gt;"",1,0))</f>
        <v>0</v>
      </c>
      <c r="K124" s="125">
        <f>IF('Indicator Data'!L128="No Data",1,IF('Indicator Data imputation'!L127&lt;&gt;"",1,0))</f>
        <v>0</v>
      </c>
      <c r="L124" s="125">
        <f>IF('Indicator Data'!M128="No Data",1,IF('Indicator Data imputation'!M127&lt;&gt;"",1,0))</f>
        <v>1</v>
      </c>
      <c r="M124" s="125">
        <f>IF('Indicator Data'!N128="No Data",1,IF('Indicator Data imputation'!N127&lt;&gt;"",1,0))</f>
        <v>1</v>
      </c>
      <c r="N124" s="125">
        <f>IF('Indicator Data'!O128="No Data",1,IF('Indicator Data imputation'!O127&lt;&gt;"",1,0))</f>
        <v>1</v>
      </c>
      <c r="O124" s="125">
        <f>IF('Indicator Data'!P128="No Data",1,IF('Indicator Data imputation'!P127&lt;&gt;"",1,0))</f>
        <v>1</v>
      </c>
      <c r="P124" s="125">
        <f>IF('Indicator Data'!Q128="No Data",1,IF('Indicator Data imputation'!Q127&lt;&gt;"",1,0))</f>
        <v>0</v>
      </c>
      <c r="Q124" s="125">
        <f>IF('Indicator Data'!R128="No Data",1,IF('Indicator Data imputation'!R127&lt;&gt;"",1,0))</f>
        <v>0</v>
      </c>
      <c r="R124" s="125">
        <f>IF('Indicator Data'!S128="No Data",1,IF('Indicator Data imputation'!S127&lt;&gt;"",1,0))</f>
        <v>0</v>
      </c>
      <c r="S124" s="125">
        <f>IF('Indicator Data'!T128="No Data",1,IF('Indicator Data imputation'!T127&lt;&gt;"",1,0))</f>
        <v>0</v>
      </c>
      <c r="T124" s="125">
        <f>IF('Indicator Data'!U128="No Data",1,IF('Indicator Data imputation'!U127&lt;&gt;"",1,0))</f>
        <v>0</v>
      </c>
      <c r="U124" s="125">
        <f>IF('Indicator Data'!V128="No Data",1,IF('Indicator Data imputation'!V127&lt;&gt;"",1,0))</f>
        <v>0</v>
      </c>
      <c r="V124" s="125">
        <f>IF('Indicator Data'!W128="No Data",1,IF('Indicator Data imputation'!W127&lt;&gt;"",1,0))</f>
        <v>0</v>
      </c>
      <c r="W124" s="125">
        <f>IF('Indicator Data'!X128="No Data",1,IF('Indicator Data imputation'!X127&lt;&gt;"",1,0))</f>
        <v>0</v>
      </c>
      <c r="X124" s="125">
        <f>IF('Indicator Data'!Y128="No Data",1,IF('Indicator Data imputation'!Y127&lt;&gt;"",1,0))</f>
        <v>0</v>
      </c>
      <c r="Y124" s="125">
        <f>IF('Indicator Data'!Z128="No Data",1,IF('Indicator Data imputation'!Z127&lt;&gt;"",1,0))</f>
        <v>0</v>
      </c>
      <c r="Z124" s="125">
        <f>IF('Indicator Data'!AA128="No Data",1,IF('Indicator Data imputation'!AA127&lt;&gt;"",1,0))</f>
        <v>0</v>
      </c>
      <c r="AA124" s="125">
        <f>IF('Indicator Data'!AB128="No Data",1,IF('Indicator Data imputation'!AB127&lt;&gt;"",1,0))</f>
        <v>0</v>
      </c>
      <c r="AB124" s="125">
        <f>IF('Indicator Data'!AC128="No Data",1,IF('Indicator Data imputation'!AC127&lt;&gt;"",1,0))</f>
        <v>1</v>
      </c>
      <c r="AC124" s="125">
        <f>IF('Indicator Data'!AD128="No Data",1,IF('Indicator Data imputation'!AD127&lt;&gt;"",1,0))</f>
        <v>0</v>
      </c>
      <c r="AD124" s="125">
        <f>IF('Indicator Data'!AE128="No Data",1,IF('Indicator Data imputation'!AE127&lt;&gt;"",1,0))</f>
        <v>0</v>
      </c>
      <c r="AE124" s="125">
        <f>IF('Indicator Data'!AF128="No Data",1,IF('Indicator Data imputation'!AF127&lt;&gt;"",1,0))</f>
        <v>1</v>
      </c>
      <c r="AF124" s="125">
        <f>IF('Indicator Data'!AG128="No Data",1,IF('Indicator Data imputation'!AG127&lt;&gt;"",1,0))</f>
        <v>0</v>
      </c>
      <c r="AG124" s="125">
        <f>IF('Indicator Data'!AH128="No Data",1,IF('Indicator Data imputation'!AH127&lt;&gt;"",1,0))</f>
        <v>0</v>
      </c>
      <c r="AH124" s="125">
        <f>IF('Indicator Data'!AI128="No Data",1,IF('Indicator Data imputation'!AI127&lt;&gt;"",1,0))</f>
        <v>0</v>
      </c>
      <c r="AI124" s="125">
        <f>IF('Indicator Data'!AJ128="No Data",1,IF('Indicator Data imputation'!AJ127&lt;&gt;"",1,0))</f>
        <v>0</v>
      </c>
      <c r="AJ124" s="125">
        <f>IF('Indicator Data'!AK128="No Data",1,IF('Indicator Data imputation'!AK127&lt;&gt;"",1,0))</f>
        <v>0</v>
      </c>
      <c r="AK124" s="125">
        <f>IF('Indicator Data'!AL128="No Data",1,IF('Indicator Data imputation'!AL127&lt;&gt;"",1,0))</f>
        <v>0</v>
      </c>
      <c r="AL124" s="125">
        <f>IF('Indicator Data'!AM128="No Data",1,IF('Indicator Data imputation'!AM127&lt;&gt;"",1,0))</f>
        <v>1</v>
      </c>
      <c r="AM124" s="125">
        <f>IF('Indicator Data'!AN128="No Data",1,IF('Indicator Data imputation'!AN127&lt;&gt;"",1,0))</f>
        <v>0</v>
      </c>
      <c r="AN124" s="125">
        <f>IF('Indicator Data'!AO128="No Data",1,IF('Indicator Data imputation'!AO127&lt;&gt;"",1,0))</f>
        <v>0</v>
      </c>
      <c r="AO124" s="125">
        <f>IF('Indicator Data'!AP128="No Data",1,IF('Indicator Data imputation'!AP127&lt;&gt;"",1,0))</f>
        <v>0</v>
      </c>
      <c r="AP124" s="125">
        <f>IF('Indicator Data'!AQ128="No Data",1,IF('Indicator Data imputation'!AQ127&lt;&gt;"",1,0))</f>
        <v>1</v>
      </c>
      <c r="AQ124" s="125">
        <f>IF('Indicator Data'!AR128="No Data",1,IF('Indicator Data imputation'!AR127&lt;&gt;"",1,0))</f>
        <v>0</v>
      </c>
      <c r="AR124" s="125">
        <f>IF('Indicator Data'!AS128="No Data",1,IF('Indicator Data imputation'!AS127&lt;&gt;"",1,0))</f>
        <v>0</v>
      </c>
      <c r="AS124" s="125">
        <f>IF('Indicator Data'!AT128="No Data",1,IF('Indicator Data imputation'!AT127&lt;&gt;"",1,0))</f>
        <v>1</v>
      </c>
      <c r="AT124" s="125">
        <f>IF('Indicator Data'!AU128="No Data",1,IF('Indicator Data imputation'!AU127&lt;&gt;"",1,0))</f>
        <v>0</v>
      </c>
      <c r="AU124" s="125">
        <f>IF('Indicator Data'!AV128="No Data",1,IF('Indicator Data imputation'!AV127&lt;&gt;"",1,0))</f>
        <v>0</v>
      </c>
      <c r="AV124" s="125">
        <f>IF('Indicator Data'!AW128="No Data",1,IF('Indicator Data imputation'!AW127&lt;&gt;"",1,0))</f>
        <v>1</v>
      </c>
      <c r="AW124" s="125">
        <f>IF('Indicator Data'!AX128="No Data",1,IF('Indicator Data imputation'!AX127&lt;&gt;"",1,0))</f>
        <v>1</v>
      </c>
      <c r="AX124" s="125">
        <f>IF('Indicator Data'!AY128="No Data",1,IF('Indicator Data imputation'!AY127&lt;&gt;"",1,0))</f>
        <v>0</v>
      </c>
      <c r="AY124" s="125">
        <f>IF('Indicator Data'!AZ128="No Data",1,IF('Indicator Data imputation'!AZ127&lt;&gt;"",1,0))</f>
        <v>0</v>
      </c>
      <c r="AZ124" s="125">
        <f>IF('Indicator Data'!BA128="No Data",1,IF('Indicator Data imputation'!BA127&lt;&gt;"",1,0))</f>
        <v>1</v>
      </c>
      <c r="BA124" s="125">
        <f>IF('Indicator Data'!BB128="No Data",1,IF('Indicator Data imputation'!BB127&lt;&gt;"",1,0))</f>
        <v>0</v>
      </c>
      <c r="BB124" s="125">
        <f>IF('Indicator Data'!BC128="No Data",1,IF('Indicator Data imputation'!BC127&lt;&gt;"",1,0))</f>
        <v>0</v>
      </c>
      <c r="BC124" s="125">
        <f>IF('Indicator Data'!BD128="No Data",1,IF('Indicator Data imputation'!BD127&lt;&gt;"",1,0))</f>
        <v>0</v>
      </c>
      <c r="BD124" s="125">
        <f>IF('Indicator Data'!BE128="No Data",1,IF('Indicator Data imputation'!BE127&lt;&gt;"",1,0))</f>
        <v>0</v>
      </c>
      <c r="BE124" s="125">
        <f>IF('Indicator Data'!BF128="No Data",1,IF('Indicator Data imputation'!BF127&lt;&gt;"",1,0))</f>
        <v>0</v>
      </c>
      <c r="BF124" s="125">
        <f>IF('Indicator Data'!BG128="No Data",1,IF('Indicator Data imputation'!BG127&lt;&gt;"",1,0))</f>
        <v>0</v>
      </c>
      <c r="BG124" s="125">
        <f>IF('Indicator Data'!BH128="No Data",1,IF('Indicator Data imputation'!BH127&lt;&gt;"",1,0))</f>
        <v>0</v>
      </c>
      <c r="BH124" s="125">
        <f>IF('Indicator Data'!BI128="No Data",1,IF('Indicator Data imputation'!BI127&lt;&gt;"",1,0))</f>
        <v>0</v>
      </c>
      <c r="BI124" s="125">
        <f>IF('Indicator Data'!BR128="No Data",1,IF('Indicator Data imputation'!BJ127&lt;&gt;"",1,0))</f>
        <v>0</v>
      </c>
      <c r="BJ124" s="125">
        <f>IF('Indicator Data'!BS128="No Data",1,IF('Indicator Data imputation'!BK127&lt;&gt;"",1,0))</f>
        <v>0</v>
      </c>
      <c r="BK124" s="125">
        <f>IF('Indicator Data'!BT128="No Data",1,IF('Indicator Data imputation'!BL127&lt;&gt;"",1,0))</f>
        <v>0</v>
      </c>
      <c r="BL124" s="125">
        <f>IF('Indicator Data'!BU128="No Data",1,IF('Indicator Data imputation'!BM127&lt;&gt;"",1,0))</f>
        <v>0</v>
      </c>
      <c r="BM124" s="125">
        <f>IF('Indicator Data'!BV128="No Data",1,IF('Indicator Data imputation'!BN127&lt;&gt;"",1,0))</f>
        <v>1</v>
      </c>
      <c r="BN124" s="125">
        <f>IF('Indicator Data'!BW128="No Data",1,IF('Indicator Data imputation'!BO127&lt;&gt;"",1,0))</f>
        <v>0</v>
      </c>
      <c r="BO124" s="125">
        <f>IF('Indicator Data'!BX128="No Data",1,IF('Indicator Data imputation'!BP127&lt;&gt;"",1,0))</f>
        <v>0</v>
      </c>
      <c r="BP124" s="125">
        <f>IF('Indicator Data'!BY128="No Data",1,IF('Indicator Data imputation'!BQ127&lt;&gt;"",1,0))</f>
        <v>0</v>
      </c>
      <c r="BQ124" s="125">
        <f>IF('Indicator Data'!BZ128="No Data",1,IF('Indicator Data imputation'!BR127&lt;&gt;"",1,0))</f>
        <v>0</v>
      </c>
      <c r="BR124" s="125">
        <f>IF('Indicator Data'!CA128="No Data",1,IF('Indicator Data imputation'!BS127&lt;&gt;"",1,0))</f>
        <v>0</v>
      </c>
      <c r="BS124" s="125">
        <f>IF('Indicator Data'!CB128="No Data",1,IF('Indicator Data imputation'!BT127&lt;&gt;"",1,0))</f>
        <v>0</v>
      </c>
      <c r="BT124" s="125">
        <f>IF('Indicator Data'!CC128="No Data",1,IF('Indicator Data imputation'!BU127&lt;&gt;"",1,0))</f>
        <v>0</v>
      </c>
      <c r="BU124" s="125">
        <f>IF('Indicator Data'!CD128="No Data",1,IF('Indicator Data imputation'!BV127&lt;&gt;"",1,0))</f>
        <v>0</v>
      </c>
      <c r="BV124" s="125">
        <f>IF('Indicator Data'!CE128="No Data",1,IF('Indicator Data imputation'!BW127&lt;&gt;"",1,0))</f>
        <v>0</v>
      </c>
      <c r="BW124" s="125">
        <f>IF('Indicator Data'!CF128="No Data",1,IF('Indicator Data imputation'!BX127&lt;&gt;"",1,0))</f>
        <v>0</v>
      </c>
      <c r="BX124" s="125">
        <f>IF('Indicator Data'!CG128="No Data",1,IF('Indicator Data imputation'!BY127&lt;&gt;"",1,0))</f>
        <v>0</v>
      </c>
      <c r="BY124" s="3">
        <f t="shared" si="5"/>
        <v>13</v>
      </c>
      <c r="BZ124" s="127">
        <f t="shared" si="4"/>
        <v>0.17333333333333334</v>
      </c>
    </row>
    <row r="125" spans="1:78" x14ac:dyDescent="0.3">
      <c r="A125" s="3" t="s">
        <v>229</v>
      </c>
      <c r="B125" s="125">
        <f>IF('Indicator Data'!C129="No Data",1,IF('Indicator Data imputation'!C128&lt;&gt;"",1,0))</f>
        <v>0</v>
      </c>
      <c r="C125" s="125">
        <f>IF('Indicator Data'!D129="No Data",1,IF('Indicator Data imputation'!D128&lt;&gt;"",1,0))</f>
        <v>0</v>
      </c>
      <c r="D125" s="125">
        <f>IF('Indicator Data'!E129="No Data",1,IF('Indicator Data imputation'!E128&lt;&gt;"",1,0))</f>
        <v>0</v>
      </c>
      <c r="E125" s="125">
        <f>IF('Indicator Data'!F129="No Data",1,IF('Indicator Data imputation'!F128&lt;&gt;"",1,0))</f>
        <v>0</v>
      </c>
      <c r="F125" s="125">
        <f>IF('Indicator Data'!G129="No Data",1,IF('Indicator Data imputation'!G128&lt;&gt;"",1,0))</f>
        <v>0</v>
      </c>
      <c r="G125" s="125">
        <f>IF('Indicator Data'!H129="No Data",1,IF('Indicator Data imputation'!H128&lt;&gt;"",1,0))</f>
        <v>0</v>
      </c>
      <c r="H125" s="125">
        <f>IF('Indicator Data'!I129="No Data",1,IF('Indicator Data imputation'!I128&lt;&gt;"",1,0))</f>
        <v>0</v>
      </c>
      <c r="I125" s="125">
        <f>IF('Indicator Data'!J129="No Data",1,IF('Indicator Data imputation'!J128&lt;&gt;"",1,0))</f>
        <v>0</v>
      </c>
      <c r="J125" s="125">
        <f>IF('Indicator Data'!K129="No Data",1,IF('Indicator Data imputation'!K128&lt;&gt;"",1,0))</f>
        <v>0</v>
      </c>
      <c r="K125" s="125">
        <f>IF('Indicator Data'!L129="No Data",1,IF('Indicator Data imputation'!L128&lt;&gt;"",1,0))</f>
        <v>0</v>
      </c>
      <c r="L125" s="125">
        <f>IF('Indicator Data'!M129="No Data",1,IF('Indicator Data imputation'!M128&lt;&gt;"",1,0))</f>
        <v>1</v>
      </c>
      <c r="M125" s="125">
        <f>IF('Indicator Data'!N129="No Data",1,IF('Indicator Data imputation'!N128&lt;&gt;"",1,0))</f>
        <v>1</v>
      </c>
      <c r="N125" s="125">
        <f>IF('Indicator Data'!O129="No Data",1,IF('Indicator Data imputation'!O128&lt;&gt;"",1,0))</f>
        <v>1</v>
      </c>
      <c r="O125" s="125">
        <f>IF('Indicator Data'!P129="No Data",1,IF('Indicator Data imputation'!P128&lt;&gt;"",1,0))</f>
        <v>1</v>
      </c>
      <c r="P125" s="125">
        <f>IF('Indicator Data'!Q129="No Data",1,IF('Indicator Data imputation'!Q128&lt;&gt;"",1,0))</f>
        <v>0</v>
      </c>
      <c r="Q125" s="125">
        <f>IF('Indicator Data'!R129="No Data",1,IF('Indicator Data imputation'!R128&lt;&gt;"",1,0))</f>
        <v>0</v>
      </c>
      <c r="R125" s="125">
        <f>IF('Indicator Data'!S129="No Data",1,IF('Indicator Data imputation'!S128&lt;&gt;"",1,0))</f>
        <v>0</v>
      </c>
      <c r="S125" s="125">
        <f>IF('Indicator Data'!T129="No Data",1,IF('Indicator Data imputation'!T128&lt;&gt;"",1,0))</f>
        <v>0</v>
      </c>
      <c r="T125" s="125">
        <f>IF('Indicator Data'!U129="No Data",1,IF('Indicator Data imputation'!U128&lt;&gt;"",1,0))</f>
        <v>0</v>
      </c>
      <c r="U125" s="125">
        <f>IF('Indicator Data'!V129="No Data",1,IF('Indicator Data imputation'!V128&lt;&gt;"",1,0))</f>
        <v>0</v>
      </c>
      <c r="V125" s="125">
        <f>IF('Indicator Data'!W129="No Data",1,IF('Indicator Data imputation'!W128&lt;&gt;"",1,0))</f>
        <v>0</v>
      </c>
      <c r="W125" s="125">
        <f>IF('Indicator Data'!X129="No Data",1,IF('Indicator Data imputation'!X128&lt;&gt;"",1,0))</f>
        <v>0</v>
      </c>
      <c r="X125" s="125">
        <f>IF('Indicator Data'!Y129="No Data",1,IF('Indicator Data imputation'!Y128&lt;&gt;"",1,0))</f>
        <v>0</v>
      </c>
      <c r="Y125" s="125">
        <f>IF('Indicator Data'!Z129="No Data",1,IF('Indicator Data imputation'!Z128&lt;&gt;"",1,0))</f>
        <v>0</v>
      </c>
      <c r="Z125" s="125">
        <f>IF('Indicator Data'!AA129="No Data",1,IF('Indicator Data imputation'!AA128&lt;&gt;"",1,0))</f>
        <v>1</v>
      </c>
      <c r="AA125" s="125">
        <f>IF('Indicator Data'!AB129="No Data",1,IF('Indicator Data imputation'!AB128&lt;&gt;"",1,0))</f>
        <v>0</v>
      </c>
      <c r="AB125" s="125">
        <f>IF('Indicator Data'!AC129="No Data",1,IF('Indicator Data imputation'!AC128&lt;&gt;"",1,0))</f>
        <v>1</v>
      </c>
      <c r="AC125" s="125">
        <f>IF('Indicator Data'!AD129="No Data",1,IF('Indicator Data imputation'!AD128&lt;&gt;"",1,0))</f>
        <v>0</v>
      </c>
      <c r="AD125" s="125">
        <f>IF('Indicator Data'!AE129="No Data",1,IF('Indicator Data imputation'!AE128&lt;&gt;"",1,0))</f>
        <v>0</v>
      </c>
      <c r="AE125" s="125">
        <f>IF('Indicator Data'!AF129="No Data",1,IF('Indicator Data imputation'!AF128&lt;&gt;"",1,0))</f>
        <v>0</v>
      </c>
      <c r="AF125" s="125">
        <f>IF('Indicator Data'!AG129="No Data",1,IF('Indicator Data imputation'!AG128&lt;&gt;"",1,0))</f>
        <v>0</v>
      </c>
      <c r="AG125" s="125">
        <f>IF('Indicator Data'!AH129="No Data",1,IF('Indicator Data imputation'!AH128&lt;&gt;"",1,0))</f>
        <v>0</v>
      </c>
      <c r="AH125" s="125">
        <f>IF('Indicator Data'!AI129="No Data",1,IF('Indicator Data imputation'!AI128&lt;&gt;"",1,0))</f>
        <v>0</v>
      </c>
      <c r="AI125" s="125">
        <f>IF('Indicator Data'!AJ129="No Data",1,IF('Indicator Data imputation'!AJ128&lt;&gt;"",1,0))</f>
        <v>0</v>
      </c>
      <c r="AJ125" s="125">
        <f>IF('Indicator Data'!AK129="No Data",1,IF('Indicator Data imputation'!AK128&lt;&gt;"",1,0))</f>
        <v>0</v>
      </c>
      <c r="AK125" s="125">
        <f>IF('Indicator Data'!AL129="No Data",1,IF('Indicator Data imputation'!AL128&lt;&gt;"",1,0))</f>
        <v>0</v>
      </c>
      <c r="AL125" s="125">
        <f>IF('Indicator Data'!AM129="No Data",1,IF('Indicator Data imputation'!AM128&lt;&gt;"",1,0))</f>
        <v>0</v>
      </c>
      <c r="AM125" s="125">
        <f>IF('Indicator Data'!AN129="No Data",1,IF('Indicator Data imputation'!AN128&lt;&gt;"",1,0))</f>
        <v>0</v>
      </c>
      <c r="AN125" s="125">
        <f>IF('Indicator Data'!AO129="No Data",1,IF('Indicator Data imputation'!AO128&lt;&gt;"",1,0))</f>
        <v>0</v>
      </c>
      <c r="AO125" s="125">
        <f>IF('Indicator Data'!AP129="No Data",1,IF('Indicator Data imputation'!AP128&lt;&gt;"",1,0))</f>
        <v>0</v>
      </c>
      <c r="AP125" s="125">
        <f>IF('Indicator Data'!AQ129="No Data",1,IF('Indicator Data imputation'!AQ128&lt;&gt;"",1,0))</f>
        <v>0</v>
      </c>
      <c r="AQ125" s="125">
        <f>IF('Indicator Data'!AR129="No Data",1,IF('Indicator Data imputation'!AR128&lt;&gt;"",1,0))</f>
        <v>0</v>
      </c>
      <c r="AR125" s="125">
        <f>IF('Indicator Data'!AS129="No Data",1,IF('Indicator Data imputation'!AS128&lt;&gt;"",1,0))</f>
        <v>0</v>
      </c>
      <c r="AS125" s="125">
        <f>IF('Indicator Data'!AT129="No Data",1,IF('Indicator Data imputation'!AT128&lt;&gt;"",1,0))</f>
        <v>0</v>
      </c>
      <c r="AT125" s="125">
        <f>IF('Indicator Data'!AU129="No Data",1,IF('Indicator Data imputation'!AU128&lt;&gt;"",1,0))</f>
        <v>0</v>
      </c>
      <c r="AU125" s="125">
        <f>IF('Indicator Data'!AV129="No Data",1,IF('Indicator Data imputation'!AV128&lt;&gt;"",1,0))</f>
        <v>0</v>
      </c>
      <c r="AV125" s="125">
        <f>IF('Indicator Data'!AW129="No Data",1,IF('Indicator Data imputation'!AW128&lt;&gt;"",1,0))</f>
        <v>0</v>
      </c>
      <c r="AW125" s="125">
        <f>IF('Indicator Data'!AX129="No Data",1,IF('Indicator Data imputation'!AX128&lt;&gt;"",1,0))</f>
        <v>0</v>
      </c>
      <c r="AX125" s="125">
        <f>IF('Indicator Data'!AY129="No Data",1,IF('Indicator Data imputation'!AY128&lt;&gt;"",1,0))</f>
        <v>0</v>
      </c>
      <c r="AY125" s="125">
        <f>IF('Indicator Data'!AZ129="No Data",1,IF('Indicator Data imputation'!AZ128&lt;&gt;"",1,0))</f>
        <v>0</v>
      </c>
      <c r="AZ125" s="125">
        <f>IF('Indicator Data'!BA129="No Data",1,IF('Indicator Data imputation'!BA128&lt;&gt;"",1,0))</f>
        <v>0</v>
      </c>
      <c r="BA125" s="125">
        <f>IF('Indicator Data'!BB129="No Data",1,IF('Indicator Data imputation'!BB128&lt;&gt;"",1,0))</f>
        <v>0</v>
      </c>
      <c r="BB125" s="125">
        <f>IF('Indicator Data'!BC129="No Data",1,IF('Indicator Data imputation'!BC128&lt;&gt;"",1,0))</f>
        <v>0</v>
      </c>
      <c r="BC125" s="125">
        <f>IF('Indicator Data'!BD129="No Data",1,IF('Indicator Data imputation'!BD128&lt;&gt;"",1,0))</f>
        <v>0</v>
      </c>
      <c r="BD125" s="125">
        <f>IF('Indicator Data'!BE129="No Data",1,IF('Indicator Data imputation'!BE128&lt;&gt;"",1,0))</f>
        <v>0</v>
      </c>
      <c r="BE125" s="125">
        <f>IF('Indicator Data'!BF129="No Data",1,IF('Indicator Data imputation'!BF128&lt;&gt;"",1,0))</f>
        <v>0</v>
      </c>
      <c r="BF125" s="125">
        <f>IF('Indicator Data'!BG129="No Data",1,IF('Indicator Data imputation'!BG128&lt;&gt;"",1,0))</f>
        <v>0</v>
      </c>
      <c r="BG125" s="125">
        <f>IF('Indicator Data'!BH129="No Data",1,IF('Indicator Data imputation'!BH128&lt;&gt;"",1,0))</f>
        <v>0</v>
      </c>
      <c r="BH125" s="125">
        <f>IF('Indicator Data'!BI129="No Data",1,IF('Indicator Data imputation'!BI128&lt;&gt;"",1,0))</f>
        <v>0</v>
      </c>
      <c r="BI125" s="125">
        <f>IF('Indicator Data'!BR129="No Data",1,IF('Indicator Data imputation'!BJ128&lt;&gt;"",1,0))</f>
        <v>0</v>
      </c>
      <c r="BJ125" s="125">
        <f>IF('Indicator Data'!BS129="No Data",1,IF('Indicator Data imputation'!BK128&lt;&gt;"",1,0))</f>
        <v>0</v>
      </c>
      <c r="BK125" s="125">
        <f>IF('Indicator Data'!BT129="No Data",1,IF('Indicator Data imputation'!BL128&lt;&gt;"",1,0))</f>
        <v>0</v>
      </c>
      <c r="BL125" s="125">
        <f>IF('Indicator Data'!BU129="No Data",1,IF('Indicator Data imputation'!BM128&lt;&gt;"",1,0))</f>
        <v>0</v>
      </c>
      <c r="BM125" s="125">
        <f>IF('Indicator Data'!BV129="No Data",1,IF('Indicator Data imputation'!BN128&lt;&gt;"",1,0))</f>
        <v>0</v>
      </c>
      <c r="BN125" s="125">
        <f>IF('Indicator Data'!BW129="No Data",1,IF('Indicator Data imputation'!BO128&lt;&gt;"",1,0))</f>
        <v>0</v>
      </c>
      <c r="BO125" s="125">
        <f>IF('Indicator Data'!BX129="No Data",1,IF('Indicator Data imputation'!BP128&lt;&gt;"",1,0))</f>
        <v>0</v>
      </c>
      <c r="BP125" s="125">
        <f>IF('Indicator Data'!BY129="No Data",1,IF('Indicator Data imputation'!BQ128&lt;&gt;"",1,0))</f>
        <v>0</v>
      </c>
      <c r="BQ125" s="125">
        <f>IF('Indicator Data'!BZ129="No Data",1,IF('Indicator Data imputation'!BR128&lt;&gt;"",1,0))</f>
        <v>0</v>
      </c>
      <c r="BR125" s="125">
        <f>IF('Indicator Data'!CA129="No Data",1,IF('Indicator Data imputation'!BS128&lt;&gt;"",1,0))</f>
        <v>0</v>
      </c>
      <c r="BS125" s="125">
        <f>IF('Indicator Data'!CB129="No Data",1,IF('Indicator Data imputation'!BT128&lt;&gt;"",1,0))</f>
        <v>0</v>
      </c>
      <c r="BT125" s="125">
        <f>IF('Indicator Data'!CC129="No Data",1,IF('Indicator Data imputation'!BU128&lt;&gt;"",1,0))</f>
        <v>0</v>
      </c>
      <c r="BU125" s="125">
        <f>IF('Indicator Data'!CD129="No Data",1,IF('Indicator Data imputation'!BV128&lt;&gt;"",1,0))</f>
        <v>0</v>
      </c>
      <c r="BV125" s="125">
        <f>IF('Indicator Data'!CE129="No Data",1,IF('Indicator Data imputation'!BW128&lt;&gt;"",1,0))</f>
        <v>0</v>
      </c>
      <c r="BW125" s="125">
        <f>IF('Indicator Data'!CF129="No Data",1,IF('Indicator Data imputation'!BX128&lt;&gt;"",1,0))</f>
        <v>0</v>
      </c>
      <c r="BX125" s="125">
        <f>IF('Indicator Data'!CG129="No Data",1,IF('Indicator Data imputation'!BY128&lt;&gt;"",1,0))</f>
        <v>0</v>
      </c>
      <c r="BY125" s="3">
        <f t="shared" si="5"/>
        <v>6</v>
      </c>
      <c r="BZ125" s="127">
        <f t="shared" si="4"/>
        <v>0.08</v>
      </c>
    </row>
    <row r="126" spans="1:78" x14ac:dyDescent="0.3">
      <c r="A126" s="3" t="s">
        <v>231</v>
      </c>
      <c r="B126" s="125">
        <f>IF('Indicator Data'!C130="No Data",1,IF('Indicator Data imputation'!C129&lt;&gt;"",1,0))</f>
        <v>0</v>
      </c>
      <c r="C126" s="125">
        <f>IF('Indicator Data'!D130="No Data",1,IF('Indicator Data imputation'!D129&lt;&gt;"",1,0))</f>
        <v>0</v>
      </c>
      <c r="D126" s="125">
        <f>IF('Indicator Data'!E130="No Data",1,IF('Indicator Data imputation'!E129&lt;&gt;"",1,0))</f>
        <v>0</v>
      </c>
      <c r="E126" s="125">
        <f>IF('Indicator Data'!F130="No Data",1,IF('Indicator Data imputation'!F129&lt;&gt;"",1,0))</f>
        <v>0</v>
      </c>
      <c r="F126" s="125">
        <f>IF('Indicator Data'!G130="No Data",1,IF('Indicator Data imputation'!G129&lt;&gt;"",1,0))</f>
        <v>0</v>
      </c>
      <c r="G126" s="125">
        <f>IF('Indicator Data'!H130="No Data",1,IF('Indicator Data imputation'!H129&lt;&gt;"",1,0))</f>
        <v>0</v>
      </c>
      <c r="H126" s="125">
        <f>IF('Indicator Data'!I130="No Data",1,IF('Indicator Data imputation'!I129&lt;&gt;"",1,0))</f>
        <v>0</v>
      </c>
      <c r="I126" s="125">
        <f>IF('Indicator Data'!J130="No Data",1,IF('Indicator Data imputation'!J129&lt;&gt;"",1,0))</f>
        <v>0</v>
      </c>
      <c r="J126" s="125">
        <f>IF('Indicator Data'!K130="No Data",1,IF('Indicator Data imputation'!K129&lt;&gt;"",1,0))</f>
        <v>0</v>
      </c>
      <c r="K126" s="125">
        <f>IF('Indicator Data'!L130="No Data",1,IF('Indicator Data imputation'!L129&lt;&gt;"",1,0))</f>
        <v>0</v>
      </c>
      <c r="L126" s="125">
        <f>IF('Indicator Data'!M130="No Data",1,IF('Indicator Data imputation'!M129&lt;&gt;"",1,0))</f>
        <v>0</v>
      </c>
      <c r="M126" s="125">
        <f>IF('Indicator Data'!N130="No Data",1,IF('Indicator Data imputation'!N129&lt;&gt;"",1,0))</f>
        <v>0</v>
      </c>
      <c r="N126" s="125">
        <f>IF('Indicator Data'!O130="No Data",1,IF('Indicator Data imputation'!O129&lt;&gt;"",1,0))</f>
        <v>0</v>
      </c>
      <c r="O126" s="125">
        <f>IF('Indicator Data'!P130="No Data",1,IF('Indicator Data imputation'!P129&lt;&gt;"",1,0))</f>
        <v>0</v>
      </c>
      <c r="P126" s="125">
        <f>IF('Indicator Data'!Q130="No Data",1,IF('Indicator Data imputation'!Q129&lt;&gt;"",1,0))</f>
        <v>0</v>
      </c>
      <c r="Q126" s="125">
        <f>IF('Indicator Data'!R130="No Data",1,IF('Indicator Data imputation'!R129&lt;&gt;"",1,0))</f>
        <v>0</v>
      </c>
      <c r="R126" s="125">
        <f>IF('Indicator Data'!S130="No Data",1,IF('Indicator Data imputation'!S129&lt;&gt;"",1,0))</f>
        <v>0</v>
      </c>
      <c r="S126" s="125">
        <f>IF('Indicator Data'!T130="No Data",1,IF('Indicator Data imputation'!T129&lt;&gt;"",1,0))</f>
        <v>0</v>
      </c>
      <c r="T126" s="125">
        <f>IF('Indicator Data'!U130="No Data",1,IF('Indicator Data imputation'!U129&lt;&gt;"",1,0))</f>
        <v>0</v>
      </c>
      <c r="U126" s="125">
        <f>IF('Indicator Data'!V130="No Data",1,IF('Indicator Data imputation'!V129&lt;&gt;"",1,0))</f>
        <v>0</v>
      </c>
      <c r="V126" s="125">
        <f>IF('Indicator Data'!W130="No Data",1,IF('Indicator Data imputation'!W129&lt;&gt;"",1,0))</f>
        <v>0</v>
      </c>
      <c r="W126" s="125">
        <f>IF('Indicator Data'!X130="No Data",1,IF('Indicator Data imputation'!X129&lt;&gt;"",1,0))</f>
        <v>0</v>
      </c>
      <c r="X126" s="125">
        <f>IF('Indicator Data'!Y130="No Data",1,IF('Indicator Data imputation'!Y129&lt;&gt;"",1,0))</f>
        <v>0</v>
      </c>
      <c r="Y126" s="125">
        <f>IF('Indicator Data'!Z130="No Data",1,IF('Indicator Data imputation'!Z129&lt;&gt;"",1,0))</f>
        <v>0</v>
      </c>
      <c r="Z126" s="125">
        <f>IF('Indicator Data'!AA130="No Data",1,IF('Indicator Data imputation'!AA129&lt;&gt;"",1,0))</f>
        <v>0</v>
      </c>
      <c r="AA126" s="125">
        <f>IF('Indicator Data'!AB130="No Data",1,IF('Indicator Data imputation'!AB129&lt;&gt;"",1,0))</f>
        <v>0</v>
      </c>
      <c r="AB126" s="125">
        <f>IF('Indicator Data'!AC130="No Data",1,IF('Indicator Data imputation'!AC129&lt;&gt;"",1,0))</f>
        <v>0</v>
      </c>
      <c r="AC126" s="125">
        <f>IF('Indicator Data'!AD130="No Data",1,IF('Indicator Data imputation'!AD129&lt;&gt;"",1,0))</f>
        <v>1</v>
      </c>
      <c r="AD126" s="125">
        <f>IF('Indicator Data'!AE130="No Data",1,IF('Indicator Data imputation'!AE129&lt;&gt;"",1,0))</f>
        <v>0</v>
      </c>
      <c r="AE126" s="125">
        <f>IF('Indicator Data'!AF130="No Data",1,IF('Indicator Data imputation'!AF129&lt;&gt;"",1,0))</f>
        <v>0</v>
      </c>
      <c r="AF126" s="125">
        <f>IF('Indicator Data'!AG130="No Data",1,IF('Indicator Data imputation'!AG129&lt;&gt;"",1,0))</f>
        <v>0</v>
      </c>
      <c r="AG126" s="125">
        <f>IF('Indicator Data'!AH130="No Data",1,IF('Indicator Data imputation'!AH129&lt;&gt;"",1,0))</f>
        <v>0</v>
      </c>
      <c r="AH126" s="125">
        <f>IF('Indicator Data'!AI130="No Data",1,IF('Indicator Data imputation'!AI129&lt;&gt;"",1,0))</f>
        <v>0</v>
      </c>
      <c r="AI126" s="125">
        <f>IF('Indicator Data'!AJ130="No Data",1,IF('Indicator Data imputation'!AJ129&lt;&gt;"",1,0))</f>
        <v>0</v>
      </c>
      <c r="AJ126" s="125">
        <f>IF('Indicator Data'!AK130="No Data",1,IF('Indicator Data imputation'!AK129&lt;&gt;"",1,0))</f>
        <v>0</v>
      </c>
      <c r="AK126" s="125">
        <f>IF('Indicator Data'!AL130="No Data",1,IF('Indicator Data imputation'!AL129&lt;&gt;"",1,0))</f>
        <v>0</v>
      </c>
      <c r="AL126" s="125">
        <f>IF('Indicator Data'!AM130="No Data",1,IF('Indicator Data imputation'!AM129&lt;&gt;"",1,0))</f>
        <v>0</v>
      </c>
      <c r="AM126" s="125">
        <f>IF('Indicator Data'!AN130="No Data",1,IF('Indicator Data imputation'!AN129&lt;&gt;"",1,0))</f>
        <v>0</v>
      </c>
      <c r="AN126" s="125">
        <f>IF('Indicator Data'!AO130="No Data",1,IF('Indicator Data imputation'!AO129&lt;&gt;"",1,0))</f>
        <v>0</v>
      </c>
      <c r="AO126" s="125">
        <f>IF('Indicator Data'!AP130="No Data",1,IF('Indicator Data imputation'!AP129&lt;&gt;"",1,0))</f>
        <v>0</v>
      </c>
      <c r="AP126" s="125">
        <f>IF('Indicator Data'!AQ130="No Data",1,IF('Indicator Data imputation'!AQ129&lt;&gt;"",1,0))</f>
        <v>0</v>
      </c>
      <c r="AQ126" s="125">
        <f>IF('Indicator Data'!AR130="No Data",1,IF('Indicator Data imputation'!AR129&lt;&gt;"",1,0))</f>
        <v>0</v>
      </c>
      <c r="AR126" s="125">
        <f>IF('Indicator Data'!AS130="No Data",1,IF('Indicator Data imputation'!AS129&lt;&gt;"",1,0))</f>
        <v>0</v>
      </c>
      <c r="AS126" s="125">
        <f>IF('Indicator Data'!AT130="No Data",1,IF('Indicator Data imputation'!AT129&lt;&gt;"",1,0))</f>
        <v>0</v>
      </c>
      <c r="AT126" s="125">
        <f>IF('Indicator Data'!AU130="No Data",1,IF('Indicator Data imputation'!AU129&lt;&gt;"",1,0))</f>
        <v>0</v>
      </c>
      <c r="AU126" s="125">
        <f>IF('Indicator Data'!AV130="No Data",1,IF('Indicator Data imputation'!AV129&lt;&gt;"",1,0))</f>
        <v>0</v>
      </c>
      <c r="AV126" s="125">
        <f>IF('Indicator Data'!AW130="No Data",1,IF('Indicator Data imputation'!AW129&lt;&gt;"",1,0))</f>
        <v>0</v>
      </c>
      <c r="AW126" s="125">
        <f>IF('Indicator Data'!AX130="No Data",1,IF('Indicator Data imputation'!AX129&lt;&gt;"",1,0))</f>
        <v>0</v>
      </c>
      <c r="AX126" s="125">
        <f>IF('Indicator Data'!AY130="No Data",1,IF('Indicator Data imputation'!AY129&lt;&gt;"",1,0))</f>
        <v>0</v>
      </c>
      <c r="AY126" s="125">
        <f>IF('Indicator Data'!AZ130="No Data",1,IF('Indicator Data imputation'!AZ129&lt;&gt;"",1,0))</f>
        <v>0</v>
      </c>
      <c r="AZ126" s="125">
        <f>IF('Indicator Data'!BA130="No Data",1,IF('Indicator Data imputation'!BA129&lt;&gt;"",1,0))</f>
        <v>0</v>
      </c>
      <c r="BA126" s="125">
        <f>IF('Indicator Data'!BB130="No Data",1,IF('Indicator Data imputation'!BB129&lt;&gt;"",1,0))</f>
        <v>0</v>
      </c>
      <c r="BB126" s="125">
        <f>IF('Indicator Data'!BC130="No Data",1,IF('Indicator Data imputation'!BC129&lt;&gt;"",1,0))</f>
        <v>0</v>
      </c>
      <c r="BC126" s="125">
        <f>IF('Indicator Data'!BD130="No Data",1,IF('Indicator Data imputation'!BD129&lt;&gt;"",1,0))</f>
        <v>0</v>
      </c>
      <c r="BD126" s="125">
        <f>IF('Indicator Data'!BE130="No Data",1,IF('Indicator Data imputation'!BE129&lt;&gt;"",1,0))</f>
        <v>0</v>
      </c>
      <c r="BE126" s="125">
        <f>IF('Indicator Data'!BF130="No Data",1,IF('Indicator Data imputation'!BF129&lt;&gt;"",1,0))</f>
        <v>0</v>
      </c>
      <c r="BF126" s="125">
        <f>IF('Indicator Data'!BG130="No Data",1,IF('Indicator Data imputation'!BG129&lt;&gt;"",1,0))</f>
        <v>0</v>
      </c>
      <c r="BG126" s="125">
        <f>IF('Indicator Data'!BH130="No Data",1,IF('Indicator Data imputation'!BH129&lt;&gt;"",1,0))</f>
        <v>0</v>
      </c>
      <c r="BH126" s="125">
        <f>IF('Indicator Data'!BI130="No Data",1,IF('Indicator Data imputation'!BI129&lt;&gt;"",1,0))</f>
        <v>0</v>
      </c>
      <c r="BI126" s="125">
        <f>IF('Indicator Data'!BR130="No Data",1,IF('Indicator Data imputation'!BJ129&lt;&gt;"",1,0))</f>
        <v>0</v>
      </c>
      <c r="BJ126" s="125">
        <f>IF('Indicator Data'!BS130="No Data",1,IF('Indicator Data imputation'!BK129&lt;&gt;"",1,0))</f>
        <v>0</v>
      </c>
      <c r="BK126" s="125">
        <f>IF('Indicator Data'!BT130="No Data",1,IF('Indicator Data imputation'!BL129&lt;&gt;"",1,0))</f>
        <v>0</v>
      </c>
      <c r="BL126" s="125">
        <f>IF('Indicator Data'!BU130="No Data",1,IF('Indicator Data imputation'!BM129&lt;&gt;"",1,0))</f>
        <v>0</v>
      </c>
      <c r="BM126" s="125">
        <f>IF('Indicator Data'!BV130="No Data",1,IF('Indicator Data imputation'!BN129&lt;&gt;"",1,0))</f>
        <v>0</v>
      </c>
      <c r="BN126" s="125">
        <f>IF('Indicator Data'!BW130="No Data",1,IF('Indicator Data imputation'!BO129&lt;&gt;"",1,0))</f>
        <v>0</v>
      </c>
      <c r="BO126" s="125">
        <f>IF('Indicator Data'!BX130="No Data",1,IF('Indicator Data imputation'!BP129&lt;&gt;"",1,0))</f>
        <v>0</v>
      </c>
      <c r="BP126" s="125">
        <f>IF('Indicator Data'!BY130="No Data",1,IF('Indicator Data imputation'!BQ129&lt;&gt;"",1,0))</f>
        <v>0</v>
      </c>
      <c r="BQ126" s="125">
        <f>IF('Indicator Data'!BZ130="No Data",1,IF('Indicator Data imputation'!BR129&lt;&gt;"",1,0))</f>
        <v>0</v>
      </c>
      <c r="BR126" s="125">
        <f>IF('Indicator Data'!CA130="No Data",1,IF('Indicator Data imputation'!BS129&lt;&gt;"",1,0))</f>
        <v>0</v>
      </c>
      <c r="BS126" s="125">
        <f>IF('Indicator Data'!CB130="No Data",1,IF('Indicator Data imputation'!BT129&lt;&gt;"",1,0))</f>
        <v>0</v>
      </c>
      <c r="BT126" s="125">
        <f>IF('Indicator Data'!CC130="No Data",1,IF('Indicator Data imputation'!BU129&lt;&gt;"",1,0))</f>
        <v>0</v>
      </c>
      <c r="BU126" s="125">
        <f>IF('Indicator Data'!CD130="No Data",1,IF('Indicator Data imputation'!BV129&lt;&gt;"",1,0))</f>
        <v>0</v>
      </c>
      <c r="BV126" s="125">
        <f>IF('Indicator Data'!CE130="No Data",1,IF('Indicator Data imputation'!BW129&lt;&gt;"",1,0))</f>
        <v>0</v>
      </c>
      <c r="BW126" s="125">
        <f>IF('Indicator Data'!CF130="No Data",1,IF('Indicator Data imputation'!BX129&lt;&gt;"",1,0))</f>
        <v>0</v>
      </c>
      <c r="BX126" s="125">
        <f>IF('Indicator Data'!CG130="No Data",1,IF('Indicator Data imputation'!BY129&lt;&gt;"",1,0))</f>
        <v>0</v>
      </c>
      <c r="BY126" s="3">
        <f t="shared" si="5"/>
        <v>1</v>
      </c>
      <c r="BZ126" s="127">
        <f t="shared" si="4"/>
        <v>1.3333333333333334E-2</v>
      </c>
    </row>
    <row r="127" spans="1:78" x14ac:dyDescent="0.3">
      <c r="A127" s="3" t="s">
        <v>233</v>
      </c>
      <c r="B127" s="125">
        <f>IF('Indicator Data'!C131="No Data",1,IF('Indicator Data imputation'!C130&lt;&gt;"",1,0))</f>
        <v>0</v>
      </c>
      <c r="C127" s="125">
        <f>IF('Indicator Data'!D131="No Data",1,IF('Indicator Data imputation'!D130&lt;&gt;"",1,0))</f>
        <v>0</v>
      </c>
      <c r="D127" s="125">
        <f>IF('Indicator Data'!E131="No Data",1,IF('Indicator Data imputation'!E130&lt;&gt;"",1,0))</f>
        <v>0</v>
      </c>
      <c r="E127" s="125">
        <f>IF('Indicator Data'!F131="No Data",1,IF('Indicator Data imputation'!F130&lt;&gt;"",1,0))</f>
        <v>0</v>
      </c>
      <c r="F127" s="125">
        <f>IF('Indicator Data'!G131="No Data",1,IF('Indicator Data imputation'!G130&lt;&gt;"",1,0))</f>
        <v>0</v>
      </c>
      <c r="G127" s="125">
        <f>IF('Indicator Data'!H131="No Data",1,IF('Indicator Data imputation'!H130&lt;&gt;"",1,0))</f>
        <v>0</v>
      </c>
      <c r="H127" s="125">
        <f>IF('Indicator Data'!I131="No Data",1,IF('Indicator Data imputation'!I130&lt;&gt;"",1,0))</f>
        <v>0</v>
      </c>
      <c r="I127" s="125">
        <f>IF('Indicator Data'!J131="No Data",1,IF('Indicator Data imputation'!J130&lt;&gt;"",1,0))</f>
        <v>0</v>
      </c>
      <c r="J127" s="125">
        <f>IF('Indicator Data'!K131="No Data",1,IF('Indicator Data imputation'!K130&lt;&gt;"",1,0))</f>
        <v>0</v>
      </c>
      <c r="K127" s="125">
        <f>IF('Indicator Data'!L131="No Data",1,IF('Indicator Data imputation'!L130&lt;&gt;"",1,0))</f>
        <v>0</v>
      </c>
      <c r="L127" s="125">
        <f>IF('Indicator Data'!M131="No Data",1,IF('Indicator Data imputation'!M130&lt;&gt;"",1,0))</f>
        <v>0</v>
      </c>
      <c r="M127" s="125">
        <f>IF('Indicator Data'!N131="No Data",1,IF('Indicator Data imputation'!N130&lt;&gt;"",1,0))</f>
        <v>0</v>
      </c>
      <c r="N127" s="125">
        <f>IF('Indicator Data'!O131="No Data",1,IF('Indicator Data imputation'!O130&lt;&gt;"",1,0))</f>
        <v>0</v>
      </c>
      <c r="O127" s="125">
        <f>IF('Indicator Data'!P131="No Data",1,IF('Indicator Data imputation'!P130&lt;&gt;"",1,0))</f>
        <v>0</v>
      </c>
      <c r="P127" s="125">
        <f>IF('Indicator Data'!Q131="No Data",1,IF('Indicator Data imputation'!Q130&lt;&gt;"",1,0))</f>
        <v>0</v>
      </c>
      <c r="Q127" s="125">
        <f>IF('Indicator Data'!R131="No Data",1,IF('Indicator Data imputation'!R130&lt;&gt;"",1,0))</f>
        <v>0</v>
      </c>
      <c r="R127" s="125">
        <f>IF('Indicator Data'!S131="No Data",1,IF('Indicator Data imputation'!S130&lt;&gt;"",1,0))</f>
        <v>0</v>
      </c>
      <c r="S127" s="125">
        <f>IF('Indicator Data'!T131="No Data",1,IF('Indicator Data imputation'!T130&lt;&gt;"",1,0))</f>
        <v>0</v>
      </c>
      <c r="T127" s="125">
        <f>IF('Indicator Data'!U131="No Data",1,IF('Indicator Data imputation'!U130&lt;&gt;"",1,0))</f>
        <v>0</v>
      </c>
      <c r="U127" s="125">
        <f>IF('Indicator Data'!V131="No Data",1,IF('Indicator Data imputation'!V130&lt;&gt;"",1,0))</f>
        <v>0</v>
      </c>
      <c r="V127" s="125">
        <f>IF('Indicator Data'!W131="No Data",1,IF('Indicator Data imputation'!W130&lt;&gt;"",1,0))</f>
        <v>0</v>
      </c>
      <c r="W127" s="125">
        <f>IF('Indicator Data'!X131="No Data",1,IF('Indicator Data imputation'!X130&lt;&gt;"",1,0))</f>
        <v>0</v>
      </c>
      <c r="X127" s="125">
        <f>IF('Indicator Data'!Y131="No Data",1,IF('Indicator Data imputation'!Y130&lt;&gt;"",1,0))</f>
        <v>0</v>
      </c>
      <c r="Y127" s="125">
        <f>IF('Indicator Data'!Z131="No Data",1,IF('Indicator Data imputation'!Z130&lt;&gt;"",1,0))</f>
        <v>0</v>
      </c>
      <c r="Z127" s="125">
        <f>IF('Indicator Data'!AA131="No Data",1,IF('Indicator Data imputation'!AA130&lt;&gt;"",1,0))</f>
        <v>0</v>
      </c>
      <c r="AA127" s="125">
        <f>IF('Indicator Data'!AB131="No Data",1,IF('Indicator Data imputation'!AB130&lt;&gt;"",1,0))</f>
        <v>0</v>
      </c>
      <c r="AB127" s="125">
        <f>IF('Indicator Data'!AC131="No Data",1,IF('Indicator Data imputation'!AC130&lt;&gt;"",1,0))</f>
        <v>0</v>
      </c>
      <c r="AC127" s="125">
        <f>IF('Indicator Data'!AD131="No Data",1,IF('Indicator Data imputation'!AD130&lt;&gt;"",1,0))</f>
        <v>0</v>
      </c>
      <c r="AD127" s="125">
        <f>IF('Indicator Data'!AE131="No Data",1,IF('Indicator Data imputation'!AE130&lt;&gt;"",1,0))</f>
        <v>0</v>
      </c>
      <c r="AE127" s="125">
        <f>IF('Indicator Data'!AF131="No Data",1,IF('Indicator Data imputation'!AF130&lt;&gt;"",1,0))</f>
        <v>0</v>
      </c>
      <c r="AF127" s="125">
        <f>IF('Indicator Data'!AG131="No Data",1,IF('Indicator Data imputation'!AG130&lt;&gt;"",1,0))</f>
        <v>0</v>
      </c>
      <c r="AG127" s="125">
        <f>IF('Indicator Data'!AH131="No Data",1,IF('Indicator Data imputation'!AH130&lt;&gt;"",1,0))</f>
        <v>0</v>
      </c>
      <c r="AH127" s="125">
        <f>IF('Indicator Data'!AI131="No Data",1,IF('Indicator Data imputation'!AI130&lt;&gt;"",1,0))</f>
        <v>0</v>
      </c>
      <c r="AI127" s="125">
        <f>IF('Indicator Data'!AJ131="No Data",1,IF('Indicator Data imputation'!AJ130&lt;&gt;"",1,0))</f>
        <v>0</v>
      </c>
      <c r="AJ127" s="125">
        <f>IF('Indicator Data'!AK131="No Data",1,IF('Indicator Data imputation'!AK130&lt;&gt;"",1,0))</f>
        <v>0</v>
      </c>
      <c r="AK127" s="125">
        <f>IF('Indicator Data'!AL131="No Data",1,IF('Indicator Data imputation'!AL130&lt;&gt;"",1,0))</f>
        <v>0</v>
      </c>
      <c r="AL127" s="125">
        <f>IF('Indicator Data'!AM131="No Data",1,IF('Indicator Data imputation'!AM130&lt;&gt;"",1,0))</f>
        <v>0</v>
      </c>
      <c r="AM127" s="125">
        <f>IF('Indicator Data'!AN131="No Data",1,IF('Indicator Data imputation'!AN130&lt;&gt;"",1,0))</f>
        <v>0</v>
      </c>
      <c r="AN127" s="125">
        <f>IF('Indicator Data'!AO131="No Data",1,IF('Indicator Data imputation'!AO130&lt;&gt;"",1,0))</f>
        <v>0</v>
      </c>
      <c r="AO127" s="125">
        <f>IF('Indicator Data'!AP131="No Data",1,IF('Indicator Data imputation'!AP130&lt;&gt;"",1,0))</f>
        <v>0</v>
      </c>
      <c r="AP127" s="125">
        <f>IF('Indicator Data'!AQ131="No Data",1,IF('Indicator Data imputation'!AQ130&lt;&gt;"",1,0))</f>
        <v>0</v>
      </c>
      <c r="AQ127" s="125">
        <f>IF('Indicator Data'!AR131="No Data",1,IF('Indicator Data imputation'!AR130&lt;&gt;"",1,0))</f>
        <v>0</v>
      </c>
      <c r="AR127" s="125">
        <f>IF('Indicator Data'!AS131="No Data",1,IF('Indicator Data imputation'!AS130&lt;&gt;"",1,0))</f>
        <v>0</v>
      </c>
      <c r="AS127" s="125">
        <f>IF('Indicator Data'!AT131="No Data",1,IF('Indicator Data imputation'!AT130&lt;&gt;"",1,0))</f>
        <v>0</v>
      </c>
      <c r="AT127" s="125">
        <f>IF('Indicator Data'!AU131="No Data",1,IF('Indicator Data imputation'!AU130&lt;&gt;"",1,0))</f>
        <v>0</v>
      </c>
      <c r="AU127" s="125">
        <f>IF('Indicator Data'!AV131="No Data",1,IF('Indicator Data imputation'!AV130&lt;&gt;"",1,0))</f>
        <v>0</v>
      </c>
      <c r="AV127" s="125">
        <f>IF('Indicator Data'!AW131="No Data",1,IF('Indicator Data imputation'!AW130&lt;&gt;"",1,0))</f>
        <v>1</v>
      </c>
      <c r="AW127" s="125">
        <f>IF('Indicator Data'!AX131="No Data",1,IF('Indicator Data imputation'!AX130&lt;&gt;"",1,0))</f>
        <v>0</v>
      </c>
      <c r="AX127" s="125">
        <f>IF('Indicator Data'!AY131="No Data",1,IF('Indicator Data imputation'!AY130&lt;&gt;"",1,0))</f>
        <v>0</v>
      </c>
      <c r="AY127" s="125">
        <f>IF('Indicator Data'!AZ131="No Data",1,IF('Indicator Data imputation'!AZ130&lt;&gt;"",1,0))</f>
        <v>1</v>
      </c>
      <c r="AZ127" s="125">
        <f>IF('Indicator Data'!BA131="No Data",1,IF('Indicator Data imputation'!BA130&lt;&gt;"",1,0))</f>
        <v>0</v>
      </c>
      <c r="BA127" s="125">
        <f>IF('Indicator Data'!BB131="No Data",1,IF('Indicator Data imputation'!BB130&lt;&gt;"",1,0))</f>
        <v>0</v>
      </c>
      <c r="BB127" s="125">
        <f>IF('Indicator Data'!BC131="No Data",1,IF('Indicator Data imputation'!BC130&lt;&gt;"",1,0))</f>
        <v>0</v>
      </c>
      <c r="BC127" s="125">
        <f>IF('Indicator Data'!BD131="No Data",1,IF('Indicator Data imputation'!BD130&lt;&gt;"",1,0))</f>
        <v>0</v>
      </c>
      <c r="BD127" s="125">
        <f>IF('Indicator Data'!BE131="No Data",1,IF('Indicator Data imputation'!BE130&lt;&gt;"",1,0))</f>
        <v>0</v>
      </c>
      <c r="BE127" s="125">
        <f>IF('Indicator Data'!BF131="No Data",1,IF('Indicator Data imputation'!BF130&lt;&gt;"",1,0))</f>
        <v>0</v>
      </c>
      <c r="BF127" s="125">
        <f>IF('Indicator Data'!BG131="No Data",1,IF('Indicator Data imputation'!BG130&lt;&gt;"",1,0))</f>
        <v>0</v>
      </c>
      <c r="BG127" s="125">
        <f>IF('Indicator Data'!BH131="No Data",1,IF('Indicator Data imputation'!BH130&lt;&gt;"",1,0))</f>
        <v>0</v>
      </c>
      <c r="BH127" s="125">
        <f>IF('Indicator Data'!BI131="No Data",1,IF('Indicator Data imputation'!BI130&lt;&gt;"",1,0))</f>
        <v>0</v>
      </c>
      <c r="BI127" s="125">
        <f>IF('Indicator Data'!BR131="No Data",1,IF('Indicator Data imputation'!BJ130&lt;&gt;"",1,0))</f>
        <v>0</v>
      </c>
      <c r="BJ127" s="125">
        <f>IF('Indicator Data'!BS131="No Data",1,IF('Indicator Data imputation'!BK130&lt;&gt;"",1,0))</f>
        <v>0</v>
      </c>
      <c r="BK127" s="125">
        <f>IF('Indicator Data'!BT131="No Data",1,IF('Indicator Data imputation'!BL130&lt;&gt;"",1,0))</f>
        <v>0</v>
      </c>
      <c r="BL127" s="125">
        <f>IF('Indicator Data'!BU131="No Data",1,IF('Indicator Data imputation'!BM130&lt;&gt;"",1,0))</f>
        <v>0</v>
      </c>
      <c r="BM127" s="125">
        <f>IF('Indicator Data'!BV131="No Data",1,IF('Indicator Data imputation'!BN130&lt;&gt;"",1,0))</f>
        <v>0</v>
      </c>
      <c r="BN127" s="125">
        <f>IF('Indicator Data'!BW131="No Data",1,IF('Indicator Data imputation'!BO130&lt;&gt;"",1,0))</f>
        <v>0</v>
      </c>
      <c r="BO127" s="125">
        <f>IF('Indicator Data'!BX131="No Data",1,IF('Indicator Data imputation'!BP130&lt;&gt;"",1,0))</f>
        <v>0</v>
      </c>
      <c r="BP127" s="125">
        <f>IF('Indicator Data'!BY131="No Data",1,IF('Indicator Data imputation'!BQ130&lt;&gt;"",1,0))</f>
        <v>0</v>
      </c>
      <c r="BQ127" s="125">
        <f>IF('Indicator Data'!BZ131="No Data",1,IF('Indicator Data imputation'!BR130&lt;&gt;"",1,0))</f>
        <v>0</v>
      </c>
      <c r="BR127" s="125">
        <f>IF('Indicator Data'!CA131="No Data",1,IF('Indicator Data imputation'!BS130&lt;&gt;"",1,0))</f>
        <v>0</v>
      </c>
      <c r="BS127" s="125">
        <f>IF('Indicator Data'!CB131="No Data",1,IF('Indicator Data imputation'!BT130&lt;&gt;"",1,0))</f>
        <v>0</v>
      </c>
      <c r="BT127" s="125">
        <f>IF('Indicator Data'!CC131="No Data",1,IF('Indicator Data imputation'!BU130&lt;&gt;"",1,0))</f>
        <v>0</v>
      </c>
      <c r="BU127" s="125">
        <f>IF('Indicator Data'!CD131="No Data",1,IF('Indicator Data imputation'!BV130&lt;&gt;"",1,0))</f>
        <v>1</v>
      </c>
      <c r="BV127" s="125">
        <f>IF('Indicator Data'!CE131="No Data",1,IF('Indicator Data imputation'!BW130&lt;&gt;"",1,0))</f>
        <v>0</v>
      </c>
      <c r="BW127" s="125">
        <f>IF('Indicator Data'!CF131="No Data",1,IF('Indicator Data imputation'!BX130&lt;&gt;"",1,0))</f>
        <v>0</v>
      </c>
      <c r="BX127" s="125">
        <f>IF('Indicator Data'!CG131="No Data",1,IF('Indicator Data imputation'!BY130&lt;&gt;"",1,0))</f>
        <v>0</v>
      </c>
      <c r="BY127" s="3">
        <f t="shared" si="5"/>
        <v>3</v>
      </c>
      <c r="BZ127" s="127">
        <f t="shared" si="4"/>
        <v>0.04</v>
      </c>
    </row>
    <row r="128" spans="1:78" x14ac:dyDescent="0.3">
      <c r="A128" s="3" t="s">
        <v>187</v>
      </c>
      <c r="B128" s="125">
        <f>IF('Indicator Data'!C132="No Data",1,IF('Indicator Data imputation'!C131&lt;&gt;"",1,0))</f>
        <v>0</v>
      </c>
      <c r="C128" s="125">
        <f>IF('Indicator Data'!D132="No Data",1,IF('Indicator Data imputation'!D131&lt;&gt;"",1,0))</f>
        <v>0</v>
      </c>
      <c r="D128" s="125">
        <f>IF('Indicator Data'!E132="No Data",1,IF('Indicator Data imputation'!E131&lt;&gt;"",1,0))</f>
        <v>0</v>
      </c>
      <c r="E128" s="125">
        <f>IF('Indicator Data'!F132="No Data",1,IF('Indicator Data imputation'!F131&lt;&gt;"",1,0))</f>
        <v>0</v>
      </c>
      <c r="F128" s="125">
        <f>IF('Indicator Data'!G132="No Data",1,IF('Indicator Data imputation'!G131&lt;&gt;"",1,0))</f>
        <v>0</v>
      </c>
      <c r="G128" s="125">
        <f>IF('Indicator Data'!H132="No Data",1,IF('Indicator Data imputation'!H131&lt;&gt;"",1,0))</f>
        <v>0</v>
      </c>
      <c r="H128" s="125">
        <f>IF('Indicator Data'!I132="No Data",1,IF('Indicator Data imputation'!I131&lt;&gt;"",1,0))</f>
        <v>0</v>
      </c>
      <c r="I128" s="125">
        <f>IF('Indicator Data'!J132="No Data",1,IF('Indicator Data imputation'!J131&lt;&gt;"",1,0))</f>
        <v>0</v>
      </c>
      <c r="J128" s="125">
        <f>IF('Indicator Data'!K132="No Data",1,IF('Indicator Data imputation'!K131&lt;&gt;"",1,0))</f>
        <v>0</v>
      </c>
      <c r="K128" s="125">
        <f>IF('Indicator Data'!L132="No Data",1,IF('Indicator Data imputation'!L131&lt;&gt;"",1,0))</f>
        <v>0</v>
      </c>
      <c r="L128" s="125">
        <f>IF('Indicator Data'!M132="No Data",1,IF('Indicator Data imputation'!M131&lt;&gt;"",1,0))</f>
        <v>0</v>
      </c>
      <c r="M128" s="125">
        <f>IF('Indicator Data'!N132="No Data",1,IF('Indicator Data imputation'!N131&lt;&gt;"",1,0))</f>
        <v>1</v>
      </c>
      <c r="N128" s="125">
        <f>IF('Indicator Data'!O132="No Data",1,IF('Indicator Data imputation'!O131&lt;&gt;"",1,0))</f>
        <v>1</v>
      </c>
      <c r="O128" s="125">
        <f>IF('Indicator Data'!P132="No Data",1,IF('Indicator Data imputation'!P131&lt;&gt;"",1,0))</f>
        <v>1</v>
      </c>
      <c r="P128" s="125">
        <f>IF('Indicator Data'!Q132="No Data",1,IF('Indicator Data imputation'!Q131&lt;&gt;"",1,0))</f>
        <v>0</v>
      </c>
      <c r="Q128" s="125">
        <f>IF('Indicator Data'!R132="No Data",1,IF('Indicator Data imputation'!R131&lt;&gt;"",1,0))</f>
        <v>0</v>
      </c>
      <c r="R128" s="125">
        <f>IF('Indicator Data'!S132="No Data",1,IF('Indicator Data imputation'!S131&lt;&gt;"",1,0))</f>
        <v>0</v>
      </c>
      <c r="S128" s="125">
        <f>IF('Indicator Data'!T132="No Data",1,IF('Indicator Data imputation'!T131&lt;&gt;"",1,0))</f>
        <v>0</v>
      </c>
      <c r="T128" s="125">
        <f>IF('Indicator Data'!U132="No Data",1,IF('Indicator Data imputation'!U131&lt;&gt;"",1,0))</f>
        <v>0</v>
      </c>
      <c r="U128" s="125">
        <f>IF('Indicator Data'!V132="No Data",1,IF('Indicator Data imputation'!V131&lt;&gt;"",1,0))</f>
        <v>0</v>
      </c>
      <c r="V128" s="125">
        <f>IF('Indicator Data'!W132="No Data",1,IF('Indicator Data imputation'!W131&lt;&gt;"",1,0))</f>
        <v>0</v>
      </c>
      <c r="W128" s="125">
        <f>IF('Indicator Data'!X132="No Data",1,IF('Indicator Data imputation'!X131&lt;&gt;"",1,0))</f>
        <v>0</v>
      </c>
      <c r="X128" s="125">
        <f>IF('Indicator Data'!Y132="No Data",1,IF('Indicator Data imputation'!Y131&lt;&gt;"",1,0))</f>
        <v>0</v>
      </c>
      <c r="Y128" s="125">
        <f>IF('Indicator Data'!Z132="No Data",1,IF('Indicator Data imputation'!Z131&lt;&gt;"",1,0))</f>
        <v>0</v>
      </c>
      <c r="Z128" s="125">
        <f>IF('Indicator Data'!AA132="No Data",1,IF('Indicator Data imputation'!AA131&lt;&gt;"",1,0))</f>
        <v>1</v>
      </c>
      <c r="AA128" s="125">
        <f>IF('Indicator Data'!AB132="No Data",1,IF('Indicator Data imputation'!AB131&lt;&gt;"",1,0))</f>
        <v>0</v>
      </c>
      <c r="AB128" s="125">
        <f>IF('Indicator Data'!AC132="No Data",1,IF('Indicator Data imputation'!AC131&lt;&gt;"",1,0))</f>
        <v>1</v>
      </c>
      <c r="AC128" s="125">
        <f>IF('Indicator Data'!AD132="No Data",1,IF('Indicator Data imputation'!AD131&lt;&gt;"",1,0))</f>
        <v>0</v>
      </c>
      <c r="AD128" s="125">
        <f>IF('Indicator Data'!AE132="No Data",1,IF('Indicator Data imputation'!AE131&lt;&gt;"",1,0))</f>
        <v>0</v>
      </c>
      <c r="AE128" s="125">
        <f>IF('Indicator Data'!AF132="No Data",1,IF('Indicator Data imputation'!AF131&lt;&gt;"",1,0))</f>
        <v>0</v>
      </c>
      <c r="AF128" s="125">
        <f>IF('Indicator Data'!AG132="No Data",1,IF('Indicator Data imputation'!AG131&lt;&gt;"",1,0))</f>
        <v>0</v>
      </c>
      <c r="AG128" s="125">
        <f>IF('Indicator Data'!AH132="No Data",1,IF('Indicator Data imputation'!AH131&lt;&gt;"",1,0))</f>
        <v>0</v>
      </c>
      <c r="AH128" s="125">
        <f>IF('Indicator Data'!AI132="No Data",1,IF('Indicator Data imputation'!AI131&lt;&gt;"",1,0))</f>
        <v>0</v>
      </c>
      <c r="AI128" s="125">
        <f>IF('Indicator Data'!AJ132="No Data",1,IF('Indicator Data imputation'!AJ131&lt;&gt;"",1,0))</f>
        <v>0</v>
      </c>
      <c r="AJ128" s="125">
        <f>IF('Indicator Data'!AK132="No Data",1,IF('Indicator Data imputation'!AK131&lt;&gt;"",1,0))</f>
        <v>0</v>
      </c>
      <c r="AK128" s="125">
        <f>IF('Indicator Data'!AL132="No Data",1,IF('Indicator Data imputation'!AL131&lt;&gt;"",1,0))</f>
        <v>0</v>
      </c>
      <c r="AL128" s="125">
        <f>IF('Indicator Data'!AM132="No Data",1,IF('Indicator Data imputation'!AM131&lt;&gt;"",1,0))</f>
        <v>0</v>
      </c>
      <c r="AM128" s="125">
        <f>IF('Indicator Data'!AN132="No Data",1,IF('Indicator Data imputation'!AN131&lt;&gt;"",1,0))</f>
        <v>0</v>
      </c>
      <c r="AN128" s="125">
        <f>IF('Indicator Data'!AO132="No Data",1,IF('Indicator Data imputation'!AO131&lt;&gt;"",1,0))</f>
        <v>0</v>
      </c>
      <c r="AO128" s="125">
        <f>IF('Indicator Data'!AP132="No Data",1,IF('Indicator Data imputation'!AP131&lt;&gt;"",1,0))</f>
        <v>0</v>
      </c>
      <c r="AP128" s="125">
        <f>IF('Indicator Data'!AQ132="No Data",1,IF('Indicator Data imputation'!AQ131&lt;&gt;"",1,0))</f>
        <v>0</v>
      </c>
      <c r="AQ128" s="125">
        <f>IF('Indicator Data'!AR132="No Data",1,IF('Indicator Data imputation'!AR131&lt;&gt;"",1,0))</f>
        <v>0</v>
      </c>
      <c r="AR128" s="125">
        <f>IF('Indicator Data'!AS132="No Data",1,IF('Indicator Data imputation'!AS131&lt;&gt;"",1,0))</f>
        <v>0</v>
      </c>
      <c r="AS128" s="125">
        <f>IF('Indicator Data'!AT132="No Data",1,IF('Indicator Data imputation'!AT131&lt;&gt;"",1,0))</f>
        <v>0</v>
      </c>
      <c r="AT128" s="125">
        <f>IF('Indicator Data'!AU132="No Data",1,IF('Indicator Data imputation'!AU131&lt;&gt;"",1,0))</f>
        <v>0</v>
      </c>
      <c r="AU128" s="125">
        <f>IF('Indicator Data'!AV132="No Data",1,IF('Indicator Data imputation'!AV131&lt;&gt;"",1,0))</f>
        <v>0</v>
      </c>
      <c r="AV128" s="125">
        <f>IF('Indicator Data'!AW132="No Data",1,IF('Indicator Data imputation'!AW131&lt;&gt;"",1,0))</f>
        <v>0</v>
      </c>
      <c r="AW128" s="125">
        <f>IF('Indicator Data'!AX132="No Data",1,IF('Indicator Data imputation'!AX131&lt;&gt;"",1,0))</f>
        <v>1</v>
      </c>
      <c r="AX128" s="125">
        <f>IF('Indicator Data'!AY132="No Data",1,IF('Indicator Data imputation'!AY131&lt;&gt;"",1,0))</f>
        <v>0</v>
      </c>
      <c r="AY128" s="125">
        <f>IF('Indicator Data'!AZ132="No Data",1,IF('Indicator Data imputation'!AZ131&lt;&gt;"",1,0))</f>
        <v>0</v>
      </c>
      <c r="AZ128" s="125">
        <f>IF('Indicator Data'!BA132="No Data",1,IF('Indicator Data imputation'!BA131&lt;&gt;"",1,0))</f>
        <v>0</v>
      </c>
      <c r="BA128" s="125">
        <f>IF('Indicator Data'!BB132="No Data",1,IF('Indicator Data imputation'!BB131&lt;&gt;"",1,0))</f>
        <v>0</v>
      </c>
      <c r="BB128" s="125">
        <f>IF('Indicator Data'!BC132="No Data",1,IF('Indicator Data imputation'!BC131&lt;&gt;"",1,0))</f>
        <v>0</v>
      </c>
      <c r="BC128" s="125">
        <f>IF('Indicator Data'!BD132="No Data",1,IF('Indicator Data imputation'!BD131&lt;&gt;"",1,0))</f>
        <v>0</v>
      </c>
      <c r="BD128" s="125">
        <f>IF('Indicator Data'!BE132="No Data",1,IF('Indicator Data imputation'!BE131&lt;&gt;"",1,0))</f>
        <v>0</v>
      </c>
      <c r="BE128" s="125">
        <f>IF('Indicator Data'!BF132="No Data",1,IF('Indicator Data imputation'!BF131&lt;&gt;"",1,0))</f>
        <v>0</v>
      </c>
      <c r="BF128" s="125">
        <f>IF('Indicator Data'!BG132="No Data",1,IF('Indicator Data imputation'!BG131&lt;&gt;"",1,0))</f>
        <v>0</v>
      </c>
      <c r="BG128" s="125">
        <f>IF('Indicator Data'!BH132="No Data",1,IF('Indicator Data imputation'!BH131&lt;&gt;"",1,0))</f>
        <v>0</v>
      </c>
      <c r="BH128" s="125">
        <f>IF('Indicator Data'!BI132="No Data",1,IF('Indicator Data imputation'!BI131&lt;&gt;"",1,0))</f>
        <v>0</v>
      </c>
      <c r="BI128" s="125">
        <f>IF('Indicator Data'!BR132="No Data",1,IF('Indicator Data imputation'!BJ131&lt;&gt;"",1,0))</f>
        <v>0</v>
      </c>
      <c r="BJ128" s="125">
        <f>IF('Indicator Data'!BS132="No Data",1,IF('Indicator Data imputation'!BK131&lt;&gt;"",1,0))</f>
        <v>0</v>
      </c>
      <c r="BK128" s="125">
        <f>IF('Indicator Data'!BT132="No Data",1,IF('Indicator Data imputation'!BL131&lt;&gt;"",1,0))</f>
        <v>0</v>
      </c>
      <c r="BL128" s="125">
        <f>IF('Indicator Data'!BU132="No Data",1,IF('Indicator Data imputation'!BM131&lt;&gt;"",1,0))</f>
        <v>0</v>
      </c>
      <c r="BM128" s="125">
        <f>IF('Indicator Data'!BV132="No Data",1,IF('Indicator Data imputation'!BN131&lt;&gt;"",1,0))</f>
        <v>0</v>
      </c>
      <c r="BN128" s="125">
        <f>IF('Indicator Data'!BW132="No Data",1,IF('Indicator Data imputation'!BO131&lt;&gt;"",1,0))</f>
        <v>0</v>
      </c>
      <c r="BO128" s="125">
        <f>IF('Indicator Data'!BX132="No Data",1,IF('Indicator Data imputation'!BP131&lt;&gt;"",1,0))</f>
        <v>0</v>
      </c>
      <c r="BP128" s="125">
        <f>IF('Indicator Data'!BY132="No Data",1,IF('Indicator Data imputation'!BQ131&lt;&gt;"",1,0))</f>
        <v>0</v>
      </c>
      <c r="BQ128" s="125">
        <f>IF('Indicator Data'!BZ132="No Data",1,IF('Indicator Data imputation'!BR131&lt;&gt;"",1,0))</f>
        <v>0</v>
      </c>
      <c r="BR128" s="125">
        <f>IF('Indicator Data'!CA132="No Data",1,IF('Indicator Data imputation'!BS131&lt;&gt;"",1,0))</f>
        <v>0</v>
      </c>
      <c r="BS128" s="125">
        <f>IF('Indicator Data'!CB132="No Data",1,IF('Indicator Data imputation'!BT131&lt;&gt;"",1,0))</f>
        <v>0</v>
      </c>
      <c r="BT128" s="125">
        <f>IF('Indicator Data'!CC132="No Data",1,IF('Indicator Data imputation'!BU131&lt;&gt;"",1,0))</f>
        <v>0</v>
      </c>
      <c r="BU128" s="125">
        <f>IF('Indicator Data'!CD132="No Data",1,IF('Indicator Data imputation'!BV131&lt;&gt;"",1,0))</f>
        <v>0</v>
      </c>
      <c r="BV128" s="125">
        <f>IF('Indicator Data'!CE132="No Data",1,IF('Indicator Data imputation'!BW131&lt;&gt;"",1,0))</f>
        <v>1</v>
      </c>
      <c r="BW128" s="125">
        <f>IF('Indicator Data'!CF132="No Data",1,IF('Indicator Data imputation'!BX131&lt;&gt;"",1,0))</f>
        <v>0</v>
      </c>
      <c r="BX128" s="125">
        <f>IF('Indicator Data'!CG132="No Data",1,IF('Indicator Data imputation'!BY131&lt;&gt;"",1,0))</f>
        <v>0</v>
      </c>
      <c r="BY128" s="3">
        <f t="shared" si="5"/>
        <v>7</v>
      </c>
      <c r="BZ128" s="127">
        <f t="shared" si="4"/>
        <v>9.3333333333333338E-2</v>
      </c>
    </row>
    <row r="129" spans="1:78" x14ac:dyDescent="0.3">
      <c r="A129" s="3" t="s">
        <v>235</v>
      </c>
      <c r="B129" s="125">
        <f>IF('Indicator Data'!C133="No Data",1,IF('Indicator Data imputation'!C132&lt;&gt;"",1,0))</f>
        <v>0</v>
      </c>
      <c r="C129" s="125">
        <f>IF('Indicator Data'!D133="No Data",1,IF('Indicator Data imputation'!D132&lt;&gt;"",1,0))</f>
        <v>0</v>
      </c>
      <c r="D129" s="125">
        <f>IF('Indicator Data'!E133="No Data",1,IF('Indicator Data imputation'!E132&lt;&gt;"",1,0))</f>
        <v>1</v>
      </c>
      <c r="E129" s="125">
        <f>IF('Indicator Data'!F133="No Data",1,IF('Indicator Data imputation'!F132&lt;&gt;"",1,0))</f>
        <v>0</v>
      </c>
      <c r="F129" s="125">
        <f>IF('Indicator Data'!G133="No Data",1,IF('Indicator Data imputation'!G132&lt;&gt;"",1,0))</f>
        <v>0</v>
      </c>
      <c r="G129" s="125">
        <f>IF('Indicator Data'!H133="No Data",1,IF('Indicator Data imputation'!H132&lt;&gt;"",1,0))</f>
        <v>0</v>
      </c>
      <c r="H129" s="125">
        <f>IF('Indicator Data'!I133="No Data",1,IF('Indicator Data imputation'!I132&lt;&gt;"",1,0))</f>
        <v>0</v>
      </c>
      <c r="I129" s="125">
        <f>IF('Indicator Data'!J133="No Data",1,IF('Indicator Data imputation'!J132&lt;&gt;"",1,0))</f>
        <v>0</v>
      </c>
      <c r="J129" s="125">
        <f>IF('Indicator Data'!K133="No Data",1,IF('Indicator Data imputation'!K132&lt;&gt;"",1,0))</f>
        <v>0</v>
      </c>
      <c r="K129" s="125">
        <f>IF('Indicator Data'!L133="No Data",1,IF('Indicator Data imputation'!L132&lt;&gt;"",1,0))</f>
        <v>0</v>
      </c>
      <c r="L129" s="125">
        <f>IF('Indicator Data'!M133="No Data",1,IF('Indicator Data imputation'!M132&lt;&gt;"",1,0))</f>
        <v>0</v>
      </c>
      <c r="M129" s="125">
        <f>IF('Indicator Data'!N133="No Data",1,IF('Indicator Data imputation'!N132&lt;&gt;"",1,0))</f>
        <v>1</v>
      </c>
      <c r="N129" s="125">
        <f>IF('Indicator Data'!O133="No Data",1,IF('Indicator Data imputation'!O132&lt;&gt;"",1,0))</f>
        <v>1</v>
      </c>
      <c r="O129" s="125">
        <f>IF('Indicator Data'!P133="No Data",1,IF('Indicator Data imputation'!P132&lt;&gt;"",1,0))</f>
        <v>1</v>
      </c>
      <c r="P129" s="125">
        <f>IF('Indicator Data'!Q133="No Data",1,IF('Indicator Data imputation'!Q132&lt;&gt;"",1,0))</f>
        <v>0</v>
      </c>
      <c r="Q129" s="125">
        <f>IF('Indicator Data'!R133="No Data",1,IF('Indicator Data imputation'!R132&lt;&gt;"",1,0))</f>
        <v>0</v>
      </c>
      <c r="R129" s="125">
        <f>IF('Indicator Data'!S133="No Data",1,IF('Indicator Data imputation'!S132&lt;&gt;"",1,0))</f>
        <v>0</v>
      </c>
      <c r="S129" s="125">
        <f>IF('Indicator Data'!T133="No Data",1,IF('Indicator Data imputation'!T132&lt;&gt;"",1,0))</f>
        <v>0</v>
      </c>
      <c r="T129" s="125">
        <f>IF('Indicator Data'!U133="No Data",1,IF('Indicator Data imputation'!U132&lt;&gt;"",1,0))</f>
        <v>0</v>
      </c>
      <c r="U129" s="125">
        <f>IF('Indicator Data'!V133="No Data",1,IF('Indicator Data imputation'!V132&lt;&gt;"",1,0))</f>
        <v>0</v>
      </c>
      <c r="V129" s="125">
        <f>IF('Indicator Data'!W133="No Data",1,IF('Indicator Data imputation'!W132&lt;&gt;"",1,0))</f>
        <v>0</v>
      </c>
      <c r="W129" s="125">
        <f>IF('Indicator Data'!X133="No Data",1,IF('Indicator Data imputation'!X132&lt;&gt;"",1,0))</f>
        <v>0</v>
      </c>
      <c r="X129" s="125">
        <f>IF('Indicator Data'!Y133="No Data",1,IF('Indicator Data imputation'!Y132&lt;&gt;"",1,0))</f>
        <v>0</v>
      </c>
      <c r="Y129" s="125">
        <f>IF('Indicator Data'!Z133="No Data",1,IF('Indicator Data imputation'!Z132&lt;&gt;"",1,0))</f>
        <v>0</v>
      </c>
      <c r="Z129" s="125">
        <f>IF('Indicator Data'!AA133="No Data",1,IF('Indicator Data imputation'!AA132&lt;&gt;"",1,0))</f>
        <v>0</v>
      </c>
      <c r="AA129" s="125">
        <f>IF('Indicator Data'!AB133="No Data",1,IF('Indicator Data imputation'!AB132&lt;&gt;"",1,0))</f>
        <v>0</v>
      </c>
      <c r="AB129" s="125">
        <f>IF('Indicator Data'!AC133="No Data",1,IF('Indicator Data imputation'!AC132&lt;&gt;"",1,0))</f>
        <v>1</v>
      </c>
      <c r="AC129" s="125">
        <f>IF('Indicator Data'!AD133="No Data",1,IF('Indicator Data imputation'!AD132&lt;&gt;"",1,0))</f>
        <v>0</v>
      </c>
      <c r="AD129" s="125">
        <f>IF('Indicator Data'!AE133="No Data",1,IF('Indicator Data imputation'!AE132&lt;&gt;"",1,0))</f>
        <v>0</v>
      </c>
      <c r="AE129" s="125">
        <f>IF('Indicator Data'!AF133="No Data",1,IF('Indicator Data imputation'!AF132&lt;&gt;"",1,0))</f>
        <v>0</v>
      </c>
      <c r="AF129" s="125">
        <f>IF('Indicator Data'!AG133="No Data",1,IF('Indicator Data imputation'!AG132&lt;&gt;"",1,0))</f>
        <v>0</v>
      </c>
      <c r="AG129" s="125">
        <f>IF('Indicator Data'!AH133="No Data",1,IF('Indicator Data imputation'!AH132&lt;&gt;"",1,0))</f>
        <v>0</v>
      </c>
      <c r="AH129" s="125">
        <f>IF('Indicator Data'!AI133="No Data",1,IF('Indicator Data imputation'!AI132&lt;&gt;"",1,0))</f>
        <v>0</v>
      </c>
      <c r="AI129" s="125">
        <f>IF('Indicator Data'!AJ133="No Data",1,IF('Indicator Data imputation'!AJ132&lt;&gt;"",1,0))</f>
        <v>0</v>
      </c>
      <c r="AJ129" s="125">
        <f>IF('Indicator Data'!AK133="No Data",1,IF('Indicator Data imputation'!AK132&lt;&gt;"",1,0))</f>
        <v>0</v>
      </c>
      <c r="AK129" s="125">
        <f>IF('Indicator Data'!AL133="No Data",1,IF('Indicator Data imputation'!AL132&lt;&gt;"",1,0))</f>
        <v>0</v>
      </c>
      <c r="AL129" s="125">
        <f>IF('Indicator Data'!AM133="No Data",1,IF('Indicator Data imputation'!AM132&lt;&gt;"",1,0))</f>
        <v>1</v>
      </c>
      <c r="AM129" s="125">
        <f>IF('Indicator Data'!AN133="No Data",1,IF('Indicator Data imputation'!AN132&lt;&gt;"",1,0))</f>
        <v>0</v>
      </c>
      <c r="AN129" s="125">
        <f>IF('Indicator Data'!AO133="No Data",1,IF('Indicator Data imputation'!AO132&lt;&gt;"",1,0))</f>
        <v>0</v>
      </c>
      <c r="AO129" s="125">
        <f>IF('Indicator Data'!AP133="No Data",1,IF('Indicator Data imputation'!AP132&lt;&gt;"",1,0))</f>
        <v>0</v>
      </c>
      <c r="AP129" s="125">
        <f>IF('Indicator Data'!AQ133="No Data",1,IF('Indicator Data imputation'!AQ132&lt;&gt;"",1,0))</f>
        <v>1</v>
      </c>
      <c r="AQ129" s="125">
        <f>IF('Indicator Data'!AR133="No Data",1,IF('Indicator Data imputation'!AR132&lt;&gt;"",1,0))</f>
        <v>0</v>
      </c>
      <c r="AR129" s="125">
        <f>IF('Indicator Data'!AS133="No Data",1,IF('Indicator Data imputation'!AS132&lt;&gt;"",1,0))</f>
        <v>0</v>
      </c>
      <c r="AS129" s="125">
        <f>IF('Indicator Data'!AT133="No Data",1,IF('Indicator Data imputation'!AT132&lt;&gt;"",1,0))</f>
        <v>1</v>
      </c>
      <c r="AT129" s="125">
        <f>IF('Indicator Data'!AU133="No Data",1,IF('Indicator Data imputation'!AU132&lt;&gt;"",1,0))</f>
        <v>0</v>
      </c>
      <c r="AU129" s="125">
        <f>IF('Indicator Data'!AV133="No Data",1,IF('Indicator Data imputation'!AV132&lt;&gt;"",1,0))</f>
        <v>0</v>
      </c>
      <c r="AV129" s="125">
        <f>IF('Indicator Data'!AW133="No Data",1,IF('Indicator Data imputation'!AW132&lt;&gt;"",1,0))</f>
        <v>1</v>
      </c>
      <c r="AW129" s="125">
        <f>IF('Indicator Data'!AX133="No Data",1,IF('Indicator Data imputation'!AX132&lt;&gt;"",1,0))</f>
        <v>1</v>
      </c>
      <c r="AX129" s="125">
        <f>IF('Indicator Data'!AY133="No Data",1,IF('Indicator Data imputation'!AY132&lt;&gt;"",1,0))</f>
        <v>0</v>
      </c>
      <c r="AY129" s="125">
        <f>IF('Indicator Data'!AZ133="No Data",1,IF('Indicator Data imputation'!AZ132&lt;&gt;"",1,0))</f>
        <v>0</v>
      </c>
      <c r="AZ129" s="125">
        <f>IF('Indicator Data'!BA133="No Data",1,IF('Indicator Data imputation'!BA132&lt;&gt;"",1,0))</f>
        <v>0</v>
      </c>
      <c r="BA129" s="125">
        <f>IF('Indicator Data'!BB133="No Data",1,IF('Indicator Data imputation'!BB132&lt;&gt;"",1,0))</f>
        <v>0</v>
      </c>
      <c r="BB129" s="125">
        <f>IF('Indicator Data'!BC133="No Data",1,IF('Indicator Data imputation'!BC132&lt;&gt;"",1,0))</f>
        <v>0</v>
      </c>
      <c r="BC129" s="125">
        <f>IF('Indicator Data'!BD133="No Data",1,IF('Indicator Data imputation'!BD132&lt;&gt;"",1,0))</f>
        <v>0</v>
      </c>
      <c r="BD129" s="125">
        <f>IF('Indicator Data'!BE133="No Data",1,IF('Indicator Data imputation'!BE132&lt;&gt;"",1,0))</f>
        <v>0</v>
      </c>
      <c r="BE129" s="125">
        <f>IF('Indicator Data'!BF133="No Data",1,IF('Indicator Data imputation'!BF132&lt;&gt;"",1,0))</f>
        <v>0</v>
      </c>
      <c r="BF129" s="125">
        <f>IF('Indicator Data'!BG133="No Data",1,IF('Indicator Data imputation'!BG132&lt;&gt;"",1,0))</f>
        <v>0</v>
      </c>
      <c r="BG129" s="125">
        <f>IF('Indicator Data'!BH133="No Data",1,IF('Indicator Data imputation'!BH132&lt;&gt;"",1,0))</f>
        <v>0</v>
      </c>
      <c r="BH129" s="125">
        <f>IF('Indicator Data'!BI133="No Data",1,IF('Indicator Data imputation'!BI132&lt;&gt;"",1,0))</f>
        <v>0</v>
      </c>
      <c r="BI129" s="125">
        <f>IF('Indicator Data'!BR133="No Data",1,IF('Indicator Data imputation'!BJ132&lt;&gt;"",1,0))</f>
        <v>0</v>
      </c>
      <c r="BJ129" s="125">
        <f>IF('Indicator Data'!BS133="No Data",1,IF('Indicator Data imputation'!BK132&lt;&gt;"",1,0))</f>
        <v>0</v>
      </c>
      <c r="BK129" s="125">
        <f>IF('Indicator Data'!BT133="No Data",1,IF('Indicator Data imputation'!BL132&lt;&gt;"",1,0))</f>
        <v>0</v>
      </c>
      <c r="BL129" s="125">
        <f>IF('Indicator Data'!BU133="No Data",1,IF('Indicator Data imputation'!BM132&lt;&gt;"",1,0))</f>
        <v>0</v>
      </c>
      <c r="BM129" s="125">
        <f>IF('Indicator Data'!BV133="No Data",1,IF('Indicator Data imputation'!BN132&lt;&gt;"",1,0))</f>
        <v>1</v>
      </c>
      <c r="BN129" s="125">
        <f>IF('Indicator Data'!BW133="No Data",1,IF('Indicator Data imputation'!BO132&lt;&gt;"",1,0))</f>
        <v>0</v>
      </c>
      <c r="BO129" s="125">
        <f>IF('Indicator Data'!BX133="No Data",1,IF('Indicator Data imputation'!BP132&lt;&gt;"",1,0))</f>
        <v>0</v>
      </c>
      <c r="BP129" s="125">
        <f>IF('Indicator Data'!BY133="No Data",1,IF('Indicator Data imputation'!BQ132&lt;&gt;"",1,0))</f>
        <v>0</v>
      </c>
      <c r="BQ129" s="125">
        <f>IF('Indicator Data'!BZ133="No Data",1,IF('Indicator Data imputation'!BR132&lt;&gt;"",1,0))</f>
        <v>0</v>
      </c>
      <c r="BR129" s="125">
        <f>IF('Indicator Data'!CA133="No Data",1,IF('Indicator Data imputation'!BS132&lt;&gt;"",1,0))</f>
        <v>0</v>
      </c>
      <c r="BS129" s="125">
        <f>IF('Indicator Data'!CB133="No Data",1,IF('Indicator Data imputation'!BT132&lt;&gt;"",1,0))</f>
        <v>0</v>
      </c>
      <c r="BT129" s="125">
        <f>IF('Indicator Data'!CC133="No Data",1,IF('Indicator Data imputation'!BU132&lt;&gt;"",1,0))</f>
        <v>0</v>
      </c>
      <c r="BU129" s="125">
        <f>IF('Indicator Data'!CD133="No Data",1,IF('Indicator Data imputation'!BV132&lt;&gt;"",1,0))</f>
        <v>0</v>
      </c>
      <c r="BV129" s="125">
        <f>IF('Indicator Data'!CE133="No Data",1,IF('Indicator Data imputation'!BW132&lt;&gt;"",1,0))</f>
        <v>0</v>
      </c>
      <c r="BW129" s="125">
        <f>IF('Indicator Data'!CF133="No Data",1,IF('Indicator Data imputation'!BX132&lt;&gt;"",1,0))</f>
        <v>0</v>
      </c>
      <c r="BX129" s="125">
        <f>IF('Indicator Data'!CG133="No Data",1,IF('Indicator Data imputation'!BY132&lt;&gt;"",1,0))</f>
        <v>0</v>
      </c>
      <c r="BY129" s="3">
        <f t="shared" si="5"/>
        <v>11</v>
      </c>
      <c r="BZ129" s="127">
        <f t="shared" si="4"/>
        <v>0.14666666666666667</v>
      </c>
    </row>
    <row r="130" spans="1:78" x14ac:dyDescent="0.3">
      <c r="A130" s="3" t="s">
        <v>238</v>
      </c>
      <c r="B130" s="125">
        <f>IF('Indicator Data'!C134="No Data",1,IF('Indicator Data imputation'!C133&lt;&gt;"",1,0))</f>
        <v>0</v>
      </c>
      <c r="C130" s="125">
        <f>IF('Indicator Data'!D134="No Data",1,IF('Indicator Data imputation'!D133&lt;&gt;"",1,0))</f>
        <v>0</v>
      </c>
      <c r="D130" s="125">
        <f>IF('Indicator Data'!E134="No Data",1,IF('Indicator Data imputation'!E133&lt;&gt;"",1,0))</f>
        <v>0</v>
      </c>
      <c r="E130" s="125">
        <f>IF('Indicator Data'!F134="No Data",1,IF('Indicator Data imputation'!F133&lt;&gt;"",1,0))</f>
        <v>0</v>
      </c>
      <c r="F130" s="125">
        <f>IF('Indicator Data'!G134="No Data",1,IF('Indicator Data imputation'!G133&lt;&gt;"",1,0))</f>
        <v>0</v>
      </c>
      <c r="G130" s="125">
        <f>IF('Indicator Data'!H134="No Data",1,IF('Indicator Data imputation'!H133&lt;&gt;"",1,0))</f>
        <v>0</v>
      </c>
      <c r="H130" s="125">
        <f>IF('Indicator Data'!I134="No Data",1,IF('Indicator Data imputation'!I133&lt;&gt;"",1,0))</f>
        <v>0</v>
      </c>
      <c r="I130" s="125">
        <f>IF('Indicator Data'!J134="No Data",1,IF('Indicator Data imputation'!J133&lt;&gt;"",1,0))</f>
        <v>0</v>
      </c>
      <c r="J130" s="125">
        <f>IF('Indicator Data'!K134="No Data",1,IF('Indicator Data imputation'!K133&lt;&gt;"",1,0))</f>
        <v>0</v>
      </c>
      <c r="K130" s="125">
        <f>IF('Indicator Data'!L134="No Data",1,IF('Indicator Data imputation'!L133&lt;&gt;"",1,0))</f>
        <v>0</v>
      </c>
      <c r="L130" s="125">
        <f>IF('Indicator Data'!M134="No Data",1,IF('Indicator Data imputation'!M133&lt;&gt;"",1,0))</f>
        <v>0</v>
      </c>
      <c r="M130" s="125">
        <f>IF('Indicator Data'!N134="No Data",1,IF('Indicator Data imputation'!N133&lt;&gt;"",1,0))</f>
        <v>1</v>
      </c>
      <c r="N130" s="125">
        <f>IF('Indicator Data'!O134="No Data",1,IF('Indicator Data imputation'!O133&lt;&gt;"",1,0))</f>
        <v>1</v>
      </c>
      <c r="O130" s="125">
        <f>IF('Indicator Data'!P134="No Data",1,IF('Indicator Data imputation'!P133&lt;&gt;"",1,0))</f>
        <v>1</v>
      </c>
      <c r="P130" s="125">
        <f>IF('Indicator Data'!Q134="No Data",1,IF('Indicator Data imputation'!Q133&lt;&gt;"",1,0))</f>
        <v>0</v>
      </c>
      <c r="Q130" s="125">
        <f>IF('Indicator Data'!R134="No Data",1,IF('Indicator Data imputation'!R133&lt;&gt;"",1,0))</f>
        <v>0</v>
      </c>
      <c r="R130" s="125">
        <f>IF('Indicator Data'!S134="No Data",1,IF('Indicator Data imputation'!S133&lt;&gt;"",1,0))</f>
        <v>0</v>
      </c>
      <c r="S130" s="125">
        <f>IF('Indicator Data'!T134="No Data",1,IF('Indicator Data imputation'!T133&lt;&gt;"",1,0))</f>
        <v>0</v>
      </c>
      <c r="T130" s="125">
        <f>IF('Indicator Data'!U134="No Data",1,IF('Indicator Data imputation'!U133&lt;&gt;"",1,0))</f>
        <v>0</v>
      </c>
      <c r="U130" s="125">
        <f>IF('Indicator Data'!V134="No Data",1,IF('Indicator Data imputation'!V133&lt;&gt;"",1,0))</f>
        <v>0</v>
      </c>
      <c r="V130" s="125">
        <f>IF('Indicator Data'!W134="No Data",1,IF('Indicator Data imputation'!W133&lt;&gt;"",1,0))</f>
        <v>0</v>
      </c>
      <c r="W130" s="125">
        <f>IF('Indicator Data'!X134="No Data",1,IF('Indicator Data imputation'!X133&lt;&gt;"",1,0))</f>
        <v>0</v>
      </c>
      <c r="X130" s="125">
        <f>IF('Indicator Data'!Y134="No Data",1,IF('Indicator Data imputation'!Y133&lt;&gt;"",1,0))</f>
        <v>0</v>
      </c>
      <c r="Y130" s="125">
        <f>IF('Indicator Data'!Z134="No Data",1,IF('Indicator Data imputation'!Z133&lt;&gt;"",1,0))</f>
        <v>0</v>
      </c>
      <c r="Z130" s="125">
        <f>IF('Indicator Data'!AA134="No Data",1,IF('Indicator Data imputation'!AA133&lt;&gt;"",1,0))</f>
        <v>1</v>
      </c>
      <c r="AA130" s="125">
        <f>IF('Indicator Data'!AB134="No Data",1,IF('Indicator Data imputation'!AB133&lt;&gt;"",1,0))</f>
        <v>0</v>
      </c>
      <c r="AB130" s="125">
        <f>IF('Indicator Data'!AC134="No Data",1,IF('Indicator Data imputation'!AC133&lt;&gt;"",1,0))</f>
        <v>0</v>
      </c>
      <c r="AC130" s="125">
        <f>IF('Indicator Data'!AD134="No Data",1,IF('Indicator Data imputation'!AD133&lt;&gt;"",1,0))</f>
        <v>0</v>
      </c>
      <c r="AD130" s="125">
        <f>IF('Indicator Data'!AE134="No Data",1,IF('Indicator Data imputation'!AE133&lt;&gt;"",1,0))</f>
        <v>0</v>
      </c>
      <c r="AE130" s="125">
        <f>IF('Indicator Data'!AF134="No Data",1,IF('Indicator Data imputation'!AF133&lt;&gt;"",1,0))</f>
        <v>1</v>
      </c>
      <c r="AF130" s="125">
        <f>IF('Indicator Data'!AG134="No Data",1,IF('Indicator Data imputation'!AG133&lt;&gt;"",1,0))</f>
        <v>0</v>
      </c>
      <c r="AG130" s="125">
        <f>IF('Indicator Data'!AH134="No Data",1,IF('Indicator Data imputation'!AH133&lt;&gt;"",1,0))</f>
        <v>0</v>
      </c>
      <c r="AH130" s="125">
        <f>IF('Indicator Data'!AI134="No Data",1,IF('Indicator Data imputation'!AI133&lt;&gt;"",1,0))</f>
        <v>0</v>
      </c>
      <c r="AI130" s="125">
        <f>IF('Indicator Data'!AJ134="No Data",1,IF('Indicator Data imputation'!AJ133&lt;&gt;"",1,0))</f>
        <v>0</v>
      </c>
      <c r="AJ130" s="125">
        <f>IF('Indicator Data'!AK134="No Data",1,IF('Indicator Data imputation'!AK133&lt;&gt;"",1,0))</f>
        <v>0</v>
      </c>
      <c r="AK130" s="125">
        <f>IF('Indicator Data'!AL134="No Data",1,IF('Indicator Data imputation'!AL133&lt;&gt;"",1,0))</f>
        <v>0</v>
      </c>
      <c r="AL130" s="125">
        <f>IF('Indicator Data'!AM134="No Data",1,IF('Indicator Data imputation'!AM133&lt;&gt;"",1,0))</f>
        <v>1</v>
      </c>
      <c r="AM130" s="125">
        <f>IF('Indicator Data'!AN134="No Data",1,IF('Indicator Data imputation'!AN133&lt;&gt;"",1,0))</f>
        <v>0</v>
      </c>
      <c r="AN130" s="125">
        <f>IF('Indicator Data'!AO134="No Data",1,IF('Indicator Data imputation'!AO133&lt;&gt;"",1,0))</f>
        <v>0</v>
      </c>
      <c r="AO130" s="125">
        <f>IF('Indicator Data'!AP134="No Data",1,IF('Indicator Data imputation'!AP133&lt;&gt;"",1,0))</f>
        <v>0</v>
      </c>
      <c r="AP130" s="125">
        <f>IF('Indicator Data'!AQ134="No Data",1,IF('Indicator Data imputation'!AQ133&lt;&gt;"",1,0))</f>
        <v>1</v>
      </c>
      <c r="AQ130" s="125">
        <f>IF('Indicator Data'!AR134="No Data",1,IF('Indicator Data imputation'!AR133&lt;&gt;"",1,0))</f>
        <v>0</v>
      </c>
      <c r="AR130" s="125">
        <f>IF('Indicator Data'!AS134="No Data",1,IF('Indicator Data imputation'!AS133&lt;&gt;"",1,0))</f>
        <v>0</v>
      </c>
      <c r="AS130" s="125">
        <f>IF('Indicator Data'!AT134="No Data",1,IF('Indicator Data imputation'!AT133&lt;&gt;"",1,0))</f>
        <v>0</v>
      </c>
      <c r="AT130" s="125">
        <f>IF('Indicator Data'!AU134="No Data",1,IF('Indicator Data imputation'!AU133&lt;&gt;"",1,0))</f>
        <v>0</v>
      </c>
      <c r="AU130" s="125">
        <f>IF('Indicator Data'!AV134="No Data",1,IF('Indicator Data imputation'!AV133&lt;&gt;"",1,0))</f>
        <v>0</v>
      </c>
      <c r="AV130" s="125">
        <f>IF('Indicator Data'!AW134="No Data",1,IF('Indicator Data imputation'!AW133&lt;&gt;"",1,0))</f>
        <v>1</v>
      </c>
      <c r="AW130" s="125">
        <f>IF('Indicator Data'!AX134="No Data",1,IF('Indicator Data imputation'!AX133&lt;&gt;"",1,0))</f>
        <v>0</v>
      </c>
      <c r="AX130" s="125">
        <f>IF('Indicator Data'!AY134="No Data",1,IF('Indicator Data imputation'!AY133&lt;&gt;"",1,0))</f>
        <v>0</v>
      </c>
      <c r="AY130" s="125">
        <f>IF('Indicator Data'!AZ134="No Data",1,IF('Indicator Data imputation'!AZ133&lt;&gt;"",1,0))</f>
        <v>0</v>
      </c>
      <c r="AZ130" s="125">
        <f>IF('Indicator Data'!BA134="No Data",1,IF('Indicator Data imputation'!BA133&lt;&gt;"",1,0))</f>
        <v>1</v>
      </c>
      <c r="BA130" s="125">
        <f>IF('Indicator Data'!BB134="No Data",1,IF('Indicator Data imputation'!BB133&lt;&gt;"",1,0))</f>
        <v>0</v>
      </c>
      <c r="BB130" s="125">
        <f>IF('Indicator Data'!BC134="No Data",1,IF('Indicator Data imputation'!BC133&lt;&gt;"",1,0))</f>
        <v>0</v>
      </c>
      <c r="BC130" s="125">
        <f>IF('Indicator Data'!BD134="No Data",1,IF('Indicator Data imputation'!BD133&lt;&gt;"",1,0))</f>
        <v>0</v>
      </c>
      <c r="BD130" s="125">
        <f>IF('Indicator Data'!BE134="No Data",1,IF('Indicator Data imputation'!BE133&lt;&gt;"",1,0))</f>
        <v>0</v>
      </c>
      <c r="BE130" s="125">
        <f>IF('Indicator Data'!BF134="No Data",1,IF('Indicator Data imputation'!BF133&lt;&gt;"",1,0))</f>
        <v>0</v>
      </c>
      <c r="BF130" s="125">
        <f>IF('Indicator Data'!BG134="No Data",1,IF('Indicator Data imputation'!BG133&lt;&gt;"",1,0))</f>
        <v>0</v>
      </c>
      <c r="BG130" s="125">
        <f>IF('Indicator Data'!BH134="No Data",1,IF('Indicator Data imputation'!BH133&lt;&gt;"",1,0))</f>
        <v>0</v>
      </c>
      <c r="BH130" s="125">
        <f>IF('Indicator Data'!BI134="No Data",1,IF('Indicator Data imputation'!BI133&lt;&gt;"",1,0))</f>
        <v>0</v>
      </c>
      <c r="BI130" s="125">
        <f>IF('Indicator Data'!BR134="No Data",1,IF('Indicator Data imputation'!BJ133&lt;&gt;"",1,0))</f>
        <v>1</v>
      </c>
      <c r="BJ130" s="125">
        <f>IF('Indicator Data'!BS134="No Data",1,IF('Indicator Data imputation'!BK133&lt;&gt;"",1,0))</f>
        <v>0</v>
      </c>
      <c r="BK130" s="125">
        <f>IF('Indicator Data'!BT134="No Data",1,IF('Indicator Data imputation'!BL133&lt;&gt;"",1,0))</f>
        <v>0</v>
      </c>
      <c r="BL130" s="125">
        <f>IF('Indicator Data'!BU134="No Data",1,IF('Indicator Data imputation'!BM133&lt;&gt;"",1,0))</f>
        <v>0</v>
      </c>
      <c r="BM130" s="125">
        <f>IF('Indicator Data'!BV134="No Data",1,IF('Indicator Data imputation'!BN133&lt;&gt;"",1,0))</f>
        <v>0</v>
      </c>
      <c r="BN130" s="125">
        <f>IF('Indicator Data'!BW134="No Data",1,IF('Indicator Data imputation'!BO133&lt;&gt;"",1,0))</f>
        <v>0</v>
      </c>
      <c r="BO130" s="125">
        <f>IF('Indicator Data'!BX134="No Data",1,IF('Indicator Data imputation'!BP133&lt;&gt;"",1,0))</f>
        <v>0</v>
      </c>
      <c r="BP130" s="125">
        <f>IF('Indicator Data'!BY134="No Data",1,IF('Indicator Data imputation'!BQ133&lt;&gt;"",1,0))</f>
        <v>0</v>
      </c>
      <c r="BQ130" s="125">
        <f>IF('Indicator Data'!BZ134="No Data",1,IF('Indicator Data imputation'!BR133&lt;&gt;"",1,0))</f>
        <v>0</v>
      </c>
      <c r="BR130" s="125">
        <f>IF('Indicator Data'!CA134="No Data",1,IF('Indicator Data imputation'!BS133&lt;&gt;"",1,0))</f>
        <v>0</v>
      </c>
      <c r="BS130" s="125">
        <f>IF('Indicator Data'!CB134="No Data",1,IF('Indicator Data imputation'!BT133&lt;&gt;"",1,0))</f>
        <v>0</v>
      </c>
      <c r="BT130" s="125">
        <f>IF('Indicator Data'!CC134="No Data",1,IF('Indicator Data imputation'!BU133&lt;&gt;"",1,0))</f>
        <v>0</v>
      </c>
      <c r="BU130" s="125">
        <f>IF('Indicator Data'!CD134="No Data",1,IF('Indicator Data imputation'!BV133&lt;&gt;"",1,0))</f>
        <v>0</v>
      </c>
      <c r="BV130" s="125">
        <f>IF('Indicator Data'!CE134="No Data",1,IF('Indicator Data imputation'!BW133&lt;&gt;"",1,0))</f>
        <v>0</v>
      </c>
      <c r="BW130" s="125">
        <f>IF('Indicator Data'!CF134="No Data",1,IF('Indicator Data imputation'!BX133&lt;&gt;"",1,0))</f>
        <v>0</v>
      </c>
      <c r="BX130" s="125">
        <f>IF('Indicator Data'!CG134="No Data",1,IF('Indicator Data imputation'!BY133&lt;&gt;"",1,0))</f>
        <v>0</v>
      </c>
      <c r="BY130" s="3">
        <f t="shared" ref="BY130:BY161" si="6">SUM(B130:BX130)</f>
        <v>10</v>
      </c>
      <c r="BZ130" s="127">
        <f t="shared" si="4"/>
        <v>0.13333333333333333</v>
      </c>
    </row>
    <row r="131" spans="1:78" x14ac:dyDescent="0.3">
      <c r="A131" s="3" t="s">
        <v>240</v>
      </c>
      <c r="B131" s="125">
        <f>IF('Indicator Data'!C135="No Data",1,IF('Indicator Data imputation'!C134&lt;&gt;"",1,0))</f>
        <v>0</v>
      </c>
      <c r="C131" s="125">
        <f>IF('Indicator Data'!D135="No Data",1,IF('Indicator Data imputation'!D134&lt;&gt;"",1,0))</f>
        <v>0</v>
      </c>
      <c r="D131" s="125">
        <f>IF('Indicator Data'!E135="No Data",1,IF('Indicator Data imputation'!E134&lt;&gt;"",1,0))</f>
        <v>0</v>
      </c>
      <c r="E131" s="125">
        <f>IF('Indicator Data'!F135="No Data",1,IF('Indicator Data imputation'!F134&lt;&gt;"",1,0))</f>
        <v>0</v>
      </c>
      <c r="F131" s="125">
        <f>IF('Indicator Data'!G135="No Data",1,IF('Indicator Data imputation'!G134&lt;&gt;"",1,0))</f>
        <v>0</v>
      </c>
      <c r="G131" s="125">
        <f>IF('Indicator Data'!H135="No Data",1,IF('Indicator Data imputation'!H134&lt;&gt;"",1,0))</f>
        <v>0</v>
      </c>
      <c r="H131" s="125">
        <f>IF('Indicator Data'!I135="No Data",1,IF('Indicator Data imputation'!I134&lt;&gt;"",1,0))</f>
        <v>0</v>
      </c>
      <c r="I131" s="125">
        <f>IF('Indicator Data'!J135="No Data",1,IF('Indicator Data imputation'!J134&lt;&gt;"",1,0))</f>
        <v>0</v>
      </c>
      <c r="J131" s="125">
        <f>IF('Indicator Data'!K135="No Data",1,IF('Indicator Data imputation'!K134&lt;&gt;"",1,0))</f>
        <v>0</v>
      </c>
      <c r="K131" s="125">
        <f>IF('Indicator Data'!L135="No Data",1,IF('Indicator Data imputation'!L134&lt;&gt;"",1,0))</f>
        <v>0</v>
      </c>
      <c r="L131" s="125">
        <f>IF('Indicator Data'!M135="No Data",1,IF('Indicator Data imputation'!M134&lt;&gt;"",1,0))</f>
        <v>0</v>
      </c>
      <c r="M131" s="125">
        <f>IF('Indicator Data'!N135="No Data",1,IF('Indicator Data imputation'!N134&lt;&gt;"",1,0))</f>
        <v>1</v>
      </c>
      <c r="N131" s="125">
        <f>IF('Indicator Data'!O135="No Data",1,IF('Indicator Data imputation'!O134&lt;&gt;"",1,0))</f>
        <v>1</v>
      </c>
      <c r="O131" s="125">
        <f>IF('Indicator Data'!P135="No Data",1,IF('Indicator Data imputation'!P134&lt;&gt;"",1,0))</f>
        <v>1</v>
      </c>
      <c r="P131" s="125">
        <f>IF('Indicator Data'!Q135="No Data",1,IF('Indicator Data imputation'!Q134&lt;&gt;"",1,0))</f>
        <v>0</v>
      </c>
      <c r="Q131" s="125">
        <f>IF('Indicator Data'!R135="No Data",1,IF('Indicator Data imputation'!R134&lt;&gt;"",1,0))</f>
        <v>0</v>
      </c>
      <c r="R131" s="125">
        <f>IF('Indicator Data'!S135="No Data",1,IF('Indicator Data imputation'!S134&lt;&gt;"",1,0))</f>
        <v>0</v>
      </c>
      <c r="S131" s="125">
        <f>IF('Indicator Data'!T135="No Data",1,IF('Indicator Data imputation'!T134&lt;&gt;"",1,0))</f>
        <v>0</v>
      </c>
      <c r="T131" s="125">
        <f>IF('Indicator Data'!U135="No Data",1,IF('Indicator Data imputation'!U134&lt;&gt;"",1,0))</f>
        <v>0</v>
      </c>
      <c r="U131" s="125">
        <f>IF('Indicator Data'!V135="No Data",1,IF('Indicator Data imputation'!V134&lt;&gt;"",1,0))</f>
        <v>0</v>
      </c>
      <c r="V131" s="125">
        <f>IF('Indicator Data'!W135="No Data",1,IF('Indicator Data imputation'!W134&lt;&gt;"",1,0))</f>
        <v>0</v>
      </c>
      <c r="W131" s="125">
        <f>IF('Indicator Data'!X135="No Data",1,IF('Indicator Data imputation'!X134&lt;&gt;"",1,0))</f>
        <v>0</v>
      </c>
      <c r="X131" s="125">
        <f>IF('Indicator Data'!Y135="No Data",1,IF('Indicator Data imputation'!Y134&lt;&gt;"",1,0))</f>
        <v>0</v>
      </c>
      <c r="Y131" s="125">
        <f>IF('Indicator Data'!Z135="No Data",1,IF('Indicator Data imputation'!Z134&lt;&gt;"",1,0))</f>
        <v>0</v>
      </c>
      <c r="Z131" s="125">
        <f>IF('Indicator Data'!AA135="No Data",1,IF('Indicator Data imputation'!AA134&lt;&gt;"",1,0))</f>
        <v>0</v>
      </c>
      <c r="AA131" s="125">
        <f>IF('Indicator Data'!AB135="No Data",1,IF('Indicator Data imputation'!AB134&lt;&gt;"",1,0))</f>
        <v>0</v>
      </c>
      <c r="AB131" s="125">
        <f>IF('Indicator Data'!AC135="No Data",1,IF('Indicator Data imputation'!AC134&lt;&gt;"",1,0))</f>
        <v>0</v>
      </c>
      <c r="AC131" s="125">
        <f>IF('Indicator Data'!AD135="No Data",1,IF('Indicator Data imputation'!AD134&lt;&gt;"",1,0))</f>
        <v>0</v>
      </c>
      <c r="AD131" s="125">
        <f>IF('Indicator Data'!AE135="No Data",1,IF('Indicator Data imputation'!AE134&lt;&gt;"",1,0))</f>
        <v>0</v>
      </c>
      <c r="AE131" s="125">
        <f>IF('Indicator Data'!AF135="No Data",1,IF('Indicator Data imputation'!AF134&lt;&gt;"",1,0))</f>
        <v>0</v>
      </c>
      <c r="AF131" s="125">
        <f>IF('Indicator Data'!AG135="No Data",1,IF('Indicator Data imputation'!AG134&lt;&gt;"",1,0))</f>
        <v>0</v>
      </c>
      <c r="AG131" s="125">
        <f>IF('Indicator Data'!AH135="No Data",1,IF('Indicator Data imputation'!AH134&lt;&gt;"",1,0))</f>
        <v>0</v>
      </c>
      <c r="AH131" s="125">
        <f>IF('Indicator Data'!AI135="No Data",1,IF('Indicator Data imputation'!AI134&lt;&gt;"",1,0))</f>
        <v>0</v>
      </c>
      <c r="AI131" s="125">
        <f>IF('Indicator Data'!AJ135="No Data",1,IF('Indicator Data imputation'!AJ134&lt;&gt;"",1,0))</f>
        <v>0</v>
      </c>
      <c r="AJ131" s="125">
        <f>IF('Indicator Data'!AK135="No Data",1,IF('Indicator Data imputation'!AK134&lt;&gt;"",1,0))</f>
        <v>0</v>
      </c>
      <c r="AK131" s="125">
        <f>IF('Indicator Data'!AL135="No Data",1,IF('Indicator Data imputation'!AL134&lt;&gt;"",1,0))</f>
        <v>0</v>
      </c>
      <c r="AL131" s="125">
        <f>IF('Indicator Data'!AM135="No Data",1,IF('Indicator Data imputation'!AM134&lt;&gt;"",1,0))</f>
        <v>0</v>
      </c>
      <c r="AM131" s="125">
        <f>IF('Indicator Data'!AN135="No Data",1,IF('Indicator Data imputation'!AN134&lt;&gt;"",1,0))</f>
        <v>0</v>
      </c>
      <c r="AN131" s="125">
        <f>IF('Indicator Data'!AO135="No Data",1,IF('Indicator Data imputation'!AO134&lt;&gt;"",1,0))</f>
        <v>0</v>
      </c>
      <c r="AO131" s="125">
        <f>IF('Indicator Data'!AP135="No Data",1,IF('Indicator Data imputation'!AP134&lt;&gt;"",1,0))</f>
        <v>0</v>
      </c>
      <c r="AP131" s="125">
        <f>IF('Indicator Data'!AQ135="No Data",1,IF('Indicator Data imputation'!AQ134&lt;&gt;"",1,0))</f>
        <v>0</v>
      </c>
      <c r="AQ131" s="125">
        <f>IF('Indicator Data'!AR135="No Data",1,IF('Indicator Data imputation'!AR134&lt;&gt;"",1,0))</f>
        <v>0</v>
      </c>
      <c r="AR131" s="125">
        <f>IF('Indicator Data'!AS135="No Data",1,IF('Indicator Data imputation'!AS134&lt;&gt;"",1,0))</f>
        <v>0</v>
      </c>
      <c r="AS131" s="125">
        <f>IF('Indicator Data'!AT135="No Data",1,IF('Indicator Data imputation'!AT134&lt;&gt;"",1,0))</f>
        <v>0</v>
      </c>
      <c r="AT131" s="125">
        <f>IF('Indicator Data'!AU135="No Data",1,IF('Indicator Data imputation'!AU134&lt;&gt;"",1,0))</f>
        <v>0</v>
      </c>
      <c r="AU131" s="125">
        <f>IF('Indicator Data'!AV135="No Data",1,IF('Indicator Data imputation'!AV134&lt;&gt;"",1,0))</f>
        <v>0</v>
      </c>
      <c r="AV131" s="125">
        <f>IF('Indicator Data'!AW135="No Data",1,IF('Indicator Data imputation'!AW134&lt;&gt;"",1,0))</f>
        <v>0</v>
      </c>
      <c r="AW131" s="125">
        <f>IF('Indicator Data'!AX135="No Data",1,IF('Indicator Data imputation'!AX134&lt;&gt;"",1,0))</f>
        <v>0</v>
      </c>
      <c r="AX131" s="125">
        <f>IF('Indicator Data'!AY135="No Data",1,IF('Indicator Data imputation'!AY134&lt;&gt;"",1,0))</f>
        <v>0</v>
      </c>
      <c r="AY131" s="125">
        <f>IF('Indicator Data'!AZ135="No Data",1,IF('Indicator Data imputation'!AZ134&lt;&gt;"",1,0))</f>
        <v>0</v>
      </c>
      <c r="AZ131" s="125">
        <f>IF('Indicator Data'!BA135="No Data",1,IF('Indicator Data imputation'!BA134&lt;&gt;"",1,0))</f>
        <v>0</v>
      </c>
      <c r="BA131" s="125">
        <f>IF('Indicator Data'!BB135="No Data",1,IF('Indicator Data imputation'!BB134&lt;&gt;"",1,0))</f>
        <v>0</v>
      </c>
      <c r="BB131" s="125">
        <f>IF('Indicator Data'!BC135="No Data",1,IF('Indicator Data imputation'!BC134&lt;&gt;"",1,0))</f>
        <v>0</v>
      </c>
      <c r="BC131" s="125">
        <f>IF('Indicator Data'!BD135="No Data",1,IF('Indicator Data imputation'!BD134&lt;&gt;"",1,0))</f>
        <v>0</v>
      </c>
      <c r="BD131" s="125">
        <f>IF('Indicator Data'!BE135="No Data",1,IF('Indicator Data imputation'!BE134&lt;&gt;"",1,0))</f>
        <v>0</v>
      </c>
      <c r="BE131" s="125">
        <f>IF('Indicator Data'!BF135="No Data",1,IF('Indicator Data imputation'!BF134&lt;&gt;"",1,0))</f>
        <v>0</v>
      </c>
      <c r="BF131" s="125">
        <f>IF('Indicator Data'!BG135="No Data",1,IF('Indicator Data imputation'!BG134&lt;&gt;"",1,0))</f>
        <v>0</v>
      </c>
      <c r="BG131" s="125">
        <f>IF('Indicator Data'!BH135="No Data",1,IF('Indicator Data imputation'!BH134&lt;&gt;"",1,0))</f>
        <v>0</v>
      </c>
      <c r="BH131" s="125">
        <f>IF('Indicator Data'!BI135="No Data",1,IF('Indicator Data imputation'!BI134&lt;&gt;"",1,0))</f>
        <v>0</v>
      </c>
      <c r="BI131" s="125">
        <f>IF('Indicator Data'!BR135="No Data",1,IF('Indicator Data imputation'!BJ134&lt;&gt;"",1,0))</f>
        <v>0</v>
      </c>
      <c r="BJ131" s="125">
        <f>IF('Indicator Data'!BS135="No Data",1,IF('Indicator Data imputation'!BK134&lt;&gt;"",1,0))</f>
        <v>0</v>
      </c>
      <c r="BK131" s="125">
        <f>IF('Indicator Data'!BT135="No Data",1,IF('Indicator Data imputation'!BL134&lt;&gt;"",1,0))</f>
        <v>0</v>
      </c>
      <c r="BL131" s="125">
        <f>IF('Indicator Data'!BU135="No Data",1,IF('Indicator Data imputation'!BM134&lt;&gt;"",1,0))</f>
        <v>0</v>
      </c>
      <c r="BM131" s="125">
        <f>IF('Indicator Data'!BV135="No Data",1,IF('Indicator Data imputation'!BN134&lt;&gt;"",1,0))</f>
        <v>0</v>
      </c>
      <c r="BN131" s="125">
        <f>IF('Indicator Data'!BW135="No Data",1,IF('Indicator Data imputation'!BO134&lt;&gt;"",1,0))</f>
        <v>0</v>
      </c>
      <c r="BO131" s="125">
        <f>IF('Indicator Data'!BX135="No Data",1,IF('Indicator Data imputation'!BP134&lt;&gt;"",1,0))</f>
        <v>0</v>
      </c>
      <c r="BP131" s="125">
        <f>IF('Indicator Data'!BY135="No Data",1,IF('Indicator Data imputation'!BQ134&lt;&gt;"",1,0))</f>
        <v>0</v>
      </c>
      <c r="BQ131" s="125">
        <f>IF('Indicator Data'!BZ135="No Data",1,IF('Indicator Data imputation'!BR134&lt;&gt;"",1,0))</f>
        <v>0</v>
      </c>
      <c r="BR131" s="125">
        <f>IF('Indicator Data'!CA135="No Data",1,IF('Indicator Data imputation'!BS134&lt;&gt;"",1,0))</f>
        <v>0</v>
      </c>
      <c r="BS131" s="125">
        <f>IF('Indicator Data'!CB135="No Data",1,IF('Indicator Data imputation'!BT134&lt;&gt;"",1,0))</f>
        <v>0</v>
      </c>
      <c r="BT131" s="125">
        <f>IF('Indicator Data'!CC135="No Data",1,IF('Indicator Data imputation'!BU134&lt;&gt;"",1,0))</f>
        <v>0</v>
      </c>
      <c r="BU131" s="125">
        <f>IF('Indicator Data'!CD135="No Data",1,IF('Indicator Data imputation'!BV134&lt;&gt;"",1,0))</f>
        <v>0</v>
      </c>
      <c r="BV131" s="125">
        <f>IF('Indicator Data'!CE135="No Data",1,IF('Indicator Data imputation'!BW134&lt;&gt;"",1,0))</f>
        <v>0</v>
      </c>
      <c r="BW131" s="125">
        <f>IF('Indicator Data'!CF135="No Data",1,IF('Indicator Data imputation'!BX134&lt;&gt;"",1,0))</f>
        <v>0</v>
      </c>
      <c r="BX131" s="125">
        <f>IF('Indicator Data'!CG135="No Data",1,IF('Indicator Data imputation'!BY134&lt;&gt;"",1,0))</f>
        <v>0</v>
      </c>
      <c r="BY131" s="3">
        <f t="shared" si="6"/>
        <v>3</v>
      </c>
      <c r="BZ131" s="127">
        <f t="shared" ref="BZ131:BZ192" si="7">BY131/75</f>
        <v>0.04</v>
      </c>
    </row>
    <row r="132" spans="1:78" x14ac:dyDescent="0.3">
      <c r="A132" s="3" t="s">
        <v>242</v>
      </c>
      <c r="B132" s="125">
        <f>IF('Indicator Data'!C136="No Data",1,IF('Indicator Data imputation'!C135&lt;&gt;"",1,0))</f>
        <v>0</v>
      </c>
      <c r="C132" s="125">
        <f>IF('Indicator Data'!D136="No Data",1,IF('Indicator Data imputation'!D135&lt;&gt;"",1,0))</f>
        <v>0</v>
      </c>
      <c r="D132" s="125">
        <f>IF('Indicator Data'!E136="No Data",1,IF('Indicator Data imputation'!E135&lt;&gt;"",1,0))</f>
        <v>1</v>
      </c>
      <c r="E132" s="125">
        <f>IF('Indicator Data'!F136="No Data",1,IF('Indicator Data imputation'!F135&lt;&gt;"",1,0))</f>
        <v>0</v>
      </c>
      <c r="F132" s="125">
        <f>IF('Indicator Data'!G136="No Data",1,IF('Indicator Data imputation'!G135&lt;&gt;"",1,0))</f>
        <v>0</v>
      </c>
      <c r="G132" s="125">
        <f>IF('Indicator Data'!H136="No Data",1,IF('Indicator Data imputation'!H135&lt;&gt;"",1,0))</f>
        <v>0</v>
      </c>
      <c r="H132" s="125">
        <f>IF('Indicator Data'!I136="No Data",1,IF('Indicator Data imputation'!I135&lt;&gt;"",1,0))</f>
        <v>0</v>
      </c>
      <c r="I132" s="125">
        <f>IF('Indicator Data'!J136="No Data",1,IF('Indicator Data imputation'!J135&lt;&gt;"",1,0))</f>
        <v>0</v>
      </c>
      <c r="J132" s="125">
        <f>IF('Indicator Data'!K136="No Data",1,IF('Indicator Data imputation'!K135&lt;&gt;"",1,0))</f>
        <v>0</v>
      </c>
      <c r="K132" s="125">
        <f>IF('Indicator Data'!L136="No Data",1,IF('Indicator Data imputation'!L135&lt;&gt;"",1,0))</f>
        <v>0</v>
      </c>
      <c r="L132" s="125">
        <f>IF('Indicator Data'!M136="No Data",1,IF('Indicator Data imputation'!M135&lt;&gt;"",1,0))</f>
        <v>0</v>
      </c>
      <c r="M132" s="125">
        <f>IF('Indicator Data'!N136="No Data",1,IF('Indicator Data imputation'!N135&lt;&gt;"",1,0))</f>
        <v>1</v>
      </c>
      <c r="N132" s="125">
        <f>IF('Indicator Data'!O136="No Data",1,IF('Indicator Data imputation'!O135&lt;&gt;"",1,0))</f>
        <v>1</v>
      </c>
      <c r="O132" s="125">
        <f>IF('Indicator Data'!P136="No Data",1,IF('Indicator Data imputation'!P135&lt;&gt;"",1,0))</f>
        <v>1</v>
      </c>
      <c r="P132" s="125">
        <f>IF('Indicator Data'!Q136="No Data",1,IF('Indicator Data imputation'!Q135&lt;&gt;"",1,0))</f>
        <v>0</v>
      </c>
      <c r="Q132" s="125">
        <f>IF('Indicator Data'!R136="No Data",1,IF('Indicator Data imputation'!R135&lt;&gt;"",1,0))</f>
        <v>0</v>
      </c>
      <c r="R132" s="125">
        <f>IF('Indicator Data'!S136="No Data",1,IF('Indicator Data imputation'!S135&lt;&gt;"",1,0))</f>
        <v>0</v>
      </c>
      <c r="S132" s="125">
        <f>IF('Indicator Data'!T136="No Data",1,IF('Indicator Data imputation'!T135&lt;&gt;"",1,0))</f>
        <v>0</v>
      </c>
      <c r="T132" s="125">
        <f>IF('Indicator Data'!U136="No Data",1,IF('Indicator Data imputation'!U135&lt;&gt;"",1,0))</f>
        <v>0</v>
      </c>
      <c r="U132" s="125">
        <f>IF('Indicator Data'!V136="No Data",1,IF('Indicator Data imputation'!V135&lt;&gt;"",1,0))</f>
        <v>0</v>
      </c>
      <c r="V132" s="125">
        <f>IF('Indicator Data'!W136="No Data",1,IF('Indicator Data imputation'!W135&lt;&gt;"",1,0))</f>
        <v>0</v>
      </c>
      <c r="W132" s="125">
        <f>IF('Indicator Data'!X136="No Data",1,IF('Indicator Data imputation'!X135&lt;&gt;"",1,0))</f>
        <v>0</v>
      </c>
      <c r="X132" s="125">
        <f>IF('Indicator Data'!Y136="No Data",1,IF('Indicator Data imputation'!Y135&lt;&gt;"",1,0))</f>
        <v>0</v>
      </c>
      <c r="Y132" s="125">
        <f>IF('Indicator Data'!Z136="No Data",1,IF('Indicator Data imputation'!Z135&lt;&gt;"",1,0))</f>
        <v>0</v>
      </c>
      <c r="Z132" s="125">
        <f>IF('Indicator Data'!AA136="No Data",1,IF('Indicator Data imputation'!AA135&lt;&gt;"",1,0))</f>
        <v>1</v>
      </c>
      <c r="AA132" s="125">
        <f>IF('Indicator Data'!AB136="No Data",1,IF('Indicator Data imputation'!AB135&lt;&gt;"",1,0))</f>
        <v>0</v>
      </c>
      <c r="AB132" s="125">
        <f>IF('Indicator Data'!AC136="No Data",1,IF('Indicator Data imputation'!AC135&lt;&gt;"",1,0))</f>
        <v>1</v>
      </c>
      <c r="AC132" s="125">
        <f>IF('Indicator Data'!AD136="No Data",1,IF('Indicator Data imputation'!AD135&lt;&gt;"",1,0))</f>
        <v>0</v>
      </c>
      <c r="AD132" s="125">
        <f>IF('Indicator Data'!AE136="No Data",1,IF('Indicator Data imputation'!AE135&lt;&gt;"",1,0))</f>
        <v>0</v>
      </c>
      <c r="AE132" s="125">
        <f>IF('Indicator Data'!AF136="No Data",1,IF('Indicator Data imputation'!AF135&lt;&gt;"",1,0))</f>
        <v>1</v>
      </c>
      <c r="AF132" s="125">
        <f>IF('Indicator Data'!AG136="No Data",1,IF('Indicator Data imputation'!AG135&lt;&gt;"",1,0))</f>
        <v>1</v>
      </c>
      <c r="AG132" s="125">
        <f>IF('Indicator Data'!AH136="No Data",1,IF('Indicator Data imputation'!AH135&lt;&gt;"",1,0))</f>
        <v>0</v>
      </c>
      <c r="AH132" s="125">
        <f>IF('Indicator Data'!AI136="No Data",1,IF('Indicator Data imputation'!AI135&lt;&gt;"",1,0))</f>
        <v>0</v>
      </c>
      <c r="AI132" s="125">
        <f>IF('Indicator Data'!AJ136="No Data",1,IF('Indicator Data imputation'!AJ135&lt;&gt;"",1,0))</f>
        <v>0</v>
      </c>
      <c r="AJ132" s="125">
        <f>IF('Indicator Data'!AK136="No Data",1,IF('Indicator Data imputation'!AK135&lt;&gt;"",1,0))</f>
        <v>0</v>
      </c>
      <c r="AK132" s="125">
        <f>IF('Indicator Data'!AL136="No Data",1,IF('Indicator Data imputation'!AL135&lt;&gt;"",1,0))</f>
        <v>0</v>
      </c>
      <c r="AL132" s="125">
        <f>IF('Indicator Data'!AM136="No Data",1,IF('Indicator Data imputation'!AM135&lt;&gt;"",1,0))</f>
        <v>1</v>
      </c>
      <c r="AM132" s="125">
        <f>IF('Indicator Data'!AN136="No Data",1,IF('Indicator Data imputation'!AN135&lt;&gt;"",1,0))</f>
        <v>0</v>
      </c>
      <c r="AN132" s="125">
        <f>IF('Indicator Data'!AO136="No Data",1,IF('Indicator Data imputation'!AO135&lt;&gt;"",1,0))</f>
        <v>0</v>
      </c>
      <c r="AO132" s="125">
        <f>IF('Indicator Data'!AP136="No Data",1,IF('Indicator Data imputation'!AP135&lt;&gt;"",1,0))</f>
        <v>0</v>
      </c>
      <c r="AP132" s="125">
        <f>IF('Indicator Data'!AQ136="No Data",1,IF('Indicator Data imputation'!AQ135&lt;&gt;"",1,0))</f>
        <v>0</v>
      </c>
      <c r="AQ132" s="125">
        <f>IF('Indicator Data'!AR136="No Data",1,IF('Indicator Data imputation'!AR135&lt;&gt;"",1,0))</f>
        <v>0</v>
      </c>
      <c r="AR132" s="125">
        <f>IF('Indicator Data'!AS136="No Data",1,IF('Indicator Data imputation'!AS135&lt;&gt;"",1,0))</f>
        <v>0</v>
      </c>
      <c r="AS132" s="125">
        <f>IF('Indicator Data'!AT136="No Data",1,IF('Indicator Data imputation'!AT135&lt;&gt;"",1,0))</f>
        <v>1</v>
      </c>
      <c r="AT132" s="125">
        <f>IF('Indicator Data'!AU136="No Data",1,IF('Indicator Data imputation'!AU135&lt;&gt;"",1,0))</f>
        <v>0</v>
      </c>
      <c r="AU132" s="125">
        <f>IF('Indicator Data'!AV136="No Data",1,IF('Indicator Data imputation'!AV135&lt;&gt;"",1,0))</f>
        <v>1</v>
      </c>
      <c r="AV132" s="125">
        <f>IF('Indicator Data'!AW136="No Data",1,IF('Indicator Data imputation'!AW135&lt;&gt;"",1,0))</f>
        <v>1</v>
      </c>
      <c r="AW132" s="125">
        <f>IF('Indicator Data'!AX136="No Data",1,IF('Indicator Data imputation'!AX135&lt;&gt;"",1,0))</f>
        <v>1</v>
      </c>
      <c r="AX132" s="125">
        <f>IF('Indicator Data'!AY136="No Data",1,IF('Indicator Data imputation'!AY135&lt;&gt;"",1,0))</f>
        <v>0</v>
      </c>
      <c r="AY132" s="125">
        <f>IF('Indicator Data'!AZ136="No Data",1,IF('Indicator Data imputation'!AZ135&lt;&gt;"",1,0))</f>
        <v>1</v>
      </c>
      <c r="AZ132" s="125">
        <f>IF('Indicator Data'!BA136="No Data",1,IF('Indicator Data imputation'!BA135&lt;&gt;"",1,0))</f>
        <v>1</v>
      </c>
      <c r="BA132" s="125">
        <f>IF('Indicator Data'!BB136="No Data",1,IF('Indicator Data imputation'!BB135&lt;&gt;"",1,0))</f>
        <v>0</v>
      </c>
      <c r="BB132" s="125">
        <f>IF('Indicator Data'!BC136="No Data",1,IF('Indicator Data imputation'!BC135&lt;&gt;"",1,0))</f>
        <v>0</v>
      </c>
      <c r="BC132" s="125">
        <f>IF('Indicator Data'!BD136="No Data",1,IF('Indicator Data imputation'!BD135&lt;&gt;"",1,0))</f>
        <v>0</v>
      </c>
      <c r="BD132" s="125">
        <f>IF('Indicator Data'!BE136="No Data",1,IF('Indicator Data imputation'!BE135&lt;&gt;"",1,0))</f>
        <v>0</v>
      </c>
      <c r="BE132" s="125">
        <f>IF('Indicator Data'!BF136="No Data",1,IF('Indicator Data imputation'!BF135&lt;&gt;"",1,0))</f>
        <v>0</v>
      </c>
      <c r="BF132" s="125">
        <f>IF('Indicator Data'!BG136="No Data",1,IF('Indicator Data imputation'!BG135&lt;&gt;"",1,0))</f>
        <v>0</v>
      </c>
      <c r="BG132" s="125">
        <f>IF('Indicator Data'!BH136="No Data",1,IF('Indicator Data imputation'!BH135&lt;&gt;"",1,0))</f>
        <v>1</v>
      </c>
      <c r="BH132" s="125">
        <f>IF('Indicator Data'!BI136="No Data",1,IF('Indicator Data imputation'!BI135&lt;&gt;"",1,0))</f>
        <v>1</v>
      </c>
      <c r="BI132" s="125">
        <f>IF('Indicator Data'!BR136="No Data",1,IF('Indicator Data imputation'!BJ135&lt;&gt;"",1,0))</f>
        <v>0</v>
      </c>
      <c r="BJ132" s="125">
        <f>IF('Indicator Data'!BS136="No Data",1,IF('Indicator Data imputation'!BK135&lt;&gt;"",1,0))</f>
        <v>0</v>
      </c>
      <c r="BK132" s="125">
        <f>IF('Indicator Data'!BT136="No Data",1,IF('Indicator Data imputation'!BL135&lt;&gt;"",1,0))</f>
        <v>1</v>
      </c>
      <c r="BL132" s="125">
        <f>IF('Indicator Data'!BU136="No Data",1,IF('Indicator Data imputation'!BM135&lt;&gt;"",1,0))</f>
        <v>0</v>
      </c>
      <c r="BM132" s="125">
        <f>IF('Indicator Data'!BV136="No Data",1,IF('Indicator Data imputation'!BN135&lt;&gt;"",1,0))</f>
        <v>0</v>
      </c>
      <c r="BN132" s="125">
        <f>IF('Indicator Data'!BW136="No Data",1,IF('Indicator Data imputation'!BO135&lt;&gt;"",1,0))</f>
        <v>1</v>
      </c>
      <c r="BO132" s="125">
        <f>IF('Indicator Data'!BX136="No Data",1,IF('Indicator Data imputation'!BP135&lt;&gt;"",1,0))</f>
        <v>0</v>
      </c>
      <c r="BP132" s="125">
        <f>IF('Indicator Data'!BY136="No Data",1,IF('Indicator Data imputation'!BQ135&lt;&gt;"",1,0))</f>
        <v>0</v>
      </c>
      <c r="BQ132" s="125">
        <f>IF('Indicator Data'!BZ136="No Data",1,IF('Indicator Data imputation'!BR135&lt;&gt;"",1,0))</f>
        <v>0</v>
      </c>
      <c r="BR132" s="125">
        <f>IF('Indicator Data'!CA136="No Data",1,IF('Indicator Data imputation'!BS135&lt;&gt;"",1,0))</f>
        <v>0</v>
      </c>
      <c r="BS132" s="125">
        <f>IF('Indicator Data'!CB136="No Data",1,IF('Indicator Data imputation'!BT135&lt;&gt;"",1,0))</f>
        <v>0</v>
      </c>
      <c r="BT132" s="125">
        <f>IF('Indicator Data'!CC136="No Data",1,IF('Indicator Data imputation'!BU135&lt;&gt;"",1,0))</f>
        <v>0</v>
      </c>
      <c r="BU132" s="125">
        <f>IF('Indicator Data'!CD136="No Data",1,IF('Indicator Data imputation'!BV135&lt;&gt;"",1,0))</f>
        <v>0</v>
      </c>
      <c r="BV132" s="125">
        <f>IF('Indicator Data'!CE136="No Data",1,IF('Indicator Data imputation'!BW135&lt;&gt;"",1,0))</f>
        <v>0</v>
      </c>
      <c r="BW132" s="125">
        <f>IF('Indicator Data'!CF136="No Data",1,IF('Indicator Data imputation'!BX135&lt;&gt;"",1,0))</f>
        <v>0</v>
      </c>
      <c r="BX132" s="125">
        <f>IF('Indicator Data'!CG136="No Data",1,IF('Indicator Data imputation'!BY135&lt;&gt;"",1,0))</f>
        <v>1</v>
      </c>
      <c r="BY132" s="3">
        <f t="shared" si="6"/>
        <v>20</v>
      </c>
      <c r="BZ132" s="127">
        <f t="shared" si="7"/>
        <v>0.26666666666666666</v>
      </c>
    </row>
    <row r="133" spans="1:78" x14ac:dyDescent="0.3">
      <c r="A133" s="3" t="s">
        <v>237</v>
      </c>
      <c r="B133" s="125">
        <f>IF('Indicator Data'!C137="No Data",1,IF('Indicator Data imputation'!C136&lt;&gt;"",1,0))</f>
        <v>0</v>
      </c>
      <c r="C133" s="125">
        <f>IF('Indicator Data'!D137="No Data",1,IF('Indicator Data imputation'!D136&lt;&gt;"",1,0))</f>
        <v>0</v>
      </c>
      <c r="D133" s="125">
        <f>IF('Indicator Data'!E137="No Data",1,IF('Indicator Data imputation'!E136&lt;&gt;"",1,0))</f>
        <v>0</v>
      </c>
      <c r="E133" s="125">
        <f>IF('Indicator Data'!F137="No Data",1,IF('Indicator Data imputation'!F136&lt;&gt;"",1,0))</f>
        <v>0</v>
      </c>
      <c r="F133" s="125">
        <f>IF('Indicator Data'!G137="No Data",1,IF('Indicator Data imputation'!G136&lt;&gt;"",1,0))</f>
        <v>0</v>
      </c>
      <c r="G133" s="125">
        <f>IF('Indicator Data'!H137="No Data",1,IF('Indicator Data imputation'!H136&lt;&gt;"",1,0))</f>
        <v>0</v>
      </c>
      <c r="H133" s="125">
        <f>IF('Indicator Data'!I137="No Data",1,IF('Indicator Data imputation'!I136&lt;&gt;"",1,0))</f>
        <v>0</v>
      </c>
      <c r="I133" s="125">
        <f>IF('Indicator Data'!J137="No Data",1,IF('Indicator Data imputation'!J136&lt;&gt;"",1,0))</f>
        <v>0</v>
      </c>
      <c r="J133" s="125">
        <f>IF('Indicator Data'!K137="No Data",1,IF('Indicator Data imputation'!K136&lt;&gt;"",1,0))</f>
        <v>0</v>
      </c>
      <c r="K133" s="125">
        <f>IF('Indicator Data'!L137="No Data",1,IF('Indicator Data imputation'!L136&lt;&gt;"",1,0))</f>
        <v>0</v>
      </c>
      <c r="L133" s="125">
        <f>IF('Indicator Data'!M137="No Data",1,IF('Indicator Data imputation'!M136&lt;&gt;"",1,0))</f>
        <v>0</v>
      </c>
      <c r="M133" s="125">
        <f>IF('Indicator Data'!N137="No Data",1,IF('Indicator Data imputation'!N136&lt;&gt;"",1,0))</f>
        <v>1</v>
      </c>
      <c r="N133" s="125">
        <f>IF('Indicator Data'!O137="No Data",1,IF('Indicator Data imputation'!O136&lt;&gt;"",1,0))</f>
        <v>1</v>
      </c>
      <c r="O133" s="125">
        <f>IF('Indicator Data'!P137="No Data",1,IF('Indicator Data imputation'!P136&lt;&gt;"",1,0))</f>
        <v>1</v>
      </c>
      <c r="P133" s="125">
        <f>IF('Indicator Data'!Q137="No Data",1,IF('Indicator Data imputation'!Q136&lt;&gt;"",1,0))</f>
        <v>0</v>
      </c>
      <c r="Q133" s="125">
        <f>IF('Indicator Data'!R137="No Data",1,IF('Indicator Data imputation'!R136&lt;&gt;"",1,0))</f>
        <v>0</v>
      </c>
      <c r="R133" s="125">
        <f>IF('Indicator Data'!S137="No Data",1,IF('Indicator Data imputation'!S136&lt;&gt;"",1,0))</f>
        <v>0</v>
      </c>
      <c r="S133" s="125">
        <f>IF('Indicator Data'!T137="No Data",1,IF('Indicator Data imputation'!T136&lt;&gt;"",1,0))</f>
        <v>0</v>
      </c>
      <c r="T133" s="125">
        <f>IF('Indicator Data'!U137="No Data",1,IF('Indicator Data imputation'!U136&lt;&gt;"",1,0))</f>
        <v>0</v>
      </c>
      <c r="U133" s="125">
        <f>IF('Indicator Data'!V137="No Data",1,IF('Indicator Data imputation'!V136&lt;&gt;"",1,0))</f>
        <v>0</v>
      </c>
      <c r="V133" s="125">
        <f>IF('Indicator Data'!W137="No Data",1,IF('Indicator Data imputation'!W136&lt;&gt;"",1,0))</f>
        <v>0</v>
      </c>
      <c r="W133" s="125">
        <f>IF('Indicator Data'!X137="No Data",1,IF('Indicator Data imputation'!X136&lt;&gt;"",1,0))</f>
        <v>0</v>
      </c>
      <c r="X133" s="125">
        <f>IF('Indicator Data'!Y137="No Data",1,IF('Indicator Data imputation'!Y136&lt;&gt;"",1,0))</f>
        <v>0</v>
      </c>
      <c r="Y133" s="125">
        <f>IF('Indicator Data'!Z137="No Data",1,IF('Indicator Data imputation'!Z136&lt;&gt;"",1,0))</f>
        <v>0</v>
      </c>
      <c r="Z133" s="125">
        <f>IF('Indicator Data'!AA137="No Data",1,IF('Indicator Data imputation'!AA136&lt;&gt;"",1,0))</f>
        <v>0</v>
      </c>
      <c r="AA133" s="125">
        <f>IF('Indicator Data'!AB137="No Data",1,IF('Indicator Data imputation'!AB136&lt;&gt;"",1,0))</f>
        <v>0</v>
      </c>
      <c r="AB133" s="125">
        <f>IF('Indicator Data'!AC137="No Data",1,IF('Indicator Data imputation'!AC136&lt;&gt;"",1,0))</f>
        <v>1</v>
      </c>
      <c r="AC133" s="125">
        <f>IF('Indicator Data'!AD137="No Data",1,IF('Indicator Data imputation'!AD136&lt;&gt;"",1,0))</f>
        <v>0</v>
      </c>
      <c r="AD133" s="125">
        <f>IF('Indicator Data'!AE137="No Data",1,IF('Indicator Data imputation'!AE136&lt;&gt;"",1,0))</f>
        <v>1</v>
      </c>
      <c r="AE133" s="125">
        <f>IF('Indicator Data'!AF137="No Data",1,IF('Indicator Data imputation'!AF136&lt;&gt;"",1,0))</f>
        <v>0</v>
      </c>
      <c r="AF133" s="125">
        <f>IF('Indicator Data'!AG137="No Data",1,IF('Indicator Data imputation'!AG136&lt;&gt;"",1,0))</f>
        <v>0</v>
      </c>
      <c r="AG133" s="125">
        <f>IF('Indicator Data'!AH137="No Data",1,IF('Indicator Data imputation'!AH136&lt;&gt;"",1,0))</f>
        <v>0</v>
      </c>
      <c r="AH133" s="125">
        <f>IF('Indicator Data'!AI137="No Data",1,IF('Indicator Data imputation'!AI136&lt;&gt;"",1,0))</f>
        <v>0</v>
      </c>
      <c r="AI133" s="125">
        <f>IF('Indicator Data'!AJ137="No Data",1,IF('Indicator Data imputation'!AJ136&lt;&gt;"",1,0))</f>
        <v>0</v>
      </c>
      <c r="AJ133" s="125">
        <f>IF('Indicator Data'!AK137="No Data",1,IF('Indicator Data imputation'!AK136&lt;&gt;"",1,0))</f>
        <v>0</v>
      </c>
      <c r="AK133" s="125">
        <f>IF('Indicator Data'!AL137="No Data",1,IF('Indicator Data imputation'!AL136&lt;&gt;"",1,0))</f>
        <v>0</v>
      </c>
      <c r="AL133" s="125">
        <f>IF('Indicator Data'!AM137="No Data",1,IF('Indicator Data imputation'!AM136&lt;&gt;"",1,0))</f>
        <v>0</v>
      </c>
      <c r="AM133" s="125">
        <f>IF('Indicator Data'!AN137="No Data",1,IF('Indicator Data imputation'!AN136&lt;&gt;"",1,0))</f>
        <v>0</v>
      </c>
      <c r="AN133" s="125">
        <f>IF('Indicator Data'!AO137="No Data",1,IF('Indicator Data imputation'!AO136&lt;&gt;"",1,0))</f>
        <v>0</v>
      </c>
      <c r="AO133" s="125">
        <f>IF('Indicator Data'!AP137="No Data",1,IF('Indicator Data imputation'!AP136&lt;&gt;"",1,0))</f>
        <v>0</v>
      </c>
      <c r="AP133" s="125">
        <f>IF('Indicator Data'!AQ137="No Data",1,IF('Indicator Data imputation'!AQ136&lt;&gt;"",1,0))</f>
        <v>0</v>
      </c>
      <c r="AQ133" s="125">
        <f>IF('Indicator Data'!AR137="No Data",1,IF('Indicator Data imputation'!AR136&lt;&gt;"",1,0))</f>
        <v>0</v>
      </c>
      <c r="AR133" s="125">
        <f>IF('Indicator Data'!AS137="No Data",1,IF('Indicator Data imputation'!AS136&lt;&gt;"",1,0))</f>
        <v>0</v>
      </c>
      <c r="AS133" s="125">
        <f>IF('Indicator Data'!AT137="No Data",1,IF('Indicator Data imputation'!AT136&lt;&gt;"",1,0))</f>
        <v>0</v>
      </c>
      <c r="AT133" s="125">
        <f>IF('Indicator Data'!AU137="No Data",1,IF('Indicator Data imputation'!AU136&lt;&gt;"",1,0))</f>
        <v>0</v>
      </c>
      <c r="AU133" s="125">
        <f>IF('Indicator Data'!AV137="No Data",1,IF('Indicator Data imputation'!AV136&lt;&gt;"",1,0))</f>
        <v>1</v>
      </c>
      <c r="AV133" s="125">
        <f>IF('Indicator Data'!AW137="No Data",1,IF('Indicator Data imputation'!AW136&lt;&gt;"",1,0))</f>
        <v>1</v>
      </c>
      <c r="AW133" s="125">
        <f>IF('Indicator Data'!AX137="No Data",1,IF('Indicator Data imputation'!AX136&lt;&gt;"",1,0))</f>
        <v>1</v>
      </c>
      <c r="AX133" s="125">
        <f>IF('Indicator Data'!AY137="No Data",1,IF('Indicator Data imputation'!AY136&lt;&gt;"",1,0))</f>
        <v>1</v>
      </c>
      <c r="AY133" s="125">
        <f>IF('Indicator Data'!AZ137="No Data",1,IF('Indicator Data imputation'!AZ136&lt;&gt;"",1,0))</f>
        <v>1</v>
      </c>
      <c r="AZ133" s="125">
        <f>IF('Indicator Data'!BA137="No Data",1,IF('Indicator Data imputation'!BA136&lt;&gt;"",1,0))</f>
        <v>0</v>
      </c>
      <c r="BA133" s="125">
        <f>IF('Indicator Data'!BB137="No Data",1,IF('Indicator Data imputation'!BB136&lt;&gt;"",1,0))</f>
        <v>0</v>
      </c>
      <c r="BB133" s="125">
        <f>IF('Indicator Data'!BC137="No Data",1,IF('Indicator Data imputation'!BC136&lt;&gt;"",1,0))</f>
        <v>0</v>
      </c>
      <c r="BC133" s="125">
        <f>IF('Indicator Data'!BD137="No Data",1,IF('Indicator Data imputation'!BD136&lt;&gt;"",1,0))</f>
        <v>0</v>
      </c>
      <c r="BD133" s="125">
        <f>IF('Indicator Data'!BE137="No Data",1,IF('Indicator Data imputation'!BE136&lt;&gt;"",1,0))</f>
        <v>0</v>
      </c>
      <c r="BE133" s="125">
        <f>IF('Indicator Data'!BF137="No Data",1,IF('Indicator Data imputation'!BF136&lt;&gt;"",1,0))</f>
        <v>0</v>
      </c>
      <c r="BF133" s="125">
        <f>IF('Indicator Data'!BG137="No Data",1,IF('Indicator Data imputation'!BG136&lt;&gt;"",1,0))</f>
        <v>0</v>
      </c>
      <c r="BG133" s="125">
        <f>IF('Indicator Data'!BH137="No Data",1,IF('Indicator Data imputation'!BH136&lt;&gt;"",1,0))</f>
        <v>1</v>
      </c>
      <c r="BH133" s="125">
        <f>IF('Indicator Data'!BI137="No Data",1,IF('Indicator Data imputation'!BI136&lt;&gt;"",1,0))</f>
        <v>1</v>
      </c>
      <c r="BI133" s="125">
        <f>IF('Indicator Data'!BR137="No Data",1,IF('Indicator Data imputation'!BJ136&lt;&gt;"",1,0))</f>
        <v>0</v>
      </c>
      <c r="BJ133" s="125">
        <f>IF('Indicator Data'!BS137="No Data",1,IF('Indicator Data imputation'!BK136&lt;&gt;"",1,0))</f>
        <v>0</v>
      </c>
      <c r="BK133" s="125">
        <f>IF('Indicator Data'!BT137="No Data",1,IF('Indicator Data imputation'!BL136&lt;&gt;"",1,0))</f>
        <v>1</v>
      </c>
      <c r="BL133" s="125">
        <f>IF('Indicator Data'!BU137="No Data",1,IF('Indicator Data imputation'!BM136&lt;&gt;"",1,0))</f>
        <v>0</v>
      </c>
      <c r="BM133" s="125">
        <f>IF('Indicator Data'!BV137="No Data",1,IF('Indicator Data imputation'!BN136&lt;&gt;"",1,0))</f>
        <v>0</v>
      </c>
      <c r="BN133" s="125">
        <f>IF('Indicator Data'!BW137="No Data",1,IF('Indicator Data imputation'!BO136&lt;&gt;"",1,0))</f>
        <v>0</v>
      </c>
      <c r="BO133" s="125">
        <f>IF('Indicator Data'!BX137="No Data",1,IF('Indicator Data imputation'!BP136&lt;&gt;"",1,0))</f>
        <v>0</v>
      </c>
      <c r="BP133" s="125">
        <f>IF('Indicator Data'!BY137="No Data",1,IF('Indicator Data imputation'!BQ136&lt;&gt;"",1,0))</f>
        <v>0</v>
      </c>
      <c r="BQ133" s="125">
        <f>IF('Indicator Data'!BZ137="No Data",1,IF('Indicator Data imputation'!BR136&lt;&gt;"",1,0))</f>
        <v>0</v>
      </c>
      <c r="BR133" s="125">
        <f>IF('Indicator Data'!CA137="No Data",1,IF('Indicator Data imputation'!BS136&lt;&gt;"",1,0))</f>
        <v>0</v>
      </c>
      <c r="BS133" s="125">
        <f>IF('Indicator Data'!CB137="No Data",1,IF('Indicator Data imputation'!BT136&lt;&gt;"",1,0))</f>
        <v>1</v>
      </c>
      <c r="BT133" s="125">
        <f>IF('Indicator Data'!CC137="No Data",1,IF('Indicator Data imputation'!BU136&lt;&gt;"",1,0))</f>
        <v>0</v>
      </c>
      <c r="BU133" s="125">
        <f>IF('Indicator Data'!CD137="No Data",1,IF('Indicator Data imputation'!BV136&lt;&gt;"",1,0))</f>
        <v>0</v>
      </c>
      <c r="BV133" s="125">
        <f>IF('Indicator Data'!CE137="No Data",1,IF('Indicator Data imputation'!BW136&lt;&gt;"",1,0))</f>
        <v>0</v>
      </c>
      <c r="BW133" s="125">
        <f>IF('Indicator Data'!CF137="No Data",1,IF('Indicator Data imputation'!BX136&lt;&gt;"",1,0))</f>
        <v>1</v>
      </c>
      <c r="BX133" s="125">
        <f>IF('Indicator Data'!CG137="No Data",1,IF('Indicator Data imputation'!BY136&lt;&gt;"",1,0))</f>
        <v>0</v>
      </c>
      <c r="BY133" s="3">
        <f t="shared" si="6"/>
        <v>15</v>
      </c>
      <c r="BZ133" s="127">
        <f t="shared" si="7"/>
        <v>0.2</v>
      </c>
    </row>
    <row r="134" spans="1:78" x14ac:dyDescent="0.3">
      <c r="A134" s="3" t="s">
        <v>244</v>
      </c>
      <c r="B134" s="125">
        <f>IF('Indicator Data'!C138="No Data",1,IF('Indicator Data imputation'!C137&lt;&gt;"",1,0))</f>
        <v>0</v>
      </c>
      <c r="C134" s="125">
        <f>IF('Indicator Data'!D138="No Data",1,IF('Indicator Data imputation'!D137&lt;&gt;"",1,0))</f>
        <v>0</v>
      </c>
      <c r="D134" s="125">
        <f>IF('Indicator Data'!E138="No Data",1,IF('Indicator Data imputation'!E137&lt;&gt;"",1,0))</f>
        <v>0</v>
      </c>
      <c r="E134" s="125">
        <f>IF('Indicator Data'!F138="No Data",1,IF('Indicator Data imputation'!F137&lt;&gt;"",1,0))</f>
        <v>0</v>
      </c>
      <c r="F134" s="125">
        <f>IF('Indicator Data'!G138="No Data",1,IF('Indicator Data imputation'!G137&lt;&gt;"",1,0))</f>
        <v>0</v>
      </c>
      <c r="G134" s="125">
        <f>IF('Indicator Data'!H138="No Data",1,IF('Indicator Data imputation'!H137&lt;&gt;"",1,0))</f>
        <v>0</v>
      </c>
      <c r="H134" s="125">
        <f>IF('Indicator Data'!I138="No Data",1,IF('Indicator Data imputation'!I137&lt;&gt;"",1,0))</f>
        <v>0</v>
      </c>
      <c r="I134" s="125">
        <f>IF('Indicator Data'!J138="No Data",1,IF('Indicator Data imputation'!J137&lt;&gt;"",1,0))</f>
        <v>0</v>
      </c>
      <c r="J134" s="125">
        <f>IF('Indicator Data'!K138="No Data",1,IF('Indicator Data imputation'!K137&lt;&gt;"",1,0))</f>
        <v>0</v>
      </c>
      <c r="K134" s="125">
        <f>IF('Indicator Data'!L138="No Data",1,IF('Indicator Data imputation'!L137&lt;&gt;"",1,0))</f>
        <v>0</v>
      </c>
      <c r="L134" s="125">
        <f>IF('Indicator Data'!M138="No Data",1,IF('Indicator Data imputation'!M137&lt;&gt;"",1,0))</f>
        <v>1</v>
      </c>
      <c r="M134" s="125">
        <f>IF('Indicator Data'!N138="No Data",1,IF('Indicator Data imputation'!N137&lt;&gt;"",1,0))</f>
        <v>1</v>
      </c>
      <c r="N134" s="125">
        <f>IF('Indicator Data'!O138="No Data",1,IF('Indicator Data imputation'!O137&lt;&gt;"",1,0))</f>
        <v>1</v>
      </c>
      <c r="O134" s="125">
        <f>IF('Indicator Data'!P138="No Data",1,IF('Indicator Data imputation'!P137&lt;&gt;"",1,0))</f>
        <v>1</v>
      </c>
      <c r="P134" s="125">
        <f>IF('Indicator Data'!Q138="No Data",1,IF('Indicator Data imputation'!Q137&lt;&gt;"",1,0))</f>
        <v>0</v>
      </c>
      <c r="Q134" s="125">
        <f>IF('Indicator Data'!R138="No Data",1,IF('Indicator Data imputation'!R137&lt;&gt;"",1,0))</f>
        <v>0</v>
      </c>
      <c r="R134" s="125">
        <f>IF('Indicator Data'!S138="No Data",1,IF('Indicator Data imputation'!S137&lt;&gt;"",1,0))</f>
        <v>0</v>
      </c>
      <c r="S134" s="125">
        <f>IF('Indicator Data'!T138="No Data",1,IF('Indicator Data imputation'!T137&lt;&gt;"",1,0))</f>
        <v>0</v>
      </c>
      <c r="T134" s="125">
        <f>IF('Indicator Data'!U138="No Data",1,IF('Indicator Data imputation'!U137&lt;&gt;"",1,0))</f>
        <v>0</v>
      </c>
      <c r="U134" s="125">
        <f>IF('Indicator Data'!V138="No Data",1,IF('Indicator Data imputation'!V137&lt;&gt;"",1,0))</f>
        <v>0</v>
      </c>
      <c r="V134" s="125">
        <f>IF('Indicator Data'!W138="No Data",1,IF('Indicator Data imputation'!W137&lt;&gt;"",1,0))</f>
        <v>0</v>
      </c>
      <c r="W134" s="125">
        <f>IF('Indicator Data'!X138="No Data",1,IF('Indicator Data imputation'!X137&lt;&gt;"",1,0))</f>
        <v>0</v>
      </c>
      <c r="X134" s="125">
        <f>IF('Indicator Data'!Y138="No Data",1,IF('Indicator Data imputation'!Y137&lt;&gt;"",1,0))</f>
        <v>0</v>
      </c>
      <c r="Y134" s="125">
        <f>IF('Indicator Data'!Z138="No Data",1,IF('Indicator Data imputation'!Z137&lt;&gt;"",1,0))</f>
        <v>0</v>
      </c>
      <c r="Z134" s="125">
        <f>IF('Indicator Data'!AA138="No Data",1,IF('Indicator Data imputation'!AA137&lt;&gt;"",1,0))</f>
        <v>0</v>
      </c>
      <c r="AA134" s="125">
        <f>IF('Indicator Data'!AB138="No Data",1,IF('Indicator Data imputation'!AB137&lt;&gt;"",1,0))</f>
        <v>0</v>
      </c>
      <c r="AB134" s="125">
        <f>IF('Indicator Data'!AC138="No Data",1,IF('Indicator Data imputation'!AC137&lt;&gt;"",1,0))</f>
        <v>1</v>
      </c>
      <c r="AC134" s="125">
        <f>IF('Indicator Data'!AD138="No Data",1,IF('Indicator Data imputation'!AD137&lt;&gt;"",1,0))</f>
        <v>0</v>
      </c>
      <c r="AD134" s="125">
        <f>IF('Indicator Data'!AE138="No Data",1,IF('Indicator Data imputation'!AE137&lt;&gt;"",1,0))</f>
        <v>0</v>
      </c>
      <c r="AE134" s="125">
        <f>IF('Indicator Data'!AF138="No Data",1,IF('Indicator Data imputation'!AF137&lt;&gt;"",1,0))</f>
        <v>0</v>
      </c>
      <c r="AF134" s="125">
        <f>IF('Indicator Data'!AG138="No Data",1,IF('Indicator Data imputation'!AG137&lt;&gt;"",1,0))</f>
        <v>0</v>
      </c>
      <c r="AG134" s="125">
        <f>IF('Indicator Data'!AH138="No Data",1,IF('Indicator Data imputation'!AH137&lt;&gt;"",1,0))</f>
        <v>0</v>
      </c>
      <c r="AH134" s="125">
        <f>IF('Indicator Data'!AI138="No Data",1,IF('Indicator Data imputation'!AI137&lt;&gt;"",1,0))</f>
        <v>0</v>
      </c>
      <c r="AI134" s="125">
        <f>IF('Indicator Data'!AJ138="No Data",1,IF('Indicator Data imputation'!AJ137&lt;&gt;"",1,0))</f>
        <v>0</v>
      </c>
      <c r="AJ134" s="125">
        <f>IF('Indicator Data'!AK138="No Data",1,IF('Indicator Data imputation'!AK137&lt;&gt;"",1,0))</f>
        <v>0</v>
      </c>
      <c r="AK134" s="125">
        <f>IF('Indicator Data'!AL138="No Data",1,IF('Indicator Data imputation'!AL137&lt;&gt;"",1,0))</f>
        <v>0</v>
      </c>
      <c r="AL134" s="125">
        <f>IF('Indicator Data'!AM138="No Data",1,IF('Indicator Data imputation'!AM137&lt;&gt;"",1,0))</f>
        <v>1</v>
      </c>
      <c r="AM134" s="125">
        <f>IF('Indicator Data'!AN138="No Data",1,IF('Indicator Data imputation'!AN137&lt;&gt;"",1,0))</f>
        <v>0</v>
      </c>
      <c r="AN134" s="125">
        <f>IF('Indicator Data'!AO138="No Data",1,IF('Indicator Data imputation'!AO137&lt;&gt;"",1,0))</f>
        <v>0</v>
      </c>
      <c r="AO134" s="125">
        <f>IF('Indicator Data'!AP138="No Data",1,IF('Indicator Data imputation'!AP137&lt;&gt;"",1,0))</f>
        <v>0</v>
      </c>
      <c r="AP134" s="125">
        <f>IF('Indicator Data'!AQ138="No Data",1,IF('Indicator Data imputation'!AQ137&lt;&gt;"",1,0))</f>
        <v>0</v>
      </c>
      <c r="AQ134" s="125">
        <f>IF('Indicator Data'!AR138="No Data",1,IF('Indicator Data imputation'!AR137&lt;&gt;"",1,0))</f>
        <v>0</v>
      </c>
      <c r="AR134" s="125">
        <f>IF('Indicator Data'!AS138="No Data",1,IF('Indicator Data imputation'!AS137&lt;&gt;"",1,0))</f>
        <v>0</v>
      </c>
      <c r="AS134" s="125">
        <f>IF('Indicator Data'!AT138="No Data",1,IF('Indicator Data imputation'!AT137&lt;&gt;"",1,0))</f>
        <v>0</v>
      </c>
      <c r="AT134" s="125">
        <f>IF('Indicator Data'!AU138="No Data",1,IF('Indicator Data imputation'!AU137&lt;&gt;"",1,0))</f>
        <v>0</v>
      </c>
      <c r="AU134" s="125">
        <f>IF('Indicator Data'!AV138="No Data",1,IF('Indicator Data imputation'!AV137&lt;&gt;"",1,0))</f>
        <v>0</v>
      </c>
      <c r="AV134" s="125">
        <f>IF('Indicator Data'!AW138="No Data",1,IF('Indicator Data imputation'!AW137&lt;&gt;"",1,0))</f>
        <v>0</v>
      </c>
      <c r="AW134" s="125">
        <f>IF('Indicator Data'!AX138="No Data",1,IF('Indicator Data imputation'!AX137&lt;&gt;"",1,0))</f>
        <v>0</v>
      </c>
      <c r="AX134" s="125">
        <f>IF('Indicator Data'!AY138="No Data",1,IF('Indicator Data imputation'!AY137&lt;&gt;"",1,0))</f>
        <v>0</v>
      </c>
      <c r="AY134" s="125">
        <f>IF('Indicator Data'!AZ138="No Data",1,IF('Indicator Data imputation'!AZ137&lt;&gt;"",1,0))</f>
        <v>0</v>
      </c>
      <c r="AZ134" s="125">
        <f>IF('Indicator Data'!BA138="No Data",1,IF('Indicator Data imputation'!BA137&lt;&gt;"",1,0))</f>
        <v>0</v>
      </c>
      <c r="BA134" s="125">
        <f>IF('Indicator Data'!BB138="No Data",1,IF('Indicator Data imputation'!BB137&lt;&gt;"",1,0))</f>
        <v>0</v>
      </c>
      <c r="BB134" s="125">
        <f>IF('Indicator Data'!BC138="No Data",1,IF('Indicator Data imputation'!BC137&lt;&gt;"",1,0))</f>
        <v>0</v>
      </c>
      <c r="BC134" s="125">
        <f>IF('Indicator Data'!BD138="No Data",1,IF('Indicator Data imputation'!BD137&lt;&gt;"",1,0))</f>
        <v>0</v>
      </c>
      <c r="BD134" s="125">
        <f>IF('Indicator Data'!BE138="No Data",1,IF('Indicator Data imputation'!BE137&lt;&gt;"",1,0))</f>
        <v>0</v>
      </c>
      <c r="BE134" s="125">
        <f>IF('Indicator Data'!BF138="No Data",1,IF('Indicator Data imputation'!BF137&lt;&gt;"",1,0))</f>
        <v>0</v>
      </c>
      <c r="BF134" s="125">
        <f>IF('Indicator Data'!BG138="No Data",1,IF('Indicator Data imputation'!BG137&lt;&gt;"",1,0))</f>
        <v>0</v>
      </c>
      <c r="BG134" s="125">
        <f>IF('Indicator Data'!BH138="No Data",1,IF('Indicator Data imputation'!BH137&lt;&gt;"",1,0))</f>
        <v>0</v>
      </c>
      <c r="BH134" s="125">
        <f>IF('Indicator Data'!BI138="No Data",1,IF('Indicator Data imputation'!BI137&lt;&gt;"",1,0))</f>
        <v>0</v>
      </c>
      <c r="BI134" s="125">
        <f>IF('Indicator Data'!BR138="No Data",1,IF('Indicator Data imputation'!BJ137&lt;&gt;"",1,0))</f>
        <v>0</v>
      </c>
      <c r="BJ134" s="125">
        <f>IF('Indicator Data'!BS138="No Data",1,IF('Indicator Data imputation'!BK137&lt;&gt;"",1,0))</f>
        <v>0</v>
      </c>
      <c r="BK134" s="125">
        <f>IF('Indicator Data'!BT138="No Data",1,IF('Indicator Data imputation'!BL137&lt;&gt;"",1,0))</f>
        <v>0</v>
      </c>
      <c r="BL134" s="125">
        <f>IF('Indicator Data'!BU138="No Data",1,IF('Indicator Data imputation'!BM137&lt;&gt;"",1,0))</f>
        <v>0</v>
      </c>
      <c r="BM134" s="125">
        <f>IF('Indicator Data'!BV138="No Data",1,IF('Indicator Data imputation'!BN137&lt;&gt;"",1,0))</f>
        <v>0</v>
      </c>
      <c r="BN134" s="125">
        <f>IF('Indicator Data'!BW138="No Data",1,IF('Indicator Data imputation'!BO137&lt;&gt;"",1,0))</f>
        <v>0</v>
      </c>
      <c r="BO134" s="125">
        <f>IF('Indicator Data'!BX138="No Data",1,IF('Indicator Data imputation'!BP137&lt;&gt;"",1,0))</f>
        <v>0</v>
      </c>
      <c r="BP134" s="125">
        <f>IF('Indicator Data'!BY138="No Data",1,IF('Indicator Data imputation'!BQ137&lt;&gt;"",1,0))</f>
        <v>0</v>
      </c>
      <c r="BQ134" s="125">
        <f>IF('Indicator Data'!BZ138="No Data",1,IF('Indicator Data imputation'!BR137&lt;&gt;"",1,0))</f>
        <v>0</v>
      </c>
      <c r="BR134" s="125">
        <f>IF('Indicator Data'!CA138="No Data",1,IF('Indicator Data imputation'!BS137&lt;&gt;"",1,0))</f>
        <v>0</v>
      </c>
      <c r="BS134" s="125">
        <f>IF('Indicator Data'!CB138="No Data",1,IF('Indicator Data imputation'!BT137&lt;&gt;"",1,0))</f>
        <v>0</v>
      </c>
      <c r="BT134" s="125">
        <f>IF('Indicator Data'!CC138="No Data",1,IF('Indicator Data imputation'!BU137&lt;&gt;"",1,0))</f>
        <v>0</v>
      </c>
      <c r="BU134" s="125">
        <f>IF('Indicator Data'!CD138="No Data",1,IF('Indicator Data imputation'!BV137&lt;&gt;"",1,0))</f>
        <v>0</v>
      </c>
      <c r="BV134" s="125">
        <f>IF('Indicator Data'!CE138="No Data",1,IF('Indicator Data imputation'!BW137&lt;&gt;"",1,0))</f>
        <v>0</v>
      </c>
      <c r="BW134" s="125">
        <f>IF('Indicator Data'!CF138="No Data",1,IF('Indicator Data imputation'!BX137&lt;&gt;"",1,0))</f>
        <v>0</v>
      </c>
      <c r="BX134" s="125">
        <f>IF('Indicator Data'!CG138="No Data",1,IF('Indicator Data imputation'!BY137&lt;&gt;"",1,0))</f>
        <v>0</v>
      </c>
      <c r="BY134" s="3">
        <f t="shared" si="6"/>
        <v>6</v>
      </c>
      <c r="BZ134" s="127">
        <f t="shared" si="7"/>
        <v>0.08</v>
      </c>
    </row>
    <row r="135" spans="1:78" x14ac:dyDescent="0.3">
      <c r="A135" s="3" t="s">
        <v>246</v>
      </c>
      <c r="B135" s="125">
        <f>IF('Indicator Data'!C139="No Data",1,IF('Indicator Data imputation'!C138&lt;&gt;"",1,0))</f>
        <v>0</v>
      </c>
      <c r="C135" s="125">
        <f>IF('Indicator Data'!D139="No Data",1,IF('Indicator Data imputation'!D138&lt;&gt;"",1,0))</f>
        <v>0</v>
      </c>
      <c r="D135" s="125">
        <f>IF('Indicator Data'!E139="No Data",1,IF('Indicator Data imputation'!E138&lt;&gt;"",1,0))</f>
        <v>0</v>
      </c>
      <c r="E135" s="125">
        <f>IF('Indicator Data'!F139="No Data",1,IF('Indicator Data imputation'!F138&lt;&gt;"",1,0))</f>
        <v>0</v>
      </c>
      <c r="F135" s="125">
        <f>IF('Indicator Data'!G139="No Data",1,IF('Indicator Data imputation'!G138&lt;&gt;"",1,0))</f>
        <v>0</v>
      </c>
      <c r="G135" s="125">
        <f>IF('Indicator Data'!H139="No Data",1,IF('Indicator Data imputation'!H138&lt;&gt;"",1,0))</f>
        <v>0</v>
      </c>
      <c r="H135" s="125">
        <f>IF('Indicator Data'!I139="No Data",1,IF('Indicator Data imputation'!I138&lt;&gt;"",1,0))</f>
        <v>0</v>
      </c>
      <c r="I135" s="125">
        <f>IF('Indicator Data'!J139="No Data",1,IF('Indicator Data imputation'!J138&lt;&gt;"",1,0))</f>
        <v>0</v>
      </c>
      <c r="J135" s="125">
        <f>IF('Indicator Data'!K139="No Data",1,IF('Indicator Data imputation'!K138&lt;&gt;"",1,0))</f>
        <v>0</v>
      </c>
      <c r="K135" s="125">
        <f>IF('Indicator Data'!L139="No Data",1,IF('Indicator Data imputation'!L138&lt;&gt;"",1,0))</f>
        <v>0</v>
      </c>
      <c r="L135" s="125">
        <f>IF('Indicator Data'!M139="No Data",1,IF('Indicator Data imputation'!M138&lt;&gt;"",1,0))</f>
        <v>0</v>
      </c>
      <c r="M135" s="125">
        <f>IF('Indicator Data'!N139="No Data",1,IF('Indicator Data imputation'!N138&lt;&gt;"",1,0))</f>
        <v>1</v>
      </c>
      <c r="N135" s="125">
        <f>IF('Indicator Data'!O139="No Data",1,IF('Indicator Data imputation'!O138&lt;&gt;"",1,0))</f>
        <v>1</v>
      </c>
      <c r="O135" s="125">
        <f>IF('Indicator Data'!P139="No Data",1,IF('Indicator Data imputation'!P138&lt;&gt;"",1,0))</f>
        <v>1</v>
      </c>
      <c r="P135" s="125">
        <f>IF('Indicator Data'!Q139="No Data",1,IF('Indicator Data imputation'!Q138&lt;&gt;"",1,0))</f>
        <v>0</v>
      </c>
      <c r="Q135" s="125">
        <f>IF('Indicator Data'!R139="No Data",1,IF('Indicator Data imputation'!R138&lt;&gt;"",1,0))</f>
        <v>0</v>
      </c>
      <c r="R135" s="125">
        <f>IF('Indicator Data'!S139="No Data",1,IF('Indicator Data imputation'!S138&lt;&gt;"",1,0))</f>
        <v>0</v>
      </c>
      <c r="S135" s="125">
        <f>IF('Indicator Data'!T139="No Data",1,IF('Indicator Data imputation'!T138&lt;&gt;"",1,0))</f>
        <v>0</v>
      </c>
      <c r="T135" s="125">
        <f>IF('Indicator Data'!U139="No Data",1,IF('Indicator Data imputation'!U138&lt;&gt;"",1,0))</f>
        <v>0</v>
      </c>
      <c r="U135" s="125">
        <f>IF('Indicator Data'!V139="No Data",1,IF('Indicator Data imputation'!V138&lt;&gt;"",1,0))</f>
        <v>0</v>
      </c>
      <c r="V135" s="125">
        <f>IF('Indicator Data'!W139="No Data",1,IF('Indicator Data imputation'!W138&lt;&gt;"",1,0))</f>
        <v>0</v>
      </c>
      <c r="W135" s="125">
        <f>IF('Indicator Data'!X139="No Data",1,IF('Indicator Data imputation'!X138&lt;&gt;"",1,0))</f>
        <v>0</v>
      </c>
      <c r="X135" s="125">
        <f>IF('Indicator Data'!Y139="No Data",1,IF('Indicator Data imputation'!Y138&lt;&gt;"",1,0))</f>
        <v>0</v>
      </c>
      <c r="Y135" s="125">
        <f>IF('Indicator Data'!Z139="No Data",1,IF('Indicator Data imputation'!Z138&lt;&gt;"",1,0))</f>
        <v>0</v>
      </c>
      <c r="Z135" s="125">
        <f>IF('Indicator Data'!AA139="No Data",1,IF('Indicator Data imputation'!AA138&lt;&gt;"",1,0))</f>
        <v>1</v>
      </c>
      <c r="AA135" s="125">
        <f>IF('Indicator Data'!AB139="No Data",1,IF('Indicator Data imputation'!AB138&lt;&gt;"",1,0))</f>
        <v>0</v>
      </c>
      <c r="AB135" s="125">
        <f>IF('Indicator Data'!AC139="No Data",1,IF('Indicator Data imputation'!AC138&lt;&gt;"",1,0))</f>
        <v>1</v>
      </c>
      <c r="AC135" s="125">
        <f>IF('Indicator Data'!AD139="No Data",1,IF('Indicator Data imputation'!AD138&lt;&gt;"",1,0))</f>
        <v>0</v>
      </c>
      <c r="AD135" s="125">
        <f>IF('Indicator Data'!AE139="No Data",1,IF('Indicator Data imputation'!AE138&lt;&gt;"",1,0))</f>
        <v>0</v>
      </c>
      <c r="AE135" s="125">
        <f>IF('Indicator Data'!AF139="No Data",1,IF('Indicator Data imputation'!AF138&lt;&gt;"",1,0))</f>
        <v>1</v>
      </c>
      <c r="AF135" s="125">
        <f>IF('Indicator Data'!AG139="No Data",1,IF('Indicator Data imputation'!AG138&lt;&gt;"",1,0))</f>
        <v>0</v>
      </c>
      <c r="AG135" s="125">
        <f>IF('Indicator Data'!AH139="No Data",1,IF('Indicator Data imputation'!AH138&lt;&gt;"",1,0))</f>
        <v>0</v>
      </c>
      <c r="AH135" s="125">
        <f>IF('Indicator Data'!AI139="No Data",1,IF('Indicator Data imputation'!AI138&lt;&gt;"",1,0))</f>
        <v>0</v>
      </c>
      <c r="AI135" s="125">
        <f>IF('Indicator Data'!AJ139="No Data",1,IF('Indicator Data imputation'!AJ138&lt;&gt;"",1,0))</f>
        <v>0</v>
      </c>
      <c r="AJ135" s="125">
        <f>IF('Indicator Data'!AK139="No Data",1,IF('Indicator Data imputation'!AK138&lt;&gt;"",1,0))</f>
        <v>0</v>
      </c>
      <c r="AK135" s="125">
        <f>IF('Indicator Data'!AL139="No Data",1,IF('Indicator Data imputation'!AL138&lt;&gt;"",1,0))</f>
        <v>0</v>
      </c>
      <c r="AL135" s="125">
        <f>IF('Indicator Data'!AM139="No Data",1,IF('Indicator Data imputation'!AM138&lt;&gt;"",1,0))</f>
        <v>1</v>
      </c>
      <c r="AM135" s="125">
        <f>IF('Indicator Data'!AN139="No Data",1,IF('Indicator Data imputation'!AN138&lt;&gt;"",1,0))</f>
        <v>0</v>
      </c>
      <c r="AN135" s="125">
        <f>IF('Indicator Data'!AO139="No Data",1,IF('Indicator Data imputation'!AO138&lt;&gt;"",1,0))</f>
        <v>0</v>
      </c>
      <c r="AO135" s="125">
        <f>IF('Indicator Data'!AP139="No Data",1,IF('Indicator Data imputation'!AP138&lt;&gt;"",1,0))</f>
        <v>0</v>
      </c>
      <c r="AP135" s="125">
        <f>IF('Indicator Data'!AQ139="No Data",1,IF('Indicator Data imputation'!AQ138&lt;&gt;"",1,0))</f>
        <v>0</v>
      </c>
      <c r="AQ135" s="125">
        <f>IF('Indicator Data'!AR139="No Data",1,IF('Indicator Data imputation'!AR138&lt;&gt;"",1,0))</f>
        <v>0</v>
      </c>
      <c r="AR135" s="125">
        <f>IF('Indicator Data'!AS139="No Data",1,IF('Indicator Data imputation'!AS138&lt;&gt;"",1,0))</f>
        <v>0</v>
      </c>
      <c r="AS135" s="125">
        <f>IF('Indicator Data'!AT139="No Data",1,IF('Indicator Data imputation'!AT138&lt;&gt;"",1,0))</f>
        <v>0</v>
      </c>
      <c r="AT135" s="125">
        <f>IF('Indicator Data'!AU139="No Data",1,IF('Indicator Data imputation'!AU138&lt;&gt;"",1,0))</f>
        <v>0</v>
      </c>
      <c r="AU135" s="125">
        <f>IF('Indicator Data'!AV139="No Data",1,IF('Indicator Data imputation'!AV138&lt;&gt;"",1,0))</f>
        <v>0</v>
      </c>
      <c r="AV135" s="125">
        <f>IF('Indicator Data'!AW139="No Data",1,IF('Indicator Data imputation'!AW138&lt;&gt;"",1,0))</f>
        <v>0</v>
      </c>
      <c r="AW135" s="125">
        <f>IF('Indicator Data'!AX139="No Data",1,IF('Indicator Data imputation'!AX138&lt;&gt;"",1,0))</f>
        <v>0</v>
      </c>
      <c r="AX135" s="125">
        <f>IF('Indicator Data'!AY139="No Data",1,IF('Indicator Data imputation'!AY138&lt;&gt;"",1,0))</f>
        <v>0</v>
      </c>
      <c r="AY135" s="125">
        <f>IF('Indicator Data'!AZ139="No Data",1,IF('Indicator Data imputation'!AZ138&lt;&gt;"",1,0))</f>
        <v>0</v>
      </c>
      <c r="AZ135" s="125">
        <f>IF('Indicator Data'!BA139="No Data",1,IF('Indicator Data imputation'!BA138&lt;&gt;"",1,0))</f>
        <v>0</v>
      </c>
      <c r="BA135" s="125">
        <f>IF('Indicator Data'!BB139="No Data",1,IF('Indicator Data imputation'!BB138&lt;&gt;"",1,0))</f>
        <v>0</v>
      </c>
      <c r="BB135" s="125">
        <f>IF('Indicator Data'!BC139="No Data",1,IF('Indicator Data imputation'!BC138&lt;&gt;"",1,0))</f>
        <v>0</v>
      </c>
      <c r="BC135" s="125">
        <f>IF('Indicator Data'!BD139="No Data",1,IF('Indicator Data imputation'!BD138&lt;&gt;"",1,0))</f>
        <v>0</v>
      </c>
      <c r="BD135" s="125">
        <f>IF('Indicator Data'!BE139="No Data",1,IF('Indicator Data imputation'!BE138&lt;&gt;"",1,0))</f>
        <v>0</v>
      </c>
      <c r="BE135" s="125">
        <f>IF('Indicator Data'!BF139="No Data",1,IF('Indicator Data imputation'!BF138&lt;&gt;"",1,0))</f>
        <v>0</v>
      </c>
      <c r="BF135" s="125">
        <f>IF('Indicator Data'!BG139="No Data",1,IF('Indicator Data imputation'!BG138&lt;&gt;"",1,0))</f>
        <v>0</v>
      </c>
      <c r="BG135" s="125">
        <f>IF('Indicator Data'!BH139="No Data",1,IF('Indicator Data imputation'!BH138&lt;&gt;"",1,0))</f>
        <v>0</v>
      </c>
      <c r="BH135" s="125">
        <f>IF('Indicator Data'!BI139="No Data",1,IF('Indicator Data imputation'!BI138&lt;&gt;"",1,0))</f>
        <v>1</v>
      </c>
      <c r="BI135" s="125">
        <f>IF('Indicator Data'!BR139="No Data",1,IF('Indicator Data imputation'!BJ138&lt;&gt;"",1,0))</f>
        <v>0</v>
      </c>
      <c r="BJ135" s="125">
        <f>IF('Indicator Data'!BS139="No Data",1,IF('Indicator Data imputation'!BK138&lt;&gt;"",1,0))</f>
        <v>0</v>
      </c>
      <c r="BK135" s="125">
        <f>IF('Indicator Data'!BT139="No Data",1,IF('Indicator Data imputation'!BL138&lt;&gt;"",1,0))</f>
        <v>0</v>
      </c>
      <c r="BL135" s="125">
        <f>IF('Indicator Data'!BU139="No Data",1,IF('Indicator Data imputation'!BM138&lt;&gt;"",1,0))</f>
        <v>0</v>
      </c>
      <c r="BM135" s="125">
        <f>IF('Indicator Data'!BV139="No Data",1,IF('Indicator Data imputation'!BN138&lt;&gt;"",1,0))</f>
        <v>0</v>
      </c>
      <c r="BN135" s="125">
        <f>IF('Indicator Data'!BW139="No Data",1,IF('Indicator Data imputation'!BO138&lt;&gt;"",1,0))</f>
        <v>0</v>
      </c>
      <c r="BO135" s="125">
        <f>IF('Indicator Data'!BX139="No Data",1,IF('Indicator Data imputation'!BP138&lt;&gt;"",1,0))</f>
        <v>0</v>
      </c>
      <c r="BP135" s="125">
        <f>IF('Indicator Data'!BY139="No Data",1,IF('Indicator Data imputation'!BQ138&lt;&gt;"",1,0))</f>
        <v>0</v>
      </c>
      <c r="BQ135" s="125">
        <f>IF('Indicator Data'!BZ139="No Data",1,IF('Indicator Data imputation'!BR138&lt;&gt;"",1,0))</f>
        <v>0</v>
      </c>
      <c r="BR135" s="125">
        <f>IF('Indicator Data'!CA139="No Data",1,IF('Indicator Data imputation'!BS138&lt;&gt;"",1,0))</f>
        <v>0</v>
      </c>
      <c r="BS135" s="125">
        <f>IF('Indicator Data'!CB139="No Data",1,IF('Indicator Data imputation'!BT138&lt;&gt;"",1,0))</f>
        <v>1</v>
      </c>
      <c r="BT135" s="125">
        <f>IF('Indicator Data'!CC139="No Data",1,IF('Indicator Data imputation'!BU138&lt;&gt;"",1,0))</f>
        <v>0</v>
      </c>
      <c r="BU135" s="125">
        <f>IF('Indicator Data'!CD139="No Data",1,IF('Indicator Data imputation'!BV138&lt;&gt;"",1,0))</f>
        <v>1</v>
      </c>
      <c r="BV135" s="125">
        <f>IF('Indicator Data'!CE139="No Data",1,IF('Indicator Data imputation'!BW138&lt;&gt;"",1,0))</f>
        <v>0</v>
      </c>
      <c r="BW135" s="125">
        <f>IF('Indicator Data'!CF139="No Data",1,IF('Indicator Data imputation'!BX138&lt;&gt;"",1,0))</f>
        <v>0</v>
      </c>
      <c r="BX135" s="125">
        <f>IF('Indicator Data'!CG139="No Data",1,IF('Indicator Data imputation'!BY138&lt;&gt;"",1,0))</f>
        <v>0</v>
      </c>
      <c r="BY135" s="3">
        <f t="shared" si="6"/>
        <v>10</v>
      </c>
      <c r="BZ135" s="127">
        <f t="shared" si="7"/>
        <v>0.13333333333333333</v>
      </c>
    </row>
    <row r="136" spans="1:78" x14ac:dyDescent="0.3">
      <c r="A136" s="3" t="s">
        <v>248</v>
      </c>
      <c r="B136" s="125">
        <f>IF('Indicator Data'!C140="No Data",1,IF('Indicator Data imputation'!C139&lt;&gt;"",1,0))</f>
        <v>0</v>
      </c>
      <c r="C136" s="125">
        <f>IF('Indicator Data'!D140="No Data",1,IF('Indicator Data imputation'!D139&lt;&gt;"",1,0))</f>
        <v>0</v>
      </c>
      <c r="D136" s="125">
        <f>IF('Indicator Data'!E140="No Data",1,IF('Indicator Data imputation'!E139&lt;&gt;"",1,0))</f>
        <v>0</v>
      </c>
      <c r="E136" s="125">
        <f>IF('Indicator Data'!F140="No Data",1,IF('Indicator Data imputation'!F139&lt;&gt;"",1,0))</f>
        <v>0</v>
      </c>
      <c r="F136" s="125">
        <f>IF('Indicator Data'!G140="No Data",1,IF('Indicator Data imputation'!G139&lt;&gt;"",1,0))</f>
        <v>0</v>
      </c>
      <c r="G136" s="125">
        <f>IF('Indicator Data'!H140="No Data",1,IF('Indicator Data imputation'!H139&lt;&gt;"",1,0))</f>
        <v>0</v>
      </c>
      <c r="H136" s="125">
        <f>IF('Indicator Data'!I140="No Data",1,IF('Indicator Data imputation'!I139&lt;&gt;"",1,0))</f>
        <v>0</v>
      </c>
      <c r="I136" s="125">
        <f>IF('Indicator Data'!J140="No Data",1,IF('Indicator Data imputation'!J139&lt;&gt;"",1,0))</f>
        <v>0</v>
      </c>
      <c r="J136" s="125">
        <f>IF('Indicator Data'!K140="No Data",1,IF('Indicator Data imputation'!K139&lt;&gt;"",1,0))</f>
        <v>0</v>
      </c>
      <c r="K136" s="125">
        <f>IF('Indicator Data'!L140="No Data",1,IF('Indicator Data imputation'!L139&lt;&gt;"",1,0))</f>
        <v>0</v>
      </c>
      <c r="L136" s="125">
        <f>IF('Indicator Data'!M140="No Data",1,IF('Indicator Data imputation'!M139&lt;&gt;"",1,0))</f>
        <v>1</v>
      </c>
      <c r="M136" s="125">
        <f>IF('Indicator Data'!N140="No Data",1,IF('Indicator Data imputation'!N139&lt;&gt;"",1,0))</f>
        <v>1</v>
      </c>
      <c r="N136" s="125">
        <f>IF('Indicator Data'!O140="No Data",1,IF('Indicator Data imputation'!O139&lt;&gt;"",1,0))</f>
        <v>1</v>
      </c>
      <c r="O136" s="125">
        <f>IF('Indicator Data'!P140="No Data",1,IF('Indicator Data imputation'!P139&lt;&gt;"",1,0))</f>
        <v>1</v>
      </c>
      <c r="P136" s="125">
        <f>IF('Indicator Data'!Q140="No Data",1,IF('Indicator Data imputation'!Q139&lt;&gt;"",1,0))</f>
        <v>0</v>
      </c>
      <c r="Q136" s="125">
        <f>IF('Indicator Data'!R140="No Data",1,IF('Indicator Data imputation'!R139&lt;&gt;"",1,0))</f>
        <v>0</v>
      </c>
      <c r="R136" s="125">
        <f>IF('Indicator Data'!S140="No Data",1,IF('Indicator Data imputation'!S139&lt;&gt;"",1,0))</f>
        <v>0</v>
      </c>
      <c r="S136" s="125">
        <f>IF('Indicator Data'!T140="No Data",1,IF('Indicator Data imputation'!T139&lt;&gt;"",1,0))</f>
        <v>0</v>
      </c>
      <c r="T136" s="125">
        <f>IF('Indicator Data'!U140="No Data",1,IF('Indicator Data imputation'!U139&lt;&gt;"",1,0))</f>
        <v>0</v>
      </c>
      <c r="U136" s="125">
        <f>IF('Indicator Data'!V140="No Data",1,IF('Indicator Data imputation'!V139&lt;&gt;"",1,0))</f>
        <v>0</v>
      </c>
      <c r="V136" s="125">
        <f>IF('Indicator Data'!W140="No Data",1,IF('Indicator Data imputation'!W139&lt;&gt;"",1,0))</f>
        <v>0</v>
      </c>
      <c r="W136" s="125">
        <f>IF('Indicator Data'!X140="No Data",1,IF('Indicator Data imputation'!X139&lt;&gt;"",1,0))</f>
        <v>0</v>
      </c>
      <c r="X136" s="125">
        <f>IF('Indicator Data'!Y140="No Data",1,IF('Indicator Data imputation'!Y139&lt;&gt;"",1,0))</f>
        <v>0</v>
      </c>
      <c r="Y136" s="125">
        <f>IF('Indicator Data'!Z140="No Data",1,IF('Indicator Data imputation'!Z139&lt;&gt;"",1,0))</f>
        <v>0</v>
      </c>
      <c r="Z136" s="125">
        <f>IF('Indicator Data'!AA140="No Data",1,IF('Indicator Data imputation'!AA139&lt;&gt;"",1,0))</f>
        <v>0</v>
      </c>
      <c r="AA136" s="125">
        <f>IF('Indicator Data'!AB140="No Data",1,IF('Indicator Data imputation'!AB139&lt;&gt;"",1,0))</f>
        <v>0</v>
      </c>
      <c r="AB136" s="125">
        <f>IF('Indicator Data'!AC140="No Data",1,IF('Indicator Data imputation'!AC139&lt;&gt;"",1,0))</f>
        <v>0</v>
      </c>
      <c r="AC136" s="125">
        <f>IF('Indicator Data'!AD140="No Data",1,IF('Indicator Data imputation'!AD139&lt;&gt;"",1,0))</f>
        <v>0</v>
      </c>
      <c r="AD136" s="125">
        <f>IF('Indicator Data'!AE140="No Data",1,IF('Indicator Data imputation'!AE139&lt;&gt;"",1,0))</f>
        <v>0</v>
      </c>
      <c r="AE136" s="125">
        <f>IF('Indicator Data'!AF140="No Data",1,IF('Indicator Data imputation'!AF139&lt;&gt;"",1,0))</f>
        <v>0</v>
      </c>
      <c r="AF136" s="125">
        <f>IF('Indicator Data'!AG140="No Data",1,IF('Indicator Data imputation'!AG139&lt;&gt;"",1,0))</f>
        <v>0</v>
      </c>
      <c r="AG136" s="125">
        <f>IF('Indicator Data'!AH140="No Data",1,IF('Indicator Data imputation'!AH139&lt;&gt;"",1,0))</f>
        <v>0</v>
      </c>
      <c r="AH136" s="125">
        <f>IF('Indicator Data'!AI140="No Data",1,IF('Indicator Data imputation'!AI139&lt;&gt;"",1,0))</f>
        <v>0</v>
      </c>
      <c r="AI136" s="125">
        <f>IF('Indicator Data'!AJ140="No Data",1,IF('Indicator Data imputation'!AJ139&lt;&gt;"",1,0))</f>
        <v>0</v>
      </c>
      <c r="AJ136" s="125">
        <f>IF('Indicator Data'!AK140="No Data",1,IF('Indicator Data imputation'!AK139&lt;&gt;"",1,0))</f>
        <v>0</v>
      </c>
      <c r="AK136" s="125">
        <f>IF('Indicator Data'!AL140="No Data",1,IF('Indicator Data imputation'!AL139&lt;&gt;"",1,0))</f>
        <v>0</v>
      </c>
      <c r="AL136" s="125">
        <f>IF('Indicator Data'!AM140="No Data",1,IF('Indicator Data imputation'!AM139&lt;&gt;"",1,0))</f>
        <v>0</v>
      </c>
      <c r="AM136" s="125">
        <f>IF('Indicator Data'!AN140="No Data",1,IF('Indicator Data imputation'!AN139&lt;&gt;"",1,0))</f>
        <v>0</v>
      </c>
      <c r="AN136" s="125">
        <f>IF('Indicator Data'!AO140="No Data",1,IF('Indicator Data imputation'!AO139&lt;&gt;"",1,0))</f>
        <v>0</v>
      </c>
      <c r="AO136" s="125">
        <f>IF('Indicator Data'!AP140="No Data",1,IF('Indicator Data imputation'!AP139&lt;&gt;"",1,0))</f>
        <v>0</v>
      </c>
      <c r="AP136" s="125">
        <f>IF('Indicator Data'!AQ140="No Data",1,IF('Indicator Data imputation'!AQ139&lt;&gt;"",1,0))</f>
        <v>0</v>
      </c>
      <c r="AQ136" s="125">
        <f>IF('Indicator Data'!AR140="No Data",1,IF('Indicator Data imputation'!AR139&lt;&gt;"",1,0))</f>
        <v>0</v>
      </c>
      <c r="AR136" s="125">
        <f>IF('Indicator Data'!AS140="No Data",1,IF('Indicator Data imputation'!AS139&lt;&gt;"",1,0))</f>
        <v>0</v>
      </c>
      <c r="AS136" s="125">
        <f>IF('Indicator Data'!AT140="No Data",1,IF('Indicator Data imputation'!AT139&lt;&gt;"",1,0))</f>
        <v>0</v>
      </c>
      <c r="AT136" s="125">
        <f>IF('Indicator Data'!AU140="No Data",1,IF('Indicator Data imputation'!AU139&lt;&gt;"",1,0))</f>
        <v>0</v>
      </c>
      <c r="AU136" s="125">
        <f>IF('Indicator Data'!AV140="No Data",1,IF('Indicator Data imputation'!AV139&lt;&gt;"",1,0))</f>
        <v>0</v>
      </c>
      <c r="AV136" s="125">
        <f>IF('Indicator Data'!AW140="No Data",1,IF('Indicator Data imputation'!AW139&lt;&gt;"",1,0))</f>
        <v>0</v>
      </c>
      <c r="AW136" s="125">
        <f>IF('Indicator Data'!AX140="No Data",1,IF('Indicator Data imputation'!AX139&lt;&gt;"",1,0))</f>
        <v>0</v>
      </c>
      <c r="AX136" s="125">
        <f>IF('Indicator Data'!AY140="No Data",1,IF('Indicator Data imputation'!AY139&lt;&gt;"",1,0))</f>
        <v>0</v>
      </c>
      <c r="AY136" s="125">
        <f>IF('Indicator Data'!AZ140="No Data",1,IF('Indicator Data imputation'!AZ139&lt;&gt;"",1,0))</f>
        <v>0</v>
      </c>
      <c r="AZ136" s="125">
        <f>IF('Indicator Data'!BA140="No Data",1,IF('Indicator Data imputation'!BA139&lt;&gt;"",1,0))</f>
        <v>0</v>
      </c>
      <c r="BA136" s="125">
        <f>IF('Indicator Data'!BB140="No Data",1,IF('Indicator Data imputation'!BB139&lt;&gt;"",1,0))</f>
        <v>0</v>
      </c>
      <c r="BB136" s="125">
        <f>IF('Indicator Data'!BC140="No Data",1,IF('Indicator Data imputation'!BC139&lt;&gt;"",1,0))</f>
        <v>0</v>
      </c>
      <c r="BC136" s="125">
        <f>IF('Indicator Data'!BD140="No Data",1,IF('Indicator Data imputation'!BD139&lt;&gt;"",1,0))</f>
        <v>0</v>
      </c>
      <c r="BD136" s="125">
        <f>IF('Indicator Data'!BE140="No Data",1,IF('Indicator Data imputation'!BE139&lt;&gt;"",1,0))</f>
        <v>0</v>
      </c>
      <c r="BE136" s="125">
        <f>IF('Indicator Data'!BF140="No Data",1,IF('Indicator Data imputation'!BF139&lt;&gt;"",1,0))</f>
        <v>0</v>
      </c>
      <c r="BF136" s="125">
        <f>IF('Indicator Data'!BG140="No Data",1,IF('Indicator Data imputation'!BG139&lt;&gt;"",1,0))</f>
        <v>0</v>
      </c>
      <c r="BG136" s="125">
        <f>IF('Indicator Data'!BH140="No Data",1,IF('Indicator Data imputation'!BH139&lt;&gt;"",1,0))</f>
        <v>0</v>
      </c>
      <c r="BH136" s="125">
        <f>IF('Indicator Data'!BI140="No Data",1,IF('Indicator Data imputation'!BI139&lt;&gt;"",1,0))</f>
        <v>0</v>
      </c>
      <c r="BI136" s="125">
        <f>IF('Indicator Data'!BR140="No Data",1,IF('Indicator Data imputation'!BJ139&lt;&gt;"",1,0))</f>
        <v>0</v>
      </c>
      <c r="BJ136" s="125">
        <f>IF('Indicator Data'!BS140="No Data",1,IF('Indicator Data imputation'!BK139&lt;&gt;"",1,0))</f>
        <v>0</v>
      </c>
      <c r="BK136" s="125">
        <f>IF('Indicator Data'!BT140="No Data",1,IF('Indicator Data imputation'!BL139&lt;&gt;"",1,0))</f>
        <v>0</v>
      </c>
      <c r="BL136" s="125">
        <f>IF('Indicator Data'!BU140="No Data",1,IF('Indicator Data imputation'!BM139&lt;&gt;"",1,0))</f>
        <v>0</v>
      </c>
      <c r="BM136" s="125">
        <f>IF('Indicator Data'!BV140="No Data",1,IF('Indicator Data imputation'!BN139&lt;&gt;"",1,0))</f>
        <v>0</v>
      </c>
      <c r="BN136" s="125">
        <f>IF('Indicator Data'!BW140="No Data",1,IF('Indicator Data imputation'!BO139&lt;&gt;"",1,0))</f>
        <v>0</v>
      </c>
      <c r="BO136" s="125">
        <f>IF('Indicator Data'!BX140="No Data",1,IF('Indicator Data imputation'!BP139&lt;&gt;"",1,0))</f>
        <v>0</v>
      </c>
      <c r="BP136" s="125">
        <f>IF('Indicator Data'!BY140="No Data",1,IF('Indicator Data imputation'!BQ139&lt;&gt;"",1,0))</f>
        <v>0</v>
      </c>
      <c r="BQ136" s="125">
        <f>IF('Indicator Data'!BZ140="No Data",1,IF('Indicator Data imputation'!BR139&lt;&gt;"",1,0))</f>
        <v>0</v>
      </c>
      <c r="BR136" s="125">
        <f>IF('Indicator Data'!CA140="No Data",1,IF('Indicator Data imputation'!BS139&lt;&gt;"",1,0))</f>
        <v>0</v>
      </c>
      <c r="BS136" s="125">
        <f>IF('Indicator Data'!CB140="No Data",1,IF('Indicator Data imputation'!BT139&lt;&gt;"",1,0))</f>
        <v>0</v>
      </c>
      <c r="BT136" s="125">
        <f>IF('Indicator Data'!CC140="No Data",1,IF('Indicator Data imputation'!BU139&lt;&gt;"",1,0))</f>
        <v>0</v>
      </c>
      <c r="BU136" s="125">
        <f>IF('Indicator Data'!CD140="No Data",1,IF('Indicator Data imputation'!BV139&lt;&gt;"",1,0))</f>
        <v>0</v>
      </c>
      <c r="BV136" s="125">
        <f>IF('Indicator Data'!CE140="No Data",1,IF('Indicator Data imputation'!BW139&lt;&gt;"",1,0))</f>
        <v>0</v>
      </c>
      <c r="BW136" s="125">
        <f>IF('Indicator Data'!CF140="No Data",1,IF('Indicator Data imputation'!BX139&lt;&gt;"",1,0))</f>
        <v>0</v>
      </c>
      <c r="BX136" s="125">
        <f>IF('Indicator Data'!CG140="No Data",1,IF('Indicator Data imputation'!BY139&lt;&gt;"",1,0))</f>
        <v>0</v>
      </c>
      <c r="BY136" s="3">
        <f t="shared" si="6"/>
        <v>4</v>
      </c>
      <c r="BZ136" s="127">
        <f t="shared" si="7"/>
        <v>5.3333333333333337E-2</v>
      </c>
    </row>
    <row r="137" spans="1:78" x14ac:dyDescent="0.3">
      <c r="A137" s="3" t="s">
        <v>250</v>
      </c>
      <c r="B137" s="125">
        <f>IF('Indicator Data'!C141="No Data",1,IF('Indicator Data imputation'!C140&lt;&gt;"",1,0))</f>
        <v>0</v>
      </c>
      <c r="C137" s="125">
        <f>IF('Indicator Data'!D141="No Data",1,IF('Indicator Data imputation'!D140&lt;&gt;"",1,0))</f>
        <v>0</v>
      </c>
      <c r="D137" s="125">
        <f>IF('Indicator Data'!E141="No Data",1,IF('Indicator Data imputation'!E140&lt;&gt;"",1,0))</f>
        <v>0</v>
      </c>
      <c r="E137" s="125">
        <f>IF('Indicator Data'!F141="No Data",1,IF('Indicator Data imputation'!F140&lt;&gt;"",1,0))</f>
        <v>0</v>
      </c>
      <c r="F137" s="125">
        <f>IF('Indicator Data'!G141="No Data",1,IF('Indicator Data imputation'!G140&lt;&gt;"",1,0))</f>
        <v>0</v>
      </c>
      <c r="G137" s="125">
        <f>IF('Indicator Data'!H141="No Data",1,IF('Indicator Data imputation'!H140&lt;&gt;"",1,0))</f>
        <v>0</v>
      </c>
      <c r="H137" s="125">
        <f>IF('Indicator Data'!I141="No Data",1,IF('Indicator Data imputation'!I140&lt;&gt;"",1,0))</f>
        <v>0</v>
      </c>
      <c r="I137" s="125">
        <f>IF('Indicator Data'!J141="No Data",1,IF('Indicator Data imputation'!J140&lt;&gt;"",1,0))</f>
        <v>0</v>
      </c>
      <c r="J137" s="125">
        <f>IF('Indicator Data'!K141="No Data",1,IF('Indicator Data imputation'!K140&lt;&gt;"",1,0))</f>
        <v>0</v>
      </c>
      <c r="K137" s="125">
        <f>IF('Indicator Data'!L141="No Data",1,IF('Indicator Data imputation'!L140&lt;&gt;"",1,0))</f>
        <v>0</v>
      </c>
      <c r="L137" s="125">
        <f>IF('Indicator Data'!M141="No Data",1,IF('Indicator Data imputation'!M140&lt;&gt;"",1,0))</f>
        <v>1</v>
      </c>
      <c r="M137" s="125">
        <f>IF('Indicator Data'!N141="No Data",1,IF('Indicator Data imputation'!N140&lt;&gt;"",1,0))</f>
        <v>1</v>
      </c>
      <c r="N137" s="125">
        <f>IF('Indicator Data'!O141="No Data",1,IF('Indicator Data imputation'!O140&lt;&gt;"",1,0))</f>
        <v>1</v>
      </c>
      <c r="O137" s="125">
        <f>IF('Indicator Data'!P141="No Data",1,IF('Indicator Data imputation'!P140&lt;&gt;"",1,0))</f>
        <v>1</v>
      </c>
      <c r="P137" s="125">
        <f>IF('Indicator Data'!Q141="No Data",1,IF('Indicator Data imputation'!Q140&lt;&gt;"",1,0))</f>
        <v>0</v>
      </c>
      <c r="Q137" s="125">
        <f>IF('Indicator Data'!R141="No Data",1,IF('Indicator Data imputation'!R140&lt;&gt;"",1,0))</f>
        <v>0</v>
      </c>
      <c r="R137" s="125">
        <f>IF('Indicator Data'!S141="No Data",1,IF('Indicator Data imputation'!S140&lt;&gt;"",1,0))</f>
        <v>0</v>
      </c>
      <c r="S137" s="125">
        <f>IF('Indicator Data'!T141="No Data",1,IF('Indicator Data imputation'!T140&lt;&gt;"",1,0))</f>
        <v>0</v>
      </c>
      <c r="T137" s="125">
        <f>IF('Indicator Data'!U141="No Data",1,IF('Indicator Data imputation'!U140&lt;&gt;"",1,0))</f>
        <v>0</v>
      </c>
      <c r="U137" s="125">
        <f>IF('Indicator Data'!V141="No Data",1,IF('Indicator Data imputation'!V140&lt;&gt;"",1,0))</f>
        <v>0</v>
      </c>
      <c r="V137" s="125">
        <f>IF('Indicator Data'!W141="No Data",1,IF('Indicator Data imputation'!W140&lt;&gt;"",1,0))</f>
        <v>0</v>
      </c>
      <c r="W137" s="125">
        <f>IF('Indicator Data'!X141="No Data",1,IF('Indicator Data imputation'!X140&lt;&gt;"",1,0))</f>
        <v>0</v>
      </c>
      <c r="X137" s="125">
        <f>IF('Indicator Data'!Y141="No Data",1,IF('Indicator Data imputation'!Y140&lt;&gt;"",1,0))</f>
        <v>0</v>
      </c>
      <c r="Y137" s="125">
        <f>IF('Indicator Data'!Z141="No Data",1,IF('Indicator Data imputation'!Z140&lt;&gt;"",1,0))</f>
        <v>0</v>
      </c>
      <c r="Z137" s="125">
        <f>IF('Indicator Data'!AA141="No Data",1,IF('Indicator Data imputation'!AA140&lt;&gt;"",1,0))</f>
        <v>0</v>
      </c>
      <c r="AA137" s="125">
        <f>IF('Indicator Data'!AB141="No Data",1,IF('Indicator Data imputation'!AB140&lt;&gt;"",1,0))</f>
        <v>0</v>
      </c>
      <c r="AB137" s="125">
        <f>IF('Indicator Data'!AC141="No Data",1,IF('Indicator Data imputation'!AC140&lt;&gt;"",1,0))</f>
        <v>1</v>
      </c>
      <c r="AC137" s="125">
        <f>IF('Indicator Data'!AD141="No Data",1,IF('Indicator Data imputation'!AD140&lt;&gt;"",1,0))</f>
        <v>0</v>
      </c>
      <c r="AD137" s="125">
        <f>IF('Indicator Data'!AE141="No Data",1,IF('Indicator Data imputation'!AE140&lt;&gt;"",1,0))</f>
        <v>0</v>
      </c>
      <c r="AE137" s="125">
        <f>IF('Indicator Data'!AF141="No Data",1,IF('Indicator Data imputation'!AF140&lt;&gt;"",1,0))</f>
        <v>0</v>
      </c>
      <c r="AF137" s="125">
        <f>IF('Indicator Data'!AG141="No Data",1,IF('Indicator Data imputation'!AG140&lt;&gt;"",1,0))</f>
        <v>0</v>
      </c>
      <c r="AG137" s="125">
        <f>IF('Indicator Data'!AH141="No Data",1,IF('Indicator Data imputation'!AH140&lt;&gt;"",1,0))</f>
        <v>0</v>
      </c>
      <c r="AH137" s="125">
        <f>IF('Indicator Data'!AI141="No Data",1,IF('Indicator Data imputation'!AI140&lt;&gt;"",1,0))</f>
        <v>0</v>
      </c>
      <c r="AI137" s="125">
        <f>IF('Indicator Data'!AJ141="No Data",1,IF('Indicator Data imputation'!AJ140&lt;&gt;"",1,0))</f>
        <v>0</v>
      </c>
      <c r="AJ137" s="125">
        <f>IF('Indicator Data'!AK141="No Data",1,IF('Indicator Data imputation'!AK140&lt;&gt;"",1,0))</f>
        <v>0</v>
      </c>
      <c r="AK137" s="125">
        <f>IF('Indicator Data'!AL141="No Data",1,IF('Indicator Data imputation'!AL140&lt;&gt;"",1,0))</f>
        <v>0</v>
      </c>
      <c r="AL137" s="125">
        <f>IF('Indicator Data'!AM141="No Data",1,IF('Indicator Data imputation'!AM140&lt;&gt;"",1,0))</f>
        <v>0</v>
      </c>
      <c r="AM137" s="125">
        <f>IF('Indicator Data'!AN141="No Data",1,IF('Indicator Data imputation'!AN140&lt;&gt;"",1,0))</f>
        <v>0</v>
      </c>
      <c r="AN137" s="125">
        <f>IF('Indicator Data'!AO141="No Data",1,IF('Indicator Data imputation'!AO140&lt;&gt;"",1,0))</f>
        <v>0</v>
      </c>
      <c r="AO137" s="125">
        <f>IF('Indicator Data'!AP141="No Data",1,IF('Indicator Data imputation'!AP140&lt;&gt;"",1,0))</f>
        <v>0</v>
      </c>
      <c r="AP137" s="125">
        <f>IF('Indicator Data'!AQ141="No Data",1,IF('Indicator Data imputation'!AQ140&lt;&gt;"",1,0))</f>
        <v>0</v>
      </c>
      <c r="AQ137" s="125">
        <f>IF('Indicator Data'!AR141="No Data",1,IF('Indicator Data imputation'!AR140&lt;&gt;"",1,0))</f>
        <v>0</v>
      </c>
      <c r="AR137" s="125">
        <f>IF('Indicator Data'!AS141="No Data",1,IF('Indicator Data imputation'!AS140&lt;&gt;"",1,0))</f>
        <v>0</v>
      </c>
      <c r="AS137" s="125">
        <f>IF('Indicator Data'!AT141="No Data",1,IF('Indicator Data imputation'!AT140&lt;&gt;"",1,0))</f>
        <v>0</v>
      </c>
      <c r="AT137" s="125">
        <f>IF('Indicator Data'!AU141="No Data",1,IF('Indicator Data imputation'!AU140&lt;&gt;"",1,0))</f>
        <v>0</v>
      </c>
      <c r="AU137" s="125">
        <f>IF('Indicator Data'!AV141="No Data",1,IF('Indicator Data imputation'!AV140&lt;&gt;"",1,0))</f>
        <v>0</v>
      </c>
      <c r="AV137" s="125">
        <f>IF('Indicator Data'!AW141="No Data",1,IF('Indicator Data imputation'!AW140&lt;&gt;"",1,0))</f>
        <v>0</v>
      </c>
      <c r="AW137" s="125">
        <f>IF('Indicator Data'!AX141="No Data",1,IF('Indicator Data imputation'!AX140&lt;&gt;"",1,0))</f>
        <v>0</v>
      </c>
      <c r="AX137" s="125">
        <f>IF('Indicator Data'!AY141="No Data",1,IF('Indicator Data imputation'!AY140&lt;&gt;"",1,0))</f>
        <v>0</v>
      </c>
      <c r="AY137" s="125">
        <f>IF('Indicator Data'!AZ141="No Data",1,IF('Indicator Data imputation'!AZ140&lt;&gt;"",1,0))</f>
        <v>0</v>
      </c>
      <c r="AZ137" s="125">
        <f>IF('Indicator Data'!BA141="No Data",1,IF('Indicator Data imputation'!BA140&lt;&gt;"",1,0))</f>
        <v>0</v>
      </c>
      <c r="BA137" s="125">
        <f>IF('Indicator Data'!BB141="No Data",1,IF('Indicator Data imputation'!BB140&lt;&gt;"",1,0))</f>
        <v>0</v>
      </c>
      <c r="BB137" s="125">
        <f>IF('Indicator Data'!BC141="No Data",1,IF('Indicator Data imputation'!BC140&lt;&gt;"",1,0))</f>
        <v>0</v>
      </c>
      <c r="BC137" s="125">
        <f>IF('Indicator Data'!BD141="No Data",1,IF('Indicator Data imputation'!BD140&lt;&gt;"",1,0))</f>
        <v>0</v>
      </c>
      <c r="BD137" s="125">
        <f>IF('Indicator Data'!BE141="No Data",1,IF('Indicator Data imputation'!BE140&lt;&gt;"",1,0))</f>
        <v>0</v>
      </c>
      <c r="BE137" s="125">
        <f>IF('Indicator Data'!BF141="No Data",1,IF('Indicator Data imputation'!BF140&lt;&gt;"",1,0))</f>
        <v>0</v>
      </c>
      <c r="BF137" s="125">
        <f>IF('Indicator Data'!BG141="No Data",1,IF('Indicator Data imputation'!BG140&lt;&gt;"",1,0))</f>
        <v>0</v>
      </c>
      <c r="BG137" s="125">
        <f>IF('Indicator Data'!BH141="No Data",1,IF('Indicator Data imputation'!BH140&lt;&gt;"",1,0))</f>
        <v>0</v>
      </c>
      <c r="BH137" s="125">
        <f>IF('Indicator Data'!BI141="No Data",1,IF('Indicator Data imputation'!BI140&lt;&gt;"",1,0))</f>
        <v>0</v>
      </c>
      <c r="BI137" s="125">
        <f>IF('Indicator Data'!BR141="No Data",1,IF('Indicator Data imputation'!BJ140&lt;&gt;"",1,0))</f>
        <v>0</v>
      </c>
      <c r="BJ137" s="125">
        <f>IF('Indicator Data'!BS141="No Data",1,IF('Indicator Data imputation'!BK140&lt;&gt;"",1,0))</f>
        <v>0</v>
      </c>
      <c r="BK137" s="125">
        <f>IF('Indicator Data'!BT141="No Data",1,IF('Indicator Data imputation'!BL140&lt;&gt;"",1,0))</f>
        <v>0</v>
      </c>
      <c r="BL137" s="125">
        <f>IF('Indicator Data'!BU141="No Data",1,IF('Indicator Data imputation'!BM140&lt;&gt;"",1,0))</f>
        <v>0</v>
      </c>
      <c r="BM137" s="125">
        <f>IF('Indicator Data'!BV141="No Data",1,IF('Indicator Data imputation'!BN140&lt;&gt;"",1,0))</f>
        <v>0</v>
      </c>
      <c r="BN137" s="125">
        <f>IF('Indicator Data'!BW141="No Data",1,IF('Indicator Data imputation'!BO140&lt;&gt;"",1,0))</f>
        <v>0</v>
      </c>
      <c r="BO137" s="125">
        <f>IF('Indicator Data'!BX141="No Data",1,IF('Indicator Data imputation'!BP140&lt;&gt;"",1,0))</f>
        <v>0</v>
      </c>
      <c r="BP137" s="125">
        <f>IF('Indicator Data'!BY141="No Data",1,IF('Indicator Data imputation'!BQ140&lt;&gt;"",1,0))</f>
        <v>0</v>
      </c>
      <c r="BQ137" s="125">
        <f>IF('Indicator Data'!BZ141="No Data",1,IF('Indicator Data imputation'!BR140&lt;&gt;"",1,0))</f>
        <v>0</v>
      </c>
      <c r="BR137" s="125">
        <f>IF('Indicator Data'!CA141="No Data",1,IF('Indicator Data imputation'!BS140&lt;&gt;"",1,0))</f>
        <v>0</v>
      </c>
      <c r="BS137" s="125">
        <f>IF('Indicator Data'!CB141="No Data",1,IF('Indicator Data imputation'!BT140&lt;&gt;"",1,0))</f>
        <v>0</v>
      </c>
      <c r="BT137" s="125">
        <f>IF('Indicator Data'!CC141="No Data",1,IF('Indicator Data imputation'!BU140&lt;&gt;"",1,0))</f>
        <v>0</v>
      </c>
      <c r="BU137" s="125">
        <f>IF('Indicator Data'!CD141="No Data",1,IF('Indicator Data imputation'!BV140&lt;&gt;"",1,0))</f>
        <v>0</v>
      </c>
      <c r="BV137" s="125">
        <f>IF('Indicator Data'!CE141="No Data",1,IF('Indicator Data imputation'!BW140&lt;&gt;"",1,0))</f>
        <v>0</v>
      </c>
      <c r="BW137" s="125">
        <f>IF('Indicator Data'!CF141="No Data",1,IF('Indicator Data imputation'!BX140&lt;&gt;"",1,0))</f>
        <v>0</v>
      </c>
      <c r="BX137" s="125">
        <f>IF('Indicator Data'!CG141="No Data",1,IF('Indicator Data imputation'!BY140&lt;&gt;"",1,0))</f>
        <v>0</v>
      </c>
      <c r="BY137" s="3">
        <f t="shared" si="6"/>
        <v>5</v>
      </c>
      <c r="BZ137" s="127">
        <f t="shared" si="7"/>
        <v>6.6666666666666666E-2</v>
      </c>
    </row>
    <row r="138" spans="1:78" x14ac:dyDescent="0.3">
      <c r="A138" s="3" t="s">
        <v>252</v>
      </c>
      <c r="B138" s="125">
        <f>IF('Indicator Data'!C142="No Data",1,IF('Indicator Data imputation'!C141&lt;&gt;"",1,0))</f>
        <v>0</v>
      </c>
      <c r="C138" s="125">
        <f>IF('Indicator Data'!D142="No Data",1,IF('Indicator Data imputation'!D141&lt;&gt;"",1,0))</f>
        <v>0</v>
      </c>
      <c r="D138" s="125">
        <f>IF('Indicator Data'!E142="No Data",1,IF('Indicator Data imputation'!E141&lt;&gt;"",1,0))</f>
        <v>0</v>
      </c>
      <c r="E138" s="125">
        <f>IF('Indicator Data'!F142="No Data",1,IF('Indicator Data imputation'!F141&lt;&gt;"",1,0))</f>
        <v>0</v>
      </c>
      <c r="F138" s="125">
        <f>IF('Indicator Data'!G142="No Data",1,IF('Indicator Data imputation'!G141&lt;&gt;"",1,0))</f>
        <v>0</v>
      </c>
      <c r="G138" s="125">
        <f>IF('Indicator Data'!H142="No Data",1,IF('Indicator Data imputation'!H141&lt;&gt;"",1,0))</f>
        <v>0</v>
      </c>
      <c r="H138" s="125">
        <f>IF('Indicator Data'!I142="No Data",1,IF('Indicator Data imputation'!I141&lt;&gt;"",1,0))</f>
        <v>0</v>
      </c>
      <c r="I138" s="125">
        <f>IF('Indicator Data'!J142="No Data",1,IF('Indicator Data imputation'!J141&lt;&gt;"",1,0))</f>
        <v>0</v>
      </c>
      <c r="J138" s="125">
        <f>IF('Indicator Data'!K142="No Data",1,IF('Indicator Data imputation'!K141&lt;&gt;"",1,0))</f>
        <v>0</v>
      </c>
      <c r="K138" s="125">
        <f>IF('Indicator Data'!L142="No Data",1,IF('Indicator Data imputation'!L141&lt;&gt;"",1,0))</f>
        <v>0</v>
      </c>
      <c r="L138" s="125">
        <f>IF('Indicator Data'!M142="No Data",1,IF('Indicator Data imputation'!M141&lt;&gt;"",1,0))</f>
        <v>0</v>
      </c>
      <c r="M138" s="125">
        <f>IF('Indicator Data'!N142="No Data",1,IF('Indicator Data imputation'!N141&lt;&gt;"",1,0))</f>
        <v>1</v>
      </c>
      <c r="N138" s="125">
        <f>IF('Indicator Data'!O142="No Data",1,IF('Indicator Data imputation'!O141&lt;&gt;"",1,0))</f>
        <v>1</v>
      </c>
      <c r="O138" s="125">
        <f>IF('Indicator Data'!P142="No Data",1,IF('Indicator Data imputation'!P141&lt;&gt;"",1,0))</f>
        <v>1</v>
      </c>
      <c r="P138" s="125">
        <f>IF('Indicator Data'!Q142="No Data",1,IF('Indicator Data imputation'!Q141&lt;&gt;"",1,0))</f>
        <v>0</v>
      </c>
      <c r="Q138" s="125">
        <f>IF('Indicator Data'!R142="No Data",1,IF('Indicator Data imputation'!R141&lt;&gt;"",1,0))</f>
        <v>0</v>
      </c>
      <c r="R138" s="125">
        <f>IF('Indicator Data'!S142="No Data",1,IF('Indicator Data imputation'!S141&lt;&gt;"",1,0))</f>
        <v>0</v>
      </c>
      <c r="S138" s="125">
        <f>IF('Indicator Data'!T142="No Data",1,IF('Indicator Data imputation'!T141&lt;&gt;"",1,0))</f>
        <v>0</v>
      </c>
      <c r="T138" s="125">
        <f>IF('Indicator Data'!U142="No Data",1,IF('Indicator Data imputation'!U141&lt;&gt;"",1,0))</f>
        <v>0</v>
      </c>
      <c r="U138" s="125">
        <f>IF('Indicator Data'!V142="No Data",1,IF('Indicator Data imputation'!V141&lt;&gt;"",1,0))</f>
        <v>0</v>
      </c>
      <c r="V138" s="125">
        <f>IF('Indicator Data'!W142="No Data",1,IF('Indicator Data imputation'!W141&lt;&gt;"",1,0))</f>
        <v>0</v>
      </c>
      <c r="W138" s="125">
        <f>IF('Indicator Data'!X142="No Data",1,IF('Indicator Data imputation'!X141&lt;&gt;"",1,0))</f>
        <v>0</v>
      </c>
      <c r="X138" s="125">
        <f>IF('Indicator Data'!Y142="No Data",1,IF('Indicator Data imputation'!Y141&lt;&gt;"",1,0))</f>
        <v>0</v>
      </c>
      <c r="Y138" s="125">
        <f>IF('Indicator Data'!Z142="No Data",1,IF('Indicator Data imputation'!Z141&lt;&gt;"",1,0))</f>
        <v>0</v>
      </c>
      <c r="Z138" s="125">
        <f>IF('Indicator Data'!AA142="No Data",1,IF('Indicator Data imputation'!AA141&lt;&gt;"",1,0))</f>
        <v>0</v>
      </c>
      <c r="AA138" s="125">
        <f>IF('Indicator Data'!AB142="No Data",1,IF('Indicator Data imputation'!AB141&lt;&gt;"",1,0))</f>
        <v>0</v>
      </c>
      <c r="AB138" s="125">
        <f>IF('Indicator Data'!AC142="No Data",1,IF('Indicator Data imputation'!AC141&lt;&gt;"",1,0))</f>
        <v>0</v>
      </c>
      <c r="AC138" s="125">
        <f>IF('Indicator Data'!AD142="No Data",1,IF('Indicator Data imputation'!AD141&lt;&gt;"",1,0))</f>
        <v>0</v>
      </c>
      <c r="AD138" s="125">
        <f>IF('Indicator Data'!AE142="No Data",1,IF('Indicator Data imputation'!AE141&lt;&gt;"",1,0))</f>
        <v>1</v>
      </c>
      <c r="AE138" s="125">
        <f>IF('Indicator Data'!AF142="No Data",1,IF('Indicator Data imputation'!AF141&lt;&gt;"",1,0))</f>
        <v>0</v>
      </c>
      <c r="AF138" s="125">
        <f>IF('Indicator Data'!AG142="No Data",1,IF('Indicator Data imputation'!AG141&lt;&gt;"",1,0))</f>
        <v>0</v>
      </c>
      <c r="AG138" s="125">
        <f>IF('Indicator Data'!AH142="No Data",1,IF('Indicator Data imputation'!AH141&lt;&gt;"",1,0))</f>
        <v>0</v>
      </c>
      <c r="AH138" s="125">
        <f>IF('Indicator Data'!AI142="No Data",1,IF('Indicator Data imputation'!AI141&lt;&gt;"",1,0))</f>
        <v>0</v>
      </c>
      <c r="AI138" s="125">
        <f>IF('Indicator Data'!AJ142="No Data",1,IF('Indicator Data imputation'!AJ141&lt;&gt;"",1,0))</f>
        <v>0</v>
      </c>
      <c r="AJ138" s="125">
        <f>IF('Indicator Data'!AK142="No Data",1,IF('Indicator Data imputation'!AK141&lt;&gt;"",1,0))</f>
        <v>0</v>
      </c>
      <c r="AK138" s="125">
        <f>IF('Indicator Data'!AL142="No Data",1,IF('Indicator Data imputation'!AL141&lt;&gt;"",1,0))</f>
        <v>0</v>
      </c>
      <c r="AL138" s="125">
        <f>IF('Indicator Data'!AM142="No Data",1,IF('Indicator Data imputation'!AM141&lt;&gt;"",1,0))</f>
        <v>0</v>
      </c>
      <c r="AM138" s="125">
        <f>IF('Indicator Data'!AN142="No Data",1,IF('Indicator Data imputation'!AN141&lt;&gt;"",1,0))</f>
        <v>0</v>
      </c>
      <c r="AN138" s="125">
        <f>IF('Indicator Data'!AO142="No Data",1,IF('Indicator Data imputation'!AO141&lt;&gt;"",1,0))</f>
        <v>0</v>
      </c>
      <c r="AO138" s="125">
        <f>IF('Indicator Data'!AP142="No Data",1,IF('Indicator Data imputation'!AP141&lt;&gt;"",1,0))</f>
        <v>0</v>
      </c>
      <c r="AP138" s="125">
        <f>IF('Indicator Data'!AQ142="No Data",1,IF('Indicator Data imputation'!AQ141&lt;&gt;"",1,0))</f>
        <v>0</v>
      </c>
      <c r="AQ138" s="125">
        <f>IF('Indicator Data'!AR142="No Data",1,IF('Indicator Data imputation'!AR141&lt;&gt;"",1,0))</f>
        <v>0</v>
      </c>
      <c r="AR138" s="125">
        <f>IF('Indicator Data'!AS142="No Data",1,IF('Indicator Data imputation'!AS141&lt;&gt;"",1,0))</f>
        <v>0</v>
      </c>
      <c r="AS138" s="125">
        <f>IF('Indicator Data'!AT142="No Data",1,IF('Indicator Data imputation'!AT141&lt;&gt;"",1,0))</f>
        <v>0</v>
      </c>
      <c r="AT138" s="125">
        <f>IF('Indicator Data'!AU142="No Data",1,IF('Indicator Data imputation'!AU141&lt;&gt;"",1,0))</f>
        <v>0</v>
      </c>
      <c r="AU138" s="125">
        <f>IF('Indicator Data'!AV142="No Data",1,IF('Indicator Data imputation'!AV141&lt;&gt;"",1,0))</f>
        <v>0</v>
      </c>
      <c r="AV138" s="125">
        <f>IF('Indicator Data'!AW142="No Data",1,IF('Indicator Data imputation'!AW141&lt;&gt;"",1,0))</f>
        <v>0</v>
      </c>
      <c r="AW138" s="125">
        <f>IF('Indicator Data'!AX142="No Data",1,IF('Indicator Data imputation'!AX141&lt;&gt;"",1,0))</f>
        <v>0</v>
      </c>
      <c r="AX138" s="125">
        <f>IF('Indicator Data'!AY142="No Data",1,IF('Indicator Data imputation'!AY141&lt;&gt;"",1,0))</f>
        <v>0</v>
      </c>
      <c r="AY138" s="125">
        <f>IF('Indicator Data'!AZ142="No Data",1,IF('Indicator Data imputation'!AZ141&lt;&gt;"",1,0))</f>
        <v>0</v>
      </c>
      <c r="AZ138" s="125">
        <f>IF('Indicator Data'!BA142="No Data",1,IF('Indicator Data imputation'!BA141&lt;&gt;"",1,0))</f>
        <v>0</v>
      </c>
      <c r="BA138" s="125">
        <f>IF('Indicator Data'!BB142="No Data",1,IF('Indicator Data imputation'!BB141&lt;&gt;"",1,0))</f>
        <v>0</v>
      </c>
      <c r="BB138" s="125">
        <f>IF('Indicator Data'!BC142="No Data",1,IF('Indicator Data imputation'!BC141&lt;&gt;"",1,0))</f>
        <v>0</v>
      </c>
      <c r="BC138" s="125">
        <f>IF('Indicator Data'!BD142="No Data",1,IF('Indicator Data imputation'!BD141&lt;&gt;"",1,0))</f>
        <v>0</v>
      </c>
      <c r="BD138" s="125">
        <f>IF('Indicator Data'!BE142="No Data",1,IF('Indicator Data imputation'!BE141&lt;&gt;"",1,0))</f>
        <v>0</v>
      </c>
      <c r="BE138" s="125">
        <f>IF('Indicator Data'!BF142="No Data",1,IF('Indicator Data imputation'!BF141&lt;&gt;"",1,0))</f>
        <v>0</v>
      </c>
      <c r="BF138" s="125">
        <f>IF('Indicator Data'!BG142="No Data",1,IF('Indicator Data imputation'!BG141&lt;&gt;"",1,0))</f>
        <v>0</v>
      </c>
      <c r="BG138" s="125">
        <f>IF('Indicator Data'!BH142="No Data",1,IF('Indicator Data imputation'!BH141&lt;&gt;"",1,0))</f>
        <v>0</v>
      </c>
      <c r="BH138" s="125">
        <f>IF('Indicator Data'!BI142="No Data",1,IF('Indicator Data imputation'!BI141&lt;&gt;"",1,0))</f>
        <v>0</v>
      </c>
      <c r="BI138" s="125">
        <f>IF('Indicator Data'!BR142="No Data",1,IF('Indicator Data imputation'!BJ141&lt;&gt;"",1,0))</f>
        <v>0</v>
      </c>
      <c r="BJ138" s="125">
        <f>IF('Indicator Data'!BS142="No Data",1,IF('Indicator Data imputation'!BK141&lt;&gt;"",1,0))</f>
        <v>0</v>
      </c>
      <c r="BK138" s="125">
        <f>IF('Indicator Data'!BT142="No Data",1,IF('Indicator Data imputation'!BL141&lt;&gt;"",1,0))</f>
        <v>0</v>
      </c>
      <c r="BL138" s="125">
        <f>IF('Indicator Data'!BU142="No Data",1,IF('Indicator Data imputation'!BM141&lt;&gt;"",1,0))</f>
        <v>0</v>
      </c>
      <c r="BM138" s="125">
        <f>IF('Indicator Data'!BV142="No Data",1,IF('Indicator Data imputation'!BN141&lt;&gt;"",1,0))</f>
        <v>0</v>
      </c>
      <c r="BN138" s="125">
        <f>IF('Indicator Data'!BW142="No Data",1,IF('Indicator Data imputation'!BO141&lt;&gt;"",1,0))</f>
        <v>0</v>
      </c>
      <c r="BO138" s="125">
        <f>IF('Indicator Data'!BX142="No Data",1,IF('Indicator Data imputation'!BP141&lt;&gt;"",1,0))</f>
        <v>0</v>
      </c>
      <c r="BP138" s="125">
        <f>IF('Indicator Data'!BY142="No Data",1,IF('Indicator Data imputation'!BQ141&lt;&gt;"",1,0))</f>
        <v>0</v>
      </c>
      <c r="BQ138" s="125">
        <f>IF('Indicator Data'!BZ142="No Data",1,IF('Indicator Data imputation'!BR141&lt;&gt;"",1,0))</f>
        <v>0</v>
      </c>
      <c r="BR138" s="125">
        <f>IF('Indicator Data'!CA142="No Data",1,IF('Indicator Data imputation'!BS141&lt;&gt;"",1,0))</f>
        <v>0</v>
      </c>
      <c r="BS138" s="125">
        <f>IF('Indicator Data'!CB142="No Data",1,IF('Indicator Data imputation'!BT141&lt;&gt;"",1,0))</f>
        <v>1</v>
      </c>
      <c r="BT138" s="125">
        <f>IF('Indicator Data'!CC142="No Data",1,IF('Indicator Data imputation'!BU141&lt;&gt;"",1,0))</f>
        <v>0</v>
      </c>
      <c r="BU138" s="125">
        <f>IF('Indicator Data'!CD142="No Data",1,IF('Indicator Data imputation'!BV141&lt;&gt;"",1,0))</f>
        <v>0</v>
      </c>
      <c r="BV138" s="125">
        <f>IF('Indicator Data'!CE142="No Data",1,IF('Indicator Data imputation'!BW141&lt;&gt;"",1,0))</f>
        <v>0</v>
      </c>
      <c r="BW138" s="125">
        <f>IF('Indicator Data'!CF142="No Data",1,IF('Indicator Data imputation'!BX141&lt;&gt;"",1,0))</f>
        <v>0</v>
      </c>
      <c r="BX138" s="125">
        <f>IF('Indicator Data'!CG142="No Data",1,IF('Indicator Data imputation'!BY141&lt;&gt;"",1,0))</f>
        <v>0</v>
      </c>
      <c r="BY138" s="3">
        <f t="shared" si="6"/>
        <v>5</v>
      </c>
      <c r="BZ138" s="127">
        <f t="shared" si="7"/>
        <v>6.6666666666666666E-2</v>
      </c>
    </row>
    <row r="139" spans="1:78" x14ac:dyDescent="0.3">
      <c r="A139" s="3" t="s">
        <v>254</v>
      </c>
      <c r="B139" s="125">
        <f>IF('Indicator Data'!C143="No Data",1,IF('Indicator Data imputation'!C142&lt;&gt;"",1,0))</f>
        <v>0</v>
      </c>
      <c r="C139" s="125">
        <f>IF('Indicator Data'!D143="No Data",1,IF('Indicator Data imputation'!D142&lt;&gt;"",1,0))</f>
        <v>0</v>
      </c>
      <c r="D139" s="125">
        <f>IF('Indicator Data'!E143="No Data",1,IF('Indicator Data imputation'!E142&lt;&gt;"",1,0))</f>
        <v>0</v>
      </c>
      <c r="E139" s="125">
        <f>IF('Indicator Data'!F143="No Data",1,IF('Indicator Data imputation'!F142&lt;&gt;"",1,0))</f>
        <v>0</v>
      </c>
      <c r="F139" s="125">
        <f>IF('Indicator Data'!G143="No Data",1,IF('Indicator Data imputation'!G142&lt;&gt;"",1,0))</f>
        <v>0</v>
      </c>
      <c r="G139" s="125">
        <f>IF('Indicator Data'!H143="No Data",1,IF('Indicator Data imputation'!H142&lt;&gt;"",1,0))</f>
        <v>0</v>
      </c>
      <c r="H139" s="125">
        <f>IF('Indicator Data'!I143="No Data",1,IF('Indicator Data imputation'!I142&lt;&gt;"",1,0))</f>
        <v>0</v>
      </c>
      <c r="I139" s="125">
        <f>IF('Indicator Data'!J143="No Data",1,IF('Indicator Data imputation'!J142&lt;&gt;"",1,0))</f>
        <v>0</v>
      </c>
      <c r="J139" s="125">
        <f>IF('Indicator Data'!K143="No Data",1,IF('Indicator Data imputation'!K142&lt;&gt;"",1,0))</f>
        <v>0</v>
      </c>
      <c r="K139" s="125">
        <f>IF('Indicator Data'!L143="No Data",1,IF('Indicator Data imputation'!L142&lt;&gt;"",1,0))</f>
        <v>0</v>
      </c>
      <c r="L139" s="125">
        <f>IF('Indicator Data'!M143="No Data",1,IF('Indicator Data imputation'!M142&lt;&gt;"",1,0))</f>
        <v>0</v>
      </c>
      <c r="M139" s="125">
        <f>IF('Indicator Data'!N143="No Data",1,IF('Indicator Data imputation'!N142&lt;&gt;"",1,0))</f>
        <v>1</v>
      </c>
      <c r="N139" s="125">
        <f>IF('Indicator Data'!O143="No Data",1,IF('Indicator Data imputation'!O142&lt;&gt;"",1,0))</f>
        <v>1</v>
      </c>
      <c r="O139" s="125">
        <f>IF('Indicator Data'!P143="No Data",1,IF('Indicator Data imputation'!P142&lt;&gt;"",1,0))</f>
        <v>1</v>
      </c>
      <c r="P139" s="125">
        <f>IF('Indicator Data'!Q143="No Data",1,IF('Indicator Data imputation'!Q142&lt;&gt;"",1,0))</f>
        <v>0</v>
      </c>
      <c r="Q139" s="125">
        <f>IF('Indicator Data'!R143="No Data",1,IF('Indicator Data imputation'!R142&lt;&gt;"",1,0))</f>
        <v>0</v>
      </c>
      <c r="R139" s="125">
        <f>IF('Indicator Data'!S143="No Data",1,IF('Indicator Data imputation'!S142&lt;&gt;"",1,0))</f>
        <v>0</v>
      </c>
      <c r="S139" s="125">
        <f>IF('Indicator Data'!T143="No Data",1,IF('Indicator Data imputation'!T142&lt;&gt;"",1,0))</f>
        <v>0</v>
      </c>
      <c r="T139" s="125">
        <f>IF('Indicator Data'!U143="No Data",1,IF('Indicator Data imputation'!U142&lt;&gt;"",1,0))</f>
        <v>0</v>
      </c>
      <c r="U139" s="125">
        <f>IF('Indicator Data'!V143="No Data",1,IF('Indicator Data imputation'!V142&lt;&gt;"",1,0))</f>
        <v>0</v>
      </c>
      <c r="V139" s="125">
        <f>IF('Indicator Data'!W143="No Data",1,IF('Indicator Data imputation'!W142&lt;&gt;"",1,0))</f>
        <v>0</v>
      </c>
      <c r="W139" s="125">
        <f>IF('Indicator Data'!X143="No Data",1,IF('Indicator Data imputation'!X142&lt;&gt;"",1,0))</f>
        <v>0</v>
      </c>
      <c r="X139" s="125">
        <f>IF('Indicator Data'!Y143="No Data",1,IF('Indicator Data imputation'!Y142&lt;&gt;"",1,0))</f>
        <v>0</v>
      </c>
      <c r="Y139" s="125">
        <f>IF('Indicator Data'!Z143="No Data",1,IF('Indicator Data imputation'!Z142&lt;&gt;"",1,0))</f>
        <v>0</v>
      </c>
      <c r="Z139" s="125">
        <f>IF('Indicator Data'!AA143="No Data",1,IF('Indicator Data imputation'!AA142&lt;&gt;"",1,0))</f>
        <v>0</v>
      </c>
      <c r="AA139" s="125">
        <f>IF('Indicator Data'!AB143="No Data",1,IF('Indicator Data imputation'!AB142&lt;&gt;"",1,0))</f>
        <v>0</v>
      </c>
      <c r="AB139" s="125">
        <f>IF('Indicator Data'!AC143="No Data",1,IF('Indicator Data imputation'!AC142&lt;&gt;"",1,0))</f>
        <v>1</v>
      </c>
      <c r="AC139" s="125">
        <f>IF('Indicator Data'!AD143="No Data",1,IF('Indicator Data imputation'!AD142&lt;&gt;"",1,0))</f>
        <v>0</v>
      </c>
      <c r="AD139" s="125">
        <f>IF('Indicator Data'!AE143="No Data",1,IF('Indicator Data imputation'!AE142&lt;&gt;"",1,0))</f>
        <v>1</v>
      </c>
      <c r="AE139" s="125">
        <f>IF('Indicator Data'!AF143="No Data",1,IF('Indicator Data imputation'!AF142&lt;&gt;"",1,0))</f>
        <v>0</v>
      </c>
      <c r="AF139" s="125">
        <f>IF('Indicator Data'!AG143="No Data",1,IF('Indicator Data imputation'!AG142&lt;&gt;"",1,0))</f>
        <v>0</v>
      </c>
      <c r="AG139" s="125">
        <f>IF('Indicator Data'!AH143="No Data",1,IF('Indicator Data imputation'!AH142&lt;&gt;"",1,0))</f>
        <v>0</v>
      </c>
      <c r="AH139" s="125">
        <f>IF('Indicator Data'!AI143="No Data",1,IF('Indicator Data imputation'!AI142&lt;&gt;"",1,0))</f>
        <v>0</v>
      </c>
      <c r="AI139" s="125">
        <f>IF('Indicator Data'!AJ143="No Data",1,IF('Indicator Data imputation'!AJ142&lt;&gt;"",1,0))</f>
        <v>0</v>
      </c>
      <c r="AJ139" s="125">
        <f>IF('Indicator Data'!AK143="No Data",1,IF('Indicator Data imputation'!AK142&lt;&gt;"",1,0))</f>
        <v>0</v>
      </c>
      <c r="AK139" s="125">
        <f>IF('Indicator Data'!AL143="No Data",1,IF('Indicator Data imputation'!AL142&lt;&gt;"",1,0))</f>
        <v>0</v>
      </c>
      <c r="AL139" s="125">
        <f>IF('Indicator Data'!AM143="No Data",1,IF('Indicator Data imputation'!AM142&lt;&gt;"",1,0))</f>
        <v>1</v>
      </c>
      <c r="AM139" s="125">
        <f>IF('Indicator Data'!AN143="No Data",1,IF('Indicator Data imputation'!AN142&lt;&gt;"",1,0))</f>
        <v>0</v>
      </c>
      <c r="AN139" s="125">
        <f>IF('Indicator Data'!AO143="No Data",1,IF('Indicator Data imputation'!AO142&lt;&gt;"",1,0))</f>
        <v>0</v>
      </c>
      <c r="AO139" s="125">
        <f>IF('Indicator Data'!AP143="No Data",1,IF('Indicator Data imputation'!AP142&lt;&gt;"",1,0))</f>
        <v>0</v>
      </c>
      <c r="AP139" s="125">
        <f>IF('Indicator Data'!AQ143="No Data",1,IF('Indicator Data imputation'!AQ142&lt;&gt;"",1,0))</f>
        <v>1</v>
      </c>
      <c r="AQ139" s="125">
        <f>IF('Indicator Data'!AR143="No Data",1,IF('Indicator Data imputation'!AR142&lt;&gt;"",1,0))</f>
        <v>0</v>
      </c>
      <c r="AR139" s="125">
        <f>IF('Indicator Data'!AS143="No Data",1,IF('Indicator Data imputation'!AS142&lt;&gt;"",1,0))</f>
        <v>0</v>
      </c>
      <c r="AS139" s="125">
        <f>IF('Indicator Data'!AT143="No Data",1,IF('Indicator Data imputation'!AT142&lt;&gt;"",1,0))</f>
        <v>1</v>
      </c>
      <c r="AT139" s="125">
        <f>IF('Indicator Data'!AU143="No Data",1,IF('Indicator Data imputation'!AU142&lt;&gt;"",1,0))</f>
        <v>0</v>
      </c>
      <c r="AU139" s="125">
        <f>IF('Indicator Data'!AV143="No Data",1,IF('Indicator Data imputation'!AV142&lt;&gt;"",1,0))</f>
        <v>0</v>
      </c>
      <c r="AV139" s="125">
        <f>IF('Indicator Data'!AW143="No Data",1,IF('Indicator Data imputation'!AW142&lt;&gt;"",1,0))</f>
        <v>1</v>
      </c>
      <c r="AW139" s="125">
        <f>IF('Indicator Data'!AX143="No Data",1,IF('Indicator Data imputation'!AX142&lt;&gt;"",1,0))</f>
        <v>1</v>
      </c>
      <c r="AX139" s="125">
        <f>IF('Indicator Data'!AY143="No Data",1,IF('Indicator Data imputation'!AY142&lt;&gt;"",1,0))</f>
        <v>0</v>
      </c>
      <c r="AY139" s="125">
        <f>IF('Indicator Data'!AZ143="No Data",1,IF('Indicator Data imputation'!AZ142&lt;&gt;"",1,0))</f>
        <v>0</v>
      </c>
      <c r="AZ139" s="125">
        <f>IF('Indicator Data'!BA143="No Data",1,IF('Indicator Data imputation'!BA142&lt;&gt;"",1,0))</f>
        <v>0</v>
      </c>
      <c r="BA139" s="125">
        <f>IF('Indicator Data'!BB143="No Data",1,IF('Indicator Data imputation'!BB142&lt;&gt;"",1,0))</f>
        <v>0</v>
      </c>
      <c r="BB139" s="125">
        <f>IF('Indicator Data'!BC143="No Data",1,IF('Indicator Data imputation'!BC142&lt;&gt;"",1,0))</f>
        <v>0</v>
      </c>
      <c r="BC139" s="125">
        <f>IF('Indicator Data'!BD143="No Data",1,IF('Indicator Data imputation'!BD142&lt;&gt;"",1,0))</f>
        <v>0</v>
      </c>
      <c r="BD139" s="125">
        <f>IF('Indicator Data'!BE143="No Data",1,IF('Indicator Data imputation'!BE142&lt;&gt;"",1,0))</f>
        <v>0</v>
      </c>
      <c r="BE139" s="125">
        <f>IF('Indicator Data'!BF143="No Data",1,IF('Indicator Data imputation'!BF142&lt;&gt;"",1,0))</f>
        <v>0</v>
      </c>
      <c r="BF139" s="125">
        <f>IF('Indicator Data'!BG143="No Data",1,IF('Indicator Data imputation'!BG142&lt;&gt;"",1,0))</f>
        <v>0</v>
      </c>
      <c r="BG139" s="125">
        <f>IF('Indicator Data'!BH143="No Data",1,IF('Indicator Data imputation'!BH142&lt;&gt;"",1,0))</f>
        <v>0</v>
      </c>
      <c r="BH139" s="125">
        <f>IF('Indicator Data'!BI143="No Data",1,IF('Indicator Data imputation'!BI142&lt;&gt;"",1,0))</f>
        <v>0</v>
      </c>
      <c r="BI139" s="125">
        <f>IF('Indicator Data'!BR143="No Data",1,IF('Indicator Data imputation'!BJ142&lt;&gt;"",1,0))</f>
        <v>0</v>
      </c>
      <c r="BJ139" s="125">
        <f>IF('Indicator Data'!BS143="No Data",1,IF('Indicator Data imputation'!BK142&lt;&gt;"",1,0))</f>
        <v>0</v>
      </c>
      <c r="BK139" s="125">
        <f>IF('Indicator Data'!BT143="No Data",1,IF('Indicator Data imputation'!BL142&lt;&gt;"",1,0))</f>
        <v>0</v>
      </c>
      <c r="BL139" s="125">
        <f>IF('Indicator Data'!BU143="No Data",1,IF('Indicator Data imputation'!BM142&lt;&gt;"",1,0))</f>
        <v>0</v>
      </c>
      <c r="BM139" s="125">
        <f>IF('Indicator Data'!BV143="No Data",1,IF('Indicator Data imputation'!BN142&lt;&gt;"",1,0))</f>
        <v>0</v>
      </c>
      <c r="BN139" s="125">
        <f>IF('Indicator Data'!BW143="No Data",1,IF('Indicator Data imputation'!BO142&lt;&gt;"",1,0))</f>
        <v>0</v>
      </c>
      <c r="BO139" s="125">
        <f>IF('Indicator Data'!BX143="No Data",1,IF('Indicator Data imputation'!BP142&lt;&gt;"",1,0))</f>
        <v>0</v>
      </c>
      <c r="BP139" s="125">
        <f>IF('Indicator Data'!BY143="No Data",1,IF('Indicator Data imputation'!BQ142&lt;&gt;"",1,0))</f>
        <v>0</v>
      </c>
      <c r="BQ139" s="125">
        <f>IF('Indicator Data'!BZ143="No Data",1,IF('Indicator Data imputation'!BR142&lt;&gt;"",1,0))</f>
        <v>0</v>
      </c>
      <c r="BR139" s="125">
        <f>IF('Indicator Data'!CA143="No Data",1,IF('Indicator Data imputation'!BS142&lt;&gt;"",1,0))</f>
        <v>0</v>
      </c>
      <c r="BS139" s="125">
        <f>IF('Indicator Data'!CB143="No Data",1,IF('Indicator Data imputation'!BT142&lt;&gt;"",1,0))</f>
        <v>0</v>
      </c>
      <c r="BT139" s="125">
        <f>IF('Indicator Data'!CC143="No Data",1,IF('Indicator Data imputation'!BU142&lt;&gt;"",1,0))</f>
        <v>0</v>
      </c>
      <c r="BU139" s="125">
        <f>IF('Indicator Data'!CD143="No Data",1,IF('Indicator Data imputation'!BV142&lt;&gt;"",1,0))</f>
        <v>0</v>
      </c>
      <c r="BV139" s="125">
        <f>IF('Indicator Data'!CE143="No Data",1,IF('Indicator Data imputation'!BW142&lt;&gt;"",1,0))</f>
        <v>1</v>
      </c>
      <c r="BW139" s="125">
        <f>IF('Indicator Data'!CF143="No Data",1,IF('Indicator Data imputation'!BX142&lt;&gt;"",1,0))</f>
        <v>0</v>
      </c>
      <c r="BX139" s="125">
        <f>IF('Indicator Data'!CG143="No Data",1,IF('Indicator Data imputation'!BY142&lt;&gt;"",1,0))</f>
        <v>0</v>
      </c>
      <c r="BY139" s="3">
        <f t="shared" si="6"/>
        <v>11</v>
      </c>
      <c r="BZ139" s="127">
        <f t="shared" si="7"/>
        <v>0.14666666666666667</v>
      </c>
    </row>
    <row r="140" spans="1:78" x14ac:dyDescent="0.3">
      <c r="A140" s="3" t="s">
        <v>256</v>
      </c>
      <c r="B140" s="125">
        <f>IF('Indicator Data'!C144="No Data",1,IF('Indicator Data imputation'!C143&lt;&gt;"",1,0))</f>
        <v>0</v>
      </c>
      <c r="C140" s="125">
        <f>IF('Indicator Data'!D144="No Data",1,IF('Indicator Data imputation'!D143&lt;&gt;"",1,0))</f>
        <v>0</v>
      </c>
      <c r="D140" s="125">
        <f>IF('Indicator Data'!E144="No Data",1,IF('Indicator Data imputation'!E143&lt;&gt;"",1,0))</f>
        <v>0</v>
      </c>
      <c r="E140" s="125">
        <f>IF('Indicator Data'!F144="No Data",1,IF('Indicator Data imputation'!F143&lt;&gt;"",1,0))</f>
        <v>0</v>
      </c>
      <c r="F140" s="125">
        <f>IF('Indicator Data'!G144="No Data",1,IF('Indicator Data imputation'!G143&lt;&gt;"",1,0))</f>
        <v>0</v>
      </c>
      <c r="G140" s="125">
        <f>IF('Indicator Data'!H144="No Data",1,IF('Indicator Data imputation'!H143&lt;&gt;"",1,0))</f>
        <v>0</v>
      </c>
      <c r="H140" s="125">
        <f>IF('Indicator Data'!I144="No Data",1,IF('Indicator Data imputation'!I143&lt;&gt;"",1,0))</f>
        <v>0</v>
      </c>
      <c r="I140" s="125">
        <f>IF('Indicator Data'!J144="No Data",1,IF('Indicator Data imputation'!J143&lt;&gt;"",1,0))</f>
        <v>0</v>
      </c>
      <c r="J140" s="125">
        <f>IF('Indicator Data'!K144="No Data",1,IF('Indicator Data imputation'!K143&lt;&gt;"",1,0))</f>
        <v>0</v>
      </c>
      <c r="K140" s="125">
        <f>IF('Indicator Data'!L144="No Data",1,IF('Indicator Data imputation'!L143&lt;&gt;"",1,0))</f>
        <v>0</v>
      </c>
      <c r="L140" s="125">
        <f>IF('Indicator Data'!M144="No Data",1,IF('Indicator Data imputation'!M143&lt;&gt;"",1,0))</f>
        <v>0</v>
      </c>
      <c r="M140" s="125">
        <f>IF('Indicator Data'!N144="No Data",1,IF('Indicator Data imputation'!N143&lt;&gt;"",1,0))</f>
        <v>1</v>
      </c>
      <c r="N140" s="125">
        <f>IF('Indicator Data'!O144="No Data",1,IF('Indicator Data imputation'!O143&lt;&gt;"",1,0))</f>
        <v>1</v>
      </c>
      <c r="O140" s="125">
        <f>IF('Indicator Data'!P144="No Data",1,IF('Indicator Data imputation'!P143&lt;&gt;"",1,0))</f>
        <v>1</v>
      </c>
      <c r="P140" s="125">
        <f>IF('Indicator Data'!Q144="No Data",1,IF('Indicator Data imputation'!Q143&lt;&gt;"",1,0))</f>
        <v>0</v>
      </c>
      <c r="Q140" s="125">
        <f>IF('Indicator Data'!R144="No Data",1,IF('Indicator Data imputation'!R143&lt;&gt;"",1,0))</f>
        <v>0</v>
      </c>
      <c r="R140" s="125">
        <f>IF('Indicator Data'!S144="No Data",1,IF('Indicator Data imputation'!S143&lt;&gt;"",1,0))</f>
        <v>0</v>
      </c>
      <c r="S140" s="125">
        <f>IF('Indicator Data'!T144="No Data",1,IF('Indicator Data imputation'!T143&lt;&gt;"",1,0))</f>
        <v>0</v>
      </c>
      <c r="T140" s="125">
        <f>IF('Indicator Data'!U144="No Data",1,IF('Indicator Data imputation'!U143&lt;&gt;"",1,0))</f>
        <v>0</v>
      </c>
      <c r="U140" s="125">
        <f>IF('Indicator Data'!V144="No Data",1,IF('Indicator Data imputation'!V143&lt;&gt;"",1,0))</f>
        <v>0</v>
      </c>
      <c r="V140" s="125">
        <f>IF('Indicator Data'!W144="No Data",1,IF('Indicator Data imputation'!W143&lt;&gt;"",1,0))</f>
        <v>0</v>
      </c>
      <c r="W140" s="125">
        <f>IF('Indicator Data'!X144="No Data",1,IF('Indicator Data imputation'!X143&lt;&gt;"",1,0))</f>
        <v>0</v>
      </c>
      <c r="X140" s="125">
        <f>IF('Indicator Data'!Y144="No Data",1,IF('Indicator Data imputation'!Y143&lt;&gt;"",1,0))</f>
        <v>0</v>
      </c>
      <c r="Y140" s="125">
        <f>IF('Indicator Data'!Z144="No Data",1,IF('Indicator Data imputation'!Z143&lt;&gt;"",1,0))</f>
        <v>0</v>
      </c>
      <c r="Z140" s="125">
        <f>IF('Indicator Data'!AA144="No Data",1,IF('Indicator Data imputation'!AA143&lt;&gt;"",1,0))</f>
        <v>0</v>
      </c>
      <c r="AA140" s="125">
        <f>IF('Indicator Data'!AB144="No Data",1,IF('Indicator Data imputation'!AB143&lt;&gt;"",1,0))</f>
        <v>0</v>
      </c>
      <c r="AB140" s="125">
        <f>IF('Indicator Data'!AC144="No Data",1,IF('Indicator Data imputation'!AC143&lt;&gt;"",1,0))</f>
        <v>1</v>
      </c>
      <c r="AC140" s="125">
        <f>IF('Indicator Data'!AD144="No Data",1,IF('Indicator Data imputation'!AD143&lt;&gt;"",1,0))</f>
        <v>0</v>
      </c>
      <c r="AD140" s="125">
        <f>IF('Indicator Data'!AE144="No Data",1,IF('Indicator Data imputation'!AE143&lt;&gt;"",1,0))</f>
        <v>0</v>
      </c>
      <c r="AE140" s="125">
        <f>IF('Indicator Data'!AF144="No Data",1,IF('Indicator Data imputation'!AF143&lt;&gt;"",1,0))</f>
        <v>0</v>
      </c>
      <c r="AF140" s="125">
        <f>IF('Indicator Data'!AG144="No Data",1,IF('Indicator Data imputation'!AG143&lt;&gt;"",1,0))</f>
        <v>0</v>
      </c>
      <c r="AG140" s="125">
        <f>IF('Indicator Data'!AH144="No Data",1,IF('Indicator Data imputation'!AH143&lt;&gt;"",1,0))</f>
        <v>0</v>
      </c>
      <c r="AH140" s="125">
        <f>IF('Indicator Data'!AI144="No Data",1,IF('Indicator Data imputation'!AI143&lt;&gt;"",1,0))</f>
        <v>0</v>
      </c>
      <c r="AI140" s="125">
        <f>IF('Indicator Data'!AJ144="No Data",1,IF('Indicator Data imputation'!AJ143&lt;&gt;"",1,0))</f>
        <v>0</v>
      </c>
      <c r="AJ140" s="125">
        <f>IF('Indicator Data'!AK144="No Data",1,IF('Indicator Data imputation'!AK143&lt;&gt;"",1,0))</f>
        <v>0</v>
      </c>
      <c r="AK140" s="125">
        <f>IF('Indicator Data'!AL144="No Data",1,IF('Indicator Data imputation'!AL143&lt;&gt;"",1,0))</f>
        <v>0</v>
      </c>
      <c r="AL140" s="125">
        <f>IF('Indicator Data'!AM144="No Data",1,IF('Indicator Data imputation'!AM143&lt;&gt;"",1,0))</f>
        <v>1</v>
      </c>
      <c r="AM140" s="125">
        <f>IF('Indicator Data'!AN144="No Data",1,IF('Indicator Data imputation'!AN143&lt;&gt;"",1,0))</f>
        <v>0</v>
      </c>
      <c r="AN140" s="125">
        <f>IF('Indicator Data'!AO144="No Data",1,IF('Indicator Data imputation'!AO143&lt;&gt;"",1,0))</f>
        <v>0</v>
      </c>
      <c r="AO140" s="125">
        <f>IF('Indicator Data'!AP144="No Data",1,IF('Indicator Data imputation'!AP143&lt;&gt;"",1,0))</f>
        <v>0</v>
      </c>
      <c r="AP140" s="125">
        <f>IF('Indicator Data'!AQ144="No Data",1,IF('Indicator Data imputation'!AQ143&lt;&gt;"",1,0))</f>
        <v>1</v>
      </c>
      <c r="AQ140" s="125">
        <f>IF('Indicator Data'!AR144="No Data",1,IF('Indicator Data imputation'!AR143&lt;&gt;"",1,0))</f>
        <v>0</v>
      </c>
      <c r="AR140" s="125">
        <f>IF('Indicator Data'!AS144="No Data",1,IF('Indicator Data imputation'!AS143&lt;&gt;"",1,0))</f>
        <v>0</v>
      </c>
      <c r="AS140" s="125">
        <f>IF('Indicator Data'!AT144="No Data",1,IF('Indicator Data imputation'!AT143&lt;&gt;"",1,0))</f>
        <v>1</v>
      </c>
      <c r="AT140" s="125">
        <f>IF('Indicator Data'!AU144="No Data",1,IF('Indicator Data imputation'!AU143&lt;&gt;"",1,0))</f>
        <v>0</v>
      </c>
      <c r="AU140" s="125">
        <f>IF('Indicator Data'!AV144="No Data",1,IF('Indicator Data imputation'!AV143&lt;&gt;"",1,0))</f>
        <v>1</v>
      </c>
      <c r="AV140" s="125">
        <f>IF('Indicator Data'!AW144="No Data",1,IF('Indicator Data imputation'!AW143&lt;&gt;"",1,0))</f>
        <v>0</v>
      </c>
      <c r="AW140" s="125">
        <f>IF('Indicator Data'!AX144="No Data",1,IF('Indicator Data imputation'!AX143&lt;&gt;"",1,0))</f>
        <v>1</v>
      </c>
      <c r="AX140" s="125">
        <f>IF('Indicator Data'!AY144="No Data",1,IF('Indicator Data imputation'!AY143&lt;&gt;"",1,0))</f>
        <v>0</v>
      </c>
      <c r="AY140" s="125">
        <f>IF('Indicator Data'!AZ144="No Data",1,IF('Indicator Data imputation'!AZ143&lt;&gt;"",1,0))</f>
        <v>0</v>
      </c>
      <c r="AZ140" s="125">
        <f>IF('Indicator Data'!BA144="No Data",1,IF('Indicator Data imputation'!BA143&lt;&gt;"",1,0))</f>
        <v>0</v>
      </c>
      <c r="BA140" s="125">
        <f>IF('Indicator Data'!BB144="No Data",1,IF('Indicator Data imputation'!BB143&lt;&gt;"",1,0))</f>
        <v>0</v>
      </c>
      <c r="BB140" s="125">
        <f>IF('Indicator Data'!BC144="No Data",1,IF('Indicator Data imputation'!BC143&lt;&gt;"",1,0))</f>
        <v>0</v>
      </c>
      <c r="BC140" s="125">
        <f>IF('Indicator Data'!BD144="No Data",1,IF('Indicator Data imputation'!BD143&lt;&gt;"",1,0))</f>
        <v>0</v>
      </c>
      <c r="BD140" s="125">
        <f>IF('Indicator Data'!BE144="No Data",1,IF('Indicator Data imputation'!BE143&lt;&gt;"",1,0))</f>
        <v>0</v>
      </c>
      <c r="BE140" s="125">
        <f>IF('Indicator Data'!BF144="No Data",1,IF('Indicator Data imputation'!BF143&lt;&gt;"",1,0))</f>
        <v>0</v>
      </c>
      <c r="BF140" s="125">
        <f>IF('Indicator Data'!BG144="No Data",1,IF('Indicator Data imputation'!BG143&lt;&gt;"",1,0))</f>
        <v>0</v>
      </c>
      <c r="BG140" s="125">
        <f>IF('Indicator Data'!BH144="No Data",1,IF('Indicator Data imputation'!BH143&lt;&gt;"",1,0))</f>
        <v>0</v>
      </c>
      <c r="BH140" s="125">
        <f>IF('Indicator Data'!BI144="No Data",1,IF('Indicator Data imputation'!BI143&lt;&gt;"",1,0))</f>
        <v>0</v>
      </c>
      <c r="BI140" s="125">
        <f>IF('Indicator Data'!BR144="No Data",1,IF('Indicator Data imputation'!BJ143&lt;&gt;"",1,0))</f>
        <v>0</v>
      </c>
      <c r="BJ140" s="125">
        <f>IF('Indicator Data'!BS144="No Data",1,IF('Indicator Data imputation'!BK143&lt;&gt;"",1,0))</f>
        <v>0</v>
      </c>
      <c r="BK140" s="125">
        <f>IF('Indicator Data'!BT144="No Data",1,IF('Indicator Data imputation'!BL143&lt;&gt;"",1,0))</f>
        <v>0</v>
      </c>
      <c r="BL140" s="125">
        <f>IF('Indicator Data'!BU144="No Data",1,IF('Indicator Data imputation'!BM143&lt;&gt;"",1,0))</f>
        <v>0</v>
      </c>
      <c r="BM140" s="125">
        <f>IF('Indicator Data'!BV144="No Data",1,IF('Indicator Data imputation'!BN143&lt;&gt;"",1,0))</f>
        <v>0</v>
      </c>
      <c r="BN140" s="125">
        <f>IF('Indicator Data'!BW144="No Data",1,IF('Indicator Data imputation'!BO143&lt;&gt;"",1,0))</f>
        <v>0</v>
      </c>
      <c r="BO140" s="125">
        <f>IF('Indicator Data'!BX144="No Data",1,IF('Indicator Data imputation'!BP143&lt;&gt;"",1,0))</f>
        <v>0</v>
      </c>
      <c r="BP140" s="125">
        <f>IF('Indicator Data'!BY144="No Data",1,IF('Indicator Data imputation'!BQ143&lt;&gt;"",1,0))</f>
        <v>0</v>
      </c>
      <c r="BQ140" s="125">
        <f>IF('Indicator Data'!BZ144="No Data",1,IF('Indicator Data imputation'!BR143&lt;&gt;"",1,0))</f>
        <v>0</v>
      </c>
      <c r="BR140" s="125">
        <f>IF('Indicator Data'!CA144="No Data",1,IF('Indicator Data imputation'!BS143&lt;&gt;"",1,0))</f>
        <v>0</v>
      </c>
      <c r="BS140" s="125">
        <f>IF('Indicator Data'!CB144="No Data",1,IF('Indicator Data imputation'!BT143&lt;&gt;"",1,0))</f>
        <v>0</v>
      </c>
      <c r="BT140" s="125">
        <f>IF('Indicator Data'!CC144="No Data",1,IF('Indicator Data imputation'!BU143&lt;&gt;"",1,0))</f>
        <v>0</v>
      </c>
      <c r="BU140" s="125">
        <f>IF('Indicator Data'!CD144="No Data",1,IF('Indicator Data imputation'!BV143&lt;&gt;"",1,0))</f>
        <v>0</v>
      </c>
      <c r="BV140" s="125">
        <f>IF('Indicator Data'!CE144="No Data",1,IF('Indicator Data imputation'!BW143&lt;&gt;"",1,0))</f>
        <v>0</v>
      </c>
      <c r="BW140" s="125">
        <f>IF('Indicator Data'!CF144="No Data",1,IF('Indicator Data imputation'!BX143&lt;&gt;"",1,0))</f>
        <v>0</v>
      </c>
      <c r="BX140" s="125">
        <f>IF('Indicator Data'!CG144="No Data",1,IF('Indicator Data imputation'!BY143&lt;&gt;"",1,0))</f>
        <v>0</v>
      </c>
      <c r="BY140" s="3">
        <f t="shared" si="6"/>
        <v>9</v>
      </c>
      <c r="BZ140" s="127">
        <f t="shared" si="7"/>
        <v>0.12</v>
      </c>
    </row>
    <row r="141" spans="1:78" x14ac:dyDescent="0.3">
      <c r="A141" s="3" t="s">
        <v>258</v>
      </c>
      <c r="B141" s="125">
        <f>IF('Indicator Data'!C145="No Data",1,IF('Indicator Data imputation'!C144&lt;&gt;"",1,0))</f>
        <v>0</v>
      </c>
      <c r="C141" s="125">
        <f>IF('Indicator Data'!D145="No Data",1,IF('Indicator Data imputation'!D144&lt;&gt;"",1,0))</f>
        <v>0</v>
      </c>
      <c r="D141" s="125">
        <f>IF('Indicator Data'!E145="No Data",1,IF('Indicator Data imputation'!E144&lt;&gt;"",1,0))</f>
        <v>0</v>
      </c>
      <c r="E141" s="125">
        <f>IF('Indicator Data'!F145="No Data",1,IF('Indicator Data imputation'!F144&lt;&gt;"",1,0))</f>
        <v>0</v>
      </c>
      <c r="F141" s="125">
        <f>IF('Indicator Data'!G145="No Data",1,IF('Indicator Data imputation'!G144&lt;&gt;"",1,0))</f>
        <v>0</v>
      </c>
      <c r="G141" s="125">
        <f>IF('Indicator Data'!H145="No Data",1,IF('Indicator Data imputation'!H144&lt;&gt;"",1,0))</f>
        <v>0</v>
      </c>
      <c r="H141" s="125">
        <f>IF('Indicator Data'!I145="No Data",1,IF('Indicator Data imputation'!I144&lt;&gt;"",1,0))</f>
        <v>0</v>
      </c>
      <c r="I141" s="125">
        <f>IF('Indicator Data'!J145="No Data",1,IF('Indicator Data imputation'!J144&lt;&gt;"",1,0))</f>
        <v>0</v>
      </c>
      <c r="J141" s="125">
        <f>IF('Indicator Data'!K145="No Data",1,IF('Indicator Data imputation'!K144&lt;&gt;"",1,0))</f>
        <v>0</v>
      </c>
      <c r="K141" s="125">
        <f>IF('Indicator Data'!L145="No Data",1,IF('Indicator Data imputation'!L144&lt;&gt;"",1,0))</f>
        <v>0</v>
      </c>
      <c r="L141" s="125">
        <f>IF('Indicator Data'!M145="No Data",1,IF('Indicator Data imputation'!M144&lt;&gt;"",1,0))</f>
        <v>0</v>
      </c>
      <c r="M141" s="125">
        <f>IF('Indicator Data'!N145="No Data",1,IF('Indicator Data imputation'!N144&lt;&gt;"",1,0))</f>
        <v>1</v>
      </c>
      <c r="N141" s="125">
        <f>IF('Indicator Data'!O145="No Data",1,IF('Indicator Data imputation'!O144&lt;&gt;"",1,0))</f>
        <v>1</v>
      </c>
      <c r="O141" s="125">
        <f>IF('Indicator Data'!P145="No Data",1,IF('Indicator Data imputation'!P144&lt;&gt;"",1,0))</f>
        <v>1</v>
      </c>
      <c r="P141" s="125">
        <f>IF('Indicator Data'!Q145="No Data",1,IF('Indicator Data imputation'!Q144&lt;&gt;"",1,0))</f>
        <v>0</v>
      </c>
      <c r="Q141" s="125">
        <f>IF('Indicator Data'!R145="No Data",1,IF('Indicator Data imputation'!R144&lt;&gt;"",1,0))</f>
        <v>0</v>
      </c>
      <c r="R141" s="125">
        <f>IF('Indicator Data'!S145="No Data",1,IF('Indicator Data imputation'!S144&lt;&gt;"",1,0))</f>
        <v>0</v>
      </c>
      <c r="S141" s="125">
        <f>IF('Indicator Data'!T145="No Data",1,IF('Indicator Data imputation'!T144&lt;&gt;"",1,0))</f>
        <v>0</v>
      </c>
      <c r="T141" s="125">
        <f>IF('Indicator Data'!U145="No Data",1,IF('Indicator Data imputation'!U144&lt;&gt;"",1,0))</f>
        <v>0</v>
      </c>
      <c r="U141" s="125">
        <f>IF('Indicator Data'!V145="No Data",1,IF('Indicator Data imputation'!V144&lt;&gt;"",1,0))</f>
        <v>0</v>
      </c>
      <c r="V141" s="125">
        <f>IF('Indicator Data'!W145="No Data",1,IF('Indicator Data imputation'!W144&lt;&gt;"",1,0))</f>
        <v>0</v>
      </c>
      <c r="W141" s="125">
        <f>IF('Indicator Data'!X145="No Data",1,IF('Indicator Data imputation'!X144&lt;&gt;"",1,0))</f>
        <v>0</v>
      </c>
      <c r="X141" s="125">
        <f>IF('Indicator Data'!Y145="No Data",1,IF('Indicator Data imputation'!Y144&lt;&gt;"",1,0))</f>
        <v>0</v>
      </c>
      <c r="Y141" s="125">
        <f>IF('Indicator Data'!Z145="No Data",1,IF('Indicator Data imputation'!Z144&lt;&gt;"",1,0))</f>
        <v>0</v>
      </c>
      <c r="Z141" s="125">
        <f>IF('Indicator Data'!AA145="No Data",1,IF('Indicator Data imputation'!AA144&lt;&gt;"",1,0))</f>
        <v>1</v>
      </c>
      <c r="AA141" s="125">
        <f>IF('Indicator Data'!AB145="No Data",1,IF('Indicator Data imputation'!AB144&lt;&gt;"",1,0))</f>
        <v>0</v>
      </c>
      <c r="AB141" s="125">
        <f>IF('Indicator Data'!AC145="No Data",1,IF('Indicator Data imputation'!AC144&lt;&gt;"",1,0))</f>
        <v>1</v>
      </c>
      <c r="AC141" s="125">
        <f>IF('Indicator Data'!AD145="No Data",1,IF('Indicator Data imputation'!AD144&lt;&gt;"",1,0))</f>
        <v>0</v>
      </c>
      <c r="AD141" s="125">
        <f>IF('Indicator Data'!AE145="No Data",1,IF('Indicator Data imputation'!AE144&lt;&gt;"",1,0))</f>
        <v>0</v>
      </c>
      <c r="AE141" s="125">
        <f>IF('Indicator Data'!AF145="No Data",1,IF('Indicator Data imputation'!AF144&lt;&gt;"",1,0))</f>
        <v>1</v>
      </c>
      <c r="AF141" s="125">
        <f>IF('Indicator Data'!AG145="No Data",1,IF('Indicator Data imputation'!AG144&lt;&gt;"",1,0))</f>
        <v>0</v>
      </c>
      <c r="AG141" s="125">
        <f>IF('Indicator Data'!AH145="No Data",1,IF('Indicator Data imputation'!AH144&lt;&gt;"",1,0))</f>
        <v>0</v>
      </c>
      <c r="AH141" s="125">
        <f>IF('Indicator Data'!AI145="No Data",1,IF('Indicator Data imputation'!AI144&lt;&gt;"",1,0))</f>
        <v>0</v>
      </c>
      <c r="AI141" s="125">
        <f>IF('Indicator Data'!AJ145="No Data",1,IF('Indicator Data imputation'!AJ144&lt;&gt;"",1,0))</f>
        <v>0</v>
      </c>
      <c r="AJ141" s="125">
        <f>IF('Indicator Data'!AK145="No Data",1,IF('Indicator Data imputation'!AK144&lt;&gt;"",1,0))</f>
        <v>0</v>
      </c>
      <c r="AK141" s="125">
        <f>IF('Indicator Data'!AL145="No Data",1,IF('Indicator Data imputation'!AL144&lt;&gt;"",1,0))</f>
        <v>0</v>
      </c>
      <c r="AL141" s="125">
        <f>IF('Indicator Data'!AM145="No Data",1,IF('Indicator Data imputation'!AM144&lt;&gt;"",1,0))</f>
        <v>1</v>
      </c>
      <c r="AM141" s="125">
        <f>IF('Indicator Data'!AN145="No Data",1,IF('Indicator Data imputation'!AN144&lt;&gt;"",1,0))</f>
        <v>0</v>
      </c>
      <c r="AN141" s="125">
        <f>IF('Indicator Data'!AO145="No Data",1,IF('Indicator Data imputation'!AO144&lt;&gt;"",1,0))</f>
        <v>0</v>
      </c>
      <c r="AO141" s="125">
        <f>IF('Indicator Data'!AP145="No Data",1,IF('Indicator Data imputation'!AP144&lt;&gt;"",1,0))</f>
        <v>0</v>
      </c>
      <c r="AP141" s="125">
        <f>IF('Indicator Data'!AQ145="No Data",1,IF('Indicator Data imputation'!AQ144&lt;&gt;"",1,0))</f>
        <v>1</v>
      </c>
      <c r="AQ141" s="125">
        <f>IF('Indicator Data'!AR145="No Data",1,IF('Indicator Data imputation'!AR144&lt;&gt;"",1,0))</f>
        <v>0</v>
      </c>
      <c r="AR141" s="125">
        <f>IF('Indicator Data'!AS145="No Data",1,IF('Indicator Data imputation'!AS144&lt;&gt;"",1,0))</f>
        <v>0</v>
      </c>
      <c r="AS141" s="125">
        <f>IF('Indicator Data'!AT145="No Data",1,IF('Indicator Data imputation'!AT144&lt;&gt;"",1,0))</f>
        <v>1</v>
      </c>
      <c r="AT141" s="125">
        <f>IF('Indicator Data'!AU145="No Data",1,IF('Indicator Data imputation'!AU144&lt;&gt;"",1,0))</f>
        <v>0</v>
      </c>
      <c r="AU141" s="125">
        <f>IF('Indicator Data'!AV145="No Data",1,IF('Indicator Data imputation'!AV144&lt;&gt;"",1,0))</f>
        <v>0</v>
      </c>
      <c r="AV141" s="125">
        <f>IF('Indicator Data'!AW145="No Data",1,IF('Indicator Data imputation'!AW144&lt;&gt;"",1,0))</f>
        <v>0</v>
      </c>
      <c r="AW141" s="125">
        <f>IF('Indicator Data'!AX145="No Data",1,IF('Indicator Data imputation'!AX144&lt;&gt;"",1,0))</f>
        <v>1</v>
      </c>
      <c r="AX141" s="125">
        <f>IF('Indicator Data'!AY145="No Data",1,IF('Indicator Data imputation'!AY144&lt;&gt;"",1,0))</f>
        <v>0</v>
      </c>
      <c r="AY141" s="125">
        <f>IF('Indicator Data'!AZ145="No Data",1,IF('Indicator Data imputation'!AZ144&lt;&gt;"",1,0))</f>
        <v>0</v>
      </c>
      <c r="AZ141" s="125">
        <f>IF('Indicator Data'!BA145="No Data",1,IF('Indicator Data imputation'!BA144&lt;&gt;"",1,0))</f>
        <v>1</v>
      </c>
      <c r="BA141" s="125">
        <f>IF('Indicator Data'!BB145="No Data",1,IF('Indicator Data imputation'!BB144&lt;&gt;"",1,0))</f>
        <v>0</v>
      </c>
      <c r="BB141" s="125">
        <f>IF('Indicator Data'!BC145="No Data",1,IF('Indicator Data imputation'!BC144&lt;&gt;"",1,0))</f>
        <v>0</v>
      </c>
      <c r="BC141" s="125">
        <f>IF('Indicator Data'!BD145="No Data",1,IF('Indicator Data imputation'!BD144&lt;&gt;"",1,0))</f>
        <v>0</v>
      </c>
      <c r="BD141" s="125">
        <f>IF('Indicator Data'!BE145="No Data",1,IF('Indicator Data imputation'!BE144&lt;&gt;"",1,0))</f>
        <v>0</v>
      </c>
      <c r="BE141" s="125">
        <f>IF('Indicator Data'!BF145="No Data",1,IF('Indicator Data imputation'!BF144&lt;&gt;"",1,0))</f>
        <v>0</v>
      </c>
      <c r="BF141" s="125">
        <f>IF('Indicator Data'!BG145="No Data",1,IF('Indicator Data imputation'!BG144&lt;&gt;"",1,0))</f>
        <v>0</v>
      </c>
      <c r="BG141" s="125">
        <f>IF('Indicator Data'!BH145="No Data",1,IF('Indicator Data imputation'!BH144&lt;&gt;"",1,0))</f>
        <v>1</v>
      </c>
      <c r="BH141" s="125">
        <f>IF('Indicator Data'!BI145="No Data",1,IF('Indicator Data imputation'!BI144&lt;&gt;"",1,0))</f>
        <v>1</v>
      </c>
      <c r="BI141" s="125">
        <f>IF('Indicator Data'!BR145="No Data",1,IF('Indicator Data imputation'!BJ144&lt;&gt;"",1,0))</f>
        <v>0</v>
      </c>
      <c r="BJ141" s="125">
        <f>IF('Indicator Data'!BS145="No Data",1,IF('Indicator Data imputation'!BK144&lt;&gt;"",1,0))</f>
        <v>0</v>
      </c>
      <c r="BK141" s="125">
        <f>IF('Indicator Data'!BT145="No Data",1,IF('Indicator Data imputation'!BL144&lt;&gt;"",1,0))</f>
        <v>0</v>
      </c>
      <c r="BL141" s="125">
        <f>IF('Indicator Data'!BU145="No Data",1,IF('Indicator Data imputation'!BM144&lt;&gt;"",1,0))</f>
        <v>0</v>
      </c>
      <c r="BM141" s="125">
        <f>IF('Indicator Data'!BV145="No Data",1,IF('Indicator Data imputation'!BN144&lt;&gt;"",1,0))</f>
        <v>0</v>
      </c>
      <c r="BN141" s="125">
        <f>IF('Indicator Data'!BW145="No Data",1,IF('Indicator Data imputation'!BO144&lt;&gt;"",1,0))</f>
        <v>0</v>
      </c>
      <c r="BO141" s="125">
        <f>IF('Indicator Data'!BX145="No Data",1,IF('Indicator Data imputation'!BP144&lt;&gt;"",1,0))</f>
        <v>0</v>
      </c>
      <c r="BP141" s="125">
        <f>IF('Indicator Data'!BY145="No Data",1,IF('Indicator Data imputation'!BQ144&lt;&gt;"",1,0))</f>
        <v>0</v>
      </c>
      <c r="BQ141" s="125">
        <f>IF('Indicator Data'!BZ145="No Data",1,IF('Indicator Data imputation'!BR144&lt;&gt;"",1,0))</f>
        <v>0</v>
      </c>
      <c r="BR141" s="125">
        <f>IF('Indicator Data'!CA145="No Data",1,IF('Indicator Data imputation'!BS144&lt;&gt;"",1,0))</f>
        <v>0</v>
      </c>
      <c r="BS141" s="125">
        <f>IF('Indicator Data'!CB145="No Data",1,IF('Indicator Data imputation'!BT144&lt;&gt;"",1,0))</f>
        <v>0</v>
      </c>
      <c r="BT141" s="125">
        <f>IF('Indicator Data'!CC145="No Data",1,IF('Indicator Data imputation'!BU144&lt;&gt;"",1,0))</f>
        <v>0</v>
      </c>
      <c r="BU141" s="125">
        <f>IF('Indicator Data'!CD145="No Data",1,IF('Indicator Data imputation'!BV144&lt;&gt;"",1,0))</f>
        <v>0</v>
      </c>
      <c r="BV141" s="125">
        <f>IF('Indicator Data'!CE145="No Data",1,IF('Indicator Data imputation'!BW144&lt;&gt;"",1,0))</f>
        <v>0</v>
      </c>
      <c r="BW141" s="125">
        <f>IF('Indicator Data'!CF145="No Data",1,IF('Indicator Data imputation'!BX144&lt;&gt;"",1,0))</f>
        <v>0</v>
      </c>
      <c r="BX141" s="125">
        <f>IF('Indicator Data'!CG145="No Data",1,IF('Indicator Data imputation'!BY144&lt;&gt;"",1,0))</f>
        <v>0</v>
      </c>
      <c r="BY141" s="3">
        <f t="shared" si="6"/>
        <v>13</v>
      </c>
      <c r="BZ141" s="127">
        <f t="shared" si="7"/>
        <v>0.17333333333333334</v>
      </c>
    </row>
    <row r="142" spans="1:78" x14ac:dyDescent="0.3">
      <c r="A142" s="3" t="s">
        <v>260</v>
      </c>
      <c r="B142" s="125">
        <f>IF('Indicator Data'!C146="No Data",1,IF('Indicator Data imputation'!C145&lt;&gt;"",1,0))</f>
        <v>0</v>
      </c>
      <c r="C142" s="125">
        <f>IF('Indicator Data'!D146="No Data",1,IF('Indicator Data imputation'!D145&lt;&gt;"",1,0))</f>
        <v>0</v>
      </c>
      <c r="D142" s="125">
        <f>IF('Indicator Data'!E146="No Data",1,IF('Indicator Data imputation'!E145&lt;&gt;"",1,0))</f>
        <v>0</v>
      </c>
      <c r="E142" s="125">
        <f>IF('Indicator Data'!F146="No Data",1,IF('Indicator Data imputation'!F145&lt;&gt;"",1,0))</f>
        <v>0</v>
      </c>
      <c r="F142" s="125">
        <f>IF('Indicator Data'!G146="No Data",1,IF('Indicator Data imputation'!G145&lt;&gt;"",1,0))</f>
        <v>0</v>
      </c>
      <c r="G142" s="125">
        <f>IF('Indicator Data'!H146="No Data",1,IF('Indicator Data imputation'!H145&lt;&gt;"",1,0))</f>
        <v>0</v>
      </c>
      <c r="H142" s="125">
        <f>IF('Indicator Data'!I146="No Data",1,IF('Indicator Data imputation'!I145&lt;&gt;"",1,0))</f>
        <v>0</v>
      </c>
      <c r="I142" s="125">
        <f>IF('Indicator Data'!J146="No Data",1,IF('Indicator Data imputation'!J145&lt;&gt;"",1,0))</f>
        <v>0</v>
      </c>
      <c r="J142" s="125">
        <f>IF('Indicator Data'!K146="No Data",1,IF('Indicator Data imputation'!K145&lt;&gt;"",1,0))</f>
        <v>0</v>
      </c>
      <c r="K142" s="125">
        <f>IF('Indicator Data'!L146="No Data",1,IF('Indicator Data imputation'!L145&lt;&gt;"",1,0))</f>
        <v>0</v>
      </c>
      <c r="L142" s="125">
        <f>IF('Indicator Data'!M146="No Data",1,IF('Indicator Data imputation'!M145&lt;&gt;"",1,0))</f>
        <v>0</v>
      </c>
      <c r="M142" s="125">
        <f>IF('Indicator Data'!N146="No Data",1,IF('Indicator Data imputation'!N145&lt;&gt;"",1,0))</f>
        <v>1</v>
      </c>
      <c r="N142" s="125">
        <f>IF('Indicator Data'!O146="No Data",1,IF('Indicator Data imputation'!O145&lt;&gt;"",1,0))</f>
        <v>1</v>
      </c>
      <c r="O142" s="125">
        <f>IF('Indicator Data'!P146="No Data",1,IF('Indicator Data imputation'!P145&lt;&gt;"",1,0))</f>
        <v>1</v>
      </c>
      <c r="P142" s="125">
        <f>IF('Indicator Data'!Q146="No Data",1,IF('Indicator Data imputation'!Q145&lt;&gt;"",1,0))</f>
        <v>0</v>
      </c>
      <c r="Q142" s="125">
        <f>IF('Indicator Data'!R146="No Data",1,IF('Indicator Data imputation'!R145&lt;&gt;"",1,0))</f>
        <v>0</v>
      </c>
      <c r="R142" s="125">
        <f>IF('Indicator Data'!S146="No Data",1,IF('Indicator Data imputation'!S145&lt;&gt;"",1,0))</f>
        <v>0</v>
      </c>
      <c r="S142" s="125">
        <f>IF('Indicator Data'!T146="No Data",1,IF('Indicator Data imputation'!T145&lt;&gt;"",1,0))</f>
        <v>0</v>
      </c>
      <c r="T142" s="125">
        <f>IF('Indicator Data'!U146="No Data",1,IF('Indicator Data imputation'!U145&lt;&gt;"",1,0))</f>
        <v>0</v>
      </c>
      <c r="U142" s="125">
        <f>IF('Indicator Data'!V146="No Data",1,IF('Indicator Data imputation'!V145&lt;&gt;"",1,0))</f>
        <v>0</v>
      </c>
      <c r="V142" s="125">
        <f>IF('Indicator Data'!W146="No Data",1,IF('Indicator Data imputation'!W145&lt;&gt;"",1,0))</f>
        <v>0</v>
      </c>
      <c r="W142" s="125">
        <f>IF('Indicator Data'!X146="No Data",1,IF('Indicator Data imputation'!X145&lt;&gt;"",1,0))</f>
        <v>0</v>
      </c>
      <c r="X142" s="125">
        <f>IF('Indicator Data'!Y146="No Data",1,IF('Indicator Data imputation'!Y145&lt;&gt;"",1,0))</f>
        <v>0</v>
      </c>
      <c r="Y142" s="125">
        <f>IF('Indicator Data'!Z146="No Data",1,IF('Indicator Data imputation'!Z145&lt;&gt;"",1,0))</f>
        <v>0</v>
      </c>
      <c r="Z142" s="125">
        <f>IF('Indicator Data'!AA146="No Data",1,IF('Indicator Data imputation'!AA145&lt;&gt;"",1,0))</f>
        <v>0</v>
      </c>
      <c r="AA142" s="125">
        <f>IF('Indicator Data'!AB146="No Data",1,IF('Indicator Data imputation'!AB145&lt;&gt;"",1,0))</f>
        <v>0</v>
      </c>
      <c r="AB142" s="125">
        <f>IF('Indicator Data'!AC146="No Data",1,IF('Indicator Data imputation'!AC145&lt;&gt;"",1,0))</f>
        <v>1</v>
      </c>
      <c r="AC142" s="125">
        <f>IF('Indicator Data'!AD146="No Data",1,IF('Indicator Data imputation'!AD145&lt;&gt;"",1,0))</f>
        <v>0</v>
      </c>
      <c r="AD142" s="125">
        <f>IF('Indicator Data'!AE146="No Data",1,IF('Indicator Data imputation'!AE145&lt;&gt;"",1,0))</f>
        <v>0</v>
      </c>
      <c r="AE142" s="125">
        <f>IF('Indicator Data'!AF146="No Data",1,IF('Indicator Data imputation'!AF145&lt;&gt;"",1,0))</f>
        <v>0</v>
      </c>
      <c r="AF142" s="125">
        <f>IF('Indicator Data'!AG146="No Data",1,IF('Indicator Data imputation'!AG145&lt;&gt;"",1,0))</f>
        <v>0</v>
      </c>
      <c r="AG142" s="125">
        <f>IF('Indicator Data'!AH146="No Data",1,IF('Indicator Data imputation'!AH145&lt;&gt;"",1,0))</f>
        <v>0</v>
      </c>
      <c r="AH142" s="125">
        <f>IF('Indicator Data'!AI146="No Data",1,IF('Indicator Data imputation'!AI145&lt;&gt;"",1,0))</f>
        <v>0</v>
      </c>
      <c r="AI142" s="125">
        <f>IF('Indicator Data'!AJ146="No Data",1,IF('Indicator Data imputation'!AJ145&lt;&gt;"",1,0))</f>
        <v>0</v>
      </c>
      <c r="AJ142" s="125">
        <f>IF('Indicator Data'!AK146="No Data",1,IF('Indicator Data imputation'!AK145&lt;&gt;"",1,0))</f>
        <v>0</v>
      </c>
      <c r="AK142" s="125">
        <f>IF('Indicator Data'!AL146="No Data",1,IF('Indicator Data imputation'!AL145&lt;&gt;"",1,0))</f>
        <v>0</v>
      </c>
      <c r="AL142" s="125">
        <f>IF('Indicator Data'!AM146="No Data",1,IF('Indicator Data imputation'!AM145&lt;&gt;"",1,0))</f>
        <v>1</v>
      </c>
      <c r="AM142" s="125">
        <f>IF('Indicator Data'!AN146="No Data",1,IF('Indicator Data imputation'!AN145&lt;&gt;"",1,0))</f>
        <v>0</v>
      </c>
      <c r="AN142" s="125">
        <f>IF('Indicator Data'!AO146="No Data",1,IF('Indicator Data imputation'!AO145&lt;&gt;"",1,0))</f>
        <v>0</v>
      </c>
      <c r="AO142" s="125">
        <f>IF('Indicator Data'!AP146="No Data",1,IF('Indicator Data imputation'!AP145&lt;&gt;"",1,0))</f>
        <v>0</v>
      </c>
      <c r="AP142" s="125">
        <f>IF('Indicator Data'!AQ146="No Data",1,IF('Indicator Data imputation'!AQ145&lt;&gt;"",1,0))</f>
        <v>1</v>
      </c>
      <c r="AQ142" s="125">
        <f>IF('Indicator Data'!AR146="No Data",1,IF('Indicator Data imputation'!AR145&lt;&gt;"",1,0))</f>
        <v>0</v>
      </c>
      <c r="AR142" s="125">
        <f>IF('Indicator Data'!AS146="No Data",1,IF('Indicator Data imputation'!AS145&lt;&gt;"",1,0))</f>
        <v>0</v>
      </c>
      <c r="AS142" s="125">
        <f>IF('Indicator Data'!AT146="No Data",1,IF('Indicator Data imputation'!AT145&lt;&gt;"",1,0))</f>
        <v>1</v>
      </c>
      <c r="AT142" s="125">
        <f>IF('Indicator Data'!AU146="No Data",1,IF('Indicator Data imputation'!AU145&lt;&gt;"",1,0))</f>
        <v>0</v>
      </c>
      <c r="AU142" s="125">
        <f>IF('Indicator Data'!AV146="No Data",1,IF('Indicator Data imputation'!AV145&lt;&gt;"",1,0))</f>
        <v>0</v>
      </c>
      <c r="AV142" s="125">
        <f>IF('Indicator Data'!AW146="No Data",1,IF('Indicator Data imputation'!AW145&lt;&gt;"",1,0))</f>
        <v>0</v>
      </c>
      <c r="AW142" s="125">
        <f>IF('Indicator Data'!AX146="No Data",1,IF('Indicator Data imputation'!AX145&lt;&gt;"",1,0))</f>
        <v>1</v>
      </c>
      <c r="AX142" s="125">
        <f>IF('Indicator Data'!AY146="No Data",1,IF('Indicator Data imputation'!AY145&lt;&gt;"",1,0))</f>
        <v>0</v>
      </c>
      <c r="AY142" s="125">
        <f>IF('Indicator Data'!AZ146="No Data",1,IF('Indicator Data imputation'!AZ145&lt;&gt;"",1,0))</f>
        <v>0</v>
      </c>
      <c r="AZ142" s="125">
        <f>IF('Indicator Data'!BA146="No Data",1,IF('Indicator Data imputation'!BA145&lt;&gt;"",1,0))</f>
        <v>0</v>
      </c>
      <c r="BA142" s="125">
        <f>IF('Indicator Data'!BB146="No Data",1,IF('Indicator Data imputation'!BB145&lt;&gt;"",1,0))</f>
        <v>0</v>
      </c>
      <c r="BB142" s="125">
        <f>IF('Indicator Data'!BC146="No Data",1,IF('Indicator Data imputation'!BC145&lt;&gt;"",1,0))</f>
        <v>0</v>
      </c>
      <c r="BC142" s="125">
        <f>IF('Indicator Data'!BD146="No Data",1,IF('Indicator Data imputation'!BD145&lt;&gt;"",1,0))</f>
        <v>0</v>
      </c>
      <c r="BD142" s="125">
        <f>IF('Indicator Data'!BE146="No Data",1,IF('Indicator Data imputation'!BE145&lt;&gt;"",1,0))</f>
        <v>0</v>
      </c>
      <c r="BE142" s="125">
        <f>IF('Indicator Data'!BF146="No Data",1,IF('Indicator Data imputation'!BF145&lt;&gt;"",1,0))</f>
        <v>0</v>
      </c>
      <c r="BF142" s="125">
        <f>IF('Indicator Data'!BG146="No Data",1,IF('Indicator Data imputation'!BG145&lt;&gt;"",1,0))</f>
        <v>0</v>
      </c>
      <c r="BG142" s="125">
        <f>IF('Indicator Data'!BH146="No Data",1,IF('Indicator Data imputation'!BH145&lt;&gt;"",1,0))</f>
        <v>0</v>
      </c>
      <c r="BH142" s="125">
        <f>IF('Indicator Data'!BI146="No Data",1,IF('Indicator Data imputation'!BI145&lt;&gt;"",1,0))</f>
        <v>0</v>
      </c>
      <c r="BI142" s="125">
        <f>IF('Indicator Data'!BR146="No Data",1,IF('Indicator Data imputation'!BJ145&lt;&gt;"",1,0))</f>
        <v>0</v>
      </c>
      <c r="BJ142" s="125">
        <f>IF('Indicator Data'!BS146="No Data",1,IF('Indicator Data imputation'!BK145&lt;&gt;"",1,0))</f>
        <v>0</v>
      </c>
      <c r="BK142" s="125">
        <f>IF('Indicator Data'!BT146="No Data",1,IF('Indicator Data imputation'!BL145&lt;&gt;"",1,0))</f>
        <v>0</v>
      </c>
      <c r="BL142" s="125">
        <f>IF('Indicator Data'!BU146="No Data",1,IF('Indicator Data imputation'!BM145&lt;&gt;"",1,0))</f>
        <v>0</v>
      </c>
      <c r="BM142" s="125">
        <f>IF('Indicator Data'!BV146="No Data",1,IF('Indicator Data imputation'!BN145&lt;&gt;"",1,0))</f>
        <v>0</v>
      </c>
      <c r="BN142" s="125">
        <f>IF('Indicator Data'!BW146="No Data",1,IF('Indicator Data imputation'!BO145&lt;&gt;"",1,0))</f>
        <v>0</v>
      </c>
      <c r="BO142" s="125">
        <f>IF('Indicator Data'!BX146="No Data",1,IF('Indicator Data imputation'!BP145&lt;&gt;"",1,0))</f>
        <v>0</v>
      </c>
      <c r="BP142" s="125">
        <f>IF('Indicator Data'!BY146="No Data",1,IF('Indicator Data imputation'!BQ145&lt;&gt;"",1,0))</f>
        <v>0</v>
      </c>
      <c r="BQ142" s="125">
        <f>IF('Indicator Data'!BZ146="No Data",1,IF('Indicator Data imputation'!BR145&lt;&gt;"",1,0))</f>
        <v>0</v>
      </c>
      <c r="BR142" s="125">
        <f>IF('Indicator Data'!CA146="No Data",1,IF('Indicator Data imputation'!BS145&lt;&gt;"",1,0))</f>
        <v>0</v>
      </c>
      <c r="BS142" s="125">
        <f>IF('Indicator Data'!CB146="No Data",1,IF('Indicator Data imputation'!BT145&lt;&gt;"",1,0))</f>
        <v>0</v>
      </c>
      <c r="BT142" s="125">
        <f>IF('Indicator Data'!CC146="No Data",1,IF('Indicator Data imputation'!BU145&lt;&gt;"",1,0))</f>
        <v>0</v>
      </c>
      <c r="BU142" s="125">
        <f>IF('Indicator Data'!CD146="No Data",1,IF('Indicator Data imputation'!BV145&lt;&gt;"",1,0))</f>
        <v>0</v>
      </c>
      <c r="BV142" s="125">
        <f>IF('Indicator Data'!CE146="No Data",1,IF('Indicator Data imputation'!BW145&lt;&gt;"",1,0))</f>
        <v>1</v>
      </c>
      <c r="BW142" s="125">
        <f>IF('Indicator Data'!CF146="No Data",1,IF('Indicator Data imputation'!BX145&lt;&gt;"",1,0))</f>
        <v>0</v>
      </c>
      <c r="BX142" s="125">
        <f>IF('Indicator Data'!CG146="No Data",1,IF('Indicator Data imputation'!BY145&lt;&gt;"",1,0))</f>
        <v>0</v>
      </c>
      <c r="BY142" s="3">
        <f t="shared" si="6"/>
        <v>9</v>
      </c>
      <c r="BZ142" s="127">
        <f t="shared" si="7"/>
        <v>0.12</v>
      </c>
    </row>
    <row r="143" spans="1:78" x14ac:dyDescent="0.3">
      <c r="A143" s="3" t="s">
        <v>262</v>
      </c>
      <c r="B143" s="125">
        <f>IF('Indicator Data'!C147="No Data",1,IF('Indicator Data imputation'!C146&lt;&gt;"",1,0))</f>
        <v>0</v>
      </c>
      <c r="C143" s="125">
        <f>IF('Indicator Data'!D147="No Data",1,IF('Indicator Data imputation'!D146&lt;&gt;"",1,0))</f>
        <v>0</v>
      </c>
      <c r="D143" s="125">
        <f>IF('Indicator Data'!E147="No Data",1,IF('Indicator Data imputation'!E146&lt;&gt;"",1,0))</f>
        <v>0</v>
      </c>
      <c r="E143" s="125">
        <f>IF('Indicator Data'!F147="No Data",1,IF('Indicator Data imputation'!F146&lt;&gt;"",1,0))</f>
        <v>0</v>
      </c>
      <c r="F143" s="125">
        <f>IF('Indicator Data'!G147="No Data",1,IF('Indicator Data imputation'!G146&lt;&gt;"",1,0))</f>
        <v>0</v>
      </c>
      <c r="G143" s="125">
        <f>IF('Indicator Data'!H147="No Data",1,IF('Indicator Data imputation'!H146&lt;&gt;"",1,0))</f>
        <v>0</v>
      </c>
      <c r="H143" s="125">
        <f>IF('Indicator Data'!I147="No Data",1,IF('Indicator Data imputation'!I146&lt;&gt;"",1,0))</f>
        <v>0</v>
      </c>
      <c r="I143" s="125">
        <f>IF('Indicator Data'!J147="No Data",1,IF('Indicator Data imputation'!J146&lt;&gt;"",1,0))</f>
        <v>0</v>
      </c>
      <c r="J143" s="125">
        <f>IF('Indicator Data'!K147="No Data",1,IF('Indicator Data imputation'!K146&lt;&gt;"",1,0))</f>
        <v>0</v>
      </c>
      <c r="K143" s="125">
        <f>IF('Indicator Data'!L147="No Data",1,IF('Indicator Data imputation'!L146&lt;&gt;"",1,0))</f>
        <v>0</v>
      </c>
      <c r="L143" s="125">
        <f>IF('Indicator Data'!M147="No Data",1,IF('Indicator Data imputation'!M146&lt;&gt;"",1,0))</f>
        <v>0</v>
      </c>
      <c r="M143" s="125">
        <f>IF('Indicator Data'!N147="No Data",1,IF('Indicator Data imputation'!N146&lt;&gt;"",1,0))</f>
        <v>1</v>
      </c>
      <c r="N143" s="125">
        <f>IF('Indicator Data'!O147="No Data",1,IF('Indicator Data imputation'!O146&lt;&gt;"",1,0))</f>
        <v>1</v>
      </c>
      <c r="O143" s="125">
        <f>IF('Indicator Data'!P147="No Data",1,IF('Indicator Data imputation'!P146&lt;&gt;"",1,0))</f>
        <v>1</v>
      </c>
      <c r="P143" s="125">
        <f>IF('Indicator Data'!Q147="No Data",1,IF('Indicator Data imputation'!Q146&lt;&gt;"",1,0))</f>
        <v>0</v>
      </c>
      <c r="Q143" s="125">
        <f>IF('Indicator Data'!R147="No Data",1,IF('Indicator Data imputation'!R146&lt;&gt;"",1,0))</f>
        <v>0</v>
      </c>
      <c r="R143" s="125">
        <f>IF('Indicator Data'!S147="No Data",1,IF('Indicator Data imputation'!S146&lt;&gt;"",1,0))</f>
        <v>0</v>
      </c>
      <c r="S143" s="125">
        <f>IF('Indicator Data'!T147="No Data",1,IF('Indicator Data imputation'!T146&lt;&gt;"",1,0))</f>
        <v>0</v>
      </c>
      <c r="T143" s="125">
        <f>IF('Indicator Data'!U147="No Data",1,IF('Indicator Data imputation'!U146&lt;&gt;"",1,0))</f>
        <v>0</v>
      </c>
      <c r="U143" s="125">
        <f>IF('Indicator Data'!V147="No Data",1,IF('Indicator Data imputation'!V146&lt;&gt;"",1,0))</f>
        <v>0</v>
      </c>
      <c r="V143" s="125">
        <f>IF('Indicator Data'!W147="No Data",1,IF('Indicator Data imputation'!W146&lt;&gt;"",1,0))</f>
        <v>0</v>
      </c>
      <c r="W143" s="125">
        <f>IF('Indicator Data'!X147="No Data",1,IF('Indicator Data imputation'!X146&lt;&gt;"",1,0))</f>
        <v>0</v>
      </c>
      <c r="X143" s="125">
        <f>IF('Indicator Data'!Y147="No Data",1,IF('Indicator Data imputation'!Y146&lt;&gt;"",1,0))</f>
        <v>0</v>
      </c>
      <c r="Y143" s="125">
        <f>IF('Indicator Data'!Z147="No Data",1,IF('Indicator Data imputation'!Z146&lt;&gt;"",1,0))</f>
        <v>0</v>
      </c>
      <c r="Z143" s="125">
        <f>IF('Indicator Data'!AA147="No Data",1,IF('Indicator Data imputation'!AA146&lt;&gt;"",1,0))</f>
        <v>0</v>
      </c>
      <c r="AA143" s="125">
        <f>IF('Indicator Data'!AB147="No Data",1,IF('Indicator Data imputation'!AB146&lt;&gt;"",1,0))</f>
        <v>0</v>
      </c>
      <c r="AB143" s="125">
        <f>IF('Indicator Data'!AC147="No Data",1,IF('Indicator Data imputation'!AC146&lt;&gt;"",1,0))</f>
        <v>1</v>
      </c>
      <c r="AC143" s="125">
        <f>IF('Indicator Data'!AD147="No Data",1,IF('Indicator Data imputation'!AD146&lt;&gt;"",1,0))</f>
        <v>0</v>
      </c>
      <c r="AD143" s="125">
        <f>IF('Indicator Data'!AE147="No Data",1,IF('Indicator Data imputation'!AE146&lt;&gt;"",1,0))</f>
        <v>0</v>
      </c>
      <c r="AE143" s="125">
        <f>IF('Indicator Data'!AF147="No Data",1,IF('Indicator Data imputation'!AF146&lt;&gt;"",1,0))</f>
        <v>1</v>
      </c>
      <c r="AF143" s="125">
        <f>IF('Indicator Data'!AG147="No Data",1,IF('Indicator Data imputation'!AG146&lt;&gt;"",1,0))</f>
        <v>0</v>
      </c>
      <c r="AG143" s="125">
        <f>IF('Indicator Data'!AH147="No Data",1,IF('Indicator Data imputation'!AH146&lt;&gt;"",1,0))</f>
        <v>0</v>
      </c>
      <c r="AH143" s="125">
        <f>IF('Indicator Data'!AI147="No Data",1,IF('Indicator Data imputation'!AI146&lt;&gt;"",1,0))</f>
        <v>0</v>
      </c>
      <c r="AI143" s="125">
        <f>IF('Indicator Data'!AJ147="No Data",1,IF('Indicator Data imputation'!AJ146&lt;&gt;"",1,0))</f>
        <v>0</v>
      </c>
      <c r="AJ143" s="125">
        <f>IF('Indicator Data'!AK147="No Data",1,IF('Indicator Data imputation'!AK146&lt;&gt;"",1,0))</f>
        <v>0</v>
      </c>
      <c r="AK143" s="125">
        <f>IF('Indicator Data'!AL147="No Data",1,IF('Indicator Data imputation'!AL146&lt;&gt;"",1,0))</f>
        <v>0</v>
      </c>
      <c r="AL143" s="125">
        <f>IF('Indicator Data'!AM147="No Data",1,IF('Indicator Data imputation'!AM146&lt;&gt;"",1,0))</f>
        <v>1</v>
      </c>
      <c r="AM143" s="125">
        <f>IF('Indicator Data'!AN147="No Data",1,IF('Indicator Data imputation'!AN146&lt;&gt;"",1,0))</f>
        <v>0</v>
      </c>
      <c r="AN143" s="125">
        <f>IF('Indicator Data'!AO147="No Data",1,IF('Indicator Data imputation'!AO146&lt;&gt;"",1,0))</f>
        <v>0</v>
      </c>
      <c r="AO143" s="125">
        <f>IF('Indicator Data'!AP147="No Data",1,IF('Indicator Data imputation'!AP146&lt;&gt;"",1,0))</f>
        <v>0</v>
      </c>
      <c r="AP143" s="125">
        <f>IF('Indicator Data'!AQ147="No Data",1,IF('Indicator Data imputation'!AQ146&lt;&gt;"",1,0))</f>
        <v>1</v>
      </c>
      <c r="AQ143" s="125">
        <f>IF('Indicator Data'!AR147="No Data",1,IF('Indicator Data imputation'!AR146&lt;&gt;"",1,0))</f>
        <v>0</v>
      </c>
      <c r="AR143" s="125">
        <f>IF('Indicator Data'!AS147="No Data",1,IF('Indicator Data imputation'!AS146&lt;&gt;"",1,0))</f>
        <v>0</v>
      </c>
      <c r="AS143" s="125">
        <f>IF('Indicator Data'!AT147="No Data",1,IF('Indicator Data imputation'!AT146&lt;&gt;"",1,0))</f>
        <v>1</v>
      </c>
      <c r="AT143" s="125">
        <f>IF('Indicator Data'!AU147="No Data",1,IF('Indicator Data imputation'!AU146&lt;&gt;"",1,0))</f>
        <v>0</v>
      </c>
      <c r="AU143" s="125">
        <f>IF('Indicator Data'!AV147="No Data",1,IF('Indicator Data imputation'!AV146&lt;&gt;"",1,0))</f>
        <v>1</v>
      </c>
      <c r="AV143" s="125">
        <f>IF('Indicator Data'!AW147="No Data",1,IF('Indicator Data imputation'!AW146&lt;&gt;"",1,0))</f>
        <v>0</v>
      </c>
      <c r="AW143" s="125">
        <f>IF('Indicator Data'!AX147="No Data",1,IF('Indicator Data imputation'!AX146&lt;&gt;"",1,0))</f>
        <v>1</v>
      </c>
      <c r="AX143" s="125">
        <f>IF('Indicator Data'!AY147="No Data",1,IF('Indicator Data imputation'!AY146&lt;&gt;"",1,0))</f>
        <v>0</v>
      </c>
      <c r="AY143" s="125">
        <f>IF('Indicator Data'!AZ147="No Data",1,IF('Indicator Data imputation'!AZ146&lt;&gt;"",1,0))</f>
        <v>0</v>
      </c>
      <c r="AZ143" s="125">
        <f>IF('Indicator Data'!BA147="No Data",1,IF('Indicator Data imputation'!BA146&lt;&gt;"",1,0))</f>
        <v>0</v>
      </c>
      <c r="BA143" s="125">
        <f>IF('Indicator Data'!BB147="No Data",1,IF('Indicator Data imputation'!BB146&lt;&gt;"",1,0))</f>
        <v>0</v>
      </c>
      <c r="BB143" s="125">
        <f>IF('Indicator Data'!BC147="No Data",1,IF('Indicator Data imputation'!BC146&lt;&gt;"",1,0))</f>
        <v>0</v>
      </c>
      <c r="BC143" s="125">
        <f>IF('Indicator Data'!BD147="No Data",1,IF('Indicator Data imputation'!BD146&lt;&gt;"",1,0))</f>
        <v>0</v>
      </c>
      <c r="BD143" s="125">
        <f>IF('Indicator Data'!BE147="No Data",1,IF('Indicator Data imputation'!BE146&lt;&gt;"",1,0))</f>
        <v>0</v>
      </c>
      <c r="BE143" s="125">
        <f>IF('Indicator Data'!BF147="No Data",1,IF('Indicator Data imputation'!BF146&lt;&gt;"",1,0))</f>
        <v>0</v>
      </c>
      <c r="BF143" s="125">
        <f>IF('Indicator Data'!BG147="No Data",1,IF('Indicator Data imputation'!BG146&lt;&gt;"",1,0))</f>
        <v>0</v>
      </c>
      <c r="BG143" s="125">
        <f>IF('Indicator Data'!BH147="No Data",1,IF('Indicator Data imputation'!BH146&lt;&gt;"",1,0))</f>
        <v>0</v>
      </c>
      <c r="BH143" s="125">
        <f>IF('Indicator Data'!BI147="No Data",1,IF('Indicator Data imputation'!BI146&lt;&gt;"",1,0))</f>
        <v>0</v>
      </c>
      <c r="BI143" s="125">
        <f>IF('Indicator Data'!BR147="No Data",1,IF('Indicator Data imputation'!BJ146&lt;&gt;"",1,0))</f>
        <v>1</v>
      </c>
      <c r="BJ143" s="125">
        <f>IF('Indicator Data'!BS147="No Data",1,IF('Indicator Data imputation'!BK146&lt;&gt;"",1,0))</f>
        <v>0</v>
      </c>
      <c r="BK143" s="125">
        <f>IF('Indicator Data'!BT147="No Data",1,IF('Indicator Data imputation'!BL146&lt;&gt;"",1,0))</f>
        <v>0</v>
      </c>
      <c r="BL143" s="125">
        <f>IF('Indicator Data'!BU147="No Data",1,IF('Indicator Data imputation'!BM146&lt;&gt;"",1,0))</f>
        <v>0</v>
      </c>
      <c r="BM143" s="125">
        <f>IF('Indicator Data'!BV147="No Data",1,IF('Indicator Data imputation'!BN146&lt;&gt;"",1,0))</f>
        <v>0</v>
      </c>
      <c r="BN143" s="125">
        <f>IF('Indicator Data'!BW147="No Data",1,IF('Indicator Data imputation'!BO146&lt;&gt;"",1,0))</f>
        <v>0</v>
      </c>
      <c r="BO143" s="125">
        <f>IF('Indicator Data'!BX147="No Data",1,IF('Indicator Data imputation'!BP146&lt;&gt;"",1,0))</f>
        <v>0</v>
      </c>
      <c r="BP143" s="125">
        <f>IF('Indicator Data'!BY147="No Data",1,IF('Indicator Data imputation'!BQ146&lt;&gt;"",1,0))</f>
        <v>0</v>
      </c>
      <c r="BQ143" s="125">
        <f>IF('Indicator Data'!BZ147="No Data",1,IF('Indicator Data imputation'!BR146&lt;&gt;"",1,0))</f>
        <v>0</v>
      </c>
      <c r="BR143" s="125">
        <f>IF('Indicator Data'!CA147="No Data",1,IF('Indicator Data imputation'!BS146&lt;&gt;"",1,0))</f>
        <v>0</v>
      </c>
      <c r="BS143" s="125">
        <f>IF('Indicator Data'!CB147="No Data",1,IF('Indicator Data imputation'!BT146&lt;&gt;"",1,0))</f>
        <v>0</v>
      </c>
      <c r="BT143" s="125">
        <f>IF('Indicator Data'!CC147="No Data",1,IF('Indicator Data imputation'!BU146&lt;&gt;"",1,0))</f>
        <v>0</v>
      </c>
      <c r="BU143" s="125">
        <f>IF('Indicator Data'!CD147="No Data",1,IF('Indicator Data imputation'!BV146&lt;&gt;"",1,0))</f>
        <v>0</v>
      </c>
      <c r="BV143" s="125">
        <f>IF('Indicator Data'!CE147="No Data",1,IF('Indicator Data imputation'!BW146&lt;&gt;"",1,0))</f>
        <v>0</v>
      </c>
      <c r="BW143" s="125">
        <f>IF('Indicator Data'!CF147="No Data",1,IF('Indicator Data imputation'!BX146&lt;&gt;"",1,0))</f>
        <v>0</v>
      </c>
      <c r="BX143" s="125">
        <f>IF('Indicator Data'!CG147="No Data",1,IF('Indicator Data imputation'!BY146&lt;&gt;"",1,0))</f>
        <v>0</v>
      </c>
      <c r="BY143" s="3">
        <f t="shared" si="6"/>
        <v>11</v>
      </c>
      <c r="BZ143" s="127">
        <f t="shared" si="7"/>
        <v>0.14666666666666667</v>
      </c>
    </row>
    <row r="144" spans="1:78" x14ac:dyDescent="0.3">
      <c r="A144" s="3" t="s">
        <v>263</v>
      </c>
      <c r="B144" s="125">
        <f>IF('Indicator Data'!C148="No Data",1,IF('Indicator Data imputation'!C147&lt;&gt;"",1,0))</f>
        <v>0</v>
      </c>
      <c r="C144" s="125">
        <f>IF('Indicator Data'!D148="No Data",1,IF('Indicator Data imputation'!D147&lt;&gt;"",1,0))</f>
        <v>0</v>
      </c>
      <c r="D144" s="125">
        <f>IF('Indicator Data'!E148="No Data",1,IF('Indicator Data imputation'!E147&lt;&gt;"",1,0))</f>
        <v>0</v>
      </c>
      <c r="E144" s="125">
        <f>IF('Indicator Data'!F148="No Data",1,IF('Indicator Data imputation'!F147&lt;&gt;"",1,0))</f>
        <v>0</v>
      </c>
      <c r="F144" s="125">
        <f>IF('Indicator Data'!G148="No Data",1,IF('Indicator Data imputation'!G147&lt;&gt;"",1,0))</f>
        <v>0</v>
      </c>
      <c r="G144" s="125">
        <f>IF('Indicator Data'!H148="No Data",1,IF('Indicator Data imputation'!H147&lt;&gt;"",1,0))</f>
        <v>0</v>
      </c>
      <c r="H144" s="125">
        <f>IF('Indicator Data'!I148="No Data",1,IF('Indicator Data imputation'!I147&lt;&gt;"",1,0))</f>
        <v>0</v>
      </c>
      <c r="I144" s="125">
        <f>IF('Indicator Data'!J148="No Data",1,IF('Indicator Data imputation'!J147&lt;&gt;"",1,0))</f>
        <v>0</v>
      </c>
      <c r="J144" s="125">
        <f>IF('Indicator Data'!K148="No Data",1,IF('Indicator Data imputation'!K147&lt;&gt;"",1,0))</f>
        <v>0</v>
      </c>
      <c r="K144" s="125">
        <f>IF('Indicator Data'!L148="No Data",1,IF('Indicator Data imputation'!L147&lt;&gt;"",1,0))</f>
        <v>0</v>
      </c>
      <c r="L144" s="125">
        <f>IF('Indicator Data'!M148="No Data",1,IF('Indicator Data imputation'!M147&lt;&gt;"",1,0))</f>
        <v>0</v>
      </c>
      <c r="M144" s="125">
        <f>IF('Indicator Data'!N148="No Data",1,IF('Indicator Data imputation'!N147&lt;&gt;"",1,0))</f>
        <v>0</v>
      </c>
      <c r="N144" s="125">
        <f>IF('Indicator Data'!O148="No Data",1,IF('Indicator Data imputation'!O147&lt;&gt;"",1,0))</f>
        <v>0</v>
      </c>
      <c r="O144" s="125">
        <f>IF('Indicator Data'!P148="No Data",1,IF('Indicator Data imputation'!P147&lt;&gt;"",1,0))</f>
        <v>0</v>
      </c>
      <c r="P144" s="125">
        <f>IF('Indicator Data'!Q148="No Data",1,IF('Indicator Data imputation'!Q147&lt;&gt;"",1,0))</f>
        <v>0</v>
      </c>
      <c r="Q144" s="125">
        <f>IF('Indicator Data'!R148="No Data",1,IF('Indicator Data imputation'!R147&lt;&gt;"",1,0))</f>
        <v>0</v>
      </c>
      <c r="R144" s="125">
        <f>IF('Indicator Data'!S148="No Data",1,IF('Indicator Data imputation'!S147&lt;&gt;"",1,0))</f>
        <v>0</v>
      </c>
      <c r="S144" s="125">
        <f>IF('Indicator Data'!T148="No Data",1,IF('Indicator Data imputation'!T147&lt;&gt;"",1,0))</f>
        <v>0</v>
      </c>
      <c r="T144" s="125">
        <f>IF('Indicator Data'!U148="No Data",1,IF('Indicator Data imputation'!U147&lt;&gt;"",1,0))</f>
        <v>0</v>
      </c>
      <c r="U144" s="125">
        <f>IF('Indicator Data'!V148="No Data",1,IF('Indicator Data imputation'!V147&lt;&gt;"",1,0))</f>
        <v>0</v>
      </c>
      <c r="V144" s="125">
        <f>IF('Indicator Data'!W148="No Data",1,IF('Indicator Data imputation'!W147&lt;&gt;"",1,0))</f>
        <v>0</v>
      </c>
      <c r="W144" s="125">
        <f>IF('Indicator Data'!X148="No Data",1,IF('Indicator Data imputation'!X147&lt;&gt;"",1,0))</f>
        <v>0</v>
      </c>
      <c r="X144" s="125">
        <f>IF('Indicator Data'!Y148="No Data",1,IF('Indicator Data imputation'!Y147&lt;&gt;"",1,0))</f>
        <v>0</v>
      </c>
      <c r="Y144" s="125">
        <f>IF('Indicator Data'!Z148="No Data",1,IF('Indicator Data imputation'!Z147&lt;&gt;"",1,0))</f>
        <v>0</v>
      </c>
      <c r="Z144" s="125">
        <f>IF('Indicator Data'!AA148="No Data",1,IF('Indicator Data imputation'!AA147&lt;&gt;"",1,0))</f>
        <v>0</v>
      </c>
      <c r="AA144" s="125">
        <f>IF('Indicator Data'!AB148="No Data",1,IF('Indicator Data imputation'!AB147&lt;&gt;"",1,0))</f>
        <v>0</v>
      </c>
      <c r="AB144" s="125">
        <f>IF('Indicator Data'!AC148="No Data",1,IF('Indicator Data imputation'!AC147&lt;&gt;"",1,0))</f>
        <v>0</v>
      </c>
      <c r="AC144" s="125">
        <f>IF('Indicator Data'!AD148="No Data",1,IF('Indicator Data imputation'!AD147&lt;&gt;"",1,0))</f>
        <v>0</v>
      </c>
      <c r="AD144" s="125">
        <f>IF('Indicator Data'!AE148="No Data",1,IF('Indicator Data imputation'!AE147&lt;&gt;"",1,0))</f>
        <v>0</v>
      </c>
      <c r="AE144" s="125">
        <f>IF('Indicator Data'!AF148="No Data",1,IF('Indicator Data imputation'!AF147&lt;&gt;"",1,0))</f>
        <v>0</v>
      </c>
      <c r="AF144" s="125">
        <f>IF('Indicator Data'!AG148="No Data",1,IF('Indicator Data imputation'!AG147&lt;&gt;"",1,0))</f>
        <v>0</v>
      </c>
      <c r="AG144" s="125">
        <f>IF('Indicator Data'!AH148="No Data",1,IF('Indicator Data imputation'!AH147&lt;&gt;"",1,0))</f>
        <v>0</v>
      </c>
      <c r="AH144" s="125">
        <f>IF('Indicator Data'!AI148="No Data",1,IF('Indicator Data imputation'!AI147&lt;&gt;"",1,0))</f>
        <v>0</v>
      </c>
      <c r="AI144" s="125">
        <f>IF('Indicator Data'!AJ148="No Data",1,IF('Indicator Data imputation'!AJ147&lt;&gt;"",1,0))</f>
        <v>0</v>
      </c>
      <c r="AJ144" s="125">
        <f>IF('Indicator Data'!AK148="No Data",1,IF('Indicator Data imputation'!AK147&lt;&gt;"",1,0))</f>
        <v>0</v>
      </c>
      <c r="AK144" s="125">
        <f>IF('Indicator Data'!AL148="No Data",1,IF('Indicator Data imputation'!AL147&lt;&gt;"",1,0))</f>
        <v>0</v>
      </c>
      <c r="AL144" s="125">
        <f>IF('Indicator Data'!AM148="No Data",1,IF('Indicator Data imputation'!AM147&lt;&gt;"",1,0))</f>
        <v>0</v>
      </c>
      <c r="AM144" s="125">
        <f>IF('Indicator Data'!AN148="No Data",1,IF('Indicator Data imputation'!AN147&lt;&gt;"",1,0))</f>
        <v>0</v>
      </c>
      <c r="AN144" s="125">
        <f>IF('Indicator Data'!AO148="No Data",1,IF('Indicator Data imputation'!AO147&lt;&gt;"",1,0))</f>
        <v>0</v>
      </c>
      <c r="AO144" s="125">
        <f>IF('Indicator Data'!AP148="No Data",1,IF('Indicator Data imputation'!AP147&lt;&gt;"",1,0))</f>
        <v>0</v>
      </c>
      <c r="AP144" s="125">
        <f>IF('Indicator Data'!AQ148="No Data",1,IF('Indicator Data imputation'!AQ147&lt;&gt;"",1,0))</f>
        <v>0</v>
      </c>
      <c r="AQ144" s="125">
        <f>IF('Indicator Data'!AR148="No Data",1,IF('Indicator Data imputation'!AR147&lt;&gt;"",1,0))</f>
        <v>0</v>
      </c>
      <c r="AR144" s="125">
        <f>IF('Indicator Data'!AS148="No Data",1,IF('Indicator Data imputation'!AS147&lt;&gt;"",1,0))</f>
        <v>0</v>
      </c>
      <c r="AS144" s="125">
        <f>IF('Indicator Data'!AT148="No Data",1,IF('Indicator Data imputation'!AT147&lt;&gt;"",1,0))</f>
        <v>0</v>
      </c>
      <c r="AT144" s="125">
        <f>IF('Indicator Data'!AU148="No Data",1,IF('Indicator Data imputation'!AU147&lt;&gt;"",1,0))</f>
        <v>0</v>
      </c>
      <c r="AU144" s="125">
        <f>IF('Indicator Data'!AV148="No Data",1,IF('Indicator Data imputation'!AV147&lt;&gt;"",1,0))</f>
        <v>0</v>
      </c>
      <c r="AV144" s="125">
        <f>IF('Indicator Data'!AW148="No Data",1,IF('Indicator Data imputation'!AW147&lt;&gt;"",1,0))</f>
        <v>0</v>
      </c>
      <c r="AW144" s="125">
        <f>IF('Indicator Data'!AX148="No Data",1,IF('Indicator Data imputation'!AX147&lt;&gt;"",1,0))</f>
        <v>0</v>
      </c>
      <c r="AX144" s="125">
        <f>IF('Indicator Data'!AY148="No Data",1,IF('Indicator Data imputation'!AY147&lt;&gt;"",1,0))</f>
        <v>0</v>
      </c>
      <c r="AY144" s="125">
        <f>IF('Indicator Data'!AZ148="No Data",1,IF('Indicator Data imputation'!AZ147&lt;&gt;"",1,0))</f>
        <v>0</v>
      </c>
      <c r="AZ144" s="125">
        <f>IF('Indicator Data'!BA148="No Data",1,IF('Indicator Data imputation'!BA147&lt;&gt;"",1,0))</f>
        <v>0</v>
      </c>
      <c r="BA144" s="125">
        <f>IF('Indicator Data'!BB148="No Data",1,IF('Indicator Data imputation'!BB147&lt;&gt;"",1,0))</f>
        <v>0</v>
      </c>
      <c r="BB144" s="125">
        <f>IF('Indicator Data'!BC148="No Data",1,IF('Indicator Data imputation'!BC147&lt;&gt;"",1,0))</f>
        <v>0</v>
      </c>
      <c r="BC144" s="125">
        <f>IF('Indicator Data'!BD148="No Data",1,IF('Indicator Data imputation'!BD147&lt;&gt;"",1,0))</f>
        <v>0</v>
      </c>
      <c r="BD144" s="125">
        <f>IF('Indicator Data'!BE148="No Data",1,IF('Indicator Data imputation'!BE147&lt;&gt;"",1,0))</f>
        <v>0</v>
      </c>
      <c r="BE144" s="125">
        <f>IF('Indicator Data'!BF148="No Data",1,IF('Indicator Data imputation'!BF147&lt;&gt;"",1,0))</f>
        <v>0</v>
      </c>
      <c r="BF144" s="125">
        <f>IF('Indicator Data'!BG148="No Data",1,IF('Indicator Data imputation'!BG147&lt;&gt;"",1,0))</f>
        <v>0</v>
      </c>
      <c r="BG144" s="125">
        <f>IF('Indicator Data'!BH148="No Data",1,IF('Indicator Data imputation'!BH147&lt;&gt;"",1,0))</f>
        <v>0</v>
      </c>
      <c r="BH144" s="125">
        <f>IF('Indicator Data'!BI148="No Data",1,IF('Indicator Data imputation'!BI147&lt;&gt;"",1,0))</f>
        <v>0</v>
      </c>
      <c r="BI144" s="125">
        <f>IF('Indicator Data'!BR148="No Data",1,IF('Indicator Data imputation'!BJ147&lt;&gt;"",1,0))</f>
        <v>0</v>
      </c>
      <c r="BJ144" s="125">
        <f>IF('Indicator Data'!BS148="No Data",1,IF('Indicator Data imputation'!BK147&lt;&gt;"",1,0))</f>
        <v>0</v>
      </c>
      <c r="BK144" s="125">
        <f>IF('Indicator Data'!BT148="No Data",1,IF('Indicator Data imputation'!BL147&lt;&gt;"",1,0))</f>
        <v>0</v>
      </c>
      <c r="BL144" s="125">
        <f>IF('Indicator Data'!BU148="No Data",1,IF('Indicator Data imputation'!BM147&lt;&gt;"",1,0))</f>
        <v>0</v>
      </c>
      <c r="BM144" s="125">
        <f>IF('Indicator Data'!BV148="No Data",1,IF('Indicator Data imputation'!BN147&lt;&gt;"",1,0))</f>
        <v>0</v>
      </c>
      <c r="BN144" s="125">
        <f>IF('Indicator Data'!BW148="No Data",1,IF('Indicator Data imputation'!BO147&lt;&gt;"",1,0))</f>
        <v>0</v>
      </c>
      <c r="BO144" s="125">
        <f>IF('Indicator Data'!BX148="No Data",1,IF('Indicator Data imputation'!BP147&lt;&gt;"",1,0))</f>
        <v>0</v>
      </c>
      <c r="BP144" s="125">
        <f>IF('Indicator Data'!BY148="No Data",1,IF('Indicator Data imputation'!BQ147&lt;&gt;"",1,0))</f>
        <v>0</v>
      </c>
      <c r="BQ144" s="125">
        <f>IF('Indicator Data'!BZ148="No Data",1,IF('Indicator Data imputation'!BR147&lt;&gt;"",1,0))</f>
        <v>0</v>
      </c>
      <c r="BR144" s="125">
        <f>IF('Indicator Data'!CA148="No Data",1,IF('Indicator Data imputation'!BS147&lt;&gt;"",1,0))</f>
        <v>0</v>
      </c>
      <c r="BS144" s="125">
        <f>IF('Indicator Data'!CB148="No Data",1,IF('Indicator Data imputation'!BT147&lt;&gt;"",1,0))</f>
        <v>0</v>
      </c>
      <c r="BT144" s="125">
        <f>IF('Indicator Data'!CC148="No Data",1,IF('Indicator Data imputation'!BU147&lt;&gt;"",1,0))</f>
        <v>0</v>
      </c>
      <c r="BU144" s="125">
        <f>IF('Indicator Data'!CD148="No Data",1,IF('Indicator Data imputation'!BV147&lt;&gt;"",1,0))</f>
        <v>0</v>
      </c>
      <c r="BV144" s="125">
        <f>IF('Indicator Data'!CE148="No Data",1,IF('Indicator Data imputation'!BW147&lt;&gt;"",1,0))</f>
        <v>0</v>
      </c>
      <c r="BW144" s="125">
        <f>IF('Indicator Data'!CF148="No Data",1,IF('Indicator Data imputation'!BX147&lt;&gt;"",1,0))</f>
        <v>0</v>
      </c>
      <c r="BX144" s="125">
        <f>IF('Indicator Data'!CG148="No Data",1,IF('Indicator Data imputation'!BY147&lt;&gt;"",1,0))</f>
        <v>0</v>
      </c>
      <c r="BY144" s="3">
        <f t="shared" si="6"/>
        <v>0</v>
      </c>
      <c r="BZ144" s="127">
        <f t="shared" si="7"/>
        <v>0</v>
      </c>
    </row>
    <row r="145" spans="1:78" x14ac:dyDescent="0.3">
      <c r="A145" s="3" t="s">
        <v>265</v>
      </c>
      <c r="B145" s="125">
        <f>IF('Indicator Data'!C149="No Data",1,IF('Indicator Data imputation'!C148&lt;&gt;"",1,0))</f>
        <v>0</v>
      </c>
      <c r="C145" s="125">
        <f>IF('Indicator Data'!D149="No Data",1,IF('Indicator Data imputation'!D148&lt;&gt;"",1,0))</f>
        <v>0</v>
      </c>
      <c r="D145" s="125">
        <f>IF('Indicator Data'!E149="No Data",1,IF('Indicator Data imputation'!E148&lt;&gt;"",1,0))</f>
        <v>1</v>
      </c>
      <c r="E145" s="125">
        <f>IF('Indicator Data'!F149="No Data",1,IF('Indicator Data imputation'!F148&lt;&gt;"",1,0))</f>
        <v>0</v>
      </c>
      <c r="F145" s="125">
        <f>IF('Indicator Data'!G149="No Data",1,IF('Indicator Data imputation'!G148&lt;&gt;"",1,0))</f>
        <v>0</v>
      </c>
      <c r="G145" s="125">
        <f>IF('Indicator Data'!H149="No Data",1,IF('Indicator Data imputation'!H148&lt;&gt;"",1,0))</f>
        <v>0</v>
      </c>
      <c r="H145" s="125">
        <f>IF('Indicator Data'!I149="No Data",1,IF('Indicator Data imputation'!I148&lt;&gt;"",1,0))</f>
        <v>0</v>
      </c>
      <c r="I145" s="125">
        <f>IF('Indicator Data'!J149="No Data",1,IF('Indicator Data imputation'!J148&lt;&gt;"",1,0))</f>
        <v>0</v>
      </c>
      <c r="J145" s="125">
        <f>IF('Indicator Data'!K149="No Data",1,IF('Indicator Data imputation'!K148&lt;&gt;"",1,0))</f>
        <v>0</v>
      </c>
      <c r="K145" s="125">
        <f>IF('Indicator Data'!L149="No Data",1,IF('Indicator Data imputation'!L148&lt;&gt;"",1,0))</f>
        <v>0</v>
      </c>
      <c r="L145" s="125">
        <f>IF('Indicator Data'!M149="No Data",1,IF('Indicator Data imputation'!M148&lt;&gt;"",1,0))</f>
        <v>1</v>
      </c>
      <c r="M145" s="125">
        <f>IF('Indicator Data'!N149="No Data",1,IF('Indicator Data imputation'!N148&lt;&gt;"",1,0))</f>
        <v>1</v>
      </c>
      <c r="N145" s="125">
        <f>IF('Indicator Data'!O149="No Data",1,IF('Indicator Data imputation'!O148&lt;&gt;"",1,0))</f>
        <v>1</v>
      </c>
      <c r="O145" s="125">
        <f>IF('Indicator Data'!P149="No Data",1,IF('Indicator Data imputation'!P148&lt;&gt;"",1,0))</f>
        <v>1</v>
      </c>
      <c r="P145" s="125">
        <f>IF('Indicator Data'!Q149="No Data",1,IF('Indicator Data imputation'!Q148&lt;&gt;"",1,0))</f>
        <v>0</v>
      </c>
      <c r="Q145" s="125">
        <f>IF('Indicator Data'!R149="No Data",1,IF('Indicator Data imputation'!R148&lt;&gt;"",1,0))</f>
        <v>0</v>
      </c>
      <c r="R145" s="125">
        <f>IF('Indicator Data'!S149="No Data",1,IF('Indicator Data imputation'!S148&lt;&gt;"",1,0))</f>
        <v>0</v>
      </c>
      <c r="S145" s="125">
        <f>IF('Indicator Data'!T149="No Data",1,IF('Indicator Data imputation'!T148&lt;&gt;"",1,0))</f>
        <v>0</v>
      </c>
      <c r="T145" s="125">
        <f>IF('Indicator Data'!U149="No Data",1,IF('Indicator Data imputation'!U148&lt;&gt;"",1,0))</f>
        <v>0</v>
      </c>
      <c r="U145" s="125">
        <f>IF('Indicator Data'!V149="No Data",1,IF('Indicator Data imputation'!V148&lt;&gt;"",1,0))</f>
        <v>0</v>
      </c>
      <c r="V145" s="125">
        <f>IF('Indicator Data'!W149="No Data",1,IF('Indicator Data imputation'!W148&lt;&gt;"",1,0))</f>
        <v>0</v>
      </c>
      <c r="W145" s="125">
        <f>IF('Indicator Data'!X149="No Data",1,IF('Indicator Data imputation'!X148&lt;&gt;"",1,0))</f>
        <v>0</v>
      </c>
      <c r="X145" s="125">
        <f>IF('Indicator Data'!Y149="No Data",1,IF('Indicator Data imputation'!Y148&lt;&gt;"",1,0))</f>
        <v>0</v>
      </c>
      <c r="Y145" s="125">
        <f>IF('Indicator Data'!Z149="No Data",1,IF('Indicator Data imputation'!Z148&lt;&gt;"",1,0))</f>
        <v>0</v>
      </c>
      <c r="Z145" s="125">
        <f>IF('Indicator Data'!AA149="No Data",1,IF('Indicator Data imputation'!AA148&lt;&gt;"",1,0))</f>
        <v>1</v>
      </c>
      <c r="AA145" s="125">
        <f>IF('Indicator Data'!AB149="No Data",1,IF('Indicator Data imputation'!AB148&lt;&gt;"",1,0))</f>
        <v>0</v>
      </c>
      <c r="AB145" s="125">
        <f>IF('Indicator Data'!AC149="No Data",1,IF('Indicator Data imputation'!AC148&lt;&gt;"",1,0))</f>
        <v>1</v>
      </c>
      <c r="AC145" s="125">
        <f>IF('Indicator Data'!AD149="No Data",1,IF('Indicator Data imputation'!AD148&lt;&gt;"",1,0))</f>
        <v>1</v>
      </c>
      <c r="AD145" s="125">
        <f>IF('Indicator Data'!AE149="No Data",1,IF('Indicator Data imputation'!AE148&lt;&gt;"",1,0))</f>
        <v>0</v>
      </c>
      <c r="AE145" s="125">
        <f>IF('Indicator Data'!AF149="No Data",1,IF('Indicator Data imputation'!AF148&lt;&gt;"",1,0))</f>
        <v>1</v>
      </c>
      <c r="AF145" s="125">
        <f>IF('Indicator Data'!AG149="No Data",1,IF('Indicator Data imputation'!AG148&lt;&gt;"",1,0))</f>
        <v>1</v>
      </c>
      <c r="AG145" s="125">
        <f>IF('Indicator Data'!AH149="No Data",1,IF('Indicator Data imputation'!AH148&lt;&gt;"",1,0))</f>
        <v>0</v>
      </c>
      <c r="AH145" s="125">
        <f>IF('Indicator Data'!AI149="No Data",1,IF('Indicator Data imputation'!AI148&lt;&gt;"",1,0))</f>
        <v>0</v>
      </c>
      <c r="AI145" s="125">
        <f>IF('Indicator Data'!AJ149="No Data",1,IF('Indicator Data imputation'!AJ148&lt;&gt;"",1,0))</f>
        <v>0</v>
      </c>
      <c r="AJ145" s="125">
        <f>IF('Indicator Data'!AK149="No Data",1,IF('Indicator Data imputation'!AK148&lt;&gt;"",1,0))</f>
        <v>0</v>
      </c>
      <c r="AK145" s="125">
        <f>IF('Indicator Data'!AL149="No Data",1,IF('Indicator Data imputation'!AL148&lt;&gt;"",1,0))</f>
        <v>0</v>
      </c>
      <c r="AL145" s="125">
        <f>IF('Indicator Data'!AM149="No Data",1,IF('Indicator Data imputation'!AM148&lt;&gt;"",1,0))</f>
        <v>1</v>
      </c>
      <c r="AM145" s="125">
        <f>IF('Indicator Data'!AN149="No Data",1,IF('Indicator Data imputation'!AN148&lt;&gt;"",1,0))</f>
        <v>0</v>
      </c>
      <c r="AN145" s="125">
        <f>IF('Indicator Data'!AO149="No Data",1,IF('Indicator Data imputation'!AO148&lt;&gt;"",1,0))</f>
        <v>0</v>
      </c>
      <c r="AO145" s="125">
        <f>IF('Indicator Data'!AP149="No Data",1,IF('Indicator Data imputation'!AP148&lt;&gt;"",1,0))</f>
        <v>0</v>
      </c>
      <c r="AP145" s="125">
        <f>IF('Indicator Data'!AQ149="No Data",1,IF('Indicator Data imputation'!AQ148&lt;&gt;"",1,0))</f>
        <v>1</v>
      </c>
      <c r="AQ145" s="125">
        <f>IF('Indicator Data'!AR149="No Data",1,IF('Indicator Data imputation'!AR148&lt;&gt;"",1,0))</f>
        <v>0</v>
      </c>
      <c r="AR145" s="125">
        <f>IF('Indicator Data'!AS149="No Data",1,IF('Indicator Data imputation'!AS148&lt;&gt;"",1,0))</f>
        <v>0</v>
      </c>
      <c r="AS145" s="125">
        <f>IF('Indicator Data'!AT149="No Data",1,IF('Indicator Data imputation'!AT148&lt;&gt;"",1,0))</f>
        <v>1</v>
      </c>
      <c r="AT145" s="125">
        <f>IF('Indicator Data'!AU149="No Data",1,IF('Indicator Data imputation'!AU148&lt;&gt;"",1,0))</f>
        <v>0</v>
      </c>
      <c r="AU145" s="125">
        <f>IF('Indicator Data'!AV149="No Data",1,IF('Indicator Data imputation'!AV148&lt;&gt;"",1,0))</f>
        <v>1</v>
      </c>
      <c r="AV145" s="125">
        <f>IF('Indicator Data'!AW149="No Data",1,IF('Indicator Data imputation'!AW148&lt;&gt;"",1,0))</f>
        <v>1</v>
      </c>
      <c r="AW145" s="125">
        <f>IF('Indicator Data'!AX149="No Data",1,IF('Indicator Data imputation'!AX148&lt;&gt;"",1,0))</f>
        <v>1</v>
      </c>
      <c r="AX145" s="125">
        <f>IF('Indicator Data'!AY149="No Data",1,IF('Indicator Data imputation'!AY148&lt;&gt;"",1,0))</f>
        <v>0</v>
      </c>
      <c r="AY145" s="125">
        <f>IF('Indicator Data'!AZ149="No Data",1,IF('Indicator Data imputation'!AZ148&lt;&gt;"",1,0))</f>
        <v>1</v>
      </c>
      <c r="AZ145" s="125">
        <f>IF('Indicator Data'!BA149="No Data",1,IF('Indicator Data imputation'!BA148&lt;&gt;"",1,0))</f>
        <v>1</v>
      </c>
      <c r="BA145" s="125">
        <f>IF('Indicator Data'!BB149="No Data",1,IF('Indicator Data imputation'!BB148&lt;&gt;"",1,0))</f>
        <v>0</v>
      </c>
      <c r="BB145" s="125">
        <f>IF('Indicator Data'!BC149="No Data",1,IF('Indicator Data imputation'!BC148&lt;&gt;"",1,0))</f>
        <v>0</v>
      </c>
      <c r="BC145" s="125">
        <f>IF('Indicator Data'!BD149="No Data",1,IF('Indicator Data imputation'!BD148&lt;&gt;"",1,0))</f>
        <v>0</v>
      </c>
      <c r="BD145" s="125">
        <f>IF('Indicator Data'!BE149="No Data",1,IF('Indicator Data imputation'!BE148&lt;&gt;"",1,0))</f>
        <v>0</v>
      </c>
      <c r="BE145" s="125">
        <f>IF('Indicator Data'!BF149="No Data",1,IF('Indicator Data imputation'!BF148&lt;&gt;"",1,0))</f>
        <v>0</v>
      </c>
      <c r="BF145" s="125">
        <f>IF('Indicator Data'!BG149="No Data",1,IF('Indicator Data imputation'!BG148&lt;&gt;"",1,0))</f>
        <v>0</v>
      </c>
      <c r="BG145" s="125">
        <f>IF('Indicator Data'!BH149="No Data",1,IF('Indicator Data imputation'!BH148&lt;&gt;"",1,0))</f>
        <v>0</v>
      </c>
      <c r="BH145" s="125">
        <f>IF('Indicator Data'!BI149="No Data",1,IF('Indicator Data imputation'!BI148&lt;&gt;"",1,0))</f>
        <v>1</v>
      </c>
      <c r="BI145" s="125">
        <f>IF('Indicator Data'!BR149="No Data",1,IF('Indicator Data imputation'!BJ148&lt;&gt;"",1,0))</f>
        <v>0</v>
      </c>
      <c r="BJ145" s="125">
        <f>IF('Indicator Data'!BS149="No Data",1,IF('Indicator Data imputation'!BK148&lt;&gt;"",1,0))</f>
        <v>0</v>
      </c>
      <c r="BK145" s="125">
        <f>IF('Indicator Data'!BT149="No Data",1,IF('Indicator Data imputation'!BL148&lt;&gt;"",1,0))</f>
        <v>1</v>
      </c>
      <c r="BL145" s="125">
        <f>IF('Indicator Data'!BU149="No Data",1,IF('Indicator Data imputation'!BM148&lt;&gt;"",1,0))</f>
        <v>0</v>
      </c>
      <c r="BM145" s="125">
        <f>IF('Indicator Data'!BV149="No Data",1,IF('Indicator Data imputation'!BN148&lt;&gt;"",1,0))</f>
        <v>1</v>
      </c>
      <c r="BN145" s="125">
        <f>IF('Indicator Data'!BW149="No Data",1,IF('Indicator Data imputation'!BO148&lt;&gt;"",1,0))</f>
        <v>0</v>
      </c>
      <c r="BO145" s="125">
        <f>IF('Indicator Data'!BX149="No Data",1,IF('Indicator Data imputation'!BP148&lt;&gt;"",1,0))</f>
        <v>0</v>
      </c>
      <c r="BP145" s="125">
        <f>IF('Indicator Data'!BY149="No Data",1,IF('Indicator Data imputation'!BQ148&lt;&gt;"",1,0))</f>
        <v>0</v>
      </c>
      <c r="BQ145" s="125">
        <f>IF('Indicator Data'!BZ149="No Data",1,IF('Indicator Data imputation'!BR148&lt;&gt;"",1,0))</f>
        <v>0</v>
      </c>
      <c r="BR145" s="125">
        <f>IF('Indicator Data'!CA149="No Data",1,IF('Indicator Data imputation'!BS148&lt;&gt;"",1,0))</f>
        <v>0</v>
      </c>
      <c r="BS145" s="125">
        <f>IF('Indicator Data'!CB149="No Data",1,IF('Indicator Data imputation'!BT148&lt;&gt;"",1,0))</f>
        <v>0</v>
      </c>
      <c r="BT145" s="125">
        <f>IF('Indicator Data'!CC149="No Data",1,IF('Indicator Data imputation'!BU148&lt;&gt;"",1,0))</f>
        <v>0</v>
      </c>
      <c r="BU145" s="125">
        <f>IF('Indicator Data'!CD149="No Data",1,IF('Indicator Data imputation'!BV148&lt;&gt;"",1,0))</f>
        <v>0</v>
      </c>
      <c r="BV145" s="125">
        <f>IF('Indicator Data'!CE149="No Data",1,IF('Indicator Data imputation'!BW148&lt;&gt;"",1,0))</f>
        <v>1</v>
      </c>
      <c r="BW145" s="125">
        <f>IF('Indicator Data'!CF149="No Data",1,IF('Indicator Data imputation'!BX148&lt;&gt;"",1,0))</f>
        <v>0</v>
      </c>
      <c r="BX145" s="125">
        <f>IF('Indicator Data'!CG149="No Data",1,IF('Indicator Data imputation'!BY148&lt;&gt;"",1,0))</f>
        <v>1</v>
      </c>
      <c r="BY145" s="3">
        <f t="shared" si="6"/>
        <v>23</v>
      </c>
      <c r="BZ145" s="127">
        <f t="shared" si="7"/>
        <v>0.30666666666666664</v>
      </c>
    </row>
    <row r="146" spans="1:78" x14ac:dyDescent="0.3">
      <c r="A146" s="3" t="s">
        <v>267</v>
      </c>
      <c r="B146" s="125">
        <f>IF('Indicator Data'!C150="No Data",1,IF('Indicator Data imputation'!C149&lt;&gt;"",1,0))</f>
        <v>0</v>
      </c>
      <c r="C146" s="125">
        <f>IF('Indicator Data'!D150="No Data",1,IF('Indicator Data imputation'!D149&lt;&gt;"",1,0))</f>
        <v>0</v>
      </c>
      <c r="D146" s="125">
        <f>IF('Indicator Data'!E150="No Data",1,IF('Indicator Data imputation'!E149&lt;&gt;"",1,0))</f>
        <v>1</v>
      </c>
      <c r="E146" s="125">
        <f>IF('Indicator Data'!F150="No Data",1,IF('Indicator Data imputation'!F149&lt;&gt;"",1,0))</f>
        <v>0</v>
      </c>
      <c r="F146" s="125">
        <f>IF('Indicator Data'!G150="No Data",1,IF('Indicator Data imputation'!G149&lt;&gt;"",1,0))</f>
        <v>0</v>
      </c>
      <c r="G146" s="125">
        <f>IF('Indicator Data'!H150="No Data",1,IF('Indicator Data imputation'!H149&lt;&gt;"",1,0))</f>
        <v>0</v>
      </c>
      <c r="H146" s="125">
        <f>IF('Indicator Data'!I150="No Data",1,IF('Indicator Data imputation'!I149&lt;&gt;"",1,0))</f>
        <v>0</v>
      </c>
      <c r="I146" s="125">
        <f>IF('Indicator Data'!J150="No Data",1,IF('Indicator Data imputation'!J149&lt;&gt;"",1,0))</f>
        <v>0</v>
      </c>
      <c r="J146" s="125">
        <f>IF('Indicator Data'!K150="No Data",1,IF('Indicator Data imputation'!K149&lt;&gt;"",1,0))</f>
        <v>0</v>
      </c>
      <c r="K146" s="125">
        <f>IF('Indicator Data'!L150="No Data",1,IF('Indicator Data imputation'!L149&lt;&gt;"",1,0))</f>
        <v>0</v>
      </c>
      <c r="L146" s="125">
        <f>IF('Indicator Data'!M150="No Data",1,IF('Indicator Data imputation'!M149&lt;&gt;"",1,0))</f>
        <v>1</v>
      </c>
      <c r="M146" s="125">
        <f>IF('Indicator Data'!N150="No Data",1,IF('Indicator Data imputation'!N149&lt;&gt;"",1,0))</f>
        <v>1</v>
      </c>
      <c r="N146" s="125">
        <f>IF('Indicator Data'!O150="No Data",1,IF('Indicator Data imputation'!O149&lt;&gt;"",1,0))</f>
        <v>1</v>
      </c>
      <c r="O146" s="125">
        <f>IF('Indicator Data'!P150="No Data",1,IF('Indicator Data imputation'!P149&lt;&gt;"",1,0))</f>
        <v>1</v>
      </c>
      <c r="P146" s="125">
        <f>IF('Indicator Data'!Q150="No Data",1,IF('Indicator Data imputation'!Q149&lt;&gt;"",1,0))</f>
        <v>0</v>
      </c>
      <c r="Q146" s="125">
        <f>IF('Indicator Data'!R150="No Data",1,IF('Indicator Data imputation'!R149&lt;&gt;"",1,0))</f>
        <v>0</v>
      </c>
      <c r="R146" s="125">
        <f>IF('Indicator Data'!S150="No Data",1,IF('Indicator Data imputation'!S149&lt;&gt;"",1,0))</f>
        <v>0</v>
      </c>
      <c r="S146" s="125">
        <f>IF('Indicator Data'!T150="No Data",1,IF('Indicator Data imputation'!T149&lt;&gt;"",1,0))</f>
        <v>0</v>
      </c>
      <c r="T146" s="125">
        <f>IF('Indicator Data'!U150="No Data",1,IF('Indicator Data imputation'!U149&lt;&gt;"",1,0))</f>
        <v>0</v>
      </c>
      <c r="U146" s="125">
        <f>IF('Indicator Data'!V150="No Data",1,IF('Indicator Data imputation'!V149&lt;&gt;"",1,0))</f>
        <v>0</v>
      </c>
      <c r="V146" s="125">
        <f>IF('Indicator Data'!W150="No Data",1,IF('Indicator Data imputation'!W149&lt;&gt;"",1,0))</f>
        <v>0</v>
      </c>
      <c r="W146" s="125">
        <f>IF('Indicator Data'!X150="No Data",1,IF('Indicator Data imputation'!X149&lt;&gt;"",1,0))</f>
        <v>0</v>
      </c>
      <c r="X146" s="125">
        <f>IF('Indicator Data'!Y150="No Data",1,IF('Indicator Data imputation'!Y149&lt;&gt;"",1,0))</f>
        <v>0</v>
      </c>
      <c r="Y146" s="125">
        <f>IF('Indicator Data'!Z150="No Data",1,IF('Indicator Data imputation'!Z149&lt;&gt;"",1,0))</f>
        <v>0</v>
      </c>
      <c r="Z146" s="125">
        <f>IF('Indicator Data'!AA150="No Data",1,IF('Indicator Data imputation'!AA149&lt;&gt;"",1,0))</f>
        <v>1</v>
      </c>
      <c r="AA146" s="125">
        <f>IF('Indicator Data'!AB150="No Data",1,IF('Indicator Data imputation'!AB149&lt;&gt;"",1,0))</f>
        <v>0</v>
      </c>
      <c r="AB146" s="125">
        <f>IF('Indicator Data'!AC150="No Data",1,IF('Indicator Data imputation'!AC149&lt;&gt;"",1,0))</f>
        <v>0</v>
      </c>
      <c r="AC146" s="125">
        <f>IF('Indicator Data'!AD150="No Data",1,IF('Indicator Data imputation'!AD149&lt;&gt;"",1,0))</f>
        <v>0</v>
      </c>
      <c r="AD146" s="125">
        <f>IF('Indicator Data'!AE150="No Data",1,IF('Indicator Data imputation'!AE149&lt;&gt;"",1,0))</f>
        <v>0</v>
      </c>
      <c r="AE146" s="125">
        <f>IF('Indicator Data'!AF150="No Data",1,IF('Indicator Data imputation'!AF149&lt;&gt;"",1,0))</f>
        <v>0</v>
      </c>
      <c r="AF146" s="125">
        <f>IF('Indicator Data'!AG150="No Data",1,IF('Indicator Data imputation'!AG149&lt;&gt;"",1,0))</f>
        <v>0</v>
      </c>
      <c r="AG146" s="125">
        <f>IF('Indicator Data'!AH150="No Data",1,IF('Indicator Data imputation'!AH149&lt;&gt;"",1,0))</f>
        <v>0</v>
      </c>
      <c r="AH146" s="125">
        <f>IF('Indicator Data'!AI150="No Data",1,IF('Indicator Data imputation'!AI149&lt;&gt;"",1,0))</f>
        <v>0</v>
      </c>
      <c r="AI146" s="125">
        <f>IF('Indicator Data'!AJ150="No Data",1,IF('Indicator Data imputation'!AJ149&lt;&gt;"",1,0))</f>
        <v>0</v>
      </c>
      <c r="AJ146" s="125">
        <f>IF('Indicator Data'!AK150="No Data",1,IF('Indicator Data imputation'!AK149&lt;&gt;"",1,0))</f>
        <v>0</v>
      </c>
      <c r="AK146" s="125">
        <f>IF('Indicator Data'!AL150="No Data",1,IF('Indicator Data imputation'!AL149&lt;&gt;"",1,0))</f>
        <v>0</v>
      </c>
      <c r="AL146" s="125">
        <f>IF('Indicator Data'!AM150="No Data",1,IF('Indicator Data imputation'!AM149&lt;&gt;"",1,0))</f>
        <v>0</v>
      </c>
      <c r="AM146" s="125">
        <f>IF('Indicator Data'!AN150="No Data",1,IF('Indicator Data imputation'!AN149&lt;&gt;"",1,0))</f>
        <v>0</v>
      </c>
      <c r="AN146" s="125">
        <f>IF('Indicator Data'!AO150="No Data",1,IF('Indicator Data imputation'!AO149&lt;&gt;"",1,0))</f>
        <v>0</v>
      </c>
      <c r="AO146" s="125">
        <f>IF('Indicator Data'!AP150="No Data",1,IF('Indicator Data imputation'!AP149&lt;&gt;"",1,0))</f>
        <v>0</v>
      </c>
      <c r="AP146" s="125">
        <f>IF('Indicator Data'!AQ150="No Data",1,IF('Indicator Data imputation'!AQ149&lt;&gt;"",1,0))</f>
        <v>0</v>
      </c>
      <c r="AQ146" s="125">
        <f>IF('Indicator Data'!AR150="No Data",1,IF('Indicator Data imputation'!AR149&lt;&gt;"",1,0))</f>
        <v>0</v>
      </c>
      <c r="AR146" s="125">
        <f>IF('Indicator Data'!AS150="No Data",1,IF('Indicator Data imputation'!AS149&lt;&gt;"",1,0))</f>
        <v>0</v>
      </c>
      <c r="AS146" s="125">
        <f>IF('Indicator Data'!AT150="No Data",1,IF('Indicator Data imputation'!AT149&lt;&gt;"",1,0))</f>
        <v>0</v>
      </c>
      <c r="AT146" s="125">
        <f>IF('Indicator Data'!AU150="No Data",1,IF('Indicator Data imputation'!AU149&lt;&gt;"",1,0))</f>
        <v>0</v>
      </c>
      <c r="AU146" s="125">
        <f>IF('Indicator Data'!AV150="No Data",1,IF('Indicator Data imputation'!AV149&lt;&gt;"",1,0))</f>
        <v>1</v>
      </c>
      <c r="AV146" s="125">
        <f>IF('Indicator Data'!AW150="No Data",1,IF('Indicator Data imputation'!AW149&lt;&gt;"",1,0))</f>
        <v>1</v>
      </c>
      <c r="AW146" s="125">
        <f>IF('Indicator Data'!AX150="No Data",1,IF('Indicator Data imputation'!AX149&lt;&gt;"",1,0))</f>
        <v>1</v>
      </c>
      <c r="AX146" s="125">
        <f>IF('Indicator Data'!AY150="No Data",1,IF('Indicator Data imputation'!AY149&lt;&gt;"",1,0))</f>
        <v>0</v>
      </c>
      <c r="AY146" s="125">
        <f>IF('Indicator Data'!AZ150="No Data",1,IF('Indicator Data imputation'!AZ149&lt;&gt;"",1,0))</f>
        <v>0</v>
      </c>
      <c r="AZ146" s="125">
        <f>IF('Indicator Data'!BA150="No Data",1,IF('Indicator Data imputation'!BA149&lt;&gt;"",1,0))</f>
        <v>0</v>
      </c>
      <c r="BA146" s="125">
        <f>IF('Indicator Data'!BB150="No Data",1,IF('Indicator Data imputation'!BB149&lt;&gt;"",1,0))</f>
        <v>0</v>
      </c>
      <c r="BB146" s="125">
        <f>IF('Indicator Data'!BC150="No Data",1,IF('Indicator Data imputation'!BC149&lt;&gt;"",1,0))</f>
        <v>0</v>
      </c>
      <c r="BC146" s="125">
        <f>IF('Indicator Data'!BD150="No Data",1,IF('Indicator Data imputation'!BD149&lt;&gt;"",1,0))</f>
        <v>0</v>
      </c>
      <c r="BD146" s="125">
        <f>IF('Indicator Data'!BE150="No Data",1,IF('Indicator Data imputation'!BE149&lt;&gt;"",1,0))</f>
        <v>0</v>
      </c>
      <c r="BE146" s="125">
        <f>IF('Indicator Data'!BF150="No Data",1,IF('Indicator Data imputation'!BF149&lt;&gt;"",1,0))</f>
        <v>0</v>
      </c>
      <c r="BF146" s="125">
        <f>IF('Indicator Data'!BG150="No Data",1,IF('Indicator Data imputation'!BG149&lt;&gt;"",1,0))</f>
        <v>0</v>
      </c>
      <c r="BG146" s="125">
        <f>IF('Indicator Data'!BH150="No Data",1,IF('Indicator Data imputation'!BH149&lt;&gt;"",1,0))</f>
        <v>0</v>
      </c>
      <c r="BH146" s="125">
        <f>IF('Indicator Data'!BI150="No Data",1,IF('Indicator Data imputation'!BI149&lt;&gt;"",1,0))</f>
        <v>1</v>
      </c>
      <c r="BI146" s="125">
        <f>IF('Indicator Data'!BR150="No Data",1,IF('Indicator Data imputation'!BJ149&lt;&gt;"",1,0))</f>
        <v>0</v>
      </c>
      <c r="BJ146" s="125">
        <f>IF('Indicator Data'!BS150="No Data",1,IF('Indicator Data imputation'!BK149&lt;&gt;"",1,0))</f>
        <v>0</v>
      </c>
      <c r="BK146" s="125">
        <f>IF('Indicator Data'!BT150="No Data",1,IF('Indicator Data imputation'!BL149&lt;&gt;"",1,0))</f>
        <v>0</v>
      </c>
      <c r="BL146" s="125">
        <f>IF('Indicator Data'!BU150="No Data",1,IF('Indicator Data imputation'!BM149&lt;&gt;"",1,0))</f>
        <v>0</v>
      </c>
      <c r="BM146" s="125">
        <f>IF('Indicator Data'!BV150="No Data",1,IF('Indicator Data imputation'!BN149&lt;&gt;"",1,0))</f>
        <v>1</v>
      </c>
      <c r="BN146" s="125">
        <f>IF('Indicator Data'!BW150="No Data",1,IF('Indicator Data imputation'!BO149&lt;&gt;"",1,0))</f>
        <v>0</v>
      </c>
      <c r="BO146" s="125">
        <f>IF('Indicator Data'!BX150="No Data",1,IF('Indicator Data imputation'!BP149&lt;&gt;"",1,0))</f>
        <v>0</v>
      </c>
      <c r="BP146" s="125">
        <f>IF('Indicator Data'!BY150="No Data",1,IF('Indicator Data imputation'!BQ149&lt;&gt;"",1,0))</f>
        <v>0</v>
      </c>
      <c r="BQ146" s="125">
        <f>IF('Indicator Data'!BZ150="No Data",1,IF('Indicator Data imputation'!BR149&lt;&gt;"",1,0))</f>
        <v>0</v>
      </c>
      <c r="BR146" s="125">
        <f>IF('Indicator Data'!CA150="No Data",1,IF('Indicator Data imputation'!BS149&lt;&gt;"",1,0))</f>
        <v>0</v>
      </c>
      <c r="BS146" s="125">
        <f>IF('Indicator Data'!CB150="No Data",1,IF('Indicator Data imputation'!BT149&lt;&gt;"",1,0))</f>
        <v>1</v>
      </c>
      <c r="BT146" s="125">
        <f>IF('Indicator Data'!CC150="No Data",1,IF('Indicator Data imputation'!BU149&lt;&gt;"",1,0))</f>
        <v>0</v>
      </c>
      <c r="BU146" s="125">
        <f>IF('Indicator Data'!CD150="No Data",1,IF('Indicator Data imputation'!BV149&lt;&gt;"",1,0))</f>
        <v>0</v>
      </c>
      <c r="BV146" s="125">
        <f>IF('Indicator Data'!CE150="No Data",1,IF('Indicator Data imputation'!BW149&lt;&gt;"",1,0))</f>
        <v>1</v>
      </c>
      <c r="BW146" s="125">
        <f>IF('Indicator Data'!CF150="No Data",1,IF('Indicator Data imputation'!BX149&lt;&gt;"",1,0))</f>
        <v>0</v>
      </c>
      <c r="BX146" s="125">
        <f>IF('Indicator Data'!CG150="No Data",1,IF('Indicator Data imputation'!BY149&lt;&gt;"",1,0))</f>
        <v>0</v>
      </c>
      <c r="BY146" s="3">
        <f t="shared" si="6"/>
        <v>13</v>
      </c>
      <c r="BZ146" s="127">
        <f t="shared" si="7"/>
        <v>0.17333333333333334</v>
      </c>
    </row>
    <row r="147" spans="1:78" x14ac:dyDescent="0.3">
      <c r="A147" s="3" t="s">
        <v>269</v>
      </c>
      <c r="B147" s="125">
        <f>IF('Indicator Data'!C151="No Data",1,IF('Indicator Data imputation'!C150&lt;&gt;"",1,0))</f>
        <v>0</v>
      </c>
      <c r="C147" s="125">
        <f>IF('Indicator Data'!D151="No Data",1,IF('Indicator Data imputation'!D150&lt;&gt;"",1,0))</f>
        <v>0</v>
      </c>
      <c r="D147" s="125">
        <f>IF('Indicator Data'!E151="No Data",1,IF('Indicator Data imputation'!E150&lt;&gt;"",1,0))</f>
        <v>1</v>
      </c>
      <c r="E147" s="125">
        <f>IF('Indicator Data'!F151="No Data",1,IF('Indicator Data imputation'!F150&lt;&gt;"",1,0))</f>
        <v>0</v>
      </c>
      <c r="F147" s="125">
        <f>IF('Indicator Data'!G151="No Data",1,IF('Indicator Data imputation'!G150&lt;&gt;"",1,0))</f>
        <v>0</v>
      </c>
      <c r="G147" s="125">
        <f>IF('Indicator Data'!H151="No Data",1,IF('Indicator Data imputation'!H150&lt;&gt;"",1,0))</f>
        <v>0</v>
      </c>
      <c r="H147" s="125">
        <f>IF('Indicator Data'!I151="No Data",1,IF('Indicator Data imputation'!I150&lt;&gt;"",1,0))</f>
        <v>0</v>
      </c>
      <c r="I147" s="125">
        <f>IF('Indicator Data'!J151="No Data",1,IF('Indicator Data imputation'!J150&lt;&gt;"",1,0))</f>
        <v>0</v>
      </c>
      <c r="J147" s="125">
        <f>IF('Indicator Data'!K151="No Data",1,IF('Indicator Data imputation'!K150&lt;&gt;"",1,0))</f>
        <v>0</v>
      </c>
      <c r="K147" s="125">
        <f>IF('Indicator Data'!L151="No Data",1,IF('Indicator Data imputation'!L150&lt;&gt;"",1,0))</f>
        <v>1</v>
      </c>
      <c r="L147" s="125">
        <f>IF('Indicator Data'!M151="No Data",1,IF('Indicator Data imputation'!M150&lt;&gt;"",1,0))</f>
        <v>1</v>
      </c>
      <c r="M147" s="125">
        <f>IF('Indicator Data'!N151="No Data",1,IF('Indicator Data imputation'!N150&lt;&gt;"",1,0))</f>
        <v>1</v>
      </c>
      <c r="N147" s="125">
        <f>IF('Indicator Data'!O151="No Data",1,IF('Indicator Data imputation'!O150&lt;&gt;"",1,0))</f>
        <v>1</v>
      </c>
      <c r="O147" s="125">
        <f>IF('Indicator Data'!P151="No Data",1,IF('Indicator Data imputation'!P150&lt;&gt;"",1,0))</f>
        <v>1</v>
      </c>
      <c r="P147" s="125">
        <f>IF('Indicator Data'!Q151="No Data",1,IF('Indicator Data imputation'!Q150&lt;&gt;"",1,0))</f>
        <v>0</v>
      </c>
      <c r="Q147" s="125">
        <f>IF('Indicator Data'!R151="No Data",1,IF('Indicator Data imputation'!R150&lt;&gt;"",1,0))</f>
        <v>0</v>
      </c>
      <c r="R147" s="125">
        <f>IF('Indicator Data'!S151="No Data",1,IF('Indicator Data imputation'!S150&lt;&gt;"",1,0))</f>
        <v>0</v>
      </c>
      <c r="S147" s="125">
        <f>IF('Indicator Data'!T151="No Data",1,IF('Indicator Data imputation'!T150&lt;&gt;"",1,0))</f>
        <v>0</v>
      </c>
      <c r="T147" s="125">
        <f>IF('Indicator Data'!U151="No Data",1,IF('Indicator Data imputation'!U150&lt;&gt;"",1,0))</f>
        <v>0</v>
      </c>
      <c r="U147" s="125">
        <f>IF('Indicator Data'!V151="No Data",1,IF('Indicator Data imputation'!V150&lt;&gt;"",1,0))</f>
        <v>0</v>
      </c>
      <c r="V147" s="125">
        <f>IF('Indicator Data'!W151="No Data",1,IF('Indicator Data imputation'!W150&lt;&gt;"",1,0))</f>
        <v>0</v>
      </c>
      <c r="W147" s="125">
        <f>IF('Indicator Data'!X151="No Data",1,IF('Indicator Data imputation'!X150&lt;&gt;"",1,0))</f>
        <v>0</v>
      </c>
      <c r="X147" s="125">
        <f>IF('Indicator Data'!Y151="No Data",1,IF('Indicator Data imputation'!Y150&lt;&gt;"",1,0))</f>
        <v>0</v>
      </c>
      <c r="Y147" s="125">
        <f>IF('Indicator Data'!Z151="No Data",1,IF('Indicator Data imputation'!Z150&lt;&gt;"",1,0))</f>
        <v>0</v>
      </c>
      <c r="Z147" s="125">
        <f>IF('Indicator Data'!AA151="No Data",1,IF('Indicator Data imputation'!AA150&lt;&gt;"",1,0))</f>
        <v>1</v>
      </c>
      <c r="AA147" s="125">
        <f>IF('Indicator Data'!AB151="No Data",1,IF('Indicator Data imputation'!AB150&lt;&gt;"",1,0))</f>
        <v>0</v>
      </c>
      <c r="AB147" s="125">
        <f>IF('Indicator Data'!AC151="No Data",1,IF('Indicator Data imputation'!AC150&lt;&gt;"",1,0))</f>
        <v>1</v>
      </c>
      <c r="AC147" s="125">
        <f>IF('Indicator Data'!AD151="No Data",1,IF('Indicator Data imputation'!AD150&lt;&gt;"",1,0))</f>
        <v>0</v>
      </c>
      <c r="AD147" s="125">
        <f>IF('Indicator Data'!AE151="No Data",1,IF('Indicator Data imputation'!AE150&lt;&gt;"",1,0))</f>
        <v>0</v>
      </c>
      <c r="AE147" s="125">
        <f>IF('Indicator Data'!AF151="No Data",1,IF('Indicator Data imputation'!AF150&lt;&gt;"",1,0))</f>
        <v>1</v>
      </c>
      <c r="AF147" s="125">
        <f>IF('Indicator Data'!AG151="No Data",1,IF('Indicator Data imputation'!AG150&lt;&gt;"",1,0))</f>
        <v>0</v>
      </c>
      <c r="AG147" s="125">
        <f>IF('Indicator Data'!AH151="No Data",1,IF('Indicator Data imputation'!AH150&lt;&gt;"",1,0))</f>
        <v>0</v>
      </c>
      <c r="AH147" s="125">
        <f>IF('Indicator Data'!AI151="No Data",1,IF('Indicator Data imputation'!AI150&lt;&gt;"",1,0))</f>
        <v>0</v>
      </c>
      <c r="AI147" s="125">
        <f>IF('Indicator Data'!AJ151="No Data",1,IF('Indicator Data imputation'!AJ150&lt;&gt;"",1,0))</f>
        <v>0</v>
      </c>
      <c r="AJ147" s="125">
        <f>IF('Indicator Data'!AK151="No Data",1,IF('Indicator Data imputation'!AK150&lt;&gt;"",1,0))</f>
        <v>0</v>
      </c>
      <c r="AK147" s="125">
        <f>IF('Indicator Data'!AL151="No Data",1,IF('Indicator Data imputation'!AL150&lt;&gt;"",1,0))</f>
        <v>0</v>
      </c>
      <c r="AL147" s="125">
        <f>IF('Indicator Data'!AM151="No Data",1,IF('Indicator Data imputation'!AM150&lt;&gt;"",1,0))</f>
        <v>1</v>
      </c>
      <c r="AM147" s="125">
        <f>IF('Indicator Data'!AN151="No Data",1,IF('Indicator Data imputation'!AN150&lt;&gt;"",1,0))</f>
        <v>0</v>
      </c>
      <c r="AN147" s="125">
        <f>IF('Indicator Data'!AO151="No Data",1,IF('Indicator Data imputation'!AO150&lt;&gt;"",1,0))</f>
        <v>0</v>
      </c>
      <c r="AO147" s="125">
        <f>IF('Indicator Data'!AP151="No Data",1,IF('Indicator Data imputation'!AP150&lt;&gt;"",1,0))</f>
        <v>0</v>
      </c>
      <c r="AP147" s="125">
        <f>IF('Indicator Data'!AQ151="No Data",1,IF('Indicator Data imputation'!AQ150&lt;&gt;"",1,0))</f>
        <v>0</v>
      </c>
      <c r="AQ147" s="125">
        <f>IF('Indicator Data'!AR151="No Data",1,IF('Indicator Data imputation'!AR150&lt;&gt;"",1,0))</f>
        <v>0</v>
      </c>
      <c r="AR147" s="125">
        <f>IF('Indicator Data'!AS151="No Data",1,IF('Indicator Data imputation'!AS150&lt;&gt;"",1,0))</f>
        <v>0</v>
      </c>
      <c r="AS147" s="125">
        <f>IF('Indicator Data'!AT151="No Data",1,IF('Indicator Data imputation'!AT150&lt;&gt;"",1,0))</f>
        <v>1</v>
      </c>
      <c r="AT147" s="125">
        <f>IF('Indicator Data'!AU151="No Data",1,IF('Indicator Data imputation'!AU150&lt;&gt;"",1,0))</f>
        <v>0</v>
      </c>
      <c r="AU147" s="125">
        <f>IF('Indicator Data'!AV151="No Data",1,IF('Indicator Data imputation'!AV150&lt;&gt;"",1,0))</f>
        <v>1</v>
      </c>
      <c r="AV147" s="125">
        <f>IF('Indicator Data'!AW151="No Data",1,IF('Indicator Data imputation'!AW150&lt;&gt;"",1,0))</f>
        <v>1</v>
      </c>
      <c r="AW147" s="125">
        <f>IF('Indicator Data'!AX151="No Data",1,IF('Indicator Data imputation'!AX150&lt;&gt;"",1,0))</f>
        <v>1</v>
      </c>
      <c r="AX147" s="125">
        <f>IF('Indicator Data'!AY151="No Data",1,IF('Indicator Data imputation'!AY150&lt;&gt;"",1,0))</f>
        <v>0</v>
      </c>
      <c r="AY147" s="125">
        <f>IF('Indicator Data'!AZ151="No Data",1,IF('Indicator Data imputation'!AZ150&lt;&gt;"",1,0))</f>
        <v>1</v>
      </c>
      <c r="AZ147" s="125">
        <f>IF('Indicator Data'!BA151="No Data",1,IF('Indicator Data imputation'!BA150&lt;&gt;"",1,0))</f>
        <v>1</v>
      </c>
      <c r="BA147" s="125">
        <f>IF('Indicator Data'!BB151="No Data",1,IF('Indicator Data imputation'!BB150&lt;&gt;"",1,0))</f>
        <v>0</v>
      </c>
      <c r="BB147" s="125">
        <f>IF('Indicator Data'!BC151="No Data",1,IF('Indicator Data imputation'!BC150&lt;&gt;"",1,0))</f>
        <v>0</v>
      </c>
      <c r="BC147" s="125">
        <f>IF('Indicator Data'!BD151="No Data",1,IF('Indicator Data imputation'!BD150&lt;&gt;"",1,0))</f>
        <v>0</v>
      </c>
      <c r="BD147" s="125">
        <f>IF('Indicator Data'!BE151="No Data",1,IF('Indicator Data imputation'!BE150&lt;&gt;"",1,0))</f>
        <v>0</v>
      </c>
      <c r="BE147" s="125">
        <f>IF('Indicator Data'!BF151="No Data",1,IF('Indicator Data imputation'!BF150&lt;&gt;"",1,0))</f>
        <v>0</v>
      </c>
      <c r="BF147" s="125">
        <f>IF('Indicator Data'!BG151="No Data",1,IF('Indicator Data imputation'!BG150&lt;&gt;"",1,0))</f>
        <v>0</v>
      </c>
      <c r="BG147" s="125">
        <f>IF('Indicator Data'!BH151="No Data",1,IF('Indicator Data imputation'!BH150&lt;&gt;"",1,0))</f>
        <v>0</v>
      </c>
      <c r="BH147" s="125">
        <f>IF('Indicator Data'!BI151="No Data",1,IF('Indicator Data imputation'!BI150&lt;&gt;"",1,0))</f>
        <v>0</v>
      </c>
      <c r="BI147" s="125">
        <f>IF('Indicator Data'!BR151="No Data",1,IF('Indicator Data imputation'!BJ150&lt;&gt;"",1,0))</f>
        <v>1</v>
      </c>
      <c r="BJ147" s="125">
        <f>IF('Indicator Data'!BS151="No Data",1,IF('Indicator Data imputation'!BK150&lt;&gt;"",1,0))</f>
        <v>0</v>
      </c>
      <c r="BK147" s="125">
        <f>IF('Indicator Data'!BT151="No Data",1,IF('Indicator Data imputation'!BL150&lt;&gt;"",1,0))</f>
        <v>0</v>
      </c>
      <c r="BL147" s="125">
        <f>IF('Indicator Data'!BU151="No Data",1,IF('Indicator Data imputation'!BM150&lt;&gt;"",1,0))</f>
        <v>0</v>
      </c>
      <c r="BM147" s="125">
        <f>IF('Indicator Data'!BV151="No Data",1,IF('Indicator Data imputation'!BN150&lt;&gt;"",1,0))</f>
        <v>1</v>
      </c>
      <c r="BN147" s="125">
        <f>IF('Indicator Data'!BW151="No Data",1,IF('Indicator Data imputation'!BO150&lt;&gt;"",1,0))</f>
        <v>0</v>
      </c>
      <c r="BO147" s="125">
        <f>IF('Indicator Data'!BX151="No Data",1,IF('Indicator Data imputation'!BP150&lt;&gt;"",1,0))</f>
        <v>0</v>
      </c>
      <c r="BP147" s="125">
        <f>IF('Indicator Data'!BY151="No Data",1,IF('Indicator Data imputation'!BQ150&lt;&gt;"",1,0))</f>
        <v>0</v>
      </c>
      <c r="BQ147" s="125">
        <f>IF('Indicator Data'!BZ151="No Data",1,IF('Indicator Data imputation'!BR150&lt;&gt;"",1,0))</f>
        <v>0</v>
      </c>
      <c r="BR147" s="125">
        <f>IF('Indicator Data'!CA151="No Data",1,IF('Indicator Data imputation'!BS150&lt;&gt;"",1,0))</f>
        <v>0</v>
      </c>
      <c r="BS147" s="125">
        <f>IF('Indicator Data'!CB151="No Data",1,IF('Indicator Data imputation'!BT150&lt;&gt;"",1,0))</f>
        <v>1</v>
      </c>
      <c r="BT147" s="125">
        <f>IF('Indicator Data'!CC151="No Data",1,IF('Indicator Data imputation'!BU150&lt;&gt;"",1,0))</f>
        <v>0</v>
      </c>
      <c r="BU147" s="125">
        <f>IF('Indicator Data'!CD151="No Data",1,IF('Indicator Data imputation'!BV150&lt;&gt;"",1,0))</f>
        <v>0</v>
      </c>
      <c r="BV147" s="125">
        <f>IF('Indicator Data'!CE151="No Data",1,IF('Indicator Data imputation'!BW150&lt;&gt;"",1,0))</f>
        <v>1</v>
      </c>
      <c r="BW147" s="125">
        <f>IF('Indicator Data'!CF151="No Data",1,IF('Indicator Data imputation'!BX150&lt;&gt;"",1,0))</f>
        <v>0</v>
      </c>
      <c r="BX147" s="125">
        <f>IF('Indicator Data'!CG151="No Data",1,IF('Indicator Data imputation'!BY150&lt;&gt;"",1,0))</f>
        <v>0</v>
      </c>
      <c r="BY147" s="3">
        <f t="shared" si="6"/>
        <v>20</v>
      </c>
      <c r="BZ147" s="127">
        <f t="shared" si="7"/>
        <v>0.26666666666666666</v>
      </c>
    </row>
    <row r="148" spans="1:78" x14ac:dyDescent="0.3">
      <c r="A148" s="3" t="s">
        <v>271</v>
      </c>
      <c r="B148" s="125">
        <f>IF('Indicator Data'!C152="No Data",1,IF('Indicator Data imputation'!C151&lt;&gt;"",1,0))</f>
        <v>0</v>
      </c>
      <c r="C148" s="125">
        <f>IF('Indicator Data'!D152="No Data",1,IF('Indicator Data imputation'!D151&lt;&gt;"",1,0))</f>
        <v>0</v>
      </c>
      <c r="D148" s="125">
        <f>IF('Indicator Data'!E152="No Data",1,IF('Indicator Data imputation'!E151&lt;&gt;"",1,0))</f>
        <v>1</v>
      </c>
      <c r="E148" s="125">
        <f>IF('Indicator Data'!F152="No Data",1,IF('Indicator Data imputation'!F151&lt;&gt;"",1,0))</f>
        <v>0</v>
      </c>
      <c r="F148" s="125">
        <f>IF('Indicator Data'!G152="No Data",1,IF('Indicator Data imputation'!G151&lt;&gt;"",1,0))</f>
        <v>0</v>
      </c>
      <c r="G148" s="125">
        <f>IF('Indicator Data'!H152="No Data",1,IF('Indicator Data imputation'!H151&lt;&gt;"",1,0))</f>
        <v>0</v>
      </c>
      <c r="H148" s="125">
        <f>IF('Indicator Data'!I152="No Data",1,IF('Indicator Data imputation'!I151&lt;&gt;"",1,0))</f>
        <v>0</v>
      </c>
      <c r="I148" s="125">
        <f>IF('Indicator Data'!J152="No Data",1,IF('Indicator Data imputation'!J151&lt;&gt;"",1,0))</f>
        <v>0</v>
      </c>
      <c r="J148" s="125">
        <f>IF('Indicator Data'!K152="No Data",1,IF('Indicator Data imputation'!K151&lt;&gt;"",1,0))</f>
        <v>0</v>
      </c>
      <c r="K148" s="125">
        <f>IF('Indicator Data'!L152="No Data",1,IF('Indicator Data imputation'!L151&lt;&gt;"",1,0))</f>
        <v>1</v>
      </c>
      <c r="L148" s="125">
        <f>IF('Indicator Data'!M152="No Data",1,IF('Indicator Data imputation'!M151&lt;&gt;"",1,0))</f>
        <v>1</v>
      </c>
      <c r="M148" s="125">
        <f>IF('Indicator Data'!N152="No Data",1,IF('Indicator Data imputation'!N151&lt;&gt;"",1,0))</f>
        <v>1</v>
      </c>
      <c r="N148" s="125">
        <f>IF('Indicator Data'!O152="No Data",1,IF('Indicator Data imputation'!O151&lt;&gt;"",1,0))</f>
        <v>1</v>
      </c>
      <c r="O148" s="125">
        <f>IF('Indicator Data'!P152="No Data",1,IF('Indicator Data imputation'!P151&lt;&gt;"",1,0))</f>
        <v>1</v>
      </c>
      <c r="P148" s="125">
        <f>IF('Indicator Data'!Q152="No Data",1,IF('Indicator Data imputation'!Q151&lt;&gt;"",1,0))</f>
        <v>0</v>
      </c>
      <c r="Q148" s="125">
        <f>IF('Indicator Data'!R152="No Data",1,IF('Indicator Data imputation'!R151&lt;&gt;"",1,0))</f>
        <v>0</v>
      </c>
      <c r="R148" s="125">
        <f>IF('Indicator Data'!S152="No Data",1,IF('Indicator Data imputation'!S151&lt;&gt;"",1,0))</f>
        <v>0</v>
      </c>
      <c r="S148" s="125">
        <f>IF('Indicator Data'!T152="No Data",1,IF('Indicator Data imputation'!T151&lt;&gt;"",1,0))</f>
        <v>0</v>
      </c>
      <c r="T148" s="125">
        <f>IF('Indicator Data'!U152="No Data",1,IF('Indicator Data imputation'!U151&lt;&gt;"",1,0))</f>
        <v>0</v>
      </c>
      <c r="U148" s="125">
        <f>IF('Indicator Data'!V152="No Data",1,IF('Indicator Data imputation'!V151&lt;&gt;"",1,0))</f>
        <v>0</v>
      </c>
      <c r="V148" s="125">
        <f>IF('Indicator Data'!W152="No Data",1,IF('Indicator Data imputation'!W151&lt;&gt;"",1,0))</f>
        <v>0</v>
      </c>
      <c r="W148" s="125">
        <f>IF('Indicator Data'!X152="No Data",1,IF('Indicator Data imputation'!X151&lt;&gt;"",1,0))</f>
        <v>0</v>
      </c>
      <c r="X148" s="125">
        <f>IF('Indicator Data'!Y152="No Data",1,IF('Indicator Data imputation'!Y151&lt;&gt;"",1,0))</f>
        <v>0</v>
      </c>
      <c r="Y148" s="125">
        <f>IF('Indicator Data'!Z152="No Data",1,IF('Indicator Data imputation'!Z151&lt;&gt;"",1,0))</f>
        <v>0</v>
      </c>
      <c r="Z148" s="125">
        <f>IF('Indicator Data'!AA152="No Data",1,IF('Indicator Data imputation'!AA151&lt;&gt;"",1,0))</f>
        <v>1</v>
      </c>
      <c r="AA148" s="125">
        <f>IF('Indicator Data'!AB152="No Data",1,IF('Indicator Data imputation'!AB151&lt;&gt;"",1,0))</f>
        <v>0</v>
      </c>
      <c r="AB148" s="125">
        <f>IF('Indicator Data'!AC152="No Data",1,IF('Indicator Data imputation'!AC151&lt;&gt;"",1,0))</f>
        <v>1</v>
      </c>
      <c r="AC148" s="125">
        <f>IF('Indicator Data'!AD152="No Data",1,IF('Indicator Data imputation'!AD151&lt;&gt;"",1,0))</f>
        <v>0</v>
      </c>
      <c r="AD148" s="125">
        <f>IF('Indicator Data'!AE152="No Data",1,IF('Indicator Data imputation'!AE151&lt;&gt;"",1,0))</f>
        <v>0</v>
      </c>
      <c r="AE148" s="125">
        <f>IF('Indicator Data'!AF152="No Data",1,IF('Indicator Data imputation'!AF151&lt;&gt;"",1,0))</f>
        <v>1</v>
      </c>
      <c r="AF148" s="125">
        <f>IF('Indicator Data'!AG152="No Data",1,IF('Indicator Data imputation'!AG151&lt;&gt;"",1,0))</f>
        <v>0</v>
      </c>
      <c r="AG148" s="125">
        <f>IF('Indicator Data'!AH152="No Data",1,IF('Indicator Data imputation'!AH151&lt;&gt;"",1,0))</f>
        <v>0</v>
      </c>
      <c r="AH148" s="125">
        <f>IF('Indicator Data'!AI152="No Data",1,IF('Indicator Data imputation'!AI151&lt;&gt;"",1,0))</f>
        <v>0</v>
      </c>
      <c r="AI148" s="125">
        <f>IF('Indicator Data'!AJ152="No Data",1,IF('Indicator Data imputation'!AJ151&lt;&gt;"",1,0))</f>
        <v>0</v>
      </c>
      <c r="AJ148" s="125">
        <f>IF('Indicator Data'!AK152="No Data",1,IF('Indicator Data imputation'!AK151&lt;&gt;"",1,0))</f>
        <v>0</v>
      </c>
      <c r="AK148" s="125">
        <f>IF('Indicator Data'!AL152="No Data",1,IF('Indicator Data imputation'!AL151&lt;&gt;"",1,0))</f>
        <v>0</v>
      </c>
      <c r="AL148" s="125">
        <f>IF('Indicator Data'!AM152="No Data",1,IF('Indicator Data imputation'!AM151&lt;&gt;"",1,0))</f>
        <v>1</v>
      </c>
      <c r="AM148" s="125">
        <f>IF('Indicator Data'!AN152="No Data",1,IF('Indicator Data imputation'!AN151&lt;&gt;"",1,0))</f>
        <v>0</v>
      </c>
      <c r="AN148" s="125">
        <f>IF('Indicator Data'!AO152="No Data",1,IF('Indicator Data imputation'!AO151&lt;&gt;"",1,0))</f>
        <v>0</v>
      </c>
      <c r="AO148" s="125">
        <f>IF('Indicator Data'!AP152="No Data",1,IF('Indicator Data imputation'!AP151&lt;&gt;"",1,0))</f>
        <v>0</v>
      </c>
      <c r="AP148" s="125">
        <f>IF('Indicator Data'!AQ152="No Data",1,IF('Indicator Data imputation'!AQ151&lt;&gt;"",1,0))</f>
        <v>0</v>
      </c>
      <c r="AQ148" s="125">
        <f>IF('Indicator Data'!AR152="No Data",1,IF('Indicator Data imputation'!AR151&lt;&gt;"",1,0))</f>
        <v>0</v>
      </c>
      <c r="AR148" s="125">
        <f>IF('Indicator Data'!AS152="No Data",1,IF('Indicator Data imputation'!AS151&lt;&gt;"",1,0))</f>
        <v>0</v>
      </c>
      <c r="AS148" s="125">
        <f>IF('Indicator Data'!AT152="No Data",1,IF('Indicator Data imputation'!AT151&lt;&gt;"",1,0))</f>
        <v>0</v>
      </c>
      <c r="AT148" s="125">
        <f>IF('Indicator Data'!AU152="No Data",1,IF('Indicator Data imputation'!AU151&lt;&gt;"",1,0))</f>
        <v>0</v>
      </c>
      <c r="AU148" s="125">
        <f>IF('Indicator Data'!AV152="No Data",1,IF('Indicator Data imputation'!AV151&lt;&gt;"",1,0))</f>
        <v>1</v>
      </c>
      <c r="AV148" s="125">
        <f>IF('Indicator Data'!AW152="No Data",1,IF('Indicator Data imputation'!AW151&lt;&gt;"",1,0))</f>
        <v>1</v>
      </c>
      <c r="AW148" s="125">
        <f>IF('Indicator Data'!AX152="No Data",1,IF('Indicator Data imputation'!AX151&lt;&gt;"",1,0))</f>
        <v>1</v>
      </c>
      <c r="AX148" s="125">
        <f>IF('Indicator Data'!AY152="No Data",1,IF('Indicator Data imputation'!AY151&lt;&gt;"",1,0))</f>
        <v>0</v>
      </c>
      <c r="AY148" s="125">
        <f>IF('Indicator Data'!AZ152="No Data",1,IF('Indicator Data imputation'!AZ151&lt;&gt;"",1,0))</f>
        <v>0</v>
      </c>
      <c r="AZ148" s="125">
        <f>IF('Indicator Data'!BA152="No Data",1,IF('Indicator Data imputation'!BA151&lt;&gt;"",1,0))</f>
        <v>0</v>
      </c>
      <c r="BA148" s="125">
        <f>IF('Indicator Data'!BB152="No Data",1,IF('Indicator Data imputation'!BB151&lt;&gt;"",1,0))</f>
        <v>0</v>
      </c>
      <c r="BB148" s="125">
        <f>IF('Indicator Data'!BC152="No Data",1,IF('Indicator Data imputation'!BC151&lt;&gt;"",1,0))</f>
        <v>0</v>
      </c>
      <c r="BC148" s="125">
        <f>IF('Indicator Data'!BD152="No Data",1,IF('Indicator Data imputation'!BD151&lt;&gt;"",1,0))</f>
        <v>0</v>
      </c>
      <c r="BD148" s="125">
        <f>IF('Indicator Data'!BE152="No Data",1,IF('Indicator Data imputation'!BE151&lt;&gt;"",1,0))</f>
        <v>0</v>
      </c>
      <c r="BE148" s="125">
        <f>IF('Indicator Data'!BF152="No Data",1,IF('Indicator Data imputation'!BF151&lt;&gt;"",1,0))</f>
        <v>0</v>
      </c>
      <c r="BF148" s="125">
        <f>IF('Indicator Data'!BG152="No Data",1,IF('Indicator Data imputation'!BG151&lt;&gt;"",1,0))</f>
        <v>0</v>
      </c>
      <c r="BG148" s="125">
        <f>IF('Indicator Data'!BH152="No Data",1,IF('Indicator Data imputation'!BH151&lt;&gt;"",1,0))</f>
        <v>0</v>
      </c>
      <c r="BH148" s="125">
        <f>IF('Indicator Data'!BI152="No Data",1,IF('Indicator Data imputation'!BI151&lt;&gt;"",1,0))</f>
        <v>0</v>
      </c>
      <c r="BI148" s="125">
        <f>IF('Indicator Data'!BR152="No Data",1,IF('Indicator Data imputation'!BJ151&lt;&gt;"",1,0))</f>
        <v>0</v>
      </c>
      <c r="BJ148" s="125">
        <f>IF('Indicator Data'!BS152="No Data",1,IF('Indicator Data imputation'!BK151&lt;&gt;"",1,0))</f>
        <v>0</v>
      </c>
      <c r="BK148" s="125">
        <f>IF('Indicator Data'!BT152="No Data",1,IF('Indicator Data imputation'!BL151&lt;&gt;"",1,0))</f>
        <v>1</v>
      </c>
      <c r="BL148" s="125">
        <f>IF('Indicator Data'!BU152="No Data",1,IF('Indicator Data imputation'!BM151&lt;&gt;"",1,0))</f>
        <v>0</v>
      </c>
      <c r="BM148" s="125">
        <f>IF('Indicator Data'!BV152="No Data",1,IF('Indicator Data imputation'!BN151&lt;&gt;"",1,0))</f>
        <v>0</v>
      </c>
      <c r="BN148" s="125">
        <f>IF('Indicator Data'!BW152="No Data",1,IF('Indicator Data imputation'!BO151&lt;&gt;"",1,0))</f>
        <v>0</v>
      </c>
      <c r="BO148" s="125">
        <f>IF('Indicator Data'!BX152="No Data",1,IF('Indicator Data imputation'!BP151&lt;&gt;"",1,0))</f>
        <v>0</v>
      </c>
      <c r="BP148" s="125">
        <f>IF('Indicator Data'!BY152="No Data",1,IF('Indicator Data imputation'!BQ151&lt;&gt;"",1,0))</f>
        <v>0</v>
      </c>
      <c r="BQ148" s="125">
        <f>IF('Indicator Data'!BZ152="No Data",1,IF('Indicator Data imputation'!BR151&lt;&gt;"",1,0))</f>
        <v>0</v>
      </c>
      <c r="BR148" s="125">
        <f>IF('Indicator Data'!CA152="No Data",1,IF('Indicator Data imputation'!BS151&lt;&gt;"",1,0))</f>
        <v>0</v>
      </c>
      <c r="BS148" s="125">
        <f>IF('Indicator Data'!CB152="No Data",1,IF('Indicator Data imputation'!BT151&lt;&gt;"",1,0))</f>
        <v>0</v>
      </c>
      <c r="BT148" s="125">
        <f>IF('Indicator Data'!CC152="No Data",1,IF('Indicator Data imputation'!BU151&lt;&gt;"",1,0))</f>
        <v>0</v>
      </c>
      <c r="BU148" s="125">
        <f>IF('Indicator Data'!CD152="No Data",1,IF('Indicator Data imputation'!BV151&lt;&gt;"",1,0))</f>
        <v>0</v>
      </c>
      <c r="BV148" s="125">
        <f>IF('Indicator Data'!CE152="No Data",1,IF('Indicator Data imputation'!BW151&lt;&gt;"",1,0))</f>
        <v>1</v>
      </c>
      <c r="BW148" s="125">
        <f>IF('Indicator Data'!CF152="No Data",1,IF('Indicator Data imputation'!BX151&lt;&gt;"",1,0))</f>
        <v>0</v>
      </c>
      <c r="BX148" s="125">
        <f>IF('Indicator Data'!CG152="No Data",1,IF('Indicator Data imputation'!BY151&lt;&gt;"",1,0))</f>
        <v>0</v>
      </c>
      <c r="BY148" s="3">
        <f t="shared" si="6"/>
        <v>15</v>
      </c>
      <c r="BZ148" s="127">
        <f t="shared" si="7"/>
        <v>0.2</v>
      </c>
    </row>
    <row r="149" spans="1:78" x14ac:dyDescent="0.3">
      <c r="A149" s="3" t="s">
        <v>273</v>
      </c>
      <c r="B149" s="125">
        <f>IF('Indicator Data'!C153="No Data",1,IF('Indicator Data imputation'!C152&lt;&gt;"",1,0))</f>
        <v>0</v>
      </c>
      <c r="C149" s="125">
        <f>IF('Indicator Data'!D153="No Data",1,IF('Indicator Data imputation'!D152&lt;&gt;"",1,0))</f>
        <v>0</v>
      </c>
      <c r="D149" s="125">
        <f>IF('Indicator Data'!E153="No Data",1,IF('Indicator Data imputation'!E152&lt;&gt;"",1,0))</f>
        <v>1</v>
      </c>
      <c r="E149" s="125">
        <f>IF('Indicator Data'!F153="No Data",1,IF('Indicator Data imputation'!F152&lt;&gt;"",1,0))</f>
        <v>0</v>
      </c>
      <c r="F149" s="125">
        <f>IF('Indicator Data'!G153="No Data",1,IF('Indicator Data imputation'!G152&lt;&gt;"",1,0))</f>
        <v>0</v>
      </c>
      <c r="G149" s="125">
        <f>IF('Indicator Data'!H153="No Data",1,IF('Indicator Data imputation'!H152&lt;&gt;"",1,0))</f>
        <v>0</v>
      </c>
      <c r="H149" s="125">
        <f>IF('Indicator Data'!I153="No Data",1,IF('Indicator Data imputation'!I152&lt;&gt;"",1,0))</f>
        <v>0</v>
      </c>
      <c r="I149" s="125">
        <f>IF('Indicator Data'!J153="No Data",1,IF('Indicator Data imputation'!J152&lt;&gt;"",1,0))</f>
        <v>0</v>
      </c>
      <c r="J149" s="125">
        <f>IF('Indicator Data'!K153="No Data",1,IF('Indicator Data imputation'!K152&lt;&gt;"",1,0))</f>
        <v>0</v>
      </c>
      <c r="K149" s="125">
        <f>IF('Indicator Data'!L153="No Data",1,IF('Indicator Data imputation'!L152&lt;&gt;"",1,0))</f>
        <v>0</v>
      </c>
      <c r="L149" s="125">
        <f>IF('Indicator Data'!M153="No Data",1,IF('Indicator Data imputation'!M152&lt;&gt;"",1,0))</f>
        <v>0</v>
      </c>
      <c r="M149" s="125">
        <f>IF('Indicator Data'!N153="No Data",1,IF('Indicator Data imputation'!N152&lt;&gt;"",1,0))</f>
        <v>0</v>
      </c>
      <c r="N149" s="125">
        <f>IF('Indicator Data'!O153="No Data",1,IF('Indicator Data imputation'!O152&lt;&gt;"",1,0))</f>
        <v>0</v>
      </c>
      <c r="O149" s="125">
        <f>IF('Indicator Data'!P153="No Data",1,IF('Indicator Data imputation'!P152&lt;&gt;"",1,0))</f>
        <v>0</v>
      </c>
      <c r="P149" s="125">
        <f>IF('Indicator Data'!Q153="No Data",1,IF('Indicator Data imputation'!Q152&lt;&gt;"",1,0))</f>
        <v>0</v>
      </c>
      <c r="Q149" s="125">
        <f>IF('Indicator Data'!R153="No Data",1,IF('Indicator Data imputation'!R152&lt;&gt;"",1,0))</f>
        <v>0</v>
      </c>
      <c r="R149" s="125">
        <f>IF('Indicator Data'!S153="No Data",1,IF('Indicator Data imputation'!S152&lt;&gt;"",1,0))</f>
        <v>0</v>
      </c>
      <c r="S149" s="125">
        <f>IF('Indicator Data'!T153="No Data",1,IF('Indicator Data imputation'!T152&lt;&gt;"",1,0))</f>
        <v>0</v>
      </c>
      <c r="T149" s="125">
        <f>IF('Indicator Data'!U153="No Data",1,IF('Indicator Data imputation'!U152&lt;&gt;"",1,0))</f>
        <v>0</v>
      </c>
      <c r="U149" s="125">
        <f>IF('Indicator Data'!V153="No Data",1,IF('Indicator Data imputation'!V152&lt;&gt;"",1,0))</f>
        <v>0</v>
      </c>
      <c r="V149" s="125">
        <f>IF('Indicator Data'!W153="No Data",1,IF('Indicator Data imputation'!W152&lt;&gt;"",1,0))</f>
        <v>0</v>
      </c>
      <c r="W149" s="125">
        <f>IF('Indicator Data'!X153="No Data",1,IF('Indicator Data imputation'!X152&lt;&gt;"",1,0))</f>
        <v>0</v>
      </c>
      <c r="X149" s="125">
        <f>IF('Indicator Data'!Y153="No Data",1,IF('Indicator Data imputation'!Y152&lt;&gt;"",1,0))</f>
        <v>0</v>
      </c>
      <c r="Y149" s="125">
        <f>IF('Indicator Data'!Z153="No Data",1,IF('Indicator Data imputation'!Z152&lt;&gt;"",1,0))</f>
        <v>0</v>
      </c>
      <c r="Z149" s="125">
        <f>IF('Indicator Data'!AA153="No Data",1,IF('Indicator Data imputation'!AA152&lt;&gt;"",1,0))</f>
        <v>0</v>
      </c>
      <c r="AA149" s="125">
        <f>IF('Indicator Data'!AB153="No Data",1,IF('Indicator Data imputation'!AB152&lt;&gt;"",1,0))</f>
        <v>0</v>
      </c>
      <c r="AB149" s="125">
        <f>IF('Indicator Data'!AC153="No Data",1,IF('Indicator Data imputation'!AC152&lt;&gt;"",1,0))</f>
        <v>0</v>
      </c>
      <c r="AC149" s="125">
        <f>IF('Indicator Data'!AD153="No Data",1,IF('Indicator Data imputation'!AD152&lt;&gt;"",1,0))</f>
        <v>0</v>
      </c>
      <c r="AD149" s="125">
        <f>IF('Indicator Data'!AE153="No Data",1,IF('Indicator Data imputation'!AE152&lt;&gt;"",1,0))</f>
        <v>0</v>
      </c>
      <c r="AE149" s="125">
        <f>IF('Indicator Data'!AF153="No Data",1,IF('Indicator Data imputation'!AF152&lt;&gt;"",1,0))</f>
        <v>0</v>
      </c>
      <c r="AF149" s="125">
        <f>IF('Indicator Data'!AG153="No Data",1,IF('Indicator Data imputation'!AG152&lt;&gt;"",1,0))</f>
        <v>0</v>
      </c>
      <c r="AG149" s="125">
        <f>IF('Indicator Data'!AH153="No Data",1,IF('Indicator Data imputation'!AH152&lt;&gt;"",1,0))</f>
        <v>0</v>
      </c>
      <c r="AH149" s="125">
        <f>IF('Indicator Data'!AI153="No Data",1,IF('Indicator Data imputation'!AI152&lt;&gt;"",1,0))</f>
        <v>0</v>
      </c>
      <c r="AI149" s="125">
        <f>IF('Indicator Data'!AJ153="No Data",1,IF('Indicator Data imputation'!AJ152&lt;&gt;"",1,0))</f>
        <v>0</v>
      </c>
      <c r="AJ149" s="125">
        <f>IF('Indicator Data'!AK153="No Data",1,IF('Indicator Data imputation'!AK152&lt;&gt;"",1,0))</f>
        <v>0</v>
      </c>
      <c r="AK149" s="125">
        <f>IF('Indicator Data'!AL153="No Data",1,IF('Indicator Data imputation'!AL152&lt;&gt;"",1,0))</f>
        <v>0</v>
      </c>
      <c r="AL149" s="125">
        <f>IF('Indicator Data'!AM153="No Data",1,IF('Indicator Data imputation'!AM152&lt;&gt;"",1,0))</f>
        <v>0</v>
      </c>
      <c r="AM149" s="125">
        <f>IF('Indicator Data'!AN153="No Data",1,IF('Indicator Data imputation'!AN152&lt;&gt;"",1,0))</f>
        <v>0</v>
      </c>
      <c r="AN149" s="125">
        <f>IF('Indicator Data'!AO153="No Data",1,IF('Indicator Data imputation'!AO152&lt;&gt;"",1,0))</f>
        <v>0</v>
      </c>
      <c r="AO149" s="125">
        <f>IF('Indicator Data'!AP153="No Data",1,IF('Indicator Data imputation'!AP152&lt;&gt;"",1,0))</f>
        <v>0</v>
      </c>
      <c r="AP149" s="125">
        <f>IF('Indicator Data'!AQ153="No Data",1,IF('Indicator Data imputation'!AQ152&lt;&gt;"",1,0))</f>
        <v>0</v>
      </c>
      <c r="AQ149" s="125">
        <f>IF('Indicator Data'!AR153="No Data",1,IF('Indicator Data imputation'!AR152&lt;&gt;"",1,0))</f>
        <v>0</v>
      </c>
      <c r="AR149" s="125">
        <f>IF('Indicator Data'!AS153="No Data",1,IF('Indicator Data imputation'!AS152&lt;&gt;"",1,0))</f>
        <v>0</v>
      </c>
      <c r="AS149" s="125">
        <f>IF('Indicator Data'!AT153="No Data",1,IF('Indicator Data imputation'!AT152&lt;&gt;"",1,0))</f>
        <v>0</v>
      </c>
      <c r="AT149" s="125">
        <f>IF('Indicator Data'!AU153="No Data",1,IF('Indicator Data imputation'!AU152&lt;&gt;"",1,0))</f>
        <v>0</v>
      </c>
      <c r="AU149" s="125">
        <f>IF('Indicator Data'!AV153="No Data",1,IF('Indicator Data imputation'!AV152&lt;&gt;"",1,0))</f>
        <v>0</v>
      </c>
      <c r="AV149" s="125">
        <f>IF('Indicator Data'!AW153="No Data",1,IF('Indicator Data imputation'!AW152&lt;&gt;"",1,0))</f>
        <v>1</v>
      </c>
      <c r="AW149" s="125">
        <f>IF('Indicator Data'!AX153="No Data",1,IF('Indicator Data imputation'!AX152&lt;&gt;"",1,0))</f>
        <v>0</v>
      </c>
      <c r="AX149" s="125">
        <f>IF('Indicator Data'!AY153="No Data",1,IF('Indicator Data imputation'!AY152&lt;&gt;"",1,0))</f>
        <v>0</v>
      </c>
      <c r="AY149" s="125">
        <f>IF('Indicator Data'!AZ153="No Data",1,IF('Indicator Data imputation'!AZ152&lt;&gt;"",1,0))</f>
        <v>0</v>
      </c>
      <c r="AZ149" s="125">
        <f>IF('Indicator Data'!BA153="No Data",1,IF('Indicator Data imputation'!BA152&lt;&gt;"",1,0))</f>
        <v>0</v>
      </c>
      <c r="BA149" s="125">
        <f>IF('Indicator Data'!BB153="No Data",1,IF('Indicator Data imputation'!BB152&lt;&gt;"",1,0))</f>
        <v>0</v>
      </c>
      <c r="BB149" s="125">
        <f>IF('Indicator Data'!BC153="No Data",1,IF('Indicator Data imputation'!BC152&lt;&gt;"",1,0))</f>
        <v>0</v>
      </c>
      <c r="BC149" s="125">
        <f>IF('Indicator Data'!BD153="No Data",1,IF('Indicator Data imputation'!BD152&lt;&gt;"",1,0))</f>
        <v>0</v>
      </c>
      <c r="BD149" s="125">
        <f>IF('Indicator Data'!BE153="No Data",1,IF('Indicator Data imputation'!BE152&lt;&gt;"",1,0))</f>
        <v>0</v>
      </c>
      <c r="BE149" s="125">
        <f>IF('Indicator Data'!BF153="No Data",1,IF('Indicator Data imputation'!BF152&lt;&gt;"",1,0))</f>
        <v>0</v>
      </c>
      <c r="BF149" s="125">
        <f>IF('Indicator Data'!BG153="No Data",1,IF('Indicator Data imputation'!BG152&lt;&gt;"",1,0))</f>
        <v>0</v>
      </c>
      <c r="BG149" s="125">
        <f>IF('Indicator Data'!BH153="No Data",1,IF('Indicator Data imputation'!BH152&lt;&gt;"",1,0))</f>
        <v>0</v>
      </c>
      <c r="BH149" s="125">
        <f>IF('Indicator Data'!BI153="No Data",1,IF('Indicator Data imputation'!BI152&lt;&gt;"",1,0))</f>
        <v>0</v>
      </c>
      <c r="BI149" s="125">
        <f>IF('Indicator Data'!BR153="No Data",1,IF('Indicator Data imputation'!BJ152&lt;&gt;"",1,0))</f>
        <v>1</v>
      </c>
      <c r="BJ149" s="125">
        <f>IF('Indicator Data'!BS153="No Data",1,IF('Indicator Data imputation'!BK152&lt;&gt;"",1,0))</f>
        <v>0</v>
      </c>
      <c r="BK149" s="125">
        <f>IF('Indicator Data'!BT153="No Data",1,IF('Indicator Data imputation'!BL152&lt;&gt;"",1,0))</f>
        <v>0</v>
      </c>
      <c r="BL149" s="125">
        <f>IF('Indicator Data'!BU153="No Data",1,IF('Indicator Data imputation'!BM152&lt;&gt;"",1,0))</f>
        <v>0</v>
      </c>
      <c r="BM149" s="125">
        <f>IF('Indicator Data'!BV153="No Data",1,IF('Indicator Data imputation'!BN152&lt;&gt;"",1,0))</f>
        <v>0</v>
      </c>
      <c r="BN149" s="125">
        <f>IF('Indicator Data'!BW153="No Data",1,IF('Indicator Data imputation'!BO152&lt;&gt;"",1,0))</f>
        <v>0</v>
      </c>
      <c r="BO149" s="125">
        <f>IF('Indicator Data'!BX153="No Data",1,IF('Indicator Data imputation'!BP152&lt;&gt;"",1,0))</f>
        <v>0</v>
      </c>
      <c r="BP149" s="125">
        <f>IF('Indicator Data'!BY153="No Data",1,IF('Indicator Data imputation'!BQ152&lt;&gt;"",1,0))</f>
        <v>0</v>
      </c>
      <c r="BQ149" s="125">
        <f>IF('Indicator Data'!BZ153="No Data",1,IF('Indicator Data imputation'!BR152&lt;&gt;"",1,0))</f>
        <v>0</v>
      </c>
      <c r="BR149" s="125">
        <f>IF('Indicator Data'!CA153="No Data",1,IF('Indicator Data imputation'!BS152&lt;&gt;"",1,0))</f>
        <v>0</v>
      </c>
      <c r="BS149" s="125">
        <f>IF('Indicator Data'!CB153="No Data",1,IF('Indicator Data imputation'!BT152&lt;&gt;"",1,0))</f>
        <v>0</v>
      </c>
      <c r="BT149" s="125">
        <f>IF('Indicator Data'!CC153="No Data",1,IF('Indicator Data imputation'!BU152&lt;&gt;"",1,0))</f>
        <v>0</v>
      </c>
      <c r="BU149" s="125">
        <f>IF('Indicator Data'!CD153="No Data",1,IF('Indicator Data imputation'!BV152&lt;&gt;"",1,0))</f>
        <v>0</v>
      </c>
      <c r="BV149" s="125">
        <f>IF('Indicator Data'!CE153="No Data",1,IF('Indicator Data imputation'!BW152&lt;&gt;"",1,0))</f>
        <v>0</v>
      </c>
      <c r="BW149" s="125">
        <f>IF('Indicator Data'!CF153="No Data",1,IF('Indicator Data imputation'!BX152&lt;&gt;"",1,0))</f>
        <v>0</v>
      </c>
      <c r="BX149" s="125">
        <f>IF('Indicator Data'!CG153="No Data",1,IF('Indicator Data imputation'!BY152&lt;&gt;"",1,0))</f>
        <v>0</v>
      </c>
      <c r="BY149" s="3">
        <f t="shared" si="6"/>
        <v>3</v>
      </c>
      <c r="BZ149" s="127">
        <f t="shared" si="7"/>
        <v>0.04</v>
      </c>
    </row>
    <row r="150" spans="1:78" x14ac:dyDescent="0.3">
      <c r="A150" s="3" t="s">
        <v>275</v>
      </c>
      <c r="B150" s="125">
        <f>IF('Indicator Data'!C154="No Data",1,IF('Indicator Data imputation'!C153&lt;&gt;"",1,0))</f>
        <v>0</v>
      </c>
      <c r="C150" s="125">
        <f>IF('Indicator Data'!D154="No Data",1,IF('Indicator Data imputation'!D153&lt;&gt;"",1,0))</f>
        <v>0</v>
      </c>
      <c r="D150" s="125">
        <f>IF('Indicator Data'!E154="No Data",1,IF('Indicator Data imputation'!E153&lt;&gt;"",1,0))</f>
        <v>0</v>
      </c>
      <c r="E150" s="125">
        <f>IF('Indicator Data'!F154="No Data",1,IF('Indicator Data imputation'!F153&lt;&gt;"",1,0))</f>
        <v>0</v>
      </c>
      <c r="F150" s="125">
        <f>IF('Indicator Data'!G154="No Data",1,IF('Indicator Data imputation'!G153&lt;&gt;"",1,0))</f>
        <v>0</v>
      </c>
      <c r="G150" s="125">
        <f>IF('Indicator Data'!H154="No Data",1,IF('Indicator Data imputation'!H153&lt;&gt;"",1,0))</f>
        <v>0</v>
      </c>
      <c r="H150" s="125">
        <f>IF('Indicator Data'!I154="No Data",1,IF('Indicator Data imputation'!I153&lt;&gt;"",1,0))</f>
        <v>0</v>
      </c>
      <c r="I150" s="125">
        <f>IF('Indicator Data'!J154="No Data",1,IF('Indicator Data imputation'!J153&lt;&gt;"",1,0))</f>
        <v>0</v>
      </c>
      <c r="J150" s="125">
        <f>IF('Indicator Data'!K154="No Data",1,IF('Indicator Data imputation'!K153&lt;&gt;"",1,0))</f>
        <v>0</v>
      </c>
      <c r="K150" s="125">
        <f>IF('Indicator Data'!L154="No Data",1,IF('Indicator Data imputation'!L153&lt;&gt;"",1,0))</f>
        <v>0</v>
      </c>
      <c r="L150" s="125">
        <f>IF('Indicator Data'!M154="No Data",1,IF('Indicator Data imputation'!M153&lt;&gt;"",1,0))</f>
        <v>0</v>
      </c>
      <c r="M150" s="125">
        <f>IF('Indicator Data'!N154="No Data",1,IF('Indicator Data imputation'!N153&lt;&gt;"",1,0))</f>
        <v>1</v>
      </c>
      <c r="N150" s="125">
        <f>IF('Indicator Data'!O154="No Data",1,IF('Indicator Data imputation'!O153&lt;&gt;"",1,0))</f>
        <v>1</v>
      </c>
      <c r="O150" s="125">
        <f>IF('Indicator Data'!P154="No Data",1,IF('Indicator Data imputation'!P153&lt;&gt;"",1,0))</f>
        <v>1</v>
      </c>
      <c r="P150" s="125">
        <f>IF('Indicator Data'!Q154="No Data",1,IF('Indicator Data imputation'!Q153&lt;&gt;"",1,0))</f>
        <v>0</v>
      </c>
      <c r="Q150" s="125">
        <f>IF('Indicator Data'!R154="No Data",1,IF('Indicator Data imputation'!R153&lt;&gt;"",1,0))</f>
        <v>0</v>
      </c>
      <c r="R150" s="125">
        <f>IF('Indicator Data'!S154="No Data",1,IF('Indicator Data imputation'!S153&lt;&gt;"",1,0))</f>
        <v>0</v>
      </c>
      <c r="S150" s="125">
        <f>IF('Indicator Data'!T154="No Data",1,IF('Indicator Data imputation'!T153&lt;&gt;"",1,0))</f>
        <v>0</v>
      </c>
      <c r="T150" s="125">
        <f>IF('Indicator Data'!U154="No Data",1,IF('Indicator Data imputation'!U153&lt;&gt;"",1,0))</f>
        <v>0</v>
      </c>
      <c r="U150" s="125">
        <f>IF('Indicator Data'!V154="No Data",1,IF('Indicator Data imputation'!V153&lt;&gt;"",1,0))</f>
        <v>0</v>
      </c>
      <c r="V150" s="125">
        <f>IF('Indicator Data'!W154="No Data",1,IF('Indicator Data imputation'!W153&lt;&gt;"",1,0))</f>
        <v>0</v>
      </c>
      <c r="W150" s="125">
        <f>IF('Indicator Data'!X154="No Data",1,IF('Indicator Data imputation'!X153&lt;&gt;"",1,0))</f>
        <v>0</v>
      </c>
      <c r="X150" s="125">
        <f>IF('Indicator Data'!Y154="No Data",1,IF('Indicator Data imputation'!Y153&lt;&gt;"",1,0))</f>
        <v>0</v>
      </c>
      <c r="Y150" s="125">
        <f>IF('Indicator Data'!Z154="No Data",1,IF('Indicator Data imputation'!Z153&lt;&gt;"",1,0))</f>
        <v>0</v>
      </c>
      <c r="Z150" s="125">
        <f>IF('Indicator Data'!AA154="No Data",1,IF('Indicator Data imputation'!AA153&lt;&gt;"",1,0))</f>
        <v>1</v>
      </c>
      <c r="AA150" s="125">
        <f>IF('Indicator Data'!AB154="No Data",1,IF('Indicator Data imputation'!AB153&lt;&gt;"",1,0))</f>
        <v>0</v>
      </c>
      <c r="AB150" s="125">
        <f>IF('Indicator Data'!AC154="No Data",1,IF('Indicator Data imputation'!AC153&lt;&gt;"",1,0))</f>
        <v>1</v>
      </c>
      <c r="AC150" s="125">
        <f>IF('Indicator Data'!AD154="No Data",1,IF('Indicator Data imputation'!AD153&lt;&gt;"",1,0))</f>
        <v>0</v>
      </c>
      <c r="AD150" s="125">
        <f>IF('Indicator Data'!AE154="No Data",1,IF('Indicator Data imputation'!AE153&lt;&gt;"",1,0))</f>
        <v>0</v>
      </c>
      <c r="AE150" s="125">
        <f>IF('Indicator Data'!AF154="No Data",1,IF('Indicator Data imputation'!AF153&lt;&gt;"",1,0))</f>
        <v>0</v>
      </c>
      <c r="AF150" s="125">
        <f>IF('Indicator Data'!AG154="No Data",1,IF('Indicator Data imputation'!AG153&lt;&gt;"",1,0))</f>
        <v>0</v>
      </c>
      <c r="AG150" s="125">
        <f>IF('Indicator Data'!AH154="No Data",1,IF('Indicator Data imputation'!AH153&lt;&gt;"",1,0))</f>
        <v>0</v>
      </c>
      <c r="AH150" s="125">
        <f>IF('Indicator Data'!AI154="No Data",1,IF('Indicator Data imputation'!AI153&lt;&gt;"",1,0))</f>
        <v>0</v>
      </c>
      <c r="AI150" s="125">
        <f>IF('Indicator Data'!AJ154="No Data",1,IF('Indicator Data imputation'!AJ153&lt;&gt;"",1,0))</f>
        <v>0</v>
      </c>
      <c r="AJ150" s="125">
        <f>IF('Indicator Data'!AK154="No Data",1,IF('Indicator Data imputation'!AK153&lt;&gt;"",1,0))</f>
        <v>0</v>
      </c>
      <c r="AK150" s="125">
        <f>IF('Indicator Data'!AL154="No Data",1,IF('Indicator Data imputation'!AL153&lt;&gt;"",1,0))</f>
        <v>0</v>
      </c>
      <c r="AL150" s="125">
        <f>IF('Indicator Data'!AM154="No Data",1,IF('Indicator Data imputation'!AM153&lt;&gt;"",1,0))</f>
        <v>1</v>
      </c>
      <c r="AM150" s="125">
        <f>IF('Indicator Data'!AN154="No Data",1,IF('Indicator Data imputation'!AN153&lt;&gt;"",1,0))</f>
        <v>0</v>
      </c>
      <c r="AN150" s="125">
        <f>IF('Indicator Data'!AO154="No Data",1,IF('Indicator Data imputation'!AO153&lt;&gt;"",1,0))</f>
        <v>0</v>
      </c>
      <c r="AO150" s="125">
        <f>IF('Indicator Data'!AP154="No Data",1,IF('Indicator Data imputation'!AP153&lt;&gt;"",1,0))</f>
        <v>0</v>
      </c>
      <c r="AP150" s="125">
        <f>IF('Indicator Data'!AQ154="No Data",1,IF('Indicator Data imputation'!AQ153&lt;&gt;"",1,0))</f>
        <v>1</v>
      </c>
      <c r="AQ150" s="125">
        <f>IF('Indicator Data'!AR154="No Data",1,IF('Indicator Data imputation'!AR153&lt;&gt;"",1,0))</f>
        <v>0</v>
      </c>
      <c r="AR150" s="125">
        <f>IF('Indicator Data'!AS154="No Data",1,IF('Indicator Data imputation'!AS153&lt;&gt;"",1,0))</f>
        <v>0</v>
      </c>
      <c r="AS150" s="125">
        <f>IF('Indicator Data'!AT154="No Data",1,IF('Indicator Data imputation'!AT153&lt;&gt;"",1,0))</f>
        <v>1</v>
      </c>
      <c r="AT150" s="125">
        <f>IF('Indicator Data'!AU154="No Data",1,IF('Indicator Data imputation'!AU153&lt;&gt;"",1,0))</f>
        <v>0</v>
      </c>
      <c r="AU150" s="125">
        <f>IF('Indicator Data'!AV154="No Data",1,IF('Indicator Data imputation'!AV153&lt;&gt;"",1,0))</f>
        <v>0</v>
      </c>
      <c r="AV150" s="125">
        <f>IF('Indicator Data'!AW154="No Data",1,IF('Indicator Data imputation'!AW153&lt;&gt;"",1,0))</f>
        <v>1</v>
      </c>
      <c r="AW150" s="125">
        <f>IF('Indicator Data'!AX154="No Data",1,IF('Indicator Data imputation'!AX153&lt;&gt;"",1,0))</f>
        <v>0</v>
      </c>
      <c r="AX150" s="125">
        <f>IF('Indicator Data'!AY154="No Data",1,IF('Indicator Data imputation'!AY153&lt;&gt;"",1,0))</f>
        <v>0</v>
      </c>
      <c r="AY150" s="125">
        <f>IF('Indicator Data'!AZ154="No Data",1,IF('Indicator Data imputation'!AZ153&lt;&gt;"",1,0))</f>
        <v>0</v>
      </c>
      <c r="AZ150" s="125">
        <f>IF('Indicator Data'!BA154="No Data",1,IF('Indicator Data imputation'!BA153&lt;&gt;"",1,0))</f>
        <v>1</v>
      </c>
      <c r="BA150" s="125">
        <f>IF('Indicator Data'!BB154="No Data",1,IF('Indicator Data imputation'!BB153&lt;&gt;"",1,0))</f>
        <v>0</v>
      </c>
      <c r="BB150" s="125">
        <f>IF('Indicator Data'!BC154="No Data",1,IF('Indicator Data imputation'!BC153&lt;&gt;"",1,0))</f>
        <v>0</v>
      </c>
      <c r="BC150" s="125">
        <f>IF('Indicator Data'!BD154="No Data",1,IF('Indicator Data imputation'!BD153&lt;&gt;"",1,0))</f>
        <v>0</v>
      </c>
      <c r="BD150" s="125">
        <f>IF('Indicator Data'!BE154="No Data",1,IF('Indicator Data imputation'!BE153&lt;&gt;"",1,0))</f>
        <v>0</v>
      </c>
      <c r="BE150" s="125">
        <f>IF('Indicator Data'!BF154="No Data",1,IF('Indicator Data imputation'!BF153&lt;&gt;"",1,0))</f>
        <v>0</v>
      </c>
      <c r="BF150" s="125">
        <f>IF('Indicator Data'!BG154="No Data",1,IF('Indicator Data imputation'!BG153&lt;&gt;"",1,0))</f>
        <v>0</v>
      </c>
      <c r="BG150" s="125">
        <f>IF('Indicator Data'!BH154="No Data",1,IF('Indicator Data imputation'!BH153&lt;&gt;"",1,0))</f>
        <v>0</v>
      </c>
      <c r="BH150" s="125">
        <f>IF('Indicator Data'!BI154="No Data",1,IF('Indicator Data imputation'!BI153&lt;&gt;"",1,0))</f>
        <v>0</v>
      </c>
      <c r="BI150" s="125">
        <f>IF('Indicator Data'!BR154="No Data",1,IF('Indicator Data imputation'!BJ153&lt;&gt;"",1,0))</f>
        <v>1</v>
      </c>
      <c r="BJ150" s="125">
        <f>IF('Indicator Data'!BS154="No Data",1,IF('Indicator Data imputation'!BK153&lt;&gt;"",1,0))</f>
        <v>0</v>
      </c>
      <c r="BK150" s="125">
        <f>IF('Indicator Data'!BT154="No Data",1,IF('Indicator Data imputation'!BL153&lt;&gt;"",1,0))</f>
        <v>0</v>
      </c>
      <c r="BL150" s="125">
        <f>IF('Indicator Data'!BU154="No Data",1,IF('Indicator Data imputation'!BM153&lt;&gt;"",1,0))</f>
        <v>0</v>
      </c>
      <c r="BM150" s="125">
        <f>IF('Indicator Data'!BV154="No Data",1,IF('Indicator Data imputation'!BN153&lt;&gt;"",1,0))</f>
        <v>0</v>
      </c>
      <c r="BN150" s="125">
        <f>IF('Indicator Data'!BW154="No Data",1,IF('Indicator Data imputation'!BO153&lt;&gt;"",1,0))</f>
        <v>0</v>
      </c>
      <c r="BO150" s="125">
        <f>IF('Indicator Data'!BX154="No Data",1,IF('Indicator Data imputation'!BP153&lt;&gt;"",1,0))</f>
        <v>0</v>
      </c>
      <c r="BP150" s="125">
        <f>IF('Indicator Data'!BY154="No Data",1,IF('Indicator Data imputation'!BQ153&lt;&gt;"",1,0))</f>
        <v>0</v>
      </c>
      <c r="BQ150" s="125">
        <f>IF('Indicator Data'!BZ154="No Data",1,IF('Indicator Data imputation'!BR153&lt;&gt;"",1,0))</f>
        <v>0</v>
      </c>
      <c r="BR150" s="125">
        <f>IF('Indicator Data'!CA154="No Data",1,IF('Indicator Data imputation'!BS153&lt;&gt;"",1,0))</f>
        <v>0</v>
      </c>
      <c r="BS150" s="125">
        <f>IF('Indicator Data'!CB154="No Data",1,IF('Indicator Data imputation'!BT153&lt;&gt;"",1,0))</f>
        <v>0</v>
      </c>
      <c r="BT150" s="125">
        <f>IF('Indicator Data'!CC154="No Data",1,IF('Indicator Data imputation'!BU153&lt;&gt;"",1,0))</f>
        <v>0</v>
      </c>
      <c r="BU150" s="125">
        <f>IF('Indicator Data'!CD154="No Data",1,IF('Indicator Data imputation'!BV153&lt;&gt;"",1,0))</f>
        <v>0</v>
      </c>
      <c r="BV150" s="125">
        <f>IF('Indicator Data'!CE154="No Data",1,IF('Indicator Data imputation'!BW153&lt;&gt;"",1,0))</f>
        <v>0</v>
      </c>
      <c r="BW150" s="125">
        <f>IF('Indicator Data'!CF154="No Data",1,IF('Indicator Data imputation'!BX153&lt;&gt;"",1,0))</f>
        <v>0</v>
      </c>
      <c r="BX150" s="125">
        <f>IF('Indicator Data'!CG154="No Data",1,IF('Indicator Data imputation'!BY153&lt;&gt;"",1,0))</f>
        <v>0</v>
      </c>
      <c r="BY150" s="3">
        <f t="shared" si="6"/>
        <v>11</v>
      </c>
      <c r="BZ150" s="127">
        <f t="shared" si="7"/>
        <v>0.14666666666666667</v>
      </c>
    </row>
    <row r="151" spans="1:78" x14ac:dyDescent="0.3">
      <c r="A151" s="3" t="s">
        <v>277</v>
      </c>
      <c r="B151" s="125">
        <f>IF('Indicator Data'!C155="No Data",1,IF('Indicator Data imputation'!C154&lt;&gt;"",1,0))</f>
        <v>0</v>
      </c>
      <c r="C151" s="125">
        <f>IF('Indicator Data'!D155="No Data",1,IF('Indicator Data imputation'!D154&lt;&gt;"",1,0))</f>
        <v>0</v>
      </c>
      <c r="D151" s="125">
        <f>IF('Indicator Data'!E155="No Data",1,IF('Indicator Data imputation'!E154&lt;&gt;"",1,0))</f>
        <v>0</v>
      </c>
      <c r="E151" s="125">
        <f>IF('Indicator Data'!F155="No Data",1,IF('Indicator Data imputation'!F154&lt;&gt;"",1,0))</f>
        <v>0</v>
      </c>
      <c r="F151" s="125">
        <f>IF('Indicator Data'!G155="No Data",1,IF('Indicator Data imputation'!G154&lt;&gt;"",1,0))</f>
        <v>0</v>
      </c>
      <c r="G151" s="125">
        <f>IF('Indicator Data'!H155="No Data",1,IF('Indicator Data imputation'!H154&lt;&gt;"",1,0))</f>
        <v>0</v>
      </c>
      <c r="H151" s="125">
        <f>IF('Indicator Data'!I155="No Data",1,IF('Indicator Data imputation'!I154&lt;&gt;"",1,0))</f>
        <v>0</v>
      </c>
      <c r="I151" s="125">
        <f>IF('Indicator Data'!J155="No Data",1,IF('Indicator Data imputation'!J154&lt;&gt;"",1,0))</f>
        <v>0</v>
      </c>
      <c r="J151" s="125">
        <f>IF('Indicator Data'!K155="No Data",1,IF('Indicator Data imputation'!K154&lt;&gt;"",1,0))</f>
        <v>0</v>
      </c>
      <c r="K151" s="125">
        <f>IF('Indicator Data'!L155="No Data",1,IF('Indicator Data imputation'!L154&lt;&gt;"",1,0))</f>
        <v>0</v>
      </c>
      <c r="L151" s="125">
        <f>IF('Indicator Data'!M155="No Data",1,IF('Indicator Data imputation'!M154&lt;&gt;"",1,0))</f>
        <v>0</v>
      </c>
      <c r="M151" s="125">
        <f>IF('Indicator Data'!N155="No Data",1,IF('Indicator Data imputation'!N154&lt;&gt;"",1,0))</f>
        <v>0</v>
      </c>
      <c r="N151" s="125">
        <f>IF('Indicator Data'!O155="No Data",1,IF('Indicator Data imputation'!O154&lt;&gt;"",1,0))</f>
        <v>0</v>
      </c>
      <c r="O151" s="125">
        <f>IF('Indicator Data'!P155="No Data",1,IF('Indicator Data imputation'!P154&lt;&gt;"",1,0))</f>
        <v>0</v>
      </c>
      <c r="P151" s="125">
        <f>IF('Indicator Data'!Q155="No Data",1,IF('Indicator Data imputation'!Q154&lt;&gt;"",1,0))</f>
        <v>0</v>
      </c>
      <c r="Q151" s="125">
        <f>IF('Indicator Data'!R155="No Data",1,IF('Indicator Data imputation'!R154&lt;&gt;"",1,0))</f>
        <v>0</v>
      </c>
      <c r="R151" s="125">
        <f>IF('Indicator Data'!S155="No Data",1,IF('Indicator Data imputation'!S154&lt;&gt;"",1,0))</f>
        <v>0</v>
      </c>
      <c r="S151" s="125">
        <f>IF('Indicator Data'!T155="No Data",1,IF('Indicator Data imputation'!T154&lt;&gt;"",1,0))</f>
        <v>0</v>
      </c>
      <c r="T151" s="125">
        <f>IF('Indicator Data'!U155="No Data",1,IF('Indicator Data imputation'!U154&lt;&gt;"",1,0))</f>
        <v>0</v>
      </c>
      <c r="U151" s="125">
        <f>IF('Indicator Data'!V155="No Data",1,IF('Indicator Data imputation'!V154&lt;&gt;"",1,0))</f>
        <v>0</v>
      </c>
      <c r="V151" s="125">
        <f>IF('Indicator Data'!W155="No Data",1,IF('Indicator Data imputation'!W154&lt;&gt;"",1,0))</f>
        <v>0</v>
      </c>
      <c r="W151" s="125">
        <f>IF('Indicator Data'!X155="No Data",1,IF('Indicator Data imputation'!X154&lt;&gt;"",1,0))</f>
        <v>0</v>
      </c>
      <c r="X151" s="125">
        <f>IF('Indicator Data'!Y155="No Data",1,IF('Indicator Data imputation'!Y154&lt;&gt;"",1,0))</f>
        <v>0</v>
      </c>
      <c r="Y151" s="125">
        <f>IF('Indicator Data'!Z155="No Data",1,IF('Indicator Data imputation'!Z154&lt;&gt;"",1,0))</f>
        <v>0</v>
      </c>
      <c r="Z151" s="125">
        <f>IF('Indicator Data'!AA155="No Data",1,IF('Indicator Data imputation'!AA154&lt;&gt;"",1,0))</f>
        <v>0</v>
      </c>
      <c r="AA151" s="125">
        <f>IF('Indicator Data'!AB155="No Data",1,IF('Indicator Data imputation'!AB154&lt;&gt;"",1,0))</f>
        <v>0</v>
      </c>
      <c r="AB151" s="125">
        <f>IF('Indicator Data'!AC155="No Data",1,IF('Indicator Data imputation'!AC154&lt;&gt;"",1,0))</f>
        <v>0</v>
      </c>
      <c r="AC151" s="125">
        <f>IF('Indicator Data'!AD155="No Data",1,IF('Indicator Data imputation'!AD154&lt;&gt;"",1,0))</f>
        <v>0</v>
      </c>
      <c r="AD151" s="125">
        <f>IF('Indicator Data'!AE155="No Data",1,IF('Indicator Data imputation'!AE154&lt;&gt;"",1,0))</f>
        <v>0</v>
      </c>
      <c r="AE151" s="125">
        <f>IF('Indicator Data'!AF155="No Data",1,IF('Indicator Data imputation'!AF154&lt;&gt;"",1,0))</f>
        <v>0</v>
      </c>
      <c r="AF151" s="125">
        <f>IF('Indicator Data'!AG155="No Data",1,IF('Indicator Data imputation'!AG154&lt;&gt;"",1,0))</f>
        <v>0</v>
      </c>
      <c r="AG151" s="125">
        <f>IF('Indicator Data'!AH155="No Data",1,IF('Indicator Data imputation'!AH154&lt;&gt;"",1,0))</f>
        <v>0</v>
      </c>
      <c r="AH151" s="125">
        <f>IF('Indicator Data'!AI155="No Data",1,IF('Indicator Data imputation'!AI154&lt;&gt;"",1,0))</f>
        <v>0</v>
      </c>
      <c r="AI151" s="125">
        <f>IF('Indicator Data'!AJ155="No Data",1,IF('Indicator Data imputation'!AJ154&lt;&gt;"",1,0))</f>
        <v>0</v>
      </c>
      <c r="AJ151" s="125">
        <f>IF('Indicator Data'!AK155="No Data",1,IF('Indicator Data imputation'!AK154&lt;&gt;"",1,0))</f>
        <v>0</v>
      </c>
      <c r="AK151" s="125">
        <f>IF('Indicator Data'!AL155="No Data",1,IF('Indicator Data imputation'!AL154&lt;&gt;"",1,0))</f>
        <v>0</v>
      </c>
      <c r="AL151" s="125">
        <f>IF('Indicator Data'!AM155="No Data",1,IF('Indicator Data imputation'!AM154&lt;&gt;"",1,0))</f>
        <v>0</v>
      </c>
      <c r="AM151" s="125">
        <f>IF('Indicator Data'!AN155="No Data",1,IF('Indicator Data imputation'!AN154&lt;&gt;"",1,0))</f>
        <v>0</v>
      </c>
      <c r="AN151" s="125">
        <f>IF('Indicator Data'!AO155="No Data",1,IF('Indicator Data imputation'!AO154&lt;&gt;"",1,0))</f>
        <v>0</v>
      </c>
      <c r="AO151" s="125">
        <f>IF('Indicator Data'!AP155="No Data",1,IF('Indicator Data imputation'!AP154&lt;&gt;"",1,0))</f>
        <v>0</v>
      </c>
      <c r="AP151" s="125">
        <f>IF('Indicator Data'!AQ155="No Data",1,IF('Indicator Data imputation'!AQ154&lt;&gt;"",1,0))</f>
        <v>0</v>
      </c>
      <c r="AQ151" s="125">
        <f>IF('Indicator Data'!AR155="No Data",1,IF('Indicator Data imputation'!AR154&lt;&gt;"",1,0))</f>
        <v>0</v>
      </c>
      <c r="AR151" s="125">
        <f>IF('Indicator Data'!AS155="No Data",1,IF('Indicator Data imputation'!AS154&lt;&gt;"",1,0))</f>
        <v>0</v>
      </c>
      <c r="AS151" s="125">
        <f>IF('Indicator Data'!AT155="No Data",1,IF('Indicator Data imputation'!AT154&lt;&gt;"",1,0))</f>
        <v>0</v>
      </c>
      <c r="AT151" s="125">
        <f>IF('Indicator Data'!AU155="No Data",1,IF('Indicator Data imputation'!AU154&lt;&gt;"",1,0))</f>
        <v>0</v>
      </c>
      <c r="AU151" s="125">
        <f>IF('Indicator Data'!AV155="No Data",1,IF('Indicator Data imputation'!AV154&lt;&gt;"",1,0))</f>
        <v>0</v>
      </c>
      <c r="AV151" s="125">
        <f>IF('Indicator Data'!AW155="No Data",1,IF('Indicator Data imputation'!AW154&lt;&gt;"",1,0))</f>
        <v>0</v>
      </c>
      <c r="AW151" s="125">
        <f>IF('Indicator Data'!AX155="No Data",1,IF('Indicator Data imputation'!AX154&lt;&gt;"",1,0))</f>
        <v>0</v>
      </c>
      <c r="AX151" s="125">
        <f>IF('Indicator Data'!AY155="No Data",1,IF('Indicator Data imputation'!AY154&lt;&gt;"",1,0))</f>
        <v>0</v>
      </c>
      <c r="AY151" s="125">
        <f>IF('Indicator Data'!AZ155="No Data",1,IF('Indicator Data imputation'!AZ154&lt;&gt;"",1,0))</f>
        <v>0</v>
      </c>
      <c r="AZ151" s="125">
        <f>IF('Indicator Data'!BA155="No Data",1,IF('Indicator Data imputation'!BA154&lt;&gt;"",1,0))</f>
        <v>0</v>
      </c>
      <c r="BA151" s="125">
        <f>IF('Indicator Data'!BB155="No Data",1,IF('Indicator Data imputation'!BB154&lt;&gt;"",1,0))</f>
        <v>0</v>
      </c>
      <c r="BB151" s="125">
        <f>IF('Indicator Data'!BC155="No Data",1,IF('Indicator Data imputation'!BC154&lt;&gt;"",1,0))</f>
        <v>0</v>
      </c>
      <c r="BC151" s="125">
        <f>IF('Indicator Data'!BD155="No Data",1,IF('Indicator Data imputation'!BD154&lt;&gt;"",1,0))</f>
        <v>0</v>
      </c>
      <c r="BD151" s="125">
        <f>IF('Indicator Data'!BE155="No Data",1,IF('Indicator Data imputation'!BE154&lt;&gt;"",1,0))</f>
        <v>0</v>
      </c>
      <c r="BE151" s="125">
        <f>IF('Indicator Data'!BF155="No Data",1,IF('Indicator Data imputation'!BF154&lt;&gt;"",1,0))</f>
        <v>0</v>
      </c>
      <c r="BF151" s="125">
        <f>IF('Indicator Data'!BG155="No Data",1,IF('Indicator Data imputation'!BG154&lt;&gt;"",1,0))</f>
        <v>0</v>
      </c>
      <c r="BG151" s="125">
        <f>IF('Indicator Data'!BH155="No Data",1,IF('Indicator Data imputation'!BH154&lt;&gt;"",1,0))</f>
        <v>0</v>
      </c>
      <c r="BH151" s="125">
        <f>IF('Indicator Data'!BI155="No Data",1,IF('Indicator Data imputation'!BI154&lt;&gt;"",1,0))</f>
        <v>0</v>
      </c>
      <c r="BI151" s="125">
        <f>IF('Indicator Data'!BR155="No Data",1,IF('Indicator Data imputation'!BJ154&lt;&gt;"",1,0))</f>
        <v>0</v>
      </c>
      <c r="BJ151" s="125">
        <f>IF('Indicator Data'!BS155="No Data",1,IF('Indicator Data imputation'!BK154&lt;&gt;"",1,0))</f>
        <v>0</v>
      </c>
      <c r="BK151" s="125">
        <f>IF('Indicator Data'!BT155="No Data",1,IF('Indicator Data imputation'!BL154&lt;&gt;"",1,0))</f>
        <v>0</v>
      </c>
      <c r="BL151" s="125">
        <f>IF('Indicator Data'!BU155="No Data",1,IF('Indicator Data imputation'!BM154&lt;&gt;"",1,0))</f>
        <v>0</v>
      </c>
      <c r="BM151" s="125">
        <f>IF('Indicator Data'!BV155="No Data",1,IF('Indicator Data imputation'!BN154&lt;&gt;"",1,0))</f>
        <v>0</v>
      </c>
      <c r="BN151" s="125">
        <f>IF('Indicator Data'!BW155="No Data",1,IF('Indicator Data imputation'!BO154&lt;&gt;"",1,0))</f>
        <v>0</v>
      </c>
      <c r="BO151" s="125">
        <f>IF('Indicator Data'!BX155="No Data",1,IF('Indicator Data imputation'!BP154&lt;&gt;"",1,0))</f>
        <v>0</v>
      </c>
      <c r="BP151" s="125">
        <f>IF('Indicator Data'!BY155="No Data",1,IF('Indicator Data imputation'!BQ154&lt;&gt;"",1,0))</f>
        <v>0</v>
      </c>
      <c r="BQ151" s="125">
        <f>IF('Indicator Data'!BZ155="No Data",1,IF('Indicator Data imputation'!BR154&lt;&gt;"",1,0))</f>
        <v>0</v>
      </c>
      <c r="BR151" s="125">
        <f>IF('Indicator Data'!CA155="No Data",1,IF('Indicator Data imputation'!BS154&lt;&gt;"",1,0))</f>
        <v>0</v>
      </c>
      <c r="BS151" s="125">
        <f>IF('Indicator Data'!CB155="No Data",1,IF('Indicator Data imputation'!BT154&lt;&gt;"",1,0))</f>
        <v>0</v>
      </c>
      <c r="BT151" s="125">
        <f>IF('Indicator Data'!CC155="No Data",1,IF('Indicator Data imputation'!BU154&lt;&gt;"",1,0))</f>
        <v>0</v>
      </c>
      <c r="BU151" s="125">
        <f>IF('Indicator Data'!CD155="No Data",1,IF('Indicator Data imputation'!BV154&lt;&gt;"",1,0))</f>
        <v>0</v>
      </c>
      <c r="BV151" s="125">
        <f>IF('Indicator Data'!CE155="No Data",1,IF('Indicator Data imputation'!BW154&lt;&gt;"",1,0))</f>
        <v>0</v>
      </c>
      <c r="BW151" s="125">
        <f>IF('Indicator Data'!CF155="No Data",1,IF('Indicator Data imputation'!BX154&lt;&gt;"",1,0))</f>
        <v>0</v>
      </c>
      <c r="BX151" s="125">
        <f>IF('Indicator Data'!CG155="No Data",1,IF('Indicator Data imputation'!BY154&lt;&gt;"",1,0))</f>
        <v>0</v>
      </c>
      <c r="BY151" s="3">
        <f t="shared" si="6"/>
        <v>0</v>
      </c>
      <c r="BZ151" s="127">
        <f t="shared" si="7"/>
        <v>0</v>
      </c>
    </row>
    <row r="152" spans="1:78" x14ac:dyDescent="0.3">
      <c r="A152" s="3" t="s">
        <v>279</v>
      </c>
      <c r="B152" s="125">
        <f>IF('Indicator Data'!C156="No Data",1,IF('Indicator Data imputation'!C155&lt;&gt;"",1,0))</f>
        <v>0</v>
      </c>
      <c r="C152" s="125">
        <f>IF('Indicator Data'!D156="No Data",1,IF('Indicator Data imputation'!D155&lt;&gt;"",1,0))</f>
        <v>0</v>
      </c>
      <c r="D152" s="125">
        <f>IF('Indicator Data'!E156="No Data",1,IF('Indicator Data imputation'!E155&lt;&gt;"",1,0))</f>
        <v>0</v>
      </c>
      <c r="E152" s="125">
        <f>IF('Indicator Data'!F156="No Data",1,IF('Indicator Data imputation'!F155&lt;&gt;"",1,0))</f>
        <v>0</v>
      </c>
      <c r="F152" s="125">
        <f>IF('Indicator Data'!G156="No Data",1,IF('Indicator Data imputation'!G155&lt;&gt;"",1,0))</f>
        <v>0</v>
      </c>
      <c r="G152" s="125">
        <f>IF('Indicator Data'!H156="No Data",1,IF('Indicator Data imputation'!H155&lt;&gt;"",1,0))</f>
        <v>0</v>
      </c>
      <c r="H152" s="125">
        <f>IF('Indicator Data'!I156="No Data",1,IF('Indicator Data imputation'!I155&lt;&gt;"",1,0))</f>
        <v>0</v>
      </c>
      <c r="I152" s="125">
        <f>IF('Indicator Data'!J156="No Data",1,IF('Indicator Data imputation'!J155&lt;&gt;"",1,0))</f>
        <v>0</v>
      </c>
      <c r="J152" s="125">
        <f>IF('Indicator Data'!K156="No Data",1,IF('Indicator Data imputation'!K155&lt;&gt;"",1,0))</f>
        <v>0</v>
      </c>
      <c r="K152" s="125">
        <f>IF('Indicator Data'!L156="No Data",1,IF('Indicator Data imputation'!L155&lt;&gt;"",1,0))</f>
        <v>0</v>
      </c>
      <c r="L152" s="125">
        <f>IF('Indicator Data'!M156="No Data",1,IF('Indicator Data imputation'!M155&lt;&gt;"",1,0))</f>
        <v>0</v>
      </c>
      <c r="M152" s="125">
        <f>IF('Indicator Data'!N156="No Data",1,IF('Indicator Data imputation'!N155&lt;&gt;"",1,0))</f>
        <v>1</v>
      </c>
      <c r="N152" s="125">
        <f>IF('Indicator Data'!O156="No Data",1,IF('Indicator Data imputation'!O155&lt;&gt;"",1,0))</f>
        <v>1</v>
      </c>
      <c r="O152" s="125">
        <f>IF('Indicator Data'!P156="No Data",1,IF('Indicator Data imputation'!P155&lt;&gt;"",1,0))</f>
        <v>1</v>
      </c>
      <c r="P152" s="125">
        <f>IF('Indicator Data'!Q156="No Data",1,IF('Indicator Data imputation'!Q155&lt;&gt;"",1,0))</f>
        <v>0</v>
      </c>
      <c r="Q152" s="125">
        <f>IF('Indicator Data'!R156="No Data",1,IF('Indicator Data imputation'!R155&lt;&gt;"",1,0))</f>
        <v>0</v>
      </c>
      <c r="R152" s="125">
        <f>IF('Indicator Data'!S156="No Data",1,IF('Indicator Data imputation'!S155&lt;&gt;"",1,0))</f>
        <v>0</v>
      </c>
      <c r="S152" s="125">
        <f>IF('Indicator Data'!T156="No Data",1,IF('Indicator Data imputation'!T155&lt;&gt;"",1,0))</f>
        <v>0</v>
      </c>
      <c r="T152" s="125">
        <f>IF('Indicator Data'!U156="No Data",1,IF('Indicator Data imputation'!U155&lt;&gt;"",1,0))</f>
        <v>0</v>
      </c>
      <c r="U152" s="125">
        <f>IF('Indicator Data'!V156="No Data",1,IF('Indicator Data imputation'!V155&lt;&gt;"",1,0))</f>
        <v>0</v>
      </c>
      <c r="V152" s="125">
        <f>IF('Indicator Data'!W156="No Data",1,IF('Indicator Data imputation'!W155&lt;&gt;"",1,0))</f>
        <v>0</v>
      </c>
      <c r="W152" s="125">
        <f>IF('Indicator Data'!X156="No Data",1,IF('Indicator Data imputation'!X155&lt;&gt;"",1,0))</f>
        <v>0</v>
      </c>
      <c r="X152" s="125">
        <f>IF('Indicator Data'!Y156="No Data",1,IF('Indicator Data imputation'!Y155&lt;&gt;"",1,0))</f>
        <v>0</v>
      </c>
      <c r="Y152" s="125">
        <f>IF('Indicator Data'!Z156="No Data",1,IF('Indicator Data imputation'!Z155&lt;&gt;"",1,0))</f>
        <v>0</v>
      </c>
      <c r="Z152" s="125">
        <f>IF('Indicator Data'!AA156="No Data",1,IF('Indicator Data imputation'!AA155&lt;&gt;"",1,0))</f>
        <v>0</v>
      </c>
      <c r="AA152" s="125">
        <f>IF('Indicator Data'!AB156="No Data",1,IF('Indicator Data imputation'!AB155&lt;&gt;"",1,0))</f>
        <v>0</v>
      </c>
      <c r="AB152" s="125">
        <f>IF('Indicator Data'!AC156="No Data",1,IF('Indicator Data imputation'!AC155&lt;&gt;"",1,0))</f>
        <v>0</v>
      </c>
      <c r="AC152" s="125">
        <f>IF('Indicator Data'!AD156="No Data",1,IF('Indicator Data imputation'!AD155&lt;&gt;"",1,0))</f>
        <v>0</v>
      </c>
      <c r="AD152" s="125">
        <f>IF('Indicator Data'!AE156="No Data",1,IF('Indicator Data imputation'!AE155&lt;&gt;"",1,0))</f>
        <v>0</v>
      </c>
      <c r="AE152" s="125">
        <f>IF('Indicator Data'!AF156="No Data",1,IF('Indicator Data imputation'!AF155&lt;&gt;"",1,0))</f>
        <v>0</v>
      </c>
      <c r="AF152" s="125">
        <f>IF('Indicator Data'!AG156="No Data",1,IF('Indicator Data imputation'!AG155&lt;&gt;"",1,0))</f>
        <v>0</v>
      </c>
      <c r="AG152" s="125">
        <f>IF('Indicator Data'!AH156="No Data",1,IF('Indicator Data imputation'!AH155&lt;&gt;"",1,0))</f>
        <v>0</v>
      </c>
      <c r="AH152" s="125">
        <f>IF('Indicator Data'!AI156="No Data",1,IF('Indicator Data imputation'!AI155&lt;&gt;"",1,0))</f>
        <v>0</v>
      </c>
      <c r="AI152" s="125">
        <f>IF('Indicator Data'!AJ156="No Data",1,IF('Indicator Data imputation'!AJ155&lt;&gt;"",1,0))</f>
        <v>0</v>
      </c>
      <c r="AJ152" s="125">
        <f>IF('Indicator Data'!AK156="No Data",1,IF('Indicator Data imputation'!AK155&lt;&gt;"",1,0))</f>
        <v>0</v>
      </c>
      <c r="AK152" s="125">
        <f>IF('Indicator Data'!AL156="No Data",1,IF('Indicator Data imputation'!AL155&lt;&gt;"",1,0))</f>
        <v>0</v>
      </c>
      <c r="AL152" s="125">
        <f>IF('Indicator Data'!AM156="No Data",1,IF('Indicator Data imputation'!AM155&lt;&gt;"",1,0))</f>
        <v>0</v>
      </c>
      <c r="AM152" s="125">
        <f>IF('Indicator Data'!AN156="No Data",1,IF('Indicator Data imputation'!AN155&lt;&gt;"",1,0))</f>
        <v>0</v>
      </c>
      <c r="AN152" s="125">
        <f>IF('Indicator Data'!AO156="No Data",1,IF('Indicator Data imputation'!AO155&lt;&gt;"",1,0))</f>
        <v>0</v>
      </c>
      <c r="AO152" s="125">
        <f>IF('Indicator Data'!AP156="No Data",1,IF('Indicator Data imputation'!AP155&lt;&gt;"",1,0))</f>
        <v>0</v>
      </c>
      <c r="AP152" s="125">
        <f>IF('Indicator Data'!AQ156="No Data",1,IF('Indicator Data imputation'!AQ155&lt;&gt;"",1,0))</f>
        <v>0</v>
      </c>
      <c r="AQ152" s="125">
        <f>IF('Indicator Data'!AR156="No Data",1,IF('Indicator Data imputation'!AR155&lt;&gt;"",1,0))</f>
        <v>0</v>
      </c>
      <c r="AR152" s="125">
        <f>IF('Indicator Data'!AS156="No Data",1,IF('Indicator Data imputation'!AS155&lt;&gt;"",1,0))</f>
        <v>0</v>
      </c>
      <c r="AS152" s="125">
        <f>IF('Indicator Data'!AT156="No Data",1,IF('Indicator Data imputation'!AT155&lt;&gt;"",1,0))</f>
        <v>0</v>
      </c>
      <c r="AT152" s="125">
        <f>IF('Indicator Data'!AU156="No Data",1,IF('Indicator Data imputation'!AU155&lt;&gt;"",1,0))</f>
        <v>0</v>
      </c>
      <c r="AU152" s="125">
        <f>IF('Indicator Data'!AV156="No Data",1,IF('Indicator Data imputation'!AV155&lt;&gt;"",1,0))</f>
        <v>0</v>
      </c>
      <c r="AV152" s="125">
        <f>IF('Indicator Data'!AW156="No Data",1,IF('Indicator Data imputation'!AW155&lt;&gt;"",1,0))</f>
        <v>0</v>
      </c>
      <c r="AW152" s="125">
        <f>IF('Indicator Data'!AX156="No Data",1,IF('Indicator Data imputation'!AX155&lt;&gt;"",1,0))</f>
        <v>1</v>
      </c>
      <c r="AX152" s="125">
        <f>IF('Indicator Data'!AY156="No Data",1,IF('Indicator Data imputation'!AY155&lt;&gt;"",1,0))</f>
        <v>0</v>
      </c>
      <c r="AY152" s="125">
        <f>IF('Indicator Data'!AZ156="No Data",1,IF('Indicator Data imputation'!AZ155&lt;&gt;"",1,0))</f>
        <v>0</v>
      </c>
      <c r="AZ152" s="125">
        <f>IF('Indicator Data'!BA156="No Data",1,IF('Indicator Data imputation'!BA155&lt;&gt;"",1,0))</f>
        <v>0</v>
      </c>
      <c r="BA152" s="125">
        <f>IF('Indicator Data'!BB156="No Data",1,IF('Indicator Data imputation'!BB155&lt;&gt;"",1,0))</f>
        <v>0</v>
      </c>
      <c r="BB152" s="125">
        <f>IF('Indicator Data'!BC156="No Data",1,IF('Indicator Data imputation'!BC155&lt;&gt;"",1,0))</f>
        <v>0</v>
      </c>
      <c r="BC152" s="125">
        <f>IF('Indicator Data'!BD156="No Data",1,IF('Indicator Data imputation'!BD155&lt;&gt;"",1,0))</f>
        <v>0</v>
      </c>
      <c r="BD152" s="125">
        <f>IF('Indicator Data'!BE156="No Data",1,IF('Indicator Data imputation'!BE155&lt;&gt;"",1,0))</f>
        <v>0</v>
      </c>
      <c r="BE152" s="125">
        <f>IF('Indicator Data'!BF156="No Data",1,IF('Indicator Data imputation'!BF155&lt;&gt;"",1,0))</f>
        <v>0</v>
      </c>
      <c r="BF152" s="125">
        <f>IF('Indicator Data'!BG156="No Data",1,IF('Indicator Data imputation'!BG155&lt;&gt;"",1,0))</f>
        <v>0</v>
      </c>
      <c r="BG152" s="125">
        <f>IF('Indicator Data'!BH156="No Data",1,IF('Indicator Data imputation'!BH155&lt;&gt;"",1,0))</f>
        <v>0</v>
      </c>
      <c r="BH152" s="125">
        <f>IF('Indicator Data'!BI156="No Data",1,IF('Indicator Data imputation'!BI155&lt;&gt;"",1,0))</f>
        <v>0</v>
      </c>
      <c r="BI152" s="125">
        <f>IF('Indicator Data'!BR156="No Data",1,IF('Indicator Data imputation'!BJ155&lt;&gt;"",1,0))</f>
        <v>0</v>
      </c>
      <c r="BJ152" s="125">
        <f>IF('Indicator Data'!BS156="No Data",1,IF('Indicator Data imputation'!BK155&lt;&gt;"",1,0))</f>
        <v>0</v>
      </c>
      <c r="BK152" s="125">
        <f>IF('Indicator Data'!BT156="No Data",1,IF('Indicator Data imputation'!BL155&lt;&gt;"",1,0))</f>
        <v>0</v>
      </c>
      <c r="BL152" s="125">
        <f>IF('Indicator Data'!BU156="No Data",1,IF('Indicator Data imputation'!BM155&lt;&gt;"",1,0))</f>
        <v>0</v>
      </c>
      <c r="BM152" s="125">
        <f>IF('Indicator Data'!BV156="No Data",1,IF('Indicator Data imputation'!BN155&lt;&gt;"",1,0))</f>
        <v>0</v>
      </c>
      <c r="BN152" s="125">
        <f>IF('Indicator Data'!BW156="No Data",1,IF('Indicator Data imputation'!BO155&lt;&gt;"",1,0))</f>
        <v>0</v>
      </c>
      <c r="BO152" s="125">
        <f>IF('Indicator Data'!BX156="No Data",1,IF('Indicator Data imputation'!BP155&lt;&gt;"",1,0))</f>
        <v>0</v>
      </c>
      <c r="BP152" s="125">
        <f>IF('Indicator Data'!BY156="No Data",1,IF('Indicator Data imputation'!BQ155&lt;&gt;"",1,0))</f>
        <v>0</v>
      </c>
      <c r="BQ152" s="125">
        <f>IF('Indicator Data'!BZ156="No Data",1,IF('Indicator Data imputation'!BR155&lt;&gt;"",1,0))</f>
        <v>0</v>
      </c>
      <c r="BR152" s="125">
        <f>IF('Indicator Data'!CA156="No Data",1,IF('Indicator Data imputation'!BS155&lt;&gt;"",1,0))</f>
        <v>0</v>
      </c>
      <c r="BS152" s="125">
        <f>IF('Indicator Data'!CB156="No Data",1,IF('Indicator Data imputation'!BT155&lt;&gt;"",1,0))</f>
        <v>0</v>
      </c>
      <c r="BT152" s="125">
        <f>IF('Indicator Data'!CC156="No Data",1,IF('Indicator Data imputation'!BU155&lt;&gt;"",1,0))</f>
        <v>0</v>
      </c>
      <c r="BU152" s="125">
        <f>IF('Indicator Data'!CD156="No Data",1,IF('Indicator Data imputation'!BV155&lt;&gt;"",1,0))</f>
        <v>0</v>
      </c>
      <c r="BV152" s="125">
        <f>IF('Indicator Data'!CE156="No Data",1,IF('Indicator Data imputation'!BW155&lt;&gt;"",1,0))</f>
        <v>1</v>
      </c>
      <c r="BW152" s="125">
        <f>IF('Indicator Data'!CF156="No Data",1,IF('Indicator Data imputation'!BX155&lt;&gt;"",1,0))</f>
        <v>0</v>
      </c>
      <c r="BX152" s="125">
        <f>IF('Indicator Data'!CG156="No Data",1,IF('Indicator Data imputation'!BY155&lt;&gt;"",1,0))</f>
        <v>0</v>
      </c>
      <c r="BY152" s="3">
        <f t="shared" si="6"/>
        <v>5</v>
      </c>
      <c r="BZ152" s="127">
        <f t="shared" si="7"/>
        <v>6.6666666666666666E-2</v>
      </c>
    </row>
    <row r="153" spans="1:78" x14ac:dyDescent="0.3">
      <c r="A153" s="3" t="s">
        <v>281</v>
      </c>
      <c r="B153" s="125">
        <f>IF('Indicator Data'!C157="No Data",1,IF('Indicator Data imputation'!C156&lt;&gt;"",1,0))</f>
        <v>0</v>
      </c>
      <c r="C153" s="125">
        <f>IF('Indicator Data'!D157="No Data",1,IF('Indicator Data imputation'!D156&lt;&gt;"",1,0))</f>
        <v>0</v>
      </c>
      <c r="D153" s="125">
        <f>IF('Indicator Data'!E157="No Data",1,IF('Indicator Data imputation'!E156&lt;&gt;"",1,0))</f>
        <v>1</v>
      </c>
      <c r="E153" s="125">
        <f>IF('Indicator Data'!F157="No Data",1,IF('Indicator Data imputation'!F156&lt;&gt;"",1,0))</f>
        <v>0</v>
      </c>
      <c r="F153" s="125">
        <f>IF('Indicator Data'!G157="No Data",1,IF('Indicator Data imputation'!G156&lt;&gt;"",1,0))</f>
        <v>0</v>
      </c>
      <c r="G153" s="125">
        <f>IF('Indicator Data'!H157="No Data",1,IF('Indicator Data imputation'!H156&lt;&gt;"",1,0))</f>
        <v>0</v>
      </c>
      <c r="H153" s="125">
        <f>IF('Indicator Data'!I157="No Data",1,IF('Indicator Data imputation'!I156&lt;&gt;"",1,0))</f>
        <v>0</v>
      </c>
      <c r="I153" s="125">
        <f>IF('Indicator Data'!J157="No Data",1,IF('Indicator Data imputation'!J156&lt;&gt;"",1,0))</f>
        <v>0</v>
      </c>
      <c r="J153" s="125">
        <f>IF('Indicator Data'!K157="No Data",1,IF('Indicator Data imputation'!K156&lt;&gt;"",1,0))</f>
        <v>0</v>
      </c>
      <c r="K153" s="125">
        <f>IF('Indicator Data'!L157="No Data",1,IF('Indicator Data imputation'!L156&lt;&gt;"",1,0))</f>
        <v>1</v>
      </c>
      <c r="L153" s="125">
        <f>IF('Indicator Data'!M157="No Data",1,IF('Indicator Data imputation'!M156&lt;&gt;"",1,0))</f>
        <v>0</v>
      </c>
      <c r="M153" s="125">
        <f>IF('Indicator Data'!N157="No Data",1,IF('Indicator Data imputation'!N156&lt;&gt;"",1,0))</f>
        <v>0</v>
      </c>
      <c r="N153" s="125">
        <f>IF('Indicator Data'!O157="No Data",1,IF('Indicator Data imputation'!O156&lt;&gt;"",1,0))</f>
        <v>0</v>
      </c>
      <c r="O153" s="125">
        <f>IF('Indicator Data'!P157="No Data",1,IF('Indicator Data imputation'!P156&lt;&gt;"",1,0))</f>
        <v>0</v>
      </c>
      <c r="P153" s="125">
        <f>IF('Indicator Data'!Q157="No Data",1,IF('Indicator Data imputation'!Q156&lt;&gt;"",1,0))</f>
        <v>0</v>
      </c>
      <c r="Q153" s="125">
        <f>IF('Indicator Data'!R157="No Data",1,IF('Indicator Data imputation'!R156&lt;&gt;"",1,0))</f>
        <v>0</v>
      </c>
      <c r="R153" s="125">
        <f>IF('Indicator Data'!S157="No Data",1,IF('Indicator Data imputation'!S156&lt;&gt;"",1,0))</f>
        <v>0</v>
      </c>
      <c r="S153" s="125">
        <f>IF('Indicator Data'!T157="No Data",1,IF('Indicator Data imputation'!T156&lt;&gt;"",1,0))</f>
        <v>0</v>
      </c>
      <c r="T153" s="125">
        <f>IF('Indicator Data'!U157="No Data",1,IF('Indicator Data imputation'!U156&lt;&gt;"",1,0))</f>
        <v>0</v>
      </c>
      <c r="U153" s="125">
        <f>IF('Indicator Data'!V157="No Data",1,IF('Indicator Data imputation'!V156&lt;&gt;"",1,0))</f>
        <v>0</v>
      </c>
      <c r="V153" s="125">
        <f>IF('Indicator Data'!W157="No Data",1,IF('Indicator Data imputation'!W156&lt;&gt;"",1,0))</f>
        <v>0</v>
      </c>
      <c r="W153" s="125">
        <f>IF('Indicator Data'!X157="No Data",1,IF('Indicator Data imputation'!X156&lt;&gt;"",1,0))</f>
        <v>0</v>
      </c>
      <c r="X153" s="125">
        <f>IF('Indicator Data'!Y157="No Data",1,IF('Indicator Data imputation'!Y156&lt;&gt;"",1,0))</f>
        <v>0</v>
      </c>
      <c r="Y153" s="125">
        <f>IF('Indicator Data'!Z157="No Data",1,IF('Indicator Data imputation'!Z156&lt;&gt;"",1,0))</f>
        <v>0</v>
      </c>
      <c r="Z153" s="125">
        <f>IF('Indicator Data'!AA157="No Data",1,IF('Indicator Data imputation'!AA156&lt;&gt;"",1,0))</f>
        <v>1</v>
      </c>
      <c r="AA153" s="125">
        <f>IF('Indicator Data'!AB157="No Data",1,IF('Indicator Data imputation'!AB156&lt;&gt;"",1,0))</f>
        <v>0</v>
      </c>
      <c r="AB153" s="125">
        <f>IF('Indicator Data'!AC157="No Data",1,IF('Indicator Data imputation'!AC156&lt;&gt;"",1,0))</f>
        <v>1</v>
      </c>
      <c r="AC153" s="125">
        <f>IF('Indicator Data'!AD157="No Data",1,IF('Indicator Data imputation'!AD156&lt;&gt;"",1,0))</f>
        <v>1</v>
      </c>
      <c r="AD153" s="125">
        <f>IF('Indicator Data'!AE157="No Data",1,IF('Indicator Data imputation'!AE156&lt;&gt;"",1,0))</f>
        <v>0</v>
      </c>
      <c r="AE153" s="125">
        <f>IF('Indicator Data'!AF157="No Data",1,IF('Indicator Data imputation'!AF156&lt;&gt;"",1,0))</f>
        <v>1</v>
      </c>
      <c r="AF153" s="125">
        <f>IF('Indicator Data'!AG157="No Data",1,IF('Indicator Data imputation'!AG156&lt;&gt;"",1,0))</f>
        <v>0</v>
      </c>
      <c r="AG153" s="125">
        <f>IF('Indicator Data'!AH157="No Data",1,IF('Indicator Data imputation'!AH156&lt;&gt;"",1,0))</f>
        <v>0</v>
      </c>
      <c r="AH153" s="125">
        <f>IF('Indicator Data'!AI157="No Data",1,IF('Indicator Data imputation'!AI156&lt;&gt;"",1,0))</f>
        <v>0</v>
      </c>
      <c r="AI153" s="125">
        <f>IF('Indicator Data'!AJ157="No Data",1,IF('Indicator Data imputation'!AJ156&lt;&gt;"",1,0))</f>
        <v>0</v>
      </c>
      <c r="AJ153" s="125">
        <f>IF('Indicator Data'!AK157="No Data",1,IF('Indicator Data imputation'!AK156&lt;&gt;"",1,0))</f>
        <v>0</v>
      </c>
      <c r="AK153" s="125">
        <f>IF('Indicator Data'!AL157="No Data",1,IF('Indicator Data imputation'!AL156&lt;&gt;"",1,0))</f>
        <v>0</v>
      </c>
      <c r="AL153" s="125">
        <f>IF('Indicator Data'!AM157="No Data",1,IF('Indicator Data imputation'!AM156&lt;&gt;"",1,0))</f>
        <v>1</v>
      </c>
      <c r="AM153" s="125">
        <f>IF('Indicator Data'!AN157="No Data",1,IF('Indicator Data imputation'!AN156&lt;&gt;"",1,0))</f>
        <v>0</v>
      </c>
      <c r="AN153" s="125">
        <f>IF('Indicator Data'!AO157="No Data",1,IF('Indicator Data imputation'!AO156&lt;&gt;"",1,0))</f>
        <v>0</v>
      </c>
      <c r="AO153" s="125">
        <f>IF('Indicator Data'!AP157="No Data",1,IF('Indicator Data imputation'!AP156&lt;&gt;"",1,0))</f>
        <v>0</v>
      </c>
      <c r="AP153" s="125">
        <f>IF('Indicator Data'!AQ157="No Data",1,IF('Indicator Data imputation'!AQ156&lt;&gt;"",1,0))</f>
        <v>0</v>
      </c>
      <c r="AQ153" s="125">
        <f>IF('Indicator Data'!AR157="No Data",1,IF('Indicator Data imputation'!AR156&lt;&gt;"",1,0))</f>
        <v>0</v>
      </c>
      <c r="AR153" s="125">
        <f>IF('Indicator Data'!AS157="No Data",1,IF('Indicator Data imputation'!AS156&lt;&gt;"",1,0))</f>
        <v>0</v>
      </c>
      <c r="AS153" s="125">
        <f>IF('Indicator Data'!AT157="No Data",1,IF('Indicator Data imputation'!AT156&lt;&gt;"",1,0))</f>
        <v>0</v>
      </c>
      <c r="AT153" s="125">
        <f>IF('Indicator Data'!AU157="No Data",1,IF('Indicator Data imputation'!AU156&lt;&gt;"",1,0))</f>
        <v>0</v>
      </c>
      <c r="AU153" s="125">
        <f>IF('Indicator Data'!AV157="No Data",1,IF('Indicator Data imputation'!AV156&lt;&gt;"",1,0))</f>
        <v>1</v>
      </c>
      <c r="AV153" s="125">
        <f>IF('Indicator Data'!AW157="No Data",1,IF('Indicator Data imputation'!AW156&lt;&gt;"",1,0))</f>
        <v>1</v>
      </c>
      <c r="AW153" s="125">
        <f>IF('Indicator Data'!AX157="No Data",1,IF('Indicator Data imputation'!AX156&lt;&gt;"",1,0))</f>
        <v>1</v>
      </c>
      <c r="AX153" s="125">
        <f>IF('Indicator Data'!AY157="No Data",1,IF('Indicator Data imputation'!AY156&lt;&gt;"",1,0))</f>
        <v>0</v>
      </c>
      <c r="AY153" s="125">
        <f>IF('Indicator Data'!AZ157="No Data",1,IF('Indicator Data imputation'!AZ156&lt;&gt;"",1,0))</f>
        <v>1</v>
      </c>
      <c r="AZ153" s="125">
        <f>IF('Indicator Data'!BA157="No Data",1,IF('Indicator Data imputation'!BA156&lt;&gt;"",1,0))</f>
        <v>0</v>
      </c>
      <c r="BA153" s="125">
        <f>IF('Indicator Data'!BB157="No Data",1,IF('Indicator Data imputation'!BB156&lt;&gt;"",1,0))</f>
        <v>0</v>
      </c>
      <c r="BB153" s="125">
        <f>IF('Indicator Data'!BC157="No Data",1,IF('Indicator Data imputation'!BC156&lt;&gt;"",1,0))</f>
        <v>0</v>
      </c>
      <c r="BC153" s="125">
        <f>IF('Indicator Data'!BD157="No Data",1,IF('Indicator Data imputation'!BD156&lt;&gt;"",1,0))</f>
        <v>0</v>
      </c>
      <c r="BD153" s="125">
        <f>IF('Indicator Data'!BE157="No Data",1,IF('Indicator Data imputation'!BE156&lt;&gt;"",1,0))</f>
        <v>0</v>
      </c>
      <c r="BE153" s="125">
        <f>IF('Indicator Data'!BF157="No Data",1,IF('Indicator Data imputation'!BF156&lt;&gt;"",1,0))</f>
        <v>0</v>
      </c>
      <c r="BF153" s="125">
        <f>IF('Indicator Data'!BG157="No Data",1,IF('Indicator Data imputation'!BG156&lt;&gt;"",1,0))</f>
        <v>0</v>
      </c>
      <c r="BG153" s="125">
        <f>IF('Indicator Data'!BH157="No Data",1,IF('Indicator Data imputation'!BH156&lt;&gt;"",1,0))</f>
        <v>0</v>
      </c>
      <c r="BH153" s="125">
        <f>IF('Indicator Data'!BI157="No Data",1,IF('Indicator Data imputation'!BI156&lt;&gt;"",1,0))</f>
        <v>1</v>
      </c>
      <c r="BI153" s="125">
        <f>IF('Indicator Data'!BR157="No Data",1,IF('Indicator Data imputation'!BJ156&lt;&gt;"",1,0))</f>
        <v>0</v>
      </c>
      <c r="BJ153" s="125">
        <f>IF('Indicator Data'!BS157="No Data",1,IF('Indicator Data imputation'!BK156&lt;&gt;"",1,0))</f>
        <v>0</v>
      </c>
      <c r="BK153" s="125">
        <f>IF('Indicator Data'!BT157="No Data",1,IF('Indicator Data imputation'!BL156&lt;&gt;"",1,0))</f>
        <v>0</v>
      </c>
      <c r="BL153" s="125">
        <f>IF('Indicator Data'!BU157="No Data",1,IF('Indicator Data imputation'!BM156&lt;&gt;"",1,0))</f>
        <v>0</v>
      </c>
      <c r="BM153" s="125">
        <f>IF('Indicator Data'!BV157="No Data",1,IF('Indicator Data imputation'!BN156&lt;&gt;"",1,0))</f>
        <v>0</v>
      </c>
      <c r="BN153" s="125">
        <f>IF('Indicator Data'!BW157="No Data",1,IF('Indicator Data imputation'!BO156&lt;&gt;"",1,0))</f>
        <v>0</v>
      </c>
      <c r="BO153" s="125">
        <f>IF('Indicator Data'!BX157="No Data",1,IF('Indicator Data imputation'!BP156&lt;&gt;"",1,0))</f>
        <v>0</v>
      </c>
      <c r="BP153" s="125">
        <f>IF('Indicator Data'!BY157="No Data",1,IF('Indicator Data imputation'!BQ156&lt;&gt;"",1,0))</f>
        <v>0</v>
      </c>
      <c r="BQ153" s="125">
        <f>IF('Indicator Data'!BZ157="No Data",1,IF('Indicator Data imputation'!BR156&lt;&gt;"",1,0))</f>
        <v>0</v>
      </c>
      <c r="BR153" s="125">
        <f>IF('Indicator Data'!CA157="No Data",1,IF('Indicator Data imputation'!BS156&lt;&gt;"",1,0))</f>
        <v>0</v>
      </c>
      <c r="BS153" s="125">
        <f>IF('Indicator Data'!CB157="No Data",1,IF('Indicator Data imputation'!BT156&lt;&gt;"",1,0))</f>
        <v>0</v>
      </c>
      <c r="BT153" s="125">
        <f>IF('Indicator Data'!CC157="No Data",1,IF('Indicator Data imputation'!BU156&lt;&gt;"",1,0))</f>
        <v>0</v>
      </c>
      <c r="BU153" s="125">
        <f>IF('Indicator Data'!CD157="No Data",1,IF('Indicator Data imputation'!BV156&lt;&gt;"",1,0))</f>
        <v>0</v>
      </c>
      <c r="BV153" s="125">
        <f>IF('Indicator Data'!CE157="No Data",1,IF('Indicator Data imputation'!BW156&lt;&gt;"",1,0))</f>
        <v>1</v>
      </c>
      <c r="BW153" s="125">
        <f>IF('Indicator Data'!CF157="No Data",1,IF('Indicator Data imputation'!BX156&lt;&gt;"",1,0))</f>
        <v>0</v>
      </c>
      <c r="BX153" s="125">
        <f>IF('Indicator Data'!CG157="No Data",1,IF('Indicator Data imputation'!BY156&lt;&gt;"",1,0))</f>
        <v>0</v>
      </c>
      <c r="BY153" s="3">
        <f t="shared" si="6"/>
        <v>13</v>
      </c>
      <c r="BZ153" s="127">
        <f t="shared" si="7"/>
        <v>0.17333333333333334</v>
      </c>
    </row>
    <row r="154" spans="1:78" x14ac:dyDescent="0.3">
      <c r="A154" s="3" t="s">
        <v>283</v>
      </c>
      <c r="B154" s="125">
        <f>IF('Indicator Data'!C158="No Data",1,IF('Indicator Data imputation'!C157&lt;&gt;"",1,0))</f>
        <v>0</v>
      </c>
      <c r="C154" s="125">
        <f>IF('Indicator Data'!D158="No Data",1,IF('Indicator Data imputation'!D157&lt;&gt;"",1,0))</f>
        <v>0</v>
      </c>
      <c r="D154" s="125">
        <f>IF('Indicator Data'!E158="No Data",1,IF('Indicator Data imputation'!E157&lt;&gt;"",1,0))</f>
        <v>0</v>
      </c>
      <c r="E154" s="125">
        <f>IF('Indicator Data'!F158="No Data",1,IF('Indicator Data imputation'!F157&lt;&gt;"",1,0))</f>
        <v>0</v>
      </c>
      <c r="F154" s="125">
        <f>IF('Indicator Data'!G158="No Data",1,IF('Indicator Data imputation'!G157&lt;&gt;"",1,0))</f>
        <v>0</v>
      </c>
      <c r="G154" s="125">
        <f>IF('Indicator Data'!H158="No Data",1,IF('Indicator Data imputation'!H157&lt;&gt;"",1,0))</f>
        <v>0</v>
      </c>
      <c r="H154" s="125">
        <f>IF('Indicator Data'!I158="No Data",1,IF('Indicator Data imputation'!I157&lt;&gt;"",1,0))</f>
        <v>0</v>
      </c>
      <c r="I154" s="125">
        <f>IF('Indicator Data'!J158="No Data",1,IF('Indicator Data imputation'!J157&lt;&gt;"",1,0))</f>
        <v>0</v>
      </c>
      <c r="J154" s="125">
        <f>IF('Indicator Data'!K158="No Data",1,IF('Indicator Data imputation'!K157&lt;&gt;"",1,0))</f>
        <v>0</v>
      </c>
      <c r="K154" s="125">
        <f>IF('Indicator Data'!L158="No Data",1,IF('Indicator Data imputation'!L157&lt;&gt;"",1,0))</f>
        <v>0</v>
      </c>
      <c r="L154" s="125">
        <f>IF('Indicator Data'!M158="No Data",1,IF('Indicator Data imputation'!M157&lt;&gt;"",1,0))</f>
        <v>0</v>
      </c>
      <c r="M154" s="125">
        <f>IF('Indicator Data'!N158="No Data",1,IF('Indicator Data imputation'!N157&lt;&gt;"",1,0))</f>
        <v>0</v>
      </c>
      <c r="N154" s="125">
        <f>IF('Indicator Data'!O158="No Data",1,IF('Indicator Data imputation'!O157&lt;&gt;"",1,0))</f>
        <v>0</v>
      </c>
      <c r="O154" s="125">
        <f>IF('Indicator Data'!P158="No Data",1,IF('Indicator Data imputation'!P157&lt;&gt;"",1,0))</f>
        <v>0</v>
      </c>
      <c r="P154" s="125">
        <f>IF('Indicator Data'!Q158="No Data",1,IF('Indicator Data imputation'!Q157&lt;&gt;"",1,0))</f>
        <v>0</v>
      </c>
      <c r="Q154" s="125">
        <f>IF('Indicator Data'!R158="No Data",1,IF('Indicator Data imputation'!R157&lt;&gt;"",1,0))</f>
        <v>0</v>
      </c>
      <c r="R154" s="125">
        <f>IF('Indicator Data'!S158="No Data",1,IF('Indicator Data imputation'!S157&lt;&gt;"",1,0))</f>
        <v>0</v>
      </c>
      <c r="S154" s="125">
        <f>IF('Indicator Data'!T158="No Data",1,IF('Indicator Data imputation'!T157&lt;&gt;"",1,0))</f>
        <v>0</v>
      </c>
      <c r="T154" s="125">
        <f>IF('Indicator Data'!U158="No Data",1,IF('Indicator Data imputation'!U157&lt;&gt;"",1,0))</f>
        <v>0</v>
      </c>
      <c r="U154" s="125">
        <f>IF('Indicator Data'!V158="No Data",1,IF('Indicator Data imputation'!V157&lt;&gt;"",1,0))</f>
        <v>0</v>
      </c>
      <c r="V154" s="125">
        <f>IF('Indicator Data'!W158="No Data",1,IF('Indicator Data imputation'!W157&lt;&gt;"",1,0))</f>
        <v>0</v>
      </c>
      <c r="W154" s="125">
        <f>IF('Indicator Data'!X158="No Data",1,IF('Indicator Data imputation'!X157&lt;&gt;"",1,0))</f>
        <v>0</v>
      </c>
      <c r="X154" s="125">
        <f>IF('Indicator Data'!Y158="No Data",1,IF('Indicator Data imputation'!Y157&lt;&gt;"",1,0))</f>
        <v>0</v>
      </c>
      <c r="Y154" s="125">
        <f>IF('Indicator Data'!Z158="No Data",1,IF('Indicator Data imputation'!Z157&lt;&gt;"",1,0))</f>
        <v>0</v>
      </c>
      <c r="Z154" s="125">
        <f>IF('Indicator Data'!AA158="No Data",1,IF('Indicator Data imputation'!AA157&lt;&gt;"",1,0))</f>
        <v>0</v>
      </c>
      <c r="AA154" s="125">
        <f>IF('Indicator Data'!AB158="No Data",1,IF('Indicator Data imputation'!AB157&lt;&gt;"",1,0))</f>
        <v>0</v>
      </c>
      <c r="AB154" s="125">
        <f>IF('Indicator Data'!AC158="No Data",1,IF('Indicator Data imputation'!AC157&lt;&gt;"",1,0))</f>
        <v>0</v>
      </c>
      <c r="AC154" s="125">
        <f>IF('Indicator Data'!AD158="No Data",1,IF('Indicator Data imputation'!AD157&lt;&gt;"",1,0))</f>
        <v>0</v>
      </c>
      <c r="AD154" s="125">
        <f>IF('Indicator Data'!AE158="No Data",1,IF('Indicator Data imputation'!AE157&lt;&gt;"",1,0))</f>
        <v>0</v>
      </c>
      <c r="AE154" s="125">
        <f>IF('Indicator Data'!AF158="No Data",1,IF('Indicator Data imputation'!AF157&lt;&gt;"",1,0))</f>
        <v>0</v>
      </c>
      <c r="AF154" s="125">
        <f>IF('Indicator Data'!AG158="No Data",1,IF('Indicator Data imputation'!AG157&lt;&gt;"",1,0))</f>
        <v>0</v>
      </c>
      <c r="AG154" s="125">
        <f>IF('Indicator Data'!AH158="No Data",1,IF('Indicator Data imputation'!AH157&lt;&gt;"",1,0))</f>
        <v>0</v>
      </c>
      <c r="AH154" s="125">
        <f>IF('Indicator Data'!AI158="No Data",1,IF('Indicator Data imputation'!AI157&lt;&gt;"",1,0))</f>
        <v>0</v>
      </c>
      <c r="AI154" s="125">
        <f>IF('Indicator Data'!AJ158="No Data",1,IF('Indicator Data imputation'!AJ157&lt;&gt;"",1,0))</f>
        <v>0</v>
      </c>
      <c r="AJ154" s="125">
        <f>IF('Indicator Data'!AK158="No Data",1,IF('Indicator Data imputation'!AK157&lt;&gt;"",1,0))</f>
        <v>0</v>
      </c>
      <c r="AK154" s="125">
        <f>IF('Indicator Data'!AL158="No Data",1,IF('Indicator Data imputation'!AL157&lt;&gt;"",1,0))</f>
        <v>0</v>
      </c>
      <c r="AL154" s="125">
        <f>IF('Indicator Data'!AM158="No Data",1,IF('Indicator Data imputation'!AM157&lt;&gt;"",1,0))</f>
        <v>0</v>
      </c>
      <c r="AM154" s="125">
        <f>IF('Indicator Data'!AN158="No Data",1,IF('Indicator Data imputation'!AN157&lt;&gt;"",1,0))</f>
        <v>0</v>
      </c>
      <c r="AN154" s="125">
        <f>IF('Indicator Data'!AO158="No Data",1,IF('Indicator Data imputation'!AO157&lt;&gt;"",1,0))</f>
        <v>0</v>
      </c>
      <c r="AO154" s="125">
        <f>IF('Indicator Data'!AP158="No Data",1,IF('Indicator Data imputation'!AP157&lt;&gt;"",1,0))</f>
        <v>0</v>
      </c>
      <c r="AP154" s="125">
        <f>IF('Indicator Data'!AQ158="No Data",1,IF('Indicator Data imputation'!AQ157&lt;&gt;"",1,0))</f>
        <v>0</v>
      </c>
      <c r="AQ154" s="125">
        <f>IF('Indicator Data'!AR158="No Data",1,IF('Indicator Data imputation'!AR157&lt;&gt;"",1,0))</f>
        <v>0</v>
      </c>
      <c r="AR154" s="125">
        <f>IF('Indicator Data'!AS158="No Data",1,IF('Indicator Data imputation'!AS157&lt;&gt;"",1,0))</f>
        <v>0</v>
      </c>
      <c r="AS154" s="125">
        <f>IF('Indicator Data'!AT158="No Data",1,IF('Indicator Data imputation'!AT157&lt;&gt;"",1,0))</f>
        <v>0</v>
      </c>
      <c r="AT154" s="125">
        <f>IF('Indicator Data'!AU158="No Data",1,IF('Indicator Data imputation'!AU157&lt;&gt;"",1,0))</f>
        <v>0</v>
      </c>
      <c r="AU154" s="125">
        <f>IF('Indicator Data'!AV158="No Data",1,IF('Indicator Data imputation'!AV157&lt;&gt;"",1,0))</f>
        <v>0</v>
      </c>
      <c r="AV154" s="125">
        <f>IF('Indicator Data'!AW158="No Data",1,IF('Indicator Data imputation'!AW157&lt;&gt;"",1,0))</f>
        <v>0</v>
      </c>
      <c r="AW154" s="125">
        <f>IF('Indicator Data'!AX158="No Data",1,IF('Indicator Data imputation'!AX157&lt;&gt;"",1,0))</f>
        <v>0</v>
      </c>
      <c r="AX154" s="125">
        <f>IF('Indicator Data'!AY158="No Data",1,IF('Indicator Data imputation'!AY157&lt;&gt;"",1,0))</f>
        <v>0</v>
      </c>
      <c r="AY154" s="125">
        <f>IF('Indicator Data'!AZ158="No Data",1,IF('Indicator Data imputation'!AZ157&lt;&gt;"",1,0))</f>
        <v>0</v>
      </c>
      <c r="AZ154" s="125">
        <f>IF('Indicator Data'!BA158="No Data",1,IF('Indicator Data imputation'!BA157&lt;&gt;"",1,0))</f>
        <v>0</v>
      </c>
      <c r="BA154" s="125">
        <f>IF('Indicator Data'!BB158="No Data",1,IF('Indicator Data imputation'!BB157&lt;&gt;"",1,0))</f>
        <v>0</v>
      </c>
      <c r="BB154" s="125">
        <f>IF('Indicator Data'!BC158="No Data",1,IF('Indicator Data imputation'!BC157&lt;&gt;"",1,0))</f>
        <v>0</v>
      </c>
      <c r="BC154" s="125">
        <f>IF('Indicator Data'!BD158="No Data",1,IF('Indicator Data imputation'!BD157&lt;&gt;"",1,0))</f>
        <v>0</v>
      </c>
      <c r="BD154" s="125">
        <f>IF('Indicator Data'!BE158="No Data",1,IF('Indicator Data imputation'!BE157&lt;&gt;"",1,0))</f>
        <v>0</v>
      </c>
      <c r="BE154" s="125">
        <f>IF('Indicator Data'!BF158="No Data",1,IF('Indicator Data imputation'!BF157&lt;&gt;"",1,0))</f>
        <v>0</v>
      </c>
      <c r="BF154" s="125">
        <f>IF('Indicator Data'!BG158="No Data",1,IF('Indicator Data imputation'!BG157&lt;&gt;"",1,0))</f>
        <v>0</v>
      </c>
      <c r="BG154" s="125">
        <f>IF('Indicator Data'!BH158="No Data",1,IF('Indicator Data imputation'!BH157&lt;&gt;"",1,0))</f>
        <v>0</v>
      </c>
      <c r="BH154" s="125">
        <f>IF('Indicator Data'!BI158="No Data",1,IF('Indicator Data imputation'!BI157&lt;&gt;"",1,0))</f>
        <v>0</v>
      </c>
      <c r="BI154" s="125">
        <f>IF('Indicator Data'!BR158="No Data",1,IF('Indicator Data imputation'!BJ157&lt;&gt;"",1,0))</f>
        <v>0</v>
      </c>
      <c r="BJ154" s="125">
        <f>IF('Indicator Data'!BS158="No Data",1,IF('Indicator Data imputation'!BK157&lt;&gt;"",1,0))</f>
        <v>0</v>
      </c>
      <c r="BK154" s="125">
        <f>IF('Indicator Data'!BT158="No Data",1,IF('Indicator Data imputation'!BL157&lt;&gt;"",1,0))</f>
        <v>0</v>
      </c>
      <c r="BL154" s="125">
        <f>IF('Indicator Data'!BU158="No Data",1,IF('Indicator Data imputation'!BM157&lt;&gt;"",1,0))</f>
        <v>0</v>
      </c>
      <c r="BM154" s="125">
        <f>IF('Indicator Data'!BV158="No Data",1,IF('Indicator Data imputation'!BN157&lt;&gt;"",1,0))</f>
        <v>0</v>
      </c>
      <c r="BN154" s="125">
        <f>IF('Indicator Data'!BW158="No Data",1,IF('Indicator Data imputation'!BO157&lt;&gt;"",1,0))</f>
        <v>0</v>
      </c>
      <c r="BO154" s="125">
        <f>IF('Indicator Data'!BX158="No Data",1,IF('Indicator Data imputation'!BP157&lt;&gt;"",1,0))</f>
        <v>0</v>
      </c>
      <c r="BP154" s="125">
        <f>IF('Indicator Data'!BY158="No Data",1,IF('Indicator Data imputation'!BQ157&lt;&gt;"",1,0))</f>
        <v>0</v>
      </c>
      <c r="BQ154" s="125">
        <f>IF('Indicator Data'!BZ158="No Data",1,IF('Indicator Data imputation'!BR157&lt;&gt;"",1,0))</f>
        <v>0</v>
      </c>
      <c r="BR154" s="125">
        <f>IF('Indicator Data'!CA158="No Data",1,IF('Indicator Data imputation'!BS157&lt;&gt;"",1,0))</f>
        <v>0</v>
      </c>
      <c r="BS154" s="125">
        <f>IF('Indicator Data'!CB158="No Data",1,IF('Indicator Data imputation'!BT157&lt;&gt;"",1,0))</f>
        <v>0</v>
      </c>
      <c r="BT154" s="125">
        <f>IF('Indicator Data'!CC158="No Data",1,IF('Indicator Data imputation'!BU157&lt;&gt;"",1,0))</f>
        <v>0</v>
      </c>
      <c r="BU154" s="125">
        <f>IF('Indicator Data'!CD158="No Data",1,IF('Indicator Data imputation'!BV157&lt;&gt;"",1,0))</f>
        <v>0</v>
      </c>
      <c r="BV154" s="125">
        <f>IF('Indicator Data'!CE158="No Data",1,IF('Indicator Data imputation'!BW157&lt;&gt;"",1,0))</f>
        <v>0</v>
      </c>
      <c r="BW154" s="125">
        <f>IF('Indicator Data'!CF158="No Data",1,IF('Indicator Data imputation'!BX157&lt;&gt;"",1,0))</f>
        <v>0</v>
      </c>
      <c r="BX154" s="125">
        <f>IF('Indicator Data'!CG158="No Data",1,IF('Indicator Data imputation'!BY157&lt;&gt;"",1,0))</f>
        <v>0</v>
      </c>
      <c r="BY154" s="3">
        <f t="shared" si="6"/>
        <v>0</v>
      </c>
      <c r="BZ154" s="127">
        <f t="shared" si="7"/>
        <v>0</v>
      </c>
    </row>
    <row r="155" spans="1:78" x14ac:dyDescent="0.3">
      <c r="A155" s="3" t="s">
        <v>285</v>
      </c>
      <c r="B155" s="125">
        <f>IF('Indicator Data'!C159="No Data",1,IF('Indicator Data imputation'!C158&lt;&gt;"",1,0))</f>
        <v>0</v>
      </c>
      <c r="C155" s="125">
        <f>IF('Indicator Data'!D159="No Data",1,IF('Indicator Data imputation'!D158&lt;&gt;"",1,0))</f>
        <v>0</v>
      </c>
      <c r="D155" s="125">
        <f>IF('Indicator Data'!E159="No Data",1,IF('Indicator Data imputation'!E158&lt;&gt;"",1,0))</f>
        <v>1</v>
      </c>
      <c r="E155" s="125">
        <f>IF('Indicator Data'!F159="No Data",1,IF('Indicator Data imputation'!F158&lt;&gt;"",1,0))</f>
        <v>0</v>
      </c>
      <c r="F155" s="125">
        <f>IF('Indicator Data'!G159="No Data",1,IF('Indicator Data imputation'!G158&lt;&gt;"",1,0))</f>
        <v>0</v>
      </c>
      <c r="G155" s="125">
        <f>IF('Indicator Data'!H159="No Data",1,IF('Indicator Data imputation'!H158&lt;&gt;"",1,0))</f>
        <v>0</v>
      </c>
      <c r="H155" s="125">
        <f>IF('Indicator Data'!I159="No Data",1,IF('Indicator Data imputation'!I158&lt;&gt;"",1,0))</f>
        <v>0</v>
      </c>
      <c r="I155" s="125">
        <f>IF('Indicator Data'!J159="No Data",1,IF('Indicator Data imputation'!J158&lt;&gt;"",1,0))</f>
        <v>0</v>
      </c>
      <c r="J155" s="125">
        <f>IF('Indicator Data'!K159="No Data",1,IF('Indicator Data imputation'!K158&lt;&gt;"",1,0))</f>
        <v>0</v>
      </c>
      <c r="K155" s="125">
        <f>IF('Indicator Data'!L159="No Data",1,IF('Indicator Data imputation'!L158&lt;&gt;"",1,0))</f>
        <v>0</v>
      </c>
      <c r="L155" s="125">
        <f>IF('Indicator Data'!M159="No Data",1,IF('Indicator Data imputation'!M158&lt;&gt;"",1,0))</f>
        <v>0</v>
      </c>
      <c r="M155" s="125">
        <f>IF('Indicator Data'!N159="No Data",1,IF('Indicator Data imputation'!N158&lt;&gt;"",1,0))</f>
        <v>1</v>
      </c>
      <c r="N155" s="125">
        <f>IF('Indicator Data'!O159="No Data",1,IF('Indicator Data imputation'!O158&lt;&gt;"",1,0))</f>
        <v>1</v>
      </c>
      <c r="O155" s="125">
        <f>IF('Indicator Data'!P159="No Data",1,IF('Indicator Data imputation'!P158&lt;&gt;"",1,0))</f>
        <v>1</v>
      </c>
      <c r="P155" s="125">
        <f>IF('Indicator Data'!Q159="No Data",1,IF('Indicator Data imputation'!Q158&lt;&gt;"",1,0))</f>
        <v>0</v>
      </c>
      <c r="Q155" s="125">
        <f>IF('Indicator Data'!R159="No Data",1,IF('Indicator Data imputation'!R158&lt;&gt;"",1,0))</f>
        <v>0</v>
      </c>
      <c r="R155" s="125">
        <f>IF('Indicator Data'!S159="No Data",1,IF('Indicator Data imputation'!S158&lt;&gt;"",1,0))</f>
        <v>0</v>
      </c>
      <c r="S155" s="125">
        <f>IF('Indicator Data'!T159="No Data",1,IF('Indicator Data imputation'!T158&lt;&gt;"",1,0))</f>
        <v>0</v>
      </c>
      <c r="T155" s="125">
        <f>IF('Indicator Data'!U159="No Data",1,IF('Indicator Data imputation'!U158&lt;&gt;"",1,0))</f>
        <v>0</v>
      </c>
      <c r="U155" s="125">
        <f>IF('Indicator Data'!V159="No Data",1,IF('Indicator Data imputation'!V158&lt;&gt;"",1,0))</f>
        <v>0</v>
      </c>
      <c r="V155" s="125">
        <f>IF('Indicator Data'!W159="No Data",1,IF('Indicator Data imputation'!W158&lt;&gt;"",1,0))</f>
        <v>0</v>
      </c>
      <c r="W155" s="125">
        <f>IF('Indicator Data'!X159="No Data",1,IF('Indicator Data imputation'!X158&lt;&gt;"",1,0))</f>
        <v>0</v>
      </c>
      <c r="X155" s="125">
        <f>IF('Indicator Data'!Y159="No Data",1,IF('Indicator Data imputation'!Y158&lt;&gt;"",1,0))</f>
        <v>0</v>
      </c>
      <c r="Y155" s="125">
        <f>IF('Indicator Data'!Z159="No Data",1,IF('Indicator Data imputation'!Z158&lt;&gt;"",1,0))</f>
        <v>0</v>
      </c>
      <c r="Z155" s="125">
        <f>IF('Indicator Data'!AA159="No Data",1,IF('Indicator Data imputation'!AA158&lt;&gt;"",1,0))</f>
        <v>0</v>
      </c>
      <c r="AA155" s="125">
        <f>IF('Indicator Data'!AB159="No Data",1,IF('Indicator Data imputation'!AB158&lt;&gt;"",1,0))</f>
        <v>0</v>
      </c>
      <c r="AB155" s="125">
        <f>IF('Indicator Data'!AC159="No Data",1,IF('Indicator Data imputation'!AC158&lt;&gt;"",1,0))</f>
        <v>1</v>
      </c>
      <c r="AC155" s="125">
        <f>IF('Indicator Data'!AD159="No Data",1,IF('Indicator Data imputation'!AD158&lt;&gt;"",1,0))</f>
        <v>0</v>
      </c>
      <c r="AD155" s="125">
        <f>IF('Indicator Data'!AE159="No Data",1,IF('Indicator Data imputation'!AE158&lt;&gt;"",1,0))</f>
        <v>0</v>
      </c>
      <c r="AE155" s="125">
        <f>IF('Indicator Data'!AF159="No Data",1,IF('Indicator Data imputation'!AF158&lt;&gt;"",1,0))</f>
        <v>1</v>
      </c>
      <c r="AF155" s="125">
        <f>IF('Indicator Data'!AG159="No Data",1,IF('Indicator Data imputation'!AG158&lt;&gt;"",1,0))</f>
        <v>0</v>
      </c>
      <c r="AG155" s="125">
        <f>IF('Indicator Data'!AH159="No Data",1,IF('Indicator Data imputation'!AH158&lt;&gt;"",1,0))</f>
        <v>0</v>
      </c>
      <c r="AH155" s="125">
        <f>IF('Indicator Data'!AI159="No Data",1,IF('Indicator Data imputation'!AI158&lt;&gt;"",1,0))</f>
        <v>0</v>
      </c>
      <c r="AI155" s="125">
        <f>IF('Indicator Data'!AJ159="No Data",1,IF('Indicator Data imputation'!AJ158&lt;&gt;"",1,0))</f>
        <v>0</v>
      </c>
      <c r="AJ155" s="125">
        <f>IF('Indicator Data'!AK159="No Data",1,IF('Indicator Data imputation'!AK158&lt;&gt;"",1,0))</f>
        <v>0</v>
      </c>
      <c r="AK155" s="125">
        <f>IF('Indicator Data'!AL159="No Data",1,IF('Indicator Data imputation'!AL158&lt;&gt;"",1,0))</f>
        <v>0</v>
      </c>
      <c r="AL155" s="125">
        <f>IF('Indicator Data'!AM159="No Data",1,IF('Indicator Data imputation'!AM158&lt;&gt;"",1,0))</f>
        <v>1</v>
      </c>
      <c r="AM155" s="125">
        <f>IF('Indicator Data'!AN159="No Data",1,IF('Indicator Data imputation'!AN158&lt;&gt;"",1,0))</f>
        <v>0</v>
      </c>
      <c r="AN155" s="125">
        <f>IF('Indicator Data'!AO159="No Data",1,IF('Indicator Data imputation'!AO158&lt;&gt;"",1,0))</f>
        <v>0</v>
      </c>
      <c r="AO155" s="125">
        <f>IF('Indicator Data'!AP159="No Data",1,IF('Indicator Data imputation'!AP158&lt;&gt;"",1,0))</f>
        <v>0</v>
      </c>
      <c r="AP155" s="125">
        <f>IF('Indicator Data'!AQ159="No Data",1,IF('Indicator Data imputation'!AQ158&lt;&gt;"",1,0))</f>
        <v>1</v>
      </c>
      <c r="AQ155" s="125">
        <f>IF('Indicator Data'!AR159="No Data",1,IF('Indicator Data imputation'!AR158&lt;&gt;"",1,0))</f>
        <v>1</v>
      </c>
      <c r="AR155" s="125">
        <f>IF('Indicator Data'!AS159="No Data",1,IF('Indicator Data imputation'!AS158&lt;&gt;"",1,0))</f>
        <v>0</v>
      </c>
      <c r="AS155" s="125">
        <f>IF('Indicator Data'!AT159="No Data",1,IF('Indicator Data imputation'!AT158&lt;&gt;"",1,0))</f>
        <v>1</v>
      </c>
      <c r="AT155" s="125">
        <f>IF('Indicator Data'!AU159="No Data",1,IF('Indicator Data imputation'!AU158&lt;&gt;"",1,0))</f>
        <v>0</v>
      </c>
      <c r="AU155" s="125">
        <f>IF('Indicator Data'!AV159="No Data",1,IF('Indicator Data imputation'!AV158&lt;&gt;"",1,0))</f>
        <v>0</v>
      </c>
      <c r="AV155" s="125">
        <f>IF('Indicator Data'!AW159="No Data",1,IF('Indicator Data imputation'!AW158&lt;&gt;"",1,0))</f>
        <v>0</v>
      </c>
      <c r="AW155" s="125">
        <f>IF('Indicator Data'!AX159="No Data",1,IF('Indicator Data imputation'!AX158&lt;&gt;"",1,0))</f>
        <v>1</v>
      </c>
      <c r="AX155" s="125">
        <f>IF('Indicator Data'!AY159="No Data",1,IF('Indicator Data imputation'!AY158&lt;&gt;"",1,0))</f>
        <v>0</v>
      </c>
      <c r="AY155" s="125">
        <f>IF('Indicator Data'!AZ159="No Data",1,IF('Indicator Data imputation'!AZ158&lt;&gt;"",1,0))</f>
        <v>0</v>
      </c>
      <c r="AZ155" s="125">
        <f>IF('Indicator Data'!BA159="No Data",1,IF('Indicator Data imputation'!BA158&lt;&gt;"",1,0))</f>
        <v>1</v>
      </c>
      <c r="BA155" s="125">
        <f>IF('Indicator Data'!BB159="No Data",1,IF('Indicator Data imputation'!BB158&lt;&gt;"",1,0))</f>
        <v>0</v>
      </c>
      <c r="BB155" s="125">
        <f>IF('Indicator Data'!BC159="No Data",1,IF('Indicator Data imputation'!BC158&lt;&gt;"",1,0))</f>
        <v>0</v>
      </c>
      <c r="BC155" s="125">
        <f>IF('Indicator Data'!BD159="No Data",1,IF('Indicator Data imputation'!BD158&lt;&gt;"",1,0))</f>
        <v>0</v>
      </c>
      <c r="BD155" s="125">
        <f>IF('Indicator Data'!BE159="No Data",1,IF('Indicator Data imputation'!BE158&lt;&gt;"",1,0))</f>
        <v>0</v>
      </c>
      <c r="BE155" s="125">
        <f>IF('Indicator Data'!BF159="No Data",1,IF('Indicator Data imputation'!BF158&lt;&gt;"",1,0))</f>
        <v>0</v>
      </c>
      <c r="BF155" s="125">
        <f>IF('Indicator Data'!BG159="No Data",1,IF('Indicator Data imputation'!BG158&lt;&gt;"",1,0))</f>
        <v>0</v>
      </c>
      <c r="BG155" s="125">
        <f>IF('Indicator Data'!BH159="No Data",1,IF('Indicator Data imputation'!BH158&lt;&gt;"",1,0))</f>
        <v>1</v>
      </c>
      <c r="BH155" s="125">
        <f>IF('Indicator Data'!BI159="No Data",1,IF('Indicator Data imputation'!BI158&lt;&gt;"",1,0))</f>
        <v>1</v>
      </c>
      <c r="BI155" s="125">
        <f>IF('Indicator Data'!BR159="No Data",1,IF('Indicator Data imputation'!BJ158&lt;&gt;"",1,0))</f>
        <v>0</v>
      </c>
      <c r="BJ155" s="125">
        <f>IF('Indicator Data'!BS159="No Data",1,IF('Indicator Data imputation'!BK158&lt;&gt;"",1,0))</f>
        <v>0</v>
      </c>
      <c r="BK155" s="125">
        <f>IF('Indicator Data'!BT159="No Data",1,IF('Indicator Data imputation'!BL158&lt;&gt;"",1,0))</f>
        <v>0</v>
      </c>
      <c r="BL155" s="125">
        <f>IF('Indicator Data'!BU159="No Data",1,IF('Indicator Data imputation'!BM158&lt;&gt;"",1,0))</f>
        <v>0</v>
      </c>
      <c r="BM155" s="125">
        <f>IF('Indicator Data'!BV159="No Data",1,IF('Indicator Data imputation'!BN158&lt;&gt;"",1,0))</f>
        <v>0</v>
      </c>
      <c r="BN155" s="125">
        <f>IF('Indicator Data'!BW159="No Data",1,IF('Indicator Data imputation'!BO158&lt;&gt;"",1,0))</f>
        <v>0</v>
      </c>
      <c r="BO155" s="125">
        <f>IF('Indicator Data'!BX159="No Data",1,IF('Indicator Data imputation'!BP158&lt;&gt;"",1,0))</f>
        <v>0</v>
      </c>
      <c r="BP155" s="125">
        <f>IF('Indicator Data'!BY159="No Data",1,IF('Indicator Data imputation'!BQ158&lt;&gt;"",1,0))</f>
        <v>0</v>
      </c>
      <c r="BQ155" s="125">
        <f>IF('Indicator Data'!BZ159="No Data",1,IF('Indicator Data imputation'!BR158&lt;&gt;"",1,0))</f>
        <v>0</v>
      </c>
      <c r="BR155" s="125">
        <f>IF('Indicator Data'!CA159="No Data",1,IF('Indicator Data imputation'!BS158&lt;&gt;"",1,0))</f>
        <v>0</v>
      </c>
      <c r="BS155" s="125">
        <f>IF('Indicator Data'!CB159="No Data",1,IF('Indicator Data imputation'!BT158&lt;&gt;"",1,0))</f>
        <v>0</v>
      </c>
      <c r="BT155" s="125">
        <f>IF('Indicator Data'!CC159="No Data",1,IF('Indicator Data imputation'!BU158&lt;&gt;"",1,0))</f>
        <v>0</v>
      </c>
      <c r="BU155" s="125">
        <f>IF('Indicator Data'!CD159="No Data",1,IF('Indicator Data imputation'!BV158&lt;&gt;"",1,0))</f>
        <v>0</v>
      </c>
      <c r="BV155" s="125">
        <f>IF('Indicator Data'!CE159="No Data",1,IF('Indicator Data imputation'!BW158&lt;&gt;"",1,0))</f>
        <v>0</v>
      </c>
      <c r="BW155" s="125">
        <f>IF('Indicator Data'!CF159="No Data",1,IF('Indicator Data imputation'!BX158&lt;&gt;"",1,0))</f>
        <v>0</v>
      </c>
      <c r="BX155" s="125">
        <f>IF('Indicator Data'!CG159="No Data",1,IF('Indicator Data imputation'!BY158&lt;&gt;"",1,0))</f>
        <v>0</v>
      </c>
      <c r="BY155" s="3">
        <f t="shared" si="6"/>
        <v>14</v>
      </c>
      <c r="BZ155" s="127">
        <f t="shared" si="7"/>
        <v>0.18666666666666668</v>
      </c>
    </row>
    <row r="156" spans="1:78" x14ac:dyDescent="0.3">
      <c r="A156" s="3" t="s">
        <v>287</v>
      </c>
      <c r="B156" s="125">
        <f>IF('Indicator Data'!C160="No Data",1,IF('Indicator Data imputation'!C159&lt;&gt;"",1,0))</f>
        <v>0</v>
      </c>
      <c r="C156" s="125">
        <f>IF('Indicator Data'!D160="No Data",1,IF('Indicator Data imputation'!D159&lt;&gt;"",1,0))</f>
        <v>0</v>
      </c>
      <c r="D156" s="125">
        <f>IF('Indicator Data'!E160="No Data",1,IF('Indicator Data imputation'!E159&lt;&gt;"",1,0))</f>
        <v>0</v>
      </c>
      <c r="E156" s="125">
        <f>IF('Indicator Data'!F160="No Data",1,IF('Indicator Data imputation'!F159&lt;&gt;"",1,0))</f>
        <v>0</v>
      </c>
      <c r="F156" s="125">
        <f>IF('Indicator Data'!G160="No Data",1,IF('Indicator Data imputation'!G159&lt;&gt;"",1,0))</f>
        <v>0</v>
      </c>
      <c r="G156" s="125">
        <f>IF('Indicator Data'!H160="No Data",1,IF('Indicator Data imputation'!H159&lt;&gt;"",1,0))</f>
        <v>0</v>
      </c>
      <c r="H156" s="125">
        <f>IF('Indicator Data'!I160="No Data",1,IF('Indicator Data imputation'!I159&lt;&gt;"",1,0))</f>
        <v>0</v>
      </c>
      <c r="I156" s="125">
        <f>IF('Indicator Data'!J160="No Data",1,IF('Indicator Data imputation'!J159&lt;&gt;"",1,0))</f>
        <v>0</v>
      </c>
      <c r="J156" s="125">
        <f>IF('Indicator Data'!K160="No Data",1,IF('Indicator Data imputation'!K159&lt;&gt;"",1,0))</f>
        <v>0</v>
      </c>
      <c r="K156" s="125">
        <f>IF('Indicator Data'!L160="No Data",1,IF('Indicator Data imputation'!L159&lt;&gt;"",1,0))</f>
        <v>0</v>
      </c>
      <c r="L156" s="125">
        <f>IF('Indicator Data'!M160="No Data",1,IF('Indicator Data imputation'!M159&lt;&gt;"",1,0))</f>
        <v>0</v>
      </c>
      <c r="M156" s="125">
        <f>IF('Indicator Data'!N160="No Data",1,IF('Indicator Data imputation'!N159&lt;&gt;"",1,0))</f>
        <v>1</v>
      </c>
      <c r="N156" s="125">
        <f>IF('Indicator Data'!O160="No Data",1,IF('Indicator Data imputation'!O159&lt;&gt;"",1,0))</f>
        <v>1</v>
      </c>
      <c r="O156" s="125">
        <f>IF('Indicator Data'!P160="No Data",1,IF('Indicator Data imputation'!P159&lt;&gt;"",1,0))</f>
        <v>1</v>
      </c>
      <c r="P156" s="125">
        <f>IF('Indicator Data'!Q160="No Data",1,IF('Indicator Data imputation'!Q159&lt;&gt;"",1,0))</f>
        <v>0</v>
      </c>
      <c r="Q156" s="125">
        <f>IF('Indicator Data'!R160="No Data",1,IF('Indicator Data imputation'!R159&lt;&gt;"",1,0))</f>
        <v>0</v>
      </c>
      <c r="R156" s="125">
        <f>IF('Indicator Data'!S160="No Data",1,IF('Indicator Data imputation'!S159&lt;&gt;"",1,0))</f>
        <v>0</v>
      </c>
      <c r="S156" s="125">
        <f>IF('Indicator Data'!T160="No Data",1,IF('Indicator Data imputation'!T159&lt;&gt;"",1,0))</f>
        <v>0</v>
      </c>
      <c r="T156" s="125">
        <f>IF('Indicator Data'!U160="No Data",1,IF('Indicator Data imputation'!U159&lt;&gt;"",1,0))</f>
        <v>0</v>
      </c>
      <c r="U156" s="125">
        <f>IF('Indicator Data'!V160="No Data",1,IF('Indicator Data imputation'!V159&lt;&gt;"",1,0))</f>
        <v>0</v>
      </c>
      <c r="V156" s="125">
        <f>IF('Indicator Data'!W160="No Data",1,IF('Indicator Data imputation'!W159&lt;&gt;"",1,0))</f>
        <v>0</v>
      </c>
      <c r="W156" s="125">
        <f>IF('Indicator Data'!X160="No Data",1,IF('Indicator Data imputation'!X159&lt;&gt;"",1,0))</f>
        <v>0</v>
      </c>
      <c r="X156" s="125">
        <f>IF('Indicator Data'!Y160="No Data",1,IF('Indicator Data imputation'!Y159&lt;&gt;"",1,0))</f>
        <v>0</v>
      </c>
      <c r="Y156" s="125">
        <f>IF('Indicator Data'!Z160="No Data",1,IF('Indicator Data imputation'!Z159&lt;&gt;"",1,0))</f>
        <v>0</v>
      </c>
      <c r="Z156" s="125">
        <f>IF('Indicator Data'!AA160="No Data",1,IF('Indicator Data imputation'!AA159&lt;&gt;"",1,0))</f>
        <v>0</v>
      </c>
      <c r="AA156" s="125">
        <f>IF('Indicator Data'!AB160="No Data",1,IF('Indicator Data imputation'!AB159&lt;&gt;"",1,0))</f>
        <v>0</v>
      </c>
      <c r="AB156" s="125">
        <f>IF('Indicator Data'!AC160="No Data",1,IF('Indicator Data imputation'!AC159&lt;&gt;"",1,0))</f>
        <v>1</v>
      </c>
      <c r="AC156" s="125">
        <f>IF('Indicator Data'!AD160="No Data",1,IF('Indicator Data imputation'!AD159&lt;&gt;"",1,0))</f>
        <v>0</v>
      </c>
      <c r="AD156" s="125">
        <f>IF('Indicator Data'!AE160="No Data",1,IF('Indicator Data imputation'!AE159&lt;&gt;"",1,0))</f>
        <v>0</v>
      </c>
      <c r="AE156" s="125">
        <f>IF('Indicator Data'!AF160="No Data",1,IF('Indicator Data imputation'!AF159&lt;&gt;"",1,0))</f>
        <v>1</v>
      </c>
      <c r="AF156" s="125">
        <f>IF('Indicator Data'!AG160="No Data",1,IF('Indicator Data imputation'!AG159&lt;&gt;"",1,0))</f>
        <v>0</v>
      </c>
      <c r="AG156" s="125">
        <f>IF('Indicator Data'!AH160="No Data",1,IF('Indicator Data imputation'!AH159&lt;&gt;"",1,0))</f>
        <v>0</v>
      </c>
      <c r="AH156" s="125">
        <f>IF('Indicator Data'!AI160="No Data",1,IF('Indicator Data imputation'!AI159&lt;&gt;"",1,0))</f>
        <v>0</v>
      </c>
      <c r="AI156" s="125">
        <f>IF('Indicator Data'!AJ160="No Data",1,IF('Indicator Data imputation'!AJ159&lt;&gt;"",1,0))</f>
        <v>0</v>
      </c>
      <c r="AJ156" s="125">
        <f>IF('Indicator Data'!AK160="No Data",1,IF('Indicator Data imputation'!AK159&lt;&gt;"",1,0))</f>
        <v>0</v>
      </c>
      <c r="AK156" s="125">
        <f>IF('Indicator Data'!AL160="No Data",1,IF('Indicator Data imputation'!AL159&lt;&gt;"",1,0))</f>
        <v>0</v>
      </c>
      <c r="AL156" s="125">
        <f>IF('Indicator Data'!AM160="No Data",1,IF('Indicator Data imputation'!AM159&lt;&gt;"",1,0))</f>
        <v>1</v>
      </c>
      <c r="AM156" s="125">
        <f>IF('Indicator Data'!AN160="No Data",1,IF('Indicator Data imputation'!AN159&lt;&gt;"",1,0))</f>
        <v>0</v>
      </c>
      <c r="AN156" s="125">
        <f>IF('Indicator Data'!AO160="No Data",1,IF('Indicator Data imputation'!AO159&lt;&gt;"",1,0))</f>
        <v>0</v>
      </c>
      <c r="AO156" s="125">
        <f>IF('Indicator Data'!AP160="No Data",1,IF('Indicator Data imputation'!AP159&lt;&gt;"",1,0))</f>
        <v>0</v>
      </c>
      <c r="AP156" s="125">
        <f>IF('Indicator Data'!AQ160="No Data",1,IF('Indicator Data imputation'!AQ159&lt;&gt;"",1,0))</f>
        <v>1</v>
      </c>
      <c r="AQ156" s="125">
        <f>IF('Indicator Data'!AR160="No Data",1,IF('Indicator Data imputation'!AR159&lt;&gt;"",1,0))</f>
        <v>0</v>
      </c>
      <c r="AR156" s="125">
        <f>IF('Indicator Data'!AS160="No Data",1,IF('Indicator Data imputation'!AS159&lt;&gt;"",1,0))</f>
        <v>0</v>
      </c>
      <c r="AS156" s="125">
        <f>IF('Indicator Data'!AT160="No Data",1,IF('Indicator Data imputation'!AT159&lt;&gt;"",1,0))</f>
        <v>1</v>
      </c>
      <c r="AT156" s="125">
        <f>IF('Indicator Data'!AU160="No Data",1,IF('Indicator Data imputation'!AU159&lt;&gt;"",1,0))</f>
        <v>0</v>
      </c>
      <c r="AU156" s="125">
        <f>IF('Indicator Data'!AV160="No Data",1,IF('Indicator Data imputation'!AV159&lt;&gt;"",1,0))</f>
        <v>0</v>
      </c>
      <c r="AV156" s="125">
        <f>IF('Indicator Data'!AW160="No Data",1,IF('Indicator Data imputation'!AW159&lt;&gt;"",1,0))</f>
        <v>0</v>
      </c>
      <c r="AW156" s="125">
        <f>IF('Indicator Data'!AX160="No Data",1,IF('Indicator Data imputation'!AX159&lt;&gt;"",1,0))</f>
        <v>1</v>
      </c>
      <c r="AX156" s="125">
        <f>IF('Indicator Data'!AY160="No Data",1,IF('Indicator Data imputation'!AY159&lt;&gt;"",1,0))</f>
        <v>0</v>
      </c>
      <c r="AY156" s="125">
        <f>IF('Indicator Data'!AZ160="No Data",1,IF('Indicator Data imputation'!AZ159&lt;&gt;"",1,0))</f>
        <v>0</v>
      </c>
      <c r="AZ156" s="125">
        <f>IF('Indicator Data'!BA160="No Data",1,IF('Indicator Data imputation'!BA159&lt;&gt;"",1,0))</f>
        <v>0</v>
      </c>
      <c r="BA156" s="125">
        <f>IF('Indicator Data'!BB160="No Data",1,IF('Indicator Data imputation'!BB159&lt;&gt;"",1,0))</f>
        <v>0</v>
      </c>
      <c r="BB156" s="125">
        <f>IF('Indicator Data'!BC160="No Data",1,IF('Indicator Data imputation'!BC159&lt;&gt;"",1,0))</f>
        <v>0</v>
      </c>
      <c r="BC156" s="125">
        <f>IF('Indicator Data'!BD160="No Data",1,IF('Indicator Data imputation'!BD159&lt;&gt;"",1,0))</f>
        <v>0</v>
      </c>
      <c r="BD156" s="125">
        <f>IF('Indicator Data'!BE160="No Data",1,IF('Indicator Data imputation'!BE159&lt;&gt;"",1,0))</f>
        <v>0</v>
      </c>
      <c r="BE156" s="125">
        <f>IF('Indicator Data'!BF160="No Data",1,IF('Indicator Data imputation'!BF159&lt;&gt;"",1,0))</f>
        <v>0</v>
      </c>
      <c r="BF156" s="125">
        <f>IF('Indicator Data'!BG160="No Data",1,IF('Indicator Data imputation'!BG159&lt;&gt;"",1,0))</f>
        <v>0</v>
      </c>
      <c r="BG156" s="125">
        <f>IF('Indicator Data'!BH160="No Data",1,IF('Indicator Data imputation'!BH159&lt;&gt;"",1,0))</f>
        <v>0</v>
      </c>
      <c r="BH156" s="125">
        <f>IF('Indicator Data'!BI160="No Data",1,IF('Indicator Data imputation'!BI159&lt;&gt;"",1,0))</f>
        <v>0</v>
      </c>
      <c r="BI156" s="125">
        <f>IF('Indicator Data'!BR160="No Data",1,IF('Indicator Data imputation'!BJ159&lt;&gt;"",1,0))</f>
        <v>0</v>
      </c>
      <c r="BJ156" s="125">
        <f>IF('Indicator Data'!BS160="No Data",1,IF('Indicator Data imputation'!BK159&lt;&gt;"",1,0))</f>
        <v>0</v>
      </c>
      <c r="BK156" s="125">
        <f>IF('Indicator Data'!BT160="No Data",1,IF('Indicator Data imputation'!BL159&lt;&gt;"",1,0))</f>
        <v>0</v>
      </c>
      <c r="BL156" s="125">
        <f>IF('Indicator Data'!BU160="No Data",1,IF('Indicator Data imputation'!BM159&lt;&gt;"",1,0))</f>
        <v>0</v>
      </c>
      <c r="BM156" s="125">
        <f>IF('Indicator Data'!BV160="No Data",1,IF('Indicator Data imputation'!BN159&lt;&gt;"",1,0))</f>
        <v>1</v>
      </c>
      <c r="BN156" s="125">
        <f>IF('Indicator Data'!BW160="No Data",1,IF('Indicator Data imputation'!BO159&lt;&gt;"",1,0))</f>
        <v>0</v>
      </c>
      <c r="BO156" s="125">
        <f>IF('Indicator Data'!BX160="No Data",1,IF('Indicator Data imputation'!BP159&lt;&gt;"",1,0))</f>
        <v>0</v>
      </c>
      <c r="BP156" s="125">
        <f>IF('Indicator Data'!BY160="No Data",1,IF('Indicator Data imputation'!BQ159&lt;&gt;"",1,0))</f>
        <v>0</v>
      </c>
      <c r="BQ156" s="125">
        <f>IF('Indicator Data'!BZ160="No Data",1,IF('Indicator Data imputation'!BR159&lt;&gt;"",1,0))</f>
        <v>0</v>
      </c>
      <c r="BR156" s="125">
        <f>IF('Indicator Data'!CA160="No Data",1,IF('Indicator Data imputation'!BS159&lt;&gt;"",1,0))</f>
        <v>0</v>
      </c>
      <c r="BS156" s="125">
        <f>IF('Indicator Data'!CB160="No Data",1,IF('Indicator Data imputation'!BT159&lt;&gt;"",1,0))</f>
        <v>0</v>
      </c>
      <c r="BT156" s="125">
        <f>IF('Indicator Data'!CC160="No Data",1,IF('Indicator Data imputation'!BU159&lt;&gt;"",1,0))</f>
        <v>0</v>
      </c>
      <c r="BU156" s="125">
        <f>IF('Indicator Data'!CD160="No Data",1,IF('Indicator Data imputation'!BV159&lt;&gt;"",1,0))</f>
        <v>0</v>
      </c>
      <c r="BV156" s="125">
        <f>IF('Indicator Data'!CE160="No Data",1,IF('Indicator Data imputation'!BW159&lt;&gt;"",1,0))</f>
        <v>0</v>
      </c>
      <c r="BW156" s="125">
        <f>IF('Indicator Data'!CF160="No Data",1,IF('Indicator Data imputation'!BX159&lt;&gt;"",1,0))</f>
        <v>0</v>
      </c>
      <c r="BX156" s="125">
        <f>IF('Indicator Data'!CG160="No Data",1,IF('Indicator Data imputation'!BY159&lt;&gt;"",1,0))</f>
        <v>0</v>
      </c>
      <c r="BY156" s="3">
        <f t="shared" si="6"/>
        <v>10</v>
      </c>
      <c r="BZ156" s="127">
        <f t="shared" si="7"/>
        <v>0.13333333333333333</v>
      </c>
    </row>
    <row r="157" spans="1:78" x14ac:dyDescent="0.3">
      <c r="A157" s="3" t="s">
        <v>289</v>
      </c>
      <c r="B157" s="125">
        <f>IF('Indicator Data'!C161="No Data",1,IF('Indicator Data imputation'!C160&lt;&gt;"",1,0))</f>
        <v>0</v>
      </c>
      <c r="C157" s="125">
        <f>IF('Indicator Data'!D161="No Data",1,IF('Indicator Data imputation'!D160&lt;&gt;"",1,0))</f>
        <v>0</v>
      </c>
      <c r="D157" s="125">
        <f>IF('Indicator Data'!E161="No Data",1,IF('Indicator Data imputation'!E160&lt;&gt;"",1,0))</f>
        <v>0</v>
      </c>
      <c r="E157" s="125">
        <f>IF('Indicator Data'!F161="No Data",1,IF('Indicator Data imputation'!F160&lt;&gt;"",1,0))</f>
        <v>0</v>
      </c>
      <c r="F157" s="125">
        <f>IF('Indicator Data'!G161="No Data",1,IF('Indicator Data imputation'!G160&lt;&gt;"",1,0))</f>
        <v>0</v>
      </c>
      <c r="G157" s="125">
        <f>IF('Indicator Data'!H161="No Data",1,IF('Indicator Data imputation'!H160&lt;&gt;"",1,0))</f>
        <v>0</v>
      </c>
      <c r="H157" s="125">
        <f>IF('Indicator Data'!I161="No Data",1,IF('Indicator Data imputation'!I160&lt;&gt;"",1,0))</f>
        <v>0</v>
      </c>
      <c r="I157" s="125">
        <f>IF('Indicator Data'!J161="No Data",1,IF('Indicator Data imputation'!J160&lt;&gt;"",1,0))</f>
        <v>0</v>
      </c>
      <c r="J157" s="125">
        <f>IF('Indicator Data'!K161="No Data",1,IF('Indicator Data imputation'!K160&lt;&gt;"",1,0))</f>
        <v>0</v>
      </c>
      <c r="K157" s="125">
        <f>IF('Indicator Data'!L161="No Data",1,IF('Indicator Data imputation'!L160&lt;&gt;"",1,0))</f>
        <v>0</v>
      </c>
      <c r="L157" s="125">
        <f>IF('Indicator Data'!M161="No Data",1,IF('Indicator Data imputation'!M160&lt;&gt;"",1,0))</f>
        <v>0</v>
      </c>
      <c r="M157" s="125">
        <f>IF('Indicator Data'!N161="No Data",1,IF('Indicator Data imputation'!N160&lt;&gt;"",1,0))</f>
        <v>1</v>
      </c>
      <c r="N157" s="125">
        <f>IF('Indicator Data'!O161="No Data",1,IF('Indicator Data imputation'!O160&lt;&gt;"",1,0))</f>
        <v>1</v>
      </c>
      <c r="O157" s="125">
        <f>IF('Indicator Data'!P161="No Data",1,IF('Indicator Data imputation'!P160&lt;&gt;"",1,0))</f>
        <v>1</v>
      </c>
      <c r="P157" s="125">
        <f>IF('Indicator Data'!Q161="No Data",1,IF('Indicator Data imputation'!Q160&lt;&gt;"",1,0))</f>
        <v>0</v>
      </c>
      <c r="Q157" s="125">
        <f>IF('Indicator Data'!R161="No Data",1,IF('Indicator Data imputation'!R160&lt;&gt;"",1,0))</f>
        <v>0</v>
      </c>
      <c r="R157" s="125">
        <f>IF('Indicator Data'!S161="No Data",1,IF('Indicator Data imputation'!S160&lt;&gt;"",1,0))</f>
        <v>0</v>
      </c>
      <c r="S157" s="125">
        <f>IF('Indicator Data'!T161="No Data",1,IF('Indicator Data imputation'!T160&lt;&gt;"",1,0))</f>
        <v>0</v>
      </c>
      <c r="T157" s="125">
        <f>IF('Indicator Data'!U161="No Data",1,IF('Indicator Data imputation'!U160&lt;&gt;"",1,0))</f>
        <v>0</v>
      </c>
      <c r="U157" s="125">
        <f>IF('Indicator Data'!V161="No Data",1,IF('Indicator Data imputation'!V160&lt;&gt;"",1,0))</f>
        <v>0</v>
      </c>
      <c r="V157" s="125">
        <f>IF('Indicator Data'!W161="No Data",1,IF('Indicator Data imputation'!W160&lt;&gt;"",1,0))</f>
        <v>0</v>
      </c>
      <c r="W157" s="125">
        <f>IF('Indicator Data'!X161="No Data",1,IF('Indicator Data imputation'!X160&lt;&gt;"",1,0))</f>
        <v>0</v>
      </c>
      <c r="X157" s="125">
        <f>IF('Indicator Data'!Y161="No Data",1,IF('Indicator Data imputation'!Y160&lt;&gt;"",1,0))</f>
        <v>0</v>
      </c>
      <c r="Y157" s="125">
        <f>IF('Indicator Data'!Z161="No Data",1,IF('Indicator Data imputation'!Z160&lt;&gt;"",1,0))</f>
        <v>0</v>
      </c>
      <c r="Z157" s="125">
        <f>IF('Indicator Data'!AA161="No Data",1,IF('Indicator Data imputation'!AA160&lt;&gt;"",1,0))</f>
        <v>0</v>
      </c>
      <c r="AA157" s="125">
        <f>IF('Indicator Data'!AB161="No Data",1,IF('Indicator Data imputation'!AB160&lt;&gt;"",1,0))</f>
        <v>0</v>
      </c>
      <c r="AB157" s="125">
        <f>IF('Indicator Data'!AC161="No Data",1,IF('Indicator Data imputation'!AC160&lt;&gt;"",1,0))</f>
        <v>1</v>
      </c>
      <c r="AC157" s="125">
        <f>IF('Indicator Data'!AD161="No Data",1,IF('Indicator Data imputation'!AD160&lt;&gt;"",1,0))</f>
        <v>0</v>
      </c>
      <c r="AD157" s="125">
        <f>IF('Indicator Data'!AE161="No Data",1,IF('Indicator Data imputation'!AE160&lt;&gt;"",1,0))</f>
        <v>0</v>
      </c>
      <c r="AE157" s="125">
        <f>IF('Indicator Data'!AF161="No Data",1,IF('Indicator Data imputation'!AF160&lt;&gt;"",1,0))</f>
        <v>0</v>
      </c>
      <c r="AF157" s="125">
        <f>IF('Indicator Data'!AG161="No Data",1,IF('Indicator Data imputation'!AG160&lt;&gt;"",1,0))</f>
        <v>0</v>
      </c>
      <c r="AG157" s="125">
        <f>IF('Indicator Data'!AH161="No Data",1,IF('Indicator Data imputation'!AH160&lt;&gt;"",1,0))</f>
        <v>0</v>
      </c>
      <c r="AH157" s="125">
        <f>IF('Indicator Data'!AI161="No Data",1,IF('Indicator Data imputation'!AI160&lt;&gt;"",1,0))</f>
        <v>0</v>
      </c>
      <c r="AI157" s="125">
        <f>IF('Indicator Data'!AJ161="No Data",1,IF('Indicator Data imputation'!AJ160&lt;&gt;"",1,0))</f>
        <v>0</v>
      </c>
      <c r="AJ157" s="125">
        <f>IF('Indicator Data'!AK161="No Data",1,IF('Indicator Data imputation'!AK160&lt;&gt;"",1,0))</f>
        <v>0</v>
      </c>
      <c r="AK157" s="125">
        <f>IF('Indicator Data'!AL161="No Data",1,IF('Indicator Data imputation'!AL160&lt;&gt;"",1,0))</f>
        <v>0</v>
      </c>
      <c r="AL157" s="125">
        <f>IF('Indicator Data'!AM161="No Data",1,IF('Indicator Data imputation'!AM160&lt;&gt;"",1,0))</f>
        <v>1</v>
      </c>
      <c r="AM157" s="125">
        <f>IF('Indicator Data'!AN161="No Data",1,IF('Indicator Data imputation'!AN160&lt;&gt;"",1,0))</f>
        <v>0</v>
      </c>
      <c r="AN157" s="125">
        <f>IF('Indicator Data'!AO161="No Data",1,IF('Indicator Data imputation'!AO160&lt;&gt;"",1,0))</f>
        <v>0</v>
      </c>
      <c r="AO157" s="125">
        <f>IF('Indicator Data'!AP161="No Data",1,IF('Indicator Data imputation'!AP160&lt;&gt;"",1,0))</f>
        <v>0</v>
      </c>
      <c r="AP157" s="125">
        <f>IF('Indicator Data'!AQ161="No Data",1,IF('Indicator Data imputation'!AQ160&lt;&gt;"",1,0))</f>
        <v>1</v>
      </c>
      <c r="AQ157" s="125">
        <f>IF('Indicator Data'!AR161="No Data",1,IF('Indicator Data imputation'!AR160&lt;&gt;"",1,0))</f>
        <v>0</v>
      </c>
      <c r="AR157" s="125">
        <f>IF('Indicator Data'!AS161="No Data",1,IF('Indicator Data imputation'!AS160&lt;&gt;"",1,0))</f>
        <v>0</v>
      </c>
      <c r="AS157" s="125">
        <f>IF('Indicator Data'!AT161="No Data",1,IF('Indicator Data imputation'!AT160&lt;&gt;"",1,0))</f>
        <v>1</v>
      </c>
      <c r="AT157" s="125">
        <f>IF('Indicator Data'!AU161="No Data",1,IF('Indicator Data imputation'!AU160&lt;&gt;"",1,0))</f>
        <v>0</v>
      </c>
      <c r="AU157" s="125">
        <f>IF('Indicator Data'!AV161="No Data",1,IF('Indicator Data imputation'!AV160&lt;&gt;"",1,0))</f>
        <v>0</v>
      </c>
      <c r="AV157" s="125">
        <f>IF('Indicator Data'!AW161="No Data",1,IF('Indicator Data imputation'!AW160&lt;&gt;"",1,0))</f>
        <v>0</v>
      </c>
      <c r="AW157" s="125">
        <f>IF('Indicator Data'!AX161="No Data",1,IF('Indicator Data imputation'!AX160&lt;&gt;"",1,0))</f>
        <v>1</v>
      </c>
      <c r="AX157" s="125">
        <f>IF('Indicator Data'!AY161="No Data",1,IF('Indicator Data imputation'!AY160&lt;&gt;"",1,0))</f>
        <v>0</v>
      </c>
      <c r="AY157" s="125">
        <f>IF('Indicator Data'!AZ161="No Data",1,IF('Indicator Data imputation'!AZ160&lt;&gt;"",1,0))</f>
        <v>0</v>
      </c>
      <c r="AZ157" s="125">
        <f>IF('Indicator Data'!BA161="No Data",1,IF('Indicator Data imputation'!BA160&lt;&gt;"",1,0))</f>
        <v>0</v>
      </c>
      <c r="BA157" s="125">
        <f>IF('Indicator Data'!BB161="No Data",1,IF('Indicator Data imputation'!BB160&lt;&gt;"",1,0))</f>
        <v>0</v>
      </c>
      <c r="BB157" s="125">
        <f>IF('Indicator Data'!BC161="No Data",1,IF('Indicator Data imputation'!BC160&lt;&gt;"",1,0))</f>
        <v>0</v>
      </c>
      <c r="BC157" s="125">
        <f>IF('Indicator Data'!BD161="No Data",1,IF('Indicator Data imputation'!BD160&lt;&gt;"",1,0))</f>
        <v>0</v>
      </c>
      <c r="BD157" s="125">
        <f>IF('Indicator Data'!BE161="No Data",1,IF('Indicator Data imputation'!BE160&lt;&gt;"",1,0))</f>
        <v>0</v>
      </c>
      <c r="BE157" s="125">
        <f>IF('Indicator Data'!BF161="No Data",1,IF('Indicator Data imputation'!BF160&lt;&gt;"",1,0))</f>
        <v>0</v>
      </c>
      <c r="BF157" s="125">
        <f>IF('Indicator Data'!BG161="No Data",1,IF('Indicator Data imputation'!BG160&lt;&gt;"",1,0))</f>
        <v>0</v>
      </c>
      <c r="BG157" s="125">
        <f>IF('Indicator Data'!BH161="No Data",1,IF('Indicator Data imputation'!BH160&lt;&gt;"",1,0))</f>
        <v>0</v>
      </c>
      <c r="BH157" s="125">
        <f>IF('Indicator Data'!BI161="No Data",1,IF('Indicator Data imputation'!BI160&lt;&gt;"",1,0))</f>
        <v>0</v>
      </c>
      <c r="BI157" s="125">
        <f>IF('Indicator Data'!BR161="No Data",1,IF('Indicator Data imputation'!BJ160&lt;&gt;"",1,0))</f>
        <v>0</v>
      </c>
      <c r="BJ157" s="125">
        <f>IF('Indicator Data'!BS161="No Data",1,IF('Indicator Data imputation'!BK160&lt;&gt;"",1,0))</f>
        <v>0</v>
      </c>
      <c r="BK157" s="125">
        <f>IF('Indicator Data'!BT161="No Data",1,IF('Indicator Data imputation'!BL160&lt;&gt;"",1,0))</f>
        <v>0</v>
      </c>
      <c r="BL157" s="125">
        <f>IF('Indicator Data'!BU161="No Data",1,IF('Indicator Data imputation'!BM160&lt;&gt;"",1,0))</f>
        <v>0</v>
      </c>
      <c r="BM157" s="125">
        <f>IF('Indicator Data'!BV161="No Data",1,IF('Indicator Data imputation'!BN160&lt;&gt;"",1,0))</f>
        <v>0</v>
      </c>
      <c r="BN157" s="125">
        <f>IF('Indicator Data'!BW161="No Data",1,IF('Indicator Data imputation'!BO160&lt;&gt;"",1,0))</f>
        <v>0</v>
      </c>
      <c r="BO157" s="125">
        <f>IF('Indicator Data'!BX161="No Data",1,IF('Indicator Data imputation'!BP160&lt;&gt;"",1,0))</f>
        <v>0</v>
      </c>
      <c r="BP157" s="125">
        <f>IF('Indicator Data'!BY161="No Data",1,IF('Indicator Data imputation'!BQ160&lt;&gt;"",1,0))</f>
        <v>0</v>
      </c>
      <c r="BQ157" s="125">
        <f>IF('Indicator Data'!BZ161="No Data",1,IF('Indicator Data imputation'!BR160&lt;&gt;"",1,0))</f>
        <v>0</v>
      </c>
      <c r="BR157" s="125">
        <f>IF('Indicator Data'!CA161="No Data",1,IF('Indicator Data imputation'!BS160&lt;&gt;"",1,0))</f>
        <v>0</v>
      </c>
      <c r="BS157" s="125">
        <f>IF('Indicator Data'!CB161="No Data",1,IF('Indicator Data imputation'!BT160&lt;&gt;"",1,0))</f>
        <v>0</v>
      </c>
      <c r="BT157" s="125">
        <f>IF('Indicator Data'!CC161="No Data",1,IF('Indicator Data imputation'!BU160&lt;&gt;"",1,0))</f>
        <v>0</v>
      </c>
      <c r="BU157" s="125">
        <f>IF('Indicator Data'!CD161="No Data",1,IF('Indicator Data imputation'!BV160&lt;&gt;"",1,0))</f>
        <v>0</v>
      </c>
      <c r="BV157" s="125">
        <f>IF('Indicator Data'!CE161="No Data",1,IF('Indicator Data imputation'!BW160&lt;&gt;"",1,0))</f>
        <v>0</v>
      </c>
      <c r="BW157" s="125">
        <f>IF('Indicator Data'!CF161="No Data",1,IF('Indicator Data imputation'!BX160&lt;&gt;"",1,0))</f>
        <v>0</v>
      </c>
      <c r="BX157" s="125">
        <f>IF('Indicator Data'!CG161="No Data",1,IF('Indicator Data imputation'!BY160&lt;&gt;"",1,0))</f>
        <v>0</v>
      </c>
      <c r="BY157" s="3">
        <f t="shared" si="6"/>
        <v>8</v>
      </c>
      <c r="BZ157" s="127">
        <f t="shared" si="7"/>
        <v>0.10666666666666667</v>
      </c>
    </row>
    <row r="158" spans="1:78" x14ac:dyDescent="0.3">
      <c r="A158" s="3" t="s">
        <v>291</v>
      </c>
      <c r="B158" s="125">
        <f>IF('Indicator Data'!C162="No Data",1,IF('Indicator Data imputation'!C161&lt;&gt;"",1,0))</f>
        <v>0</v>
      </c>
      <c r="C158" s="125">
        <f>IF('Indicator Data'!D162="No Data",1,IF('Indicator Data imputation'!D161&lt;&gt;"",1,0))</f>
        <v>0</v>
      </c>
      <c r="D158" s="125">
        <f>IF('Indicator Data'!E162="No Data",1,IF('Indicator Data imputation'!E161&lt;&gt;"",1,0))</f>
        <v>1</v>
      </c>
      <c r="E158" s="125">
        <f>IF('Indicator Data'!F162="No Data",1,IF('Indicator Data imputation'!F161&lt;&gt;"",1,0))</f>
        <v>0</v>
      </c>
      <c r="F158" s="125">
        <f>IF('Indicator Data'!G162="No Data",1,IF('Indicator Data imputation'!G161&lt;&gt;"",1,0))</f>
        <v>0</v>
      </c>
      <c r="G158" s="125">
        <f>IF('Indicator Data'!H162="No Data",1,IF('Indicator Data imputation'!H161&lt;&gt;"",1,0))</f>
        <v>0</v>
      </c>
      <c r="H158" s="125">
        <f>IF('Indicator Data'!I162="No Data",1,IF('Indicator Data imputation'!I161&lt;&gt;"",1,0))</f>
        <v>0</v>
      </c>
      <c r="I158" s="125">
        <f>IF('Indicator Data'!J162="No Data",1,IF('Indicator Data imputation'!J161&lt;&gt;"",1,0))</f>
        <v>0</v>
      </c>
      <c r="J158" s="125">
        <f>IF('Indicator Data'!K162="No Data",1,IF('Indicator Data imputation'!K161&lt;&gt;"",1,0))</f>
        <v>0</v>
      </c>
      <c r="K158" s="125">
        <f>IF('Indicator Data'!L162="No Data",1,IF('Indicator Data imputation'!L161&lt;&gt;"",1,0))</f>
        <v>0</v>
      </c>
      <c r="L158" s="125">
        <f>IF('Indicator Data'!M162="No Data",1,IF('Indicator Data imputation'!M161&lt;&gt;"",1,0))</f>
        <v>0</v>
      </c>
      <c r="M158" s="125">
        <f>IF('Indicator Data'!N162="No Data",1,IF('Indicator Data imputation'!N161&lt;&gt;"",1,0))</f>
        <v>1</v>
      </c>
      <c r="N158" s="125">
        <f>IF('Indicator Data'!O162="No Data",1,IF('Indicator Data imputation'!O161&lt;&gt;"",1,0))</f>
        <v>1</v>
      </c>
      <c r="O158" s="125">
        <f>IF('Indicator Data'!P162="No Data",1,IF('Indicator Data imputation'!P161&lt;&gt;"",1,0))</f>
        <v>1</v>
      </c>
      <c r="P158" s="125">
        <f>IF('Indicator Data'!Q162="No Data",1,IF('Indicator Data imputation'!Q161&lt;&gt;"",1,0))</f>
        <v>0</v>
      </c>
      <c r="Q158" s="125">
        <f>IF('Indicator Data'!R162="No Data",1,IF('Indicator Data imputation'!R161&lt;&gt;"",1,0))</f>
        <v>0</v>
      </c>
      <c r="R158" s="125">
        <f>IF('Indicator Data'!S162="No Data",1,IF('Indicator Data imputation'!S161&lt;&gt;"",1,0))</f>
        <v>0</v>
      </c>
      <c r="S158" s="125">
        <f>IF('Indicator Data'!T162="No Data",1,IF('Indicator Data imputation'!T161&lt;&gt;"",1,0))</f>
        <v>0</v>
      </c>
      <c r="T158" s="125">
        <f>IF('Indicator Data'!U162="No Data",1,IF('Indicator Data imputation'!U161&lt;&gt;"",1,0))</f>
        <v>0</v>
      </c>
      <c r="U158" s="125">
        <f>IF('Indicator Data'!V162="No Data",1,IF('Indicator Data imputation'!V161&lt;&gt;"",1,0))</f>
        <v>0</v>
      </c>
      <c r="V158" s="125">
        <f>IF('Indicator Data'!W162="No Data",1,IF('Indicator Data imputation'!W161&lt;&gt;"",1,0))</f>
        <v>0</v>
      </c>
      <c r="W158" s="125">
        <f>IF('Indicator Data'!X162="No Data",1,IF('Indicator Data imputation'!X161&lt;&gt;"",1,0))</f>
        <v>0</v>
      </c>
      <c r="X158" s="125">
        <f>IF('Indicator Data'!Y162="No Data",1,IF('Indicator Data imputation'!Y161&lt;&gt;"",1,0))</f>
        <v>0</v>
      </c>
      <c r="Y158" s="125">
        <f>IF('Indicator Data'!Z162="No Data",1,IF('Indicator Data imputation'!Z161&lt;&gt;"",1,0))</f>
        <v>0</v>
      </c>
      <c r="Z158" s="125">
        <f>IF('Indicator Data'!AA162="No Data",1,IF('Indicator Data imputation'!AA161&lt;&gt;"",1,0))</f>
        <v>1</v>
      </c>
      <c r="AA158" s="125">
        <f>IF('Indicator Data'!AB162="No Data",1,IF('Indicator Data imputation'!AB161&lt;&gt;"",1,0))</f>
        <v>0</v>
      </c>
      <c r="AB158" s="125">
        <f>IF('Indicator Data'!AC162="No Data",1,IF('Indicator Data imputation'!AC161&lt;&gt;"",1,0))</f>
        <v>0</v>
      </c>
      <c r="AC158" s="125">
        <f>IF('Indicator Data'!AD162="No Data",1,IF('Indicator Data imputation'!AD161&lt;&gt;"",1,0))</f>
        <v>1</v>
      </c>
      <c r="AD158" s="125">
        <f>IF('Indicator Data'!AE162="No Data",1,IF('Indicator Data imputation'!AE161&lt;&gt;"",1,0))</f>
        <v>0</v>
      </c>
      <c r="AE158" s="125">
        <f>IF('Indicator Data'!AF162="No Data",1,IF('Indicator Data imputation'!AF161&lt;&gt;"",1,0))</f>
        <v>1</v>
      </c>
      <c r="AF158" s="125">
        <f>IF('Indicator Data'!AG162="No Data",1,IF('Indicator Data imputation'!AG161&lt;&gt;"",1,0))</f>
        <v>0</v>
      </c>
      <c r="AG158" s="125">
        <f>IF('Indicator Data'!AH162="No Data",1,IF('Indicator Data imputation'!AH161&lt;&gt;"",1,0))</f>
        <v>0</v>
      </c>
      <c r="AH158" s="125">
        <f>IF('Indicator Data'!AI162="No Data",1,IF('Indicator Data imputation'!AI161&lt;&gt;"",1,0))</f>
        <v>0</v>
      </c>
      <c r="AI158" s="125">
        <f>IF('Indicator Data'!AJ162="No Data",1,IF('Indicator Data imputation'!AJ161&lt;&gt;"",1,0))</f>
        <v>0</v>
      </c>
      <c r="AJ158" s="125">
        <f>IF('Indicator Data'!AK162="No Data",1,IF('Indicator Data imputation'!AK161&lt;&gt;"",1,0))</f>
        <v>0</v>
      </c>
      <c r="AK158" s="125">
        <f>IF('Indicator Data'!AL162="No Data",1,IF('Indicator Data imputation'!AL161&lt;&gt;"",1,0))</f>
        <v>0</v>
      </c>
      <c r="AL158" s="125">
        <f>IF('Indicator Data'!AM162="No Data",1,IF('Indicator Data imputation'!AM161&lt;&gt;"",1,0))</f>
        <v>1</v>
      </c>
      <c r="AM158" s="125">
        <f>IF('Indicator Data'!AN162="No Data",1,IF('Indicator Data imputation'!AN161&lt;&gt;"",1,0))</f>
        <v>0</v>
      </c>
      <c r="AN158" s="125">
        <f>IF('Indicator Data'!AO162="No Data",1,IF('Indicator Data imputation'!AO161&lt;&gt;"",1,0))</f>
        <v>0</v>
      </c>
      <c r="AO158" s="125">
        <f>IF('Indicator Data'!AP162="No Data",1,IF('Indicator Data imputation'!AP161&lt;&gt;"",1,0))</f>
        <v>0</v>
      </c>
      <c r="AP158" s="125">
        <f>IF('Indicator Data'!AQ162="No Data",1,IF('Indicator Data imputation'!AQ161&lt;&gt;"",1,0))</f>
        <v>0</v>
      </c>
      <c r="AQ158" s="125">
        <f>IF('Indicator Data'!AR162="No Data",1,IF('Indicator Data imputation'!AR161&lt;&gt;"",1,0))</f>
        <v>0</v>
      </c>
      <c r="AR158" s="125">
        <f>IF('Indicator Data'!AS162="No Data",1,IF('Indicator Data imputation'!AS161&lt;&gt;"",1,0))</f>
        <v>0</v>
      </c>
      <c r="AS158" s="125">
        <f>IF('Indicator Data'!AT162="No Data",1,IF('Indicator Data imputation'!AT161&lt;&gt;"",1,0))</f>
        <v>0</v>
      </c>
      <c r="AT158" s="125">
        <f>IF('Indicator Data'!AU162="No Data",1,IF('Indicator Data imputation'!AU161&lt;&gt;"",1,0))</f>
        <v>0</v>
      </c>
      <c r="AU158" s="125">
        <f>IF('Indicator Data'!AV162="No Data",1,IF('Indicator Data imputation'!AV161&lt;&gt;"",1,0))</f>
        <v>1</v>
      </c>
      <c r="AV158" s="125">
        <f>IF('Indicator Data'!AW162="No Data",1,IF('Indicator Data imputation'!AW161&lt;&gt;"",1,0))</f>
        <v>1</v>
      </c>
      <c r="AW158" s="125">
        <f>IF('Indicator Data'!AX162="No Data",1,IF('Indicator Data imputation'!AX161&lt;&gt;"",1,0))</f>
        <v>0</v>
      </c>
      <c r="AX158" s="125">
        <f>IF('Indicator Data'!AY162="No Data",1,IF('Indicator Data imputation'!AY161&lt;&gt;"",1,0))</f>
        <v>0</v>
      </c>
      <c r="AY158" s="125">
        <f>IF('Indicator Data'!AZ162="No Data",1,IF('Indicator Data imputation'!AZ161&lt;&gt;"",1,0))</f>
        <v>1</v>
      </c>
      <c r="AZ158" s="125">
        <f>IF('Indicator Data'!BA162="No Data",1,IF('Indicator Data imputation'!BA161&lt;&gt;"",1,0))</f>
        <v>0</v>
      </c>
      <c r="BA158" s="125">
        <f>IF('Indicator Data'!BB162="No Data",1,IF('Indicator Data imputation'!BB161&lt;&gt;"",1,0))</f>
        <v>0</v>
      </c>
      <c r="BB158" s="125">
        <f>IF('Indicator Data'!BC162="No Data",1,IF('Indicator Data imputation'!BC161&lt;&gt;"",1,0))</f>
        <v>0</v>
      </c>
      <c r="BC158" s="125">
        <f>IF('Indicator Data'!BD162="No Data",1,IF('Indicator Data imputation'!BD161&lt;&gt;"",1,0))</f>
        <v>0</v>
      </c>
      <c r="BD158" s="125">
        <f>IF('Indicator Data'!BE162="No Data",1,IF('Indicator Data imputation'!BE161&lt;&gt;"",1,0))</f>
        <v>0</v>
      </c>
      <c r="BE158" s="125">
        <f>IF('Indicator Data'!BF162="No Data",1,IF('Indicator Data imputation'!BF161&lt;&gt;"",1,0))</f>
        <v>0</v>
      </c>
      <c r="BF158" s="125">
        <f>IF('Indicator Data'!BG162="No Data",1,IF('Indicator Data imputation'!BG161&lt;&gt;"",1,0))</f>
        <v>0</v>
      </c>
      <c r="BG158" s="125">
        <f>IF('Indicator Data'!BH162="No Data",1,IF('Indicator Data imputation'!BH161&lt;&gt;"",1,0))</f>
        <v>0</v>
      </c>
      <c r="BH158" s="125">
        <f>IF('Indicator Data'!BI162="No Data",1,IF('Indicator Data imputation'!BI161&lt;&gt;"",1,0))</f>
        <v>0</v>
      </c>
      <c r="BI158" s="125">
        <f>IF('Indicator Data'!BR162="No Data",1,IF('Indicator Data imputation'!BJ161&lt;&gt;"",1,0))</f>
        <v>0</v>
      </c>
      <c r="BJ158" s="125">
        <f>IF('Indicator Data'!BS162="No Data",1,IF('Indicator Data imputation'!BK161&lt;&gt;"",1,0))</f>
        <v>0</v>
      </c>
      <c r="BK158" s="125">
        <f>IF('Indicator Data'!BT162="No Data",1,IF('Indicator Data imputation'!BL161&lt;&gt;"",1,0))</f>
        <v>0</v>
      </c>
      <c r="BL158" s="125">
        <f>IF('Indicator Data'!BU162="No Data",1,IF('Indicator Data imputation'!BM161&lt;&gt;"",1,0))</f>
        <v>0</v>
      </c>
      <c r="BM158" s="125">
        <f>IF('Indicator Data'!BV162="No Data",1,IF('Indicator Data imputation'!BN161&lt;&gt;"",1,0))</f>
        <v>0</v>
      </c>
      <c r="BN158" s="125">
        <f>IF('Indicator Data'!BW162="No Data",1,IF('Indicator Data imputation'!BO161&lt;&gt;"",1,0))</f>
        <v>0</v>
      </c>
      <c r="BO158" s="125">
        <f>IF('Indicator Data'!BX162="No Data",1,IF('Indicator Data imputation'!BP161&lt;&gt;"",1,0))</f>
        <v>0</v>
      </c>
      <c r="BP158" s="125">
        <f>IF('Indicator Data'!BY162="No Data",1,IF('Indicator Data imputation'!BQ161&lt;&gt;"",1,0))</f>
        <v>0</v>
      </c>
      <c r="BQ158" s="125">
        <f>IF('Indicator Data'!BZ162="No Data",1,IF('Indicator Data imputation'!BR161&lt;&gt;"",1,0))</f>
        <v>0</v>
      </c>
      <c r="BR158" s="125">
        <f>IF('Indicator Data'!CA162="No Data",1,IF('Indicator Data imputation'!BS161&lt;&gt;"",1,0))</f>
        <v>0</v>
      </c>
      <c r="BS158" s="125">
        <f>IF('Indicator Data'!CB162="No Data",1,IF('Indicator Data imputation'!BT161&lt;&gt;"",1,0))</f>
        <v>0</v>
      </c>
      <c r="BT158" s="125">
        <f>IF('Indicator Data'!CC162="No Data",1,IF('Indicator Data imputation'!BU161&lt;&gt;"",1,0))</f>
        <v>0</v>
      </c>
      <c r="BU158" s="125">
        <f>IF('Indicator Data'!CD162="No Data",1,IF('Indicator Data imputation'!BV161&lt;&gt;"",1,0))</f>
        <v>1</v>
      </c>
      <c r="BV158" s="125">
        <f>IF('Indicator Data'!CE162="No Data",1,IF('Indicator Data imputation'!BW161&lt;&gt;"",1,0))</f>
        <v>0</v>
      </c>
      <c r="BW158" s="125">
        <f>IF('Indicator Data'!CF162="No Data",1,IF('Indicator Data imputation'!BX161&lt;&gt;"",1,0))</f>
        <v>0</v>
      </c>
      <c r="BX158" s="125">
        <f>IF('Indicator Data'!CG162="No Data",1,IF('Indicator Data imputation'!BY161&lt;&gt;"",1,0))</f>
        <v>0</v>
      </c>
      <c r="BY158" s="3">
        <f t="shared" si="6"/>
        <v>12</v>
      </c>
      <c r="BZ158" s="127">
        <f t="shared" si="7"/>
        <v>0.16</v>
      </c>
    </row>
    <row r="159" spans="1:78" x14ac:dyDescent="0.3">
      <c r="A159" s="3" t="s">
        <v>293</v>
      </c>
      <c r="B159" s="125">
        <f>IF('Indicator Data'!C163="No Data",1,IF('Indicator Data imputation'!C162&lt;&gt;"",1,0))</f>
        <v>0</v>
      </c>
      <c r="C159" s="125">
        <f>IF('Indicator Data'!D163="No Data",1,IF('Indicator Data imputation'!D162&lt;&gt;"",1,0))</f>
        <v>0</v>
      </c>
      <c r="D159" s="125">
        <f>IF('Indicator Data'!E163="No Data",1,IF('Indicator Data imputation'!E162&lt;&gt;"",1,0))</f>
        <v>0</v>
      </c>
      <c r="E159" s="125">
        <f>IF('Indicator Data'!F163="No Data",1,IF('Indicator Data imputation'!F162&lt;&gt;"",1,0))</f>
        <v>0</v>
      </c>
      <c r="F159" s="125">
        <f>IF('Indicator Data'!G163="No Data",1,IF('Indicator Data imputation'!G162&lt;&gt;"",1,0))</f>
        <v>0</v>
      </c>
      <c r="G159" s="125">
        <f>IF('Indicator Data'!H163="No Data",1,IF('Indicator Data imputation'!H162&lt;&gt;"",1,0))</f>
        <v>0</v>
      </c>
      <c r="H159" s="125">
        <f>IF('Indicator Data'!I163="No Data",1,IF('Indicator Data imputation'!I162&lt;&gt;"",1,0))</f>
        <v>0</v>
      </c>
      <c r="I159" s="125">
        <f>IF('Indicator Data'!J163="No Data",1,IF('Indicator Data imputation'!J162&lt;&gt;"",1,0))</f>
        <v>0</v>
      </c>
      <c r="J159" s="125">
        <f>IF('Indicator Data'!K163="No Data",1,IF('Indicator Data imputation'!K162&lt;&gt;"",1,0))</f>
        <v>0</v>
      </c>
      <c r="K159" s="125">
        <f>IF('Indicator Data'!L163="No Data",1,IF('Indicator Data imputation'!L162&lt;&gt;"",1,0))</f>
        <v>0</v>
      </c>
      <c r="L159" s="125">
        <f>IF('Indicator Data'!M163="No Data",1,IF('Indicator Data imputation'!M162&lt;&gt;"",1,0))</f>
        <v>0</v>
      </c>
      <c r="M159" s="125">
        <f>IF('Indicator Data'!N163="No Data",1,IF('Indicator Data imputation'!N162&lt;&gt;"",1,0))</f>
        <v>0</v>
      </c>
      <c r="N159" s="125">
        <f>IF('Indicator Data'!O163="No Data",1,IF('Indicator Data imputation'!O162&lt;&gt;"",1,0))</f>
        <v>0</v>
      </c>
      <c r="O159" s="125">
        <f>IF('Indicator Data'!P163="No Data",1,IF('Indicator Data imputation'!P162&lt;&gt;"",1,0))</f>
        <v>0</v>
      </c>
      <c r="P159" s="125">
        <f>IF('Indicator Data'!Q163="No Data",1,IF('Indicator Data imputation'!Q162&lt;&gt;"",1,0))</f>
        <v>0</v>
      </c>
      <c r="Q159" s="125">
        <f>IF('Indicator Data'!R163="No Data",1,IF('Indicator Data imputation'!R162&lt;&gt;"",1,0))</f>
        <v>0</v>
      </c>
      <c r="R159" s="125">
        <f>IF('Indicator Data'!S163="No Data",1,IF('Indicator Data imputation'!S162&lt;&gt;"",1,0))</f>
        <v>0</v>
      </c>
      <c r="S159" s="125">
        <f>IF('Indicator Data'!T163="No Data",1,IF('Indicator Data imputation'!T162&lt;&gt;"",1,0))</f>
        <v>0</v>
      </c>
      <c r="T159" s="125">
        <f>IF('Indicator Data'!U163="No Data",1,IF('Indicator Data imputation'!U162&lt;&gt;"",1,0))</f>
        <v>0</v>
      </c>
      <c r="U159" s="125">
        <f>IF('Indicator Data'!V163="No Data",1,IF('Indicator Data imputation'!V162&lt;&gt;"",1,0))</f>
        <v>0</v>
      </c>
      <c r="V159" s="125">
        <f>IF('Indicator Data'!W163="No Data",1,IF('Indicator Data imputation'!W162&lt;&gt;"",1,0))</f>
        <v>0</v>
      </c>
      <c r="W159" s="125">
        <f>IF('Indicator Data'!X163="No Data",1,IF('Indicator Data imputation'!X162&lt;&gt;"",1,0))</f>
        <v>0</v>
      </c>
      <c r="X159" s="125">
        <f>IF('Indicator Data'!Y163="No Data",1,IF('Indicator Data imputation'!Y162&lt;&gt;"",1,0))</f>
        <v>0</v>
      </c>
      <c r="Y159" s="125">
        <f>IF('Indicator Data'!Z163="No Data",1,IF('Indicator Data imputation'!Z162&lt;&gt;"",1,0))</f>
        <v>0</v>
      </c>
      <c r="Z159" s="125">
        <f>IF('Indicator Data'!AA163="No Data",1,IF('Indicator Data imputation'!AA162&lt;&gt;"",1,0))</f>
        <v>1</v>
      </c>
      <c r="AA159" s="125">
        <f>IF('Indicator Data'!AB163="No Data",1,IF('Indicator Data imputation'!AB162&lt;&gt;"",1,0))</f>
        <v>0</v>
      </c>
      <c r="AB159" s="125">
        <f>IF('Indicator Data'!AC163="No Data",1,IF('Indicator Data imputation'!AC162&lt;&gt;"",1,0))</f>
        <v>0</v>
      </c>
      <c r="AC159" s="125">
        <f>IF('Indicator Data'!AD163="No Data",1,IF('Indicator Data imputation'!AD162&lt;&gt;"",1,0))</f>
        <v>0</v>
      </c>
      <c r="AD159" s="125">
        <f>IF('Indicator Data'!AE163="No Data",1,IF('Indicator Data imputation'!AE162&lt;&gt;"",1,0))</f>
        <v>0</v>
      </c>
      <c r="AE159" s="125">
        <f>IF('Indicator Data'!AF163="No Data",1,IF('Indicator Data imputation'!AF162&lt;&gt;"",1,0))</f>
        <v>0</v>
      </c>
      <c r="AF159" s="125">
        <f>IF('Indicator Data'!AG163="No Data",1,IF('Indicator Data imputation'!AG162&lt;&gt;"",1,0))</f>
        <v>0</v>
      </c>
      <c r="AG159" s="125">
        <f>IF('Indicator Data'!AH163="No Data",1,IF('Indicator Data imputation'!AH162&lt;&gt;"",1,0))</f>
        <v>0</v>
      </c>
      <c r="AH159" s="125">
        <f>IF('Indicator Data'!AI163="No Data",1,IF('Indicator Data imputation'!AI162&lt;&gt;"",1,0))</f>
        <v>0</v>
      </c>
      <c r="AI159" s="125">
        <f>IF('Indicator Data'!AJ163="No Data",1,IF('Indicator Data imputation'!AJ162&lt;&gt;"",1,0))</f>
        <v>0</v>
      </c>
      <c r="AJ159" s="125">
        <f>IF('Indicator Data'!AK163="No Data",1,IF('Indicator Data imputation'!AK162&lt;&gt;"",1,0))</f>
        <v>0</v>
      </c>
      <c r="AK159" s="125">
        <f>IF('Indicator Data'!AL163="No Data",1,IF('Indicator Data imputation'!AL162&lt;&gt;"",1,0))</f>
        <v>1</v>
      </c>
      <c r="AL159" s="125">
        <f>IF('Indicator Data'!AM163="No Data",1,IF('Indicator Data imputation'!AM162&lt;&gt;"",1,0))</f>
        <v>1</v>
      </c>
      <c r="AM159" s="125">
        <f>IF('Indicator Data'!AN163="No Data",1,IF('Indicator Data imputation'!AN162&lt;&gt;"",1,0))</f>
        <v>0</v>
      </c>
      <c r="AN159" s="125">
        <f>IF('Indicator Data'!AO163="No Data",1,IF('Indicator Data imputation'!AO162&lt;&gt;"",1,0))</f>
        <v>0</v>
      </c>
      <c r="AO159" s="125">
        <f>IF('Indicator Data'!AP163="No Data",1,IF('Indicator Data imputation'!AP162&lt;&gt;"",1,0))</f>
        <v>0</v>
      </c>
      <c r="AP159" s="125">
        <f>IF('Indicator Data'!AQ163="No Data",1,IF('Indicator Data imputation'!AQ162&lt;&gt;"",1,0))</f>
        <v>0</v>
      </c>
      <c r="AQ159" s="125">
        <f>IF('Indicator Data'!AR163="No Data",1,IF('Indicator Data imputation'!AR162&lt;&gt;"",1,0))</f>
        <v>1</v>
      </c>
      <c r="AR159" s="125">
        <f>IF('Indicator Data'!AS163="No Data",1,IF('Indicator Data imputation'!AS162&lt;&gt;"",1,0))</f>
        <v>0</v>
      </c>
      <c r="AS159" s="125">
        <f>IF('Indicator Data'!AT163="No Data",1,IF('Indicator Data imputation'!AT162&lt;&gt;"",1,0))</f>
        <v>0</v>
      </c>
      <c r="AT159" s="125">
        <f>IF('Indicator Data'!AU163="No Data",1,IF('Indicator Data imputation'!AU162&lt;&gt;"",1,0))</f>
        <v>0</v>
      </c>
      <c r="AU159" s="125">
        <f>IF('Indicator Data'!AV163="No Data",1,IF('Indicator Data imputation'!AV162&lt;&gt;"",1,0))</f>
        <v>0</v>
      </c>
      <c r="AV159" s="125">
        <f>IF('Indicator Data'!AW163="No Data",1,IF('Indicator Data imputation'!AW162&lt;&gt;"",1,0))</f>
        <v>0</v>
      </c>
      <c r="AW159" s="125">
        <f>IF('Indicator Data'!AX163="No Data",1,IF('Indicator Data imputation'!AX162&lt;&gt;"",1,0))</f>
        <v>0</v>
      </c>
      <c r="AX159" s="125">
        <f>IF('Indicator Data'!AY163="No Data",1,IF('Indicator Data imputation'!AY162&lt;&gt;"",1,0))</f>
        <v>0</v>
      </c>
      <c r="AY159" s="125">
        <f>IF('Indicator Data'!AZ163="No Data",1,IF('Indicator Data imputation'!AZ162&lt;&gt;"",1,0))</f>
        <v>1</v>
      </c>
      <c r="AZ159" s="125">
        <f>IF('Indicator Data'!BA163="No Data",1,IF('Indicator Data imputation'!BA162&lt;&gt;"",1,0))</f>
        <v>1</v>
      </c>
      <c r="BA159" s="125">
        <f>IF('Indicator Data'!BB163="No Data",1,IF('Indicator Data imputation'!BB162&lt;&gt;"",1,0))</f>
        <v>0</v>
      </c>
      <c r="BB159" s="125">
        <f>IF('Indicator Data'!BC163="No Data",1,IF('Indicator Data imputation'!BC162&lt;&gt;"",1,0))</f>
        <v>0</v>
      </c>
      <c r="BC159" s="125">
        <f>IF('Indicator Data'!BD163="No Data",1,IF('Indicator Data imputation'!BD162&lt;&gt;"",1,0))</f>
        <v>0</v>
      </c>
      <c r="BD159" s="125">
        <f>IF('Indicator Data'!BE163="No Data",1,IF('Indicator Data imputation'!BE162&lt;&gt;"",1,0))</f>
        <v>0</v>
      </c>
      <c r="BE159" s="125">
        <f>IF('Indicator Data'!BF163="No Data",1,IF('Indicator Data imputation'!BF162&lt;&gt;"",1,0))</f>
        <v>0</v>
      </c>
      <c r="BF159" s="125">
        <f>IF('Indicator Data'!BG163="No Data",1,IF('Indicator Data imputation'!BG162&lt;&gt;"",1,0))</f>
        <v>0</v>
      </c>
      <c r="BG159" s="125">
        <f>IF('Indicator Data'!BH163="No Data",1,IF('Indicator Data imputation'!BH162&lt;&gt;"",1,0))</f>
        <v>0</v>
      </c>
      <c r="BH159" s="125">
        <f>IF('Indicator Data'!BI163="No Data",1,IF('Indicator Data imputation'!BI162&lt;&gt;"",1,0))</f>
        <v>1</v>
      </c>
      <c r="BI159" s="125">
        <f>IF('Indicator Data'!BR163="No Data",1,IF('Indicator Data imputation'!BJ162&lt;&gt;"",1,0))</f>
        <v>1</v>
      </c>
      <c r="BJ159" s="125">
        <f>IF('Indicator Data'!BS163="No Data",1,IF('Indicator Data imputation'!BK162&lt;&gt;"",1,0))</f>
        <v>0</v>
      </c>
      <c r="BK159" s="125">
        <f>IF('Indicator Data'!BT163="No Data",1,IF('Indicator Data imputation'!BL162&lt;&gt;"",1,0))</f>
        <v>0</v>
      </c>
      <c r="BL159" s="125">
        <f>IF('Indicator Data'!BU163="No Data",1,IF('Indicator Data imputation'!BM162&lt;&gt;"",1,0))</f>
        <v>0</v>
      </c>
      <c r="BM159" s="125">
        <f>IF('Indicator Data'!BV163="No Data",1,IF('Indicator Data imputation'!BN162&lt;&gt;"",1,0))</f>
        <v>1</v>
      </c>
      <c r="BN159" s="125">
        <f>IF('Indicator Data'!BW163="No Data",1,IF('Indicator Data imputation'!BO162&lt;&gt;"",1,0))</f>
        <v>0</v>
      </c>
      <c r="BO159" s="125">
        <f>IF('Indicator Data'!BX163="No Data",1,IF('Indicator Data imputation'!BP162&lt;&gt;"",1,0))</f>
        <v>0</v>
      </c>
      <c r="BP159" s="125">
        <f>IF('Indicator Data'!BY163="No Data",1,IF('Indicator Data imputation'!BQ162&lt;&gt;"",1,0))</f>
        <v>0</v>
      </c>
      <c r="BQ159" s="125">
        <f>IF('Indicator Data'!BZ163="No Data",1,IF('Indicator Data imputation'!BR162&lt;&gt;"",1,0))</f>
        <v>0</v>
      </c>
      <c r="BR159" s="125">
        <f>IF('Indicator Data'!CA163="No Data",1,IF('Indicator Data imputation'!BS162&lt;&gt;"",1,0))</f>
        <v>0</v>
      </c>
      <c r="BS159" s="125">
        <f>IF('Indicator Data'!CB163="No Data",1,IF('Indicator Data imputation'!BT162&lt;&gt;"",1,0))</f>
        <v>0</v>
      </c>
      <c r="BT159" s="125">
        <f>IF('Indicator Data'!CC163="No Data",1,IF('Indicator Data imputation'!BU162&lt;&gt;"",1,0))</f>
        <v>0</v>
      </c>
      <c r="BU159" s="125">
        <f>IF('Indicator Data'!CD163="No Data",1,IF('Indicator Data imputation'!BV162&lt;&gt;"",1,0))</f>
        <v>1</v>
      </c>
      <c r="BV159" s="125">
        <f>IF('Indicator Data'!CE163="No Data",1,IF('Indicator Data imputation'!BW162&lt;&gt;"",1,0))</f>
        <v>1</v>
      </c>
      <c r="BW159" s="125">
        <f>IF('Indicator Data'!CF163="No Data",1,IF('Indicator Data imputation'!BX162&lt;&gt;"",1,0))</f>
        <v>1</v>
      </c>
      <c r="BX159" s="125">
        <f>IF('Indicator Data'!CG163="No Data",1,IF('Indicator Data imputation'!BY162&lt;&gt;"",1,0))</f>
        <v>0</v>
      </c>
      <c r="BY159" s="3">
        <f t="shared" si="6"/>
        <v>12</v>
      </c>
      <c r="BZ159" s="127">
        <f t="shared" si="7"/>
        <v>0.16</v>
      </c>
    </row>
    <row r="160" spans="1:78" x14ac:dyDescent="0.3">
      <c r="A160" s="3" t="s">
        <v>295</v>
      </c>
      <c r="B160" s="125">
        <f>IF('Indicator Data'!C164="No Data",1,IF('Indicator Data imputation'!C163&lt;&gt;"",1,0))</f>
        <v>0</v>
      </c>
      <c r="C160" s="125">
        <f>IF('Indicator Data'!D164="No Data",1,IF('Indicator Data imputation'!D163&lt;&gt;"",1,0))</f>
        <v>0</v>
      </c>
      <c r="D160" s="125">
        <f>IF('Indicator Data'!E164="No Data",1,IF('Indicator Data imputation'!E163&lt;&gt;"",1,0))</f>
        <v>0</v>
      </c>
      <c r="E160" s="125">
        <f>IF('Indicator Data'!F164="No Data",1,IF('Indicator Data imputation'!F163&lt;&gt;"",1,0))</f>
        <v>0</v>
      </c>
      <c r="F160" s="125">
        <f>IF('Indicator Data'!G164="No Data",1,IF('Indicator Data imputation'!G163&lt;&gt;"",1,0))</f>
        <v>0</v>
      </c>
      <c r="G160" s="125">
        <f>IF('Indicator Data'!H164="No Data",1,IF('Indicator Data imputation'!H163&lt;&gt;"",1,0))</f>
        <v>0</v>
      </c>
      <c r="H160" s="125">
        <f>IF('Indicator Data'!I164="No Data",1,IF('Indicator Data imputation'!I163&lt;&gt;"",1,0))</f>
        <v>0</v>
      </c>
      <c r="I160" s="125">
        <f>IF('Indicator Data'!J164="No Data",1,IF('Indicator Data imputation'!J163&lt;&gt;"",1,0))</f>
        <v>0</v>
      </c>
      <c r="J160" s="125">
        <f>IF('Indicator Data'!K164="No Data",1,IF('Indicator Data imputation'!K163&lt;&gt;"",1,0))</f>
        <v>0</v>
      </c>
      <c r="K160" s="125">
        <f>IF('Indicator Data'!L164="No Data",1,IF('Indicator Data imputation'!L163&lt;&gt;"",1,0))</f>
        <v>0</v>
      </c>
      <c r="L160" s="125">
        <f>IF('Indicator Data'!M164="No Data",1,IF('Indicator Data imputation'!M163&lt;&gt;"",1,0))</f>
        <v>0</v>
      </c>
      <c r="M160" s="125">
        <f>IF('Indicator Data'!N164="No Data",1,IF('Indicator Data imputation'!N163&lt;&gt;"",1,0))</f>
        <v>0</v>
      </c>
      <c r="N160" s="125">
        <f>IF('Indicator Data'!O164="No Data",1,IF('Indicator Data imputation'!O163&lt;&gt;"",1,0))</f>
        <v>0</v>
      </c>
      <c r="O160" s="125">
        <f>IF('Indicator Data'!P164="No Data",1,IF('Indicator Data imputation'!P163&lt;&gt;"",1,0))</f>
        <v>0</v>
      </c>
      <c r="P160" s="125">
        <f>IF('Indicator Data'!Q164="No Data",1,IF('Indicator Data imputation'!Q163&lt;&gt;"",1,0))</f>
        <v>0</v>
      </c>
      <c r="Q160" s="125">
        <f>IF('Indicator Data'!R164="No Data",1,IF('Indicator Data imputation'!R163&lt;&gt;"",1,0))</f>
        <v>0</v>
      </c>
      <c r="R160" s="125">
        <f>IF('Indicator Data'!S164="No Data",1,IF('Indicator Data imputation'!S163&lt;&gt;"",1,0))</f>
        <v>0</v>
      </c>
      <c r="S160" s="125">
        <f>IF('Indicator Data'!T164="No Data",1,IF('Indicator Data imputation'!T163&lt;&gt;"",1,0))</f>
        <v>0</v>
      </c>
      <c r="T160" s="125">
        <f>IF('Indicator Data'!U164="No Data",1,IF('Indicator Data imputation'!U163&lt;&gt;"",1,0))</f>
        <v>0</v>
      </c>
      <c r="U160" s="125">
        <f>IF('Indicator Data'!V164="No Data",1,IF('Indicator Data imputation'!V163&lt;&gt;"",1,0))</f>
        <v>0</v>
      </c>
      <c r="V160" s="125">
        <f>IF('Indicator Data'!W164="No Data",1,IF('Indicator Data imputation'!W163&lt;&gt;"",1,0))</f>
        <v>0</v>
      </c>
      <c r="W160" s="125">
        <f>IF('Indicator Data'!X164="No Data",1,IF('Indicator Data imputation'!X163&lt;&gt;"",1,0))</f>
        <v>0</v>
      </c>
      <c r="X160" s="125">
        <f>IF('Indicator Data'!Y164="No Data",1,IF('Indicator Data imputation'!Y163&lt;&gt;"",1,0))</f>
        <v>0</v>
      </c>
      <c r="Y160" s="125">
        <f>IF('Indicator Data'!Z164="No Data",1,IF('Indicator Data imputation'!Z163&lt;&gt;"",1,0))</f>
        <v>0</v>
      </c>
      <c r="Z160" s="125">
        <f>IF('Indicator Data'!AA164="No Data",1,IF('Indicator Data imputation'!AA163&lt;&gt;"",1,0))</f>
        <v>0</v>
      </c>
      <c r="AA160" s="125">
        <f>IF('Indicator Data'!AB164="No Data",1,IF('Indicator Data imputation'!AB163&lt;&gt;"",1,0))</f>
        <v>0</v>
      </c>
      <c r="AB160" s="125">
        <f>IF('Indicator Data'!AC164="No Data",1,IF('Indicator Data imputation'!AC163&lt;&gt;"",1,0))</f>
        <v>0</v>
      </c>
      <c r="AC160" s="125">
        <f>IF('Indicator Data'!AD164="No Data",1,IF('Indicator Data imputation'!AD163&lt;&gt;"",1,0))</f>
        <v>0</v>
      </c>
      <c r="AD160" s="125">
        <f>IF('Indicator Data'!AE164="No Data",1,IF('Indicator Data imputation'!AE163&lt;&gt;"",1,0))</f>
        <v>0</v>
      </c>
      <c r="AE160" s="125">
        <f>IF('Indicator Data'!AF164="No Data",1,IF('Indicator Data imputation'!AF163&lt;&gt;"",1,0))</f>
        <v>0</v>
      </c>
      <c r="AF160" s="125">
        <f>IF('Indicator Data'!AG164="No Data",1,IF('Indicator Data imputation'!AG163&lt;&gt;"",1,0))</f>
        <v>0</v>
      </c>
      <c r="AG160" s="125">
        <f>IF('Indicator Data'!AH164="No Data",1,IF('Indicator Data imputation'!AH163&lt;&gt;"",1,0))</f>
        <v>0</v>
      </c>
      <c r="AH160" s="125">
        <f>IF('Indicator Data'!AI164="No Data",1,IF('Indicator Data imputation'!AI163&lt;&gt;"",1,0))</f>
        <v>0</v>
      </c>
      <c r="AI160" s="125">
        <f>IF('Indicator Data'!AJ164="No Data",1,IF('Indicator Data imputation'!AJ163&lt;&gt;"",1,0))</f>
        <v>0</v>
      </c>
      <c r="AJ160" s="125">
        <f>IF('Indicator Data'!AK164="No Data",1,IF('Indicator Data imputation'!AK163&lt;&gt;"",1,0))</f>
        <v>0</v>
      </c>
      <c r="AK160" s="125">
        <f>IF('Indicator Data'!AL164="No Data",1,IF('Indicator Data imputation'!AL163&lt;&gt;"",1,0))</f>
        <v>0</v>
      </c>
      <c r="AL160" s="125">
        <f>IF('Indicator Data'!AM164="No Data",1,IF('Indicator Data imputation'!AM163&lt;&gt;"",1,0))</f>
        <v>0</v>
      </c>
      <c r="AM160" s="125">
        <f>IF('Indicator Data'!AN164="No Data",1,IF('Indicator Data imputation'!AN163&lt;&gt;"",1,0))</f>
        <v>0</v>
      </c>
      <c r="AN160" s="125">
        <f>IF('Indicator Data'!AO164="No Data",1,IF('Indicator Data imputation'!AO163&lt;&gt;"",1,0))</f>
        <v>0</v>
      </c>
      <c r="AO160" s="125">
        <f>IF('Indicator Data'!AP164="No Data",1,IF('Indicator Data imputation'!AP163&lt;&gt;"",1,0))</f>
        <v>0</v>
      </c>
      <c r="AP160" s="125">
        <f>IF('Indicator Data'!AQ164="No Data",1,IF('Indicator Data imputation'!AQ163&lt;&gt;"",1,0))</f>
        <v>0</v>
      </c>
      <c r="AQ160" s="125">
        <f>IF('Indicator Data'!AR164="No Data",1,IF('Indicator Data imputation'!AR163&lt;&gt;"",1,0))</f>
        <v>0</v>
      </c>
      <c r="AR160" s="125">
        <f>IF('Indicator Data'!AS164="No Data",1,IF('Indicator Data imputation'!AS163&lt;&gt;"",1,0))</f>
        <v>0</v>
      </c>
      <c r="AS160" s="125">
        <f>IF('Indicator Data'!AT164="No Data",1,IF('Indicator Data imputation'!AT163&lt;&gt;"",1,0))</f>
        <v>0</v>
      </c>
      <c r="AT160" s="125">
        <f>IF('Indicator Data'!AU164="No Data",1,IF('Indicator Data imputation'!AU163&lt;&gt;"",1,0))</f>
        <v>0</v>
      </c>
      <c r="AU160" s="125">
        <f>IF('Indicator Data'!AV164="No Data",1,IF('Indicator Data imputation'!AV163&lt;&gt;"",1,0))</f>
        <v>0</v>
      </c>
      <c r="AV160" s="125">
        <f>IF('Indicator Data'!AW164="No Data",1,IF('Indicator Data imputation'!AW163&lt;&gt;"",1,0))</f>
        <v>0</v>
      </c>
      <c r="AW160" s="125">
        <f>IF('Indicator Data'!AX164="No Data",1,IF('Indicator Data imputation'!AX163&lt;&gt;"",1,0))</f>
        <v>0</v>
      </c>
      <c r="AX160" s="125">
        <f>IF('Indicator Data'!AY164="No Data",1,IF('Indicator Data imputation'!AY163&lt;&gt;"",1,0))</f>
        <v>0</v>
      </c>
      <c r="AY160" s="125">
        <f>IF('Indicator Data'!AZ164="No Data",1,IF('Indicator Data imputation'!AZ163&lt;&gt;"",1,0))</f>
        <v>0</v>
      </c>
      <c r="AZ160" s="125">
        <f>IF('Indicator Data'!BA164="No Data",1,IF('Indicator Data imputation'!BA163&lt;&gt;"",1,0))</f>
        <v>0</v>
      </c>
      <c r="BA160" s="125">
        <f>IF('Indicator Data'!BB164="No Data",1,IF('Indicator Data imputation'!BB163&lt;&gt;"",1,0))</f>
        <v>0</v>
      </c>
      <c r="BB160" s="125">
        <f>IF('Indicator Data'!BC164="No Data",1,IF('Indicator Data imputation'!BC163&lt;&gt;"",1,0))</f>
        <v>0</v>
      </c>
      <c r="BC160" s="125">
        <f>IF('Indicator Data'!BD164="No Data",1,IF('Indicator Data imputation'!BD163&lt;&gt;"",1,0))</f>
        <v>0</v>
      </c>
      <c r="BD160" s="125">
        <f>IF('Indicator Data'!BE164="No Data",1,IF('Indicator Data imputation'!BE163&lt;&gt;"",1,0))</f>
        <v>0</v>
      </c>
      <c r="BE160" s="125">
        <f>IF('Indicator Data'!BF164="No Data",1,IF('Indicator Data imputation'!BF163&lt;&gt;"",1,0))</f>
        <v>0</v>
      </c>
      <c r="BF160" s="125">
        <f>IF('Indicator Data'!BG164="No Data",1,IF('Indicator Data imputation'!BG163&lt;&gt;"",1,0))</f>
        <v>0</v>
      </c>
      <c r="BG160" s="125">
        <f>IF('Indicator Data'!BH164="No Data",1,IF('Indicator Data imputation'!BH163&lt;&gt;"",1,0))</f>
        <v>0</v>
      </c>
      <c r="BH160" s="125">
        <f>IF('Indicator Data'!BI164="No Data",1,IF('Indicator Data imputation'!BI163&lt;&gt;"",1,0))</f>
        <v>0</v>
      </c>
      <c r="BI160" s="125">
        <f>IF('Indicator Data'!BR164="No Data",1,IF('Indicator Data imputation'!BJ163&lt;&gt;"",1,0))</f>
        <v>0</v>
      </c>
      <c r="BJ160" s="125">
        <f>IF('Indicator Data'!BS164="No Data",1,IF('Indicator Data imputation'!BK163&lt;&gt;"",1,0))</f>
        <v>0</v>
      </c>
      <c r="BK160" s="125">
        <f>IF('Indicator Data'!BT164="No Data",1,IF('Indicator Data imputation'!BL163&lt;&gt;"",1,0))</f>
        <v>0</v>
      </c>
      <c r="BL160" s="125">
        <f>IF('Indicator Data'!BU164="No Data",1,IF('Indicator Data imputation'!BM163&lt;&gt;"",1,0))</f>
        <v>0</v>
      </c>
      <c r="BM160" s="125">
        <f>IF('Indicator Data'!BV164="No Data",1,IF('Indicator Data imputation'!BN163&lt;&gt;"",1,0))</f>
        <v>0</v>
      </c>
      <c r="BN160" s="125">
        <f>IF('Indicator Data'!BW164="No Data",1,IF('Indicator Data imputation'!BO163&lt;&gt;"",1,0))</f>
        <v>0</v>
      </c>
      <c r="BO160" s="125">
        <f>IF('Indicator Data'!BX164="No Data",1,IF('Indicator Data imputation'!BP163&lt;&gt;"",1,0))</f>
        <v>0</v>
      </c>
      <c r="BP160" s="125">
        <f>IF('Indicator Data'!BY164="No Data",1,IF('Indicator Data imputation'!BQ163&lt;&gt;"",1,0))</f>
        <v>0</v>
      </c>
      <c r="BQ160" s="125">
        <f>IF('Indicator Data'!BZ164="No Data",1,IF('Indicator Data imputation'!BR163&lt;&gt;"",1,0))</f>
        <v>0</v>
      </c>
      <c r="BR160" s="125">
        <f>IF('Indicator Data'!CA164="No Data",1,IF('Indicator Data imputation'!BS163&lt;&gt;"",1,0))</f>
        <v>0</v>
      </c>
      <c r="BS160" s="125">
        <f>IF('Indicator Data'!CB164="No Data",1,IF('Indicator Data imputation'!BT163&lt;&gt;"",1,0))</f>
        <v>0</v>
      </c>
      <c r="BT160" s="125">
        <f>IF('Indicator Data'!CC164="No Data",1,IF('Indicator Data imputation'!BU163&lt;&gt;"",1,0))</f>
        <v>0</v>
      </c>
      <c r="BU160" s="125">
        <f>IF('Indicator Data'!CD164="No Data",1,IF('Indicator Data imputation'!BV163&lt;&gt;"",1,0))</f>
        <v>0</v>
      </c>
      <c r="BV160" s="125">
        <f>IF('Indicator Data'!CE164="No Data",1,IF('Indicator Data imputation'!BW163&lt;&gt;"",1,0))</f>
        <v>0</v>
      </c>
      <c r="BW160" s="125">
        <f>IF('Indicator Data'!CF164="No Data",1,IF('Indicator Data imputation'!BX163&lt;&gt;"",1,0))</f>
        <v>0</v>
      </c>
      <c r="BX160" s="125">
        <f>IF('Indicator Data'!CG164="No Data",1,IF('Indicator Data imputation'!BY163&lt;&gt;"",1,0))</f>
        <v>0</v>
      </c>
      <c r="BY160" s="3">
        <f t="shared" si="6"/>
        <v>0</v>
      </c>
      <c r="BZ160" s="127">
        <f t="shared" si="7"/>
        <v>0</v>
      </c>
    </row>
    <row r="161" spans="1:78" x14ac:dyDescent="0.3">
      <c r="A161" s="3" t="s">
        <v>298</v>
      </c>
      <c r="B161" s="125">
        <f>IF('Indicator Data'!C165="No Data",1,IF('Indicator Data imputation'!C164&lt;&gt;"",1,0))</f>
        <v>0</v>
      </c>
      <c r="C161" s="125">
        <f>IF('Indicator Data'!D165="No Data",1,IF('Indicator Data imputation'!D164&lt;&gt;"",1,0))</f>
        <v>0</v>
      </c>
      <c r="D161" s="125">
        <f>IF('Indicator Data'!E165="No Data",1,IF('Indicator Data imputation'!E164&lt;&gt;"",1,0))</f>
        <v>0</v>
      </c>
      <c r="E161" s="125">
        <f>IF('Indicator Data'!F165="No Data",1,IF('Indicator Data imputation'!F164&lt;&gt;"",1,0))</f>
        <v>0</v>
      </c>
      <c r="F161" s="125">
        <f>IF('Indicator Data'!G165="No Data",1,IF('Indicator Data imputation'!G164&lt;&gt;"",1,0))</f>
        <v>0</v>
      </c>
      <c r="G161" s="125">
        <f>IF('Indicator Data'!H165="No Data",1,IF('Indicator Data imputation'!H164&lt;&gt;"",1,0))</f>
        <v>0</v>
      </c>
      <c r="H161" s="125">
        <f>IF('Indicator Data'!I165="No Data",1,IF('Indicator Data imputation'!I164&lt;&gt;"",1,0))</f>
        <v>0</v>
      </c>
      <c r="I161" s="125">
        <f>IF('Indicator Data'!J165="No Data",1,IF('Indicator Data imputation'!J164&lt;&gt;"",1,0))</f>
        <v>0</v>
      </c>
      <c r="J161" s="125">
        <f>IF('Indicator Data'!K165="No Data",1,IF('Indicator Data imputation'!K164&lt;&gt;"",1,0))</f>
        <v>0</v>
      </c>
      <c r="K161" s="125">
        <f>IF('Indicator Data'!L165="No Data",1,IF('Indicator Data imputation'!L164&lt;&gt;"",1,0))</f>
        <v>0</v>
      </c>
      <c r="L161" s="125">
        <f>IF('Indicator Data'!M165="No Data",1,IF('Indicator Data imputation'!M164&lt;&gt;"",1,0))</f>
        <v>0</v>
      </c>
      <c r="M161" s="125">
        <f>IF('Indicator Data'!N165="No Data",1,IF('Indicator Data imputation'!N164&lt;&gt;"",1,0))</f>
        <v>0</v>
      </c>
      <c r="N161" s="125">
        <f>IF('Indicator Data'!O165="No Data",1,IF('Indicator Data imputation'!O164&lt;&gt;"",1,0))</f>
        <v>0</v>
      </c>
      <c r="O161" s="125">
        <f>IF('Indicator Data'!P165="No Data",1,IF('Indicator Data imputation'!P164&lt;&gt;"",1,0))</f>
        <v>0</v>
      </c>
      <c r="P161" s="125">
        <f>IF('Indicator Data'!Q165="No Data",1,IF('Indicator Data imputation'!Q164&lt;&gt;"",1,0))</f>
        <v>0</v>
      </c>
      <c r="Q161" s="125">
        <f>IF('Indicator Data'!R165="No Data",1,IF('Indicator Data imputation'!R164&lt;&gt;"",1,0))</f>
        <v>0</v>
      </c>
      <c r="R161" s="125">
        <f>IF('Indicator Data'!S165="No Data",1,IF('Indicator Data imputation'!S164&lt;&gt;"",1,0))</f>
        <v>0</v>
      </c>
      <c r="S161" s="125">
        <f>IF('Indicator Data'!T165="No Data",1,IF('Indicator Data imputation'!T164&lt;&gt;"",1,0))</f>
        <v>0</v>
      </c>
      <c r="T161" s="125">
        <f>IF('Indicator Data'!U165="No Data",1,IF('Indicator Data imputation'!U164&lt;&gt;"",1,0))</f>
        <v>0</v>
      </c>
      <c r="U161" s="125">
        <f>IF('Indicator Data'!V165="No Data",1,IF('Indicator Data imputation'!V164&lt;&gt;"",1,0))</f>
        <v>0</v>
      </c>
      <c r="V161" s="125">
        <f>IF('Indicator Data'!W165="No Data",1,IF('Indicator Data imputation'!W164&lt;&gt;"",1,0))</f>
        <v>0</v>
      </c>
      <c r="W161" s="125">
        <f>IF('Indicator Data'!X165="No Data",1,IF('Indicator Data imputation'!X164&lt;&gt;"",1,0))</f>
        <v>0</v>
      </c>
      <c r="X161" s="125">
        <f>IF('Indicator Data'!Y165="No Data",1,IF('Indicator Data imputation'!Y164&lt;&gt;"",1,0))</f>
        <v>0</v>
      </c>
      <c r="Y161" s="125">
        <f>IF('Indicator Data'!Z165="No Data",1,IF('Indicator Data imputation'!Z164&lt;&gt;"",1,0))</f>
        <v>0</v>
      </c>
      <c r="Z161" s="125">
        <f>IF('Indicator Data'!AA165="No Data",1,IF('Indicator Data imputation'!AA164&lt;&gt;"",1,0))</f>
        <v>0</v>
      </c>
      <c r="AA161" s="125">
        <f>IF('Indicator Data'!AB165="No Data",1,IF('Indicator Data imputation'!AB164&lt;&gt;"",1,0))</f>
        <v>0</v>
      </c>
      <c r="AB161" s="125">
        <f>IF('Indicator Data'!AC165="No Data",1,IF('Indicator Data imputation'!AC164&lt;&gt;"",1,0))</f>
        <v>1</v>
      </c>
      <c r="AC161" s="125">
        <f>IF('Indicator Data'!AD165="No Data",1,IF('Indicator Data imputation'!AD164&lt;&gt;"",1,0))</f>
        <v>0</v>
      </c>
      <c r="AD161" s="125">
        <f>IF('Indicator Data'!AE165="No Data",1,IF('Indicator Data imputation'!AE164&lt;&gt;"",1,0))</f>
        <v>0</v>
      </c>
      <c r="AE161" s="125">
        <f>IF('Indicator Data'!AF165="No Data",1,IF('Indicator Data imputation'!AF164&lt;&gt;"",1,0))</f>
        <v>0</v>
      </c>
      <c r="AF161" s="125">
        <f>IF('Indicator Data'!AG165="No Data",1,IF('Indicator Data imputation'!AG164&lt;&gt;"",1,0))</f>
        <v>0</v>
      </c>
      <c r="AG161" s="125">
        <f>IF('Indicator Data'!AH165="No Data",1,IF('Indicator Data imputation'!AH164&lt;&gt;"",1,0))</f>
        <v>0</v>
      </c>
      <c r="AH161" s="125">
        <f>IF('Indicator Data'!AI165="No Data",1,IF('Indicator Data imputation'!AI164&lt;&gt;"",1,0))</f>
        <v>0</v>
      </c>
      <c r="AI161" s="125">
        <f>IF('Indicator Data'!AJ165="No Data",1,IF('Indicator Data imputation'!AJ164&lt;&gt;"",1,0))</f>
        <v>0</v>
      </c>
      <c r="AJ161" s="125">
        <f>IF('Indicator Data'!AK165="No Data",1,IF('Indicator Data imputation'!AK164&lt;&gt;"",1,0))</f>
        <v>0</v>
      </c>
      <c r="AK161" s="125">
        <f>IF('Indicator Data'!AL165="No Data",1,IF('Indicator Data imputation'!AL164&lt;&gt;"",1,0))</f>
        <v>0</v>
      </c>
      <c r="AL161" s="125">
        <f>IF('Indicator Data'!AM165="No Data",1,IF('Indicator Data imputation'!AM164&lt;&gt;"",1,0))</f>
        <v>0</v>
      </c>
      <c r="AM161" s="125">
        <f>IF('Indicator Data'!AN165="No Data",1,IF('Indicator Data imputation'!AN164&lt;&gt;"",1,0))</f>
        <v>0</v>
      </c>
      <c r="AN161" s="125">
        <f>IF('Indicator Data'!AO165="No Data",1,IF('Indicator Data imputation'!AO164&lt;&gt;"",1,0))</f>
        <v>0</v>
      </c>
      <c r="AO161" s="125">
        <f>IF('Indicator Data'!AP165="No Data",1,IF('Indicator Data imputation'!AP164&lt;&gt;"",1,0))</f>
        <v>0</v>
      </c>
      <c r="AP161" s="125">
        <f>IF('Indicator Data'!AQ165="No Data",1,IF('Indicator Data imputation'!AQ164&lt;&gt;"",1,0))</f>
        <v>0</v>
      </c>
      <c r="AQ161" s="125">
        <f>IF('Indicator Data'!AR165="No Data",1,IF('Indicator Data imputation'!AR164&lt;&gt;"",1,0))</f>
        <v>0</v>
      </c>
      <c r="AR161" s="125">
        <f>IF('Indicator Data'!AS165="No Data",1,IF('Indicator Data imputation'!AS164&lt;&gt;"",1,0))</f>
        <v>0</v>
      </c>
      <c r="AS161" s="125">
        <f>IF('Indicator Data'!AT165="No Data",1,IF('Indicator Data imputation'!AT164&lt;&gt;"",1,0))</f>
        <v>0</v>
      </c>
      <c r="AT161" s="125">
        <f>IF('Indicator Data'!AU165="No Data",1,IF('Indicator Data imputation'!AU164&lt;&gt;"",1,0))</f>
        <v>0</v>
      </c>
      <c r="AU161" s="125">
        <f>IF('Indicator Data'!AV165="No Data",1,IF('Indicator Data imputation'!AV164&lt;&gt;"",1,0))</f>
        <v>0</v>
      </c>
      <c r="AV161" s="125">
        <f>IF('Indicator Data'!AW165="No Data",1,IF('Indicator Data imputation'!AW164&lt;&gt;"",1,0))</f>
        <v>0</v>
      </c>
      <c r="AW161" s="125">
        <f>IF('Indicator Data'!AX165="No Data",1,IF('Indicator Data imputation'!AX164&lt;&gt;"",1,0))</f>
        <v>0</v>
      </c>
      <c r="AX161" s="125">
        <f>IF('Indicator Data'!AY165="No Data",1,IF('Indicator Data imputation'!AY164&lt;&gt;"",1,0))</f>
        <v>0</v>
      </c>
      <c r="AY161" s="125">
        <f>IF('Indicator Data'!AZ165="No Data",1,IF('Indicator Data imputation'!AZ164&lt;&gt;"",1,0))</f>
        <v>1</v>
      </c>
      <c r="AZ161" s="125">
        <f>IF('Indicator Data'!BA165="No Data",1,IF('Indicator Data imputation'!BA164&lt;&gt;"",1,0))</f>
        <v>0</v>
      </c>
      <c r="BA161" s="125">
        <f>IF('Indicator Data'!BB165="No Data",1,IF('Indicator Data imputation'!BB164&lt;&gt;"",1,0))</f>
        <v>0</v>
      </c>
      <c r="BB161" s="125">
        <f>IF('Indicator Data'!BC165="No Data",1,IF('Indicator Data imputation'!BC164&lt;&gt;"",1,0))</f>
        <v>0</v>
      </c>
      <c r="BC161" s="125">
        <f>IF('Indicator Data'!BD165="No Data",1,IF('Indicator Data imputation'!BD164&lt;&gt;"",1,0))</f>
        <v>0</v>
      </c>
      <c r="BD161" s="125">
        <f>IF('Indicator Data'!BE165="No Data",1,IF('Indicator Data imputation'!BE164&lt;&gt;"",1,0))</f>
        <v>0</v>
      </c>
      <c r="BE161" s="125">
        <f>IF('Indicator Data'!BF165="No Data",1,IF('Indicator Data imputation'!BF164&lt;&gt;"",1,0))</f>
        <v>0</v>
      </c>
      <c r="BF161" s="125">
        <f>IF('Indicator Data'!BG165="No Data",1,IF('Indicator Data imputation'!BG164&lt;&gt;"",1,0))</f>
        <v>0</v>
      </c>
      <c r="BG161" s="125">
        <f>IF('Indicator Data'!BH165="No Data",1,IF('Indicator Data imputation'!BH164&lt;&gt;"",1,0))</f>
        <v>1</v>
      </c>
      <c r="BH161" s="125">
        <f>IF('Indicator Data'!BI165="No Data",1,IF('Indicator Data imputation'!BI164&lt;&gt;"",1,0))</f>
        <v>1</v>
      </c>
      <c r="BI161" s="125">
        <f>IF('Indicator Data'!BR165="No Data",1,IF('Indicator Data imputation'!BJ164&lt;&gt;"",1,0))</f>
        <v>1</v>
      </c>
      <c r="BJ161" s="125">
        <f>IF('Indicator Data'!BS165="No Data",1,IF('Indicator Data imputation'!BK164&lt;&gt;"",1,0))</f>
        <v>0</v>
      </c>
      <c r="BK161" s="125">
        <f>IF('Indicator Data'!BT165="No Data",1,IF('Indicator Data imputation'!BL164&lt;&gt;"",1,0))</f>
        <v>0</v>
      </c>
      <c r="BL161" s="125">
        <f>IF('Indicator Data'!BU165="No Data",1,IF('Indicator Data imputation'!BM164&lt;&gt;"",1,0))</f>
        <v>0</v>
      </c>
      <c r="BM161" s="125">
        <f>IF('Indicator Data'!BV165="No Data",1,IF('Indicator Data imputation'!BN164&lt;&gt;"",1,0))</f>
        <v>0</v>
      </c>
      <c r="BN161" s="125">
        <f>IF('Indicator Data'!BW165="No Data",1,IF('Indicator Data imputation'!BO164&lt;&gt;"",1,0))</f>
        <v>0</v>
      </c>
      <c r="BO161" s="125">
        <f>IF('Indicator Data'!BX165="No Data",1,IF('Indicator Data imputation'!BP164&lt;&gt;"",1,0))</f>
        <v>0</v>
      </c>
      <c r="BP161" s="125">
        <f>IF('Indicator Data'!BY165="No Data",1,IF('Indicator Data imputation'!BQ164&lt;&gt;"",1,0))</f>
        <v>0</v>
      </c>
      <c r="BQ161" s="125">
        <f>IF('Indicator Data'!BZ165="No Data",1,IF('Indicator Data imputation'!BR164&lt;&gt;"",1,0))</f>
        <v>0</v>
      </c>
      <c r="BR161" s="125">
        <f>IF('Indicator Data'!CA165="No Data",1,IF('Indicator Data imputation'!BS164&lt;&gt;"",1,0))</f>
        <v>0</v>
      </c>
      <c r="BS161" s="125">
        <f>IF('Indicator Data'!CB165="No Data",1,IF('Indicator Data imputation'!BT164&lt;&gt;"",1,0))</f>
        <v>1</v>
      </c>
      <c r="BT161" s="125">
        <f>IF('Indicator Data'!CC165="No Data",1,IF('Indicator Data imputation'!BU164&lt;&gt;"",1,0))</f>
        <v>0</v>
      </c>
      <c r="BU161" s="125">
        <f>IF('Indicator Data'!CD165="No Data",1,IF('Indicator Data imputation'!BV164&lt;&gt;"",1,0))</f>
        <v>1</v>
      </c>
      <c r="BV161" s="125">
        <f>IF('Indicator Data'!CE165="No Data",1,IF('Indicator Data imputation'!BW164&lt;&gt;"",1,0))</f>
        <v>1</v>
      </c>
      <c r="BW161" s="125">
        <f>IF('Indicator Data'!CF165="No Data",1,IF('Indicator Data imputation'!BX164&lt;&gt;"",1,0))</f>
        <v>0</v>
      </c>
      <c r="BX161" s="125">
        <f>IF('Indicator Data'!CG165="No Data",1,IF('Indicator Data imputation'!BY164&lt;&gt;"",1,0))</f>
        <v>0</v>
      </c>
      <c r="BY161" s="3">
        <f t="shared" si="6"/>
        <v>8</v>
      </c>
      <c r="BZ161" s="127">
        <f t="shared" si="7"/>
        <v>0.10666666666666667</v>
      </c>
    </row>
    <row r="162" spans="1:78" x14ac:dyDescent="0.3">
      <c r="A162" s="3" t="s">
        <v>300</v>
      </c>
      <c r="B162" s="125">
        <f>IF('Indicator Data'!C166="No Data",1,IF('Indicator Data imputation'!C165&lt;&gt;"",1,0))</f>
        <v>0</v>
      </c>
      <c r="C162" s="125">
        <f>IF('Indicator Data'!D166="No Data",1,IF('Indicator Data imputation'!D165&lt;&gt;"",1,0))</f>
        <v>0</v>
      </c>
      <c r="D162" s="125">
        <f>IF('Indicator Data'!E166="No Data",1,IF('Indicator Data imputation'!E165&lt;&gt;"",1,0))</f>
        <v>0</v>
      </c>
      <c r="E162" s="125">
        <f>IF('Indicator Data'!F166="No Data",1,IF('Indicator Data imputation'!F165&lt;&gt;"",1,0))</f>
        <v>0</v>
      </c>
      <c r="F162" s="125">
        <f>IF('Indicator Data'!G166="No Data",1,IF('Indicator Data imputation'!G165&lt;&gt;"",1,0))</f>
        <v>0</v>
      </c>
      <c r="G162" s="125">
        <f>IF('Indicator Data'!H166="No Data",1,IF('Indicator Data imputation'!H165&lt;&gt;"",1,0))</f>
        <v>0</v>
      </c>
      <c r="H162" s="125">
        <f>IF('Indicator Data'!I166="No Data",1,IF('Indicator Data imputation'!I165&lt;&gt;"",1,0))</f>
        <v>0</v>
      </c>
      <c r="I162" s="125">
        <f>IF('Indicator Data'!J166="No Data",1,IF('Indicator Data imputation'!J165&lt;&gt;"",1,0))</f>
        <v>0</v>
      </c>
      <c r="J162" s="125">
        <f>IF('Indicator Data'!K166="No Data",1,IF('Indicator Data imputation'!K165&lt;&gt;"",1,0))</f>
        <v>0</v>
      </c>
      <c r="K162" s="125">
        <f>IF('Indicator Data'!L166="No Data",1,IF('Indicator Data imputation'!L165&lt;&gt;"",1,0))</f>
        <v>0</v>
      </c>
      <c r="L162" s="125">
        <f>IF('Indicator Data'!M166="No Data",1,IF('Indicator Data imputation'!M165&lt;&gt;"",1,0))</f>
        <v>0</v>
      </c>
      <c r="M162" s="125">
        <f>IF('Indicator Data'!N166="No Data",1,IF('Indicator Data imputation'!N165&lt;&gt;"",1,0))</f>
        <v>1</v>
      </c>
      <c r="N162" s="125">
        <f>IF('Indicator Data'!O166="No Data",1,IF('Indicator Data imputation'!O165&lt;&gt;"",1,0))</f>
        <v>1</v>
      </c>
      <c r="O162" s="125">
        <f>IF('Indicator Data'!P166="No Data",1,IF('Indicator Data imputation'!P165&lt;&gt;"",1,0))</f>
        <v>1</v>
      </c>
      <c r="P162" s="125">
        <f>IF('Indicator Data'!Q166="No Data",1,IF('Indicator Data imputation'!Q165&lt;&gt;"",1,0))</f>
        <v>0</v>
      </c>
      <c r="Q162" s="125">
        <f>IF('Indicator Data'!R166="No Data",1,IF('Indicator Data imputation'!R165&lt;&gt;"",1,0))</f>
        <v>0</v>
      </c>
      <c r="R162" s="125">
        <f>IF('Indicator Data'!S166="No Data",1,IF('Indicator Data imputation'!S165&lt;&gt;"",1,0))</f>
        <v>0</v>
      </c>
      <c r="S162" s="125">
        <f>IF('Indicator Data'!T166="No Data",1,IF('Indicator Data imputation'!T165&lt;&gt;"",1,0))</f>
        <v>0</v>
      </c>
      <c r="T162" s="125">
        <f>IF('Indicator Data'!U166="No Data",1,IF('Indicator Data imputation'!U165&lt;&gt;"",1,0))</f>
        <v>0</v>
      </c>
      <c r="U162" s="125">
        <f>IF('Indicator Data'!V166="No Data",1,IF('Indicator Data imputation'!V165&lt;&gt;"",1,0))</f>
        <v>0</v>
      </c>
      <c r="V162" s="125">
        <f>IF('Indicator Data'!W166="No Data",1,IF('Indicator Data imputation'!W165&lt;&gt;"",1,0))</f>
        <v>0</v>
      </c>
      <c r="W162" s="125">
        <f>IF('Indicator Data'!X166="No Data",1,IF('Indicator Data imputation'!X165&lt;&gt;"",1,0))</f>
        <v>0</v>
      </c>
      <c r="X162" s="125">
        <f>IF('Indicator Data'!Y166="No Data",1,IF('Indicator Data imputation'!Y165&lt;&gt;"",1,0))</f>
        <v>0</v>
      </c>
      <c r="Y162" s="125">
        <f>IF('Indicator Data'!Z166="No Data",1,IF('Indicator Data imputation'!Z165&lt;&gt;"",1,0))</f>
        <v>0</v>
      </c>
      <c r="Z162" s="125">
        <f>IF('Indicator Data'!AA166="No Data",1,IF('Indicator Data imputation'!AA165&lt;&gt;"",1,0))</f>
        <v>0</v>
      </c>
      <c r="AA162" s="125">
        <f>IF('Indicator Data'!AB166="No Data",1,IF('Indicator Data imputation'!AB165&lt;&gt;"",1,0))</f>
        <v>0</v>
      </c>
      <c r="AB162" s="125">
        <f>IF('Indicator Data'!AC166="No Data",1,IF('Indicator Data imputation'!AC165&lt;&gt;"",1,0))</f>
        <v>1</v>
      </c>
      <c r="AC162" s="125">
        <f>IF('Indicator Data'!AD166="No Data",1,IF('Indicator Data imputation'!AD165&lt;&gt;"",1,0))</f>
        <v>0</v>
      </c>
      <c r="AD162" s="125">
        <f>IF('Indicator Data'!AE166="No Data",1,IF('Indicator Data imputation'!AE165&lt;&gt;"",1,0))</f>
        <v>0</v>
      </c>
      <c r="AE162" s="125">
        <f>IF('Indicator Data'!AF166="No Data",1,IF('Indicator Data imputation'!AF165&lt;&gt;"",1,0))</f>
        <v>0</v>
      </c>
      <c r="AF162" s="125">
        <f>IF('Indicator Data'!AG166="No Data",1,IF('Indicator Data imputation'!AG165&lt;&gt;"",1,0))</f>
        <v>0</v>
      </c>
      <c r="AG162" s="125">
        <f>IF('Indicator Data'!AH166="No Data",1,IF('Indicator Data imputation'!AH165&lt;&gt;"",1,0))</f>
        <v>0</v>
      </c>
      <c r="AH162" s="125">
        <f>IF('Indicator Data'!AI166="No Data",1,IF('Indicator Data imputation'!AI165&lt;&gt;"",1,0))</f>
        <v>0</v>
      </c>
      <c r="AI162" s="125">
        <f>IF('Indicator Data'!AJ166="No Data",1,IF('Indicator Data imputation'!AJ165&lt;&gt;"",1,0))</f>
        <v>0</v>
      </c>
      <c r="AJ162" s="125">
        <f>IF('Indicator Data'!AK166="No Data",1,IF('Indicator Data imputation'!AK165&lt;&gt;"",1,0))</f>
        <v>0</v>
      </c>
      <c r="AK162" s="125">
        <f>IF('Indicator Data'!AL166="No Data",1,IF('Indicator Data imputation'!AL165&lt;&gt;"",1,0))</f>
        <v>0</v>
      </c>
      <c r="AL162" s="125">
        <f>IF('Indicator Data'!AM166="No Data",1,IF('Indicator Data imputation'!AM165&lt;&gt;"",1,0))</f>
        <v>1</v>
      </c>
      <c r="AM162" s="125">
        <f>IF('Indicator Data'!AN166="No Data",1,IF('Indicator Data imputation'!AN165&lt;&gt;"",1,0))</f>
        <v>0</v>
      </c>
      <c r="AN162" s="125">
        <f>IF('Indicator Data'!AO166="No Data",1,IF('Indicator Data imputation'!AO165&lt;&gt;"",1,0))</f>
        <v>0</v>
      </c>
      <c r="AO162" s="125">
        <f>IF('Indicator Data'!AP166="No Data",1,IF('Indicator Data imputation'!AP165&lt;&gt;"",1,0))</f>
        <v>0</v>
      </c>
      <c r="AP162" s="125">
        <f>IF('Indicator Data'!AQ166="No Data",1,IF('Indicator Data imputation'!AQ165&lt;&gt;"",1,0))</f>
        <v>1</v>
      </c>
      <c r="AQ162" s="125">
        <f>IF('Indicator Data'!AR166="No Data",1,IF('Indicator Data imputation'!AR165&lt;&gt;"",1,0))</f>
        <v>0</v>
      </c>
      <c r="AR162" s="125">
        <f>IF('Indicator Data'!AS166="No Data",1,IF('Indicator Data imputation'!AS165&lt;&gt;"",1,0))</f>
        <v>0</v>
      </c>
      <c r="AS162" s="125">
        <f>IF('Indicator Data'!AT166="No Data",1,IF('Indicator Data imputation'!AT165&lt;&gt;"",1,0))</f>
        <v>1</v>
      </c>
      <c r="AT162" s="125">
        <f>IF('Indicator Data'!AU166="No Data",1,IF('Indicator Data imputation'!AU165&lt;&gt;"",1,0))</f>
        <v>0</v>
      </c>
      <c r="AU162" s="125">
        <f>IF('Indicator Data'!AV166="No Data",1,IF('Indicator Data imputation'!AV165&lt;&gt;"",1,0))</f>
        <v>0</v>
      </c>
      <c r="AV162" s="125">
        <f>IF('Indicator Data'!AW166="No Data",1,IF('Indicator Data imputation'!AW165&lt;&gt;"",1,0))</f>
        <v>0</v>
      </c>
      <c r="AW162" s="125">
        <f>IF('Indicator Data'!AX166="No Data",1,IF('Indicator Data imputation'!AX165&lt;&gt;"",1,0))</f>
        <v>1</v>
      </c>
      <c r="AX162" s="125">
        <f>IF('Indicator Data'!AY166="No Data",1,IF('Indicator Data imputation'!AY165&lt;&gt;"",1,0))</f>
        <v>0</v>
      </c>
      <c r="AY162" s="125">
        <f>IF('Indicator Data'!AZ166="No Data",1,IF('Indicator Data imputation'!AZ165&lt;&gt;"",1,0))</f>
        <v>0</v>
      </c>
      <c r="AZ162" s="125">
        <f>IF('Indicator Data'!BA166="No Data",1,IF('Indicator Data imputation'!BA165&lt;&gt;"",1,0))</f>
        <v>0</v>
      </c>
      <c r="BA162" s="125">
        <f>IF('Indicator Data'!BB166="No Data",1,IF('Indicator Data imputation'!BB165&lt;&gt;"",1,0))</f>
        <v>0</v>
      </c>
      <c r="BB162" s="125">
        <f>IF('Indicator Data'!BC166="No Data",1,IF('Indicator Data imputation'!BC165&lt;&gt;"",1,0))</f>
        <v>0</v>
      </c>
      <c r="BC162" s="125">
        <f>IF('Indicator Data'!BD166="No Data",1,IF('Indicator Data imputation'!BD165&lt;&gt;"",1,0))</f>
        <v>0</v>
      </c>
      <c r="BD162" s="125">
        <f>IF('Indicator Data'!BE166="No Data",1,IF('Indicator Data imputation'!BE165&lt;&gt;"",1,0))</f>
        <v>0</v>
      </c>
      <c r="BE162" s="125">
        <f>IF('Indicator Data'!BF166="No Data",1,IF('Indicator Data imputation'!BF165&lt;&gt;"",1,0))</f>
        <v>0</v>
      </c>
      <c r="BF162" s="125">
        <f>IF('Indicator Data'!BG166="No Data",1,IF('Indicator Data imputation'!BG165&lt;&gt;"",1,0))</f>
        <v>0</v>
      </c>
      <c r="BG162" s="125">
        <f>IF('Indicator Data'!BH166="No Data",1,IF('Indicator Data imputation'!BH165&lt;&gt;"",1,0))</f>
        <v>0</v>
      </c>
      <c r="BH162" s="125">
        <f>IF('Indicator Data'!BI166="No Data",1,IF('Indicator Data imputation'!BI165&lt;&gt;"",1,0))</f>
        <v>0</v>
      </c>
      <c r="BI162" s="125">
        <f>IF('Indicator Data'!BR166="No Data",1,IF('Indicator Data imputation'!BJ165&lt;&gt;"",1,0))</f>
        <v>0</v>
      </c>
      <c r="BJ162" s="125">
        <f>IF('Indicator Data'!BS166="No Data",1,IF('Indicator Data imputation'!BK165&lt;&gt;"",1,0))</f>
        <v>0</v>
      </c>
      <c r="BK162" s="125">
        <f>IF('Indicator Data'!BT166="No Data",1,IF('Indicator Data imputation'!BL165&lt;&gt;"",1,0))</f>
        <v>0</v>
      </c>
      <c r="BL162" s="125">
        <f>IF('Indicator Data'!BU166="No Data",1,IF('Indicator Data imputation'!BM165&lt;&gt;"",1,0))</f>
        <v>0</v>
      </c>
      <c r="BM162" s="125">
        <f>IF('Indicator Data'!BV166="No Data",1,IF('Indicator Data imputation'!BN165&lt;&gt;"",1,0))</f>
        <v>0</v>
      </c>
      <c r="BN162" s="125">
        <f>IF('Indicator Data'!BW166="No Data",1,IF('Indicator Data imputation'!BO165&lt;&gt;"",1,0))</f>
        <v>0</v>
      </c>
      <c r="BO162" s="125">
        <f>IF('Indicator Data'!BX166="No Data",1,IF('Indicator Data imputation'!BP165&lt;&gt;"",1,0))</f>
        <v>0</v>
      </c>
      <c r="BP162" s="125">
        <f>IF('Indicator Data'!BY166="No Data",1,IF('Indicator Data imputation'!BQ165&lt;&gt;"",1,0))</f>
        <v>0</v>
      </c>
      <c r="BQ162" s="125">
        <f>IF('Indicator Data'!BZ166="No Data",1,IF('Indicator Data imputation'!BR165&lt;&gt;"",1,0))</f>
        <v>0</v>
      </c>
      <c r="BR162" s="125">
        <f>IF('Indicator Data'!CA166="No Data",1,IF('Indicator Data imputation'!BS165&lt;&gt;"",1,0))</f>
        <v>0</v>
      </c>
      <c r="BS162" s="125">
        <f>IF('Indicator Data'!CB166="No Data",1,IF('Indicator Data imputation'!BT165&lt;&gt;"",1,0))</f>
        <v>0</v>
      </c>
      <c r="BT162" s="125">
        <f>IF('Indicator Data'!CC166="No Data",1,IF('Indicator Data imputation'!BU165&lt;&gt;"",1,0))</f>
        <v>0</v>
      </c>
      <c r="BU162" s="125">
        <f>IF('Indicator Data'!CD166="No Data",1,IF('Indicator Data imputation'!BV165&lt;&gt;"",1,0))</f>
        <v>0</v>
      </c>
      <c r="BV162" s="125">
        <f>IF('Indicator Data'!CE166="No Data",1,IF('Indicator Data imputation'!BW165&lt;&gt;"",1,0))</f>
        <v>1</v>
      </c>
      <c r="BW162" s="125">
        <f>IF('Indicator Data'!CF166="No Data",1,IF('Indicator Data imputation'!BX165&lt;&gt;"",1,0))</f>
        <v>0</v>
      </c>
      <c r="BX162" s="125">
        <f>IF('Indicator Data'!CG166="No Data",1,IF('Indicator Data imputation'!BY165&lt;&gt;"",1,0))</f>
        <v>0</v>
      </c>
      <c r="BY162" s="3">
        <f t="shared" ref="BY162:BY192" si="8">SUM(B162:BX162)</f>
        <v>9</v>
      </c>
      <c r="BZ162" s="127">
        <f t="shared" si="7"/>
        <v>0.12</v>
      </c>
    </row>
    <row r="163" spans="1:78" x14ac:dyDescent="0.3">
      <c r="A163" s="3" t="s">
        <v>302</v>
      </c>
      <c r="B163" s="125">
        <f>IF('Indicator Data'!C167="No Data",1,IF('Indicator Data imputation'!C166&lt;&gt;"",1,0))</f>
        <v>0</v>
      </c>
      <c r="C163" s="125">
        <f>IF('Indicator Data'!D167="No Data",1,IF('Indicator Data imputation'!D166&lt;&gt;"",1,0))</f>
        <v>0</v>
      </c>
      <c r="D163" s="125">
        <f>IF('Indicator Data'!E167="No Data",1,IF('Indicator Data imputation'!E166&lt;&gt;"",1,0))</f>
        <v>0</v>
      </c>
      <c r="E163" s="125">
        <f>IF('Indicator Data'!F167="No Data",1,IF('Indicator Data imputation'!F166&lt;&gt;"",1,0))</f>
        <v>0</v>
      </c>
      <c r="F163" s="125">
        <f>IF('Indicator Data'!G167="No Data",1,IF('Indicator Data imputation'!G166&lt;&gt;"",1,0))</f>
        <v>0</v>
      </c>
      <c r="G163" s="125">
        <f>IF('Indicator Data'!H167="No Data",1,IF('Indicator Data imputation'!H166&lt;&gt;"",1,0))</f>
        <v>0</v>
      </c>
      <c r="H163" s="125">
        <f>IF('Indicator Data'!I167="No Data",1,IF('Indicator Data imputation'!I166&lt;&gt;"",1,0))</f>
        <v>0</v>
      </c>
      <c r="I163" s="125">
        <f>IF('Indicator Data'!J167="No Data",1,IF('Indicator Data imputation'!J166&lt;&gt;"",1,0))</f>
        <v>0</v>
      </c>
      <c r="J163" s="125">
        <f>IF('Indicator Data'!K167="No Data",1,IF('Indicator Data imputation'!K166&lt;&gt;"",1,0))</f>
        <v>0</v>
      </c>
      <c r="K163" s="125">
        <f>IF('Indicator Data'!L167="No Data",1,IF('Indicator Data imputation'!L166&lt;&gt;"",1,0))</f>
        <v>0</v>
      </c>
      <c r="L163" s="125">
        <f>IF('Indicator Data'!M167="No Data",1,IF('Indicator Data imputation'!M166&lt;&gt;"",1,0))</f>
        <v>0</v>
      </c>
      <c r="M163" s="125">
        <f>IF('Indicator Data'!N167="No Data",1,IF('Indicator Data imputation'!N166&lt;&gt;"",1,0))</f>
        <v>1</v>
      </c>
      <c r="N163" s="125">
        <f>IF('Indicator Data'!O167="No Data",1,IF('Indicator Data imputation'!O166&lt;&gt;"",1,0))</f>
        <v>1</v>
      </c>
      <c r="O163" s="125">
        <f>IF('Indicator Data'!P167="No Data",1,IF('Indicator Data imputation'!P166&lt;&gt;"",1,0))</f>
        <v>1</v>
      </c>
      <c r="P163" s="125">
        <f>IF('Indicator Data'!Q167="No Data",1,IF('Indicator Data imputation'!Q166&lt;&gt;"",1,0))</f>
        <v>0</v>
      </c>
      <c r="Q163" s="125">
        <f>IF('Indicator Data'!R167="No Data",1,IF('Indicator Data imputation'!R166&lt;&gt;"",1,0))</f>
        <v>0</v>
      </c>
      <c r="R163" s="125">
        <f>IF('Indicator Data'!S167="No Data",1,IF('Indicator Data imputation'!S166&lt;&gt;"",1,0))</f>
        <v>0</v>
      </c>
      <c r="S163" s="125">
        <f>IF('Indicator Data'!T167="No Data",1,IF('Indicator Data imputation'!T166&lt;&gt;"",1,0))</f>
        <v>0</v>
      </c>
      <c r="T163" s="125">
        <f>IF('Indicator Data'!U167="No Data",1,IF('Indicator Data imputation'!U166&lt;&gt;"",1,0))</f>
        <v>0</v>
      </c>
      <c r="U163" s="125">
        <f>IF('Indicator Data'!V167="No Data",1,IF('Indicator Data imputation'!V166&lt;&gt;"",1,0))</f>
        <v>0</v>
      </c>
      <c r="V163" s="125">
        <f>IF('Indicator Data'!W167="No Data",1,IF('Indicator Data imputation'!W166&lt;&gt;"",1,0))</f>
        <v>0</v>
      </c>
      <c r="W163" s="125">
        <f>IF('Indicator Data'!X167="No Data",1,IF('Indicator Data imputation'!X166&lt;&gt;"",1,0))</f>
        <v>0</v>
      </c>
      <c r="X163" s="125">
        <f>IF('Indicator Data'!Y167="No Data",1,IF('Indicator Data imputation'!Y166&lt;&gt;"",1,0))</f>
        <v>0</v>
      </c>
      <c r="Y163" s="125">
        <f>IF('Indicator Data'!Z167="No Data",1,IF('Indicator Data imputation'!Z166&lt;&gt;"",1,0))</f>
        <v>0</v>
      </c>
      <c r="Z163" s="125">
        <f>IF('Indicator Data'!AA167="No Data",1,IF('Indicator Data imputation'!AA166&lt;&gt;"",1,0))</f>
        <v>1</v>
      </c>
      <c r="AA163" s="125">
        <f>IF('Indicator Data'!AB167="No Data",1,IF('Indicator Data imputation'!AB166&lt;&gt;"",1,0))</f>
        <v>0</v>
      </c>
      <c r="AB163" s="125">
        <f>IF('Indicator Data'!AC167="No Data",1,IF('Indicator Data imputation'!AC166&lt;&gt;"",1,0))</f>
        <v>1</v>
      </c>
      <c r="AC163" s="125">
        <f>IF('Indicator Data'!AD167="No Data",1,IF('Indicator Data imputation'!AD166&lt;&gt;"",1,0))</f>
        <v>0</v>
      </c>
      <c r="AD163" s="125">
        <f>IF('Indicator Data'!AE167="No Data",1,IF('Indicator Data imputation'!AE166&lt;&gt;"",1,0))</f>
        <v>0</v>
      </c>
      <c r="AE163" s="125">
        <f>IF('Indicator Data'!AF167="No Data",1,IF('Indicator Data imputation'!AF166&lt;&gt;"",1,0))</f>
        <v>1</v>
      </c>
      <c r="AF163" s="125">
        <f>IF('Indicator Data'!AG167="No Data",1,IF('Indicator Data imputation'!AG166&lt;&gt;"",1,0))</f>
        <v>0</v>
      </c>
      <c r="AG163" s="125">
        <f>IF('Indicator Data'!AH167="No Data",1,IF('Indicator Data imputation'!AH166&lt;&gt;"",1,0))</f>
        <v>0</v>
      </c>
      <c r="AH163" s="125">
        <f>IF('Indicator Data'!AI167="No Data",1,IF('Indicator Data imputation'!AI166&lt;&gt;"",1,0))</f>
        <v>0</v>
      </c>
      <c r="AI163" s="125">
        <f>IF('Indicator Data'!AJ167="No Data",1,IF('Indicator Data imputation'!AJ166&lt;&gt;"",1,0))</f>
        <v>0</v>
      </c>
      <c r="AJ163" s="125">
        <f>IF('Indicator Data'!AK167="No Data",1,IF('Indicator Data imputation'!AK166&lt;&gt;"",1,0))</f>
        <v>0</v>
      </c>
      <c r="AK163" s="125">
        <f>IF('Indicator Data'!AL167="No Data",1,IF('Indicator Data imputation'!AL166&lt;&gt;"",1,0))</f>
        <v>0</v>
      </c>
      <c r="AL163" s="125">
        <f>IF('Indicator Data'!AM167="No Data",1,IF('Indicator Data imputation'!AM166&lt;&gt;"",1,0))</f>
        <v>1</v>
      </c>
      <c r="AM163" s="125">
        <f>IF('Indicator Data'!AN167="No Data",1,IF('Indicator Data imputation'!AN166&lt;&gt;"",1,0))</f>
        <v>0</v>
      </c>
      <c r="AN163" s="125">
        <f>IF('Indicator Data'!AO167="No Data",1,IF('Indicator Data imputation'!AO166&lt;&gt;"",1,0))</f>
        <v>0</v>
      </c>
      <c r="AO163" s="125">
        <f>IF('Indicator Data'!AP167="No Data",1,IF('Indicator Data imputation'!AP166&lt;&gt;"",1,0))</f>
        <v>0</v>
      </c>
      <c r="AP163" s="125">
        <f>IF('Indicator Data'!AQ167="No Data",1,IF('Indicator Data imputation'!AQ166&lt;&gt;"",1,0))</f>
        <v>0</v>
      </c>
      <c r="AQ163" s="125">
        <f>IF('Indicator Data'!AR167="No Data",1,IF('Indicator Data imputation'!AR166&lt;&gt;"",1,0))</f>
        <v>0</v>
      </c>
      <c r="AR163" s="125">
        <f>IF('Indicator Data'!AS167="No Data",1,IF('Indicator Data imputation'!AS166&lt;&gt;"",1,0))</f>
        <v>0</v>
      </c>
      <c r="AS163" s="125">
        <f>IF('Indicator Data'!AT167="No Data",1,IF('Indicator Data imputation'!AT166&lt;&gt;"",1,0))</f>
        <v>0</v>
      </c>
      <c r="AT163" s="125">
        <f>IF('Indicator Data'!AU167="No Data",1,IF('Indicator Data imputation'!AU166&lt;&gt;"",1,0))</f>
        <v>0</v>
      </c>
      <c r="AU163" s="125">
        <f>IF('Indicator Data'!AV167="No Data",1,IF('Indicator Data imputation'!AV166&lt;&gt;"",1,0))</f>
        <v>0</v>
      </c>
      <c r="AV163" s="125">
        <f>IF('Indicator Data'!AW167="No Data",1,IF('Indicator Data imputation'!AW166&lt;&gt;"",1,0))</f>
        <v>0</v>
      </c>
      <c r="AW163" s="125">
        <f>IF('Indicator Data'!AX167="No Data",1,IF('Indicator Data imputation'!AX166&lt;&gt;"",1,0))</f>
        <v>0</v>
      </c>
      <c r="AX163" s="125">
        <f>IF('Indicator Data'!AY167="No Data",1,IF('Indicator Data imputation'!AY166&lt;&gt;"",1,0))</f>
        <v>0</v>
      </c>
      <c r="AY163" s="125">
        <f>IF('Indicator Data'!AZ167="No Data",1,IF('Indicator Data imputation'!AZ166&lt;&gt;"",1,0))</f>
        <v>0</v>
      </c>
      <c r="AZ163" s="125">
        <f>IF('Indicator Data'!BA167="No Data",1,IF('Indicator Data imputation'!BA166&lt;&gt;"",1,0))</f>
        <v>0</v>
      </c>
      <c r="BA163" s="125">
        <f>IF('Indicator Data'!BB167="No Data",1,IF('Indicator Data imputation'!BB166&lt;&gt;"",1,0))</f>
        <v>0</v>
      </c>
      <c r="BB163" s="125">
        <f>IF('Indicator Data'!BC167="No Data",1,IF('Indicator Data imputation'!BC166&lt;&gt;"",1,0))</f>
        <v>0</v>
      </c>
      <c r="BC163" s="125">
        <f>IF('Indicator Data'!BD167="No Data",1,IF('Indicator Data imputation'!BD166&lt;&gt;"",1,0))</f>
        <v>0</v>
      </c>
      <c r="BD163" s="125">
        <f>IF('Indicator Data'!BE167="No Data",1,IF('Indicator Data imputation'!BE166&lt;&gt;"",1,0))</f>
        <v>0</v>
      </c>
      <c r="BE163" s="125">
        <f>IF('Indicator Data'!BF167="No Data",1,IF('Indicator Data imputation'!BF166&lt;&gt;"",1,0))</f>
        <v>0</v>
      </c>
      <c r="BF163" s="125">
        <f>IF('Indicator Data'!BG167="No Data",1,IF('Indicator Data imputation'!BG166&lt;&gt;"",1,0))</f>
        <v>0</v>
      </c>
      <c r="BG163" s="125">
        <f>IF('Indicator Data'!BH167="No Data",1,IF('Indicator Data imputation'!BH166&lt;&gt;"",1,0))</f>
        <v>0</v>
      </c>
      <c r="BH163" s="125">
        <f>IF('Indicator Data'!BI167="No Data",1,IF('Indicator Data imputation'!BI166&lt;&gt;"",1,0))</f>
        <v>0</v>
      </c>
      <c r="BI163" s="125">
        <f>IF('Indicator Data'!BR167="No Data",1,IF('Indicator Data imputation'!BJ166&lt;&gt;"",1,0))</f>
        <v>0</v>
      </c>
      <c r="BJ163" s="125">
        <f>IF('Indicator Data'!BS167="No Data",1,IF('Indicator Data imputation'!BK166&lt;&gt;"",1,0))</f>
        <v>0</v>
      </c>
      <c r="BK163" s="125">
        <f>IF('Indicator Data'!BT167="No Data",1,IF('Indicator Data imputation'!BL166&lt;&gt;"",1,0))</f>
        <v>0</v>
      </c>
      <c r="BL163" s="125">
        <f>IF('Indicator Data'!BU167="No Data",1,IF('Indicator Data imputation'!BM166&lt;&gt;"",1,0))</f>
        <v>0</v>
      </c>
      <c r="BM163" s="125">
        <f>IF('Indicator Data'!BV167="No Data",1,IF('Indicator Data imputation'!BN166&lt;&gt;"",1,0))</f>
        <v>0</v>
      </c>
      <c r="BN163" s="125">
        <f>IF('Indicator Data'!BW167="No Data",1,IF('Indicator Data imputation'!BO166&lt;&gt;"",1,0))</f>
        <v>0</v>
      </c>
      <c r="BO163" s="125">
        <f>IF('Indicator Data'!BX167="No Data",1,IF('Indicator Data imputation'!BP166&lt;&gt;"",1,0))</f>
        <v>0</v>
      </c>
      <c r="BP163" s="125">
        <f>IF('Indicator Data'!BY167="No Data",1,IF('Indicator Data imputation'!BQ166&lt;&gt;"",1,0))</f>
        <v>0</v>
      </c>
      <c r="BQ163" s="125">
        <f>IF('Indicator Data'!BZ167="No Data",1,IF('Indicator Data imputation'!BR166&lt;&gt;"",1,0))</f>
        <v>0</v>
      </c>
      <c r="BR163" s="125">
        <f>IF('Indicator Data'!CA167="No Data",1,IF('Indicator Data imputation'!BS166&lt;&gt;"",1,0))</f>
        <v>0</v>
      </c>
      <c r="BS163" s="125">
        <f>IF('Indicator Data'!CB167="No Data",1,IF('Indicator Data imputation'!BT166&lt;&gt;"",1,0))</f>
        <v>0</v>
      </c>
      <c r="BT163" s="125">
        <f>IF('Indicator Data'!CC167="No Data",1,IF('Indicator Data imputation'!BU166&lt;&gt;"",1,0))</f>
        <v>0</v>
      </c>
      <c r="BU163" s="125">
        <f>IF('Indicator Data'!CD167="No Data",1,IF('Indicator Data imputation'!BV166&lt;&gt;"",1,0))</f>
        <v>0</v>
      </c>
      <c r="BV163" s="125">
        <f>IF('Indicator Data'!CE167="No Data",1,IF('Indicator Data imputation'!BW166&lt;&gt;"",1,0))</f>
        <v>1</v>
      </c>
      <c r="BW163" s="125">
        <f>IF('Indicator Data'!CF167="No Data",1,IF('Indicator Data imputation'!BX166&lt;&gt;"",1,0))</f>
        <v>0</v>
      </c>
      <c r="BX163" s="125">
        <f>IF('Indicator Data'!CG167="No Data",1,IF('Indicator Data imputation'!BY166&lt;&gt;"",1,0))</f>
        <v>0</v>
      </c>
      <c r="BY163" s="3">
        <f t="shared" si="8"/>
        <v>8</v>
      </c>
      <c r="BZ163" s="127">
        <f t="shared" si="7"/>
        <v>0.10666666666666667</v>
      </c>
    </row>
    <row r="164" spans="1:78" x14ac:dyDescent="0.3">
      <c r="A164" s="3" t="s">
        <v>304</v>
      </c>
      <c r="B164" s="125">
        <f>IF('Indicator Data'!C168="No Data",1,IF('Indicator Data imputation'!C167&lt;&gt;"",1,0))</f>
        <v>0</v>
      </c>
      <c r="C164" s="125">
        <f>IF('Indicator Data'!D168="No Data",1,IF('Indicator Data imputation'!D167&lt;&gt;"",1,0))</f>
        <v>0</v>
      </c>
      <c r="D164" s="125">
        <f>IF('Indicator Data'!E168="No Data",1,IF('Indicator Data imputation'!E167&lt;&gt;"",1,0))</f>
        <v>0</v>
      </c>
      <c r="E164" s="125">
        <f>IF('Indicator Data'!F168="No Data",1,IF('Indicator Data imputation'!F167&lt;&gt;"",1,0))</f>
        <v>0</v>
      </c>
      <c r="F164" s="125">
        <f>IF('Indicator Data'!G168="No Data",1,IF('Indicator Data imputation'!G167&lt;&gt;"",1,0))</f>
        <v>0</v>
      </c>
      <c r="G164" s="125">
        <f>IF('Indicator Data'!H168="No Data",1,IF('Indicator Data imputation'!H167&lt;&gt;"",1,0))</f>
        <v>0</v>
      </c>
      <c r="H164" s="125">
        <f>IF('Indicator Data'!I168="No Data",1,IF('Indicator Data imputation'!I167&lt;&gt;"",1,0))</f>
        <v>0</v>
      </c>
      <c r="I164" s="125">
        <f>IF('Indicator Data'!J168="No Data",1,IF('Indicator Data imputation'!J167&lt;&gt;"",1,0))</f>
        <v>0</v>
      </c>
      <c r="J164" s="125">
        <f>IF('Indicator Data'!K168="No Data",1,IF('Indicator Data imputation'!K167&lt;&gt;"",1,0))</f>
        <v>0</v>
      </c>
      <c r="K164" s="125">
        <f>IF('Indicator Data'!L168="No Data",1,IF('Indicator Data imputation'!L167&lt;&gt;"",1,0))</f>
        <v>0</v>
      </c>
      <c r="L164" s="125">
        <f>IF('Indicator Data'!M168="No Data",1,IF('Indicator Data imputation'!M167&lt;&gt;"",1,0))</f>
        <v>0</v>
      </c>
      <c r="M164" s="125">
        <f>IF('Indicator Data'!N168="No Data",1,IF('Indicator Data imputation'!N167&lt;&gt;"",1,0))</f>
        <v>0</v>
      </c>
      <c r="N164" s="125">
        <f>IF('Indicator Data'!O168="No Data",1,IF('Indicator Data imputation'!O167&lt;&gt;"",1,0))</f>
        <v>0</v>
      </c>
      <c r="O164" s="125">
        <f>IF('Indicator Data'!P168="No Data",1,IF('Indicator Data imputation'!P167&lt;&gt;"",1,0))</f>
        <v>0</v>
      </c>
      <c r="P164" s="125">
        <f>IF('Indicator Data'!Q168="No Data",1,IF('Indicator Data imputation'!Q167&lt;&gt;"",1,0))</f>
        <v>0</v>
      </c>
      <c r="Q164" s="125">
        <f>IF('Indicator Data'!R168="No Data",1,IF('Indicator Data imputation'!R167&lt;&gt;"",1,0))</f>
        <v>0</v>
      </c>
      <c r="R164" s="125">
        <f>IF('Indicator Data'!S168="No Data",1,IF('Indicator Data imputation'!S167&lt;&gt;"",1,0))</f>
        <v>0</v>
      </c>
      <c r="S164" s="125">
        <f>IF('Indicator Data'!T168="No Data",1,IF('Indicator Data imputation'!T167&lt;&gt;"",1,0))</f>
        <v>0</v>
      </c>
      <c r="T164" s="125">
        <f>IF('Indicator Data'!U168="No Data",1,IF('Indicator Data imputation'!U167&lt;&gt;"",1,0))</f>
        <v>0</v>
      </c>
      <c r="U164" s="125">
        <f>IF('Indicator Data'!V168="No Data",1,IF('Indicator Data imputation'!V167&lt;&gt;"",1,0))</f>
        <v>0</v>
      </c>
      <c r="V164" s="125">
        <f>IF('Indicator Data'!W168="No Data",1,IF('Indicator Data imputation'!W167&lt;&gt;"",1,0))</f>
        <v>0</v>
      </c>
      <c r="W164" s="125">
        <f>IF('Indicator Data'!X168="No Data",1,IF('Indicator Data imputation'!X167&lt;&gt;"",1,0))</f>
        <v>0</v>
      </c>
      <c r="X164" s="125">
        <f>IF('Indicator Data'!Y168="No Data",1,IF('Indicator Data imputation'!Y167&lt;&gt;"",1,0))</f>
        <v>0</v>
      </c>
      <c r="Y164" s="125">
        <f>IF('Indicator Data'!Z168="No Data",1,IF('Indicator Data imputation'!Z167&lt;&gt;"",1,0))</f>
        <v>0</v>
      </c>
      <c r="Z164" s="125">
        <f>IF('Indicator Data'!AA168="No Data",1,IF('Indicator Data imputation'!AA167&lt;&gt;"",1,0))</f>
        <v>0</v>
      </c>
      <c r="AA164" s="125">
        <f>IF('Indicator Data'!AB168="No Data",1,IF('Indicator Data imputation'!AB167&lt;&gt;"",1,0))</f>
        <v>0</v>
      </c>
      <c r="AB164" s="125">
        <f>IF('Indicator Data'!AC168="No Data",1,IF('Indicator Data imputation'!AC167&lt;&gt;"",1,0))</f>
        <v>0</v>
      </c>
      <c r="AC164" s="125">
        <f>IF('Indicator Data'!AD168="No Data",1,IF('Indicator Data imputation'!AD167&lt;&gt;"",1,0))</f>
        <v>0</v>
      </c>
      <c r="AD164" s="125">
        <f>IF('Indicator Data'!AE168="No Data",1,IF('Indicator Data imputation'!AE167&lt;&gt;"",1,0))</f>
        <v>0</v>
      </c>
      <c r="AE164" s="125">
        <f>IF('Indicator Data'!AF168="No Data",1,IF('Indicator Data imputation'!AF167&lt;&gt;"",1,0))</f>
        <v>0</v>
      </c>
      <c r="AF164" s="125">
        <f>IF('Indicator Data'!AG168="No Data",1,IF('Indicator Data imputation'!AG167&lt;&gt;"",1,0))</f>
        <v>0</v>
      </c>
      <c r="AG164" s="125">
        <f>IF('Indicator Data'!AH168="No Data",1,IF('Indicator Data imputation'!AH167&lt;&gt;"",1,0))</f>
        <v>0</v>
      </c>
      <c r="AH164" s="125">
        <f>IF('Indicator Data'!AI168="No Data",1,IF('Indicator Data imputation'!AI167&lt;&gt;"",1,0))</f>
        <v>0</v>
      </c>
      <c r="AI164" s="125">
        <f>IF('Indicator Data'!AJ168="No Data",1,IF('Indicator Data imputation'!AJ167&lt;&gt;"",1,0))</f>
        <v>0</v>
      </c>
      <c r="AJ164" s="125">
        <f>IF('Indicator Data'!AK168="No Data",1,IF('Indicator Data imputation'!AK167&lt;&gt;"",1,0))</f>
        <v>0</v>
      </c>
      <c r="AK164" s="125">
        <f>IF('Indicator Data'!AL168="No Data",1,IF('Indicator Data imputation'!AL167&lt;&gt;"",1,0))</f>
        <v>0</v>
      </c>
      <c r="AL164" s="125">
        <f>IF('Indicator Data'!AM168="No Data",1,IF('Indicator Data imputation'!AM167&lt;&gt;"",1,0))</f>
        <v>0</v>
      </c>
      <c r="AM164" s="125">
        <f>IF('Indicator Data'!AN168="No Data",1,IF('Indicator Data imputation'!AN167&lt;&gt;"",1,0))</f>
        <v>0</v>
      </c>
      <c r="AN164" s="125">
        <f>IF('Indicator Data'!AO168="No Data",1,IF('Indicator Data imputation'!AO167&lt;&gt;"",1,0))</f>
        <v>0</v>
      </c>
      <c r="AO164" s="125">
        <f>IF('Indicator Data'!AP168="No Data",1,IF('Indicator Data imputation'!AP167&lt;&gt;"",1,0))</f>
        <v>0</v>
      </c>
      <c r="AP164" s="125">
        <f>IF('Indicator Data'!AQ168="No Data",1,IF('Indicator Data imputation'!AQ167&lt;&gt;"",1,0))</f>
        <v>0</v>
      </c>
      <c r="AQ164" s="125">
        <f>IF('Indicator Data'!AR168="No Data",1,IF('Indicator Data imputation'!AR167&lt;&gt;"",1,0))</f>
        <v>0</v>
      </c>
      <c r="AR164" s="125">
        <f>IF('Indicator Data'!AS168="No Data",1,IF('Indicator Data imputation'!AS167&lt;&gt;"",1,0))</f>
        <v>0</v>
      </c>
      <c r="AS164" s="125">
        <f>IF('Indicator Data'!AT168="No Data",1,IF('Indicator Data imputation'!AT167&lt;&gt;"",1,0))</f>
        <v>0</v>
      </c>
      <c r="AT164" s="125">
        <f>IF('Indicator Data'!AU168="No Data",1,IF('Indicator Data imputation'!AU167&lt;&gt;"",1,0))</f>
        <v>0</v>
      </c>
      <c r="AU164" s="125">
        <f>IF('Indicator Data'!AV168="No Data",1,IF('Indicator Data imputation'!AV167&lt;&gt;"",1,0))</f>
        <v>0</v>
      </c>
      <c r="AV164" s="125">
        <f>IF('Indicator Data'!AW168="No Data",1,IF('Indicator Data imputation'!AW167&lt;&gt;"",1,0))</f>
        <v>0</v>
      </c>
      <c r="AW164" s="125">
        <f>IF('Indicator Data'!AX168="No Data",1,IF('Indicator Data imputation'!AX167&lt;&gt;"",1,0))</f>
        <v>0</v>
      </c>
      <c r="AX164" s="125">
        <f>IF('Indicator Data'!AY168="No Data",1,IF('Indicator Data imputation'!AY167&lt;&gt;"",1,0))</f>
        <v>0</v>
      </c>
      <c r="AY164" s="125">
        <f>IF('Indicator Data'!AZ168="No Data",1,IF('Indicator Data imputation'!AZ167&lt;&gt;"",1,0))</f>
        <v>0</v>
      </c>
      <c r="AZ164" s="125">
        <f>IF('Indicator Data'!BA168="No Data",1,IF('Indicator Data imputation'!BA167&lt;&gt;"",1,0))</f>
        <v>0</v>
      </c>
      <c r="BA164" s="125">
        <f>IF('Indicator Data'!BB168="No Data",1,IF('Indicator Data imputation'!BB167&lt;&gt;"",1,0))</f>
        <v>0</v>
      </c>
      <c r="BB164" s="125">
        <f>IF('Indicator Data'!BC168="No Data",1,IF('Indicator Data imputation'!BC167&lt;&gt;"",1,0))</f>
        <v>0</v>
      </c>
      <c r="BC164" s="125">
        <f>IF('Indicator Data'!BD168="No Data",1,IF('Indicator Data imputation'!BD167&lt;&gt;"",1,0))</f>
        <v>0</v>
      </c>
      <c r="BD164" s="125">
        <f>IF('Indicator Data'!BE168="No Data",1,IF('Indicator Data imputation'!BE167&lt;&gt;"",1,0))</f>
        <v>0</v>
      </c>
      <c r="BE164" s="125">
        <f>IF('Indicator Data'!BF168="No Data",1,IF('Indicator Data imputation'!BF167&lt;&gt;"",1,0))</f>
        <v>0</v>
      </c>
      <c r="BF164" s="125">
        <f>IF('Indicator Data'!BG168="No Data",1,IF('Indicator Data imputation'!BG167&lt;&gt;"",1,0))</f>
        <v>0</v>
      </c>
      <c r="BG164" s="125">
        <f>IF('Indicator Data'!BH168="No Data",1,IF('Indicator Data imputation'!BH167&lt;&gt;"",1,0))</f>
        <v>0</v>
      </c>
      <c r="BH164" s="125">
        <f>IF('Indicator Data'!BI168="No Data",1,IF('Indicator Data imputation'!BI167&lt;&gt;"",1,0))</f>
        <v>0</v>
      </c>
      <c r="BI164" s="125">
        <f>IF('Indicator Data'!BR168="No Data",1,IF('Indicator Data imputation'!BJ167&lt;&gt;"",1,0))</f>
        <v>0</v>
      </c>
      <c r="BJ164" s="125">
        <f>IF('Indicator Data'!BS168="No Data",1,IF('Indicator Data imputation'!BK167&lt;&gt;"",1,0))</f>
        <v>0</v>
      </c>
      <c r="BK164" s="125">
        <f>IF('Indicator Data'!BT168="No Data",1,IF('Indicator Data imputation'!BL167&lt;&gt;"",1,0))</f>
        <v>0</v>
      </c>
      <c r="BL164" s="125">
        <f>IF('Indicator Data'!BU168="No Data",1,IF('Indicator Data imputation'!BM167&lt;&gt;"",1,0))</f>
        <v>0</v>
      </c>
      <c r="BM164" s="125">
        <f>IF('Indicator Data'!BV168="No Data",1,IF('Indicator Data imputation'!BN167&lt;&gt;"",1,0))</f>
        <v>0</v>
      </c>
      <c r="BN164" s="125">
        <f>IF('Indicator Data'!BW168="No Data",1,IF('Indicator Data imputation'!BO167&lt;&gt;"",1,0))</f>
        <v>0</v>
      </c>
      <c r="BO164" s="125">
        <f>IF('Indicator Data'!BX168="No Data",1,IF('Indicator Data imputation'!BP167&lt;&gt;"",1,0))</f>
        <v>0</v>
      </c>
      <c r="BP164" s="125">
        <f>IF('Indicator Data'!BY168="No Data",1,IF('Indicator Data imputation'!BQ167&lt;&gt;"",1,0))</f>
        <v>0</v>
      </c>
      <c r="BQ164" s="125">
        <f>IF('Indicator Data'!BZ168="No Data",1,IF('Indicator Data imputation'!BR167&lt;&gt;"",1,0))</f>
        <v>0</v>
      </c>
      <c r="BR164" s="125">
        <f>IF('Indicator Data'!CA168="No Data",1,IF('Indicator Data imputation'!BS167&lt;&gt;"",1,0))</f>
        <v>0</v>
      </c>
      <c r="BS164" s="125">
        <f>IF('Indicator Data'!CB168="No Data",1,IF('Indicator Data imputation'!BT167&lt;&gt;"",1,0))</f>
        <v>0</v>
      </c>
      <c r="BT164" s="125">
        <f>IF('Indicator Data'!CC168="No Data",1,IF('Indicator Data imputation'!BU167&lt;&gt;"",1,0))</f>
        <v>0</v>
      </c>
      <c r="BU164" s="125">
        <f>IF('Indicator Data'!CD168="No Data",1,IF('Indicator Data imputation'!BV167&lt;&gt;"",1,0))</f>
        <v>0</v>
      </c>
      <c r="BV164" s="125">
        <f>IF('Indicator Data'!CE168="No Data",1,IF('Indicator Data imputation'!BW167&lt;&gt;"",1,0))</f>
        <v>0</v>
      </c>
      <c r="BW164" s="125">
        <f>IF('Indicator Data'!CF168="No Data",1,IF('Indicator Data imputation'!BX167&lt;&gt;"",1,0))</f>
        <v>0</v>
      </c>
      <c r="BX164" s="125">
        <f>IF('Indicator Data'!CG168="No Data",1,IF('Indicator Data imputation'!BY167&lt;&gt;"",1,0))</f>
        <v>0</v>
      </c>
      <c r="BY164" s="3">
        <f t="shared" si="8"/>
        <v>0</v>
      </c>
      <c r="BZ164" s="127">
        <f t="shared" si="7"/>
        <v>0</v>
      </c>
    </row>
    <row r="165" spans="1:78" x14ac:dyDescent="0.3">
      <c r="A165" s="3" t="s">
        <v>306</v>
      </c>
      <c r="B165" s="125">
        <f>IF('Indicator Data'!C169="No Data",1,IF('Indicator Data imputation'!C168&lt;&gt;"",1,0))</f>
        <v>0</v>
      </c>
      <c r="C165" s="125">
        <f>IF('Indicator Data'!D169="No Data",1,IF('Indicator Data imputation'!D168&lt;&gt;"",1,0))</f>
        <v>0</v>
      </c>
      <c r="D165" s="125">
        <f>IF('Indicator Data'!E169="No Data",1,IF('Indicator Data imputation'!E168&lt;&gt;"",1,0))</f>
        <v>0</v>
      </c>
      <c r="E165" s="125">
        <f>IF('Indicator Data'!F169="No Data",1,IF('Indicator Data imputation'!F168&lt;&gt;"",1,0))</f>
        <v>0</v>
      </c>
      <c r="F165" s="125">
        <f>IF('Indicator Data'!G169="No Data",1,IF('Indicator Data imputation'!G168&lt;&gt;"",1,0))</f>
        <v>0</v>
      </c>
      <c r="G165" s="125">
        <f>IF('Indicator Data'!H169="No Data",1,IF('Indicator Data imputation'!H168&lt;&gt;"",1,0))</f>
        <v>0</v>
      </c>
      <c r="H165" s="125">
        <f>IF('Indicator Data'!I169="No Data",1,IF('Indicator Data imputation'!I168&lt;&gt;"",1,0))</f>
        <v>0</v>
      </c>
      <c r="I165" s="125">
        <f>IF('Indicator Data'!J169="No Data",1,IF('Indicator Data imputation'!J168&lt;&gt;"",1,0))</f>
        <v>0</v>
      </c>
      <c r="J165" s="125">
        <f>IF('Indicator Data'!K169="No Data",1,IF('Indicator Data imputation'!K168&lt;&gt;"",1,0))</f>
        <v>0</v>
      </c>
      <c r="K165" s="125">
        <f>IF('Indicator Data'!L169="No Data",1,IF('Indicator Data imputation'!L168&lt;&gt;"",1,0))</f>
        <v>0</v>
      </c>
      <c r="L165" s="125">
        <f>IF('Indicator Data'!M169="No Data",1,IF('Indicator Data imputation'!M168&lt;&gt;"",1,0))</f>
        <v>1</v>
      </c>
      <c r="M165" s="125">
        <f>IF('Indicator Data'!N169="No Data",1,IF('Indicator Data imputation'!N168&lt;&gt;"",1,0))</f>
        <v>1</v>
      </c>
      <c r="N165" s="125">
        <f>IF('Indicator Data'!O169="No Data",1,IF('Indicator Data imputation'!O168&lt;&gt;"",1,0))</f>
        <v>1</v>
      </c>
      <c r="O165" s="125">
        <f>IF('Indicator Data'!P169="No Data",1,IF('Indicator Data imputation'!P168&lt;&gt;"",1,0))</f>
        <v>1</v>
      </c>
      <c r="P165" s="125">
        <f>IF('Indicator Data'!Q169="No Data",1,IF('Indicator Data imputation'!Q168&lt;&gt;"",1,0))</f>
        <v>0</v>
      </c>
      <c r="Q165" s="125">
        <f>IF('Indicator Data'!R169="No Data",1,IF('Indicator Data imputation'!R168&lt;&gt;"",1,0))</f>
        <v>0</v>
      </c>
      <c r="R165" s="125">
        <f>IF('Indicator Data'!S169="No Data",1,IF('Indicator Data imputation'!S168&lt;&gt;"",1,0))</f>
        <v>0</v>
      </c>
      <c r="S165" s="125">
        <f>IF('Indicator Data'!T169="No Data",1,IF('Indicator Data imputation'!T168&lt;&gt;"",1,0))</f>
        <v>0</v>
      </c>
      <c r="T165" s="125">
        <f>IF('Indicator Data'!U169="No Data",1,IF('Indicator Data imputation'!U168&lt;&gt;"",1,0))</f>
        <v>0</v>
      </c>
      <c r="U165" s="125">
        <f>IF('Indicator Data'!V169="No Data",1,IF('Indicator Data imputation'!V168&lt;&gt;"",1,0))</f>
        <v>0</v>
      </c>
      <c r="V165" s="125">
        <f>IF('Indicator Data'!W169="No Data",1,IF('Indicator Data imputation'!W168&lt;&gt;"",1,0))</f>
        <v>0</v>
      </c>
      <c r="W165" s="125">
        <f>IF('Indicator Data'!X169="No Data",1,IF('Indicator Data imputation'!X168&lt;&gt;"",1,0))</f>
        <v>0</v>
      </c>
      <c r="X165" s="125">
        <f>IF('Indicator Data'!Y169="No Data",1,IF('Indicator Data imputation'!Y168&lt;&gt;"",1,0))</f>
        <v>0</v>
      </c>
      <c r="Y165" s="125">
        <f>IF('Indicator Data'!Z169="No Data",1,IF('Indicator Data imputation'!Z168&lt;&gt;"",1,0))</f>
        <v>0</v>
      </c>
      <c r="Z165" s="125">
        <f>IF('Indicator Data'!AA169="No Data",1,IF('Indicator Data imputation'!AA168&lt;&gt;"",1,0))</f>
        <v>1</v>
      </c>
      <c r="AA165" s="125">
        <f>IF('Indicator Data'!AB169="No Data",1,IF('Indicator Data imputation'!AB168&lt;&gt;"",1,0))</f>
        <v>0</v>
      </c>
      <c r="AB165" s="125">
        <f>IF('Indicator Data'!AC169="No Data",1,IF('Indicator Data imputation'!AC168&lt;&gt;"",1,0))</f>
        <v>0</v>
      </c>
      <c r="AC165" s="125">
        <f>IF('Indicator Data'!AD169="No Data",1,IF('Indicator Data imputation'!AD168&lt;&gt;"",1,0))</f>
        <v>0</v>
      </c>
      <c r="AD165" s="125">
        <f>IF('Indicator Data'!AE169="No Data",1,IF('Indicator Data imputation'!AE168&lt;&gt;"",1,0))</f>
        <v>0</v>
      </c>
      <c r="AE165" s="125">
        <f>IF('Indicator Data'!AF169="No Data",1,IF('Indicator Data imputation'!AF168&lt;&gt;"",1,0))</f>
        <v>0</v>
      </c>
      <c r="AF165" s="125">
        <f>IF('Indicator Data'!AG169="No Data",1,IF('Indicator Data imputation'!AG168&lt;&gt;"",1,0))</f>
        <v>0</v>
      </c>
      <c r="AG165" s="125">
        <f>IF('Indicator Data'!AH169="No Data",1,IF('Indicator Data imputation'!AH168&lt;&gt;"",1,0))</f>
        <v>0</v>
      </c>
      <c r="AH165" s="125">
        <f>IF('Indicator Data'!AI169="No Data",1,IF('Indicator Data imputation'!AI168&lt;&gt;"",1,0))</f>
        <v>0</v>
      </c>
      <c r="AI165" s="125">
        <f>IF('Indicator Data'!AJ169="No Data",1,IF('Indicator Data imputation'!AJ168&lt;&gt;"",1,0))</f>
        <v>0</v>
      </c>
      <c r="AJ165" s="125">
        <f>IF('Indicator Data'!AK169="No Data",1,IF('Indicator Data imputation'!AK168&lt;&gt;"",1,0))</f>
        <v>0</v>
      </c>
      <c r="AK165" s="125">
        <f>IF('Indicator Data'!AL169="No Data",1,IF('Indicator Data imputation'!AL168&lt;&gt;"",1,0))</f>
        <v>0</v>
      </c>
      <c r="AL165" s="125">
        <f>IF('Indicator Data'!AM169="No Data",1,IF('Indicator Data imputation'!AM168&lt;&gt;"",1,0))</f>
        <v>0</v>
      </c>
      <c r="AM165" s="125">
        <f>IF('Indicator Data'!AN169="No Data",1,IF('Indicator Data imputation'!AN168&lt;&gt;"",1,0))</f>
        <v>0</v>
      </c>
      <c r="AN165" s="125">
        <f>IF('Indicator Data'!AO169="No Data",1,IF('Indicator Data imputation'!AO168&lt;&gt;"",1,0))</f>
        <v>0</v>
      </c>
      <c r="AO165" s="125">
        <f>IF('Indicator Data'!AP169="No Data",1,IF('Indicator Data imputation'!AP168&lt;&gt;"",1,0))</f>
        <v>0</v>
      </c>
      <c r="AP165" s="125">
        <f>IF('Indicator Data'!AQ169="No Data",1,IF('Indicator Data imputation'!AQ168&lt;&gt;"",1,0))</f>
        <v>0</v>
      </c>
      <c r="AQ165" s="125">
        <f>IF('Indicator Data'!AR169="No Data",1,IF('Indicator Data imputation'!AR168&lt;&gt;"",1,0))</f>
        <v>0</v>
      </c>
      <c r="AR165" s="125">
        <f>IF('Indicator Data'!AS169="No Data",1,IF('Indicator Data imputation'!AS168&lt;&gt;"",1,0))</f>
        <v>0</v>
      </c>
      <c r="AS165" s="125">
        <f>IF('Indicator Data'!AT169="No Data",1,IF('Indicator Data imputation'!AT168&lt;&gt;"",1,0))</f>
        <v>0</v>
      </c>
      <c r="AT165" s="125">
        <f>IF('Indicator Data'!AU169="No Data",1,IF('Indicator Data imputation'!AU168&lt;&gt;"",1,0))</f>
        <v>0</v>
      </c>
      <c r="AU165" s="125">
        <f>IF('Indicator Data'!AV169="No Data",1,IF('Indicator Data imputation'!AV168&lt;&gt;"",1,0))</f>
        <v>0</v>
      </c>
      <c r="AV165" s="125">
        <f>IF('Indicator Data'!AW169="No Data",1,IF('Indicator Data imputation'!AW168&lt;&gt;"",1,0))</f>
        <v>0</v>
      </c>
      <c r="AW165" s="125">
        <f>IF('Indicator Data'!AX169="No Data",1,IF('Indicator Data imputation'!AX168&lt;&gt;"",1,0))</f>
        <v>0</v>
      </c>
      <c r="AX165" s="125">
        <f>IF('Indicator Data'!AY169="No Data",1,IF('Indicator Data imputation'!AY168&lt;&gt;"",1,0))</f>
        <v>0</v>
      </c>
      <c r="AY165" s="125">
        <f>IF('Indicator Data'!AZ169="No Data",1,IF('Indicator Data imputation'!AZ168&lt;&gt;"",1,0))</f>
        <v>0</v>
      </c>
      <c r="AZ165" s="125">
        <f>IF('Indicator Data'!BA169="No Data",1,IF('Indicator Data imputation'!BA168&lt;&gt;"",1,0))</f>
        <v>1</v>
      </c>
      <c r="BA165" s="125">
        <f>IF('Indicator Data'!BB169="No Data",1,IF('Indicator Data imputation'!BB168&lt;&gt;"",1,0))</f>
        <v>0</v>
      </c>
      <c r="BB165" s="125">
        <f>IF('Indicator Data'!BC169="No Data",1,IF('Indicator Data imputation'!BC168&lt;&gt;"",1,0))</f>
        <v>0</v>
      </c>
      <c r="BC165" s="125">
        <f>IF('Indicator Data'!BD169="No Data",1,IF('Indicator Data imputation'!BD168&lt;&gt;"",1,0))</f>
        <v>0</v>
      </c>
      <c r="BD165" s="125">
        <f>IF('Indicator Data'!BE169="No Data",1,IF('Indicator Data imputation'!BE168&lt;&gt;"",1,0))</f>
        <v>0</v>
      </c>
      <c r="BE165" s="125">
        <f>IF('Indicator Data'!BF169="No Data",1,IF('Indicator Data imputation'!BF168&lt;&gt;"",1,0))</f>
        <v>0</v>
      </c>
      <c r="BF165" s="125">
        <f>IF('Indicator Data'!BG169="No Data",1,IF('Indicator Data imputation'!BG168&lt;&gt;"",1,0))</f>
        <v>0</v>
      </c>
      <c r="BG165" s="125">
        <f>IF('Indicator Data'!BH169="No Data",1,IF('Indicator Data imputation'!BH168&lt;&gt;"",1,0))</f>
        <v>0</v>
      </c>
      <c r="BH165" s="125">
        <f>IF('Indicator Data'!BI169="No Data",1,IF('Indicator Data imputation'!BI168&lt;&gt;"",1,0))</f>
        <v>0</v>
      </c>
      <c r="BI165" s="125">
        <f>IF('Indicator Data'!BR169="No Data",1,IF('Indicator Data imputation'!BJ168&lt;&gt;"",1,0))</f>
        <v>1</v>
      </c>
      <c r="BJ165" s="125">
        <f>IF('Indicator Data'!BS169="No Data",1,IF('Indicator Data imputation'!BK168&lt;&gt;"",1,0))</f>
        <v>0</v>
      </c>
      <c r="BK165" s="125">
        <f>IF('Indicator Data'!BT169="No Data",1,IF('Indicator Data imputation'!BL168&lt;&gt;"",1,0))</f>
        <v>0</v>
      </c>
      <c r="BL165" s="125">
        <f>IF('Indicator Data'!BU169="No Data",1,IF('Indicator Data imputation'!BM168&lt;&gt;"",1,0))</f>
        <v>0</v>
      </c>
      <c r="BM165" s="125">
        <f>IF('Indicator Data'!BV169="No Data",1,IF('Indicator Data imputation'!BN168&lt;&gt;"",1,0))</f>
        <v>0</v>
      </c>
      <c r="BN165" s="125">
        <f>IF('Indicator Data'!BW169="No Data",1,IF('Indicator Data imputation'!BO168&lt;&gt;"",1,0))</f>
        <v>0</v>
      </c>
      <c r="BO165" s="125">
        <f>IF('Indicator Data'!BX169="No Data",1,IF('Indicator Data imputation'!BP168&lt;&gt;"",1,0))</f>
        <v>0</v>
      </c>
      <c r="BP165" s="125">
        <f>IF('Indicator Data'!BY169="No Data",1,IF('Indicator Data imputation'!BQ168&lt;&gt;"",1,0))</f>
        <v>0</v>
      </c>
      <c r="BQ165" s="125">
        <f>IF('Indicator Data'!BZ169="No Data",1,IF('Indicator Data imputation'!BR168&lt;&gt;"",1,0))</f>
        <v>0</v>
      </c>
      <c r="BR165" s="125">
        <f>IF('Indicator Data'!CA169="No Data",1,IF('Indicator Data imputation'!BS168&lt;&gt;"",1,0))</f>
        <v>0</v>
      </c>
      <c r="BS165" s="125">
        <f>IF('Indicator Data'!CB169="No Data",1,IF('Indicator Data imputation'!BT168&lt;&gt;"",1,0))</f>
        <v>0</v>
      </c>
      <c r="BT165" s="125">
        <f>IF('Indicator Data'!CC169="No Data",1,IF('Indicator Data imputation'!BU168&lt;&gt;"",1,0))</f>
        <v>0</v>
      </c>
      <c r="BU165" s="125">
        <f>IF('Indicator Data'!CD169="No Data",1,IF('Indicator Data imputation'!BV168&lt;&gt;"",1,0))</f>
        <v>0</v>
      </c>
      <c r="BV165" s="125">
        <f>IF('Indicator Data'!CE169="No Data",1,IF('Indicator Data imputation'!BW168&lt;&gt;"",1,0))</f>
        <v>1</v>
      </c>
      <c r="BW165" s="125">
        <f>IF('Indicator Data'!CF169="No Data",1,IF('Indicator Data imputation'!BX168&lt;&gt;"",1,0))</f>
        <v>0</v>
      </c>
      <c r="BX165" s="125">
        <f>IF('Indicator Data'!CG169="No Data",1,IF('Indicator Data imputation'!BY168&lt;&gt;"",1,0))</f>
        <v>0</v>
      </c>
      <c r="BY165" s="3">
        <f t="shared" si="8"/>
        <v>8</v>
      </c>
      <c r="BZ165" s="127">
        <f t="shared" si="7"/>
        <v>0.10666666666666667</v>
      </c>
    </row>
    <row r="166" spans="1:78" x14ac:dyDescent="0.3">
      <c r="A166" s="3" t="s">
        <v>309</v>
      </c>
      <c r="B166" s="125">
        <f>IF('Indicator Data'!C170="No Data",1,IF('Indicator Data imputation'!C169&lt;&gt;"",1,0))</f>
        <v>0</v>
      </c>
      <c r="C166" s="125">
        <f>IF('Indicator Data'!D170="No Data",1,IF('Indicator Data imputation'!D169&lt;&gt;"",1,0))</f>
        <v>0</v>
      </c>
      <c r="D166" s="125">
        <f>IF('Indicator Data'!E170="No Data",1,IF('Indicator Data imputation'!E169&lt;&gt;"",1,0))</f>
        <v>0</v>
      </c>
      <c r="E166" s="125">
        <f>IF('Indicator Data'!F170="No Data",1,IF('Indicator Data imputation'!F169&lt;&gt;"",1,0))</f>
        <v>0</v>
      </c>
      <c r="F166" s="125">
        <f>IF('Indicator Data'!G170="No Data",1,IF('Indicator Data imputation'!G169&lt;&gt;"",1,0))</f>
        <v>0</v>
      </c>
      <c r="G166" s="125">
        <f>IF('Indicator Data'!H170="No Data",1,IF('Indicator Data imputation'!H169&lt;&gt;"",1,0))</f>
        <v>0</v>
      </c>
      <c r="H166" s="125">
        <f>IF('Indicator Data'!I170="No Data",1,IF('Indicator Data imputation'!I169&lt;&gt;"",1,0))</f>
        <v>0</v>
      </c>
      <c r="I166" s="125">
        <f>IF('Indicator Data'!J170="No Data",1,IF('Indicator Data imputation'!J169&lt;&gt;"",1,0))</f>
        <v>0</v>
      </c>
      <c r="J166" s="125">
        <f>IF('Indicator Data'!K170="No Data",1,IF('Indicator Data imputation'!K169&lt;&gt;"",1,0))</f>
        <v>0</v>
      </c>
      <c r="K166" s="125">
        <f>IF('Indicator Data'!L170="No Data",1,IF('Indicator Data imputation'!L169&lt;&gt;"",1,0))</f>
        <v>0</v>
      </c>
      <c r="L166" s="125">
        <f>IF('Indicator Data'!M170="No Data",1,IF('Indicator Data imputation'!M169&lt;&gt;"",1,0))</f>
        <v>0</v>
      </c>
      <c r="M166" s="125">
        <f>IF('Indicator Data'!N170="No Data",1,IF('Indicator Data imputation'!N169&lt;&gt;"",1,0))</f>
        <v>1</v>
      </c>
      <c r="N166" s="125">
        <f>IF('Indicator Data'!O170="No Data",1,IF('Indicator Data imputation'!O169&lt;&gt;"",1,0))</f>
        <v>1</v>
      </c>
      <c r="O166" s="125">
        <f>IF('Indicator Data'!P170="No Data",1,IF('Indicator Data imputation'!P169&lt;&gt;"",1,0))</f>
        <v>1</v>
      </c>
      <c r="P166" s="125">
        <f>IF('Indicator Data'!Q170="No Data",1,IF('Indicator Data imputation'!Q169&lt;&gt;"",1,0))</f>
        <v>0</v>
      </c>
      <c r="Q166" s="125">
        <f>IF('Indicator Data'!R170="No Data",1,IF('Indicator Data imputation'!R169&lt;&gt;"",1,0))</f>
        <v>0</v>
      </c>
      <c r="R166" s="125">
        <f>IF('Indicator Data'!S170="No Data",1,IF('Indicator Data imputation'!S169&lt;&gt;"",1,0))</f>
        <v>0</v>
      </c>
      <c r="S166" s="125">
        <f>IF('Indicator Data'!T170="No Data",1,IF('Indicator Data imputation'!T169&lt;&gt;"",1,0))</f>
        <v>0</v>
      </c>
      <c r="T166" s="125">
        <f>IF('Indicator Data'!U170="No Data",1,IF('Indicator Data imputation'!U169&lt;&gt;"",1,0))</f>
        <v>0</v>
      </c>
      <c r="U166" s="125">
        <f>IF('Indicator Data'!V170="No Data",1,IF('Indicator Data imputation'!V169&lt;&gt;"",1,0))</f>
        <v>0</v>
      </c>
      <c r="V166" s="125">
        <f>IF('Indicator Data'!W170="No Data",1,IF('Indicator Data imputation'!W169&lt;&gt;"",1,0))</f>
        <v>0</v>
      </c>
      <c r="W166" s="125">
        <f>IF('Indicator Data'!X170="No Data",1,IF('Indicator Data imputation'!X169&lt;&gt;"",1,0))</f>
        <v>0</v>
      </c>
      <c r="X166" s="125">
        <f>IF('Indicator Data'!Y170="No Data",1,IF('Indicator Data imputation'!Y169&lt;&gt;"",1,0))</f>
        <v>0</v>
      </c>
      <c r="Y166" s="125">
        <f>IF('Indicator Data'!Z170="No Data",1,IF('Indicator Data imputation'!Z169&lt;&gt;"",1,0))</f>
        <v>0</v>
      </c>
      <c r="Z166" s="125">
        <f>IF('Indicator Data'!AA170="No Data",1,IF('Indicator Data imputation'!AA169&lt;&gt;"",1,0))</f>
        <v>1</v>
      </c>
      <c r="AA166" s="125">
        <f>IF('Indicator Data'!AB170="No Data",1,IF('Indicator Data imputation'!AB169&lt;&gt;"",1,0))</f>
        <v>0</v>
      </c>
      <c r="AB166" s="125">
        <f>IF('Indicator Data'!AC170="No Data",1,IF('Indicator Data imputation'!AC169&lt;&gt;"",1,0))</f>
        <v>1</v>
      </c>
      <c r="AC166" s="125">
        <f>IF('Indicator Data'!AD170="No Data",1,IF('Indicator Data imputation'!AD169&lt;&gt;"",1,0))</f>
        <v>0</v>
      </c>
      <c r="AD166" s="125">
        <f>IF('Indicator Data'!AE170="No Data",1,IF('Indicator Data imputation'!AE169&lt;&gt;"",1,0))</f>
        <v>0</v>
      </c>
      <c r="AE166" s="125">
        <f>IF('Indicator Data'!AF170="No Data",1,IF('Indicator Data imputation'!AF169&lt;&gt;"",1,0))</f>
        <v>0</v>
      </c>
      <c r="AF166" s="125">
        <f>IF('Indicator Data'!AG170="No Data",1,IF('Indicator Data imputation'!AG169&lt;&gt;"",1,0))</f>
        <v>0</v>
      </c>
      <c r="AG166" s="125">
        <f>IF('Indicator Data'!AH170="No Data",1,IF('Indicator Data imputation'!AH169&lt;&gt;"",1,0))</f>
        <v>0</v>
      </c>
      <c r="AH166" s="125">
        <f>IF('Indicator Data'!AI170="No Data",1,IF('Indicator Data imputation'!AI169&lt;&gt;"",1,0))</f>
        <v>0</v>
      </c>
      <c r="AI166" s="125">
        <f>IF('Indicator Data'!AJ170="No Data",1,IF('Indicator Data imputation'!AJ169&lt;&gt;"",1,0))</f>
        <v>0</v>
      </c>
      <c r="AJ166" s="125">
        <f>IF('Indicator Data'!AK170="No Data",1,IF('Indicator Data imputation'!AK169&lt;&gt;"",1,0))</f>
        <v>0</v>
      </c>
      <c r="AK166" s="125">
        <f>IF('Indicator Data'!AL170="No Data",1,IF('Indicator Data imputation'!AL169&lt;&gt;"",1,0))</f>
        <v>0</v>
      </c>
      <c r="AL166" s="125">
        <f>IF('Indicator Data'!AM170="No Data",1,IF('Indicator Data imputation'!AM169&lt;&gt;"",1,0))</f>
        <v>1</v>
      </c>
      <c r="AM166" s="125">
        <f>IF('Indicator Data'!AN170="No Data",1,IF('Indicator Data imputation'!AN169&lt;&gt;"",1,0))</f>
        <v>0</v>
      </c>
      <c r="AN166" s="125">
        <f>IF('Indicator Data'!AO170="No Data",1,IF('Indicator Data imputation'!AO169&lt;&gt;"",1,0))</f>
        <v>0</v>
      </c>
      <c r="AO166" s="125">
        <f>IF('Indicator Data'!AP170="No Data",1,IF('Indicator Data imputation'!AP169&lt;&gt;"",1,0))</f>
        <v>0</v>
      </c>
      <c r="AP166" s="125">
        <f>IF('Indicator Data'!AQ170="No Data",1,IF('Indicator Data imputation'!AQ169&lt;&gt;"",1,0))</f>
        <v>1</v>
      </c>
      <c r="AQ166" s="125">
        <f>IF('Indicator Data'!AR170="No Data",1,IF('Indicator Data imputation'!AR169&lt;&gt;"",1,0))</f>
        <v>0</v>
      </c>
      <c r="AR166" s="125">
        <f>IF('Indicator Data'!AS170="No Data",1,IF('Indicator Data imputation'!AS169&lt;&gt;"",1,0))</f>
        <v>0</v>
      </c>
      <c r="AS166" s="125">
        <f>IF('Indicator Data'!AT170="No Data",1,IF('Indicator Data imputation'!AT169&lt;&gt;"",1,0))</f>
        <v>1</v>
      </c>
      <c r="AT166" s="125">
        <f>IF('Indicator Data'!AU170="No Data",1,IF('Indicator Data imputation'!AU169&lt;&gt;"",1,0))</f>
        <v>0</v>
      </c>
      <c r="AU166" s="125">
        <f>IF('Indicator Data'!AV170="No Data",1,IF('Indicator Data imputation'!AV169&lt;&gt;"",1,0))</f>
        <v>0</v>
      </c>
      <c r="AV166" s="125">
        <f>IF('Indicator Data'!AW170="No Data",1,IF('Indicator Data imputation'!AW169&lt;&gt;"",1,0))</f>
        <v>1</v>
      </c>
      <c r="AW166" s="125">
        <f>IF('Indicator Data'!AX170="No Data",1,IF('Indicator Data imputation'!AX169&lt;&gt;"",1,0))</f>
        <v>1</v>
      </c>
      <c r="AX166" s="125">
        <f>IF('Indicator Data'!AY170="No Data",1,IF('Indicator Data imputation'!AY169&lt;&gt;"",1,0))</f>
        <v>0</v>
      </c>
      <c r="AY166" s="125">
        <f>IF('Indicator Data'!AZ170="No Data",1,IF('Indicator Data imputation'!AZ169&lt;&gt;"",1,0))</f>
        <v>0</v>
      </c>
      <c r="AZ166" s="125">
        <f>IF('Indicator Data'!BA170="No Data",1,IF('Indicator Data imputation'!BA169&lt;&gt;"",1,0))</f>
        <v>0</v>
      </c>
      <c r="BA166" s="125">
        <f>IF('Indicator Data'!BB170="No Data",1,IF('Indicator Data imputation'!BB169&lt;&gt;"",1,0))</f>
        <v>0</v>
      </c>
      <c r="BB166" s="125">
        <f>IF('Indicator Data'!BC170="No Data",1,IF('Indicator Data imputation'!BC169&lt;&gt;"",1,0))</f>
        <v>0</v>
      </c>
      <c r="BC166" s="125">
        <f>IF('Indicator Data'!BD170="No Data",1,IF('Indicator Data imputation'!BD169&lt;&gt;"",1,0))</f>
        <v>0</v>
      </c>
      <c r="BD166" s="125">
        <f>IF('Indicator Data'!BE170="No Data",1,IF('Indicator Data imputation'!BE169&lt;&gt;"",1,0))</f>
        <v>0</v>
      </c>
      <c r="BE166" s="125">
        <f>IF('Indicator Data'!BF170="No Data",1,IF('Indicator Data imputation'!BF169&lt;&gt;"",1,0))</f>
        <v>0</v>
      </c>
      <c r="BF166" s="125">
        <f>IF('Indicator Data'!BG170="No Data",1,IF('Indicator Data imputation'!BG169&lt;&gt;"",1,0))</f>
        <v>0</v>
      </c>
      <c r="BG166" s="125">
        <f>IF('Indicator Data'!BH170="No Data",1,IF('Indicator Data imputation'!BH169&lt;&gt;"",1,0))</f>
        <v>0</v>
      </c>
      <c r="BH166" s="125">
        <f>IF('Indicator Data'!BI170="No Data",1,IF('Indicator Data imputation'!BI169&lt;&gt;"",1,0))</f>
        <v>0</v>
      </c>
      <c r="BI166" s="125">
        <f>IF('Indicator Data'!BR170="No Data",1,IF('Indicator Data imputation'!BJ169&lt;&gt;"",1,0))</f>
        <v>0</v>
      </c>
      <c r="BJ166" s="125">
        <f>IF('Indicator Data'!BS170="No Data",1,IF('Indicator Data imputation'!BK169&lt;&gt;"",1,0))</f>
        <v>0</v>
      </c>
      <c r="BK166" s="125">
        <f>IF('Indicator Data'!BT170="No Data",1,IF('Indicator Data imputation'!BL169&lt;&gt;"",1,0))</f>
        <v>0</v>
      </c>
      <c r="BL166" s="125">
        <f>IF('Indicator Data'!BU170="No Data",1,IF('Indicator Data imputation'!BM169&lt;&gt;"",1,0))</f>
        <v>0</v>
      </c>
      <c r="BM166" s="125">
        <f>IF('Indicator Data'!BV170="No Data",1,IF('Indicator Data imputation'!BN169&lt;&gt;"",1,0))</f>
        <v>1</v>
      </c>
      <c r="BN166" s="125">
        <f>IF('Indicator Data'!BW170="No Data",1,IF('Indicator Data imputation'!BO169&lt;&gt;"",1,0))</f>
        <v>0</v>
      </c>
      <c r="BO166" s="125">
        <f>IF('Indicator Data'!BX170="No Data",1,IF('Indicator Data imputation'!BP169&lt;&gt;"",1,0))</f>
        <v>0</v>
      </c>
      <c r="BP166" s="125">
        <f>IF('Indicator Data'!BY170="No Data",1,IF('Indicator Data imputation'!BQ169&lt;&gt;"",1,0))</f>
        <v>0</v>
      </c>
      <c r="BQ166" s="125">
        <f>IF('Indicator Data'!BZ170="No Data",1,IF('Indicator Data imputation'!BR169&lt;&gt;"",1,0))</f>
        <v>0</v>
      </c>
      <c r="BR166" s="125">
        <f>IF('Indicator Data'!CA170="No Data",1,IF('Indicator Data imputation'!BS169&lt;&gt;"",1,0))</f>
        <v>0</v>
      </c>
      <c r="BS166" s="125">
        <f>IF('Indicator Data'!CB170="No Data",1,IF('Indicator Data imputation'!BT169&lt;&gt;"",1,0))</f>
        <v>0</v>
      </c>
      <c r="BT166" s="125">
        <f>IF('Indicator Data'!CC170="No Data",1,IF('Indicator Data imputation'!BU169&lt;&gt;"",1,0))</f>
        <v>0</v>
      </c>
      <c r="BU166" s="125">
        <f>IF('Indicator Data'!CD170="No Data",1,IF('Indicator Data imputation'!BV169&lt;&gt;"",1,0))</f>
        <v>0</v>
      </c>
      <c r="BV166" s="125">
        <f>IF('Indicator Data'!CE170="No Data",1,IF('Indicator Data imputation'!BW169&lt;&gt;"",1,0))</f>
        <v>0</v>
      </c>
      <c r="BW166" s="125">
        <f>IF('Indicator Data'!CF170="No Data",1,IF('Indicator Data imputation'!BX169&lt;&gt;"",1,0))</f>
        <v>0</v>
      </c>
      <c r="BX166" s="125">
        <f>IF('Indicator Data'!CG170="No Data",1,IF('Indicator Data imputation'!BY169&lt;&gt;"",1,0))</f>
        <v>0</v>
      </c>
      <c r="BY166" s="3">
        <f t="shared" si="8"/>
        <v>11</v>
      </c>
      <c r="BZ166" s="127">
        <f t="shared" si="7"/>
        <v>0.14666666666666667</v>
      </c>
    </row>
    <row r="167" spans="1:78" x14ac:dyDescent="0.3">
      <c r="A167" s="3" t="s">
        <v>311</v>
      </c>
      <c r="B167" s="125">
        <f>IF('Indicator Data'!C171="No Data",1,IF('Indicator Data imputation'!C170&lt;&gt;"",1,0))</f>
        <v>0</v>
      </c>
      <c r="C167" s="125">
        <f>IF('Indicator Data'!D171="No Data",1,IF('Indicator Data imputation'!D170&lt;&gt;"",1,0))</f>
        <v>0</v>
      </c>
      <c r="D167" s="125">
        <f>IF('Indicator Data'!E171="No Data",1,IF('Indicator Data imputation'!E170&lt;&gt;"",1,0))</f>
        <v>0</v>
      </c>
      <c r="E167" s="125">
        <f>IF('Indicator Data'!F171="No Data",1,IF('Indicator Data imputation'!F170&lt;&gt;"",1,0))</f>
        <v>0</v>
      </c>
      <c r="F167" s="125">
        <f>IF('Indicator Data'!G171="No Data",1,IF('Indicator Data imputation'!G170&lt;&gt;"",1,0))</f>
        <v>0</v>
      </c>
      <c r="G167" s="125">
        <f>IF('Indicator Data'!H171="No Data",1,IF('Indicator Data imputation'!H170&lt;&gt;"",1,0))</f>
        <v>0</v>
      </c>
      <c r="H167" s="125">
        <f>IF('Indicator Data'!I171="No Data",1,IF('Indicator Data imputation'!I170&lt;&gt;"",1,0))</f>
        <v>0</v>
      </c>
      <c r="I167" s="125">
        <f>IF('Indicator Data'!J171="No Data",1,IF('Indicator Data imputation'!J170&lt;&gt;"",1,0))</f>
        <v>0</v>
      </c>
      <c r="J167" s="125">
        <f>IF('Indicator Data'!K171="No Data",1,IF('Indicator Data imputation'!K170&lt;&gt;"",1,0))</f>
        <v>0</v>
      </c>
      <c r="K167" s="125">
        <f>IF('Indicator Data'!L171="No Data",1,IF('Indicator Data imputation'!L170&lt;&gt;"",1,0))</f>
        <v>0</v>
      </c>
      <c r="L167" s="125">
        <f>IF('Indicator Data'!M171="No Data",1,IF('Indicator Data imputation'!M170&lt;&gt;"",1,0))</f>
        <v>0</v>
      </c>
      <c r="M167" s="125">
        <f>IF('Indicator Data'!N171="No Data",1,IF('Indicator Data imputation'!N170&lt;&gt;"",1,0))</f>
        <v>1</v>
      </c>
      <c r="N167" s="125">
        <f>IF('Indicator Data'!O171="No Data",1,IF('Indicator Data imputation'!O170&lt;&gt;"",1,0))</f>
        <v>1</v>
      </c>
      <c r="O167" s="125">
        <f>IF('Indicator Data'!P171="No Data",1,IF('Indicator Data imputation'!P170&lt;&gt;"",1,0))</f>
        <v>1</v>
      </c>
      <c r="P167" s="125">
        <f>IF('Indicator Data'!Q171="No Data",1,IF('Indicator Data imputation'!Q170&lt;&gt;"",1,0))</f>
        <v>0</v>
      </c>
      <c r="Q167" s="125">
        <f>IF('Indicator Data'!R171="No Data",1,IF('Indicator Data imputation'!R170&lt;&gt;"",1,0))</f>
        <v>0</v>
      </c>
      <c r="R167" s="125">
        <f>IF('Indicator Data'!S171="No Data",1,IF('Indicator Data imputation'!S170&lt;&gt;"",1,0))</f>
        <v>0</v>
      </c>
      <c r="S167" s="125">
        <f>IF('Indicator Data'!T171="No Data",1,IF('Indicator Data imputation'!T170&lt;&gt;"",1,0))</f>
        <v>0</v>
      </c>
      <c r="T167" s="125">
        <f>IF('Indicator Data'!U171="No Data",1,IF('Indicator Data imputation'!U170&lt;&gt;"",1,0))</f>
        <v>0</v>
      </c>
      <c r="U167" s="125">
        <f>IF('Indicator Data'!V171="No Data",1,IF('Indicator Data imputation'!V170&lt;&gt;"",1,0))</f>
        <v>0</v>
      </c>
      <c r="V167" s="125">
        <f>IF('Indicator Data'!W171="No Data",1,IF('Indicator Data imputation'!W170&lt;&gt;"",1,0))</f>
        <v>0</v>
      </c>
      <c r="W167" s="125">
        <f>IF('Indicator Data'!X171="No Data",1,IF('Indicator Data imputation'!X170&lt;&gt;"",1,0))</f>
        <v>0</v>
      </c>
      <c r="X167" s="125">
        <f>IF('Indicator Data'!Y171="No Data",1,IF('Indicator Data imputation'!Y170&lt;&gt;"",1,0))</f>
        <v>0</v>
      </c>
      <c r="Y167" s="125">
        <f>IF('Indicator Data'!Z171="No Data",1,IF('Indicator Data imputation'!Z170&lt;&gt;"",1,0))</f>
        <v>0</v>
      </c>
      <c r="Z167" s="125">
        <f>IF('Indicator Data'!AA171="No Data",1,IF('Indicator Data imputation'!AA170&lt;&gt;"",1,0))</f>
        <v>1</v>
      </c>
      <c r="AA167" s="125">
        <f>IF('Indicator Data'!AB171="No Data",1,IF('Indicator Data imputation'!AB170&lt;&gt;"",1,0))</f>
        <v>0</v>
      </c>
      <c r="AB167" s="125">
        <f>IF('Indicator Data'!AC171="No Data",1,IF('Indicator Data imputation'!AC170&lt;&gt;"",1,0))</f>
        <v>1</v>
      </c>
      <c r="AC167" s="125">
        <f>IF('Indicator Data'!AD171="No Data",1,IF('Indicator Data imputation'!AD170&lt;&gt;"",1,0))</f>
        <v>0</v>
      </c>
      <c r="AD167" s="125">
        <f>IF('Indicator Data'!AE171="No Data",1,IF('Indicator Data imputation'!AE170&lt;&gt;"",1,0))</f>
        <v>1</v>
      </c>
      <c r="AE167" s="125">
        <f>IF('Indicator Data'!AF171="No Data",1,IF('Indicator Data imputation'!AF170&lt;&gt;"",1,0))</f>
        <v>1</v>
      </c>
      <c r="AF167" s="125">
        <f>IF('Indicator Data'!AG171="No Data",1,IF('Indicator Data imputation'!AG170&lt;&gt;"",1,0))</f>
        <v>0</v>
      </c>
      <c r="AG167" s="125">
        <f>IF('Indicator Data'!AH171="No Data",1,IF('Indicator Data imputation'!AH170&lt;&gt;"",1,0))</f>
        <v>0</v>
      </c>
      <c r="AH167" s="125">
        <f>IF('Indicator Data'!AI171="No Data",1,IF('Indicator Data imputation'!AI170&lt;&gt;"",1,0))</f>
        <v>0</v>
      </c>
      <c r="AI167" s="125">
        <f>IF('Indicator Data'!AJ171="No Data",1,IF('Indicator Data imputation'!AJ170&lt;&gt;"",1,0))</f>
        <v>0</v>
      </c>
      <c r="AJ167" s="125">
        <f>IF('Indicator Data'!AK171="No Data",1,IF('Indicator Data imputation'!AK170&lt;&gt;"",1,0))</f>
        <v>0</v>
      </c>
      <c r="AK167" s="125">
        <f>IF('Indicator Data'!AL171="No Data",1,IF('Indicator Data imputation'!AL170&lt;&gt;"",1,0))</f>
        <v>0</v>
      </c>
      <c r="AL167" s="125">
        <f>IF('Indicator Data'!AM171="No Data",1,IF('Indicator Data imputation'!AM170&lt;&gt;"",1,0))</f>
        <v>1</v>
      </c>
      <c r="AM167" s="125">
        <f>IF('Indicator Data'!AN171="No Data",1,IF('Indicator Data imputation'!AN170&lt;&gt;"",1,0))</f>
        <v>0</v>
      </c>
      <c r="AN167" s="125">
        <f>IF('Indicator Data'!AO171="No Data",1,IF('Indicator Data imputation'!AO170&lt;&gt;"",1,0))</f>
        <v>0</v>
      </c>
      <c r="AO167" s="125">
        <f>IF('Indicator Data'!AP171="No Data",1,IF('Indicator Data imputation'!AP170&lt;&gt;"",1,0))</f>
        <v>0</v>
      </c>
      <c r="AP167" s="125">
        <f>IF('Indicator Data'!AQ171="No Data",1,IF('Indicator Data imputation'!AQ170&lt;&gt;"",1,0))</f>
        <v>1</v>
      </c>
      <c r="AQ167" s="125">
        <f>IF('Indicator Data'!AR171="No Data",1,IF('Indicator Data imputation'!AR170&lt;&gt;"",1,0))</f>
        <v>0</v>
      </c>
      <c r="AR167" s="125">
        <f>IF('Indicator Data'!AS171="No Data",1,IF('Indicator Data imputation'!AS170&lt;&gt;"",1,0))</f>
        <v>0</v>
      </c>
      <c r="AS167" s="125">
        <f>IF('Indicator Data'!AT171="No Data",1,IF('Indicator Data imputation'!AT170&lt;&gt;"",1,0))</f>
        <v>1</v>
      </c>
      <c r="AT167" s="125">
        <f>IF('Indicator Data'!AU171="No Data",1,IF('Indicator Data imputation'!AU170&lt;&gt;"",1,0))</f>
        <v>0</v>
      </c>
      <c r="AU167" s="125">
        <f>IF('Indicator Data'!AV171="No Data",1,IF('Indicator Data imputation'!AV170&lt;&gt;"",1,0))</f>
        <v>0</v>
      </c>
      <c r="AV167" s="125">
        <f>IF('Indicator Data'!AW171="No Data",1,IF('Indicator Data imputation'!AW170&lt;&gt;"",1,0))</f>
        <v>1</v>
      </c>
      <c r="AW167" s="125">
        <f>IF('Indicator Data'!AX171="No Data",1,IF('Indicator Data imputation'!AX170&lt;&gt;"",1,0))</f>
        <v>1</v>
      </c>
      <c r="AX167" s="125">
        <f>IF('Indicator Data'!AY171="No Data",1,IF('Indicator Data imputation'!AY170&lt;&gt;"",1,0))</f>
        <v>0</v>
      </c>
      <c r="AY167" s="125">
        <f>IF('Indicator Data'!AZ171="No Data",1,IF('Indicator Data imputation'!AZ170&lt;&gt;"",1,0))</f>
        <v>0</v>
      </c>
      <c r="AZ167" s="125">
        <f>IF('Indicator Data'!BA171="No Data",1,IF('Indicator Data imputation'!BA170&lt;&gt;"",1,0))</f>
        <v>0</v>
      </c>
      <c r="BA167" s="125">
        <f>IF('Indicator Data'!BB171="No Data",1,IF('Indicator Data imputation'!BB170&lt;&gt;"",1,0))</f>
        <v>0</v>
      </c>
      <c r="BB167" s="125">
        <f>IF('Indicator Data'!BC171="No Data",1,IF('Indicator Data imputation'!BC170&lt;&gt;"",1,0))</f>
        <v>0</v>
      </c>
      <c r="BC167" s="125">
        <f>IF('Indicator Data'!BD171="No Data",1,IF('Indicator Data imputation'!BD170&lt;&gt;"",1,0))</f>
        <v>0</v>
      </c>
      <c r="BD167" s="125">
        <f>IF('Indicator Data'!BE171="No Data",1,IF('Indicator Data imputation'!BE170&lt;&gt;"",1,0))</f>
        <v>0</v>
      </c>
      <c r="BE167" s="125">
        <f>IF('Indicator Data'!BF171="No Data",1,IF('Indicator Data imputation'!BF170&lt;&gt;"",1,0))</f>
        <v>0</v>
      </c>
      <c r="BF167" s="125">
        <f>IF('Indicator Data'!BG171="No Data",1,IF('Indicator Data imputation'!BG170&lt;&gt;"",1,0))</f>
        <v>0</v>
      </c>
      <c r="BG167" s="125">
        <f>IF('Indicator Data'!BH171="No Data",1,IF('Indicator Data imputation'!BH170&lt;&gt;"",1,0))</f>
        <v>0</v>
      </c>
      <c r="BH167" s="125">
        <f>IF('Indicator Data'!BI171="No Data",1,IF('Indicator Data imputation'!BI170&lt;&gt;"",1,0))</f>
        <v>0</v>
      </c>
      <c r="BI167" s="125">
        <f>IF('Indicator Data'!BR171="No Data",1,IF('Indicator Data imputation'!BJ170&lt;&gt;"",1,0))</f>
        <v>0</v>
      </c>
      <c r="BJ167" s="125">
        <f>IF('Indicator Data'!BS171="No Data",1,IF('Indicator Data imputation'!BK170&lt;&gt;"",1,0))</f>
        <v>0</v>
      </c>
      <c r="BK167" s="125">
        <f>IF('Indicator Data'!BT171="No Data",1,IF('Indicator Data imputation'!BL170&lt;&gt;"",1,0))</f>
        <v>0</v>
      </c>
      <c r="BL167" s="125">
        <f>IF('Indicator Data'!BU171="No Data",1,IF('Indicator Data imputation'!BM170&lt;&gt;"",1,0))</f>
        <v>0</v>
      </c>
      <c r="BM167" s="125">
        <f>IF('Indicator Data'!BV171="No Data",1,IF('Indicator Data imputation'!BN170&lt;&gt;"",1,0))</f>
        <v>1</v>
      </c>
      <c r="BN167" s="125">
        <f>IF('Indicator Data'!BW171="No Data",1,IF('Indicator Data imputation'!BO170&lt;&gt;"",1,0))</f>
        <v>0</v>
      </c>
      <c r="BO167" s="125">
        <f>IF('Indicator Data'!BX171="No Data",1,IF('Indicator Data imputation'!BP170&lt;&gt;"",1,0))</f>
        <v>0</v>
      </c>
      <c r="BP167" s="125">
        <f>IF('Indicator Data'!BY171="No Data",1,IF('Indicator Data imputation'!BQ170&lt;&gt;"",1,0))</f>
        <v>0</v>
      </c>
      <c r="BQ167" s="125">
        <f>IF('Indicator Data'!BZ171="No Data",1,IF('Indicator Data imputation'!BR170&lt;&gt;"",1,0))</f>
        <v>0</v>
      </c>
      <c r="BR167" s="125">
        <f>IF('Indicator Data'!CA171="No Data",1,IF('Indicator Data imputation'!BS170&lt;&gt;"",1,0))</f>
        <v>0</v>
      </c>
      <c r="BS167" s="125">
        <f>IF('Indicator Data'!CB171="No Data",1,IF('Indicator Data imputation'!BT170&lt;&gt;"",1,0))</f>
        <v>0</v>
      </c>
      <c r="BT167" s="125">
        <f>IF('Indicator Data'!CC171="No Data",1,IF('Indicator Data imputation'!BU170&lt;&gt;"",1,0))</f>
        <v>0</v>
      </c>
      <c r="BU167" s="125">
        <f>IF('Indicator Data'!CD171="No Data",1,IF('Indicator Data imputation'!BV170&lt;&gt;"",1,0))</f>
        <v>0</v>
      </c>
      <c r="BV167" s="125">
        <f>IF('Indicator Data'!CE171="No Data",1,IF('Indicator Data imputation'!BW170&lt;&gt;"",1,0))</f>
        <v>0</v>
      </c>
      <c r="BW167" s="125">
        <f>IF('Indicator Data'!CF171="No Data",1,IF('Indicator Data imputation'!BX170&lt;&gt;"",1,0))</f>
        <v>0</v>
      </c>
      <c r="BX167" s="125">
        <f>IF('Indicator Data'!CG171="No Data",1,IF('Indicator Data imputation'!BY170&lt;&gt;"",1,0))</f>
        <v>0</v>
      </c>
      <c r="BY167" s="3">
        <f t="shared" si="8"/>
        <v>13</v>
      </c>
      <c r="BZ167" s="127">
        <f t="shared" si="7"/>
        <v>0.17333333333333334</v>
      </c>
    </row>
    <row r="168" spans="1:78" x14ac:dyDescent="0.3">
      <c r="A168" s="3" t="s">
        <v>313</v>
      </c>
      <c r="B168" s="125">
        <f>IF('Indicator Data'!C172="No Data",1,IF('Indicator Data imputation'!C171&lt;&gt;"",1,0))</f>
        <v>0</v>
      </c>
      <c r="C168" s="125">
        <f>IF('Indicator Data'!D172="No Data",1,IF('Indicator Data imputation'!D171&lt;&gt;"",1,0))</f>
        <v>0</v>
      </c>
      <c r="D168" s="125">
        <f>IF('Indicator Data'!E172="No Data",1,IF('Indicator Data imputation'!E171&lt;&gt;"",1,0))</f>
        <v>0</v>
      </c>
      <c r="E168" s="125">
        <f>IF('Indicator Data'!F172="No Data",1,IF('Indicator Data imputation'!F171&lt;&gt;"",1,0))</f>
        <v>0</v>
      </c>
      <c r="F168" s="125">
        <f>IF('Indicator Data'!G172="No Data",1,IF('Indicator Data imputation'!G171&lt;&gt;"",1,0))</f>
        <v>0</v>
      </c>
      <c r="G168" s="125">
        <f>IF('Indicator Data'!H172="No Data",1,IF('Indicator Data imputation'!H171&lt;&gt;"",1,0))</f>
        <v>0</v>
      </c>
      <c r="H168" s="125">
        <f>IF('Indicator Data'!I172="No Data",1,IF('Indicator Data imputation'!I171&lt;&gt;"",1,0))</f>
        <v>0</v>
      </c>
      <c r="I168" s="125">
        <f>IF('Indicator Data'!J172="No Data",1,IF('Indicator Data imputation'!J171&lt;&gt;"",1,0))</f>
        <v>0</v>
      </c>
      <c r="J168" s="125">
        <f>IF('Indicator Data'!K172="No Data",1,IF('Indicator Data imputation'!K171&lt;&gt;"",1,0))</f>
        <v>0</v>
      </c>
      <c r="K168" s="125">
        <f>IF('Indicator Data'!L172="No Data",1,IF('Indicator Data imputation'!L171&lt;&gt;"",1,0))</f>
        <v>0</v>
      </c>
      <c r="L168" s="125">
        <f>IF('Indicator Data'!M172="No Data",1,IF('Indicator Data imputation'!M171&lt;&gt;"",1,0))</f>
        <v>0</v>
      </c>
      <c r="M168" s="125">
        <f>IF('Indicator Data'!N172="No Data",1,IF('Indicator Data imputation'!N171&lt;&gt;"",1,0))</f>
        <v>1</v>
      </c>
      <c r="N168" s="125">
        <f>IF('Indicator Data'!O172="No Data",1,IF('Indicator Data imputation'!O171&lt;&gt;"",1,0))</f>
        <v>1</v>
      </c>
      <c r="O168" s="125">
        <f>IF('Indicator Data'!P172="No Data",1,IF('Indicator Data imputation'!P171&lt;&gt;"",1,0))</f>
        <v>1</v>
      </c>
      <c r="P168" s="125">
        <f>IF('Indicator Data'!Q172="No Data",1,IF('Indicator Data imputation'!Q171&lt;&gt;"",1,0))</f>
        <v>0</v>
      </c>
      <c r="Q168" s="125">
        <f>IF('Indicator Data'!R172="No Data",1,IF('Indicator Data imputation'!R171&lt;&gt;"",1,0))</f>
        <v>0</v>
      </c>
      <c r="R168" s="125">
        <f>IF('Indicator Data'!S172="No Data",1,IF('Indicator Data imputation'!S171&lt;&gt;"",1,0))</f>
        <v>0</v>
      </c>
      <c r="S168" s="125">
        <f>IF('Indicator Data'!T172="No Data",1,IF('Indicator Data imputation'!T171&lt;&gt;"",1,0))</f>
        <v>0</v>
      </c>
      <c r="T168" s="125">
        <f>IF('Indicator Data'!U172="No Data",1,IF('Indicator Data imputation'!U171&lt;&gt;"",1,0))</f>
        <v>0</v>
      </c>
      <c r="U168" s="125">
        <f>IF('Indicator Data'!V172="No Data",1,IF('Indicator Data imputation'!V171&lt;&gt;"",1,0))</f>
        <v>0</v>
      </c>
      <c r="V168" s="125">
        <f>IF('Indicator Data'!W172="No Data",1,IF('Indicator Data imputation'!W171&lt;&gt;"",1,0))</f>
        <v>0</v>
      </c>
      <c r="W168" s="125">
        <f>IF('Indicator Data'!X172="No Data",1,IF('Indicator Data imputation'!X171&lt;&gt;"",1,0))</f>
        <v>0</v>
      </c>
      <c r="X168" s="125">
        <f>IF('Indicator Data'!Y172="No Data",1,IF('Indicator Data imputation'!Y171&lt;&gt;"",1,0))</f>
        <v>0</v>
      </c>
      <c r="Y168" s="125">
        <f>IF('Indicator Data'!Z172="No Data",1,IF('Indicator Data imputation'!Z171&lt;&gt;"",1,0))</f>
        <v>0</v>
      </c>
      <c r="Z168" s="125">
        <f>IF('Indicator Data'!AA172="No Data",1,IF('Indicator Data imputation'!AA171&lt;&gt;"",1,0))</f>
        <v>1</v>
      </c>
      <c r="AA168" s="125">
        <f>IF('Indicator Data'!AB172="No Data",1,IF('Indicator Data imputation'!AB171&lt;&gt;"",1,0))</f>
        <v>0</v>
      </c>
      <c r="AB168" s="125">
        <f>IF('Indicator Data'!AC172="No Data",1,IF('Indicator Data imputation'!AC171&lt;&gt;"",1,0))</f>
        <v>0</v>
      </c>
      <c r="AC168" s="125">
        <f>IF('Indicator Data'!AD172="No Data",1,IF('Indicator Data imputation'!AD171&lt;&gt;"",1,0))</f>
        <v>0</v>
      </c>
      <c r="AD168" s="125">
        <f>IF('Indicator Data'!AE172="No Data",1,IF('Indicator Data imputation'!AE171&lt;&gt;"",1,0))</f>
        <v>0</v>
      </c>
      <c r="AE168" s="125">
        <f>IF('Indicator Data'!AF172="No Data",1,IF('Indicator Data imputation'!AF171&lt;&gt;"",1,0))</f>
        <v>0</v>
      </c>
      <c r="AF168" s="125">
        <f>IF('Indicator Data'!AG172="No Data",1,IF('Indicator Data imputation'!AG171&lt;&gt;"",1,0))</f>
        <v>0</v>
      </c>
      <c r="AG168" s="125">
        <f>IF('Indicator Data'!AH172="No Data",1,IF('Indicator Data imputation'!AH171&lt;&gt;"",1,0))</f>
        <v>0</v>
      </c>
      <c r="AH168" s="125">
        <f>IF('Indicator Data'!AI172="No Data",1,IF('Indicator Data imputation'!AI171&lt;&gt;"",1,0))</f>
        <v>0</v>
      </c>
      <c r="AI168" s="125">
        <f>IF('Indicator Data'!AJ172="No Data",1,IF('Indicator Data imputation'!AJ171&lt;&gt;"",1,0))</f>
        <v>0</v>
      </c>
      <c r="AJ168" s="125">
        <f>IF('Indicator Data'!AK172="No Data",1,IF('Indicator Data imputation'!AK171&lt;&gt;"",1,0))</f>
        <v>0</v>
      </c>
      <c r="AK168" s="125">
        <f>IF('Indicator Data'!AL172="No Data",1,IF('Indicator Data imputation'!AL171&lt;&gt;"",1,0))</f>
        <v>0</v>
      </c>
      <c r="AL168" s="125">
        <f>IF('Indicator Data'!AM172="No Data",1,IF('Indicator Data imputation'!AM171&lt;&gt;"",1,0))</f>
        <v>0</v>
      </c>
      <c r="AM168" s="125">
        <f>IF('Indicator Data'!AN172="No Data",1,IF('Indicator Data imputation'!AN171&lt;&gt;"",1,0))</f>
        <v>0</v>
      </c>
      <c r="AN168" s="125">
        <f>IF('Indicator Data'!AO172="No Data",1,IF('Indicator Data imputation'!AO171&lt;&gt;"",1,0))</f>
        <v>0</v>
      </c>
      <c r="AO168" s="125">
        <f>IF('Indicator Data'!AP172="No Data",1,IF('Indicator Data imputation'!AP171&lt;&gt;"",1,0))</f>
        <v>0</v>
      </c>
      <c r="AP168" s="125">
        <f>IF('Indicator Data'!AQ172="No Data",1,IF('Indicator Data imputation'!AQ171&lt;&gt;"",1,0))</f>
        <v>1</v>
      </c>
      <c r="AQ168" s="125">
        <f>IF('Indicator Data'!AR172="No Data",1,IF('Indicator Data imputation'!AR171&lt;&gt;"",1,0))</f>
        <v>1</v>
      </c>
      <c r="AR168" s="125">
        <f>IF('Indicator Data'!AS172="No Data",1,IF('Indicator Data imputation'!AS171&lt;&gt;"",1,0))</f>
        <v>0</v>
      </c>
      <c r="AS168" s="125">
        <f>IF('Indicator Data'!AT172="No Data",1,IF('Indicator Data imputation'!AT171&lt;&gt;"",1,0))</f>
        <v>0</v>
      </c>
      <c r="AT168" s="125">
        <f>IF('Indicator Data'!AU172="No Data",1,IF('Indicator Data imputation'!AU171&lt;&gt;"",1,0))</f>
        <v>0</v>
      </c>
      <c r="AU168" s="125">
        <f>IF('Indicator Data'!AV172="No Data",1,IF('Indicator Data imputation'!AV171&lt;&gt;"",1,0))</f>
        <v>0</v>
      </c>
      <c r="AV168" s="125">
        <f>IF('Indicator Data'!AW172="No Data",1,IF('Indicator Data imputation'!AW171&lt;&gt;"",1,0))</f>
        <v>1</v>
      </c>
      <c r="AW168" s="125">
        <f>IF('Indicator Data'!AX172="No Data",1,IF('Indicator Data imputation'!AX171&lt;&gt;"",1,0))</f>
        <v>0</v>
      </c>
      <c r="AX168" s="125">
        <f>IF('Indicator Data'!AY172="No Data",1,IF('Indicator Data imputation'!AY171&lt;&gt;"",1,0))</f>
        <v>0</v>
      </c>
      <c r="AY168" s="125">
        <f>IF('Indicator Data'!AZ172="No Data",1,IF('Indicator Data imputation'!AZ171&lt;&gt;"",1,0))</f>
        <v>0</v>
      </c>
      <c r="AZ168" s="125">
        <f>IF('Indicator Data'!BA172="No Data",1,IF('Indicator Data imputation'!BA171&lt;&gt;"",1,0))</f>
        <v>1</v>
      </c>
      <c r="BA168" s="125">
        <f>IF('Indicator Data'!BB172="No Data",1,IF('Indicator Data imputation'!BB171&lt;&gt;"",1,0))</f>
        <v>0</v>
      </c>
      <c r="BB168" s="125">
        <f>IF('Indicator Data'!BC172="No Data",1,IF('Indicator Data imputation'!BC171&lt;&gt;"",1,0))</f>
        <v>0</v>
      </c>
      <c r="BC168" s="125">
        <f>IF('Indicator Data'!BD172="No Data",1,IF('Indicator Data imputation'!BD171&lt;&gt;"",1,0))</f>
        <v>0</v>
      </c>
      <c r="BD168" s="125">
        <f>IF('Indicator Data'!BE172="No Data",1,IF('Indicator Data imputation'!BE171&lt;&gt;"",1,0))</f>
        <v>0</v>
      </c>
      <c r="BE168" s="125">
        <f>IF('Indicator Data'!BF172="No Data",1,IF('Indicator Data imputation'!BF171&lt;&gt;"",1,0))</f>
        <v>0</v>
      </c>
      <c r="BF168" s="125">
        <f>IF('Indicator Data'!BG172="No Data",1,IF('Indicator Data imputation'!BG171&lt;&gt;"",1,0))</f>
        <v>0</v>
      </c>
      <c r="BG168" s="125">
        <f>IF('Indicator Data'!BH172="No Data",1,IF('Indicator Data imputation'!BH171&lt;&gt;"",1,0))</f>
        <v>0</v>
      </c>
      <c r="BH168" s="125">
        <f>IF('Indicator Data'!BI172="No Data",1,IF('Indicator Data imputation'!BI171&lt;&gt;"",1,0))</f>
        <v>1</v>
      </c>
      <c r="BI168" s="125">
        <f>IF('Indicator Data'!BR172="No Data",1,IF('Indicator Data imputation'!BJ171&lt;&gt;"",1,0))</f>
        <v>0</v>
      </c>
      <c r="BJ168" s="125">
        <f>IF('Indicator Data'!BS172="No Data",1,IF('Indicator Data imputation'!BK171&lt;&gt;"",1,0))</f>
        <v>0</v>
      </c>
      <c r="BK168" s="125">
        <f>IF('Indicator Data'!BT172="No Data",1,IF('Indicator Data imputation'!BL171&lt;&gt;"",1,0))</f>
        <v>0</v>
      </c>
      <c r="BL168" s="125">
        <f>IF('Indicator Data'!BU172="No Data",1,IF('Indicator Data imputation'!BM171&lt;&gt;"",1,0))</f>
        <v>0</v>
      </c>
      <c r="BM168" s="125">
        <f>IF('Indicator Data'!BV172="No Data",1,IF('Indicator Data imputation'!BN171&lt;&gt;"",1,0))</f>
        <v>1</v>
      </c>
      <c r="BN168" s="125">
        <f>IF('Indicator Data'!BW172="No Data",1,IF('Indicator Data imputation'!BO171&lt;&gt;"",1,0))</f>
        <v>0</v>
      </c>
      <c r="BO168" s="125">
        <f>IF('Indicator Data'!BX172="No Data",1,IF('Indicator Data imputation'!BP171&lt;&gt;"",1,0))</f>
        <v>0</v>
      </c>
      <c r="BP168" s="125">
        <f>IF('Indicator Data'!BY172="No Data",1,IF('Indicator Data imputation'!BQ171&lt;&gt;"",1,0))</f>
        <v>0</v>
      </c>
      <c r="BQ168" s="125">
        <f>IF('Indicator Data'!BZ172="No Data",1,IF('Indicator Data imputation'!BR171&lt;&gt;"",1,0))</f>
        <v>0</v>
      </c>
      <c r="BR168" s="125">
        <f>IF('Indicator Data'!CA172="No Data",1,IF('Indicator Data imputation'!BS171&lt;&gt;"",1,0))</f>
        <v>0</v>
      </c>
      <c r="BS168" s="125">
        <f>IF('Indicator Data'!CB172="No Data",1,IF('Indicator Data imputation'!BT171&lt;&gt;"",1,0))</f>
        <v>0</v>
      </c>
      <c r="BT168" s="125">
        <f>IF('Indicator Data'!CC172="No Data",1,IF('Indicator Data imputation'!BU171&lt;&gt;"",1,0))</f>
        <v>0</v>
      </c>
      <c r="BU168" s="125">
        <f>IF('Indicator Data'!CD172="No Data",1,IF('Indicator Data imputation'!BV171&lt;&gt;"",1,0))</f>
        <v>0</v>
      </c>
      <c r="BV168" s="125">
        <f>IF('Indicator Data'!CE172="No Data",1,IF('Indicator Data imputation'!BW171&lt;&gt;"",1,0))</f>
        <v>1</v>
      </c>
      <c r="BW168" s="125">
        <f>IF('Indicator Data'!CF172="No Data",1,IF('Indicator Data imputation'!BX171&lt;&gt;"",1,0))</f>
        <v>0</v>
      </c>
      <c r="BX168" s="125">
        <f>IF('Indicator Data'!CG172="No Data",1,IF('Indicator Data imputation'!BY171&lt;&gt;"",1,0))</f>
        <v>0</v>
      </c>
      <c r="BY168" s="3">
        <f t="shared" si="8"/>
        <v>11</v>
      </c>
      <c r="BZ168" s="127">
        <f t="shared" si="7"/>
        <v>0.14666666666666667</v>
      </c>
    </row>
    <row r="169" spans="1:78" x14ac:dyDescent="0.3">
      <c r="A169" s="3" t="s">
        <v>315</v>
      </c>
      <c r="B169" s="125">
        <f>IF('Indicator Data'!C173="No Data",1,IF('Indicator Data imputation'!C172&lt;&gt;"",1,0))</f>
        <v>0</v>
      </c>
      <c r="C169" s="125">
        <f>IF('Indicator Data'!D173="No Data",1,IF('Indicator Data imputation'!D172&lt;&gt;"",1,0))</f>
        <v>0</v>
      </c>
      <c r="D169" s="125">
        <f>IF('Indicator Data'!E173="No Data",1,IF('Indicator Data imputation'!E172&lt;&gt;"",1,0))</f>
        <v>0</v>
      </c>
      <c r="E169" s="125">
        <f>IF('Indicator Data'!F173="No Data",1,IF('Indicator Data imputation'!F172&lt;&gt;"",1,0))</f>
        <v>0</v>
      </c>
      <c r="F169" s="125">
        <f>IF('Indicator Data'!G173="No Data",1,IF('Indicator Data imputation'!G172&lt;&gt;"",1,0))</f>
        <v>0</v>
      </c>
      <c r="G169" s="125">
        <f>IF('Indicator Data'!H173="No Data",1,IF('Indicator Data imputation'!H172&lt;&gt;"",1,0))</f>
        <v>0</v>
      </c>
      <c r="H169" s="125">
        <f>IF('Indicator Data'!I173="No Data",1,IF('Indicator Data imputation'!I172&lt;&gt;"",1,0))</f>
        <v>0</v>
      </c>
      <c r="I169" s="125">
        <f>IF('Indicator Data'!J173="No Data",1,IF('Indicator Data imputation'!J172&lt;&gt;"",1,0))</f>
        <v>0</v>
      </c>
      <c r="J169" s="125">
        <f>IF('Indicator Data'!K173="No Data",1,IF('Indicator Data imputation'!K172&lt;&gt;"",1,0))</f>
        <v>0</v>
      </c>
      <c r="K169" s="125">
        <f>IF('Indicator Data'!L173="No Data",1,IF('Indicator Data imputation'!L172&lt;&gt;"",1,0))</f>
        <v>0</v>
      </c>
      <c r="L169" s="125">
        <f>IF('Indicator Data'!M173="No Data",1,IF('Indicator Data imputation'!M172&lt;&gt;"",1,0))</f>
        <v>0</v>
      </c>
      <c r="M169" s="125">
        <f>IF('Indicator Data'!N173="No Data",1,IF('Indicator Data imputation'!N172&lt;&gt;"",1,0))</f>
        <v>1</v>
      </c>
      <c r="N169" s="125">
        <f>IF('Indicator Data'!O173="No Data",1,IF('Indicator Data imputation'!O172&lt;&gt;"",1,0))</f>
        <v>1</v>
      </c>
      <c r="O169" s="125">
        <f>IF('Indicator Data'!P173="No Data",1,IF('Indicator Data imputation'!P172&lt;&gt;"",1,0))</f>
        <v>1</v>
      </c>
      <c r="P169" s="125">
        <f>IF('Indicator Data'!Q173="No Data",1,IF('Indicator Data imputation'!Q172&lt;&gt;"",1,0))</f>
        <v>0</v>
      </c>
      <c r="Q169" s="125">
        <f>IF('Indicator Data'!R173="No Data",1,IF('Indicator Data imputation'!R172&lt;&gt;"",1,0))</f>
        <v>0</v>
      </c>
      <c r="R169" s="125">
        <f>IF('Indicator Data'!S173="No Data",1,IF('Indicator Data imputation'!S172&lt;&gt;"",1,0))</f>
        <v>0</v>
      </c>
      <c r="S169" s="125">
        <f>IF('Indicator Data'!T173="No Data",1,IF('Indicator Data imputation'!T172&lt;&gt;"",1,0))</f>
        <v>0</v>
      </c>
      <c r="T169" s="125">
        <f>IF('Indicator Data'!U173="No Data",1,IF('Indicator Data imputation'!U172&lt;&gt;"",1,0))</f>
        <v>0</v>
      </c>
      <c r="U169" s="125">
        <f>IF('Indicator Data'!V173="No Data",1,IF('Indicator Data imputation'!V172&lt;&gt;"",1,0))</f>
        <v>0</v>
      </c>
      <c r="V169" s="125">
        <f>IF('Indicator Data'!W173="No Data",1,IF('Indicator Data imputation'!W172&lt;&gt;"",1,0))</f>
        <v>0</v>
      </c>
      <c r="W169" s="125">
        <f>IF('Indicator Data'!X173="No Data",1,IF('Indicator Data imputation'!X172&lt;&gt;"",1,0))</f>
        <v>0</v>
      </c>
      <c r="X169" s="125">
        <f>IF('Indicator Data'!Y173="No Data",1,IF('Indicator Data imputation'!Y172&lt;&gt;"",1,0))</f>
        <v>0</v>
      </c>
      <c r="Y169" s="125">
        <f>IF('Indicator Data'!Z173="No Data",1,IF('Indicator Data imputation'!Z172&lt;&gt;"",1,0))</f>
        <v>0</v>
      </c>
      <c r="Z169" s="125">
        <f>IF('Indicator Data'!AA173="No Data",1,IF('Indicator Data imputation'!AA172&lt;&gt;"",1,0))</f>
        <v>0</v>
      </c>
      <c r="AA169" s="125">
        <f>IF('Indicator Data'!AB173="No Data",1,IF('Indicator Data imputation'!AB172&lt;&gt;"",1,0))</f>
        <v>0</v>
      </c>
      <c r="AB169" s="125">
        <f>IF('Indicator Data'!AC173="No Data",1,IF('Indicator Data imputation'!AC172&lt;&gt;"",1,0))</f>
        <v>0</v>
      </c>
      <c r="AC169" s="125">
        <f>IF('Indicator Data'!AD173="No Data",1,IF('Indicator Data imputation'!AD172&lt;&gt;"",1,0))</f>
        <v>1</v>
      </c>
      <c r="AD169" s="125">
        <f>IF('Indicator Data'!AE173="No Data",1,IF('Indicator Data imputation'!AE172&lt;&gt;"",1,0))</f>
        <v>0</v>
      </c>
      <c r="AE169" s="125">
        <f>IF('Indicator Data'!AF173="No Data",1,IF('Indicator Data imputation'!AF172&lt;&gt;"",1,0))</f>
        <v>0</v>
      </c>
      <c r="AF169" s="125">
        <f>IF('Indicator Data'!AG173="No Data",1,IF('Indicator Data imputation'!AG172&lt;&gt;"",1,0))</f>
        <v>0</v>
      </c>
      <c r="AG169" s="125">
        <f>IF('Indicator Data'!AH173="No Data",1,IF('Indicator Data imputation'!AH172&lt;&gt;"",1,0))</f>
        <v>0</v>
      </c>
      <c r="AH169" s="125">
        <f>IF('Indicator Data'!AI173="No Data",1,IF('Indicator Data imputation'!AI172&lt;&gt;"",1,0))</f>
        <v>0</v>
      </c>
      <c r="AI169" s="125">
        <f>IF('Indicator Data'!AJ173="No Data",1,IF('Indicator Data imputation'!AJ172&lt;&gt;"",1,0))</f>
        <v>0</v>
      </c>
      <c r="AJ169" s="125">
        <f>IF('Indicator Data'!AK173="No Data",1,IF('Indicator Data imputation'!AK172&lt;&gt;"",1,0))</f>
        <v>0</v>
      </c>
      <c r="AK169" s="125">
        <f>IF('Indicator Data'!AL173="No Data",1,IF('Indicator Data imputation'!AL172&lt;&gt;"",1,0))</f>
        <v>0</v>
      </c>
      <c r="AL169" s="125">
        <f>IF('Indicator Data'!AM173="No Data",1,IF('Indicator Data imputation'!AM172&lt;&gt;"",1,0))</f>
        <v>0</v>
      </c>
      <c r="AM169" s="125">
        <f>IF('Indicator Data'!AN173="No Data",1,IF('Indicator Data imputation'!AN172&lt;&gt;"",1,0))</f>
        <v>0</v>
      </c>
      <c r="AN169" s="125">
        <f>IF('Indicator Data'!AO173="No Data",1,IF('Indicator Data imputation'!AO172&lt;&gt;"",1,0))</f>
        <v>0</v>
      </c>
      <c r="AO169" s="125">
        <f>IF('Indicator Data'!AP173="No Data",1,IF('Indicator Data imputation'!AP172&lt;&gt;"",1,0))</f>
        <v>0</v>
      </c>
      <c r="AP169" s="125">
        <f>IF('Indicator Data'!AQ173="No Data",1,IF('Indicator Data imputation'!AQ172&lt;&gt;"",1,0))</f>
        <v>0</v>
      </c>
      <c r="AQ169" s="125">
        <f>IF('Indicator Data'!AR173="No Data",1,IF('Indicator Data imputation'!AR172&lt;&gt;"",1,0))</f>
        <v>0</v>
      </c>
      <c r="AR169" s="125">
        <f>IF('Indicator Data'!AS173="No Data",1,IF('Indicator Data imputation'!AS172&lt;&gt;"",1,0))</f>
        <v>0</v>
      </c>
      <c r="AS169" s="125">
        <f>IF('Indicator Data'!AT173="No Data",1,IF('Indicator Data imputation'!AT172&lt;&gt;"",1,0))</f>
        <v>0</v>
      </c>
      <c r="AT169" s="125">
        <f>IF('Indicator Data'!AU173="No Data",1,IF('Indicator Data imputation'!AU172&lt;&gt;"",1,0))</f>
        <v>0</v>
      </c>
      <c r="AU169" s="125">
        <f>IF('Indicator Data'!AV173="No Data",1,IF('Indicator Data imputation'!AV172&lt;&gt;"",1,0))</f>
        <v>0</v>
      </c>
      <c r="AV169" s="125">
        <f>IF('Indicator Data'!AW173="No Data",1,IF('Indicator Data imputation'!AW172&lt;&gt;"",1,0))</f>
        <v>0</v>
      </c>
      <c r="AW169" s="125">
        <f>IF('Indicator Data'!AX173="No Data",1,IF('Indicator Data imputation'!AX172&lt;&gt;"",1,0))</f>
        <v>0</v>
      </c>
      <c r="AX169" s="125">
        <f>IF('Indicator Data'!AY173="No Data",1,IF('Indicator Data imputation'!AY172&lt;&gt;"",1,0))</f>
        <v>0</v>
      </c>
      <c r="AY169" s="125">
        <f>IF('Indicator Data'!AZ173="No Data",1,IF('Indicator Data imputation'!AZ172&lt;&gt;"",1,0))</f>
        <v>0</v>
      </c>
      <c r="AZ169" s="125">
        <f>IF('Indicator Data'!BA173="No Data",1,IF('Indicator Data imputation'!BA172&lt;&gt;"",1,0))</f>
        <v>0</v>
      </c>
      <c r="BA169" s="125">
        <f>IF('Indicator Data'!BB173="No Data",1,IF('Indicator Data imputation'!BB172&lt;&gt;"",1,0))</f>
        <v>0</v>
      </c>
      <c r="BB169" s="125">
        <f>IF('Indicator Data'!BC173="No Data",1,IF('Indicator Data imputation'!BC172&lt;&gt;"",1,0))</f>
        <v>0</v>
      </c>
      <c r="BC169" s="125">
        <f>IF('Indicator Data'!BD173="No Data",1,IF('Indicator Data imputation'!BD172&lt;&gt;"",1,0))</f>
        <v>0</v>
      </c>
      <c r="BD169" s="125">
        <f>IF('Indicator Data'!BE173="No Data",1,IF('Indicator Data imputation'!BE172&lt;&gt;"",1,0))</f>
        <v>0</v>
      </c>
      <c r="BE169" s="125">
        <f>IF('Indicator Data'!BF173="No Data",1,IF('Indicator Data imputation'!BF172&lt;&gt;"",1,0))</f>
        <v>0</v>
      </c>
      <c r="BF169" s="125">
        <f>IF('Indicator Data'!BG173="No Data",1,IF('Indicator Data imputation'!BG172&lt;&gt;"",1,0))</f>
        <v>0</v>
      </c>
      <c r="BG169" s="125">
        <f>IF('Indicator Data'!BH173="No Data",1,IF('Indicator Data imputation'!BH172&lt;&gt;"",1,0))</f>
        <v>0</v>
      </c>
      <c r="BH169" s="125">
        <f>IF('Indicator Data'!BI173="No Data",1,IF('Indicator Data imputation'!BI172&lt;&gt;"",1,0))</f>
        <v>1</v>
      </c>
      <c r="BI169" s="125">
        <f>IF('Indicator Data'!BR173="No Data",1,IF('Indicator Data imputation'!BJ172&lt;&gt;"",1,0))</f>
        <v>0</v>
      </c>
      <c r="BJ169" s="125">
        <f>IF('Indicator Data'!BS173="No Data",1,IF('Indicator Data imputation'!BK172&lt;&gt;"",1,0))</f>
        <v>0</v>
      </c>
      <c r="BK169" s="125">
        <f>IF('Indicator Data'!BT173="No Data",1,IF('Indicator Data imputation'!BL172&lt;&gt;"",1,0))</f>
        <v>0</v>
      </c>
      <c r="BL169" s="125">
        <f>IF('Indicator Data'!BU173="No Data",1,IF('Indicator Data imputation'!BM172&lt;&gt;"",1,0))</f>
        <v>0</v>
      </c>
      <c r="BM169" s="125">
        <f>IF('Indicator Data'!BV173="No Data",1,IF('Indicator Data imputation'!BN172&lt;&gt;"",1,0))</f>
        <v>0</v>
      </c>
      <c r="BN169" s="125">
        <f>IF('Indicator Data'!BW173="No Data",1,IF('Indicator Data imputation'!BO172&lt;&gt;"",1,0))</f>
        <v>0</v>
      </c>
      <c r="BO169" s="125">
        <f>IF('Indicator Data'!BX173="No Data",1,IF('Indicator Data imputation'!BP172&lt;&gt;"",1,0))</f>
        <v>0</v>
      </c>
      <c r="BP169" s="125">
        <f>IF('Indicator Data'!BY173="No Data",1,IF('Indicator Data imputation'!BQ172&lt;&gt;"",1,0))</f>
        <v>0</v>
      </c>
      <c r="BQ169" s="125">
        <f>IF('Indicator Data'!BZ173="No Data",1,IF('Indicator Data imputation'!BR172&lt;&gt;"",1,0))</f>
        <v>0</v>
      </c>
      <c r="BR169" s="125">
        <f>IF('Indicator Data'!CA173="No Data",1,IF('Indicator Data imputation'!BS172&lt;&gt;"",1,0))</f>
        <v>0</v>
      </c>
      <c r="BS169" s="125">
        <f>IF('Indicator Data'!CB173="No Data",1,IF('Indicator Data imputation'!BT172&lt;&gt;"",1,0))</f>
        <v>0</v>
      </c>
      <c r="BT169" s="125">
        <f>IF('Indicator Data'!CC173="No Data",1,IF('Indicator Data imputation'!BU172&lt;&gt;"",1,0))</f>
        <v>0</v>
      </c>
      <c r="BU169" s="125">
        <f>IF('Indicator Data'!CD173="No Data",1,IF('Indicator Data imputation'!BV172&lt;&gt;"",1,0))</f>
        <v>0</v>
      </c>
      <c r="BV169" s="125">
        <f>IF('Indicator Data'!CE173="No Data",1,IF('Indicator Data imputation'!BW172&lt;&gt;"",1,0))</f>
        <v>1</v>
      </c>
      <c r="BW169" s="125">
        <f>IF('Indicator Data'!CF173="No Data",1,IF('Indicator Data imputation'!BX172&lt;&gt;"",1,0))</f>
        <v>0</v>
      </c>
      <c r="BX169" s="125">
        <f>IF('Indicator Data'!CG173="No Data",1,IF('Indicator Data imputation'!BY172&lt;&gt;"",1,0))</f>
        <v>0</v>
      </c>
      <c r="BY169" s="3">
        <f t="shared" si="8"/>
        <v>6</v>
      </c>
      <c r="BZ169" s="127">
        <f t="shared" si="7"/>
        <v>0.08</v>
      </c>
    </row>
    <row r="170" spans="1:78" x14ac:dyDescent="0.3">
      <c r="A170" s="3" t="s">
        <v>317</v>
      </c>
      <c r="B170" s="125">
        <f>IF('Indicator Data'!C174="No Data",1,IF('Indicator Data imputation'!C173&lt;&gt;"",1,0))</f>
        <v>0</v>
      </c>
      <c r="C170" s="125">
        <f>IF('Indicator Data'!D174="No Data",1,IF('Indicator Data imputation'!D173&lt;&gt;"",1,0))</f>
        <v>0</v>
      </c>
      <c r="D170" s="125">
        <f>IF('Indicator Data'!E174="No Data",1,IF('Indicator Data imputation'!E173&lt;&gt;"",1,0))</f>
        <v>0</v>
      </c>
      <c r="E170" s="125">
        <f>IF('Indicator Data'!F174="No Data",1,IF('Indicator Data imputation'!F173&lt;&gt;"",1,0))</f>
        <v>0</v>
      </c>
      <c r="F170" s="125">
        <f>IF('Indicator Data'!G174="No Data",1,IF('Indicator Data imputation'!G173&lt;&gt;"",1,0))</f>
        <v>0</v>
      </c>
      <c r="G170" s="125">
        <f>IF('Indicator Data'!H174="No Data",1,IF('Indicator Data imputation'!H173&lt;&gt;"",1,0))</f>
        <v>0</v>
      </c>
      <c r="H170" s="125">
        <f>IF('Indicator Data'!I174="No Data",1,IF('Indicator Data imputation'!I173&lt;&gt;"",1,0))</f>
        <v>0</v>
      </c>
      <c r="I170" s="125">
        <f>IF('Indicator Data'!J174="No Data",1,IF('Indicator Data imputation'!J173&lt;&gt;"",1,0))</f>
        <v>0</v>
      </c>
      <c r="J170" s="125">
        <f>IF('Indicator Data'!K174="No Data",1,IF('Indicator Data imputation'!K173&lt;&gt;"",1,0))</f>
        <v>0</v>
      </c>
      <c r="K170" s="125">
        <f>IF('Indicator Data'!L174="No Data",1,IF('Indicator Data imputation'!L173&lt;&gt;"",1,0))</f>
        <v>0</v>
      </c>
      <c r="L170" s="125">
        <f>IF('Indicator Data'!M174="No Data",1,IF('Indicator Data imputation'!M173&lt;&gt;"",1,0))</f>
        <v>0</v>
      </c>
      <c r="M170" s="125">
        <f>IF('Indicator Data'!N174="No Data",1,IF('Indicator Data imputation'!N173&lt;&gt;"",1,0))</f>
        <v>0</v>
      </c>
      <c r="N170" s="125">
        <f>IF('Indicator Data'!O174="No Data",1,IF('Indicator Data imputation'!O173&lt;&gt;"",1,0))</f>
        <v>0</v>
      </c>
      <c r="O170" s="125">
        <f>IF('Indicator Data'!P174="No Data",1,IF('Indicator Data imputation'!P173&lt;&gt;"",1,0))</f>
        <v>0</v>
      </c>
      <c r="P170" s="125">
        <f>IF('Indicator Data'!Q174="No Data",1,IF('Indicator Data imputation'!Q173&lt;&gt;"",1,0))</f>
        <v>0</v>
      </c>
      <c r="Q170" s="125">
        <f>IF('Indicator Data'!R174="No Data",1,IF('Indicator Data imputation'!R173&lt;&gt;"",1,0))</f>
        <v>0</v>
      </c>
      <c r="R170" s="125">
        <f>IF('Indicator Data'!S174="No Data",1,IF('Indicator Data imputation'!S173&lt;&gt;"",1,0))</f>
        <v>0</v>
      </c>
      <c r="S170" s="125">
        <f>IF('Indicator Data'!T174="No Data",1,IF('Indicator Data imputation'!T173&lt;&gt;"",1,0))</f>
        <v>0</v>
      </c>
      <c r="T170" s="125">
        <f>IF('Indicator Data'!U174="No Data",1,IF('Indicator Data imputation'!U173&lt;&gt;"",1,0))</f>
        <v>0</v>
      </c>
      <c r="U170" s="125">
        <f>IF('Indicator Data'!V174="No Data",1,IF('Indicator Data imputation'!V173&lt;&gt;"",1,0))</f>
        <v>0</v>
      </c>
      <c r="V170" s="125">
        <f>IF('Indicator Data'!W174="No Data",1,IF('Indicator Data imputation'!W173&lt;&gt;"",1,0))</f>
        <v>0</v>
      </c>
      <c r="W170" s="125">
        <f>IF('Indicator Data'!X174="No Data",1,IF('Indicator Data imputation'!X173&lt;&gt;"",1,0))</f>
        <v>0</v>
      </c>
      <c r="X170" s="125">
        <f>IF('Indicator Data'!Y174="No Data",1,IF('Indicator Data imputation'!Y173&lt;&gt;"",1,0))</f>
        <v>0</v>
      </c>
      <c r="Y170" s="125">
        <f>IF('Indicator Data'!Z174="No Data",1,IF('Indicator Data imputation'!Z173&lt;&gt;"",1,0))</f>
        <v>0</v>
      </c>
      <c r="Z170" s="125">
        <f>IF('Indicator Data'!AA174="No Data",1,IF('Indicator Data imputation'!AA173&lt;&gt;"",1,0))</f>
        <v>0</v>
      </c>
      <c r="AA170" s="125">
        <f>IF('Indicator Data'!AB174="No Data",1,IF('Indicator Data imputation'!AB173&lt;&gt;"",1,0))</f>
        <v>0</v>
      </c>
      <c r="AB170" s="125">
        <f>IF('Indicator Data'!AC174="No Data",1,IF('Indicator Data imputation'!AC173&lt;&gt;"",1,0))</f>
        <v>0</v>
      </c>
      <c r="AC170" s="125">
        <f>IF('Indicator Data'!AD174="No Data",1,IF('Indicator Data imputation'!AD173&lt;&gt;"",1,0))</f>
        <v>0</v>
      </c>
      <c r="AD170" s="125">
        <f>IF('Indicator Data'!AE174="No Data",1,IF('Indicator Data imputation'!AE173&lt;&gt;"",1,0))</f>
        <v>0</v>
      </c>
      <c r="AE170" s="125">
        <f>IF('Indicator Data'!AF174="No Data",1,IF('Indicator Data imputation'!AF173&lt;&gt;"",1,0))</f>
        <v>0</v>
      </c>
      <c r="AF170" s="125">
        <f>IF('Indicator Data'!AG174="No Data",1,IF('Indicator Data imputation'!AG173&lt;&gt;"",1,0))</f>
        <v>0</v>
      </c>
      <c r="AG170" s="125">
        <f>IF('Indicator Data'!AH174="No Data",1,IF('Indicator Data imputation'!AH173&lt;&gt;"",1,0))</f>
        <v>0</v>
      </c>
      <c r="AH170" s="125">
        <f>IF('Indicator Data'!AI174="No Data",1,IF('Indicator Data imputation'!AI173&lt;&gt;"",1,0))</f>
        <v>0</v>
      </c>
      <c r="AI170" s="125">
        <f>IF('Indicator Data'!AJ174="No Data",1,IF('Indicator Data imputation'!AJ173&lt;&gt;"",1,0))</f>
        <v>0</v>
      </c>
      <c r="AJ170" s="125">
        <f>IF('Indicator Data'!AK174="No Data",1,IF('Indicator Data imputation'!AK173&lt;&gt;"",1,0))</f>
        <v>0</v>
      </c>
      <c r="AK170" s="125">
        <f>IF('Indicator Data'!AL174="No Data",1,IF('Indicator Data imputation'!AL173&lt;&gt;"",1,0))</f>
        <v>0</v>
      </c>
      <c r="AL170" s="125">
        <f>IF('Indicator Data'!AM174="No Data",1,IF('Indicator Data imputation'!AM173&lt;&gt;"",1,0))</f>
        <v>0</v>
      </c>
      <c r="AM170" s="125">
        <f>IF('Indicator Data'!AN174="No Data",1,IF('Indicator Data imputation'!AN173&lt;&gt;"",1,0))</f>
        <v>0</v>
      </c>
      <c r="AN170" s="125">
        <f>IF('Indicator Data'!AO174="No Data",1,IF('Indicator Data imputation'!AO173&lt;&gt;"",1,0))</f>
        <v>0</v>
      </c>
      <c r="AO170" s="125">
        <f>IF('Indicator Data'!AP174="No Data",1,IF('Indicator Data imputation'!AP173&lt;&gt;"",1,0))</f>
        <v>0</v>
      </c>
      <c r="AP170" s="125">
        <f>IF('Indicator Data'!AQ174="No Data",1,IF('Indicator Data imputation'!AQ173&lt;&gt;"",1,0))</f>
        <v>0</v>
      </c>
      <c r="AQ170" s="125">
        <f>IF('Indicator Data'!AR174="No Data",1,IF('Indicator Data imputation'!AR173&lt;&gt;"",1,0))</f>
        <v>0</v>
      </c>
      <c r="AR170" s="125">
        <f>IF('Indicator Data'!AS174="No Data",1,IF('Indicator Data imputation'!AS173&lt;&gt;"",1,0))</f>
        <v>0</v>
      </c>
      <c r="AS170" s="125">
        <f>IF('Indicator Data'!AT174="No Data",1,IF('Indicator Data imputation'!AT173&lt;&gt;"",1,0))</f>
        <v>0</v>
      </c>
      <c r="AT170" s="125">
        <f>IF('Indicator Data'!AU174="No Data",1,IF('Indicator Data imputation'!AU173&lt;&gt;"",1,0))</f>
        <v>0</v>
      </c>
      <c r="AU170" s="125">
        <f>IF('Indicator Data'!AV174="No Data",1,IF('Indicator Data imputation'!AV173&lt;&gt;"",1,0))</f>
        <v>0</v>
      </c>
      <c r="AV170" s="125">
        <f>IF('Indicator Data'!AW174="No Data",1,IF('Indicator Data imputation'!AW173&lt;&gt;"",1,0))</f>
        <v>0</v>
      </c>
      <c r="AW170" s="125">
        <f>IF('Indicator Data'!AX174="No Data",1,IF('Indicator Data imputation'!AX173&lt;&gt;"",1,0))</f>
        <v>0</v>
      </c>
      <c r="AX170" s="125">
        <f>IF('Indicator Data'!AY174="No Data",1,IF('Indicator Data imputation'!AY173&lt;&gt;"",1,0))</f>
        <v>0</v>
      </c>
      <c r="AY170" s="125">
        <f>IF('Indicator Data'!AZ174="No Data",1,IF('Indicator Data imputation'!AZ173&lt;&gt;"",1,0))</f>
        <v>0</v>
      </c>
      <c r="AZ170" s="125">
        <f>IF('Indicator Data'!BA174="No Data",1,IF('Indicator Data imputation'!BA173&lt;&gt;"",1,0))</f>
        <v>0</v>
      </c>
      <c r="BA170" s="125">
        <f>IF('Indicator Data'!BB174="No Data",1,IF('Indicator Data imputation'!BB173&lt;&gt;"",1,0))</f>
        <v>0</v>
      </c>
      <c r="BB170" s="125">
        <f>IF('Indicator Data'!BC174="No Data",1,IF('Indicator Data imputation'!BC173&lt;&gt;"",1,0))</f>
        <v>0</v>
      </c>
      <c r="BC170" s="125">
        <f>IF('Indicator Data'!BD174="No Data",1,IF('Indicator Data imputation'!BD173&lt;&gt;"",1,0))</f>
        <v>0</v>
      </c>
      <c r="BD170" s="125">
        <f>IF('Indicator Data'!BE174="No Data",1,IF('Indicator Data imputation'!BE173&lt;&gt;"",1,0))</f>
        <v>0</v>
      </c>
      <c r="BE170" s="125">
        <f>IF('Indicator Data'!BF174="No Data",1,IF('Indicator Data imputation'!BF173&lt;&gt;"",1,0))</f>
        <v>0</v>
      </c>
      <c r="BF170" s="125">
        <f>IF('Indicator Data'!BG174="No Data",1,IF('Indicator Data imputation'!BG173&lt;&gt;"",1,0))</f>
        <v>0</v>
      </c>
      <c r="BG170" s="125">
        <f>IF('Indicator Data'!BH174="No Data",1,IF('Indicator Data imputation'!BH173&lt;&gt;"",1,0))</f>
        <v>0</v>
      </c>
      <c r="BH170" s="125">
        <f>IF('Indicator Data'!BI174="No Data",1,IF('Indicator Data imputation'!BI173&lt;&gt;"",1,0))</f>
        <v>0</v>
      </c>
      <c r="BI170" s="125">
        <f>IF('Indicator Data'!BR174="No Data",1,IF('Indicator Data imputation'!BJ173&lt;&gt;"",1,0))</f>
        <v>0</v>
      </c>
      <c r="BJ170" s="125">
        <f>IF('Indicator Data'!BS174="No Data",1,IF('Indicator Data imputation'!BK173&lt;&gt;"",1,0))</f>
        <v>0</v>
      </c>
      <c r="BK170" s="125">
        <f>IF('Indicator Data'!BT174="No Data",1,IF('Indicator Data imputation'!BL173&lt;&gt;"",1,0))</f>
        <v>0</v>
      </c>
      <c r="BL170" s="125">
        <f>IF('Indicator Data'!BU174="No Data",1,IF('Indicator Data imputation'!BM173&lt;&gt;"",1,0))</f>
        <v>0</v>
      </c>
      <c r="BM170" s="125">
        <f>IF('Indicator Data'!BV174="No Data",1,IF('Indicator Data imputation'!BN173&lt;&gt;"",1,0))</f>
        <v>0</v>
      </c>
      <c r="BN170" s="125">
        <f>IF('Indicator Data'!BW174="No Data",1,IF('Indicator Data imputation'!BO173&lt;&gt;"",1,0))</f>
        <v>0</v>
      </c>
      <c r="BO170" s="125">
        <f>IF('Indicator Data'!BX174="No Data",1,IF('Indicator Data imputation'!BP173&lt;&gt;"",1,0))</f>
        <v>0</v>
      </c>
      <c r="BP170" s="125">
        <f>IF('Indicator Data'!BY174="No Data",1,IF('Indicator Data imputation'!BQ173&lt;&gt;"",1,0))</f>
        <v>0</v>
      </c>
      <c r="BQ170" s="125">
        <f>IF('Indicator Data'!BZ174="No Data",1,IF('Indicator Data imputation'!BR173&lt;&gt;"",1,0))</f>
        <v>0</v>
      </c>
      <c r="BR170" s="125">
        <f>IF('Indicator Data'!CA174="No Data",1,IF('Indicator Data imputation'!BS173&lt;&gt;"",1,0))</f>
        <v>0</v>
      </c>
      <c r="BS170" s="125">
        <f>IF('Indicator Data'!CB174="No Data",1,IF('Indicator Data imputation'!BT173&lt;&gt;"",1,0))</f>
        <v>0</v>
      </c>
      <c r="BT170" s="125">
        <f>IF('Indicator Data'!CC174="No Data",1,IF('Indicator Data imputation'!BU173&lt;&gt;"",1,0))</f>
        <v>0</v>
      </c>
      <c r="BU170" s="125">
        <f>IF('Indicator Data'!CD174="No Data",1,IF('Indicator Data imputation'!BV173&lt;&gt;"",1,0))</f>
        <v>0</v>
      </c>
      <c r="BV170" s="125">
        <f>IF('Indicator Data'!CE174="No Data",1,IF('Indicator Data imputation'!BW173&lt;&gt;"",1,0))</f>
        <v>0</v>
      </c>
      <c r="BW170" s="125">
        <f>IF('Indicator Data'!CF174="No Data",1,IF('Indicator Data imputation'!BX173&lt;&gt;"",1,0))</f>
        <v>0</v>
      </c>
      <c r="BX170" s="125">
        <f>IF('Indicator Data'!CG174="No Data",1,IF('Indicator Data imputation'!BY173&lt;&gt;"",1,0))</f>
        <v>0</v>
      </c>
      <c r="BY170" s="3">
        <f t="shared" si="8"/>
        <v>0</v>
      </c>
      <c r="BZ170" s="127">
        <f t="shared" si="7"/>
        <v>0</v>
      </c>
    </row>
    <row r="171" spans="1:78" x14ac:dyDescent="0.3">
      <c r="A171" s="3" t="s">
        <v>318</v>
      </c>
      <c r="B171" s="125">
        <f>IF('Indicator Data'!C175="No Data",1,IF('Indicator Data imputation'!C174&lt;&gt;"",1,0))</f>
        <v>0</v>
      </c>
      <c r="C171" s="125">
        <f>IF('Indicator Data'!D175="No Data",1,IF('Indicator Data imputation'!D174&lt;&gt;"",1,0))</f>
        <v>0</v>
      </c>
      <c r="D171" s="125">
        <f>IF('Indicator Data'!E175="No Data",1,IF('Indicator Data imputation'!E174&lt;&gt;"",1,0))</f>
        <v>0</v>
      </c>
      <c r="E171" s="125">
        <f>IF('Indicator Data'!F175="No Data",1,IF('Indicator Data imputation'!F174&lt;&gt;"",1,0))</f>
        <v>0</v>
      </c>
      <c r="F171" s="125">
        <f>IF('Indicator Data'!G175="No Data",1,IF('Indicator Data imputation'!G174&lt;&gt;"",1,0))</f>
        <v>0</v>
      </c>
      <c r="G171" s="125">
        <f>IF('Indicator Data'!H175="No Data",1,IF('Indicator Data imputation'!H174&lt;&gt;"",1,0))</f>
        <v>0</v>
      </c>
      <c r="H171" s="125">
        <f>IF('Indicator Data'!I175="No Data",1,IF('Indicator Data imputation'!I174&lt;&gt;"",1,0))</f>
        <v>0</v>
      </c>
      <c r="I171" s="125">
        <f>IF('Indicator Data'!J175="No Data",1,IF('Indicator Data imputation'!J174&lt;&gt;"",1,0))</f>
        <v>0</v>
      </c>
      <c r="J171" s="125">
        <f>IF('Indicator Data'!K175="No Data",1,IF('Indicator Data imputation'!K174&lt;&gt;"",1,0))</f>
        <v>0</v>
      </c>
      <c r="K171" s="125">
        <f>IF('Indicator Data'!L175="No Data",1,IF('Indicator Data imputation'!L174&lt;&gt;"",1,0))</f>
        <v>0</v>
      </c>
      <c r="L171" s="125">
        <f>IF('Indicator Data'!M175="No Data",1,IF('Indicator Data imputation'!M174&lt;&gt;"",1,0))</f>
        <v>0</v>
      </c>
      <c r="M171" s="125">
        <f>IF('Indicator Data'!N175="No Data",1,IF('Indicator Data imputation'!N174&lt;&gt;"",1,0))</f>
        <v>1</v>
      </c>
      <c r="N171" s="125">
        <f>IF('Indicator Data'!O175="No Data",1,IF('Indicator Data imputation'!O174&lt;&gt;"",1,0))</f>
        <v>1</v>
      </c>
      <c r="O171" s="125">
        <f>IF('Indicator Data'!P175="No Data",1,IF('Indicator Data imputation'!P174&lt;&gt;"",1,0))</f>
        <v>1</v>
      </c>
      <c r="P171" s="125">
        <f>IF('Indicator Data'!Q175="No Data",1,IF('Indicator Data imputation'!Q174&lt;&gt;"",1,0))</f>
        <v>0</v>
      </c>
      <c r="Q171" s="125">
        <f>IF('Indicator Data'!R175="No Data",1,IF('Indicator Data imputation'!R174&lt;&gt;"",1,0))</f>
        <v>0</v>
      </c>
      <c r="R171" s="125">
        <f>IF('Indicator Data'!S175="No Data",1,IF('Indicator Data imputation'!S174&lt;&gt;"",1,0))</f>
        <v>0</v>
      </c>
      <c r="S171" s="125">
        <f>IF('Indicator Data'!T175="No Data",1,IF('Indicator Data imputation'!T174&lt;&gt;"",1,0))</f>
        <v>0</v>
      </c>
      <c r="T171" s="125">
        <f>IF('Indicator Data'!U175="No Data",1,IF('Indicator Data imputation'!U174&lt;&gt;"",1,0))</f>
        <v>0</v>
      </c>
      <c r="U171" s="125">
        <f>IF('Indicator Data'!V175="No Data",1,IF('Indicator Data imputation'!V174&lt;&gt;"",1,0))</f>
        <v>0</v>
      </c>
      <c r="V171" s="125">
        <f>IF('Indicator Data'!W175="No Data",1,IF('Indicator Data imputation'!W174&lt;&gt;"",1,0))</f>
        <v>0</v>
      </c>
      <c r="W171" s="125">
        <f>IF('Indicator Data'!X175="No Data",1,IF('Indicator Data imputation'!X174&lt;&gt;"",1,0))</f>
        <v>0</v>
      </c>
      <c r="X171" s="125">
        <f>IF('Indicator Data'!Y175="No Data",1,IF('Indicator Data imputation'!Y174&lt;&gt;"",1,0))</f>
        <v>0</v>
      </c>
      <c r="Y171" s="125">
        <f>IF('Indicator Data'!Z175="No Data",1,IF('Indicator Data imputation'!Z174&lt;&gt;"",1,0))</f>
        <v>0</v>
      </c>
      <c r="Z171" s="125">
        <f>IF('Indicator Data'!AA175="No Data",1,IF('Indicator Data imputation'!AA174&lt;&gt;"",1,0))</f>
        <v>1</v>
      </c>
      <c r="AA171" s="125">
        <f>IF('Indicator Data'!AB175="No Data",1,IF('Indicator Data imputation'!AB174&lt;&gt;"",1,0))</f>
        <v>0</v>
      </c>
      <c r="AB171" s="125">
        <f>IF('Indicator Data'!AC175="No Data",1,IF('Indicator Data imputation'!AC174&lt;&gt;"",1,0))</f>
        <v>0</v>
      </c>
      <c r="AC171" s="125">
        <f>IF('Indicator Data'!AD175="No Data",1,IF('Indicator Data imputation'!AD174&lt;&gt;"",1,0))</f>
        <v>0</v>
      </c>
      <c r="AD171" s="125">
        <f>IF('Indicator Data'!AE175="No Data",1,IF('Indicator Data imputation'!AE174&lt;&gt;"",1,0))</f>
        <v>0</v>
      </c>
      <c r="AE171" s="125">
        <f>IF('Indicator Data'!AF175="No Data",1,IF('Indicator Data imputation'!AF174&lt;&gt;"",1,0))</f>
        <v>0</v>
      </c>
      <c r="AF171" s="125">
        <f>IF('Indicator Data'!AG175="No Data",1,IF('Indicator Data imputation'!AG174&lt;&gt;"",1,0))</f>
        <v>0</v>
      </c>
      <c r="AG171" s="125">
        <f>IF('Indicator Data'!AH175="No Data",1,IF('Indicator Data imputation'!AH174&lt;&gt;"",1,0))</f>
        <v>0</v>
      </c>
      <c r="AH171" s="125">
        <f>IF('Indicator Data'!AI175="No Data",1,IF('Indicator Data imputation'!AI174&lt;&gt;"",1,0))</f>
        <v>0</v>
      </c>
      <c r="AI171" s="125">
        <f>IF('Indicator Data'!AJ175="No Data",1,IF('Indicator Data imputation'!AJ174&lt;&gt;"",1,0))</f>
        <v>0</v>
      </c>
      <c r="AJ171" s="125">
        <f>IF('Indicator Data'!AK175="No Data",1,IF('Indicator Data imputation'!AK174&lt;&gt;"",1,0))</f>
        <v>0</v>
      </c>
      <c r="AK171" s="125">
        <f>IF('Indicator Data'!AL175="No Data",1,IF('Indicator Data imputation'!AL174&lt;&gt;"",1,0))</f>
        <v>0</v>
      </c>
      <c r="AL171" s="125">
        <f>IF('Indicator Data'!AM175="No Data",1,IF('Indicator Data imputation'!AM174&lt;&gt;"",1,0))</f>
        <v>0</v>
      </c>
      <c r="AM171" s="125">
        <f>IF('Indicator Data'!AN175="No Data",1,IF('Indicator Data imputation'!AN174&lt;&gt;"",1,0))</f>
        <v>0</v>
      </c>
      <c r="AN171" s="125">
        <f>IF('Indicator Data'!AO175="No Data",1,IF('Indicator Data imputation'!AO174&lt;&gt;"",1,0))</f>
        <v>0</v>
      </c>
      <c r="AO171" s="125">
        <f>IF('Indicator Data'!AP175="No Data",1,IF('Indicator Data imputation'!AP174&lt;&gt;"",1,0))</f>
        <v>0</v>
      </c>
      <c r="AP171" s="125">
        <f>IF('Indicator Data'!AQ175="No Data",1,IF('Indicator Data imputation'!AQ174&lt;&gt;"",1,0))</f>
        <v>0</v>
      </c>
      <c r="AQ171" s="125">
        <f>IF('Indicator Data'!AR175="No Data",1,IF('Indicator Data imputation'!AR174&lt;&gt;"",1,0))</f>
        <v>0</v>
      </c>
      <c r="AR171" s="125">
        <f>IF('Indicator Data'!AS175="No Data",1,IF('Indicator Data imputation'!AS174&lt;&gt;"",1,0))</f>
        <v>0</v>
      </c>
      <c r="AS171" s="125">
        <f>IF('Indicator Data'!AT175="No Data",1,IF('Indicator Data imputation'!AT174&lt;&gt;"",1,0))</f>
        <v>0</v>
      </c>
      <c r="AT171" s="125">
        <f>IF('Indicator Data'!AU175="No Data",1,IF('Indicator Data imputation'!AU174&lt;&gt;"",1,0))</f>
        <v>0</v>
      </c>
      <c r="AU171" s="125">
        <f>IF('Indicator Data'!AV175="No Data",1,IF('Indicator Data imputation'!AV174&lt;&gt;"",1,0))</f>
        <v>0</v>
      </c>
      <c r="AV171" s="125">
        <f>IF('Indicator Data'!AW175="No Data",1,IF('Indicator Data imputation'!AW174&lt;&gt;"",1,0))</f>
        <v>1</v>
      </c>
      <c r="AW171" s="125">
        <f>IF('Indicator Data'!AX175="No Data",1,IF('Indicator Data imputation'!AX174&lt;&gt;"",1,0))</f>
        <v>0</v>
      </c>
      <c r="AX171" s="125">
        <f>IF('Indicator Data'!AY175="No Data",1,IF('Indicator Data imputation'!AY174&lt;&gt;"",1,0))</f>
        <v>0</v>
      </c>
      <c r="AY171" s="125">
        <f>IF('Indicator Data'!AZ175="No Data",1,IF('Indicator Data imputation'!AZ174&lt;&gt;"",1,0))</f>
        <v>0</v>
      </c>
      <c r="AZ171" s="125">
        <f>IF('Indicator Data'!BA175="No Data",1,IF('Indicator Data imputation'!BA174&lt;&gt;"",1,0))</f>
        <v>0</v>
      </c>
      <c r="BA171" s="125">
        <f>IF('Indicator Data'!BB175="No Data",1,IF('Indicator Data imputation'!BB174&lt;&gt;"",1,0))</f>
        <v>0</v>
      </c>
      <c r="BB171" s="125">
        <f>IF('Indicator Data'!BC175="No Data",1,IF('Indicator Data imputation'!BC174&lt;&gt;"",1,0))</f>
        <v>0</v>
      </c>
      <c r="BC171" s="125">
        <f>IF('Indicator Data'!BD175="No Data",1,IF('Indicator Data imputation'!BD174&lt;&gt;"",1,0))</f>
        <v>0</v>
      </c>
      <c r="BD171" s="125">
        <f>IF('Indicator Data'!BE175="No Data",1,IF('Indicator Data imputation'!BE174&lt;&gt;"",1,0))</f>
        <v>0</v>
      </c>
      <c r="BE171" s="125">
        <f>IF('Indicator Data'!BF175="No Data",1,IF('Indicator Data imputation'!BF174&lt;&gt;"",1,0))</f>
        <v>0</v>
      </c>
      <c r="BF171" s="125">
        <f>IF('Indicator Data'!BG175="No Data",1,IF('Indicator Data imputation'!BG174&lt;&gt;"",1,0))</f>
        <v>0</v>
      </c>
      <c r="BG171" s="125">
        <f>IF('Indicator Data'!BH175="No Data",1,IF('Indicator Data imputation'!BH174&lt;&gt;"",1,0))</f>
        <v>0</v>
      </c>
      <c r="BH171" s="125">
        <f>IF('Indicator Data'!BI175="No Data",1,IF('Indicator Data imputation'!BI174&lt;&gt;"",1,0))</f>
        <v>0</v>
      </c>
      <c r="BI171" s="125">
        <f>IF('Indicator Data'!BR175="No Data",1,IF('Indicator Data imputation'!BJ174&lt;&gt;"",1,0))</f>
        <v>0</v>
      </c>
      <c r="BJ171" s="125">
        <f>IF('Indicator Data'!BS175="No Data",1,IF('Indicator Data imputation'!BK174&lt;&gt;"",1,0))</f>
        <v>0</v>
      </c>
      <c r="BK171" s="125">
        <f>IF('Indicator Data'!BT175="No Data",1,IF('Indicator Data imputation'!BL174&lt;&gt;"",1,0))</f>
        <v>0</v>
      </c>
      <c r="BL171" s="125">
        <f>IF('Indicator Data'!BU175="No Data",1,IF('Indicator Data imputation'!BM174&lt;&gt;"",1,0))</f>
        <v>0</v>
      </c>
      <c r="BM171" s="125">
        <f>IF('Indicator Data'!BV175="No Data",1,IF('Indicator Data imputation'!BN174&lt;&gt;"",1,0))</f>
        <v>0</v>
      </c>
      <c r="BN171" s="125">
        <f>IF('Indicator Data'!BW175="No Data",1,IF('Indicator Data imputation'!BO174&lt;&gt;"",1,0))</f>
        <v>0</v>
      </c>
      <c r="BO171" s="125">
        <f>IF('Indicator Data'!BX175="No Data",1,IF('Indicator Data imputation'!BP174&lt;&gt;"",1,0))</f>
        <v>0</v>
      </c>
      <c r="BP171" s="125">
        <f>IF('Indicator Data'!BY175="No Data",1,IF('Indicator Data imputation'!BQ174&lt;&gt;"",1,0))</f>
        <v>0</v>
      </c>
      <c r="BQ171" s="125">
        <f>IF('Indicator Data'!BZ175="No Data",1,IF('Indicator Data imputation'!BR174&lt;&gt;"",1,0))</f>
        <v>0</v>
      </c>
      <c r="BR171" s="125">
        <f>IF('Indicator Data'!CA175="No Data",1,IF('Indicator Data imputation'!BS174&lt;&gt;"",1,0))</f>
        <v>0</v>
      </c>
      <c r="BS171" s="125">
        <f>IF('Indicator Data'!CB175="No Data",1,IF('Indicator Data imputation'!BT174&lt;&gt;"",1,0))</f>
        <v>0</v>
      </c>
      <c r="BT171" s="125">
        <f>IF('Indicator Data'!CC175="No Data",1,IF('Indicator Data imputation'!BU174&lt;&gt;"",1,0))</f>
        <v>0</v>
      </c>
      <c r="BU171" s="125">
        <f>IF('Indicator Data'!CD175="No Data",1,IF('Indicator Data imputation'!BV174&lt;&gt;"",1,0))</f>
        <v>0</v>
      </c>
      <c r="BV171" s="125">
        <f>IF('Indicator Data'!CE175="No Data",1,IF('Indicator Data imputation'!BW174&lt;&gt;"",1,0))</f>
        <v>1</v>
      </c>
      <c r="BW171" s="125">
        <f>IF('Indicator Data'!CF175="No Data",1,IF('Indicator Data imputation'!BX174&lt;&gt;"",1,0))</f>
        <v>0</v>
      </c>
      <c r="BX171" s="125">
        <f>IF('Indicator Data'!CG175="No Data",1,IF('Indicator Data imputation'!BY174&lt;&gt;"",1,0))</f>
        <v>0</v>
      </c>
      <c r="BY171" s="3">
        <f t="shared" si="8"/>
        <v>6</v>
      </c>
      <c r="BZ171" s="127">
        <f t="shared" si="7"/>
        <v>0.08</v>
      </c>
    </row>
    <row r="172" spans="1:78" x14ac:dyDescent="0.3">
      <c r="A172" s="3" t="s">
        <v>91</v>
      </c>
      <c r="B172" s="125">
        <f>IF('Indicator Data'!C176="No Data",1,IF('Indicator Data imputation'!C175&lt;&gt;"",1,0))</f>
        <v>0</v>
      </c>
      <c r="C172" s="125">
        <f>IF('Indicator Data'!D176="No Data",1,IF('Indicator Data imputation'!D175&lt;&gt;"",1,0))</f>
        <v>0</v>
      </c>
      <c r="D172" s="125">
        <f>IF('Indicator Data'!E176="No Data",1,IF('Indicator Data imputation'!E175&lt;&gt;"",1,0))</f>
        <v>0</v>
      </c>
      <c r="E172" s="125">
        <f>IF('Indicator Data'!F176="No Data",1,IF('Indicator Data imputation'!F175&lt;&gt;"",1,0))</f>
        <v>0</v>
      </c>
      <c r="F172" s="125">
        <f>IF('Indicator Data'!G176="No Data",1,IF('Indicator Data imputation'!G175&lt;&gt;"",1,0))</f>
        <v>0</v>
      </c>
      <c r="G172" s="125">
        <f>IF('Indicator Data'!H176="No Data",1,IF('Indicator Data imputation'!H175&lt;&gt;"",1,0))</f>
        <v>0</v>
      </c>
      <c r="H172" s="125">
        <f>IF('Indicator Data'!I176="No Data",1,IF('Indicator Data imputation'!I175&lt;&gt;"",1,0))</f>
        <v>0</v>
      </c>
      <c r="I172" s="125">
        <f>IF('Indicator Data'!J176="No Data",1,IF('Indicator Data imputation'!J175&lt;&gt;"",1,0))</f>
        <v>0</v>
      </c>
      <c r="J172" s="125">
        <f>IF('Indicator Data'!K176="No Data",1,IF('Indicator Data imputation'!K175&lt;&gt;"",1,0))</f>
        <v>0</v>
      </c>
      <c r="K172" s="125">
        <f>IF('Indicator Data'!L176="No Data",1,IF('Indicator Data imputation'!L175&lt;&gt;"",1,0))</f>
        <v>0</v>
      </c>
      <c r="L172" s="125">
        <f>IF('Indicator Data'!M176="No Data",1,IF('Indicator Data imputation'!M175&lt;&gt;"",1,0))</f>
        <v>0</v>
      </c>
      <c r="M172" s="125">
        <f>IF('Indicator Data'!N176="No Data",1,IF('Indicator Data imputation'!N175&lt;&gt;"",1,0))</f>
        <v>1</v>
      </c>
      <c r="N172" s="125">
        <f>IF('Indicator Data'!O176="No Data",1,IF('Indicator Data imputation'!O175&lt;&gt;"",1,0))</f>
        <v>1</v>
      </c>
      <c r="O172" s="125">
        <f>IF('Indicator Data'!P176="No Data",1,IF('Indicator Data imputation'!P175&lt;&gt;"",1,0))</f>
        <v>1</v>
      </c>
      <c r="P172" s="125">
        <f>IF('Indicator Data'!Q176="No Data",1,IF('Indicator Data imputation'!Q175&lt;&gt;"",1,0))</f>
        <v>0</v>
      </c>
      <c r="Q172" s="125">
        <f>IF('Indicator Data'!R176="No Data",1,IF('Indicator Data imputation'!R175&lt;&gt;"",1,0))</f>
        <v>0</v>
      </c>
      <c r="R172" s="125">
        <f>IF('Indicator Data'!S176="No Data",1,IF('Indicator Data imputation'!S175&lt;&gt;"",1,0))</f>
        <v>0</v>
      </c>
      <c r="S172" s="125">
        <f>IF('Indicator Data'!T176="No Data",1,IF('Indicator Data imputation'!T175&lt;&gt;"",1,0))</f>
        <v>0</v>
      </c>
      <c r="T172" s="125">
        <f>IF('Indicator Data'!U176="No Data",1,IF('Indicator Data imputation'!U175&lt;&gt;"",1,0))</f>
        <v>0</v>
      </c>
      <c r="U172" s="125">
        <f>IF('Indicator Data'!V176="No Data",1,IF('Indicator Data imputation'!V175&lt;&gt;"",1,0))</f>
        <v>0</v>
      </c>
      <c r="V172" s="125">
        <f>IF('Indicator Data'!W176="No Data",1,IF('Indicator Data imputation'!W175&lt;&gt;"",1,0))</f>
        <v>0</v>
      </c>
      <c r="W172" s="125">
        <f>IF('Indicator Data'!X176="No Data",1,IF('Indicator Data imputation'!X175&lt;&gt;"",1,0))</f>
        <v>0</v>
      </c>
      <c r="X172" s="125">
        <f>IF('Indicator Data'!Y176="No Data",1,IF('Indicator Data imputation'!Y175&lt;&gt;"",1,0))</f>
        <v>0</v>
      </c>
      <c r="Y172" s="125">
        <f>IF('Indicator Data'!Z176="No Data",1,IF('Indicator Data imputation'!Z175&lt;&gt;"",1,0))</f>
        <v>0</v>
      </c>
      <c r="Z172" s="125">
        <f>IF('Indicator Data'!AA176="No Data",1,IF('Indicator Data imputation'!AA175&lt;&gt;"",1,0))</f>
        <v>0</v>
      </c>
      <c r="AA172" s="125">
        <f>IF('Indicator Data'!AB176="No Data",1,IF('Indicator Data imputation'!AB175&lt;&gt;"",1,0))</f>
        <v>0</v>
      </c>
      <c r="AB172" s="125">
        <f>IF('Indicator Data'!AC176="No Data",1,IF('Indicator Data imputation'!AC175&lt;&gt;"",1,0))</f>
        <v>0</v>
      </c>
      <c r="AC172" s="125">
        <f>IF('Indicator Data'!AD176="No Data",1,IF('Indicator Data imputation'!AD175&lt;&gt;"",1,0))</f>
        <v>1</v>
      </c>
      <c r="AD172" s="125">
        <f>IF('Indicator Data'!AE176="No Data",1,IF('Indicator Data imputation'!AE175&lt;&gt;"",1,0))</f>
        <v>0</v>
      </c>
      <c r="AE172" s="125">
        <f>IF('Indicator Data'!AF176="No Data",1,IF('Indicator Data imputation'!AF175&lt;&gt;"",1,0))</f>
        <v>0</v>
      </c>
      <c r="AF172" s="125">
        <f>IF('Indicator Data'!AG176="No Data",1,IF('Indicator Data imputation'!AG175&lt;&gt;"",1,0))</f>
        <v>0</v>
      </c>
      <c r="AG172" s="125">
        <f>IF('Indicator Data'!AH176="No Data",1,IF('Indicator Data imputation'!AH175&lt;&gt;"",1,0))</f>
        <v>0</v>
      </c>
      <c r="AH172" s="125">
        <f>IF('Indicator Data'!AI176="No Data",1,IF('Indicator Data imputation'!AI175&lt;&gt;"",1,0))</f>
        <v>0</v>
      </c>
      <c r="AI172" s="125">
        <f>IF('Indicator Data'!AJ176="No Data",1,IF('Indicator Data imputation'!AJ175&lt;&gt;"",1,0))</f>
        <v>0</v>
      </c>
      <c r="AJ172" s="125">
        <f>IF('Indicator Data'!AK176="No Data",1,IF('Indicator Data imputation'!AK175&lt;&gt;"",1,0))</f>
        <v>0</v>
      </c>
      <c r="AK172" s="125">
        <f>IF('Indicator Data'!AL176="No Data",1,IF('Indicator Data imputation'!AL175&lt;&gt;"",1,0))</f>
        <v>0</v>
      </c>
      <c r="AL172" s="125">
        <f>IF('Indicator Data'!AM176="No Data",1,IF('Indicator Data imputation'!AM175&lt;&gt;"",1,0))</f>
        <v>0</v>
      </c>
      <c r="AM172" s="125">
        <f>IF('Indicator Data'!AN176="No Data",1,IF('Indicator Data imputation'!AN175&lt;&gt;"",1,0))</f>
        <v>0</v>
      </c>
      <c r="AN172" s="125">
        <f>IF('Indicator Data'!AO176="No Data",1,IF('Indicator Data imputation'!AO175&lt;&gt;"",1,0))</f>
        <v>0</v>
      </c>
      <c r="AO172" s="125">
        <f>IF('Indicator Data'!AP176="No Data",1,IF('Indicator Data imputation'!AP175&lt;&gt;"",1,0))</f>
        <v>0</v>
      </c>
      <c r="AP172" s="125">
        <f>IF('Indicator Data'!AQ176="No Data",1,IF('Indicator Data imputation'!AQ175&lt;&gt;"",1,0))</f>
        <v>0</v>
      </c>
      <c r="AQ172" s="125">
        <f>IF('Indicator Data'!AR176="No Data",1,IF('Indicator Data imputation'!AR175&lt;&gt;"",1,0))</f>
        <v>0</v>
      </c>
      <c r="AR172" s="125">
        <f>IF('Indicator Data'!AS176="No Data",1,IF('Indicator Data imputation'!AS175&lt;&gt;"",1,0))</f>
        <v>0</v>
      </c>
      <c r="AS172" s="125">
        <f>IF('Indicator Data'!AT176="No Data",1,IF('Indicator Data imputation'!AT175&lt;&gt;"",1,0))</f>
        <v>0</v>
      </c>
      <c r="AT172" s="125">
        <f>IF('Indicator Data'!AU176="No Data",1,IF('Indicator Data imputation'!AU175&lt;&gt;"",1,0))</f>
        <v>0</v>
      </c>
      <c r="AU172" s="125">
        <f>IF('Indicator Data'!AV176="No Data",1,IF('Indicator Data imputation'!AV175&lt;&gt;"",1,0))</f>
        <v>1</v>
      </c>
      <c r="AV172" s="125">
        <f>IF('Indicator Data'!AW176="No Data",1,IF('Indicator Data imputation'!AW175&lt;&gt;"",1,0))</f>
        <v>1</v>
      </c>
      <c r="AW172" s="125">
        <f>IF('Indicator Data'!AX176="No Data",1,IF('Indicator Data imputation'!AX175&lt;&gt;"",1,0))</f>
        <v>0</v>
      </c>
      <c r="AX172" s="125">
        <f>IF('Indicator Data'!AY176="No Data",1,IF('Indicator Data imputation'!AY175&lt;&gt;"",1,0))</f>
        <v>0</v>
      </c>
      <c r="AY172" s="125">
        <f>IF('Indicator Data'!AZ176="No Data",1,IF('Indicator Data imputation'!AZ175&lt;&gt;"",1,0))</f>
        <v>1</v>
      </c>
      <c r="AZ172" s="125">
        <f>IF('Indicator Data'!BA176="No Data",1,IF('Indicator Data imputation'!BA175&lt;&gt;"",1,0))</f>
        <v>0</v>
      </c>
      <c r="BA172" s="125">
        <f>IF('Indicator Data'!BB176="No Data",1,IF('Indicator Data imputation'!BB175&lt;&gt;"",1,0))</f>
        <v>0</v>
      </c>
      <c r="BB172" s="125">
        <f>IF('Indicator Data'!BC176="No Data",1,IF('Indicator Data imputation'!BC175&lt;&gt;"",1,0))</f>
        <v>0</v>
      </c>
      <c r="BC172" s="125">
        <f>IF('Indicator Data'!BD176="No Data",1,IF('Indicator Data imputation'!BD175&lt;&gt;"",1,0))</f>
        <v>0</v>
      </c>
      <c r="BD172" s="125">
        <f>IF('Indicator Data'!BE176="No Data",1,IF('Indicator Data imputation'!BE175&lt;&gt;"",1,0))</f>
        <v>0</v>
      </c>
      <c r="BE172" s="125">
        <f>IF('Indicator Data'!BF176="No Data",1,IF('Indicator Data imputation'!BF175&lt;&gt;"",1,0))</f>
        <v>0</v>
      </c>
      <c r="BF172" s="125">
        <f>IF('Indicator Data'!BG176="No Data",1,IF('Indicator Data imputation'!BG175&lt;&gt;"",1,0))</f>
        <v>0</v>
      </c>
      <c r="BG172" s="125">
        <f>IF('Indicator Data'!BH176="No Data",1,IF('Indicator Data imputation'!BH175&lt;&gt;"",1,0))</f>
        <v>0</v>
      </c>
      <c r="BH172" s="125">
        <f>IF('Indicator Data'!BI176="No Data",1,IF('Indicator Data imputation'!BI175&lt;&gt;"",1,0))</f>
        <v>0</v>
      </c>
      <c r="BI172" s="125">
        <f>IF('Indicator Data'!BR176="No Data",1,IF('Indicator Data imputation'!BJ175&lt;&gt;"",1,0))</f>
        <v>0</v>
      </c>
      <c r="BJ172" s="125">
        <f>IF('Indicator Data'!BS176="No Data",1,IF('Indicator Data imputation'!BK175&lt;&gt;"",1,0))</f>
        <v>0</v>
      </c>
      <c r="BK172" s="125">
        <f>IF('Indicator Data'!BT176="No Data",1,IF('Indicator Data imputation'!BL175&lt;&gt;"",1,0))</f>
        <v>0</v>
      </c>
      <c r="BL172" s="125">
        <f>IF('Indicator Data'!BU176="No Data",1,IF('Indicator Data imputation'!BM175&lt;&gt;"",1,0))</f>
        <v>0</v>
      </c>
      <c r="BM172" s="125">
        <f>IF('Indicator Data'!BV176="No Data",1,IF('Indicator Data imputation'!BN175&lt;&gt;"",1,0))</f>
        <v>0</v>
      </c>
      <c r="BN172" s="125">
        <f>IF('Indicator Data'!BW176="No Data",1,IF('Indicator Data imputation'!BO175&lt;&gt;"",1,0))</f>
        <v>0</v>
      </c>
      <c r="BO172" s="125">
        <f>IF('Indicator Data'!BX176="No Data",1,IF('Indicator Data imputation'!BP175&lt;&gt;"",1,0))</f>
        <v>0</v>
      </c>
      <c r="BP172" s="125">
        <f>IF('Indicator Data'!BY176="No Data",1,IF('Indicator Data imputation'!BQ175&lt;&gt;"",1,0))</f>
        <v>0</v>
      </c>
      <c r="BQ172" s="125">
        <f>IF('Indicator Data'!BZ176="No Data",1,IF('Indicator Data imputation'!BR175&lt;&gt;"",1,0))</f>
        <v>0</v>
      </c>
      <c r="BR172" s="125">
        <f>IF('Indicator Data'!CA176="No Data",1,IF('Indicator Data imputation'!BS175&lt;&gt;"",1,0))</f>
        <v>0</v>
      </c>
      <c r="BS172" s="125">
        <f>IF('Indicator Data'!CB176="No Data",1,IF('Indicator Data imputation'!BT175&lt;&gt;"",1,0))</f>
        <v>0</v>
      </c>
      <c r="BT172" s="125">
        <f>IF('Indicator Data'!CC176="No Data",1,IF('Indicator Data imputation'!BU175&lt;&gt;"",1,0))</f>
        <v>0</v>
      </c>
      <c r="BU172" s="125">
        <f>IF('Indicator Data'!CD176="No Data",1,IF('Indicator Data imputation'!BV175&lt;&gt;"",1,0))</f>
        <v>0</v>
      </c>
      <c r="BV172" s="125">
        <f>IF('Indicator Data'!CE176="No Data",1,IF('Indicator Data imputation'!BW175&lt;&gt;"",1,0))</f>
        <v>1</v>
      </c>
      <c r="BW172" s="125">
        <f>IF('Indicator Data'!CF176="No Data",1,IF('Indicator Data imputation'!BX175&lt;&gt;"",1,0))</f>
        <v>0</v>
      </c>
      <c r="BX172" s="125">
        <f>IF('Indicator Data'!CG176="No Data",1,IF('Indicator Data imputation'!BY175&lt;&gt;"",1,0))</f>
        <v>0</v>
      </c>
      <c r="BY172" s="3">
        <f t="shared" si="8"/>
        <v>8</v>
      </c>
      <c r="BZ172" s="127">
        <f t="shared" si="7"/>
        <v>0.10666666666666667</v>
      </c>
    </row>
    <row r="173" spans="1:78" x14ac:dyDescent="0.3">
      <c r="A173" s="3" t="s">
        <v>320</v>
      </c>
      <c r="B173" s="125">
        <f>IF('Indicator Data'!C177="No Data",1,IF('Indicator Data imputation'!C176&lt;&gt;"",1,0))</f>
        <v>0</v>
      </c>
      <c r="C173" s="125">
        <f>IF('Indicator Data'!D177="No Data",1,IF('Indicator Data imputation'!D176&lt;&gt;"",1,0))</f>
        <v>0</v>
      </c>
      <c r="D173" s="125">
        <f>IF('Indicator Data'!E177="No Data",1,IF('Indicator Data imputation'!E176&lt;&gt;"",1,0))</f>
        <v>0</v>
      </c>
      <c r="E173" s="125">
        <f>IF('Indicator Data'!F177="No Data",1,IF('Indicator Data imputation'!F176&lt;&gt;"",1,0))</f>
        <v>0</v>
      </c>
      <c r="F173" s="125">
        <f>IF('Indicator Data'!G177="No Data",1,IF('Indicator Data imputation'!G176&lt;&gt;"",1,0))</f>
        <v>0</v>
      </c>
      <c r="G173" s="125">
        <f>IF('Indicator Data'!H177="No Data",1,IF('Indicator Data imputation'!H176&lt;&gt;"",1,0))</f>
        <v>0</v>
      </c>
      <c r="H173" s="125">
        <f>IF('Indicator Data'!I177="No Data",1,IF('Indicator Data imputation'!I176&lt;&gt;"",1,0))</f>
        <v>0</v>
      </c>
      <c r="I173" s="125">
        <f>IF('Indicator Data'!J177="No Data",1,IF('Indicator Data imputation'!J176&lt;&gt;"",1,0))</f>
        <v>0</v>
      </c>
      <c r="J173" s="125">
        <f>IF('Indicator Data'!K177="No Data",1,IF('Indicator Data imputation'!K176&lt;&gt;"",1,0))</f>
        <v>0</v>
      </c>
      <c r="K173" s="125">
        <f>IF('Indicator Data'!L177="No Data",1,IF('Indicator Data imputation'!L176&lt;&gt;"",1,0))</f>
        <v>0</v>
      </c>
      <c r="L173" s="125">
        <f>IF('Indicator Data'!M177="No Data",1,IF('Indicator Data imputation'!M176&lt;&gt;"",1,0))</f>
        <v>0</v>
      </c>
      <c r="M173" s="125">
        <f>IF('Indicator Data'!N177="No Data",1,IF('Indicator Data imputation'!N176&lt;&gt;"",1,0))</f>
        <v>0</v>
      </c>
      <c r="N173" s="125">
        <f>IF('Indicator Data'!O177="No Data",1,IF('Indicator Data imputation'!O176&lt;&gt;"",1,0))</f>
        <v>0</v>
      </c>
      <c r="O173" s="125">
        <f>IF('Indicator Data'!P177="No Data",1,IF('Indicator Data imputation'!P176&lt;&gt;"",1,0))</f>
        <v>0</v>
      </c>
      <c r="P173" s="125">
        <f>IF('Indicator Data'!Q177="No Data",1,IF('Indicator Data imputation'!Q176&lt;&gt;"",1,0))</f>
        <v>0</v>
      </c>
      <c r="Q173" s="125">
        <f>IF('Indicator Data'!R177="No Data",1,IF('Indicator Data imputation'!R176&lt;&gt;"",1,0))</f>
        <v>0</v>
      </c>
      <c r="R173" s="125">
        <f>IF('Indicator Data'!S177="No Data",1,IF('Indicator Data imputation'!S176&lt;&gt;"",1,0))</f>
        <v>0</v>
      </c>
      <c r="S173" s="125">
        <f>IF('Indicator Data'!T177="No Data",1,IF('Indicator Data imputation'!T176&lt;&gt;"",1,0))</f>
        <v>0</v>
      </c>
      <c r="T173" s="125">
        <f>IF('Indicator Data'!U177="No Data",1,IF('Indicator Data imputation'!U176&lt;&gt;"",1,0))</f>
        <v>0</v>
      </c>
      <c r="U173" s="125">
        <f>IF('Indicator Data'!V177="No Data",1,IF('Indicator Data imputation'!V176&lt;&gt;"",1,0))</f>
        <v>0</v>
      </c>
      <c r="V173" s="125">
        <f>IF('Indicator Data'!W177="No Data",1,IF('Indicator Data imputation'!W176&lt;&gt;"",1,0))</f>
        <v>0</v>
      </c>
      <c r="W173" s="125">
        <f>IF('Indicator Data'!X177="No Data",1,IF('Indicator Data imputation'!X176&lt;&gt;"",1,0))</f>
        <v>0</v>
      </c>
      <c r="X173" s="125">
        <f>IF('Indicator Data'!Y177="No Data",1,IF('Indicator Data imputation'!Y176&lt;&gt;"",1,0))</f>
        <v>0</v>
      </c>
      <c r="Y173" s="125">
        <f>IF('Indicator Data'!Z177="No Data",1,IF('Indicator Data imputation'!Z176&lt;&gt;"",1,0))</f>
        <v>0</v>
      </c>
      <c r="Z173" s="125">
        <f>IF('Indicator Data'!AA177="No Data",1,IF('Indicator Data imputation'!AA176&lt;&gt;"",1,0))</f>
        <v>0</v>
      </c>
      <c r="AA173" s="125">
        <f>IF('Indicator Data'!AB177="No Data",1,IF('Indicator Data imputation'!AB176&lt;&gt;"",1,0))</f>
        <v>0</v>
      </c>
      <c r="AB173" s="125">
        <f>IF('Indicator Data'!AC177="No Data",1,IF('Indicator Data imputation'!AC176&lt;&gt;"",1,0))</f>
        <v>0</v>
      </c>
      <c r="AC173" s="125">
        <f>IF('Indicator Data'!AD177="No Data",1,IF('Indicator Data imputation'!AD176&lt;&gt;"",1,0))</f>
        <v>0</v>
      </c>
      <c r="AD173" s="125">
        <f>IF('Indicator Data'!AE177="No Data",1,IF('Indicator Data imputation'!AE176&lt;&gt;"",1,0))</f>
        <v>0</v>
      </c>
      <c r="AE173" s="125">
        <f>IF('Indicator Data'!AF177="No Data",1,IF('Indicator Data imputation'!AF176&lt;&gt;"",1,0))</f>
        <v>0</v>
      </c>
      <c r="AF173" s="125">
        <f>IF('Indicator Data'!AG177="No Data",1,IF('Indicator Data imputation'!AG176&lt;&gt;"",1,0))</f>
        <v>0</v>
      </c>
      <c r="AG173" s="125">
        <f>IF('Indicator Data'!AH177="No Data",1,IF('Indicator Data imputation'!AH176&lt;&gt;"",1,0))</f>
        <v>0</v>
      </c>
      <c r="AH173" s="125">
        <f>IF('Indicator Data'!AI177="No Data",1,IF('Indicator Data imputation'!AI176&lt;&gt;"",1,0))</f>
        <v>0</v>
      </c>
      <c r="AI173" s="125">
        <f>IF('Indicator Data'!AJ177="No Data",1,IF('Indicator Data imputation'!AJ176&lt;&gt;"",1,0))</f>
        <v>0</v>
      </c>
      <c r="AJ173" s="125">
        <f>IF('Indicator Data'!AK177="No Data",1,IF('Indicator Data imputation'!AK176&lt;&gt;"",1,0))</f>
        <v>0</v>
      </c>
      <c r="AK173" s="125">
        <f>IF('Indicator Data'!AL177="No Data",1,IF('Indicator Data imputation'!AL176&lt;&gt;"",1,0))</f>
        <v>0</v>
      </c>
      <c r="AL173" s="125">
        <f>IF('Indicator Data'!AM177="No Data",1,IF('Indicator Data imputation'!AM176&lt;&gt;"",1,0))</f>
        <v>0</v>
      </c>
      <c r="AM173" s="125">
        <f>IF('Indicator Data'!AN177="No Data",1,IF('Indicator Data imputation'!AN176&lt;&gt;"",1,0))</f>
        <v>0</v>
      </c>
      <c r="AN173" s="125">
        <f>IF('Indicator Data'!AO177="No Data",1,IF('Indicator Data imputation'!AO176&lt;&gt;"",1,0))</f>
        <v>0</v>
      </c>
      <c r="AO173" s="125">
        <f>IF('Indicator Data'!AP177="No Data",1,IF('Indicator Data imputation'!AP176&lt;&gt;"",1,0))</f>
        <v>0</v>
      </c>
      <c r="AP173" s="125">
        <f>IF('Indicator Data'!AQ177="No Data",1,IF('Indicator Data imputation'!AQ176&lt;&gt;"",1,0))</f>
        <v>0</v>
      </c>
      <c r="AQ173" s="125">
        <f>IF('Indicator Data'!AR177="No Data",1,IF('Indicator Data imputation'!AR176&lt;&gt;"",1,0))</f>
        <v>0</v>
      </c>
      <c r="AR173" s="125">
        <f>IF('Indicator Data'!AS177="No Data",1,IF('Indicator Data imputation'!AS176&lt;&gt;"",1,0))</f>
        <v>0</v>
      </c>
      <c r="AS173" s="125">
        <f>IF('Indicator Data'!AT177="No Data",1,IF('Indicator Data imputation'!AT176&lt;&gt;"",1,0))</f>
        <v>0</v>
      </c>
      <c r="AT173" s="125">
        <f>IF('Indicator Data'!AU177="No Data",1,IF('Indicator Data imputation'!AU176&lt;&gt;"",1,0))</f>
        <v>0</v>
      </c>
      <c r="AU173" s="125">
        <f>IF('Indicator Data'!AV177="No Data",1,IF('Indicator Data imputation'!AV176&lt;&gt;"",1,0))</f>
        <v>0</v>
      </c>
      <c r="AV173" s="125">
        <f>IF('Indicator Data'!AW177="No Data",1,IF('Indicator Data imputation'!AW176&lt;&gt;"",1,0))</f>
        <v>0</v>
      </c>
      <c r="AW173" s="125">
        <f>IF('Indicator Data'!AX177="No Data",1,IF('Indicator Data imputation'!AX176&lt;&gt;"",1,0))</f>
        <v>0</v>
      </c>
      <c r="AX173" s="125">
        <f>IF('Indicator Data'!AY177="No Data",1,IF('Indicator Data imputation'!AY176&lt;&gt;"",1,0))</f>
        <v>0</v>
      </c>
      <c r="AY173" s="125">
        <f>IF('Indicator Data'!AZ177="No Data",1,IF('Indicator Data imputation'!AZ176&lt;&gt;"",1,0))</f>
        <v>0</v>
      </c>
      <c r="AZ173" s="125">
        <f>IF('Indicator Data'!BA177="No Data",1,IF('Indicator Data imputation'!BA176&lt;&gt;"",1,0))</f>
        <v>0</v>
      </c>
      <c r="BA173" s="125">
        <f>IF('Indicator Data'!BB177="No Data",1,IF('Indicator Data imputation'!BB176&lt;&gt;"",1,0))</f>
        <v>0</v>
      </c>
      <c r="BB173" s="125">
        <f>IF('Indicator Data'!BC177="No Data",1,IF('Indicator Data imputation'!BC176&lt;&gt;"",1,0))</f>
        <v>0</v>
      </c>
      <c r="BC173" s="125">
        <f>IF('Indicator Data'!BD177="No Data",1,IF('Indicator Data imputation'!BD176&lt;&gt;"",1,0))</f>
        <v>0</v>
      </c>
      <c r="BD173" s="125">
        <f>IF('Indicator Data'!BE177="No Data",1,IF('Indicator Data imputation'!BE176&lt;&gt;"",1,0))</f>
        <v>0</v>
      </c>
      <c r="BE173" s="125">
        <f>IF('Indicator Data'!BF177="No Data",1,IF('Indicator Data imputation'!BF176&lt;&gt;"",1,0))</f>
        <v>0</v>
      </c>
      <c r="BF173" s="125">
        <f>IF('Indicator Data'!BG177="No Data",1,IF('Indicator Data imputation'!BG176&lt;&gt;"",1,0))</f>
        <v>0</v>
      </c>
      <c r="BG173" s="125">
        <f>IF('Indicator Data'!BH177="No Data",1,IF('Indicator Data imputation'!BH176&lt;&gt;"",1,0))</f>
        <v>0</v>
      </c>
      <c r="BH173" s="125">
        <f>IF('Indicator Data'!BI177="No Data",1,IF('Indicator Data imputation'!BI176&lt;&gt;"",1,0))</f>
        <v>0</v>
      </c>
      <c r="BI173" s="125">
        <f>IF('Indicator Data'!BR177="No Data",1,IF('Indicator Data imputation'!BJ176&lt;&gt;"",1,0))</f>
        <v>0</v>
      </c>
      <c r="BJ173" s="125">
        <f>IF('Indicator Data'!BS177="No Data",1,IF('Indicator Data imputation'!BK176&lt;&gt;"",1,0))</f>
        <v>0</v>
      </c>
      <c r="BK173" s="125">
        <f>IF('Indicator Data'!BT177="No Data",1,IF('Indicator Data imputation'!BL176&lt;&gt;"",1,0))</f>
        <v>0</v>
      </c>
      <c r="BL173" s="125">
        <f>IF('Indicator Data'!BU177="No Data",1,IF('Indicator Data imputation'!BM176&lt;&gt;"",1,0))</f>
        <v>0</v>
      </c>
      <c r="BM173" s="125">
        <f>IF('Indicator Data'!BV177="No Data",1,IF('Indicator Data imputation'!BN176&lt;&gt;"",1,0))</f>
        <v>0</v>
      </c>
      <c r="BN173" s="125">
        <f>IF('Indicator Data'!BW177="No Data",1,IF('Indicator Data imputation'!BO176&lt;&gt;"",1,0))</f>
        <v>0</v>
      </c>
      <c r="BO173" s="125">
        <f>IF('Indicator Data'!BX177="No Data",1,IF('Indicator Data imputation'!BP176&lt;&gt;"",1,0))</f>
        <v>0</v>
      </c>
      <c r="BP173" s="125">
        <f>IF('Indicator Data'!BY177="No Data",1,IF('Indicator Data imputation'!BQ176&lt;&gt;"",1,0))</f>
        <v>0</v>
      </c>
      <c r="BQ173" s="125">
        <f>IF('Indicator Data'!BZ177="No Data",1,IF('Indicator Data imputation'!BR176&lt;&gt;"",1,0))</f>
        <v>0</v>
      </c>
      <c r="BR173" s="125">
        <f>IF('Indicator Data'!CA177="No Data",1,IF('Indicator Data imputation'!BS176&lt;&gt;"",1,0))</f>
        <v>0</v>
      </c>
      <c r="BS173" s="125">
        <f>IF('Indicator Data'!CB177="No Data",1,IF('Indicator Data imputation'!BT176&lt;&gt;"",1,0))</f>
        <v>0</v>
      </c>
      <c r="BT173" s="125">
        <f>IF('Indicator Data'!CC177="No Data",1,IF('Indicator Data imputation'!BU176&lt;&gt;"",1,0))</f>
        <v>0</v>
      </c>
      <c r="BU173" s="125">
        <f>IF('Indicator Data'!CD177="No Data",1,IF('Indicator Data imputation'!BV176&lt;&gt;"",1,0))</f>
        <v>1</v>
      </c>
      <c r="BV173" s="125">
        <f>IF('Indicator Data'!CE177="No Data",1,IF('Indicator Data imputation'!BW176&lt;&gt;"",1,0))</f>
        <v>0</v>
      </c>
      <c r="BW173" s="125">
        <f>IF('Indicator Data'!CF177="No Data",1,IF('Indicator Data imputation'!BX176&lt;&gt;"",1,0))</f>
        <v>0</v>
      </c>
      <c r="BX173" s="125">
        <f>IF('Indicator Data'!CG177="No Data",1,IF('Indicator Data imputation'!BY176&lt;&gt;"",1,0))</f>
        <v>0</v>
      </c>
      <c r="BY173" s="3">
        <f t="shared" si="8"/>
        <v>1</v>
      </c>
      <c r="BZ173" s="127">
        <f t="shared" si="7"/>
        <v>1.3333333333333334E-2</v>
      </c>
    </row>
    <row r="174" spans="1:78" x14ac:dyDescent="0.3">
      <c r="A174" s="3" t="s">
        <v>322</v>
      </c>
      <c r="B174" s="125">
        <f>IF('Indicator Data'!C178="No Data",1,IF('Indicator Data imputation'!C177&lt;&gt;"",1,0))</f>
        <v>0</v>
      </c>
      <c r="C174" s="125">
        <f>IF('Indicator Data'!D178="No Data",1,IF('Indicator Data imputation'!D177&lt;&gt;"",1,0))</f>
        <v>0</v>
      </c>
      <c r="D174" s="125">
        <f>IF('Indicator Data'!E178="No Data",1,IF('Indicator Data imputation'!E177&lt;&gt;"",1,0))</f>
        <v>1</v>
      </c>
      <c r="E174" s="125">
        <f>IF('Indicator Data'!F178="No Data",1,IF('Indicator Data imputation'!F177&lt;&gt;"",1,0))</f>
        <v>0</v>
      </c>
      <c r="F174" s="125">
        <f>IF('Indicator Data'!G178="No Data",1,IF('Indicator Data imputation'!G177&lt;&gt;"",1,0))</f>
        <v>0</v>
      </c>
      <c r="G174" s="125">
        <f>IF('Indicator Data'!H178="No Data",1,IF('Indicator Data imputation'!H177&lt;&gt;"",1,0))</f>
        <v>0</v>
      </c>
      <c r="H174" s="125">
        <f>IF('Indicator Data'!I178="No Data",1,IF('Indicator Data imputation'!I177&lt;&gt;"",1,0))</f>
        <v>0</v>
      </c>
      <c r="I174" s="125">
        <f>IF('Indicator Data'!J178="No Data",1,IF('Indicator Data imputation'!J177&lt;&gt;"",1,0))</f>
        <v>0</v>
      </c>
      <c r="J174" s="125">
        <f>IF('Indicator Data'!K178="No Data",1,IF('Indicator Data imputation'!K177&lt;&gt;"",1,0))</f>
        <v>0</v>
      </c>
      <c r="K174" s="125">
        <f>IF('Indicator Data'!L178="No Data",1,IF('Indicator Data imputation'!L177&lt;&gt;"",1,0))</f>
        <v>1</v>
      </c>
      <c r="L174" s="125">
        <f>IF('Indicator Data'!M178="No Data",1,IF('Indicator Data imputation'!M177&lt;&gt;"",1,0))</f>
        <v>1</v>
      </c>
      <c r="M174" s="125">
        <f>IF('Indicator Data'!N178="No Data",1,IF('Indicator Data imputation'!N177&lt;&gt;"",1,0))</f>
        <v>1</v>
      </c>
      <c r="N174" s="125">
        <f>IF('Indicator Data'!O178="No Data",1,IF('Indicator Data imputation'!O177&lt;&gt;"",1,0))</f>
        <v>1</v>
      </c>
      <c r="O174" s="125">
        <f>IF('Indicator Data'!P178="No Data",1,IF('Indicator Data imputation'!P177&lt;&gt;"",1,0))</f>
        <v>1</v>
      </c>
      <c r="P174" s="125">
        <f>IF('Indicator Data'!Q178="No Data",1,IF('Indicator Data imputation'!Q177&lt;&gt;"",1,0))</f>
        <v>0</v>
      </c>
      <c r="Q174" s="125">
        <f>IF('Indicator Data'!R178="No Data",1,IF('Indicator Data imputation'!R177&lt;&gt;"",1,0))</f>
        <v>0</v>
      </c>
      <c r="R174" s="125">
        <f>IF('Indicator Data'!S178="No Data",1,IF('Indicator Data imputation'!S177&lt;&gt;"",1,0))</f>
        <v>0</v>
      </c>
      <c r="S174" s="125">
        <f>IF('Indicator Data'!T178="No Data",1,IF('Indicator Data imputation'!T177&lt;&gt;"",1,0))</f>
        <v>0</v>
      </c>
      <c r="T174" s="125">
        <f>IF('Indicator Data'!U178="No Data",1,IF('Indicator Data imputation'!U177&lt;&gt;"",1,0))</f>
        <v>0</v>
      </c>
      <c r="U174" s="125">
        <f>IF('Indicator Data'!V178="No Data",1,IF('Indicator Data imputation'!V177&lt;&gt;"",1,0))</f>
        <v>0</v>
      </c>
      <c r="V174" s="125">
        <f>IF('Indicator Data'!W178="No Data",1,IF('Indicator Data imputation'!W177&lt;&gt;"",1,0))</f>
        <v>0</v>
      </c>
      <c r="W174" s="125">
        <f>IF('Indicator Data'!X178="No Data",1,IF('Indicator Data imputation'!X177&lt;&gt;"",1,0))</f>
        <v>0</v>
      </c>
      <c r="X174" s="125">
        <f>IF('Indicator Data'!Y178="No Data",1,IF('Indicator Data imputation'!Y177&lt;&gt;"",1,0))</f>
        <v>0</v>
      </c>
      <c r="Y174" s="125">
        <f>IF('Indicator Data'!Z178="No Data",1,IF('Indicator Data imputation'!Z177&lt;&gt;"",1,0))</f>
        <v>0</v>
      </c>
      <c r="Z174" s="125">
        <f>IF('Indicator Data'!AA178="No Data",1,IF('Indicator Data imputation'!AA177&lt;&gt;"",1,0))</f>
        <v>1</v>
      </c>
      <c r="AA174" s="125">
        <f>IF('Indicator Data'!AB178="No Data",1,IF('Indicator Data imputation'!AB177&lt;&gt;"",1,0))</f>
        <v>0</v>
      </c>
      <c r="AB174" s="125">
        <f>IF('Indicator Data'!AC178="No Data",1,IF('Indicator Data imputation'!AC177&lt;&gt;"",1,0))</f>
        <v>1</v>
      </c>
      <c r="AC174" s="125">
        <f>IF('Indicator Data'!AD178="No Data",1,IF('Indicator Data imputation'!AD177&lt;&gt;"",1,0))</f>
        <v>0</v>
      </c>
      <c r="AD174" s="125">
        <f>IF('Indicator Data'!AE178="No Data",1,IF('Indicator Data imputation'!AE177&lt;&gt;"",1,0))</f>
        <v>0</v>
      </c>
      <c r="AE174" s="125">
        <f>IF('Indicator Data'!AF178="No Data",1,IF('Indicator Data imputation'!AF177&lt;&gt;"",1,0))</f>
        <v>1</v>
      </c>
      <c r="AF174" s="125">
        <f>IF('Indicator Data'!AG178="No Data",1,IF('Indicator Data imputation'!AG177&lt;&gt;"",1,0))</f>
        <v>0</v>
      </c>
      <c r="AG174" s="125">
        <f>IF('Indicator Data'!AH178="No Data",1,IF('Indicator Data imputation'!AH177&lt;&gt;"",1,0))</f>
        <v>0</v>
      </c>
      <c r="AH174" s="125">
        <f>IF('Indicator Data'!AI178="No Data",1,IF('Indicator Data imputation'!AI177&lt;&gt;"",1,0))</f>
        <v>0</v>
      </c>
      <c r="AI174" s="125">
        <f>IF('Indicator Data'!AJ178="No Data",1,IF('Indicator Data imputation'!AJ177&lt;&gt;"",1,0))</f>
        <v>0</v>
      </c>
      <c r="AJ174" s="125">
        <f>IF('Indicator Data'!AK178="No Data",1,IF('Indicator Data imputation'!AK177&lt;&gt;"",1,0))</f>
        <v>0</v>
      </c>
      <c r="AK174" s="125">
        <f>IF('Indicator Data'!AL178="No Data",1,IF('Indicator Data imputation'!AL177&lt;&gt;"",1,0))</f>
        <v>0</v>
      </c>
      <c r="AL174" s="125">
        <f>IF('Indicator Data'!AM178="No Data",1,IF('Indicator Data imputation'!AM177&lt;&gt;"",1,0))</f>
        <v>1</v>
      </c>
      <c r="AM174" s="125">
        <f>IF('Indicator Data'!AN178="No Data",1,IF('Indicator Data imputation'!AN177&lt;&gt;"",1,0))</f>
        <v>0</v>
      </c>
      <c r="AN174" s="125">
        <f>IF('Indicator Data'!AO178="No Data",1,IF('Indicator Data imputation'!AO177&lt;&gt;"",1,0))</f>
        <v>0</v>
      </c>
      <c r="AO174" s="125">
        <f>IF('Indicator Data'!AP178="No Data",1,IF('Indicator Data imputation'!AP177&lt;&gt;"",1,0))</f>
        <v>0</v>
      </c>
      <c r="AP174" s="125">
        <f>IF('Indicator Data'!AQ178="No Data",1,IF('Indicator Data imputation'!AQ177&lt;&gt;"",1,0))</f>
        <v>0</v>
      </c>
      <c r="AQ174" s="125">
        <f>IF('Indicator Data'!AR178="No Data",1,IF('Indicator Data imputation'!AR177&lt;&gt;"",1,0))</f>
        <v>0</v>
      </c>
      <c r="AR174" s="125">
        <f>IF('Indicator Data'!AS178="No Data",1,IF('Indicator Data imputation'!AS177&lt;&gt;"",1,0))</f>
        <v>0</v>
      </c>
      <c r="AS174" s="125">
        <f>IF('Indicator Data'!AT178="No Data",1,IF('Indicator Data imputation'!AT177&lt;&gt;"",1,0))</f>
        <v>0</v>
      </c>
      <c r="AT174" s="125">
        <f>IF('Indicator Data'!AU178="No Data",1,IF('Indicator Data imputation'!AU177&lt;&gt;"",1,0))</f>
        <v>0</v>
      </c>
      <c r="AU174" s="125">
        <f>IF('Indicator Data'!AV178="No Data",1,IF('Indicator Data imputation'!AV177&lt;&gt;"",1,0))</f>
        <v>1</v>
      </c>
      <c r="AV174" s="125">
        <f>IF('Indicator Data'!AW178="No Data",1,IF('Indicator Data imputation'!AW177&lt;&gt;"",1,0))</f>
        <v>1</v>
      </c>
      <c r="AW174" s="125">
        <f>IF('Indicator Data'!AX178="No Data",1,IF('Indicator Data imputation'!AX177&lt;&gt;"",1,0))</f>
        <v>1</v>
      </c>
      <c r="AX174" s="125">
        <f>IF('Indicator Data'!AY178="No Data",1,IF('Indicator Data imputation'!AY177&lt;&gt;"",1,0))</f>
        <v>0</v>
      </c>
      <c r="AY174" s="125">
        <f>IF('Indicator Data'!AZ178="No Data",1,IF('Indicator Data imputation'!AZ177&lt;&gt;"",1,0))</f>
        <v>0</v>
      </c>
      <c r="AZ174" s="125">
        <f>IF('Indicator Data'!BA178="No Data",1,IF('Indicator Data imputation'!BA177&lt;&gt;"",1,0))</f>
        <v>0</v>
      </c>
      <c r="BA174" s="125">
        <f>IF('Indicator Data'!BB178="No Data",1,IF('Indicator Data imputation'!BB177&lt;&gt;"",1,0))</f>
        <v>0</v>
      </c>
      <c r="BB174" s="125">
        <f>IF('Indicator Data'!BC178="No Data",1,IF('Indicator Data imputation'!BC177&lt;&gt;"",1,0))</f>
        <v>0</v>
      </c>
      <c r="BC174" s="125">
        <f>IF('Indicator Data'!BD178="No Data",1,IF('Indicator Data imputation'!BD177&lt;&gt;"",1,0))</f>
        <v>0</v>
      </c>
      <c r="BD174" s="125">
        <f>IF('Indicator Data'!BE178="No Data",1,IF('Indicator Data imputation'!BE177&lt;&gt;"",1,0))</f>
        <v>0</v>
      </c>
      <c r="BE174" s="125">
        <f>IF('Indicator Data'!BF178="No Data",1,IF('Indicator Data imputation'!BF177&lt;&gt;"",1,0))</f>
        <v>0</v>
      </c>
      <c r="BF174" s="125">
        <f>IF('Indicator Data'!BG178="No Data",1,IF('Indicator Data imputation'!BG177&lt;&gt;"",1,0))</f>
        <v>0</v>
      </c>
      <c r="BG174" s="125">
        <f>IF('Indicator Data'!BH178="No Data",1,IF('Indicator Data imputation'!BH177&lt;&gt;"",1,0))</f>
        <v>1</v>
      </c>
      <c r="BH174" s="125">
        <f>IF('Indicator Data'!BI178="No Data",1,IF('Indicator Data imputation'!BI177&lt;&gt;"",1,0))</f>
        <v>1</v>
      </c>
      <c r="BI174" s="125">
        <f>IF('Indicator Data'!BR178="No Data",1,IF('Indicator Data imputation'!BJ177&lt;&gt;"",1,0))</f>
        <v>0</v>
      </c>
      <c r="BJ174" s="125">
        <f>IF('Indicator Data'!BS178="No Data",1,IF('Indicator Data imputation'!BK177&lt;&gt;"",1,0))</f>
        <v>0</v>
      </c>
      <c r="BK174" s="125">
        <f>IF('Indicator Data'!BT178="No Data",1,IF('Indicator Data imputation'!BL177&lt;&gt;"",1,0))</f>
        <v>1</v>
      </c>
      <c r="BL174" s="125">
        <f>IF('Indicator Data'!BU178="No Data",1,IF('Indicator Data imputation'!BM177&lt;&gt;"",1,0))</f>
        <v>0</v>
      </c>
      <c r="BM174" s="125">
        <f>IF('Indicator Data'!BV178="No Data",1,IF('Indicator Data imputation'!BN177&lt;&gt;"",1,0))</f>
        <v>0</v>
      </c>
      <c r="BN174" s="125">
        <f>IF('Indicator Data'!BW178="No Data",1,IF('Indicator Data imputation'!BO177&lt;&gt;"",1,0))</f>
        <v>0</v>
      </c>
      <c r="BO174" s="125">
        <f>IF('Indicator Data'!BX178="No Data",1,IF('Indicator Data imputation'!BP177&lt;&gt;"",1,0))</f>
        <v>0</v>
      </c>
      <c r="BP174" s="125">
        <f>IF('Indicator Data'!BY178="No Data",1,IF('Indicator Data imputation'!BQ177&lt;&gt;"",1,0))</f>
        <v>0</v>
      </c>
      <c r="BQ174" s="125">
        <f>IF('Indicator Data'!BZ178="No Data",1,IF('Indicator Data imputation'!BR177&lt;&gt;"",1,0))</f>
        <v>0</v>
      </c>
      <c r="BR174" s="125">
        <f>IF('Indicator Data'!CA178="No Data",1,IF('Indicator Data imputation'!BS177&lt;&gt;"",1,0))</f>
        <v>0</v>
      </c>
      <c r="BS174" s="125">
        <f>IF('Indicator Data'!CB178="No Data",1,IF('Indicator Data imputation'!BT177&lt;&gt;"",1,0))</f>
        <v>0</v>
      </c>
      <c r="BT174" s="125">
        <f>IF('Indicator Data'!CC178="No Data",1,IF('Indicator Data imputation'!BU177&lt;&gt;"",1,0))</f>
        <v>0</v>
      </c>
      <c r="BU174" s="125">
        <f>IF('Indicator Data'!CD178="No Data",1,IF('Indicator Data imputation'!BV177&lt;&gt;"",1,0))</f>
        <v>0</v>
      </c>
      <c r="BV174" s="125">
        <f>IF('Indicator Data'!CE178="No Data",1,IF('Indicator Data imputation'!BW177&lt;&gt;"",1,0))</f>
        <v>1</v>
      </c>
      <c r="BW174" s="125">
        <f>IF('Indicator Data'!CF178="No Data",1,IF('Indicator Data imputation'!BX177&lt;&gt;"",1,0))</f>
        <v>0</v>
      </c>
      <c r="BX174" s="125">
        <f>IF('Indicator Data'!CG178="No Data",1,IF('Indicator Data imputation'!BY177&lt;&gt;"",1,0))</f>
        <v>0</v>
      </c>
      <c r="BY174" s="3">
        <f t="shared" si="8"/>
        <v>17</v>
      </c>
      <c r="BZ174" s="127">
        <f t="shared" si="7"/>
        <v>0.22666666666666666</v>
      </c>
    </row>
    <row r="175" spans="1:78" x14ac:dyDescent="0.3">
      <c r="A175" s="3" t="s">
        <v>324</v>
      </c>
      <c r="B175" s="125">
        <f>IF('Indicator Data'!C179="No Data",1,IF('Indicator Data imputation'!C178&lt;&gt;"",1,0))</f>
        <v>0</v>
      </c>
      <c r="C175" s="125">
        <f>IF('Indicator Data'!D179="No Data",1,IF('Indicator Data imputation'!D178&lt;&gt;"",1,0))</f>
        <v>0</v>
      </c>
      <c r="D175" s="125">
        <f>IF('Indicator Data'!E179="No Data",1,IF('Indicator Data imputation'!E178&lt;&gt;"",1,0))</f>
        <v>0</v>
      </c>
      <c r="E175" s="125">
        <f>IF('Indicator Data'!F179="No Data",1,IF('Indicator Data imputation'!F178&lt;&gt;"",1,0))</f>
        <v>0</v>
      </c>
      <c r="F175" s="125">
        <f>IF('Indicator Data'!G179="No Data",1,IF('Indicator Data imputation'!G178&lt;&gt;"",1,0))</f>
        <v>0</v>
      </c>
      <c r="G175" s="125">
        <f>IF('Indicator Data'!H179="No Data",1,IF('Indicator Data imputation'!H178&lt;&gt;"",1,0))</f>
        <v>0</v>
      </c>
      <c r="H175" s="125">
        <f>IF('Indicator Data'!I179="No Data",1,IF('Indicator Data imputation'!I178&lt;&gt;"",1,0))</f>
        <v>0</v>
      </c>
      <c r="I175" s="125">
        <f>IF('Indicator Data'!J179="No Data",1,IF('Indicator Data imputation'!J178&lt;&gt;"",1,0))</f>
        <v>0</v>
      </c>
      <c r="J175" s="125">
        <f>IF('Indicator Data'!K179="No Data",1,IF('Indicator Data imputation'!K178&lt;&gt;"",1,0))</f>
        <v>0</v>
      </c>
      <c r="K175" s="125">
        <f>IF('Indicator Data'!L179="No Data",1,IF('Indicator Data imputation'!L178&lt;&gt;"",1,0))</f>
        <v>0</v>
      </c>
      <c r="L175" s="125">
        <f>IF('Indicator Data'!M179="No Data",1,IF('Indicator Data imputation'!M178&lt;&gt;"",1,0))</f>
        <v>1</v>
      </c>
      <c r="M175" s="125">
        <f>IF('Indicator Data'!N179="No Data",1,IF('Indicator Data imputation'!N178&lt;&gt;"",1,0))</f>
        <v>1</v>
      </c>
      <c r="N175" s="125">
        <f>IF('Indicator Data'!O179="No Data",1,IF('Indicator Data imputation'!O178&lt;&gt;"",1,0))</f>
        <v>1</v>
      </c>
      <c r="O175" s="125">
        <f>IF('Indicator Data'!P179="No Data",1,IF('Indicator Data imputation'!P178&lt;&gt;"",1,0))</f>
        <v>1</v>
      </c>
      <c r="P175" s="125">
        <f>IF('Indicator Data'!Q179="No Data",1,IF('Indicator Data imputation'!Q178&lt;&gt;"",1,0))</f>
        <v>0</v>
      </c>
      <c r="Q175" s="125">
        <f>IF('Indicator Data'!R179="No Data",1,IF('Indicator Data imputation'!R178&lt;&gt;"",1,0))</f>
        <v>0</v>
      </c>
      <c r="R175" s="125">
        <f>IF('Indicator Data'!S179="No Data",1,IF('Indicator Data imputation'!S178&lt;&gt;"",1,0))</f>
        <v>0</v>
      </c>
      <c r="S175" s="125">
        <f>IF('Indicator Data'!T179="No Data",1,IF('Indicator Data imputation'!T178&lt;&gt;"",1,0))</f>
        <v>0</v>
      </c>
      <c r="T175" s="125">
        <f>IF('Indicator Data'!U179="No Data",1,IF('Indicator Data imputation'!U178&lt;&gt;"",1,0))</f>
        <v>0</v>
      </c>
      <c r="U175" s="125">
        <f>IF('Indicator Data'!V179="No Data",1,IF('Indicator Data imputation'!V178&lt;&gt;"",1,0))</f>
        <v>0</v>
      </c>
      <c r="V175" s="125">
        <f>IF('Indicator Data'!W179="No Data",1,IF('Indicator Data imputation'!W178&lt;&gt;"",1,0))</f>
        <v>0</v>
      </c>
      <c r="W175" s="125">
        <f>IF('Indicator Data'!X179="No Data",1,IF('Indicator Data imputation'!X178&lt;&gt;"",1,0))</f>
        <v>0</v>
      </c>
      <c r="X175" s="125">
        <f>IF('Indicator Data'!Y179="No Data",1,IF('Indicator Data imputation'!Y178&lt;&gt;"",1,0))</f>
        <v>0</v>
      </c>
      <c r="Y175" s="125">
        <f>IF('Indicator Data'!Z179="No Data",1,IF('Indicator Data imputation'!Z178&lt;&gt;"",1,0))</f>
        <v>0</v>
      </c>
      <c r="Z175" s="125">
        <f>IF('Indicator Data'!AA179="No Data",1,IF('Indicator Data imputation'!AA178&lt;&gt;"",1,0))</f>
        <v>0</v>
      </c>
      <c r="AA175" s="125">
        <f>IF('Indicator Data'!AB179="No Data",1,IF('Indicator Data imputation'!AB178&lt;&gt;"",1,0))</f>
        <v>0</v>
      </c>
      <c r="AB175" s="125">
        <f>IF('Indicator Data'!AC179="No Data",1,IF('Indicator Data imputation'!AC178&lt;&gt;"",1,0))</f>
        <v>0</v>
      </c>
      <c r="AC175" s="125">
        <f>IF('Indicator Data'!AD179="No Data",1,IF('Indicator Data imputation'!AD178&lt;&gt;"",1,0))</f>
        <v>0</v>
      </c>
      <c r="AD175" s="125">
        <f>IF('Indicator Data'!AE179="No Data",1,IF('Indicator Data imputation'!AE178&lt;&gt;"",1,0))</f>
        <v>0</v>
      </c>
      <c r="AE175" s="125">
        <f>IF('Indicator Data'!AF179="No Data",1,IF('Indicator Data imputation'!AF178&lt;&gt;"",1,0))</f>
        <v>0</v>
      </c>
      <c r="AF175" s="125">
        <f>IF('Indicator Data'!AG179="No Data",1,IF('Indicator Data imputation'!AG178&lt;&gt;"",1,0))</f>
        <v>0</v>
      </c>
      <c r="AG175" s="125">
        <f>IF('Indicator Data'!AH179="No Data",1,IF('Indicator Data imputation'!AH178&lt;&gt;"",1,0))</f>
        <v>0</v>
      </c>
      <c r="AH175" s="125">
        <f>IF('Indicator Data'!AI179="No Data",1,IF('Indicator Data imputation'!AI178&lt;&gt;"",1,0))</f>
        <v>0</v>
      </c>
      <c r="AI175" s="125">
        <f>IF('Indicator Data'!AJ179="No Data",1,IF('Indicator Data imputation'!AJ178&lt;&gt;"",1,0))</f>
        <v>0</v>
      </c>
      <c r="AJ175" s="125">
        <f>IF('Indicator Data'!AK179="No Data",1,IF('Indicator Data imputation'!AK178&lt;&gt;"",1,0))</f>
        <v>0</v>
      </c>
      <c r="AK175" s="125">
        <f>IF('Indicator Data'!AL179="No Data",1,IF('Indicator Data imputation'!AL178&lt;&gt;"",1,0))</f>
        <v>0</v>
      </c>
      <c r="AL175" s="125">
        <f>IF('Indicator Data'!AM179="No Data",1,IF('Indicator Data imputation'!AM178&lt;&gt;"",1,0))</f>
        <v>0</v>
      </c>
      <c r="AM175" s="125">
        <f>IF('Indicator Data'!AN179="No Data",1,IF('Indicator Data imputation'!AN178&lt;&gt;"",1,0))</f>
        <v>0</v>
      </c>
      <c r="AN175" s="125">
        <f>IF('Indicator Data'!AO179="No Data",1,IF('Indicator Data imputation'!AO178&lt;&gt;"",1,0))</f>
        <v>0</v>
      </c>
      <c r="AO175" s="125">
        <f>IF('Indicator Data'!AP179="No Data",1,IF('Indicator Data imputation'!AP178&lt;&gt;"",1,0))</f>
        <v>0</v>
      </c>
      <c r="AP175" s="125">
        <f>IF('Indicator Data'!AQ179="No Data",1,IF('Indicator Data imputation'!AQ178&lt;&gt;"",1,0))</f>
        <v>1</v>
      </c>
      <c r="AQ175" s="125">
        <f>IF('Indicator Data'!AR179="No Data",1,IF('Indicator Data imputation'!AR178&lt;&gt;"",1,0))</f>
        <v>0</v>
      </c>
      <c r="AR175" s="125">
        <f>IF('Indicator Data'!AS179="No Data",1,IF('Indicator Data imputation'!AS178&lt;&gt;"",1,0))</f>
        <v>0</v>
      </c>
      <c r="AS175" s="125">
        <f>IF('Indicator Data'!AT179="No Data",1,IF('Indicator Data imputation'!AT178&lt;&gt;"",1,0))</f>
        <v>0</v>
      </c>
      <c r="AT175" s="125">
        <f>IF('Indicator Data'!AU179="No Data",1,IF('Indicator Data imputation'!AU178&lt;&gt;"",1,0))</f>
        <v>0</v>
      </c>
      <c r="AU175" s="125">
        <f>IF('Indicator Data'!AV179="No Data",1,IF('Indicator Data imputation'!AV178&lt;&gt;"",1,0))</f>
        <v>0</v>
      </c>
      <c r="AV175" s="125">
        <f>IF('Indicator Data'!AW179="No Data",1,IF('Indicator Data imputation'!AW178&lt;&gt;"",1,0))</f>
        <v>0</v>
      </c>
      <c r="AW175" s="125">
        <f>IF('Indicator Data'!AX179="No Data",1,IF('Indicator Data imputation'!AX178&lt;&gt;"",1,0))</f>
        <v>1</v>
      </c>
      <c r="AX175" s="125">
        <f>IF('Indicator Data'!AY179="No Data",1,IF('Indicator Data imputation'!AY178&lt;&gt;"",1,0))</f>
        <v>0</v>
      </c>
      <c r="AY175" s="125">
        <f>IF('Indicator Data'!AZ179="No Data",1,IF('Indicator Data imputation'!AZ178&lt;&gt;"",1,0))</f>
        <v>0</v>
      </c>
      <c r="AZ175" s="125">
        <f>IF('Indicator Data'!BA179="No Data",1,IF('Indicator Data imputation'!BA178&lt;&gt;"",1,0))</f>
        <v>1</v>
      </c>
      <c r="BA175" s="125">
        <f>IF('Indicator Data'!BB179="No Data",1,IF('Indicator Data imputation'!BB178&lt;&gt;"",1,0))</f>
        <v>0</v>
      </c>
      <c r="BB175" s="125">
        <f>IF('Indicator Data'!BC179="No Data",1,IF('Indicator Data imputation'!BC178&lt;&gt;"",1,0))</f>
        <v>0</v>
      </c>
      <c r="BC175" s="125">
        <f>IF('Indicator Data'!BD179="No Data",1,IF('Indicator Data imputation'!BD178&lt;&gt;"",1,0))</f>
        <v>0</v>
      </c>
      <c r="BD175" s="125">
        <f>IF('Indicator Data'!BE179="No Data",1,IF('Indicator Data imputation'!BE178&lt;&gt;"",1,0))</f>
        <v>0</v>
      </c>
      <c r="BE175" s="125">
        <f>IF('Indicator Data'!BF179="No Data",1,IF('Indicator Data imputation'!BF178&lt;&gt;"",1,0))</f>
        <v>0</v>
      </c>
      <c r="BF175" s="125">
        <f>IF('Indicator Data'!BG179="No Data",1,IF('Indicator Data imputation'!BG178&lt;&gt;"",1,0))</f>
        <v>0</v>
      </c>
      <c r="BG175" s="125">
        <f>IF('Indicator Data'!BH179="No Data",1,IF('Indicator Data imputation'!BH178&lt;&gt;"",1,0))</f>
        <v>0</v>
      </c>
      <c r="BH175" s="125">
        <f>IF('Indicator Data'!BI179="No Data",1,IF('Indicator Data imputation'!BI178&lt;&gt;"",1,0))</f>
        <v>0</v>
      </c>
      <c r="BI175" s="125">
        <f>IF('Indicator Data'!BR179="No Data",1,IF('Indicator Data imputation'!BJ178&lt;&gt;"",1,0))</f>
        <v>0</v>
      </c>
      <c r="BJ175" s="125">
        <f>IF('Indicator Data'!BS179="No Data",1,IF('Indicator Data imputation'!BK178&lt;&gt;"",1,0))</f>
        <v>0</v>
      </c>
      <c r="BK175" s="125">
        <f>IF('Indicator Data'!BT179="No Data",1,IF('Indicator Data imputation'!BL178&lt;&gt;"",1,0))</f>
        <v>0</v>
      </c>
      <c r="BL175" s="125">
        <f>IF('Indicator Data'!BU179="No Data",1,IF('Indicator Data imputation'!BM178&lt;&gt;"",1,0))</f>
        <v>0</v>
      </c>
      <c r="BM175" s="125">
        <f>IF('Indicator Data'!BV179="No Data",1,IF('Indicator Data imputation'!BN178&lt;&gt;"",1,0))</f>
        <v>0</v>
      </c>
      <c r="BN175" s="125">
        <f>IF('Indicator Data'!BW179="No Data",1,IF('Indicator Data imputation'!BO178&lt;&gt;"",1,0))</f>
        <v>0</v>
      </c>
      <c r="BO175" s="125">
        <f>IF('Indicator Data'!BX179="No Data",1,IF('Indicator Data imputation'!BP178&lt;&gt;"",1,0))</f>
        <v>0</v>
      </c>
      <c r="BP175" s="125">
        <f>IF('Indicator Data'!BY179="No Data",1,IF('Indicator Data imputation'!BQ178&lt;&gt;"",1,0))</f>
        <v>0</v>
      </c>
      <c r="BQ175" s="125">
        <f>IF('Indicator Data'!BZ179="No Data",1,IF('Indicator Data imputation'!BR178&lt;&gt;"",1,0))</f>
        <v>0</v>
      </c>
      <c r="BR175" s="125">
        <f>IF('Indicator Data'!CA179="No Data",1,IF('Indicator Data imputation'!BS178&lt;&gt;"",1,0))</f>
        <v>0</v>
      </c>
      <c r="BS175" s="125">
        <f>IF('Indicator Data'!CB179="No Data",1,IF('Indicator Data imputation'!BT178&lt;&gt;"",1,0))</f>
        <v>0</v>
      </c>
      <c r="BT175" s="125">
        <f>IF('Indicator Data'!CC179="No Data",1,IF('Indicator Data imputation'!BU178&lt;&gt;"",1,0))</f>
        <v>0</v>
      </c>
      <c r="BU175" s="125">
        <f>IF('Indicator Data'!CD179="No Data",1,IF('Indicator Data imputation'!BV178&lt;&gt;"",1,0))</f>
        <v>0</v>
      </c>
      <c r="BV175" s="125">
        <f>IF('Indicator Data'!CE179="No Data",1,IF('Indicator Data imputation'!BW178&lt;&gt;"",1,0))</f>
        <v>0</v>
      </c>
      <c r="BW175" s="125">
        <f>IF('Indicator Data'!CF179="No Data",1,IF('Indicator Data imputation'!BX178&lt;&gt;"",1,0))</f>
        <v>0</v>
      </c>
      <c r="BX175" s="125">
        <f>IF('Indicator Data'!CG179="No Data",1,IF('Indicator Data imputation'!BY178&lt;&gt;"",1,0))</f>
        <v>0</v>
      </c>
      <c r="BY175" s="3">
        <f t="shared" si="8"/>
        <v>7</v>
      </c>
      <c r="BZ175" s="127">
        <f t="shared" si="7"/>
        <v>9.3333333333333338E-2</v>
      </c>
    </row>
    <row r="176" spans="1:78" x14ac:dyDescent="0.3">
      <c r="A176" s="3" t="s">
        <v>326</v>
      </c>
      <c r="B176" s="125">
        <f>IF('Indicator Data'!C180="No Data",1,IF('Indicator Data imputation'!C179&lt;&gt;"",1,0))</f>
        <v>0</v>
      </c>
      <c r="C176" s="125">
        <f>IF('Indicator Data'!D180="No Data",1,IF('Indicator Data imputation'!D179&lt;&gt;"",1,0))</f>
        <v>0</v>
      </c>
      <c r="D176" s="125">
        <f>IF('Indicator Data'!E180="No Data",1,IF('Indicator Data imputation'!E179&lt;&gt;"",1,0))</f>
        <v>0</v>
      </c>
      <c r="E176" s="125">
        <f>IF('Indicator Data'!F180="No Data",1,IF('Indicator Data imputation'!F179&lt;&gt;"",1,0))</f>
        <v>0</v>
      </c>
      <c r="F176" s="125">
        <f>IF('Indicator Data'!G180="No Data",1,IF('Indicator Data imputation'!G179&lt;&gt;"",1,0))</f>
        <v>0</v>
      </c>
      <c r="G176" s="125">
        <f>IF('Indicator Data'!H180="No Data",1,IF('Indicator Data imputation'!H179&lt;&gt;"",1,0))</f>
        <v>0</v>
      </c>
      <c r="H176" s="125">
        <f>IF('Indicator Data'!I180="No Data",1,IF('Indicator Data imputation'!I179&lt;&gt;"",1,0))</f>
        <v>0</v>
      </c>
      <c r="I176" s="125">
        <f>IF('Indicator Data'!J180="No Data",1,IF('Indicator Data imputation'!J179&lt;&gt;"",1,0))</f>
        <v>0</v>
      </c>
      <c r="J176" s="125">
        <f>IF('Indicator Data'!K180="No Data",1,IF('Indicator Data imputation'!K179&lt;&gt;"",1,0))</f>
        <v>0</v>
      </c>
      <c r="K176" s="125">
        <f>IF('Indicator Data'!L180="No Data",1,IF('Indicator Data imputation'!L179&lt;&gt;"",1,0))</f>
        <v>0</v>
      </c>
      <c r="L176" s="125">
        <f>IF('Indicator Data'!M180="No Data",1,IF('Indicator Data imputation'!M179&lt;&gt;"",1,0))</f>
        <v>0</v>
      </c>
      <c r="M176" s="125">
        <f>IF('Indicator Data'!N180="No Data",1,IF('Indicator Data imputation'!N179&lt;&gt;"",1,0))</f>
        <v>0</v>
      </c>
      <c r="N176" s="125">
        <f>IF('Indicator Data'!O180="No Data",1,IF('Indicator Data imputation'!O179&lt;&gt;"",1,0))</f>
        <v>0</v>
      </c>
      <c r="O176" s="125">
        <f>IF('Indicator Data'!P180="No Data",1,IF('Indicator Data imputation'!P179&lt;&gt;"",1,0))</f>
        <v>0</v>
      </c>
      <c r="P176" s="125">
        <f>IF('Indicator Data'!Q180="No Data",1,IF('Indicator Data imputation'!Q179&lt;&gt;"",1,0))</f>
        <v>0</v>
      </c>
      <c r="Q176" s="125">
        <f>IF('Indicator Data'!R180="No Data",1,IF('Indicator Data imputation'!R179&lt;&gt;"",1,0))</f>
        <v>0</v>
      </c>
      <c r="R176" s="125">
        <f>IF('Indicator Data'!S180="No Data",1,IF('Indicator Data imputation'!S179&lt;&gt;"",1,0))</f>
        <v>0</v>
      </c>
      <c r="S176" s="125">
        <f>IF('Indicator Data'!T180="No Data",1,IF('Indicator Data imputation'!T179&lt;&gt;"",1,0))</f>
        <v>0</v>
      </c>
      <c r="T176" s="125">
        <f>IF('Indicator Data'!U180="No Data",1,IF('Indicator Data imputation'!U179&lt;&gt;"",1,0))</f>
        <v>0</v>
      </c>
      <c r="U176" s="125">
        <f>IF('Indicator Data'!V180="No Data",1,IF('Indicator Data imputation'!V179&lt;&gt;"",1,0))</f>
        <v>0</v>
      </c>
      <c r="V176" s="125">
        <f>IF('Indicator Data'!W180="No Data",1,IF('Indicator Data imputation'!W179&lt;&gt;"",1,0))</f>
        <v>0</v>
      </c>
      <c r="W176" s="125">
        <f>IF('Indicator Data'!X180="No Data",1,IF('Indicator Data imputation'!X179&lt;&gt;"",1,0))</f>
        <v>0</v>
      </c>
      <c r="X176" s="125">
        <f>IF('Indicator Data'!Y180="No Data",1,IF('Indicator Data imputation'!Y179&lt;&gt;"",1,0))</f>
        <v>0</v>
      </c>
      <c r="Y176" s="125">
        <f>IF('Indicator Data'!Z180="No Data",1,IF('Indicator Data imputation'!Z179&lt;&gt;"",1,0))</f>
        <v>0</v>
      </c>
      <c r="Z176" s="125">
        <f>IF('Indicator Data'!AA180="No Data",1,IF('Indicator Data imputation'!AA179&lt;&gt;"",1,0))</f>
        <v>1</v>
      </c>
      <c r="AA176" s="125">
        <f>IF('Indicator Data'!AB180="No Data",1,IF('Indicator Data imputation'!AB179&lt;&gt;"",1,0))</f>
        <v>0</v>
      </c>
      <c r="AB176" s="125">
        <f>IF('Indicator Data'!AC180="No Data",1,IF('Indicator Data imputation'!AC179&lt;&gt;"",1,0))</f>
        <v>0</v>
      </c>
      <c r="AC176" s="125">
        <f>IF('Indicator Data'!AD180="No Data",1,IF('Indicator Data imputation'!AD179&lt;&gt;"",1,0))</f>
        <v>0</v>
      </c>
      <c r="AD176" s="125">
        <f>IF('Indicator Data'!AE180="No Data",1,IF('Indicator Data imputation'!AE179&lt;&gt;"",1,0))</f>
        <v>0</v>
      </c>
      <c r="AE176" s="125">
        <f>IF('Indicator Data'!AF180="No Data",1,IF('Indicator Data imputation'!AF179&lt;&gt;"",1,0))</f>
        <v>0</v>
      </c>
      <c r="AF176" s="125">
        <f>IF('Indicator Data'!AG180="No Data",1,IF('Indicator Data imputation'!AG179&lt;&gt;"",1,0))</f>
        <v>0</v>
      </c>
      <c r="AG176" s="125">
        <f>IF('Indicator Data'!AH180="No Data",1,IF('Indicator Data imputation'!AH179&lt;&gt;"",1,0))</f>
        <v>0</v>
      </c>
      <c r="AH176" s="125">
        <f>IF('Indicator Data'!AI180="No Data",1,IF('Indicator Data imputation'!AI179&lt;&gt;"",1,0))</f>
        <v>0</v>
      </c>
      <c r="AI176" s="125">
        <f>IF('Indicator Data'!AJ180="No Data",1,IF('Indicator Data imputation'!AJ179&lt;&gt;"",1,0))</f>
        <v>0</v>
      </c>
      <c r="AJ176" s="125">
        <f>IF('Indicator Data'!AK180="No Data",1,IF('Indicator Data imputation'!AK179&lt;&gt;"",1,0))</f>
        <v>0</v>
      </c>
      <c r="AK176" s="125">
        <f>IF('Indicator Data'!AL180="No Data",1,IF('Indicator Data imputation'!AL179&lt;&gt;"",1,0))</f>
        <v>0</v>
      </c>
      <c r="AL176" s="125">
        <f>IF('Indicator Data'!AM180="No Data",1,IF('Indicator Data imputation'!AM179&lt;&gt;"",1,0))</f>
        <v>0</v>
      </c>
      <c r="AM176" s="125">
        <f>IF('Indicator Data'!AN180="No Data",1,IF('Indicator Data imputation'!AN179&lt;&gt;"",1,0))</f>
        <v>0</v>
      </c>
      <c r="AN176" s="125">
        <f>IF('Indicator Data'!AO180="No Data",1,IF('Indicator Data imputation'!AO179&lt;&gt;"",1,0))</f>
        <v>0</v>
      </c>
      <c r="AO176" s="125">
        <f>IF('Indicator Data'!AP180="No Data",1,IF('Indicator Data imputation'!AP179&lt;&gt;"",1,0))</f>
        <v>0</v>
      </c>
      <c r="AP176" s="125">
        <f>IF('Indicator Data'!AQ180="No Data",1,IF('Indicator Data imputation'!AQ179&lt;&gt;"",1,0))</f>
        <v>0</v>
      </c>
      <c r="AQ176" s="125">
        <f>IF('Indicator Data'!AR180="No Data",1,IF('Indicator Data imputation'!AR179&lt;&gt;"",1,0))</f>
        <v>0</v>
      </c>
      <c r="AR176" s="125">
        <f>IF('Indicator Data'!AS180="No Data",1,IF('Indicator Data imputation'!AS179&lt;&gt;"",1,0))</f>
        <v>0</v>
      </c>
      <c r="AS176" s="125">
        <f>IF('Indicator Data'!AT180="No Data",1,IF('Indicator Data imputation'!AT179&lt;&gt;"",1,0))</f>
        <v>0</v>
      </c>
      <c r="AT176" s="125">
        <f>IF('Indicator Data'!AU180="No Data",1,IF('Indicator Data imputation'!AU179&lt;&gt;"",1,0))</f>
        <v>0</v>
      </c>
      <c r="AU176" s="125">
        <f>IF('Indicator Data'!AV180="No Data",1,IF('Indicator Data imputation'!AV179&lt;&gt;"",1,0))</f>
        <v>0</v>
      </c>
      <c r="AV176" s="125">
        <f>IF('Indicator Data'!AW180="No Data",1,IF('Indicator Data imputation'!AW179&lt;&gt;"",1,0))</f>
        <v>0</v>
      </c>
      <c r="AW176" s="125">
        <f>IF('Indicator Data'!AX180="No Data",1,IF('Indicator Data imputation'!AX179&lt;&gt;"",1,0))</f>
        <v>1</v>
      </c>
      <c r="AX176" s="125">
        <f>IF('Indicator Data'!AY180="No Data",1,IF('Indicator Data imputation'!AY179&lt;&gt;"",1,0))</f>
        <v>0</v>
      </c>
      <c r="AY176" s="125">
        <f>IF('Indicator Data'!AZ180="No Data",1,IF('Indicator Data imputation'!AZ179&lt;&gt;"",1,0))</f>
        <v>0</v>
      </c>
      <c r="AZ176" s="125">
        <f>IF('Indicator Data'!BA180="No Data",1,IF('Indicator Data imputation'!BA179&lt;&gt;"",1,0))</f>
        <v>0</v>
      </c>
      <c r="BA176" s="125">
        <f>IF('Indicator Data'!BB180="No Data",1,IF('Indicator Data imputation'!BB179&lt;&gt;"",1,0))</f>
        <v>0</v>
      </c>
      <c r="BB176" s="125">
        <f>IF('Indicator Data'!BC180="No Data",1,IF('Indicator Data imputation'!BC179&lt;&gt;"",1,0))</f>
        <v>0</v>
      </c>
      <c r="BC176" s="125">
        <f>IF('Indicator Data'!BD180="No Data",1,IF('Indicator Data imputation'!BD179&lt;&gt;"",1,0))</f>
        <v>0</v>
      </c>
      <c r="BD176" s="125">
        <f>IF('Indicator Data'!BE180="No Data",1,IF('Indicator Data imputation'!BE179&lt;&gt;"",1,0))</f>
        <v>0</v>
      </c>
      <c r="BE176" s="125">
        <f>IF('Indicator Data'!BF180="No Data",1,IF('Indicator Data imputation'!BF179&lt;&gt;"",1,0))</f>
        <v>0</v>
      </c>
      <c r="BF176" s="125">
        <f>IF('Indicator Data'!BG180="No Data",1,IF('Indicator Data imputation'!BG179&lt;&gt;"",1,0))</f>
        <v>0</v>
      </c>
      <c r="BG176" s="125">
        <f>IF('Indicator Data'!BH180="No Data",1,IF('Indicator Data imputation'!BH179&lt;&gt;"",1,0))</f>
        <v>0</v>
      </c>
      <c r="BH176" s="125">
        <f>IF('Indicator Data'!BI180="No Data",1,IF('Indicator Data imputation'!BI179&lt;&gt;"",1,0))</f>
        <v>0</v>
      </c>
      <c r="BI176" s="125">
        <f>IF('Indicator Data'!BR180="No Data",1,IF('Indicator Data imputation'!BJ179&lt;&gt;"",1,0))</f>
        <v>0</v>
      </c>
      <c r="BJ176" s="125">
        <f>IF('Indicator Data'!BS180="No Data",1,IF('Indicator Data imputation'!BK179&lt;&gt;"",1,0))</f>
        <v>0</v>
      </c>
      <c r="BK176" s="125">
        <f>IF('Indicator Data'!BT180="No Data",1,IF('Indicator Data imputation'!BL179&lt;&gt;"",1,0))</f>
        <v>0</v>
      </c>
      <c r="BL176" s="125">
        <f>IF('Indicator Data'!BU180="No Data",1,IF('Indicator Data imputation'!BM179&lt;&gt;"",1,0))</f>
        <v>0</v>
      </c>
      <c r="BM176" s="125">
        <f>IF('Indicator Data'!BV180="No Data",1,IF('Indicator Data imputation'!BN179&lt;&gt;"",1,0))</f>
        <v>0</v>
      </c>
      <c r="BN176" s="125">
        <f>IF('Indicator Data'!BW180="No Data",1,IF('Indicator Data imputation'!BO179&lt;&gt;"",1,0))</f>
        <v>0</v>
      </c>
      <c r="BO176" s="125">
        <f>IF('Indicator Data'!BX180="No Data",1,IF('Indicator Data imputation'!BP179&lt;&gt;"",1,0))</f>
        <v>0</v>
      </c>
      <c r="BP176" s="125">
        <f>IF('Indicator Data'!BY180="No Data",1,IF('Indicator Data imputation'!BQ179&lt;&gt;"",1,0))</f>
        <v>0</v>
      </c>
      <c r="BQ176" s="125">
        <f>IF('Indicator Data'!BZ180="No Data",1,IF('Indicator Data imputation'!BR179&lt;&gt;"",1,0))</f>
        <v>0</v>
      </c>
      <c r="BR176" s="125">
        <f>IF('Indicator Data'!CA180="No Data",1,IF('Indicator Data imputation'!BS179&lt;&gt;"",1,0))</f>
        <v>0</v>
      </c>
      <c r="BS176" s="125">
        <f>IF('Indicator Data'!CB180="No Data",1,IF('Indicator Data imputation'!BT179&lt;&gt;"",1,0))</f>
        <v>0</v>
      </c>
      <c r="BT176" s="125">
        <f>IF('Indicator Data'!CC180="No Data",1,IF('Indicator Data imputation'!BU179&lt;&gt;"",1,0))</f>
        <v>0</v>
      </c>
      <c r="BU176" s="125">
        <f>IF('Indicator Data'!CD180="No Data",1,IF('Indicator Data imputation'!BV179&lt;&gt;"",1,0))</f>
        <v>0</v>
      </c>
      <c r="BV176" s="125">
        <f>IF('Indicator Data'!CE180="No Data",1,IF('Indicator Data imputation'!BW179&lt;&gt;"",1,0))</f>
        <v>1</v>
      </c>
      <c r="BW176" s="125">
        <f>IF('Indicator Data'!CF180="No Data",1,IF('Indicator Data imputation'!BX179&lt;&gt;"",1,0))</f>
        <v>0</v>
      </c>
      <c r="BX176" s="125">
        <f>IF('Indicator Data'!CG180="No Data",1,IF('Indicator Data imputation'!BY179&lt;&gt;"",1,0))</f>
        <v>0</v>
      </c>
      <c r="BY176" s="3">
        <f t="shared" si="8"/>
        <v>3</v>
      </c>
      <c r="BZ176" s="127">
        <f t="shared" si="7"/>
        <v>0.04</v>
      </c>
    </row>
    <row r="177" spans="1:78" x14ac:dyDescent="0.3">
      <c r="A177" s="3" t="s">
        <v>328</v>
      </c>
      <c r="B177" s="125">
        <f>IF('Indicator Data'!C181="No Data",1,IF('Indicator Data imputation'!C180&lt;&gt;"",1,0))</f>
        <v>0</v>
      </c>
      <c r="C177" s="125">
        <f>IF('Indicator Data'!D181="No Data",1,IF('Indicator Data imputation'!D180&lt;&gt;"",1,0))</f>
        <v>0</v>
      </c>
      <c r="D177" s="125">
        <f>IF('Indicator Data'!E181="No Data",1,IF('Indicator Data imputation'!E180&lt;&gt;"",1,0))</f>
        <v>0</v>
      </c>
      <c r="E177" s="125">
        <f>IF('Indicator Data'!F181="No Data",1,IF('Indicator Data imputation'!F180&lt;&gt;"",1,0))</f>
        <v>0</v>
      </c>
      <c r="F177" s="125">
        <f>IF('Indicator Data'!G181="No Data",1,IF('Indicator Data imputation'!G180&lt;&gt;"",1,0))</f>
        <v>0</v>
      </c>
      <c r="G177" s="125">
        <f>IF('Indicator Data'!H181="No Data",1,IF('Indicator Data imputation'!H180&lt;&gt;"",1,0))</f>
        <v>0</v>
      </c>
      <c r="H177" s="125">
        <f>IF('Indicator Data'!I181="No Data",1,IF('Indicator Data imputation'!I180&lt;&gt;"",1,0))</f>
        <v>0</v>
      </c>
      <c r="I177" s="125">
        <f>IF('Indicator Data'!J181="No Data",1,IF('Indicator Data imputation'!J180&lt;&gt;"",1,0))</f>
        <v>0</v>
      </c>
      <c r="J177" s="125">
        <f>IF('Indicator Data'!K181="No Data",1,IF('Indicator Data imputation'!K180&lt;&gt;"",1,0))</f>
        <v>0</v>
      </c>
      <c r="K177" s="125">
        <f>IF('Indicator Data'!L181="No Data",1,IF('Indicator Data imputation'!L180&lt;&gt;"",1,0))</f>
        <v>0</v>
      </c>
      <c r="L177" s="125">
        <f>IF('Indicator Data'!M181="No Data",1,IF('Indicator Data imputation'!M180&lt;&gt;"",1,0))</f>
        <v>0</v>
      </c>
      <c r="M177" s="125">
        <f>IF('Indicator Data'!N181="No Data",1,IF('Indicator Data imputation'!N180&lt;&gt;"",1,0))</f>
        <v>1</v>
      </c>
      <c r="N177" s="125">
        <f>IF('Indicator Data'!O181="No Data",1,IF('Indicator Data imputation'!O180&lt;&gt;"",1,0))</f>
        <v>1</v>
      </c>
      <c r="O177" s="125">
        <f>IF('Indicator Data'!P181="No Data",1,IF('Indicator Data imputation'!P180&lt;&gt;"",1,0))</f>
        <v>1</v>
      </c>
      <c r="P177" s="125">
        <f>IF('Indicator Data'!Q181="No Data",1,IF('Indicator Data imputation'!Q180&lt;&gt;"",1,0))</f>
        <v>0</v>
      </c>
      <c r="Q177" s="125">
        <f>IF('Indicator Data'!R181="No Data",1,IF('Indicator Data imputation'!R180&lt;&gt;"",1,0))</f>
        <v>0</v>
      </c>
      <c r="R177" s="125">
        <f>IF('Indicator Data'!S181="No Data",1,IF('Indicator Data imputation'!S180&lt;&gt;"",1,0))</f>
        <v>0</v>
      </c>
      <c r="S177" s="125">
        <f>IF('Indicator Data'!T181="No Data",1,IF('Indicator Data imputation'!T180&lt;&gt;"",1,0))</f>
        <v>0</v>
      </c>
      <c r="T177" s="125">
        <f>IF('Indicator Data'!U181="No Data",1,IF('Indicator Data imputation'!U180&lt;&gt;"",1,0))</f>
        <v>0</v>
      </c>
      <c r="U177" s="125">
        <f>IF('Indicator Data'!V181="No Data",1,IF('Indicator Data imputation'!V180&lt;&gt;"",1,0))</f>
        <v>0</v>
      </c>
      <c r="V177" s="125">
        <f>IF('Indicator Data'!W181="No Data",1,IF('Indicator Data imputation'!W180&lt;&gt;"",1,0))</f>
        <v>0</v>
      </c>
      <c r="W177" s="125">
        <f>IF('Indicator Data'!X181="No Data",1,IF('Indicator Data imputation'!X180&lt;&gt;"",1,0))</f>
        <v>0</v>
      </c>
      <c r="X177" s="125">
        <f>IF('Indicator Data'!Y181="No Data",1,IF('Indicator Data imputation'!Y180&lt;&gt;"",1,0))</f>
        <v>0</v>
      </c>
      <c r="Y177" s="125">
        <f>IF('Indicator Data'!Z181="No Data",1,IF('Indicator Data imputation'!Z180&lt;&gt;"",1,0))</f>
        <v>0</v>
      </c>
      <c r="Z177" s="125">
        <f>IF('Indicator Data'!AA181="No Data",1,IF('Indicator Data imputation'!AA180&lt;&gt;"",1,0))</f>
        <v>1</v>
      </c>
      <c r="AA177" s="125">
        <f>IF('Indicator Data'!AB181="No Data",1,IF('Indicator Data imputation'!AB180&lt;&gt;"",1,0))</f>
        <v>0</v>
      </c>
      <c r="AB177" s="125">
        <f>IF('Indicator Data'!AC181="No Data",1,IF('Indicator Data imputation'!AC180&lt;&gt;"",1,0))</f>
        <v>1</v>
      </c>
      <c r="AC177" s="125">
        <f>IF('Indicator Data'!AD181="No Data",1,IF('Indicator Data imputation'!AD180&lt;&gt;"",1,0))</f>
        <v>0</v>
      </c>
      <c r="AD177" s="125">
        <f>IF('Indicator Data'!AE181="No Data",1,IF('Indicator Data imputation'!AE180&lt;&gt;"",1,0))</f>
        <v>0</v>
      </c>
      <c r="AE177" s="125">
        <f>IF('Indicator Data'!AF181="No Data",1,IF('Indicator Data imputation'!AF180&lt;&gt;"",1,0))</f>
        <v>0</v>
      </c>
      <c r="AF177" s="125">
        <f>IF('Indicator Data'!AG181="No Data",1,IF('Indicator Data imputation'!AG180&lt;&gt;"",1,0))</f>
        <v>0</v>
      </c>
      <c r="AG177" s="125">
        <f>IF('Indicator Data'!AH181="No Data",1,IF('Indicator Data imputation'!AH180&lt;&gt;"",1,0))</f>
        <v>0</v>
      </c>
      <c r="AH177" s="125">
        <f>IF('Indicator Data'!AI181="No Data",1,IF('Indicator Data imputation'!AI180&lt;&gt;"",1,0))</f>
        <v>0</v>
      </c>
      <c r="AI177" s="125">
        <f>IF('Indicator Data'!AJ181="No Data",1,IF('Indicator Data imputation'!AJ180&lt;&gt;"",1,0))</f>
        <v>0</v>
      </c>
      <c r="AJ177" s="125">
        <f>IF('Indicator Data'!AK181="No Data",1,IF('Indicator Data imputation'!AK180&lt;&gt;"",1,0))</f>
        <v>0</v>
      </c>
      <c r="AK177" s="125">
        <f>IF('Indicator Data'!AL181="No Data",1,IF('Indicator Data imputation'!AL180&lt;&gt;"",1,0))</f>
        <v>0</v>
      </c>
      <c r="AL177" s="125">
        <f>IF('Indicator Data'!AM181="No Data",1,IF('Indicator Data imputation'!AM180&lt;&gt;"",1,0))</f>
        <v>1</v>
      </c>
      <c r="AM177" s="125">
        <f>IF('Indicator Data'!AN181="No Data",1,IF('Indicator Data imputation'!AN180&lt;&gt;"",1,0))</f>
        <v>0</v>
      </c>
      <c r="AN177" s="125">
        <f>IF('Indicator Data'!AO181="No Data",1,IF('Indicator Data imputation'!AO180&lt;&gt;"",1,0))</f>
        <v>0</v>
      </c>
      <c r="AO177" s="125">
        <f>IF('Indicator Data'!AP181="No Data",1,IF('Indicator Data imputation'!AP180&lt;&gt;"",1,0))</f>
        <v>0</v>
      </c>
      <c r="AP177" s="125">
        <f>IF('Indicator Data'!AQ181="No Data",1,IF('Indicator Data imputation'!AQ180&lt;&gt;"",1,0))</f>
        <v>0</v>
      </c>
      <c r="AQ177" s="125">
        <f>IF('Indicator Data'!AR181="No Data",1,IF('Indicator Data imputation'!AR180&lt;&gt;"",1,0))</f>
        <v>0</v>
      </c>
      <c r="AR177" s="125">
        <f>IF('Indicator Data'!AS181="No Data",1,IF('Indicator Data imputation'!AS180&lt;&gt;"",1,0))</f>
        <v>0</v>
      </c>
      <c r="AS177" s="125">
        <f>IF('Indicator Data'!AT181="No Data",1,IF('Indicator Data imputation'!AT180&lt;&gt;"",1,0))</f>
        <v>0</v>
      </c>
      <c r="AT177" s="125">
        <f>IF('Indicator Data'!AU181="No Data",1,IF('Indicator Data imputation'!AU180&lt;&gt;"",1,0))</f>
        <v>0</v>
      </c>
      <c r="AU177" s="125">
        <f>IF('Indicator Data'!AV181="No Data",1,IF('Indicator Data imputation'!AV180&lt;&gt;"",1,0))</f>
        <v>1</v>
      </c>
      <c r="AV177" s="125">
        <f>IF('Indicator Data'!AW181="No Data",1,IF('Indicator Data imputation'!AW180&lt;&gt;"",1,0))</f>
        <v>1</v>
      </c>
      <c r="AW177" s="125">
        <f>IF('Indicator Data'!AX181="No Data",1,IF('Indicator Data imputation'!AX180&lt;&gt;"",1,0))</f>
        <v>0</v>
      </c>
      <c r="AX177" s="125">
        <f>IF('Indicator Data'!AY181="No Data",1,IF('Indicator Data imputation'!AY180&lt;&gt;"",1,0))</f>
        <v>0</v>
      </c>
      <c r="AY177" s="125">
        <f>IF('Indicator Data'!AZ181="No Data",1,IF('Indicator Data imputation'!AZ180&lt;&gt;"",1,0))</f>
        <v>0</v>
      </c>
      <c r="AZ177" s="125">
        <f>IF('Indicator Data'!BA181="No Data",1,IF('Indicator Data imputation'!BA180&lt;&gt;"",1,0))</f>
        <v>0</v>
      </c>
      <c r="BA177" s="125">
        <f>IF('Indicator Data'!BB181="No Data",1,IF('Indicator Data imputation'!BB180&lt;&gt;"",1,0))</f>
        <v>0</v>
      </c>
      <c r="BB177" s="125">
        <f>IF('Indicator Data'!BC181="No Data",1,IF('Indicator Data imputation'!BC180&lt;&gt;"",1,0))</f>
        <v>0</v>
      </c>
      <c r="BC177" s="125">
        <f>IF('Indicator Data'!BD181="No Data",1,IF('Indicator Data imputation'!BD180&lt;&gt;"",1,0))</f>
        <v>0</v>
      </c>
      <c r="BD177" s="125">
        <f>IF('Indicator Data'!BE181="No Data",1,IF('Indicator Data imputation'!BE180&lt;&gt;"",1,0))</f>
        <v>0</v>
      </c>
      <c r="BE177" s="125">
        <f>IF('Indicator Data'!BF181="No Data",1,IF('Indicator Data imputation'!BF180&lt;&gt;"",1,0))</f>
        <v>0</v>
      </c>
      <c r="BF177" s="125">
        <f>IF('Indicator Data'!BG181="No Data",1,IF('Indicator Data imputation'!BG180&lt;&gt;"",1,0))</f>
        <v>0</v>
      </c>
      <c r="BG177" s="125">
        <f>IF('Indicator Data'!BH181="No Data",1,IF('Indicator Data imputation'!BH180&lt;&gt;"",1,0))</f>
        <v>0</v>
      </c>
      <c r="BH177" s="125">
        <f>IF('Indicator Data'!BI181="No Data",1,IF('Indicator Data imputation'!BI180&lt;&gt;"",1,0))</f>
        <v>0</v>
      </c>
      <c r="BI177" s="125">
        <f>IF('Indicator Data'!BR181="No Data",1,IF('Indicator Data imputation'!BJ180&lt;&gt;"",1,0))</f>
        <v>0</v>
      </c>
      <c r="BJ177" s="125">
        <f>IF('Indicator Data'!BS181="No Data",1,IF('Indicator Data imputation'!BK180&lt;&gt;"",1,0))</f>
        <v>0</v>
      </c>
      <c r="BK177" s="125">
        <f>IF('Indicator Data'!BT181="No Data",1,IF('Indicator Data imputation'!BL180&lt;&gt;"",1,0))</f>
        <v>0</v>
      </c>
      <c r="BL177" s="125">
        <f>IF('Indicator Data'!BU181="No Data",1,IF('Indicator Data imputation'!BM180&lt;&gt;"",1,0))</f>
        <v>0</v>
      </c>
      <c r="BM177" s="125">
        <f>IF('Indicator Data'!BV181="No Data",1,IF('Indicator Data imputation'!BN180&lt;&gt;"",1,0))</f>
        <v>0</v>
      </c>
      <c r="BN177" s="125">
        <f>IF('Indicator Data'!BW181="No Data",1,IF('Indicator Data imputation'!BO180&lt;&gt;"",1,0))</f>
        <v>0</v>
      </c>
      <c r="BO177" s="125">
        <f>IF('Indicator Data'!BX181="No Data",1,IF('Indicator Data imputation'!BP180&lt;&gt;"",1,0))</f>
        <v>0</v>
      </c>
      <c r="BP177" s="125">
        <f>IF('Indicator Data'!BY181="No Data",1,IF('Indicator Data imputation'!BQ180&lt;&gt;"",1,0))</f>
        <v>0</v>
      </c>
      <c r="BQ177" s="125">
        <f>IF('Indicator Data'!BZ181="No Data",1,IF('Indicator Data imputation'!BR180&lt;&gt;"",1,0))</f>
        <v>0</v>
      </c>
      <c r="BR177" s="125">
        <f>IF('Indicator Data'!CA181="No Data",1,IF('Indicator Data imputation'!BS180&lt;&gt;"",1,0))</f>
        <v>0</v>
      </c>
      <c r="BS177" s="125">
        <f>IF('Indicator Data'!CB181="No Data",1,IF('Indicator Data imputation'!BT180&lt;&gt;"",1,0))</f>
        <v>0</v>
      </c>
      <c r="BT177" s="125">
        <f>IF('Indicator Data'!CC181="No Data",1,IF('Indicator Data imputation'!BU180&lt;&gt;"",1,0))</f>
        <v>0</v>
      </c>
      <c r="BU177" s="125">
        <f>IF('Indicator Data'!CD181="No Data",1,IF('Indicator Data imputation'!BV180&lt;&gt;"",1,0))</f>
        <v>0</v>
      </c>
      <c r="BV177" s="125">
        <f>IF('Indicator Data'!CE181="No Data",1,IF('Indicator Data imputation'!BW180&lt;&gt;"",1,0))</f>
        <v>0</v>
      </c>
      <c r="BW177" s="125">
        <f>IF('Indicator Data'!CF181="No Data",1,IF('Indicator Data imputation'!BX180&lt;&gt;"",1,0))</f>
        <v>0</v>
      </c>
      <c r="BX177" s="125">
        <f>IF('Indicator Data'!CG181="No Data",1,IF('Indicator Data imputation'!BY180&lt;&gt;"",1,0))</f>
        <v>0</v>
      </c>
      <c r="BY177" s="3">
        <f t="shared" si="8"/>
        <v>8</v>
      </c>
      <c r="BZ177" s="127">
        <f t="shared" si="7"/>
        <v>0.10666666666666667</v>
      </c>
    </row>
    <row r="178" spans="1:78" x14ac:dyDescent="0.3">
      <c r="A178" s="3" t="s">
        <v>330</v>
      </c>
      <c r="B178" s="125">
        <f>IF('Indicator Data'!C182="No Data",1,IF('Indicator Data imputation'!C181&lt;&gt;"",1,0))</f>
        <v>0</v>
      </c>
      <c r="C178" s="125">
        <f>IF('Indicator Data'!D182="No Data",1,IF('Indicator Data imputation'!D181&lt;&gt;"",1,0))</f>
        <v>0</v>
      </c>
      <c r="D178" s="125">
        <f>IF('Indicator Data'!E182="No Data",1,IF('Indicator Data imputation'!E181&lt;&gt;"",1,0))</f>
        <v>0</v>
      </c>
      <c r="E178" s="125">
        <f>IF('Indicator Data'!F182="No Data",1,IF('Indicator Data imputation'!F181&lt;&gt;"",1,0))</f>
        <v>0</v>
      </c>
      <c r="F178" s="125">
        <f>IF('Indicator Data'!G182="No Data",1,IF('Indicator Data imputation'!G181&lt;&gt;"",1,0))</f>
        <v>0</v>
      </c>
      <c r="G178" s="125">
        <f>IF('Indicator Data'!H182="No Data",1,IF('Indicator Data imputation'!H181&lt;&gt;"",1,0))</f>
        <v>0</v>
      </c>
      <c r="H178" s="125">
        <f>IF('Indicator Data'!I182="No Data",1,IF('Indicator Data imputation'!I181&lt;&gt;"",1,0))</f>
        <v>0</v>
      </c>
      <c r="I178" s="125">
        <f>IF('Indicator Data'!J182="No Data",1,IF('Indicator Data imputation'!J181&lt;&gt;"",1,0))</f>
        <v>0</v>
      </c>
      <c r="J178" s="125">
        <f>IF('Indicator Data'!K182="No Data",1,IF('Indicator Data imputation'!K181&lt;&gt;"",1,0))</f>
        <v>0</v>
      </c>
      <c r="K178" s="125">
        <f>IF('Indicator Data'!L182="No Data",1,IF('Indicator Data imputation'!L181&lt;&gt;"",1,0))</f>
        <v>0</v>
      </c>
      <c r="L178" s="125">
        <f>IF('Indicator Data'!M182="No Data",1,IF('Indicator Data imputation'!M181&lt;&gt;"",1,0))</f>
        <v>0</v>
      </c>
      <c r="M178" s="125">
        <f>IF('Indicator Data'!N182="No Data",1,IF('Indicator Data imputation'!N181&lt;&gt;"",1,0))</f>
        <v>1</v>
      </c>
      <c r="N178" s="125">
        <f>IF('Indicator Data'!O182="No Data",1,IF('Indicator Data imputation'!O181&lt;&gt;"",1,0))</f>
        <v>1</v>
      </c>
      <c r="O178" s="125">
        <f>IF('Indicator Data'!P182="No Data",1,IF('Indicator Data imputation'!P181&lt;&gt;"",1,0))</f>
        <v>1</v>
      </c>
      <c r="P178" s="125">
        <f>IF('Indicator Data'!Q182="No Data",1,IF('Indicator Data imputation'!Q181&lt;&gt;"",1,0))</f>
        <v>0</v>
      </c>
      <c r="Q178" s="125">
        <f>IF('Indicator Data'!R182="No Data",1,IF('Indicator Data imputation'!R181&lt;&gt;"",1,0))</f>
        <v>0</v>
      </c>
      <c r="R178" s="125">
        <f>IF('Indicator Data'!S182="No Data",1,IF('Indicator Data imputation'!S181&lt;&gt;"",1,0))</f>
        <v>0</v>
      </c>
      <c r="S178" s="125">
        <f>IF('Indicator Data'!T182="No Data",1,IF('Indicator Data imputation'!T181&lt;&gt;"",1,0))</f>
        <v>0</v>
      </c>
      <c r="T178" s="125">
        <f>IF('Indicator Data'!U182="No Data",1,IF('Indicator Data imputation'!U181&lt;&gt;"",1,0))</f>
        <v>0</v>
      </c>
      <c r="U178" s="125">
        <f>IF('Indicator Data'!V182="No Data",1,IF('Indicator Data imputation'!V181&lt;&gt;"",1,0))</f>
        <v>0</v>
      </c>
      <c r="V178" s="125">
        <f>IF('Indicator Data'!W182="No Data",1,IF('Indicator Data imputation'!W181&lt;&gt;"",1,0))</f>
        <v>0</v>
      </c>
      <c r="W178" s="125">
        <f>IF('Indicator Data'!X182="No Data",1,IF('Indicator Data imputation'!X181&lt;&gt;"",1,0))</f>
        <v>0</v>
      </c>
      <c r="X178" s="125">
        <f>IF('Indicator Data'!Y182="No Data",1,IF('Indicator Data imputation'!Y181&lt;&gt;"",1,0))</f>
        <v>0</v>
      </c>
      <c r="Y178" s="125">
        <f>IF('Indicator Data'!Z182="No Data",1,IF('Indicator Data imputation'!Z181&lt;&gt;"",1,0))</f>
        <v>0</v>
      </c>
      <c r="Z178" s="125">
        <f>IF('Indicator Data'!AA182="No Data",1,IF('Indicator Data imputation'!AA181&lt;&gt;"",1,0))</f>
        <v>1</v>
      </c>
      <c r="AA178" s="125">
        <f>IF('Indicator Data'!AB182="No Data",1,IF('Indicator Data imputation'!AB181&lt;&gt;"",1,0))</f>
        <v>0</v>
      </c>
      <c r="AB178" s="125">
        <f>IF('Indicator Data'!AC182="No Data",1,IF('Indicator Data imputation'!AC181&lt;&gt;"",1,0))</f>
        <v>0</v>
      </c>
      <c r="AC178" s="125">
        <f>IF('Indicator Data'!AD182="No Data",1,IF('Indicator Data imputation'!AD181&lt;&gt;"",1,0))</f>
        <v>0</v>
      </c>
      <c r="AD178" s="125">
        <f>IF('Indicator Data'!AE182="No Data",1,IF('Indicator Data imputation'!AE181&lt;&gt;"",1,0))</f>
        <v>0</v>
      </c>
      <c r="AE178" s="125">
        <f>IF('Indicator Data'!AF182="No Data",1,IF('Indicator Data imputation'!AF181&lt;&gt;"",1,0))</f>
        <v>1</v>
      </c>
      <c r="AF178" s="125">
        <f>IF('Indicator Data'!AG182="No Data",1,IF('Indicator Data imputation'!AG181&lt;&gt;"",1,0))</f>
        <v>0</v>
      </c>
      <c r="AG178" s="125">
        <f>IF('Indicator Data'!AH182="No Data",1,IF('Indicator Data imputation'!AH181&lt;&gt;"",1,0))</f>
        <v>0</v>
      </c>
      <c r="AH178" s="125">
        <f>IF('Indicator Data'!AI182="No Data",1,IF('Indicator Data imputation'!AI181&lt;&gt;"",1,0))</f>
        <v>0</v>
      </c>
      <c r="AI178" s="125">
        <f>IF('Indicator Data'!AJ182="No Data",1,IF('Indicator Data imputation'!AJ181&lt;&gt;"",1,0))</f>
        <v>0</v>
      </c>
      <c r="AJ178" s="125">
        <f>IF('Indicator Data'!AK182="No Data",1,IF('Indicator Data imputation'!AK181&lt;&gt;"",1,0))</f>
        <v>0</v>
      </c>
      <c r="AK178" s="125">
        <f>IF('Indicator Data'!AL182="No Data",1,IF('Indicator Data imputation'!AL181&lt;&gt;"",1,0))</f>
        <v>0</v>
      </c>
      <c r="AL178" s="125">
        <f>IF('Indicator Data'!AM182="No Data",1,IF('Indicator Data imputation'!AM181&lt;&gt;"",1,0))</f>
        <v>0</v>
      </c>
      <c r="AM178" s="125">
        <f>IF('Indicator Data'!AN182="No Data",1,IF('Indicator Data imputation'!AN181&lt;&gt;"",1,0))</f>
        <v>0</v>
      </c>
      <c r="AN178" s="125">
        <f>IF('Indicator Data'!AO182="No Data",1,IF('Indicator Data imputation'!AO181&lt;&gt;"",1,0))</f>
        <v>0</v>
      </c>
      <c r="AO178" s="125">
        <f>IF('Indicator Data'!AP182="No Data",1,IF('Indicator Data imputation'!AP181&lt;&gt;"",1,0))</f>
        <v>0</v>
      </c>
      <c r="AP178" s="125">
        <f>IF('Indicator Data'!AQ182="No Data",1,IF('Indicator Data imputation'!AQ181&lt;&gt;"",1,0))</f>
        <v>0</v>
      </c>
      <c r="AQ178" s="125">
        <f>IF('Indicator Data'!AR182="No Data",1,IF('Indicator Data imputation'!AR181&lt;&gt;"",1,0))</f>
        <v>0</v>
      </c>
      <c r="AR178" s="125">
        <f>IF('Indicator Data'!AS182="No Data",1,IF('Indicator Data imputation'!AS181&lt;&gt;"",1,0))</f>
        <v>0</v>
      </c>
      <c r="AS178" s="125">
        <f>IF('Indicator Data'!AT182="No Data",1,IF('Indicator Data imputation'!AT181&lt;&gt;"",1,0))</f>
        <v>0</v>
      </c>
      <c r="AT178" s="125">
        <f>IF('Indicator Data'!AU182="No Data",1,IF('Indicator Data imputation'!AU181&lt;&gt;"",1,0))</f>
        <v>0</v>
      </c>
      <c r="AU178" s="125">
        <f>IF('Indicator Data'!AV182="No Data",1,IF('Indicator Data imputation'!AV181&lt;&gt;"",1,0))</f>
        <v>1</v>
      </c>
      <c r="AV178" s="125">
        <f>IF('Indicator Data'!AW182="No Data",1,IF('Indicator Data imputation'!AW181&lt;&gt;"",1,0))</f>
        <v>1</v>
      </c>
      <c r="AW178" s="125">
        <f>IF('Indicator Data'!AX182="No Data",1,IF('Indicator Data imputation'!AX181&lt;&gt;"",1,0))</f>
        <v>0</v>
      </c>
      <c r="AX178" s="125">
        <f>IF('Indicator Data'!AY182="No Data",1,IF('Indicator Data imputation'!AY181&lt;&gt;"",1,0))</f>
        <v>0</v>
      </c>
      <c r="AY178" s="125">
        <f>IF('Indicator Data'!AZ182="No Data",1,IF('Indicator Data imputation'!AZ181&lt;&gt;"",1,0))</f>
        <v>1</v>
      </c>
      <c r="AZ178" s="125">
        <f>IF('Indicator Data'!BA182="No Data",1,IF('Indicator Data imputation'!BA181&lt;&gt;"",1,0))</f>
        <v>1</v>
      </c>
      <c r="BA178" s="125">
        <f>IF('Indicator Data'!BB182="No Data",1,IF('Indicator Data imputation'!BB181&lt;&gt;"",1,0))</f>
        <v>0</v>
      </c>
      <c r="BB178" s="125">
        <f>IF('Indicator Data'!BC182="No Data",1,IF('Indicator Data imputation'!BC181&lt;&gt;"",1,0))</f>
        <v>0</v>
      </c>
      <c r="BC178" s="125">
        <f>IF('Indicator Data'!BD182="No Data",1,IF('Indicator Data imputation'!BD181&lt;&gt;"",1,0))</f>
        <v>0</v>
      </c>
      <c r="BD178" s="125">
        <f>IF('Indicator Data'!BE182="No Data",1,IF('Indicator Data imputation'!BE181&lt;&gt;"",1,0))</f>
        <v>0</v>
      </c>
      <c r="BE178" s="125">
        <f>IF('Indicator Data'!BF182="No Data",1,IF('Indicator Data imputation'!BF181&lt;&gt;"",1,0))</f>
        <v>0</v>
      </c>
      <c r="BF178" s="125">
        <f>IF('Indicator Data'!BG182="No Data",1,IF('Indicator Data imputation'!BG181&lt;&gt;"",1,0))</f>
        <v>0</v>
      </c>
      <c r="BG178" s="125">
        <f>IF('Indicator Data'!BH182="No Data",1,IF('Indicator Data imputation'!BH181&lt;&gt;"",1,0))</f>
        <v>0</v>
      </c>
      <c r="BH178" s="125">
        <f>IF('Indicator Data'!BI182="No Data",1,IF('Indicator Data imputation'!BI181&lt;&gt;"",1,0))</f>
        <v>0</v>
      </c>
      <c r="BI178" s="125">
        <f>IF('Indicator Data'!BR182="No Data",1,IF('Indicator Data imputation'!BJ181&lt;&gt;"",1,0))</f>
        <v>1</v>
      </c>
      <c r="BJ178" s="125">
        <f>IF('Indicator Data'!BS182="No Data",1,IF('Indicator Data imputation'!BK181&lt;&gt;"",1,0))</f>
        <v>0</v>
      </c>
      <c r="BK178" s="125">
        <f>IF('Indicator Data'!BT182="No Data",1,IF('Indicator Data imputation'!BL181&lt;&gt;"",1,0))</f>
        <v>0</v>
      </c>
      <c r="BL178" s="125">
        <f>IF('Indicator Data'!BU182="No Data",1,IF('Indicator Data imputation'!BM181&lt;&gt;"",1,0))</f>
        <v>0</v>
      </c>
      <c r="BM178" s="125">
        <f>IF('Indicator Data'!BV182="No Data",1,IF('Indicator Data imputation'!BN181&lt;&gt;"",1,0))</f>
        <v>0</v>
      </c>
      <c r="BN178" s="125">
        <f>IF('Indicator Data'!BW182="No Data",1,IF('Indicator Data imputation'!BO181&lt;&gt;"",1,0))</f>
        <v>0</v>
      </c>
      <c r="BO178" s="125">
        <f>IF('Indicator Data'!BX182="No Data",1,IF('Indicator Data imputation'!BP181&lt;&gt;"",1,0))</f>
        <v>0</v>
      </c>
      <c r="BP178" s="125">
        <f>IF('Indicator Data'!BY182="No Data",1,IF('Indicator Data imputation'!BQ181&lt;&gt;"",1,0))</f>
        <v>0</v>
      </c>
      <c r="BQ178" s="125">
        <f>IF('Indicator Data'!BZ182="No Data",1,IF('Indicator Data imputation'!BR181&lt;&gt;"",1,0))</f>
        <v>0</v>
      </c>
      <c r="BR178" s="125">
        <f>IF('Indicator Data'!CA182="No Data",1,IF('Indicator Data imputation'!BS181&lt;&gt;"",1,0))</f>
        <v>0</v>
      </c>
      <c r="BS178" s="125">
        <f>IF('Indicator Data'!CB182="No Data",1,IF('Indicator Data imputation'!BT181&lt;&gt;"",1,0))</f>
        <v>0</v>
      </c>
      <c r="BT178" s="125">
        <f>IF('Indicator Data'!CC182="No Data",1,IF('Indicator Data imputation'!BU181&lt;&gt;"",1,0))</f>
        <v>0</v>
      </c>
      <c r="BU178" s="125">
        <f>IF('Indicator Data'!CD182="No Data",1,IF('Indicator Data imputation'!BV181&lt;&gt;"",1,0))</f>
        <v>0</v>
      </c>
      <c r="BV178" s="125">
        <f>IF('Indicator Data'!CE182="No Data",1,IF('Indicator Data imputation'!BW181&lt;&gt;"",1,0))</f>
        <v>1</v>
      </c>
      <c r="BW178" s="125">
        <f>IF('Indicator Data'!CF182="No Data",1,IF('Indicator Data imputation'!BX181&lt;&gt;"",1,0))</f>
        <v>0</v>
      </c>
      <c r="BX178" s="125">
        <f>IF('Indicator Data'!CG182="No Data",1,IF('Indicator Data imputation'!BY181&lt;&gt;"",1,0))</f>
        <v>0</v>
      </c>
      <c r="BY178" s="3">
        <f t="shared" si="8"/>
        <v>11</v>
      </c>
      <c r="BZ178" s="127">
        <f t="shared" si="7"/>
        <v>0.14666666666666667</v>
      </c>
    </row>
    <row r="179" spans="1:78" x14ac:dyDescent="0.3">
      <c r="A179" s="3" t="s">
        <v>332</v>
      </c>
      <c r="B179" s="125">
        <f>IF('Indicator Data'!C183="No Data",1,IF('Indicator Data imputation'!C182&lt;&gt;"",1,0))</f>
        <v>0</v>
      </c>
      <c r="C179" s="125">
        <f>IF('Indicator Data'!D183="No Data",1,IF('Indicator Data imputation'!D182&lt;&gt;"",1,0))</f>
        <v>0</v>
      </c>
      <c r="D179" s="125">
        <f>IF('Indicator Data'!E183="No Data",1,IF('Indicator Data imputation'!E182&lt;&gt;"",1,0))</f>
        <v>1</v>
      </c>
      <c r="E179" s="125">
        <f>IF('Indicator Data'!F183="No Data",1,IF('Indicator Data imputation'!F182&lt;&gt;"",1,0))</f>
        <v>0</v>
      </c>
      <c r="F179" s="125">
        <f>IF('Indicator Data'!G183="No Data",1,IF('Indicator Data imputation'!G182&lt;&gt;"",1,0))</f>
        <v>0</v>
      </c>
      <c r="G179" s="125">
        <f>IF('Indicator Data'!H183="No Data",1,IF('Indicator Data imputation'!H182&lt;&gt;"",1,0))</f>
        <v>0</v>
      </c>
      <c r="H179" s="125">
        <f>IF('Indicator Data'!I183="No Data",1,IF('Indicator Data imputation'!I182&lt;&gt;"",1,0))</f>
        <v>0</v>
      </c>
      <c r="I179" s="125">
        <f>IF('Indicator Data'!J183="No Data",1,IF('Indicator Data imputation'!J182&lt;&gt;"",1,0))</f>
        <v>0</v>
      </c>
      <c r="J179" s="125">
        <f>IF('Indicator Data'!K183="No Data",1,IF('Indicator Data imputation'!K182&lt;&gt;"",1,0))</f>
        <v>0</v>
      </c>
      <c r="K179" s="125">
        <f>IF('Indicator Data'!L183="No Data",1,IF('Indicator Data imputation'!L182&lt;&gt;"",1,0))</f>
        <v>1</v>
      </c>
      <c r="L179" s="125">
        <f>IF('Indicator Data'!M183="No Data",1,IF('Indicator Data imputation'!M182&lt;&gt;"",1,0))</f>
        <v>1</v>
      </c>
      <c r="M179" s="125">
        <f>IF('Indicator Data'!N183="No Data",1,IF('Indicator Data imputation'!N182&lt;&gt;"",1,0))</f>
        <v>1</v>
      </c>
      <c r="N179" s="125">
        <f>IF('Indicator Data'!O183="No Data",1,IF('Indicator Data imputation'!O182&lt;&gt;"",1,0))</f>
        <v>1</v>
      </c>
      <c r="O179" s="125">
        <f>IF('Indicator Data'!P183="No Data",1,IF('Indicator Data imputation'!P182&lt;&gt;"",1,0))</f>
        <v>1</v>
      </c>
      <c r="P179" s="125">
        <f>IF('Indicator Data'!Q183="No Data",1,IF('Indicator Data imputation'!Q182&lt;&gt;"",1,0))</f>
        <v>0</v>
      </c>
      <c r="Q179" s="125">
        <f>IF('Indicator Data'!R183="No Data",1,IF('Indicator Data imputation'!R182&lt;&gt;"",1,0))</f>
        <v>0</v>
      </c>
      <c r="R179" s="125">
        <f>IF('Indicator Data'!S183="No Data",1,IF('Indicator Data imputation'!S182&lt;&gt;"",1,0))</f>
        <v>0</v>
      </c>
      <c r="S179" s="125">
        <f>IF('Indicator Data'!T183="No Data",1,IF('Indicator Data imputation'!T182&lt;&gt;"",1,0))</f>
        <v>0</v>
      </c>
      <c r="T179" s="125">
        <f>IF('Indicator Data'!U183="No Data",1,IF('Indicator Data imputation'!U182&lt;&gt;"",1,0))</f>
        <v>0</v>
      </c>
      <c r="U179" s="125">
        <f>IF('Indicator Data'!V183="No Data",1,IF('Indicator Data imputation'!V182&lt;&gt;"",1,0))</f>
        <v>0</v>
      </c>
      <c r="V179" s="125">
        <f>IF('Indicator Data'!W183="No Data",1,IF('Indicator Data imputation'!W182&lt;&gt;"",1,0))</f>
        <v>0</v>
      </c>
      <c r="W179" s="125">
        <f>IF('Indicator Data'!X183="No Data",1,IF('Indicator Data imputation'!X182&lt;&gt;"",1,0))</f>
        <v>0</v>
      </c>
      <c r="X179" s="125">
        <f>IF('Indicator Data'!Y183="No Data",1,IF('Indicator Data imputation'!Y182&lt;&gt;"",1,0))</f>
        <v>0</v>
      </c>
      <c r="Y179" s="125">
        <f>IF('Indicator Data'!Z183="No Data",1,IF('Indicator Data imputation'!Z182&lt;&gt;"",1,0))</f>
        <v>0</v>
      </c>
      <c r="Z179" s="125">
        <f>IF('Indicator Data'!AA183="No Data",1,IF('Indicator Data imputation'!AA182&lt;&gt;"",1,0))</f>
        <v>1</v>
      </c>
      <c r="AA179" s="125">
        <f>IF('Indicator Data'!AB183="No Data",1,IF('Indicator Data imputation'!AB182&lt;&gt;"",1,0))</f>
        <v>0</v>
      </c>
      <c r="AB179" s="125">
        <f>IF('Indicator Data'!AC183="No Data",1,IF('Indicator Data imputation'!AC182&lt;&gt;"",1,0))</f>
        <v>1</v>
      </c>
      <c r="AC179" s="125">
        <f>IF('Indicator Data'!AD183="No Data",1,IF('Indicator Data imputation'!AD182&lt;&gt;"",1,0))</f>
        <v>1</v>
      </c>
      <c r="AD179" s="125">
        <f>IF('Indicator Data'!AE183="No Data",1,IF('Indicator Data imputation'!AE182&lt;&gt;"",1,0))</f>
        <v>0</v>
      </c>
      <c r="AE179" s="125">
        <f>IF('Indicator Data'!AF183="No Data",1,IF('Indicator Data imputation'!AF182&lt;&gt;"",1,0))</f>
        <v>1</v>
      </c>
      <c r="AF179" s="125">
        <f>IF('Indicator Data'!AG183="No Data",1,IF('Indicator Data imputation'!AG182&lt;&gt;"",1,0))</f>
        <v>1</v>
      </c>
      <c r="AG179" s="125">
        <f>IF('Indicator Data'!AH183="No Data",1,IF('Indicator Data imputation'!AH182&lt;&gt;"",1,0))</f>
        <v>0</v>
      </c>
      <c r="AH179" s="125">
        <f>IF('Indicator Data'!AI183="No Data",1,IF('Indicator Data imputation'!AI182&lt;&gt;"",1,0))</f>
        <v>0</v>
      </c>
      <c r="AI179" s="125">
        <f>IF('Indicator Data'!AJ183="No Data",1,IF('Indicator Data imputation'!AJ182&lt;&gt;"",1,0))</f>
        <v>0</v>
      </c>
      <c r="AJ179" s="125">
        <f>IF('Indicator Data'!AK183="No Data",1,IF('Indicator Data imputation'!AK182&lt;&gt;"",1,0))</f>
        <v>0</v>
      </c>
      <c r="AK179" s="125">
        <f>IF('Indicator Data'!AL183="No Data",1,IF('Indicator Data imputation'!AL182&lt;&gt;"",1,0))</f>
        <v>1</v>
      </c>
      <c r="AL179" s="125">
        <f>IF('Indicator Data'!AM183="No Data",1,IF('Indicator Data imputation'!AM182&lt;&gt;"",1,0))</f>
        <v>1</v>
      </c>
      <c r="AM179" s="125">
        <f>IF('Indicator Data'!AN183="No Data",1,IF('Indicator Data imputation'!AN182&lt;&gt;"",1,0))</f>
        <v>0</v>
      </c>
      <c r="AN179" s="125">
        <f>IF('Indicator Data'!AO183="No Data",1,IF('Indicator Data imputation'!AO182&lt;&gt;"",1,0))</f>
        <v>0</v>
      </c>
      <c r="AO179" s="125">
        <f>IF('Indicator Data'!AP183="No Data",1,IF('Indicator Data imputation'!AP182&lt;&gt;"",1,0))</f>
        <v>0</v>
      </c>
      <c r="AP179" s="125">
        <f>IF('Indicator Data'!AQ183="No Data",1,IF('Indicator Data imputation'!AQ182&lt;&gt;"",1,0))</f>
        <v>0</v>
      </c>
      <c r="AQ179" s="125">
        <f>IF('Indicator Data'!AR183="No Data",1,IF('Indicator Data imputation'!AR182&lt;&gt;"",1,0))</f>
        <v>0</v>
      </c>
      <c r="AR179" s="125">
        <f>IF('Indicator Data'!AS183="No Data",1,IF('Indicator Data imputation'!AS182&lt;&gt;"",1,0))</f>
        <v>0</v>
      </c>
      <c r="AS179" s="125">
        <f>IF('Indicator Data'!AT183="No Data",1,IF('Indicator Data imputation'!AT182&lt;&gt;"",1,0))</f>
        <v>0</v>
      </c>
      <c r="AT179" s="125">
        <f>IF('Indicator Data'!AU183="No Data",1,IF('Indicator Data imputation'!AU182&lt;&gt;"",1,0))</f>
        <v>0</v>
      </c>
      <c r="AU179" s="125">
        <f>IF('Indicator Data'!AV183="No Data",1,IF('Indicator Data imputation'!AV182&lt;&gt;"",1,0))</f>
        <v>1</v>
      </c>
      <c r="AV179" s="125">
        <f>IF('Indicator Data'!AW183="No Data",1,IF('Indicator Data imputation'!AW182&lt;&gt;"",1,0))</f>
        <v>1</v>
      </c>
      <c r="AW179" s="125">
        <f>IF('Indicator Data'!AX183="No Data",1,IF('Indicator Data imputation'!AX182&lt;&gt;"",1,0))</f>
        <v>1</v>
      </c>
      <c r="AX179" s="125">
        <f>IF('Indicator Data'!AY183="No Data",1,IF('Indicator Data imputation'!AY182&lt;&gt;"",1,0))</f>
        <v>0</v>
      </c>
      <c r="AY179" s="125">
        <f>IF('Indicator Data'!AZ183="No Data",1,IF('Indicator Data imputation'!AZ182&lt;&gt;"",1,0))</f>
        <v>1</v>
      </c>
      <c r="AZ179" s="125">
        <f>IF('Indicator Data'!BA183="No Data",1,IF('Indicator Data imputation'!BA182&lt;&gt;"",1,0))</f>
        <v>0</v>
      </c>
      <c r="BA179" s="125">
        <f>IF('Indicator Data'!BB183="No Data",1,IF('Indicator Data imputation'!BB182&lt;&gt;"",1,0))</f>
        <v>0</v>
      </c>
      <c r="BB179" s="125">
        <f>IF('Indicator Data'!BC183="No Data",1,IF('Indicator Data imputation'!BC182&lt;&gt;"",1,0))</f>
        <v>0</v>
      </c>
      <c r="BC179" s="125">
        <f>IF('Indicator Data'!BD183="No Data",1,IF('Indicator Data imputation'!BD182&lt;&gt;"",1,0))</f>
        <v>0</v>
      </c>
      <c r="BD179" s="125">
        <f>IF('Indicator Data'!BE183="No Data",1,IF('Indicator Data imputation'!BE182&lt;&gt;"",1,0))</f>
        <v>0</v>
      </c>
      <c r="BE179" s="125">
        <f>IF('Indicator Data'!BF183="No Data",1,IF('Indicator Data imputation'!BF182&lt;&gt;"",1,0))</f>
        <v>0</v>
      </c>
      <c r="BF179" s="125">
        <f>IF('Indicator Data'!BG183="No Data",1,IF('Indicator Data imputation'!BG182&lt;&gt;"",1,0))</f>
        <v>0</v>
      </c>
      <c r="BG179" s="125">
        <f>IF('Indicator Data'!BH183="No Data",1,IF('Indicator Data imputation'!BH182&lt;&gt;"",1,0))</f>
        <v>1</v>
      </c>
      <c r="BH179" s="125">
        <f>IF('Indicator Data'!BI183="No Data",1,IF('Indicator Data imputation'!BI182&lt;&gt;"",1,0))</f>
        <v>1</v>
      </c>
      <c r="BI179" s="125">
        <f>IF('Indicator Data'!BR183="No Data",1,IF('Indicator Data imputation'!BJ182&lt;&gt;"",1,0))</f>
        <v>1</v>
      </c>
      <c r="BJ179" s="125">
        <f>IF('Indicator Data'!BS183="No Data",1,IF('Indicator Data imputation'!BK182&lt;&gt;"",1,0))</f>
        <v>0</v>
      </c>
      <c r="BK179" s="125">
        <f>IF('Indicator Data'!BT183="No Data",1,IF('Indicator Data imputation'!BL182&lt;&gt;"",1,0))</f>
        <v>1</v>
      </c>
      <c r="BL179" s="125">
        <f>IF('Indicator Data'!BU183="No Data",1,IF('Indicator Data imputation'!BM182&lt;&gt;"",1,0))</f>
        <v>0</v>
      </c>
      <c r="BM179" s="125">
        <f>IF('Indicator Data'!BV183="No Data",1,IF('Indicator Data imputation'!BN182&lt;&gt;"",1,0))</f>
        <v>1</v>
      </c>
      <c r="BN179" s="125">
        <f>IF('Indicator Data'!BW183="No Data",1,IF('Indicator Data imputation'!BO182&lt;&gt;"",1,0))</f>
        <v>0</v>
      </c>
      <c r="BO179" s="125">
        <f>IF('Indicator Data'!BX183="No Data",1,IF('Indicator Data imputation'!BP182&lt;&gt;"",1,0))</f>
        <v>0</v>
      </c>
      <c r="BP179" s="125">
        <f>IF('Indicator Data'!BY183="No Data",1,IF('Indicator Data imputation'!BQ182&lt;&gt;"",1,0))</f>
        <v>0</v>
      </c>
      <c r="BQ179" s="125">
        <f>IF('Indicator Data'!BZ183="No Data",1,IF('Indicator Data imputation'!BR182&lt;&gt;"",1,0))</f>
        <v>0</v>
      </c>
      <c r="BR179" s="125">
        <f>IF('Indicator Data'!CA183="No Data",1,IF('Indicator Data imputation'!BS182&lt;&gt;"",1,0))</f>
        <v>0</v>
      </c>
      <c r="BS179" s="125">
        <f>IF('Indicator Data'!CB183="No Data",1,IF('Indicator Data imputation'!BT182&lt;&gt;"",1,0))</f>
        <v>0</v>
      </c>
      <c r="BT179" s="125">
        <f>IF('Indicator Data'!CC183="No Data",1,IF('Indicator Data imputation'!BU182&lt;&gt;"",1,0))</f>
        <v>0</v>
      </c>
      <c r="BU179" s="125">
        <f>IF('Indicator Data'!CD183="No Data",1,IF('Indicator Data imputation'!BV182&lt;&gt;"",1,0))</f>
        <v>0</v>
      </c>
      <c r="BV179" s="125">
        <f>IF('Indicator Data'!CE183="No Data",1,IF('Indicator Data imputation'!BW182&lt;&gt;"",1,0))</f>
        <v>1</v>
      </c>
      <c r="BW179" s="125">
        <f>IF('Indicator Data'!CF183="No Data",1,IF('Indicator Data imputation'!BX182&lt;&gt;"",1,0))</f>
        <v>0</v>
      </c>
      <c r="BX179" s="125">
        <f>IF('Indicator Data'!CG183="No Data",1,IF('Indicator Data imputation'!BY182&lt;&gt;"",1,0))</f>
        <v>1</v>
      </c>
      <c r="BY179" s="3">
        <f t="shared" si="8"/>
        <v>24</v>
      </c>
      <c r="BZ179" s="127">
        <f t="shared" si="7"/>
        <v>0.32</v>
      </c>
    </row>
    <row r="180" spans="1:78" x14ac:dyDescent="0.3">
      <c r="A180" s="3" t="s">
        <v>334</v>
      </c>
      <c r="B180" s="125">
        <f>IF('Indicator Data'!C184="No Data",1,IF('Indicator Data imputation'!C183&lt;&gt;"",1,0))</f>
        <v>0</v>
      </c>
      <c r="C180" s="125">
        <f>IF('Indicator Data'!D184="No Data",1,IF('Indicator Data imputation'!D183&lt;&gt;"",1,0))</f>
        <v>0</v>
      </c>
      <c r="D180" s="125">
        <f>IF('Indicator Data'!E184="No Data",1,IF('Indicator Data imputation'!E183&lt;&gt;"",1,0))</f>
        <v>0</v>
      </c>
      <c r="E180" s="125">
        <f>IF('Indicator Data'!F184="No Data",1,IF('Indicator Data imputation'!F183&lt;&gt;"",1,0))</f>
        <v>0</v>
      </c>
      <c r="F180" s="125">
        <f>IF('Indicator Data'!G184="No Data",1,IF('Indicator Data imputation'!G183&lt;&gt;"",1,0))</f>
        <v>0</v>
      </c>
      <c r="G180" s="125">
        <f>IF('Indicator Data'!H184="No Data",1,IF('Indicator Data imputation'!H183&lt;&gt;"",1,0))</f>
        <v>0</v>
      </c>
      <c r="H180" s="125">
        <f>IF('Indicator Data'!I184="No Data",1,IF('Indicator Data imputation'!I183&lt;&gt;"",1,0))</f>
        <v>0</v>
      </c>
      <c r="I180" s="125">
        <f>IF('Indicator Data'!J184="No Data",1,IF('Indicator Data imputation'!J183&lt;&gt;"",1,0))</f>
        <v>0</v>
      </c>
      <c r="J180" s="125">
        <f>IF('Indicator Data'!K184="No Data",1,IF('Indicator Data imputation'!K183&lt;&gt;"",1,0))</f>
        <v>0</v>
      </c>
      <c r="K180" s="125">
        <f>IF('Indicator Data'!L184="No Data",1,IF('Indicator Data imputation'!L183&lt;&gt;"",1,0))</f>
        <v>0</v>
      </c>
      <c r="L180" s="125">
        <f>IF('Indicator Data'!M184="No Data",1,IF('Indicator Data imputation'!M183&lt;&gt;"",1,0))</f>
        <v>0</v>
      </c>
      <c r="M180" s="125">
        <f>IF('Indicator Data'!N184="No Data",1,IF('Indicator Data imputation'!N183&lt;&gt;"",1,0))</f>
        <v>0</v>
      </c>
      <c r="N180" s="125">
        <f>IF('Indicator Data'!O184="No Data",1,IF('Indicator Data imputation'!O183&lt;&gt;"",1,0))</f>
        <v>0</v>
      </c>
      <c r="O180" s="125">
        <f>IF('Indicator Data'!P184="No Data",1,IF('Indicator Data imputation'!P183&lt;&gt;"",1,0))</f>
        <v>0</v>
      </c>
      <c r="P180" s="125">
        <f>IF('Indicator Data'!Q184="No Data",1,IF('Indicator Data imputation'!Q183&lt;&gt;"",1,0))</f>
        <v>0</v>
      </c>
      <c r="Q180" s="125">
        <f>IF('Indicator Data'!R184="No Data",1,IF('Indicator Data imputation'!R183&lt;&gt;"",1,0))</f>
        <v>0</v>
      </c>
      <c r="R180" s="125">
        <f>IF('Indicator Data'!S184="No Data",1,IF('Indicator Data imputation'!S183&lt;&gt;"",1,0))</f>
        <v>0</v>
      </c>
      <c r="S180" s="125">
        <f>IF('Indicator Data'!T184="No Data",1,IF('Indicator Data imputation'!T183&lt;&gt;"",1,0))</f>
        <v>0</v>
      </c>
      <c r="T180" s="125">
        <f>IF('Indicator Data'!U184="No Data",1,IF('Indicator Data imputation'!U183&lt;&gt;"",1,0))</f>
        <v>0</v>
      </c>
      <c r="U180" s="125">
        <f>IF('Indicator Data'!V184="No Data",1,IF('Indicator Data imputation'!V183&lt;&gt;"",1,0))</f>
        <v>0</v>
      </c>
      <c r="V180" s="125">
        <f>IF('Indicator Data'!W184="No Data",1,IF('Indicator Data imputation'!W183&lt;&gt;"",1,0))</f>
        <v>0</v>
      </c>
      <c r="W180" s="125">
        <f>IF('Indicator Data'!X184="No Data",1,IF('Indicator Data imputation'!X183&lt;&gt;"",1,0))</f>
        <v>0</v>
      </c>
      <c r="X180" s="125">
        <f>IF('Indicator Data'!Y184="No Data",1,IF('Indicator Data imputation'!Y183&lt;&gt;"",1,0))</f>
        <v>0</v>
      </c>
      <c r="Y180" s="125">
        <f>IF('Indicator Data'!Z184="No Data",1,IF('Indicator Data imputation'!Z183&lt;&gt;"",1,0))</f>
        <v>0</v>
      </c>
      <c r="Z180" s="125">
        <f>IF('Indicator Data'!AA184="No Data",1,IF('Indicator Data imputation'!AA183&lt;&gt;"",1,0))</f>
        <v>0</v>
      </c>
      <c r="AA180" s="125">
        <f>IF('Indicator Data'!AB184="No Data",1,IF('Indicator Data imputation'!AB183&lt;&gt;"",1,0))</f>
        <v>0</v>
      </c>
      <c r="AB180" s="125">
        <f>IF('Indicator Data'!AC184="No Data",1,IF('Indicator Data imputation'!AC183&lt;&gt;"",1,0))</f>
        <v>0</v>
      </c>
      <c r="AC180" s="125">
        <f>IF('Indicator Data'!AD184="No Data",1,IF('Indicator Data imputation'!AD183&lt;&gt;"",1,0))</f>
        <v>0</v>
      </c>
      <c r="AD180" s="125">
        <f>IF('Indicator Data'!AE184="No Data",1,IF('Indicator Data imputation'!AE183&lt;&gt;"",1,0))</f>
        <v>0</v>
      </c>
      <c r="AE180" s="125">
        <f>IF('Indicator Data'!AF184="No Data",1,IF('Indicator Data imputation'!AF183&lt;&gt;"",1,0))</f>
        <v>0</v>
      </c>
      <c r="AF180" s="125">
        <f>IF('Indicator Data'!AG184="No Data",1,IF('Indicator Data imputation'!AG183&lt;&gt;"",1,0))</f>
        <v>0</v>
      </c>
      <c r="AG180" s="125">
        <f>IF('Indicator Data'!AH184="No Data",1,IF('Indicator Data imputation'!AH183&lt;&gt;"",1,0))</f>
        <v>0</v>
      </c>
      <c r="AH180" s="125">
        <f>IF('Indicator Data'!AI184="No Data",1,IF('Indicator Data imputation'!AI183&lt;&gt;"",1,0))</f>
        <v>0</v>
      </c>
      <c r="AI180" s="125">
        <f>IF('Indicator Data'!AJ184="No Data",1,IF('Indicator Data imputation'!AJ183&lt;&gt;"",1,0))</f>
        <v>0</v>
      </c>
      <c r="AJ180" s="125">
        <f>IF('Indicator Data'!AK184="No Data",1,IF('Indicator Data imputation'!AK183&lt;&gt;"",1,0))</f>
        <v>0</v>
      </c>
      <c r="AK180" s="125">
        <f>IF('Indicator Data'!AL184="No Data",1,IF('Indicator Data imputation'!AL183&lt;&gt;"",1,0))</f>
        <v>0</v>
      </c>
      <c r="AL180" s="125">
        <f>IF('Indicator Data'!AM184="No Data",1,IF('Indicator Data imputation'!AM183&lt;&gt;"",1,0))</f>
        <v>0</v>
      </c>
      <c r="AM180" s="125">
        <f>IF('Indicator Data'!AN184="No Data",1,IF('Indicator Data imputation'!AN183&lt;&gt;"",1,0))</f>
        <v>0</v>
      </c>
      <c r="AN180" s="125">
        <f>IF('Indicator Data'!AO184="No Data",1,IF('Indicator Data imputation'!AO183&lt;&gt;"",1,0))</f>
        <v>0</v>
      </c>
      <c r="AO180" s="125">
        <f>IF('Indicator Data'!AP184="No Data",1,IF('Indicator Data imputation'!AP183&lt;&gt;"",1,0))</f>
        <v>0</v>
      </c>
      <c r="AP180" s="125">
        <f>IF('Indicator Data'!AQ184="No Data",1,IF('Indicator Data imputation'!AQ183&lt;&gt;"",1,0))</f>
        <v>0</v>
      </c>
      <c r="AQ180" s="125">
        <f>IF('Indicator Data'!AR184="No Data",1,IF('Indicator Data imputation'!AR183&lt;&gt;"",1,0))</f>
        <v>0</v>
      </c>
      <c r="AR180" s="125">
        <f>IF('Indicator Data'!AS184="No Data",1,IF('Indicator Data imputation'!AS183&lt;&gt;"",1,0))</f>
        <v>0</v>
      </c>
      <c r="AS180" s="125">
        <f>IF('Indicator Data'!AT184="No Data",1,IF('Indicator Data imputation'!AT183&lt;&gt;"",1,0))</f>
        <v>0</v>
      </c>
      <c r="AT180" s="125">
        <f>IF('Indicator Data'!AU184="No Data",1,IF('Indicator Data imputation'!AU183&lt;&gt;"",1,0))</f>
        <v>0</v>
      </c>
      <c r="AU180" s="125">
        <f>IF('Indicator Data'!AV184="No Data",1,IF('Indicator Data imputation'!AV183&lt;&gt;"",1,0))</f>
        <v>0</v>
      </c>
      <c r="AV180" s="125">
        <f>IF('Indicator Data'!AW184="No Data",1,IF('Indicator Data imputation'!AW183&lt;&gt;"",1,0))</f>
        <v>0</v>
      </c>
      <c r="AW180" s="125">
        <f>IF('Indicator Data'!AX184="No Data",1,IF('Indicator Data imputation'!AX183&lt;&gt;"",1,0))</f>
        <v>0</v>
      </c>
      <c r="AX180" s="125">
        <f>IF('Indicator Data'!AY184="No Data",1,IF('Indicator Data imputation'!AY183&lt;&gt;"",1,0))</f>
        <v>0</v>
      </c>
      <c r="AY180" s="125">
        <f>IF('Indicator Data'!AZ184="No Data",1,IF('Indicator Data imputation'!AZ183&lt;&gt;"",1,0))</f>
        <v>0</v>
      </c>
      <c r="AZ180" s="125">
        <f>IF('Indicator Data'!BA184="No Data",1,IF('Indicator Data imputation'!BA183&lt;&gt;"",1,0))</f>
        <v>0</v>
      </c>
      <c r="BA180" s="125">
        <f>IF('Indicator Data'!BB184="No Data",1,IF('Indicator Data imputation'!BB183&lt;&gt;"",1,0))</f>
        <v>0</v>
      </c>
      <c r="BB180" s="125">
        <f>IF('Indicator Data'!BC184="No Data",1,IF('Indicator Data imputation'!BC183&lt;&gt;"",1,0))</f>
        <v>0</v>
      </c>
      <c r="BC180" s="125">
        <f>IF('Indicator Data'!BD184="No Data",1,IF('Indicator Data imputation'!BD183&lt;&gt;"",1,0))</f>
        <v>0</v>
      </c>
      <c r="BD180" s="125">
        <f>IF('Indicator Data'!BE184="No Data",1,IF('Indicator Data imputation'!BE183&lt;&gt;"",1,0))</f>
        <v>0</v>
      </c>
      <c r="BE180" s="125">
        <f>IF('Indicator Data'!BF184="No Data",1,IF('Indicator Data imputation'!BF183&lt;&gt;"",1,0))</f>
        <v>0</v>
      </c>
      <c r="BF180" s="125">
        <f>IF('Indicator Data'!BG184="No Data",1,IF('Indicator Data imputation'!BG183&lt;&gt;"",1,0))</f>
        <v>0</v>
      </c>
      <c r="BG180" s="125">
        <f>IF('Indicator Data'!BH184="No Data",1,IF('Indicator Data imputation'!BH183&lt;&gt;"",1,0))</f>
        <v>0</v>
      </c>
      <c r="BH180" s="125">
        <f>IF('Indicator Data'!BI184="No Data",1,IF('Indicator Data imputation'!BI183&lt;&gt;"",1,0))</f>
        <v>0</v>
      </c>
      <c r="BI180" s="125">
        <f>IF('Indicator Data'!BR184="No Data",1,IF('Indicator Data imputation'!BJ183&lt;&gt;"",1,0))</f>
        <v>1</v>
      </c>
      <c r="BJ180" s="125">
        <f>IF('Indicator Data'!BS184="No Data",1,IF('Indicator Data imputation'!BK183&lt;&gt;"",1,0))</f>
        <v>0</v>
      </c>
      <c r="BK180" s="125">
        <f>IF('Indicator Data'!BT184="No Data",1,IF('Indicator Data imputation'!BL183&lt;&gt;"",1,0))</f>
        <v>0</v>
      </c>
      <c r="BL180" s="125">
        <f>IF('Indicator Data'!BU184="No Data",1,IF('Indicator Data imputation'!BM183&lt;&gt;"",1,0))</f>
        <v>0</v>
      </c>
      <c r="BM180" s="125">
        <f>IF('Indicator Data'!BV184="No Data",1,IF('Indicator Data imputation'!BN183&lt;&gt;"",1,0))</f>
        <v>0</v>
      </c>
      <c r="BN180" s="125">
        <f>IF('Indicator Data'!BW184="No Data",1,IF('Indicator Data imputation'!BO183&lt;&gt;"",1,0))</f>
        <v>0</v>
      </c>
      <c r="BO180" s="125">
        <f>IF('Indicator Data'!BX184="No Data",1,IF('Indicator Data imputation'!BP183&lt;&gt;"",1,0))</f>
        <v>0</v>
      </c>
      <c r="BP180" s="125">
        <f>IF('Indicator Data'!BY184="No Data",1,IF('Indicator Data imputation'!BQ183&lt;&gt;"",1,0))</f>
        <v>0</v>
      </c>
      <c r="BQ180" s="125">
        <f>IF('Indicator Data'!BZ184="No Data",1,IF('Indicator Data imputation'!BR183&lt;&gt;"",1,0))</f>
        <v>0</v>
      </c>
      <c r="BR180" s="125">
        <f>IF('Indicator Data'!CA184="No Data",1,IF('Indicator Data imputation'!BS183&lt;&gt;"",1,0))</f>
        <v>0</v>
      </c>
      <c r="BS180" s="125">
        <f>IF('Indicator Data'!CB184="No Data",1,IF('Indicator Data imputation'!BT183&lt;&gt;"",1,0))</f>
        <v>0</v>
      </c>
      <c r="BT180" s="125">
        <f>IF('Indicator Data'!CC184="No Data",1,IF('Indicator Data imputation'!BU183&lt;&gt;"",1,0))</f>
        <v>0</v>
      </c>
      <c r="BU180" s="125">
        <f>IF('Indicator Data'!CD184="No Data",1,IF('Indicator Data imputation'!BV183&lt;&gt;"",1,0))</f>
        <v>1</v>
      </c>
      <c r="BV180" s="125">
        <f>IF('Indicator Data'!CE184="No Data",1,IF('Indicator Data imputation'!BW183&lt;&gt;"",1,0))</f>
        <v>0</v>
      </c>
      <c r="BW180" s="125">
        <f>IF('Indicator Data'!CF184="No Data",1,IF('Indicator Data imputation'!BX183&lt;&gt;"",1,0))</f>
        <v>0</v>
      </c>
      <c r="BX180" s="125">
        <f>IF('Indicator Data'!CG184="No Data",1,IF('Indicator Data imputation'!BY183&lt;&gt;"",1,0))</f>
        <v>0</v>
      </c>
      <c r="BY180" s="3">
        <f t="shared" si="8"/>
        <v>2</v>
      </c>
      <c r="BZ180" s="127">
        <f t="shared" si="7"/>
        <v>2.6666666666666668E-2</v>
      </c>
    </row>
    <row r="181" spans="1:78" x14ac:dyDescent="0.3">
      <c r="A181" s="3" t="s">
        <v>336</v>
      </c>
      <c r="B181" s="125">
        <f>IF('Indicator Data'!C185="No Data",1,IF('Indicator Data imputation'!C184&lt;&gt;"",1,0))</f>
        <v>0</v>
      </c>
      <c r="C181" s="125">
        <f>IF('Indicator Data'!D185="No Data",1,IF('Indicator Data imputation'!D184&lt;&gt;"",1,0))</f>
        <v>0</v>
      </c>
      <c r="D181" s="125">
        <f>IF('Indicator Data'!E185="No Data",1,IF('Indicator Data imputation'!E184&lt;&gt;"",1,0))</f>
        <v>0</v>
      </c>
      <c r="E181" s="125">
        <f>IF('Indicator Data'!F185="No Data",1,IF('Indicator Data imputation'!F184&lt;&gt;"",1,0))</f>
        <v>0</v>
      </c>
      <c r="F181" s="125">
        <f>IF('Indicator Data'!G185="No Data",1,IF('Indicator Data imputation'!G184&lt;&gt;"",1,0))</f>
        <v>0</v>
      </c>
      <c r="G181" s="125">
        <f>IF('Indicator Data'!H185="No Data",1,IF('Indicator Data imputation'!H184&lt;&gt;"",1,0))</f>
        <v>0</v>
      </c>
      <c r="H181" s="125">
        <f>IF('Indicator Data'!I185="No Data",1,IF('Indicator Data imputation'!I184&lt;&gt;"",1,0))</f>
        <v>0</v>
      </c>
      <c r="I181" s="125">
        <f>IF('Indicator Data'!J185="No Data",1,IF('Indicator Data imputation'!J184&lt;&gt;"",1,0))</f>
        <v>0</v>
      </c>
      <c r="J181" s="125">
        <f>IF('Indicator Data'!K185="No Data",1,IF('Indicator Data imputation'!K184&lt;&gt;"",1,0))</f>
        <v>0</v>
      </c>
      <c r="K181" s="125">
        <f>IF('Indicator Data'!L185="No Data",1,IF('Indicator Data imputation'!L184&lt;&gt;"",1,0))</f>
        <v>0</v>
      </c>
      <c r="L181" s="125">
        <f>IF('Indicator Data'!M185="No Data",1,IF('Indicator Data imputation'!M184&lt;&gt;"",1,0))</f>
        <v>0</v>
      </c>
      <c r="M181" s="125">
        <f>IF('Indicator Data'!N185="No Data",1,IF('Indicator Data imputation'!N184&lt;&gt;"",1,0))</f>
        <v>1</v>
      </c>
      <c r="N181" s="125">
        <f>IF('Indicator Data'!O185="No Data",1,IF('Indicator Data imputation'!O184&lt;&gt;"",1,0))</f>
        <v>1</v>
      </c>
      <c r="O181" s="125">
        <f>IF('Indicator Data'!P185="No Data",1,IF('Indicator Data imputation'!P184&lt;&gt;"",1,0))</f>
        <v>1</v>
      </c>
      <c r="P181" s="125">
        <f>IF('Indicator Data'!Q185="No Data",1,IF('Indicator Data imputation'!Q184&lt;&gt;"",1,0))</f>
        <v>0</v>
      </c>
      <c r="Q181" s="125">
        <f>IF('Indicator Data'!R185="No Data",1,IF('Indicator Data imputation'!R184&lt;&gt;"",1,0))</f>
        <v>0</v>
      </c>
      <c r="R181" s="125">
        <f>IF('Indicator Data'!S185="No Data",1,IF('Indicator Data imputation'!S184&lt;&gt;"",1,0))</f>
        <v>0</v>
      </c>
      <c r="S181" s="125">
        <f>IF('Indicator Data'!T185="No Data",1,IF('Indicator Data imputation'!T184&lt;&gt;"",1,0))</f>
        <v>0</v>
      </c>
      <c r="T181" s="125">
        <f>IF('Indicator Data'!U185="No Data",1,IF('Indicator Data imputation'!U184&lt;&gt;"",1,0))</f>
        <v>0</v>
      </c>
      <c r="U181" s="125">
        <f>IF('Indicator Data'!V185="No Data",1,IF('Indicator Data imputation'!V184&lt;&gt;"",1,0))</f>
        <v>0</v>
      </c>
      <c r="V181" s="125">
        <f>IF('Indicator Data'!W185="No Data",1,IF('Indicator Data imputation'!W184&lt;&gt;"",1,0))</f>
        <v>0</v>
      </c>
      <c r="W181" s="125">
        <f>IF('Indicator Data'!X185="No Data",1,IF('Indicator Data imputation'!X184&lt;&gt;"",1,0))</f>
        <v>0</v>
      </c>
      <c r="X181" s="125">
        <f>IF('Indicator Data'!Y185="No Data",1,IF('Indicator Data imputation'!Y184&lt;&gt;"",1,0))</f>
        <v>0</v>
      </c>
      <c r="Y181" s="125">
        <f>IF('Indicator Data'!Z185="No Data",1,IF('Indicator Data imputation'!Z184&lt;&gt;"",1,0))</f>
        <v>0</v>
      </c>
      <c r="Z181" s="125">
        <f>IF('Indicator Data'!AA185="No Data",1,IF('Indicator Data imputation'!AA184&lt;&gt;"",1,0))</f>
        <v>0</v>
      </c>
      <c r="AA181" s="125">
        <f>IF('Indicator Data'!AB185="No Data",1,IF('Indicator Data imputation'!AB184&lt;&gt;"",1,0))</f>
        <v>0</v>
      </c>
      <c r="AB181" s="125">
        <f>IF('Indicator Data'!AC185="No Data",1,IF('Indicator Data imputation'!AC184&lt;&gt;"",1,0))</f>
        <v>1</v>
      </c>
      <c r="AC181" s="125">
        <f>IF('Indicator Data'!AD185="No Data",1,IF('Indicator Data imputation'!AD184&lt;&gt;"",1,0))</f>
        <v>0</v>
      </c>
      <c r="AD181" s="125">
        <f>IF('Indicator Data'!AE185="No Data",1,IF('Indicator Data imputation'!AE184&lt;&gt;"",1,0))</f>
        <v>0</v>
      </c>
      <c r="AE181" s="125">
        <f>IF('Indicator Data'!AF185="No Data",1,IF('Indicator Data imputation'!AF184&lt;&gt;"",1,0))</f>
        <v>0</v>
      </c>
      <c r="AF181" s="125">
        <f>IF('Indicator Data'!AG185="No Data",1,IF('Indicator Data imputation'!AG184&lt;&gt;"",1,0))</f>
        <v>0</v>
      </c>
      <c r="AG181" s="125">
        <f>IF('Indicator Data'!AH185="No Data",1,IF('Indicator Data imputation'!AH184&lt;&gt;"",1,0))</f>
        <v>0</v>
      </c>
      <c r="AH181" s="125">
        <f>IF('Indicator Data'!AI185="No Data",1,IF('Indicator Data imputation'!AI184&lt;&gt;"",1,0))</f>
        <v>0</v>
      </c>
      <c r="AI181" s="125">
        <f>IF('Indicator Data'!AJ185="No Data",1,IF('Indicator Data imputation'!AJ184&lt;&gt;"",1,0))</f>
        <v>0</v>
      </c>
      <c r="AJ181" s="125">
        <f>IF('Indicator Data'!AK185="No Data",1,IF('Indicator Data imputation'!AK184&lt;&gt;"",1,0))</f>
        <v>0</v>
      </c>
      <c r="AK181" s="125">
        <f>IF('Indicator Data'!AL185="No Data",1,IF('Indicator Data imputation'!AL184&lt;&gt;"",1,0))</f>
        <v>0</v>
      </c>
      <c r="AL181" s="125">
        <f>IF('Indicator Data'!AM185="No Data",1,IF('Indicator Data imputation'!AM184&lt;&gt;"",1,0))</f>
        <v>0</v>
      </c>
      <c r="AM181" s="125">
        <f>IF('Indicator Data'!AN185="No Data",1,IF('Indicator Data imputation'!AN184&lt;&gt;"",1,0))</f>
        <v>0</v>
      </c>
      <c r="AN181" s="125">
        <f>IF('Indicator Data'!AO185="No Data",1,IF('Indicator Data imputation'!AO184&lt;&gt;"",1,0))</f>
        <v>0</v>
      </c>
      <c r="AO181" s="125">
        <f>IF('Indicator Data'!AP185="No Data",1,IF('Indicator Data imputation'!AP184&lt;&gt;"",1,0))</f>
        <v>0</v>
      </c>
      <c r="AP181" s="125">
        <f>IF('Indicator Data'!AQ185="No Data",1,IF('Indicator Data imputation'!AQ184&lt;&gt;"",1,0))</f>
        <v>0</v>
      </c>
      <c r="AQ181" s="125">
        <f>IF('Indicator Data'!AR185="No Data",1,IF('Indicator Data imputation'!AR184&lt;&gt;"",1,0))</f>
        <v>0</v>
      </c>
      <c r="AR181" s="125">
        <f>IF('Indicator Data'!AS185="No Data",1,IF('Indicator Data imputation'!AS184&lt;&gt;"",1,0))</f>
        <v>0</v>
      </c>
      <c r="AS181" s="125">
        <f>IF('Indicator Data'!AT185="No Data",1,IF('Indicator Data imputation'!AT184&lt;&gt;"",1,0))</f>
        <v>1</v>
      </c>
      <c r="AT181" s="125">
        <f>IF('Indicator Data'!AU185="No Data",1,IF('Indicator Data imputation'!AU184&lt;&gt;"",1,0))</f>
        <v>0</v>
      </c>
      <c r="AU181" s="125">
        <f>IF('Indicator Data'!AV185="No Data",1,IF('Indicator Data imputation'!AV184&lt;&gt;"",1,0))</f>
        <v>0</v>
      </c>
      <c r="AV181" s="125">
        <f>IF('Indicator Data'!AW185="No Data",1,IF('Indicator Data imputation'!AW184&lt;&gt;"",1,0))</f>
        <v>0</v>
      </c>
      <c r="AW181" s="125">
        <f>IF('Indicator Data'!AX185="No Data",1,IF('Indicator Data imputation'!AX184&lt;&gt;"",1,0))</f>
        <v>1</v>
      </c>
      <c r="AX181" s="125">
        <f>IF('Indicator Data'!AY185="No Data",1,IF('Indicator Data imputation'!AY184&lt;&gt;"",1,0))</f>
        <v>0</v>
      </c>
      <c r="AY181" s="125">
        <f>IF('Indicator Data'!AZ185="No Data",1,IF('Indicator Data imputation'!AZ184&lt;&gt;"",1,0))</f>
        <v>0</v>
      </c>
      <c r="AZ181" s="125">
        <f>IF('Indicator Data'!BA185="No Data",1,IF('Indicator Data imputation'!BA184&lt;&gt;"",1,0))</f>
        <v>0</v>
      </c>
      <c r="BA181" s="125">
        <f>IF('Indicator Data'!BB185="No Data",1,IF('Indicator Data imputation'!BB184&lt;&gt;"",1,0))</f>
        <v>0</v>
      </c>
      <c r="BB181" s="125">
        <f>IF('Indicator Data'!BC185="No Data",1,IF('Indicator Data imputation'!BC184&lt;&gt;"",1,0))</f>
        <v>0</v>
      </c>
      <c r="BC181" s="125">
        <f>IF('Indicator Data'!BD185="No Data",1,IF('Indicator Data imputation'!BD184&lt;&gt;"",1,0))</f>
        <v>0</v>
      </c>
      <c r="BD181" s="125">
        <f>IF('Indicator Data'!BE185="No Data",1,IF('Indicator Data imputation'!BE184&lt;&gt;"",1,0))</f>
        <v>0</v>
      </c>
      <c r="BE181" s="125">
        <f>IF('Indicator Data'!BF185="No Data",1,IF('Indicator Data imputation'!BF184&lt;&gt;"",1,0))</f>
        <v>0</v>
      </c>
      <c r="BF181" s="125">
        <f>IF('Indicator Data'!BG185="No Data",1,IF('Indicator Data imputation'!BG184&lt;&gt;"",1,0))</f>
        <v>0</v>
      </c>
      <c r="BG181" s="125">
        <f>IF('Indicator Data'!BH185="No Data",1,IF('Indicator Data imputation'!BH184&lt;&gt;"",1,0))</f>
        <v>0</v>
      </c>
      <c r="BH181" s="125">
        <f>IF('Indicator Data'!BI185="No Data",1,IF('Indicator Data imputation'!BI184&lt;&gt;"",1,0))</f>
        <v>0</v>
      </c>
      <c r="BI181" s="125">
        <f>IF('Indicator Data'!BR185="No Data",1,IF('Indicator Data imputation'!BJ184&lt;&gt;"",1,0))</f>
        <v>1</v>
      </c>
      <c r="BJ181" s="125">
        <f>IF('Indicator Data'!BS185="No Data",1,IF('Indicator Data imputation'!BK184&lt;&gt;"",1,0))</f>
        <v>0</v>
      </c>
      <c r="BK181" s="125">
        <f>IF('Indicator Data'!BT185="No Data",1,IF('Indicator Data imputation'!BL184&lt;&gt;"",1,0))</f>
        <v>0</v>
      </c>
      <c r="BL181" s="125">
        <f>IF('Indicator Data'!BU185="No Data",1,IF('Indicator Data imputation'!BM184&lt;&gt;"",1,0))</f>
        <v>0</v>
      </c>
      <c r="BM181" s="125">
        <f>IF('Indicator Data'!BV185="No Data",1,IF('Indicator Data imputation'!BN184&lt;&gt;"",1,0))</f>
        <v>0</v>
      </c>
      <c r="BN181" s="125">
        <f>IF('Indicator Data'!BW185="No Data",1,IF('Indicator Data imputation'!BO184&lt;&gt;"",1,0))</f>
        <v>0</v>
      </c>
      <c r="BO181" s="125">
        <f>IF('Indicator Data'!BX185="No Data",1,IF('Indicator Data imputation'!BP184&lt;&gt;"",1,0))</f>
        <v>0</v>
      </c>
      <c r="BP181" s="125">
        <f>IF('Indicator Data'!BY185="No Data",1,IF('Indicator Data imputation'!BQ184&lt;&gt;"",1,0))</f>
        <v>0</v>
      </c>
      <c r="BQ181" s="125">
        <f>IF('Indicator Data'!BZ185="No Data",1,IF('Indicator Data imputation'!BR184&lt;&gt;"",1,0))</f>
        <v>0</v>
      </c>
      <c r="BR181" s="125">
        <f>IF('Indicator Data'!CA185="No Data",1,IF('Indicator Data imputation'!BS184&lt;&gt;"",1,0))</f>
        <v>0</v>
      </c>
      <c r="BS181" s="125">
        <f>IF('Indicator Data'!CB185="No Data",1,IF('Indicator Data imputation'!BT184&lt;&gt;"",1,0))</f>
        <v>0</v>
      </c>
      <c r="BT181" s="125">
        <f>IF('Indicator Data'!CC185="No Data",1,IF('Indicator Data imputation'!BU184&lt;&gt;"",1,0))</f>
        <v>0</v>
      </c>
      <c r="BU181" s="125">
        <f>IF('Indicator Data'!CD185="No Data",1,IF('Indicator Data imputation'!BV184&lt;&gt;"",1,0))</f>
        <v>0</v>
      </c>
      <c r="BV181" s="125">
        <f>IF('Indicator Data'!CE185="No Data",1,IF('Indicator Data imputation'!BW184&lt;&gt;"",1,0))</f>
        <v>1</v>
      </c>
      <c r="BW181" s="125">
        <f>IF('Indicator Data'!CF185="No Data",1,IF('Indicator Data imputation'!BX184&lt;&gt;"",1,0))</f>
        <v>0</v>
      </c>
      <c r="BX181" s="125">
        <f>IF('Indicator Data'!CG185="No Data",1,IF('Indicator Data imputation'!BY184&lt;&gt;"",1,0))</f>
        <v>0</v>
      </c>
      <c r="BY181" s="3">
        <f t="shared" si="8"/>
        <v>8</v>
      </c>
      <c r="BZ181" s="127">
        <f t="shared" si="7"/>
        <v>0.10666666666666667</v>
      </c>
    </row>
    <row r="182" spans="1:78" x14ac:dyDescent="0.3">
      <c r="A182" s="3" t="s">
        <v>338</v>
      </c>
      <c r="B182" s="125">
        <f>IF('Indicator Data'!C186="No Data",1,IF('Indicator Data imputation'!C185&lt;&gt;"",1,0))</f>
        <v>0</v>
      </c>
      <c r="C182" s="125">
        <f>IF('Indicator Data'!D186="No Data",1,IF('Indicator Data imputation'!D185&lt;&gt;"",1,0))</f>
        <v>0</v>
      </c>
      <c r="D182" s="125">
        <f>IF('Indicator Data'!E186="No Data",1,IF('Indicator Data imputation'!E185&lt;&gt;"",1,0))</f>
        <v>0</v>
      </c>
      <c r="E182" s="125">
        <f>IF('Indicator Data'!F186="No Data",1,IF('Indicator Data imputation'!F185&lt;&gt;"",1,0))</f>
        <v>0</v>
      </c>
      <c r="F182" s="125">
        <f>IF('Indicator Data'!G186="No Data",1,IF('Indicator Data imputation'!G185&lt;&gt;"",1,0))</f>
        <v>0</v>
      </c>
      <c r="G182" s="125">
        <f>IF('Indicator Data'!H186="No Data",1,IF('Indicator Data imputation'!H185&lt;&gt;"",1,0))</f>
        <v>0</v>
      </c>
      <c r="H182" s="125">
        <f>IF('Indicator Data'!I186="No Data",1,IF('Indicator Data imputation'!I185&lt;&gt;"",1,0))</f>
        <v>0</v>
      </c>
      <c r="I182" s="125">
        <f>IF('Indicator Data'!J186="No Data",1,IF('Indicator Data imputation'!J185&lt;&gt;"",1,0))</f>
        <v>0</v>
      </c>
      <c r="J182" s="125">
        <f>IF('Indicator Data'!K186="No Data",1,IF('Indicator Data imputation'!K185&lt;&gt;"",1,0))</f>
        <v>0</v>
      </c>
      <c r="K182" s="125">
        <f>IF('Indicator Data'!L186="No Data",1,IF('Indicator Data imputation'!L185&lt;&gt;"",1,0))</f>
        <v>0</v>
      </c>
      <c r="L182" s="125">
        <f>IF('Indicator Data'!M186="No Data",1,IF('Indicator Data imputation'!M185&lt;&gt;"",1,0))</f>
        <v>0</v>
      </c>
      <c r="M182" s="125">
        <f>IF('Indicator Data'!N186="No Data",1,IF('Indicator Data imputation'!N185&lt;&gt;"",1,0))</f>
        <v>1</v>
      </c>
      <c r="N182" s="125">
        <f>IF('Indicator Data'!O186="No Data",1,IF('Indicator Data imputation'!O185&lt;&gt;"",1,0))</f>
        <v>1</v>
      </c>
      <c r="O182" s="125">
        <f>IF('Indicator Data'!P186="No Data",1,IF('Indicator Data imputation'!P185&lt;&gt;"",1,0))</f>
        <v>1</v>
      </c>
      <c r="P182" s="125">
        <f>IF('Indicator Data'!Q186="No Data",1,IF('Indicator Data imputation'!Q185&lt;&gt;"",1,0))</f>
        <v>0</v>
      </c>
      <c r="Q182" s="125">
        <f>IF('Indicator Data'!R186="No Data",1,IF('Indicator Data imputation'!R185&lt;&gt;"",1,0))</f>
        <v>0</v>
      </c>
      <c r="R182" s="125">
        <f>IF('Indicator Data'!S186="No Data",1,IF('Indicator Data imputation'!S185&lt;&gt;"",1,0))</f>
        <v>0</v>
      </c>
      <c r="S182" s="125">
        <f>IF('Indicator Data'!T186="No Data",1,IF('Indicator Data imputation'!T185&lt;&gt;"",1,0))</f>
        <v>0</v>
      </c>
      <c r="T182" s="125">
        <f>IF('Indicator Data'!U186="No Data",1,IF('Indicator Data imputation'!U185&lt;&gt;"",1,0))</f>
        <v>0</v>
      </c>
      <c r="U182" s="125">
        <f>IF('Indicator Data'!V186="No Data",1,IF('Indicator Data imputation'!V185&lt;&gt;"",1,0))</f>
        <v>0</v>
      </c>
      <c r="V182" s="125">
        <f>IF('Indicator Data'!W186="No Data",1,IF('Indicator Data imputation'!W185&lt;&gt;"",1,0))</f>
        <v>0</v>
      </c>
      <c r="W182" s="125">
        <f>IF('Indicator Data'!X186="No Data",1,IF('Indicator Data imputation'!X185&lt;&gt;"",1,0))</f>
        <v>0</v>
      </c>
      <c r="X182" s="125">
        <f>IF('Indicator Data'!Y186="No Data",1,IF('Indicator Data imputation'!Y185&lt;&gt;"",1,0))</f>
        <v>0</v>
      </c>
      <c r="Y182" s="125">
        <f>IF('Indicator Data'!Z186="No Data",1,IF('Indicator Data imputation'!Z185&lt;&gt;"",1,0))</f>
        <v>0</v>
      </c>
      <c r="Z182" s="125">
        <f>IF('Indicator Data'!AA186="No Data",1,IF('Indicator Data imputation'!AA185&lt;&gt;"",1,0))</f>
        <v>1</v>
      </c>
      <c r="AA182" s="125">
        <f>IF('Indicator Data'!AB186="No Data",1,IF('Indicator Data imputation'!AB185&lt;&gt;"",1,0))</f>
        <v>0</v>
      </c>
      <c r="AB182" s="125">
        <f>IF('Indicator Data'!AC186="No Data",1,IF('Indicator Data imputation'!AC185&lt;&gt;"",1,0))</f>
        <v>1</v>
      </c>
      <c r="AC182" s="125">
        <f>IF('Indicator Data'!AD186="No Data",1,IF('Indicator Data imputation'!AD185&lt;&gt;"",1,0))</f>
        <v>0</v>
      </c>
      <c r="AD182" s="125">
        <f>IF('Indicator Data'!AE186="No Data",1,IF('Indicator Data imputation'!AE185&lt;&gt;"",1,0))</f>
        <v>0</v>
      </c>
      <c r="AE182" s="125">
        <f>IF('Indicator Data'!AF186="No Data",1,IF('Indicator Data imputation'!AF185&lt;&gt;"",1,0))</f>
        <v>1</v>
      </c>
      <c r="AF182" s="125">
        <f>IF('Indicator Data'!AG186="No Data",1,IF('Indicator Data imputation'!AG185&lt;&gt;"",1,0))</f>
        <v>0</v>
      </c>
      <c r="AG182" s="125">
        <f>IF('Indicator Data'!AH186="No Data",1,IF('Indicator Data imputation'!AH185&lt;&gt;"",1,0))</f>
        <v>0</v>
      </c>
      <c r="AH182" s="125">
        <f>IF('Indicator Data'!AI186="No Data",1,IF('Indicator Data imputation'!AI185&lt;&gt;"",1,0))</f>
        <v>0</v>
      </c>
      <c r="AI182" s="125">
        <f>IF('Indicator Data'!AJ186="No Data",1,IF('Indicator Data imputation'!AJ185&lt;&gt;"",1,0))</f>
        <v>0</v>
      </c>
      <c r="AJ182" s="125">
        <f>IF('Indicator Data'!AK186="No Data",1,IF('Indicator Data imputation'!AK185&lt;&gt;"",1,0))</f>
        <v>0</v>
      </c>
      <c r="AK182" s="125">
        <f>IF('Indicator Data'!AL186="No Data",1,IF('Indicator Data imputation'!AL185&lt;&gt;"",1,0))</f>
        <v>0</v>
      </c>
      <c r="AL182" s="125">
        <f>IF('Indicator Data'!AM186="No Data",1,IF('Indicator Data imputation'!AM185&lt;&gt;"",1,0))</f>
        <v>1</v>
      </c>
      <c r="AM182" s="125">
        <f>IF('Indicator Data'!AN186="No Data",1,IF('Indicator Data imputation'!AN185&lt;&gt;"",1,0))</f>
        <v>0</v>
      </c>
      <c r="AN182" s="125">
        <f>IF('Indicator Data'!AO186="No Data",1,IF('Indicator Data imputation'!AO185&lt;&gt;"",1,0))</f>
        <v>0</v>
      </c>
      <c r="AO182" s="125">
        <f>IF('Indicator Data'!AP186="No Data",1,IF('Indicator Data imputation'!AP185&lt;&gt;"",1,0))</f>
        <v>0</v>
      </c>
      <c r="AP182" s="125">
        <f>IF('Indicator Data'!AQ186="No Data",1,IF('Indicator Data imputation'!AQ185&lt;&gt;"",1,0))</f>
        <v>1</v>
      </c>
      <c r="AQ182" s="125">
        <f>IF('Indicator Data'!AR186="No Data",1,IF('Indicator Data imputation'!AR185&lt;&gt;"",1,0))</f>
        <v>1</v>
      </c>
      <c r="AR182" s="125">
        <f>IF('Indicator Data'!AS186="No Data",1,IF('Indicator Data imputation'!AS185&lt;&gt;"",1,0))</f>
        <v>0</v>
      </c>
      <c r="AS182" s="125">
        <f>IF('Indicator Data'!AT186="No Data",1,IF('Indicator Data imputation'!AT185&lt;&gt;"",1,0))</f>
        <v>1</v>
      </c>
      <c r="AT182" s="125">
        <f>IF('Indicator Data'!AU186="No Data",1,IF('Indicator Data imputation'!AU185&lt;&gt;"",1,0))</f>
        <v>0</v>
      </c>
      <c r="AU182" s="125">
        <f>IF('Indicator Data'!AV186="No Data",1,IF('Indicator Data imputation'!AV185&lt;&gt;"",1,0))</f>
        <v>1</v>
      </c>
      <c r="AV182" s="125">
        <f>IF('Indicator Data'!AW186="No Data",1,IF('Indicator Data imputation'!AW185&lt;&gt;"",1,0))</f>
        <v>1</v>
      </c>
      <c r="AW182" s="125">
        <f>IF('Indicator Data'!AX186="No Data",1,IF('Indicator Data imputation'!AX185&lt;&gt;"",1,0))</f>
        <v>0</v>
      </c>
      <c r="AX182" s="125">
        <f>IF('Indicator Data'!AY186="No Data",1,IF('Indicator Data imputation'!AY185&lt;&gt;"",1,0))</f>
        <v>0</v>
      </c>
      <c r="AY182" s="125">
        <f>IF('Indicator Data'!AZ186="No Data",1,IF('Indicator Data imputation'!AZ185&lt;&gt;"",1,0))</f>
        <v>0</v>
      </c>
      <c r="AZ182" s="125">
        <f>IF('Indicator Data'!BA186="No Data",1,IF('Indicator Data imputation'!BA185&lt;&gt;"",1,0))</f>
        <v>1</v>
      </c>
      <c r="BA182" s="125">
        <f>IF('Indicator Data'!BB186="No Data",1,IF('Indicator Data imputation'!BB185&lt;&gt;"",1,0))</f>
        <v>0</v>
      </c>
      <c r="BB182" s="125">
        <f>IF('Indicator Data'!BC186="No Data",1,IF('Indicator Data imputation'!BC185&lt;&gt;"",1,0))</f>
        <v>0</v>
      </c>
      <c r="BC182" s="125">
        <f>IF('Indicator Data'!BD186="No Data",1,IF('Indicator Data imputation'!BD185&lt;&gt;"",1,0))</f>
        <v>0</v>
      </c>
      <c r="BD182" s="125">
        <f>IF('Indicator Data'!BE186="No Data",1,IF('Indicator Data imputation'!BE185&lt;&gt;"",1,0))</f>
        <v>0</v>
      </c>
      <c r="BE182" s="125">
        <f>IF('Indicator Data'!BF186="No Data",1,IF('Indicator Data imputation'!BF185&lt;&gt;"",1,0))</f>
        <v>0</v>
      </c>
      <c r="BF182" s="125">
        <f>IF('Indicator Data'!BG186="No Data",1,IF('Indicator Data imputation'!BG185&lt;&gt;"",1,0))</f>
        <v>0</v>
      </c>
      <c r="BG182" s="125">
        <f>IF('Indicator Data'!BH186="No Data",1,IF('Indicator Data imputation'!BH185&lt;&gt;"",1,0))</f>
        <v>0</v>
      </c>
      <c r="BH182" s="125">
        <f>IF('Indicator Data'!BI186="No Data",1,IF('Indicator Data imputation'!BI185&lt;&gt;"",1,0))</f>
        <v>0</v>
      </c>
      <c r="BI182" s="125">
        <f>IF('Indicator Data'!BR186="No Data",1,IF('Indicator Data imputation'!BJ185&lt;&gt;"",1,0))</f>
        <v>0</v>
      </c>
      <c r="BJ182" s="125">
        <f>IF('Indicator Data'!BS186="No Data",1,IF('Indicator Data imputation'!BK185&lt;&gt;"",1,0))</f>
        <v>0</v>
      </c>
      <c r="BK182" s="125">
        <f>IF('Indicator Data'!BT186="No Data",1,IF('Indicator Data imputation'!BL185&lt;&gt;"",1,0))</f>
        <v>0</v>
      </c>
      <c r="BL182" s="125">
        <f>IF('Indicator Data'!BU186="No Data",1,IF('Indicator Data imputation'!BM185&lt;&gt;"",1,0))</f>
        <v>0</v>
      </c>
      <c r="BM182" s="125">
        <f>IF('Indicator Data'!BV186="No Data",1,IF('Indicator Data imputation'!BN185&lt;&gt;"",1,0))</f>
        <v>1</v>
      </c>
      <c r="BN182" s="125">
        <f>IF('Indicator Data'!BW186="No Data",1,IF('Indicator Data imputation'!BO185&lt;&gt;"",1,0))</f>
        <v>0</v>
      </c>
      <c r="BO182" s="125">
        <f>IF('Indicator Data'!BX186="No Data",1,IF('Indicator Data imputation'!BP185&lt;&gt;"",1,0))</f>
        <v>0</v>
      </c>
      <c r="BP182" s="125">
        <f>IF('Indicator Data'!BY186="No Data",1,IF('Indicator Data imputation'!BQ185&lt;&gt;"",1,0))</f>
        <v>0</v>
      </c>
      <c r="BQ182" s="125">
        <f>IF('Indicator Data'!BZ186="No Data",1,IF('Indicator Data imputation'!BR185&lt;&gt;"",1,0))</f>
        <v>0</v>
      </c>
      <c r="BR182" s="125">
        <f>IF('Indicator Data'!CA186="No Data",1,IF('Indicator Data imputation'!BS185&lt;&gt;"",1,0))</f>
        <v>0</v>
      </c>
      <c r="BS182" s="125">
        <f>IF('Indicator Data'!CB186="No Data",1,IF('Indicator Data imputation'!BT185&lt;&gt;"",1,0))</f>
        <v>0</v>
      </c>
      <c r="BT182" s="125">
        <f>IF('Indicator Data'!CC186="No Data",1,IF('Indicator Data imputation'!BU185&lt;&gt;"",1,0))</f>
        <v>0</v>
      </c>
      <c r="BU182" s="125">
        <f>IF('Indicator Data'!CD186="No Data",1,IF('Indicator Data imputation'!BV185&lt;&gt;"",1,0))</f>
        <v>0</v>
      </c>
      <c r="BV182" s="125">
        <f>IF('Indicator Data'!CE186="No Data",1,IF('Indicator Data imputation'!BW185&lt;&gt;"",1,0))</f>
        <v>0</v>
      </c>
      <c r="BW182" s="125">
        <f>IF('Indicator Data'!CF186="No Data",1,IF('Indicator Data imputation'!BX185&lt;&gt;"",1,0))</f>
        <v>0</v>
      </c>
      <c r="BX182" s="125">
        <f>IF('Indicator Data'!CG186="No Data",1,IF('Indicator Data imputation'!BY185&lt;&gt;"",1,0))</f>
        <v>0</v>
      </c>
      <c r="BY182" s="3">
        <f t="shared" si="8"/>
        <v>14</v>
      </c>
      <c r="BZ182" s="127">
        <f t="shared" si="7"/>
        <v>0.18666666666666668</v>
      </c>
    </row>
    <row r="183" spans="1:78" x14ac:dyDescent="0.3">
      <c r="A183" s="3" t="s">
        <v>340</v>
      </c>
      <c r="B183" s="125">
        <f>IF('Indicator Data'!C187="No Data",1,IF('Indicator Data imputation'!C186&lt;&gt;"",1,0))</f>
        <v>0</v>
      </c>
      <c r="C183" s="125">
        <f>IF('Indicator Data'!D187="No Data",1,IF('Indicator Data imputation'!D186&lt;&gt;"",1,0))</f>
        <v>0</v>
      </c>
      <c r="D183" s="125">
        <f>IF('Indicator Data'!E187="No Data",1,IF('Indicator Data imputation'!E186&lt;&gt;"",1,0))</f>
        <v>0</v>
      </c>
      <c r="E183" s="125">
        <f>IF('Indicator Data'!F187="No Data",1,IF('Indicator Data imputation'!F186&lt;&gt;"",1,0))</f>
        <v>0</v>
      </c>
      <c r="F183" s="125">
        <f>IF('Indicator Data'!G187="No Data",1,IF('Indicator Data imputation'!G186&lt;&gt;"",1,0))</f>
        <v>0</v>
      </c>
      <c r="G183" s="125">
        <f>IF('Indicator Data'!H187="No Data",1,IF('Indicator Data imputation'!H186&lt;&gt;"",1,0))</f>
        <v>0</v>
      </c>
      <c r="H183" s="125">
        <f>IF('Indicator Data'!I187="No Data",1,IF('Indicator Data imputation'!I186&lt;&gt;"",1,0))</f>
        <v>0</v>
      </c>
      <c r="I183" s="125">
        <f>IF('Indicator Data'!J187="No Data",1,IF('Indicator Data imputation'!J186&lt;&gt;"",1,0))</f>
        <v>0</v>
      </c>
      <c r="J183" s="125">
        <f>IF('Indicator Data'!K187="No Data",1,IF('Indicator Data imputation'!K186&lt;&gt;"",1,0))</f>
        <v>0</v>
      </c>
      <c r="K183" s="125">
        <f>IF('Indicator Data'!L187="No Data",1,IF('Indicator Data imputation'!L186&lt;&gt;"",1,0))</f>
        <v>0</v>
      </c>
      <c r="L183" s="125">
        <f>IF('Indicator Data'!M187="No Data",1,IF('Indicator Data imputation'!M186&lt;&gt;"",1,0))</f>
        <v>0</v>
      </c>
      <c r="M183" s="125">
        <f>IF('Indicator Data'!N187="No Data",1,IF('Indicator Data imputation'!N186&lt;&gt;"",1,0))</f>
        <v>1</v>
      </c>
      <c r="N183" s="125">
        <f>IF('Indicator Data'!O187="No Data",1,IF('Indicator Data imputation'!O186&lt;&gt;"",1,0))</f>
        <v>1</v>
      </c>
      <c r="O183" s="125">
        <f>IF('Indicator Data'!P187="No Data",1,IF('Indicator Data imputation'!P186&lt;&gt;"",1,0))</f>
        <v>1</v>
      </c>
      <c r="P183" s="125">
        <f>IF('Indicator Data'!Q187="No Data",1,IF('Indicator Data imputation'!Q186&lt;&gt;"",1,0))</f>
        <v>0</v>
      </c>
      <c r="Q183" s="125">
        <f>IF('Indicator Data'!R187="No Data",1,IF('Indicator Data imputation'!R186&lt;&gt;"",1,0))</f>
        <v>0</v>
      </c>
      <c r="R183" s="125">
        <f>IF('Indicator Data'!S187="No Data",1,IF('Indicator Data imputation'!S186&lt;&gt;"",1,0))</f>
        <v>0</v>
      </c>
      <c r="S183" s="125">
        <f>IF('Indicator Data'!T187="No Data",1,IF('Indicator Data imputation'!T186&lt;&gt;"",1,0))</f>
        <v>0</v>
      </c>
      <c r="T183" s="125">
        <f>IF('Indicator Data'!U187="No Data",1,IF('Indicator Data imputation'!U186&lt;&gt;"",1,0))</f>
        <v>0</v>
      </c>
      <c r="U183" s="125">
        <f>IF('Indicator Data'!V187="No Data",1,IF('Indicator Data imputation'!V186&lt;&gt;"",1,0))</f>
        <v>0</v>
      </c>
      <c r="V183" s="125">
        <f>IF('Indicator Data'!W187="No Data",1,IF('Indicator Data imputation'!W186&lt;&gt;"",1,0))</f>
        <v>0</v>
      </c>
      <c r="W183" s="125">
        <f>IF('Indicator Data'!X187="No Data",1,IF('Indicator Data imputation'!X186&lt;&gt;"",1,0))</f>
        <v>0</v>
      </c>
      <c r="X183" s="125">
        <f>IF('Indicator Data'!Y187="No Data",1,IF('Indicator Data imputation'!Y186&lt;&gt;"",1,0))</f>
        <v>0</v>
      </c>
      <c r="Y183" s="125">
        <f>IF('Indicator Data'!Z187="No Data",1,IF('Indicator Data imputation'!Z186&lt;&gt;"",1,0))</f>
        <v>0</v>
      </c>
      <c r="Z183" s="125">
        <f>IF('Indicator Data'!AA187="No Data",1,IF('Indicator Data imputation'!AA186&lt;&gt;"",1,0))</f>
        <v>0</v>
      </c>
      <c r="AA183" s="125">
        <f>IF('Indicator Data'!AB187="No Data",1,IF('Indicator Data imputation'!AB186&lt;&gt;"",1,0))</f>
        <v>0</v>
      </c>
      <c r="AB183" s="125">
        <f>IF('Indicator Data'!AC187="No Data",1,IF('Indicator Data imputation'!AC186&lt;&gt;"",1,0))</f>
        <v>1</v>
      </c>
      <c r="AC183" s="125">
        <f>IF('Indicator Data'!AD187="No Data",1,IF('Indicator Data imputation'!AD186&lt;&gt;"",1,0))</f>
        <v>0</v>
      </c>
      <c r="AD183" s="125">
        <f>IF('Indicator Data'!AE187="No Data",1,IF('Indicator Data imputation'!AE186&lt;&gt;"",1,0))</f>
        <v>0</v>
      </c>
      <c r="AE183" s="125">
        <f>IF('Indicator Data'!AF187="No Data",1,IF('Indicator Data imputation'!AF186&lt;&gt;"",1,0))</f>
        <v>1</v>
      </c>
      <c r="AF183" s="125">
        <f>IF('Indicator Data'!AG187="No Data",1,IF('Indicator Data imputation'!AG186&lt;&gt;"",1,0))</f>
        <v>0</v>
      </c>
      <c r="AG183" s="125">
        <f>IF('Indicator Data'!AH187="No Data",1,IF('Indicator Data imputation'!AH186&lt;&gt;"",1,0))</f>
        <v>0</v>
      </c>
      <c r="AH183" s="125">
        <f>IF('Indicator Data'!AI187="No Data",1,IF('Indicator Data imputation'!AI186&lt;&gt;"",1,0))</f>
        <v>0</v>
      </c>
      <c r="AI183" s="125">
        <f>IF('Indicator Data'!AJ187="No Data",1,IF('Indicator Data imputation'!AJ186&lt;&gt;"",1,0))</f>
        <v>0</v>
      </c>
      <c r="AJ183" s="125">
        <f>IF('Indicator Data'!AK187="No Data",1,IF('Indicator Data imputation'!AK186&lt;&gt;"",1,0))</f>
        <v>0</v>
      </c>
      <c r="AK183" s="125">
        <f>IF('Indicator Data'!AL187="No Data",1,IF('Indicator Data imputation'!AL186&lt;&gt;"",1,0))</f>
        <v>0</v>
      </c>
      <c r="AL183" s="125">
        <f>IF('Indicator Data'!AM187="No Data",1,IF('Indicator Data imputation'!AM186&lt;&gt;"",1,0))</f>
        <v>1</v>
      </c>
      <c r="AM183" s="125">
        <f>IF('Indicator Data'!AN187="No Data",1,IF('Indicator Data imputation'!AN186&lt;&gt;"",1,0))</f>
        <v>0</v>
      </c>
      <c r="AN183" s="125">
        <f>IF('Indicator Data'!AO187="No Data",1,IF('Indicator Data imputation'!AO186&lt;&gt;"",1,0))</f>
        <v>0</v>
      </c>
      <c r="AO183" s="125">
        <f>IF('Indicator Data'!AP187="No Data",1,IF('Indicator Data imputation'!AP186&lt;&gt;"",1,0))</f>
        <v>0</v>
      </c>
      <c r="AP183" s="125">
        <f>IF('Indicator Data'!AQ187="No Data",1,IF('Indicator Data imputation'!AQ186&lt;&gt;"",1,0))</f>
        <v>1</v>
      </c>
      <c r="AQ183" s="125">
        <f>IF('Indicator Data'!AR187="No Data",1,IF('Indicator Data imputation'!AR186&lt;&gt;"",1,0))</f>
        <v>0</v>
      </c>
      <c r="AR183" s="125">
        <f>IF('Indicator Data'!AS187="No Data",1,IF('Indicator Data imputation'!AS186&lt;&gt;"",1,0))</f>
        <v>0</v>
      </c>
      <c r="AS183" s="125">
        <f>IF('Indicator Data'!AT187="No Data",1,IF('Indicator Data imputation'!AT186&lt;&gt;"",1,0))</f>
        <v>1</v>
      </c>
      <c r="AT183" s="125">
        <f>IF('Indicator Data'!AU187="No Data",1,IF('Indicator Data imputation'!AU186&lt;&gt;"",1,0))</f>
        <v>0</v>
      </c>
      <c r="AU183" s="125">
        <f>IF('Indicator Data'!AV187="No Data",1,IF('Indicator Data imputation'!AV186&lt;&gt;"",1,0))</f>
        <v>0</v>
      </c>
      <c r="AV183" s="125">
        <f>IF('Indicator Data'!AW187="No Data",1,IF('Indicator Data imputation'!AW186&lt;&gt;"",1,0))</f>
        <v>1</v>
      </c>
      <c r="AW183" s="125">
        <f>IF('Indicator Data'!AX187="No Data",1,IF('Indicator Data imputation'!AX186&lt;&gt;"",1,0))</f>
        <v>1</v>
      </c>
      <c r="AX183" s="125">
        <f>IF('Indicator Data'!AY187="No Data",1,IF('Indicator Data imputation'!AY186&lt;&gt;"",1,0))</f>
        <v>0</v>
      </c>
      <c r="AY183" s="125">
        <f>IF('Indicator Data'!AZ187="No Data",1,IF('Indicator Data imputation'!AZ186&lt;&gt;"",1,0))</f>
        <v>0</v>
      </c>
      <c r="AZ183" s="125">
        <f>IF('Indicator Data'!BA187="No Data",1,IF('Indicator Data imputation'!BA186&lt;&gt;"",1,0))</f>
        <v>0</v>
      </c>
      <c r="BA183" s="125">
        <f>IF('Indicator Data'!BB187="No Data",1,IF('Indicator Data imputation'!BB186&lt;&gt;"",1,0))</f>
        <v>0</v>
      </c>
      <c r="BB183" s="125">
        <f>IF('Indicator Data'!BC187="No Data",1,IF('Indicator Data imputation'!BC186&lt;&gt;"",1,0))</f>
        <v>0</v>
      </c>
      <c r="BC183" s="125">
        <f>IF('Indicator Data'!BD187="No Data",1,IF('Indicator Data imputation'!BD186&lt;&gt;"",1,0))</f>
        <v>0</v>
      </c>
      <c r="BD183" s="125">
        <f>IF('Indicator Data'!BE187="No Data",1,IF('Indicator Data imputation'!BE186&lt;&gt;"",1,0))</f>
        <v>0</v>
      </c>
      <c r="BE183" s="125">
        <f>IF('Indicator Data'!BF187="No Data",1,IF('Indicator Data imputation'!BF186&lt;&gt;"",1,0))</f>
        <v>0</v>
      </c>
      <c r="BF183" s="125">
        <f>IF('Indicator Data'!BG187="No Data",1,IF('Indicator Data imputation'!BG186&lt;&gt;"",1,0))</f>
        <v>0</v>
      </c>
      <c r="BG183" s="125">
        <f>IF('Indicator Data'!BH187="No Data",1,IF('Indicator Data imputation'!BH186&lt;&gt;"",1,0))</f>
        <v>0</v>
      </c>
      <c r="BH183" s="125">
        <f>IF('Indicator Data'!BI187="No Data",1,IF('Indicator Data imputation'!BI186&lt;&gt;"",1,0))</f>
        <v>0</v>
      </c>
      <c r="BI183" s="125">
        <f>IF('Indicator Data'!BR187="No Data",1,IF('Indicator Data imputation'!BJ186&lt;&gt;"",1,0))</f>
        <v>0</v>
      </c>
      <c r="BJ183" s="125">
        <f>IF('Indicator Data'!BS187="No Data",1,IF('Indicator Data imputation'!BK186&lt;&gt;"",1,0))</f>
        <v>0</v>
      </c>
      <c r="BK183" s="125">
        <f>IF('Indicator Data'!BT187="No Data",1,IF('Indicator Data imputation'!BL186&lt;&gt;"",1,0))</f>
        <v>0</v>
      </c>
      <c r="BL183" s="125">
        <f>IF('Indicator Data'!BU187="No Data",1,IF('Indicator Data imputation'!BM186&lt;&gt;"",1,0))</f>
        <v>0</v>
      </c>
      <c r="BM183" s="125">
        <f>IF('Indicator Data'!BV187="No Data",1,IF('Indicator Data imputation'!BN186&lt;&gt;"",1,0))</f>
        <v>1</v>
      </c>
      <c r="BN183" s="125">
        <f>IF('Indicator Data'!BW187="No Data",1,IF('Indicator Data imputation'!BO186&lt;&gt;"",1,0))</f>
        <v>0</v>
      </c>
      <c r="BO183" s="125">
        <f>IF('Indicator Data'!BX187="No Data",1,IF('Indicator Data imputation'!BP186&lt;&gt;"",1,0))</f>
        <v>0</v>
      </c>
      <c r="BP183" s="125">
        <f>IF('Indicator Data'!BY187="No Data",1,IF('Indicator Data imputation'!BQ186&lt;&gt;"",1,0))</f>
        <v>0</v>
      </c>
      <c r="BQ183" s="125">
        <f>IF('Indicator Data'!BZ187="No Data",1,IF('Indicator Data imputation'!BR186&lt;&gt;"",1,0))</f>
        <v>0</v>
      </c>
      <c r="BR183" s="125">
        <f>IF('Indicator Data'!CA187="No Data",1,IF('Indicator Data imputation'!BS186&lt;&gt;"",1,0))</f>
        <v>0</v>
      </c>
      <c r="BS183" s="125">
        <f>IF('Indicator Data'!CB187="No Data",1,IF('Indicator Data imputation'!BT186&lt;&gt;"",1,0))</f>
        <v>0</v>
      </c>
      <c r="BT183" s="125">
        <f>IF('Indicator Data'!CC187="No Data",1,IF('Indicator Data imputation'!BU186&lt;&gt;"",1,0))</f>
        <v>0</v>
      </c>
      <c r="BU183" s="125">
        <f>IF('Indicator Data'!CD187="No Data",1,IF('Indicator Data imputation'!BV186&lt;&gt;"",1,0))</f>
        <v>0</v>
      </c>
      <c r="BV183" s="125">
        <f>IF('Indicator Data'!CE187="No Data",1,IF('Indicator Data imputation'!BW186&lt;&gt;"",1,0))</f>
        <v>0</v>
      </c>
      <c r="BW183" s="125">
        <f>IF('Indicator Data'!CF187="No Data",1,IF('Indicator Data imputation'!BX186&lt;&gt;"",1,0))</f>
        <v>0</v>
      </c>
      <c r="BX183" s="125">
        <f>IF('Indicator Data'!CG187="No Data",1,IF('Indicator Data imputation'!BY186&lt;&gt;"",1,0))</f>
        <v>0</v>
      </c>
      <c r="BY183" s="3">
        <f t="shared" si="8"/>
        <v>11</v>
      </c>
      <c r="BZ183" s="127">
        <f t="shared" si="7"/>
        <v>0.14666666666666667</v>
      </c>
    </row>
    <row r="184" spans="1:78" x14ac:dyDescent="0.3">
      <c r="A184" s="3" t="s">
        <v>341</v>
      </c>
      <c r="B184" s="125">
        <f>IF('Indicator Data'!C188="No Data",1,IF('Indicator Data imputation'!C187&lt;&gt;"",1,0))</f>
        <v>0</v>
      </c>
      <c r="C184" s="125">
        <f>IF('Indicator Data'!D188="No Data",1,IF('Indicator Data imputation'!D187&lt;&gt;"",1,0))</f>
        <v>0</v>
      </c>
      <c r="D184" s="125">
        <f>IF('Indicator Data'!E188="No Data",1,IF('Indicator Data imputation'!E187&lt;&gt;"",1,0))</f>
        <v>0</v>
      </c>
      <c r="E184" s="125">
        <f>IF('Indicator Data'!F188="No Data",1,IF('Indicator Data imputation'!F187&lt;&gt;"",1,0))</f>
        <v>0</v>
      </c>
      <c r="F184" s="125">
        <f>IF('Indicator Data'!G188="No Data",1,IF('Indicator Data imputation'!G187&lt;&gt;"",1,0))</f>
        <v>0</v>
      </c>
      <c r="G184" s="125">
        <f>IF('Indicator Data'!H188="No Data",1,IF('Indicator Data imputation'!H187&lt;&gt;"",1,0))</f>
        <v>0</v>
      </c>
      <c r="H184" s="125">
        <f>IF('Indicator Data'!I188="No Data",1,IF('Indicator Data imputation'!I187&lt;&gt;"",1,0))</f>
        <v>0</v>
      </c>
      <c r="I184" s="125">
        <f>IF('Indicator Data'!J188="No Data",1,IF('Indicator Data imputation'!J187&lt;&gt;"",1,0))</f>
        <v>0</v>
      </c>
      <c r="J184" s="125">
        <f>IF('Indicator Data'!K188="No Data",1,IF('Indicator Data imputation'!K187&lt;&gt;"",1,0))</f>
        <v>0</v>
      </c>
      <c r="K184" s="125">
        <f>IF('Indicator Data'!L188="No Data",1,IF('Indicator Data imputation'!L187&lt;&gt;"",1,0))</f>
        <v>0</v>
      </c>
      <c r="L184" s="125">
        <f>IF('Indicator Data'!M188="No Data",1,IF('Indicator Data imputation'!M187&lt;&gt;"",1,0))</f>
        <v>1</v>
      </c>
      <c r="M184" s="125">
        <f>IF('Indicator Data'!N188="No Data",1,IF('Indicator Data imputation'!N187&lt;&gt;"",1,0))</f>
        <v>1</v>
      </c>
      <c r="N184" s="125">
        <f>IF('Indicator Data'!O188="No Data",1,IF('Indicator Data imputation'!O187&lt;&gt;"",1,0))</f>
        <v>1</v>
      </c>
      <c r="O184" s="125">
        <f>IF('Indicator Data'!P188="No Data",1,IF('Indicator Data imputation'!P187&lt;&gt;"",1,0))</f>
        <v>1</v>
      </c>
      <c r="P184" s="125">
        <f>IF('Indicator Data'!Q188="No Data",1,IF('Indicator Data imputation'!Q187&lt;&gt;"",1,0))</f>
        <v>0</v>
      </c>
      <c r="Q184" s="125">
        <f>IF('Indicator Data'!R188="No Data",1,IF('Indicator Data imputation'!R187&lt;&gt;"",1,0))</f>
        <v>0</v>
      </c>
      <c r="R184" s="125">
        <f>IF('Indicator Data'!S188="No Data",1,IF('Indicator Data imputation'!S187&lt;&gt;"",1,0))</f>
        <v>0</v>
      </c>
      <c r="S184" s="125">
        <f>IF('Indicator Data'!T188="No Data",1,IF('Indicator Data imputation'!T187&lt;&gt;"",1,0))</f>
        <v>0</v>
      </c>
      <c r="T184" s="125">
        <f>IF('Indicator Data'!U188="No Data",1,IF('Indicator Data imputation'!U187&lt;&gt;"",1,0))</f>
        <v>0</v>
      </c>
      <c r="U184" s="125">
        <f>IF('Indicator Data'!V188="No Data",1,IF('Indicator Data imputation'!V187&lt;&gt;"",1,0))</f>
        <v>0</v>
      </c>
      <c r="V184" s="125">
        <f>IF('Indicator Data'!W188="No Data",1,IF('Indicator Data imputation'!W187&lt;&gt;"",1,0))</f>
        <v>0</v>
      </c>
      <c r="W184" s="125">
        <f>IF('Indicator Data'!X188="No Data",1,IF('Indicator Data imputation'!X187&lt;&gt;"",1,0))</f>
        <v>0</v>
      </c>
      <c r="X184" s="125">
        <f>IF('Indicator Data'!Y188="No Data",1,IF('Indicator Data imputation'!Y187&lt;&gt;"",1,0))</f>
        <v>0</v>
      </c>
      <c r="Y184" s="125">
        <f>IF('Indicator Data'!Z188="No Data",1,IF('Indicator Data imputation'!Z187&lt;&gt;"",1,0))</f>
        <v>0</v>
      </c>
      <c r="Z184" s="125">
        <f>IF('Indicator Data'!AA188="No Data",1,IF('Indicator Data imputation'!AA187&lt;&gt;"",1,0))</f>
        <v>0</v>
      </c>
      <c r="AA184" s="125">
        <f>IF('Indicator Data'!AB188="No Data",1,IF('Indicator Data imputation'!AB187&lt;&gt;"",1,0))</f>
        <v>0</v>
      </c>
      <c r="AB184" s="125">
        <f>IF('Indicator Data'!AC188="No Data",1,IF('Indicator Data imputation'!AC187&lt;&gt;"",1,0))</f>
        <v>1</v>
      </c>
      <c r="AC184" s="125">
        <f>IF('Indicator Data'!AD188="No Data",1,IF('Indicator Data imputation'!AD187&lt;&gt;"",1,0))</f>
        <v>0</v>
      </c>
      <c r="AD184" s="125">
        <f>IF('Indicator Data'!AE188="No Data",1,IF('Indicator Data imputation'!AE187&lt;&gt;"",1,0))</f>
        <v>0</v>
      </c>
      <c r="AE184" s="125">
        <f>IF('Indicator Data'!AF188="No Data",1,IF('Indicator Data imputation'!AF187&lt;&gt;"",1,0))</f>
        <v>1</v>
      </c>
      <c r="AF184" s="125">
        <f>IF('Indicator Data'!AG188="No Data",1,IF('Indicator Data imputation'!AG187&lt;&gt;"",1,0))</f>
        <v>0</v>
      </c>
      <c r="AG184" s="125">
        <f>IF('Indicator Data'!AH188="No Data",1,IF('Indicator Data imputation'!AH187&lt;&gt;"",1,0))</f>
        <v>0</v>
      </c>
      <c r="AH184" s="125">
        <f>IF('Indicator Data'!AI188="No Data",1,IF('Indicator Data imputation'!AI187&lt;&gt;"",1,0))</f>
        <v>0</v>
      </c>
      <c r="AI184" s="125">
        <f>IF('Indicator Data'!AJ188="No Data",1,IF('Indicator Data imputation'!AJ187&lt;&gt;"",1,0))</f>
        <v>0</v>
      </c>
      <c r="AJ184" s="125">
        <f>IF('Indicator Data'!AK188="No Data",1,IF('Indicator Data imputation'!AK187&lt;&gt;"",1,0))</f>
        <v>0</v>
      </c>
      <c r="AK184" s="125">
        <f>IF('Indicator Data'!AL188="No Data",1,IF('Indicator Data imputation'!AL187&lt;&gt;"",1,0))</f>
        <v>0</v>
      </c>
      <c r="AL184" s="125">
        <f>IF('Indicator Data'!AM188="No Data",1,IF('Indicator Data imputation'!AM187&lt;&gt;"",1,0))</f>
        <v>1</v>
      </c>
      <c r="AM184" s="125">
        <f>IF('Indicator Data'!AN188="No Data",1,IF('Indicator Data imputation'!AN187&lt;&gt;"",1,0))</f>
        <v>0</v>
      </c>
      <c r="AN184" s="125">
        <f>IF('Indicator Data'!AO188="No Data",1,IF('Indicator Data imputation'!AO187&lt;&gt;"",1,0))</f>
        <v>0</v>
      </c>
      <c r="AO184" s="125">
        <f>IF('Indicator Data'!AP188="No Data",1,IF('Indicator Data imputation'!AP187&lt;&gt;"",1,0))</f>
        <v>0</v>
      </c>
      <c r="AP184" s="125">
        <f>IF('Indicator Data'!AQ188="No Data",1,IF('Indicator Data imputation'!AQ187&lt;&gt;"",1,0))</f>
        <v>1</v>
      </c>
      <c r="AQ184" s="125">
        <f>IF('Indicator Data'!AR188="No Data",1,IF('Indicator Data imputation'!AR187&lt;&gt;"",1,0))</f>
        <v>0</v>
      </c>
      <c r="AR184" s="125">
        <f>IF('Indicator Data'!AS188="No Data",1,IF('Indicator Data imputation'!AS187&lt;&gt;"",1,0))</f>
        <v>0</v>
      </c>
      <c r="AS184" s="125">
        <f>IF('Indicator Data'!AT188="No Data",1,IF('Indicator Data imputation'!AT187&lt;&gt;"",1,0))</f>
        <v>0</v>
      </c>
      <c r="AT184" s="125">
        <f>IF('Indicator Data'!AU188="No Data",1,IF('Indicator Data imputation'!AU187&lt;&gt;"",1,0))</f>
        <v>0</v>
      </c>
      <c r="AU184" s="125">
        <f>IF('Indicator Data'!AV188="No Data",1,IF('Indicator Data imputation'!AV187&lt;&gt;"",1,0))</f>
        <v>1</v>
      </c>
      <c r="AV184" s="125">
        <f>IF('Indicator Data'!AW188="No Data",1,IF('Indicator Data imputation'!AW187&lt;&gt;"",1,0))</f>
        <v>1</v>
      </c>
      <c r="AW184" s="125">
        <f>IF('Indicator Data'!AX188="No Data",1,IF('Indicator Data imputation'!AX187&lt;&gt;"",1,0))</f>
        <v>1</v>
      </c>
      <c r="AX184" s="125">
        <f>IF('Indicator Data'!AY188="No Data",1,IF('Indicator Data imputation'!AY187&lt;&gt;"",1,0))</f>
        <v>0</v>
      </c>
      <c r="AY184" s="125">
        <f>IF('Indicator Data'!AZ188="No Data",1,IF('Indicator Data imputation'!AZ187&lt;&gt;"",1,0))</f>
        <v>0</v>
      </c>
      <c r="AZ184" s="125">
        <f>IF('Indicator Data'!BA188="No Data",1,IF('Indicator Data imputation'!BA187&lt;&gt;"",1,0))</f>
        <v>0</v>
      </c>
      <c r="BA184" s="125">
        <f>IF('Indicator Data'!BB188="No Data",1,IF('Indicator Data imputation'!BB187&lt;&gt;"",1,0))</f>
        <v>0</v>
      </c>
      <c r="BB184" s="125">
        <f>IF('Indicator Data'!BC188="No Data",1,IF('Indicator Data imputation'!BC187&lt;&gt;"",1,0))</f>
        <v>0</v>
      </c>
      <c r="BC184" s="125">
        <f>IF('Indicator Data'!BD188="No Data",1,IF('Indicator Data imputation'!BD187&lt;&gt;"",1,0))</f>
        <v>0</v>
      </c>
      <c r="BD184" s="125">
        <f>IF('Indicator Data'!BE188="No Data",1,IF('Indicator Data imputation'!BE187&lt;&gt;"",1,0))</f>
        <v>0</v>
      </c>
      <c r="BE184" s="125">
        <f>IF('Indicator Data'!BF188="No Data",1,IF('Indicator Data imputation'!BF187&lt;&gt;"",1,0))</f>
        <v>0</v>
      </c>
      <c r="BF184" s="125">
        <f>IF('Indicator Data'!BG188="No Data",1,IF('Indicator Data imputation'!BG187&lt;&gt;"",1,0))</f>
        <v>0</v>
      </c>
      <c r="BG184" s="125">
        <f>IF('Indicator Data'!BH188="No Data",1,IF('Indicator Data imputation'!BH187&lt;&gt;"",1,0))</f>
        <v>0</v>
      </c>
      <c r="BH184" s="125">
        <f>IF('Indicator Data'!BI188="No Data",1,IF('Indicator Data imputation'!BI187&lt;&gt;"",1,0))</f>
        <v>0</v>
      </c>
      <c r="BI184" s="125">
        <f>IF('Indicator Data'!BR188="No Data",1,IF('Indicator Data imputation'!BJ187&lt;&gt;"",1,0))</f>
        <v>0</v>
      </c>
      <c r="BJ184" s="125">
        <f>IF('Indicator Data'!BS188="No Data",1,IF('Indicator Data imputation'!BK187&lt;&gt;"",1,0))</f>
        <v>0</v>
      </c>
      <c r="BK184" s="125">
        <f>IF('Indicator Data'!BT188="No Data",1,IF('Indicator Data imputation'!BL187&lt;&gt;"",1,0))</f>
        <v>0</v>
      </c>
      <c r="BL184" s="125">
        <f>IF('Indicator Data'!BU188="No Data",1,IF('Indicator Data imputation'!BM187&lt;&gt;"",1,0))</f>
        <v>0</v>
      </c>
      <c r="BM184" s="125">
        <f>IF('Indicator Data'!BV188="No Data",1,IF('Indicator Data imputation'!BN187&lt;&gt;"",1,0))</f>
        <v>1</v>
      </c>
      <c r="BN184" s="125">
        <f>IF('Indicator Data'!BW188="No Data",1,IF('Indicator Data imputation'!BO187&lt;&gt;"",1,0))</f>
        <v>0</v>
      </c>
      <c r="BO184" s="125">
        <f>IF('Indicator Data'!BX188="No Data",1,IF('Indicator Data imputation'!BP187&lt;&gt;"",1,0))</f>
        <v>0</v>
      </c>
      <c r="BP184" s="125">
        <f>IF('Indicator Data'!BY188="No Data",1,IF('Indicator Data imputation'!BQ187&lt;&gt;"",1,0))</f>
        <v>0</v>
      </c>
      <c r="BQ184" s="125">
        <f>IF('Indicator Data'!BZ188="No Data",1,IF('Indicator Data imputation'!BR187&lt;&gt;"",1,0))</f>
        <v>0</v>
      </c>
      <c r="BR184" s="125">
        <f>IF('Indicator Data'!CA188="No Data",1,IF('Indicator Data imputation'!BS187&lt;&gt;"",1,0))</f>
        <v>0</v>
      </c>
      <c r="BS184" s="125">
        <f>IF('Indicator Data'!CB188="No Data",1,IF('Indicator Data imputation'!BT187&lt;&gt;"",1,0))</f>
        <v>0</v>
      </c>
      <c r="BT184" s="125">
        <f>IF('Indicator Data'!CC188="No Data",1,IF('Indicator Data imputation'!BU187&lt;&gt;"",1,0))</f>
        <v>0</v>
      </c>
      <c r="BU184" s="125">
        <f>IF('Indicator Data'!CD188="No Data",1,IF('Indicator Data imputation'!BV187&lt;&gt;"",1,0))</f>
        <v>0</v>
      </c>
      <c r="BV184" s="125">
        <f>IF('Indicator Data'!CE188="No Data",1,IF('Indicator Data imputation'!BW187&lt;&gt;"",1,0))</f>
        <v>0</v>
      </c>
      <c r="BW184" s="125">
        <f>IF('Indicator Data'!CF188="No Data",1,IF('Indicator Data imputation'!BX187&lt;&gt;"",1,0))</f>
        <v>0</v>
      </c>
      <c r="BX184" s="125">
        <f>IF('Indicator Data'!CG188="No Data",1,IF('Indicator Data imputation'!BY187&lt;&gt;"",1,0))</f>
        <v>0</v>
      </c>
      <c r="BY184" s="3">
        <f t="shared" si="8"/>
        <v>12</v>
      </c>
      <c r="BZ184" s="127">
        <f t="shared" si="7"/>
        <v>0.16</v>
      </c>
    </row>
    <row r="185" spans="1:78" x14ac:dyDescent="0.3">
      <c r="A185" s="3" t="s">
        <v>343</v>
      </c>
      <c r="B185" s="125">
        <f>IF('Indicator Data'!C189="No Data",1,IF('Indicator Data imputation'!C188&lt;&gt;"",1,0))</f>
        <v>0</v>
      </c>
      <c r="C185" s="125">
        <f>IF('Indicator Data'!D189="No Data",1,IF('Indicator Data imputation'!D188&lt;&gt;"",1,0))</f>
        <v>0</v>
      </c>
      <c r="D185" s="125">
        <f>IF('Indicator Data'!E189="No Data",1,IF('Indicator Data imputation'!E188&lt;&gt;"",1,0))</f>
        <v>0</v>
      </c>
      <c r="E185" s="125">
        <f>IF('Indicator Data'!F189="No Data",1,IF('Indicator Data imputation'!F188&lt;&gt;"",1,0))</f>
        <v>0</v>
      </c>
      <c r="F185" s="125">
        <f>IF('Indicator Data'!G189="No Data",1,IF('Indicator Data imputation'!G188&lt;&gt;"",1,0))</f>
        <v>0</v>
      </c>
      <c r="G185" s="125">
        <f>IF('Indicator Data'!H189="No Data",1,IF('Indicator Data imputation'!H188&lt;&gt;"",1,0))</f>
        <v>0</v>
      </c>
      <c r="H185" s="125">
        <f>IF('Indicator Data'!I189="No Data",1,IF('Indicator Data imputation'!I188&lt;&gt;"",1,0))</f>
        <v>0</v>
      </c>
      <c r="I185" s="125">
        <f>IF('Indicator Data'!J189="No Data",1,IF('Indicator Data imputation'!J188&lt;&gt;"",1,0))</f>
        <v>0</v>
      </c>
      <c r="J185" s="125">
        <f>IF('Indicator Data'!K189="No Data",1,IF('Indicator Data imputation'!K188&lt;&gt;"",1,0))</f>
        <v>0</v>
      </c>
      <c r="K185" s="125">
        <f>IF('Indicator Data'!L189="No Data",1,IF('Indicator Data imputation'!L188&lt;&gt;"",1,0))</f>
        <v>0</v>
      </c>
      <c r="L185" s="125">
        <f>IF('Indicator Data'!M189="No Data",1,IF('Indicator Data imputation'!M188&lt;&gt;"",1,0))</f>
        <v>1</v>
      </c>
      <c r="M185" s="125">
        <f>IF('Indicator Data'!N189="No Data",1,IF('Indicator Data imputation'!N188&lt;&gt;"",1,0))</f>
        <v>1</v>
      </c>
      <c r="N185" s="125">
        <f>IF('Indicator Data'!O189="No Data",1,IF('Indicator Data imputation'!O188&lt;&gt;"",1,0))</f>
        <v>1</v>
      </c>
      <c r="O185" s="125">
        <f>IF('Indicator Data'!P189="No Data",1,IF('Indicator Data imputation'!P188&lt;&gt;"",1,0))</f>
        <v>1</v>
      </c>
      <c r="P185" s="125">
        <f>IF('Indicator Data'!Q189="No Data",1,IF('Indicator Data imputation'!Q188&lt;&gt;"",1,0))</f>
        <v>0</v>
      </c>
      <c r="Q185" s="125">
        <f>IF('Indicator Data'!R189="No Data",1,IF('Indicator Data imputation'!R188&lt;&gt;"",1,0))</f>
        <v>0</v>
      </c>
      <c r="R185" s="125">
        <f>IF('Indicator Data'!S189="No Data",1,IF('Indicator Data imputation'!S188&lt;&gt;"",1,0))</f>
        <v>0</v>
      </c>
      <c r="S185" s="125">
        <f>IF('Indicator Data'!T189="No Data",1,IF('Indicator Data imputation'!T188&lt;&gt;"",1,0))</f>
        <v>0</v>
      </c>
      <c r="T185" s="125">
        <f>IF('Indicator Data'!U189="No Data",1,IF('Indicator Data imputation'!U188&lt;&gt;"",1,0))</f>
        <v>0</v>
      </c>
      <c r="U185" s="125">
        <f>IF('Indicator Data'!V189="No Data",1,IF('Indicator Data imputation'!V188&lt;&gt;"",1,0))</f>
        <v>0</v>
      </c>
      <c r="V185" s="125">
        <f>IF('Indicator Data'!W189="No Data",1,IF('Indicator Data imputation'!W188&lt;&gt;"",1,0))</f>
        <v>0</v>
      </c>
      <c r="W185" s="125">
        <f>IF('Indicator Data'!X189="No Data",1,IF('Indicator Data imputation'!X188&lt;&gt;"",1,0))</f>
        <v>0</v>
      </c>
      <c r="X185" s="125">
        <f>IF('Indicator Data'!Y189="No Data",1,IF('Indicator Data imputation'!Y188&lt;&gt;"",1,0))</f>
        <v>0</v>
      </c>
      <c r="Y185" s="125">
        <f>IF('Indicator Data'!Z189="No Data",1,IF('Indicator Data imputation'!Z188&lt;&gt;"",1,0))</f>
        <v>0</v>
      </c>
      <c r="Z185" s="125">
        <f>IF('Indicator Data'!AA189="No Data",1,IF('Indicator Data imputation'!AA188&lt;&gt;"",1,0))</f>
        <v>0</v>
      </c>
      <c r="AA185" s="125">
        <f>IF('Indicator Data'!AB189="No Data",1,IF('Indicator Data imputation'!AB188&lt;&gt;"",1,0))</f>
        <v>0</v>
      </c>
      <c r="AB185" s="125">
        <f>IF('Indicator Data'!AC189="No Data",1,IF('Indicator Data imputation'!AC188&lt;&gt;"",1,0))</f>
        <v>1</v>
      </c>
      <c r="AC185" s="125">
        <f>IF('Indicator Data'!AD189="No Data",1,IF('Indicator Data imputation'!AD188&lt;&gt;"",1,0))</f>
        <v>0</v>
      </c>
      <c r="AD185" s="125">
        <f>IF('Indicator Data'!AE189="No Data",1,IF('Indicator Data imputation'!AE188&lt;&gt;"",1,0))</f>
        <v>0</v>
      </c>
      <c r="AE185" s="125">
        <f>IF('Indicator Data'!AF189="No Data",1,IF('Indicator Data imputation'!AF188&lt;&gt;"",1,0))</f>
        <v>1</v>
      </c>
      <c r="AF185" s="125">
        <f>IF('Indicator Data'!AG189="No Data",1,IF('Indicator Data imputation'!AG188&lt;&gt;"",1,0))</f>
        <v>0</v>
      </c>
      <c r="AG185" s="125">
        <f>IF('Indicator Data'!AH189="No Data",1,IF('Indicator Data imputation'!AH188&lt;&gt;"",1,0))</f>
        <v>0</v>
      </c>
      <c r="AH185" s="125">
        <f>IF('Indicator Data'!AI189="No Data",1,IF('Indicator Data imputation'!AI188&lt;&gt;"",1,0))</f>
        <v>0</v>
      </c>
      <c r="AI185" s="125">
        <f>IF('Indicator Data'!AJ189="No Data",1,IF('Indicator Data imputation'!AJ188&lt;&gt;"",1,0))</f>
        <v>0</v>
      </c>
      <c r="AJ185" s="125">
        <f>IF('Indicator Data'!AK189="No Data",1,IF('Indicator Data imputation'!AK188&lt;&gt;"",1,0))</f>
        <v>0</v>
      </c>
      <c r="AK185" s="125">
        <f>IF('Indicator Data'!AL189="No Data",1,IF('Indicator Data imputation'!AL188&lt;&gt;"",1,0))</f>
        <v>0</v>
      </c>
      <c r="AL185" s="125">
        <f>IF('Indicator Data'!AM189="No Data",1,IF('Indicator Data imputation'!AM188&lt;&gt;"",1,0))</f>
        <v>1</v>
      </c>
      <c r="AM185" s="125">
        <f>IF('Indicator Data'!AN189="No Data",1,IF('Indicator Data imputation'!AN188&lt;&gt;"",1,0))</f>
        <v>0</v>
      </c>
      <c r="AN185" s="125">
        <f>IF('Indicator Data'!AO189="No Data",1,IF('Indicator Data imputation'!AO188&lt;&gt;"",1,0))</f>
        <v>0</v>
      </c>
      <c r="AO185" s="125">
        <f>IF('Indicator Data'!AP189="No Data",1,IF('Indicator Data imputation'!AP188&lt;&gt;"",1,0))</f>
        <v>0</v>
      </c>
      <c r="AP185" s="125">
        <f>IF('Indicator Data'!AQ189="No Data",1,IF('Indicator Data imputation'!AQ188&lt;&gt;"",1,0))</f>
        <v>0</v>
      </c>
      <c r="AQ185" s="125">
        <f>IF('Indicator Data'!AR189="No Data",1,IF('Indicator Data imputation'!AR188&lt;&gt;"",1,0))</f>
        <v>0</v>
      </c>
      <c r="AR185" s="125">
        <f>IF('Indicator Data'!AS189="No Data",1,IF('Indicator Data imputation'!AS188&lt;&gt;"",1,0))</f>
        <v>0</v>
      </c>
      <c r="AS185" s="125">
        <f>IF('Indicator Data'!AT189="No Data",1,IF('Indicator Data imputation'!AT188&lt;&gt;"",1,0))</f>
        <v>0</v>
      </c>
      <c r="AT185" s="125">
        <f>IF('Indicator Data'!AU189="No Data",1,IF('Indicator Data imputation'!AU188&lt;&gt;"",1,0))</f>
        <v>0</v>
      </c>
      <c r="AU185" s="125">
        <f>IF('Indicator Data'!AV189="No Data",1,IF('Indicator Data imputation'!AV188&lt;&gt;"",1,0))</f>
        <v>0</v>
      </c>
      <c r="AV185" s="125">
        <f>IF('Indicator Data'!AW189="No Data",1,IF('Indicator Data imputation'!AW188&lt;&gt;"",1,0))</f>
        <v>0</v>
      </c>
      <c r="AW185" s="125">
        <f>IF('Indicator Data'!AX189="No Data",1,IF('Indicator Data imputation'!AX188&lt;&gt;"",1,0))</f>
        <v>1</v>
      </c>
      <c r="AX185" s="125">
        <f>IF('Indicator Data'!AY189="No Data",1,IF('Indicator Data imputation'!AY188&lt;&gt;"",1,0))</f>
        <v>0</v>
      </c>
      <c r="AY185" s="125">
        <f>IF('Indicator Data'!AZ189="No Data",1,IF('Indicator Data imputation'!AZ188&lt;&gt;"",1,0))</f>
        <v>0</v>
      </c>
      <c r="AZ185" s="125">
        <f>IF('Indicator Data'!BA189="No Data",1,IF('Indicator Data imputation'!BA188&lt;&gt;"",1,0))</f>
        <v>0</v>
      </c>
      <c r="BA185" s="125">
        <f>IF('Indicator Data'!BB189="No Data",1,IF('Indicator Data imputation'!BB188&lt;&gt;"",1,0))</f>
        <v>0</v>
      </c>
      <c r="BB185" s="125">
        <f>IF('Indicator Data'!BC189="No Data",1,IF('Indicator Data imputation'!BC188&lt;&gt;"",1,0))</f>
        <v>0</v>
      </c>
      <c r="BC185" s="125">
        <f>IF('Indicator Data'!BD189="No Data",1,IF('Indicator Data imputation'!BD188&lt;&gt;"",1,0))</f>
        <v>0</v>
      </c>
      <c r="BD185" s="125">
        <f>IF('Indicator Data'!BE189="No Data",1,IF('Indicator Data imputation'!BE188&lt;&gt;"",1,0))</f>
        <v>0</v>
      </c>
      <c r="BE185" s="125">
        <f>IF('Indicator Data'!BF189="No Data",1,IF('Indicator Data imputation'!BF188&lt;&gt;"",1,0))</f>
        <v>0</v>
      </c>
      <c r="BF185" s="125">
        <f>IF('Indicator Data'!BG189="No Data",1,IF('Indicator Data imputation'!BG188&lt;&gt;"",1,0))</f>
        <v>0</v>
      </c>
      <c r="BG185" s="125">
        <f>IF('Indicator Data'!BH189="No Data",1,IF('Indicator Data imputation'!BH188&lt;&gt;"",1,0))</f>
        <v>0</v>
      </c>
      <c r="BH185" s="125">
        <f>IF('Indicator Data'!BI189="No Data",1,IF('Indicator Data imputation'!BI188&lt;&gt;"",1,0))</f>
        <v>0</v>
      </c>
      <c r="BI185" s="125">
        <f>IF('Indicator Data'!BR189="No Data",1,IF('Indicator Data imputation'!BJ188&lt;&gt;"",1,0))</f>
        <v>0</v>
      </c>
      <c r="BJ185" s="125">
        <f>IF('Indicator Data'!BS189="No Data",1,IF('Indicator Data imputation'!BK188&lt;&gt;"",1,0))</f>
        <v>0</v>
      </c>
      <c r="BK185" s="125">
        <f>IF('Indicator Data'!BT189="No Data",1,IF('Indicator Data imputation'!BL188&lt;&gt;"",1,0))</f>
        <v>0</v>
      </c>
      <c r="BL185" s="125">
        <f>IF('Indicator Data'!BU189="No Data",1,IF('Indicator Data imputation'!BM188&lt;&gt;"",1,0))</f>
        <v>0</v>
      </c>
      <c r="BM185" s="125">
        <f>IF('Indicator Data'!BV189="No Data",1,IF('Indicator Data imputation'!BN188&lt;&gt;"",1,0))</f>
        <v>0</v>
      </c>
      <c r="BN185" s="125">
        <f>IF('Indicator Data'!BW189="No Data",1,IF('Indicator Data imputation'!BO188&lt;&gt;"",1,0))</f>
        <v>0</v>
      </c>
      <c r="BO185" s="125">
        <f>IF('Indicator Data'!BX189="No Data",1,IF('Indicator Data imputation'!BP188&lt;&gt;"",1,0))</f>
        <v>0</v>
      </c>
      <c r="BP185" s="125">
        <f>IF('Indicator Data'!BY189="No Data",1,IF('Indicator Data imputation'!BQ188&lt;&gt;"",1,0))</f>
        <v>0</v>
      </c>
      <c r="BQ185" s="125">
        <f>IF('Indicator Data'!BZ189="No Data",1,IF('Indicator Data imputation'!BR188&lt;&gt;"",1,0))</f>
        <v>0</v>
      </c>
      <c r="BR185" s="125">
        <f>IF('Indicator Data'!CA189="No Data",1,IF('Indicator Data imputation'!BS188&lt;&gt;"",1,0))</f>
        <v>0</v>
      </c>
      <c r="BS185" s="125">
        <f>IF('Indicator Data'!CB189="No Data",1,IF('Indicator Data imputation'!BT188&lt;&gt;"",1,0))</f>
        <v>0</v>
      </c>
      <c r="BT185" s="125">
        <f>IF('Indicator Data'!CC189="No Data",1,IF('Indicator Data imputation'!BU188&lt;&gt;"",1,0))</f>
        <v>0</v>
      </c>
      <c r="BU185" s="125">
        <f>IF('Indicator Data'!CD189="No Data",1,IF('Indicator Data imputation'!BV188&lt;&gt;"",1,0))</f>
        <v>0</v>
      </c>
      <c r="BV185" s="125">
        <f>IF('Indicator Data'!CE189="No Data",1,IF('Indicator Data imputation'!BW188&lt;&gt;"",1,0))</f>
        <v>0</v>
      </c>
      <c r="BW185" s="125">
        <f>IF('Indicator Data'!CF189="No Data",1,IF('Indicator Data imputation'!BX188&lt;&gt;"",1,0))</f>
        <v>0</v>
      </c>
      <c r="BX185" s="125">
        <f>IF('Indicator Data'!CG189="No Data",1,IF('Indicator Data imputation'!BY188&lt;&gt;"",1,0))</f>
        <v>0</v>
      </c>
      <c r="BY185" s="3">
        <f t="shared" si="8"/>
        <v>8</v>
      </c>
      <c r="BZ185" s="127">
        <f t="shared" si="7"/>
        <v>0.10666666666666667</v>
      </c>
    </row>
    <row r="186" spans="1:78" x14ac:dyDescent="0.3">
      <c r="A186" s="3" t="s">
        <v>345</v>
      </c>
      <c r="B186" s="125">
        <f>IF('Indicator Data'!C190="No Data",1,IF('Indicator Data imputation'!C189&lt;&gt;"",1,0))</f>
        <v>0</v>
      </c>
      <c r="C186" s="125">
        <f>IF('Indicator Data'!D190="No Data",1,IF('Indicator Data imputation'!D189&lt;&gt;"",1,0))</f>
        <v>0</v>
      </c>
      <c r="D186" s="125">
        <f>IF('Indicator Data'!E190="No Data",1,IF('Indicator Data imputation'!E189&lt;&gt;"",1,0))</f>
        <v>0</v>
      </c>
      <c r="E186" s="125">
        <f>IF('Indicator Data'!F190="No Data",1,IF('Indicator Data imputation'!F189&lt;&gt;"",1,0))</f>
        <v>0</v>
      </c>
      <c r="F186" s="125">
        <f>IF('Indicator Data'!G190="No Data",1,IF('Indicator Data imputation'!G189&lt;&gt;"",1,0))</f>
        <v>0</v>
      </c>
      <c r="G186" s="125">
        <f>IF('Indicator Data'!H190="No Data",1,IF('Indicator Data imputation'!H189&lt;&gt;"",1,0))</f>
        <v>0</v>
      </c>
      <c r="H186" s="125">
        <f>IF('Indicator Data'!I190="No Data",1,IF('Indicator Data imputation'!I189&lt;&gt;"",1,0))</f>
        <v>0</v>
      </c>
      <c r="I186" s="125">
        <f>IF('Indicator Data'!J190="No Data",1,IF('Indicator Data imputation'!J189&lt;&gt;"",1,0))</f>
        <v>0</v>
      </c>
      <c r="J186" s="125">
        <f>IF('Indicator Data'!K190="No Data",1,IF('Indicator Data imputation'!K189&lt;&gt;"",1,0))</f>
        <v>0</v>
      </c>
      <c r="K186" s="125">
        <f>IF('Indicator Data'!L190="No Data",1,IF('Indicator Data imputation'!L189&lt;&gt;"",1,0))</f>
        <v>0</v>
      </c>
      <c r="L186" s="125">
        <f>IF('Indicator Data'!M190="No Data",1,IF('Indicator Data imputation'!M189&lt;&gt;"",1,0))</f>
        <v>0</v>
      </c>
      <c r="M186" s="125">
        <f>IF('Indicator Data'!N190="No Data",1,IF('Indicator Data imputation'!N189&lt;&gt;"",1,0))</f>
        <v>1</v>
      </c>
      <c r="N186" s="125">
        <f>IF('Indicator Data'!O190="No Data",1,IF('Indicator Data imputation'!O189&lt;&gt;"",1,0))</f>
        <v>1</v>
      </c>
      <c r="O186" s="125">
        <f>IF('Indicator Data'!P190="No Data",1,IF('Indicator Data imputation'!P189&lt;&gt;"",1,0))</f>
        <v>1</v>
      </c>
      <c r="P186" s="125">
        <f>IF('Indicator Data'!Q190="No Data",1,IF('Indicator Data imputation'!Q189&lt;&gt;"",1,0))</f>
        <v>0</v>
      </c>
      <c r="Q186" s="125">
        <f>IF('Indicator Data'!R190="No Data",1,IF('Indicator Data imputation'!R189&lt;&gt;"",1,0))</f>
        <v>0</v>
      </c>
      <c r="R186" s="125">
        <f>IF('Indicator Data'!S190="No Data",1,IF('Indicator Data imputation'!S189&lt;&gt;"",1,0))</f>
        <v>0</v>
      </c>
      <c r="S186" s="125">
        <f>IF('Indicator Data'!T190="No Data",1,IF('Indicator Data imputation'!T189&lt;&gt;"",1,0))</f>
        <v>0</v>
      </c>
      <c r="T186" s="125">
        <f>IF('Indicator Data'!U190="No Data",1,IF('Indicator Data imputation'!U189&lt;&gt;"",1,0))</f>
        <v>0</v>
      </c>
      <c r="U186" s="125">
        <f>IF('Indicator Data'!V190="No Data",1,IF('Indicator Data imputation'!V189&lt;&gt;"",1,0))</f>
        <v>0</v>
      </c>
      <c r="V186" s="125">
        <f>IF('Indicator Data'!W190="No Data",1,IF('Indicator Data imputation'!W189&lt;&gt;"",1,0))</f>
        <v>0</v>
      </c>
      <c r="W186" s="125">
        <f>IF('Indicator Data'!X190="No Data",1,IF('Indicator Data imputation'!X189&lt;&gt;"",1,0))</f>
        <v>0</v>
      </c>
      <c r="X186" s="125">
        <f>IF('Indicator Data'!Y190="No Data",1,IF('Indicator Data imputation'!Y189&lt;&gt;"",1,0))</f>
        <v>0</v>
      </c>
      <c r="Y186" s="125">
        <f>IF('Indicator Data'!Z190="No Data",1,IF('Indicator Data imputation'!Z189&lt;&gt;"",1,0))</f>
        <v>0</v>
      </c>
      <c r="Z186" s="125">
        <f>IF('Indicator Data'!AA190="No Data",1,IF('Indicator Data imputation'!AA189&lt;&gt;"",1,0))</f>
        <v>1</v>
      </c>
      <c r="AA186" s="125">
        <f>IF('Indicator Data'!AB190="No Data",1,IF('Indicator Data imputation'!AB189&lt;&gt;"",1,0))</f>
        <v>0</v>
      </c>
      <c r="AB186" s="125">
        <f>IF('Indicator Data'!AC190="No Data",1,IF('Indicator Data imputation'!AC189&lt;&gt;"",1,0))</f>
        <v>1</v>
      </c>
      <c r="AC186" s="125">
        <f>IF('Indicator Data'!AD190="No Data",1,IF('Indicator Data imputation'!AD189&lt;&gt;"",1,0))</f>
        <v>0</v>
      </c>
      <c r="AD186" s="125">
        <f>IF('Indicator Data'!AE190="No Data",1,IF('Indicator Data imputation'!AE189&lt;&gt;"",1,0))</f>
        <v>0</v>
      </c>
      <c r="AE186" s="125">
        <f>IF('Indicator Data'!AF190="No Data",1,IF('Indicator Data imputation'!AF189&lt;&gt;"",1,0))</f>
        <v>0</v>
      </c>
      <c r="AF186" s="125">
        <f>IF('Indicator Data'!AG190="No Data",1,IF('Indicator Data imputation'!AG189&lt;&gt;"",1,0))</f>
        <v>0</v>
      </c>
      <c r="AG186" s="125">
        <f>IF('Indicator Data'!AH190="No Data",1,IF('Indicator Data imputation'!AH189&lt;&gt;"",1,0))</f>
        <v>0</v>
      </c>
      <c r="AH186" s="125">
        <f>IF('Indicator Data'!AI190="No Data",1,IF('Indicator Data imputation'!AI189&lt;&gt;"",1,0))</f>
        <v>0</v>
      </c>
      <c r="AI186" s="125">
        <f>IF('Indicator Data'!AJ190="No Data",1,IF('Indicator Data imputation'!AJ189&lt;&gt;"",1,0))</f>
        <v>0</v>
      </c>
      <c r="AJ186" s="125">
        <f>IF('Indicator Data'!AK190="No Data",1,IF('Indicator Data imputation'!AK189&lt;&gt;"",1,0))</f>
        <v>0</v>
      </c>
      <c r="AK186" s="125">
        <f>IF('Indicator Data'!AL190="No Data",1,IF('Indicator Data imputation'!AL189&lt;&gt;"",1,0))</f>
        <v>0</v>
      </c>
      <c r="AL186" s="125">
        <f>IF('Indicator Data'!AM190="No Data",1,IF('Indicator Data imputation'!AM189&lt;&gt;"",1,0))</f>
        <v>1</v>
      </c>
      <c r="AM186" s="125">
        <f>IF('Indicator Data'!AN190="No Data",1,IF('Indicator Data imputation'!AN189&lt;&gt;"",1,0))</f>
        <v>0</v>
      </c>
      <c r="AN186" s="125">
        <f>IF('Indicator Data'!AO190="No Data",1,IF('Indicator Data imputation'!AO189&lt;&gt;"",1,0))</f>
        <v>0</v>
      </c>
      <c r="AO186" s="125">
        <f>IF('Indicator Data'!AP190="No Data",1,IF('Indicator Data imputation'!AP189&lt;&gt;"",1,0))</f>
        <v>0</v>
      </c>
      <c r="AP186" s="125">
        <f>IF('Indicator Data'!AQ190="No Data",1,IF('Indicator Data imputation'!AQ189&lt;&gt;"",1,0))</f>
        <v>0</v>
      </c>
      <c r="AQ186" s="125">
        <f>IF('Indicator Data'!AR190="No Data",1,IF('Indicator Data imputation'!AR189&lt;&gt;"",1,0))</f>
        <v>0</v>
      </c>
      <c r="AR186" s="125">
        <f>IF('Indicator Data'!AS190="No Data",1,IF('Indicator Data imputation'!AS189&lt;&gt;"",1,0))</f>
        <v>0</v>
      </c>
      <c r="AS186" s="125">
        <f>IF('Indicator Data'!AT190="No Data",1,IF('Indicator Data imputation'!AT189&lt;&gt;"",1,0))</f>
        <v>1</v>
      </c>
      <c r="AT186" s="125">
        <f>IF('Indicator Data'!AU190="No Data",1,IF('Indicator Data imputation'!AU189&lt;&gt;"",1,0))</f>
        <v>0</v>
      </c>
      <c r="AU186" s="125">
        <f>IF('Indicator Data'!AV190="No Data",1,IF('Indicator Data imputation'!AV189&lt;&gt;"",1,0))</f>
        <v>0</v>
      </c>
      <c r="AV186" s="125">
        <f>IF('Indicator Data'!AW190="No Data",1,IF('Indicator Data imputation'!AW189&lt;&gt;"",1,0))</f>
        <v>0</v>
      </c>
      <c r="AW186" s="125">
        <f>IF('Indicator Data'!AX190="No Data",1,IF('Indicator Data imputation'!AX189&lt;&gt;"",1,0))</f>
        <v>0</v>
      </c>
      <c r="AX186" s="125">
        <f>IF('Indicator Data'!AY190="No Data",1,IF('Indicator Data imputation'!AY189&lt;&gt;"",1,0))</f>
        <v>0</v>
      </c>
      <c r="AY186" s="125">
        <f>IF('Indicator Data'!AZ190="No Data",1,IF('Indicator Data imputation'!AZ189&lt;&gt;"",1,0))</f>
        <v>0</v>
      </c>
      <c r="AZ186" s="125">
        <f>IF('Indicator Data'!BA190="No Data",1,IF('Indicator Data imputation'!BA189&lt;&gt;"",1,0))</f>
        <v>1</v>
      </c>
      <c r="BA186" s="125">
        <f>IF('Indicator Data'!BB190="No Data",1,IF('Indicator Data imputation'!BB189&lt;&gt;"",1,0))</f>
        <v>0</v>
      </c>
      <c r="BB186" s="125">
        <f>IF('Indicator Data'!BC190="No Data",1,IF('Indicator Data imputation'!BC189&lt;&gt;"",1,0))</f>
        <v>0</v>
      </c>
      <c r="BC186" s="125">
        <f>IF('Indicator Data'!BD190="No Data",1,IF('Indicator Data imputation'!BD189&lt;&gt;"",1,0))</f>
        <v>0</v>
      </c>
      <c r="BD186" s="125">
        <f>IF('Indicator Data'!BE190="No Data",1,IF('Indicator Data imputation'!BE189&lt;&gt;"",1,0))</f>
        <v>0</v>
      </c>
      <c r="BE186" s="125">
        <f>IF('Indicator Data'!BF190="No Data",1,IF('Indicator Data imputation'!BF189&lt;&gt;"",1,0))</f>
        <v>0</v>
      </c>
      <c r="BF186" s="125">
        <f>IF('Indicator Data'!BG190="No Data",1,IF('Indicator Data imputation'!BG189&lt;&gt;"",1,0))</f>
        <v>0</v>
      </c>
      <c r="BG186" s="125">
        <f>IF('Indicator Data'!BH190="No Data",1,IF('Indicator Data imputation'!BH189&lt;&gt;"",1,0))</f>
        <v>0</v>
      </c>
      <c r="BH186" s="125">
        <f>IF('Indicator Data'!BI190="No Data",1,IF('Indicator Data imputation'!BI189&lt;&gt;"",1,0))</f>
        <v>0</v>
      </c>
      <c r="BI186" s="125">
        <f>IF('Indicator Data'!BR190="No Data",1,IF('Indicator Data imputation'!BJ189&lt;&gt;"",1,0))</f>
        <v>0</v>
      </c>
      <c r="BJ186" s="125">
        <f>IF('Indicator Data'!BS190="No Data",1,IF('Indicator Data imputation'!BK189&lt;&gt;"",1,0))</f>
        <v>0</v>
      </c>
      <c r="BK186" s="125">
        <f>IF('Indicator Data'!BT190="No Data",1,IF('Indicator Data imputation'!BL189&lt;&gt;"",1,0))</f>
        <v>0</v>
      </c>
      <c r="BL186" s="125">
        <f>IF('Indicator Data'!BU190="No Data",1,IF('Indicator Data imputation'!BM189&lt;&gt;"",1,0))</f>
        <v>0</v>
      </c>
      <c r="BM186" s="125">
        <f>IF('Indicator Data'!BV190="No Data",1,IF('Indicator Data imputation'!BN189&lt;&gt;"",1,0))</f>
        <v>0</v>
      </c>
      <c r="BN186" s="125">
        <f>IF('Indicator Data'!BW190="No Data",1,IF('Indicator Data imputation'!BO189&lt;&gt;"",1,0))</f>
        <v>0</v>
      </c>
      <c r="BO186" s="125">
        <f>IF('Indicator Data'!BX190="No Data",1,IF('Indicator Data imputation'!BP189&lt;&gt;"",1,0))</f>
        <v>0</v>
      </c>
      <c r="BP186" s="125">
        <f>IF('Indicator Data'!BY190="No Data",1,IF('Indicator Data imputation'!BQ189&lt;&gt;"",1,0))</f>
        <v>0</v>
      </c>
      <c r="BQ186" s="125">
        <f>IF('Indicator Data'!BZ190="No Data",1,IF('Indicator Data imputation'!BR189&lt;&gt;"",1,0))</f>
        <v>0</v>
      </c>
      <c r="BR186" s="125">
        <f>IF('Indicator Data'!CA190="No Data",1,IF('Indicator Data imputation'!BS189&lt;&gt;"",1,0))</f>
        <v>0</v>
      </c>
      <c r="BS186" s="125">
        <f>IF('Indicator Data'!CB190="No Data",1,IF('Indicator Data imputation'!BT189&lt;&gt;"",1,0))</f>
        <v>0</v>
      </c>
      <c r="BT186" s="125">
        <f>IF('Indicator Data'!CC190="No Data",1,IF('Indicator Data imputation'!BU189&lt;&gt;"",1,0))</f>
        <v>0</v>
      </c>
      <c r="BU186" s="125">
        <f>IF('Indicator Data'!CD190="No Data",1,IF('Indicator Data imputation'!BV189&lt;&gt;"",1,0))</f>
        <v>0</v>
      </c>
      <c r="BV186" s="125">
        <f>IF('Indicator Data'!CE190="No Data",1,IF('Indicator Data imputation'!BW189&lt;&gt;"",1,0))</f>
        <v>0</v>
      </c>
      <c r="BW186" s="125">
        <f>IF('Indicator Data'!CF190="No Data",1,IF('Indicator Data imputation'!BX189&lt;&gt;"",1,0))</f>
        <v>0</v>
      </c>
      <c r="BX186" s="125">
        <f>IF('Indicator Data'!CG190="No Data",1,IF('Indicator Data imputation'!BY189&lt;&gt;"",1,0))</f>
        <v>0</v>
      </c>
      <c r="BY186" s="3">
        <f t="shared" si="8"/>
        <v>8</v>
      </c>
      <c r="BZ186" s="127">
        <f t="shared" si="7"/>
        <v>0.10666666666666667</v>
      </c>
    </row>
    <row r="187" spans="1:78" x14ac:dyDescent="0.3">
      <c r="A187" s="3" t="s">
        <v>347</v>
      </c>
      <c r="B187" s="125">
        <f>IF('Indicator Data'!C191="No Data",1,IF('Indicator Data imputation'!C190&lt;&gt;"",1,0))</f>
        <v>0</v>
      </c>
      <c r="C187" s="125">
        <f>IF('Indicator Data'!D191="No Data",1,IF('Indicator Data imputation'!D190&lt;&gt;"",1,0))</f>
        <v>0</v>
      </c>
      <c r="D187" s="125">
        <f>IF('Indicator Data'!E191="No Data",1,IF('Indicator Data imputation'!E190&lt;&gt;"",1,0))</f>
        <v>1</v>
      </c>
      <c r="E187" s="125">
        <f>IF('Indicator Data'!F191="No Data",1,IF('Indicator Data imputation'!F190&lt;&gt;"",1,0))</f>
        <v>0</v>
      </c>
      <c r="F187" s="125">
        <f>IF('Indicator Data'!G191="No Data",1,IF('Indicator Data imputation'!G190&lt;&gt;"",1,0))</f>
        <v>0</v>
      </c>
      <c r="G187" s="125">
        <f>IF('Indicator Data'!H191="No Data",1,IF('Indicator Data imputation'!H190&lt;&gt;"",1,0))</f>
        <v>0</v>
      </c>
      <c r="H187" s="125">
        <f>IF('Indicator Data'!I191="No Data",1,IF('Indicator Data imputation'!I190&lt;&gt;"",1,0))</f>
        <v>0</v>
      </c>
      <c r="I187" s="125">
        <f>IF('Indicator Data'!J191="No Data",1,IF('Indicator Data imputation'!J190&lt;&gt;"",1,0))</f>
        <v>0</v>
      </c>
      <c r="J187" s="125">
        <f>IF('Indicator Data'!K191="No Data",1,IF('Indicator Data imputation'!K190&lt;&gt;"",1,0))</f>
        <v>0</v>
      </c>
      <c r="K187" s="125">
        <f>IF('Indicator Data'!L191="No Data",1,IF('Indicator Data imputation'!L190&lt;&gt;"",1,0))</f>
        <v>0</v>
      </c>
      <c r="L187" s="125">
        <f>IF('Indicator Data'!M191="No Data",1,IF('Indicator Data imputation'!M190&lt;&gt;"",1,0))</f>
        <v>0</v>
      </c>
      <c r="M187" s="125">
        <f>IF('Indicator Data'!N191="No Data",1,IF('Indicator Data imputation'!N190&lt;&gt;"",1,0))</f>
        <v>1</v>
      </c>
      <c r="N187" s="125">
        <f>IF('Indicator Data'!O191="No Data",1,IF('Indicator Data imputation'!O190&lt;&gt;"",1,0))</f>
        <v>1</v>
      </c>
      <c r="O187" s="125">
        <f>IF('Indicator Data'!P191="No Data",1,IF('Indicator Data imputation'!P190&lt;&gt;"",1,0))</f>
        <v>1</v>
      </c>
      <c r="P187" s="125">
        <f>IF('Indicator Data'!Q191="No Data",1,IF('Indicator Data imputation'!Q190&lt;&gt;"",1,0))</f>
        <v>0</v>
      </c>
      <c r="Q187" s="125">
        <f>IF('Indicator Data'!R191="No Data",1,IF('Indicator Data imputation'!R190&lt;&gt;"",1,0))</f>
        <v>0</v>
      </c>
      <c r="R187" s="125">
        <f>IF('Indicator Data'!S191="No Data",1,IF('Indicator Data imputation'!S190&lt;&gt;"",1,0))</f>
        <v>0</v>
      </c>
      <c r="S187" s="125">
        <f>IF('Indicator Data'!T191="No Data",1,IF('Indicator Data imputation'!T190&lt;&gt;"",1,0))</f>
        <v>0</v>
      </c>
      <c r="T187" s="125">
        <f>IF('Indicator Data'!U191="No Data",1,IF('Indicator Data imputation'!U190&lt;&gt;"",1,0))</f>
        <v>0</v>
      </c>
      <c r="U187" s="125">
        <f>IF('Indicator Data'!V191="No Data",1,IF('Indicator Data imputation'!V190&lt;&gt;"",1,0))</f>
        <v>0</v>
      </c>
      <c r="V187" s="125">
        <f>IF('Indicator Data'!W191="No Data",1,IF('Indicator Data imputation'!W190&lt;&gt;"",1,0))</f>
        <v>0</v>
      </c>
      <c r="W187" s="125">
        <f>IF('Indicator Data'!X191="No Data",1,IF('Indicator Data imputation'!X190&lt;&gt;"",1,0))</f>
        <v>0</v>
      </c>
      <c r="X187" s="125">
        <f>IF('Indicator Data'!Y191="No Data",1,IF('Indicator Data imputation'!Y190&lt;&gt;"",1,0))</f>
        <v>0</v>
      </c>
      <c r="Y187" s="125">
        <f>IF('Indicator Data'!Z191="No Data",1,IF('Indicator Data imputation'!Z190&lt;&gt;"",1,0))</f>
        <v>0</v>
      </c>
      <c r="Z187" s="125">
        <f>IF('Indicator Data'!AA191="No Data",1,IF('Indicator Data imputation'!AA190&lt;&gt;"",1,0))</f>
        <v>1</v>
      </c>
      <c r="AA187" s="125">
        <f>IF('Indicator Data'!AB191="No Data",1,IF('Indicator Data imputation'!AB190&lt;&gt;"",1,0))</f>
        <v>0</v>
      </c>
      <c r="AB187" s="125">
        <f>IF('Indicator Data'!AC191="No Data",1,IF('Indicator Data imputation'!AC190&lt;&gt;"",1,0))</f>
        <v>0</v>
      </c>
      <c r="AC187" s="125">
        <f>IF('Indicator Data'!AD191="No Data",1,IF('Indicator Data imputation'!AD190&lt;&gt;"",1,0))</f>
        <v>0</v>
      </c>
      <c r="AD187" s="125">
        <f>IF('Indicator Data'!AE191="No Data",1,IF('Indicator Data imputation'!AE190&lt;&gt;"",1,0))</f>
        <v>0</v>
      </c>
      <c r="AE187" s="125">
        <f>IF('Indicator Data'!AF191="No Data",1,IF('Indicator Data imputation'!AF190&lt;&gt;"",1,0))</f>
        <v>1</v>
      </c>
      <c r="AF187" s="125">
        <f>IF('Indicator Data'!AG191="No Data",1,IF('Indicator Data imputation'!AG190&lt;&gt;"",1,0))</f>
        <v>0</v>
      </c>
      <c r="AG187" s="125">
        <f>IF('Indicator Data'!AH191="No Data",1,IF('Indicator Data imputation'!AH190&lt;&gt;"",1,0))</f>
        <v>0</v>
      </c>
      <c r="AH187" s="125">
        <f>IF('Indicator Data'!AI191="No Data",1,IF('Indicator Data imputation'!AI190&lt;&gt;"",1,0))</f>
        <v>0</v>
      </c>
      <c r="AI187" s="125">
        <f>IF('Indicator Data'!AJ191="No Data",1,IF('Indicator Data imputation'!AJ190&lt;&gt;"",1,0))</f>
        <v>0</v>
      </c>
      <c r="AJ187" s="125">
        <f>IF('Indicator Data'!AK191="No Data",1,IF('Indicator Data imputation'!AK190&lt;&gt;"",1,0))</f>
        <v>0</v>
      </c>
      <c r="AK187" s="125">
        <f>IF('Indicator Data'!AL191="No Data",1,IF('Indicator Data imputation'!AL190&lt;&gt;"",1,0))</f>
        <v>0</v>
      </c>
      <c r="AL187" s="125">
        <f>IF('Indicator Data'!AM191="No Data",1,IF('Indicator Data imputation'!AM190&lt;&gt;"",1,0))</f>
        <v>0</v>
      </c>
      <c r="AM187" s="125">
        <f>IF('Indicator Data'!AN191="No Data",1,IF('Indicator Data imputation'!AN190&lt;&gt;"",1,0))</f>
        <v>0</v>
      </c>
      <c r="AN187" s="125">
        <f>IF('Indicator Data'!AO191="No Data",1,IF('Indicator Data imputation'!AO190&lt;&gt;"",1,0))</f>
        <v>0</v>
      </c>
      <c r="AO187" s="125">
        <f>IF('Indicator Data'!AP191="No Data",1,IF('Indicator Data imputation'!AP190&lt;&gt;"",1,0))</f>
        <v>0</v>
      </c>
      <c r="AP187" s="125">
        <f>IF('Indicator Data'!AQ191="No Data",1,IF('Indicator Data imputation'!AQ190&lt;&gt;"",1,0))</f>
        <v>0</v>
      </c>
      <c r="AQ187" s="125">
        <f>IF('Indicator Data'!AR191="No Data",1,IF('Indicator Data imputation'!AR190&lt;&gt;"",1,0))</f>
        <v>0</v>
      </c>
      <c r="AR187" s="125">
        <f>IF('Indicator Data'!AS191="No Data",1,IF('Indicator Data imputation'!AS190&lt;&gt;"",1,0))</f>
        <v>0</v>
      </c>
      <c r="AS187" s="125">
        <f>IF('Indicator Data'!AT191="No Data",1,IF('Indicator Data imputation'!AT190&lt;&gt;"",1,0))</f>
        <v>0</v>
      </c>
      <c r="AT187" s="125">
        <f>IF('Indicator Data'!AU191="No Data",1,IF('Indicator Data imputation'!AU190&lt;&gt;"",1,0))</f>
        <v>0</v>
      </c>
      <c r="AU187" s="125">
        <f>IF('Indicator Data'!AV191="No Data",1,IF('Indicator Data imputation'!AV190&lt;&gt;"",1,0))</f>
        <v>1</v>
      </c>
      <c r="AV187" s="125">
        <f>IF('Indicator Data'!AW191="No Data",1,IF('Indicator Data imputation'!AW190&lt;&gt;"",1,0))</f>
        <v>1</v>
      </c>
      <c r="AW187" s="125">
        <f>IF('Indicator Data'!AX191="No Data",1,IF('Indicator Data imputation'!AX190&lt;&gt;"",1,0))</f>
        <v>0</v>
      </c>
      <c r="AX187" s="125">
        <f>IF('Indicator Data'!AY191="No Data",1,IF('Indicator Data imputation'!AY190&lt;&gt;"",1,0))</f>
        <v>0</v>
      </c>
      <c r="AY187" s="125">
        <f>IF('Indicator Data'!AZ191="No Data",1,IF('Indicator Data imputation'!AZ190&lt;&gt;"",1,0))</f>
        <v>1</v>
      </c>
      <c r="AZ187" s="125">
        <f>IF('Indicator Data'!BA191="No Data",1,IF('Indicator Data imputation'!BA190&lt;&gt;"",1,0))</f>
        <v>0</v>
      </c>
      <c r="BA187" s="125">
        <f>IF('Indicator Data'!BB191="No Data",1,IF('Indicator Data imputation'!BB190&lt;&gt;"",1,0))</f>
        <v>0</v>
      </c>
      <c r="BB187" s="125">
        <f>IF('Indicator Data'!BC191="No Data",1,IF('Indicator Data imputation'!BC190&lt;&gt;"",1,0))</f>
        <v>0</v>
      </c>
      <c r="BC187" s="125">
        <f>IF('Indicator Data'!BD191="No Data",1,IF('Indicator Data imputation'!BD190&lt;&gt;"",1,0))</f>
        <v>0</v>
      </c>
      <c r="BD187" s="125">
        <f>IF('Indicator Data'!BE191="No Data",1,IF('Indicator Data imputation'!BE190&lt;&gt;"",1,0))</f>
        <v>0</v>
      </c>
      <c r="BE187" s="125">
        <f>IF('Indicator Data'!BF191="No Data",1,IF('Indicator Data imputation'!BF190&lt;&gt;"",1,0))</f>
        <v>0</v>
      </c>
      <c r="BF187" s="125">
        <f>IF('Indicator Data'!BG191="No Data",1,IF('Indicator Data imputation'!BG190&lt;&gt;"",1,0))</f>
        <v>0</v>
      </c>
      <c r="BG187" s="125">
        <f>IF('Indicator Data'!BH191="No Data",1,IF('Indicator Data imputation'!BH190&lt;&gt;"",1,0))</f>
        <v>0</v>
      </c>
      <c r="BH187" s="125">
        <f>IF('Indicator Data'!BI191="No Data",1,IF('Indicator Data imputation'!BI190&lt;&gt;"",1,0))</f>
        <v>0</v>
      </c>
      <c r="BI187" s="125">
        <f>IF('Indicator Data'!BR191="No Data",1,IF('Indicator Data imputation'!BJ190&lt;&gt;"",1,0))</f>
        <v>0</v>
      </c>
      <c r="BJ187" s="125">
        <f>IF('Indicator Data'!BS191="No Data",1,IF('Indicator Data imputation'!BK190&lt;&gt;"",1,0))</f>
        <v>0</v>
      </c>
      <c r="BK187" s="125">
        <f>IF('Indicator Data'!BT191="No Data",1,IF('Indicator Data imputation'!BL190&lt;&gt;"",1,0))</f>
        <v>0</v>
      </c>
      <c r="BL187" s="125">
        <f>IF('Indicator Data'!BU191="No Data",1,IF('Indicator Data imputation'!BM190&lt;&gt;"",1,0))</f>
        <v>0</v>
      </c>
      <c r="BM187" s="125">
        <f>IF('Indicator Data'!BV191="No Data",1,IF('Indicator Data imputation'!BN190&lt;&gt;"",1,0))</f>
        <v>0</v>
      </c>
      <c r="BN187" s="125">
        <f>IF('Indicator Data'!BW191="No Data",1,IF('Indicator Data imputation'!BO190&lt;&gt;"",1,0))</f>
        <v>0</v>
      </c>
      <c r="BO187" s="125">
        <f>IF('Indicator Data'!BX191="No Data",1,IF('Indicator Data imputation'!BP190&lt;&gt;"",1,0))</f>
        <v>0</v>
      </c>
      <c r="BP187" s="125">
        <f>IF('Indicator Data'!BY191="No Data",1,IF('Indicator Data imputation'!BQ190&lt;&gt;"",1,0))</f>
        <v>0</v>
      </c>
      <c r="BQ187" s="125">
        <f>IF('Indicator Data'!BZ191="No Data",1,IF('Indicator Data imputation'!BR190&lt;&gt;"",1,0))</f>
        <v>0</v>
      </c>
      <c r="BR187" s="125">
        <f>IF('Indicator Data'!CA191="No Data",1,IF('Indicator Data imputation'!BS190&lt;&gt;"",1,0))</f>
        <v>0</v>
      </c>
      <c r="BS187" s="125">
        <f>IF('Indicator Data'!CB191="No Data",1,IF('Indicator Data imputation'!BT190&lt;&gt;"",1,0))</f>
        <v>0</v>
      </c>
      <c r="BT187" s="125">
        <f>IF('Indicator Data'!CC191="No Data",1,IF('Indicator Data imputation'!BU190&lt;&gt;"",1,0))</f>
        <v>0</v>
      </c>
      <c r="BU187" s="125">
        <f>IF('Indicator Data'!CD191="No Data",1,IF('Indicator Data imputation'!BV190&lt;&gt;"",1,0))</f>
        <v>1</v>
      </c>
      <c r="BV187" s="125">
        <f>IF('Indicator Data'!CE191="No Data",1,IF('Indicator Data imputation'!BW190&lt;&gt;"",1,0))</f>
        <v>1</v>
      </c>
      <c r="BW187" s="125">
        <f>IF('Indicator Data'!CF191="No Data",1,IF('Indicator Data imputation'!BX190&lt;&gt;"",1,0))</f>
        <v>0</v>
      </c>
      <c r="BX187" s="125">
        <f>IF('Indicator Data'!CG191="No Data",1,IF('Indicator Data imputation'!BY190&lt;&gt;"",1,0))</f>
        <v>0</v>
      </c>
      <c r="BY187" s="3">
        <f t="shared" si="8"/>
        <v>11</v>
      </c>
      <c r="BZ187" s="127">
        <f t="shared" si="7"/>
        <v>0.14666666666666667</v>
      </c>
    </row>
    <row r="188" spans="1:78" x14ac:dyDescent="0.3">
      <c r="A188" s="3" t="s">
        <v>349</v>
      </c>
      <c r="B188" s="125">
        <f>IF('Indicator Data'!C192="No Data",1,IF('Indicator Data imputation'!C191&lt;&gt;"",1,0))</f>
        <v>0</v>
      </c>
      <c r="C188" s="125">
        <f>IF('Indicator Data'!D192="No Data",1,IF('Indicator Data imputation'!D191&lt;&gt;"",1,0))</f>
        <v>0</v>
      </c>
      <c r="D188" s="125">
        <f>IF('Indicator Data'!E192="No Data",1,IF('Indicator Data imputation'!E191&lt;&gt;"",1,0))</f>
        <v>0</v>
      </c>
      <c r="E188" s="125">
        <f>IF('Indicator Data'!F192="No Data",1,IF('Indicator Data imputation'!F191&lt;&gt;"",1,0))</f>
        <v>0</v>
      </c>
      <c r="F188" s="125">
        <f>IF('Indicator Data'!G192="No Data",1,IF('Indicator Data imputation'!G191&lt;&gt;"",1,0))</f>
        <v>0</v>
      </c>
      <c r="G188" s="125">
        <f>IF('Indicator Data'!H192="No Data",1,IF('Indicator Data imputation'!H191&lt;&gt;"",1,0))</f>
        <v>0</v>
      </c>
      <c r="H188" s="125">
        <f>IF('Indicator Data'!I192="No Data",1,IF('Indicator Data imputation'!I191&lt;&gt;"",1,0))</f>
        <v>0</v>
      </c>
      <c r="I188" s="125">
        <f>IF('Indicator Data'!J192="No Data",1,IF('Indicator Data imputation'!J191&lt;&gt;"",1,0))</f>
        <v>0</v>
      </c>
      <c r="J188" s="125">
        <f>IF('Indicator Data'!K192="No Data",1,IF('Indicator Data imputation'!K191&lt;&gt;"",1,0))</f>
        <v>0</v>
      </c>
      <c r="K188" s="125">
        <f>IF('Indicator Data'!L192="No Data",1,IF('Indicator Data imputation'!L191&lt;&gt;"",1,0))</f>
        <v>0</v>
      </c>
      <c r="L188" s="125">
        <f>IF('Indicator Data'!M192="No Data",1,IF('Indicator Data imputation'!M191&lt;&gt;"",1,0))</f>
        <v>1</v>
      </c>
      <c r="M188" s="125">
        <f>IF('Indicator Data'!N192="No Data",1,IF('Indicator Data imputation'!N191&lt;&gt;"",1,0))</f>
        <v>1</v>
      </c>
      <c r="N188" s="125">
        <f>IF('Indicator Data'!O192="No Data",1,IF('Indicator Data imputation'!O191&lt;&gt;"",1,0))</f>
        <v>1</v>
      </c>
      <c r="O188" s="125">
        <f>IF('Indicator Data'!P192="No Data",1,IF('Indicator Data imputation'!P191&lt;&gt;"",1,0))</f>
        <v>1</v>
      </c>
      <c r="P188" s="125">
        <f>IF('Indicator Data'!Q192="No Data",1,IF('Indicator Data imputation'!Q191&lt;&gt;"",1,0))</f>
        <v>0</v>
      </c>
      <c r="Q188" s="125">
        <f>IF('Indicator Data'!R192="No Data",1,IF('Indicator Data imputation'!R191&lt;&gt;"",1,0))</f>
        <v>0</v>
      </c>
      <c r="R188" s="125">
        <f>IF('Indicator Data'!S192="No Data",1,IF('Indicator Data imputation'!S191&lt;&gt;"",1,0))</f>
        <v>0</v>
      </c>
      <c r="S188" s="125">
        <f>IF('Indicator Data'!T192="No Data",1,IF('Indicator Data imputation'!T191&lt;&gt;"",1,0))</f>
        <v>0</v>
      </c>
      <c r="T188" s="125">
        <f>IF('Indicator Data'!U192="No Data",1,IF('Indicator Data imputation'!U191&lt;&gt;"",1,0))</f>
        <v>0</v>
      </c>
      <c r="U188" s="125">
        <f>IF('Indicator Data'!V192="No Data",1,IF('Indicator Data imputation'!V191&lt;&gt;"",1,0))</f>
        <v>0</v>
      </c>
      <c r="V188" s="125">
        <f>IF('Indicator Data'!W192="No Data",1,IF('Indicator Data imputation'!W191&lt;&gt;"",1,0))</f>
        <v>0</v>
      </c>
      <c r="W188" s="125">
        <f>IF('Indicator Data'!X192="No Data",1,IF('Indicator Data imputation'!X191&lt;&gt;"",1,0))</f>
        <v>0</v>
      </c>
      <c r="X188" s="125">
        <f>IF('Indicator Data'!Y192="No Data",1,IF('Indicator Data imputation'!Y191&lt;&gt;"",1,0))</f>
        <v>0</v>
      </c>
      <c r="Y188" s="125">
        <f>IF('Indicator Data'!Z192="No Data",1,IF('Indicator Data imputation'!Z191&lt;&gt;"",1,0))</f>
        <v>0</v>
      </c>
      <c r="Z188" s="125">
        <f>IF('Indicator Data'!AA192="No Data",1,IF('Indicator Data imputation'!AA191&lt;&gt;"",1,0))</f>
        <v>1</v>
      </c>
      <c r="AA188" s="125">
        <f>IF('Indicator Data'!AB192="No Data",1,IF('Indicator Data imputation'!AB191&lt;&gt;"",1,0))</f>
        <v>0</v>
      </c>
      <c r="AB188" s="125">
        <f>IF('Indicator Data'!AC192="No Data",1,IF('Indicator Data imputation'!AC191&lt;&gt;"",1,0))</f>
        <v>1</v>
      </c>
      <c r="AC188" s="125">
        <f>IF('Indicator Data'!AD192="No Data",1,IF('Indicator Data imputation'!AD191&lt;&gt;"",1,0))</f>
        <v>0</v>
      </c>
      <c r="AD188" s="125">
        <f>IF('Indicator Data'!AE192="No Data",1,IF('Indicator Data imputation'!AE191&lt;&gt;"",1,0))</f>
        <v>0</v>
      </c>
      <c r="AE188" s="125">
        <f>IF('Indicator Data'!AF192="No Data",1,IF('Indicator Data imputation'!AF191&lt;&gt;"",1,0))</f>
        <v>0</v>
      </c>
      <c r="AF188" s="125">
        <f>IF('Indicator Data'!AG192="No Data",1,IF('Indicator Data imputation'!AG191&lt;&gt;"",1,0))</f>
        <v>0</v>
      </c>
      <c r="AG188" s="125">
        <f>IF('Indicator Data'!AH192="No Data",1,IF('Indicator Data imputation'!AH191&lt;&gt;"",1,0))</f>
        <v>0</v>
      </c>
      <c r="AH188" s="125">
        <f>IF('Indicator Data'!AI192="No Data",1,IF('Indicator Data imputation'!AI191&lt;&gt;"",1,0))</f>
        <v>0</v>
      </c>
      <c r="AI188" s="125">
        <f>IF('Indicator Data'!AJ192="No Data",1,IF('Indicator Data imputation'!AJ191&lt;&gt;"",1,0))</f>
        <v>0</v>
      </c>
      <c r="AJ188" s="125">
        <f>IF('Indicator Data'!AK192="No Data",1,IF('Indicator Data imputation'!AK191&lt;&gt;"",1,0))</f>
        <v>0</v>
      </c>
      <c r="AK188" s="125">
        <f>IF('Indicator Data'!AL192="No Data",1,IF('Indicator Data imputation'!AL191&lt;&gt;"",1,0))</f>
        <v>0</v>
      </c>
      <c r="AL188" s="125">
        <f>IF('Indicator Data'!AM192="No Data",1,IF('Indicator Data imputation'!AM191&lt;&gt;"",1,0))</f>
        <v>1</v>
      </c>
      <c r="AM188" s="125">
        <f>IF('Indicator Data'!AN192="No Data",1,IF('Indicator Data imputation'!AN191&lt;&gt;"",1,0))</f>
        <v>0</v>
      </c>
      <c r="AN188" s="125">
        <f>IF('Indicator Data'!AO192="No Data",1,IF('Indicator Data imputation'!AO191&lt;&gt;"",1,0))</f>
        <v>0</v>
      </c>
      <c r="AO188" s="125">
        <f>IF('Indicator Data'!AP192="No Data",1,IF('Indicator Data imputation'!AP191&lt;&gt;"",1,0))</f>
        <v>0</v>
      </c>
      <c r="AP188" s="125">
        <f>IF('Indicator Data'!AQ192="No Data",1,IF('Indicator Data imputation'!AQ191&lt;&gt;"",1,0))</f>
        <v>0</v>
      </c>
      <c r="AQ188" s="125">
        <f>IF('Indicator Data'!AR192="No Data",1,IF('Indicator Data imputation'!AR191&lt;&gt;"",1,0))</f>
        <v>0</v>
      </c>
      <c r="AR188" s="125">
        <f>IF('Indicator Data'!AS192="No Data",1,IF('Indicator Data imputation'!AS191&lt;&gt;"",1,0))</f>
        <v>0</v>
      </c>
      <c r="AS188" s="125">
        <f>IF('Indicator Data'!AT192="No Data",1,IF('Indicator Data imputation'!AT191&lt;&gt;"",1,0))</f>
        <v>0</v>
      </c>
      <c r="AT188" s="125">
        <f>IF('Indicator Data'!AU192="No Data",1,IF('Indicator Data imputation'!AU191&lt;&gt;"",1,0))</f>
        <v>0</v>
      </c>
      <c r="AU188" s="125">
        <f>IF('Indicator Data'!AV192="No Data",1,IF('Indicator Data imputation'!AV191&lt;&gt;"",1,0))</f>
        <v>0</v>
      </c>
      <c r="AV188" s="125">
        <f>IF('Indicator Data'!AW192="No Data",1,IF('Indicator Data imputation'!AW191&lt;&gt;"",1,0))</f>
        <v>1</v>
      </c>
      <c r="AW188" s="125">
        <f>IF('Indicator Data'!AX192="No Data",1,IF('Indicator Data imputation'!AX191&lt;&gt;"",1,0))</f>
        <v>0</v>
      </c>
      <c r="AX188" s="125">
        <f>IF('Indicator Data'!AY192="No Data",1,IF('Indicator Data imputation'!AY191&lt;&gt;"",1,0))</f>
        <v>0</v>
      </c>
      <c r="AY188" s="125">
        <f>IF('Indicator Data'!AZ192="No Data",1,IF('Indicator Data imputation'!AZ191&lt;&gt;"",1,0))</f>
        <v>0</v>
      </c>
      <c r="AZ188" s="125">
        <f>IF('Indicator Data'!BA192="No Data",1,IF('Indicator Data imputation'!BA191&lt;&gt;"",1,0))</f>
        <v>1</v>
      </c>
      <c r="BA188" s="125">
        <f>IF('Indicator Data'!BB192="No Data",1,IF('Indicator Data imputation'!BB191&lt;&gt;"",1,0))</f>
        <v>0</v>
      </c>
      <c r="BB188" s="125">
        <f>IF('Indicator Data'!BC192="No Data",1,IF('Indicator Data imputation'!BC191&lt;&gt;"",1,0))</f>
        <v>0</v>
      </c>
      <c r="BC188" s="125">
        <f>IF('Indicator Data'!BD192="No Data",1,IF('Indicator Data imputation'!BD191&lt;&gt;"",1,0))</f>
        <v>0</v>
      </c>
      <c r="BD188" s="125">
        <f>IF('Indicator Data'!BE192="No Data",1,IF('Indicator Data imputation'!BE191&lt;&gt;"",1,0))</f>
        <v>0</v>
      </c>
      <c r="BE188" s="125">
        <f>IF('Indicator Data'!BF192="No Data",1,IF('Indicator Data imputation'!BF191&lt;&gt;"",1,0))</f>
        <v>0</v>
      </c>
      <c r="BF188" s="125">
        <f>IF('Indicator Data'!BG192="No Data",1,IF('Indicator Data imputation'!BG191&lt;&gt;"",1,0))</f>
        <v>0</v>
      </c>
      <c r="BG188" s="125">
        <f>IF('Indicator Data'!BH192="No Data",1,IF('Indicator Data imputation'!BH191&lt;&gt;"",1,0))</f>
        <v>0</v>
      </c>
      <c r="BH188" s="125">
        <f>IF('Indicator Data'!BI192="No Data",1,IF('Indicator Data imputation'!BI191&lt;&gt;"",1,0))</f>
        <v>0</v>
      </c>
      <c r="BI188" s="125">
        <f>IF('Indicator Data'!BR192="No Data",1,IF('Indicator Data imputation'!BJ191&lt;&gt;"",1,0))</f>
        <v>0</v>
      </c>
      <c r="BJ188" s="125">
        <f>IF('Indicator Data'!BS192="No Data",1,IF('Indicator Data imputation'!BK191&lt;&gt;"",1,0))</f>
        <v>0</v>
      </c>
      <c r="BK188" s="125">
        <f>IF('Indicator Data'!BT192="No Data",1,IF('Indicator Data imputation'!BL191&lt;&gt;"",1,0))</f>
        <v>0</v>
      </c>
      <c r="BL188" s="125">
        <f>IF('Indicator Data'!BU192="No Data",1,IF('Indicator Data imputation'!BM191&lt;&gt;"",1,0))</f>
        <v>0</v>
      </c>
      <c r="BM188" s="125">
        <f>IF('Indicator Data'!BV192="No Data",1,IF('Indicator Data imputation'!BN191&lt;&gt;"",1,0))</f>
        <v>0</v>
      </c>
      <c r="BN188" s="125">
        <f>IF('Indicator Data'!BW192="No Data",1,IF('Indicator Data imputation'!BO191&lt;&gt;"",1,0))</f>
        <v>0</v>
      </c>
      <c r="BO188" s="125">
        <f>IF('Indicator Data'!BX192="No Data",1,IF('Indicator Data imputation'!BP191&lt;&gt;"",1,0))</f>
        <v>0</v>
      </c>
      <c r="BP188" s="125">
        <f>IF('Indicator Data'!BY192="No Data",1,IF('Indicator Data imputation'!BQ191&lt;&gt;"",1,0))</f>
        <v>0</v>
      </c>
      <c r="BQ188" s="125">
        <f>IF('Indicator Data'!BZ192="No Data",1,IF('Indicator Data imputation'!BR191&lt;&gt;"",1,0))</f>
        <v>0</v>
      </c>
      <c r="BR188" s="125">
        <f>IF('Indicator Data'!CA192="No Data",1,IF('Indicator Data imputation'!BS191&lt;&gt;"",1,0))</f>
        <v>0</v>
      </c>
      <c r="BS188" s="125">
        <f>IF('Indicator Data'!CB192="No Data",1,IF('Indicator Data imputation'!BT191&lt;&gt;"",1,0))</f>
        <v>1</v>
      </c>
      <c r="BT188" s="125">
        <f>IF('Indicator Data'!CC192="No Data",1,IF('Indicator Data imputation'!BU191&lt;&gt;"",1,0))</f>
        <v>0</v>
      </c>
      <c r="BU188" s="125">
        <f>IF('Indicator Data'!CD192="No Data",1,IF('Indicator Data imputation'!BV191&lt;&gt;"",1,0))</f>
        <v>0</v>
      </c>
      <c r="BV188" s="125">
        <f>IF('Indicator Data'!CE192="No Data",1,IF('Indicator Data imputation'!BW191&lt;&gt;"",1,0))</f>
        <v>0</v>
      </c>
      <c r="BW188" s="125">
        <f>IF('Indicator Data'!CF192="No Data",1,IF('Indicator Data imputation'!BX191&lt;&gt;"",1,0))</f>
        <v>0</v>
      </c>
      <c r="BX188" s="125">
        <f>IF('Indicator Data'!CG192="No Data",1,IF('Indicator Data imputation'!BY191&lt;&gt;"",1,0))</f>
        <v>0</v>
      </c>
      <c r="BY188" s="3">
        <f t="shared" si="8"/>
        <v>10</v>
      </c>
      <c r="BZ188" s="127">
        <f t="shared" si="7"/>
        <v>0.13333333333333333</v>
      </c>
    </row>
    <row r="189" spans="1:78" x14ac:dyDescent="0.3">
      <c r="A189" s="3" t="s">
        <v>350</v>
      </c>
      <c r="B189" s="125">
        <f>IF('Indicator Data'!C193="No Data",1,IF('Indicator Data imputation'!C192&lt;&gt;"",1,0))</f>
        <v>0</v>
      </c>
      <c r="C189" s="125">
        <f>IF('Indicator Data'!D193="No Data",1,IF('Indicator Data imputation'!D192&lt;&gt;"",1,0))</f>
        <v>0</v>
      </c>
      <c r="D189" s="125">
        <f>IF('Indicator Data'!E193="No Data",1,IF('Indicator Data imputation'!E192&lt;&gt;"",1,0))</f>
        <v>0</v>
      </c>
      <c r="E189" s="125">
        <f>IF('Indicator Data'!F193="No Data",1,IF('Indicator Data imputation'!F192&lt;&gt;"",1,0))</f>
        <v>0</v>
      </c>
      <c r="F189" s="125">
        <f>IF('Indicator Data'!G193="No Data",1,IF('Indicator Data imputation'!G192&lt;&gt;"",1,0))</f>
        <v>0</v>
      </c>
      <c r="G189" s="125">
        <f>IF('Indicator Data'!H193="No Data",1,IF('Indicator Data imputation'!H192&lt;&gt;"",1,0))</f>
        <v>0</v>
      </c>
      <c r="H189" s="125">
        <f>IF('Indicator Data'!I193="No Data",1,IF('Indicator Data imputation'!I192&lt;&gt;"",1,0))</f>
        <v>0</v>
      </c>
      <c r="I189" s="125">
        <f>IF('Indicator Data'!J193="No Data",1,IF('Indicator Data imputation'!J192&lt;&gt;"",1,0))</f>
        <v>0</v>
      </c>
      <c r="J189" s="125">
        <f>IF('Indicator Data'!K193="No Data",1,IF('Indicator Data imputation'!K192&lt;&gt;"",1,0))</f>
        <v>0</v>
      </c>
      <c r="K189" s="125">
        <f>IF('Indicator Data'!L193="No Data",1,IF('Indicator Data imputation'!L192&lt;&gt;"",1,0))</f>
        <v>0</v>
      </c>
      <c r="L189" s="125">
        <f>IF('Indicator Data'!M193="No Data",1,IF('Indicator Data imputation'!M192&lt;&gt;"",1,0))</f>
        <v>0</v>
      </c>
      <c r="M189" s="125">
        <f>IF('Indicator Data'!N193="No Data",1,IF('Indicator Data imputation'!N192&lt;&gt;"",1,0))</f>
        <v>1</v>
      </c>
      <c r="N189" s="125">
        <f>IF('Indicator Data'!O193="No Data",1,IF('Indicator Data imputation'!O192&lt;&gt;"",1,0))</f>
        <v>1</v>
      </c>
      <c r="O189" s="125">
        <f>IF('Indicator Data'!P193="No Data",1,IF('Indicator Data imputation'!P192&lt;&gt;"",1,0))</f>
        <v>1</v>
      </c>
      <c r="P189" s="125">
        <f>IF('Indicator Data'!Q193="No Data",1,IF('Indicator Data imputation'!Q192&lt;&gt;"",1,0))</f>
        <v>0</v>
      </c>
      <c r="Q189" s="125">
        <f>IF('Indicator Data'!R193="No Data",1,IF('Indicator Data imputation'!R192&lt;&gt;"",1,0))</f>
        <v>0</v>
      </c>
      <c r="R189" s="125">
        <f>IF('Indicator Data'!S193="No Data",1,IF('Indicator Data imputation'!S192&lt;&gt;"",1,0))</f>
        <v>0</v>
      </c>
      <c r="S189" s="125">
        <f>IF('Indicator Data'!T193="No Data",1,IF('Indicator Data imputation'!T192&lt;&gt;"",1,0))</f>
        <v>0</v>
      </c>
      <c r="T189" s="125">
        <f>IF('Indicator Data'!U193="No Data",1,IF('Indicator Data imputation'!U192&lt;&gt;"",1,0))</f>
        <v>0</v>
      </c>
      <c r="U189" s="125">
        <f>IF('Indicator Data'!V193="No Data",1,IF('Indicator Data imputation'!V192&lt;&gt;"",1,0))</f>
        <v>0</v>
      </c>
      <c r="V189" s="125">
        <f>IF('Indicator Data'!W193="No Data",1,IF('Indicator Data imputation'!W192&lt;&gt;"",1,0))</f>
        <v>0</v>
      </c>
      <c r="W189" s="125">
        <f>IF('Indicator Data'!X193="No Data",1,IF('Indicator Data imputation'!X192&lt;&gt;"",1,0))</f>
        <v>0</v>
      </c>
      <c r="X189" s="125">
        <f>IF('Indicator Data'!Y193="No Data",1,IF('Indicator Data imputation'!Y192&lt;&gt;"",1,0))</f>
        <v>0</v>
      </c>
      <c r="Y189" s="125">
        <f>IF('Indicator Data'!Z193="No Data",1,IF('Indicator Data imputation'!Z192&lt;&gt;"",1,0))</f>
        <v>0</v>
      </c>
      <c r="Z189" s="125">
        <f>IF('Indicator Data'!AA193="No Data",1,IF('Indicator Data imputation'!AA192&lt;&gt;"",1,0))</f>
        <v>0</v>
      </c>
      <c r="AA189" s="125">
        <f>IF('Indicator Data'!AB193="No Data",1,IF('Indicator Data imputation'!AB192&lt;&gt;"",1,0))</f>
        <v>0</v>
      </c>
      <c r="AB189" s="125">
        <f>IF('Indicator Data'!AC193="No Data",1,IF('Indicator Data imputation'!AC192&lt;&gt;"",1,0))</f>
        <v>0</v>
      </c>
      <c r="AC189" s="125">
        <f>IF('Indicator Data'!AD193="No Data",1,IF('Indicator Data imputation'!AD192&lt;&gt;"",1,0))</f>
        <v>0</v>
      </c>
      <c r="AD189" s="125">
        <f>IF('Indicator Data'!AE193="No Data",1,IF('Indicator Data imputation'!AE192&lt;&gt;"",1,0))</f>
        <v>0</v>
      </c>
      <c r="AE189" s="125">
        <f>IF('Indicator Data'!AF193="No Data",1,IF('Indicator Data imputation'!AF192&lt;&gt;"",1,0))</f>
        <v>0</v>
      </c>
      <c r="AF189" s="125">
        <f>IF('Indicator Data'!AG193="No Data",1,IF('Indicator Data imputation'!AG192&lt;&gt;"",1,0))</f>
        <v>0</v>
      </c>
      <c r="AG189" s="125">
        <f>IF('Indicator Data'!AH193="No Data",1,IF('Indicator Data imputation'!AH192&lt;&gt;"",1,0))</f>
        <v>0</v>
      </c>
      <c r="AH189" s="125">
        <f>IF('Indicator Data'!AI193="No Data",1,IF('Indicator Data imputation'!AI192&lt;&gt;"",1,0))</f>
        <v>0</v>
      </c>
      <c r="AI189" s="125">
        <f>IF('Indicator Data'!AJ193="No Data",1,IF('Indicator Data imputation'!AJ192&lt;&gt;"",1,0))</f>
        <v>0</v>
      </c>
      <c r="AJ189" s="125">
        <f>IF('Indicator Data'!AK193="No Data",1,IF('Indicator Data imputation'!AK192&lt;&gt;"",1,0))</f>
        <v>0</v>
      </c>
      <c r="AK189" s="125">
        <f>IF('Indicator Data'!AL193="No Data",1,IF('Indicator Data imputation'!AL192&lt;&gt;"",1,0))</f>
        <v>0</v>
      </c>
      <c r="AL189" s="125">
        <f>IF('Indicator Data'!AM193="No Data",1,IF('Indicator Data imputation'!AM192&lt;&gt;"",1,0))</f>
        <v>0</v>
      </c>
      <c r="AM189" s="125">
        <f>IF('Indicator Data'!AN193="No Data",1,IF('Indicator Data imputation'!AN192&lt;&gt;"",1,0))</f>
        <v>0</v>
      </c>
      <c r="AN189" s="125">
        <f>IF('Indicator Data'!AO193="No Data",1,IF('Indicator Data imputation'!AO192&lt;&gt;"",1,0))</f>
        <v>0</v>
      </c>
      <c r="AO189" s="125">
        <f>IF('Indicator Data'!AP193="No Data",1,IF('Indicator Data imputation'!AP192&lt;&gt;"",1,0))</f>
        <v>0</v>
      </c>
      <c r="AP189" s="125">
        <f>IF('Indicator Data'!AQ193="No Data",1,IF('Indicator Data imputation'!AQ192&lt;&gt;"",1,0))</f>
        <v>0</v>
      </c>
      <c r="AQ189" s="125">
        <f>IF('Indicator Data'!AR193="No Data",1,IF('Indicator Data imputation'!AR192&lt;&gt;"",1,0))</f>
        <v>0</v>
      </c>
      <c r="AR189" s="125">
        <f>IF('Indicator Data'!AS193="No Data",1,IF('Indicator Data imputation'!AS192&lt;&gt;"",1,0))</f>
        <v>0</v>
      </c>
      <c r="AS189" s="125">
        <f>IF('Indicator Data'!AT193="No Data",1,IF('Indicator Data imputation'!AT192&lt;&gt;"",1,0))</f>
        <v>0</v>
      </c>
      <c r="AT189" s="125">
        <f>IF('Indicator Data'!AU193="No Data",1,IF('Indicator Data imputation'!AU192&lt;&gt;"",1,0))</f>
        <v>0</v>
      </c>
      <c r="AU189" s="125">
        <f>IF('Indicator Data'!AV193="No Data",1,IF('Indicator Data imputation'!AV192&lt;&gt;"",1,0))</f>
        <v>0</v>
      </c>
      <c r="AV189" s="125">
        <f>IF('Indicator Data'!AW193="No Data",1,IF('Indicator Data imputation'!AW192&lt;&gt;"",1,0))</f>
        <v>1</v>
      </c>
      <c r="AW189" s="125">
        <f>IF('Indicator Data'!AX193="No Data",1,IF('Indicator Data imputation'!AX192&lt;&gt;"",1,0))</f>
        <v>0</v>
      </c>
      <c r="AX189" s="125">
        <f>IF('Indicator Data'!AY193="No Data",1,IF('Indicator Data imputation'!AY192&lt;&gt;"",1,0))</f>
        <v>0</v>
      </c>
      <c r="AY189" s="125">
        <f>IF('Indicator Data'!AZ193="No Data",1,IF('Indicator Data imputation'!AZ192&lt;&gt;"",1,0))</f>
        <v>0</v>
      </c>
      <c r="AZ189" s="125">
        <f>IF('Indicator Data'!BA193="No Data",1,IF('Indicator Data imputation'!BA192&lt;&gt;"",1,0))</f>
        <v>0</v>
      </c>
      <c r="BA189" s="125">
        <f>IF('Indicator Data'!BB193="No Data",1,IF('Indicator Data imputation'!BB192&lt;&gt;"",1,0))</f>
        <v>0</v>
      </c>
      <c r="BB189" s="125">
        <f>IF('Indicator Data'!BC193="No Data",1,IF('Indicator Data imputation'!BC192&lt;&gt;"",1,0))</f>
        <v>0</v>
      </c>
      <c r="BC189" s="125">
        <f>IF('Indicator Data'!BD193="No Data",1,IF('Indicator Data imputation'!BD192&lt;&gt;"",1,0))</f>
        <v>0</v>
      </c>
      <c r="BD189" s="125">
        <f>IF('Indicator Data'!BE193="No Data",1,IF('Indicator Data imputation'!BE192&lt;&gt;"",1,0))</f>
        <v>0</v>
      </c>
      <c r="BE189" s="125">
        <f>IF('Indicator Data'!BF193="No Data",1,IF('Indicator Data imputation'!BF192&lt;&gt;"",1,0))</f>
        <v>0</v>
      </c>
      <c r="BF189" s="125">
        <f>IF('Indicator Data'!BG193="No Data",1,IF('Indicator Data imputation'!BG192&lt;&gt;"",1,0))</f>
        <v>0</v>
      </c>
      <c r="BG189" s="125">
        <f>IF('Indicator Data'!BH193="No Data",1,IF('Indicator Data imputation'!BH192&lt;&gt;"",1,0))</f>
        <v>0</v>
      </c>
      <c r="BH189" s="125">
        <f>IF('Indicator Data'!BI193="No Data",1,IF('Indicator Data imputation'!BI192&lt;&gt;"",1,0))</f>
        <v>0</v>
      </c>
      <c r="BI189" s="125">
        <f>IF('Indicator Data'!BR193="No Data",1,IF('Indicator Data imputation'!BJ192&lt;&gt;"",1,0))</f>
        <v>0</v>
      </c>
      <c r="BJ189" s="125">
        <f>IF('Indicator Data'!BS193="No Data",1,IF('Indicator Data imputation'!BK192&lt;&gt;"",1,0))</f>
        <v>0</v>
      </c>
      <c r="BK189" s="125">
        <f>IF('Indicator Data'!BT193="No Data",1,IF('Indicator Data imputation'!BL192&lt;&gt;"",1,0))</f>
        <v>0</v>
      </c>
      <c r="BL189" s="125">
        <f>IF('Indicator Data'!BU193="No Data",1,IF('Indicator Data imputation'!BM192&lt;&gt;"",1,0))</f>
        <v>0</v>
      </c>
      <c r="BM189" s="125">
        <f>IF('Indicator Data'!BV193="No Data",1,IF('Indicator Data imputation'!BN192&lt;&gt;"",1,0))</f>
        <v>0</v>
      </c>
      <c r="BN189" s="125">
        <f>IF('Indicator Data'!BW193="No Data",1,IF('Indicator Data imputation'!BO192&lt;&gt;"",1,0))</f>
        <v>0</v>
      </c>
      <c r="BO189" s="125">
        <f>IF('Indicator Data'!BX193="No Data",1,IF('Indicator Data imputation'!BP192&lt;&gt;"",1,0))</f>
        <v>0</v>
      </c>
      <c r="BP189" s="125">
        <f>IF('Indicator Data'!BY193="No Data",1,IF('Indicator Data imputation'!BQ192&lt;&gt;"",1,0))</f>
        <v>0</v>
      </c>
      <c r="BQ189" s="125">
        <f>IF('Indicator Data'!BZ193="No Data",1,IF('Indicator Data imputation'!BR192&lt;&gt;"",1,0))</f>
        <v>0</v>
      </c>
      <c r="BR189" s="125">
        <f>IF('Indicator Data'!CA193="No Data",1,IF('Indicator Data imputation'!BS192&lt;&gt;"",1,0))</f>
        <v>0</v>
      </c>
      <c r="BS189" s="125">
        <f>IF('Indicator Data'!CB193="No Data",1,IF('Indicator Data imputation'!BT192&lt;&gt;"",1,0))</f>
        <v>0</v>
      </c>
      <c r="BT189" s="125">
        <f>IF('Indicator Data'!CC193="No Data",1,IF('Indicator Data imputation'!BU192&lt;&gt;"",1,0))</f>
        <v>0</v>
      </c>
      <c r="BU189" s="125">
        <f>IF('Indicator Data'!CD193="No Data",1,IF('Indicator Data imputation'!BV192&lt;&gt;"",1,0))</f>
        <v>0</v>
      </c>
      <c r="BV189" s="125">
        <f>IF('Indicator Data'!CE193="No Data",1,IF('Indicator Data imputation'!BW192&lt;&gt;"",1,0))</f>
        <v>1</v>
      </c>
      <c r="BW189" s="125">
        <f>IF('Indicator Data'!CF193="No Data",1,IF('Indicator Data imputation'!BX192&lt;&gt;"",1,0))</f>
        <v>0</v>
      </c>
      <c r="BX189" s="125">
        <f>IF('Indicator Data'!CG193="No Data",1,IF('Indicator Data imputation'!BY192&lt;&gt;"",1,0))</f>
        <v>0</v>
      </c>
      <c r="BY189" s="3">
        <f t="shared" si="8"/>
        <v>5</v>
      </c>
      <c r="BZ189" s="127">
        <f t="shared" si="7"/>
        <v>6.6666666666666666E-2</v>
      </c>
    </row>
    <row r="190" spans="1:78" x14ac:dyDescent="0.3">
      <c r="A190" s="3" t="s">
        <v>351</v>
      </c>
      <c r="B190" s="125">
        <f>IF('Indicator Data'!C194="No Data",1,IF('Indicator Data imputation'!C193&lt;&gt;"",1,0))</f>
        <v>0</v>
      </c>
      <c r="C190" s="125">
        <f>IF('Indicator Data'!D194="No Data",1,IF('Indicator Data imputation'!D193&lt;&gt;"",1,0))</f>
        <v>0</v>
      </c>
      <c r="D190" s="125">
        <f>IF('Indicator Data'!E194="No Data",1,IF('Indicator Data imputation'!E193&lt;&gt;"",1,0))</f>
        <v>0</v>
      </c>
      <c r="E190" s="125">
        <f>IF('Indicator Data'!F194="No Data",1,IF('Indicator Data imputation'!F193&lt;&gt;"",1,0))</f>
        <v>0</v>
      </c>
      <c r="F190" s="125">
        <f>IF('Indicator Data'!G194="No Data",1,IF('Indicator Data imputation'!G193&lt;&gt;"",1,0))</f>
        <v>0</v>
      </c>
      <c r="G190" s="125">
        <f>IF('Indicator Data'!H194="No Data",1,IF('Indicator Data imputation'!H193&lt;&gt;"",1,0))</f>
        <v>0</v>
      </c>
      <c r="H190" s="125">
        <f>IF('Indicator Data'!I194="No Data",1,IF('Indicator Data imputation'!I193&lt;&gt;"",1,0))</f>
        <v>0</v>
      </c>
      <c r="I190" s="125">
        <f>IF('Indicator Data'!J194="No Data",1,IF('Indicator Data imputation'!J193&lt;&gt;"",1,0))</f>
        <v>0</v>
      </c>
      <c r="J190" s="125">
        <f>IF('Indicator Data'!K194="No Data",1,IF('Indicator Data imputation'!K193&lt;&gt;"",1,0))</f>
        <v>0</v>
      </c>
      <c r="K190" s="125">
        <f>IF('Indicator Data'!L194="No Data",1,IF('Indicator Data imputation'!L193&lt;&gt;"",1,0))</f>
        <v>0</v>
      </c>
      <c r="L190" s="125">
        <f>IF('Indicator Data'!M194="No Data",1,IF('Indicator Data imputation'!M193&lt;&gt;"",1,0))</f>
        <v>0</v>
      </c>
      <c r="M190" s="125">
        <f>IF('Indicator Data'!N194="No Data",1,IF('Indicator Data imputation'!N193&lt;&gt;"",1,0))</f>
        <v>1</v>
      </c>
      <c r="N190" s="125">
        <f>IF('Indicator Data'!O194="No Data",1,IF('Indicator Data imputation'!O193&lt;&gt;"",1,0))</f>
        <v>1</v>
      </c>
      <c r="O190" s="125">
        <f>IF('Indicator Data'!P194="No Data",1,IF('Indicator Data imputation'!P193&lt;&gt;"",1,0))</f>
        <v>1</v>
      </c>
      <c r="P190" s="125">
        <f>IF('Indicator Data'!Q194="No Data",1,IF('Indicator Data imputation'!Q193&lt;&gt;"",1,0))</f>
        <v>0</v>
      </c>
      <c r="Q190" s="125">
        <f>IF('Indicator Data'!R194="No Data",1,IF('Indicator Data imputation'!R193&lt;&gt;"",1,0))</f>
        <v>0</v>
      </c>
      <c r="R190" s="125">
        <f>IF('Indicator Data'!S194="No Data",1,IF('Indicator Data imputation'!S193&lt;&gt;"",1,0))</f>
        <v>0</v>
      </c>
      <c r="S190" s="125">
        <f>IF('Indicator Data'!T194="No Data",1,IF('Indicator Data imputation'!T193&lt;&gt;"",1,0))</f>
        <v>0</v>
      </c>
      <c r="T190" s="125">
        <f>IF('Indicator Data'!U194="No Data",1,IF('Indicator Data imputation'!U193&lt;&gt;"",1,0))</f>
        <v>0</v>
      </c>
      <c r="U190" s="125">
        <f>IF('Indicator Data'!V194="No Data",1,IF('Indicator Data imputation'!V193&lt;&gt;"",1,0))</f>
        <v>0</v>
      </c>
      <c r="V190" s="125">
        <f>IF('Indicator Data'!W194="No Data",1,IF('Indicator Data imputation'!W193&lt;&gt;"",1,0))</f>
        <v>0</v>
      </c>
      <c r="W190" s="125">
        <f>IF('Indicator Data'!X194="No Data",1,IF('Indicator Data imputation'!X193&lt;&gt;"",1,0))</f>
        <v>0</v>
      </c>
      <c r="X190" s="125">
        <f>IF('Indicator Data'!Y194="No Data",1,IF('Indicator Data imputation'!Y193&lt;&gt;"",1,0))</f>
        <v>0</v>
      </c>
      <c r="Y190" s="125">
        <f>IF('Indicator Data'!Z194="No Data",1,IF('Indicator Data imputation'!Z193&lt;&gt;"",1,0))</f>
        <v>0</v>
      </c>
      <c r="Z190" s="125">
        <f>IF('Indicator Data'!AA194="No Data",1,IF('Indicator Data imputation'!AA193&lt;&gt;"",1,0))</f>
        <v>0</v>
      </c>
      <c r="AA190" s="125">
        <f>IF('Indicator Data'!AB194="No Data",1,IF('Indicator Data imputation'!AB193&lt;&gt;"",1,0))</f>
        <v>0</v>
      </c>
      <c r="AB190" s="125">
        <f>IF('Indicator Data'!AC194="No Data",1,IF('Indicator Data imputation'!AC193&lt;&gt;"",1,0))</f>
        <v>0</v>
      </c>
      <c r="AC190" s="125">
        <f>IF('Indicator Data'!AD194="No Data",1,IF('Indicator Data imputation'!AD193&lt;&gt;"",1,0))</f>
        <v>0</v>
      </c>
      <c r="AD190" s="125">
        <f>IF('Indicator Data'!AE194="No Data",1,IF('Indicator Data imputation'!AE193&lt;&gt;"",1,0))</f>
        <v>0</v>
      </c>
      <c r="AE190" s="125">
        <f>IF('Indicator Data'!AF194="No Data",1,IF('Indicator Data imputation'!AF193&lt;&gt;"",1,0))</f>
        <v>0</v>
      </c>
      <c r="AF190" s="125">
        <f>IF('Indicator Data'!AG194="No Data",1,IF('Indicator Data imputation'!AG193&lt;&gt;"",1,0))</f>
        <v>0</v>
      </c>
      <c r="AG190" s="125">
        <f>IF('Indicator Data'!AH194="No Data",1,IF('Indicator Data imputation'!AH193&lt;&gt;"",1,0))</f>
        <v>0</v>
      </c>
      <c r="AH190" s="125">
        <f>IF('Indicator Data'!AI194="No Data",1,IF('Indicator Data imputation'!AI193&lt;&gt;"",1,0))</f>
        <v>0</v>
      </c>
      <c r="AI190" s="125">
        <f>IF('Indicator Data'!AJ194="No Data",1,IF('Indicator Data imputation'!AJ193&lt;&gt;"",1,0))</f>
        <v>0</v>
      </c>
      <c r="AJ190" s="125">
        <f>IF('Indicator Data'!AK194="No Data",1,IF('Indicator Data imputation'!AK193&lt;&gt;"",1,0))</f>
        <v>0</v>
      </c>
      <c r="AK190" s="125">
        <f>IF('Indicator Data'!AL194="No Data",1,IF('Indicator Data imputation'!AL193&lt;&gt;"",1,0))</f>
        <v>0</v>
      </c>
      <c r="AL190" s="125">
        <f>IF('Indicator Data'!AM194="No Data",1,IF('Indicator Data imputation'!AM193&lt;&gt;"",1,0))</f>
        <v>0</v>
      </c>
      <c r="AM190" s="125">
        <f>IF('Indicator Data'!AN194="No Data",1,IF('Indicator Data imputation'!AN193&lt;&gt;"",1,0))</f>
        <v>0</v>
      </c>
      <c r="AN190" s="125">
        <f>IF('Indicator Data'!AO194="No Data",1,IF('Indicator Data imputation'!AO193&lt;&gt;"",1,0))</f>
        <v>0</v>
      </c>
      <c r="AO190" s="125">
        <f>IF('Indicator Data'!AP194="No Data",1,IF('Indicator Data imputation'!AP193&lt;&gt;"",1,0))</f>
        <v>0</v>
      </c>
      <c r="AP190" s="125">
        <f>IF('Indicator Data'!AQ194="No Data",1,IF('Indicator Data imputation'!AQ193&lt;&gt;"",1,0))</f>
        <v>0</v>
      </c>
      <c r="AQ190" s="125">
        <f>IF('Indicator Data'!AR194="No Data",1,IF('Indicator Data imputation'!AR193&lt;&gt;"",1,0))</f>
        <v>0</v>
      </c>
      <c r="AR190" s="125">
        <f>IF('Indicator Data'!AS194="No Data",1,IF('Indicator Data imputation'!AS193&lt;&gt;"",1,0))</f>
        <v>0</v>
      </c>
      <c r="AS190" s="125">
        <f>IF('Indicator Data'!AT194="No Data",1,IF('Indicator Data imputation'!AT193&lt;&gt;"",1,0))</f>
        <v>0</v>
      </c>
      <c r="AT190" s="125">
        <f>IF('Indicator Data'!AU194="No Data",1,IF('Indicator Data imputation'!AU193&lt;&gt;"",1,0))</f>
        <v>0</v>
      </c>
      <c r="AU190" s="125">
        <f>IF('Indicator Data'!AV194="No Data",1,IF('Indicator Data imputation'!AV193&lt;&gt;"",1,0))</f>
        <v>0</v>
      </c>
      <c r="AV190" s="125">
        <f>IF('Indicator Data'!AW194="No Data",1,IF('Indicator Data imputation'!AW193&lt;&gt;"",1,0))</f>
        <v>1</v>
      </c>
      <c r="AW190" s="125">
        <f>IF('Indicator Data'!AX194="No Data",1,IF('Indicator Data imputation'!AX193&lt;&gt;"",1,0))</f>
        <v>0</v>
      </c>
      <c r="AX190" s="125">
        <f>IF('Indicator Data'!AY194="No Data",1,IF('Indicator Data imputation'!AY193&lt;&gt;"",1,0))</f>
        <v>0</v>
      </c>
      <c r="AY190" s="125">
        <f>IF('Indicator Data'!AZ194="No Data",1,IF('Indicator Data imputation'!AZ193&lt;&gt;"",1,0))</f>
        <v>0</v>
      </c>
      <c r="AZ190" s="125">
        <f>IF('Indicator Data'!BA194="No Data",1,IF('Indicator Data imputation'!BA193&lt;&gt;"",1,0))</f>
        <v>0</v>
      </c>
      <c r="BA190" s="125">
        <f>IF('Indicator Data'!BB194="No Data",1,IF('Indicator Data imputation'!BB193&lt;&gt;"",1,0))</f>
        <v>0</v>
      </c>
      <c r="BB190" s="125">
        <f>IF('Indicator Data'!BC194="No Data",1,IF('Indicator Data imputation'!BC193&lt;&gt;"",1,0))</f>
        <v>0</v>
      </c>
      <c r="BC190" s="125">
        <f>IF('Indicator Data'!BD194="No Data",1,IF('Indicator Data imputation'!BD193&lt;&gt;"",1,0))</f>
        <v>0</v>
      </c>
      <c r="BD190" s="125">
        <f>IF('Indicator Data'!BE194="No Data",1,IF('Indicator Data imputation'!BE193&lt;&gt;"",1,0))</f>
        <v>0</v>
      </c>
      <c r="BE190" s="125">
        <f>IF('Indicator Data'!BF194="No Data",1,IF('Indicator Data imputation'!BF193&lt;&gt;"",1,0))</f>
        <v>0</v>
      </c>
      <c r="BF190" s="125">
        <f>IF('Indicator Data'!BG194="No Data",1,IF('Indicator Data imputation'!BG193&lt;&gt;"",1,0))</f>
        <v>0</v>
      </c>
      <c r="BG190" s="125">
        <f>IF('Indicator Data'!BH194="No Data",1,IF('Indicator Data imputation'!BH193&lt;&gt;"",1,0))</f>
        <v>0</v>
      </c>
      <c r="BH190" s="125">
        <f>IF('Indicator Data'!BI194="No Data",1,IF('Indicator Data imputation'!BI193&lt;&gt;"",1,0))</f>
        <v>0</v>
      </c>
      <c r="BI190" s="125">
        <f>IF('Indicator Data'!BR194="No Data",1,IF('Indicator Data imputation'!BJ193&lt;&gt;"",1,0))</f>
        <v>0</v>
      </c>
      <c r="BJ190" s="125">
        <f>IF('Indicator Data'!BS194="No Data",1,IF('Indicator Data imputation'!BK193&lt;&gt;"",1,0))</f>
        <v>0</v>
      </c>
      <c r="BK190" s="125">
        <f>IF('Indicator Data'!BT194="No Data",1,IF('Indicator Data imputation'!BL193&lt;&gt;"",1,0))</f>
        <v>0</v>
      </c>
      <c r="BL190" s="125">
        <f>IF('Indicator Data'!BU194="No Data",1,IF('Indicator Data imputation'!BM193&lt;&gt;"",1,0))</f>
        <v>0</v>
      </c>
      <c r="BM190" s="125">
        <f>IF('Indicator Data'!BV194="No Data",1,IF('Indicator Data imputation'!BN193&lt;&gt;"",1,0))</f>
        <v>1</v>
      </c>
      <c r="BN190" s="125">
        <f>IF('Indicator Data'!BW194="No Data",1,IF('Indicator Data imputation'!BO193&lt;&gt;"",1,0))</f>
        <v>0</v>
      </c>
      <c r="BO190" s="125">
        <f>IF('Indicator Data'!BX194="No Data",1,IF('Indicator Data imputation'!BP193&lt;&gt;"",1,0))</f>
        <v>0</v>
      </c>
      <c r="BP190" s="125">
        <f>IF('Indicator Data'!BY194="No Data",1,IF('Indicator Data imputation'!BQ193&lt;&gt;"",1,0))</f>
        <v>0</v>
      </c>
      <c r="BQ190" s="125">
        <f>IF('Indicator Data'!BZ194="No Data",1,IF('Indicator Data imputation'!BR193&lt;&gt;"",1,0))</f>
        <v>0</v>
      </c>
      <c r="BR190" s="125">
        <f>IF('Indicator Data'!CA194="No Data",1,IF('Indicator Data imputation'!BS193&lt;&gt;"",1,0))</f>
        <v>0</v>
      </c>
      <c r="BS190" s="125">
        <f>IF('Indicator Data'!CB194="No Data",1,IF('Indicator Data imputation'!BT193&lt;&gt;"",1,0))</f>
        <v>0</v>
      </c>
      <c r="BT190" s="125">
        <f>IF('Indicator Data'!CC194="No Data",1,IF('Indicator Data imputation'!BU193&lt;&gt;"",1,0))</f>
        <v>0</v>
      </c>
      <c r="BU190" s="125">
        <f>IF('Indicator Data'!CD194="No Data",1,IF('Indicator Data imputation'!BV193&lt;&gt;"",1,0))</f>
        <v>0</v>
      </c>
      <c r="BV190" s="125">
        <f>IF('Indicator Data'!CE194="No Data",1,IF('Indicator Data imputation'!BW193&lt;&gt;"",1,0))</f>
        <v>0</v>
      </c>
      <c r="BW190" s="125">
        <f>IF('Indicator Data'!CF194="No Data",1,IF('Indicator Data imputation'!BX193&lt;&gt;"",1,0))</f>
        <v>0</v>
      </c>
      <c r="BX190" s="125">
        <f>IF('Indicator Data'!CG194="No Data",1,IF('Indicator Data imputation'!BY193&lt;&gt;"",1,0))</f>
        <v>0</v>
      </c>
      <c r="BY190" s="3">
        <f t="shared" si="8"/>
        <v>5</v>
      </c>
      <c r="BZ190" s="127">
        <f t="shared" si="7"/>
        <v>6.6666666666666666E-2</v>
      </c>
    </row>
    <row r="191" spans="1:78" x14ac:dyDescent="0.3">
      <c r="A191" s="3" t="s">
        <v>353</v>
      </c>
      <c r="B191" s="125">
        <f>IF('Indicator Data'!C195="No Data",1,IF('Indicator Data imputation'!C194&lt;&gt;"",1,0))</f>
        <v>0</v>
      </c>
      <c r="C191" s="125">
        <f>IF('Indicator Data'!D195="No Data",1,IF('Indicator Data imputation'!D194&lt;&gt;"",1,0))</f>
        <v>0</v>
      </c>
      <c r="D191" s="125">
        <f>IF('Indicator Data'!E195="No Data",1,IF('Indicator Data imputation'!E194&lt;&gt;"",1,0))</f>
        <v>0</v>
      </c>
      <c r="E191" s="125">
        <f>IF('Indicator Data'!F195="No Data",1,IF('Indicator Data imputation'!F194&lt;&gt;"",1,0))</f>
        <v>0</v>
      </c>
      <c r="F191" s="125">
        <f>IF('Indicator Data'!G195="No Data",1,IF('Indicator Data imputation'!G194&lt;&gt;"",1,0))</f>
        <v>0</v>
      </c>
      <c r="G191" s="125">
        <f>IF('Indicator Data'!H195="No Data",1,IF('Indicator Data imputation'!H194&lt;&gt;"",1,0))</f>
        <v>0</v>
      </c>
      <c r="H191" s="125">
        <f>IF('Indicator Data'!I195="No Data",1,IF('Indicator Data imputation'!I194&lt;&gt;"",1,0))</f>
        <v>0</v>
      </c>
      <c r="I191" s="125">
        <f>IF('Indicator Data'!J195="No Data",1,IF('Indicator Data imputation'!J194&lt;&gt;"",1,0))</f>
        <v>0</v>
      </c>
      <c r="J191" s="125">
        <f>IF('Indicator Data'!K195="No Data",1,IF('Indicator Data imputation'!K194&lt;&gt;"",1,0))</f>
        <v>0</v>
      </c>
      <c r="K191" s="125">
        <f>IF('Indicator Data'!L195="No Data",1,IF('Indicator Data imputation'!L194&lt;&gt;"",1,0))</f>
        <v>0</v>
      </c>
      <c r="L191" s="125">
        <f>IF('Indicator Data'!M195="No Data",1,IF('Indicator Data imputation'!M194&lt;&gt;"",1,0))</f>
        <v>0</v>
      </c>
      <c r="M191" s="125">
        <f>IF('Indicator Data'!N195="No Data",1,IF('Indicator Data imputation'!N194&lt;&gt;"",1,0))</f>
        <v>0</v>
      </c>
      <c r="N191" s="125">
        <f>IF('Indicator Data'!O195="No Data",1,IF('Indicator Data imputation'!O194&lt;&gt;"",1,0))</f>
        <v>0</v>
      </c>
      <c r="O191" s="125">
        <f>IF('Indicator Data'!P195="No Data",1,IF('Indicator Data imputation'!P194&lt;&gt;"",1,0))</f>
        <v>0</v>
      </c>
      <c r="P191" s="125">
        <f>IF('Indicator Data'!Q195="No Data",1,IF('Indicator Data imputation'!Q194&lt;&gt;"",1,0))</f>
        <v>0</v>
      </c>
      <c r="Q191" s="125">
        <f>IF('Indicator Data'!R195="No Data",1,IF('Indicator Data imputation'!R194&lt;&gt;"",1,0))</f>
        <v>0</v>
      </c>
      <c r="R191" s="125">
        <f>IF('Indicator Data'!S195="No Data",1,IF('Indicator Data imputation'!S194&lt;&gt;"",1,0))</f>
        <v>0</v>
      </c>
      <c r="S191" s="125">
        <f>IF('Indicator Data'!T195="No Data",1,IF('Indicator Data imputation'!T194&lt;&gt;"",1,0))</f>
        <v>0</v>
      </c>
      <c r="T191" s="125">
        <f>IF('Indicator Data'!U195="No Data",1,IF('Indicator Data imputation'!U194&lt;&gt;"",1,0))</f>
        <v>0</v>
      </c>
      <c r="U191" s="125">
        <f>IF('Indicator Data'!V195="No Data",1,IF('Indicator Data imputation'!V194&lt;&gt;"",1,0))</f>
        <v>0</v>
      </c>
      <c r="V191" s="125">
        <f>IF('Indicator Data'!W195="No Data",1,IF('Indicator Data imputation'!W194&lt;&gt;"",1,0))</f>
        <v>0</v>
      </c>
      <c r="W191" s="125">
        <f>IF('Indicator Data'!X195="No Data",1,IF('Indicator Data imputation'!X194&lt;&gt;"",1,0))</f>
        <v>0</v>
      </c>
      <c r="X191" s="125">
        <f>IF('Indicator Data'!Y195="No Data",1,IF('Indicator Data imputation'!Y194&lt;&gt;"",1,0))</f>
        <v>0</v>
      </c>
      <c r="Y191" s="125">
        <f>IF('Indicator Data'!Z195="No Data",1,IF('Indicator Data imputation'!Z194&lt;&gt;"",1,0))</f>
        <v>0</v>
      </c>
      <c r="Z191" s="125">
        <f>IF('Indicator Data'!AA195="No Data",1,IF('Indicator Data imputation'!AA194&lt;&gt;"",1,0))</f>
        <v>0</v>
      </c>
      <c r="AA191" s="125">
        <f>IF('Indicator Data'!AB195="No Data",1,IF('Indicator Data imputation'!AB194&lt;&gt;"",1,0))</f>
        <v>0</v>
      </c>
      <c r="AB191" s="125">
        <f>IF('Indicator Data'!AC195="No Data",1,IF('Indicator Data imputation'!AC194&lt;&gt;"",1,0))</f>
        <v>0</v>
      </c>
      <c r="AC191" s="125">
        <f>IF('Indicator Data'!AD195="No Data",1,IF('Indicator Data imputation'!AD194&lt;&gt;"",1,0))</f>
        <v>0</v>
      </c>
      <c r="AD191" s="125">
        <f>IF('Indicator Data'!AE195="No Data",1,IF('Indicator Data imputation'!AE194&lt;&gt;"",1,0))</f>
        <v>0</v>
      </c>
      <c r="AE191" s="125">
        <f>IF('Indicator Data'!AF195="No Data",1,IF('Indicator Data imputation'!AF194&lt;&gt;"",1,0))</f>
        <v>0</v>
      </c>
      <c r="AF191" s="125">
        <f>IF('Indicator Data'!AG195="No Data",1,IF('Indicator Data imputation'!AG194&lt;&gt;"",1,0))</f>
        <v>0</v>
      </c>
      <c r="AG191" s="125">
        <f>IF('Indicator Data'!AH195="No Data",1,IF('Indicator Data imputation'!AH194&lt;&gt;"",1,0))</f>
        <v>0</v>
      </c>
      <c r="AH191" s="125">
        <f>IF('Indicator Data'!AI195="No Data",1,IF('Indicator Data imputation'!AI194&lt;&gt;"",1,0))</f>
        <v>0</v>
      </c>
      <c r="AI191" s="125">
        <f>IF('Indicator Data'!AJ195="No Data",1,IF('Indicator Data imputation'!AJ194&lt;&gt;"",1,0))</f>
        <v>0</v>
      </c>
      <c r="AJ191" s="125">
        <f>IF('Indicator Data'!AK195="No Data",1,IF('Indicator Data imputation'!AK194&lt;&gt;"",1,0))</f>
        <v>0</v>
      </c>
      <c r="AK191" s="125">
        <f>IF('Indicator Data'!AL195="No Data",1,IF('Indicator Data imputation'!AL194&lt;&gt;"",1,0))</f>
        <v>0</v>
      </c>
      <c r="AL191" s="125">
        <f>IF('Indicator Data'!AM195="No Data",1,IF('Indicator Data imputation'!AM194&lt;&gt;"",1,0))</f>
        <v>0</v>
      </c>
      <c r="AM191" s="125">
        <f>IF('Indicator Data'!AN195="No Data",1,IF('Indicator Data imputation'!AN194&lt;&gt;"",1,0))</f>
        <v>0</v>
      </c>
      <c r="AN191" s="125">
        <f>IF('Indicator Data'!AO195="No Data",1,IF('Indicator Data imputation'!AO194&lt;&gt;"",1,0))</f>
        <v>0</v>
      </c>
      <c r="AO191" s="125">
        <f>IF('Indicator Data'!AP195="No Data",1,IF('Indicator Data imputation'!AP194&lt;&gt;"",1,0))</f>
        <v>0</v>
      </c>
      <c r="AP191" s="125">
        <f>IF('Indicator Data'!AQ195="No Data",1,IF('Indicator Data imputation'!AQ194&lt;&gt;"",1,0))</f>
        <v>0</v>
      </c>
      <c r="AQ191" s="125">
        <f>IF('Indicator Data'!AR195="No Data",1,IF('Indicator Data imputation'!AR194&lt;&gt;"",1,0))</f>
        <v>0</v>
      </c>
      <c r="AR191" s="125">
        <f>IF('Indicator Data'!AS195="No Data",1,IF('Indicator Data imputation'!AS194&lt;&gt;"",1,0))</f>
        <v>0</v>
      </c>
      <c r="AS191" s="125">
        <f>IF('Indicator Data'!AT195="No Data",1,IF('Indicator Data imputation'!AT194&lt;&gt;"",1,0))</f>
        <v>0</v>
      </c>
      <c r="AT191" s="125">
        <f>IF('Indicator Data'!AU195="No Data",1,IF('Indicator Data imputation'!AU194&lt;&gt;"",1,0))</f>
        <v>0</v>
      </c>
      <c r="AU191" s="125">
        <f>IF('Indicator Data'!AV195="No Data",1,IF('Indicator Data imputation'!AV194&lt;&gt;"",1,0))</f>
        <v>0</v>
      </c>
      <c r="AV191" s="125">
        <f>IF('Indicator Data'!AW195="No Data",1,IF('Indicator Data imputation'!AW194&lt;&gt;"",1,0))</f>
        <v>0</v>
      </c>
      <c r="AW191" s="125">
        <f>IF('Indicator Data'!AX195="No Data",1,IF('Indicator Data imputation'!AX194&lt;&gt;"",1,0))</f>
        <v>0</v>
      </c>
      <c r="AX191" s="125">
        <f>IF('Indicator Data'!AY195="No Data",1,IF('Indicator Data imputation'!AY194&lt;&gt;"",1,0))</f>
        <v>0</v>
      </c>
      <c r="AY191" s="125">
        <f>IF('Indicator Data'!AZ195="No Data",1,IF('Indicator Data imputation'!AZ194&lt;&gt;"",1,0))</f>
        <v>0</v>
      </c>
      <c r="AZ191" s="125">
        <f>IF('Indicator Data'!BA195="No Data",1,IF('Indicator Data imputation'!BA194&lt;&gt;"",1,0))</f>
        <v>0</v>
      </c>
      <c r="BA191" s="125">
        <f>IF('Indicator Data'!BB195="No Data",1,IF('Indicator Data imputation'!BB194&lt;&gt;"",1,0))</f>
        <v>0</v>
      </c>
      <c r="BB191" s="125">
        <f>IF('Indicator Data'!BC195="No Data",1,IF('Indicator Data imputation'!BC194&lt;&gt;"",1,0))</f>
        <v>0</v>
      </c>
      <c r="BC191" s="125">
        <f>IF('Indicator Data'!BD195="No Data",1,IF('Indicator Data imputation'!BD194&lt;&gt;"",1,0))</f>
        <v>0</v>
      </c>
      <c r="BD191" s="125">
        <f>IF('Indicator Data'!BE195="No Data",1,IF('Indicator Data imputation'!BE194&lt;&gt;"",1,0))</f>
        <v>0</v>
      </c>
      <c r="BE191" s="125">
        <f>IF('Indicator Data'!BF195="No Data",1,IF('Indicator Data imputation'!BF194&lt;&gt;"",1,0))</f>
        <v>0</v>
      </c>
      <c r="BF191" s="125">
        <f>IF('Indicator Data'!BG195="No Data",1,IF('Indicator Data imputation'!BG194&lt;&gt;"",1,0))</f>
        <v>0</v>
      </c>
      <c r="BG191" s="125">
        <f>IF('Indicator Data'!BH195="No Data",1,IF('Indicator Data imputation'!BH194&lt;&gt;"",1,0))</f>
        <v>0</v>
      </c>
      <c r="BH191" s="125">
        <f>IF('Indicator Data'!BI195="No Data",1,IF('Indicator Data imputation'!BI194&lt;&gt;"",1,0))</f>
        <v>0</v>
      </c>
      <c r="BI191" s="125">
        <f>IF('Indicator Data'!BR195="No Data",1,IF('Indicator Data imputation'!BJ194&lt;&gt;"",1,0))</f>
        <v>0</v>
      </c>
      <c r="BJ191" s="125">
        <f>IF('Indicator Data'!BS195="No Data",1,IF('Indicator Data imputation'!BK194&lt;&gt;"",1,0))</f>
        <v>0</v>
      </c>
      <c r="BK191" s="125">
        <f>IF('Indicator Data'!BT195="No Data",1,IF('Indicator Data imputation'!BL194&lt;&gt;"",1,0))</f>
        <v>0</v>
      </c>
      <c r="BL191" s="125">
        <f>IF('Indicator Data'!BU195="No Data",1,IF('Indicator Data imputation'!BM194&lt;&gt;"",1,0))</f>
        <v>0</v>
      </c>
      <c r="BM191" s="125">
        <f>IF('Indicator Data'!BV195="No Data",1,IF('Indicator Data imputation'!BN194&lt;&gt;"",1,0))</f>
        <v>0</v>
      </c>
      <c r="BN191" s="125">
        <f>IF('Indicator Data'!BW195="No Data",1,IF('Indicator Data imputation'!BO194&lt;&gt;"",1,0))</f>
        <v>0</v>
      </c>
      <c r="BO191" s="125">
        <f>IF('Indicator Data'!BX195="No Data",1,IF('Indicator Data imputation'!BP194&lt;&gt;"",1,0))</f>
        <v>0</v>
      </c>
      <c r="BP191" s="125">
        <f>IF('Indicator Data'!BY195="No Data",1,IF('Indicator Data imputation'!BQ194&lt;&gt;"",1,0))</f>
        <v>0</v>
      </c>
      <c r="BQ191" s="125">
        <f>IF('Indicator Data'!BZ195="No Data",1,IF('Indicator Data imputation'!BR194&lt;&gt;"",1,0))</f>
        <v>0</v>
      </c>
      <c r="BR191" s="125">
        <f>IF('Indicator Data'!CA195="No Data",1,IF('Indicator Data imputation'!BS194&lt;&gt;"",1,0))</f>
        <v>0</v>
      </c>
      <c r="BS191" s="125">
        <f>IF('Indicator Data'!CB195="No Data",1,IF('Indicator Data imputation'!BT194&lt;&gt;"",1,0))</f>
        <v>0</v>
      </c>
      <c r="BT191" s="125">
        <f>IF('Indicator Data'!CC195="No Data",1,IF('Indicator Data imputation'!BU194&lt;&gt;"",1,0))</f>
        <v>0</v>
      </c>
      <c r="BU191" s="125">
        <f>IF('Indicator Data'!CD195="No Data",1,IF('Indicator Data imputation'!BV194&lt;&gt;"",1,0))</f>
        <v>0</v>
      </c>
      <c r="BV191" s="125">
        <f>IF('Indicator Data'!CE195="No Data",1,IF('Indicator Data imputation'!BW194&lt;&gt;"",1,0))</f>
        <v>0</v>
      </c>
      <c r="BW191" s="125">
        <f>IF('Indicator Data'!CF195="No Data",1,IF('Indicator Data imputation'!BX194&lt;&gt;"",1,0))</f>
        <v>0</v>
      </c>
      <c r="BX191" s="125">
        <f>IF('Indicator Data'!CG195="No Data",1,IF('Indicator Data imputation'!BY194&lt;&gt;"",1,0))</f>
        <v>0</v>
      </c>
      <c r="BY191" s="3">
        <f t="shared" si="8"/>
        <v>0</v>
      </c>
      <c r="BZ191" s="127">
        <f t="shared" si="7"/>
        <v>0</v>
      </c>
    </row>
    <row r="192" spans="1:78" x14ac:dyDescent="0.3">
      <c r="A192" s="3" t="s">
        <v>355</v>
      </c>
      <c r="B192" s="125">
        <f>IF('Indicator Data'!C196="No Data",1,IF('Indicator Data imputation'!C195&lt;&gt;"",1,0))</f>
        <v>0</v>
      </c>
      <c r="C192" s="125">
        <f>IF('Indicator Data'!D196="No Data",1,IF('Indicator Data imputation'!D195&lt;&gt;"",1,0))</f>
        <v>0</v>
      </c>
      <c r="D192" s="125">
        <f>IF('Indicator Data'!E196="No Data",1,IF('Indicator Data imputation'!E195&lt;&gt;"",1,0))</f>
        <v>0</v>
      </c>
      <c r="E192" s="125">
        <f>IF('Indicator Data'!F196="No Data",1,IF('Indicator Data imputation'!F195&lt;&gt;"",1,0))</f>
        <v>0</v>
      </c>
      <c r="F192" s="125">
        <f>IF('Indicator Data'!G196="No Data",1,IF('Indicator Data imputation'!G195&lt;&gt;"",1,0))</f>
        <v>0</v>
      </c>
      <c r="G192" s="125">
        <f>IF('Indicator Data'!H196="No Data",1,IF('Indicator Data imputation'!H195&lt;&gt;"",1,0))</f>
        <v>0</v>
      </c>
      <c r="H192" s="125">
        <f>IF('Indicator Data'!I196="No Data",1,IF('Indicator Data imputation'!I195&lt;&gt;"",1,0))</f>
        <v>0</v>
      </c>
      <c r="I192" s="125">
        <f>IF('Indicator Data'!J196="No Data",1,IF('Indicator Data imputation'!J195&lt;&gt;"",1,0))</f>
        <v>0</v>
      </c>
      <c r="J192" s="125">
        <f>IF('Indicator Data'!K196="No Data",1,IF('Indicator Data imputation'!K195&lt;&gt;"",1,0))</f>
        <v>0</v>
      </c>
      <c r="K192" s="125">
        <f>IF('Indicator Data'!L196="No Data",1,IF('Indicator Data imputation'!L195&lt;&gt;"",1,0))</f>
        <v>0</v>
      </c>
      <c r="L192" s="125">
        <f>IF('Indicator Data'!M196="No Data",1,IF('Indicator Data imputation'!M195&lt;&gt;"",1,0))</f>
        <v>0</v>
      </c>
      <c r="M192" s="125">
        <f>IF('Indicator Data'!N196="No Data",1,IF('Indicator Data imputation'!N195&lt;&gt;"",1,0))</f>
        <v>0</v>
      </c>
      <c r="N192" s="125">
        <f>IF('Indicator Data'!O196="No Data",1,IF('Indicator Data imputation'!O195&lt;&gt;"",1,0))</f>
        <v>0</v>
      </c>
      <c r="O192" s="125">
        <f>IF('Indicator Data'!P196="No Data",1,IF('Indicator Data imputation'!P195&lt;&gt;"",1,0))</f>
        <v>0</v>
      </c>
      <c r="P192" s="125">
        <f>IF('Indicator Data'!Q196="No Data",1,IF('Indicator Data imputation'!Q195&lt;&gt;"",1,0))</f>
        <v>0</v>
      </c>
      <c r="Q192" s="125">
        <f>IF('Indicator Data'!R196="No Data",1,IF('Indicator Data imputation'!R195&lt;&gt;"",1,0))</f>
        <v>0</v>
      </c>
      <c r="R192" s="125">
        <f>IF('Indicator Data'!S196="No Data",1,IF('Indicator Data imputation'!S195&lt;&gt;"",1,0))</f>
        <v>0</v>
      </c>
      <c r="S192" s="125">
        <f>IF('Indicator Data'!T196="No Data",1,IF('Indicator Data imputation'!T195&lt;&gt;"",1,0))</f>
        <v>0</v>
      </c>
      <c r="T192" s="125">
        <f>IF('Indicator Data'!U196="No Data",1,IF('Indicator Data imputation'!U195&lt;&gt;"",1,0))</f>
        <v>0</v>
      </c>
      <c r="U192" s="125">
        <f>IF('Indicator Data'!V196="No Data",1,IF('Indicator Data imputation'!V195&lt;&gt;"",1,0))</f>
        <v>0</v>
      </c>
      <c r="V192" s="125">
        <f>IF('Indicator Data'!W196="No Data",1,IF('Indicator Data imputation'!W195&lt;&gt;"",1,0))</f>
        <v>0</v>
      </c>
      <c r="W192" s="125">
        <f>IF('Indicator Data'!X196="No Data",1,IF('Indicator Data imputation'!X195&lt;&gt;"",1,0))</f>
        <v>0</v>
      </c>
      <c r="X192" s="125">
        <f>IF('Indicator Data'!Y196="No Data",1,IF('Indicator Data imputation'!Y195&lt;&gt;"",1,0))</f>
        <v>0</v>
      </c>
      <c r="Y192" s="125">
        <f>IF('Indicator Data'!Z196="No Data",1,IF('Indicator Data imputation'!Z195&lt;&gt;"",1,0))</f>
        <v>0</v>
      </c>
      <c r="Z192" s="125">
        <f>IF('Indicator Data'!AA196="No Data",1,IF('Indicator Data imputation'!AA195&lt;&gt;"",1,0))</f>
        <v>0</v>
      </c>
      <c r="AA192" s="125">
        <f>IF('Indicator Data'!AB196="No Data",1,IF('Indicator Data imputation'!AB195&lt;&gt;"",1,0))</f>
        <v>0</v>
      </c>
      <c r="AB192" s="125">
        <f>IF('Indicator Data'!AC196="No Data",1,IF('Indicator Data imputation'!AC195&lt;&gt;"",1,0))</f>
        <v>0</v>
      </c>
      <c r="AC192" s="125">
        <f>IF('Indicator Data'!AD196="No Data",1,IF('Indicator Data imputation'!AD195&lt;&gt;"",1,0))</f>
        <v>0</v>
      </c>
      <c r="AD192" s="125">
        <f>IF('Indicator Data'!AE196="No Data",1,IF('Indicator Data imputation'!AE195&lt;&gt;"",1,0))</f>
        <v>0</v>
      </c>
      <c r="AE192" s="125">
        <f>IF('Indicator Data'!AF196="No Data",1,IF('Indicator Data imputation'!AF195&lt;&gt;"",1,0))</f>
        <v>0</v>
      </c>
      <c r="AF192" s="125">
        <f>IF('Indicator Data'!AG196="No Data",1,IF('Indicator Data imputation'!AG195&lt;&gt;"",1,0))</f>
        <v>0</v>
      </c>
      <c r="AG192" s="125">
        <f>IF('Indicator Data'!AH196="No Data",1,IF('Indicator Data imputation'!AH195&lt;&gt;"",1,0))</f>
        <v>0</v>
      </c>
      <c r="AH192" s="125">
        <f>IF('Indicator Data'!AI196="No Data",1,IF('Indicator Data imputation'!AI195&lt;&gt;"",1,0))</f>
        <v>0</v>
      </c>
      <c r="AI192" s="125">
        <f>IF('Indicator Data'!AJ196="No Data",1,IF('Indicator Data imputation'!AJ195&lt;&gt;"",1,0))</f>
        <v>0</v>
      </c>
      <c r="AJ192" s="125">
        <f>IF('Indicator Data'!AK196="No Data",1,IF('Indicator Data imputation'!AK195&lt;&gt;"",1,0))</f>
        <v>0</v>
      </c>
      <c r="AK192" s="125">
        <f>IF('Indicator Data'!AL196="No Data",1,IF('Indicator Data imputation'!AL195&lt;&gt;"",1,0))</f>
        <v>0</v>
      </c>
      <c r="AL192" s="125">
        <f>IF('Indicator Data'!AM196="No Data",1,IF('Indicator Data imputation'!AM195&lt;&gt;"",1,0))</f>
        <v>0</v>
      </c>
      <c r="AM192" s="125">
        <f>IF('Indicator Data'!AN196="No Data",1,IF('Indicator Data imputation'!AN195&lt;&gt;"",1,0))</f>
        <v>0</v>
      </c>
      <c r="AN192" s="125">
        <f>IF('Indicator Data'!AO196="No Data",1,IF('Indicator Data imputation'!AO195&lt;&gt;"",1,0))</f>
        <v>0</v>
      </c>
      <c r="AO192" s="125">
        <f>IF('Indicator Data'!AP196="No Data",1,IF('Indicator Data imputation'!AP195&lt;&gt;"",1,0))</f>
        <v>0</v>
      </c>
      <c r="AP192" s="125">
        <f>IF('Indicator Data'!AQ196="No Data",1,IF('Indicator Data imputation'!AQ195&lt;&gt;"",1,0))</f>
        <v>0</v>
      </c>
      <c r="AQ192" s="125">
        <f>IF('Indicator Data'!AR196="No Data",1,IF('Indicator Data imputation'!AR195&lt;&gt;"",1,0))</f>
        <v>0</v>
      </c>
      <c r="AR192" s="125">
        <f>IF('Indicator Data'!AS196="No Data",1,IF('Indicator Data imputation'!AS195&lt;&gt;"",1,0))</f>
        <v>0</v>
      </c>
      <c r="AS192" s="125">
        <f>IF('Indicator Data'!AT196="No Data",1,IF('Indicator Data imputation'!AT195&lt;&gt;"",1,0))</f>
        <v>0</v>
      </c>
      <c r="AT192" s="125">
        <f>IF('Indicator Data'!AU196="No Data",1,IF('Indicator Data imputation'!AU195&lt;&gt;"",1,0))</f>
        <v>0</v>
      </c>
      <c r="AU192" s="125">
        <f>IF('Indicator Data'!AV196="No Data",1,IF('Indicator Data imputation'!AV195&lt;&gt;"",1,0))</f>
        <v>0</v>
      </c>
      <c r="AV192" s="125">
        <f>IF('Indicator Data'!AW196="No Data",1,IF('Indicator Data imputation'!AW195&lt;&gt;"",1,0))</f>
        <v>0</v>
      </c>
      <c r="AW192" s="125">
        <f>IF('Indicator Data'!AX196="No Data",1,IF('Indicator Data imputation'!AX195&lt;&gt;"",1,0))</f>
        <v>0</v>
      </c>
      <c r="AX192" s="125">
        <f>IF('Indicator Data'!AY196="No Data",1,IF('Indicator Data imputation'!AY195&lt;&gt;"",1,0))</f>
        <v>0</v>
      </c>
      <c r="AY192" s="125">
        <f>IF('Indicator Data'!AZ196="No Data",1,IF('Indicator Data imputation'!AZ195&lt;&gt;"",1,0))</f>
        <v>0</v>
      </c>
      <c r="AZ192" s="125">
        <f>IF('Indicator Data'!BA196="No Data",1,IF('Indicator Data imputation'!BA195&lt;&gt;"",1,0))</f>
        <v>0</v>
      </c>
      <c r="BA192" s="125">
        <f>IF('Indicator Data'!BB196="No Data",1,IF('Indicator Data imputation'!BB195&lt;&gt;"",1,0))</f>
        <v>0</v>
      </c>
      <c r="BB192" s="125">
        <f>IF('Indicator Data'!BC196="No Data",1,IF('Indicator Data imputation'!BC195&lt;&gt;"",1,0))</f>
        <v>0</v>
      </c>
      <c r="BC192" s="125">
        <f>IF('Indicator Data'!BD196="No Data",1,IF('Indicator Data imputation'!BD195&lt;&gt;"",1,0))</f>
        <v>0</v>
      </c>
      <c r="BD192" s="125">
        <f>IF('Indicator Data'!BE196="No Data",1,IF('Indicator Data imputation'!BE195&lt;&gt;"",1,0))</f>
        <v>0</v>
      </c>
      <c r="BE192" s="125">
        <f>IF('Indicator Data'!BF196="No Data",1,IF('Indicator Data imputation'!BF195&lt;&gt;"",1,0))</f>
        <v>0</v>
      </c>
      <c r="BF192" s="125">
        <f>IF('Indicator Data'!BG196="No Data",1,IF('Indicator Data imputation'!BG195&lt;&gt;"",1,0))</f>
        <v>0</v>
      </c>
      <c r="BG192" s="125">
        <f>IF('Indicator Data'!BH196="No Data",1,IF('Indicator Data imputation'!BH195&lt;&gt;"",1,0))</f>
        <v>0</v>
      </c>
      <c r="BH192" s="125">
        <f>IF('Indicator Data'!BI196="No Data",1,IF('Indicator Data imputation'!BI195&lt;&gt;"",1,0))</f>
        <v>0</v>
      </c>
      <c r="BI192" s="125">
        <f>IF('Indicator Data'!BR196="No Data",1,IF('Indicator Data imputation'!BJ195&lt;&gt;"",1,0))</f>
        <v>0</v>
      </c>
      <c r="BJ192" s="125">
        <f>IF('Indicator Data'!BS196="No Data",1,IF('Indicator Data imputation'!BK195&lt;&gt;"",1,0))</f>
        <v>0</v>
      </c>
      <c r="BK192" s="125">
        <f>IF('Indicator Data'!BT196="No Data",1,IF('Indicator Data imputation'!BL195&lt;&gt;"",1,0))</f>
        <v>0</v>
      </c>
      <c r="BL192" s="125">
        <f>IF('Indicator Data'!BU196="No Data",1,IF('Indicator Data imputation'!BM195&lt;&gt;"",1,0))</f>
        <v>0</v>
      </c>
      <c r="BM192" s="125">
        <f>IF('Indicator Data'!BV196="No Data",1,IF('Indicator Data imputation'!BN195&lt;&gt;"",1,0))</f>
        <v>0</v>
      </c>
      <c r="BN192" s="125">
        <f>IF('Indicator Data'!BW196="No Data",1,IF('Indicator Data imputation'!BO195&lt;&gt;"",1,0))</f>
        <v>0</v>
      </c>
      <c r="BO192" s="125">
        <f>IF('Indicator Data'!BX196="No Data",1,IF('Indicator Data imputation'!BP195&lt;&gt;"",1,0))</f>
        <v>0</v>
      </c>
      <c r="BP192" s="125">
        <f>IF('Indicator Data'!BY196="No Data",1,IF('Indicator Data imputation'!BQ195&lt;&gt;"",1,0))</f>
        <v>0</v>
      </c>
      <c r="BQ192" s="125">
        <f>IF('Indicator Data'!BZ196="No Data",1,IF('Indicator Data imputation'!BR195&lt;&gt;"",1,0))</f>
        <v>0</v>
      </c>
      <c r="BR192" s="125">
        <f>IF('Indicator Data'!CA196="No Data",1,IF('Indicator Data imputation'!BS195&lt;&gt;"",1,0))</f>
        <v>0</v>
      </c>
      <c r="BS192" s="125">
        <f>IF('Indicator Data'!CB196="No Data",1,IF('Indicator Data imputation'!BT195&lt;&gt;"",1,0))</f>
        <v>0</v>
      </c>
      <c r="BT192" s="125">
        <f>IF('Indicator Data'!CC196="No Data",1,IF('Indicator Data imputation'!BU195&lt;&gt;"",1,0))</f>
        <v>0</v>
      </c>
      <c r="BU192" s="125">
        <f>IF('Indicator Data'!CD196="No Data",1,IF('Indicator Data imputation'!BV195&lt;&gt;"",1,0))</f>
        <v>0</v>
      </c>
      <c r="BV192" s="125">
        <f>IF('Indicator Data'!CE196="No Data",1,IF('Indicator Data imputation'!BW195&lt;&gt;"",1,0))</f>
        <v>0</v>
      </c>
      <c r="BW192" s="125">
        <f>IF('Indicator Data'!CF196="No Data",1,IF('Indicator Data imputation'!BX195&lt;&gt;"",1,0))</f>
        <v>0</v>
      </c>
      <c r="BX192" s="125">
        <f>IF('Indicator Data'!CG196="No Data",1,IF('Indicator Data imputation'!BY195&lt;&gt;"",1,0))</f>
        <v>0</v>
      </c>
      <c r="BY192" s="3">
        <f t="shared" si="8"/>
        <v>0</v>
      </c>
      <c r="BZ192" s="127">
        <f t="shared" si="7"/>
        <v>0</v>
      </c>
    </row>
    <row r="193" spans="1:76" x14ac:dyDescent="0.3">
      <c r="A193" t="s">
        <v>1046</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13</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65</v>
      </c>
      <c r="AA193" s="3">
        <f t="shared" si="9"/>
        <v>0</v>
      </c>
      <c r="AB193" s="3">
        <f t="shared" si="9"/>
        <v>96</v>
      </c>
      <c r="AC193" s="3">
        <f t="shared" si="9"/>
        <v>23</v>
      </c>
      <c r="AD193" s="3">
        <f t="shared" si="9"/>
        <v>15</v>
      </c>
      <c r="AE193" s="3">
        <f t="shared" si="9"/>
        <v>68</v>
      </c>
      <c r="AF193" s="3">
        <f t="shared" si="9"/>
        <v>7</v>
      </c>
      <c r="AG193" s="3">
        <f t="shared" si="9"/>
        <v>0</v>
      </c>
      <c r="AH193" s="3">
        <f t="shared" si="9"/>
        <v>0</v>
      </c>
      <c r="AI193" s="3">
        <f t="shared" si="9"/>
        <v>0</v>
      </c>
      <c r="AJ193" s="3">
        <f t="shared" si="9"/>
        <v>0</v>
      </c>
      <c r="AK193" s="3">
        <f t="shared" si="9"/>
        <v>4</v>
      </c>
      <c r="AL193" s="3">
        <f t="shared" si="9"/>
        <v>90</v>
      </c>
      <c r="AM193" s="3">
        <f t="shared" si="9"/>
        <v>0</v>
      </c>
      <c r="AN193" s="3">
        <f t="shared" si="9"/>
        <v>0</v>
      </c>
      <c r="AO193" s="3">
        <f t="shared" si="9"/>
        <v>0</v>
      </c>
      <c r="AP193" s="3">
        <f t="shared" si="9"/>
        <v>55</v>
      </c>
      <c r="AQ193" s="3">
        <f t="shared" si="9"/>
        <v>15</v>
      </c>
      <c r="AR193" s="3">
        <f t="shared" si="9"/>
        <v>1</v>
      </c>
      <c r="AS193" s="3">
        <f t="shared" si="9"/>
        <v>62</v>
      </c>
      <c r="AT193" s="3">
        <f t="shared" si="9"/>
        <v>1</v>
      </c>
      <c r="AU193" s="3">
        <f t="shared" si="9"/>
        <v>40</v>
      </c>
      <c r="AV193" s="3">
        <f t="shared" si="9"/>
        <v>64</v>
      </c>
      <c r="AW193" s="3">
        <f t="shared" si="9"/>
        <v>84</v>
      </c>
      <c r="AX193" s="3">
        <f t="shared" si="9"/>
        <v>2</v>
      </c>
      <c r="AY193" s="3">
        <f t="shared" si="9"/>
        <v>29</v>
      </c>
      <c r="AZ193" s="3">
        <f t="shared" si="9"/>
        <v>38</v>
      </c>
      <c r="BA193" s="3">
        <f t="shared" si="9"/>
        <v>0</v>
      </c>
      <c r="BB193" s="3">
        <f t="shared" si="9"/>
        <v>0</v>
      </c>
      <c r="BC193" s="3">
        <f t="shared" si="9"/>
        <v>0</v>
      </c>
      <c r="BD193" s="3">
        <f t="shared" si="9"/>
        <v>0</v>
      </c>
      <c r="BE193" s="3">
        <f t="shared" si="9"/>
        <v>0</v>
      </c>
      <c r="BF193" s="3">
        <f t="shared" si="9"/>
        <v>0</v>
      </c>
      <c r="BG193" s="3">
        <f t="shared" ref="BG193:BX193" si="10">SUM(BG2:BG192)</f>
        <v>17</v>
      </c>
      <c r="BH193" s="3">
        <f t="shared" si="10"/>
        <v>30</v>
      </c>
      <c r="BI193" s="3">
        <f t="shared" si="10"/>
        <v>40</v>
      </c>
      <c r="BJ193" s="3">
        <f t="shared" si="10"/>
        <v>0</v>
      </c>
      <c r="BK193" s="3">
        <f t="shared" si="10"/>
        <v>14</v>
      </c>
      <c r="BL193" s="3">
        <f t="shared" si="10"/>
        <v>0</v>
      </c>
      <c r="BM193" s="3">
        <f t="shared" si="10"/>
        <v>41</v>
      </c>
      <c r="BN193" s="3">
        <f t="shared" si="10"/>
        <v>2</v>
      </c>
      <c r="BO193" s="3">
        <f t="shared" si="10"/>
        <v>0</v>
      </c>
      <c r="BP193" s="3">
        <f t="shared" si="10"/>
        <v>0</v>
      </c>
      <c r="BQ193" s="3">
        <f t="shared" si="10"/>
        <v>0</v>
      </c>
      <c r="BR193" s="3">
        <f t="shared" si="10"/>
        <v>0</v>
      </c>
      <c r="BS193" s="3">
        <f t="shared" si="10"/>
        <v>12</v>
      </c>
      <c r="BT193" s="3">
        <f t="shared" si="10"/>
        <v>1</v>
      </c>
      <c r="BU193" s="3">
        <f t="shared" si="10"/>
        <v>31</v>
      </c>
      <c r="BV193" s="3">
        <f t="shared" si="10"/>
        <v>59</v>
      </c>
      <c r="BW193" s="3">
        <f t="shared" si="10"/>
        <v>4</v>
      </c>
      <c r="BX193" s="3">
        <f t="shared" si="10"/>
        <v>7</v>
      </c>
    </row>
    <row r="194" spans="1:76" x14ac:dyDescent="0.3">
      <c r="A194" t="s">
        <v>463</v>
      </c>
      <c r="B194" s="127">
        <f>B193/191</f>
        <v>0</v>
      </c>
      <c r="C194" s="127">
        <f t="shared" ref="C194:BF194" si="11">C193/191</f>
        <v>0</v>
      </c>
      <c r="D194" s="127">
        <f t="shared" si="11"/>
        <v>0.16753926701570682</v>
      </c>
      <c r="E194" s="127">
        <f t="shared" si="11"/>
        <v>0</v>
      </c>
      <c r="F194" s="127">
        <f t="shared" si="11"/>
        <v>0</v>
      </c>
      <c r="G194" s="127">
        <f t="shared" si="11"/>
        <v>0</v>
      </c>
      <c r="H194" s="127">
        <f t="shared" si="11"/>
        <v>0</v>
      </c>
      <c r="I194" s="127">
        <f t="shared" si="11"/>
        <v>0</v>
      </c>
      <c r="J194" s="127">
        <f t="shared" si="11"/>
        <v>0</v>
      </c>
      <c r="K194" s="127">
        <f t="shared" si="11"/>
        <v>6.8062827225130892E-2</v>
      </c>
      <c r="L194" s="127">
        <f t="shared" si="11"/>
        <v>0.23036649214659685</v>
      </c>
      <c r="M194" s="127">
        <f t="shared" si="11"/>
        <v>0.72774869109947649</v>
      </c>
      <c r="N194" s="127">
        <f t="shared" si="11"/>
        <v>0.72774869109947649</v>
      </c>
      <c r="O194" s="127">
        <f t="shared" si="11"/>
        <v>0.72774869109947649</v>
      </c>
      <c r="P194" s="127">
        <f t="shared" si="11"/>
        <v>0</v>
      </c>
      <c r="Q194" s="127">
        <f t="shared" si="11"/>
        <v>0</v>
      </c>
      <c r="R194" s="127">
        <f t="shared" si="11"/>
        <v>0</v>
      </c>
      <c r="S194" s="127">
        <f t="shared" si="11"/>
        <v>0</v>
      </c>
      <c r="T194" s="127">
        <f t="shared" si="11"/>
        <v>0</v>
      </c>
      <c r="U194" s="127">
        <f t="shared" si="11"/>
        <v>0</v>
      </c>
      <c r="V194" s="127">
        <f t="shared" si="11"/>
        <v>0</v>
      </c>
      <c r="W194" s="127">
        <f t="shared" si="11"/>
        <v>0</v>
      </c>
      <c r="X194" s="127">
        <f t="shared" si="11"/>
        <v>5.235602094240838E-3</v>
      </c>
      <c r="Y194" s="127">
        <f t="shared" si="11"/>
        <v>5.235602094240838E-3</v>
      </c>
      <c r="Z194" s="127">
        <f t="shared" si="11"/>
        <v>0.34031413612565448</v>
      </c>
      <c r="AA194" s="127">
        <f t="shared" si="11"/>
        <v>0</v>
      </c>
      <c r="AB194" s="127">
        <f t="shared" si="11"/>
        <v>0.50261780104712039</v>
      </c>
      <c r="AC194" s="127">
        <f t="shared" si="11"/>
        <v>0.12041884816753927</v>
      </c>
      <c r="AD194" s="127">
        <f t="shared" si="11"/>
        <v>7.8534031413612565E-2</v>
      </c>
      <c r="AE194" s="127">
        <f t="shared" si="11"/>
        <v>0.35602094240837695</v>
      </c>
      <c r="AF194" s="127">
        <f t="shared" si="11"/>
        <v>3.6649214659685861E-2</v>
      </c>
      <c r="AG194" s="127">
        <f t="shared" si="11"/>
        <v>0</v>
      </c>
      <c r="AH194" s="127">
        <f t="shared" si="11"/>
        <v>0</v>
      </c>
      <c r="AI194" s="127">
        <f t="shared" si="11"/>
        <v>0</v>
      </c>
      <c r="AJ194" s="127">
        <f t="shared" si="11"/>
        <v>0</v>
      </c>
      <c r="AK194" s="127">
        <f t="shared" si="11"/>
        <v>2.0942408376963352E-2</v>
      </c>
      <c r="AL194" s="127">
        <f t="shared" si="11"/>
        <v>0.47120418848167539</v>
      </c>
      <c r="AM194" s="127">
        <f t="shared" si="11"/>
        <v>0</v>
      </c>
      <c r="AN194" s="127">
        <f t="shared" si="11"/>
        <v>0</v>
      </c>
      <c r="AO194" s="127">
        <f t="shared" si="11"/>
        <v>0</v>
      </c>
      <c r="AP194" s="127">
        <f t="shared" si="11"/>
        <v>0.2879581151832461</v>
      </c>
      <c r="AQ194" s="127">
        <f t="shared" si="11"/>
        <v>7.8534031413612565E-2</v>
      </c>
      <c r="AR194" s="127">
        <f t="shared" si="11"/>
        <v>5.235602094240838E-3</v>
      </c>
      <c r="AS194" s="127">
        <f t="shared" si="11"/>
        <v>0.32460732984293195</v>
      </c>
      <c r="AT194" s="127">
        <f t="shared" si="11"/>
        <v>5.235602094240838E-3</v>
      </c>
      <c r="AU194" s="127">
        <f t="shared" si="11"/>
        <v>0.20942408376963351</v>
      </c>
      <c r="AV194" s="127">
        <f t="shared" si="11"/>
        <v>0.33507853403141363</v>
      </c>
      <c r="AW194" s="127">
        <f t="shared" si="11"/>
        <v>0.43979057591623039</v>
      </c>
      <c r="AX194" s="127">
        <f t="shared" si="11"/>
        <v>1.0471204188481676E-2</v>
      </c>
      <c r="AY194" s="127">
        <f t="shared" si="11"/>
        <v>0.15183246073298429</v>
      </c>
      <c r="AZ194" s="127">
        <f t="shared" si="11"/>
        <v>0.19895287958115182</v>
      </c>
      <c r="BA194" s="127">
        <f t="shared" si="11"/>
        <v>0</v>
      </c>
      <c r="BB194" s="127">
        <f t="shared" si="11"/>
        <v>0</v>
      </c>
      <c r="BC194" s="127">
        <f t="shared" si="11"/>
        <v>0</v>
      </c>
      <c r="BD194" s="127">
        <f t="shared" si="11"/>
        <v>0</v>
      </c>
      <c r="BE194" s="127">
        <f t="shared" si="11"/>
        <v>0</v>
      </c>
      <c r="BF194" s="127">
        <f t="shared" si="11"/>
        <v>0</v>
      </c>
      <c r="BG194" s="127">
        <f t="shared" ref="BG194:BX194" si="12">BG193/191</f>
        <v>8.9005235602094238E-2</v>
      </c>
      <c r="BH194" s="127">
        <f t="shared" si="12"/>
        <v>0.15706806282722513</v>
      </c>
      <c r="BI194" s="127">
        <f t="shared" si="12"/>
        <v>0.20942408376963351</v>
      </c>
      <c r="BJ194" s="127">
        <f t="shared" si="12"/>
        <v>0</v>
      </c>
      <c r="BK194" s="127">
        <f t="shared" si="12"/>
        <v>7.3298429319371722E-2</v>
      </c>
      <c r="BL194" s="127">
        <f t="shared" si="12"/>
        <v>0</v>
      </c>
      <c r="BM194" s="127">
        <f t="shared" si="12"/>
        <v>0.21465968586387435</v>
      </c>
      <c r="BN194" s="127">
        <f t="shared" si="12"/>
        <v>1.0471204188481676E-2</v>
      </c>
      <c r="BO194" s="127">
        <f t="shared" si="12"/>
        <v>0</v>
      </c>
      <c r="BP194" s="127">
        <f t="shared" si="12"/>
        <v>0</v>
      </c>
      <c r="BQ194" s="127">
        <f t="shared" si="12"/>
        <v>0</v>
      </c>
      <c r="BR194" s="127">
        <f t="shared" si="12"/>
        <v>0</v>
      </c>
      <c r="BS194" s="127">
        <f t="shared" si="12"/>
        <v>6.2827225130890049E-2</v>
      </c>
      <c r="BT194" s="127">
        <f t="shared" si="12"/>
        <v>5.235602094240838E-3</v>
      </c>
      <c r="BU194" s="127">
        <f t="shared" si="12"/>
        <v>0.16230366492146597</v>
      </c>
      <c r="BV194" s="127">
        <f t="shared" si="12"/>
        <v>0.30890052356020942</v>
      </c>
      <c r="BW194" s="127">
        <f t="shared" si="12"/>
        <v>2.0942408376963352E-2</v>
      </c>
      <c r="BX194" s="127">
        <f t="shared" si="12"/>
        <v>3.6649214659685861E-2</v>
      </c>
    </row>
    <row r="197" spans="1:76" x14ac:dyDescent="0.3">
      <c r="B197" t="s">
        <v>980</v>
      </c>
      <c r="C197" s="127">
        <f>SUM(B193:AI193)/(COUNT(B193:AI193)*191)</f>
        <v>0.12041884816753927</v>
      </c>
    </row>
    <row r="198" spans="1:76" x14ac:dyDescent="0.3">
      <c r="B198" t="s">
        <v>981</v>
      </c>
      <c r="C198" s="127">
        <f>SUM(AJ193:BF193)/(COUNT(AJ193:BF193)*191)</f>
        <v>0.11040291372638288</v>
      </c>
    </row>
    <row r="199" spans="1:76" x14ac:dyDescent="0.3">
      <c r="B199" t="s">
        <v>982</v>
      </c>
      <c r="C199" s="127">
        <f>SUM(BG193:BX193)/(COUNT(BG193:BX193)*191)</f>
        <v>7.5043630017452012E-2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23.33203125" style="3" bestFit="1" customWidth="1"/>
    <col min="2" max="6" width="9.109375" style="3"/>
    <col min="7" max="7" width="8.88671875" style="3" customWidth="1"/>
    <col min="8" max="8" width="9.109375" style="3"/>
  </cols>
  <sheetData>
    <row r="1" spans="1:10" ht="178.8" x14ac:dyDescent="0.3">
      <c r="A1" s="3" t="s">
        <v>877</v>
      </c>
      <c r="B1" s="117" t="s">
        <v>823</v>
      </c>
      <c r="C1" s="128" t="s">
        <v>824</v>
      </c>
      <c r="D1" s="117" t="s">
        <v>875</v>
      </c>
      <c r="E1" s="117" t="s">
        <v>823</v>
      </c>
      <c r="F1" s="128" t="s">
        <v>878</v>
      </c>
      <c r="G1" s="117" t="s">
        <v>875</v>
      </c>
      <c r="H1" s="117" t="s">
        <v>879</v>
      </c>
    </row>
    <row r="2" spans="1:10" x14ac:dyDescent="0.3">
      <c r="A2" s="3" t="s">
        <v>0</v>
      </c>
      <c r="B2" s="3">
        <f>'Imputed and missing data hidden'!BY2</f>
        <v>5</v>
      </c>
      <c r="C2" s="3">
        <f>IF(VLOOKUP(A2,'Hazard &amp; Exposure'!$B$3:$DT$193,123,FALSE)&gt;0,1,0)</f>
        <v>1</v>
      </c>
      <c r="D2" s="129">
        <f>'Indicator Date hidden2'!BZ3</f>
        <v>0.41666666666666669</v>
      </c>
      <c r="E2" s="129">
        <f t="shared" ref="E2:E33" si="0">IF(B2&gt;B$197,10,10-(B$197-B2)/(B$197-B$196)*10)</f>
        <v>3.3333333333333339</v>
      </c>
      <c r="F2" s="129">
        <f t="shared" ref="F2:F33" si="1">IF(C2=1,$B$199,1)</f>
        <v>1.25</v>
      </c>
      <c r="G2" s="129">
        <f t="shared" ref="G2:G33" si="2">IF(D2&gt;D$197,10,10-(D$197-D2)/(D$197-D$196)*10)</f>
        <v>5.5555555555555554</v>
      </c>
      <c r="H2" s="129">
        <f t="shared" ref="H2:H33" si="3">10-(12.5-AVERAGE(E2,G2)*F2)/12.5*10</f>
        <v>4.4444444444444446</v>
      </c>
    </row>
    <row r="3" spans="1:10" x14ac:dyDescent="0.3">
      <c r="A3" s="3" t="s">
        <v>2</v>
      </c>
      <c r="B3" s="3">
        <f>'Imputed and missing data hidden'!BY3</f>
        <v>9</v>
      </c>
      <c r="C3" s="3">
        <f>IF(VLOOKUP(A3,'Hazard &amp; Exposure'!$B$3:$DT$193,123,FALSE)&gt;0,1,0)</f>
        <v>0</v>
      </c>
      <c r="D3" s="129">
        <f>'Indicator Date hidden2'!BZ4</f>
        <v>0.74285714285714288</v>
      </c>
      <c r="E3" s="129">
        <f t="shared" si="0"/>
        <v>6</v>
      </c>
      <c r="F3" s="129">
        <f t="shared" si="1"/>
        <v>1</v>
      </c>
      <c r="G3" s="129">
        <f t="shared" si="2"/>
        <v>9.9047619047619051</v>
      </c>
      <c r="H3" s="129">
        <f t="shared" si="3"/>
        <v>6.3619047619047624</v>
      </c>
      <c r="J3" s="3"/>
    </row>
    <row r="4" spans="1:10" x14ac:dyDescent="0.3">
      <c r="A4" s="3" t="s">
        <v>4</v>
      </c>
      <c r="B4" s="3">
        <f>'Imputed and missing data hidden'!BY4</f>
        <v>2</v>
      </c>
      <c r="C4" s="3">
        <f>IF(VLOOKUP(A4,'Hazard &amp; Exposure'!$B$3:$DT$193,123,FALSE)&gt;0,1,0)</f>
        <v>0</v>
      </c>
      <c r="D4" s="129">
        <f>'Indicator Date hidden2'!BZ5</f>
        <v>0.54929577464788737</v>
      </c>
      <c r="E4" s="129">
        <f t="shared" si="0"/>
        <v>1.3333333333333321</v>
      </c>
      <c r="F4" s="129">
        <f t="shared" si="1"/>
        <v>1</v>
      </c>
      <c r="G4" s="129">
        <f t="shared" si="2"/>
        <v>7.3239436619718319</v>
      </c>
      <c r="H4" s="129">
        <f t="shared" si="3"/>
        <v>3.4629107981220653</v>
      </c>
      <c r="J4" s="3"/>
    </row>
    <row r="5" spans="1:10" x14ac:dyDescent="0.3">
      <c r="A5" s="3" t="s">
        <v>6</v>
      </c>
      <c r="B5" s="3">
        <f>'Imputed and missing data hidden'!BY5</f>
        <v>0</v>
      </c>
      <c r="C5" s="3">
        <f>IF(VLOOKUP(A5,'Hazard &amp; Exposure'!$B$3:$DT$193,123,FALSE)&gt;0,1,0)</f>
        <v>0</v>
      </c>
      <c r="D5" s="129">
        <f>'Indicator Date hidden2'!BZ6</f>
        <v>0.47945205479452052</v>
      </c>
      <c r="E5" s="129">
        <f t="shared" si="0"/>
        <v>0</v>
      </c>
      <c r="F5" s="129">
        <f t="shared" si="1"/>
        <v>1</v>
      </c>
      <c r="G5" s="129">
        <f t="shared" si="2"/>
        <v>6.3926940639269407</v>
      </c>
      <c r="H5" s="129">
        <f t="shared" si="3"/>
        <v>2.5570776255707761</v>
      </c>
      <c r="J5" s="3"/>
    </row>
    <row r="6" spans="1:10" x14ac:dyDescent="0.3">
      <c r="A6" s="3" t="s">
        <v>8</v>
      </c>
      <c r="B6" s="3">
        <f>'Imputed and missing data hidden'!BY6</f>
        <v>19</v>
      </c>
      <c r="C6" s="3">
        <f>IF(VLOOKUP(A6,'Hazard &amp; Exposure'!$B$3:$DT$193,123,FALSE)&gt;0,1,0)</f>
        <v>0</v>
      </c>
      <c r="D6" s="129">
        <f>'Indicator Date hidden2'!BZ7</f>
        <v>0.4098360655737705</v>
      </c>
      <c r="E6" s="129">
        <f t="shared" si="0"/>
        <v>10</v>
      </c>
      <c r="F6" s="129">
        <f t="shared" si="1"/>
        <v>1</v>
      </c>
      <c r="G6" s="129">
        <f t="shared" si="2"/>
        <v>5.4644808743169397</v>
      </c>
      <c r="H6" s="129">
        <f t="shared" si="3"/>
        <v>6.1857923497267766</v>
      </c>
      <c r="J6" s="3"/>
    </row>
    <row r="7" spans="1:10" x14ac:dyDescent="0.3">
      <c r="A7" s="3" t="s">
        <v>10</v>
      </c>
      <c r="B7" s="3">
        <f>'Imputed and missing data hidden'!BY7</f>
        <v>7</v>
      </c>
      <c r="C7" s="3">
        <f>IF(VLOOKUP(A7,'Hazard &amp; Exposure'!$B$3:$DT$193,123,FALSE)&gt;0,1,0)</f>
        <v>0</v>
      </c>
      <c r="D7" s="129">
        <f>'Indicator Date hidden2'!BZ8</f>
        <v>0.46478873239436619</v>
      </c>
      <c r="E7" s="129">
        <f t="shared" si="0"/>
        <v>4.666666666666667</v>
      </c>
      <c r="F7" s="129">
        <f t="shared" si="1"/>
        <v>1</v>
      </c>
      <c r="G7" s="129">
        <f t="shared" si="2"/>
        <v>6.1971830985915499</v>
      </c>
      <c r="H7" s="129">
        <f t="shared" si="3"/>
        <v>4.3455399061032862</v>
      </c>
      <c r="J7" s="3"/>
    </row>
    <row r="8" spans="1:10" x14ac:dyDescent="0.3">
      <c r="A8" s="3" t="s">
        <v>12</v>
      </c>
      <c r="B8" s="3">
        <f>'Imputed and missing data hidden'!BY8</f>
        <v>3</v>
      </c>
      <c r="C8" s="3">
        <f>IF(VLOOKUP(A8,'Hazard &amp; Exposure'!$B$3:$DT$193,123,FALSE)&gt;0,1,0)</f>
        <v>0</v>
      </c>
      <c r="D8" s="129">
        <f>'Indicator Date hidden2'!BZ9</f>
        <v>0.47297297297297297</v>
      </c>
      <c r="E8" s="129">
        <f t="shared" si="0"/>
        <v>2</v>
      </c>
      <c r="F8" s="129">
        <f t="shared" si="1"/>
        <v>1</v>
      </c>
      <c r="G8" s="129">
        <f t="shared" si="2"/>
        <v>6.3063063063063058</v>
      </c>
      <c r="H8" s="129">
        <f t="shared" si="3"/>
        <v>3.3225225225225223</v>
      </c>
      <c r="J8" s="3"/>
    </row>
    <row r="9" spans="1:10" x14ac:dyDescent="0.3">
      <c r="A9" s="3" t="s">
        <v>14</v>
      </c>
      <c r="B9" s="3">
        <f>'Imputed and missing data hidden'!BY9</f>
        <v>9</v>
      </c>
      <c r="C9" s="3">
        <f>IF(VLOOKUP(A9,'Hazard &amp; Exposure'!$B$3:$DT$193,123,FALSE)&gt;0,1,0)</f>
        <v>0</v>
      </c>
      <c r="D9" s="129">
        <f>'Indicator Date hidden2'!BZ10</f>
        <v>0.54411764705882348</v>
      </c>
      <c r="E9" s="129">
        <f t="shared" si="0"/>
        <v>6</v>
      </c>
      <c r="F9" s="129">
        <f t="shared" si="1"/>
        <v>1</v>
      </c>
      <c r="G9" s="129">
        <f t="shared" si="2"/>
        <v>7.2549019607843128</v>
      </c>
      <c r="H9" s="129">
        <f t="shared" si="3"/>
        <v>5.3019607843137253</v>
      </c>
      <c r="J9" s="3"/>
    </row>
    <row r="10" spans="1:10" x14ac:dyDescent="0.3">
      <c r="A10" s="3" t="s">
        <v>16</v>
      </c>
      <c r="B10" s="3">
        <f>'Imputed and missing data hidden'!BY10</f>
        <v>12</v>
      </c>
      <c r="C10" s="3">
        <f>IF(VLOOKUP(A10,'Hazard &amp; Exposure'!$B$3:$DT$193,123,FALSE)&gt;0,1,0)</f>
        <v>0</v>
      </c>
      <c r="D10" s="129">
        <f>'Indicator Date hidden2'!BZ11</f>
        <v>0.40909090909090912</v>
      </c>
      <c r="E10" s="129">
        <f t="shared" si="0"/>
        <v>8</v>
      </c>
      <c r="F10" s="129">
        <f t="shared" si="1"/>
        <v>1</v>
      </c>
      <c r="G10" s="129">
        <f t="shared" si="2"/>
        <v>5.454545454545455</v>
      </c>
      <c r="H10" s="129">
        <f t="shared" si="3"/>
        <v>5.3818181818181818</v>
      </c>
      <c r="J10" s="3"/>
    </row>
    <row r="11" spans="1:10" x14ac:dyDescent="0.3">
      <c r="A11" s="3" t="s">
        <v>18</v>
      </c>
      <c r="B11" s="3">
        <f>'Imputed and missing data hidden'!BY11</f>
        <v>6</v>
      </c>
      <c r="C11" s="3">
        <f>IF(VLOOKUP(A11,'Hazard &amp; Exposure'!$B$3:$DT$193,123,FALSE)&gt;0,1,0)</f>
        <v>0</v>
      </c>
      <c r="D11" s="129">
        <f>'Indicator Date hidden2'!BZ12</f>
        <v>0.68055555555555558</v>
      </c>
      <c r="E11" s="129">
        <f t="shared" si="0"/>
        <v>4</v>
      </c>
      <c r="F11" s="129">
        <f t="shared" si="1"/>
        <v>1</v>
      </c>
      <c r="G11" s="129">
        <f t="shared" si="2"/>
        <v>9.0740740740740744</v>
      </c>
      <c r="H11" s="129">
        <f t="shared" si="3"/>
        <v>5.2296296296296294</v>
      </c>
      <c r="J11" s="3"/>
    </row>
    <row r="12" spans="1:10" x14ac:dyDescent="0.3">
      <c r="A12" s="3" t="s">
        <v>20</v>
      </c>
      <c r="B12" s="3">
        <f>'Imputed and missing data hidden'!BY12</f>
        <v>16</v>
      </c>
      <c r="C12" s="3">
        <f>IF(VLOOKUP(A12,'Hazard &amp; Exposure'!$B$3:$DT$193,123,FALSE)&gt;0,1,0)</f>
        <v>0</v>
      </c>
      <c r="D12" s="129">
        <f>'Indicator Date hidden2'!BZ13</f>
        <v>0.390625</v>
      </c>
      <c r="E12" s="129">
        <f t="shared" si="0"/>
        <v>10</v>
      </c>
      <c r="F12" s="129">
        <f t="shared" si="1"/>
        <v>1</v>
      </c>
      <c r="G12" s="129">
        <f t="shared" si="2"/>
        <v>5.208333333333333</v>
      </c>
      <c r="H12" s="129">
        <f t="shared" si="3"/>
        <v>6.083333333333333</v>
      </c>
      <c r="J12" s="3"/>
    </row>
    <row r="13" spans="1:10" x14ac:dyDescent="0.3">
      <c r="A13" s="3" t="s">
        <v>22</v>
      </c>
      <c r="B13" s="3">
        <f>'Imputed and missing data hidden'!BY13</f>
        <v>15</v>
      </c>
      <c r="C13" s="3">
        <f>IF(VLOOKUP(A13,'Hazard &amp; Exposure'!$B$3:$DT$193,123,FALSE)&gt;0,1,0)</f>
        <v>0</v>
      </c>
      <c r="D13" s="129">
        <f>'Indicator Date hidden2'!BZ14</f>
        <v>0.4</v>
      </c>
      <c r="E13" s="129">
        <f t="shared" si="0"/>
        <v>10</v>
      </c>
      <c r="F13" s="129">
        <f t="shared" si="1"/>
        <v>1</v>
      </c>
      <c r="G13" s="129">
        <f t="shared" si="2"/>
        <v>5.3333333333333339</v>
      </c>
      <c r="H13" s="129">
        <f t="shared" si="3"/>
        <v>6.1333333333333329</v>
      </c>
      <c r="J13" s="3"/>
    </row>
    <row r="14" spans="1:10" x14ac:dyDescent="0.3">
      <c r="A14" s="3" t="s">
        <v>24</v>
      </c>
      <c r="B14" s="3">
        <f>'Imputed and missing data hidden'!BY14</f>
        <v>3</v>
      </c>
      <c r="C14" s="3">
        <f>IF(VLOOKUP(A14,'Hazard &amp; Exposure'!$B$3:$DT$193,123,FALSE)&gt;0,1,0)</f>
        <v>0</v>
      </c>
      <c r="D14" s="129">
        <f>'Indicator Date hidden2'!BZ15</f>
        <v>0.41333333333333333</v>
      </c>
      <c r="E14" s="129">
        <f t="shared" si="0"/>
        <v>2</v>
      </c>
      <c r="F14" s="129">
        <f t="shared" si="1"/>
        <v>1</v>
      </c>
      <c r="G14" s="129">
        <f t="shared" si="2"/>
        <v>5.5111111111111111</v>
      </c>
      <c r="H14" s="129">
        <f t="shared" si="3"/>
        <v>3.0044444444444451</v>
      </c>
      <c r="J14" s="3"/>
    </row>
    <row r="15" spans="1:10" x14ac:dyDescent="0.3">
      <c r="A15" s="3" t="s">
        <v>26</v>
      </c>
      <c r="B15" s="3">
        <f>'Imputed and missing data hidden'!BY15</f>
        <v>12</v>
      </c>
      <c r="C15" s="3">
        <f>IF(VLOOKUP(A15,'Hazard &amp; Exposure'!$B$3:$DT$193,123,FALSE)&gt;0,1,0)</f>
        <v>0</v>
      </c>
      <c r="D15" s="129">
        <f>'Indicator Date hidden2'!BZ16</f>
        <v>0.48529411764705882</v>
      </c>
      <c r="E15" s="129">
        <f t="shared" si="0"/>
        <v>8</v>
      </c>
      <c r="F15" s="129">
        <f t="shared" si="1"/>
        <v>1</v>
      </c>
      <c r="G15" s="129">
        <f t="shared" si="2"/>
        <v>6.4705882352941178</v>
      </c>
      <c r="H15" s="129">
        <f t="shared" si="3"/>
        <v>5.7882352941176478</v>
      </c>
      <c r="J15" s="3"/>
    </row>
    <row r="16" spans="1:10" x14ac:dyDescent="0.3">
      <c r="A16" s="3" t="s">
        <v>28</v>
      </c>
      <c r="B16" s="3">
        <f>'Imputed and missing data hidden'!BY16</f>
        <v>10</v>
      </c>
      <c r="C16" s="3">
        <f>IF(VLOOKUP(A16,'Hazard &amp; Exposure'!$B$3:$DT$193,123,FALSE)&gt;0,1,0)</f>
        <v>0</v>
      </c>
      <c r="D16" s="129">
        <f>'Indicator Date hidden2'!BZ17</f>
        <v>0.52173913043478259</v>
      </c>
      <c r="E16" s="129">
        <f t="shared" si="0"/>
        <v>6.666666666666667</v>
      </c>
      <c r="F16" s="129">
        <f t="shared" si="1"/>
        <v>1</v>
      </c>
      <c r="G16" s="129">
        <f t="shared" si="2"/>
        <v>6.9565217391304346</v>
      </c>
      <c r="H16" s="129">
        <f t="shared" si="3"/>
        <v>5.4492753623188408</v>
      </c>
      <c r="J16" s="3"/>
    </row>
    <row r="17" spans="1:10" x14ac:dyDescent="0.3">
      <c r="A17" s="3" t="s">
        <v>30</v>
      </c>
      <c r="B17" s="3">
        <f>'Imputed and missing data hidden'!BY17</f>
        <v>13</v>
      </c>
      <c r="C17" s="3">
        <f>IF(VLOOKUP(A17,'Hazard &amp; Exposure'!$B$3:$DT$193,123,FALSE)&gt;0,1,0)</f>
        <v>0</v>
      </c>
      <c r="D17" s="129">
        <f>'Indicator Date hidden2'!BZ18</f>
        <v>0.40625</v>
      </c>
      <c r="E17" s="129">
        <f t="shared" si="0"/>
        <v>8.6666666666666661</v>
      </c>
      <c r="F17" s="129">
        <f t="shared" si="1"/>
        <v>1</v>
      </c>
      <c r="G17" s="129">
        <f t="shared" si="2"/>
        <v>5.416666666666667</v>
      </c>
      <c r="H17" s="129">
        <f t="shared" si="3"/>
        <v>5.6333333333333329</v>
      </c>
      <c r="J17" s="3"/>
    </row>
    <row r="18" spans="1:10" x14ac:dyDescent="0.3">
      <c r="A18" s="3" t="s">
        <v>32</v>
      </c>
      <c r="B18" s="3">
        <f>'Imputed and missing data hidden'!BY18</f>
        <v>10</v>
      </c>
      <c r="C18" s="3">
        <f>IF(VLOOKUP(A18,'Hazard &amp; Exposure'!$B$3:$DT$193,123,FALSE)&gt;0,1,0)</f>
        <v>0</v>
      </c>
      <c r="D18" s="129">
        <f>'Indicator Date hidden2'!BZ19</f>
        <v>0.47826086956521741</v>
      </c>
      <c r="E18" s="129">
        <f t="shared" si="0"/>
        <v>6.666666666666667</v>
      </c>
      <c r="F18" s="129">
        <f t="shared" si="1"/>
        <v>1</v>
      </c>
      <c r="G18" s="129">
        <f t="shared" si="2"/>
        <v>6.3768115942028984</v>
      </c>
      <c r="H18" s="129">
        <f t="shared" si="3"/>
        <v>5.2173913043478262</v>
      </c>
      <c r="J18" s="3"/>
    </row>
    <row r="19" spans="1:10" x14ac:dyDescent="0.3">
      <c r="A19" s="3" t="s">
        <v>34</v>
      </c>
      <c r="B19" s="3">
        <f>'Imputed and missing data hidden'!BY19</f>
        <v>1</v>
      </c>
      <c r="C19" s="3">
        <f>IF(VLOOKUP(A19,'Hazard &amp; Exposure'!$B$3:$DT$193,123,FALSE)&gt;0,1,0)</f>
        <v>0</v>
      </c>
      <c r="D19" s="129">
        <f>'Indicator Date hidden2'!BZ20</f>
        <v>0.54794520547945202</v>
      </c>
      <c r="E19" s="129">
        <f t="shared" si="0"/>
        <v>0.66666666666666607</v>
      </c>
      <c r="F19" s="129">
        <f t="shared" si="1"/>
        <v>1</v>
      </c>
      <c r="G19" s="129">
        <f t="shared" si="2"/>
        <v>7.3059360730593603</v>
      </c>
      <c r="H19" s="129">
        <f t="shared" si="3"/>
        <v>3.1890410958904116</v>
      </c>
      <c r="J19" s="3"/>
    </row>
    <row r="20" spans="1:10" x14ac:dyDescent="0.3">
      <c r="A20" s="3" t="s">
        <v>36</v>
      </c>
      <c r="B20" s="3">
        <f>'Imputed and missing data hidden'!BY20</f>
        <v>9</v>
      </c>
      <c r="C20" s="3">
        <f>IF(VLOOKUP(A20,'Hazard &amp; Exposure'!$B$3:$DT$193,123,FALSE)&gt;0,1,0)</f>
        <v>0</v>
      </c>
      <c r="D20" s="129">
        <f>'Indicator Date hidden2'!BZ21</f>
        <v>0.62857142857142856</v>
      </c>
      <c r="E20" s="129">
        <f t="shared" si="0"/>
        <v>6</v>
      </c>
      <c r="F20" s="129">
        <f t="shared" si="1"/>
        <v>1</v>
      </c>
      <c r="G20" s="129">
        <f t="shared" si="2"/>
        <v>8.3809523809523814</v>
      </c>
      <c r="H20" s="129">
        <f t="shared" si="3"/>
        <v>5.7523809523809524</v>
      </c>
      <c r="J20" s="3"/>
    </row>
    <row r="21" spans="1:10" x14ac:dyDescent="0.3">
      <c r="A21" s="3" t="s">
        <v>38</v>
      </c>
      <c r="B21" s="3">
        <f>'Imputed and missing data hidden'!BY21</f>
        <v>6</v>
      </c>
      <c r="C21" s="3">
        <f>IF(VLOOKUP(A21,'Hazard &amp; Exposure'!$B$3:$DT$193,123,FALSE)&gt;0,1,0)</f>
        <v>0</v>
      </c>
      <c r="D21" s="129">
        <f>'Indicator Date hidden2'!BZ22</f>
        <v>0.54794520547945202</v>
      </c>
      <c r="E21" s="129">
        <f t="shared" si="0"/>
        <v>4</v>
      </c>
      <c r="F21" s="129">
        <f t="shared" si="1"/>
        <v>1</v>
      </c>
      <c r="G21" s="129">
        <f t="shared" si="2"/>
        <v>7.3059360730593603</v>
      </c>
      <c r="H21" s="129">
        <f t="shared" si="3"/>
        <v>4.5223744292237447</v>
      </c>
      <c r="J21" s="3"/>
    </row>
    <row r="22" spans="1:10" x14ac:dyDescent="0.3">
      <c r="A22" s="3" t="s">
        <v>39</v>
      </c>
      <c r="B22" s="3">
        <f>'Imputed and missing data hidden'!BY22</f>
        <v>9</v>
      </c>
      <c r="C22" s="3">
        <f>IF(VLOOKUP(A22,'Hazard &amp; Exposure'!$B$3:$DT$193,123,FALSE)&gt;0,1,0)</f>
        <v>0</v>
      </c>
      <c r="D22" s="129">
        <f>'Indicator Date hidden2'!BZ23</f>
        <v>0.6811594202898551</v>
      </c>
      <c r="E22" s="129">
        <f t="shared" si="0"/>
        <v>6</v>
      </c>
      <c r="F22" s="129">
        <f t="shared" si="1"/>
        <v>1</v>
      </c>
      <c r="G22" s="129">
        <f t="shared" si="2"/>
        <v>9.0821256038647356</v>
      </c>
      <c r="H22" s="129">
        <f t="shared" si="3"/>
        <v>6.0328502415458942</v>
      </c>
      <c r="J22" s="3"/>
    </row>
    <row r="23" spans="1:10" x14ac:dyDescent="0.3">
      <c r="A23" s="3" t="s">
        <v>41</v>
      </c>
      <c r="B23" s="3">
        <f>'Imputed and missing data hidden'!BY23</f>
        <v>3</v>
      </c>
      <c r="C23" s="3">
        <f>IF(VLOOKUP(A23,'Hazard &amp; Exposure'!$B$3:$DT$193,123,FALSE)&gt;0,1,0)</f>
        <v>0</v>
      </c>
      <c r="D23" s="129">
        <f>'Indicator Date hidden2'!BZ24</f>
        <v>0.57746478873239437</v>
      </c>
      <c r="E23" s="129">
        <f t="shared" si="0"/>
        <v>2</v>
      </c>
      <c r="F23" s="129">
        <f t="shared" si="1"/>
        <v>1</v>
      </c>
      <c r="G23" s="129">
        <f t="shared" si="2"/>
        <v>7.699530516431925</v>
      </c>
      <c r="H23" s="129">
        <f t="shared" si="3"/>
        <v>3.8798122065727689</v>
      </c>
      <c r="J23" s="3"/>
    </row>
    <row r="24" spans="1:10" x14ac:dyDescent="0.3">
      <c r="A24" s="3" t="s">
        <v>43</v>
      </c>
      <c r="B24" s="3">
        <f>'Imputed and missing data hidden'!BY24</f>
        <v>5</v>
      </c>
      <c r="C24" s="3">
        <f>IF(VLOOKUP(A24,'Hazard &amp; Exposure'!$B$3:$DT$193,123,FALSE)&gt;0,1,0)</f>
        <v>1</v>
      </c>
      <c r="D24" s="129">
        <f>'Indicator Date hidden2'!BZ25</f>
        <v>0.58904109589041098</v>
      </c>
      <c r="E24" s="129">
        <f t="shared" si="0"/>
        <v>3.3333333333333339</v>
      </c>
      <c r="F24" s="129">
        <f t="shared" si="1"/>
        <v>1.25</v>
      </c>
      <c r="G24" s="129">
        <f t="shared" si="2"/>
        <v>7.8538812785388128</v>
      </c>
      <c r="H24" s="129">
        <f t="shared" si="3"/>
        <v>5.5936073059360734</v>
      </c>
      <c r="J24" s="3"/>
    </row>
    <row r="25" spans="1:10" x14ac:dyDescent="0.3">
      <c r="A25" s="3" t="s">
        <v>45</v>
      </c>
      <c r="B25" s="3">
        <f>'Imputed and missing data hidden'!BY25</f>
        <v>14</v>
      </c>
      <c r="C25" s="3">
        <f>IF(VLOOKUP(A25,'Hazard &amp; Exposure'!$B$3:$DT$193,123,FALSE)&gt;0,1,0)</f>
        <v>0</v>
      </c>
      <c r="D25" s="129">
        <f>'Indicator Date hidden2'!BZ26</f>
        <v>0.609375</v>
      </c>
      <c r="E25" s="129">
        <f t="shared" si="0"/>
        <v>9.3333333333333339</v>
      </c>
      <c r="F25" s="129">
        <f t="shared" si="1"/>
        <v>1</v>
      </c>
      <c r="G25" s="129">
        <f t="shared" si="2"/>
        <v>8.125</v>
      </c>
      <c r="H25" s="129">
        <f t="shared" si="3"/>
        <v>6.9833333333333343</v>
      </c>
      <c r="J25" s="3"/>
    </row>
    <row r="26" spans="1:10" x14ac:dyDescent="0.3">
      <c r="A26" s="3" t="s">
        <v>46</v>
      </c>
      <c r="B26" s="3">
        <f>'Imputed and missing data hidden'!BY26</f>
        <v>9</v>
      </c>
      <c r="C26" s="3">
        <f>IF(VLOOKUP(A26,'Hazard &amp; Exposure'!$B$3:$DT$193,123,FALSE)&gt;0,1,0)</f>
        <v>0</v>
      </c>
      <c r="D26" s="129">
        <f>'Indicator Date hidden2'!BZ27</f>
        <v>0.47058823529411764</v>
      </c>
      <c r="E26" s="129">
        <f t="shared" si="0"/>
        <v>6</v>
      </c>
      <c r="F26" s="129">
        <f t="shared" si="1"/>
        <v>1</v>
      </c>
      <c r="G26" s="129">
        <f t="shared" si="2"/>
        <v>6.2745098039215685</v>
      </c>
      <c r="H26" s="129">
        <f t="shared" si="3"/>
        <v>4.9098039215686278</v>
      </c>
      <c r="J26" s="3"/>
    </row>
    <row r="27" spans="1:10" x14ac:dyDescent="0.3">
      <c r="A27" s="3" t="s">
        <v>48</v>
      </c>
      <c r="B27" s="3">
        <f>'Imputed and missing data hidden'!BY27</f>
        <v>0</v>
      </c>
      <c r="C27" s="3">
        <f>IF(VLOOKUP(A27,'Hazard &amp; Exposure'!$B$3:$DT$193,123,FALSE)&gt;0,1,0)</f>
        <v>1</v>
      </c>
      <c r="D27" s="129">
        <f>'Indicator Date hidden2'!BZ28</f>
        <v>0.50666666666666671</v>
      </c>
      <c r="E27" s="129">
        <f t="shared" si="0"/>
        <v>0</v>
      </c>
      <c r="F27" s="129">
        <f t="shared" si="1"/>
        <v>1.25</v>
      </c>
      <c r="G27" s="129">
        <f t="shared" si="2"/>
        <v>6.7555555555555564</v>
      </c>
      <c r="H27" s="129">
        <f t="shared" si="3"/>
        <v>3.3777777777777782</v>
      </c>
      <c r="J27" s="3"/>
    </row>
    <row r="28" spans="1:10" x14ac:dyDescent="0.3">
      <c r="A28" s="3" t="s">
        <v>50</v>
      </c>
      <c r="B28" s="3">
        <f>'Imputed and missing data hidden'!BY28</f>
        <v>2</v>
      </c>
      <c r="C28" s="3">
        <f>IF(VLOOKUP(A28,'Hazard &amp; Exposure'!$B$3:$DT$193,123,FALSE)&gt;0,1,0)</f>
        <v>0</v>
      </c>
      <c r="D28" s="129">
        <f>'Indicator Date hidden2'!BZ29</f>
        <v>0.41333333333333333</v>
      </c>
      <c r="E28" s="129">
        <f t="shared" si="0"/>
        <v>1.3333333333333321</v>
      </c>
      <c r="F28" s="129">
        <f t="shared" si="1"/>
        <v>1</v>
      </c>
      <c r="G28" s="129">
        <f t="shared" si="2"/>
        <v>5.5111111111111111</v>
      </c>
      <c r="H28" s="129">
        <f t="shared" si="3"/>
        <v>2.7377777777777768</v>
      </c>
      <c r="J28" s="3"/>
    </row>
    <row r="29" spans="1:10" x14ac:dyDescent="0.3">
      <c r="A29" s="3" t="s">
        <v>58</v>
      </c>
      <c r="B29" s="3">
        <f>'Imputed and missing data hidden'!BY29</f>
        <v>10</v>
      </c>
      <c r="C29" s="3">
        <f>IF(VLOOKUP(A29,'Hazard &amp; Exposure'!$B$3:$DT$193,123,FALSE)&gt;0,1,0)</f>
        <v>0</v>
      </c>
      <c r="D29" s="129">
        <f>'Indicator Date hidden2'!BZ30</f>
        <v>0.4925373134328358</v>
      </c>
      <c r="E29" s="129">
        <f t="shared" si="0"/>
        <v>6.666666666666667</v>
      </c>
      <c r="F29" s="129">
        <f t="shared" si="1"/>
        <v>1</v>
      </c>
      <c r="G29" s="129">
        <f t="shared" si="2"/>
        <v>6.567164179104477</v>
      </c>
      <c r="H29" s="129">
        <f t="shared" si="3"/>
        <v>5.2935323383084585</v>
      </c>
      <c r="J29" s="3"/>
    </row>
    <row r="30" spans="1:10" x14ac:dyDescent="0.3">
      <c r="A30" s="3" t="s">
        <v>52</v>
      </c>
      <c r="B30" s="3">
        <f>'Imputed and missing data hidden'!BY30</f>
        <v>4</v>
      </c>
      <c r="C30" s="3">
        <f>IF(VLOOKUP(A30,'Hazard &amp; Exposure'!$B$3:$DT$193,123,FALSE)&gt;0,1,0)</f>
        <v>0</v>
      </c>
      <c r="D30" s="129">
        <f>'Indicator Date hidden2'!BZ31</f>
        <v>0.49315068493150682</v>
      </c>
      <c r="E30" s="129">
        <f t="shared" si="0"/>
        <v>2.666666666666667</v>
      </c>
      <c r="F30" s="129">
        <f t="shared" si="1"/>
        <v>1</v>
      </c>
      <c r="G30" s="129">
        <f t="shared" si="2"/>
        <v>6.5753424657534243</v>
      </c>
      <c r="H30" s="129">
        <f t="shared" si="3"/>
        <v>3.6968036529680361</v>
      </c>
      <c r="J30" s="3"/>
    </row>
    <row r="31" spans="1:10" x14ac:dyDescent="0.3">
      <c r="A31" s="3" t="s">
        <v>54</v>
      </c>
      <c r="B31" s="3">
        <f>'Imputed and missing data hidden'!BY31</f>
        <v>1</v>
      </c>
      <c r="C31" s="3">
        <f>IF(VLOOKUP(A31,'Hazard &amp; Exposure'!$B$3:$DT$193,123,FALSE)&gt;0,1,0)</f>
        <v>1</v>
      </c>
      <c r="D31" s="129">
        <f>'Indicator Date hidden2'!BZ32</f>
        <v>0.70270270270270274</v>
      </c>
      <c r="E31" s="129">
        <f t="shared" si="0"/>
        <v>0.66666666666666607</v>
      </c>
      <c r="F31" s="129">
        <f t="shared" si="1"/>
        <v>1.25</v>
      </c>
      <c r="G31" s="129">
        <f t="shared" si="2"/>
        <v>9.3693693693693696</v>
      </c>
      <c r="H31" s="129">
        <f t="shared" si="3"/>
        <v>5.0180180180180178</v>
      </c>
      <c r="J31" s="3"/>
    </row>
    <row r="32" spans="1:10" x14ac:dyDescent="0.3">
      <c r="A32" s="3" t="s">
        <v>56</v>
      </c>
      <c r="B32" s="3">
        <f>'Imputed and missing data hidden'!BY32</f>
        <v>12</v>
      </c>
      <c r="C32" s="3">
        <f>IF(VLOOKUP(A32,'Hazard &amp; Exposure'!$B$3:$DT$193,123,FALSE)&gt;0,1,0)</f>
        <v>0</v>
      </c>
      <c r="D32" s="129">
        <f>'Indicator Date hidden2'!BZ33</f>
        <v>0.45454545454545453</v>
      </c>
      <c r="E32" s="129">
        <f t="shared" si="0"/>
        <v>8</v>
      </c>
      <c r="F32" s="129">
        <f t="shared" si="1"/>
        <v>1</v>
      </c>
      <c r="G32" s="129">
        <f t="shared" si="2"/>
        <v>6.0606060606060606</v>
      </c>
      <c r="H32" s="129">
        <f t="shared" si="3"/>
        <v>5.624242424242424</v>
      </c>
      <c r="J32" s="3"/>
    </row>
    <row r="33" spans="1:10" x14ac:dyDescent="0.3">
      <c r="A33" s="3" t="s">
        <v>59</v>
      </c>
      <c r="B33" s="3">
        <f>'Imputed and missing data hidden'!BY33</f>
        <v>4</v>
      </c>
      <c r="C33" s="3">
        <f>IF(VLOOKUP(A33,'Hazard &amp; Exposure'!$B$3:$DT$193,123,FALSE)&gt;0,1,0)</f>
        <v>1</v>
      </c>
      <c r="D33" s="129">
        <f>'Indicator Date hidden2'!BZ34</f>
        <v>0.78873239436619713</v>
      </c>
      <c r="E33" s="129">
        <f t="shared" si="0"/>
        <v>2.666666666666667</v>
      </c>
      <c r="F33" s="129">
        <f t="shared" si="1"/>
        <v>1.25</v>
      </c>
      <c r="G33" s="129">
        <f t="shared" si="2"/>
        <v>10</v>
      </c>
      <c r="H33" s="129">
        <f t="shared" si="3"/>
        <v>6.3333333333333339</v>
      </c>
      <c r="J33" s="3"/>
    </row>
    <row r="34" spans="1:10" x14ac:dyDescent="0.3">
      <c r="A34" s="3" t="s">
        <v>61</v>
      </c>
      <c r="B34" s="3">
        <f>'Imputed and missing data hidden'!BY34</f>
        <v>4</v>
      </c>
      <c r="C34" s="3">
        <f>IF(VLOOKUP(A34,'Hazard &amp; Exposure'!$B$3:$DT$193,123,FALSE)&gt;0,1,0)</f>
        <v>0</v>
      </c>
      <c r="D34" s="129">
        <f>'Indicator Date hidden2'!BZ35</f>
        <v>0.50704225352112675</v>
      </c>
      <c r="E34" s="129">
        <f t="shared" ref="E34:E65" si="4">IF(B34&gt;B$197,10,10-(B$197-B34)/(B$197-B$196)*10)</f>
        <v>2.666666666666667</v>
      </c>
      <c r="F34" s="129">
        <f t="shared" ref="F34:F65" si="5">IF(C34=1,$B$199,1)</f>
        <v>1</v>
      </c>
      <c r="G34" s="129">
        <f t="shared" ref="G34:G65" si="6">IF(D34&gt;D$197,10,10-(D$197-D34)/(D$197-D$196)*10)</f>
        <v>6.76056338028169</v>
      </c>
      <c r="H34" s="129">
        <f t="shared" ref="H34:H65" si="7">10-(12.5-AVERAGE(E34,G34)*F34)/12.5*10</f>
        <v>3.7708920187793424</v>
      </c>
      <c r="J34" s="3"/>
    </row>
    <row r="35" spans="1:10" x14ac:dyDescent="0.3">
      <c r="A35" s="3" t="s">
        <v>63</v>
      </c>
      <c r="B35" s="3">
        <f>'Imputed and missing data hidden'!BY35</f>
        <v>8</v>
      </c>
      <c r="C35" s="3">
        <f>IF(VLOOKUP(A35,'Hazard &amp; Exposure'!$B$3:$DT$193,123,FALSE)&gt;0,1,0)</f>
        <v>0</v>
      </c>
      <c r="D35" s="129">
        <f>'Indicator Date hidden2'!BZ36</f>
        <v>0.41428571428571431</v>
      </c>
      <c r="E35" s="129">
        <f t="shared" si="4"/>
        <v>5.333333333333333</v>
      </c>
      <c r="F35" s="129">
        <f t="shared" si="5"/>
        <v>1</v>
      </c>
      <c r="G35" s="129">
        <f t="shared" si="6"/>
        <v>5.5238095238095237</v>
      </c>
      <c r="H35" s="129">
        <f t="shared" si="7"/>
        <v>4.3428571428571425</v>
      </c>
      <c r="J35" s="3"/>
    </row>
    <row r="36" spans="1:10" x14ac:dyDescent="0.3">
      <c r="A36" s="3" t="s">
        <v>65</v>
      </c>
      <c r="B36" s="3">
        <f>'Imputed and missing data hidden'!BY36</f>
        <v>8</v>
      </c>
      <c r="C36" s="3">
        <f>IF(VLOOKUP(A36,'Hazard &amp; Exposure'!$B$3:$DT$193,123,FALSE)&gt;0,1,0)</f>
        <v>0</v>
      </c>
      <c r="D36" s="129">
        <f>'Indicator Date hidden2'!BZ37</f>
        <v>0.66666666666666663</v>
      </c>
      <c r="E36" s="129">
        <f t="shared" si="4"/>
        <v>5.333333333333333</v>
      </c>
      <c r="F36" s="129">
        <f t="shared" si="5"/>
        <v>1</v>
      </c>
      <c r="G36" s="129">
        <f t="shared" si="6"/>
        <v>8.8888888888888893</v>
      </c>
      <c r="H36" s="129">
        <f t="shared" si="7"/>
        <v>5.6888888888888882</v>
      </c>
      <c r="J36" s="3"/>
    </row>
    <row r="37" spans="1:10" x14ac:dyDescent="0.3">
      <c r="A37" s="3" t="s">
        <v>66</v>
      </c>
      <c r="B37" s="3">
        <f>'Imputed and missing data hidden'!BY37</f>
        <v>5</v>
      </c>
      <c r="C37" s="3">
        <f>IF(VLOOKUP(A37,'Hazard &amp; Exposure'!$B$3:$DT$193,123,FALSE)&gt;0,1,0)</f>
        <v>1</v>
      </c>
      <c r="D37" s="129">
        <f>'Indicator Date hidden2'!BZ38</f>
        <v>0.45945945945945948</v>
      </c>
      <c r="E37" s="129">
        <f t="shared" si="4"/>
        <v>3.3333333333333339</v>
      </c>
      <c r="F37" s="129">
        <f t="shared" si="5"/>
        <v>1.25</v>
      </c>
      <c r="G37" s="129">
        <f t="shared" si="6"/>
        <v>6.1261261261261257</v>
      </c>
      <c r="H37" s="129">
        <f t="shared" si="7"/>
        <v>4.7297297297297298</v>
      </c>
      <c r="J37" s="3"/>
    </row>
    <row r="38" spans="1:10" x14ac:dyDescent="0.3">
      <c r="A38" s="3" t="s">
        <v>68</v>
      </c>
      <c r="B38" s="3">
        <f>'Imputed and missing data hidden'!BY38</f>
        <v>5</v>
      </c>
      <c r="C38" s="3">
        <f>IF(VLOOKUP(A38,'Hazard &amp; Exposure'!$B$3:$DT$193,123,FALSE)&gt;0,1,0)</f>
        <v>0</v>
      </c>
      <c r="D38" s="129">
        <f>'Indicator Date hidden2'!BZ39</f>
        <v>0.6901408450704225</v>
      </c>
      <c r="E38" s="129">
        <f t="shared" si="4"/>
        <v>3.3333333333333339</v>
      </c>
      <c r="F38" s="129">
        <f t="shared" si="5"/>
        <v>1</v>
      </c>
      <c r="G38" s="129">
        <f t="shared" si="6"/>
        <v>9.2018779342723001</v>
      </c>
      <c r="H38" s="129">
        <f t="shared" si="7"/>
        <v>5.0140845070422539</v>
      </c>
      <c r="J38" s="3"/>
    </row>
    <row r="39" spans="1:10" x14ac:dyDescent="0.3">
      <c r="A39" s="3" t="s">
        <v>71</v>
      </c>
      <c r="B39" s="3">
        <f>'Imputed and missing data hidden'!BY39</f>
        <v>2</v>
      </c>
      <c r="C39" s="3">
        <f>IF(VLOOKUP(A39,'Hazard &amp; Exposure'!$B$3:$DT$193,123,FALSE)&gt;0,1,0)</f>
        <v>0</v>
      </c>
      <c r="D39" s="129">
        <f>'Indicator Date hidden2'!BZ40</f>
        <v>0.71232876712328763</v>
      </c>
      <c r="E39" s="129">
        <f t="shared" si="4"/>
        <v>1.3333333333333321</v>
      </c>
      <c r="F39" s="129">
        <f t="shared" si="5"/>
        <v>1</v>
      </c>
      <c r="G39" s="129">
        <f t="shared" si="6"/>
        <v>9.4977168949771684</v>
      </c>
      <c r="H39" s="129">
        <f t="shared" si="7"/>
        <v>4.3324200913242006</v>
      </c>
      <c r="J39" s="3"/>
    </row>
    <row r="40" spans="1:10" x14ac:dyDescent="0.3">
      <c r="A40" s="3" t="s">
        <v>70</v>
      </c>
      <c r="B40" s="3">
        <f>'Imputed and missing data hidden'!BY40</f>
        <v>2</v>
      </c>
      <c r="C40" s="3">
        <f>IF(VLOOKUP(A40,'Hazard &amp; Exposure'!$B$3:$DT$193,123,FALSE)&gt;0,1,0)</f>
        <v>1</v>
      </c>
      <c r="D40" s="129">
        <f>'Indicator Date hidden2'!BZ41</f>
        <v>0.59459459459459463</v>
      </c>
      <c r="E40" s="129">
        <f t="shared" si="4"/>
        <v>1.3333333333333321</v>
      </c>
      <c r="F40" s="129">
        <f t="shared" si="5"/>
        <v>1.25</v>
      </c>
      <c r="G40" s="129">
        <f t="shared" si="6"/>
        <v>7.9279279279279287</v>
      </c>
      <c r="H40" s="129">
        <f t="shared" si="7"/>
        <v>4.6306306306306304</v>
      </c>
      <c r="J40" s="3"/>
    </row>
    <row r="41" spans="1:10" x14ac:dyDescent="0.3">
      <c r="A41" s="3" t="s">
        <v>72</v>
      </c>
      <c r="B41" s="3">
        <f>'Imputed and missing data hidden'!BY41</f>
        <v>5</v>
      </c>
      <c r="C41" s="3">
        <f>IF(VLOOKUP(A41,'Hazard &amp; Exposure'!$B$3:$DT$193,123,FALSE)&gt;0,1,0)</f>
        <v>0</v>
      </c>
      <c r="D41" s="129">
        <f>'Indicator Date hidden2'!BZ42</f>
        <v>0.61643835616438358</v>
      </c>
      <c r="E41" s="129">
        <f t="shared" si="4"/>
        <v>3.3333333333333339</v>
      </c>
      <c r="F41" s="129">
        <f t="shared" si="5"/>
        <v>1</v>
      </c>
      <c r="G41" s="129">
        <f t="shared" si="6"/>
        <v>8.2191780821917817</v>
      </c>
      <c r="H41" s="129">
        <f t="shared" si="7"/>
        <v>4.6210045662100461</v>
      </c>
      <c r="J41" s="3"/>
    </row>
    <row r="42" spans="1:10" x14ac:dyDescent="0.3">
      <c r="A42" s="3" t="s">
        <v>74</v>
      </c>
      <c r="B42" s="3">
        <f>'Imputed and missing data hidden'!BY42</f>
        <v>1</v>
      </c>
      <c r="C42" s="3">
        <f>IF(VLOOKUP(A42,'Hazard &amp; Exposure'!$B$3:$DT$193,123,FALSE)&gt;0,1,0)</f>
        <v>0</v>
      </c>
      <c r="D42" s="129">
        <f>'Indicator Date hidden2'!BZ43</f>
        <v>0.5</v>
      </c>
      <c r="E42" s="129">
        <f t="shared" si="4"/>
        <v>0.66666666666666607</v>
      </c>
      <c r="F42" s="129">
        <f t="shared" si="5"/>
        <v>1</v>
      </c>
      <c r="G42" s="129">
        <f t="shared" si="6"/>
        <v>6.666666666666667</v>
      </c>
      <c r="H42" s="129">
        <f t="shared" si="7"/>
        <v>2.9333333333333336</v>
      </c>
      <c r="J42" s="3"/>
    </row>
    <row r="43" spans="1:10" x14ac:dyDescent="0.3">
      <c r="A43" s="3" t="s">
        <v>75</v>
      </c>
      <c r="B43" s="3">
        <f>'Imputed and missing data hidden'!BY43</f>
        <v>11</v>
      </c>
      <c r="C43" s="3">
        <f>IF(VLOOKUP(A43,'Hazard &amp; Exposure'!$B$3:$DT$193,123,FALSE)&gt;0,1,0)</f>
        <v>0</v>
      </c>
      <c r="D43" s="129">
        <f>'Indicator Date hidden2'!BZ44</f>
        <v>0.60606060606060608</v>
      </c>
      <c r="E43" s="129">
        <f t="shared" si="4"/>
        <v>7.3333333333333339</v>
      </c>
      <c r="F43" s="129">
        <f t="shared" si="5"/>
        <v>1</v>
      </c>
      <c r="G43" s="129">
        <f t="shared" si="6"/>
        <v>8.0808080808080813</v>
      </c>
      <c r="H43" s="129">
        <f t="shared" si="7"/>
        <v>6.1656565656565654</v>
      </c>
      <c r="J43" s="3"/>
    </row>
    <row r="44" spans="1:10" x14ac:dyDescent="0.3">
      <c r="A44" s="3" t="s">
        <v>77</v>
      </c>
      <c r="B44" s="3">
        <f>'Imputed and missing data hidden'!BY44</f>
        <v>11</v>
      </c>
      <c r="C44" s="3">
        <f>IF(VLOOKUP(A44,'Hazard &amp; Exposure'!$B$3:$DT$193,123,FALSE)&gt;0,1,0)</f>
        <v>0</v>
      </c>
      <c r="D44" s="129">
        <f>'Indicator Date hidden2'!BZ45</f>
        <v>0.34848484848484851</v>
      </c>
      <c r="E44" s="129">
        <f t="shared" si="4"/>
        <v>7.3333333333333339</v>
      </c>
      <c r="F44" s="129">
        <f t="shared" si="5"/>
        <v>1</v>
      </c>
      <c r="G44" s="129">
        <f t="shared" si="6"/>
        <v>4.6464646464646462</v>
      </c>
      <c r="H44" s="129">
        <f t="shared" si="7"/>
        <v>4.7919191919191917</v>
      </c>
      <c r="J44" s="3"/>
    </row>
    <row r="45" spans="1:10" x14ac:dyDescent="0.3">
      <c r="A45" s="3" t="s">
        <v>79</v>
      </c>
      <c r="B45" s="3">
        <f>'Imputed and missing data hidden'!BY45</f>
        <v>10</v>
      </c>
      <c r="C45" s="3">
        <f>IF(VLOOKUP(A45,'Hazard &amp; Exposure'!$B$3:$DT$193,123,FALSE)&gt;0,1,0)</f>
        <v>0</v>
      </c>
      <c r="D45" s="129">
        <f>'Indicator Date hidden2'!BZ46</f>
        <v>0.45588235294117646</v>
      </c>
      <c r="E45" s="129">
        <f t="shared" si="4"/>
        <v>6.666666666666667</v>
      </c>
      <c r="F45" s="129">
        <f t="shared" si="5"/>
        <v>1</v>
      </c>
      <c r="G45" s="129">
        <f t="shared" si="6"/>
        <v>6.0784313725490193</v>
      </c>
      <c r="H45" s="129">
        <f t="shared" si="7"/>
        <v>5.098039215686275</v>
      </c>
      <c r="J45" s="3"/>
    </row>
    <row r="46" spans="1:10" x14ac:dyDescent="0.3">
      <c r="A46" s="3" t="s">
        <v>81</v>
      </c>
      <c r="B46" s="3">
        <f>'Imputed and missing data hidden'!BY46</f>
        <v>11</v>
      </c>
      <c r="C46" s="3">
        <f>IF(VLOOKUP(A46,'Hazard &amp; Exposure'!$B$3:$DT$193,123,FALSE)&gt;0,1,0)</f>
        <v>0</v>
      </c>
      <c r="D46" s="129">
        <f>'Indicator Date hidden2'!BZ47</f>
        <v>0.40909090909090912</v>
      </c>
      <c r="E46" s="129">
        <f t="shared" si="4"/>
        <v>7.3333333333333339</v>
      </c>
      <c r="F46" s="129">
        <f t="shared" si="5"/>
        <v>1</v>
      </c>
      <c r="G46" s="129">
        <f t="shared" si="6"/>
        <v>5.454545454545455</v>
      </c>
      <c r="H46" s="129">
        <f t="shared" si="7"/>
        <v>5.1151515151515152</v>
      </c>
      <c r="J46" s="3"/>
    </row>
    <row r="47" spans="1:10" x14ac:dyDescent="0.3">
      <c r="A47" s="3" t="s">
        <v>83</v>
      </c>
      <c r="B47" s="3">
        <f>'Imputed and missing data hidden'!BY47</f>
        <v>10</v>
      </c>
      <c r="C47" s="3">
        <f>IF(VLOOKUP(A47,'Hazard &amp; Exposure'!$B$3:$DT$193,123,FALSE)&gt;0,1,0)</f>
        <v>0</v>
      </c>
      <c r="D47" s="129">
        <f>'Indicator Date hidden2'!BZ48</f>
        <v>0.31343283582089554</v>
      </c>
      <c r="E47" s="129">
        <f t="shared" si="4"/>
        <v>6.666666666666667</v>
      </c>
      <c r="F47" s="129">
        <f t="shared" si="5"/>
        <v>1</v>
      </c>
      <c r="G47" s="129">
        <f t="shared" si="6"/>
        <v>4.1791044776119399</v>
      </c>
      <c r="H47" s="129">
        <f t="shared" si="7"/>
        <v>4.3383084577114426</v>
      </c>
      <c r="J47" s="3"/>
    </row>
    <row r="48" spans="1:10" x14ac:dyDescent="0.3">
      <c r="A48" s="3" t="s">
        <v>85</v>
      </c>
      <c r="B48" s="3">
        <f>'Imputed and missing data hidden'!BY48</f>
        <v>5</v>
      </c>
      <c r="C48" s="3">
        <f>IF(VLOOKUP(A48,'Hazard &amp; Exposure'!$B$3:$DT$193,123,FALSE)&gt;0,1,0)</f>
        <v>0</v>
      </c>
      <c r="D48" s="129">
        <f>'Indicator Date hidden2'!BZ49</f>
        <v>0.40579710144927539</v>
      </c>
      <c r="E48" s="129">
        <f t="shared" si="4"/>
        <v>3.3333333333333339</v>
      </c>
      <c r="F48" s="129">
        <f t="shared" si="5"/>
        <v>1</v>
      </c>
      <c r="G48" s="129">
        <f t="shared" si="6"/>
        <v>5.4106280193236715</v>
      </c>
      <c r="H48" s="129">
        <f t="shared" si="7"/>
        <v>3.4975845410628024</v>
      </c>
      <c r="J48" s="3"/>
    </row>
    <row r="49" spans="1:10" x14ac:dyDescent="0.3">
      <c r="A49" s="3" t="s">
        <v>87</v>
      </c>
      <c r="B49" s="3">
        <f>'Imputed and missing data hidden'!BY49</f>
        <v>21</v>
      </c>
      <c r="C49" s="3">
        <f>IF(VLOOKUP(A49,'Hazard &amp; Exposure'!$B$3:$DT$193,123,FALSE)&gt;0,1,0)</f>
        <v>0</v>
      </c>
      <c r="D49" s="129">
        <f>'Indicator Date hidden2'!BZ50</f>
        <v>0.43333333333333335</v>
      </c>
      <c r="E49" s="129">
        <f t="shared" si="4"/>
        <v>10</v>
      </c>
      <c r="F49" s="129">
        <f t="shared" si="5"/>
        <v>1</v>
      </c>
      <c r="G49" s="129">
        <f t="shared" si="6"/>
        <v>5.7777777777777777</v>
      </c>
      <c r="H49" s="129">
        <f t="shared" si="7"/>
        <v>6.3111111111111118</v>
      </c>
      <c r="J49" s="3"/>
    </row>
    <row r="50" spans="1:10" x14ac:dyDescent="0.3">
      <c r="A50" s="3" t="s">
        <v>89</v>
      </c>
      <c r="B50" s="3">
        <f>'Imputed and missing data hidden'!BY50</f>
        <v>5</v>
      </c>
      <c r="C50" s="3">
        <f>IF(VLOOKUP(A50,'Hazard &amp; Exposure'!$B$3:$DT$193,123,FALSE)&gt;0,1,0)</f>
        <v>0</v>
      </c>
      <c r="D50" s="129">
        <f>'Indicator Date hidden2'!BZ51</f>
        <v>0.49315068493150682</v>
      </c>
      <c r="E50" s="129">
        <f t="shared" si="4"/>
        <v>3.3333333333333339</v>
      </c>
      <c r="F50" s="129">
        <f t="shared" si="5"/>
        <v>1</v>
      </c>
      <c r="G50" s="129">
        <f t="shared" si="6"/>
        <v>6.5753424657534243</v>
      </c>
      <c r="H50" s="129">
        <f t="shared" si="7"/>
        <v>3.9634703196347036</v>
      </c>
      <c r="J50" s="3"/>
    </row>
    <row r="51" spans="1:10" x14ac:dyDescent="0.3">
      <c r="A51" s="3" t="s">
        <v>92</v>
      </c>
      <c r="B51" s="3">
        <f>'Imputed and missing data hidden'!BY51</f>
        <v>4</v>
      </c>
      <c r="C51" s="3">
        <f>IF(VLOOKUP(A51,'Hazard &amp; Exposure'!$B$3:$DT$193,123,FALSE)&gt;0,1,0)</f>
        <v>0</v>
      </c>
      <c r="D51" s="129">
        <f>'Indicator Date hidden2'!BZ52</f>
        <v>0.5</v>
      </c>
      <c r="E51" s="129">
        <f t="shared" si="4"/>
        <v>2.666666666666667</v>
      </c>
      <c r="F51" s="129">
        <f t="shared" si="5"/>
        <v>1</v>
      </c>
      <c r="G51" s="129">
        <f t="shared" si="6"/>
        <v>6.666666666666667</v>
      </c>
      <c r="H51" s="129">
        <f t="shared" si="7"/>
        <v>3.7333333333333343</v>
      </c>
      <c r="J51" s="3"/>
    </row>
    <row r="52" spans="1:10" x14ac:dyDescent="0.3">
      <c r="A52" s="3" t="s">
        <v>94</v>
      </c>
      <c r="B52" s="3">
        <f>'Imputed and missing data hidden'!BY52</f>
        <v>1</v>
      </c>
      <c r="C52" s="3">
        <f>IF(VLOOKUP(A52,'Hazard &amp; Exposure'!$B$3:$DT$193,123,FALSE)&gt;0,1,0)</f>
        <v>1</v>
      </c>
      <c r="D52" s="129">
        <f>'Indicator Date hidden2'!BZ53</f>
        <v>0.44594594594594594</v>
      </c>
      <c r="E52" s="129">
        <f t="shared" si="4"/>
        <v>0.66666666666666607</v>
      </c>
      <c r="F52" s="129">
        <f t="shared" si="5"/>
        <v>1.25</v>
      </c>
      <c r="G52" s="129">
        <f t="shared" si="6"/>
        <v>5.9459459459459456</v>
      </c>
      <c r="H52" s="129">
        <f t="shared" si="7"/>
        <v>3.3063063063063058</v>
      </c>
      <c r="J52" s="3"/>
    </row>
    <row r="53" spans="1:10" x14ac:dyDescent="0.3">
      <c r="A53" s="3" t="s">
        <v>96</v>
      </c>
      <c r="B53" s="3">
        <f>'Imputed and missing data hidden'!BY53</f>
        <v>4</v>
      </c>
      <c r="C53" s="3">
        <f>IF(VLOOKUP(A53,'Hazard &amp; Exposure'!$B$3:$DT$193,123,FALSE)&gt;0,1,0)</f>
        <v>0</v>
      </c>
      <c r="D53" s="129">
        <f>'Indicator Date hidden2'!BZ54</f>
        <v>0.60273972602739723</v>
      </c>
      <c r="E53" s="129">
        <f t="shared" si="4"/>
        <v>2.666666666666667</v>
      </c>
      <c r="F53" s="129">
        <f t="shared" si="5"/>
        <v>1</v>
      </c>
      <c r="G53" s="129">
        <f t="shared" si="6"/>
        <v>8.0365296803652964</v>
      </c>
      <c r="H53" s="129">
        <f t="shared" si="7"/>
        <v>4.281278538812785</v>
      </c>
      <c r="J53" s="3"/>
    </row>
    <row r="54" spans="1:10" x14ac:dyDescent="0.3">
      <c r="A54" s="3" t="s">
        <v>98</v>
      </c>
      <c r="B54" s="3">
        <f>'Imputed and missing data hidden'!BY54</f>
        <v>11</v>
      </c>
      <c r="C54" s="3">
        <f>IF(VLOOKUP(A54,'Hazard &amp; Exposure'!$B$3:$DT$193,123,FALSE)&gt;0,1,0)</f>
        <v>0</v>
      </c>
      <c r="D54" s="129">
        <f>'Indicator Date hidden2'!BZ55</f>
        <v>0.51515151515151514</v>
      </c>
      <c r="E54" s="129">
        <f t="shared" si="4"/>
        <v>7.3333333333333339</v>
      </c>
      <c r="F54" s="129">
        <f t="shared" si="5"/>
        <v>1</v>
      </c>
      <c r="G54" s="129">
        <f t="shared" si="6"/>
        <v>6.8686868686868685</v>
      </c>
      <c r="H54" s="129">
        <f t="shared" si="7"/>
        <v>5.680808080808081</v>
      </c>
      <c r="J54" s="3"/>
    </row>
    <row r="55" spans="1:10" x14ac:dyDescent="0.3">
      <c r="A55" s="3" t="s">
        <v>100</v>
      </c>
      <c r="B55" s="3">
        <f>'Imputed and missing data hidden'!BY55</f>
        <v>14</v>
      </c>
      <c r="C55" s="3">
        <f>IF(VLOOKUP(A55,'Hazard &amp; Exposure'!$B$3:$DT$193,123,FALSE)&gt;0,1,0)</f>
        <v>0</v>
      </c>
      <c r="D55" s="129">
        <f>'Indicator Date hidden2'!BZ56</f>
        <v>0.46774193548387094</v>
      </c>
      <c r="E55" s="129">
        <f t="shared" si="4"/>
        <v>9.3333333333333339</v>
      </c>
      <c r="F55" s="129">
        <f t="shared" si="5"/>
        <v>1</v>
      </c>
      <c r="G55" s="129">
        <f t="shared" si="6"/>
        <v>6.236559139784946</v>
      </c>
      <c r="H55" s="129">
        <f t="shared" si="7"/>
        <v>6.2279569892473123</v>
      </c>
      <c r="J55" s="3"/>
    </row>
    <row r="56" spans="1:10" x14ac:dyDescent="0.3">
      <c r="A56" s="3" t="s">
        <v>102</v>
      </c>
      <c r="B56" s="3">
        <f>'Imputed and missing data hidden'!BY56</f>
        <v>11</v>
      </c>
      <c r="C56" s="3">
        <f>IF(VLOOKUP(A56,'Hazard &amp; Exposure'!$B$3:$DT$193,123,FALSE)&gt;0,1,0)</f>
        <v>0</v>
      </c>
      <c r="D56" s="129">
        <f>'Indicator Date hidden2'!BZ57</f>
        <v>0.43939393939393939</v>
      </c>
      <c r="E56" s="129">
        <f t="shared" si="4"/>
        <v>7.3333333333333339</v>
      </c>
      <c r="F56" s="129">
        <f t="shared" si="5"/>
        <v>1</v>
      </c>
      <c r="G56" s="129">
        <f t="shared" si="6"/>
        <v>5.8585858585858581</v>
      </c>
      <c r="H56" s="129">
        <f t="shared" si="7"/>
        <v>5.276767676767677</v>
      </c>
      <c r="J56" s="3"/>
    </row>
    <row r="57" spans="1:10" x14ac:dyDescent="0.3">
      <c r="A57" s="3" t="s">
        <v>308</v>
      </c>
      <c r="B57" s="3">
        <f>'Imputed and missing data hidden'!BY57</f>
        <v>0</v>
      </c>
      <c r="C57" s="3">
        <f>IF(VLOOKUP(A57,'Hazard &amp; Exposure'!$B$3:$DT$193,123,FALSE)&gt;0,1,0)</f>
        <v>0</v>
      </c>
      <c r="D57" s="129">
        <f>'Indicator Date hidden2'!BZ58</f>
        <v>0.78082191780821919</v>
      </c>
      <c r="E57" s="129">
        <f t="shared" si="4"/>
        <v>0</v>
      </c>
      <c r="F57" s="129">
        <f t="shared" si="5"/>
        <v>1</v>
      </c>
      <c r="G57" s="129">
        <f t="shared" si="6"/>
        <v>10</v>
      </c>
      <c r="H57" s="129">
        <f t="shared" si="7"/>
        <v>4</v>
      </c>
      <c r="J57" s="3"/>
    </row>
    <row r="58" spans="1:10" x14ac:dyDescent="0.3">
      <c r="A58" s="3" t="s">
        <v>104</v>
      </c>
      <c r="B58" s="3">
        <f>'Imputed and missing data hidden'!BY58</f>
        <v>1</v>
      </c>
      <c r="C58" s="3">
        <f>IF(VLOOKUP(A58,'Hazard &amp; Exposure'!$B$3:$DT$193,123,FALSE)&gt;0,1,0)</f>
        <v>0</v>
      </c>
      <c r="D58" s="129">
        <f>'Indicator Date hidden2'!BZ59</f>
        <v>0.39189189189189189</v>
      </c>
      <c r="E58" s="129">
        <f t="shared" si="4"/>
        <v>0.66666666666666607</v>
      </c>
      <c r="F58" s="129">
        <f t="shared" si="5"/>
        <v>1</v>
      </c>
      <c r="G58" s="129">
        <f t="shared" si="6"/>
        <v>5.2252252252252251</v>
      </c>
      <c r="H58" s="129">
        <f t="shared" si="7"/>
        <v>2.3567567567567558</v>
      </c>
      <c r="J58" s="3"/>
    </row>
    <row r="59" spans="1:10" x14ac:dyDescent="0.3">
      <c r="A59" s="3" t="s">
        <v>106</v>
      </c>
      <c r="B59" s="3">
        <f>'Imputed and missing data hidden'!BY59</f>
        <v>10</v>
      </c>
      <c r="C59" s="3">
        <f>IF(VLOOKUP(A59,'Hazard &amp; Exposure'!$B$3:$DT$193,123,FALSE)&gt;0,1,0)</f>
        <v>0</v>
      </c>
      <c r="D59" s="129">
        <f>'Indicator Date hidden2'!BZ60</f>
        <v>0.5074626865671642</v>
      </c>
      <c r="E59" s="129">
        <f t="shared" si="4"/>
        <v>6.666666666666667</v>
      </c>
      <c r="F59" s="129">
        <f t="shared" si="5"/>
        <v>1</v>
      </c>
      <c r="G59" s="129">
        <f t="shared" si="6"/>
        <v>6.766169154228856</v>
      </c>
      <c r="H59" s="129">
        <f t="shared" si="7"/>
        <v>5.3731343283582085</v>
      </c>
      <c r="J59" s="3"/>
    </row>
    <row r="60" spans="1:10" x14ac:dyDescent="0.3">
      <c r="A60" s="3" t="s">
        <v>108</v>
      </c>
      <c r="B60" s="3">
        <f>'Imputed and missing data hidden'!BY60</f>
        <v>13</v>
      </c>
      <c r="C60" s="3">
        <f>IF(VLOOKUP(A60,'Hazard &amp; Exposure'!$B$3:$DT$193,123,FALSE)&gt;0,1,0)</f>
        <v>0</v>
      </c>
      <c r="D60" s="129">
        <f>'Indicator Date hidden2'!BZ61</f>
        <v>0.41538461538461541</v>
      </c>
      <c r="E60" s="129">
        <f t="shared" si="4"/>
        <v>8.6666666666666661</v>
      </c>
      <c r="F60" s="129">
        <f t="shared" si="5"/>
        <v>1</v>
      </c>
      <c r="G60" s="129">
        <f t="shared" si="6"/>
        <v>5.5384615384615383</v>
      </c>
      <c r="H60" s="129">
        <f t="shared" si="7"/>
        <v>5.6820512820512823</v>
      </c>
      <c r="J60" s="3"/>
    </row>
    <row r="61" spans="1:10" x14ac:dyDescent="0.3">
      <c r="A61" s="3" t="s">
        <v>110</v>
      </c>
      <c r="B61" s="3">
        <f>'Imputed and missing data hidden'!BY61</f>
        <v>10</v>
      </c>
      <c r="C61" s="3">
        <f>IF(VLOOKUP(A61,'Hazard &amp; Exposure'!$B$3:$DT$193,123,FALSE)&gt;0,1,0)</f>
        <v>0</v>
      </c>
      <c r="D61" s="129">
        <f>'Indicator Date hidden2'!BZ62</f>
        <v>0.40298507462686567</v>
      </c>
      <c r="E61" s="129">
        <f t="shared" si="4"/>
        <v>6.666666666666667</v>
      </c>
      <c r="F61" s="129">
        <f t="shared" si="5"/>
        <v>1</v>
      </c>
      <c r="G61" s="129">
        <f t="shared" si="6"/>
        <v>5.3731343283582085</v>
      </c>
      <c r="H61" s="129">
        <f t="shared" si="7"/>
        <v>4.8159203980099505</v>
      </c>
      <c r="J61" s="3"/>
    </row>
    <row r="62" spans="1:10" x14ac:dyDescent="0.3">
      <c r="A62" s="3" t="s">
        <v>112</v>
      </c>
      <c r="B62" s="3">
        <f>'Imputed and missing data hidden'!BY62</f>
        <v>4</v>
      </c>
      <c r="C62" s="3">
        <f>IF(VLOOKUP(A62,'Hazard &amp; Exposure'!$B$3:$DT$193,123,FALSE)&gt;0,1,0)</f>
        <v>0</v>
      </c>
      <c r="D62" s="129">
        <f>'Indicator Date hidden2'!BZ63</f>
        <v>0.63380281690140849</v>
      </c>
      <c r="E62" s="129">
        <f t="shared" si="4"/>
        <v>2.666666666666667</v>
      </c>
      <c r="F62" s="129">
        <f t="shared" si="5"/>
        <v>1</v>
      </c>
      <c r="G62" s="129">
        <f t="shared" si="6"/>
        <v>8.4507042253521139</v>
      </c>
      <c r="H62" s="129">
        <f t="shared" si="7"/>
        <v>4.4469483568075123</v>
      </c>
      <c r="J62" s="3"/>
    </row>
    <row r="63" spans="1:10" x14ac:dyDescent="0.3">
      <c r="A63" s="3" t="s">
        <v>114</v>
      </c>
      <c r="B63" s="3">
        <f>'Imputed and missing data hidden'!BY63</f>
        <v>0</v>
      </c>
      <c r="C63" s="3">
        <f>IF(VLOOKUP(A63,'Hazard &amp; Exposure'!$B$3:$DT$193,123,FALSE)&gt;0,1,0)</f>
        <v>0</v>
      </c>
      <c r="D63" s="129">
        <f>'Indicator Date hidden2'!BZ64</f>
        <v>0.51351351351351349</v>
      </c>
      <c r="E63" s="129">
        <f t="shared" si="4"/>
        <v>0</v>
      </c>
      <c r="F63" s="129">
        <f t="shared" si="5"/>
        <v>1</v>
      </c>
      <c r="G63" s="129">
        <f t="shared" si="6"/>
        <v>6.8468468468468462</v>
      </c>
      <c r="H63" s="129">
        <f t="shared" si="7"/>
        <v>2.7387387387387374</v>
      </c>
      <c r="J63" s="3"/>
    </row>
    <row r="64" spans="1:10" x14ac:dyDescent="0.3">
      <c r="A64" s="3" t="s">
        <v>116</v>
      </c>
      <c r="B64" s="3">
        <f>'Imputed and missing data hidden'!BY64</f>
        <v>6</v>
      </c>
      <c r="C64" s="3">
        <f>IF(VLOOKUP(A64,'Hazard &amp; Exposure'!$B$3:$DT$193,123,FALSE)&gt;0,1,0)</f>
        <v>0</v>
      </c>
      <c r="D64" s="129">
        <f>'Indicator Date hidden2'!BZ65</f>
        <v>0.47222222222222221</v>
      </c>
      <c r="E64" s="129">
        <f t="shared" si="4"/>
        <v>4</v>
      </c>
      <c r="F64" s="129">
        <f t="shared" si="5"/>
        <v>1</v>
      </c>
      <c r="G64" s="129">
        <f t="shared" si="6"/>
        <v>6.2962962962962958</v>
      </c>
      <c r="H64" s="129">
        <f t="shared" si="7"/>
        <v>4.1185185185185178</v>
      </c>
      <c r="J64" s="3"/>
    </row>
    <row r="65" spans="1:10" x14ac:dyDescent="0.3">
      <c r="A65" s="3" t="s">
        <v>118</v>
      </c>
      <c r="B65" s="3">
        <f>'Imputed and missing data hidden'!BY65</f>
        <v>11</v>
      </c>
      <c r="C65" s="3">
        <f>IF(VLOOKUP(A65,'Hazard &amp; Exposure'!$B$3:$DT$193,123,FALSE)&gt;0,1,0)</f>
        <v>0</v>
      </c>
      <c r="D65" s="129">
        <f>'Indicator Date hidden2'!BZ66</f>
        <v>0.38805970149253732</v>
      </c>
      <c r="E65" s="129">
        <f t="shared" si="4"/>
        <v>7.3333333333333339</v>
      </c>
      <c r="F65" s="129">
        <f t="shared" si="5"/>
        <v>1</v>
      </c>
      <c r="G65" s="129">
        <f t="shared" si="6"/>
        <v>5.1741293532338313</v>
      </c>
      <c r="H65" s="129">
        <f t="shared" si="7"/>
        <v>5.0029850746268671</v>
      </c>
      <c r="J65" s="3"/>
    </row>
    <row r="66" spans="1:10" x14ac:dyDescent="0.3">
      <c r="A66" s="3" t="s">
        <v>120</v>
      </c>
      <c r="B66" s="3">
        <f>'Imputed and missing data hidden'!BY66</f>
        <v>0</v>
      </c>
      <c r="C66" s="3">
        <f>IF(VLOOKUP(A66,'Hazard &amp; Exposure'!$B$3:$DT$193,123,FALSE)&gt;0,1,0)</f>
        <v>0</v>
      </c>
      <c r="D66" s="129">
        <f>'Indicator Date hidden2'!BZ67</f>
        <v>0.45333333333333331</v>
      </c>
      <c r="E66" s="129">
        <f t="shared" ref="E66:E97" si="8">IF(B66&gt;B$197,10,10-(B$197-B66)/(B$197-B$196)*10)</f>
        <v>0</v>
      </c>
      <c r="F66" s="129">
        <f t="shared" ref="F66:F97" si="9">IF(C66=1,$B$199,1)</f>
        <v>1</v>
      </c>
      <c r="G66" s="129">
        <f t="shared" ref="G66:G97" si="10">IF(D66&gt;D$197,10,10-(D$197-D66)/(D$197-D$196)*10)</f>
        <v>6.0444444444444443</v>
      </c>
      <c r="H66" s="129">
        <f t="shared" ref="H66:H97" si="11">10-(12.5-AVERAGE(E66,G66)*F66)/12.5*10</f>
        <v>2.4177777777777774</v>
      </c>
      <c r="J66" s="3"/>
    </row>
    <row r="67" spans="1:10" x14ac:dyDescent="0.3">
      <c r="A67" s="3" t="s">
        <v>122</v>
      </c>
      <c r="B67" s="3">
        <f>'Imputed and missing data hidden'!BY67</f>
        <v>9</v>
      </c>
      <c r="C67" s="3">
        <f>IF(VLOOKUP(A67,'Hazard &amp; Exposure'!$B$3:$DT$193,123,FALSE)&gt;0,1,0)</f>
        <v>0</v>
      </c>
      <c r="D67" s="129">
        <f>'Indicator Date hidden2'!BZ68</f>
        <v>0.46376811594202899</v>
      </c>
      <c r="E67" s="129">
        <f t="shared" si="8"/>
        <v>6</v>
      </c>
      <c r="F67" s="129">
        <f t="shared" si="9"/>
        <v>1</v>
      </c>
      <c r="G67" s="129">
        <f t="shared" si="10"/>
        <v>6.183574879227054</v>
      </c>
      <c r="H67" s="129">
        <f t="shared" si="11"/>
        <v>4.8734299516908219</v>
      </c>
      <c r="J67" s="3"/>
    </row>
    <row r="68" spans="1:10" x14ac:dyDescent="0.3">
      <c r="A68" s="3" t="s">
        <v>124</v>
      </c>
      <c r="B68" s="3">
        <f>'Imputed and missing data hidden'!BY68</f>
        <v>19</v>
      </c>
      <c r="C68" s="3">
        <f>IF(VLOOKUP(A68,'Hazard &amp; Exposure'!$B$3:$DT$193,123,FALSE)&gt;0,1,0)</f>
        <v>0</v>
      </c>
      <c r="D68" s="129">
        <f>'Indicator Date hidden2'!BZ69</f>
        <v>0.3968253968253968</v>
      </c>
      <c r="E68" s="129">
        <f t="shared" si="8"/>
        <v>10</v>
      </c>
      <c r="F68" s="129">
        <f t="shared" si="9"/>
        <v>1</v>
      </c>
      <c r="G68" s="129">
        <f t="shared" si="10"/>
        <v>5.2910052910052912</v>
      </c>
      <c r="H68" s="129">
        <f t="shared" si="11"/>
        <v>6.1164021164021163</v>
      </c>
      <c r="J68" s="3"/>
    </row>
    <row r="69" spans="1:10" x14ac:dyDescent="0.3">
      <c r="A69" s="3" t="s">
        <v>126</v>
      </c>
      <c r="B69" s="3">
        <f>'Imputed and missing data hidden'!BY69</f>
        <v>4</v>
      </c>
      <c r="C69" s="3">
        <f>IF(VLOOKUP(A69,'Hazard &amp; Exposure'!$B$3:$DT$193,123,FALSE)&gt;0,1,0)</f>
        <v>0</v>
      </c>
      <c r="D69" s="129">
        <f>'Indicator Date hidden2'!BZ70</f>
        <v>0.44</v>
      </c>
      <c r="E69" s="129">
        <f t="shared" si="8"/>
        <v>2.666666666666667</v>
      </c>
      <c r="F69" s="129">
        <f t="shared" si="9"/>
        <v>1</v>
      </c>
      <c r="G69" s="129">
        <f t="shared" si="10"/>
        <v>5.8666666666666671</v>
      </c>
      <c r="H69" s="129">
        <f t="shared" si="11"/>
        <v>3.413333333333334</v>
      </c>
      <c r="J69" s="3"/>
    </row>
    <row r="70" spans="1:10" x14ac:dyDescent="0.3">
      <c r="A70" s="3" t="s">
        <v>128</v>
      </c>
      <c r="B70" s="3">
        <f>'Imputed and missing data hidden'!BY70</f>
        <v>3</v>
      </c>
      <c r="C70" s="3">
        <f>IF(VLOOKUP(A70,'Hazard &amp; Exposure'!$B$3:$DT$193,123,FALSE)&gt;0,1,0)</f>
        <v>0</v>
      </c>
      <c r="D70" s="129">
        <f>'Indicator Date hidden2'!BZ71</f>
        <v>0.47887323943661969</v>
      </c>
      <c r="E70" s="129">
        <f t="shared" si="8"/>
        <v>2</v>
      </c>
      <c r="F70" s="129">
        <f t="shared" si="9"/>
        <v>1</v>
      </c>
      <c r="G70" s="129">
        <f t="shared" si="10"/>
        <v>6.384976525821596</v>
      </c>
      <c r="H70" s="129">
        <f t="shared" si="11"/>
        <v>3.3539906103286388</v>
      </c>
      <c r="J70" s="3"/>
    </row>
    <row r="71" spans="1:10" x14ac:dyDescent="0.3">
      <c r="A71" s="3" t="s">
        <v>130</v>
      </c>
      <c r="B71" s="3">
        <f>'Imputed and missing data hidden'!BY71</f>
        <v>3</v>
      </c>
      <c r="C71" s="3">
        <f>IF(VLOOKUP(A71,'Hazard &amp; Exposure'!$B$3:$DT$193,123,FALSE)&gt;0,1,0)</f>
        <v>0</v>
      </c>
      <c r="D71" s="129">
        <f>'Indicator Date hidden2'!BZ72</f>
        <v>0.47142857142857142</v>
      </c>
      <c r="E71" s="129">
        <f t="shared" si="8"/>
        <v>2</v>
      </c>
      <c r="F71" s="129">
        <f t="shared" si="9"/>
        <v>1</v>
      </c>
      <c r="G71" s="129">
        <f t="shared" si="10"/>
        <v>6.2857142857142856</v>
      </c>
      <c r="H71" s="129">
        <f t="shared" si="11"/>
        <v>3.3142857142857141</v>
      </c>
      <c r="J71" s="3"/>
    </row>
    <row r="72" spans="1:10" x14ac:dyDescent="0.3">
      <c r="A72" s="3" t="s">
        <v>131</v>
      </c>
      <c r="B72" s="3">
        <f>'Imputed and missing data hidden'!BY72</f>
        <v>7</v>
      </c>
      <c r="C72" s="3">
        <f>IF(VLOOKUP(A72,'Hazard &amp; Exposure'!$B$3:$DT$193,123,FALSE)&gt;0,1,0)</f>
        <v>0</v>
      </c>
      <c r="D72" s="129">
        <f>'Indicator Date hidden2'!BZ73</f>
        <v>0.55555555555555558</v>
      </c>
      <c r="E72" s="129">
        <f t="shared" si="8"/>
        <v>4.666666666666667</v>
      </c>
      <c r="F72" s="129">
        <f t="shared" si="9"/>
        <v>1</v>
      </c>
      <c r="G72" s="129">
        <f t="shared" si="10"/>
        <v>7.4074074074074074</v>
      </c>
      <c r="H72" s="129">
        <f t="shared" si="11"/>
        <v>4.8296296296296291</v>
      </c>
      <c r="J72" s="3"/>
    </row>
    <row r="73" spans="1:10" x14ac:dyDescent="0.3">
      <c r="A73" s="3" t="s">
        <v>133</v>
      </c>
      <c r="B73" s="3">
        <f>'Imputed and missing data hidden'!BY73</f>
        <v>5</v>
      </c>
      <c r="C73" s="3">
        <f>IF(VLOOKUP(A73,'Hazard &amp; Exposure'!$B$3:$DT$193,123,FALSE)&gt;0,1,0)</f>
        <v>0</v>
      </c>
      <c r="D73" s="129">
        <f>'Indicator Date hidden2'!BZ74</f>
        <v>0.59459459459459463</v>
      </c>
      <c r="E73" s="129">
        <f t="shared" si="8"/>
        <v>3.3333333333333339</v>
      </c>
      <c r="F73" s="129">
        <f t="shared" si="9"/>
        <v>1</v>
      </c>
      <c r="G73" s="129">
        <f t="shared" si="10"/>
        <v>7.9279279279279287</v>
      </c>
      <c r="H73" s="129">
        <f t="shared" si="11"/>
        <v>4.5045045045045047</v>
      </c>
      <c r="J73" s="3"/>
    </row>
    <row r="74" spans="1:10" x14ac:dyDescent="0.3">
      <c r="A74" s="3" t="s">
        <v>135</v>
      </c>
      <c r="B74" s="3">
        <f>'Imputed and missing data hidden'!BY74</f>
        <v>5</v>
      </c>
      <c r="C74" s="3">
        <f>IF(VLOOKUP(A74,'Hazard &amp; Exposure'!$B$3:$DT$193,123,FALSE)&gt;0,1,0)</f>
        <v>0</v>
      </c>
      <c r="D74" s="129">
        <f>'Indicator Date hidden2'!BZ75</f>
        <v>0.59459459459459463</v>
      </c>
      <c r="E74" s="129">
        <f t="shared" si="8"/>
        <v>3.3333333333333339</v>
      </c>
      <c r="F74" s="129">
        <f t="shared" si="9"/>
        <v>1</v>
      </c>
      <c r="G74" s="129">
        <f t="shared" si="10"/>
        <v>7.9279279279279287</v>
      </c>
      <c r="H74" s="129">
        <f t="shared" si="11"/>
        <v>4.5045045045045047</v>
      </c>
      <c r="J74" s="3"/>
    </row>
    <row r="75" spans="1:10" x14ac:dyDescent="0.3">
      <c r="A75" s="3" t="s">
        <v>137</v>
      </c>
      <c r="B75" s="3">
        <f>'Imputed and missing data hidden'!BY75</f>
        <v>9</v>
      </c>
      <c r="C75" s="3">
        <f>IF(VLOOKUP(A75,'Hazard &amp; Exposure'!$B$3:$DT$193,123,FALSE)&gt;0,1,0)</f>
        <v>0</v>
      </c>
      <c r="D75" s="129">
        <f>'Indicator Date hidden2'!BZ76</f>
        <v>0.42028985507246375</v>
      </c>
      <c r="E75" s="129">
        <f t="shared" si="8"/>
        <v>6</v>
      </c>
      <c r="F75" s="129">
        <f t="shared" si="9"/>
        <v>1</v>
      </c>
      <c r="G75" s="129">
        <f t="shared" si="10"/>
        <v>5.6038647342995169</v>
      </c>
      <c r="H75" s="129">
        <f t="shared" si="11"/>
        <v>4.6415458937198073</v>
      </c>
      <c r="J75" s="3"/>
    </row>
    <row r="76" spans="1:10" x14ac:dyDescent="0.3">
      <c r="A76" s="3" t="s">
        <v>139</v>
      </c>
      <c r="B76" s="3">
        <f>'Imputed and missing data hidden'!BY76</f>
        <v>17</v>
      </c>
      <c r="C76" s="3">
        <f>IF(VLOOKUP(A76,'Hazard &amp; Exposure'!$B$3:$DT$193,123,FALSE)&gt;0,1,0)</f>
        <v>0</v>
      </c>
      <c r="D76" s="129">
        <f>'Indicator Date hidden2'!BZ77</f>
        <v>0.33333333333333331</v>
      </c>
      <c r="E76" s="129">
        <f t="shared" si="8"/>
        <v>10</v>
      </c>
      <c r="F76" s="129">
        <f t="shared" si="9"/>
        <v>1</v>
      </c>
      <c r="G76" s="129">
        <f t="shared" si="10"/>
        <v>4.4444444444444446</v>
      </c>
      <c r="H76" s="129">
        <f t="shared" si="11"/>
        <v>5.7777777777777777</v>
      </c>
      <c r="J76" s="3"/>
    </row>
    <row r="77" spans="1:10" x14ac:dyDescent="0.3">
      <c r="A77" s="3" t="s">
        <v>141</v>
      </c>
      <c r="B77" s="3">
        <f>'Imputed and missing data hidden'!BY77</f>
        <v>4</v>
      </c>
      <c r="C77" s="3">
        <f>IF(VLOOKUP(A77,'Hazard &amp; Exposure'!$B$3:$DT$193,123,FALSE)&gt;0,1,0)</f>
        <v>1</v>
      </c>
      <c r="D77" s="129">
        <f>'Indicator Date hidden2'!BZ78</f>
        <v>0.60810810810810811</v>
      </c>
      <c r="E77" s="129">
        <f t="shared" si="8"/>
        <v>2.666666666666667</v>
      </c>
      <c r="F77" s="129">
        <f t="shared" si="9"/>
        <v>1.25</v>
      </c>
      <c r="G77" s="129">
        <f t="shared" si="10"/>
        <v>8.1081081081081088</v>
      </c>
      <c r="H77" s="129">
        <f t="shared" si="11"/>
        <v>5.3873873873873883</v>
      </c>
      <c r="J77" s="3"/>
    </row>
    <row r="78" spans="1:10" x14ac:dyDescent="0.3">
      <c r="A78" s="3" t="s">
        <v>143</v>
      </c>
      <c r="B78" s="3">
        <f>'Imputed and missing data hidden'!BY78</f>
        <v>4</v>
      </c>
      <c r="C78" s="3">
        <f>IF(VLOOKUP(A78,'Hazard &amp; Exposure'!$B$3:$DT$193,123,FALSE)&gt;0,1,0)</f>
        <v>1</v>
      </c>
      <c r="D78" s="129">
        <f>'Indicator Date hidden2'!BZ79</f>
        <v>0.5</v>
      </c>
      <c r="E78" s="129">
        <f t="shared" si="8"/>
        <v>2.666666666666667</v>
      </c>
      <c r="F78" s="129">
        <f t="shared" si="9"/>
        <v>1.25</v>
      </c>
      <c r="G78" s="129">
        <f t="shared" si="10"/>
        <v>6.666666666666667</v>
      </c>
      <c r="H78" s="129">
        <f t="shared" si="11"/>
        <v>4.666666666666667</v>
      </c>
      <c r="J78" s="3"/>
    </row>
    <row r="79" spans="1:10" x14ac:dyDescent="0.3">
      <c r="A79" s="3" t="s">
        <v>145</v>
      </c>
      <c r="B79" s="3">
        <f>'Imputed and missing data hidden'!BY79</f>
        <v>6</v>
      </c>
      <c r="C79" s="3">
        <f>IF(VLOOKUP(A79,'Hazard &amp; Exposure'!$B$3:$DT$193,123,FALSE)&gt;0,1,0)</f>
        <v>0</v>
      </c>
      <c r="D79" s="129">
        <f>'Indicator Date hidden2'!BZ80</f>
        <v>0.5</v>
      </c>
      <c r="E79" s="129">
        <f t="shared" si="8"/>
        <v>4</v>
      </c>
      <c r="F79" s="129">
        <f t="shared" si="9"/>
        <v>1</v>
      </c>
      <c r="G79" s="129">
        <f t="shared" si="10"/>
        <v>6.666666666666667</v>
      </c>
      <c r="H79" s="129">
        <f t="shared" si="11"/>
        <v>4.2666666666666675</v>
      </c>
      <c r="J79" s="3"/>
    </row>
    <row r="80" spans="1:10" x14ac:dyDescent="0.3">
      <c r="A80" s="3" t="s">
        <v>146</v>
      </c>
      <c r="B80" s="3">
        <f>'Imputed and missing data hidden'!BY80</f>
        <v>6</v>
      </c>
      <c r="C80" s="3">
        <f>IF(VLOOKUP(A80,'Hazard &amp; Exposure'!$B$3:$DT$193,123,FALSE)&gt;0,1,0)</f>
        <v>1</v>
      </c>
      <c r="D80" s="129">
        <f>'Indicator Date hidden2'!BZ81</f>
        <v>0.59154929577464788</v>
      </c>
      <c r="E80" s="129">
        <f t="shared" si="8"/>
        <v>4</v>
      </c>
      <c r="F80" s="129">
        <f t="shared" si="9"/>
        <v>1.25</v>
      </c>
      <c r="G80" s="129">
        <f t="shared" si="10"/>
        <v>7.887323943661972</v>
      </c>
      <c r="H80" s="129">
        <f t="shared" si="11"/>
        <v>5.943661971830986</v>
      </c>
      <c r="J80" s="3"/>
    </row>
    <row r="81" spans="1:10" x14ac:dyDescent="0.3">
      <c r="A81" s="3" t="s">
        <v>148</v>
      </c>
      <c r="B81" s="3">
        <f>'Imputed and missing data hidden'!BY81</f>
        <v>13</v>
      </c>
      <c r="C81" s="3">
        <f>IF(VLOOKUP(A81,'Hazard &amp; Exposure'!$B$3:$DT$193,123,FALSE)&gt;0,1,0)</f>
        <v>0</v>
      </c>
      <c r="D81" s="129">
        <f>'Indicator Date hidden2'!BZ82</f>
        <v>0.390625</v>
      </c>
      <c r="E81" s="129">
        <f t="shared" si="8"/>
        <v>8.6666666666666661</v>
      </c>
      <c r="F81" s="129">
        <f t="shared" si="9"/>
        <v>1</v>
      </c>
      <c r="G81" s="129">
        <f t="shared" si="10"/>
        <v>5.208333333333333</v>
      </c>
      <c r="H81" s="129">
        <f t="shared" si="11"/>
        <v>5.55</v>
      </c>
      <c r="J81" s="3"/>
    </row>
    <row r="82" spans="1:10" x14ac:dyDescent="0.3">
      <c r="A82" s="3" t="s">
        <v>150</v>
      </c>
      <c r="B82" s="3">
        <f>'Imputed and missing data hidden'!BY82</f>
        <v>13</v>
      </c>
      <c r="C82" s="3">
        <f>IF(VLOOKUP(A82,'Hazard &amp; Exposure'!$B$3:$DT$193,123,FALSE)&gt;0,1,0)</f>
        <v>0</v>
      </c>
      <c r="D82" s="129">
        <f>'Indicator Date hidden2'!BZ83</f>
        <v>0.4375</v>
      </c>
      <c r="E82" s="129">
        <f t="shared" si="8"/>
        <v>8.6666666666666661</v>
      </c>
      <c r="F82" s="129">
        <f t="shared" si="9"/>
        <v>1</v>
      </c>
      <c r="G82" s="129">
        <f t="shared" si="10"/>
        <v>5.833333333333333</v>
      </c>
      <c r="H82" s="129">
        <f t="shared" si="11"/>
        <v>5.8</v>
      </c>
      <c r="J82" s="3"/>
    </row>
    <row r="83" spans="1:10" x14ac:dyDescent="0.3">
      <c r="A83" s="3" t="s">
        <v>152</v>
      </c>
      <c r="B83" s="3">
        <f>'Imputed and missing data hidden'!BY83</f>
        <v>9</v>
      </c>
      <c r="C83" s="3">
        <f>IF(VLOOKUP(A83,'Hazard &amp; Exposure'!$B$3:$DT$193,123,FALSE)&gt;0,1,0)</f>
        <v>0</v>
      </c>
      <c r="D83" s="129">
        <f>'Indicator Date hidden2'!BZ84</f>
        <v>0.41176470588235292</v>
      </c>
      <c r="E83" s="129">
        <f t="shared" si="8"/>
        <v>6</v>
      </c>
      <c r="F83" s="129">
        <f t="shared" si="9"/>
        <v>1</v>
      </c>
      <c r="G83" s="129">
        <f t="shared" si="10"/>
        <v>5.4901960784313726</v>
      </c>
      <c r="H83" s="129">
        <f t="shared" si="11"/>
        <v>4.5960784313725487</v>
      </c>
      <c r="J83" s="3"/>
    </row>
    <row r="84" spans="1:10" x14ac:dyDescent="0.3">
      <c r="A84" s="3" t="s">
        <v>154</v>
      </c>
      <c r="B84" s="3">
        <f>'Imputed and missing data hidden'!BY84</f>
        <v>7</v>
      </c>
      <c r="C84" s="3">
        <f>IF(VLOOKUP(A84,'Hazard &amp; Exposure'!$B$3:$DT$193,123,FALSE)&gt;0,1,0)</f>
        <v>0</v>
      </c>
      <c r="D84" s="129">
        <f>'Indicator Date hidden2'!BZ85</f>
        <v>0.59154929577464788</v>
      </c>
      <c r="E84" s="129">
        <f t="shared" si="8"/>
        <v>4.666666666666667</v>
      </c>
      <c r="F84" s="129">
        <f t="shared" si="9"/>
        <v>1</v>
      </c>
      <c r="G84" s="129">
        <f t="shared" si="10"/>
        <v>7.887323943661972</v>
      </c>
      <c r="H84" s="129">
        <f t="shared" si="11"/>
        <v>5.0215962441314561</v>
      </c>
      <c r="J84" s="3"/>
    </row>
    <row r="85" spans="1:10" x14ac:dyDescent="0.3">
      <c r="A85" s="3" t="s">
        <v>156</v>
      </c>
      <c r="B85" s="3">
        <f>'Imputed and missing data hidden'!BY85</f>
        <v>11</v>
      </c>
      <c r="C85" s="3">
        <f>IF(VLOOKUP(A85,'Hazard &amp; Exposure'!$B$3:$DT$193,123,FALSE)&gt;0,1,0)</f>
        <v>0</v>
      </c>
      <c r="D85" s="129">
        <f>'Indicator Date hidden2'!BZ86</f>
        <v>0.52238805970149249</v>
      </c>
      <c r="E85" s="129">
        <f t="shared" si="8"/>
        <v>7.3333333333333339</v>
      </c>
      <c r="F85" s="129">
        <f t="shared" si="9"/>
        <v>1</v>
      </c>
      <c r="G85" s="129">
        <f t="shared" si="10"/>
        <v>6.9651741293532332</v>
      </c>
      <c r="H85" s="129">
        <f t="shared" si="11"/>
        <v>5.7194029850746269</v>
      </c>
      <c r="J85" s="3"/>
    </row>
    <row r="86" spans="1:10" x14ac:dyDescent="0.3">
      <c r="A86" s="3" t="s">
        <v>158</v>
      </c>
      <c r="B86" s="3">
        <f>'Imputed and missing data hidden'!BY86</f>
        <v>7</v>
      </c>
      <c r="C86" s="3">
        <f>IF(VLOOKUP(A86,'Hazard &amp; Exposure'!$B$3:$DT$193,123,FALSE)&gt;0,1,0)</f>
        <v>0</v>
      </c>
      <c r="D86" s="129">
        <f>'Indicator Date hidden2'!BZ87</f>
        <v>0.67142857142857137</v>
      </c>
      <c r="E86" s="129">
        <f t="shared" si="8"/>
        <v>4.666666666666667</v>
      </c>
      <c r="F86" s="129">
        <f t="shared" si="9"/>
        <v>1</v>
      </c>
      <c r="G86" s="129">
        <f t="shared" si="10"/>
        <v>8.9523809523809526</v>
      </c>
      <c r="H86" s="129">
        <f t="shared" si="11"/>
        <v>5.4476190476190487</v>
      </c>
      <c r="J86" s="3"/>
    </row>
    <row r="87" spans="1:10" x14ac:dyDescent="0.3">
      <c r="A87" s="3" t="s">
        <v>160</v>
      </c>
      <c r="B87" s="3">
        <f>'Imputed and missing data hidden'!BY87</f>
        <v>4</v>
      </c>
      <c r="C87" s="3">
        <f>IF(VLOOKUP(A87,'Hazard &amp; Exposure'!$B$3:$DT$193,123,FALSE)&gt;0,1,0)</f>
        <v>0</v>
      </c>
      <c r="D87" s="129">
        <f>'Indicator Date hidden2'!BZ88</f>
        <v>0.60273972602739723</v>
      </c>
      <c r="E87" s="129">
        <f t="shared" si="8"/>
        <v>2.666666666666667</v>
      </c>
      <c r="F87" s="129">
        <f t="shared" si="9"/>
        <v>1</v>
      </c>
      <c r="G87" s="129">
        <f t="shared" si="10"/>
        <v>8.0365296803652964</v>
      </c>
      <c r="H87" s="129">
        <f t="shared" si="11"/>
        <v>4.281278538812785</v>
      </c>
      <c r="J87" s="3"/>
    </row>
    <row r="88" spans="1:10" x14ac:dyDescent="0.3">
      <c r="A88" s="3" t="s">
        <v>162</v>
      </c>
      <c r="B88" s="3">
        <f>'Imputed and missing data hidden'!BY88</f>
        <v>0</v>
      </c>
      <c r="C88" s="3">
        <f>IF(VLOOKUP(A88,'Hazard &amp; Exposure'!$B$3:$DT$193,123,FALSE)&gt;0,1,0)</f>
        <v>0</v>
      </c>
      <c r="D88" s="129">
        <f>'Indicator Date hidden2'!BZ89</f>
        <v>0.48</v>
      </c>
      <c r="E88" s="129">
        <f t="shared" si="8"/>
        <v>0</v>
      </c>
      <c r="F88" s="129">
        <f t="shared" si="9"/>
        <v>1</v>
      </c>
      <c r="G88" s="129">
        <f t="shared" si="10"/>
        <v>6.3999999999999995</v>
      </c>
      <c r="H88" s="129">
        <f t="shared" si="11"/>
        <v>2.5599999999999987</v>
      </c>
      <c r="J88" s="3"/>
    </row>
    <row r="89" spans="1:10" x14ac:dyDescent="0.3">
      <c r="A89" s="3" t="s">
        <v>164</v>
      </c>
      <c r="B89" s="3">
        <f>'Imputed and missing data hidden'!BY89</f>
        <v>18</v>
      </c>
      <c r="C89" s="3">
        <f>IF(VLOOKUP(A89,'Hazard &amp; Exposure'!$B$3:$DT$193,123,FALSE)&gt;0,1,0)</f>
        <v>0</v>
      </c>
      <c r="D89" s="129">
        <f>'Indicator Date hidden2'!BZ90</f>
        <v>0.67213114754098358</v>
      </c>
      <c r="E89" s="129">
        <f t="shared" si="8"/>
        <v>10</v>
      </c>
      <c r="F89" s="129">
        <f t="shared" si="9"/>
        <v>1</v>
      </c>
      <c r="G89" s="129">
        <f t="shared" si="10"/>
        <v>8.9617486338797807</v>
      </c>
      <c r="H89" s="129">
        <f t="shared" si="11"/>
        <v>7.5846994535519112</v>
      </c>
      <c r="J89" s="3"/>
    </row>
    <row r="90" spans="1:10" x14ac:dyDescent="0.3">
      <c r="A90" s="3" t="s">
        <v>166</v>
      </c>
      <c r="B90" s="3">
        <f>'Imputed and missing data hidden'!BY90</f>
        <v>18</v>
      </c>
      <c r="C90" s="3">
        <f>IF(VLOOKUP(A90,'Hazard &amp; Exposure'!$B$3:$DT$193,123,FALSE)&gt;0,1,0)</f>
        <v>0</v>
      </c>
      <c r="D90" s="129">
        <f>'Indicator Date hidden2'!BZ91</f>
        <v>0.55737704918032782</v>
      </c>
      <c r="E90" s="129">
        <f t="shared" si="8"/>
        <v>10</v>
      </c>
      <c r="F90" s="129">
        <f t="shared" si="9"/>
        <v>1</v>
      </c>
      <c r="G90" s="129">
        <f t="shared" si="10"/>
        <v>7.4316939890710376</v>
      </c>
      <c r="H90" s="129">
        <f t="shared" si="11"/>
        <v>6.9726775956284142</v>
      </c>
      <c r="J90" s="3"/>
    </row>
    <row r="91" spans="1:10" x14ac:dyDescent="0.3">
      <c r="A91" s="3" t="s">
        <v>297</v>
      </c>
      <c r="B91" s="3">
        <f>'Imputed and missing data hidden'!BY91</f>
        <v>11</v>
      </c>
      <c r="C91" s="3">
        <f>IF(VLOOKUP(A91,'Hazard &amp; Exposure'!$B$3:$DT$193,123,FALSE)&gt;0,1,0)</f>
        <v>0</v>
      </c>
      <c r="D91" s="129">
        <f>'Indicator Date hidden2'!BZ92</f>
        <v>0.67164179104477617</v>
      </c>
      <c r="E91" s="129">
        <f t="shared" si="8"/>
        <v>7.3333333333333339</v>
      </c>
      <c r="F91" s="129">
        <f t="shared" si="9"/>
        <v>1</v>
      </c>
      <c r="G91" s="129">
        <f t="shared" si="10"/>
        <v>8.9552238805970159</v>
      </c>
      <c r="H91" s="129">
        <f t="shared" si="11"/>
        <v>6.5154228855721392</v>
      </c>
      <c r="J91" s="3"/>
    </row>
    <row r="92" spans="1:10" x14ac:dyDescent="0.3">
      <c r="A92" s="3" t="s">
        <v>167</v>
      </c>
      <c r="B92" s="3">
        <f>'Imputed and missing data hidden'!BY92</f>
        <v>11</v>
      </c>
      <c r="C92" s="3">
        <f>IF(VLOOKUP(A92,'Hazard &amp; Exposure'!$B$3:$DT$193,123,FALSE)&gt;0,1,0)</f>
        <v>0</v>
      </c>
      <c r="D92" s="129">
        <f>'Indicator Date hidden2'!BZ93</f>
        <v>0.34848484848484851</v>
      </c>
      <c r="E92" s="129">
        <f t="shared" si="8"/>
        <v>7.3333333333333339</v>
      </c>
      <c r="F92" s="129">
        <f t="shared" si="9"/>
        <v>1</v>
      </c>
      <c r="G92" s="129">
        <f t="shared" si="10"/>
        <v>4.6464646464646462</v>
      </c>
      <c r="H92" s="129">
        <f t="shared" si="11"/>
        <v>4.7919191919191917</v>
      </c>
      <c r="J92" s="3"/>
    </row>
    <row r="93" spans="1:10" x14ac:dyDescent="0.3">
      <c r="A93" s="3" t="s">
        <v>169</v>
      </c>
      <c r="B93" s="3">
        <f>'Imputed and missing data hidden'!BY93</f>
        <v>3</v>
      </c>
      <c r="C93" s="3">
        <f>IF(VLOOKUP(A93,'Hazard &amp; Exposure'!$B$3:$DT$193,123,FALSE)&gt;0,1,0)</f>
        <v>0</v>
      </c>
      <c r="D93" s="129">
        <f>'Indicator Date hidden2'!BZ94</f>
        <v>0.49315068493150682</v>
      </c>
      <c r="E93" s="129">
        <f t="shared" si="8"/>
        <v>2</v>
      </c>
      <c r="F93" s="129">
        <f t="shared" si="9"/>
        <v>1</v>
      </c>
      <c r="G93" s="129">
        <f t="shared" si="10"/>
        <v>6.5753424657534243</v>
      </c>
      <c r="H93" s="129">
        <f t="shared" si="11"/>
        <v>3.4301369863013687</v>
      </c>
      <c r="J93" s="3"/>
    </row>
    <row r="94" spans="1:10" x14ac:dyDescent="0.3">
      <c r="A94" s="3" t="s">
        <v>171</v>
      </c>
      <c r="B94" s="3">
        <f>'Imputed and missing data hidden'!BY94</f>
        <v>6</v>
      </c>
      <c r="C94" s="3">
        <f>IF(VLOOKUP(A94,'Hazard &amp; Exposure'!$B$3:$DT$193,123,FALSE)&gt;0,1,0)</f>
        <v>0</v>
      </c>
      <c r="D94" s="129">
        <f>'Indicator Date hidden2'!BZ95</f>
        <v>0.63380281690140849</v>
      </c>
      <c r="E94" s="129">
        <f t="shared" si="8"/>
        <v>4</v>
      </c>
      <c r="F94" s="129">
        <f t="shared" si="9"/>
        <v>1</v>
      </c>
      <c r="G94" s="129">
        <f t="shared" si="10"/>
        <v>8.4507042253521139</v>
      </c>
      <c r="H94" s="129">
        <f t="shared" si="11"/>
        <v>4.9802816901408455</v>
      </c>
      <c r="J94" s="3"/>
    </row>
    <row r="95" spans="1:10" x14ac:dyDescent="0.3">
      <c r="A95" s="3" t="s">
        <v>172</v>
      </c>
      <c r="B95" s="3">
        <f>'Imputed and missing data hidden'!BY95</f>
        <v>11</v>
      </c>
      <c r="C95" s="3">
        <f>IF(VLOOKUP(A95,'Hazard &amp; Exposure'!$B$3:$DT$193,123,FALSE)&gt;0,1,0)</f>
        <v>0</v>
      </c>
      <c r="D95" s="129">
        <f>'Indicator Date hidden2'!BZ96</f>
        <v>0.45454545454545453</v>
      </c>
      <c r="E95" s="129">
        <f t="shared" si="8"/>
        <v>7.3333333333333339</v>
      </c>
      <c r="F95" s="129">
        <f t="shared" si="9"/>
        <v>1</v>
      </c>
      <c r="G95" s="129">
        <f t="shared" si="10"/>
        <v>6.0606060606060606</v>
      </c>
      <c r="H95" s="129">
        <f t="shared" si="11"/>
        <v>5.3575757575757574</v>
      </c>
      <c r="J95" s="3"/>
    </row>
    <row r="96" spans="1:10" x14ac:dyDescent="0.3">
      <c r="A96" s="3" t="s">
        <v>173</v>
      </c>
      <c r="B96" s="3">
        <f>'Imputed and missing data hidden'!BY96</f>
        <v>9</v>
      </c>
      <c r="C96" s="3">
        <f>IF(VLOOKUP(A96,'Hazard &amp; Exposure'!$B$3:$DT$193,123,FALSE)&gt;0,1,0)</f>
        <v>0</v>
      </c>
      <c r="D96" s="129">
        <f>'Indicator Date hidden2'!BZ97</f>
        <v>0.49275362318840582</v>
      </c>
      <c r="E96" s="129">
        <f t="shared" si="8"/>
        <v>6</v>
      </c>
      <c r="F96" s="129">
        <f t="shared" si="9"/>
        <v>1</v>
      </c>
      <c r="G96" s="129">
        <f t="shared" si="10"/>
        <v>6.5700483091787447</v>
      </c>
      <c r="H96" s="129">
        <f t="shared" si="11"/>
        <v>5.0280193236714972</v>
      </c>
      <c r="J96" s="3"/>
    </row>
    <row r="97" spans="1:10" x14ac:dyDescent="0.3">
      <c r="A97" s="3" t="s">
        <v>175</v>
      </c>
      <c r="B97" s="3">
        <f>'Imputed and missing data hidden'!BY97</f>
        <v>2</v>
      </c>
      <c r="C97" s="3">
        <f>IF(VLOOKUP(A97,'Hazard &amp; Exposure'!$B$3:$DT$193,123,FALSE)&gt;0,1,0)</f>
        <v>0</v>
      </c>
      <c r="D97" s="129">
        <f>'Indicator Date hidden2'!BZ98</f>
        <v>0.625</v>
      </c>
      <c r="E97" s="129">
        <f t="shared" si="8"/>
        <v>1.3333333333333321</v>
      </c>
      <c r="F97" s="129">
        <f t="shared" si="9"/>
        <v>1</v>
      </c>
      <c r="G97" s="129">
        <f t="shared" si="10"/>
        <v>8.3333333333333339</v>
      </c>
      <c r="H97" s="129">
        <f t="shared" si="11"/>
        <v>3.8666666666666663</v>
      </c>
      <c r="J97" s="3"/>
    </row>
    <row r="98" spans="1:10" x14ac:dyDescent="0.3">
      <c r="A98" s="3" t="s">
        <v>177</v>
      </c>
      <c r="B98" s="3">
        <f>'Imputed and missing data hidden'!BY98</f>
        <v>3</v>
      </c>
      <c r="C98" s="3">
        <f>IF(VLOOKUP(A98,'Hazard &amp; Exposure'!$B$3:$DT$193,123,FALSE)&gt;0,1,0)</f>
        <v>0</v>
      </c>
      <c r="D98" s="129">
        <f>'Indicator Date hidden2'!BZ99</f>
        <v>0.55555555555555558</v>
      </c>
      <c r="E98" s="129">
        <f t="shared" ref="E98:E129" si="12">IF(B98&gt;B$197,10,10-(B$197-B98)/(B$197-B$196)*10)</f>
        <v>2</v>
      </c>
      <c r="F98" s="129">
        <f t="shared" ref="F98:F129" si="13">IF(C98=1,$B$199,1)</f>
        <v>1</v>
      </c>
      <c r="G98" s="129">
        <f t="shared" ref="G98:G129" si="14">IF(D98&gt;D$197,10,10-(D$197-D98)/(D$197-D$196)*10)</f>
        <v>7.4074074074074074</v>
      </c>
      <c r="H98" s="129">
        <f t="shared" ref="H98:H129" si="15">10-(12.5-AVERAGE(E98,G98)*F98)/12.5*10</f>
        <v>3.7629629629629635</v>
      </c>
      <c r="J98" s="3"/>
    </row>
    <row r="99" spans="1:10" x14ac:dyDescent="0.3">
      <c r="A99" s="3" t="s">
        <v>179</v>
      </c>
      <c r="B99" s="3">
        <f>'Imputed and missing data hidden'!BY99</f>
        <v>11</v>
      </c>
      <c r="C99" s="3">
        <f>IF(VLOOKUP(A99,'Hazard &amp; Exposure'!$B$3:$DT$193,123,FALSE)&gt;0,1,0)</f>
        <v>1</v>
      </c>
      <c r="D99" s="129">
        <f>'Indicator Date hidden2'!BZ100</f>
        <v>0.76923076923076927</v>
      </c>
      <c r="E99" s="129">
        <f t="shared" si="12"/>
        <v>7.3333333333333339</v>
      </c>
      <c r="F99" s="129">
        <f t="shared" si="13"/>
        <v>1.25</v>
      </c>
      <c r="G99" s="129">
        <f t="shared" si="14"/>
        <v>10</v>
      </c>
      <c r="H99" s="129">
        <f t="shared" si="15"/>
        <v>8.6666666666666679</v>
      </c>
      <c r="J99" s="3"/>
    </row>
    <row r="100" spans="1:10" x14ac:dyDescent="0.3">
      <c r="A100" s="3" t="s">
        <v>181</v>
      </c>
      <c r="B100" s="3">
        <f>'Imputed and missing data hidden'!BY100</f>
        <v>32</v>
      </c>
      <c r="C100" s="3">
        <f>IF(VLOOKUP(A100,'Hazard &amp; Exposure'!$B$3:$DT$193,123,FALSE)&gt;0,1,0)</f>
        <v>0</v>
      </c>
      <c r="D100" s="129">
        <f>'Indicator Date hidden2'!BZ101</f>
        <v>0.40384615384615385</v>
      </c>
      <c r="E100" s="129">
        <f t="shared" si="12"/>
        <v>10</v>
      </c>
      <c r="F100" s="129">
        <f t="shared" si="13"/>
        <v>1</v>
      </c>
      <c r="G100" s="129">
        <f t="shared" si="14"/>
        <v>5.384615384615385</v>
      </c>
      <c r="H100" s="129">
        <f t="shared" si="15"/>
        <v>6.1538461538461542</v>
      </c>
      <c r="J100" s="3"/>
    </row>
    <row r="101" spans="1:10" x14ac:dyDescent="0.3">
      <c r="A101" s="3" t="s">
        <v>183</v>
      </c>
      <c r="B101" s="3">
        <f>'Imputed and missing data hidden'!BY101</f>
        <v>10</v>
      </c>
      <c r="C101" s="3">
        <f>IF(VLOOKUP(A101,'Hazard &amp; Exposure'!$B$3:$DT$193,123,FALSE)&gt;0,1,0)</f>
        <v>0</v>
      </c>
      <c r="D101" s="129">
        <f>'Indicator Date hidden2'!BZ102</f>
        <v>0.46268656716417911</v>
      </c>
      <c r="E101" s="129">
        <f t="shared" si="12"/>
        <v>6.666666666666667</v>
      </c>
      <c r="F101" s="129">
        <f t="shared" si="13"/>
        <v>1</v>
      </c>
      <c r="G101" s="129">
        <f t="shared" si="14"/>
        <v>6.1691542288557217</v>
      </c>
      <c r="H101" s="129">
        <f t="shared" si="15"/>
        <v>5.1343283582089558</v>
      </c>
      <c r="J101" s="3"/>
    </row>
    <row r="102" spans="1:10" x14ac:dyDescent="0.3">
      <c r="A102" s="3" t="s">
        <v>185</v>
      </c>
      <c r="B102" s="3">
        <f>'Imputed and missing data hidden'!BY102</f>
        <v>13</v>
      </c>
      <c r="C102" s="3">
        <f>IF(VLOOKUP(A102,'Hazard &amp; Exposure'!$B$3:$DT$193,123,FALSE)&gt;0,1,0)</f>
        <v>0</v>
      </c>
      <c r="D102" s="129">
        <f>'Indicator Date hidden2'!BZ103</f>
        <v>0.46969696969696972</v>
      </c>
      <c r="E102" s="129">
        <f t="shared" si="12"/>
        <v>8.6666666666666661</v>
      </c>
      <c r="F102" s="129">
        <f t="shared" si="13"/>
        <v>1</v>
      </c>
      <c r="G102" s="129">
        <f t="shared" si="14"/>
        <v>6.262626262626263</v>
      </c>
      <c r="H102" s="129">
        <f t="shared" si="15"/>
        <v>5.971717171717172</v>
      </c>
      <c r="J102" s="3"/>
    </row>
    <row r="103" spans="1:10" x14ac:dyDescent="0.3">
      <c r="A103" s="3" t="s">
        <v>188</v>
      </c>
      <c r="B103" s="3">
        <f>'Imputed and missing data hidden'!BY103</f>
        <v>3</v>
      </c>
      <c r="C103" s="3">
        <f>IF(VLOOKUP(A103,'Hazard &amp; Exposure'!$B$3:$DT$193,123,FALSE)&gt;0,1,0)</f>
        <v>0</v>
      </c>
      <c r="D103" s="129">
        <f>'Indicator Date hidden2'!BZ104</f>
        <v>0.68055555555555558</v>
      </c>
      <c r="E103" s="129">
        <f t="shared" si="12"/>
        <v>2</v>
      </c>
      <c r="F103" s="129">
        <f t="shared" si="13"/>
        <v>1</v>
      </c>
      <c r="G103" s="129">
        <f t="shared" si="14"/>
        <v>9.0740740740740744</v>
      </c>
      <c r="H103" s="129">
        <f t="shared" si="15"/>
        <v>4.4296296296296305</v>
      </c>
      <c r="J103" s="3"/>
    </row>
    <row r="104" spans="1:10" x14ac:dyDescent="0.3">
      <c r="A104" s="3" t="s">
        <v>190</v>
      </c>
      <c r="B104" s="3">
        <f>'Imputed and missing data hidden'!BY104</f>
        <v>0</v>
      </c>
      <c r="C104" s="3">
        <f>IF(VLOOKUP(A104,'Hazard &amp; Exposure'!$B$3:$DT$193,123,FALSE)&gt;0,1,0)</f>
        <v>0</v>
      </c>
      <c r="D104" s="129">
        <f>'Indicator Date hidden2'!BZ105</f>
        <v>0.41891891891891891</v>
      </c>
      <c r="E104" s="129">
        <f t="shared" si="12"/>
        <v>0</v>
      </c>
      <c r="F104" s="129">
        <f t="shared" si="13"/>
        <v>1</v>
      </c>
      <c r="G104" s="129">
        <f t="shared" si="14"/>
        <v>5.5855855855855854</v>
      </c>
      <c r="H104" s="129">
        <f t="shared" si="15"/>
        <v>2.2342342342342336</v>
      </c>
      <c r="J104" s="3"/>
    </row>
    <row r="105" spans="1:10" x14ac:dyDescent="0.3">
      <c r="A105" s="3" t="s">
        <v>192</v>
      </c>
      <c r="B105" s="3">
        <f>'Imputed and missing data hidden'!BY105</f>
        <v>8</v>
      </c>
      <c r="C105" s="3">
        <f>IF(VLOOKUP(A105,'Hazard &amp; Exposure'!$B$3:$DT$193,123,FALSE)&gt;0,1,0)</f>
        <v>0</v>
      </c>
      <c r="D105" s="129">
        <f>'Indicator Date hidden2'!BZ106</f>
        <v>0.47826086956521741</v>
      </c>
      <c r="E105" s="129">
        <f t="shared" si="12"/>
        <v>5.333333333333333</v>
      </c>
      <c r="F105" s="129">
        <f t="shared" si="13"/>
        <v>1</v>
      </c>
      <c r="G105" s="129">
        <f t="shared" si="14"/>
        <v>6.3768115942028984</v>
      </c>
      <c r="H105" s="129">
        <f t="shared" si="15"/>
        <v>4.6840579710144929</v>
      </c>
      <c r="J105" s="3"/>
    </row>
    <row r="106" spans="1:10" x14ac:dyDescent="0.3">
      <c r="A106" s="3" t="s">
        <v>194</v>
      </c>
      <c r="B106" s="3">
        <f>'Imputed and missing data hidden'!BY106</f>
        <v>11</v>
      </c>
      <c r="C106" s="3">
        <f>IF(VLOOKUP(A106,'Hazard &amp; Exposure'!$B$3:$DT$193,123,FALSE)&gt;0,1,0)</f>
        <v>0</v>
      </c>
      <c r="D106" s="129">
        <f>'Indicator Date hidden2'!BZ107</f>
        <v>0.8571428571428571</v>
      </c>
      <c r="E106" s="129">
        <f t="shared" si="12"/>
        <v>7.3333333333333339</v>
      </c>
      <c r="F106" s="129">
        <f t="shared" si="13"/>
        <v>1</v>
      </c>
      <c r="G106" s="129">
        <f t="shared" si="14"/>
        <v>10</v>
      </c>
      <c r="H106" s="129">
        <f t="shared" si="15"/>
        <v>6.9333333333333336</v>
      </c>
      <c r="J106" s="3"/>
    </row>
    <row r="107" spans="1:10" x14ac:dyDescent="0.3">
      <c r="A107" s="3" t="s">
        <v>196</v>
      </c>
      <c r="B107" s="3">
        <f>'Imputed and missing data hidden'!BY107</f>
        <v>1</v>
      </c>
      <c r="C107" s="3">
        <f>IF(VLOOKUP(A107,'Hazard &amp; Exposure'!$B$3:$DT$193,123,FALSE)&gt;0,1,0)</f>
        <v>1</v>
      </c>
      <c r="D107" s="129">
        <f>'Indicator Date hidden2'!BZ108</f>
        <v>0.71621621621621623</v>
      </c>
      <c r="E107" s="129">
        <f t="shared" si="12"/>
        <v>0.66666666666666607</v>
      </c>
      <c r="F107" s="129">
        <f t="shared" si="13"/>
        <v>1.25</v>
      </c>
      <c r="G107" s="129">
        <f t="shared" si="14"/>
        <v>9.5495495495495497</v>
      </c>
      <c r="H107" s="129">
        <f t="shared" si="15"/>
        <v>5.1081081081081079</v>
      </c>
      <c r="J107" s="3"/>
    </row>
    <row r="108" spans="1:10" x14ac:dyDescent="0.3">
      <c r="A108" s="3" t="s">
        <v>198</v>
      </c>
      <c r="B108" s="3">
        <f>'Imputed and missing data hidden'!BY108</f>
        <v>13</v>
      </c>
      <c r="C108" s="3">
        <f>IF(VLOOKUP(A108,'Hazard &amp; Exposure'!$B$3:$DT$193,123,FALSE)&gt;0,1,0)</f>
        <v>0</v>
      </c>
      <c r="D108" s="129">
        <f>'Indicator Date hidden2'!BZ109</f>
        <v>0.546875</v>
      </c>
      <c r="E108" s="129">
        <f t="shared" si="12"/>
        <v>8.6666666666666661</v>
      </c>
      <c r="F108" s="129">
        <f t="shared" si="13"/>
        <v>1</v>
      </c>
      <c r="G108" s="129">
        <f t="shared" si="14"/>
        <v>7.291666666666667</v>
      </c>
      <c r="H108" s="129">
        <f t="shared" si="15"/>
        <v>6.3833333333333329</v>
      </c>
      <c r="J108" s="3"/>
    </row>
    <row r="109" spans="1:10" x14ac:dyDescent="0.3">
      <c r="A109" s="3" t="s">
        <v>200</v>
      </c>
      <c r="B109" s="3">
        <f>'Imputed and missing data hidden'!BY109</f>
        <v>21</v>
      </c>
      <c r="C109" s="3">
        <f>IF(VLOOKUP(A109,'Hazard &amp; Exposure'!$B$3:$DT$193,123,FALSE)&gt;0,1,0)</f>
        <v>0</v>
      </c>
      <c r="D109" s="129">
        <f>'Indicator Date hidden2'!BZ110</f>
        <v>0.61904761904761907</v>
      </c>
      <c r="E109" s="129">
        <f t="shared" si="12"/>
        <v>10</v>
      </c>
      <c r="F109" s="129">
        <f t="shared" si="13"/>
        <v>1</v>
      </c>
      <c r="G109" s="129">
        <f t="shared" si="14"/>
        <v>8.2539682539682548</v>
      </c>
      <c r="H109" s="129">
        <f t="shared" si="15"/>
        <v>7.3015873015873014</v>
      </c>
      <c r="J109" s="3"/>
    </row>
    <row r="110" spans="1:10" x14ac:dyDescent="0.3">
      <c r="A110" s="3" t="s">
        <v>202</v>
      </c>
      <c r="B110" s="3">
        <f>'Imputed and missing data hidden'!BY110</f>
        <v>3</v>
      </c>
      <c r="C110" s="3">
        <f>IF(VLOOKUP(A110,'Hazard &amp; Exposure'!$B$3:$DT$193,123,FALSE)&gt;0,1,0)</f>
        <v>0</v>
      </c>
      <c r="D110" s="129">
        <f>'Indicator Date hidden2'!BZ111</f>
        <v>0.56944444444444442</v>
      </c>
      <c r="E110" s="129">
        <f t="shared" si="12"/>
        <v>2</v>
      </c>
      <c r="F110" s="129">
        <f t="shared" si="13"/>
        <v>1</v>
      </c>
      <c r="G110" s="129">
        <f t="shared" si="14"/>
        <v>7.5925925925925917</v>
      </c>
      <c r="H110" s="129">
        <f t="shared" si="15"/>
        <v>3.837037037037037</v>
      </c>
      <c r="J110" s="3"/>
    </row>
    <row r="111" spans="1:10" x14ac:dyDescent="0.3">
      <c r="A111" s="3" t="s">
        <v>204</v>
      </c>
      <c r="B111" s="3">
        <f>'Imputed and missing data hidden'!BY111</f>
        <v>10</v>
      </c>
      <c r="C111" s="3">
        <f>IF(VLOOKUP(A111,'Hazard &amp; Exposure'!$B$3:$DT$193,123,FALSE)&gt;0,1,0)</f>
        <v>0</v>
      </c>
      <c r="D111" s="129">
        <f>'Indicator Date hidden2'!BZ112</f>
        <v>0.55882352941176472</v>
      </c>
      <c r="E111" s="129">
        <f t="shared" si="12"/>
        <v>6.666666666666667</v>
      </c>
      <c r="F111" s="129">
        <f t="shared" si="13"/>
        <v>1</v>
      </c>
      <c r="G111" s="129">
        <f t="shared" si="14"/>
        <v>7.4509803921568629</v>
      </c>
      <c r="H111" s="129">
        <f t="shared" si="15"/>
        <v>5.6470588235294112</v>
      </c>
      <c r="J111" s="3"/>
    </row>
    <row r="112" spans="1:10" x14ac:dyDescent="0.3">
      <c r="A112" s="3" t="s">
        <v>206</v>
      </c>
      <c r="B112" s="3">
        <f>'Imputed and missing data hidden'!BY112</f>
        <v>4</v>
      </c>
      <c r="C112" s="3">
        <f>IF(VLOOKUP(A112,'Hazard &amp; Exposure'!$B$3:$DT$193,123,FALSE)&gt;0,1,0)</f>
        <v>1</v>
      </c>
      <c r="D112" s="129">
        <f>'Indicator Date hidden2'!BZ113</f>
        <v>0.48</v>
      </c>
      <c r="E112" s="129">
        <f t="shared" si="12"/>
        <v>2.666666666666667</v>
      </c>
      <c r="F112" s="129">
        <f t="shared" si="13"/>
        <v>1.25</v>
      </c>
      <c r="G112" s="129">
        <f t="shared" si="14"/>
        <v>6.3999999999999995</v>
      </c>
      <c r="H112" s="129">
        <f t="shared" si="15"/>
        <v>4.5333333333333323</v>
      </c>
      <c r="J112" s="3"/>
    </row>
    <row r="113" spans="1:10" x14ac:dyDescent="0.3">
      <c r="A113" s="3" t="s">
        <v>208</v>
      </c>
      <c r="B113" s="3">
        <f>'Imputed and missing data hidden'!BY113</f>
        <v>19</v>
      </c>
      <c r="C113" s="3">
        <f>IF(VLOOKUP(A113,'Hazard &amp; Exposure'!$B$3:$DT$193,123,FALSE)&gt;0,1,0)</f>
        <v>0</v>
      </c>
      <c r="D113" s="129">
        <f>'Indicator Date hidden2'!BZ114</f>
        <v>0.45161290322580644</v>
      </c>
      <c r="E113" s="129">
        <f t="shared" si="12"/>
        <v>10</v>
      </c>
      <c r="F113" s="129">
        <f t="shared" si="13"/>
        <v>1</v>
      </c>
      <c r="G113" s="129">
        <f t="shared" si="14"/>
        <v>6.021505376344086</v>
      </c>
      <c r="H113" s="129">
        <f t="shared" si="15"/>
        <v>6.4086021505376349</v>
      </c>
      <c r="J113" s="3"/>
    </row>
    <row r="114" spans="1:10" x14ac:dyDescent="0.3">
      <c r="A114" s="3" t="s">
        <v>209</v>
      </c>
      <c r="B114" s="3">
        <f>'Imputed and missing data hidden'!BY114</f>
        <v>6</v>
      </c>
      <c r="C114" s="3">
        <f>IF(VLOOKUP(A114,'Hazard &amp; Exposure'!$B$3:$DT$193,123,FALSE)&gt;0,1,0)</f>
        <v>0</v>
      </c>
      <c r="D114" s="129">
        <f>'Indicator Date hidden2'!BZ115</f>
        <v>0.55555555555555558</v>
      </c>
      <c r="E114" s="129">
        <f t="shared" si="12"/>
        <v>4</v>
      </c>
      <c r="F114" s="129">
        <f t="shared" si="13"/>
        <v>1</v>
      </c>
      <c r="G114" s="129">
        <f t="shared" si="14"/>
        <v>7.4074074074074074</v>
      </c>
      <c r="H114" s="129">
        <f t="shared" si="15"/>
        <v>4.5629629629629633</v>
      </c>
      <c r="J114" s="3"/>
    </row>
    <row r="115" spans="1:10" x14ac:dyDescent="0.3">
      <c r="A115" s="3" t="s">
        <v>210</v>
      </c>
      <c r="B115" s="3">
        <f>'Imputed and missing data hidden'!BY115</f>
        <v>5</v>
      </c>
      <c r="C115" s="3">
        <f>IF(VLOOKUP(A115,'Hazard &amp; Exposure'!$B$3:$DT$193,123,FALSE)&gt;0,1,0)</f>
        <v>0</v>
      </c>
      <c r="D115" s="129">
        <f>'Indicator Date hidden2'!BZ116</f>
        <v>0.53521126760563376</v>
      </c>
      <c r="E115" s="129">
        <f t="shared" si="12"/>
        <v>3.3333333333333339</v>
      </c>
      <c r="F115" s="129">
        <f t="shared" si="13"/>
        <v>1</v>
      </c>
      <c r="G115" s="129">
        <f t="shared" si="14"/>
        <v>7.1361502347417831</v>
      </c>
      <c r="H115" s="129">
        <f t="shared" si="15"/>
        <v>4.1877934272300461</v>
      </c>
      <c r="J115" s="3"/>
    </row>
    <row r="116" spans="1:10" x14ac:dyDescent="0.3">
      <c r="A116" s="3" t="s">
        <v>212</v>
      </c>
      <c r="B116" s="3">
        <f>'Imputed and missing data hidden'!BY116</f>
        <v>6</v>
      </c>
      <c r="C116" s="3">
        <f>IF(VLOOKUP(A116,'Hazard &amp; Exposure'!$B$3:$DT$193,123,FALSE)&gt;0,1,0)</f>
        <v>0</v>
      </c>
      <c r="D116" s="129">
        <f>'Indicator Date hidden2'!BZ117</f>
        <v>0.63380281690140849</v>
      </c>
      <c r="E116" s="129">
        <f t="shared" si="12"/>
        <v>4</v>
      </c>
      <c r="F116" s="129">
        <f t="shared" si="13"/>
        <v>1</v>
      </c>
      <c r="G116" s="129">
        <f t="shared" si="14"/>
        <v>8.4507042253521139</v>
      </c>
      <c r="H116" s="129">
        <f t="shared" si="15"/>
        <v>4.9802816901408455</v>
      </c>
      <c r="J116" s="3"/>
    </row>
    <row r="117" spans="1:10" x14ac:dyDescent="0.3">
      <c r="A117" s="3" t="s">
        <v>214</v>
      </c>
      <c r="B117" s="3">
        <f>'Imputed and missing data hidden'!BY117</f>
        <v>1</v>
      </c>
      <c r="C117" s="3">
        <f>IF(VLOOKUP(A117,'Hazard &amp; Exposure'!$B$3:$DT$193,123,FALSE)&gt;0,1,0)</f>
        <v>0</v>
      </c>
      <c r="D117" s="129">
        <f>'Indicator Date hidden2'!BZ118</f>
        <v>0.76712328767123283</v>
      </c>
      <c r="E117" s="129">
        <f t="shared" si="12"/>
        <v>0.66666666666666607</v>
      </c>
      <c r="F117" s="129">
        <f t="shared" si="13"/>
        <v>1</v>
      </c>
      <c r="G117" s="129">
        <f t="shared" si="14"/>
        <v>10</v>
      </c>
      <c r="H117" s="129">
        <f t="shared" si="15"/>
        <v>4.2666666666666666</v>
      </c>
      <c r="J117" s="3"/>
    </row>
    <row r="118" spans="1:10" x14ac:dyDescent="0.3">
      <c r="A118" s="3" t="s">
        <v>216</v>
      </c>
      <c r="B118" s="3">
        <f>'Imputed and missing data hidden'!BY118</f>
        <v>0</v>
      </c>
      <c r="C118" s="3">
        <f>IF(VLOOKUP(A118,'Hazard &amp; Exposure'!$B$3:$DT$193,123,FALSE)&gt;0,1,0)</f>
        <v>1</v>
      </c>
      <c r="D118" s="129">
        <f>'Indicator Date hidden2'!BZ119</f>
        <v>0.64</v>
      </c>
      <c r="E118" s="129">
        <f t="shared" si="12"/>
        <v>0</v>
      </c>
      <c r="F118" s="129">
        <f t="shared" si="13"/>
        <v>1.25</v>
      </c>
      <c r="G118" s="129">
        <f t="shared" si="14"/>
        <v>8.5333333333333332</v>
      </c>
      <c r="H118" s="129">
        <f t="shared" si="15"/>
        <v>4.2666666666666666</v>
      </c>
      <c r="J118" s="3"/>
    </row>
    <row r="119" spans="1:10" x14ac:dyDescent="0.3">
      <c r="A119" s="3" t="s">
        <v>218</v>
      </c>
      <c r="B119" s="3">
        <f>'Imputed and missing data hidden'!BY119</f>
        <v>3</v>
      </c>
      <c r="C119" s="3">
        <f>IF(VLOOKUP(A119,'Hazard &amp; Exposure'!$B$3:$DT$193,123,FALSE)&gt;0,1,0)</f>
        <v>1</v>
      </c>
      <c r="D119" s="129">
        <f>'Indicator Date hidden2'!BZ120</f>
        <v>0.42666666666666669</v>
      </c>
      <c r="E119" s="129">
        <f t="shared" si="12"/>
        <v>2</v>
      </c>
      <c r="F119" s="129">
        <f t="shared" si="13"/>
        <v>1.25</v>
      </c>
      <c r="G119" s="129">
        <f t="shared" si="14"/>
        <v>5.6888888888888891</v>
      </c>
      <c r="H119" s="129">
        <f t="shared" si="15"/>
        <v>3.844444444444445</v>
      </c>
      <c r="J119" s="3"/>
    </row>
    <row r="120" spans="1:10" x14ac:dyDescent="0.3">
      <c r="A120" s="3" t="s">
        <v>219</v>
      </c>
      <c r="B120" s="3">
        <f>'Imputed and missing data hidden'!BY120</f>
        <v>3</v>
      </c>
      <c r="C120" s="3">
        <f>IF(VLOOKUP(A120,'Hazard &amp; Exposure'!$B$3:$DT$193,123,FALSE)&gt;0,1,0)</f>
        <v>0</v>
      </c>
      <c r="D120" s="129">
        <f>'Indicator Date hidden2'!BZ121</f>
        <v>0.52777777777777779</v>
      </c>
      <c r="E120" s="129">
        <f t="shared" si="12"/>
        <v>2</v>
      </c>
      <c r="F120" s="129">
        <f t="shared" si="13"/>
        <v>1</v>
      </c>
      <c r="G120" s="129">
        <f t="shared" si="14"/>
        <v>7.0370370370370372</v>
      </c>
      <c r="H120" s="129">
        <f t="shared" si="15"/>
        <v>3.6148148148148156</v>
      </c>
      <c r="J120" s="3"/>
    </row>
    <row r="121" spans="1:10" x14ac:dyDescent="0.3">
      <c r="A121" s="3" t="s">
        <v>221</v>
      </c>
      <c r="B121" s="3">
        <f>'Imputed and missing data hidden'!BY121</f>
        <v>24</v>
      </c>
      <c r="C121" s="3">
        <f>IF(VLOOKUP(A121,'Hazard &amp; Exposure'!$B$3:$DT$193,123,FALSE)&gt;0,1,0)</f>
        <v>0</v>
      </c>
      <c r="D121" s="129">
        <f>'Indicator Date hidden2'!BZ122</f>
        <v>0.66666666666666663</v>
      </c>
      <c r="E121" s="129">
        <f t="shared" si="12"/>
        <v>10</v>
      </c>
      <c r="F121" s="129">
        <f t="shared" si="13"/>
        <v>1</v>
      </c>
      <c r="G121" s="129">
        <f t="shared" si="14"/>
        <v>8.8888888888888893</v>
      </c>
      <c r="H121" s="129">
        <f t="shared" si="15"/>
        <v>7.5555555555555554</v>
      </c>
      <c r="J121" s="3"/>
    </row>
    <row r="122" spans="1:10" x14ac:dyDescent="0.3">
      <c r="A122" s="3" t="s">
        <v>223</v>
      </c>
      <c r="B122" s="3">
        <f>'Imputed and missing data hidden'!BY122</f>
        <v>3</v>
      </c>
      <c r="C122" s="3">
        <f>IF(VLOOKUP(A122,'Hazard &amp; Exposure'!$B$3:$DT$193,123,FALSE)&gt;0,1,0)</f>
        <v>0</v>
      </c>
      <c r="D122" s="129">
        <f>'Indicator Date hidden2'!BZ123</f>
        <v>0.45945945945945948</v>
      </c>
      <c r="E122" s="129">
        <f t="shared" si="12"/>
        <v>2</v>
      </c>
      <c r="F122" s="129">
        <f t="shared" si="13"/>
        <v>1</v>
      </c>
      <c r="G122" s="129">
        <f t="shared" si="14"/>
        <v>6.1261261261261257</v>
      </c>
      <c r="H122" s="129">
        <f t="shared" si="15"/>
        <v>3.2504504504504492</v>
      </c>
      <c r="J122" s="3"/>
    </row>
    <row r="123" spans="1:10" x14ac:dyDescent="0.3">
      <c r="A123" s="3" t="s">
        <v>225</v>
      </c>
      <c r="B123" s="3">
        <f>'Imputed and missing data hidden'!BY123</f>
        <v>10</v>
      </c>
      <c r="C123" s="3">
        <f>IF(VLOOKUP(A123,'Hazard &amp; Exposure'!$B$3:$DT$193,123,FALSE)&gt;0,1,0)</f>
        <v>0</v>
      </c>
      <c r="D123" s="129">
        <f>'Indicator Date hidden2'!BZ124</f>
        <v>0.41791044776119401</v>
      </c>
      <c r="E123" s="129">
        <f t="shared" si="12"/>
        <v>6.666666666666667</v>
      </c>
      <c r="F123" s="129">
        <f t="shared" si="13"/>
        <v>1</v>
      </c>
      <c r="G123" s="129">
        <f t="shared" si="14"/>
        <v>5.5721393034825866</v>
      </c>
      <c r="H123" s="129">
        <f t="shared" si="15"/>
        <v>4.8955223880597023</v>
      </c>
      <c r="J123" s="3"/>
    </row>
    <row r="124" spans="1:10" x14ac:dyDescent="0.3">
      <c r="A124" s="3" t="s">
        <v>227</v>
      </c>
      <c r="B124" s="3">
        <f>'Imputed and missing data hidden'!BY124</f>
        <v>13</v>
      </c>
      <c r="C124" s="3">
        <f>IF(VLOOKUP(A124,'Hazard &amp; Exposure'!$B$3:$DT$193,123,FALSE)&gt;0,1,0)</f>
        <v>0</v>
      </c>
      <c r="D124" s="129">
        <f>'Indicator Date hidden2'!BZ125</f>
        <v>0.47692307692307695</v>
      </c>
      <c r="E124" s="129">
        <f t="shared" si="12"/>
        <v>8.6666666666666661</v>
      </c>
      <c r="F124" s="129">
        <f t="shared" si="13"/>
        <v>1</v>
      </c>
      <c r="G124" s="129">
        <f t="shared" si="14"/>
        <v>6.3589743589743595</v>
      </c>
      <c r="H124" s="129">
        <f t="shared" si="15"/>
        <v>6.0102564102564102</v>
      </c>
      <c r="J124" s="3"/>
    </row>
    <row r="125" spans="1:10" x14ac:dyDescent="0.3">
      <c r="A125" s="3" t="s">
        <v>229</v>
      </c>
      <c r="B125" s="3">
        <f>'Imputed and missing data hidden'!BY125</f>
        <v>6</v>
      </c>
      <c r="C125" s="3">
        <f>IF(VLOOKUP(A125,'Hazard &amp; Exposure'!$B$3:$DT$193,123,FALSE)&gt;0,1,0)</f>
        <v>0</v>
      </c>
      <c r="D125" s="129">
        <f>'Indicator Date hidden2'!BZ126</f>
        <v>0.625</v>
      </c>
      <c r="E125" s="129">
        <f t="shared" si="12"/>
        <v>4</v>
      </c>
      <c r="F125" s="129">
        <f t="shared" si="13"/>
        <v>1</v>
      </c>
      <c r="G125" s="129">
        <f t="shared" si="14"/>
        <v>8.3333333333333339</v>
      </c>
      <c r="H125" s="129">
        <f t="shared" si="15"/>
        <v>4.9333333333333336</v>
      </c>
      <c r="J125" s="3"/>
    </row>
    <row r="126" spans="1:10" x14ac:dyDescent="0.3">
      <c r="A126" s="3" t="s">
        <v>231</v>
      </c>
      <c r="B126" s="3">
        <f>'Imputed and missing data hidden'!BY126</f>
        <v>1</v>
      </c>
      <c r="C126" s="3">
        <f>IF(VLOOKUP(A126,'Hazard &amp; Exposure'!$B$3:$DT$193,123,FALSE)&gt;0,1,0)</f>
        <v>1</v>
      </c>
      <c r="D126" s="129">
        <f>'Indicator Date hidden2'!BZ127</f>
        <v>0.70666666666666667</v>
      </c>
      <c r="E126" s="129">
        <f t="shared" si="12"/>
        <v>0.66666666666666607</v>
      </c>
      <c r="F126" s="129">
        <f t="shared" si="13"/>
        <v>1.25</v>
      </c>
      <c r="G126" s="129">
        <f t="shared" si="14"/>
        <v>9.4222222222222225</v>
      </c>
      <c r="H126" s="129">
        <f t="shared" si="15"/>
        <v>5.0444444444444443</v>
      </c>
      <c r="J126" s="3"/>
    </row>
    <row r="127" spans="1:10" x14ac:dyDescent="0.3">
      <c r="A127" s="3" t="s">
        <v>233</v>
      </c>
      <c r="B127" s="3">
        <f>'Imputed and missing data hidden'!BY127</f>
        <v>3</v>
      </c>
      <c r="C127" s="3">
        <f>IF(VLOOKUP(A127,'Hazard &amp; Exposure'!$B$3:$DT$193,123,FALSE)&gt;0,1,0)</f>
        <v>1</v>
      </c>
      <c r="D127" s="129">
        <f>'Indicator Date hidden2'!BZ128</f>
        <v>0.55555555555555558</v>
      </c>
      <c r="E127" s="129">
        <f t="shared" si="12"/>
        <v>2</v>
      </c>
      <c r="F127" s="129">
        <f t="shared" si="13"/>
        <v>1.25</v>
      </c>
      <c r="G127" s="129">
        <f t="shared" si="14"/>
        <v>7.4074074074074074</v>
      </c>
      <c r="H127" s="129">
        <f t="shared" si="15"/>
        <v>4.7037037037037033</v>
      </c>
      <c r="J127" s="3"/>
    </row>
    <row r="128" spans="1:10" x14ac:dyDescent="0.3">
      <c r="A128" s="3" t="s">
        <v>187</v>
      </c>
      <c r="B128" s="3">
        <f>'Imputed and missing data hidden'!BY128</f>
        <v>7</v>
      </c>
      <c r="C128" s="3">
        <f>IF(VLOOKUP(A128,'Hazard &amp; Exposure'!$B$3:$DT$193,123,FALSE)&gt;0,1,0)</f>
        <v>0</v>
      </c>
      <c r="D128" s="129">
        <f>'Indicator Date hidden2'!BZ129</f>
        <v>0.60563380281690138</v>
      </c>
      <c r="E128" s="129">
        <f t="shared" si="12"/>
        <v>4.666666666666667</v>
      </c>
      <c r="F128" s="129">
        <f t="shared" si="13"/>
        <v>1</v>
      </c>
      <c r="G128" s="129">
        <f t="shared" si="14"/>
        <v>8.0751173708920181</v>
      </c>
      <c r="H128" s="129">
        <f t="shared" si="15"/>
        <v>5.0967136150234733</v>
      </c>
      <c r="J128" s="3"/>
    </row>
    <row r="129" spans="1:10" x14ac:dyDescent="0.3">
      <c r="A129" s="3" t="s">
        <v>235</v>
      </c>
      <c r="B129" s="3">
        <f>'Imputed and missing data hidden'!BY129</f>
        <v>11</v>
      </c>
      <c r="C129" s="3">
        <f>IF(VLOOKUP(A129,'Hazard &amp; Exposure'!$B$3:$DT$193,123,FALSE)&gt;0,1,0)</f>
        <v>0</v>
      </c>
      <c r="D129" s="129">
        <f>'Indicator Date hidden2'!BZ130</f>
        <v>0.41791044776119401</v>
      </c>
      <c r="E129" s="129">
        <f t="shared" si="12"/>
        <v>7.3333333333333339</v>
      </c>
      <c r="F129" s="129">
        <f t="shared" si="13"/>
        <v>1</v>
      </c>
      <c r="G129" s="129">
        <f t="shared" si="14"/>
        <v>5.5721393034825866</v>
      </c>
      <c r="H129" s="129">
        <f t="shared" si="15"/>
        <v>5.162189054726368</v>
      </c>
      <c r="J129" s="3"/>
    </row>
    <row r="130" spans="1:10" x14ac:dyDescent="0.3">
      <c r="A130" s="3" t="s">
        <v>238</v>
      </c>
      <c r="B130" s="3">
        <f>'Imputed and missing data hidden'!BY130</f>
        <v>10</v>
      </c>
      <c r="C130" s="3">
        <f>IF(VLOOKUP(A130,'Hazard &amp; Exposure'!$B$3:$DT$193,123,FALSE)&gt;0,1,0)</f>
        <v>0</v>
      </c>
      <c r="D130" s="129">
        <f>'Indicator Date hidden2'!BZ131</f>
        <v>0.47761194029850745</v>
      </c>
      <c r="E130" s="129">
        <f t="shared" ref="E130:E161" si="16">IF(B130&gt;B$197,10,10-(B$197-B130)/(B$197-B$196)*10)</f>
        <v>6.666666666666667</v>
      </c>
      <c r="F130" s="129">
        <f t="shared" ref="F130:F161" si="17">IF(C130=1,$B$199,1)</f>
        <v>1</v>
      </c>
      <c r="G130" s="129">
        <f t="shared" ref="G130:G161" si="18">IF(D130&gt;D$197,10,10-(D$197-D130)/(D$197-D$196)*10)</f>
        <v>6.3681592039800989</v>
      </c>
      <c r="H130" s="129">
        <f t="shared" ref="H130:H161" si="19">10-(12.5-AVERAGE(E130,G130)*F130)/12.5*10</f>
        <v>5.2139303482587067</v>
      </c>
      <c r="J130" s="3"/>
    </row>
    <row r="131" spans="1:10" x14ac:dyDescent="0.3">
      <c r="A131" s="3" t="s">
        <v>240</v>
      </c>
      <c r="B131" s="3">
        <f>'Imputed and missing data hidden'!BY131</f>
        <v>3</v>
      </c>
      <c r="C131" s="3">
        <f>IF(VLOOKUP(A131,'Hazard &amp; Exposure'!$B$3:$DT$193,123,FALSE)&gt;0,1,0)</f>
        <v>1</v>
      </c>
      <c r="D131" s="129">
        <f>'Indicator Date hidden2'!BZ132</f>
        <v>0.58666666666666667</v>
      </c>
      <c r="E131" s="129">
        <f t="shared" si="16"/>
        <v>2</v>
      </c>
      <c r="F131" s="129">
        <f t="shared" si="17"/>
        <v>1.25</v>
      </c>
      <c r="G131" s="129">
        <f t="shared" si="18"/>
        <v>7.8222222222222229</v>
      </c>
      <c r="H131" s="129">
        <f t="shared" si="19"/>
        <v>4.9111111111111114</v>
      </c>
      <c r="J131" s="3"/>
    </row>
    <row r="132" spans="1:10" x14ac:dyDescent="0.3">
      <c r="A132" s="3" t="s">
        <v>242</v>
      </c>
      <c r="B132" s="3">
        <f>'Imputed and missing data hidden'!BY132</f>
        <v>20</v>
      </c>
      <c r="C132" s="3">
        <f>IF(VLOOKUP(A132,'Hazard &amp; Exposure'!$B$3:$DT$193,123,FALSE)&gt;0,1,0)</f>
        <v>0</v>
      </c>
      <c r="D132" s="129">
        <f>'Indicator Date hidden2'!BZ133</f>
        <v>0.56451612903225812</v>
      </c>
      <c r="E132" s="129">
        <f t="shared" si="16"/>
        <v>10</v>
      </c>
      <c r="F132" s="129">
        <f t="shared" si="17"/>
        <v>1</v>
      </c>
      <c r="G132" s="129">
        <f t="shared" si="18"/>
        <v>7.5268817204301079</v>
      </c>
      <c r="H132" s="129">
        <f t="shared" si="19"/>
        <v>7.0107526881720439</v>
      </c>
      <c r="J132" s="3"/>
    </row>
    <row r="133" spans="1:10" x14ac:dyDescent="0.3">
      <c r="A133" s="3" t="s">
        <v>237</v>
      </c>
      <c r="B133" s="3">
        <f>'Imputed and missing data hidden'!BY133</f>
        <v>15</v>
      </c>
      <c r="C133" s="3">
        <f>IF(VLOOKUP(A133,'Hazard &amp; Exposure'!$B$3:$DT$193,123,FALSE)&gt;0,1,0)</f>
        <v>1</v>
      </c>
      <c r="D133" s="129">
        <f>'Indicator Date hidden2'!BZ134</f>
        <v>0.60606060606060608</v>
      </c>
      <c r="E133" s="129">
        <f t="shared" si="16"/>
        <v>10</v>
      </c>
      <c r="F133" s="129">
        <f t="shared" si="17"/>
        <v>1.25</v>
      </c>
      <c r="G133" s="129">
        <f t="shared" si="18"/>
        <v>8.0808080808080813</v>
      </c>
      <c r="H133" s="129">
        <f t="shared" si="19"/>
        <v>9.0404040404040416</v>
      </c>
      <c r="J133" s="3"/>
    </row>
    <row r="134" spans="1:10" x14ac:dyDescent="0.3">
      <c r="A134" s="3" t="s">
        <v>244</v>
      </c>
      <c r="B134" s="3">
        <f>'Imputed and missing data hidden'!BY134</f>
        <v>6</v>
      </c>
      <c r="C134" s="3">
        <f>IF(VLOOKUP(A134,'Hazard &amp; Exposure'!$B$3:$DT$193,123,FALSE)&gt;0,1,0)</f>
        <v>0</v>
      </c>
      <c r="D134" s="129">
        <f>'Indicator Date hidden2'!BZ135</f>
        <v>0.59722222222222221</v>
      </c>
      <c r="E134" s="129">
        <f t="shared" si="16"/>
        <v>4</v>
      </c>
      <c r="F134" s="129">
        <f t="shared" si="17"/>
        <v>1</v>
      </c>
      <c r="G134" s="129">
        <f t="shared" si="18"/>
        <v>7.9629629629629628</v>
      </c>
      <c r="H134" s="129">
        <f t="shared" si="19"/>
        <v>4.7851851851851848</v>
      </c>
      <c r="J134" s="3"/>
    </row>
    <row r="135" spans="1:10" x14ac:dyDescent="0.3">
      <c r="A135" s="3" t="s">
        <v>246</v>
      </c>
      <c r="B135" s="3">
        <f>'Imputed and missing data hidden'!BY135</f>
        <v>10</v>
      </c>
      <c r="C135" s="3">
        <f>IF(VLOOKUP(A135,'Hazard &amp; Exposure'!$B$3:$DT$193,123,FALSE)&gt;0,1,0)</f>
        <v>0</v>
      </c>
      <c r="D135" s="129">
        <f>'Indicator Date hidden2'!BZ136</f>
        <v>0.59420289855072461</v>
      </c>
      <c r="E135" s="129">
        <f t="shared" si="16"/>
        <v>6.666666666666667</v>
      </c>
      <c r="F135" s="129">
        <f t="shared" si="17"/>
        <v>1</v>
      </c>
      <c r="G135" s="129">
        <f t="shared" si="18"/>
        <v>7.9227053140096615</v>
      </c>
      <c r="H135" s="129">
        <f t="shared" si="19"/>
        <v>5.8357487922705324</v>
      </c>
      <c r="J135" s="3"/>
    </row>
    <row r="136" spans="1:10" x14ac:dyDescent="0.3">
      <c r="A136" s="3" t="s">
        <v>248</v>
      </c>
      <c r="B136" s="3">
        <f>'Imputed and missing data hidden'!BY136</f>
        <v>4</v>
      </c>
      <c r="C136" s="3">
        <f>IF(VLOOKUP(A136,'Hazard &amp; Exposure'!$B$3:$DT$193,123,FALSE)&gt;0,1,0)</f>
        <v>0</v>
      </c>
      <c r="D136" s="129">
        <f>'Indicator Date hidden2'!BZ137</f>
        <v>0.39726027397260272</v>
      </c>
      <c r="E136" s="129">
        <f t="shared" si="16"/>
        <v>2.666666666666667</v>
      </c>
      <c r="F136" s="129">
        <f t="shared" si="17"/>
        <v>1</v>
      </c>
      <c r="G136" s="129">
        <f t="shared" si="18"/>
        <v>5.2968036529680358</v>
      </c>
      <c r="H136" s="129">
        <f t="shared" si="19"/>
        <v>3.1853881278538809</v>
      </c>
      <c r="J136" s="3"/>
    </row>
    <row r="137" spans="1:10" x14ac:dyDescent="0.3">
      <c r="A137" s="3" t="s">
        <v>250</v>
      </c>
      <c r="B137" s="3">
        <f>'Imputed and missing data hidden'!BY137</f>
        <v>5</v>
      </c>
      <c r="C137" s="3">
        <f>IF(VLOOKUP(A137,'Hazard &amp; Exposure'!$B$3:$DT$193,123,FALSE)&gt;0,1,0)</f>
        <v>0</v>
      </c>
      <c r="D137" s="129">
        <f>'Indicator Date hidden2'!BZ138</f>
        <v>0.5</v>
      </c>
      <c r="E137" s="129">
        <f t="shared" si="16"/>
        <v>3.3333333333333339</v>
      </c>
      <c r="F137" s="129">
        <f t="shared" si="17"/>
        <v>1</v>
      </c>
      <c r="G137" s="129">
        <f t="shared" si="18"/>
        <v>6.666666666666667</v>
      </c>
      <c r="H137" s="129">
        <f t="shared" si="19"/>
        <v>4</v>
      </c>
      <c r="J137" s="3"/>
    </row>
    <row r="138" spans="1:10" x14ac:dyDescent="0.3">
      <c r="A138" s="3" t="s">
        <v>252</v>
      </c>
      <c r="B138" s="3">
        <f>'Imputed and missing data hidden'!BY138</f>
        <v>5</v>
      </c>
      <c r="C138" s="3">
        <f>IF(VLOOKUP(A138,'Hazard &amp; Exposure'!$B$3:$DT$193,123,FALSE)&gt;0,1,0)</f>
        <v>1</v>
      </c>
      <c r="D138" s="129">
        <f>'Indicator Date hidden2'!BZ139</f>
        <v>0.56756756756756754</v>
      </c>
      <c r="E138" s="129">
        <f t="shared" si="16"/>
        <v>3.3333333333333339</v>
      </c>
      <c r="F138" s="129">
        <f t="shared" si="17"/>
        <v>1.25</v>
      </c>
      <c r="G138" s="129">
        <f t="shared" si="18"/>
        <v>7.5675675675675667</v>
      </c>
      <c r="H138" s="129">
        <f t="shared" si="19"/>
        <v>5.4504504504504503</v>
      </c>
      <c r="J138" s="3"/>
    </row>
    <row r="139" spans="1:10" x14ac:dyDescent="0.3">
      <c r="A139" s="3" t="s">
        <v>254</v>
      </c>
      <c r="B139" s="3">
        <f>'Imputed and missing data hidden'!BY139</f>
        <v>11</v>
      </c>
      <c r="C139" s="3">
        <f>IF(VLOOKUP(A139,'Hazard &amp; Exposure'!$B$3:$DT$193,123,FALSE)&gt;0,1,0)</f>
        <v>0</v>
      </c>
      <c r="D139" s="129">
        <f>'Indicator Date hidden2'!BZ140</f>
        <v>0.4925373134328358</v>
      </c>
      <c r="E139" s="129">
        <f t="shared" si="16"/>
        <v>7.3333333333333339</v>
      </c>
      <c r="F139" s="129">
        <f t="shared" si="17"/>
        <v>1</v>
      </c>
      <c r="G139" s="129">
        <f t="shared" si="18"/>
        <v>6.567164179104477</v>
      </c>
      <c r="H139" s="129">
        <f t="shared" si="19"/>
        <v>5.5601990049751242</v>
      </c>
      <c r="J139" s="3"/>
    </row>
    <row r="140" spans="1:10" x14ac:dyDescent="0.3">
      <c r="A140" s="3" t="s">
        <v>256</v>
      </c>
      <c r="B140" s="3">
        <f>'Imputed and missing data hidden'!BY140</f>
        <v>9</v>
      </c>
      <c r="C140" s="3">
        <f>IF(VLOOKUP(A140,'Hazard &amp; Exposure'!$B$3:$DT$193,123,FALSE)&gt;0,1,0)</f>
        <v>0</v>
      </c>
      <c r="D140" s="129">
        <f>'Indicator Date hidden2'!BZ141</f>
        <v>0.5</v>
      </c>
      <c r="E140" s="129">
        <f t="shared" si="16"/>
        <v>6</v>
      </c>
      <c r="F140" s="129">
        <f t="shared" si="17"/>
        <v>1</v>
      </c>
      <c r="G140" s="129">
        <f t="shared" si="18"/>
        <v>6.666666666666667</v>
      </c>
      <c r="H140" s="129">
        <f t="shared" si="19"/>
        <v>5.0666666666666673</v>
      </c>
      <c r="J140" s="3"/>
    </row>
    <row r="141" spans="1:10" x14ac:dyDescent="0.3">
      <c r="A141" s="3" t="s">
        <v>258</v>
      </c>
      <c r="B141" s="3">
        <f>'Imputed and missing data hidden'!BY141</f>
        <v>13</v>
      </c>
      <c r="C141" s="3">
        <f>IF(VLOOKUP(A141,'Hazard &amp; Exposure'!$B$3:$DT$193,123,FALSE)&gt;0,1,0)</f>
        <v>0</v>
      </c>
      <c r="D141" s="129">
        <f>'Indicator Date hidden2'!BZ142</f>
        <v>0.34848484848484851</v>
      </c>
      <c r="E141" s="129">
        <f t="shared" si="16"/>
        <v>8.6666666666666661</v>
      </c>
      <c r="F141" s="129">
        <f t="shared" si="17"/>
        <v>1</v>
      </c>
      <c r="G141" s="129">
        <f t="shared" si="18"/>
        <v>4.6464646464646462</v>
      </c>
      <c r="H141" s="129">
        <f t="shared" si="19"/>
        <v>5.3252525252525249</v>
      </c>
      <c r="J141" s="3"/>
    </row>
    <row r="142" spans="1:10" x14ac:dyDescent="0.3">
      <c r="A142" s="3" t="s">
        <v>260</v>
      </c>
      <c r="B142" s="3">
        <f>'Imputed and missing data hidden'!BY142</f>
        <v>9</v>
      </c>
      <c r="C142" s="3">
        <f>IF(VLOOKUP(A142,'Hazard &amp; Exposure'!$B$3:$DT$193,123,FALSE)&gt;0,1,0)</f>
        <v>0</v>
      </c>
      <c r="D142" s="129">
        <f>'Indicator Date hidden2'!BZ143</f>
        <v>0.45588235294117646</v>
      </c>
      <c r="E142" s="129">
        <f t="shared" si="16"/>
        <v>6</v>
      </c>
      <c r="F142" s="129">
        <f t="shared" si="17"/>
        <v>1</v>
      </c>
      <c r="G142" s="129">
        <f t="shared" si="18"/>
        <v>6.0784313725490193</v>
      </c>
      <c r="H142" s="129">
        <f t="shared" si="19"/>
        <v>4.8313725490196084</v>
      </c>
      <c r="J142" s="3"/>
    </row>
    <row r="143" spans="1:10" x14ac:dyDescent="0.3">
      <c r="A143" s="3" t="s">
        <v>262</v>
      </c>
      <c r="B143" s="3">
        <f>'Imputed and missing data hidden'!BY143</f>
        <v>11</v>
      </c>
      <c r="C143" s="3">
        <f>IF(VLOOKUP(A143,'Hazard &amp; Exposure'!$B$3:$DT$193,123,FALSE)&gt;0,1,0)</f>
        <v>0</v>
      </c>
      <c r="D143" s="129">
        <f>'Indicator Date hidden2'!BZ144</f>
        <v>0.5</v>
      </c>
      <c r="E143" s="129">
        <f t="shared" si="16"/>
        <v>7.3333333333333339</v>
      </c>
      <c r="F143" s="129">
        <f t="shared" si="17"/>
        <v>1</v>
      </c>
      <c r="G143" s="129">
        <f t="shared" si="18"/>
        <v>6.666666666666667</v>
      </c>
      <c r="H143" s="129">
        <f t="shared" si="19"/>
        <v>5.6</v>
      </c>
      <c r="J143" s="3"/>
    </row>
    <row r="144" spans="1:10" x14ac:dyDescent="0.3">
      <c r="A144" s="3" t="s">
        <v>263</v>
      </c>
      <c r="B144" s="3">
        <f>'Imputed and missing data hidden'!BY144</f>
        <v>0</v>
      </c>
      <c r="C144" s="3">
        <f>IF(VLOOKUP(A144,'Hazard &amp; Exposure'!$B$3:$DT$193,123,FALSE)&gt;0,1,0)</f>
        <v>0</v>
      </c>
      <c r="D144" s="129">
        <f>'Indicator Date hidden2'!BZ145</f>
        <v>0.47297297297297297</v>
      </c>
      <c r="E144" s="129">
        <f t="shared" si="16"/>
        <v>0</v>
      </c>
      <c r="F144" s="129">
        <f t="shared" si="17"/>
        <v>1</v>
      </c>
      <c r="G144" s="129">
        <f t="shared" si="18"/>
        <v>6.3063063063063058</v>
      </c>
      <c r="H144" s="129">
        <f t="shared" si="19"/>
        <v>2.5225225225225216</v>
      </c>
      <c r="J144" s="3"/>
    </row>
    <row r="145" spans="1:10" x14ac:dyDescent="0.3">
      <c r="A145" s="3" t="s">
        <v>265</v>
      </c>
      <c r="B145" s="3">
        <f>'Imputed and missing data hidden'!BY145</f>
        <v>23</v>
      </c>
      <c r="C145" s="3">
        <f>IF(VLOOKUP(A145,'Hazard &amp; Exposure'!$B$3:$DT$193,123,FALSE)&gt;0,1,0)</f>
        <v>0</v>
      </c>
      <c r="D145" s="129">
        <f>'Indicator Date hidden2'!BZ146</f>
        <v>0.57627118644067798</v>
      </c>
      <c r="E145" s="129">
        <f t="shared" si="16"/>
        <v>10</v>
      </c>
      <c r="F145" s="129">
        <f t="shared" si="17"/>
        <v>1</v>
      </c>
      <c r="G145" s="129">
        <f t="shared" si="18"/>
        <v>7.6836158192090398</v>
      </c>
      <c r="H145" s="129">
        <f t="shared" si="19"/>
        <v>7.073446327683615</v>
      </c>
      <c r="J145" s="3"/>
    </row>
    <row r="146" spans="1:10" x14ac:dyDescent="0.3">
      <c r="A146" s="3" t="s">
        <v>267</v>
      </c>
      <c r="B146" s="3">
        <f>'Imputed and missing data hidden'!BY146</f>
        <v>13</v>
      </c>
      <c r="C146" s="3">
        <f>IF(VLOOKUP(A146,'Hazard &amp; Exposure'!$B$3:$DT$193,123,FALSE)&gt;0,1,0)</f>
        <v>0</v>
      </c>
      <c r="D146" s="129">
        <f>'Indicator Date hidden2'!BZ147</f>
        <v>0.52238805970149249</v>
      </c>
      <c r="E146" s="129">
        <f t="shared" si="16"/>
        <v>8.6666666666666661</v>
      </c>
      <c r="F146" s="129">
        <f t="shared" si="17"/>
        <v>1</v>
      </c>
      <c r="G146" s="129">
        <f t="shared" si="18"/>
        <v>6.9651741293532332</v>
      </c>
      <c r="H146" s="129">
        <f t="shared" si="19"/>
        <v>6.2527363184079601</v>
      </c>
      <c r="J146" s="3"/>
    </row>
    <row r="147" spans="1:10" x14ac:dyDescent="0.3">
      <c r="A147" s="3" t="s">
        <v>269</v>
      </c>
      <c r="B147" s="3">
        <f>'Imputed and missing data hidden'!BY147</f>
        <v>20</v>
      </c>
      <c r="C147" s="3">
        <f>IF(VLOOKUP(A147,'Hazard &amp; Exposure'!$B$3:$DT$193,123,FALSE)&gt;0,1,0)</f>
        <v>0</v>
      </c>
      <c r="D147" s="129">
        <f>'Indicator Date hidden2'!BZ148</f>
        <v>0.33333333333333331</v>
      </c>
      <c r="E147" s="129">
        <f t="shared" si="16"/>
        <v>10</v>
      </c>
      <c r="F147" s="129">
        <f t="shared" si="17"/>
        <v>1</v>
      </c>
      <c r="G147" s="129">
        <f t="shared" si="18"/>
        <v>4.4444444444444446</v>
      </c>
      <c r="H147" s="129">
        <f t="shared" si="19"/>
        <v>5.7777777777777777</v>
      </c>
      <c r="J147" s="3"/>
    </row>
    <row r="148" spans="1:10" x14ac:dyDescent="0.3">
      <c r="A148" s="3" t="s">
        <v>271</v>
      </c>
      <c r="B148" s="3">
        <f>'Imputed and missing data hidden'!BY148</f>
        <v>15</v>
      </c>
      <c r="C148" s="3">
        <f>IF(VLOOKUP(A148,'Hazard &amp; Exposure'!$B$3:$DT$193,123,FALSE)&gt;0,1,0)</f>
        <v>0</v>
      </c>
      <c r="D148" s="129">
        <f>'Indicator Date hidden2'!BZ149</f>
        <v>0.50769230769230766</v>
      </c>
      <c r="E148" s="129">
        <f t="shared" si="16"/>
        <v>10</v>
      </c>
      <c r="F148" s="129">
        <f t="shared" si="17"/>
        <v>1</v>
      </c>
      <c r="G148" s="129">
        <f t="shared" si="18"/>
        <v>6.7692307692307692</v>
      </c>
      <c r="H148" s="129">
        <f t="shared" si="19"/>
        <v>6.7076923076923078</v>
      </c>
      <c r="J148" s="3"/>
    </row>
    <row r="149" spans="1:10" x14ac:dyDescent="0.3">
      <c r="A149" s="3" t="s">
        <v>273</v>
      </c>
      <c r="B149" s="3">
        <f>'Imputed and missing data hidden'!BY149</f>
        <v>3</v>
      </c>
      <c r="C149" s="3">
        <f>IF(VLOOKUP(A149,'Hazard &amp; Exposure'!$B$3:$DT$193,123,FALSE)&gt;0,1,0)</f>
        <v>0</v>
      </c>
      <c r="D149" s="129">
        <f>'Indicator Date hidden2'!BZ150</f>
        <v>0.86111111111111116</v>
      </c>
      <c r="E149" s="129">
        <f t="shared" si="16"/>
        <v>2</v>
      </c>
      <c r="F149" s="129">
        <f t="shared" si="17"/>
        <v>1</v>
      </c>
      <c r="G149" s="129">
        <f t="shared" si="18"/>
        <v>10</v>
      </c>
      <c r="H149" s="129">
        <f t="shared" si="19"/>
        <v>4.8</v>
      </c>
      <c r="J149" s="3"/>
    </row>
    <row r="150" spans="1:10" x14ac:dyDescent="0.3">
      <c r="A150" s="3" t="s">
        <v>275</v>
      </c>
      <c r="B150" s="3">
        <f>'Imputed and missing data hidden'!BY150</f>
        <v>11</v>
      </c>
      <c r="C150" s="3">
        <f>IF(VLOOKUP(A150,'Hazard &amp; Exposure'!$B$3:$DT$193,123,FALSE)&gt;0,1,0)</f>
        <v>0</v>
      </c>
      <c r="D150" s="129">
        <f>'Indicator Date hidden2'!BZ151</f>
        <v>0.39393939393939392</v>
      </c>
      <c r="E150" s="129">
        <f t="shared" si="16"/>
        <v>7.3333333333333339</v>
      </c>
      <c r="F150" s="129">
        <f t="shared" si="17"/>
        <v>1</v>
      </c>
      <c r="G150" s="129">
        <f t="shared" si="18"/>
        <v>5.2525252525252526</v>
      </c>
      <c r="H150" s="129">
        <f t="shared" si="19"/>
        <v>5.0343434343434348</v>
      </c>
      <c r="J150" s="3"/>
    </row>
    <row r="151" spans="1:10" x14ac:dyDescent="0.3">
      <c r="A151" s="3" t="s">
        <v>277</v>
      </c>
      <c r="B151" s="3">
        <f>'Imputed and missing data hidden'!BY151</f>
        <v>0</v>
      </c>
      <c r="C151" s="3">
        <f>IF(VLOOKUP(A151,'Hazard &amp; Exposure'!$B$3:$DT$193,123,FALSE)&gt;0,1,0)</f>
        <v>0</v>
      </c>
      <c r="D151" s="129">
        <f>'Indicator Date hidden2'!BZ152</f>
        <v>0.46666666666666667</v>
      </c>
      <c r="E151" s="129">
        <f t="shared" si="16"/>
        <v>0</v>
      </c>
      <c r="F151" s="129">
        <f t="shared" si="17"/>
        <v>1</v>
      </c>
      <c r="G151" s="129">
        <f t="shared" si="18"/>
        <v>6.2222222222222223</v>
      </c>
      <c r="H151" s="129">
        <f t="shared" si="19"/>
        <v>2.488888888888888</v>
      </c>
      <c r="J151" s="3"/>
    </row>
    <row r="152" spans="1:10" x14ac:dyDescent="0.3">
      <c r="A152" s="3" t="s">
        <v>279</v>
      </c>
      <c r="B152" s="3">
        <f>'Imputed and missing data hidden'!BY152</f>
        <v>5</v>
      </c>
      <c r="C152" s="3">
        <f>IF(VLOOKUP(A152,'Hazard &amp; Exposure'!$B$3:$DT$193,123,FALSE)&gt;0,1,0)</f>
        <v>0</v>
      </c>
      <c r="D152" s="129">
        <f>'Indicator Date hidden2'!BZ153</f>
        <v>0.56944444444444442</v>
      </c>
      <c r="E152" s="129">
        <f t="shared" si="16"/>
        <v>3.3333333333333339</v>
      </c>
      <c r="F152" s="129">
        <f t="shared" si="17"/>
        <v>1</v>
      </c>
      <c r="G152" s="129">
        <f t="shared" si="18"/>
        <v>7.5925925925925917</v>
      </c>
      <c r="H152" s="129">
        <f t="shared" si="19"/>
        <v>4.3703703703703702</v>
      </c>
      <c r="J152" s="3"/>
    </row>
    <row r="153" spans="1:10" x14ac:dyDescent="0.3">
      <c r="A153" s="3" t="s">
        <v>281</v>
      </c>
      <c r="B153" s="3">
        <f>'Imputed and missing data hidden'!BY153</f>
        <v>13</v>
      </c>
      <c r="C153" s="3">
        <f>IF(VLOOKUP(A153,'Hazard &amp; Exposure'!$B$3:$DT$193,123,FALSE)&gt;0,1,0)</f>
        <v>0</v>
      </c>
      <c r="D153" s="129">
        <f>'Indicator Date hidden2'!BZ154</f>
        <v>0.546875</v>
      </c>
      <c r="E153" s="129">
        <f t="shared" si="16"/>
        <v>8.6666666666666661</v>
      </c>
      <c r="F153" s="129">
        <f t="shared" si="17"/>
        <v>1</v>
      </c>
      <c r="G153" s="129">
        <f t="shared" si="18"/>
        <v>7.291666666666667</v>
      </c>
      <c r="H153" s="129">
        <f t="shared" si="19"/>
        <v>6.3833333333333329</v>
      </c>
      <c r="J153" s="3"/>
    </row>
    <row r="154" spans="1:10" x14ac:dyDescent="0.3">
      <c r="A154" s="3" t="s">
        <v>283</v>
      </c>
      <c r="B154" s="3">
        <f>'Imputed and missing data hidden'!BY154</f>
        <v>0</v>
      </c>
      <c r="C154" s="3">
        <f>IF(VLOOKUP(A154,'Hazard &amp; Exposure'!$B$3:$DT$193,123,FALSE)&gt;0,1,0)</f>
        <v>0</v>
      </c>
      <c r="D154" s="129">
        <f>'Indicator Date hidden2'!BZ155</f>
        <v>0.71621621621621623</v>
      </c>
      <c r="E154" s="129">
        <f t="shared" si="16"/>
        <v>0</v>
      </c>
      <c r="F154" s="129">
        <f t="shared" si="17"/>
        <v>1</v>
      </c>
      <c r="G154" s="129">
        <f t="shared" si="18"/>
        <v>9.5495495495495497</v>
      </c>
      <c r="H154" s="129">
        <f t="shared" si="19"/>
        <v>3.8198198198198199</v>
      </c>
      <c r="J154" s="3"/>
    </row>
    <row r="155" spans="1:10" x14ac:dyDescent="0.3">
      <c r="A155" s="3" t="s">
        <v>285</v>
      </c>
      <c r="B155" s="3">
        <f>'Imputed and missing data hidden'!BY155</f>
        <v>14</v>
      </c>
      <c r="C155" s="3">
        <f>IF(VLOOKUP(A155,'Hazard &amp; Exposure'!$B$3:$DT$193,123,FALSE)&gt;0,1,0)</f>
        <v>0</v>
      </c>
      <c r="D155" s="129">
        <f>'Indicator Date hidden2'!BZ156</f>
        <v>0.46969696969696972</v>
      </c>
      <c r="E155" s="129">
        <f t="shared" si="16"/>
        <v>9.3333333333333339</v>
      </c>
      <c r="F155" s="129">
        <f t="shared" si="17"/>
        <v>1</v>
      </c>
      <c r="G155" s="129">
        <f t="shared" si="18"/>
        <v>6.262626262626263</v>
      </c>
      <c r="H155" s="129">
        <f t="shared" si="19"/>
        <v>6.2383838383838386</v>
      </c>
      <c r="J155" s="3"/>
    </row>
    <row r="156" spans="1:10" x14ac:dyDescent="0.3">
      <c r="A156" s="3" t="s">
        <v>287</v>
      </c>
      <c r="B156" s="3">
        <f>'Imputed and missing data hidden'!BY156</f>
        <v>10</v>
      </c>
      <c r="C156" s="3">
        <f>IF(VLOOKUP(A156,'Hazard &amp; Exposure'!$B$3:$DT$193,123,FALSE)&gt;0,1,0)</f>
        <v>0</v>
      </c>
      <c r="D156" s="129">
        <f>'Indicator Date hidden2'!BZ157</f>
        <v>0.41791044776119401</v>
      </c>
      <c r="E156" s="129">
        <f t="shared" si="16"/>
        <v>6.666666666666667</v>
      </c>
      <c r="F156" s="129">
        <f t="shared" si="17"/>
        <v>1</v>
      </c>
      <c r="G156" s="129">
        <f t="shared" si="18"/>
        <v>5.5721393034825866</v>
      </c>
      <c r="H156" s="129">
        <f t="shared" si="19"/>
        <v>4.8955223880597023</v>
      </c>
      <c r="J156" s="3"/>
    </row>
    <row r="157" spans="1:10" x14ac:dyDescent="0.3">
      <c r="A157" s="3" t="s">
        <v>289</v>
      </c>
      <c r="B157" s="3">
        <f>'Imputed and missing data hidden'!BY157</f>
        <v>8</v>
      </c>
      <c r="C157" s="3">
        <f>IF(VLOOKUP(A157,'Hazard &amp; Exposure'!$B$3:$DT$193,123,FALSE)&gt;0,1,0)</f>
        <v>0</v>
      </c>
      <c r="D157" s="129">
        <f>'Indicator Date hidden2'!BZ158</f>
        <v>0.44117647058823528</v>
      </c>
      <c r="E157" s="129">
        <f t="shared" si="16"/>
        <v>5.333333333333333</v>
      </c>
      <c r="F157" s="129">
        <f t="shared" si="17"/>
        <v>1</v>
      </c>
      <c r="G157" s="129">
        <f t="shared" si="18"/>
        <v>5.8823529411764701</v>
      </c>
      <c r="H157" s="129">
        <f t="shared" si="19"/>
        <v>4.4862745098039216</v>
      </c>
      <c r="J157" s="3"/>
    </row>
    <row r="158" spans="1:10" x14ac:dyDescent="0.3">
      <c r="A158" s="3" t="s">
        <v>291</v>
      </c>
      <c r="B158" s="3">
        <f>'Imputed and missing data hidden'!BY158</f>
        <v>12</v>
      </c>
      <c r="C158" s="3">
        <f>IF(VLOOKUP(A158,'Hazard &amp; Exposure'!$B$3:$DT$193,123,FALSE)&gt;0,1,0)</f>
        <v>0</v>
      </c>
      <c r="D158" s="129">
        <f>'Indicator Date hidden2'!BZ159</f>
        <v>0.62121212121212122</v>
      </c>
      <c r="E158" s="129">
        <f t="shared" si="16"/>
        <v>8</v>
      </c>
      <c r="F158" s="129">
        <f t="shared" si="17"/>
        <v>1</v>
      </c>
      <c r="G158" s="129">
        <f t="shared" si="18"/>
        <v>8.2828282828282838</v>
      </c>
      <c r="H158" s="129">
        <f t="shared" si="19"/>
        <v>6.5131313131313133</v>
      </c>
      <c r="J158" s="3"/>
    </row>
    <row r="159" spans="1:10" x14ac:dyDescent="0.3">
      <c r="A159" s="3" t="s">
        <v>293</v>
      </c>
      <c r="B159" s="3">
        <f>'Imputed and missing data hidden'!BY159</f>
        <v>12</v>
      </c>
      <c r="C159" s="3">
        <f>IF(VLOOKUP(A159,'Hazard &amp; Exposure'!$B$3:$DT$193,123,FALSE)&gt;0,1,0)</f>
        <v>1</v>
      </c>
      <c r="D159" s="129">
        <f>'Indicator Date hidden2'!BZ160</f>
        <v>0.60606060606060608</v>
      </c>
      <c r="E159" s="129">
        <f t="shared" si="16"/>
        <v>8</v>
      </c>
      <c r="F159" s="129">
        <f t="shared" si="17"/>
        <v>1.25</v>
      </c>
      <c r="G159" s="129">
        <f t="shared" si="18"/>
        <v>8.0808080808080813</v>
      </c>
      <c r="H159" s="129">
        <f t="shared" si="19"/>
        <v>8.0404040404040416</v>
      </c>
      <c r="J159" s="3"/>
    </row>
    <row r="160" spans="1:10" x14ac:dyDescent="0.3">
      <c r="A160" s="3" t="s">
        <v>295</v>
      </c>
      <c r="B160" s="3">
        <f>'Imputed and missing data hidden'!BY160</f>
        <v>0</v>
      </c>
      <c r="C160" s="3">
        <f>IF(VLOOKUP(A160,'Hazard &amp; Exposure'!$B$3:$DT$193,123,FALSE)&gt;0,1,0)</f>
        <v>0</v>
      </c>
      <c r="D160" s="129">
        <f>'Indicator Date hidden2'!BZ161</f>
        <v>0.48648648648648651</v>
      </c>
      <c r="E160" s="129">
        <f t="shared" si="16"/>
        <v>0</v>
      </c>
      <c r="F160" s="129">
        <f t="shared" si="17"/>
        <v>1</v>
      </c>
      <c r="G160" s="129">
        <f t="shared" si="18"/>
        <v>6.4864864864864868</v>
      </c>
      <c r="H160" s="129">
        <f t="shared" si="19"/>
        <v>2.5945945945945947</v>
      </c>
      <c r="J160" s="3"/>
    </row>
    <row r="161" spans="1:10" x14ac:dyDescent="0.3">
      <c r="A161" s="3" t="s">
        <v>298</v>
      </c>
      <c r="B161" s="3">
        <f>'Imputed and missing data hidden'!BY161</f>
        <v>8</v>
      </c>
      <c r="C161" s="3">
        <f>IF(VLOOKUP(A161,'Hazard &amp; Exposure'!$B$3:$DT$193,123,FALSE)&gt;0,1,0)</f>
        <v>1</v>
      </c>
      <c r="D161" s="129">
        <f>'Indicator Date hidden2'!BZ162</f>
        <v>0.82089552238805974</v>
      </c>
      <c r="E161" s="129">
        <f t="shared" si="16"/>
        <v>5.333333333333333</v>
      </c>
      <c r="F161" s="129">
        <f t="shared" si="17"/>
        <v>1.25</v>
      </c>
      <c r="G161" s="129">
        <f t="shared" si="18"/>
        <v>10</v>
      </c>
      <c r="H161" s="129">
        <f t="shared" si="19"/>
        <v>7.6666666666666661</v>
      </c>
      <c r="J161" s="3"/>
    </row>
    <row r="162" spans="1:10" x14ac:dyDescent="0.3">
      <c r="A162" s="3" t="s">
        <v>300</v>
      </c>
      <c r="B162" s="3">
        <f>'Imputed and missing data hidden'!BY162</f>
        <v>9</v>
      </c>
      <c r="C162" s="3">
        <f>IF(VLOOKUP(A162,'Hazard &amp; Exposure'!$B$3:$DT$193,123,FALSE)&gt;0,1,0)</f>
        <v>0</v>
      </c>
      <c r="D162" s="129">
        <f>'Indicator Date hidden2'!BZ163</f>
        <v>0.44117647058823528</v>
      </c>
      <c r="E162" s="129">
        <f t="shared" ref="E162:E192" si="20">IF(B162&gt;B$197,10,10-(B$197-B162)/(B$197-B$196)*10)</f>
        <v>6</v>
      </c>
      <c r="F162" s="129">
        <f t="shared" ref="F162:F192" si="21">IF(C162=1,$B$199,1)</f>
        <v>1</v>
      </c>
      <c r="G162" s="129">
        <f t="shared" ref="G162:G192" si="22">IF(D162&gt;D$197,10,10-(D$197-D162)/(D$197-D$196)*10)</f>
        <v>5.8823529411764701</v>
      </c>
      <c r="H162" s="129">
        <f t="shared" ref="H162:H192" si="23">10-(12.5-AVERAGE(E162,G162)*F162)/12.5*10</f>
        <v>4.7529411764705891</v>
      </c>
      <c r="J162" s="3"/>
    </row>
    <row r="163" spans="1:10" x14ac:dyDescent="0.3">
      <c r="A163" s="3" t="s">
        <v>302</v>
      </c>
      <c r="B163" s="3">
        <f>'Imputed and missing data hidden'!BY163</f>
        <v>8</v>
      </c>
      <c r="C163" s="3">
        <f>IF(VLOOKUP(A163,'Hazard &amp; Exposure'!$B$3:$DT$193,123,FALSE)&gt;0,1,0)</f>
        <v>0</v>
      </c>
      <c r="D163" s="129">
        <f>'Indicator Date hidden2'!BZ164</f>
        <v>0.37142857142857144</v>
      </c>
      <c r="E163" s="129">
        <f t="shared" si="20"/>
        <v>5.333333333333333</v>
      </c>
      <c r="F163" s="129">
        <f t="shared" si="21"/>
        <v>1</v>
      </c>
      <c r="G163" s="129">
        <f t="shared" si="22"/>
        <v>4.9523809523809526</v>
      </c>
      <c r="H163" s="129">
        <f t="shared" si="23"/>
        <v>4.1142857142857139</v>
      </c>
      <c r="J163" s="3"/>
    </row>
    <row r="164" spans="1:10" x14ac:dyDescent="0.3">
      <c r="A164" s="3" t="s">
        <v>304</v>
      </c>
      <c r="B164" s="3">
        <f>'Imputed and missing data hidden'!BY164</f>
        <v>0</v>
      </c>
      <c r="C164" s="3">
        <f>IF(VLOOKUP(A164,'Hazard &amp; Exposure'!$B$3:$DT$193,123,FALSE)&gt;0,1,0)</f>
        <v>1</v>
      </c>
      <c r="D164" s="129">
        <f>'Indicator Date hidden2'!BZ165</f>
        <v>0.7466666666666667</v>
      </c>
      <c r="E164" s="129">
        <f t="shared" si="20"/>
        <v>0</v>
      </c>
      <c r="F164" s="129">
        <f t="shared" si="21"/>
        <v>1.25</v>
      </c>
      <c r="G164" s="129">
        <f t="shared" si="22"/>
        <v>9.9555555555555557</v>
      </c>
      <c r="H164" s="129">
        <f t="shared" si="23"/>
        <v>4.9777777777777779</v>
      </c>
      <c r="J164" s="3"/>
    </row>
    <row r="165" spans="1:10" x14ac:dyDescent="0.3">
      <c r="A165" s="3" t="s">
        <v>306</v>
      </c>
      <c r="B165" s="3">
        <f>'Imputed and missing data hidden'!BY165</f>
        <v>8</v>
      </c>
      <c r="C165" s="3">
        <f>IF(VLOOKUP(A165,'Hazard &amp; Exposure'!$B$3:$DT$193,123,FALSE)&gt;0,1,0)</f>
        <v>0</v>
      </c>
      <c r="D165" s="129">
        <f>'Indicator Date hidden2'!BZ166</f>
        <v>0.58571428571428574</v>
      </c>
      <c r="E165" s="129">
        <f t="shared" si="20"/>
        <v>5.333333333333333</v>
      </c>
      <c r="F165" s="129">
        <f t="shared" si="21"/>
        <v>1</v>
      </c>
      <c r="G165" s="129">
        <f t="shared" si="22"/>
        <v>7.8095238095238102</v>
      </c>
      <c r="H165" s="129">
        <f t="shared" si="23"/>
        <v>5.2571428571428571</v>
      </c>
      <c r="J165" s="3"/>
    </row>
    <row r="166" spans="1:10" x14ac:dyDescent="0.3">
      <c r="A166" s="3" t="s">
        <v>309</v>
      </c>
      <c r="B166" s="3">
        <f>'Imputed and missing data hidden'!BY166</f>
        <v>11</v>
      </c>
      <c r="C166" s="3">
        <f>IF(VLOOKUP(A166,'Hazard &amp; Exposure'!$B$3:$DT$193,123,FALSE)&gt;0,1,0)</f>
        <v>0</v>
      </c>
      <c r="D166" s="129">
        <f>'Indicator Date hidden2'!BZ167</f>
        <v>0.36363636363636365</v>
      </c>
      <c r="E166" s="129">
        <f t="shared" si="20"/>
        <v>7.3333333333333339</v>
      </c>
      <c r="F166" s="129">
        <f t="shared" si="21"/>
        <v>1</v>
      </c>
      <c r="G166" s="129">
        <f t="shared" si="22"/>
        <v>4.8484848484848486</v>
      </c>
      <c r="H166" s="129">
        <f t="shared" si="23"/>
        <v>4.872727272727273</v>
      </c>
      <c r="J166" s="3"/>
    </row>
    <row r="167" spans="1:10" x14ac:dyDescent="0.3">
      <c r="A167" s="3" t="s">
        <v>311</v>
      </c>
      <c r="B167" s="3">
        <f>'Imputed and missing data hidden'!BY167</f>
        <v>13</v>
      </c>
      <c r="C167" s="3">
        <f>IF(VLOOKUP(A167,'Hazard &amp; Exposure'!$B$3:$DT$193,123,FALSE)&gt;0,1,0)</f>
        <v>0</v>
      </c>
      <c r="D167" s="129">
        <f>'Indicator Date hidden2'!BZ168</f>
        <v>0.41538461538461541</v>
      </c>
      <c r="E167" s="129">
        <f t="shared" si="20"/>
        <v>8.6666666666666661</v>
      </c>
      <c r="F167" s="129">
        <f t="shared" si="21"/>
        <v>1</v>
      </c>
      <c r="G167" s="129">
        <f t="shared" si="22"/>
        <v>5.5384615384615383</v>
      </c>
      <c r="H167" s="129">
        <f t="shared" si="23"/>
        <v>5.6820512820512823</v>
      </c>
      <c r="J167" s="3"/>
    </row>
    <row r="168" spans="1:10" x14ac:dyDescent="0.3">
      <c r="A168" s="3" t="s">
        <v>313</v>
      </c>
      <c r="B168" s="3">
        <f>'Imputed and missing data hidden'!BY168</f>
        <v>11</v>
      </c>
      <c r="C168" s="3">
        <f>IF(VLOOKUP(A168,'Hazard &amp; Exposure'!$B$3:$DT$193,123,FALSE)&gt;0,1,0)</f>
        <v>1</v>
      </c>
      <c r="D168" s="129">
        <f>'Indicator Date hidden2'!BZ169</f>
        <v>0.78260869565217395</v>
      </c>
      <c r="E168" s="129">
        <f t="shared" si="20"/>
        <v>7.3333333333333339</v>
      </c>
      <c r="F168" s="129">
        <f t="shared" si="21"/>
        <v>1.25</v>
      </c>
      <c r="G168" s="129">
        <f t="shared" si="22"/>
        <v>10</v>
      </c>
      <c r="H168" s="129">
        <f t="shared" si="23"/>
        <v>8.6666666666666679</v>
      </c>
      <c r="J168" s="3"/>
    </row>
    <row r="169" spans="1:10" x14ac:dyDescent="0.3">
      <c r="A169" s="3" t="s">
        <v>315</v>
      </c>
      <c r="B169" s="3">
        <f>'Imputed and missing data hidden'!BY169</f>
        <v>6</v>
      </c>
      <c r="C169" s="3">
        <f>IF(VLOOKUP(A169,'Hazard &amp; Exposure'!$B$3:$DT$193,123,FALSE)&gt;0,1,0)</f>
        <v>0</v>
      </c>
      <c r="D169" s="129">
        <f>'Indicator Date hidden2'!BZ170</f>
        <v>0.68493150684931503</v>
      </c>
      <c r="E169" s="129">
        <f t="shared" si="20"/>
        <v>4</v>
      </c>
      <c r="F169" s="129">
        <f t="shared" si="21"/>
        <v>1</v>
      </c>
      <c r="G169" s="129">
        <f t="shared" si="22"/>
        <v>9.1324200913241995</v>
      </c>
      <c r="H169" s="129">
        <f t="shared" si="23"/>
        <v>5.2529680365296798</v>
      </c>
      <c r="J169" s="3"/>
    </row>
    <row r="170" spans="1:10" x14ac:dyDescent="0.3">
      <c r="A170" s="3" t="s">
        <v>317</v>
      </c>
      <c r="B170" s="3">
        <f>'Imputed and missing data hidden'!BY170</f>
        <v>0</v>
      </c>
      <c r="C170" s="3">
        <f>IF(VLOOKUP(A170,'Hazard &amp; Exposure'!$B$3:$DT$193,123,FALSE)&gt;0,1,0)</f>
        <v>0</v>
      </c>
      <c r="D170" s="129">
        <f>'Indicator Date hidden2'!BZ171</f>
        <v>0.55405405405405406</v>
      </c>
      <c r="E170" s="129">
        <f t="shared" si="20"/>
        <v>0</v>
      </c>
      <c r="F170" s="129">
        <f t="shared" si="21"/>
        <v>1</v>
      </c>
      <c r="G170" s="129">
        <f t="shared" si="22"/>
        <v>7.3873873873873874</v>
      </c>
      <c r="H170" s="129">
        <f t="shared" si="23"/>
        <v>2.9549549549549559</v>
      </c>
      <c r="J170" s="3"/>
    </row>
    <row r="171" spans="1:10" x14ac:dyDescent="0.3">
      <c r="A171" s="3" t="s">
        <v>318</v>
      </c>
      <c r="B171" s="3">
        <f>'Imputed and missing data hidden'!BY171</f>
        <v>6</v>
      </c>
      <c r="C171" s="3">
        <f>IF(VLOOKUP(A171,'Hazard &amp; Exposure'!$B$3:$DT$193,123,FALSE)&gt;0,1,0)</f>
        <v>0</v>
      </c>
      <c r="D171" s="129">
        <f>'Indicator Date hidden2'!BZ172</f>
        <v>0.40277777777777779</v>
      </c>
      <c r="E171" s="129">
        <f t="shared" si="20"/>
        <v>4</v>
      </c>
      <c r="F171" s="129">
        <f t="shared" si="21"/>
        <v>1</v>
      </c>
      <c r="G171" s="129">
        <f t="shared" si="22"/>
        <v>5.3703703703703702</v>
      </c>
      <c r="H171" s="129">
        <f t="shared" si="23"/>
        <v>3.7481481481481485</v>
      </c>
      <c r="J171" s="3"/>
    </row>
    <row r="172" spans="1:10" x14ac:dyDescent="0.3">
      <c r="A172" s="3" t="s">
        <v>91</v>
      </c>
      <c r="B172" s="3">
        <f>'Imputed and missing data hidden'!BY172</f>
        <v>8</v>
      </c>
      <c r="C172" s="3">
        <f>IF(VLOOKUP(A172,'Hazard &amp; Exposure'!$B$3:$DT$193,123,FALSE)&gt;0,1,0)</f>
        <v>0</v>
      </c>
      <c r="D172" s="129">
        <f>'Indicator Date hidden2'!BZ173</f>
        <v>0.7</v>
      </c>
      <c r="E172" s="129">
        <f t="shared" si="20"/>
        <v>5.333333333333333</v>
      </c>
      <c r="F172" s="129">
        <f t="shared" si="21"/>
        <v>1</v>
      </c>
      <c r="G172" s="129">
        <f t="shared" si="22"/>
        <v>9.3333333333333321</v>
      </c>
      <c r="H172" s="129">
        <f t="shared" si="23"/>
        <v>5.8666666666666654</v>
      </c>
      <c r="J172" s="3"/>
    </row>
    <row r="173" spans="1:10" x14ac:dyDescent="0.3">
      <c r="A173" s="3" t="s">
        <v>320</v>
      </c>
      <c r="B173" s="3">
        <f>'Imputed and missing data hidden'!BY173</f>
        <v>1</v>
      </c>
      <c r="C173" s="3">
        <f>IF(VLOOKUP(A173,'Hazard &amp; Exposure'!$B$3:$DT$193,123,FALSE)&gt;0,1,0)</f>
        <v>0</v>
      </c>
      <c r="D173" s="129">
        <f>'Indicator Date hidden2'!BZ174</f>
        <v>0.50684931506849318</v>
      </c>
      <c r="E173" s="129">
        <f t="shared" si="20"/>
        <v>0.66666666666666607</v>
      </c>
      <c r="F173" s="129">
        <f t="shared" si="21"/>
        <v>1</v>
      </c>
      <c r="G173" s="129">
        <f t="shared" si="22"/>
        <v>6.7579908675799087</v>
      </c>
      <c r="H173" s="129">
        <f t="shared" si="23"/>
        <v>2.969863013698629</v>
      </c>
      <c r="J173" s="3"/>
    </row>
    <row r="174" spans="1:10" x14ac:dyDescent="0.3">
      <c r="A174" s="3" t="s">
        <v>322</v>
      </c>
      <c r="B174" s="3">
        <f>'Imputed and missing data hidden'!BY174</f>
        <v>17</v>
      </c>
      <c r="C174" s="3">
        <f>IF(VLOOKUP(A174,'Hazard &amp; Exposure'!$B$3:$DT$193,123,FALSE)&gt;0,1,0)</f>
        <v>0</v>
      </c>
      <c r="D174" s="129">
        <f>'Indicator Date hidden2'!BZ175</f>
        <v>0.55384615384615388</v>
      </c>
      <c r="E174" s="129">
        <f t="shared" si="20"/>
        <v>10</v>
      </c>
      <c r="F174" s="129">
        <f t="shared" si="21"/>
        <v>1</v>
      </c>
      <c r="G174" s="129">
        <f t="shared" si="22"/>
        <v>7.384615384615385</v>
      </c>
      <c r="H174" s="129">
        <f t="shared" si="23"/>
        <v>6.9538461538461549</v>
      </c>
      <c r="J174" s="3"/>
    </row>
    <row r="175" spans="1:10" x14ac:dyDescent="0.3">
      <c r="A175" s="3" t="s">
        <v>324</v>
      </c>
      <c r="B175" s="3">
        <f>'Imputed and missing data hidden'!BY175</f>
        <v>7</v>
      </c>
      <c r="C175" s="3">
        <f>IF(VLOOKUP(A175,'Hazard &amp; Exposure'!$B$3:$DT$193,123,FALSE)&gt;0,1,0)</f>
        <v>0</v>
      </c>
      <c r="D175" s="129">
        <f>'Indicator Date hidden2'!BZ176</f>
        <v>0.50724637681159424</v>
      </c>
      <c r="E175" s="129">
        <f t="shared" si="20"/>
        <v>4.666666666666667</v>
      </c>
      <c r="F175" s="129">
        <f t="shared" si="21"/>
        <v>1</v>
      </c>
      <c r="G175" s="129">
        <f t="shared" si="22"/>
        <v>6.7632850241545901</v>
      </c>
      <c r="H175" s="129">
        <f t="shared" si="23"/>
        <v>4.5719806763285034</v>
      </c>
      <c r="J175" s="3"/>
    </row>
    <row r="176" spans="1:10" x14ac:dyDescent="0.3">
      <c r="A176" s="3" t="s">
        <v>326</v>
      </c>
      <c r="B176" s="3">
        <f>'Imputed and missing data hidden'!BY176</f>
        <v>3</v>
      </c>
      <c r="C176" s="3">
        <f>IF(VLOOKUP(A176,'Hazard &amp; Exposure'!$B$3:$DT$193,123,FALSE)&gt;0,1,0)</f>
        <v>0</v>
      </c>
      <c r="D176" s="129">
        <f>'Indicator Date hidden2'!BZ177</f>
        <v>0.56338028169014087</v>
      </c>
      <c r="E176" s="129">
        <f t="shared" si="20"/>
        <v>2</v>
      </c>
      <c r="F176" s="129">
        <f t="shared" si="21"/>
        <v>1</v>
      </c>
      <c r="G176" s="129">
        <f t="shared" si="22"/>
        <v>7.511737089201878</v>
      </c>
      <c r="H176" s="129">
        <f t="shared" si="23"/>
        <v>3.8046948356807508</v>
      </c>
      <c r="J176" s="3"/>
    </row>
    <row r="177" spans="1:10" x14ac:dyDescent="0.3">
      <c r="A177" s="3" t="s">
        <v>328</v>
      </c>
      <c r="B177" s="3">
        <f>'Imputed and missing data hidden'!BY177</f>
        <v>8</v>
      </c>
      <c r="C177" s="3">
        <f>IF(VLOOKUP(A177,'Hazard &amp; Exposure'!$B$3:$DT$193,123,FALSE)&gt;0,1,0)</f>
        <v>1</v>
      </c>
      <c r="D177" s="129">
        <f>'Indicator Date hidden2'!BZ178</f>
        <v>0.47142857142857142</v>
      </c>
      <c r="E177" s="129">
        <f t="shared" si="20"/>
        <v>5.333333333333333</v>
      </c>
      <c r="F177" s="129">
        <f t="shared" si="21"/>
        <v>1.25</v>
      </c>
      <c r="G177" s="129">
        <f t="shared" si="22"/>
        <v>6.2857142857142856</v>
      </c>
      <c r="H177" s="129">
        <f t="shared" si="23"/>
        <v>5.8095238095238093</v>
      </c>
      <c r="J177" s="3"/>
    </row>
    <row r="178" spans="1:10" x14ac:dyDescent="0.3">
      <c r="A178" s="3" t="s">
        <v>330</v>
      </c>
      <c r="B178" s="3">
        <f>'Imputed and missing data hidden'!BY178</f>
        <v>11</v>
      </c>
      <c r="C178" s="3">
        <f>IF(VLOOKUP(A178,'Hazard &amp; Exposure'!$B$3:$DT$193,123,FALSE)&gt;0,1,0)</f>
        <v>0</v>
      </c>
      <c r="D178" s="129">
        <f>'Indicator Date hidden2'!BZ179</f>
        <v>0.43076923076923079</v>
      </c>
      <c r="E178" s="129">
        <f t="shared" si="20"/>
        <v>7.3333333333333339</v>
      </c>
      <c r="F178" s="129">
        <f t="shared" si="21"/>
        <v>1</v>
      </c>
      <c r="G178" s="129">
        <f t="shared" si="22"/>
        <v>5.7435897435897436</v>
      </c>
      <c r="H178" s="129">
        <f t="shared" si="23"/>
        <v>5.2307692307692308</v>
      </c>
      <c r="J178" s="3"/>
    </row>
    <row r="179" spans="1:10" x14ac:dyDescent="0.3">
      <c r="A179" s="3" t="s">
        <v>332</v>
      </c>
      <c r="B179" s="3">
        <f>'Imputed and missing data hidden'!BY179</f>
        <v>24</v>
      </c>
      <c r="C179" s="3">
        <f>IF(VLOOKUP(A179,'Hazard &amp; Exposure'!$B$3:$DT$193,123,FALSE)&gt;0,1,0)</f>
        <v>0</v>
      </c>
      <c r="D179" s="129">
        <f>'Indicator Date hidden2'!BZ180</f>
        <v>0.64406779661016944</v>
      </c>
      <c r="E179" s="129">
        <f t="shared" si="20"/>
        <v>10</v>
      </c>
      <c r="F179" s="129">
        <f t="shared" si="21"/>
        <v>1</v>
      </c>
      <c r="G179" s="129">
        <f t="shared" si="22"/>
        <v>8.5875706214689256</v>
      </c>
      <c r="H179" s="129">
        <f t="shared" si="23"/>
        <v>7.4350282485875709</v>
      </c>
      <c r="J179" s="3"/>
    </row>
    <row r="180" spans="1:10" x14ac:dyDescent="0.3">
      <c r="A180" s="3" t="s">
        <v>334</v>
      </c>
      <c r="B180" s="3">
        <f>'Imputed and missing data hidden'!BY180</f>
        <v>2</v>
      </c>
      <c r="C180" s="3">
        <f>IF(VLOOKUP(A180,'Hazard &amp; Exposure'!$B$3:$DT$193,123,FALSE)&gt;0,1,0)</f>
        <v>0</v>
      </c>
      <c r="D180" s="129">
        <f>'Indicator Date hidden2'!BZ181</f>
        <v>0.43835616438356162</v>
      </c>
      <c r="E180" s="129">
        <f t="shared" si="20"/>
        <v>1.3333333333333321</v>
      </c>
      <c r="F180" s="129">
        <f t="shared" si="21"/>
        <v>1</v>
      </c>
      <c r="G180" s="129">
        <f t="shared" si="22"/>
        <v>5.8447488584474883</v>
      </c>
      <c r="H180" s="129">
        <f t="shared" si="23"/>
        <v>2.8712328767123285</v>
      </c>
      <c r="J180" s="3"/>
    </row>
    <row r="181" spans="1:10" x14ac:dyDescent="0.3">
      <c r="A181" s="3" t="s">
        <v>336</v>
      </c>
      <c r="B181" s="3">
        <f>'Imputed and missing data hidden'!BY181</f>
        <v>8</v>
      </c>
      <c r="C181" s="3">
        <f>IF(VLOOKUP(A181,'Hazard &amp; Exposure'!$B$3:$DT$193,123,FALSE)&gt;0,1,0)</f>
        <v>1</v>
      </c>
      <c r="D181" s="129">
        <f>'Indicator Date hidden2'!BZ182</f>
        <v>0.6428571428571429</v>
      </c>
      <c r="E181" s="129">
        <f t="shared" si="20"/>
        <v>5.333333333333333</v>
      </c>
      <c r="F181" s="129">
        <f t="shared" si="21"/>
        <v>1.25</v>
      </c>
      <c r="G181" s="129">
        <f t="shared" si="22"/>
        <v>8.571428571428573</v>
      </c>
      <c r="H181" s="129">
        <f t="shared" si="23"/>
        <v>6.9523809523809526</v>
      </c>
      <c r="J181" s="3"/>
    </row>
    <row r="182" spans="1:10" x14ac:dyDescent="0.3">
      <c r="A182" s="3" t="s">
        <v>338</v>
      </c>
      <c r="B182" s="3">
        <f>'Imputed and missing data hidden'!BY182</f>
        <v>14</v>
      </c>
      <c r="C182" s="3">
        <f>IF(VLOOKUP(A182,'Hazard &amp; Exposure'!$B$3:$DT$193,123,FALSE)&gt;0,1,0)</f>
        <v>0</v>
      </c>
      <c r="D182" s="129">
        <f>'Indicator Date hidden2'!BZ183</f>
        <v>0.375</v>
      </c>
      <c r="E182" s="129">
        <f t="shared" si="20"/>
        <v>9.3333333333333339</v>
      </c>
      <c r="F182" s="129">
        <f t="shared" si="21"/>
        <v>1</v>
      </c>
      <c r="G182" s="129">
        <f t="shared" si="22"/>
        <v>5</v>
      </c>
      <c r="H182" s="129">
        <f t="shared" si="23"/>
        <v>5.7333333333333334</v>
      </c>
      <c r="J182" s="3"/>
    </row>
    <row r="183" spans="1:10" x14ac:dyDescent="0.3">
      <c r="A183" s="3" t="s">
        <v>340</v>
      </c>
      <c r="B183" s="3">
        <f>'Imputed and missing data hidden'!BY183</f>
        <v>11</v>
      </c>
      <c r="C183" s="3">
        <f>IF(VLOOKUP(A183,'Hazard &amp; Exposure'!$B$3:$DT$193,123,FALSE)&gt;0,1,0)</f>
        <v>0</v>
      </c>
      <c r="D183" s="129">
        <f>'Indicator Date hidden2'!BZ184</f>
        <v>0.48484848484848486</v>
      </c>
      <c r="E183" s="129">
        <f t="shared" si="20"/>
        <v>7.3333333333333339</v>
      </c>
      <c r="F183" s="129">
        <f t="shared" si="21"/>
        <v>1</v>
      </c>
      <c r="G183" s="129">
        <f t="shared" si="22"/>
        <v>6.4646464646464645</v>
      </c>
      <c r="H183" s="129">
        <f t="shared" si="23"/>
        <v>5.5191919191919201</v>
      </c>
      <c r="J183" s="3"/>
    </row>
    <row r="184" spans="1:10" x14ac:dyDescent="0.3">
      <c r="A184" s="3" t="s">
        <v>341</v>
      </c>
      <c r="B184" s="3">
        <f>'Imputed and missing data hidden'!BY184</f>
        <v>12</v>
      </c>
      <c r="C184" s="3">
        <f>IF(VLOOKUP(A184,'Hazard &amp; Exposure'!$B$3:$DT$193,123,FALSE)&gt;0,1,0)</f>
        <v>0</v>
      </c>
      <c r="D184" s="129">
        <f>'Indicator Date hidden2'!BZ185</f>
        <v>0.54545454545454541</v>
      </c>
      <c r="E184" s="129">
        <f t="shared" si="20"/>
        <v>8</v>
      </c>
      <c r="F184" s="129">
        <f t="shared" si="21"/>
        <v>1</v>
      </c>
      <c r="G184" s="129">
        <f t="shared" si="22"/>
        <v>7.2727272727272725</v>
      </c>
      <c r="H184" s="129">
        <f t="shared" si="23"/>
        <v>6.1090909090909093</v>
      </c>
      <c r="J184" s="3"/>
    </row>
    <row r="185" spans="1:10" x14ac:dyDescent="0.3">
      <c r="A185" s="3" t="s">
        <v>343</v>
      </c>
      <c r="B185" s="3">
        <f>'Imputed and missing data hidden'!BY185</f>
        <v>8</v>
      </c>
      <c r="C185" s="3">
        <f>IF(VLOOKUP(A185,'Hazard &amp; Exposure'!$B$3:$DT$193,123,FALSE)&gt;0,1,0)</f>
        <v>0</v>
      </c>
      <c r="D185" s="129">
        <f>'Indicator Date hidden2'!BZ186</f>
        <v>0.5</v>
      </c>
      <c r="E185" s="129">
        <f t="shared" si="20"/>
        <v>5.333333333333333</v>
      </c>
      <c r="F185" s="129">
        <f t="shared" si="21"/>
        <v>1</v>
      </c>
      <c r="G185" s="129">
        <f t="shared" si="22"/>
        <v>6.666666666666667</v>
      </c>
      <c r="H185" s="129">
        <f t="shared" si="23"/>
        <v>4.8</v>
      </c>
      <c r="J185" s="3"/>
    </row>
    <row r="186" spans="1:10" x14ac:dyDescent="0.3">
      <c r="A186" s="3" t="s">
        <v>345</v>
      </c>
      <c r="B186" s="3">
        <f>'Imputed and missing data hidden'!BY186</f>
        <v>8</v>
      </c>
      <c r="C186" s="3">
        <f>IF(VLOOKUP(A186,'Hazard &amp; Exposure'!$B$3:$DT$193,123,FALSE)&gt;0,1,0)</f>
        <v>0</v>
      </c>
      <c r="D186" s="129">
        <f>'Indicator Date hidden2'!BZ187</f>
        <v>0.6</v>
      </c>
      <c r="E186" s="129">
        <f t="shared" si="20"/>
        <v>5.333333333333333</v>
      </c>
      <c r="F186" s="129">
        <f t="shared" si="21"/>
        <v>1</v>
      </c>
      <c r="G186" s="129">
        <f t="shared" si="22"/>
        <v>8</v>
      </c>
      <c r="H186" s="129">
        <f t="shared" si="23"/>
        <v>5.333333333333333</v>
      </c>
      <c r="J186" s="3"/>
    </row>
    <row r="187" spans="1:10" x14ac:dyDescent="0.3">
      <c r="A187" s="3" t="s">
        <v>347</v>
      </c>
      <c r="B187" s="3">
        <f>'Imputed and missing data hidden'!BY187</f>
        <v>11</v>
      </c>
      <c r="C187" s="3">
        <f>IF(VLOOKUP(A187,'Hazard &amp; Exposure'!$B$3:$DT$193,123,FALSE)&gt;0,1,0)</f>
        <v>0</v>
      </c>
      <c r="D187" s="129">
        <f>'Indicator Date hidden2'!BZ188</f>
        <v>0.76119402985074625</v>
      </c>
      <c r="E187" s="129">
        <f t="shared" si="20"/>
        <v>7.3333333333333339</v>
      </c>
      <c r="F187" s="129">
        <f t="shared" si="21"/>
        <v>1</v>
      </c>
      <c r="G187" s="129">
        <f t="shared" si="22"/>
        <v>10</v>
      </c>
      <c r="H187" s="129">
        <f t="shared" si="23"/>
        <v>6.9333333333333336</v>
      </c>
      <c r="J187" s="3"/>
    </row>
    <row r="188" spans="1:10" x14ac:dyDescent="0.3">
      <c r="A188" s="3" t="s">
        <v>349</v>
      </c>
      <c r="B188" s="3">
        <f>'Imputed and missing data hidden'!BY188</f>
        <v>10</v>
      </c>
      <c r="C188" s="3">
        <f>IF(VLOOKUP(A188,'Hazard &amp; Exposure'!$B$3:$DT$193,123,FALSE)&gt;0,1,0)</f>
        <v>0</v>
      </c>
      <c r="D188" s="129">
        <f>'Indicator Date hidden2'!BZ189</f>
        <v>0.52238805970149249</v>
      </c>
      <c r="E188" s="129">
        <f t="shared" si="20"/>
        <v>6.666666666666667</v>
      </c>
      <c r="F188" s="129">
        <f t="shared" si="21"/>
        <v>1</v>
      </c>
      <c r="G188" s="129">
        <f t="shared" si="22"/>
        <v>6.9651741293532332</v>
      </c>
      <c r="H188" s="129">
        <f t="shared" si="23"/>
        <v>5.4527363184079602</v>
      </c>
      <c r="J188" s="3"/>
    </row>
    <row r="189" spans="1:10" x14ac:dyDescent="0.3">
      <c r="A189" s="3" t="s">
        <v>350</v>
      </c>
      <c r="B189" s="3">
        <f>'Imputed and missing data hidden'!BY189</f>
        <v>5</v>
      </c>
      <c r="C189" s="3">
        <f>IF(VLOOKUP(A189,'Hazard &amp; Exposure'!$B$3:$DT$193,123,FALSE)&gt;0,1,0)</f>
        <v>0</v>
      </c>
      <c r="D189" s="129">
        <f>'Indicator Date hidden2'!BZ190</f>
        <v>0.56944444444444442</v>
      </c>
      <c r="E189" s="129">
        <f t="shared" si="20"/>
        <v>3.3333333333333339</v>
      </c>
      <c r="F189" s="129">
        <f t="shared" si="21"/>
        <v>1</v>
      </c>
      <c r="G189" s="129">
        <f t="shared" si="22"/>
        <v>7.5925925925925917</v>
      </c>
      <c r="H189" s="129">
        <f t="shared" si="23"/>
        <v>4.3703703703703702</v>
      </c>
      <c r="J189" s="3"/>
    </row>
    <row r="190" spans="1:10" x14ac:dyDescent="0.3">
      <c r="A190" s="3" t="s">
        <v>351</v>
      </c>
      <c r="B190" s="3">
        <f>'Imputed and missing data hidden'!BY190</f>
        <v>5</v>
      </c>
      <c r="C190" s="3">
        <f>IF(VLOOKUP(A190,'Hazard &amp; Exposure'!$B$3:$DT$193,123,FALSE)&gt;0,1,0)</f>
        <v>1</v>
      </c>
      <c r="D190" s="129">
        <f>'Indicator Date hidden2'!BZ191</f>
        <v>0.6216216216216216</v>
      </c>
      <c r="E190" s="129">
        <f t="shared" si="20"/>
        <v>3.3333333333333339</v>
      </c>
      <c r="F190" s="129">
        <f t="shared" si="21"/>
        <v>1.25</v>
      </c>
      <c r="G190" s="129">
        <f t="shared" si="22"/>
        <v>8.2882882882882889</v>
      </c>
      <c r="H190" s="129">
        <f t="shared" si="23"/>
        <v>5.8108108108108114</v>
      </c>
      <c r="J190" s="3"/>
    </row>
    <row r="191" spans="1:10" x14ac:dyDescent="0.3">
      <c r="A191" s="3" t="s">
        <v>353</v>
      </c>
      <c r="B191" s="3">
        <f>'Imputed and missing data hidden'!BY191</f>
        <v>0</v>
      </c>
      <c r="C191" s="3">
        <f>IF(VLOOKUP(A191,'Hazard &amp; Exposure'!$B$3:$DT$193,123,FALSE)&gt;0,1,0)</f>
        <v>0</v>
      </c>
      <c r="D191" s="129">
        <f>'Indicator Date hidden2'!BZ192</f>
        <v>0.55405405405405406</v>
      </c>
      <c r="E191" s="129">
        <f t="shared" si="20"/>
        <v>0</v>
      </c>
      <c r="F191" s="129">
        <f t="shared" si="21"/>
        <v>1</v>
      </c>
      <c r="G191" s="129">
        <f t="shared" si="22"/>
        <v>7.3873873873873874</v>
      </c>
      <c r="H191" s="129">
        <f t="shared" si="23"/>
        <v>2.9549549549549559</v>
      </c>
      <c r="J191" s="3"/>
    </row>
    <row r="192" spans="1:10" x14ac:dyDescent="0.3">
      <c r="A192" s="3" t="s">
        <v>355</v>
      </c>
      <c r="B192" s="3">
        <f>'Imputed and missing data hidden'!BY192</f>
        <v>0</v>
      </c>
      <c r="C192" s="3">
        <f>IF(VLOOKUP(A192,'Hazard &amp; Exposure'!$B$3:$DT$193,123,FALSE)&gt;0,1,0)</f>
        <v>0</v>
      </c>
      <c r="D192" s="129">
        <f>'Indicator Date hidden2'!BZ193</f>
        <v>0.52702702702702697</v>
      </c>
      <c r="E192" s="129">
        <f t="shared" si="20"/>
        <v>0</v>
      </c>
      <c r="F192" s="129">
        <f t="shared" si="21"/>
        <v>1</v>
      </c>
      <c r="G192" s="129">
        <f t="shared" si="22"/>
        <v>7.0270270270270263</v>
      </c>
      <c r="H192" s="129">
        <f t="shared" si="23"/>
        <v>2.8108108108108096</v>
      </c>
      <c r="J192" s="3"/>
    </row>
    <row r="194" spans="1:4" x14ac:dyDescent="0.3">
      <c r="A194" s="3" t="s">
        <v>389</v>
      </c>
      <c r="B194" s="3">
        <f>MIN(B2:B192)</f>
        <v>0</v>
      </c>
      <c r="C194" s="3">
        <f>MIN(C2:C192)</f>
        <v>0</v>
      </c>
      <c r="D194" s="3">
        <f>MIN(D2:D192)</f>
        <v>0.31343283582089554</v>
      </c>
    </row>
    <row r="195" spans="1:4" x14ac:dyDescent="0.3">
      <c r="A195" s="3" t="s">
        <v>390</v>
      </c>
      <c r="B195" s="3">
        <f>MAX(B2:B192)</f>
        <v>32</v>
      </c>
      <c r="C195" s="3">
        <f>MAX(C2:C192)</f>
        <v>1</v>
      </c>
      <c r="D195" s="3">
        <f>MAX(D2:D192)</f>
        <v>0.86111111111111116</v>
      </c>
    </row>
    <row r="196" spans="1:4" x14ac:dyDescent="0.3">
      <c r="A196" s="3" t="s">
        <v>389</v>
      </c>
      <c r="B196" s="3">
        <v>0</v>
      </c>
      <c r="C196" s="3">
        <v>0</v>
      </c>
      <c r="D196" s="3">
        <v>0</v>
      </c>
    </row>
    <row r="197" spans="1:4" x14ac:dyDescent="0.3">
      <c r="A197" s="3" t="s">
        <v>390</v>
      </c>
      <c r="B197" s="3">
        <v>15</v>
      </c>
      <c r="C197" s="3">
        <v>1</v>
      </c>
      <c r="D197" s="3">
        <v>0.75</v>
      </c>
    </row>
    <row r="198" spans="1:4" ht="15" thickBot="1" x14ac:dyDescent="0.35"/>
    <row r="199" spans="1:4" ht="15" thickBot="1" x14ac:dyDescent="0.35">
      <c r="A199" s="3" t="s">
        <v>878</v>
      </c>
      <c r="B199" s="132">
        <v>1.25</v>
      </c>
    </row>
  </sheetData>
  <autoFilter ref="A1:H1" xr:uid="{00000000-0009-0000-0000-00000D000000}">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N100"/>
  <sheetViews>
    <sheetView zoomScale="70" zoomScaleNormal="70" workbookViewId="0">
      <pane xSplit="5" ySplit="2" topLeftCell="K3" activePane="bottomRight" state="frozen"/>
      <selection pane="topRight" activeCell="G1" sqref="G1"/>
      <selection pane="bottomLeft" activeCell="A3" sqref="A3"/>
      <selection pane="bottomRight" sqref="A1:N1"/>
    </sheetView>
  </sheetViews>
  <sheetFormatPr defaultColWidth="9.109375" defaultRowHeight="14.4" x14ac:dyDescent="0.3"/>
  <cols>
    <col min="1" max="1" width="14.5546875" style="16" bestFit="1" customWidth="1"/>
    <col min="2" max="2" width="15.44140625" style="16" customWidth="1"/>
    <col min="3" max="3" width="23.44140625" style="16" customWidth="1"/>
    <col min="4" max="4" width="17.6640625" style="16" bestFit="1" customWidth="1"/>
    <col min="5" max="5" width="24" style="16" customWidth="1"/>
    <col min="6" max="10" width="57.109375" style="16" customWidth="1"/>
    <col min="11" max="12" width="33.6640625" style="16" customWidth="1"/>
    <col min="13" max="13" width="15.33203125" style="16" customWidth="1"/>
    <col min="14" max="14" width="63.33203125" style="16" customWidth="1"/>
    <col min="15" max="16384" width="9.109375" style="16"/>
  </cols>
  <sheetData>
    <row r="1" spans="1:14" s="2" customFormat="1" x14ac:dyDescent="0.3">
      <c r="A1" s="241"/>
      <c r="B1" s="241"/>
      <c r="C1" s="241"/>
      <c r="D1" s="241"/>
      <c r="E1" s="241"/>
      <c r="F1" s="241"/>
      <c r="G1" s="241"/>
      <c r="H1" s="241"/>
      <c r="I1" s="241"/>
      <c r="J1" s="241"/>
      <c r="K1" s="241"/>
      <c r="L1" s="241"/>
      <c r="M1" s="241"/>
      <c r="N1" s="241"/>
    </row>
    <row r="2" spans="1:14" ht="15" thickBot="1" x14ac:dyDescent="0.35">
      <c r="A2" s="88" t="s">
        <v>477</v>
      </c>
      <c r="B2" s="88" t="s">
        <v>478</v>
      </c>
      <c r="C2" s="88" t="s">
        <v>479</v>
      </c>
      <c r="D2" s="88" t="s">
        <v>480</v>
      </c>
      <c r="E2" s="88" t="s">
        <v>481</v>
      </c>
      <c r="F2" s="88" t="s">
        <v>482</v>
      </c>
      <c r="G2" s="88" t="s">
        <v>617</v>
      </c>
      <c r="H2" s="88" t="s">
        <v>618</v>
      </c>
      <c r="I2" s="88" t="s">
        <v>1255</v>
      </c>
      <c r="J2" s="88" t="s">
        <v>619</v>
      </c>
      <c r="K2" s="88" t="s">
        <v>535</v>
      </c>
      <c r="L2" s="88" t="s">
        <v>916</v>
      </c>
      <c r="M2" s="88" t="s">
        <v>920</v>
      </c>
      <c r="N2" s="88" t="s">
        <v>536</v>
      </c>
    </row>
    <row r="3" spans="1:14" ht="99" customHeight="1" x14ac:dyDescent="0.3">
      <c r="A3" s="103" t="s">
        <v>483</v>
      </c>
      <c r="B3" s="104" t="s">
        <v>364</v>
      </c>
      <c r="C3" s="104" t="s">
        <v>484</v>
      </c>
      <c r="D3" s="104" t="s">
        <v>774</v>
      </c>
      <c r="E3" s="104" t="s">
        <v>778</v>
      </c>
      <c r="F3" s="104" t="s">
        <v>887</v>
      </c>
      <c r="G3" s="104" t="s">
        <v>888</v>
      </c>
      <c r="H3" s="104" t="s">
        <v>796</v>
      </c>
      <c r="I3" s="104"/>
      <c r="J3" s="104" t="s">
        <v>797</v>
      </c>
      <c r="K3" s="104" t="s">
        <v>1168</v>
      </c>
      <c r="L3" s="104" t="s">
        <v>1173</v>
      </c>
      <c r="M3" s="165">
        <v>43627</v>
      </c>
      <c r="N3" s="136" t="s">
        <v>1169</v>
      </c>
    </row>
    <row r="4" spans="1:14" ht="99" customHeight="1" x14ac:dyDescent="0.3">
      <c r="A4" s="105" t="s">
        <v>483</v>
      </c>
      <c r="B4" s="106" t="s">
        <v>364</v>
      </c>
      <c r="C4" s="106" t="s">
        <v>484</v>
      </c>
      <c r="D4" s="104" t="s">
        <v>775</v>
      </c>
      <c r="E4" s="106" t="s">
        <v>779</v>
      </c>
      <c r="F4" s="106" t="s">
        <v>889</v>
      </c>
      <c r="G4" s="106" t="s">
        <v>890</v>
      </c>
      <c r="H4" s="106" t="s">
        <v>796</v>
      </c>
      <c r="I4" s="104"/>
      <c r="J4" s="104" t="s">
        <v>798</v>
      </c>
      <c r="K4" s="104" t="s">
        <v>1168</v>
      </c>
      <c r="L4" s="104" t="s">
        <v>1173</v>
      </c>
      <c r="M4" s="165">
        <v>43627</v>
      </c>
      <c r="N4" s="136" t="s">
        <v>1169</v>
      </c>
    </row>
    <row r="5" spans="1:14" ht="99" customHeight="1" x14ac:dyDescent="0.3">
      <c r="A5" s="105" t="s">
        <v>483</v>
      </c>
      <c r="B5" s="106" t="s">
        <v>364</v>
      </c>
      <c r="C5" s="106" t="s">
        <v>484</v>
      </c>
      <c r="D5" s="106" t="s">
        <v>776</v>
      </c>
      <c r="E5" s="106" t="s">
        <v>780</v>
      </c>
      <c r="F5" s="104" t="s">
        <v>891</v>
      </c>
      <c r="G5" s="106" t="s">
        <v>892</v>
      </c>
      <c r="H5" s="106" t="s">
        <v>799</v>
      </c>
      <c r="I5" s="104"/>
      <c r="J5" s="104" t="s">
        <v>797</v>
      </c>
      <c r="K5" s="104" t="s">
        <v>1168</v>
      </c>
      <c r="L5" s="104" t="s">
        <v>1173</v>
      </c>
      <c r="M5" s="165">
        <v>43627</v>
      </c>
      <c r="N5" s="136" t="s">
        <v>1169</v>
      </c>
    </row>
    <row r="6" spans="1:14" ht="99" customHeight="1" x14ac:dyDescent="0.3">
      <c r="A6" s="105" t="s">
        <v>483</v>
      </c>
      <c r="B6" s="106" t="s">
        <v>364</v>
      </c>
      <c r="C6" s="106" t="s">
        <v>484</v>
      </c>
      <c r="D6" s="106" t="s">
        <v>777</v>
      </c>
      <c r="E6" s="106" t="s">
        <v>781</v>
      </c>
      <c r="F6" s="106" t="s">
        <v>893</v>
      </c>
      <c r="G6" s="106" t="s">
        <v>894</v>
      </c>
      <c r="H6" s="106" t="s">
        <v>799</v>
      </c>
      <c r="I6" s="104"/>
      <c r="J6" s="104" t="s">
        <v>797</v>
      </c>
      <c r="K6" s="104" t="s">
        <v>1168</v>
      </c>
      <c r="L6" s="104" t="s">
        <v>1173</v>
      </c>
      <c r="M6" s="165">
        <v>43627</v>
      </c>
      <c r="N6" s="136" t="s">
        <v>1169</v>
      </c>
    </row>
    <row r="7" spans="1:14" ht="99" customHeight="1" x14ac:dyDescent="0.3">
      <c r="A7" s="105" t="s">
        <v>483</v>
      </c>
      <c r="B7" s="106" t="s">
        <v>364</v>
      </c>
      <c r="C7" s="106" t="s">
        <v>485</v>
      </c>
      <c r="D7" s="106" t="s">
        <v>808</v>
      </c>
      <c r="E7" s="106" t="s">
        <v>486</v>
      </c>
      <c r="F7" s="106" t="s">
        <v>538</v>
      </c>
      <c r="G7" s="106" t="s">
        <v>558</v>
      </c>
      <c r="H7" s="106" t="s">
        <v>559</v>
      </c>
      <c r="I7" s="104"/>
      <c r="J7" s="104" t="s">
        <v>782</v>
      </c>
      <c r="K7" s="104" t="s">
        <v>1220</v>
      </c>
      <c r="L7" s="104" t="s">
        <v>1171</v>
      </c>
      <c r="M7" s="104"/>
      <c r="N7" s="136" t="s">
        <v>1170</v>
      </c>
    </row>
    <row r="8" spans="1:14" ht="99" customHeight="1" x14ac:dyDescent="0.3">
      <c r="A8" s="105" t="s">
        <v>483</v>
      </c>
      <c r="B8" s="106" t="s">
        <v>364</v>
      </c>
      <c r="C8" s="106" t="s">
        <v>485</v>
      </c>
      <c r="D8" s="106" t="s">
        <v>809</v>
      </c>
      <c r="E8" s="106" t="s">
        <v>487</v>
      </c>
      <c r="F8" s="106" t="s">
        <v>539</v>
      </c>
      <c r="G8" s="106" t="s">
        <v>560</v>
      </c>
      <c r="H8" s="106" t="s">
        <v>559</v>
      </c>
      <c r="I8" s="104"/>
      <c r="J8" s="104" t="s">
        <v>782</v>
      </c>
      <c r="K8" s="104" t="s">
        <v>1220</v>
      </c>
      <c r="L8" s="104" t="s">
        <v>1171</v>
      </c>
      <c r="M8" s="104"/>
      <c r="N8" s="136" t="s">
        <v>1170</v>
      </c>
    </row>
    <row r="9" spans="1:14" ht="99" customHeight="1" x14ac:dyDescent="0.3">
      <c r="A9" s="105" t="s">
        <v>483</v>
      </c>
      <c r="B9" s="106" t="s">
        <v>364</v>
      </c>
      <c r="C9" s="106" t="s">
        <v>488</v>
      </c>
      <c r="D9" s="106" t="s">
        <v>810</v>
      </c>
      <c r="E9" s="106" t="s">
        <v>437</v>
      </c>
      <c r="F9" s="106" t="s">
        <v>540</v>
      </c>
      <c r="G9" s="106" t="s">
        <v>561</v>
      </c>
      <c r="H9" s="106" t="s">
        <v>562</v>
      </c>
      <c r="I9" s="104"/>
      <c r="J9" s="104" t="s">
        <v>782</v>
      </c>
      <c r="K9" s="104" t="s">
        <v>1220</v>
      </c>
      <c r="L9" s="104" t="s">
        <v>1171</v>
      </c>
      <c r="M9" s="104"/>
      <c r="N9" s="136" t="s">
        <v>1170</v>
      </c>
    </row>
    <row r="10" spans="1:14" ht="99" customHeight="1" x14ac:dyDescent="0.3">
      <c r="A10" s="105" t="s">
        <v>483</v>
      </c>
      <c r="B10" s="106" t="s">
        <v>364</v>
      </c>
      <c r="C10" s="106" t="s">
        <v>488</v>
      </c>
      <c r="D10" s="106" t="s">
        <v>811</v>
      </c>
      <c r="E10" s="106" t="s">
        <v>439</v>
      </c>
      <c r="F10" s="106" t="s">
        <v>541</v>
      </c>
      <c r="G10" s="106" t="s">
        <v>563</v>
      </c>
      <c r="H10" s="106" t="s">
        <v>562</v>
      </c>
      <c r="I10" s="104"/>
      <c r="J10" s="104" t="s">
        <v>782</v>
      </c>
      <c r="K10" s="104" t="s">
        <v>1220</v>
      </c>
      <c r="L10" s="104" t="s">
        <v>1171</v>
      </c>
      <c r="M10" s="104"/>
      <c r="N10" s="136" t="s">
        <v>1170</v>
      </c>
    </row>
    <row r="11" spans="1:14" ht="99" customHeight="1" x14ac:dyDescent="0.3">
      <c r="A11" s="105" t="s">
        <v>483</v>
      </c>
      <c r="B11" s="106" t="s">
        <v>364</v>
      </c>
      <c r="C11" s="106" t="s">
        <v>489</v>
      </c>
      <c r="D11" s="106" t="s">
        <v>490</v>
      </c>
      <c r="E11" s="106" t="s">
        <v>542</v>
      </c>
      <c r="F11" s="106" t="s">
        <v>543</v>
      </c>
      <c r="G11" s="106" t="s">
        <v>564</v>
      </c>
      <c r="H11" s="106" t="s">
        <v>565</v>
      </c>
      <c r="I11" s="104"/>
      <c r="J11" s="104" t="s">
        <v>782</v>
      </c>
      <c r="K11" s="104" t="s">
        <v>1220</v>
      </c>
      <c r="L11" s="104" t="s">
        <v>1171</v>
      </c>
      <c r="M11" s="104"/>
      <c r="N11" s="136" t="s">
        <v>1170</v>
      </c>
    </row>
    <row r="12" spans="1:14" ht="99" customHeight="1" x14ac:dyDescent="0.3">
      <c r="A12" s="105" t="s">
        <v>483</v>
      </c>
      <c r="B12" s="106" t="s">
        <v>364</v>
      </c>
      <c r="C12" s="106" t="s">
        <v>489</v>
      </c>
      <c r="D12" s="106" t="s">
        <v>491</v>
      </c>
      <c r="E12" s="106" t="s">
        <v>544</v>
      </c>
      <c r="F12" s="106" t="s">
        <v>895</v>
      </c>
      <c r="G12" s="106" t="s">
        <v>566</v>
      </c>
      <c r="H12" s="106" t="s">
        <v>565</v>
      </c>
      <c r="I12" s="104"/>
      <c r="J12" s="104" t="s">
        <v>782</v>
      </c>
      <c r="K12" s="104" t="s">
        <v>1220</v>
      </c>
      <c r="L12" s="104" t="s">
        <v>1171</v>
      </c>
      <c r="M12" s="104"/>
      <c r="N12" s="136" t="s">
        <v>1170</v>
      </c>
    </row>
    <row r="13" spans="1:14" ht="99" customHeight="1" x14ac:dyDescent="0.3">
      <c r="A13" s="105" t="s">
        <v>483</v>
      </c>
      <c r="B13" s="106" t="s">
        <v>364</v>
      </c>
      <c r="C13" s="106" t="s">
        <v>489</v>
      </c>
      <c r="D13" s="106" t="s">
        <v>806</v>
      </c>
      <c r="E13" s="106" t="s">
        <v>783</v>
      </c>
      <c r="F13" s="106" t="s">
        <v>896</v>
      </c>
      <c r="G13" s="106" t="s">
        <v>900</v>
      </c>
      <c r="H13" s="106" t="s">
        <v>567</v>
      </c>
      <c r="I13" s="104"/>
      <c r="J13" s="104" t="s">
        <v>782</v>
      </c>
      <c r="K13" s="104" t="s">
        <v>1220</v>
      </c>
      <c r="L13" s="104" t="s">
        <v>1171</v>
      </c>
      <c r="M13" s="104"/>
      <c r="N13" s="136" t="s">
        <v>1170</v>
      </c>
    </row>
    <row r="14" spans="1:14" ht="99" customHeight="1" x14ac:dyDescent="0.3">
      <c r="A14" s="105" t="s">
        <v>483</v>
      </c>
      <c r="B14" s="106" t="s">
        <v>364</v>
      </c>
      <c r="C14" s="106" t="s">
        <v>489</v>
      </c>
      <c r="D14" s="106" t="s">
        <v>805</v>
      </c>
      <c r="E14" s="106" t="s">
        <v>784</v>
      </c>
      <c r="F14" s="106" t="s">
        <v>897</v>
      </c>
      <c r="G14" s="106" t="s">
        <v>901</v>
      </c>
      <c r="H14" s="106" t="s">
        <v>567</v>
      </c>
      <c r="I14" s="104"/>
      <c r="J14" s="104" t="s">
        <v>782</v>
      </c>
      <c r="K14" s="104" t="s">
        <v>1220</v>
      </c>
      <c r="L14" s="104" t="s">
        <v>1171</v>
      </c>
      <c r="M14" s="104"/>
      <c r="N14" s="136" t="s">
        <v>1170</v>
      </c>
    </row>
    <row r="15" spans="1:14" ht="99" customHeight="1" x14ac:dyDescent="0.3">
      <c r="A15" s="105" t="s">
        <v>483</v>
      </c>
      <c r="B15" s="106" t="s">
        <v>364</v>
      </c>
      <c r="C15" s="106" t="s">
        <v>489</v>
      </c>
      <c r="D15" s="106" t="s">
        <v>806</v>
      </c>
      <c r="E15" s="106" t="s">
        <v>785</v>
      </c>
      <c r="F15" s="106" t="s">
        <v>898</v>
      </c>
      <c r="G15" s="106" t="s">
        <v>902</v>
      </c>
      <c r="H15" s="106" t="s">
        <v>568</v>
      </c>
      <c r="I15" s="104"/>
      <c r="J15" s="104" t="s">
        <v>782</v>
      </c>
      <c r="K15" s="104" t="s">
        <v>1220</v>
      </c>
      <c r="L15" s="104" t="s">
        <v>1171</v>
      </c>
      <c r="M15" s="104"/>
      <c r="N15" s="136" t="s">
        <v>1170</v>
      </c>
    </row>
    <row r="16" spans="1:14" ht="99" customHeight="1" x14ac:dyDescent="0.3">
      <c r="A16" s="105" t="s">
        <v>483</v>
      </c>
      <c r="B16" s="106" t="s">
        <v>364</v>
      </c>
      <c r="C16" s="106" t="s">
        <v>489</v>
      </c>
      <c r="D16" s="106" t="s">
        <v>807</v>
      </c>
      <c r="E16" s="106" t="s">
        <v>786</v>
      </c>
      <c r="F16" s="106" t="s">
        <v>899</v>
      </c>
      <c r="G16" s="106" t="s">
        <v>903</v>
      </c>
      <c r="H16" s="106" t="s">
        <v>568</v>
      </c>
      <c r="I16" s="104"/>
      <c r="J16" s="104" t="s">
        <v>782</v>
      </c>
      <c r="K16" s="104" t="s">
        <v>1220</v>
      </c>
      <c r="L16" s="104" t="s">
        <v>1171</v>
      </c>
      <c r="M16" s="104"/>
      <c r="N16" s="136" t="s">
        <v>1170</v>
      </c>
    </row>
    <row r="17" spans="1:14" ht="52.8" x14ac:dyDescent="0.3">
      <c r="A17" s="105" t="s">
        <v>483</v>
      </c>
      <c r="B17" s="106" t="s">
        <v>364</v>
      </c>
      <c r="C17" s="106" t="s">
        <v>492</v>
      </c>
      <c r="D17" s="106"/>
      <c r="E17" s="106" t="s">
        <v>738</v>
      </c>
      <c r="F17" s="106" t="s">
        <v>694</v>
      </c>
      <c r="G17" s="106" t="s">
        <v>699</v>
      </c>
      <c r="H17" s="106" t="s">
        <v>569</v>
      </c>
      <c r="I17" s="106"/>
      <c r="J17" s="106"/>
      <c r="K17" s="106" t="s">
        <v>514</v>
      </c>
      <c r="L17" s="106"/>
      <c r="M17" s="134">
        <v>43340</v>
      </c>
      <c r="N17" s="136" t="s">
        <v>923</v>
      </c>
    </row>
    <row r="18" spans="1:14" ht="66" x14ac:dyDescent="0.3">
      <c r="A18" s="105" t="s">
        <v>483</v>
      </c>
      <c r="B18" s="106" t="s">
        <v>364</v>
      </c>
      <c r="C18" s="106" t="s">
        <v>492</v>
      </c>
      <c r="D18" s="106" t="s">
        <v>812</v>
      </c>
      <c r="E18" s="106" t="s">
        <v>419</v>
      </c>
      <c r="F18" s="106" t="s">
        <v>727</v>
      </c>
      <c r="G18" s="106" t="s">
        <v>728</v>
      </c>
      <c r="H18" s="106" t="s">
        <v>569</v>
      </c>
      <c r="I18" s="106"/>
      <c r="J18" s="106" t="s">
        <v>729</v>
      </c>
      <c r="K18" s="106" t="s">
        <v>918</v>
      </c>
      <c r="L18" s="106" t="s">
        <v>908</v>
      </c>
      <c r="M18" s="134">
        <v>43705</v>
      </c>
      <c r="N18" s="136" t="s">
        <v>493</v>
      </c>
    </row>
    <row r="19" spans="1:14" ht="66" x14ac:dyDescent="0.3">
      <c r="A19" s="105" t="s">
        <v>483</v>
      </c>
      <c r="B19" s="106" t="s">
        <v>364</v>
      </c>
      <c r="C19" s="106" t="s">
        <v>492</v>
      </c>
      <c r="D19" s="106" t="s">
        <v>813</v>
      </c>
      <c r="E19" s="106" t="s">
        <v>420</v>
      </c>
      <c r="F19" s="106" t="s">
        <v>730</v>
      </c>
      <c r="G19" s="106" t="s">
        <v>731</v>
      </c>
      <c r="H19" s="106" t="s">
        <v>569</v>
      </c>
      <c r="I19" s="106"/>
      <c r="J19" s="106" t="s">
        <v>729</v>
      </c>
      <c r="K19" s="106" t="s">
        <v>918</v>
      </c>
      <c r="L19" s="106" t="s">
        <v>908</v>
      </c>
      <c r="M19" s="134">
        <v>43705</v>
      </c>
      <c r="N19" s="136" t="s">
        <v>493</v>
      </c>
    </row>
    <row r="20" spans="1:14" ht="66" x14ac:dyDescent="0.3">
      <c r="A20" s="105" t="s">
        <v>483</v>
      </c>
      <c r="B20" s="106" t="s">
        <v>364</v>
      </c>
      <c r="C20" s="106" t="s">
        <v>492</v>
      </c>
      <c r="D20" s="106" t="s">
        <v>814</v>
      </c>
      <c r="E20" s="106" t="s">
        <v>734</v>
      </c>
      <c r="F20" s="106" t="s">
        <v>734</v>
      </c>
      <c r="G20" s="106" t="s">
        <v>735</v>
      </c>
      <c r="H20" s="106" t="s">
        <v>569</v>
      </c>
      <c r="I20" s="106"/>
      <c r="J20" s="106" t="s">
        <v>729</v>
      </c>
      <c r="K20" s="106" t="s">
        <v>918</v>
      </c>
      <c r="L20" s="106" t="s">
        <v>908</v>
      </c>
      <c r="M20" s="134">
        <v>43705</v>
      </c>
      <c r="N20" s="136" t="s">
        <v>493</v>
      </c>
    </row>
    <row r="21" spans="1:14" ht="79.2" x14ac:dyDescent="0.3">
      <c r="A21" s="105" t="s">
        <v>483</v>
      </c>
      <c r="B21" s="106" t="s">
        <v>364</v>
      </c>
      <c r="C21" s="106" t="s">
        <v>1051</v>
      </c>
      <c r="D21" s="106" t="s">
        <v>1052</v>
      </c>
      <c r="E21" s="106" t="s">
        <v>1056</v>
      </c>
      <c r="F21" s="106" t="s">
        <v>1056</v>
      </c>
      <c r="G21" s="106" t="s">
        <v>1066</v>
      </c>
      <c r="H21" s="106" t="s">
        <v>1067</v>
      </c>
      <c r="I21" s="106"/>
      <c r="J21" s="106"/>
      <c r="K21" s="106"/>
      <c r="L21" s="106" t="s">
        <v>1086</v>
      </c>
      <c r="M21" s="134">
        <v>43480</v>
      </c>
      <c r="N21" s="136" t="s">
        <v>1086</v>
      </c>
    </row>
    <row r="22" spans="1:14" ht="105.6" x14ac:dyDescent="0.3">
      <c r="A22" s="105" t="s">
        <v>483</v>
      </c>
      <c r="B22" s="106" t="s">
        <v>364</v>
      </c>
      <c r="C22" s="106" t="s">
        <v>1051</v>
      </c>
      <c r="D22" s="106" t="s">
        <v>1052</v>
      </c>
      <c r="E22" s="106" t="s">
        <v>1057</v>
      </c>
      <c r="F22" s="106" t="s">
        <v>1057</v>
      </c>
      <c r="G22" s="106" t="s">
        <v>1066</v>
      </c>
      <c r="H22" s="106" t="s">
        <v>1067</v>
      </c>
      <c r="I22" s="106"/>
      <c r="J22" s="106"/>
      <c r="K22" s="106"/>
      <c r="L22" s="106" t="s">
        <v>1087</v>
      </c>
      <c r="M22" s="134">
        <v>43480</v>
      </c>
      <c r="N22" s="136" t="s">
        <v>1087</v>
      </c>
    </row>
    <row r="23" spans="1:14" ht="79.2" x14ac:dyDescent="0.3">
      <c r="A23" s="105" t="s">
        <v>483</v>
      </c>
      <c r="B23" s="106" t="s">
        <v>364</v>
      </c>
      <c r="C23" s="106" t="s">
        <v>1051</v>
      </c>
      <c r="D23" s="106" t="s">
        <v>1052</v>
      </c>
      <c r="E23" s="106" t="s">
        <v>1058</v>
      </c>
      <c r="F23" s="106" t="s">
        <v>1058</v>
      </c>
      <c r="G23" s="106" t="s">
        <v>1066</v>
      </c>
      <c r="H23" s="106" t="s">
        <v>1067</v>
      </c>
      <c r="I23" s="106"/>
      <c r="J23" s="106"/>
      <c r="K23" s="106"/>
      <c r="L23" s="106" t="s">
        <v>1088</v>
      </c>
      <c r="M23" s="134">
        <v>43480</v>
      </c>
      <c r="N23" s="136" t="s">
        <v>1088</v>
      </c>
    </row>
    <row r="24" spans="1:14" ht="79.2" x14ac:dyDescent="0.3">
      <c r="A24" s="105" t="s">
        <v>483</v>
      </c>
      <c r="B24" s="106" t="s">
        <v>364</v>
      </c>
      <c r="C24" s="106" t="s">
        <v>1051</v>
      </c>
      <c r="D24" s="106" t="s">
        <v>1052</v>
      </c>
      <c r="E24" s="106" t="s">
        <v>1059</v>
      </c>
      <c r="F24" s="106" t="s">
        <v>1059</v>
      </c>
      <c r="G24" s="106" t="s">
        <v>1066</v>
      </c>
      <c r="H24" s="106" t="s">
        <v>1067</v>
      </c>
      <c r="I24" s="106"/>
      <c r="J24" s="106"/>
      <c r="K24" s="106"/>
      <c r="L24" s="106" t="s">
        <v>1089</v>
      </c>
      <c r="M24" s="134">
        <v>43480</v>
      </c>
      <c r="N24" s="136" t="s">
        <v>1089</v>
      </c>
    </row>
    <row r="25" spans="1:14" ht="145.19999999999999" x14ac:dyDescent="0.3">
      <c r="A25" s="105" t="s">
        <v>483</v>
      </c>
      <c r="B25" s="106" t="s">
        <v>364</v>
      </c>
      <c r="C25" s="106" t="s">
        <v>1051</v>
      </c>
      <c r="D25" s="106" t="s">
        <v>1053</v>
      </c>
      <c r="E25" s="106" t="s">
        <v>1060</v>
      </c>
      <c r="F25" s="106" t="s">
        <v>1060</v>
      </c>
      <c r="G25" s="106" t="s">
        <v>1068</v>
      </c>
      <c r="H25" s="106" t="s">
        <v>1069</v>
      </c>
      <c r="I25" s="106"/>
      <c r="J25" s="106"/>
      <c r="K25" s="106" t="s">
        <v>1219</v>
      </c>
      <c r="L25" s="106" t="s">
        <v>1090</v>
      </c>
      <c r="M25" s="134">
        <v>43480</v>
      </c>
      <c r="N25" s="136" t="s">
        <v>1097</v>
      </c>
    </row>
    <row r="26" spans="1:14" ht="145.19999999999999" x14ac:dyDescent="0.3">
      <c r="A26" s="105" t="s">
        <v>483</v>
      </c>
      <c r="B26" s="106" t="s">
        <v>364</v>
      </c>
      <c r="C26" s="106" t="s">
        <v>1051</v>
      </c>
      <c r="D26" s="106" t="s">
        <v>1053</v>
      </c>
      <c r="E26" s="106" t="s">
        <v>1061</v>
      </c>
      <c r="F26" s="106" t="s">
        <v>1061</v>
      </c>
      <c r="G26" s="106" t="s">
        <v>1070</v>
      </c>
      <c r="H26" s="106" t="s">
        <v>1069</v>
      </c>
      <c r="I26" s="106"/>
      <c r="J26" s="106"/>
      <c r="K26" s="106" t="s">
        <v>1219</v>
      </c>
      <c r="L26" s="106" t="s">
        <v>1090</v>
      </c>
      <c r="M26" s="134">
        <v>43480</v>
      </c>
      <c r="N26" s="136" t="s">
        <v>1097</v>
      </c>
    </row>
    <row r="27" spans="1:14" ht="105.6" x14ac:dyDescent="0.3">
      <c r="A27" s="105" t="s">
        <v>483</v>
      </c>
      <c r="B27" s="106" t="s">
        <v>364</v>
      </c>
      <c r="C27" s="106" t="s">
        <v>1051</v>
      </c>
      <c r="D27" s="106" t="s">
        <v>1053</v>
      </c>
      <c r="E27" s="106" t="s">
        <v>1062</v>
      </c>
      <c r="F27" s="106" t="s">
        <v>1062</v>
      </c>
      <c r="G27" s="106" t="s">
        <v>1068</v>
      </c>
      <c r="H27" s="106" t="s">
        <v>1069</v>
      </c>
      <c r="I27" s="106"/>
      <c r="J27" s="106"/>
      <c r="K27" s="106" t="s">
        <v>1219</v>
      </c>
      <c r="L27" s="106" t="s">
        <v>1091</v>
      </c>
      <c r="M27" s="134">
        <v>43480</v>
      </c>
      <c r="N27" s="136" t="s">
        <v>1097</v>
      </c>
    </row>
    <row r="28" spans="1:14" ht="105.6" x14ac:dyDescent="0.3">
      <c r="A28" s="105" t="s">
        <v>483</v>
      </c>
      <c r="B28" s="106" t="s">
        <v>364</v>
      </c>
      <c r="C28" s="106" t="s">
        <v>1051</v>
      </c>
      <c r="D28" s="106" t="s">
        <v>1053</v>
      </c>
      <c r="E28" s="106" t="s">
        <v>1063</v>
      </c>
      <c r="F28" s="106" t="s">
        <v>1063</v>
      </c>
      <c r="G28" s="106" t="s">
        <v>1070</v>
      </c>
      <c r="H28" s="106" t="s">
        <v>1069</v>
      </c>
      <c r="I28" s="106"/>
      <c r="J28" s="106"/>
      <c r="K28" s="106" t="s">
        <v>1219</v>
      </c>
      <c r="L28" s="106" t="s">
        <v>1091</v>
      </c>
      <c r="M28" s="134">
        <v>43480</v>
      </c>
      <c r="N28" s="136" t="s">
        <v>1097</v>
      </c>
    </row>
    <row r="29" spans="1:14" ht="66" x14ac:dyDescent="0.3">
      <c r="A29" s="105" t="s">
        <v>483</v>
      </c>
      <c r="B29" s="106" t="s">
        <v>364</v>
      </c>
      <c r="C29" s="106" t="s">
        <v>1051</v>
      </c>
      <c r="D29" s="106" t="s">
        <v>1053</v>
      </c>
      <c r="E29" s="106" t="s">
        <v>1064</v>
      </c>
      <c r="F29" s="106" t="s">
        <v>1064</v>
      </c>
      <c r="G29" s="106" t="s">
        <v>1235</v>
      </c>
      <c r="H29" s="106" t="s">
        <v>1234</v>
      </c>
      <c r="I29" s="106"/>
      <c r="J29" s="106" t="s">
        <v>1233</v>
      </c>
      <c r="K29" s="106"/>
      <c r="L29" s="106" t="s">
        <v>1092</v>
      </c>
      <c r="M29" s="134">
        <v>43480</v>
      </c>
      <c r="N29" s="136" t="s">
        <v>1098</v>
      </c>
    </row>
    <row r="30" spans="1:14" ht="81.75" customHeight="1" x14ac:dyDescent="0.3">
      <c r="A30" s="105" t="s">
        <v>483</v>
      </c>
      <c r="B30" s="106" t="s">
        <v>364</v>
      </c>
      <c r="C30" s="106" t="s">
        <v>1051</v>
      </c>
      <c r="D30" s="106" t="s">
        <v>1053</v>
      </c>
      <c r="E30" s="106" t="s">
        <v>992</v>
      </c>
      <c r="F30" s="106" t="s">
        <v>992</v>
      </c>
      <c r="G30" s="106" t="s">
        <v>1236</v>
      </c>
      <c r="H30" s="106" t="s">
        <v>1174</v>
      </c>
      <c r="I30" s="106"/>
      <c r="J30" s="106" t="s">
        <v>1175</v>
      </c>
      <c r="K30" s="106"/>
      <c r="L30" s="106" t="s">
        <v>1093</v>
      </c>
      <c r="M30" s="134">
        <v>43480</v>
      </c>
      <c r="N30" s="136"/>
    </row>
    <row r="31" spans="1:14" ht="132" x14ac:dyDescent="0.3">
      <c r="A31" s="105" t="s">
        <v>483</v>
      </c>
      <c r="B31" s="106" t="s">
        <v>364</v>
      </c>
      <c r="C31" s="106" t="s">
        <v>1051</v>
      </c>
      <c r="D31" s="106" t="s">
        <v>1053</v>
      </c>
      <c r="E31" s="106" t="s">
        <v>1154</v>
      </c>
      <c r="F31" s="106" t="s">
        <v>1154</v>
      </c>
      <c r="G31" s="106" t="s">
        <v>1237</v>
      </c>
      <c r="H31" s="106" t="s">
        <v>1238</v>
      </c>
      <c r="I31" s="106"/>
      <c r="J31" s="106" t="s">
        <v>1176</v>
      </c>
      <c r="K31" s="106"/>
      <c r="L31" s="106" t="s">
        <v>1177</v>
      </c>
      <c r="M31" s="134">
        <v>43480</v>
      </c>
      <c r="N31" s="136" t="s">
        <v>1178</v>
      </c>
    </row>
    <row r="32" spans="1:14" ht="39.6" hidden="1" x14ac:dyDescent="0.3">
      <c r="A32" s="105" t="s">
        <v>483</v>
      </c>
      <c r="B32" s="106" t="s">
        <v>364</v>
      </c>
      <c r="C32" s="106" t="s">
        <v>1051</v>
      </c>
      <c r="D32" s="106" t="s">
        <v>1053</v>
      </c>
      <c r="E32" s="106" t="s">
        <v>1065</v>
      </c>
      <c r="F32" s="106" t="s">
        <v>1065</v>
      </c>
      <c r="G32" s="106"/>
      <c r="H32" s="106"/>
      <c r="I32" s="106"/>
      <c r="J32" s="106"/>
      <c r="K32" s="106"/>
      <c r="L32" s="106"/>
      <c r="M32" s="134"/>
      <c r="N32" s="136" t="s">
        <v>1099</v>
      </c>
    </row>
    <row r="33" spans="1:14" ht="145.19999999999999" x14ac:dyDescent="0.3">
      <c r="A33" s="105" t="s">
        <v>483</v>
      </c>
      <c r="B33" s="106" t="s">
        <v>364</v>
      </c>
      <c r="C33" s="106" t="s">
        <v>1051</v>
      </c>
      <c r="D33" s="106" t="s">
        <v>1054</v>
      </c>
      <c r="E33" s="106" t="s">
        <v>994</v>
      </c>
      <c r="F33" s="106" t="s">
        <v>994</v>
      </c>
      <c r="G33" s="106" t="s">
        <v>1071</v>
      </c>
      <c r="H33" s="106" t="s">
        <v>1072</v>
      </c>
      <c r="I33" s="106"/>
      <c r="J33" s="106"/>
      <c r="K33" s="106" t="s">
        <v>526</v>
      </c>
      <c r="L33" s="106"/>
      <c r="M33" s="134">
        <v>43697</v>
      </c>
      <c r="N33" s="136" t="s">
        <v>1100</v>
      </c>
    </row>
    <row r="34" spans="1:14" ht="52.8" x14ac:dyDescent="0.3">
      <c r="A34" s="105" t="s">
        <v>483</v>
      </c>
      <c r="B34" s="106" t="s">
        <v>364</v>
      </c>
      <c r="C34" s="106" t="s">
        <v>1051</v>
      </c>
      <c r="D34" s="106" t="s">
        <v>1054</v>
      </c>
      <c r="E34" s="106" t="s">
        <v>995</v>
      </c>
      <c r="F34" s="106" t="s">
        <v>995</v>
      </c>
      <c r="G34" s="106" t="s">
        <v>1073</v>
      </c>
      <c r="H34" s="106"/>
      <c r="I34" s="106"/>
      <c r="J34" s="106"/>
      <c r="K34" s="106" t="s">
        <v>526</v>
      </c>
      <c r="L34" s="106"/>
      <c r="M34" s="134">
        <v>43697</v>
      </c>
      <c r="N34" s="136" t="s">
        <v>1241</v>
      </c>
    </row>
    <row r="35" spans="1:14" ht="303.60000000000002" x14ac:dyDescent="0.3">
      <c r="A35" s="105" t="s">
        <v>483</v>
      </c>
      <c r="B35" s="106" t="s">
        <v>364</v>
      </c>
      <c r="C35" s="106" t="s">
        <v>1051</v>
      </c>
      <c r="D35" s="106" t="s">
        <v>1054</v>
      </c>
      <c r="E35" s="106" t="s">
        <v>996</v>
      </c>
      <c r="F35" s="106" t="s">
        <v>996</v>
      </c>
      <c r="G35" s="106" t="s">
        <v>1074</v>
      </c>
      <c r="H35" s="106" t="s">
        <v>1075</v>
      </c>
      <c r="I35" s="106"/>
      <c r="J35" s="106"/>
      <c r="K35" s="106" t="s">
        <v>526</v>
      </c>
      <c r="L35" s="106"/>
      <c r="M35" s="134">
        <v>43697</v>
      </c>
      <c r="N35" s="136" t="s">
        <v>1101</v>
      </c>
    </row>
    <row r="36" spans="1:14" ht="66" x14ac:dyDescent="0.3">
      <c r="A36" s="105" t="s">
        <v>483</v>
      </c>
      <c r="B36" s="106" t="s">
        <v>364</v>
      </c>
      <c r="C36" s="106" t="s">
        <v>1051</v>
      </c>
      <c r="D36" s="106" t="s">
        <v>1054</v>
      </c>
      <c r="E36" s="106" t="s">
        <v>997</v>
      </c>
      <c r="F36" s="106" t="s">
        <v>1179</v>
      </c>
      <c r="G36" s="106" t="s">
        <v>1180</v>
      </c>
      <c r="H36" s="106"/>
      <c r="I36" s="106"/>
      <c r="J36" s="106"/>
      <c r="K36" s="106" t="s">
        <v>1163</v>
      </c>
      <c r="L36" s="106" t="s">
        <v>1182</v>
      </c>
      <c r="M36" s="134">
        <v>43705</v>
      </c>
      <c r="N36" s="136" t="s">
        <v>1181</v>
      </c>
    </row>
    <row r="37" spans="1:14" ht="26.4" hidden="1" x14ac:dyDescent="0.3">
      <c r="A37" s="105" t="s">
        <v>483</v>
      </c>
      <c r="B37" s="106" t="s">
        <v>364</v>
      </c>
      <c r="C37" s="106" t="s">
        <v>1051</v>
      </c>
      <c r="D37" s="106" t="s">
        <v>1054</v>
      </c>
      <c r="E37" s="106" t="s">
        <v>998</v>
      </c>
      <c r="F37" s="106" t="s">
        <v>998</v>
      </c>
      <c r="G37" s="106"/>
      <c r="H37" s="106"/>
      <c r="I37" s="106"/>
      <c r="J37" s="106"/>
      <c r="K37" s="106"/>
      <c r="L37" s="106"/>
      <c r="M37" s="134"/>
      <c r="N37" s="136" t="s">
        <v>1102</v>
      </c>
    </row>
    <row r="38" spans="1:14" ht="290.39999999999998" x14ac:dyDescent="0.3">
      <c r="A38" s="105" t="s">
        <v>483</v>
      </c>
      <c r="B38" s="106" t="s">
        <v>364</v>
      </c>
      <c r="C38" s="106" t="s">
        <v>1051</v>
      </c>
      <c r="D38" s="106" t="s">
        <v>1054</v>
      </c>
      <c r="E38" s="106" t="s">
        <v>999</v>
      </c>
      <c r="F38" s="106" t="s">
        <v>999</v>
      </c>
      <c r="G38" s="106" t="s">
        <v>1076</v>
      </c>
      <c r="H38" s="106" t="s">
        <v>1077</v>
      </c>
      <c r="I38" s="106" t="s">
        <v>1245</v>
      </c>
      <c r="J38" s="106"/>
      <c r="K38" s="106" t="s">
        <v>795</v>
      </c>
      <c r="L38" s="106"/>
      <c r="M38" s="134">
        <v>43705</v>
      </c>
      <c r="N38" s="136" t="s">
        <v>919</v>
      </c>
    </row>
    <row r="39" spans="1:14" ht="330" x14ac:dyDescent="0.3">
      <c r="A39" s="105" t="s">
        <v>483</v>
      </c>
      <c r="B39" s="106" t="s">
        <v>364</v>
      </c>
      <c r="C39" s="106" t="s">
        <v>1051</v>
      </c>
      <c r="D39" s="106" t="s">
        <v>1054</v>
      </c>
      <c r="E39" s="106" t="s">
        <v>1000</v>
      </c>
      <c r="F39" s="106" t="s">
        <v>1000</v>
      </c>
      <c r="G39" s="106" t="s">
        <v>1078</v>
      </c>
      <c r="H39" s="106" t="s">
        <v>1079</v>
      </c>
      <c r="I39" s="106" t="s">
        <v>1244</v>
      </c>
      <c r="J39" s="106"/>
      <c r="K39" s="106" t="s">
        <v>795</v>
      </c>
      <c r="L39" s="106"/>
      <c r="M39" s="134">
        <v>43705</v>
      </c>
      <c r="N39" s="136" t="s">
        <v>919</v>
      </c>
    </row>
    <row r="40" spans="1:14" ht="92.4" x14ac:dyDescent="0.3">
      <c r="A40" s="105" t="s">
        <v>483</v>
      </c>
      <c r="B40" s="106" t="s">
        <v>364</v>
      </c>
      <c r="C40" s="106" t="s">
        <v>1051</v>
      </c>
      <c r="D40" s="106" t="s">
        <v>1054</v>
      </c>
      <c r="E40" s="106" t="s">
        <v>1001</v>
      </c>
      <c r="F40" s="106" t="s">
        <v>1001</v>
      </c>
      <c r="G40" s="106" t="s">
        <v>1080</v>
      </c>
      <c r="H40" s="106" t="s">
        <v>1243</v>
      </c>
      <c r="I40" s="106" t="s">
        <v>1245</v>
      </c>
      <c r="J40" s="106"/>
      <c r="K40" s="106" t="s">
        <v>795</v>
      </c>
      <c r="L40" s="106"/>
      <c r="M40" s="134">
        <v>43705</v>
      </c>
      <c r="N40" s="136" t="s">
        <v>1184</v>
      </c>
    </row>
    <row r="41" spans="1:14" ht="92.4" x14ac:dyDescent="0.3">
      <c r="A41" s="105" t="s">
        <v>483</v>
      </c>
      <c r="B41" s="106" t="s">
        <v>364</v>
      </c>
      <c r="C41" s="106" t="s">
        <v>1051</v>
      </c>
      <c r="D41" s="106" t="s">
        <v>1055</v>
      </c>
      <c r="E41" s="106" t="s">
        <v>1155</v>
      </c>
      <c r="F41" s="106" t="s">
        <v>1155</v>
      </c>
      <c r="G41" s="106" t="s">
        <v>1183</v>
      </c>
      <c r="H41" s="106" t="s">
        <v>1242</v>
      </c>
      <c r="I41" s="106" t="s">
        <v>1245</v>
      </c>
      <c r="J41" s="106"/>
      <c r="K41" s="106" t="s">
        <v>795</v>
      </c>
      <c r="L41" s="106"/>
      <c r="M41" s="134">
        <v>43705</v>
      </c>
      <c r="N41" s="136" t="s">
        <v>919</v>
      </c>
    </row>
    <row r="42" spans="1:14" ht="66" x14ac:dyDescent="0.3">
      <c r="A42" s="105" t="s">
        <v>483</v>
      </c>
      <c r="B42" s="106" t="s">
        <v>364</v>
      </c>
      <c r="C42" s="106" t="s">
        <v>1051</v>
      </c>
      <c r="D42" s="106" t="s">
        <v>1055</v>
      </c>
      <c r="E42" s="106" t="s">
        <v>1002</v>
      </c>
      <c r="F42" s="106" t="s">
        <v>1002</v>
      </c>
      <c r="G42" s="106" t="s">
        <v>1081</v>
      </c>
      <c r="H42" s="106" t="s">
        <v>1082</v>
      </c>
      <c r="I42" s="106"/>
      <c r="J42" s="106"/>
      <c r="K42" s="106" t="s">
        <v>1223</v>
      </c>
      <c r="L42" s="106" t="s">
        <v>1222</v>
      </c>
      <c r="M42" s="134">
        <v>43705</v>
      </c>
      <c r="N42" s="136" t="s">
        <v>1221</v>
      </c>
    </row>
    <row r="43" spans="1:14" ht="116.25" customHeight="1" x14ac:dyDescent="0.3">
      <c r="A43" s="105" t="s">
        <v>483</v>
      </c>
      <c r="B43" s="106" t="s">
        <v>364</v>
      </c>
      <c r="C43" s="106" t="s">
        <v>1051</v>
      </c>
      <c r="D43" s="106" t="s">
        <v>1055</v>
      </c>
      <c r="E43" s="106" t="s">
        <v>1003</v>
      </c>
      <c r="F43" s="106" t="s">
        <v>1003</v>
      </c>
      <c r="G43" s="106" t="s">
        <v>1160</v>
      </c>
      <c r="H43" s="106" t="s">
        <v>1161</v>
      </c>
      <c r="I43" s="106"/>
      <c r="J43" s="106"/>
      <c r="K43" s="106" t="s">
        <v>829</v>
      </c>
      <c r="L43" s="106"/>
      <c r="M43" s="134">
        <v>43707</v>
      </c>
      <c r="N43" s="136" t="s">
        <v>1162</v>
      </c>
    </row>
    <row r="44" spans="1:14" ht="79.2" hidden="1" x14ac:dyDescent="0.3">
      <c r="A44" s="105" t="s">
        <v>483</v>
      </c>
      <c r="B44" s="106" t="s">
        <v>364</v>
      </c>
      <c r="C44" s="106" t="s">
        <v>1051</v>
      </c>
      <c r="D44" s="106" t="s">
        <v>1055</v>
      </c>
      <c r="E44" s="106" t="s">
        <v>993</v>
      </c>
      <c r="F44" s="106" t="s">
        <v>993</v>
      </c>
      <c r="G44" s="106"/>
      <c r="H44" s="106"/>
      <c r="I44" s="106"/>
      <c r="J44" s="106"/>
      <c r="K44" s="106"/>
      <c r="L44" s="106" t="s">
        <v>1094</v>
      </c>
      <c r="M44" s="134"/>
      <c r="N44" s="136"/>
    </row>
    <row r="45" spans="1:14" ht="79.2" x14ac:dyDescent="0.3">
      <c r="A45" s="105" t="s">
        <v>483</v>
      </c>
      <c r="B45" s="106" t="s">
        <v>364</v>
      </c>
      <c r="C45" s="106" t="s">
        <v>1051</v>
      </c>
      <c r="D45" s="106" t="s">
        <v>1055</v>
      </c>
      <c r="E45" s="106" t="s">
        <v>1004</v>
      </c>
      <c r="F45" s="106" t="s">
        <v>1004</v>
      </c>
      <c r="G45" s="106" t="s">
        <v>1083</v>
      </c>
      <c r="H45" s="106" t="s">
        <v>1084</v>
      </c>
      <c r="I45" s="106" t="s">
        <v>1296</v>
      </c>
      <c r="J45" s="106"/>
      <c r="K45" s="106" t="s">
        <v>1096</v>
      </c>
      <c r="L45" s="106"/>
      <c r="M45" s="134">
        <v>43707</v>
      </c>
      <c r="N45" s="136" t="s">
        <v>1103</v>
      </c>
    </row>
    <row r="46" spans="1:14" ht="66" x14ac:dyDescent="0.3">
      <c r="A46" s="105" t="s">
        <v>483</v>
      </c>
      <c r="B46" s="106" t="s">
        <v>364</v>
      </c>
      <c r="C46" s="106" t="s">
        <v>1051</v>
      </c>
      <c r="D46" s="106" t="s">
        <v>1055</v>
      </c>
      <c r="E46" s="106" t="s">
        <v>1005</v>
      </c>
      <c r="F46" s="106" t="s">
        <v>1299</v>
      </c>
      <c r="G46" s="106" t="s">
        <v>1300</v>
      </c>
      <c r="H46" s="106" t="s">
        <v>1085</v>
      </c>
      <c r="I46" s="106"/>
      <c r="J46" s="106"/>
      <c r="K46" s="106" t="s">
        <v>1163</v>
      </c>
      <c r="L46" s="106" t="s">
        <v>1239</v>
      </c>
      <c r="M46" s="134">
        <v>43714</v>
      </c>
      <c r="N46" s="136" t="s">
        <v>1205</v>
      </c>
    </row>
    <row r="47" spans="1:14" ht="39.6" x14ac:dyDescent="0.3">
      <c r="A47" s="105" t="s">
        <v>483</v>
      </c>
      <c r="B47" s="106" t="s">
        <v>365</v>
      </c>
      <c r="C47" s="106" t="s">
        <v>687</v>
      </c>
      <c r="D47" s="106" t="s">
        <v>707</v>
      </c>
      <c r="E47" s="106" t="s">
        <v>733</v>
      </c>
      <c r="F47" s="106" t="s">
        <v>733</v>
      </c>
      <c r="G47" s="106" t="s">
        <v>716</v>
      </c>
      <c r="H47" s="106" t="s">
        <v>698</v>
      </c>
      <c r="I47" s="106"/>
      <c r="J47" s="106"/>
      <c r="K47" s="106" t="s">
        <v>717</v>
      </c>
      <c r="L47" s="106" t="s">
        <v>1240</v>
      </c>
      <c r="M47" s="134">
        <v>43539</v>
      </c>
      <c r="N47" s="136" t="s">
        <v>718</v>
      </c>
    </row>
    <row r="48" spans="1:14" ht="39.6" x14ac:dyDescent="0.3">
      <c r="A48" s="105" t="s">
        <v>483</v>
      </c>
      <c r="B48" s="106" t="s">
        <v>365</v>
      </c>
      <c r="C48" s="106" t="s">
        <v>687</v>
      </c>
      <c r="D48" s="106" t="s">
        <v>707</v>
      </c>
      <c r="E48" s="106" t="s">
        <v>732</v>
      </c>
      <c r="F48" s="106" t="s">
        <v>732</v>
      </c>
      <c r="G48" s="106" t="s">
        <v>716</v>
      </c>
      <c r="H48" s="106" t="s">
        <v>698</v>
      </c>
      <c r="I48" s="106"/>
      <c r="J48" s="106"/>
      <c r="K48" s="106" t="s">
        <v>717</v>
      </c>
      <c r="L48" s="106" t="s">
        <v>1240</v>
      </c>
      <c r="M48" s="134">
        <v>43539</v>
      </c>
      <c r="N48" s="136" t="s">
        <v>718</v>
      </c>
    </row>
    <row r="49" spans="1:14" ht="26.4" x14ac:dyDescent="0.3">
      <c r="A49" s="105" t="s">
        <v>483</v>
      </c>
      <c r="B49" s="106" t="s">
        <v>365</v>
      </c>
      <c r="C49" s="106" t="s">
        <v>687</v>
      </c>
      <c r="D49" s="106" t="s">
        <v>715</v>
      </c>
      <c r="E49" s="106" t="s">
        <v>704</v>
      </c>
      <c r="F49" s="106" t="s">
        <v>704</v>
      </c>
      <c r="G49" s="106" t="s">
        <v>714</v>
      </c>
      <c r="H49" s="106" t="s">
        <v>698</v>
      </c>
      <c r="I49" s="106"/>
      <c r="J49" s="106"/>
      <c r="K49" s="106" t="s">
        <v>928</v>
      </c>
      <c r="L49" s="106"/>
      <c r="M49" s="134">
        <v>43663</v>
      </c>
      <c r="N49" s="136" t="s">
        <v>907</v>
      </c>
    </row>
    <row r="50" spans="1:14" ht="26.4" x14ac:dyDescent="0.3">
      <c r="A50" s="105" t="s">
        <v>483</v>
      </c>
      <c r="B50" s="106" t="s">
        <v>365</v>
      </c>
      <c r="C50" s="106" t="s">
        <v>687</v>
      </c>
      <c r="D50" s="106" t="s">
        <v>715</v>
      </c>
      <c r="E50" s="106" t="s">
        <v>705</v>
      </c>
      <c r="F50" s="106" t="s">
        <v>705</v>
      </c>
      <c r="G50" s="106" t="s">
        <v>714</v>
      </c>
      <c r="H50" s="106" t="s">
        <v>698</v>
      </c>
      <c r="I50" s="106"/>
      <c r="J50" s="106"/>
      <c r="K50" s="106" t="s">
        <v>928</v>
      </c>
      <c r="L50" s="106"/>
      <c r="M50" s="134">
        <v>43663</v>
      </c>
      <c r="N50" s="136" t="s">
        <v>907</v>
      </c>
    </row>
    <row r="51" spans="1:14" ht="39.6" x14ac:dyDescent="0.3">
      <c r="A51" s="107" t="s">
        <v>382</v>
      </c>
      <c r="B51" s="106" t="s">
        <v>495</v>
      </c>
      <c r="C51" s="106" t="s">
        <v>496</v>
      </c>
      <c r="D51" s="106"/>
      <c r="E51" s="106" t="s">
        <v>385</v>
      </c>
      <c r="F51" s="106" t="s">
        <v>385</v>
      </c>
      <c r="G51" s="106" t="s">
        <v>695</v>
      </c>
      <c r="H51" s="106" t="s">
        <v>570</v>
      </c>
      <c r="I51" s="106"/>
      <c r="J51" s="106"/>
      <c r="K51" s="106" t="s">
        <v>497</v>
      </c>
      <c r="L51" s="106"/>
      <c r="M51" s="134">
        <v>43913</v>
      </c>
      <c r="N51" s="136" t="s">
        <v>912</v>
      </c>
    </row>
    <row r="52" spans="1:14" ht="66" x14ac:dyDescent="0.3">
      <c r="A52" s="107" t="s">
        <v>382</v>
      </c>
      <c r="B52" s="106" t="s">
        <v>495</v>
      </c>
      <c r="C52" s="106" t="s">
        <v>496</v>
      </c>
      <c r="D52" s="106"/>
      <c r="E52" s="106" t="s">
        <v>386</v>
      </c>
      <c r="F52" s="106" t="s">
        <v>386</v>
      </c>
      <c r="G52" s="106" t="s">
        <v>696</v>
      </c>
      <c r="H52" s="106" t="s">
        <v>571</v>
      </c>
      <c r="I52" s="106"/>
      <c r="J52" s="106"/>
      <c r="K52" s="106" t="s">
        <v>497</v>
      </c>
      <c r="L52" s="106"/>
      <c r="M52" s="134">
        <v>43913</v>
      </c>
      <c r="N52" s="136" t="s">
        <v>911</v>
      </c>
    </row>
    <row r="53" spans="1:14" ht="92.4" x14ac:dyDescent="0.3">
      <c r="A53" s="107" t="s">
        <v>382</v>
      </c>
      <c r="B53" s="106" t="s">
        <v>495</v>
      </c>
      <c r="C53" s="106" t="s">
        <v>397</v>
      </c>
      <c r="D53" s="106"/>
      <c r="E53" s="106" t="s">
        <v>384</v>
      </c>
      <c r="F53" s="106" t="s">
        <v>384</v>
      </c>
      <c r="G53" s="106" t="s">
        <v>572</v>
      </c>
      <c r="H53" s="106" t="s">
        <v>573</v>
      </c>
      <c r="I53" s="106"/>
      <c r="J53" s="106"/>
      <c r="K53" s="106" t="s">
        <v>497</v>
      </c>
      <c r="L53" s="106"/>
      <c r="M53" s="134">
        <v>43913</v>
      </c>
      <c r="N53" s="136" t="s">
        <v>913</v>
      </c>
    </row>
    <row r="54" spans="1:14" ht="66" x14ac:dyDescent="0.3">
      <c r="A54" s="107" t="s">
        <v>382</v>
      </c>
      <c r="B54" s="106" t="s">
        <v>495</v>
      </c>
      <c r="C54" s="106" t="s">
        <v>397</v>
      </c>
      <c r="D54" s="106"/>
      <c r="E54" s="106" t="s">
        <v>498</v>
      </c>
      <c r="F54" s="106" t="s">
        <v>498</v>
      </c>
      <c r="G54" s="106" t="s">
        <v>574</v>
      </c>
      <c r="H54" s="106" t="s">
        <v>575</v>
      </c>
      <c r="I54" s="106"/>
      <c r="J54" s="106"/>
      <c r="K54" s="106" t="s">
        <v>526</v>
      </c>
      <c r="L54" s="106"/>
      <c r="M54" s="134">
        <v>43888</v>
      </c>
      <c r="N54" s="136" t="s">
        <v>684</v>
      </c>
    </row>
    <row r="55" spans="1:14" ht="39.6" x14ac:dyDescent="0.3">
      <c r="A55" s="107" t="s">
        <v>382</v>
      </c>
      <c r="B55" s="106" t="s">
        <v>495</v>
      </c>
      <c r="C55" s="106" t="s">
        <v>499</v>
      </c>
      <c r="D55" s="106"/>
      <c r="E55" s="106" t="s">
        <v>500</v>
      </c>
      <c r="F55" s="106" t="s">
        <v>545</v>
      </c>
      <c r="G55" s="106" t="s">
        <v>576</v>
      </c>
      <c r="H55" s="106" t="s">
        <v>577</v>
      </c>
      <c r="I55" s="106"/>
      <c r="J55" s="106"/>
      <c r="K55" s="106" t="s">
        <v>501</v>
      </c>
      <c r="L55" s="106"/>
      <c r="M55" s="134">
        <v>43913</v>
      </c>
      <c r="N55" s="136" t="s">
        <v>914</v>
      </c>
    </row>
    <row r="56" spans="1:14" ht="118.8" x14ac:dyDescent="0.3">
      <c r="A56" s="107" t="s">
        <v>382</v>
      </c>
      <c r="B56" s="106" t="s">
        <v>495</v>
      </c>
      <c r="C56" s="106" t="s">
        <v>499</v>
      </c>
      <c r="D56" s="106"/>
      <c r="E56" s="106" t="s">
        <v>394</v>
      </c>
      <c r="F56" s="106" t="s">
        <v>394</v>
      </c>
      <c r="G56" s="106" t="s">
        <v>697</v>
      </c>
      <c r="H56" s="106" t="s">
        <v>577</v>
      </c>
      <c r="I56" s="106"/>
      <c r="J56" s="106"/>
      <c r="K56" s="106" t="s">
        <v>526</v>
      </c>
      <c r="L56" s="106"/>
      <c r="M56" s="134">
        <v>43913</v>
      </c>
      <c r="N56" s="136" t="s">
        <v>502</v>
      </c>
    </row>
    <row r="57" spans="1:14" ht="52.8" x14ac:dyDescent="0.3">
      <c r="A57" s="107" t="s">
        <v>382</v>
      </c>
      <c r="B57" s="106" t="s">
        <v>495</v>
      </c>
      <c r="C57" s="106" t="s">
        <v>499</v>
      </c>
      <c r="D57" s="106"/>
      <c r="E57" s="106" t="s">
        <v>1246</v>
      </c>
      <c r="F57" s="106" t="s">
        <v>1247</v>
      </c>
      <c r="G57" s="106" t="s">
        <v>1248</v>
      </c>
      <c r="H57" s="106"/>
      <c r="I57" s="106" t="s">
        <v>1251</v>
      </c>
      <c r="J57" s="106"/>
      <c r="K57" s="106" t="s">
        <v>526</v>
      </c>
      <c r="L57" s="106"/>
      <c r="M57" s="134">
        <v>43888</v>
      </c>
      <c r="N57" s="136" t="s">
        <v>1263</v>
      </c>
    </row>
    <row r="58" spans="1:14" ht="52.8" x14ac:dyDescent="0.3">
      <c r="A58" s="107" t="s">
        <v>382</v>
      </c>
      <c r="B58" s="106" t="s">
        <v>408</v>
      </c>
      <c r="C58" s="106" t="s">
        <v>396</v>
      </c>
      <c r="D58" s="106"/>
      <c r="E58" s="106" t="s">
        <v>1167</v>
      </c>
      <c r="F58" s="106" t="s">
        <v>1167</v>
      </c>
      <c r="G58" s="106" t="s">
        <v>578</v>
      </c>
      <c r="H58" s="106" t="s">
        <v>579</v>
      </c>
      <c r="I58" s="106"/>
      <c r="J58" s="106"/>
      <c r="K58" s="106" t="s">
        <v>841</v>
      </c>
      <c r="L58" s="106" t="s">
        <v>921</v>
      </c>
      <c r="M58" s="134">
        <v>43913</v>
      </c>
      <c r="N58" s="136" t="s">
        <v>1301</v>
      </c>
    </row>
    <row r="59" spans="1:14" ht="79.2" x14ac:dyDescent="0.3">
      <c r="A59" s="107" t="s">
        <v>382</v>
      </c>
      <c r="B59" s="106" t="s">
        <v>408</v>
      </c>
      <c r="C59" s="106" t="s">
        <v>396</v>
      </c>
      <c r="D59" s="106"/>
      <c r="E59" s="106" t="s">
        <v>470</v>
      </c>
      <c r="F59" s="106" t="s">
        <v>470</v>
      </c>
      <c r="G59" s="106" t="s">
        <v>578</v>
      </c>
      <c r="H59" s="106" t="s">
        <v>579</v>
      </c>
      <c r="I59" s="106"/>
      <c r="J59" s="106" t="s">
        <v>580</v>
      </c>
      <c r="K59" s="106" t="s">
        <v>507</v>
      </c>
      <c r="L59" s="106" t="s">
        <v>1249</v>
      </c>
      <c r="M59" s="134">
        <v>43913</v>
      </c>
      <c r="N59" s="136" t="s">
        <v>508</v>
      </c>
    </row>
    <row r="60" spans="1:14" ht="52.8" x14ac:dyDescent="0.3">
      <c r="A60" s="107" t="s">
        <v>382</v>
      </c>
      <c r="B60" s="106" t="s">
        <v>408</v>
      </c>
      <c r="C60" s="106" t="s">
        <v>396</v>
      </c>
      <c r="D60" s="106"/>
      <c r="E60" s="106" t="s">
        <v>509</v>
      </c>
      <c r="F60" s="106" t="s">
        <v>509</v>
      </c>
      <c r="G60" s="106" t="s">
        <v>578</v>
      </c>
      <c r="H60" s="106" t="s">
        <v>579</v>
      </c>
      <c r="I60" s="106"/>
      <c r="J60" s="106"/>
      <c r="K60" s="106" t="s">
        <v>506</v>
      </c>
      <c r="L60" s="106" t="s">
        <v>1250</v>
      </c>
      <c r="M60" s="134">
        <v>43913</v>
      </c>
      <c r="N60" s="136" t="s">
        <v>1301</v>
      </c>
    </row>
    <row r="61" spans="1:14" ht="52.8" x14ac:dyDescent="0.3">
      <c r="A61" s="107" t="s">
        <v>382</v>
      </c>
      <c r="B61" s="106" t="s">
        <v>408</v>
      </c>
      <c r="C61" s="106" t="s">
        <v>416</v>
      </c>
      <c r="D61" s="106" t="s">
        <v>1264</v>
      </c>
      <c r="E61" s="106" t="s">
        <v>546</v>
      </c>
      <c r="F61" s="106" t="s">
        <v>547</v>
      </c>
      <c r="G61" s="106" t="s">
        <v>581</v>
      </c>
      <c r="H61" s="106" t="s">
        <v>582</v>
      </c>
      <c r="I61" s="106" t="s">
        <v>583</v>
      </c>
      <c r="J61" s="106"/>
      <c r="K61" s="106" t="s">
        <v>510</v>
      </c>
      <c r="L61" s="106"/>
      <c r="M61" s="134">
        <v>43340</v>
      </c>
      <c r="N61" s="136" t="s">
        <v>511</v>
      </c>
    </row>
    <row r="62" spans="1:14" ht="66" x14ac:dyDescent="0.3">
      <c r="A62" s="107" t="s">
        <v>382</v>
      </c>
      <c r="B62" s="106" t="s">
        <v>408</v>
      </c>
      <c r="C62" s="106" t="s">
        <v>416</v>
      </c>
      <c r="D62" s="106" t="s">
        <v>1264</v>
      </c>
      <c r="E62" s="106" t="s">
        <v>1129</v>
      </c>
      <c r="F62" s="106" t="s">
        <v>1129</v>
      </c>
      <c r="G62" s="106" t="s">
        <v>1267</v>
      </c>
      <c r="H62" s="106" t="s">
        <v>1266</v>
      </c>
      <c r="I62" s="106" t="s">
        <v>1269</v>
      </c>
      <c r="J62" s="106"/>
      <c r="K62" s="106" t="s">
        <v>1265</v>
      </c>
      <c r="L62" s="106"/>
      <c r="M62" s="134">
        <v>43705</v>
      </c>
      <c r="N62" s="136" t="s">
        <v>1184</v>
      </c>
    </row>
    <row r="63" spans="1:14" ht="52.8" x14ac:dyDescent="0.3">
      <c r="A63" s="107" t="s">
        <v>382</v>
      </c>
      <c r="B63" s="106" t="s">
        <v>408</v>
      </c>
      <c r="C63" s="106" t="s">
        <v>416</v>
      </c>
      <c r="D63" s="106" t="s">
        <v>537</v>
      </c>
      <c r="E63" s="106" t="s">
        <v>1131</v>
      </c>
      <c r="F63" s="106" t="s">
        <v>1261</v>
      </c>
      <c r="G63" s="106" t="s">
        <v>1260</v>
      </c>
      <c r="H63" s="106" t="s">
        <v>584</v>
      </c>
      <c r="I63" s="106" t="s">
        <v>1270</v>
      </c>
      <c r="J63" s="106" t="s">
        <v>1262</v>
      </c>
      <c r="K63" s="106" t="s">
        <v>1259</v>
      </c>
      <c r="L63" s="106"/>
      <c r="M63" s="134">
        <v>43705</v>
      </c>
      <c r="N63" s="136" t="s">
        <v>1184</v>
      </c>
    </row>
    <row r="64" spans="1:14" ht="66" x14ac:dyDescent="0.3">
      <c r="A64" s="107" t="s">
        <v>382</v>
      </c>
      <c r="B64" s="106" t="s">
        <v>408</v>
      </c>
      <c r="C64" s="106" t="s">
        <v>416</v>
      </c>
      <c r="D64" s="106" t="s">
        <v>537</v>
      </c>
      <c r="E64" s="106" t="s">
        <v>792</v>
      </c>
      <c r="F64" s="106" t="s">
        <v>793</v>
      </c>
      <c r="G64" s="106" t="s">
        <v>794</v>
      </c>
      <c r="H64" s="106" t="s">
        <v>585</v>
      </c>
      <c r="I64" s="106" t="s">
        <v>1271</v>
      </c>
      <c r="J64" s="106"/>
      <c r="K64" s="106" t="s">
        <v>510</v>
      </c>
      <c r="L64" s="106"/>
      <c r="M64" s="134">
        <v>43705</v>
      </c>
      <c r="N64" s="136" t="s">
        <v>511</v>
      </c>
    </row>
    <row r="65" spans="1:14" ht="79.2" x14ac:dyDescent="0.3">
      <c r="A65" s="107" t="s">
        <v>382</v>
      </c>
      <c r="B65" s="106" t="s">
        <v>408</v>
      </c>
      <c r="C65" s="106" t="s">
        <v>416</v>
      </c>
      <c r="D65" s="106" t="s">
        <v>537</v>
      </c>
      <c r="E65" s="106" t="s">
        <v>1206</v>
      </c>
      <c r="F65" s="106" t="s">
        <v>1252</v>
      </c>
      <c r="G65" s="106" t="s">
        <v>1253</v>
      </c>
      <c r="H65" s="106"/>
      <c r="I65" s="106" t="s">
        <v>1272</v>
      </c>
      <c r="J65" s="106" t="s">
        <v>1254</v>
      </c>
      <c r="K65" s="106" t="s">
        <v>1258</v>
      </c>
      <c r="L65" s="106"/>
      <c r="M65" s="134">
        <v>43705</v>
      </c>
      <c r="N65" s="136" t="s">
        <v>1184</v>
      </c>
    </row>
    <row r="66" spans="1:14" ht="118.8" x14ac:dyDescent="0.3">
      <c r="A66" s="107" t="s">
        <v>382</v>
      </c>
      <c r="B66" s="106" t="s">
        <v>408</v>
      </c>
      <c r="C66" s="106" t="s">
        <v>416</v>
      </c>
      <c r="D66" s="106" t="s">
        <v>503</v>
      </c>
      <c r="E66" s="106" t="s">
        <v>358</v>
      </c>
      <c r="F66" s="106" t="s">
        <v>504</v>
      </c>
      <c r="G66" s="106" t="s">
        <v>586</v>
      </c>
      <c r="H66" s="106" t="s">
        <v>587</v>
      </c>
      <c r="I66" s="106" t="s">
        <v>1268</v>
      </c>
      <c r="J66" s="106" t="s">
        <v>1256</v>
      </c>
      <c r="K66" s="106" t="s">
        <v>825</v>
      </c>
      <c r="L66" s="106"/>
      <c r="M66" s="134">
        <v>43888</v>
      </c>
      <c r="N66" s="136" t="s">
        <v>826</v>
      </c>
    </row>
    <row r="67" spans="1:14" ht="132" x14ac:dyDescent="0.3">
      <c r="A67" s="107" t="s">
        <v>382</v>
      </c>
      <c r="B67" s="106" t="s">
        <v>408</v>
      </c>
      <c r="C67" s="106" t="s">
        <v>416</v>
      </c>
      <c r="D67" s="106" t="s">
        <v>503</v>
      </c>
      <c r="E67" s="106" t="s">
        <v>505</v>
      </c>
      <c r="F67" s="106" t="s">
        <v>548</v>
      </c>
      <c r="G67" s="106" t="s">
        <v>588</v>
      </c>
      <c r="H67" s="106" t="s">
        <v>589</v>
      </c>
      <c r="I67" s="106"/>
      <c r="J67" s="106" t="s">
        <v>1257</v>
      </c>
      <c r="K67" s="106" t="s">
        <v>827</v>
      </c>
      <c r="L67" s="106"/>
      <c r="M67" s="134">
        <v>43888</v>
      </c>
      <c r="N67" s="136" t="s">
        <v>828</v>
      </c>
    </row>
    <row r="68" spans="1:14" ht="118.8" x14ac:dyDescent="0.3">
      <c r="A68" s="107" t="s">
        <v>382</v>
      </c>
      <c r="B68" s="106" t="s">
        <v>408</v>
      </c>
      <c r="C68" s="106" t="s">
        <v>416</v>
      </c>
      <c r="D68" s="106" t="s">
        <v>512</v>
      </c>
      <c r="E68" s="106" t="s">
        <v>549</v>
      </c>
      <c r="F68" s="106" t="s">
        <v>550</v>
      </c>
      <c r="G68" s="106" t="s">
        <v>590</v>
      </c>
      <c r="H68" s="106" t="s">
        <v>591</v>
      </c>
      <c r="I68" s="106" t="s">
        <v>1276</v>
      </c>
      <c r="J68" s="106" t="s">
        <v>592</v>
      </c>
      <c r="K68" s="106" t="s">
        <v>918</v>
      </c>
      <c r="L68" s="106" t="s">
        <v>908</v>
      </c>
      <c r="M68" s="134">
        <v>43913</v>
      </c>
      <c r="N68" s="136" t="s">
        <v>493</v>
      </c>
    </row>
    <row r="69" spans="1:14" ht="39.6" x14ac:dyDescent="0.3">
      <c r="A69" s="107" t="s">
        <v>382</v>
      </c>
      <c r="B69" s="106" t="s">
        <v>408</v>
      </c>
      <c r="C69" s="106" t="s">
        <v>416</v>
      </c>
      <c r="D69" s="106" t="s">
        <v>708</v>
      </c>
      <c r="E69" s="106" t="s">
        <v>513</v>
      </c>
      <c r="F69" s="106" t="s">
        <v>513</v>
      </c>
      <c r="G69" s="106" t="s">
        <v>593</v>
      </c>
      <c r="H69" s="106" t="s">
        <v>710</v>
      </c>
      <c r="I69" s="106"/>
      <c r="J69" s="106" t="s">
        <v>594</v>
      </c>
      <c r="K69" s="106" t="s">
        <v>514</v>
      </c>
      <c r="L69" s="106"/>
      <c r="M69" s="134">
        <v>43705</v>
      </c>
      <c r="N69" s="136" t="s">
        <v>515</v>
      </c>
    </row>
    <row r="70" spans="1:14" ht="66" x14ac:dyDescent="0.3">
      <c r="A70" s="107" t="s">
        <v>382</v>
      </c>
      <c r="B70" s="106" t="s">
        <v>408</v>
      </c>
      <c r="C70" s="106" t="s">
        <v>416</v>
      </c>
      <c r="D70" s="106" t="s">
        <v>709</v>
      </c>
      <c r="E70" s="106" t="s">
        <v>516</v>
      </c>
      <c r="F70" s="106" t="s">
        <v>551</v>
      </c>
      <c r="G70" s="106" t="s">
        <v>595</v>
      </c>
      <c r="H70" s="106" t="s">
        <v>711</v>
      </c>
      <c r="I70" s="106" t="s">
        <v>1274</v>
      </c>
      <c r="J70" s="106" t="s">
        <v>1275</v>
      </c>
      <c r="K70" s="106" t="s">
        <v>514</v>
      </c>
      <c r="L70" s="106"/>
      <c r="M70" s="134">
        <v>43705</v>
      </c>
      <c r="N70" s="136" t="s">
        <v>515</v>
      </c>
    </row>
    <row r="71" spans="1:14" ht="52.8" x14ac:dyDescent="0.3">
      <c r="A71" s="187" t="s">
        <v>1320</v>
      </c>
      <c r="B71" s="106" t="s">
        <v>1307</v>
      </c>
      <c r="C71" s="106" t="s">
        <v>1304</v>
      </c>
      <c r="D71" s="106"/>
      <c r="E71" s="106" t="s">
        <v>1302</v>
      </c>
      <c r="F71" s="106"/>
      <c r="G71" s="106" t="s">
        <v>1341</v>
      </c>
      <c r="H71" s="106" t="s">
        <v>1342</v>
      </c>
      <c r="I71" s="106"/>
      <c r="J71" s="106"/>
      <c r="K71" s="106" t="s">
        <v>526</v>
      </c>
      <c r="L71" s="106"/>
      <c r="M71" s="134">
        <v>43875</v>
      </c>
      <c r="N71" s="136" t="s">
        <v>1343</v>
      </c>
    </row>
    <row r="72" spans="1:14" ht="79.2" x14ac:dyDescent="0.3">
      <c r="A72" s="187" t="s">
        <v>1320</v>
      </c>
      <c r="B72" s="106" t="s">
        <v>1307</v>
      </c>
      <c r="C72" s="106" t="s">
        <v>1304</v>
      </c>
      <c r="D72" s="106"/>
      <c r="E72" s="106" t="s">
        <v>1303</v>
      </c>
      <c r="F72" s="106"/>
      <c r="G72" s="106" t="s">
        <v>1344</v>
      </c>
      <c r="H72" s="106" t="s">
        <v>1342</v>
      </c>
      <c r="I72" s="106"/>
      <c r="J72" s="106"/>
      <c r="K72" s="106" t="s">
        <v>526</v>
      </c>
      <c r="L72" s="106"/>
      <c r="M72" s="134">
        <v>43875</v>
      </c>
      <c r="N72" s="136" t="s">
        <v>1345</v>
      </c>
    </row>
    <row r="73" spans="1:14" ht="132" x14ac:dyDescent="0.3">
      <c r="A73" s="187" t="s">
        <v>1320</v>
      </c>
      <c r="B73" s="106" t="s">
        <v>1307</v>
      </c>
      <c r="C73" s="106" t="s">
        <v>1305</v>
      </c>
      <c r="D73" s="106"/>
      <c r="E73" s="106" t="s">
        <v>1305</v>
      </c>
      <c r="F73" s="106"/>
      <c r="G73" s="106" t="s">
        <v>1347</v>
      </c>
      <c r="H73" s="106"/>
      <c r="I73" s="106"/>
      <c r="J73" s="106"/>
      <c r="K73" s="106"/>
      <c r="L73" s="106" t="s">
        <v>1346</v>
      </c>
      <c r="M73" s="134"/>
      <c r="N73" s="136" t="s">
        <v>1097</v>
      </c>
    </row>
    <row r="74" spans="1:14" ht="171.6" x14ac:dyDescent="0.3">
      <c r="A74" s="187" t="s">
        <v>1320</v>
      </c>
      <c r="B74" s="106" t="s">
        <v>1307</v>
      </c>
      <c r="C74" s="106" t="s">
        <v>1306</v>
      </c>
      <c r="D74" s="106"/>
      <c r="E74" s="106" t="s">
        <v>1312</v>
      </c>
      <c r="F74" s="106"/>
      <c r="G74" s="106" t="s">
        <v>1348</v>
      </c>
      <c r="H74" s="106" t="s">
        <v>1349</v>
      </c>
      <c r="I74" s="106"/>
      <c r="J74" s="106"/>
      <c r="K74" s="106" t="s">
        <v>829</v>
      </c>
      <c r="L74" s="106"/>
      <c r="M74" s="134">
        <v>43875</v>
      </c>
      <c r="N74" s="136" t="s">
        <v>1350</v>
      </c>
    </row>
    <row r="75" spans="1:14" ht="39.6" x14ac:dyDescent="0.3">
      <c r="A75" s="187" t="s">
        <v>1320</v>
      </c>
      <c r="B75" s="106" t="s">
        <v>1310</v>
      </c>
      <c r="C75" s="106" t="s">
        <v>1309</v>
      </c>
      <c r="D75" s="106"/>
      <c r="E75" s="106" t="s">
        <v>1316</v>
      </c>
      <c r="F75" s="106" t="s">
        <v>522</v>
      </c>
      <c r="G75" s="106" t="s">
        <v>603</v>
      </c>
      <c r="H75" s="106" t="s">
        <v>1351</v>
      </c>
      <c r="I75" s="106"/>
      <c r="J75" s="106"/>
      <c r="K75" s="106"/>
      <c r="L75" s="106"/>
      <c r="M75" s="134"/>
      <c r="N75" s="136"/>
    </row>
    <row r="76" spans="1:14" ht="39.6" x14ac:dyDescent="0.3">
      <c r="A76" s="187" t="s">
        <v>1320</v>
      </c>
      <c r="B76" s="106" t="s">
        <v>1310</v>
      </c>
      <c r="C76" s="106" t="s">
        <v>1309</v>
      </c>
      <c r="D76" s="106"/>
      <c r="E76" s="106" t="s">
        <v>363</v>
      </c>
      <c r="F76" s="106"/>
      <c r="G76" s="106"/>
      <c r="H76" s="106" t="s">
        <v>1352</v>
      </c>
      <c r="I76" s="106"/>
      <c r="J76" s="106"/>
      <c r="K76" s="106"/>
      <c r="L76" s="106"/>
      <c r="M76" s="134"/>
      <c r="N76" s="136"/>
    </row>
    <row r="77" spans="1:14" ht="26.4" x14ac:dyDescent="0.3">
      <c r="A77" s="187" t="s">
        <v>1320</v>
      </c>
      <c r="B77" s="106" t="s">
        <v>1310</v>
      </c>
      <c r="C77" s="106" t="s">
        <v>1309</v>
      </c>
      <c r="D77" s="106"/>
      <c r="E77" s="106" t="s">
        <v>1317</v>
      </c>
      <c r="F77" s="106"/>
      <c r="G77" s="106"/>
      <c r="H77" s="106"/>
      <c r="I77" s="106"/>
      <c r="J77" s="106"/>
      <c r="K77" s="106"/>
      <c r="L77" s="106"/>
      <c r="M77" s="134"/>
      <c r="N77" s="136"/>
    </row>
    <row r="78" spans="1:14" ht="26.4" x14ac:dyDescent="0.3">
      <c r="A78" s="187" t="s">
        <v>1320</v>
      </c>
      <c r="B78" s="106" t="s">
        <v>1310</v>
      </c>
      <c r="C78" s="106" t="s">
        <v>1364</v>
      </c>
      <c r="D78" s="106"/>
      <c r="E78" s="106" t="s">
        <v>1365</v>
      </c>
      <c r="F78" s="106" t="s">
        <v>1366</v>
      </c>
      <c r="G78" s="106" t="s">
        <v>1367</v>
      </c>
      <c r="H78" s="106"/>
      <c r="I78" s="106"/>
      <c r="J78" s="106"/>
      <c r="K78" s="106" t="s">
        <v>1368</v>
      </c>
      <c r="L78" s="106"/>
      <c r="M78" s="134">
        <v>43935</v>
      </c>
      <c r="N78" s="136" t="s">
        <v>1369</v>
      </c>
    </row>
    <row r="79" spans="1:14" ht="66" x14ac:dyDescent="0.3">
      <c r="A79" s="108" t="s">
        <v>461</v>
      </c>
      <c r="B79" s="106" t="s">
        <v>366</v>
      </c>
      <c r="C79" s="106" t="s">
        <v>410</v>
      </c>
      <c r="D79" s="106"/>
      <c r="E79" s="106" t="s">
        <v>517</v>
      </c>
      <c r="F79" s="106" t="s">
        <v>517</v>
      </c>
      <c r="G79" s="106" t="s">
        <v>596</v>
      </c>
      <c r="H79" s="106" t="s">
        <v>597</v>
      </c>
      <c r="I79" s="106"/>
      <c r="J79" s="106"/>
      <c r="K79" s="106" t="s">
        <v>494</v>
      </c>
      <c r="L79" s="106"/>
      <c r="M79" s="134">
        <v>43913</v>
      </c>
      <c r="N79" s="136" t="s">
        <v>910</v>
      </c>
    </row>
    <row r="80" spans="1:14" ht="52.8" x14ac:dyDescent="0.3">
      <c r="A80" s="108" t="s">
        <v>461</v>
      </c>
      <c r="B80" s="106" t="s">
        <v>366</v>
      </c>
      <c r="C80" s="106" t="s">
        <v>410</v>
      </c>
      <c r="D80" s="106"/>
      <c r="E80" s="106" t="s">
        <v>404</v>
      </c>
      <c r="F80" s="106" t="s">
        <v>552</v>
      </c>
      <c r="G80" s="106" t="s">
        <v>598</v>
      </c>
      <c r="H80" s="106" t="s">
        <v>599</v>
      </c>
      <c r="I80" s="106"/>
      <c r="J80" s="106"/>
      <c r="K80" s="106" t="s">
        <v>518</v>
      </c>
      <c r="L80" s="106"/>
      <c r="M80" s="134">
        <v>43913</v>
      </c>
      <c r="N80" s="136" t="s">
        <v>909</v>
      </c>
    </row>
    <row r="81" spans="1:14" ht="92.4" x14ac:dyDescent="0.3">
      <c r="A81" s="108" t="s">
        <v>461</v>
      </c>
      <c r="B81" s="106" t="s">
        <v>366</v>
      </c>
      <c r="C81" s="106" t="s">
        <v>519</v>
      </c>
      <c r="D81" s="106"/>
      <c r="E81" s="106" t="s">
        <v>520</v>
      </c>
      <c r="F81" s="106" t="s">
        <v>553</v>
      </c>
      <c r="G81" s="106" t="s">
        <v>600</v>
      </c>
      <c r="H81" s="106" t="s">
        <v>601</v>
      </c>
      <c r="I81" s="106"/>
      <c r="J81" s="106" t="s">
        <v>602</v>
      </c>
      <c r="K81" s="106" t="s">
        <v>837</v>
      </c>
      <c r="L81" s="106"/>
      <c r="M81" s="134">
        <v>43340</v>
      </c>
      <c r="N81" s="136" t="s">
        <v>521</v>
      </c>
    </row>
    <row r="82" spans="1:14" ht="79.2" x14ac:dyDescent="0.3">
      <c r="A82" s="108" t="s">
        <v>461</v>
      </c>
      <c r="B82" s="106" t="s">
        <v>367</v>
      </c>
      <c r="C82" s="106" t="s">
        <v>380</v>
      </c>
      <c r="D82" s="106"/>
      <c r="E82" s="106" t="s">
        <v>360</v>
      </c>
      <c r="F82" s="106" t="s">
        <v>522</v>
      </c>
      <c r="G82" s="106" t="s">
        <v>603</v>
      </c>
      <c r="H82" s="106" t="s">
        <v>604</v>
      </c>
      <c r="I82" s="106"/>
      <c r="J82" s="106"/>
      <c r="K82" s="106" t="s">
        <v>523</v>
      </c>
      <c r="L82" s="106"/>
      <c r="M82" s="134">
        <v>43888</v>
      </c>
      <c r="N82" s="136" t="s">
        <v>524</v>
      </c>
    </row>
    <row r="83" spans="1:14" ht="79.2" x14ac:dyDescent="0.3">
      <c r="A83" s="108" t="s">
        <v>461</v>
      </c>
      <c r="B83" s="106" t="s">
        <v>367</v>
      </c>
      <c r="C83" s="106" t="s">
        <v>380</v>
      </c>
      <c r="D83" s="106"/>
      <c r="E83" s="106" t="s">
        <v>361</v>
      </c>
      <c r="F83" s="106" t="s">
        <v>525</v>
      </c>
      <c r="G83" s="106" t="s">
        <v>605</v>
      </c>
      <c r="H83" s="106" t="s">
        <v>604</v>
      </c>
      <c r="I83" s="106" t="s">
        <v>1294</v>
      </c>
      <c r="J83" s="106"/>
      <c r="K83" s="106" t="s">
        <v>526</v>
      </c>
      <c r="L83" s="106"/>
      <c r="M83" s="134">
        <v>43888</v>
      </c>
      <c r="N83" s="136" t="s">
        <v>527</v>
      </c>
    </row>
    <row r="84" spans="1:14" ht="79.2" x14ac:dyDescent="0.3">
      <c r="A84" s="108" t="s">
        <v>461</v>
      </c>
      <c r="B84" s="106" t="s">
        <v>367</v>
      </c>
      <c r="C84" s="106" t="s">
        <v>380</v>
      </c>
      <c r="D84" s="106"/>
      <c r="E84" s="106" t="s">
        <v>554</v>
      </c>
      <c r="F84" s="106" t="s">
        <v>528</v>
      </c>
      <c r="G84" s="106" t="s">
        <v>606</v>
      </c>
      <c r="H84" s="106" t="s">
        <v>604</v>
      </c>
      <c r="I84" s="106" t="s">
        <v>1297</v>
      </c>
      <c r="J84" s="106"/>
      <c r="K84" s="106" t="s">
        <v>915</v>
      </c>
      <c r="L84" s="106" t="s">
        <v>917</v>
      </c>
      <c r="M84" s="134">
        <v>43888</v>
      </c>
      <c r="N84" s="136" t="s">
        <v>1353</v>
      </c>
    </row>
    <row r="85" spans="1:14" ht="79.2" x14ac:dyDescent="0.3">
      <c r="A85" s="108" t="s">
        <v>461</v>
      </c>
      <c r="B85" s="106" t="s">
        <v>367</v>
      </c>
      <c r="C85" s="106" t="s">
        <v>380</v>
      </c>
      <c r="D85" s="106"/>
      <c r="E85" s="106" t="s">
        <v>555</v>
      </c>
      <c r="F85" s="106" t="s">
        <v>529</v>
      </c>
      <c r="G85" s="106" t="s">
        <v>607</v>
      </c>
      <c r="H85" s="106" t="s">
        <v>604</v>
      </c>
      <c r="I85" s="106" t="s">
        <v>1295</v>
      </c>
      <c r="J85" s="106"/>
      <c r="K85" s="106" t="s">
        <v>915</v>
      </c>
      <c r="L85" s="106" t="s">
        <v>917</v>
      </c>
      <c r="M85" s="134">
        <v>43888</v>
      </c>
      <c r="N85" s="136" t="s">
        <v>530</v>
      </c>
    </row>
    <row r="86" spans="1:14" ht="105.6" hidden="1" x14ac:dyDescent="0.3">
      <c r="A86" s="108" t="s">
        <v>461</v>
      </c>
      <c r="B86" s="106" t="s">
        <v>367</v>
      </c>
      <c r="C86" s="106" t="s">
        <v>381</v>
      </c>
      <c r="D86" s="106"/>
      <c r="E86" s="163" t="s">
        <v>556</v>
      </c>
      <c r="F86" s="163" t="s">
        <v>388</v>
      </c>
      <c r="G86" s="106" t="s">
        <v>608</v>
      </c>
      <c r="H86" s="106" t="s">
        <v>609</v>
      </c>
      <c r="I86" s="106"/>
      <c r="J86" s="106" t="s">
        <v>610</v>
      </c>
      <c r="K86" s="106" t="s">
        <v>795</v>
      </c>
      <c r="L86" s="106"/>
      <c r="M86" s="134">
        <v>43340</v>
      </c>
      <c r="N86" s="136" t="s">
        <v>919</v>
      </c>
    </row>
    <row r="87" spans="1:14" ht="145.19999999999999" hidden="1" x14ac:dyDescent="0.3">
      <c r="A87" s="108" t="s">
        <v>461</v>
      </c>
      <c r="B87" s="106" t="s">
        <v>367</v>
      </c>
      <c r="C87" s="106" t="s">
        <v>381</v>
      </c>
      <c r="D87" s="106"/>
      <c r="E87" s="163" t="s">
        <v>557</v>
      </c>
      <c r="F87" s="163" t="s">
        <v>387</v>
      </c>
      <c r="G87" s="106" t="s">
        <v>611</v>
      </c>
      <c r="H87" s="106" t="s">
        <v>612</v>
      </c>
      <c r="I87" s="106"/>
      <c r="J87" s="106" t="s">
        <v>613</v>
      </c>
      <c r="K87" s="106" t="s">
        <v>795</v>
      </c>
      <c r="L87" s="106"/>
      <c r="M87" s="134">
        <v>43340</v>
      </c>
      <c r="N87" s="136" t="s">
        <v>919</v>
      </c>
    </row>
    <row r="88" spans="1:14" s="17" customFormat="1" ht="66" x14ac:dyDescent="0.3">
      <c r="A88" s="108" t="s">
        <v>461</v>
      </c>
      <c r="B88" s="106" t="s">
        <v>367</v>
      </c>
      <c r="C88" s="106" t="s">
        <v>381</v>
      </c>
      <c r="D88" s="106"/>
      <c r="E88" s="106" t="s">
        <v>421</v>
      </c>
      <c r="F88" s="106" t="s">
        <v>531</v>
      </c>
      <c r="G88" s="106" t="s">
        <v>614</v>
      </c>
      <c r="H88" s="106" t="s">
        <v>615</v>
      </c>
      <c r="I88" s="106"/>
      <c r="J88" s="106"/>
      <c r="K88" s="106" t="s">
        <v>787</v>
      </c>
      <c r="L88" s="106"/>
      <c r="M88" s="134">
        <v>43340</v>
      </c>
      <c r="N88" s="136" t="s">
        <v>788</v>
      </c>
    </row>
    <row r="89" spans="1:14" s="17" customFormat="1" ht="105.6" x14ac:dyDescent="0.3">
      <c r="A89" s="108" t="s">
        <v>461</v>
      </c>
      <c r="B89" s="106" t="s">
        <v>367</v>
      </c>
      <c r="C89" s="106" t="s">
        <v>381</v>
      </c>
      <c r="D89" s="106"/>
      <c r="E89" s="106" t="s">
        <v>999</v>
      </c>
      <c r="F89" s="106" t="s">
        <v>999</v>
      </c>
      <c r="G89" s="106" t="s">
        <v>1076</v>
      </c>
      <c r="H89" s="106" t="s">
        <v>1293</v>
      </c>
      <c r="I89" s="106" t="s">
        <v>1245</v>
      </c>
      <c r="J89" s="106"/>
      <c r="K89" s="106" t="s">
        <v>795</v>
      </c>
      <c r="L89" s="106"/>
      <c r="M89" s="134">
        <v>43705</v>
      </c>
      <c r="N89" s="136" t="s">
        <v>919</v>
      </c>
    </row>
    <row r="90" spans="1:14" s="17" customFormat="1" ht="105.6" x14ac:dyDescent="0.3">
      <c r="A90" s="108" t="s">
        <v>461</v>
      </c>
      <c r="B90" s="106" t="s">
        <v>367</v>
      </c>
      <c r="C90" s="106" t="s">
        <v>381</v>
      </c>
      <c r="D90" s="106"/>
      <c r="E90" s="106" t="s">
        <v>1000</v>
      </c>
      <c r="F90" s="106" t="s">
        <v>1000</v>
      </c>
      <c r="G90" s="106" t="s">
        <v>1078</v>
      </c>
      <c r="H90" s="106" t="s">
        <v>1292</v>
      </c>
      <c r="I90" s="106" t="s">
        <v>1244</v>
      </c>
      <c r="J90" s="106"/>
      <c r="K90" s="106" t="s">
        <v>795</v>
      </c>
      <c r="L90" s="106"/>
      <c r="M90" s="134">
        <v>43705</v>
      </c>
      <c r="N90" s="136" t="s">
        <v>919</v>
      </c>
    </row>
    <row r="91" spans="1:14" ht="39.6" x14ac:dyDescent="0.3">
      <c r="A91" s="108" t="s">
        <v>461</v>
      </c>
      <c r="B91" s="106" t="s">
        <v>367</v>
      </c>
      <c r="C91" s="106" t="s">
        <v>412</v>
      </c>
      <c r="D91" s="106"/>
      <c r="E91" s="106" t="s">
        <v>925</v>
      </c>
      <c r="F91" s="106" t="s">
        <v>926</v>
      </c>
      <c r="G91" s="106" t="s">
        <v>927</v>
      </c>
      <c r="H91" s="106" t="s">
        <v>615</v>
      </c>
      <c r="I91" s="106"/>
      <c r="J91" s="106"/>
      <c r="K91" s="106" t="s">
        <v>510</v>
      </c>
      <c r="L91" s="106"/>
      <c r="M91" s="134">
        <v>43705</v>
      </c>
      <c r="N91" s="136" t="s">
        <v>1164</v>
      </c>
    </row>
    <row r="92" spans="1:14" ht="158.4" x14ac:dyDescent="0.3">
      <c r="A92" s="108" t="s">
        <v>461</v>
      </c>
      <c r="B92" s="106" t="s">
        <v>367</v>
      </c>
      <c r="C92" s="106" t="s">
        <v>412</v>
      </c>
      <c r="D92" s="106" t="s">
        <v>1143</v>
      </c>
      <c r="E92" s="106" t="s">
        <v>1288</v>
      </c>
      <c r="F92" s="106" t="s">
        <v>1278</v>
      </c>
      <c r="G92" s="106" t="s">
        <v>1279</v>
      </c>
      <c r="H92" s="106" t="s">
        <v>1280</v>
      </c>
      <c r="I92" s="106" t="s">
        <v>1281</v>
      </c>
      <c r="J92" s="106"/>
      <c r="K92" s="106" t="s">
        <v>1291</v>
      </c>
      <c r="L92" s="106"/>
      <c r="M92" s="134">
        <v>43705</v>
      </c>
      <c r="N92" s="136" t="s">
        <v>1184</v>
      </c>
    </row>
    <row r="93" spans="1:14" ht="158.4" x14ac:dyDescent="0.3">
      <c r="A93" s="108" t="s">
        <v>461</v>
      </c>
      <c r="B93" s="106" t="s">
        <v>367</v>
      </c>
      <c r="C93" s="106" t="s">
        <v>412</v>
      </c>
      <c r="D93" s="106" t="s">
        <v>1143</v>
      </c>
      <c r="E93" s="106" t="s">
        <v>1282</v>
      </c>
      <c r="F93" s="106" t="s">
        <v>1283</v>
      </c>
      <c r="G93" s="106" t="s">
        <v>1284</v>
      </c>
      <c r="H93" s="106" t="s">
        <v>1285</v>
      </c>
      <c r="I93" s="106" t="s">
        <v>1281</v>
      </c>
      <c r="J93" s="106"/>
      <c r="K93" s="106" t="s">
        <v>1291</v>
      </c>
      <c r="L93" s="106"/>
      <c r="M93" s="134">
        <v>43705</v>
      </c>
      <c r="N93" s="136" t="s">
        <v>1184</v>
      </c>
    </row>
    <row r="94" spans="1:14" ht="158.4" x14ac:dyDescent="0.3">
      <c r="A94" s="108" t="s">
        <v>461</v>
      </c>
      <c r="B94" s="106" t="s">
        <v>367</v>
      </c>
      <c r="C94" s="106" t="s">
        <v>412</v>
      </c>
      <c r="D94" s="106" t="s">
        <v>1143</v>
      </c>
      <c r="E94" s="106" t="s">
        <v>1286</v>
      </c>
      <c r="F94" s="106" t="s">
        <v>1287</v>
      </c>
      <c r="G94" s="106" t="s">
        <v>1290</v>
      </c>
      <c r="H94" s="106" t="s">
        <v>1289</v>
      </c>
      <c r="I94" s="106" t="s">
        <v>1281</v>
      </c>
      <c r="J94" s="106"/>
      <c r="K94" s="106" t="s">
        <v>1291</v>
      </c>
      <c r="L94" s="106"/>
      <c r="M94" s="134">
        <v>43705</v>
      </c>
      <c r="N94" s="136" t="s">
        <v>1184</v>
      </c>
    </row>
    <row r="95" spans="1:14" ht="79.2" x14ac:dyDescent="0.3">
      <c r="A95" s="108" t="s">
        <v>461</v>
      </c>
      <c r="B95" s="106" t="s">
        <v>367</v>
      </c>
      <c r="C95" s="106" t="s">
        <v>412</v>
      </c>
      <c r="D95" s="106"/>
      <c r="E95" s="106" t="s">
        <v>532</v>
      </c>
      <c r="F95" s="106" t="s">
        <v>790</v>
      </c>
      <c r="G95" s="106" t="s">
        <v>1159</v>
      </c>
      <c r="H95" s="106" t="s">
        <v>616</v>
      </c>
      <c r="I95" s="106" t="s">
        <v>1277</v>
      </c>
      <c r="J95" s="106"/>
      <c r="K95" s="106" t="s">
        <v>1354</v>
      </c>
      <c r="L95" s="106"/>
      <c r="M95" s="134">
        <v>43888</v>
      </c>
      <c r="N95" s="136" t="s">
        <v>1355</v>
      </c>
    </row>
    <row r="96" spans="1:14" ht="92.4" x14ac:dyDescent="0.3">
      <c r="A96" s="108" t="s">
        <v>461</v>
      </c>
      <c r="B96" s="106" t="s">
        <v>367</v>
      </c>
      <c r="C96" s="106" t="s">
        <v>412</v>
      </c>
      <c r="D96" s="106"/>
      <c r="E96" s="106" t="s">
        <v>831</v>
      </c>
      <c r="F96" s="106" t="s">
        <v>832</v>
      </c>
      <c r="G96" s="106" t="s">
        <v>833</v>
      </c>
      <c r="H96" s="106" t="s">
        <v>834</v>
      </c>
      <c r="I96" s="106" t="s">
        <v>1273</v>
      </c>
      <c r="J96" s="106" t="s">
        <v>835</v>
      </c>
      <c r="K96" s="106" t="s">
        <v>1356</v>
      </c>
      <c r="L96" s="106" t="s">
        <v>1357</v>
      </c>
      <c r="M96" s="134">
        <v>43888</v>
      </c>
      <c r="N96" s="136" t="s">
        <v>1358</v>
      </c>
    </row>
    <row r="97" spans="1:14" ht="52.8" x14ac:dyDescent="0.3">
      <c r="A97" s="186" t="s">
        <v>1340</v>
      </c>
      <c r="B97" s="106" t="s">
        <v>1311</v>
      </c>
      <c r="C97" s="106"/>
      <c r="D97" s="106"/>
      <c r="E97" s="106" t="s">
        <v>1330</v>
      </c>
      <c r="F97" s="106"/>
      <c r="G97" s="106" t="s">
        <v>1359</v>
      </c>
      <c r="H97" s="106" t="s">
        <v>1360</v>
      </c>
      <c r="I97" s="106"/>
      <c r="J97" s="106"/>
      <c r="K97" s="106" t="s">
        <v>829</v>
      </c>
      <c r="L97" s="106"/>
      <c r="M97" s="134">
        <v>43875</v>
      </c>
      <c r="N97" s="136" t="s">
        <v>1361</v>
      </c>
    </row>
    <row r="98" spans="1:14" ht="145.19999999999999" x14ac:dyDescent="0.3">
      <c r="A98" s="109" t="s">
        <v>533</v>
      </c>
      <c r="B98" s="106"/>
      <c r="C98" s="106"/>
      <c r="D98" s="106"/>
      <c r="E98" s="106" t="s">
        <v>882</v>
      </c>
      <c r="F98" s="106" t="s">
        <v>883</v>
      </c>
      <c r="G98" s="106"/>
      <c r="H98" s="106"/>
      <c r="I98" s="106"/>
      <c r="J98" s="106"/>
      <c r="K98" s="106" t="s">
        <v>928</v>
      </c>
      <c r="L98" s="106" t="s">
        <v>1049</v>
      </c>
      <c r="M98" s="134">
        <v>43696</v>
      </c>
      <c r="N98" s="136" t="s">
        <v>1050</v>
      </c>
    </row>
    <row r="99" spans="1:14" ht="66" x14ac:dyDescent="0.3">
      <c r="A99" s="109" t="s">
        <v>533</v>
      </c>
      <c r="B99" s="106"/>
      <c r="C99" s="106"/>
      <c r="D99" s="106"/>
      <c r="E99" s="106" t="s">
        <v>534</v>
      </c>
      <c r="F99" s="106" t="s">
        <v>1202</v>
      </c>
      <c r="G99" s="106" t="s">
        <v>1203</v>
      </c>
      <c r="H99" s="106"/>
      <c r="I99" s="106"/>
      <c r="J99" s="106"/>
      <c r="K99" s="106" t="s">
        <v>1163</v>
      </c>
      <c r="L99" s="106" t="s">
        <v>1204</v>
      </c>
      <c r="M99" s="134">
        <v>43714</v>
      </c>
      <c r="N99" s="136" t="s">
        <v>1205</v>
      </c>
    </row>
    <row r="100" spans="1:14" ht="92.4" x14ac:dyDescent="0.3">
      <c r="A100" s="109" t="s">
        <v>533</v>
      </c>
      <c r="B100" s="106"/>
      <c r="C100" s="106"/>
      <c r="D100" s="106"/>
      <c r="E100" s="106" t="s">
        <v>685</v>
      </c>
      <c r="F100" s="106" t="s">
        <v>1197</v>
      </c>
      <c r="G100" s="106" t="s">
        <v>1200</v>
      </c>
      <c r="H100" s="106" t="s">
        <v>686</v>
      </c>
      <c r="I100" s="106"/>
      <c r="J100" s="106"/>
      <c r="K100" s="106" t="s">
        <v>526</v>
      </c>
      <c r="L100" s="106"/>
      <c r="M100" s="134">
        <v>43714</v>
      </c>
      <c r="N100" s="136" t="s">
        <v>1201</v>
      </c>
    </row>
  </sheetData>
  <sheetProtection sheet="1" formatCells="0" formatColumns="0" insertColumns="0" insertRows="0" insertHyperlinks="0" deleteColumns="0" deleteRows="0" sort="0" autoFilter="0" pivotTables="0"/>
  <mergeCells count="1">
    <mergeCell ref="A1:N1"/>
  </mergeCells>
  <hyperlinks>
    <hyperlink ref="N7" r:id="rId1" xr:uid="{00000000-0004-0000-0E00-000000000000}"/>
    <hyperlink ref="N8" r:id="rId2" xr:uid="{00000000-0004-0000-0E00-000001000000}"/>
    <hyperlink ref="N9" r:id="rId3" xr:uid="{00000000-0004-0000-0E00-000002000000}"/>
    <hyperlink ref="N10" r:id="rId4" xr:uid="{00000000-0004-0000-0E00-000003000000}"/>
    <hyperlink ref="N11" r:id="rId5" xr:uid="{00000000-0004-0000-0E00-000004000000}"/>
    <hyperlink ref="N12" r:id="rId6" xr:uid="{00000000-0004-0000-0E00-000005000000}"/>
    <hyperlink ref="N13" r:id="rId7" xr:uid="{00000000-0004-0000-0E00-000006000000}"/>
    <hyperlink ref="N14" r:id="rId8" xr:uid="{00000000-0004-0000-0E00-000007000000}"/>
    <hyperlink ref="N15" r:id="rId9" xr:uid="{00000000-0004-0000-0E00-000008000000}"/>
    <hyperlink ref="N16" r:id="rId10" xr:uid="{00000000-0004-0000-0E00-000009000000}"/>
    <hyperlink ref="N100" r:id="rId11" xr:uid="{00000000-0004-0000-0E00-00000A000000}"/>
    <hyperlink ref="N58" r:id="rId12" xr:uid="{00000000-0004-0000-0E00-00000B000000}"/>
    <hyperlink ref="N60" r:id="rId13" xr:uid="{00000000-0004-0000-0E00-00000C000000}"/>
  </hyperlink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3" bestFit="1" customWidth="1"/>
    <col min="2" max="2" width="7.33203125" style="3" bestFit="1" customWidth="1"/>
    <col min="3" max="3" width="24.6640625" style="3" bestFit="1" customWidth="1"/>
    <col min="4" max="4" width="21.6640625" style="3" bestFit="1" customWidth="1"/>
    <col min="5" max="5" width="18.5546875" style="3" bestFit="1" customWidth="1"/>
    <col min="6" max="6" width="37.109375" style="3" bestFit="1" customWidth="1"/>
    <col min="7" max="7" width="22.6640625" style="3" bestFit="1" customWidth="1"/>
    <col min="8" max="8" width="26.88671875" style="3" bestFit="1" customWidth="1"/>
    <col min="9" max="16384" width="9.109375" style="3"/>
  </cols>
  <sheetData>
    <row r="1" spans="1:9" x14ac:dyDescent="0.3">
      <c r="A1" s="241"/>
      <c r="B1" s="241"/>
      <c r="C1" s="241"/>
      <c r="D1" s="241"/>
      <c r="E1" s="241"/>
      <c r="F1" s="241"/>
      <c r="G1" s="241"/>
      <c r="H1" s="241"/>
    </row>
    <row r="2" spans="1:9" x14ac:dyDescent="0.3">
      <c r="A2" s="89" t="s">
        <v>379</v>
      </c>
      <c r="B2" s="89" t="s">
        <v>357</v>
      </c>
      <c r="C2" s="90" t="s">
        <v>622</v>
      </c>
      <c r="D2" s="90" t="s">
        <v>623</v>
      </c>
      <c r="E2" s="91" t="s">
        <v>624</v>
      </c>
      <c r="F2" s="91" t="s">
        <v>625</v>
      </c>
      <c r="G2" s="91" t="s">
        <v>626</v>
      </c>
      <c r="H2" s="91" t="s">
        <v>627</v>
      </c>
      <c r="I2" s="18"/>
    </row>
    <row r="3" spans="1:9" x14ac:dyDescent="0.3">
      <c r="A3" s="86" t="s">
        <v>1</v>
      </c>
      <c r="B3" s="86" t="s">
        <v>0</v>
      </c>
      <c r="C3" s="86" t="s">
        <v>628</v>
      </c>
      <c r="D3" s="86" t="s">
        <v>629</v>
      </c>
      <c r="E3" s="86" t="s">
        <v>630</v>
      </c>
      <c r="F3" s="86" t="s">
        <v>628</v>
      </c>
      <c r="G3" s="86" t="s">
        <v>631</v>
      </c>
      <c r="H3" s="86" t="s">
        <v>632</v>
      </c>
    </row>
    <row r="4" spans="1:9" x14ac:dyDescent="0.3">
      <c r="A4" s="86" t="s">
        <v>3</v>
      </c>
      <c r="B4" s="86" t="s">
        <v>2</v>
      </c>
      <c r="C4" s="86" t="s">
        <v>633</v>
      </c>
      <c r="D4" s="86" t="s">
        <v>634</v>
      </c>
      <c r="E4" s="86" t="s">
        <v>635</v>
      </c>
      <c r="F4" s="86" t="s">
        <v>636</v>
      </c>
      <c r="G4" s="86" t="s">
        <v>637</v>
      </c>
      <c r="H4" s="86" t="s">
        <v>638</v>
      </c>
    </row>
    <row r="5" spans="1:9" x14ac:dyDescent="0.3">
      <c r="A5" s="86" t="s">
        <v>5</v>
      </c>
      <c r="B5" s="86" t="s">
        <v>4</v>
      </c>
      <c r="C5" s="86" t="s">
        <v>639</v>
      </c>
      <c r="D5" s="86" t="s">
        <v>634</v>
      </c>
      <c r="E5" s="86" t="s">
        <v>630</v>
      </c>
      <c r="F5" s="86" t="s">
        <v>639</v>
      </c>
      <c r="G5" s="86" t="s">
        <v>640</v>
      </c>
      <c r="H5" s="86" t="s">
        <v>641</v>
      </c>
    </row>
    <row r="6" spans="1:9" x14ac:dyDescent="0.3">
      <c r="A6" s="86" t="s">
        <v>7</v>
      </c>
      <c r="B6" s="86" t="s">
        <v>6</v>
      </c>
      <c r="C6" s="86" t="s">
        <v>642</v>
      </c>
      <c r="D6" s="86" t="s">
        <v>634</v>
      </c>
      <c r="E6" s="86" t="s">
        <v>643</v>
      </c>
      <c r="F6" s="86" t="s">
        <v>642</v>
      </c>
      <c r="G6" s="86" t="s">
        <v>640</v>
      </c>
      <c r="H6" s="86" t="s">
        <v>644</v>
      </c>
    </row>
    <row r="7" spans="1:9" x14ac:dyDescent="0.3">
      <c r="A7" s="86" t="s">
        <v>9</v>
      </c>
      <c r="B7" s="86" t="s">
        <v>8</v>
      </c>
      <c r="C7" s="86" t="s">
        <v>645</v>
      </c>
      <c r="D7" s="86" t="s">
        <v>646</v>
      </c>
      <c r="E7" s="86" t="s">
        <v>647</v>
      </c>
      <c r="F7" s="86" t="s">
        <v>648</v>
      </c>
      <c r="G7" s="86" t="s">
        <v>649</v>
      </c>
      <c r="H7" s="86" t="s">
        <v>650</v>
      </c>
    </row>
    <row r="8" spans="1:9" x14ac:dyDescent="0.3">
      <c r="A8" s="86" t="s">
        <v>11</v>
      </c>
      <c r="B8" s="86" t="s">
        <v>10</v>
      </c>
      <c r="C8" s="86" t="s">
        <v>645</v>
      </c>
      <c r="D8" s="86" t="s">
        <v>634</v>
      </c>
      <c r="E8" s="86" t="s">
        <v>647</v>
      </c>
      <c r="F8" s="86" t="s">
        <v>651</v>
      </c>
      <c r="G8" s="86" t="s">
        <v>649</v>
      </c>
      <c r="H8" s="86" t="s">
        <v>652</v>
      </c>
    </row>
    <row r="9" spans="1:9" x14ac:dyDescent="0.3">
      <c r="A9" s="86" t="s">
        <v>13</v>
      </c>
      <c r="B9" s="86" t="s">
        <v>12</v>
      </c>
      <c r="C9" s="86" t="s">
        <v>633</v>
      </c>
      <c r="D9" s="86" t="s">
        <v>653</v>
      </c>
      <c r="E9" s="86" t="s">
        <v>654</v>
      </c>
      <c r="F9" s="86" t="s">
        <v>636</v>
      </c>
      <c r="G9" s="86" t="s">
        <v>631</v>
      </c>
      <c r="H9" s="86" t="s">
        <v>655</v>
      </c>
    </row>
    <row r="10" spans="1:9" x14ac:dyDescent="0.3">
      <c r="A10" s="86" t="s">
        <v>15</v>
      </c>
      <c r="B10" s="86" t="s">
        <v>14</v>
      </c>
      <c r="C10" s="86" t="s">
        <v>656</v>
      </c>
      <c r="D10" s="86" t="s">
        <v>657</v>
      </c>
      <c r="E10" s="86" t="s">
        <v>658</v>
      </c>
      <c r="F10" s="86" t="s">
        <v>656</v>
      </c>
      <c r="G10" s="86" t="s">
        <v>659</v>
      </c>
      <c r="H10" s="86" t="s">
        <v>660</v>
      </c>
    </row>
    <row r="11" spans="1:9" x14ac:dyDescent="0.3">
      <c r="A11" s="86" t="s">
        <v>17</v>
      </c>
      <c r="B11" s="86" t="s">
        <v>16</v>
      </c>
      <c r="C11" s="86" t="s">
        <v>633</v>
      </c>
      <c r="D11" s="86" t="s">
        <v>657</v>
      </c>
      <c r="E11" s="86" t="s">
        <v>635</v>
      </c>
      <c r="F11" s="86" t="s">
        <v>661</v>
      </c>
      <c r="G11" s="86" t="s">
        <v>637</v>
      </c>
      <c r="H11" s="86" t="s">
        <v>662</v>
      </c>
    </row>
    <row r="12" spans="1:9" x14ac:dyDescent="0.3">
      <c r="A12" s="86" t="s">
        <v>19</v>
      </c>
      <c r="B12" s="86" t="s">
        <v>18</v>
      </c>
      <c r="C12" s="86" t="s">
        <v>633</v>
      </c>
      <c r="D12" s="86" t="s">
        <v>634</v>
      </c>
      <c r="E12" s="86" t="s">
        <v>654</v>
      </c>
      <c r="F12" s="86" t="s">
        <v>636</v>
      </c>
      <c r="G12" s="86" t="s">
        <v>631</v>
      </c>
      <c r="H12" s="86" t="s">
        <v>655</v>
      </c>
    </row>
    <row r="13" spans="1:9" x14ac:dyDescent="0.3">
      <c r="A13" s="86" t="s">
        <v>21</v>
      </c>
      <c r="B13" s="86" t="s">
        <v>20</v>
      </c>
      <c r="C13" s="86" t="s">
        <v>645</v>
      </c>
      <c r="D13" s="86" t="s">
        <v>646</v>
      </c>
      <c r="E13" s="86" t="s">
        <v>647</v>
      </c>
      <c r="F13" s="86" t="s">
        <v>648</v>
      </c>
      <c r="G13" s="86" t="s">
        <v>649</v>
      </c>
      <c r="H13" s="86" t="s">
        <v>650</v>
      </c>
    </row>
    <row r="14" spans="1:9" x14ac:dyDescent="0.3">
      <c r="A14" s="86" t="s">
        <v>23</v>
      </c>
      <c r="B14" s="86" t="s">
        <v>22</v>
      </c>
      <c r="C14" s="86" t="s">
        <v>639</v>
      </c>
      <c r="D14" s="86" t="s">
        <v>646</v>
      </c>
      <c r="E14" s="86" t="s">
        <v>630</v>
      </c>
      <c r="F14" s="86" t="s">
        <v>639</v>
      </c>
      <c r="G14" s="86" t="s">
        <v>631</v>
      </c>
      <c r="H14" s="86" t="s">
        <v>655</v>
      </c>
    </row>
    <row r="15" spans="1:9" x14ac:dyDescent="0.3">
      <c r="A15" s="86" t="s">
        <v>25</v>
      </c>
      <c r="B15" s="86" t="s">
        <v>24</v>
      </c>
      <c r="C15" s="86" t="s">
        <v>628</v>
      </c>
      <c r="D15" s="86" t="s">
        <v>629</v>
      </c>
      <c r="E15" s="86" t="s">
        <v>658</v>
      </c>
      <c r="F15" s="86" t="s">
        <v>628</v>
      </c>
      <c r="G15" s="86" t="s">
        <v>631</v>
      </c>
      <c r="H15" s="86" t="s">
        <v>632</v>
      </c>
    </row>
    <row r="16" spans="1:9" x14ac:dyDescent="0.3">
      <c r="A16" s="86" t="s">
        <v>27</v>
      </c>
      <c r="B16" s="86" t="s">
        <v>26</v>
      </c>
      <c r="C16" s="86" t="s">
        <v>645</v>
      </c>
      <c r="D16" s="86" t="s">
        <v>646</v>
      </c>
      <c r="E16" s="86" t="s">
        <v>647</v>
      </c>
      <c r="F16" s="86" t="s">
        <v>648</v>
      </c>
      <c r="G16" s="86" t="s">
        <v>649</v>
      </c>
      <c r="H16" s="86" t="s">
        <v>650</v>
      </c>
    </row>
    <row r="17" spans="1:8" x14ac:dyDescent="0.3">
      <c r="A17" s="86" t="s">
        <v>29</v>
      </c>
      <c r="B17" s="86" t="s">
        <v>28</v>
      </c>
      <c r="C17" s="86" t="s">
        <v>633</v>
      </c>
      <c r="D17" s="86" t="s">
        <v>634</v>
      </c>
      <c r="E17" s="86" t="s">
        <v>635</v>
      </c>
      <c r="F17" s="86" t="s">
        <v>636</v>
      </c>
      <c r="G17" s="86" t="s">
        <v>637</v>
      </c>
      <c r="H17" s="86" t="s">
        <v>663</v>
      </c>
    </row>
    <row r="18" spans="1:8" x14ac:dyDescent="0.3">
      <c r="A18" s="86" t="s">
        <v>31</v>
      </c>
      <c r="B18" s="86" t="s">
        <v>30</v>
      </c>
      <c r="C18" s="86" t="s">
        <v>633</v>
      </c>
      <c r="D18" s="86" t="s">
        <v>657</v>
      </c>
      <c r="E18" s="86" t="s">
        <v>635</v>
      </c>
      <c r="F18" s="86" t="s">
        <v>661</v>
      </c>
      <c r="G18" s="86" t="s">
        <v>637</v>
      </c>
      <c r="H18" s="86" t="s">
        <v>662</v>
      </c>
    </row>
    <row r="19" spans="1:8" x14ac:dyDescent="0.3">
      <c r="A19" s="86" t="s">
        <v>33</v>
      </c>
      <c r="B19" s="86" t="s">
        <v>32</v>
      </c>
      <c r="C19" s="86" t="s">
        <v>645</v>
      </c>
      <c r="D19" s="86" t="s">
        <v>634</v>
      </c>
      <c r="E19" s="86" t="s">
        <v>647</v>
      </c>
      <c r="F19" s="86" t="s">
        <v>648</v>
      </c>
      <c r="G19" s="86" t="s">
        <v>649</v>
      </c>
      <c r="H19" s="86" t="s">
        <v>664</v>
      </c>
    </row>
    <row r="20" spans="1:8" x14ac:dyDescent="0.3">
      <c r="A20" s="86" t="s">
        <v>35</v>
      </c>
      <c r="B20" s="86" t="s">
        <v>34</v>
      </c>
      <c r="C20" s="86" t="s">
        <v>642</v>
      </c>
      <c r="D20" s="86" t="s">
        <v>629</v>
      </c>
      <c r="E20" s="86" t="s">
        <v>665</v>
      </c>
      <c r="F20" s="86" t="s">
        <v>642</v>
      </c>
      <c r="G20" s="86" t="s">
        <v>640</v>
      </c>
      <c r="H20" s="86" t="s">
        <v>666</v>
      </c>
    </row>
    <row r="21" spans="1:8" x14ac:dyDescent="0.3">
      <c r="A21" s="86" t="s">
        <v>37</v>
      </c>
      <c r="B21" s="86" t="s">
        <v>36</v>
      </c>
      <c r="C21" s="86" t="s">
        <v>628</v>
      </c>
      <c r="D21" s="86" t="s">
        <v>653</v>
      </c>
      <c r="E21" s="86" t="s">
        <v>658</v>
      </c>
      <c r="F21" s="86" t="s">
        <v>628</v>
      </c>
      <c r="G21" s="86" t="s">
        <v>631</v>
      </c>
      <c r="H21" s="86" t="s">
        <v>632</v>
      </c>
    </row>
    <row r="22" spans="1:8" x14ac:dyDescent="0.3">
      <c r="A22" s="86" t="s">
        <v>741</v>
      </c>
      <c r="B22" s="86" t="s">
        <v>38</v>
      </c>
      <c r="C22" s="86" t="s">
        <v>645</v>
      </c>
      <c r="D22" s="86" t="s">
        <v>653</v>
      </c>
      <c r="E22" s="86" t="s">
        <v>647</v>
      </c>
      <c r="F22" s="86" t="s">
        <v>648</v>
      </c>
      <c r="G22" s="86" t="s">
        <v>649</v>
      </c>
      <c r="H22" s="86" t="s">
        <v>652</v>
      </c>
    </row>
    <row r="23" spans="1:8" x14ac:dyDescent="0.3">
      <c r="A23" s="86" t="s">
        <v>40</v>
      </c>
      <c r="B23" s="86" t="s">
        <v>39</v>
      </c>
      <c r="C23" s="86" t="s">
        <v>633</v>
      </c>
      <c r="D23" s="86" t="s">
        <v>634</v>
      </c>
      <c r="E23" s="86" t="s">
        <v>635</v>
      </c>
      <c r="F23" s="86" t="s">
        <v>636</v>
      </c>
      <c r="G23" s="86" t="s">
        <v>637</v>
      </c>
      <c r="H23" s="86" t="s">
        <v>638</v>
      </c>
    </row>
    <row r="24" spans="1:8" x14ac:dyDescent="0.3">
      <c r="A24" s="86" t="s">
        <v>42</v>
      </c>
      <c r="B24" s="86" t="s">
        <v>41</v>
      </c>
      <c r="C24" s="86" t="s">
        <v>642</v>
      </c>
      <c r="D24" s="86" t="s">
        <v>634</v>
      </c>
      <c r="E24" s="86" t="s">
        <v>643</v>
      </c>
      <c r="F24" s="86" t="s">
        <v>642</v>
      </c>
      <c r="G24" s="86" t="s">
        <v>640</v>
      </c>
      <c r="H24" s="86" t="s">
        <v>667</v>
      </c>
    </row>
    <row r="25" spans="1:8" x14ac:dyDescent="0.3">
      <c r="A25" s="86" t="s">
        <v>44</v>
      </c>
      <c r="B25" s="86" t="s">
        <v>43</v>
      </c>
      <c r="C25" s="86" t="s">
        <v>645</v>
      </c>
      <c r="D25" s="86" t="s">
        <v>634</v>
      </c>
      <c r="E25" s="86" t="s">
        <v>647</v>
      </c>
      <c r="F25" s="86" t="s">
        <v>651</v>
      </c>
      <c r="G25" s="86" t="s">
        <v>649</v>
      </c>
      <c r="H25" s="86" t="s">
        <v>652</v>
      </c>
    </row>
    <row r="26" spans="1:8" x14ac:dyDescent="0.3">
      <c r="A26" s="86" t="s">
        <v>378</v>
      </c>
      <c r="B26" s="86" t="s">
        <v>45</v>
      </c>
      <c r="C26" s="86" t="s">
        <v>656</v>
      </c>
      <c r="D26" s="86" t="s">
        <v>646</v>
      </c>
      <c r="E26" s="86" t="s">
        <v>658</v>
      </c>
      <c r="F26" s="86" t="s">
        <v>656</v>
      </c>
      <c r="G26" s="86" t="s">
        <v>631</v>
      </c>
      <c r="H26" s="86" t="s">
        <v>668</v>
      </c>
    </row>
    <row r="27" spans="1:8" x14ac:dyDescent="0.3">
      <c r="A27" s="86" t="s">
        <v>47</v>
      </c>
      <c r="B27" s="86" t="s">
        <v>46</v>
      </c>
      <c r="C27" s="86" t="s">
        <v>633</v>
      </c>
      <c r="D27" s="86" t="s">
        <v>634</v>
      </c>
      <c r="E27" s="86" t="s">
        <v>635</v>
      </c>
      <c r="F27" s="86" t="s">
        <v>661</v>
      </c>
      <c r="G27" s="86" t="s">
        <v>637</v>
      </c>
      <c r="H27" s="86" t="s">
        <v>663</v>
      </c>
    </row>
    <row r="28" spans="1:8" x14ac:dyDescent="0.3">
      <c r="A28" s="86" t="s">
        <v>49</v>
      </c>
      <c r="B28" s="86" t="s">
        <v>48</v>
      </c>
      <c r="C28" s="86" t="s">
        <v>642</v>
      </c>
      <c r="D28" s="86" t="s">
        <v>629</v>
      </c>
      <c r="E28" s="86" t="s">
        <v>665</v>
      </c>
      <c r="F28" s="86" t="s">
        <v>642</v>
      </c>
      <c r="G28" s="86" t="s">
        <v>640</v>
      </c>
      <c r="H28" s="86" t="s">
        <v>666</v>
      </c>
    </row>
    <row r="29" spans="1:8" x14ac:dyDescent="0.3">
      <c r="A29" s="86" t="s">
        <v>51</v>
      </c>
      <c r="B29" s="86" t="s">
        <v>50</v>
      </c>
      <c r="C29" s="86" t="s">
        <v>642</v>
      </c>
      <c r="D29" s="86" t="s">
        <v>629</v>
      </c>
      <c r="E29" s="86" t="s">
        <v>669</v>
      </c>
      <c r="F29" s="86" t="s">
        <v>642</v>
      </c>
      <c r="G29" s="86" t="s">
        <v>640</v>
      </c>
      <c r="H29" s="86" t="s">
        <v>670</v>
      </c>
    </row>
    <row r="30" spans="1:8" x14ac:dyDescent="0.3">
      <c r="A30" s="86" t="s">
        <v>742</v>
      </c>
      <c r="B30" s="86" t="s">
        <v>58</v>
      </c>
      <c r="C30" s="86" t="s">
        <v>642</v>
      </c>
      <c r="D30" s="86" t="s">
        <v>653</v>
      </c>
      <c r="E30" s="86" t="s">
        <v>665</v>
      </c>
      <c r="F30" s="86" t="s">
        <v>642</v>
      </c>
      <c r="G30" s="86" t="s">
        <v>640</v>
      </c>
      <c r="H30" s="86" t="s">
        <v>666</v>
      </c>
    </row>
    <row r="31" spans="1:8" x14ac:dyDescent="0.3">
      <c r="A31" s="86" t="s">
        <v>53</v>
      </c>
      <c r="B31" s="86" t="s">
        <v>52</v>
      </c>
      <c r="C31" s="86" t="s">
        <v>656</v>
      </c>
      <c r="D31" s="86" t="s">
        <v>629</v>
      </c>
      <c r="E31" s="86" t="s">
        <v>658</v>
      </c>
      <c r="F31" s="86" t="s">
        <v>656</v>
      </c>
      <c r="G31" s="86" t="s">
        <v>631</v>
      </c>
      <c r="H31" s="86" t="s">
        <v>668</v>
      </c>
    </row>
    <row r="32" spans="1:8" x14ac:dyDescent="0.3">
      <c r="A32" s="86" t="s">
        <v>55</v>
      </c>
      <c r="B32" s="86" t="s">
        <v>54</v>
      </c>
      <c r="C32" s="86" t="s">
        <v>642</v>
      </c>
      <c r="D32" s="86" t="s">
        <v>653</v>
      </c>
      <c r="E32" s="86" t="s">
        <v>665</v>
      </c>
      <c r="F32" s="86" t="s">
        <v>642</v>
      </c>
      <c r="G32" s="86" t="s">
        <v>640</v>
      </c>
      <c r="H32" s="86" t="s">
        <v>644</v>
      </c>
    </row>
    <row r="33" spans="1:8" x14ac:dyDescent="0.3">
      <c r="A33" s="86" t="s">
        <v>57</v>
      </c>
      <c r="B33" s="86" t="s">
        <v>56</v>
      </c>
      <c r="C33" s="86" t="s">
        <v>671</v>
      </c>
      <c r="D33" s="86" t="s">
        <v>657</v>
      </c>
      <c r="E33" s="86" t="s">
        <v>635</v>
      </c>
      <c r="F33" s="86" t="s">
        <v>671</v>
      </c>
      <c r="G33" s="86" t="s">
        <v>649</v>
      </c>
      <c r="H33" s="86" t="s">
        <v>672</v>
      </c>
    </row>
    <row r="34" spans="1:8" x14ac:dyDescent="0.3">
      <c r="A34" s="86" t="s">
        <v>60</v>
      </c>
      <c r="B34" s="86" t="s">
        <v>59</v>
      </c>
      <c r="C34" s="86" t="s">
        <v>642</v>
      </c>
      <c r="D34" s="86" t="s">
        <v>629</v>
      </c>
      <c r="E34" s="86" t="s">
        <v>665</v>
      </c>
      <c r="F34" s="86" t="s">
        <v>642</v>
      </c>
      <c r="G34" s="86" t="s">
        <v>640</v>
      </c>
      <c r="H34" s="86" t="s">
        <v>644</v>
      </c>
    </row>
    <row r="35" spans="1:8" x14ac:dyDescent="0.3">
      <c r="A35" s="86" t="s">
        <v>62</v>
      </c>
      <c r="B35" s="86" t="s">
        <v>61</v>
      </c>
      <c r="C35" s="86" t="s">
        <v>642</v>
      </c>
      <c r="D35" s="86" t="s">
        <v>629</v>
      </c>
      <c r="E35" s="86" t="s">
        <v>665</v>
      </c>
      <c r="F35" s="86" t="s">
        <v>642</v>
      </c>
      <c r="G35" s="86" t="s">
        <v>640</v>
      </c>
      <c r="H35" s="86" t="s">
        <v>644</v>
      </c>
    </row>
    <row r="36" spans="1:8" x14ac:dyDescent="0.3">
      <c r="A36" s="86" t="s">
        <v>64</v>
      </c>
      <c r="B36" s="86" t="s">
        <v>63</v>
      </c>
      <c r="C36" s="86" t="s">
        <v>645</v>
      </c>
      <c r="D36" s="86" t="s">
        <v>657</v>
      </c>
      <c r="E36" s="86" t="s">
        <v>647</v>
      </c>
      <c r="F36" s="86" t="s">
        <v>651</v>
      </c>
      <c r="G36" s="86" t="s">
        <v>649</v>
      </c>
      <c r="H36" s="86" t="s">
        <v>652</v>
      </c>
    </row>
    <row r="37" spans="1:8" x14ac:dyDescent="0.3">
      <c r="A37" s="86" t="s">
        <v>375</v>
      </c>
      <c r="B37" s="86" t="s">
        <v>65</v>
      </c>
      <c r="C37" s="86" t="s">
        <v>656</v>
      </c>
      <c r="D37" s="86" t="s">
        <v>634</v>
      </c>
      <c r="E37" s="86" t="s">
        <v>658</v>
      </c>
      <c r="F37" s="86" t="s">
        <v>656</v>
      </c>
      <c r="G37" s="86" t="s">
        <v>631</v>
      </c>
      <c r="H37" s="86" t="s">
        <v>673</v>
      </c>
    </row>
    <row r="38" spans="1:8" x14ac:dyDescent="0.3">
      <c r="A38" s="86" t="s">
        <v>67</v>
      </c>
      <c r="B38" s="86" t="s">
        <v>66</v>
      </c>
      <c r="C38" s="86" t="s">
        <v>645</v>
      </c>
      <c r="D38" s="86" t="s">
        <v>634</v>
      </c>
      <c r="E38" s="86" t="s">
        <v>647</v>
      </c>
      <c r="F38" s="86" t="s">
        <v>651</v>
      </c>
      <c r="G38" s="86" t="s">
        <v>649</v>
      </c>
      <c r="H38" s="86" t="s">
        <v>652</v>
      </c>
    </row>
    <row r="39" spans="1:8" x14ac:dyDescent="0.3">
      <c r="A39" s="86" t="s">
        <v>69</v>
      </c>
      <c r="B39" s="86" t="s">
        <v>68</v>
      </c>
      <c r="C39" s="86" t="s">
        <v>642</v>
      </c>
      <c r="D39" s="86" t="s">
        <v>629</v>
      </c>
      <c r="E39" s="86" t="s">
        <v>643</v>
      </c>
      <c r="F39" s="86" t="s">
        <v>642</v>
      </c>
      <c r="G39" s="86" t="s">
        <v>640</v>
      </c>
      <c r="H39" s="86" t="s">
        <v>670</v>
      </c>
    </row>
    <row r="40" spans="1:8" x14ac:dyDescent="0.3">
      <c r="A40" s="86" t="s">
        <v>373</v>
      </c>
      <c r="B40" s="86" t="s">
        <v>71</v>
      </c>
      <c r="C40" s="86" t="s">
        <v>642</v>
      </c>
      <c r="D40" s="86" t="s">
        <v>653</v>
      </c>
      <c r="E40" s="86" t="s">
        <v>665</v>
      </c>
      <c r="F40" s="86" t="s">
        <v>642</v>
      </c>
      <c r="G40" s="86" t="s">
        <v>640</v>
      </c>
      <c r="H40" s="86" t="s">
        <v>644</v>
      </c>
    </row>
    <row r="41" spans="1:8" x14ac:dyDescent="0.3">
      <c r="A41" s="86" t="s">
        <v>744</v>
      </c>
      <c r="B41" s="86" t="s">
        <v>70</v>
      </c>
      <c r="C41" s="86" t="s">
        <v>642</v>
      </c>
      <c r="D41" s="86" t="s">
        <v>629</v>
      </c>
      <c r="E41" s="86" t="s">
        <v>665</v>
      </c>
      <c r="F41" s="86" t="s">
        <v>642</v>
      </c>
      <c r="G41" s="86" t="s">
        <v>640</v>
      </c>
      <c r="H41" s="86" t="s">
        <v>644</v>
      </c>
    </row>
    <row r="42" spans="1:8" x14ac:dyDescent="0.3">
      <c r="A42" s="86" t="s">
        <v>73</v>
      </c>
      <c r="B42" s="86" t="s">
        <v>72</v>
      </c>
      <c r="C42" s="86" t="s">
        <v>645</v>
      </c>
      <c r="D42" s="86" t="s">
        <v>634</v>
      </c>
      <c r="E42" s="86" t="s">
        <v>647</v>
      </c>
      <c r="F42" s="86" t="s">
        <v>648</v>
      </c>
      <c r="G42" s="86" t="s">
        <v>649</v>
      </c>
      <c r="H42" s="86" t="s">
        <v>664</v>
      </c>
    </row>
    <row r="43" spans="1:8" x14ac:dyDescent="0.3">
      <c r="A43" s="86" t="s">
        <v>370</v>
      </c>
      <c r="B43" s="86" t="s">
        <v>74</v>
      </c>
      <c r="C43" s="86" t="s">
        <v>642</v>
      </c>
      <c r="D43" s="86" t="s">
        <v>653</v>
      </c>
      <c r="E43" s="86" t="s">
        <v>665</v>
      </c>
      <c r="F43" s="86" t="s">
        <v>642</v>
      </c>
      <c r="G43" s="86" t="s">
        <v>640</v>
      </c>
      <c r="H43" s="86" t="s">
        <v>666</v>
      </c>
    </row>
    <row r="44" spans="1:8" x14ac:dyDescent="0.3">
      <c r="A44" s="86" t="s">
        <v>76</v>
      </c>
      <c r="B44" s="86" t="s">
        <v>75</v>
      </c>
      <c r="C44" s="86" t="s">
        <v>633</v>
      </c>
      <c r="D44" s="86" t="s">
        <v>646</v>
      </c>
      <c r="E44" s="86" t="s">
        <v>635</v>
      </c>
      <c r="F44" s="86" t="s">
        <v>661</v>
      </c>
      <c r="G44" s="86" t="s">
        <v>637</v>
      </c>
      <c r="H44" s="86" t="s">
        <v>638</v>
      </c>
    </row>
    <row r="45" spans="1:8" x14ac:dyDescent="0.3">
      <c r="A45" s="86" t="s">
        <v>78</v>
      </c>
      <c r="B45" s="86" t="s">
        <v>77</v>
      </c>
      <c r="C45" s="86" t="s">
        <v>645</v>
      </c>
      <c r="D45" s="86" t="s">
        <v>634</v>
      </c>
      <c r="E45" s="86" t="s">
        <v>647</v>
      </c>
      <c r="F45" s="86" t="s">
        <v>648</v>
      </c>
      <c r="G45" s="86" t="s">
        <v>649</v>
      </c>
      <c r="H45" s="86" t="s">
        <v>650</v>
      </c>
    </row>
    <row r="46" spans="1:8" x14ac:dyDescent="0.3">
      <c r="A46" s="86" t="s">
        <v>80</v>
      </c>
      <c r="B46" s="86" t="s">
        <v>79</v>
      </c>
      <c r="C46" s="86" t="s">
        <v>633</v>
      </c>
      <c r="D46" s="86" t="s">
        <v>646</v>
      </c>
      <c r="E46" s="86" t="s">
        <v>635</v>
      </c>
      <c r="F46" s="86" t="s">
        <v>661</v>
      </c>
      <c r="G46" s="86" t="s">
        <v>631</v>
      </c>
      <c r="H46" s="86" t="s">
        <v>655</v>
      </c>
    </row>
    <row r="47" spans="1:8" x14ac:dyDescent="0.3">
      <c r="A47" s="86" t="s">
        <v>82</v>
      </c>
      <c r="B47" s="86" t="s">
        <v>81</v>
      </c>
      <c r="C47" s="86" t="s">
        <v>633</v>
      </c>
      <c r="D47" s="86" t="s">
        <v>657</v>
      </c>
      <c r="E47" s="86" t="s">
        <v>635</v>
      </c>
      <c r="F47" s="86" t="s">
        <v>661</v>
      </c>
      <c r="G47" s="86" t="s">
        <v>637</v>
      </c>
      <c r="H47" s="86" t="s">
        <v>663</v>
      </c>
    </row>
    <row r="48" spans="1:8" x14ac:dyDescent="0.3">
      <c r="A48" s="86" t="s">
        <v>84</v>
      </c>
      <c r="B48" s="86" t="s">
        <v>83</v>
      </c>
      <c r="C48" s="86" t="s">
        <v>633</v>
      </c>
      <c r="D48" s="86" t="s">
        <v>657</v>
      </c>
      <c r="E48" s="86" t="s">
        <v>635</v>
      </c>
      <c r="F48" s="86" t="s">
        <v>661</v>
      </c>
      <c r="G48" s="86" t="s">
        <v>637</v>
      </c>
      <c r="H48" s="86" t="s">
        <v>674</v>
      </c>
    </row>
    <row r="49" spans="1:8" x14ac:dyDescent="0.3">
      <c r="A49" s="86" t="s">
        <v>86</v>
      </c>
      <c r="B49" s="86" t="s">
        <v>85</v>
      </c>
      <c r="C49" s="86" t="s">
        <v>639</v>
      </c>
      <c r="D49" s="86" t="s">
        <v>653</v>
      </c>
      <c r="E49" s="86" t="s">
        <v>669</v>
      </c>
      <c r="F49" s="86" t="s">
        <v>639</v>
      </c>
      <c r="G49" s="86" t="s">
        <v>640</v>
      </c>
      <c r="H49" s="86" t="s">
        <v>670</v>
      </c>
    </row>
    <row r="50" spans="1:8" x14ac:dyDescent="0.3">
      <c r="A50" s="86" t="s">
        <v>88</v>
      </c>
      <c r="B50" s="86" t="s">
        <v>87</v>
      </c>
      <c r="C50" s="86" t="s">
        <v>645</v>
      </c>
      <c r="D50" s="86" t="s">
        <v>634</v>
      </c>
      <c r="E50" s="86" t="s">
        <v>647</v>
      </c>
      <c r="F50" s="86" t="s">
        <v>648</v>
      </c>
      <c r="G50" s="86" t="s">
        <v>649</v>
      </c>
      <c r="H50" s="86" t="s">
        <v>650</v>
      </c>
    </row>
    <row r="51" spans="1:8" x14ac:dyDescent="0.3">
      <c r="A51" s="86" t="s">
        <v>90</v>
      </c>
      <c r="B51" s="86" t="s">
        <v>89</v>
      </c>
      <c r="C51" s="86" t="s">
        <v>645</v>
      </c>
      <c r="D51" s="86" t="s">
        <v>634</v>
      </c>
      <c r="E51" s="86" t="s">
        <v>647</v>
      </c>
      <c r="F51" s="86" t="s">
        <v>648</v>
      </c>
      <c r="G51" s="86" t="s">
        <v>649</v>
      </c>
      <c r="H51" s="86" t="s">
        <v>650</v>
      </c>
    </row>
    <row r="52" spans="1:8" x14ac:dyDescent="0.3">
      <c r="A52" s="86" t="s">
        <v>93</v>
      </c>
      <c r="B52" s="86" t="s">
        <v>92</v>
      </c>
      <c r="C52" s="86" t="s">
        <v>645</v>
      </c>
      <c r="D52" s="86" t="s">
        <v>634</v>
      </c>
      <c r="E52" s="86" t="s">
        <v>647</v>
      </c>
      <c r="F52" s="86" t="s">
        <v>648</v>
      </c>
      <c r="G52" s="86" t="s">
        <v>649</v>
      </c>
      <c r="H52" s="86" t="s">
        <v>652</v>
      </c>
    </row>
    <row r="53" spans="1:8" x14ac:dyDescent="0.3">
      <c r="A53" s="86" t="s">
        <v>95</v>
      </c>
      <c r="B53" s="86" t="s">
        <v>94</v>
      </c>
      <c r="C53" s="86" t="s">
        <v>639</v>
      </c>
      <c r="D53" s="86" t="s">
        <v>653</v>
      </c>
      <c r="E53" s="86" t="s">
        <v>630</v>
      </c>
      <c r="F53" s="86" t="s">
        <v>639</v>
      </c>
      <c r="G53" s="86" t="s">
        <v>640</v>
      </c>
      <c r="H53" s="86" t="s">
        <v>641</v>
      </c>
    </row>
    <row r="54" spans="1:8" x14ac:dyDescent="0.3">
      <c r="A54" s="86" t="s">
        <v>97</v>
      </c>
      <c r="B54" s="86" t="s">
        <v>96</v>
      </c>
      <c r="C54" s="86" t="s">
        <v>645</v>
      </c>
      <c r="D54" s="86" t="s">
        <v>653</v>
      </c>
      <c r="E54" s="86" t="s">
        <v>647</v>
      </c>
      <c r="F54" s="86" t="s">
        <v>648</v>
      </c>
      <c r="G54" s="86" t="s">
        <v>649</v>
      </c>
      <c r="H54" s="86" t="s">
        <v>664</v>
      </c>
    </row>
    <row r="55" spans="1:8" x14ac:dyDescent="0.3">
      <c r="A55" s="86" t="s">
        <v>99</v>
      </c>
      <c r="B55" s="86" t="s">
        <v>98</v>
      </c>
      <c r="C55" s="86" t="s">
        <v>642</v>
      </c>
      <c r="D55" s="86" t="s">
        <v>646</v>
      </c>
      <c r="E55" s="86" t="s">
        <v>665</v>
      </c>
      <c r="F55" s="86" t="s">
        <v>642</v>
      </c>
      <c r="G55" s="86" t="s">
        <v>640</v>
      </c>
      <c r="H55" s="86" t="s">
        <v>644</v>
      </c>
    </row>
    <row r="56" spans="1:8" x14ac:dyDescent="0.3">
      <c r="A56" s="86" t="s">
        <v>101</v>
      </c>
      <c r="B56" s="86" t="s">
        <v>100</v>
      </c>
      <c r="C56" s="86" t="s">
        <v>642</v>
      </c>
      <c r="D56" s="86" t="s">
        <v>629</v>
      </c>
      <c r="E56" s="86" t="s">
        <v>669</v>
      </c>
      <c r="F56" s="86" t="s">
        <v>642</v>
      </c>
      <c r="G56" s="86" t="s">
        <v>640</v>
      </c>
      <c r="H56" s="86" t="s">
        <v>670</v>
      </c>
    </row>
    <row r="57" spans="1:8" x14ac:dyDescent="0.3">
      <c r="A57" s="86" t="s">
        <v>103</v>
      </c>
      <c r="B57" s="86" t="s">
        <v>102</v>
      </c>
      <c r="C57" s="86" t="s">
        <v>633</v>
      </c>
      <c r="D57" s="86" t="s">
        <v>657</v>
      </c>
      <c r="E57" s="86" t="s">
        <v>635</v>
      </c>
      <c r="F57" s="86" t="s">
        <v>661</v>
      </c>
      <c r="G57" s="86" t="s">
        <v>637</v>
      </c>
      <c r="H57" s="86" t="s">
        <v>674</v>
      </c>
    </row>
    <row r="58" spans="1:8" x14ac:dyDescent="0.3">
      <c r="A58" s="86" t="s">
        <v>105</v>
      </c>
      <c r="B58" s="86" t="s">
        <v>104</v>
      </c>
      <c r="C58" s="86" t="s">
        <v>642</v>
      </c>
      <c r="D58" s="86" t="s">
        <v>629</v>
      </c>
      <c r="E58" s="86" t="s">
        <v>669</v>
      </c>
      <c r="F58" s="86" t="s">
        <v>642</v>
      </c>
      <c r="G58" s="86" t="s">
        <v>640</v>
      </c>
      <c r="H58" s="86" t="s">
        <v>670</v>
      </c>
    </row>
    <row r="59" spans="1:8" x14ac:dyDescent="0.3">
      <c r="A59" s="86" t="s">
        <v>107</v>
      </c>
      <c r="B59" s="86" t="s">
        <v>106</v>
      </c>
      <c r="C59" s="86" t="s">
        <v>656</v>
      </c>
      <c r="D59" s="86" t="s">
        <v>634</v>
      </c>
      <c r="E59" s="86" t="s">
        <v>675</v>
      </c>
      <c r="F59" s="86" t="s">
        <v>656</v>
      </c>
      <c r="G59" s="86" t="s">
        <v>659</v>
      </c>
      <c r="H59" s="86" t="s">
        <v>676</v>
      </c>
    </row>
    <row r="60" spans="1:8" x14ac:dyDescent="0.3">
      <c r="A60" s="86" t="s">
        <v>109</v>
      </c>
      <c r="B60" s="86" t="s">
        <v>108</v>
      </c>
      <c r="C60" s="86" t="s">
        <v>633</v>
      </c>
      <c r="D60" s="86" t="s">
        <v>657</v>
      </c>
      <c r="E60" s="86" t="s">
        <v>635</v>
      </c>
      <c r="F60" s="86" t="s">
        <v>661</v>
      </c>
      <c r="G60" s="86" t="s">
        <v>637</v>
      </c>
      <c r="H60" s="86" t="s">
        <v>674</v>
      </c>
    </row>
    <row r="61" spans="1:8" x14ac:dyDescent="0.3">
      <c r="A61" s="86" t="s">
        <v>111</v>
      </c>
      <c r="B61" s="86" t="s">
        <v>110</v>
      </c>
      <c r="C61" s="86" t="s">
        <v>633</v>
      </c>
      <c r="D61" s="86" t="s">
        <v>657</v>
      </c>
      <c r="E61" s="86" t="s">
        <v>635</v>
      </c>
      <c r="F61" s="86" t="s">
        <v>661</v>
      </c>
      <c r="G61" s="86" t="s">
        <v>637</v>
      </c>
      <c r="H61" s="86" t="s">
        <v>662</v>
      </c>
    </row>
    <row r="62" spans="1:8" x14ac:dyDescent="0.3">
      <c r="A62" s="86" t="s">
        <v>113</v>
      </c>
      <c r="B62" s="86" t="s">
        <v>112</v>
      </c>
      <c r="C62" s="86" t="s">
        <v>642</v>
      </c>
      <c r="D62" s="86" t="s">
        <v>634</v>
      </c>
      <c r="E62" s="86" t="s">
        <v>665</v>
      </c>
      <c r="F62" s="86" t="s">
        <v>642</v>
      </c>
      <c r="G62" s="86" t="s">
        <v>640</v>
      </c>
      <c r="H62" s="86" t="s">
        <v>644</v>
      </c>
    </row>
    <row r="63" spans="1:8" x14ac:dyDescent="0.3">
      <c r="A63" s="86" t="s">
        <v>115</v>
      </c>
      <c r="B63" s="86" t="s">
        <v>114</v>
      </c>
      <c r="C63" s="86" t="s">
        <v>642</v>
      </c>
      <c r="D63" s="86" t="s">
        <v>629</v>
      </c>
      <c r="E63" s="86" t="s">
        <v>665</v>
      </c>
      <c r="F63" s="86" t="s">
        <v>642</v>
      </c>
      <c r="G63" s="86" t="s">
        <v>640</v>
      </c>
      <c r="H63" s="86" t="s">
        <v>666</v>
      </c>
    </row>
    <row r="64" spans="1:8" x14ac:dyDescent="0.3">
      <c r="A64" s="86" t="s">
        <v>117</v>
      </c>
      <c r="B64" s="86" t="s">
        <v>116</v>
      </c>
      <c r="C64" s="86" t="s">
        <v>633</v>
      </c>
      <c r="D64" s="86" t="s">
        <v>653</v>
      </c>
      <c r="E64" s="86" t="s">
        <v>654</v>
      </c>
      <c r="F64" s="86" t="s">
        <v>636</v>
      </c>
      <c r="G64" s="86" t="s">
        <v>631</v>
      </c>
      <c r="H64" s="86" t="s">
        <v>655</v>
      </c>
    </row>
    <row r="65" spans="1:8" x14ac:dyDescent="0.3">
      <c r="A65" s="86" t="s">
        <v>119</v>
      </c>
      <c r="B65" s="86" t="s">
        <v>118</v>
      </c>
      <c r="C65" s="86" t="s">
        <v>633</v>
      </c>
      <c r="D65" s="86" t="s">
        <v>657</v>
      </c>
      <c r="E65" s="86" t="s">
        <v>635</v>
      </c>
      <c r="F65" s="86" t="s">
        <v>661</v>
      </c>
      <c r="G65" s="86" t="s">
        <v>637</v>
      </c>
      <c r="H65" s="86" t="s">
        <v>662</v>
      </c>
    </row>
    <row r="66" spans="1:8" x14ac:dyDescent="0.3">
      <c r="A66" s="86" t="s">
        <v>121</v>
      </c>
      <c r="B66" s="86" t="s">
        <v>120</v>
      </c>
      <c r="C66" s="86" t="s">
        <v>642</v>
      </c>
      <c r="D66" s="86" t="s">
        <v>653</v>
      </c>
      <c r="E66" s="86" t="s">
        <v>665</v>
      </c>
      <c r="F66" s="86" t="s">
        <v>642</v>
      </c>
      <c r="G66" s="86" t="s">
        <v>640</v>
      </c>
      <c r="H66" s="86" t="s">
        <v>666</v>
      </c>
    </row>
    <row r="67" spans="1:8" x14ac:dyDescent="0.3">
      <c r="A67" s="86" t="s">
        <v>123</v>
      </c>
      <c r="B67" s="86" t="s">
        <v>122</v>
      </c>
      <c r="C67" s="86" t="s">
        <v>633</v>
      </c>
      <c r="D67" s="86" t="s">
        <v>657</v>
      </c>
      <c r="E67" s="86" t="s">
        <v>635</v>
      </c>
      <c r="F67" s="86" t="s">
        <v>661</v>
      </c>
      <c r="G67" s="86" t="s">
        <v>637</v>
      </c>
      <c r="H67" s="86" t="s">
        <v>638</v>
      </c>
    </row>
    <row r="68" spans="1:8" x14ac:dyDescent="0.3">
      <c r="A68" s="86" t="s">
        <v>125</v>
      </c>
      <c r="B68" s="86" t="s">
        <v>124</v>
      </c>
      <c r="C68" s="86" t="s">
        <v>645</v>
      </c>
      <c r="D68" s="86" t="s">
        <v>634</v>
      </c>
      <c r="E68" s="86" t="s">
        <v>647</v>
      </c>
      <c r="F68" s="86" t="s">
        <v>648</v>
      </c>
      <c r="G68" s="86" t="s">
        <v>649</v>
      </c>
      <c r="H68" s="86" t="s">
        <v>650</v>
      </c>
    </row>
    <row r="69" spans="1:8" x14ac:dyDescent="0.3">
      <c r="A69" s="86" t="s">
        <v>127</v>
      </c>
      <c r="B69" s="86" t="s">
        <v>126</v>
      </c>
      <c r="C69" s="86" t="s">
        <v>645</v>
      </c>
      <c r="D69" s="86" t="s">
        <v>653</v>
      </c>
      <c r="E69" s="86" t="s">
        <v>647</v>
      </c>
      <c r="F69" s="86" t="s">
        <v>648</v>
      </c>
      <c r="G69" s="86" t="s">
        <v>649</v>
      </c>
      <c r="H69" s="86" t="s">
        <v>664</v>
      </c>
    </row>
    <row r="70" spans="1:8" x14ac:dyDescent="0.3">
      <c r="A70" s="86" t="s">
        <v>129</v>
      </c>
      <c r="B70" s="86" t="s">
        <v>128</v>
      </c>
      <c r="C70" s="86" t="s">
        <v>642</v>
      </c>
      <c r="D70" s="86" t="s">
        <v>629</v>
      </c>
      <c r="E70" s="86" t="s">
        <v>665</v>
      </c>
      <c r="F70" s="86" t="s">
        <v>642</v>
      </c>
      <c r="G70" s="86" t="s">
        <v>640</v>
      </c>
      <c r="H70" s="86" t="s">
        <v>666</v>
      </c>
    </row>
    <row r="71" spans="1:8" x14ac:dyDescent="0.3">
      <c r="A71" s="86" t="s">
        <v>371</v>
      </c>
      <c r="B71" s="86" t="s">
        <v>130</v>
      </c>
      <c r="C71" s="86" t="s">
        <v>642</v>
      </c>
      <c r="D71" s="86" t="s">
        <v>629</v>
      </c>
      <c r="E71" s="86" t="s">
        <v>665</v>
      </c>
      <c r="F71" s="86" t="s">
        <v>642</v>
      </c>
      <c r="G71" s="86" t="s">
        <v>640</v>
      </c>
      <c r="H71" s="86" t="s">
        <v>666</v>
      </c>
    </row>
    <row r="72" spans="1:8" x14ac:dyDescent="0.3">
      <c r="A72" s="86" t="s">
        <v>132</v>
      </c>
      <c r="B72" s="86" t="s">
        <v>131</v>
      </c>
      <c r="C72" s="86" t="s">
        <v>645</v>
      </c>
      <c r="D72" s="86" t="s">
        <v>653</v>
      </c>
      <c r="E72" s="86" t="s">
        <v>647</v>
      </c>
      <c r="F72" s="86" t="s">
        <v>651</v>
      </c>
      <c r="G72" s="86" t="s">
        <v>649</v>
      </c>
      <c r="H72" s="86" t="s">
        <v>652</v>
      </c>
    </row>
    <row r="73" spans="1:8" x14ac:dyDescent="0.3">
      <c r="A73" s="86" t="s">
        <v>134</v>
      </c>
      <c r="B73" s="86" t="s">
        <v>133</v>
      </c>
      <c r="C73" s="86" t="s">
        <v>645</v>
      </c>
      <c r="D73" s="86" t="s">
        <v>629</v>
      </c>
      <c r="E73" s="86" t="s">
        <v>647</v>
      </c>
      <c r="F73" s="86" t="s">
        <v>648</v>
      </c>
      <c r="G73" s="86" t="s">
        <v>649</v>
      </c>
      <c r="H73" s="86" t="s">
        <v>650</v>
      </c>
    </row>
    <row r="74" spans="1:8" x14ac:dyDescent="0.3">
      <c r="A74" s="86" t="s">
        <v>136</v>
      </c>
      <c r="B74" s="86" t="s">
        <v>135</v>
      </c>
      <c r="C74" s="86" t="s">
        <v>645</v>
      </c>
      <c r="D74" s="86" t="s">
        <v>653</v>
      </c>
      <c r="E74" s="86" t="s">
        <v>647</v>
      </c>
      <c r="F74" s="86" t="s">
        <v>648</v>
      </c>
      <c r="G74" s="86" t="s">
        <v>649</v>
      </c>
      <c r="H74" s="86" t="s">
        <v>664</v>
      </c>
    </row>
    <row r="75" spans="1:8" x14ac:dyDescent="0.3">
      <c r="A75" s="86" t="s">
        <v>138</v>
      </c>
      <c r="B75" s="86" t="s">
        <v>137</v>
      </c>
      <c r="C75" s="86" t="s">
        <v>633</v>
      </c>
      <c r="D75" s="86" t="s">
        <v>634</v>
      </c>
      <c r="E75" s="86" t="s">
        <v>635</v>
      </c>
      <c r="F75" s="86" t="s">
        <v>661</v>
      </c>
      <c r="G75" s="86" t="s">
        <v>637</v>
      </c>
      <c r="H75" s="86" t="s">
        <v>663</v>
      </c>
    </row>
    <row r="76" spans="1:8" x14ac:dyDescent="0.3">
      <c r="A76" s="86" t="s">
        <v>140</v>
      </c>
      <c r="B76" s="86" t="s">
        <v>139</v>
      </c>
      <c r="C76" s="86" t="s">
        <v>633</v>
      </c>
      <c r="D76" s="86" t="s">
        <v>657</v>
      </c>
      <c r="E76" s="86" t="s">
        <v>635</v>
      </c>
      <c r="F76" s="86" t="s">
        <v>677</v>
      </c>
      <c r="G76" s="86" t="s">
        <v>637</v>
      </c>
      <c r="H76" s="86" t="s">
        <v>674</v>
      </c>
    </row>
    <row r="77" spans="1:8" x14ac:dyDescent="0.3">
      <c r="A77" s="86" t="s">
        <v>142</v>
      </c>
      <c r="B77" s="86" t="s">
        <v>141</v>
      </c>
      <c r="C77" s="86" t="s">
        <v>628</v>
      </c>
      <c r="D77" s="86" t="s">
        <v>653</v>
      </c>
      <c r="E77" s="86" t="s">
        <v>658</v>
      </c>
      <c r="F77" s="86" t="s">
        <v>628</v>
      </c>
      <c r="G77" s="86" t="s">
        <v>631</v>
      </c>
      <c r="H77" s="86" t="s">
        <v>632</v>
      </c>
    </row>
    <row r="78" spans="1:8" x14ac:dyDescent="0.3">
      <c r="A78" s="86" t="s">
        <v>144</v>
      </c>
      <c r="B78" s="86" t="s">
        <v>143</v>
      </c>
      <c r="C78" s="86" t="s">
        <v>656</v>
      </c>
      <c r="D78" s="86" t="s">
        <v>653</v>
      </c>
      <c r="E78" s="86" t="s">
        <v>658</v>
      </c>
      <c r="F78" s="86" t="s">
        <v>656</v>
      </c>
      <c r="G78" s="86" t="s">
        <v>631</v>
      </c>
      <c r="H78" s="86" t="s">
        <v>668</v>
      </c>
    </row>
    <row r="79" spans="1:8" x14ac:dyDescent="0.3">
      <c r="A79" s="86" t="s">
        <v>745</v>
      </c>
      <c r="B79" s="86" t="s">
        <v>145</v>
      </c>
      <c r="C79" s="86" t="s">
        <v>639</v>
      </c>
      <c r="D79" s="86" t="s">
        <v>634</v>
      </c>
      <c r="E79" s="86" t="s">
        <v>630</v>
      </c>
      <c r="F79" s="86" t="s">
        <v>639</v>
      </c>
      <c r="G79" s="86" t="s">
        <v>631</v>
      </c>
      <c r="H79" s="86" t="s">
        <v>632</v>
      </c>
    </row>
    <row r="80" spans="1:8" x14ac:dyDescent="0.3">
      <c r="A80" s="86" t="s">
        <v>147</v>
      </c>
      <c r="B80" s="86" t="s">
        <v>146</v>
      </c>
      <c r="C80" s="86" t="s">
        <v>639</v>
      </c>
      <c r="D80" s="86" t="s">
        <v>634</v>
      </c>
      <c r="E80" s="86" t="s">
        <v>630</v>
      </c>
      <c r="F80" s="86" t="s">
        <v>639</v>
      </c>
      <c r="G80" s="86" t="s">
        <v>631</v>
      </c>
      <c r="H80" s="86" t="s">
        <v>655</v>
      </c>
    </row>
    <row r="81" spans="1:8" x14ac:dyDescent="0.3">
      <c r="A81" s="86" t="s">
        <v>149</v>
      </c>
      <c r="B81" s="86" t="s">
        <v>148</v>
      </c>
      <c r="C81" s="86" t="s">
        <v>633</v>
      </c>
      <c r="D81" s="86" t="s">
        <v>657</v>
      </c>
      <c r="E81" s="86" t="s">
        <v>635</v>
      </c>
      <c r="F81" s="86" t="s">
        <v>661</v>
      </c>
      <c r="G81" s="86" t="s">
        <v>637</v>
      </c>
      <c r="H81" s="86" t="s">
        <v>674</v>
      </c>
    </row>
    <row r="82" spans="1:8" x14ac:dyDescent="0.3">
      <c r="A82" s="86" t="s">
        <v>151</v>
      </c>
      <c r="B82" s="86" t="s">
        <v>150</v>
      </c>
      <c r="C82" s="86" t="s">
        <v>639</v>
      </c>
      <c r="D82" s="86" t="s">
        <v>657</v>
      </c>
      <c r="E82" s="86" t="s">
        <v>630</v>
      </c>
      <c r="F82" s="86" t="s">
        <v>639</v>
      </c>
      <c r="G82" s="86" t="s">
        <v>631</v>
      </c>
      <c r="H82" s="86" t="s">
        <v>655</v>
      </c>
    </row>
    <row r="83" spans="1:8" x14ac:dyDescent="0.3">
      <c r="A83" s="86" t="s">
        <v>153</v>
      </c>
      <c r="B83" s="86" t="s">
        <v>152</v>
      </c>
      <c r="C83" s="86" t="s">
        <v>633</v>
      </c>
      <c r="D83" s="86" t="s">
        <v>657</v>
      </c>
      <c r="E83" s="86" t="s">
        <v>635</v>
      </c>
      <c r="F83" s="86" t="s">
        <v>661</v>
      </c>
      <c r="G83" s="86" t="s">
        <v>637</v>
      </c>
      <c r="H83" s="86" t="s">
        <v>638</v>
      </c>
    </row>
    <row r="84" spans="1:8" x14ac:dyDescent="0.3">
      <c r="A84" s="86" t="s">
        <v>155</v>
      </c>
      <c r="B84" s="86" t="s">
        <v>154</v>
      </c>
      <c r="C84" s="86" t="s">
        <v>645</v>
      </c>
      <c r="D84" s="86" t="s">
        <v>634</v>
      </c>
      <c r="E84" s="86" t="s">
        <v>647</v>
      </c>
      <c r="F84" s="86" t="s">
        <v>648</v>
      </c>
      <c r="G84" s="86" t="s">
        <v>649</v>
      </c>
      <c r="H84" s="86" t="s">
        <v>650</v>
      </c>
    </row>
    <row r="85" spans="1:8" x14ac:dyDescent="0.3">
      <c r="A85" s="86" t="s">
        <v>157</v>
      </c>
      <c r="B85" s="86" t="s">
        <v>156</v>
      </c>
      <c r="C85" s="86" t="s">
        <v>656</v>
      </c>
      <c r="D85" s="86" t="s">
        <v>657</v>
      </c>
      <c r="E85" s="86" t="s">
        <v>658</v>
      </c>
      <c r="F85" s="86" t="s">
        <v>656</v>
      </c>
      <c r="G85" s="86" t="s">
        <v>631</v>
      </c>
      <c r="H85" s="86" t="s">
        <v>673</v>
      </c>
    </row>
    <row r="86" spans="1:8" x14ac:dyDescent="0.3">
      <c r="A86" s="86" t="s">
        <v>159</v>
      </c>
      <c r="B86" s="86" t="s">
        <v>158</v>
      </c>
      <c r="C86" s="86" t="s">
        <v>639</v>
      </c>
      <c r="D86" s="86" t="s">
        <v>634</v>
      </c>
      <c r="E86" s="86" t="s">
        <v>630</v>
      </c>
      <c r="F86" s="86" t="s">
        <v>639</v>
      </c>
      <c r="G86" s="86" t="s">
        <v>631</v>
      </c>
      <c r="H86" s="86" t="s">
        <v>655</v>
      </c>
    </row>
    <row r="87" spans="1:8" x14ac:dyDescent="0.3">
      <c r="A87" s="86" t="s">
        <v>161</v>
      </c>
      <c r="B87" s="86" t="s">
        <v>160</v>
      </c>
      <c r="C87" s="86" t="s">
        <v>633</v>
      </c>
      <c r="D87" s="86" t="s">
        <v>634</v>
      </c>
      <c r="E87" s="86" t="s">
        <v>654</v>
      </c>
      <c r="F87" s="86" t="s">
        <v>678</v>
      </c>
      <c r="G87" s="86" t="s">
        <v>631</v>
      </c>
      <c r="H87" s="86" t="s">
        <v>678</v>
      </c>
    </row>
    <row r="88" spans="1:8" x14ac:dyDescent="0.3">
      <c r="A88" s="86" t="s">
        <v>163</v>
      </c>
      <c r="B88" s="86" t="s">
        <v>162</v>
      </c>
      <c r="C88" s="86" t="s">
        <v>642</v>
      </c>
      <c r="D88" s="86" t="s">
        <v>629</v>
      </c>
      <c r="E88" s="86" t="s">
        <v>669</v>
      </c>
      <c r="F88" s="86" t="s">
        <v>642</v>
      </c>
      <c r="G88" s="86" t="s">
        <v>640</v>
      </c>
      <c r="H88" s="86" t="s">
        <v>670</v>
      </c>
    </row>
    <row r="89" spans="1:8" x14ac:dyDescent="0.3">
      <c r="A89" s="86" t="s">
        <v>165</v>
      </c>
      <c r="B89" s="86" t="s">
        <v>164</v>
      </c>
      <c r="C89" s="86" t="s">
        <v>656</v>
      </c>
      <c r="D89" s="86" t="s">
        <v>653</v>
      </c>
      <c r="E89" s="86" t="s">
        <v>675</v>
      </c>
      <c r="F89" s="86" t="s">
        <v>656</v>
      </c>
      <c r="G89" s="86" t="s">
        <v>659</v>
      </c>
      <c r="H89" s="86" t="s">
        <v>679</v>
      </c>
    </row>
    <row r="90" spans="1:8" x14ac:dyDescent="0.3">
      <c r="A90" s="86" t="s">
        <v>743</v>
      </c>
      <c r="B90" s="86" t="s">
        <v>166</v>
      </c>
      <c r="C90" s="86" t="s">
        <v>656</v>
      </c>
      <c r="D90" s="86" t="s">
        <v>629</v>
      </c>
      <c r="E90" s="86" t="s">
        <v>658</v>
      </c>
      <c r="F90" s="86" t="s">
        <v>656</v>
      </c>
      <c r="G90" s="86" t="s">
        <v>631</v>
      </c>
      <c r="H90" s="86" t="s">
        <v>673</v>
      </c>
    </row>
    <row r="91" spans="1:8" x14ac:dyDescent="0.3">
      <c r="A91" s="86" t="s">
        <v>747</v>
      </c>
      <c r="B91" s="86" t="s">
        <v>297</v>
      </c>
      <c r="C91" s="86" t="s">
        <v>656</v>
      </c>
      <c r="D91" s="86" t="s">
        <v>657</v>
      </c>
      <c r="E91" s="86" t="s">
        <v>658</v>
      </c>
      <c r="F91" s="86" t="s">
        <v>656</v>
      </c>
      <c r="G91" s="86" t="s">
        <v>631</v>
      </c>
      <c r="H91" s="86" t="s">
        <v>673</v>
      </c>
    </row>
    <row r="92" spans="1:8" x14ac:dyDescent="0.3">
      <c r="A92" s="86" t="s">
        <v>168</v>
      </c>
      <c r="B92" s="86" t="s">
        <v>167</v>
      </c>
      <c r="C92" s="86" t="s">
        <v>639</v>
      </c>
      <c r="D92" s="86" t="s">
        <v>646</v>
      </c>
      <c r="E92" s="86" t="s">
        <v>630</v>
      </c>
      <c r="F92" s="86" t="s">
        <v>639</v>
      </c>
      <c r="G92" s="86" t="s">
        <v>631</v>
      </c>
      <c r="H92" s="86" t="s">
        <v>655</v>
      </c>
    </row>
    <row r="93" spans="1:8" x14ac:dyDescent="0.3">
      <c r="A93" s="86" t="s">
        <v>170</v>
      </c>
      <c r="B93" s="86" t="s">
        <v>169</v>
      </c>
      <c r="C93" s="86" t="s">
        <v>633</v>
      </c>
      <c r="D93" s="86" t="s">
        <v>629</v>
      </c>
      <c r="E93" s="86" t="s">
        <v>654</v>
      </c>
      <c r="F93" s="86" t="s">
        <v>678</v>
      </c>
      <c r="G93" s="86" t="s">
        <v>631</v>
      </c>
      <c r="H93" s="86" t="s">
        <v>678</v>
      </c>
    </row>
    <row r="94" spans="1:8" x14ac:dyDescent="0.3">
      <c r="A94" s="86" t="s">
        <v>746</v>
      </c>
      <c r="B94" s="86" t="s">
        <v>171</v>
      </c>
      <c r="C94" s="86" t="s">
        <v>656</v>
      </c>
      <c r="D94" s="86" t="s">
        <v>653</v>
      </c>
      <c r="E94" s="86" t="s">
        <v>658</v>
      </c>
      <c r="F94" s="86" t="s">
        <v>656</v>
      </c>
      <c r="G94" s="86" t="s">
        <v>631</v>
      </c>
      <c r="H94" s="86" t="s">
        <v>668</v>
      </c>
    </row>
    <row r="95" spans="1:8" x14ac:dyDescent="0.3">
      <c r="A95" s="86" t="s">
        <v>377</v>
      </c>
      <c r="B95" s="86" t="s">
        <v>172</v>
      </c>
      <c r="C95" s="86" t="s">
        <v>633</v>
      </c>
      <c r="D95" s="86" t="s">
        <v>646</v>
      </c>
      <c r="E95" s="86" t="s">
        <v>635</v>
      </c>
      <c r="F95" s="86" t="s">
        <v>661</v>
      </c>
      <c r="G95" s="86" t="s">
        <v>637</v>
      </c>
      <c r="H95" s="86" t="s">
        <v>674</v>
      </c>
    </row>
    <row r="96" spans="1:8" x14ac:dyDescent="0.3">
      <c r="A96" s="86" t="s">
        <v>174</v>
      </c>
      <c r="B96" s="86" t="s">
        <v>173</v>
      </c>
      <c r="C96" s="86" t="s">
        <v>639</v>
      </c>
      <c r="D96" s="86" t="s">
        <v>634</v>
      </c>
      <c r="E96" s="86" t="s">
        <v>630</v>
      </c>
      <c r="F96" s="86" t="s">
        <v>639</v>
      </c>
      <c r="G96" s="86" t="s">
        <v>631</v>
      </c>
      <c r="H96" s="86" t="s">
        <v>655</v>
      </c>
    </row>
    <row r="97" spans="1:8" x14ac:dyDescent="0.3">
      <c r="A97" s="86" t="s">
        <v>176</v>
      </c>
      <c r="B97" s="86" t="s">
        <v>175</v>
      </c>
      <c r="C97" s="86" t="s">
        <v>642</v>
      </c>
      <c r="D97" s="86" t="s">
        <v>653</v>
      </c>
      <c r="E97" s="86" t="s">
        <v>643</v>
      </c>
      <c r="F97" s="86" t="s">
        <v>642</v>
      </c>
      <c r="G97" s="86" t="s">
        <v>640</v>
      </c>
      <c r="H97" s="86" t="s">
        <v>667</v>
      </c>
    </row>
    <row r="98" spans="1:8" x14ac:dyDescent="0.3">
      <c r="A98" s="86" t="s">
        <v>178</v>
      </c>
      <c r="B98" s="86" t="s">
        <v>177</v>
      </c>
      <c r="C98" s="86" t="s">
        <v>642</v>
      </c>
      <c r="D98" s="86" t="s">
        <v>629</v>
      </c>
      <c r="E98" s="86" t="s">
        <v>665</v>
      </c>
      <c r="F98" s="86" t="s">
        <v>642</v>
      </c>
      <c r="G98" s="86" t="s">
        <v>640</v>
      </c>
      <c r="H98" s="86" t="s">
        <v>666</v>
      </c>
    </row>
    <row r="99" spans="1:8" x14ac:dyDescent="0.3">
      <c r="A99" s="86" t="s">
        <v>180</v>
      </c>
      <c r="B99" s="86" t="s">
        <v>179</v>
      </c>
      <c r="C99" s="86" t="s">
        <v>639</v>
      </c>
      <c r="D99" s="86" t="s">
        <v>634</v>
      </c>
      <c r="E99" s="86" t="s">
        <v>630</v>
      </c>
      <c r="F99" s="86" t="s">
        <v>639</v>
      </c>
      <c r="G99" s="86" t="s">
        <v>640</v>
      </c>
      <c r="H99" s="86" t="s">
        <v>641</v>
      </c>
    </row>
    <row r="100" spans="1:8" x14ac:dyDescent="0.3">
      <c r="A100" s="86" t="s">
        <v>182</v>
      </c>
      <c r="B100" s="86" t="s">
        <v>181</v>
      </c>
      <c r="C100" s="86" t="s">
        <v>633</v>
      </c>
      <c r="D100" s="86" t="s">
        <v>646</v>
      </c>
      <c r="E100" s="86" t="s">
        <v>635</v>
      </c>
      <c r="F100" s="86" t="s">
        <v>677</v>
      </c>
      <c r="G100" s="86" t="s">
        <v>637</v>
      </c>
      <c r="H100" s="86" t="s">
        <v>662</v>
      </c>
    </row>
    <row r="101" spans="1:8" x14ac:dyDescent="0.3">
      <c r="A101" s="86" t="s">
        <v>184</v>
      </c>
      <c r="B101" s="86" t="s">
        <v>183</v>
      </c>
      <c r="C101" s="86" t="s">
        <v>633</v>
      </c>
      <c r="D101" s="86" t="s">
        <v>646</v>
      </c>
      <c r="E101" s="86" t="s">
        <v>635</v>
      </c>
      <c r="F101" s="86" t="s">
        <v>661</v>
      </c>
      <c r="G101" s="86" t="s">
        <v>637</v>
      </c>
      <c r="H101" s="86" t="s">
        <v>674</v>
      </c>
    </row>
    <row r="102" spans="1:8" x14ac:dyDescent="0.3">
      <c r="A102" s="86" t="s">
        <v>186</v>
      </c>
      <c r="B102" s="86" t="s">
        <v>185</v>
      </c>
      <c r="C102" s="86" t="s">
        <v>633</v>
      </c>
      <c r="D102" s="86" t="s">
        <v>657</v>
      </c>
      <c r="E102" s="86" t="s">
        <v>635</v>
      </c>
      <c r="F102" s="86" t="s">
        <v>661</v>
      </c>
      <c r="G102" s="86" t="s">
        <v>637</v>
      </c>
      <c r="H102" s="86" t="s">
        <v>662</v>
      </c>
    </row>
    <row r="103" spans="1:8" x14ac:dyDescent="0.3">
      <c r="A103" s="114" t="s">
        <v>931</v>
      </c>
      <c r="B103" s="86" t="s">
        <v>187</v>
      </c>
      <c r="C103" s="86" t="s">
        <v>633</v>
      </c>
      <c r="D103" s="86" t="s">
        <v>634</v>
      </c>
      <c r="E103" s="86" t="s">
        <v>635</v>
      </c>
      <c r="F103" s="86" t="s">
        <v>636</v>
      </c>
      <c r="G103" s="86" t="s">
        <v>637</v>
      </c>
      <c r="H103" s="86" t="s">
        <v>638</v>
      </c>
    </row>
    <row r="104" spans="1:8" x14ac:dyDescent="0.3">
      <c r="A104" s="86" t="s">
        <v>189</v>
      </c>
      <c r="B104" s="86" t="s">
        <v>188</v>
      </c>
      <c r="C104" s="86" t="s">
        <v>642</v>
      </c>
      <c r="D104" s="86" t="s">
        <v>629</v>
      </c>
      <c r="E104" s="86" t="s">
        <v>643</v>
      </c>
      <c r="F104" s="86" t="s">
        <v>642</v>
      </c>
      <c r="G104" s="86" t="s">
        <v>640</v>
      </c>
      <c r="H104" s="86" t="s">
        <v>670</v>
      </c>
    </row>
    <row r="105" spans="1:8" x14ac:dyDescent="0.3">
      <c r="A105" s="86" t="s">
        <v>191</v>
      </c>
      <c r="B105" s="86" t="s">
        <v>190</v>
      </c>
      <c r="C105" s="86" t="s">
        <v>642</v>
      </c>
      <c r="D105" s="86" t="s">
        <v>629</v>
      </c>
      <c r="E105" s="86" t="s">
        <v>643</v>
      </c>
      <c r="F105" s="86" t="s">
        <v>642</v>
      </c>
      <c r="G105" s="86" t="s">
        <v>640</v>
      </c>
      <c r="H105" s="86" t="s">
        <v>670</v>
      </c>
    </row>
    <row r="106" spans="1:8" x14ac:dyDescent="0.3">
      <c r="A106" s="86" t="s">
        <v>193</v>
      </c>
      <c r="B106" s="86" t="s">
        <v>192</v>
      </c>
      <c r="C106" s="86" t="s">
        <v>656</v>
      </c>
      <c r="D106" s="86" t="s">
        <v>634</v>
      </c>
      <c r="E106" s="86" t="s">
        <v>658</v>
      </c>
      <c r="F106" s="86" t="s">
        <v>656</v>
      </c>
      <c r="G106" s="86" t="s">
        <v>631</v>
      </c>
      <c r="H106" s="86" t="s">
        <v>668</v>
      </c>
    </row>
    <row r="107" spans="1:8" x14ac:dyDescent="0.3">
      <c r="A107" s="86" t="s">
        <v>195</v>
      </c>
      <c r="B107" s="86" t="s">
        <v>194</v>
      </c>
      <c r="C107" s="86" t="s">
        <v>628</v>
      </c>
      <c r="D107" s="86" t="s">
        <v>634</v>
      </c>
      <c r="E107" s="86" t="s">
        <v>658</v>
      </c>
      <c r="F107" s="86" t="s">
        <v>628</v>
      </c>
      <c r="G107" s="86" t="s">
        <v>631</v>
      </c>
      <c r="H107" s="86" t="s">
        <v>632</v>
      </c>
    </row>
    <row r="108" spans="1:8" x14ac:dyDescent="0.3">
      <c r="A108" s="86" t="s">
        <v>197</v>
      </c>
      <c r="B108" s="86" t="s">
        <v>196</v>
      </c>
      <c r="C108" s="86" t="s">
        <v>642</v>
      </c>
      <c r="D108" s="86" t="s">
        <v>629</v>
      </c>
      <c r="E108" s="86" t="s">
        <v>665</v>
      </c>
      <c r="F108" s="86" t="s">
        <v>642</v>
      </c>
      <c r="G108" s="86" t="s">
        <v>640</v>
      </c>
      <c r="H108" s="86" t="s">
        <v>666</v>
      </c>
    </row>
    <row r="109" spans="1:8" x14ac:dyDescent="0.3">
      <c r="A109" s="86" t="s">
        <v>199</v>
      </c>
      <c r="B109" s="86" t="s">
        <v>198</v>
      </c>
      <c r="C109" s="86" t="s">
        <v>639</v>
      </c>
      <c r="D109" s="86" t="s">
        <v>646</v>
      </c>
      <c r="E109" s="86" t="s">
        <v>635</v>
      </c>
      <c r="F109" s="86" t="s">
        <v>661</v>
      </c>
      <c r="G109" s="86" t="s">
        <v>637</v>
      </c>
      <c r="H109" s="86" t="s">
        <v>638</v>
      </c>
    </row>
    <row r="110" spans="1:8" x14ac:dyDescent="0.3">
      <c r="A110" s="86" t="s">
        <v>201</v>
      </c>
      <c r="B110" s="86" t="s">
        <v>200</v>
      </c>
      <c r="C110" s="86" t="s">
        <v>656</v>
      </c>
      <c r="D110" s="86" t="s">
        <v>634</v>
      </c>
      <c r="E110" s="86" t="s">
        <v>675</v>
      </c>
      <c r="F110" s="86" t="s">
        <v>656</v>
      </c>
      <c r="G110" s="86" t="s">
        <v>659</v>
      </c>
      <c r="H110" s="86" t="s">
        <v>679</v>
      </c>
    </row>
    <row r="111" spans="1:8" x14ac:dyDescent="0.3">
      <c r="A111" s="86" t="s">
        <v>203</v>
      </c>
      <c r="B111" s="86" t="s">
        <v>202</v>
      </c>
      <c r="C111" s="86" t="s">
        <v>642</v>
      </c>
      <c r="D111" s="86" t="s">
        <v>653</v>
      </c>
      <c r="E111" s="86" t="s">
        <v>665</v>
      </c>
      <c r="F111" s="86" t="s">
        <v>642</v>
      </c>
      <c r="G111" s="86" t="s">
        <v>640</v>
      </c>
      <c r="H111" s="86" t="s">
        <v>666</v>
      </c>
    </row>
    <row r="112" spans="1:8" x14ac:dyDescent="0.3">
      <c r="A112" s="86" t="s">
        <v>205</v>
      </c>
      <c r="B112" s="86" t="s">
        <v>204</v>
      </c>
      <c r="C112" s="86" t="s">
        <v>642</v>
      </c>
      <c r="D112" s="86" t="s">
        <v>634</v>
      </c>
      <c r="E112" s="86" t="s">
        <v>643</v>
      </c>
      <c r="F112" s="86" t="s">
        <v>642</v>
      </c>
      <c r="G112" s="86" t="s">
        <v>640</v>
      </c>
      <c r="H112" s="86" t="s">
        <v>670</v>
      </c>
    </row>
    <row r="113" spans="1:8" x14ac:dyDescent="0.3">
      <c r="A113" s="86" t="s">
        <v>207</v>
      </c>
      <c r="B113" s="86" t="s">
        <v>206</v>
      </c>
      <c r="C113" s="86" t="s">
        <v>645</v>
      </c>
      <c r="D113" s="86" t="s">
        <v>634</v>
      </c>
      <c r="E113" s="86" t="s">
        <v>647</v>
      </c>
      <c r="F113" s="86" t="s">
        <v>648</v>
      </c>
      <c r="G113" s="86" t="s">
        <v>649</v>
      </c>
      <c r="H113" s="86" t="s">
        <v>664</v>
      </c>
    </row>
    <row r="114" spans="1:8" x14ac:dyDescent="0.3">
      <c r="A114" s="86" t="s">
        <v>679</v>
      </c>
      <c r="B114" s="86" t="s">
        <v>208</v>
      </c>
      <c r="C114" s="86" t="s">
        <v>656</v>
      </c>
      <c r="D114" s="86" t="s">
        <v>653</v>
      </c>
      <c r="E114" s="86" t="s">
        <v>675</v>
      </c>
      <c r="F114" s="86" t="s">
        <v>656</v>
      </c>
      <c r="G114" s="86" t="s">
        <v>659</v>
      </c>
      <c r="H114" s="86" t="s">
        <v>679</v>
      </c>
    </row>
    <row r="115" spans="1:8" x14ac:dyDescent="0.3">
      <c r="A115" s="86" t="s">
        <v>748</v>
      </c>
      <c r="B115" s="86" t="s">
        <v>209</v>
      </c>
      <c r="C115" s="86" t="s">
        <v>633</v>
      </c>
      <c r="D115" s="86" t="s">
        <v>653</v>
      </c>
      <c r="E115" s="86" t="s">
        <v>635</v>
      </c>
      <c r="F115" s="86" t="s">
        <v>636</v>
      </c>
      <c r="G115" s="86" t="s">
        <v>637</v>
      </c>
      <c r="H115" s="86" t="s">
        <v>663</v>
      </c>
    </row>
    <row r="116" spans="1:8" x14ac:dyDescent="0.3">
      <c r="A116" s="86" t="s">
        <v>211</v>
      </c>
      <c r="B116" s="86" t="s">
        <v>210</v>
      </c>
      <c r="C116" s="86" t="s">
        <v>656</v>
      </c>
      <c r="D116" s="86" t="s">
        <v>653</v>
      </c>
      <c r="E116" s="86" t="s">
        <v>658</v>
      </c>
      <c r="F116" s="86" t="s">
        <v>656</v>
      </c>
      <c r="G116" s="86" t="s">
        <v>631</v>
      </c>
      <c r="H116" s="86" t="s">
        <v>673</v>
      </c>
    </row>
    <row r="117" spans="1:8" x14ac:dyDescent="0.3">
      <c r="A117" s="86" t="s">
        <v>213</v>
      </c>
      <c r="B117" s="86" t="s">
        <v>212</v>
      </c>
      <c r="C117" s="86" t="s">
        <v>633</v>
      </c>
      <c r="D117" s="86" t="s">
        <v>634</v>
      </c>
      <c r="E117" s="86" t="s">
        <v>635</v>
      </c>
      <c r="F117" s="86" t="s">
        <v>636</v>
      </c>
      <c r="G117" s="86" t="s">
        <v>637</v>
      </c>
      <c r="H117" s="86" t="s">
        <v>638</v>
      </c>
    </row>
    <row r="118" spans="1:8" x14ac:dyDescent="0.3">
      <c r="A118" s="86" t="s">
        <v>215</v>
      </c>
      <c r="B118" s="86" t="s">
        <v>214</v>
      </c>
      <c r="C118" s="86" t="s">
        <v>639</v>
      </c>
      <c r="D118" s="86" t="s">
        <v>653</v>
      </c>
      <c r="E118" s="86" t="s">
        <v>630</v>
      </c>
      <c r="F118" s="86" t="s">
        <v>639</v>
      </c>
      <c r="G118" s="86" t="s">
        <v>640</v>
      </c>
      <c r="H118" s="86" t="s">
        <v>641</v>
      </c>
    </row>
    <row r="119" spans="1:8" x14ac:dyDescent="0.3">
      <c r="A119" s="86" t="s">
        <v>217</v>
      </c>
      <c r="B119" s="86" t="s">
        <v>216</v>
      </c>
      <c r="C119" s="86" t="s">
        <v>642</v>
      </c>
      <c r="D119" s="86" t="s">
        <v>629</v>
      </c>
      <c r="E119" s="86" t="s">
        <v>643</v>
      </c>
      <c r="F119" s="86" t="s">
        <v>642</v>
      </c>
      <c r="G119" s="86" t="s">
        <v>640</v>
      </c>
      <c r="H119" s="86" t="s">
        <v>670</v>
      </c>
    </row>
    <row r="120" spans="1:8" x14ac:dyDescent="0.3">
      <c r="A120" s="86" t="s">
        <v>369</v>
      </c>
      <c r="B120" s="86" t="s">
        <v>218</v>
      </c>
      <c r="C120" s="86" t="s">
        <v>656</v>
      </c>
      <c r="D120" s="86" t="s">
        <v>629</v>
      </c>
      <c r="E120" s="86" t="s">
        <v>658</v>
      </c>
      <c r="F120" s="86" t="s">
        <v>656</v>
      </c>
      <c r="G120" s="86" t="s">
        <v>631</v>
      </c>
      <c r="H120" s="86" t="s">
        <v>668</v>
      </c>
    </row>
    <row r="121" spans="1:8" x14ac:dyDescent="0.3">
      <c r="A121" s="86" t="s">
        <v>220</v>
      </c>
      <c r="B121" s="86" t="s">
        <v>219</v>
      </c>
      <c r="C121" s="86" t="s">
        <v>642</v>
      </c>
      <c r="D121" s="86" t="s">
        <v>634</v>
      </c>
      <c r="E121" s="86" t="s">
        <v>643</v>
      </c>
      <c r="F121" s="86" t="s">
        <v>642</v>
      </c>
      <c r="G121" s="86" t="s">
        <v>640</v>
      </c>
      <c r="H121" s="86" t="s">
        <v>667</v>
      </c>
    </row>
    <row r="122" spans="1:8" x14ac:dyDescent="0.3">
      <c r="A122" s="86" t="s">
        <v>222</v>
      </c>
      <c r="B122" s="86" t="s">
        <v>221</v>
      </c>
      <c r="C122" s="86" t="s">
        <v>656</v>
      </c>
      <c r="D122" s="86"/>
      <c r="E122" s="86" t="s">
        <v>675</v>
      </c>
      <c r="F122" s="86" t="s">
        <v>656</v>
      </c>
      <c r="G122" s="86" t="s">
        <v>659</v>
      </c>
      <c r="H122" s="86" t="s">
        <v>679</v>
      </c>
    </row>
    <row r="123" spans="1:8" x14ac:dyDescent="0.3">
      <c r="A123" s="86" t="s">
        <v>224</v>
      </c>
      <c r="B123" s="86" t="s">
        <v>223</v>
      </c>
      <c r="C123" s="86" t="s">
        <v>628</v>
      </c>
      <c r="D123" s="86" t="s">
        <v>629</v>
      </c>
      <c r="E123" s="86" t="s">
        <v>658</v>
      </c>
      <c r="F123" s="86" t="s">
        <v>628</v>
      </c>
      <c r="G123" s="86" t="s">
        <v>631</v>
      </c>
      <c r="H123" s="86" t="s">
        <v>632</v>
      </c>
    </row>
    <row r="124" spans="1:8" x14ac:dyDescent="0.3">
      <c r="A124" s="86" t="s">
        <v>226</v>
      </c>
      <c r="B124" s="86" t="s">
        <v>225</v>
      </c>
      <c r="C124" s="86" t="s">
        <v>633</v>
      </c>
      <c r="D124" s="86" t="s">
        <v>657</v>
      </c>
      <c r="E124" s="86" t="s">
        <v>635</v>
      </c>
      <c r="F124" s="86" t="s">
        <v>661</v>
      </c>
      <c r="G124" s="86" t="s">
        <v>637</v>
      </c>
      <c r="H124" s="86" t="s">
        <v>662</v>
      </c>
    </row>
    <row r="125" spans="1:8" x14ac:dyDescent="0.3">
      <c r="A125" s="86" t="s">
        <v>228</v>
      </c>
      <c r="B125" s="86" t="s">
        <v>227</v>
      </c>
      <c r="C125" s="86" t="s">
        <v>656</v>
      </c>
      <c r="D125" s="86" t="s">
        <v>657</v>
      </c>
      <c r="E125" s="86" t="s">
        <v>658</v>
      </c>
      <c r="F125" s="86" t="s">
        <v>656</v>
      </c>
      <c r="G125" s="86" t="s">
        <v>659</v>
      </c>
      <c r="H125" s="86" t="s">
        <v>660</v>
      </c>
    </row>
    <row r="126" spans="1:8" x14ac:dyDescent="0.3">
      <c r="A126" s="86" t="s">
        <v>230</v>
      </c>
      <c r="B126" s="86" t="s">
        <v>229</v>
      </c>
      <c r="C126" s="86" t="s">
        <v>645</v>
      </c>
      <c r="D126" s="86" t="s">
        <v>653</v>
      </c>
      <c r="E126" s="86" t="s">
        <v>647</v>
      </c>
      <c r="F126" s="86" t="s">
        <v>648</v>
      </c>
      <c r="G126" s="86" t="s">
        <v>649</v>
      </c>
      <c r="H126" s="86" t="s">
        <v>664</v>
      </c>
    </row>
    <row r="127" spans="1:8" x14ac:dyDescent="0.3">
      <c r="A127" s="86" t="s">
        <v>232</v>
      </c>
      <c r="B127" s="86" t="s">
        <v>231</v>
      </c>
      <c r="C127" s="86" t="s">
        <v>642</v>
      </c>
      <c r="D127" s="86" t="s">
        <v>629</v>
      </c>
      <c r="E127" s="86" t="s">
        <v>665</v>
      </c>
      <c r="F127" s="86" t="s">
        <v>642</v>
      </c>
      <c r="G127" s="86" t="s">
        <v>640</v>
      </c>
      <c r="H127" s="86" t="s">
        <v>666</v>
      </c>
    </row>
    <row r="128" spans="1:8" x14ac:dyDescent="0.3">
      <c r="A128" s="86" t="s">
        <v>234</v>
      </c>
      <c r="B128" s="86" t="s">
        <v>233</v>
      </c>
      <c r="C128" s="86" t="s">
        <v>642</v>
      </c>
      <c r="D128" s="86" t="s">
        <v>653</v>
      </c>
      <c r="E128" s="86" t="s">
        <v>665</v>
      </c>
      <c r="F128" s="86" t="s">
        <v>642</v>
      </c>
      <c r="G128" s="86" t="s">
        <v>640</v>
      </c>
      <c r="H128" s="86" t="s">
        <v>666</v>
      </c>
    </row>
    <row r="129" spans="1:8" x14ac:dyDescent="0.3">
      <c r="A129" s="86" t="s">
        <v>236</v>
      </c>
      <c r="B129" s="86" t="s">
        <v>235</v>
      </c>
      <c r="C129" s="86" t="s">
        <v>633</v>
      </c>
      <c r="D129" s="86" t="s">
        <v>657</v>
      </c>
      <c r="E129" s="86" t="s">
        <v>635</v>
      </c>
      <c r="F129" s="86" t="s">
        <v>677</v>
      </c>
      <c r="G129" s="86" t="s">
        <v>637</v>
      </c>
      <c r="H129" s="86" t="s">
        <v>674</v>
      </c>
    </row>
    <row r="130" spans="1:8" x14ac:dyDescent="0.3">
      <c r="A130" s="86" t="s">
        <v>239</v>
      </c>
      <c r="B130" s="86" t="s">
        <v>238</v>
      </c>
      <c r="C130" s="86" t="s">
        <v>639</v>
      </c>
      <c r="D130" s="86" t="s">
        <v>646</v>
      </c>
      <c r="E130" s="86" t="s">
        <v>630</v>
      </c>
      <c r="F130" s="86" t="s">
        <v>639</v>
      </c>
      <c r="G130" s="86" t="s">
        <v>631</v>
      </c>
      <c r="H130" s="86" t="s">
        <v>655</v>
      </c>
    </row>
    <row r="131" spans="1:8" x14ac:dyDescent="0.3">
      <c r="A131" s="86" t="s">
        <v>241</v>
      </c>
      <c r="B131" s="86" t="s">
        <v>240</v>
      </c>
      <c r="C131" s="86" t="s">
        <v>628</v>
      </c>
      <c r="D131" s="86" t="s">
        <v>653</v>
      </c>
      <c r="E131" s="86" t="s">
        <v>630</v>
      </c>
      <c r="F131" s="86" t="s">
        <v>628</v>
      </c>
      <c r="G131" s="86" t="s">
        <v>631</v>
      </c>
      <c r="H131" s="86" t="s">
        <v>632</v>
      </c>
    </row>
    <row r="132" spans="1:8" x14ac:dyDescent="0.3">
      <c r="A132" s="86" t="s">
        <v>243</v>
      </c>
      <c r="B132" s="86" t="s">
        <v>242</v>
      </c>
      <c r="C132" s="86" t="s">
        <v>656</v>
      </c>
      <c r="D132" s="86" t="s">
        <v>634</v>
      </c>
      <c r="E132" s="86" t="s">
        <v>675</v>
      </c>
      <c r="F132" s="86" t="s">
        <v>656</v>
      </c>
      <c r="G132" s="86" t="s">
        <v>659</v>
      </c>
      <c r="H132" s="86" t="s">
        <v>679</v>
      </c>
    </row>
    <row r="133" spans="1:8" x14ac:dyDescent="0.3">
      <c r="A133" s="86" t="s">
        <v>392</v>
      </c>
      <c r="B133" s="86" t="s">
        <v>237</v>
      </c>
      <c r="C133" s="86" t="s">
        <v>639</v>
      </c>
      <c r="D133" s="86" t="s">
        <v>653</v>
      </c>
      <c r="E133" s="86" t="s">
        <v>630</v>
      </c>
      <c r="F133" s="86" t="s">
        <v>639</v>
      </c>
      <c r="G133" s="86" t="s">
        <v>631</v>
      </c>
      <c r="H133" s="86" t="s">
        <v>655</v>
      </c>
    </row>
    <row r="134" spans="1:8" x14ac:dyDescent="0.3">
      <c r="A134" s="86" t="s">
        <v>245</v>
      </c>
      <c r="B134" s="86" t="s">
        <v>244</v>
      </c>
      <c r="C134" s="86" t="s">
        <v>645</v>
      </c>
      <c r="D134" s="86" t="s">
        <v>634</v>
      </c>
      <c r="E134" s="86" t="s">
        <v>647</v>
      </c>
      <c r="F134" s="86" t="s">
        <v>648</v>
      </c>
      <c r="G134" s="86" t="s">
        <v>649</v>
      </c>
      <c r="H134" s="86" t="s">
        <v>664</v>
      </c>
    </row>
    <row r="135" spans="1:8" x14ac:dyDescent="0.3">
      <c r="A135" s="86" t="s">
        <v>247</v>
      </c>
      <c r="B135" s="86" t="s">
        <v>246</v>
      </c>
      <c r="C135" s="86" t="s">
        <v>656</v>
      </c>
      <c r="D135" s="86" t="s">
        <v>653</v>
      </c>
      <c r="E135" s="86" t="s">
        <v>658</v>
      </c>
      <c r="F135" s="86" t="s">
        <v>656</v>
      </c>
      <c r="G135" s="86" t="s">
        <v>659</v>
      </c>
      <c r="H135" s="86" t="s">
        <v>676</v>
      </c>
    </row>
    <row r="136" spans="1:8" x14ac:dyDescent="0.3">
      <c r="A136" s="86" t="s">
        <v>249</v>
      </c>
      <c r="B136" s="86" t="s">
        <v>248</v>
      </c>
      <c r="C136" s="86" t="s">
        <v>645</v>
      </c>
      <c r="D136" s="86" t="s">
        <v>653</v>
      </c>
      <c r="E136" s="86" t="s">
        <v>647</v>
      </c>
      <c r="F136" s="86" t="s">
        <v>651</v>
      </c>
      <c r="G136" s="86" t="s">
        <v>649</v>
      </c>
      <c r="H136" s="86" t="s">
        <v>652</v>
      </c>
    </row>
    <row r="137" spans="1:8" x14ac:dyDescent="0.3">
      <c r="A137" s="86" t="s">
        <v>251</v>
      </c>
      <c r="B137" s="86" t="s">
        <v>250</v>
      </c>
      <c r="C137" s="86" t="s">
        <v>645</v>
      </c>
      <c r="D137" s="86" t="s">
        <v>634</v>
      </c>
      <c r="E137" s="86" t="s">
        <v>647</v>
      </c>
      <c r="F137" s="86" t="s">
        <v>651</v>
      </c>
      <c r="G137" s="86" t="s">
        <v>649</v>
      </c>
      <c r="H137" s="86" t="s">
        <v>652</v>
      </c>
    </row>
    <row r="138" spans="1:8" x14ac:dyDescent="0.3">
      <c r="A138" s="86" t="s">
        <v>253</v>
      </c>
      <c r="B138" s="86" t="s">
        <v>252</v>
      </c>
      <c r="C138" s="86" t="s">
        <v>656</v>
      </c>
      <c r="D138" s="86" t="s">
        <v>653</v>
      </c>
      <c r="E138" s="86" t="s">
        <v>658</v>
      </c>
      <c r="F138" s="86" t="s">
        <v>656</v>
      </c>
      <c r="G138" s="86" t="s">
        <v>631</v>
      </c>
      <c r="H138" s="86" t="s">
        <v>668</v>
      </c>
    </row>
    <row r="139" spans="1:8" x14ac:dyDescent="0.3">
      <c r="A139" s="86" t="s">
        <v>255</v>
      </c>
      <c r="B139" s="86" t="s">
        <v>254</v>
      </c>
      <c r="C139" s="86" t="s">
        <v>633</v>
      </c>
      <c r="D139" s="86" t="s">
        <v>657</v>
      </c>
      <c r="E139" s="86" t="s">
        <v>635</v>
      </c>
      <c r="F139" s="86" t="s">
        <v>661</v>
      </c>
      <c r="G139" s="86" t="s">
        <v>637</v>
      </c>
      <c r="H139" s="86" t="s">
        <v>663</v>
      </c>
    </row>
    <row r="140" spans="1:8" x14ac:dyDescent="0.3">
      <c r="A140" s="86" t="s">
        <v>257</v>
      </c>
      <c r="B140" s="86" t="s">
        <v>256</v>
      </c>
      <c r="C140" s="86" t="s">
        <v>633</v>
      </c>
      <c r="D140" s="86" t="s">
        <v>657</v>
      </c>
      <c r="E140" s="86" t="s">
        <v>635</v>
      </c>
      <c r="F140" s="86" t="s">
        <v>661</v>
      </c>
      <c r="G140" s="86" t="s">
        <v>637</v>
      </c>
      <c r="H140" s="86" t="s">
        <v>638</v>
      </c>
    </row>
    <row r="141" spans="1:8" x14ac:dyDescent="0.3">
      <c r="A141" s="86" t="s">
        <v>259</v>
      </c>
      <c r="B141" s="86" t="s">
        <v>258</v>
      </c>
      <c r="C141" s="86" t="s">
        <v>639</v>
      </c>
      <c r="D141" s="86" t="s">
        <v>646</v>
      </c>
      <c r="E141" s="86" t="s">
        <v>630</v>
      </c>
      <c r="F141" s="86" t="s">
        <v>639</v>
      </c>
      <c r="G141" s="86" t="s">
        <v>631</v>
      </c>
      <c r="H141" s="86" t="s">
        <v>655</v>
      </c>
    </row>
    <row r="142" spans="1:8" x14ac:dyDescent="0.3">
      <c r="A142" s="86" t="s">
        <v>261</v>
      </c>
      <c r="B142" s="86" t="s">
        <v>260</v>
      </c>
      <c r="C142" s="86" t="s">
        <v>633</v>
      </c>
      <c r="D142" s="86" t="s">
        <v>634</v>
      </c>
      <c r="E142" s="86" t="s">
        <v>635</v>
      </c>
      <c r="F142" s="86" t="s">
        <v>661</v>
      </c>
      <c r="G142" s="86" t="s">
        <v>637</v>
      </c>
      <c r="H142" s="86" t="s">
        <v>663</v>
      </c>
    </row>
    <row r="143" spans="1:8" x14ac:dyDescent="0.3">
      <c r="A143" s="86" t="s">
        <v>376</v>
      </c>
      <c r="B143" s="86" t="s">
        <v>262</v>
      </c>
      <c r="C143" s="86" t="s">
        <v>633</v>
      </c>
      <c r="D143" s="86" t="s">
        <v>646</v>
      </c>
      <c r="E143" s="86" t="s">
        <v>635</v>
      </c>
      <c r="F143" s="86" t="s">
        <v>680</v>
      </c>
      <c r="G143" s="86" t="s">
        <v>637</v>
      </c>
      <c r="H143" s="86" t="s">
        <v>663</v>
      </c>
    </row>
    <row r="144" spans="1:8" x14ac:dyDescent="0.3">
      <c r="A144" s="86" t="s">
        <v>264</v>
      </c>
      <c r="B144" s="86" t="s">
        <v>263</v>
      </c>
      <c r="C144" s="86" t="s">
        <v>642</v>
      </c>
      <c r="D144" s="86" t="s">
        <v>629</v>
      </c>
      <c r="E144" s="86" t="s">
        <v>669</v>
      </c>
      <c r="F144" s="86" t="s">
        <v>642</v>
      </c>
      <c r="G144" s="86" t="s">
        <v>640</v>
      </c>
      <c r="H144" s="86" t="s">
        <v>670</v>
      </c>
    </row>
    <row r="145" spans="1:8" x14ac:dyDescent="0.3">
      <c r="A145" s="86" t="s">
        <v>266</v>
      </c>
      <c r="B145" s="86" t="s">
        <v>265</v>
      </c>
      <c r="C145" s="86" t="s">
        <v>645</v>
      </c>
      <c r="D145" s="86" t="s">
        <v>646</v>
      </c>
      <c r="E145" s="86" t="s">
        <v>647</v>
      </c>
      <c r="F145" s="86" t="s">
        <v>648</v>
      </c>
      <c r="G145" s="86" t="s">
        <v>649</v>
      </c>
      <c r="H145" s="86" t="s">
        <v>650</v>
      </c>
    </row>
    <row r="146" spans="1:8" x14ac:dyDescent="0.3">
      <c r="A146" s="86" t="s">
        <v>268</v>
      </c>
      <c r="B146" s="86" t="s">
        <v>267</v>
      </c>
      <c r="C146" s="86" t="s">
        <v>645</v>
      </c>
      <c r="D146" s="86" t="s">
        <v>634</v>
      </c>
      <c r="E146" s="86" t="s">
        <v>647</v>
      </c>
      <c r="F146" s="86" t="s">
        <v>648</v>
      </c>
      <c r="G146" s="86" t="s">
        <v>649</v>
      </c>
      <c r="H146" s="86" t="s">
        <v>650</v>
      </c>
    </row>
    <row r="147" spans="1:8" x14ac:dyDescent="0.3">
      <c r="A147" s="86" t="s">
        <v>270</v>
      </c>
      <c r="B147" s="86" t="s">
        <v>269</v>
      </c>
      <c r="C147" s="86" t="s">
        <v>645</v>
      </c>
      <c r="D147" s="86" t="s">
        <v>634</v>
      </c>
      <c r="E147" s="86" t="s">
        <v>647</v>
      </c>
      <c r="F147" s="86" t="s">
        <v>648</v>
      </c>
      <c r="G147" s="86" t="s">
        <v>649</v>
      </c>
      <c r="H147" s="86" t="s">
        <v>650</v>
      </c>
    </row>
    <row r="148" spans="1:8" x14ac:dyDescent="0.3">
      <c r="A148" s="86" t="s">
        <v>272</v>
      </c>
      <c r="B148" s="86" t="s">
        <v>271</v>
      </c>
      <c r="C148" s="86" t="s">
        <v>656</v>
      </c>
      <c r="D148" s="86" t="s">
        <v>653</v>
      </c>
      <c r="E148" s="86" t="s">
        <v>675</v>
      </c>
      <c r="F148" s="86" t="s">
        <v>656</v>
      </c>
      <c r="G148" s="86" t="s">
        <v>659</v>
      </c>
      <c r="H148" s="86" t="s">
        <v>681</v>
      </c>
    </row>
    <row r="149" spans="1:8" x14ac:dyDescent="0.3">
      <c r="A149" s="86" t="s">
        <v>274</v>
      </c>
      <c r="B149" s="86" t="s">
        <v>273</v>
      </c>
      <c r="C149" s="86" t="s">
        <v>642</v>
      </c>
      <c r="D149" s="86" t="s">
        <v>653</v>
      </c>
      <c r="E149" s="86" t="s">
        <v>665</v>
      </c>
      <c r="F149" s="86" t="s">
        <v>642</v>
      </c>
      <c r="G149" s="86" t="s">
        <v>640</v>
      </c>
      <c r="H149" s="86" t="s">
        <v>644</v>
      </c>
    </row>
    <row r="150" spans="1:8" x14ac:dyDescent="0.3">
      <c r="A150" s="86" t="s">
        <v>276</v>
      </c>
      <c r="B150" s="86" t="s">
        <v>275</v>
      </c>
      <c r="C150" s="86" t="s">
        <v>639</v>
      </c>
      <c r="D150" s="86" t="s">
        <v>646</v>
      </c>
      <c r="E150" s="86" t="s">
        <v>630</v>
      </c>
      <c r="F150" s="86" t="s">
        <v>639</v>
      </c>
      <c r="G150" s="86" t="s">
        <v>631</v>
      </c>
      <c r="H150" s="86" t="s">
        <v>655</v>
      </c>
    </row>
    <row r="151" spans="1:8" x14ac:dyDescent="0.3">
      <c r="A151" s="86" t="s">
        <v>278</v>
      </c>
      <c r="B151" s="86" t="s">
        <v>277</v>
      </c>
      <c r="C151" s="86" t="s">
        <v>642</v>
      </c>
      <c r="D151" s="86" t="s">
        <v>653</v>
      </c>
      <c r="E151" s="86" t="s">
        <v>665</v>
      </c>
      <c r="F151" s="86" t="s">
        <v>642</v>
      </c>
      <c r="G151" s="86" t="s">
        <v>640</v>
      </c>
      <c r="H151" s="86" t="s">
        <v>666</v>
      </c>
    </row>
    <row r="152" spans="1:8" x14ac:dyDescent="0.3">
      <c r="A152" s="86" t="s">
        <v>280</v>
      </c>
      <c r="B152" s="86" t="s">
        <v>279</v>
      </c>
      <c r="C152" s="86" t="s">
        <v>633</v>
      </c>
      <c r="D152" s="86" t="s">
        <v>634</v>
      </c>
      <c r="E152" s="86" t="s">
        <v>635</v>
      </c>
      <c r="F152" s="86" t="s">
        <v>636</v>
      </c>
      <c r="G152" s="86" t="s">
        <v>637</v>
      </c>
      <c r="H152" s="86" t="s">
        <v>638</v>
      </c>
    </row>
    <row r="153" spans="1:8" x14ac:dyDescent="0.3">
      <c r="A153" s="86" t="s">
        <v>282</v>
      </c>
      <c r="B153" s="86" t="s">
        <v>281</v>
      </c>
      <c r="C153" s="86" t="s">
        <v>642</v>
      </c>
      <c r="D153" s="86" t="s">
        <v>634</v>
      </c>
      <c r="E153" s="86" t="s">
        <v>643</v>
      </c>
      <c r="F153" s="86" t="s">
        <v>642</v>
      </c>
      <c r="G153" s="86" t="s">
        <v>640</v>
      </c>
      <c r="H153" s="86" t="s">
        <v>670</v>
      </c>
    </row>
    <row r="154" spans="1:8" x14ac:dyDescent="0.3">
      <c r="A154" s="86" t="s">
        <v>284</v>
      </c>
      <c r="B154" s="86" t="s">
        <v>283</v>
      </c>
      <c r="C154" s="86" t="s">
        <v>642</v>
      </c>
      <c r="D154" s="86" t="s">
        <v>629</v>
      </c>
      <c r="E154" s="86" t="s">
        <v>665</v>
      </c>
      <c r="F154" s="86" t="s">
        <v>642</v>
      </c>
      <c r="G154" s="86" t="s">
        <v>640</v>
      </c>
      <c r="H154" s="86" t="s">
        <v>666</v>
      </c>
    </row>
    <row r="155" spans="1:8" x14ac:dyDescent="0.3">
      <c r="A155" s="86" t="s">
        <v>286</v>
      </c>
      <c r="B155" s="86" t="s">
        <v>285</v>
      </c>
      <c r="C155" s="86" t="s">
        <v>656</v>
      </c>
      <c r="D155" s="86" t="s">
        <v>646</v>
      </c>
      <c r="E155" s="86" t="s">
        <v>658</v>
      </c>
      <c r="F155" s="86" t="s">
        <v>656</v>
      </c>
      <c r="G155" s="86" t="s">
        <v>631</v>
      </c>
      <c r="H155" s="86" t="s">
        <v>668</v>
      </c>
    </row>
    <row r="156" spans="1:8" x14ac:dyDescent="0.3">
      <c r="A156" s="86" t="s">
        <v>288</v>
      </c>
      <c r="B156" s="86" t="s">
        <v>287</v>
      </c>
      <c r="C156" s="86" t="s">
        <v>633</v>
      </c>
      <c r="D156" s="86" t="s">
        <v>657</v>
      </c>
      <c r="E156" s="86" t="s">
        <v>635</v>
      </c>
      <c r="F156" s="86" t="s">
        <v>661</v>
      </c>
      <c r="G156" s="86" t="s">
        <v>637</v>
      </c>
      <c r="H156" s="86" t="s">
        <v>663</v>
      </c>
    </row>
    <row r="157" spans="1:8" x14ac:dyDescent="0.3">
      <c r="A157" s="86" t="s">
        <v>290</v>
      </c>
      <c r="B157" s="86" t="s">
        <v>289</v>
      </c>
      <c r="C157" s="86" t="s">
        <v>633</v>
      </c>
      <c r="D157" s="86" t="s">
        <v>657</v>
      </c>
      <c r="E157" s="86" t="s">
        <v>635</v>
      </c>
      <c r="F157" s="86" t="s">
        <v>661</v>
      </c>
      <c r="G157" s="86" t="s">
        <v>637</v>
      </c>
      <c r="H157" s="86" t="s">
        <v>638</v>
      </c>
    </row>
    <row r="158" spans="1:8" x14ac:dyDescent="0.3">
      <c r="A158" s="86" t="s">
        <v>292</v>
      </c>
      <c r="B158" s="86" t="s">
        <v>291</v>
      </c>
      <c r="C158" s="86" t="s">
        <v>656</v>
      </c>
      <c r="D158" s="86" t="s">
        <v>653</v>
      </c>
      <c r="E158" s="86" t="s">
        <v>675</v>
      </c>
      <c r="F158" s="86" t="s">
        <v>656</v>
      </c>
      <c r="G158" s="86" t="s">
        <v>659</v>
      </c>
      <c r="H158" s="86" t="s">
        <v>676</v>
      </c>
    </row>
    <row r="159" spans="1:8" x14ac:dyDescent="0.3">
      <c r="A159" s="86" t="s">
        <v>294</v>
      </c>
      <c r="B159" s="86" t="s">
        <v>293</v>
      </c>
      <c r="C159" s="86" t="s">
        <v>642</v>
      </c>
      <c r="D159" s="86" t="s">
        <v>629</v>
      </c>
      <c r="E159" s="86" t="s">
        <v>669</v>
      </c>
      <c r="F159" s="86" t="s">
        <v>642</v>
      </c>
      <c r="G159" s="86" t="s">
        <v>640</v>
      </c>
      <c r="H159" s="86" t="s">
        <v>670</v>
      </c>
    </row>
    <row r="160" spans="1:8" x14ac:dyDescent="0.3">
      <c r="A160" s="86" t="s">
        <v>296</v>
      </c>
      <c r="B160" s="86" t="s">
        <v>295</v>
      </c>
      <c r="C160" s="86" t="s">
        <v>642</v>
      </c>
      <c r="D160" s="86" t="s">
        <v>634</v>
      </c>
      <c r="E160" s="86" t="s">
        <v>643</v>
      </c>
      <c r="F160" s="86" t="s">
        <v>642</v>
      </c>
      <c r="G160" s="86" t="s">
        <v>640</v>
      </c>
      <c r="H160" s="86" t="s">
        <v>667</v>
      </c>
    </row>
    <row r="161" spans="1:8" x14ac:dyDescent="0.3">
      <c r="A161" s="86" t="s">
        <v>299</v>
      </c>
      <c r="B161" s="86" t="s">
        <v>298</v>
      </c>
      <c r="C161" s="86" t="s">
        <v>642</v>
      </c>
      <c r="D161" s="86" t="s">
        <v>629</v>
      </c>
      <c r="E161" s="86" t="s">
        <v>669</v>
      </c>
      <c r="F161" s="86" t="s">
        <v>642</v>
      </c>
      <c r="G161" s="86" t="s">
        <v>640</v>
      </c>
      <c r="H161" s="86" t="s">
        <v>670</v>
      </c>
    </row>
    <row r="162" spans="1:8" x14ac:dyDescent="0.3">
      <c r="A162" s="86" t="s">
        <v>301</v>
      </c>
      <c r="B162" s="86" t="s">
        <v>300</v>
      </c>
      <c r="C162" s="86" t="s">
        <v>633</v>
      </c>
      <c r="D162" s="86" t="s">
        <v>657</v>
      </c>
      <c r="E162" s="86" t="s">
        <v>635</v>
      </c>
      <c r="F162" s="86" t="s">
        <v>661</v>
      </c>
      <c r="G162" s="86" t="s">
        <v>637</v>
      </c>
      <c r="H162" s="86" t="s">
        <v>638</v>
      </c>
    </row>
    <row r="163" spans="1:8" x14ac:dyDescent="0.3">
      <c r="A163" s="86" t="s">
        <v>303</v>
      </c>
      <c r="B163" s="86" t="s">
        <v>302</v>
      </c>
      <c r="C163" s="86" t="s">
        <v>628</v>
      </c>
      <c r="D163" s="86" t="s">
        <v>653</v>
      </c>
      <c r="E163" s="86" t="s">
        <v>658</v>
      </c>
      <c r="F163" s="86" t="s">
        <v>628</v>
      </c>
      <c r="G163" s="86" t="s">
        <v>631</v>
      </c>
      <c r="H163" s="86" t="s">
        <v>632</v>
      </c>
    </row>
    <row r="164" spans="1:8" x14ac:dyDescent="0.3">
      <c r="A164" s="86" t="s">
        <v>305</v>
      </c>
      <c r="B164" s="86" t="s">
        <v>304</v>
      </c>
      <c r="C164" s="86" t="s">
        <v>642</v>
      </c>
      <c r="D164" s="86" t="s">
        <v>653</v>
      </c>
      <c r="E164" s="86" t="s">
        <v>669</v>
      </c>
      <c r="F164" s="86" t="s">
        <v>642</v>
      </c>
      <c r="G164" s="86" t="s">
        <v>640</v>
      </c>
      <c r="H164" s="86" t="s">
        <v>641</v>
      </c>
    </row>
    <row r="165" spans="1:8" x14ac:dyDescent="0.3">
      <c r="A165" s="86" t="s">
        <v>307</v>
      </c>
      <c r="B165" s="86" t="s">
        <v>306</v>
      </c>
      <c r="C165" s="86" t="s">
        <v>645</v>
      </c>
      <c r="D165" s="86" t="s">
        <v>634</v>
      </c>
      <c r="E165" s="86" t="s">
        <v>647</v>
      </c>
      <c r="F165" s="86" t="s">
        <v>651</v>
      </c>
      <c r="G165" s="86" t="s">
        <v>649</v>
      </c>
      <c r="H165" s="86" t="s">
        <v>652</v>
      </c>
    </row>
    <row r="166" spans="1:8" x14ac:dyDescent="0.3">
      <c r="A166" s="114" t="s">
        <v>932</v>
      </c>
      <c r="B166" s="86" t="s">
        <v>308</v>
      </c>
      <c r="C166" s="86" t="s">
        <v>642</v>
      </c>
      <c r="D166" s="86" t="s">
        <v>653</v>
      </c>
      <c r="E166" s="86" t="s">
        <v>643</v>
      </c>
      <c r="F166" s="86" t="s">
        <v>642</v>
      </c>
      <c r="G166" s="86" t="s">
        <v>640</v>
      </c>
      <c r="H166" s="86" t="s">
        <v>667</v>
      </c>
    </row>
    <row r="167" spans="1:8" x14ac:dyDescent="0.3">
      <c r="A167" s="86" t="s">
        <v>310</v>
      </c>
      <c r="B167" s="86" t="s">
        <v>309</v>
      </c>
      <c r="C167" s="86" t="s">
        <v>633</v>
      </c>
      <c r="D167" s="86" t="s">
        <v>657</v>
      </c>
      <c r="E167" s="86" t="s">
        <v>635</v>
      </c>
      <c r="F167" s="86" t="s">
        <v>661</v>
      </c>
      <c r="G167" s="86" t="s">
        <v>637</v>
      </c>
      <c r="H167" s="86" t="s">
        <v>674</v>
      </c>
    </row>
    <row r="168" spans="1:8" x14ac:dyDescent="0.3">
      <c r="A168" s="86" t="s">
        <v>312</v>
      </c>
      <c r="B168" s="86" t="s">
        <v>311</v>
      </c>
      <c r="C168" s="86" t="s">
        <v>633</v>
      </c>
      <c r="D168" s="86" t="s">
        <v>657</v>
      </c>
      <c r="E168" s="86" t="s">
        <v>635</v>
      </c>
      <c r="F168" s="86" t="s">
        <v>677</v>
      </c>
      <c r="G168" s="86" t="s">
        <v>637</v>
      </c>
      <c r="H168" s="86" t="s">
        <v>662</v>
      </c>
    </row>
    <row r="169" spans="1:8" x14ac:dyDescent="0.3">
      <c r="A169" s="86" t="s">
        <v>314</v>
      </c>
      <c r="B169" s="86" t="s">
        <v>313</v>
      </c>
      <c r="C169" s="86" t="s">
        <v>639</v>
      </c>
      <c r="D169" s="86" t="s">
        <v>653</v>
      </c>
      <c r="E169" s="86" t="s">
        <v>630</v>
      </c>
      <c r="F169" s="86" t="s">
        <v>639</v>
      </c>
      <c r="G169" s="86" t="s">
        <v>631</v>
      </c>
      <c r="H169" s="86" t="s">
        <v>655</v>
      </c>
    </row>
    <row r="170" spans="1:8" x14ac:dyDescent="0.3">
      <c r="A170" s="86" t="s">
        <v>316</v>
      </c>
      <c r="B170" s="86" t="s">
        <v>315</v>
      </c>
      <c r="C170" s="86" t="s">
        <v>633</v>
      </c>
      <c r="D170" s="86" t="s">
        <v>629</v>
      </c>
      <c r="E170" s="86" t="s">
        <v>654</v>
      </c>
      <c r="F170" s="86" t="s">
        <v>678</v>
      </c>
      <c r="G170" s="86" t="s">
        <v>631</v>
      </c>
      <c r="H170" s="86" t="s">
        <v>678</v>
      </c>
    </row>
    <row r="171" spans="1:8" x14ac:dyDescent="0.3">
      <c r="A171" s="86" t="s">
        <v>750</v>
      </c>
      <c r="B171" s="86" t="s">
        <v>317</v>
      </c>
      <c r="C171" s="86" t="s">
        <v>642</v>
      </c>
      <c r="D171" s="86" t="s">
        <v>629</v>
      </c>
      <c r="E171" s="86" t="s">
        <v>643</v>
      </c>
      <c r="F171" s="86" t="s">
        <v>642</v>
      </c>
      <c r="G171" s="86" t="s">
        <v>640</v>
      </c>
      <c r="H171" s="86" t="s">
        <v>670</v>
      </c>
    </row>
    <row r="172" spans="1:8" x14ac:dyDescent="0.3">
      <c r="A172" s="86" t="s">
        <v>319</v>
      </c>
      <c r="B172" s="86" t="s">
        <v>318</v>
      </c>
      <c r="C172" s="86" t="s">
        <v>656</v>
      </c>
      <c r="D172" s="86" t="s">
        <v>634</v>
      </c>
      <c r="E172" s="86" t="s">
        <v>658</v>
      </c>
      <c r="F172" s="86" t="s">
        <v>656</v>
      </c>
      <c r="G172" s="86" t="s">
        <v>631</v>
      </c>
      <c r="H172" s="86" t="s">
        <v>668</v>
      </c>
    </row>
    <row r="173" spans="1:8" x14ac:dyDescent="0.3">
      <c r="A173" s="86" t="s">
        <v>372</v>
      </c>
      <c r="B173" s="86" t="s">
        <v>91</v>
      </c>
      <c r="C173" s="86" t="s">
        <v>656</v>
      </c>
      <c r="D173" s="86" t="s">
        <v>653</v>
      </c>
      <c r="E173" s="86" t="s">
        <v>658</v>
      </c>
      <c r="F173" s="86" t="s">
        <v>656</v>
      </c>
      <c r="G173" s="86" t="s">
        <v>631</v>
      </c>
      <c r="H173" s="86" t="s">
        <v>668</v>
      </c>
    </row>
    <row r="174" spans="1:8" x14ac:dyDescent="0.3">
      <c r="A174" s="86" t="s">
        <v>321</v>
      </c>
      <c r="B174" s="86" t="s">
        <v>320</v>
      </c>
      <c r="C174" s="86" t="s">
        <v>642</v>
      </c>
      <c r="D174" s="86" t="s">
        <v>629</v>
      </c>
      <c r="E174" s="86" t="s">
        <v>665</v>
      </c>
      <c r="F174" s="86" t="s">
        <v>642</v>
      </c>
      <c r="G174" s="86" t="s">
        <v>640</v>
      </c>
      <c r="H174" s="86" t="s">
        <v>666</v>
      </c>
    </row>
    <row r="175" spans="1:8" x14ac:dyDescent="0.3">
      <c r="A175" s="86" t="s">
        <v>323</v>
      </c>
      <c r="B175" s="86" t="s">
        <v>322</v>
      </c>
      <c r="C175" s="86" t="s">
        <v>656</v>
      </c>
      <c r="D175" s="86" t="s">
        <v>634</v>
      </c>
      <c r="E175" s="86" t="s">
        <v>675</v>
      </c>
      <c r="F175" s="86" t="s">
        <v>656</v>
      </c>
      <c r="G175" s="86" t="s">
        <v>659</v>
      </c>
      <c r="H175" s="86" t="s">
        <v>681</v>
      </c>
    </row>
    <row r="176" spans="1:8" x14ac:dyDescent="0.3">
      <c r="A176" s="86" t="s">
        <v>325</v>
      </c>
      <c r="B176" s="86" t="s">
        <v>324</v>
      </c>
      <c r="C176" s="86" t="s">
        <v>645</v>
      </c>
      <c r="D176" s="86" t="s">
        <v>646</v>
      </c>
      <c r="E176" s="86" t="s">
        <v>647</v>
      </c>
      <c r="F176" s="86" t="s">
        <v>648</v>
      </c>
      <c r="G176" s="86" t="s">
        <v>649</v>
      </c>
      <c r="H176" s="86" t="s">
        <v>650</v>
      </c>
    </row>
    <row r="177" spans="1:8" x14ac:dyDescent="0.3">
      <c r="A177" s="86" t="s">
        <v>327</v>
      </c>
      <c r="B177" s="86" t="s">
        <v>326</v>
      </c>
      <c r="C177" s="86" t="s">
        <v>639</v>
      </c>
      <c r="D177" s="86" t="s">
        <v>634</v>
      </c>
      <c r="E177" s="86" t="s">
        <v>630</v>
      </c>
      <c r="F177" s="86" t="s">
        <v>639</v>
      </c>
      <c r="G177" s="86" t="s">
        <v>640</v>
      </c>
      <c r="H177" s="86" t="s">
        <v>641</v>
      </c>
    </row>
    <row r="178" spans="1:8" x14ac:dyDescent="0.3">
      <c r="A178" s="86" t="s">
        <v>329</v>
      </c>
      <c r="B178" s="86" t="s">
        <v>328</v>
      </c>
      <c r="C178" s="86" t="s">
        <v>633</v>
      </c>
      <c r="D178" s="86" t="s">
        <v>634</v>
      </c>
      <c r="E178" s="86" t="s">
        <v>630</v>
      </c>
      <c r="F178" s="86" t="s">
        <v>636</v>
      </c>
      <c r="G178" s="86" t="s">
        <v>631</v>
      </c>
      <c r="H178" s="86" t="s">
        <v>655</v>
      </c>
    </row>
    <row r="179" spans="1:8" x14ac:dyDescent="0.3">
      <c r="A179" s="86" t="s">
        <v>331</v>
      </c>
      <c r="B179" s="86" t="s">
        <v>330</v>
      </c>
      <c r="C179" s="86" t="s">
        <v>633</v>
      </c>
      <c r="D179" s="86" t="s">
        <v>634</v>
      </c>
      <c r="E179" s="86" t="s">
        <v>654</v>
      </c>
      <c r="F179" s="86" t="s">
        <v>678</v>
      </c>
      <c r="G179" s="86" t="s">
        <v>631</v>
      </c>
      <c r="H179" s="86" t="s">
        <v>678</v>
      </c>
    </row>
    <row r="180" spans="1:8" x14ac:dyDescent="0.3">
      <c r="A180" s="86" t="s">
        <v>333</v>
      </c>
      <c r="B180" s="86" t="s">
        <v>332</v>
      </c>
      <c r="C180" s="86" t="s">
        <v>656</v>
      </c>
      <c r="D180" s="86" t="s">
        <v>634</v>
      </c>
      <c r="E180" s="86" t="s">
        <v>675</v>
      </c>
      <c r="F180" s="86" t="s">
        <v>656</v>
      </c>
      <c r="G180" s="86" t="s">
        <v>659</v>
      </c>
      <c r="H180" s="86" t="s">
        <v>681</v>
      </c>
    </row>
    <row r="181" spans="1:8" x14ac:dyDescent="0.3">
      <c r="A181" s="86" t="s">
        <v>335</v>
      </c>
      <c r="B181" s="86" t="s">
        <v>334</v>
      </c>
      <c r="C181" s="86" t="s">
        <v>642</v>
      </c>
      <c r="D181" s="86" t="s">
        <v>629</v>
      </c>
      <c r="E181" s="86" t="s">
        <v>669</v>
      </c>
      <c r="F181" s="86" t="s">
        <v>642</v>
      </c>
      <c r="G181" s="86" t="s">
        <v>640</v>
      </c>
      <c r="H181" s="86" t="s">
        <v>670</v>
      </c>
    </row>
    <row r="182" spans="1:8" x14ac:dyDescent="0.3">
      <c r="A182" s="86" t="s">
        <v>337</v>
      </c>
      <c r="B182" s="86" t="s">
        <v>336</v>
      </c>
      <c r="C182" s="86" t="s">
        <v>633</v>
      </c>
      <c r="D182" s="86" t="s">
        <v>653</v>
      </c>
      <c r="E182" s="86" t="s">
        <v>635</v>
      </c>
      <c r="F182" s="86" t="s">
        <v>636</v>
      </c>
      <c r="G182" s="86" t="s">
        <v>637</v>
      </c>
      <c r="H182" s="86" t="s">
        <v>663</v>
      </c>
    </row>
    <row r="183" spans="1:8" x14ac:dyDescent="0.3">
      <c r="A183" s="86" t="s">
        <v>339</v>
      </c>
      <c r="B183" s="86" t="s">
        <v>338</v>
      </c>
      <c r="C183" s="86" t="s">
        <v>639</v>
      </c>
      <c r="D183" s="86" t="s">
        <v>646</v>
      </c>
      <c r="E183" s="86" t="s">
        <v>630</v>
      </c>
      <c r="F183" s="86" t="s">
        <v>639</v>
      </c>
      <c r="G183" s="86" t="s">
        <v>631</v>
      </c>
      <c r="H183" s="86" t="s">
        <v>655</v>
      </c>
    </row>
    <row r="184" spans="1:8" x14ac:dyDescent="0.3">
      <c r="A184" s="86" t="s">
        <v>751</v>
      </c>
      <c r="B184" s="86" t="s">
        <v>340</v>
      </c>
      <c r="C184" s="86" t="s">
        <v>633</v>
      </c>
      <c r="D184" s="86" t="s">
        <v>657</v>
      </c>
      <c r="E184" s="86" t="s">
        <v>635</v>
      </c>
      <c r="F184" s="86" t="s">
        <v>661</v>
      </c>
      <c r="G184" s="86" t="s">
        <v>637</v>
      </c>
      <c r="H184" s="86" t="s">
        <v>674</v>
      </c>
    </row>
    <row r="185" spans="1:8" x14ac:dyDescent="0.3">
      <c r="A185" s="86" t="s">
        <v>342</v>
      </c>
      <c r="B185" s="86" t="s">
        <v>341</v>
      </c>
      <c r="C185" s="86" t="s">
        <v>671</v>
      </c>
      <c r="D185" s="86" t="s">
        <v>657</v>
      </c>
      <c r="E185" s="86" t="s">
        <v>635</v>
      </c>
      <c r="F185" s="86" t="s">
        <v>671</v>
      </c>
      <c r="G185" s="86" t="s">
        <v>649</v>
      </c>
      <c r="H185" s="86" t="s">
        <v>672</v>
      </c>
    </row>
    <row r="186" spans="1:8" x14ac:dyDescent="0.3">
      <c r="A186" s="86" t="s">
        <v>344</v>
      </c>
      <c r="B186" s="86" t="s">
        <v>343</v>
      </c>
      <c r="C186" s="86" t="s">
        <v>645</v>
      </c>
      <c r="D186" s="86" t="s">
        <v>646</v>
      </c>
      <c r="E186" s="86" t="s">
        <v>647</v>
      </c>
      <c r="F186" s="86" t="s">
        <v>651</v>
      </c>
      <c r="G186" s="86" t="s">
        <v>649</v>
      </c>
      <c r="H186" s="86" t="s">
        <v>652</v>
      </c>
    </row>
    <row r="187" spans="1:8" x14ac:dyDescent="0.3">
      <c r="A187" s="86" t="s">
        <v>346</v>
      </c>
      <c r="B187" s="86" t="s">
        <v>345</v>
      </c>
      <c r="C187" s="86" t="s">
        <v>633</v>
      </c>
      <c r="D187" s="86" t="s">
        <v>653</v>
      </c>
      <c r="E187" s="86" t="s">
        <v>654</v>
      </c>
      <c r="F187" s="86" t="s">
        <v>678</v>
      </c>
      <c r="G187" s="86" t="s">
        <v>631</v>
      </c>
      <c r="H187" s="86" t="s">
        <v>678</v>
      </c>
    </row>
    <row r="188" spans="1:8" x14ac:dyDescent="0.3">
      <c r="A188" s="86" t="s">
        <v>348</v>
      </c>
      <c r="B188" s="86" t="s">
        <v>347</v>
      </c>
      <c r="C188" s="86" t="s">
        <v>656</v>
      </c>
      <c r="D188" s="86" t="s">
        <v>653</v>
      </c>
      <c r="E188" s="86" t="s">
        <v>675</v>
      </c>
      <c r="F188" s="86" t="s">
        <v>656</v>
      </c>
      <c r="G188" s="86" t="s">
        <v>659</v>
      </c>
      <c r="H188" s="86" t="s">
        <v>676</v>
      </c>
    </row>
    <row r="189" spans="1:8" x14ac:dyDescent="0.3">
      <c r="A189" s="86" t="s">
        <v>752</v>
      </c>
      <c r="B189" s="86" t="s">
        <v>349</v>
      </c>
      <c r="C189" s="86" t="s">
        <v>645</v>
      </c>
      <c r="D189" s="86" t="s">
        <v>634</v>
      </c>
      <c r="E189" s="86" t="s">
        <v>647</v>
      </c>
      <c r="F189" s="86" t="s">
        <v>651</v>
      </c>
      <c r="G189" s="86" t="s">
        <v>649</v>
      </c>
      <c r="H189" s="86" t="s">
        <v>652</v>
      </c>
    </row>
    <row r="190" spans="1:8" x14ac:dyDescent="0.3">
      <c r="A190" s="86" t="s">
        <v>374</v>
      </c>
      <c r="B190" s="86" t="s">
        <v>350</v>
      </c>
      <c r="C190" s="86" t="s">
        <v>656</v>
      </c>
      <c r="D190" s="86" t="s">
        <v>653</v>
      </c>
      <c r="E190" s="86" t="s">
        <v>658</v>
      </c>
      <c r="F190" s="86" t="s">
        <v>656</v>
      </c>
      <c r="G190" s="86" t="s">
        <v>631</v>
      </c>
      <c r="H190" s="86" t="s">
        <v>668</v>
      </c>
    </row>
    <row r="191" spans="1:8" x14ac:dyDescent="0.3">
      <c r="A191" s="86" t="s">
        <v>352</v>
      </c>
      <c r="B191" s="86" t="s">
        <v>351</v>
      </c>
      <c r="C191" s="86" t="s">
        <v>639</v>
      </c>
      <c r="D191" s="86" t="s">
        <v>653</v>
      </c>
      <c r="E191" s="86" t="s">
        <v>630</v>
      </c>
      <c r="F191" s="86" t="s">
        <v>639</v>
      </c>
      <c r="G191" s="86" t="s">
        <v>631</v>
      </c>
      <c r="H191" s="86" t="s">
        <v>655</v>
      </c>
    </row>
    <row r="192" spans="1:8" x14ac:dyDescent="0.3">
      <c r="A192" s="86" t="s">
        <v>354</v>
      </c>
      <c r="B192" s="86" t="s">
        <v>353</v>
      </c>
      <c r="C192" s="86" t="s">
        <v>642</v>
      </c>
      <c r="D192" s="86" t="s">
        <v>653</v>
      </c>
      <c r="E192" s="86" t="s">
        <v>643</v>
      </c>
      <c r="F192" s="86" t="s">
        <v>642</v>
      </c>
      <c r="G192" s="86" t="s">
        <v>640</v>
      </c>
      <c r="H192" s="86" t="s">
        <v>670</v>
      </c>
    </row>
    <row r="193" spans="1:8" x14ac:dyDescent="0.3">
      <c r="A193" s="86" t="s">
        <v>356</v>
      </c>
      <c r="B193" s="86" t="s">
        <v>355</v>
      </c>
      <c r="C193" s="86" t="s">
        <v>642</v>
      </c>
      <c r="D193" s="86" t="s">
        <v>629</v>
      </c>
      <c r="E193" s="86" t="s">
        <v>643</v>
      </c>
      <c r="F193" s="86" t="s">
        <v>642</v>
      </c>
      <c r="G193" s="86" t="s">
        <v>640</v>
      </c>
      <c r="H193" s="86" t="s">
        <v>670</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election activeCell="B6" sqref="B6"/>
    </sheetView>
  </sheetViews>
  <sheetFormatPr defaultRowHeight="14.4" x14ac:dyDescent="0.3"/>
  <cols>
    <col min="1" max="1" width="70.44140625" customWidth="1"/>
    <col min="2" max="2" width="24" customWidth="1"/>
  </cols>
  <sheetData>
    <row r="1" spans="1:2" ht="29.25" customHeight="1" x14ac:dyDescent="0.4">
      <c r="A1" s="26" t="s">
        <v>458</v>
      </c>
      <c r="B1" s="234" t="s">
        <v>425</v>
      </c>
    </row>
    <row r="2" spans="1:2" s="3" customFormat="1" ht="16.5" customHeight="1" x14ac:dyDescent="0.3">
      <c r="A2" s="25"/>
      <c r="B2" s="234"/>
    </row>
    <row r="3" spans="1:2" s="3" customFormat="1" ht="10.5" customHeight="1" x14ac:dyDescent="0.3">
      <c r="A3" s="20"/>
      <c r="B3" s="21"/>
    </row>
    <row r="4" spans="1:2" x14ac:dyDescent="0.3">
      <c r="A4" s="96" t="s">
        <v>424</v>
      </c>
      <c r="B4" s="22"/>
    </row>
    <row r="5" spans="1:2" ht="18.75" customHeight="1" x14ac:dyDescent="0.3">
      <c r="A5" s="97" t="s">
        <v>426</v>
      </c>
      <c r="B5" s="23" t="s">
        <v>1338</v>
      </c>
    </row>
    <row r="6" spans="1:2" ht="18.75" customHeight="1" x14ac:dyDescent="0.3">
      <c r="A6" s="97" t="s">
        <v>460</v>
      </c>
      <c r="B6" s="23" t="s">
        <v>459</v>
      </c>
    </row>
    <row r="7" spans="1:2" ht="18.75" customHeight="1" x14ac:dyDescent="0.3">
      <c r="A7" s="97" t="s">
        <v>427</v>
      </c>
      <c r="B7" s="23" t="s">
        <v>382</v>
      </c>
    </row>
    <row r="8" spans="1:2" ht="18.75" customHeight="1" x14ac:dyDescent="0.3">
      <c r="A8" s="97" t="s">
        <v>428</v>
      </c>
      <c r="B8" s="23" t="s">
        <v>461</v>
      </c>
    </row>
    <row r="9" spans="1:2" s="3" customFormat="1" ht="18.75" customHeight="1" x14ac:dyDescent="0.3">
      <c r="A9" s="97" t="s">
        <v>620</v>
      </c>
      <c r="B9" s="24" t="s">
        <v>620</v>
      </c>
    </row>
    <row r="10" spans="1:2" s="3" customFormat="1" ht="18.75" customHeight="1" x14ac:dyDescent="0.3">
      <c r="A10" s="97" t="s">
        <v>849</v>
      </c>
      <c r="B10" s="24" t="s">
        <v>849</v>
      </c>
    </row>
    <row r="11" spans="1:2" s="3" customFormat="1" ht="18.75" customHeight="1" x14ac:dyDescent="0.3">
      <c r="A11" s="97" t="s">
        <v>850</v>
      </c>
      <c r="B11" s="24" t="s">
        <v>850</v>
      </c>
    </row>
    <row r="12" spans="1:2" s="3" customFormat="1" ht="18.75" customHeight="1" x14ac:dyDescent="0.3">
      <c r="A12" s="97" t="s">
        <v>851</v>
      </c>
      <c r="B12" s="24" t="s">
        <v>851</v>
      </c>
    </row>
    <row r="13" spans="1:2" s="3" customFormat="1" ht="18.75" customHeight="1" x14ac:dyDescent="0.3">
      <c r="A13" s="97" t="s">
        <v>905</v>
      </c>
      <c r="B13" s="24" t="s">
        <v>906</v>
      </c>
    </row>
    <row r="14" spans="1:2" ht="18.75" customHeight="1" x14ac:dyDescent="0.3">
      <c r="A14" s="97" t="s">
        <v>621</v>
      </c>
      <c r="B14" s="23" t="s">
        <v>621</v>
      </c>
    </row>
    <row r="15" spans="1:2" ht="18.75" customHeight="1" x14ac:dyDescent="0.3">
      <c r="A15" s="97" t="s">
        <v>682</v>
      </c>
      <c r="B15" s="23" t="s">
        <v>682</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Z198"/>
  <sheetViews>
    <sheetView showGridLines="0" zoomScale="90" zoomScaleNormal="90" workbookViewId="0">
      <pane xSplit="2" ySplit="3" topLeftCell="C4" activePane="bottomRight" state="frozen"/>
      <selection pane="topRight" activeCell="C1" sqref="C1"/>
      <selection pane="bottomLeft" activeCell="A4" sqref="A4"/>
      <selection pane="bottomRight" activeCell="C6" sqref="C6"/>
    </sheetView>
  </sheetViews>
  <sheetFormatPr defaultColWidth="9.109375" defaultRowHeight="14.4" x14ac:dyDescent="0.3"/>
  <cols>
    <col min="1" max="1" width="25.6640625" style="188" bestFit="1" customWidth="1"/>
    <col min="2" max="2" width="9.109375" style="188"/>
    <col min="3" max="9" width="7.88671875" style="188" customWidth="1"/>
    <col min="10" max="10" width="7.88671875" style="188" hidden="1" customWidth="1"/>
    <col min="11" max="44" width="7.88671875" style="188" customWidth="1"/>
    <col min="45" max="45" width="9.33203125" style="188" bestFit="1" customWidth="1"/>
    <col min="46" max="46" width="6.88671875" style="188" customWidth="1"/>
    <col min="47" max="47" width="7.6640625" style="188" hidden="1" customWidth="1"/>
    <col min="48" max="48" width="8.5546875" style="188" hidden="1" customWidth="1"/>
    <col min="49" max="49" width="8.33203125" style="188" hidden="1" customWidth="1"/>
    <col min="50" max="50" width="7.33203125" style="188" hidden="1" customWidth="1"/>
    <col min="51" max="51" width="6.109375" style="188" hidden="1" customWidth="1"/>
    <col min="52" max="16384" width="9.109375" style="188"/>
  </cols>
  <sheetData>
    <row r="1" spans="1:52" ht="15.75" customHeight="1" x14ac:dyDescent="0.4">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row>
    <row r="2" spans="1:52" s="207" customFormat="1" ht="107.25" customHeight="1" thickBot="1" x14ac:dyDescent="0.4">
      <c r="A2" s="189" t="s">
        <v>379</v>
      </c>
      <c r="B2" s="190" t="s">
        <v>357</v>
      </c>
      <c r="C2" s="191" t="s">
        <v>484</v>
      </c>
      <c r="D2" s="191" t="s">
        <v>488</v>
      </c>
      <c r="E2" s="191" t="s">
        <v>485</v>
      </c>
      <c r="F2" s="191" t="s">
        <v>489</v>
      </c>
      <c r="G2" s="191" t="s">
        <v>492</v>
      </c>
      <c r="H2" s="191" t="s">
        <v>1051</v>
      </c>
      <c r="I2" s="192" t="s">
        <v>364</v>
      </c>
      <c r="J2" s="191" t="s">
        <v>753</v>
      </c>
      <c r="K2" s="191" t="s">
        <v>755</v>
      </c>
      <c r="L2" s="192" t="s">
        <v>365</v>
      </c>
      <c r="M2" s="193" t="s">
        <v>1321</v>
      </c>
      <c r="N2" s="192" t="s">
        <v>1052</v>
      </c>
      <c r="O2" s="192" t="s">
        <v>1329</v>
      </c>
      <c r="P2" s="192" t="s">
        <v>1042</v>
      </c>
      <c r="Q2" s="192" t="s">
        <v>1045</v>
      </c>
      <c r="R2" s="193" t="s">
        <v>1322</v>
      </c>
      <c r="S2" s="193" t="s">
        <v>754</v>
      </c>
      <c r="T2" s="194" t="s">
        <v>418</v>
      </c>
      <c r="U2" s="194" t="s">
        <v>397</v>
      </c>
      <c r="V2" s="194" t="s">
        <v>415</v>
      </c>
      <c r="W2" s="195" t="s">
        <v>475</v>
      </c>
      <c r="X2" s="194" t="s">
        <v>396</v>
      </c>
      <c r="Y2" s="196" t="s">
        <v>457</v>
      </c>
      <c r="Z2" s="196" t="s">
        <v>405</v>
      </c>
      <c r="AA2" s="196" t="s">
        <v>406</v>
      </c>
      <c r="AB2" s="196" t="s">
        <v>407</v>
      </c>
      <c r="AC2" s="197" t="s">
        <v>416</v>
      </c>
      <c r="AD2" s="195" t="s">
        <v>408</v>
      </c>
      <c r="AE2" s="198" t="s">
        <v>1323</v>
      </c>
      <c r="AF2" s="198" t="s">
        <v>1324</v>
      </c>
      <c r="AG2" s="198" t="s">
        <v>368</v>
      </c>
      <c r="AH2" s="199" t="s">
        <v>409</v>
      </c>
      <c r="AI2" s="199" t="s">
        <v>410</v>
      </c>
      <c r="AJ2" s="200" t="s">
        <v>366</v>
      </c>
      <c r="AK2" s="199" t="s">
        <v>380</v>
      </c>
      <c r="AL2" s="199" t="s">
        <v>411</v>
      </c>
      <c r="AM2" s="199" t="s">
        <v>412</v>
      </c>
      <c r="AN2" s="200" t="s">
        <v>367</v>
      </c>
      <c r="AO2" s="201" t="s">
        <v>1325</v>
      </c>
      <c r="AP2" s="201" t="s">
        <v>1326</v>
      </c>
      <c r="AQ2" s="201" t="s">
        <v>702</v>
      </c>
      <c r="AR2" s="202" t="s">
        <v>1327</v>
      </c>
      <c r="AS2" s="203" t="s">
        <v>1328</v>
      </c>
      <c r="AT2" s="204" t="s">
        <v>740</v>
      </c>
      <c r="AU2" s="205" t="s">
        <v>904</v>
      </c>
      <c r="AV2" s="206" t="s">
        <v>823</v>
      </c>
      <c r="AW2" s="206" t="s">
        <v>822</v>
      </c>
      <c r="AX2" s="204" t="s">
        <v>824</v>
      </c>
      <c r="AY2" s="206" t="s">
        <v>875</v>
      </c>
    </row>
    <row r="3" spans="1:52" s="207" customFormat="1" ht="15" customHeight="1" thickTop="1" thickBot="1" x14ac:dyDescent="0.4">
      <c r="A3" s="208" t="s">
        <v>688</v>
      </c>
      <c r="B3" s="209" t="s">
        <v>688</v>
      </c>
      <c r="C3" s="210" t="s">
        <v>689</v>
      </c>
      <c r="D3" s="210" t="s">
        <v>689</v>
      </c>
      <c r="E3" s="210" t="s">
        <v>689</v>
      </c>
      <c r="F3" s="210" t="s">
        <v>689</v>
      </c>
      <c r="G3" s="210" t="s">
        <v>689</v>
      </c>
      <c r="H3" s="210" t="s">
        <v>689</v>
      </c>
      <c r="I3" s="210" t="s">
        <v>689</v>
      </c>
      <c r="J3" s="210" t="s">
        <v>689</v>
      </c>
      <c r="K3" s="210" t="s">
        <v>689</v>
      </c>
      <c r="L3" s="210" t="s">
        <v>689</v>
      </c>
      <c r="M3" s="210" t="s">
        <v>689</v>
      </c>
      <c r="N3" s="210" t="s">
        <v>689</v>
      </c>
      <c r="O3" s="210" t="s">
        <v>689</v>
      </c>
      <c r="P3" s="210" t="s">
        <v>689</v>
      </c>
      <c r="Q3" s="210" t="s">
        <v>689</v>
      </c>
      <c r="R3" s="210" t="s">
        <v>689</v>
      </c>
      <c r="S3" s="210" t="s">
        <v>689</v>
      </c>
      <c r="T3" s="210" t="s">
        <v>689</v>
      </c>
      <c r="U3" s="210" t="s">
        <v>689</v>
      </c>
      <c r="V3" s="210" t="s">
        <v>689</v>
      </c>
      <c r="W3" s="210" t="s">
        <v>689</v>
      </c>
      <c r="X3" s="210" t="s">
        <v>689</v>
      </c>
      <c r="Y3" s="210" t="s">
        <v>689</v>
      </c>
      <c r="Z3" s="210" t="s">
        <v>689</v>
      </c>
      <c r="AA3" s="210" t="s">
        <v>689</v>
      </c>
      <c r="AB3" s="210" t="s">
        <v>689</v>
      </c>
      <c r="AC3" s="210" t="s">
        <v>689</v>
      </c>
      <c r="AD3" s="210" t="s">
        <v>689</v>
      </c>
      <c r="AE3" s="210" t="s">
        <v>689</v>
      </c>
      <c r="AF3" s="210" t="s">
        <v>689</v>
      </c>
      <c r="AG3" s="210" t="s">
        <v>689</v>
      </c>
      <c r="AH3" s="210" t="s">
        <v>689</v>
      </c>
      <c r="AI3" s="210" t="s">
        <v>689</v>
      </c>
      <c r="AJ3" s="210" t="s">
        <v>689</v>
      </c>
      <c r="AK3" s="210" t="s">
        <v>689</v>
      </c>
      <c r="AL3" s="210" t="s">
        <v>689</v>
      </c>
      <c r="AM3" s="210" t="s">
        <v>689</v>
      </c>
      <c r="AN3" s="210" t="s">
        <v>689</v>
      </c>
      <c r="AO3" s="210" t="s">
        <v>689</v>
      </c>
      <c r="AP3" s="210" t="s">
        <v>689</v>
      </c>
      <c r="AQ3" s="210" t="s">
        <v>689</v>
      </c>
      <c r="AR3" s="210" t="s">
        <v>689</v>
      </c>
      <c r="AS3" s="210" t="s">
        <v>886</v>
      </c>
      <c r="AT3" s="210" t="s">
        <v>871</v>
      </c>
      <c r="AU3" s="210" t="s">
        <v>689</v>
      </c>
      <c r="AV3" s="210" t="s">
        <v>856</v>
      </c>
      <c r="AW3" s="210" t="s">
        <v>857</v>
      </c>
      <c r="AX3" s="210" t="s">
        <v>858</v>
      </c>
      <c r="AY3" s="210" t="s">
        <v>884</v>
      </c>
    </row>
    <row r="4" spans="1:52" ht="15.6" thickTop="1" thickBot="1" x14ac:dyDescent="0.35">
      <c r="A4" s="211" t="str">
        <f>'Indicator Data'!A6</f>
        <v>Afghanistan</v>
      </c>
      <c r="B4" s="212" t="str">
        <f>'Indicator Data'!B6</f>
        <v>AFG</v>
      </c>
      <c r="C4" s="213">
        <f>'Hazard &amp; Exposure'!AO3</f>
        <v>9.6999999999999993</v>
      </c>
      <c r="D4" s="214">
        <f>'Hazard &amp; Exposure'!AP3</f>
        <v>7.2</v>
      </c>
      <c r="E4" s="214">
        <f>'Hazard &amp; Exposure'!AQ3</f>
        <v>0</v>
      </c>
      <c r="F4" s="214">
        <f>'Hazard &amp; Exposure'!AR3</f>
        <v>0</v>
      </c>
      <c r="G4" s="214">
        <f>'Hazard &amp; Exposure'!AU3</f>
        <v>7.9</v>
      </c>
      <c r="H4" s="214">
        <f>'Hazard &amp; Exposure'!DM3</f>
        <v>6.9</v>
      </c>
      <c r="I4" s="215">
        <f>'Hazard &amp; Exposure'!DN3</f>
        <v>6.5</v>
      </c>
      <c r="J4" s="214">
        <f>'Hazard &amp; Exposure'!DQ3</f>
        <v>10</v>
      </c>
      <c r="K4" s="214">
        <f>'Hazard &amp; Exposure'!DT3</f>
        <v>10</v>
      </c>
      <c r="L4" s="215">
        <f>'Hazard &amp; Exposure'!DU3</f>
        <v>10</v>
      </c>
      <c r="M4" s="216">
        <f t="shared" ref="M4:M35" si="0">ROUND((10-GEOMEAN(((10-I4)/10*9+1),((10-L4)/10*9+1)))/9*10,1)</f>
        <v>8.8000000000000007</v>
      </c>
      <c r="N4" s="214">
        <f>'Hazard &amp; Exposure'!BL3</f>
        <v>8.4</v>
      </c>
      <c r="O4" s="214">
        <f>'Hazard &amp; Exposure'!CR3</f>
        <v>5.0999999999999996</v>
      </c>
      <c r="P4" s="214">
        <f>'Hazard &amp; Exposure'!DB3</f>
        <v>6.2</v>
      </c>
      <c r="Q4" s="214">
        <f>'Hazard &amp; Exposure'!DL3</f>
        <v>7</v>
      </c>
      <c r="R4" s="215">
        <f>'Hazard &amp; Exposure'!DM3</f>
        <v>6.9</v>
      </c>
      <c r="S4" s="217">
        <f t="shared" ref="S4:S35" si="1">ROUND((10-GEOMEAN(((10-M4)/10*9+1),((10-R4)/10*9+1)))/9*10,1)</f>
        <v>8</v>
      </c>
      <c r="T4" s="218">
        <f>Vulnerability!E3</f>
        <v>8.6</v>
      </c>
      <c r="U4" s="219">
        <f>Vulnerability!H3</f>
        <v>7.7</v>
      </c>
      <c r="V4" s="219">
        <f>Vulnerability!N3</f>
        <v>6.8</v>
      </c>
      <c r="W4" s="215">
        <f>Vulnerability!O3</f>
        <v>7.9</v>
      </c>
      <c r="X4" s="219">
        <f>Vulnerability!T3</f>
        <v>9.6999999999999993</v>
      </c>
      <c r="Y4" s="220">
        <f>Vulnerability!AB3</f>
        <v>2.1</v>
      </c>
      <c r="Z4" s="220">
        <f>Vulnerability!AE3</f>
        <v>5.2</v>
      </c>
      <c r="AA4" s="220">
        <f>Vulnerability!AH3</f>
        <v>10</v>
      </c>
      <c r="AB4" s="220">
        <f>Vulnerability!AK3</f>
        <v>7.8</v>
      </c>
      <c r="AC4" s="219">
        <f>Vulnerability!AL3</f>
        <v>7.4</v>
      </c>
      <c r="AD4" s="215">
        <f>Vulnerability!AM3</f>
        <v>8.8000000000000007</v>
      </c>
      <c r="AE4" s="216">
        <f t="shared" ref="AE4:AE35" si="2">ROUND((10-GEOMEAN(((10-W4)/10*9+1),((10-AD4)/10*9+1)))/9*10,1)</f>
        <v>8.4</v>
      </c>
      <c r="AF4" s="216">
        <f>Vulnerability!AZ3</f>
        <v>5.5</v>
      </c>
      <c r="AG4" s="216">
        <f t="shared" ref="AG4:AG35" si="3">ROUND((10-GEOMEAN(((10-AE4)/10*9+1),((10-AF4)/10*9+1)))/9*10,1)</f>
        <v>7.2</v>
      </c>
      <c r="AH4" s="221">
        <f>'Lack of Coping Capacity'!D3</f>
        <v>6.3</v>
      </c>
      <c r="AI4" s="222">
        <f>'Lack of Coping Capacity'!G3</f>
        <v>8.1999999999999993</v>
      </c>
      <c r="AJ4" s="215">
        <f>'Lack of Coping Capacity'!H3</f>
        <v>7.3</v>
      </c>
      <c r="AK4" s="222">
        <f>'Lack of Coping Capacity'!M3</f>
        <v>6.3</v>
      </c>
      <c r="AL4" s="222">
        <f>'Lack of Coping Capacity'!R3</f>
        <v>7.3</v>
      </c>
      <c r="AM4" s="222">
        <f>'Lack of Coping Capacity'!Z3</f>
        <v>8.3000000000000007</v>
      </c>
      <c r="AN4" s="215">
        <f>'Lack of Coping Capacity'!AA3</f>
        <v>7.3</v>
      </c>
      <c r="AO4" s="216">
        <f t="shared" ref="AO4:AO35" si="4">ROUND((10-GEOMEAN(((10-AJ4)/10*9+1),((10-AN4)/10*9+1)))/9*10,1)</f>
        <v>7.3</v>
      </c>
      <c r="AP4" s="216">
        <f>'Lack of Coping Capacity'!AB3</f>
        <v>6.5</v>
      </c>
      <c r="AQ4" s="216">
        <f t="shared" ref="AQ4:AQ35" si="5">IF(AP4="x",AO4,ROUND((10-GEOMEAN(((10-AO4)/10*9+1),((10-AP4)/10*9+1)))/9*10,1))</f>
        <v>6.9</v>
      </c>
      <c r="AR4" s="223">
        <f t="shared" ref="AR4:AR35" si="6">ROUND(S4^(1/3)*AG4^(1/3)*AQ4^(1/3),1)</f>
        <v>7.4</v>
      </c>
      <c r="AS4" s="224" t="str">
        <f t="shared" ref="AS4:AS35" si="7">IF(AR4&gt;=6.5,"Very High",IF(AR4&gt;=5,"High",IF(AR4&gt;=3.5,"Medium",IF(AR4&gt;=2,"Low","Very Low"))))</f>
        <v>Very High</v>
      </c>
      <c r="AT4" s="225">
        <f t="shared" ref="AT4:AT35" si="8">_xlfn.RANK.EQ(AR4,AR$4:AR$194)</f>
        <v>4</v>
      </c>
      <c r="AU4" s="226">
        <f>VLOOKUP($B4,'Lack of Reliability Index'!$A$2:$H$192,8,FALSE)</f>
        <v>4.4444444444444446</v>
      </c>
      <c r="AV4" s="227">
        <f>'Imputed and missing data hidden'!BY2</f>
        <v>5</v>
      </c>
      <c r="AW4" s="228">
        <f t="shared" ref="AW4:AW35" si="9">AV4/51</f>
        <v>9.8039215686274508E-2</v>
      </c>
      <c r="AX4" s="227" t="str">
        <f t="shared" ref="AX4:AX35" si="10">IF(K4&gt;=7,"YES","")</f>
        <v>YES</v>
      </c>
      <c r="AY4" s="229">
        <f>'Indicator Date hidden2'!BZ3</f>
        <v>0.41666666666666669</v>
      </c>
      <c r="AZ4" s="133"/>
    </row>
    <row r="5" spans="1:52" ht="15" thickBot="1" x14ac:dyDescent="0.35">
      <c r="A5" s="211" t="str">
        <f>'Indicator Data'!A7</f>
        <v>Albania</v>
      </c>
      <c r="B5" s="212" t="str">
        <f>'Indicator Data'!B7</f>
        <v>ALB</v>
      </c>
      <c r="C5" s="230">
        <f>'Hazard &amp; Exposure'!AO4</f>
        <v>9.3000000000000007</v>
      </c>
      <c r="D5" s="214">
        <f>'Hazard &amp; Exposure'!AP4</f>
        <v>4.7</v>
      </c>
      <c r="E5" s="214">
        <f>'Hazard &amp; Exposure'!AQ4</f>
        <v>7.8</v>
      </c>
      <c r="F5" s="214">
        <f>'Hazard &amp; Exposure'!AR4</f>
        <v>0</v>
      </c>
      <c r="G5" s="214">
        <f>'Hazard &amp; Exposure'!AU4</f>
        <v>6.8</v>
      </c>
      <c r="H5" s="214">
        <f>'Hazard &amp; Exposure'!DM4</f>
        <v>4.9000000000000004</v>
      </c>
      <c r="I5" s="215">
        <f>'Hazard &amp; Exposure'!DN4</f>
        <v>6.4</v>
      </c>
      <c r="J5" s="214">
        <f>'Hazard &amp; Exposure'!DQ4</f>
        <v>0.1</v>
      </c>
      <c r="K5" s="214">
        <f>'Hazard &amp; Exposure'!DT4</f>
        <v>0</v>
      </c>
      <c r="L5" s="215">
        <f>'Hazard &amp; Exposure'!DU4</f>
        <v>0.1</v>
      </c>
      <c r="M5" s="216">
        <f t="shared" si="0"/>
        <v>3.9</v>
      </c>
      <c r="N5" s="214">
        <f>'Hazard &amp; Exposure'!BL4</f>
        <v>8.4</v>
      </c>
      <c r="O5" s="214">
        <f>'Hazard &amp; Exposure'!CR4</f>
        <v>1.1000000000000001</v>
      </c>
      <c r="P5" s="214">
        <f>'Hazard &amp; Exposure'!DB4</f>
        <v>3.6</v>
      </c>
      <c r="Q5" s="214">
        <f>'Hazard &amp; Exposure'!DL4</f>
        <v>4</v>
      </c>
      <c r="R5" s="215">
        <f>'Hazard &amp; Exposure'!DM4</f>
        <v>4.9000000000000004</v>
      </c>
      <c r="S5" s="217">
        <f t="shared" si="1"/>
        <v>4.4000000000000004</v>
      </c>
      <c r="T5" s="218">
        <f>Vulnerability!E4</f>
        <v>1.9</v>
      </c>
      <c r="U5" s="219">
        <f>Vulnerability!H4</f>
        <v>2.1</v>
      </c>
      <c r="V5" s="219">
        <f>Vulnerability!N4</f>
        <v>2.2999999999999998</v>
      </c>
      <c r="W5" s="215">
        <f>Vulnerability!O4</f>
        <v>2.1</v>
      </c>
      <c r="X5" s="219">
        <f>Vulnerability!T4</f>
        <v>0.9</v>
      </c>
      <c r="Y5" s="220">
        <f>Vulnerability!AB4</f>
        <v>0.2</v>
      </c>
      <c r="Z5" s="220">
        <f>Vulnerability!AE4</f>
        <v>0.7</v>
      </c>
      <c r="AA5" s="220">
        <f>Vulnerability!AH4</f>
        <v>0.7</v>
      </c>
      <c r="AB5" s="220">
        <f>Vulnerability!AK4</f>
        <v>1.8</v>
      </c>
      <c r="AC5" s="219">
        <f>Vulnerability!AL4</f>
        <v>0.9</v>
      </c>
      <c r="AD5" s="215">
        <f>Vulnerability!AM4</f>
        <v>0.9</v>
      </c>
      <c r="AE5" s="216">
        <f t="shared" si="2"/>
        <v>1.5</v>
      </c>
      <c r="AF5" s="216">
        <f>Vulnerability!AZ4</f>
        <v>4.8</v>
      </c>
      <c r="AG5" s="216">
        <f t="shared" si="3"/>
        <v>3.3</v>
      </c>
      <c r="AH5" s="231" t="str">
        <f>'Lack of Coping Capacity'!D4</f>
        <v>x</v>
      </c>
      <c r="AI5" s="222">
        <f>'Lack of Coping Capacity'!G4</f>
        <v>5.7</v>
      </c>
      <c r="AJ5" s="215">
        <f>'Lack of Coping Capacity'!H4</f>
        <v>5.7</v>
      </c>
      <c r="AK5" s="222">
        <f>'Lack of Coping Capacity'!M4</f>
        <v>2.2000000000000002</v>
      </c>
      <c r="AL5" s="222">
        <f>'Lack of Coping Capacity'!R4</f>
        <v>1.7</v>
      </c>
      <c r="AM5" s="222">
        <f>'Lack of Coping Capacity'!Z4</f>
        <v>3.7</v>
      </c>
      <c r="AN5" s="215">
        <f>'Lack of Coping Capacity'!AA4</f>
        <v>2.5</v>
      </c>
      <c r="AO5" s="216">
        <f t="shared" si="4"/>
        <v>4.3</v>
      </c>
      <c r="AP5" s="216" t="str">
        <f>'Lack of Coping Capacity'!AB4</f>
        <v>x</v>
      </c>
      <c r="AQ5" s="216">
        <f t="shared" si="5"/>
        <v>4.3</v>
      </c>
      <c r="AR5" s="223">
        <f t="shared" si="6"/>
        <v>4</v>
      </c>
      <c r="AS5" s="224" t="str">
        <f t="shared" si="7"/>
        <v>Medium</v>
      </c>
      <c r="AT5" s="225">
        <f t="shared" si="8"/>
        <v>101</v>
      </c>
      <c r="AU5" s="226">
        <f>VLOOKUP($B5,'Lack of Reliability Index'!$A$2:$H$192,8,FALSE)</f>
        <v>6.3619047619047624</v>
      </c>
      <c r="AV5" s="227">
        <f>'Imputed and missing data hidden'!BY3</f>
        <v>9</v>
      </c>
      <c r="AW5" s="228">
        <f t="shared" si="9"/>
        <v>0.17647058823529413</v>
      </c>
      <c r="AX5" s="227" t="str">
        <f t="shared" si="10"/>
        <v/>
      </c>
      <c r="AY5" s="229">
        <f>'Indicator Date hidden2'!BZ4</f>
        <v>0.74285714285714288</v>
      </c>
      <c r="AZ5" s="133"/>
    </row>
    <row r="6" spans="1:52" ht="15" thickBot="1" x14ac:dyDescent="0.35">
      <c r="A6" s="211" t="str">
        <f>'Indicator Data'!A8</f>
        <v>Algeria</v>
      </c>
      <c r="B6" s="212" t="str">
        <f>'Indicator Data'!B8</f>
        <v>DZA</v>
      </c>
      <c r="C6" s="230">
        <f>'Hazard &amp; Exposure'!AO5</f>
        <v>8.8000000000000007</v>
      </c>
      <c r="D6" s="214">
        <f>'Hazard &amp; Exposure'!AP5</f>
        <v>5.2</v>
      </c>
      <c r="E6" s="214">
        <f>'Hazard &amp; Exposure'!AQ5</f>
        <v>4.5999999999999996</v>
      </c>
      <c r="F6" s="214">
        <f>'Hazard &amp; Exposure'!AR5</f>
        <v>0</v>
      </c>
      <c r="G6" s="214">
        <f>'Hazard &amp; Exposure'!AU5</f>
        <v>4.0999999999999996</v>
      </c>
      <c r="H6" s="214">
        <f>'Hazard &amp; Exposure'!DM5</f>
        <v>3.4</v>
      </c>
      <c r="I6" s="215">
        <f>'Hazard &amp; Exposure'!DN5</f>
        <v>5</v>
      </c>
      <c r="J6" s="214">
        <f>'Hazard &amp; Exposure'!DQ5</f>
        <v>7.6</v>
      </c>
      <c r="K6" s="214">
        <f>'Hazard &amp; Exposure'!DT5</f>
        <v>0</v>
      </c>
      <c r="L6" s="215">
        <f>'Hazard &amp; Exposure'!DU5</f>
        <v>5.3</v>
      </c>
      <c r="M6" s="216">
        <f t="shared" si="0"/>
        <v>5.2</v>
      </c>
      <c r="N6" s="214">
        <f>'Hazard &amp; Exposure'!BL5</f>
        <v>0</v>
      </c>
      <c r="O6" s="214">
        <f>'Hazard &amp; Exposure'!CR5</f>
        <v>4.9000000000000004</v>
      </c>
      <c r="P6" s="214">
        <f>'Hazard &amp; Exposure'!DB5</f>
        <v>4.3</v>
      </c>
      <c r="Q6" s="214">
        <f>'Hazard &amp; Exposure'!DL5</f>
        <v>3.7</v>
      </c>
      <c r="R6" s="215">
        <f>'Hazard &amp; Exposure'!DM5</f>
        <v>3.4</v>
      </c>
      <c r="S6" s="217">
        <f t="shared" si="1"/>
        <v>4.4000000000000004</v>
      </c>
      <c r="T6" s="218">
        <f>Vulnerability!E5</f>
        <v>3.1</v>
      </c>
      <c r="U6" s="219">
        <f>Vulnerability!H5</f>
        <v>3.3</v>
      </c>
      <c r="V6" s="219">
        <f>Vulnerability!N5</f>
        <v>0.3</v>
      </c>
      <c r="W6" s="215">
        <f>Vulnerability!O5</f>
        <v>2.5</v>
      </c>
      <c r="X6" s="219">
        <f>Vulnerability!T5</f>
        <v>5.4</v>
      </c>
      <c r="Y6" s="220">
        <f>Vulnerability!AB5</f>
        <v>0.4</v>
      </c>
      <c r="Z6" s="220">
        <f>Vulnerability!AE5</f>
        <v>1.3</v>
      </c>
      <c r="AA6" s="220">
        <f>Vulnerability!AH5</f>
        <v>0.4</v>
      </c>
      <c r="AB6" s="220">
        <f>Vulnerability!AK5</f>
        <v>0.3</v>
      </c>
      <c r="AC6" s="219">
        <f>Vulnerability!AL5</f>
        <v>0.6</v>
      </c>
      <c r="AD6" s="215">
        <f>Vulnerability!AM5</f>
        <v>3.4</v>
      </c>
      <c r="AE6" s="216">
        <f t="shared" si="2"/>
        <v>3</v>
      </c>
      <c r="AF6" s="216">
        <f>Vulnerability!AZ5</f>
        <v>5.7</v>
      </c>
      <c r="AG6" s="216">
        <f t="shared" si="3"/>
        <v>4.5</v>
      </c>
      <c r="AH6" s="231">
        <f>'Lack of Coping Capacity'!D5</f>
        <v>3.5</v>
      </c>
      <c r="AI6" s="222">
        <f>'Lack of Coping Capacity'!G5</f>
        <v>6.2</v>
      </c>
      <c r="AJ6" s="215">
        <f>'Lack of Coping Capacity'!H5</f>
        <v>4.9000000000000004</v>
      </c>
      <c r="AK6" s="222">
        <f>'Lack of Coping Capacity'!M5</f>
        <v>3.3</v>
      </c>
      <c r="AL6" s="222">
        <f>'Lack of Coping Capacity'!R5</f>
        <v>4.0999999999999996</v>
      </c>
      <c r="AM6" s="222">
        <f>'Lack of Coping Capacity'!Z5</f>
        <v>3.7</v>
      </c>
      <c r="AN6" s="215">
        <f>'Lack of Coping Capacity'!AA5</f>
        <v>3.7</v>
      </c>
      <c r="AO6" s="216">
        <f t="shared" si="4"/>
        <v>4.3</v>
      </c>
      <c r="AP6" s="216">
        <f>'Lack of Coping Capacity'!AB5</f>
        <v>2</v>
      </c>
      <c r="AQ6" s="216">
        <f t="shared" si="5"/>
        <v>3.2</v>
      </c>
      <c r="AR6" s="223">
        <f t="shared" si="6"/>
        <v>4</v>
      </c>
      <c r="AS6" s="224" t="str">
        <f t="shared" si="7"/>
        <v>Medium</v>
      </c>
      <c r="AT6" s="225">
        <f t="shared" si="8"/>
        <v>101</v>
      </c>
      <c r="AU6" s="226">
        <f>VLOOKUP($B6,'Lack of Reliability Index'!$A$2:$H$192,8,FALSE)</f>
        <v>3.4629107981220653</v>
      </c>
      <c r="AV6" s="227">
        <f>'Imputed and missing data hidden'!BY4</f>
        <v>2</v>
      </c>
      <c r="AW6" s="228">
        <f t="shared" si="9"/>
        <v>3.9215686274509803E-2</v>
      </c>
      <c r="AX6" s="227" t="str">
        <f t="shared" si="10"/>
        <v/>
      </c>
      <c r="AY6" s="229">
        <f>'Indicator Date hidden2'!BZ5</f>
        <v>0.54929577464788737</v>
      </c>
      <c r="AZ6" s="133"/>
    </row>
    <row r="7" spans="1:52" ht="15" thickBot="1" x14ac:dyDescent="0.35">
      <c r="A7" s="211" t="str">
        <f>'Indicator Data'!A9</f>
        <v>Angola</v>
      </c>
      <c r="B7" s="212" t="str">
        <f>'Indicator Data'!B9</f>
        <v>AGO</v>
      </c>
      <c r="C7" s="230">
        <f>'Hazard &amp; Exposure'!AO6</f>
        <v>0.1</v>
      </c>
      <c r="D7" s="214">
        <f>'Hazard &amp; Exposure'!AP6</f>
        <v>5.0999999999999996</v>
      </c>
      <c r="E7" s="214">
        <f>'Hazard &amp; Exposure'!AQ6</f>
        <v>0</v>
      </c>
      <c r="F7" s="214">
        <f>'Hazard &amp; Exposure'!AR6</f>
        <v>0</v>
      </c>
      <c r="G7" s="214">
        <f>'Hazard &amp; Exposure'!AU6</f>
        <v>4.2</v>
      </c>
      <c r="H7" s="214">
        <f>'Hazard &amp; Exposure'!DM6</f>
        <v>6.7</v>
      </c>
      <c r="I7" s="215">
        <f>'Hazard &amp; Exposure'!DN6</f>
        <v>3.2</v>
      </c>
      <c r="J7" s="214">
        <f>'Hazard &amp; Exposure'!DQ6</f>
        <v>6.7</v>
      </c>
      <c r="K7" s="214">
        <f>'Hazard &amp; Exposure'!DT6</f>
        <v>0</v>
      </c>
      <c r="L7" s="215">
        <f>'Hazard &amp; Exposure'!DU6</f>
        <v>4.7</v>
      </c>
      <c r="M7" s="216">
        <f t="shared" si="0"/>
        <v>4</v>
      </c>
      <c r="N7" s="214">
        <f>'Hazard &amp; Exposure'!BL6</f>
        <v>4.3</v>
      </c>
      <c r="O7" s="214">
        <f>'Hazard &amp; Exposure'!CR6</f>
        <v>7.6</v>
      </c>
      <c r="P7" s="214">
        <f>'Hazard &amp; Exposure'!DB6</f>
        <v>6.7</v>
      </c>
      <c r="Q7" s="214">
        <f>'Hazard &amp; Exposure'!DL6</f>
        <v>7.5</v>
      </c>
      <c r="R7" s="215">
        <f>'Hazard &amp; Exposure'!DM6</f>
        <v>6.7</v>
      </c>
      <c r="S7" s="217">
        <f t="shared" si="1"/>
        <v>5.5</v>
      </c>
      <c r="T7" s="218">
        <f>Vulnerability!E6</f>
        <v>8.1</v>
      </c>
      <c r="U7" s="219">
        <f>Vulnerability!H6</f>
        <v>6.1</v>
      </c>
      <c r="V7" s="219">
        <f>Vulnerability!N6</f>
        <v>0.1</v>
      </c>
      <c r="W7" s="215">
        <f>Vulnerability!O6</f>
        <v>5.6</v>
      </c>
      <c r="X7" s="219">
        <f>Vulnerability!T6</f>
        <v>4.8</v>
      </c>
      <c r="Y7" s="220">
        <f>Vulnerability!AB6</f>
        <v>5</v>
      </c>
      <c r="Z7" s="220">
        <f>Vulnerability!AE6</f>
        <v>5.0999999999999996</v>
      </c>
      <c r="AA7" s="220">
        <f>Vulnerability!AH6</f>
        <v>1.2</v>
      </c>
      <c r="AB7" s="220">
        <f>Vulnerability!AK6</f>
        <v>6.3</v>
      </c>
      <c r="AC7" s="219">
        <f>Vulnerability!AL6</f>
        <v>4.5999999999999996</v>
      </c>
      <c r="AD7" s="215">
        <f>Vulnerability!AM6</f>
        <v>4.7</v>
      </c>
      <c r="AE7" s="216">
        <f t="shared" si="2"/>
        <v>5.2</v>
      </c>
      <c r="AF7" s="216">
        <f>Vulnerability!AZ6</f>
        <v>6.4</v>
      </c>
      <c r="AG7" s="216">
        <f t="shared" si="3"/>
        <v>5.8</v>
      </c>
      <c r="AH7" s="231">
        <f>'Lack of Coping Capacity'!D6</f>
        <v>5.3</v>
      </c>
      <c r="AI7" s="222">
        <f>'Lack of Coping Capacity'!G6</f>
        <v>7.3</v>
      </c>
      <c r="AJ7" s="215">
        <f>'Lack of Coping Capacity'!H6</f>
        <v>6.3</v>
      </c>
      <c r="AK7" s="222">
        <f>'Lack of Coping Capacity'!M6</f>
        <v>7.2</v>
      </c>
      <c r="AL7" s="222">
        <f>'Lack of Coping Capacity'!R6</f>
        <v>8</v>
      </c>
      <c r="AM7" s="222">
        <f>'Lack of Coping Capacity'!Z6</f>
        <v>7.5</v>
      </c>
      <c r="AN7" s="215">
        <f>'Lack of Coping Capacity'!AA6</f>
        <v>7.6</v>
      </c>
      <c r="AO7" s="216">
        <f t="shared" si="4"/>
        <v>7</v>
      </c>
      <c r="AP7" s="216">
        <f>'Lack of Coping Capacity'!AB6</f>
        <v>4.0999999999999996</v>
      </c>
      <c r="AQ7" s="216">
        <f t="shared" si="5"/>
        <v>5.7</v>
      </c>
      <c r="AR7" s="223">
        <f t="shared" si="6"/>
        <v>5.7</v>
      </c>
      <c r="AS7" s="224" t="str">
        <f t="shared" si="7"/>
        <v>High</v>
      </c>
      <c r="AT7" s="225">
        <f t="shared" si="8"/>
        <v>36</v>
      </c>
      <c r="AU7" s="226">
        <f>VLOOKUP($B7,'Lack of Reliability Index'!$A$2:$H$192,8,FALSE)</f>
        <v>2.5570776255707761</v>
      </c>
      <c r="AV7" s="227">
        <f>'Imputed and missing data hidden'!BY5</f>
        <v>0</v>
      </c>
      <c r="AW7" s="228">
        <f t="shared" si="9"/>
        <v>0</v>
      </c>
      <c r="AX7" s="227" t="str">
        <f t="shared" si="10"/>
        <v/>
      </c>
      <c r="AY7" s="229">
        <f>'Indicator Date hidden2'!BZ6</f>
        <v>0.47945205479452052</v>
      </c>
      <c r="AZ7" s="133"/>
    </row>
    <row r="8" spans="1:52" ht="15" thickBot="1" x14ac:dyDescent="0.35">
      <c r="A8" s="211" t="str">
        <f>'Indicator Data'!A10</f>
        <v>Antigua and Barbuda</v>
      </c>
      <c r="B8" s="212" t="str">
        <f>'Indicator Data'!B10</f>
        <v>ATG</v>
      </c>
      <c r="C8" s="230">
        <f>'Hazard &amp; Exposure'!AO7</f>
        <v>5.2</v>
      </c>
      <c r="D8" s="214">
        <f>'Hazard &amp; Exposure'!AP7</f>
        <v>0.1</v>
      </c>
      <c r="E8" s="214">
        <f>'Hazard &amp; Exposure'!AQ7</f>
        <v>0</v>
      </c>
      <c r="F8" s="214">
        <f>'Hazard &amp; Exposure'!AR7</f>
        <v>8.4</v>
      </c>
      <c r="G8" s="214">
        <f>'Hazard &amp; Exposure'!AU7</f>
        <v>0</v>
      </c>
      <c r="H8" s="214">
        <f>'Hazard &amp; Exposure'!DM7</f>
        <v>3.5</v>
      </c>
      <c r="I8" s="215">
        <f>'Hazard &amp; Exposure'!DN7</f>
        <v>3.7</v>
      </c>
      <c r="J8" s="214">
        <f>'Hazard &amp; Exposure'!DQ7</f>
        <v>0</v>
      </c>
      <c r="K8" s="214">
        <f>'Hazard &amp; Exposure'!DT7</f>
        <v>0</v>
      </c>
      <c r="L8" s="215">
        <f>'Hazard &amp; Exposure'!DU7</f>
        <v>0</v>
      </c>
      <c r="M8" s="216">
        <f t="shared" si="0"/>
        <v>2</v>
      </c>
      <c r="N8" s="214" t="str">
        <f>'Hazard &amp; Exposure'!BL7</f>
        <v>x</v>
      </c>
      <c r="O8" s="214">
        <f>'Hazard &amp; Exposure'!CR7</f>
        <v>5.2</v>
      </c>
      <c r="P8" s="214">
        <f>'Hazard &amp; Exposure'!DB7</f>
        <v>2.8</v>
      </c>
      <c r="Q8" s="214">
        <f>'Hazard &amp; Exposure'!DL7</f>
        <v>2</v>
      </c>
      <c r="R8" s="215">
        <f>'Hazard &amp; Exposure'!DM7</f>
        <v>3.5</v>
      </c>
      <c r="S8" s="217">
        <f t="shared" si="1"/>
        <v>2.8</v>
      </c>
      <c r="T8" s="218">
        <f>Vulnerability!E7</f>
        <v>2.5</v>
      </c>
      <c r="U8" s="219" t="str">
        <f>Vulnerability!H7</f>
        <v>x</v>
      </c>
      <c r="V8" s="219">
        <f>Vulnerability!N7</f>
        <v>3.7</v>
      </c>
      <c r="W8" s="215">
        <f>Vulnerability!O7</f>
        <v>2.9</v>
      </c>
      <c r="X8" s="219">
        <f>Vulnerability!T7</f>
        <v>0</v>
      </c>
      <c r="Y8" s="220">
        <f>Vulnerability!AB7</f>
        <v>0</v>
      </c>
      <c r="Z8" s="220">
        <f>Vulnerability!AE7</f>
        <v>0.5</v>
      </c>
      <c r="AA8" s="220">
        <f>Vulnerability!AH7</f>
        <v>0.4</v>
      </c>
      <c r="AB8" s="220">
        <f>Vulnerability!AK7</f>
        <v>5.8</v>
      </c>
      <c r="AC8" s="219">
        <f>Vulnerability!AL7</f>
        <v>2.1</v>
      </c>
      <c r="AD8" s="215">
        <f>Vulnerability!AM7</f>
        <v>1.1000000000000001</v>
      </c>
      <c r="AE8" s="216">
        <f t="shared" si="2"/>
        <v>2</v>
      </c>
      <c r="AF8" s="216">
        <f>Vulnerability!AZ7</f>
        <v>2.4</v>
      </c>
      <c r="AG8" s="216">
        <f t="shared" si="3"/>
        <v>2.2000000000000002</v>
      </c>
      <c r="AH8" s="231">
        <f>'Lack of Coping Capacity'!D7</f>
        <v>5.4</v>
      </c>
      <c r="AI8" s="222">
        <f>'Lack of Coping Capacity'!G7</f>
        <v>5</v>
      </c>
      <c r="AJ8" s="215">
        <f>'Lack of Coping Capacity'!H7</f>
        <v>5.2</v>
      </c>
      <c r="AK8" s="222">
        <f>'Lack of Coping Capacity'!M7</f>
        <v>0.8</v>
      </c>
      <c r="AL8" s="222">
        <f>'Lack of Coping Capacity'!R7</f>
        <v>0.7</v>
      </c>
      <c r="AM8" s="222">
        <f>'Lack of Coping Capacity'!Z7</f>
        <v>3.4</v>
      </c>
      <c r="AN8" s="215">
        <f>'Lack of Coping Capacity'!AA7</f>
        <v>1.6</v>
      </c>
      <c r="AO8" s="216">
        <f t="shared" si="4"/>
        <v>3.6</v>
      </c>
      <c r="AP8" s="216">
        <f>'Lack of Coping Capacity'!AB7</f>
        <v>5.8</v>
      </c>
      <c r="AQ8" s="216">
        <f t="shared" si="5"/>
        <v>4.8</v>
      </c>
      <c r="AR8" s="223">
        <f t="shared" si="6"/>
        <v>3.1</v>
      </c>
      <c r="AS8" s="224" t="str">
        <f t="shared" si="7"/>
        <v>Low</v>
      </c>
      <c r="AT8" s="225">
        <f t="shared" si="8"/>
        <v>143</v>
      </c>
      <c r="AU8" s="226">
        <f>VLOOKUP($B8,'Lack of Reliability Index'!$A$2:$H$192,8,FALSE)</f>
        <v>6.1857923497267766</v>
      </c>
      <c r="AV8" s="227">
        <f>'Imputed and missing data hidden'!BY6</f>
        <v>19</v>
      </c>
      <c r="AW8" s="228">
        <f t="shared" si="9"/>
        <v>0.37254901960784315</v>
      </c>
      <c r="AX8" s="227" t="str">
        <f t="shared" si="10"/>
        <v/>
      </c>
      <c r="AY8" s="229">
        <f>'Indicator Date hidden2'!BZ7</f>
        <v>0.4098360655737705</v>
      </c>
      <c r="AZ8" s="133"/>
    </row>
    <row r="9" spans="1:52" ht="15" thickBot="1" x14ac:dyDescent="0.35">
      <c r="A9" s="211" t="str">
        <f>'Indicator Data'!A11</f>
        <v>Argentina</v>
      </c>
      <c r="B9" s="212" t="str">
        <f>'Indicator Data'!B11</f>
        <v>ARG</v>
      </c>
      <c r="C9" s="230">
        <f>'Hazard &amp; Exposure'!AO8</f>
        <v>6.7</v>
      </c>
      <c r="D9" s="214">
        <f>'Hazard &amp; Exposure'!AP8</f>
        <v>6.5</v>
      </c>
      <c r="E9" s="214">
        <f>'Hazard &amp; Exposure'!AQ8</f>
        <v>0</v>
      </c>
      <c r="F9" s="214">
        <f>'Hazard &amp; Exposure'!AR8</f>
        <v>0</v>
      </c>
      <c r="G9" s="214">
        <f>'Hazard &amp; Exposure'!AU8</f>
        <v>3.3</v>
      </c>
      <c r="H9" s="214">
        <f>'Hazard &amp; Exposure'!DM8</f>
        <v>4</v>
      </c>
      <c r="I9" s="215">
        <f>'Hazard &amp; Exposure'!DN8</f>
        <v>3.9</v>
      </c>
      <c r="J9" s="214">
        <f>'Hazard &amp; Exposure'!DQ8</f>
        <v>2.2000000000000002</v>
      </c>
      <c r="K9" s="214">
        <f>'Hazard &amp; Exposure'!DT8</f>
        <v>0</v>
      </c>
      <c r="L9" s="215">
        <f>'Hazard &amp; Exposure'!DU8</f>
        <v>1.5</v>
      </c>
      <c r="M9" s="216">
        <f t="shared" si="0"/>
        <v>2.8</v>
      </c>
      <c r="N9" s="214" t="str">
        <f>'Hazard &amp; Exposure'!BL8</f>
        <v>x</v>
      </c>
      <c r="O9" s="214">
        <f>'Hazard &amp; Exposure'!CR8</f>
        <v>5.8</v>
      </c>
      <c r="P9" s="214">
        <f>'Hazard &amp; Exposure'!DB8</f>
        <v>3.3</v>
      </c>
      <c r="Q9" s="214">
        <f>'Hazard &amp; Exposure'!DL8</f>
        <v>2.2999999999999998</v>
      </c>
      <c r="R9" s="215">
        <f>'Hazard &amp; Exposure'!DM8</f>
        <v>4</v>
      </c>
      <c r="S9" s="217">
        <f t="shared" si="1"/>
        <v>3.4</v>
      </c>
      <c r="T9" s="218">
        <f>Vulnerability!E8</f>
        <v>1.4</v>
      </c>
      <c r="U9" s="219">
        <f>Vulnerability!H8</f>
        <v>4.4000000000000004</v>
      </c>
      <c r="V9" s="219">
        <f>Vulnerability!N8</f>
        <v>0</v>
      </c>
      <c r="W9" s="215">
        <f>Vulnerability!O8</f>
        <v>1.8</v>
      </c>
      <c r="X9" s="219">
        <f>Vulnerability!T8</f>
        <v>2.8</v>
      </c>
      <c r="Y9" s="220">
        <f>Vulnerability!AB8</f>
        <v>0.3</v>
      </c>
      <c r="Z9" s="220">
        <f>Vulnerability!AE8</f>
        <v>0.8</v>
      </c>
      <c r="AA9" s="220">
        <f>Vulnerability!AH8</f>
        <v>0.2</v>
      </c>
      <c r="AB9" s="220">
        <f>Vulnerability!AK8</f>
        <v>1.1000000000000001</v>
      </c>
      <c r="AC9" s="219">
        <f>Vulnerability!AL8</f>
        <v>0.6</v>
      </c>
      <c r="AD9" s="215">
        <f>Vulnerability!AM8</f>
        <v>1.8</v>
      </c>
      <c r="AE9" s="216">
        <f t="shared" si="2"/>
        <v>1.8</v>
      </c>
      <c r="AF9" s="216">
        <f>Vulnerability!AZ8</f>
        <v>5.5</v>
      </c>
      <c r="AG9" s="216">
        <f t="shared" si="3"/>
        <v>3.9</v>
      </c>
      <c r="AH9" s="231">
        <f>'Lack of Coping Capacity'!D8</f>
        <v>3.8</v>
      </c>
      <c r="AI9" s="222">
        <f>'Lack of Coping Capacity'!G8</f>
        <v>5.2</v>
      </c>
      <c r="AJ9" s="215">
        <f>'Lack of Coping Capacity'!H8</f>
        <v>4.5</v>
      </c>
      <c r="AK9" s="222">
        <f>'Lack of Coping Capacity'!M8</f>
        <v>1.6</v>
      </c>
      <c r="AL9" s="222">
        <f>'Lack of Coping Capacity'!R8</f>
        <v>3</v>
      </c>
      <c r="AM9" s="222">
        <f>'Lack of Coping Capacity'!Z8</f>
        <v>2</v>
      </c>
      <c r="AN9" s="215">
        <f>'Lack of Coping Capacity'!AA8</f>
        <v>2.2000000000000002</v>
      </c>
      <c r="AO9" s="216">
        <f t="shared" si="4"/>
        <v>3.4</v>
      </c>
      <c r="AP9" s="216">
        <f>'Lack of Coping Capacity'!AB8</f>
        <v>3.6</v>
      </c>
      <c r="AQ9" s="216">
        <f t="shared" si="5"/>
        <v>3.5</v>
      </c>
      <c r="AR9" s="223">
        <f t="shared" si="6"/>
        <v>3.6</v>
      </c>
      <c r="AS9" s="224" t="str">
        <f t="shared" si="7"/>
        <v>Medium</v>
      </c>
      <c r="AT9" s="225">
        <f t="shared" si="8"/>
        <v>124</v>
      </c>
      <c r="AU9" s="226">
        <f>VLOOKUP($B9,'Lack of Reliability Index'!$A$2:$H$192,8,FALSE)</f>
        <v>4.3455399061032862</v>
      </c>
      <c r="AV9" s="227">
        <f>'Imputed and missing data hidden'!BY7</f>
        <v>7</v>
      </c>
      <c r="AW9" s="228">
        <f t="shared" si="9"/>
        <v>0.13725490196078433</v>
      </c>
      <c r="AX9" s="227" t="str">
        <f t="shared" si="10"/>
        <v/>
      </c>
      <c r="AY9" s="229">
        <f>'Indicator Date hidden2'!BZ8</f>
        <v>0.46478873239436619</v>
      </c>
      <c r="AZ9" s="133"/>
    </row>
    <row r="10" spans="1:52" ht="15" thickBot="1" x14ac:dyDescent="0.35">
      <c r="A10" s="211" t="str">
        <f>'Indicator Data'!A12</f>
        <v>Armenia</v>
      </c>
      <c r="B10" s="212" t="str">
        <f>'Indicator Data'!B12</f>
        <v>ARM</v>
      </c>
      <c r="C10" s="230">
        <f>'Hazard &amp; Exposure'!AO9</f>
        <v>8.1999999999999993</v>
      </c>
      <c r="D10" s="214">
        <f>'Hazard &amp; Exposure'!AP9</f>
        <v>4.3</v>
      </c>
      <c r="E10" s="214">
        <f>'Hazard &amp; Exposure'!AQ9</f>
        <v>0</v>
      </c>
      <c r="F10" s="214">
        <f>'Hazard &amp; Exposure'!AR9</f>
        <v>0</v>
      </c>
      <c r="G10" s="214">
        <f>'Hazard &amp; Exposure'!AU9</f>
        <v>4.5999999999999996</v>
      </c>
      <c r="H10" s="214">
        <f>'Hazard &amp; Exposure'!DM9</f>
        <v>5.2</v>
      </c>
      <c r="I10" s="215">
        <f>'Hazard &amp; Exposure'!DN9</f>
        <v>4.4000000000000004</v>
      </c>
      <c r="J10" s="214">
        <f>'Hazard &amp; Exposure'!DQ9</f>
        <v>4.4000000000000004</v>
      </c>
      <c r="K10" s="214">
        <f>'Hazard &amp; Exposure'!DT9</f>
        <v>0</v>
      </c>
      <c r="L10" s="215">
        <f>'Hazard &amp; Exposure'!DU9</f>
        <v>3.1</v>
      </c>
      <c r="M10" s="216">
        <f t="shared" si="0"/>
        <v>3.8</v>
      </c>
      <c r="N10" s="214">
        <f>'Hazard &amp; Exposure'!BL9</f>
        <v>9.1999999999999993</v>
      </c>
      <c r="O10" s="214">
        <f>'Hazard &amp; Exposure'!CR9</f>
        <v>0.2</v>
      </c>
      <c r="P10" s="214">
        <f>'Hazard &amp; Exposure'!DB9</f>
        <v>3.3</v>
      </c>
      <c r="Q10" s="214">
        <f>'Hazard &amp; Exposure'!DL9</f>
        <v>3.5</v>
      </c>
      <c r="R10" s="215">
        <f>'Hazard &amp; Exposure'!DM9</f>
        <v>5.2</v>
      </c>
      <c r="S10" s="217">
        <f t="shared" si="1"/>
        <v>4.5</v>
      </c>
      <c r="T10" s="218">
        <f>Vulnerability!E9</f>
        <v>1.5</v>
      </c>
      <c r="U10" s="219">
        <f>Vulnerability!H9</f>
        <v>2.8</v>
      </c>
      <c r="V10" s="219">
        <f>Vulnerability!N9</f>
        <v>2.2000000000000002</v>
      </c>
      <c r="W10" s="215">
        <f>Vulnerability!O9</f>
        <v>2</v>
      </c>
      <c r="X10" s="219">
        <f>Vulnerability!T9</f>
        <v>4.5999999999999996</v>
      </c>
      <c r="Y10" s="220">
        <f>Vulnerability!AB9</f>
        <v>0.3</v>
      </c>
      <c r="Z10" s="220">
        <f>Vulnerability!AE9</f>
        <v>0.8</v>
      </c>
      <c r="AA10" s="220">
        <f>Vulnerability!AH9</f>
        <v>0.6</v>
      </c>
      <c r="AB10" s="220">
        <f>Vulnerability!AK9</f>
        <v>2</v>
      </c>
      <c r="AC10" s="219">
        <f>Vulnerability!AL9</f>
        <v>0.9</v>
      </c>
      <c r="AD10" s="215">
        <f>Vulnerability!AM9</f>
        <v>3</v>
      </c>
      <c r="AE10" s="216">
        <f t="shared" si="2"/>
        <v>2.5</v>
      </c>
      <c r="AF10" s="216">
        <f>Vulnerability!AZ9</f>
        <v>5.2</v>
      </c>
      <c r="AG10" s="216">
        <f t="shared" si="3"/>
        <v>4</v>
      </c>
      <c r="AH10" s="231">
        <f>'Lack of Coping Capacity'!D9</f>
        <v>7.5</v>
      </c>
      <c r="AI10" s="222">
        <f>'Lack of Coping Capacity'!G9</f>
        <v>5.4</v>
      </c>
      <c r="AJ10" s="215">
        <f>'Lack of Coping Capacity'!H9</f>
        <v>6.5</v>
      </c>
      <c r="AK10" s="222">
        <f>'Lack of Coping Capacity'!M9</f>
        <v>1.9</v>
      </c>
      <c r="AL10" s="222">
        <f>'Lack of Coping Capacity'!R9</f>
        <v>1.2</v>
      </c>
      <c r="AM10" s="222">
        <f>'Lack of Coping Capacity'!Z9</f>
        <v>2.7</v>
      </c>
      <c r="AN10" s="215">
        <f>'Lack of Coping Capacity'!AA9</f>
        <v>1.9</v>
      </c>
      <c r="AO10" s="216">
        <f t="shared" si="4"/>
        <v>4.5999999999999996</v>
      </c>
      <c r="AP10" s="216">
        <f>'Lack of Coping Capacity'!AB9</f>
        <v>1.7</v>
      </c>
      <c r="AQ10" s="216">
        <f t="shared" si="5"/>
        <v>3.3</v>
      </c>
      <c r="AR10" s="223">
        <f t="shared" si="6"/>
        <v>3.9</v>
      </c>
      <c r="AS10" s="224" t="str">
        <f t="shared" si="7"/>
        <v>Medium</v>
      </c>
      <c r="AT10" s="225">
        <f t="shared" si="8"/>
        <v>110</v>
      </c>
      <c r="AU10" s="226">
        <f>VLOOKUP($B10,'Lack of Reliability Index'!$A$2:$H$192,8,FALSE)</f>
        <v>3.3225225225225223</v>
      </c>
      <c r="AV10" s="227">
        <f>'Imputed and missing data hidden'!BY8</f>
        <v>3</v>
      </c>
      <c r="AW10" s="228">
        <f t="shared" si="9"/>
        <v>5.8823529411764705E-2</v>
      </c>
      <c r="AX10" s="227" t="str">
        <f t="shared" si="10"/>
        <v/>
      </c>
      <c r="AY10" s="229">
        <f>'Indicator Date hidden2'!BZ9</f>
        <v>0.47297297297297297</v>
      </c>
      <c r="AZ10" s="133"/>
    </row>
    <row r="11" spans="1:52" ht="15" thickBot="1" x14ac:dyDescent="0.35">
      <c r="A11" s="211" t="str">
        <f>'Indicator Data'!A13</f>
        <v>Australia</v>
      </c>
      <c r="B11" s="212" t="str">
        <f>'Indicator Data'!B13</f>
        <v>AUS</v>
      </c>
      <c r="C11" s="230">
        <f>'Hazard &amp; Exposure'!AO10</f>
        <v>0.2</v>
      </c>
      <c r="D11" s="214">
        <f>'Hazard &amp; Exposure'!AP10</f>
        <v>5.3</v>
      </c>
      <c r="E11" s="214">
        <f>'Hazard &amp; Exposure'!AQ10</f>
        <v>7.2</v>
      </c>
      <c r="F11" s="214">
        <f>'Hazard &amp; Exposure'!AR10</f>
        <v>4.8</v>
      </c>
      <c r="G11" s="214">
        <f>'Hazard &amp; Exposure'!AU10</f>
        <v>6.8</v>
      </c>
      <c r="H11" s="214">
        <f>'Hazard &amp; Exposure'!DM10</f>
        <v>2.2000000000000002</v>
      </c>
      <c r="I11" s="215">
        <f>'Hazard &amp; Exposure'!DN10</f>
        <v>4.9000000000000004</v>
      </c>
      <c r="J11" s="214">
        <f>'Hazard &amp; Exposure'!DQ10</f>
        <v>0.1</v>
      </c>
      <c r="K11" s="214">
        <f>'Hazard &amp; Exposure'!DT10</f>
        <v>0</v>
      </c>
      <c r="L11" s="215">
        <f>'Hazard &amp; Exposure'!DU10</f>
        <v>0.1</v>
      </c>
      <c r="M11" s="216">
        <f t="shared" si="0"/>
        <v>2.8</v>
      </c>
      <c r="N11" s="214">
        <f>'Hazard &amp; Exposure'!BL10</f>
        <v>0</v>
      </c>
      <c r="O11" s="214">
        <f>'Hazard &amp; Exposure'!CR10</f>
        <v>4.0999999999999996</v>
      </c>
      <c r="P11" s="214">
        <f>'Hazard &amp; Exposure'!DB10</f>
        <v>2.5</v>
      </c>
      <c r="Q11" s="214">
        <f>'Hazard &amp; Exposure'!DL10</f>
        <v>1.7</v>
      </c>
      <c r="R11" s="215">
        <f>'Hazard &amp; Exposure'!DM10</f>
        <v>2.2000000000000002</v>
      </c>
      <c r="S11" s="217">
        <f t="shared" si="1"/>
        <v>2.5</v>
      </c>
      <c r="T11" s="218">
        <f>Vulnerability!E10</f>
        <v>0</v>
      </c>
      <c r="U11" s="219">
        <f>Vulnerability!H10</f>
        <v>2.1</v>
      </c>
      <c r="V11" s="219">
        <f>Vulnerability!N10</f>
        <v>0</v>
      </c>
      <c r="W11" s="215">
        <f>Vulnerability!O10</f>
        <v>0.5</v>
      </c>
      <c r="X11" s="219">
        <f>Vulnerability!T10</f>
        <v>5.8</v>
      </c>
      <c r="Y11" s="220">
        <f>Vulnerability!AB10</f>
        <v>0.1</v>
      </c>
      <c r="Z11" s="220">
        <f>Vulnerability!AE10</f>
        <v>0.2</v>
      </c>
      <c r="AA11" s="220">
        <f>Vulnerability!AH10</f>
        <v>0.1</v>
      </c>
      <c r="AB11" s="220">
        <f>Vulnerability!AK10</f>
        <v>1.2</v>
      </c>
      <c r="AC11" s="219">
        <f>Vulnerability!AL10</f>
        <v>0.4</v>
      </c>
      <c r="AD11" s="215">
        <f>Vulnerability!AM10</f>
        <v>3.6</v>
      </c>
      <c r="AE11" s="216">
        <f t="shared" si="2"/>
        <v>2.2000000000000002</v>
      </c>
      <c r="AF11" s="216">
        <f>Vulnerability!AZ10</f>
        <v>5.4</v>
      </c>
      <c r="AG11" s="216">
        <f t="shared" si="3"/>
        <v>4</v>
      </c>
      <c r="AH11" s="231">
        <f>'Lack of Coping Capacity'!D10</f>
        <v>2.4</v>
      </c>
      <c r="AI11" s="222">
        <f>'Lack of Coping Capacity'!G10</f>
        <v>2.1</v>
      </c>
      <c r="AJ11" s="215">
        <f>'Lack of Coping Capacity'!H10</f>
        <v>2.2999999999999998</v>
      </c>
      <c r="AK11" s="222">
        <f>'Lack of Coping Capacity'!M10</f>
        <v>1.9</v>
      </c>
      <c r="AL11" s="222">
        <f>'Lack of Coping Capacity'!R10</f>
        <v>3</v>
      </c>
      <c r="AM11" s="222">
        <f>'Lack of Coping Capacity'!Z10</f>
        <v>0.5</v>
      </c>
      <c r="AN11" s="215">
        <f>'Lack of Coping Capacity'!AA10</f>
        <v>1.8</v>
      </c>
      <c r="AO11" s="216">
        <f t="shared" si="4"/>
        <v>2.1</v>
      </c>
      <c r="AP11" s="216">
        <f>'Lack of Coping Capacity'!AB10</f>
        <v>1</v>
      </c>
      <c r="AQ11" s="216">
        <f t="shared" si="5"/>
        <v>1.6</v>
      </c>
      <c r="AR11" s="223">
        <f t="shared" si="6"/>
        <v>2.5</v>
      </c>
      <c r="AS11" s="224" t="str">
        <f t="shared" si="7"/>
        <v>Low</v>
      </c>
      <c r="AT11" s="225">
        <f t="shared" si="8"/>
        <v>164</v>
      </c>
      <c r="AU11" s="226">
        <f>VLOOKUP($B11,'Lack of Reliability Index'!$A$2:$H$192,8,FALSE)</f>
        <v>5.3019607843137253</v>
      </c>
      <c r="AV11" s="227">
        <f>'Imputed and missing data hidden'!BY9</f>
        <v>9</v>
      </c>
      <c r="AW11" s="228">
        <f t="shared" si="9"/>
        <v>0.17647058823529413</v>
      </c>
      <c r="AX11" s="227" t="str">
        <f t="shared" si="10"/>
        <v/>
      </c>
      <c r="AY11" s="229">
        <f>'Indicator Date hidden2'!BZ10</f>
        <v>0.54411764705882348</v>
      </c>
      <c r="AZ11" s="133"/>
    </row>
    <row r="12" spans="1:52" ht="15" thickBot="1" x14ac:dyDescent="0.35">
      <c r="A12" s="211" t="str">
        <f>'Indicator Data'!A14</f>
        <v>Austria</v>
      </c>
      <c r="B12" s="212" t="str">
        <f>'Indicator Data'!B14</f>
        <v>AUT</v>
      </c>
      <c r="C12" s="230">
        <f>'Hazard &amp; Exposure'!AO11</f>
        <v>4.2</v>
      </c>
      <c r="D12" s="214">
        <f>'Hazard &amp; Exposure'!AP11</f>
        <v>5.5</v>
      </c>
      <c r="E12" s="214">
        <f>'Hazard &amp; Exposure'!AQ11</f>
        <v>0</v>
      </c>
      <c r="F12" s="214">
        <f>'Hazard &amp; Exposure'!AR11</f>
        <v>0</v>
      </c>
      <c r="G12" s="214">
        <f>'Hazard &amp; Exposure'!AU11</f>
        <v>0.5</v>
      </c>
      <c r="H12" s="214">
        <f>'Hazard &amp; Exposure'!DM11</f>
        <v>1.7</v>
      </c>
      <c r="I12" s="215">
        <f>'Hazard &amp; Exposure'!DN11</f>
        <v>2.2999999999999998</v>
      </c>
      <c r="J12" s="214">
        <f>'Hazard &amp; Exposure'!DQ11</f>
        <v>0</v>
      </c>
      <c r="K12" s="214">
        <f>'Hazard &amp; Exposure'!DT11</f>
        <v>0</v>
      </c>
      <c r="L12" s="215">
        <f>'Hazard &amp; Exposure'!DU11</f>
        <v>0</v>
      </c>
      <c r="M12" s="216">
        <f t="shared" si="0"/>
        <v>1.2</v>
      </c>
      <c r="N12" s="214">
        <f>'Hazard &amp; Exposure'!BL11</f>
        <v>1.9</v>
      </c>
      <c r="O12" s="214">
        <f>'Hazard &amp; Exposure'!CR11</f>
        <v>0</v>
      </c>
      <c r="P12" s="214">
        <f>'Hazard &amp; Exposure'!DB11</f>
        <v>2.5</v>
      </c>
      <c r="Q12" s="214">
        <f>'Hazard &amp; Exposure'!DL11</f>
        <v>2.1</v>
      </c>
      <c r="R12" s="215">
        <f>'Hazard &amp; Exposure'!DM11</f>
        <v>1.7</v>
      </c>
      <c r="S12" s="217">
        <f t="shared" si="1"/>
        <v>1.5</v>
      </c>
      <c r="T12" s="218">
        <f>Vulnerability!E11</f>
        <v>0</v>
      </c>
      <c r="U12" s="219">
        <f>Vulnerability!H11</f>
        <v>1.2</v>
      </c>
      <c r="V12" s="219">
        <f>Vulnerability!N11</f>
        <v>0.1</v>
      </c>
      <c r="W12" s="215">
        <f>Vulnerability!O11</f>
        <v>0.3</v>
      </c>
      <c r="X12" s="219">
        <f>Vulnerability!T11</f>
        <v>7</v>
      </c>
      <c r="Y12" s="220">
        <f>Vulnerability!AB11</f>
        <v>0.1</v>
      </c>
      <c r="Z12" s="220">
        <f>Vulnerability!AE11</f>
        <v>0.3</v>
      </c>
      <c r="AA12" s="220">
        <f>Vulnerability!AH11</f>
        <v>0</v>
      </c>
      <c r="AB12" s="220">
        <f>Vulnerability!AK11</f>
        <v>0.2</v>
      </c>
      <c r="AC12" s="219">
        <f>Vulnerability!AL11</f>
        <v>0.2</v>
      </c>
      <c r="AD12" s="215">
        <f>Vulnerability!AM11</f>
        <v>4.4000000000000004</v>
      </c>
      <c r="AE12" s="216">
        <f t="shared" si="2"/>
        <v>2.6</v>
      </c>
      <c r="AF12" s="216">
        <f>Vulnerability!AZ11</f>
        <v>4.2</v>
      </c>
      <c r="AG12" s="216">
        <f t="shared" si="3"/>
        <v>3.4</v>
      </c>
      <c r="AH12" s="231">
        <f>'Lack of Coping Capacity'!D11</f>
        <v>2</v>
      </c>
      <c r="AI12" s="222">
        <f>'Lack of Coping Capacity'!G11</f>
        <v>2.2000000000000002</v>
      </c>
      <c r="AJ12" s="215">
        <f>'Lack of Coping Capacity'!H11</f>
        <v>2.1</v>
      </c>
      <c r="AK12" s="222">
        <f>'Lack of Coping Capacity'!M11</f>
        <v>1.7</v>
      </c>
      <c r="AL12" s="222">
        <f>'Lack of Coping Capacity'!R11</f>
        <v>0</v>
      </c>
      <c r="AM12" s="222">
        <f>'Lack of Coping Capacity'!Z11</f>
        <v>0.5</v>
      </c>
      <c r="AN12" s="215">
        <f>'Lack of Coping Capacity'!AA11</f>
        <v>0.7</v>
      </c>
      <c r="AO12" s="216">
        <f t="shared" si="4"/>
        <v>1.4</v>
      </c>
      <c r="AP12" s="216">
        <f>'Lack of Coping Capacity'!AB11</f>
        <v>4.0999999999999996</v>
      </c>
      <c r="AQ12" s="216">
        <f t="shared" si="5"/>
        <v>2.9</v>
      </c>
      <c r="AR12" s="223">
        <f t="shared" si="6"/>
        <v>2.5</v>
      </c>
      <c r="AS12" s="224" t="str">
        <f t="shared" si="7"/>
        <v>Low</v>
      </c>
      <c r="AT12" s="225">
        <f t="shared" si="8"/>
        <v>164</v>
      </c>
      <c r="AU12" s="226">
        <f>VLOOKUP($B12,'Lack of Reliability Index'!$A$2:$H$192,8,FALSE)</f>
        <v>5.3818181818181818</v>
      </c>
      <c r="AV12" s="227">
        <f>'Imputed and missing data hidden'!BY10</f>
        <v>12</v>
      </c>
      <c r="AW12" s="228">
        <f t="shared" si="9"/>
        <v>0.23529411764705882</v>
      </c>
      <c r="AX12" s="227" t="str">
        <f t="shared" si="10"/>
        <v/>
      </c>
      <c r="AY12" s="229">
        <f>'Indicator Date hidden2'!BZ11</f>
        <v>0.40909090909090912</v>
      </c>
      <c r="AZ12" s="133"/>
    </row>
    <row r="13" spans="1:52" ht="15" thickBot="1" x14ac:dyDescent="0.35">
      <c r="A13" s="211" t="str">
        <f>'Indicator Data'!A15</f>
        <v>Azerbaijan</v>
      </c>
      <c r="B13" s="212" t="str">
        <f>'Indicator Data'!B15</f>
        <v>AZE</v>
      </c>
      <c r="C13" s="230">
        <f>'Hazard &amp; Exposure'!AO12</f>
        <v>8.8000000000000007</v>
      </c>
      <c r="D13" s="214">
        <f>'Hazard &amp; Exposure'!AP12</f>
        <v>4.9000000000000004</v>
      </c>
      <c r="E13" s="214">
        <f>'Hazard &amp; Exposure'!AQ12</f>
        <v>0</v>
      </c>
      <c r="F13" s="214">
        <f>'Hazard &amp; Exposure'!AR12</f>
        <v>0</v>
      </c>
      <c r="G13" s="214">
        <f>'Hazard &amp; Exposure'!AU12</f>
        <v>5.3</v>
      </c>
      <c r="H13" s="214">
        <f>'Hazard &amp; Exposure'!DM12</f>
        <v>5.6</v>
      </c>
      <c r="I13" s="215">
        <f>'Hazard &amp; Exposure'!DN12</f>
        <v>4.9000000000000004</v>
      </c>
      <c r="J13" s="214">
        <f>'Hazard &amp; Exposure'!DQ12</f>
        <v>7.2</v>
      </c>
      <c r="K13" s="214">
        <f>'Hazard &amp; Exposure'!DT12</f>
        <v>0</v>
      </c>
      <c r="L13" s="215">
        <f>'Hazard &amp; Exposure'!DU12</f>
        <v>5</v>
      </c>
      <c r="M13" s="216">
        <f t="shared" si="0"/>
        <v>5</v>
      </c>
      <c r="N13" s="214">
        <f>'Hazard &amp; Exposure'!BL12</f>
        <v>9.1999999999999993</v>
      </c>
      <c r="O13" s="214">
        <f>'Hazard &amp; Exposure'!CR12</f>
        <v>1.6</v>
      </c>
      <c r="P13" s="214">
        <f>'Hazard &amp; Exposure'!DB12</f>
        <v>4.0999999999999996</v>
      </c>
      <c r="Q13" s="214">
        <f>'Hazard &amp; Exposure'!DL12</f>
        <v>3.8</v>
      </c>
      <c r="R13" s="215">
        <f>'Hazard &amp; Exposure'!DM12</f>
        <v>5.6</v>
      </c>
      <c r="S13" s="217">
        <f t="shared" si="1"/>
        <v>5.3</v>
      </c>
      <c r="T13" s="218">
        <f>Vulnerability!E12</f>
        <v>2.9</v>
      </c>
      <c r="U13" s="219">
        <f>Vulnerability!H12</f>
        <v>2.4</v>
      </c>
      <c r="V13" s="219">
        <f>Vulnerability!N12</f>
        <v>0.5</v>
      </c>
      <c r="W13" s="215">
        <f>Vulnerability!O12</f>
        <v>2.2000000000000002</v>
      </c>
      <c r="X13" s="219">
        <f>Vulnerability!T12</f>
        <v>8.1</v>
      </c>
      <c r="Y13" s="220">
        <f>Vulnerability!AB12</f>
        <v>0.8</v>
      </c>
      <c r="Z13" s="220">
        <f>Vulnerability!AE12</f>
        <v>1.4</v>
      </c>
      <c r="AA13" s="220">
        <f>Vulnerability!AH12</f>
        <v>0</v>
      </c>
      <c r="AB13" s="220">
        <f>Vulnerability!AK12</f>
        <v>1.3</v>
      </c>
      <c r="AC13" s="219">
        <f>Vulnerability!AL12</f>
        <v>0.9</v>
      </c>
      <c r="AD13" s="215">
        <f>Vulnerability!AM12</f>
        <v>5.6</v>
      </c>
      <c r="AE13" s="216">
        <f t="shared" si="2"/>
        <v>4.0999999999999996</v>
      </c>
      <c r="AF13" s="216">
        <f>Vulnerability!AZ12</f>
        <v>4.5</v>
      </c>
      <c r="AG13" s="216">
        <f t="shared" si="3"/>
        <v>4.3</v>
      </c>
      <c r="AH13" s="231" t="str">
        <f>'Lack of Coping Capacity'!D12</f>
        <v>x</v>
      </c>
      <c r="AI13" s="222">
        <f>'Lack of Coping Capacity'!G12</f>
        <v>6.1</v>
      </c>
      <c r="AJ13" s="215">
        <f>'Lack of Coping Capacity'!H12</f>
        <v>6.1</v>
      </c>
      <c r="AK13" s="222">
        <f>'Lack of Coping Capacity'!M12</f>
        <v>1.7</v>
      </c>
      <c r="AL13" s="222">
        <f>'Lack of Coping Capacity'!R12</f>
        <v>3.1</v>
      </c>
      <c r="AM13" s="222">
        <f>'Lack of Coping Capacity'!Z12</f>
        <v>2.1</v>
      </c>
      <c r="AN13" s="215">
        <f>'Lack of Coping Capacity'!AA12</f>
        <v>2.2999999999999998</v>
      </c>
      <c r="AO13" s="216">
        <f t="shared" si="4"/>
        <v>4.5</v>
      </c>
      <c r="AP13" s="216">
        <f>'Lack of Coping Capacity'!AB12</f>
        <v>1.7</v>
      </c>
      <c r="AQ13" s="216">
        <f t="shared" si="5"/>
        <v>3.2</v>
      </c>
      <c r="AR13" s="223">
        <f t="shared" si="6"/>
        <v>4.2</v>
      </c>
      <c r="AS13" s="224" t="str">
        <f t="shared" si="7"/>
        <v>Medium</v>
      </c>
      <c r="AT13" s="225">
        <f t="shared" si="8"/>
        <v>94</v>
      </c>
      <c r="AU13" s="226">
        <f>VLOOKUP($B13,'Lack of Reliability Index'!$A$2:$H$192,8,FALSE)</f>
        <v>5.2296296296296294</v>
      </c>
      <c r="AV13" s="227">
        <f>'Imputed and missing data hidden'!BY11</f>
        <v>6</v>
      </c>
      <c r="AW13" s="228">
        <f t="shared" si="9"/>
        <v>0.11764705882352941</v>
      </c>
      <c r="AX13" s="227" t="str">
        <f t="shared" si="10"/>
        <v/>
      </c>
      <c r="AY13" s="229">
        <f>'Indicator Date hidden2'!BZ12</f>
        <v>0.68055555555555558</v>
      </c>
      <c r="AZ13" s="133"/>
    </row>
    <row r="14" spans="1:52" ht="15" thickBot="1" x14ac:dyDescent="0.35">
      <c r="A14" s="211" t="str">
        <f>'Indicator Data'!A16</f>
        <v>Bahamas</v>
      </c>
      <c r="B14" s="212" t="str">
        <f>'Indicator Data'!B16</f>
        <v>BHS</v>
      </c>
      <c r="C14" s="230">
        <f>'Hazard &amp; Exposure'!AO13</f>
        <v>0.1</v>
      </c>
      <c r="D14" s="214">
        <f>'Hazard &amp; Exposure'!AP13</f>
        <v>0.1</v>
      </c>
      <c r="E14" s="214">
        <f>'Hazard &amp; Exposure'!AQ13</f>
        <v>0</v>
      </c>
      <c r="F14" s="214">
        <f>'Hazard &amp; Exposure'!AR13</f>
        <v>8.8000000000000007</v>
      </c>
      <c r="G14" s="214">
        <f>'Hazard &amp; Exposure'!AU13</f>
        <v>2.6</v>
      </c>
      <c r="H14" s="214">
        <f>'Hazard &amp; Exposure'!DM13</f>
        <v>3.7</v>
      </c>
      <c r="I14" s="215">
        <f>'Hazard &amp; Exposure'!DN13</f>
        <v>3.5</v>
      </c>
      <c r="J14" s="214">
        <f>'Hazard &amp; Exposure'!DQ13</f>
        <v>0</v>
      </c>
      <c r="K14" s="214">
        <f>'Hazard &amp; Exposure'!DT13</f>
        <v>0</v>
      </c>
      <c r="L14" s="215">
        <f>'Hazard &amp; Exposure'!DU13</f>
        <v>0</v>
      </c>
      <c r="M14" s="216">
        <f t="shared" si="0"/>
        <v>1.9</v>
      </c>
      <c r="N14" s="214" t="str">
        <f>'Hazard &amp; Exposure'!BL13</f>
        <v>x</v>
      </c>
      <c r="O14" s="214">
        <f>'Hazard &amp; Exposure'!CR13</f>
        <v>4.7</v>
      </c>
      <c r="P14" s="214">
        <f>'Hazard &amp; Exposure'!DB13</f>
        <v>3.4</v>
      </c>
      <c r="Q14" s="214">
        <f>'Hazard &amp; Exposure'!DL13</f>
        <v>2.9</v>
      </c>
      <c r="R14" s="215">
        <f>'Hazard &amp; Exposure'!DM13</f>
        <v>3.7</v>
      </c>
      <c r="S14" s="217">
        <f t="shared" si="1"/>
        <v>2.8</v>
      </c>
      <c r="T14" s="218">
        <f>Vulnerability!E13</f>
        <v>1.9</v>
      </c>
      <c r="U14" s="219">
        <f>Vulnerability!H13</f>
        <v>4.7</v>
      </c>
      <c r="V14" s="219">
        <f>Vulnerability!N13</f>
        <v>10</v>
      </c>
      <c r="W14" s="215">
        <f>Vulnerability!O13</f>
        <v>4.5999999999999996</v>
      </c>
      <c r="X14" s="219">
        <f>Vulnerability!T13</f>
        <v>0.9</v>
      </c>
      <c r="Y14" s="220">
        <f>Vulnerability!AB13</f>
        <v>1.6</v>
      </c>
      <c r="Z14" s="220">
        <f>Vulnerability!AE13</f>
        <v>0.8</v>
      </c>
      <c r="AA14" s="220">
        <f>Vulnerability!AH13</f>
        <v>3.9</v>
      </c>
      <c r="AB14" s="220">
        <f>Vulnerability!AK13</f>
        <v>4.5999999999999996</v>
      </c>
      <c r="AC14" s="219">
        <f>Vulnerability!AL13</f>
        <v>2.9</v>
      </c>
      <c r="AD14" s="215">
        <f>Vulnerability!AM13</f>
        <v>2</v>
      </c>
      <c r="AE14" s="216">
        <f t="shared" si="2"/>
        <v>3.4</v>
      </c>
      <c r="AF14" s="216">
        <f>Vulnerability!AZ13</f>
        <v>4</v>
      </c>
      <c r="AG14" s="216">
        <f t="shared" si="3"/>
        <v>3.7</v>
      </c>
      <c r="AH14" s="231" t="str">
        <f>'Lack of Coping Capacity'!D13</f>
        <v>x</v>
      </c>
      <c r="AI14" s="222">
        <f>'Lack of Coping Capacity'!G13</f>
        <v>3.8</v>
      </c>
      <c r="AJ14" s="215">
        <f>'Lack of Coping Capacity'!H13</f>
        <v>3.8</v>
      </c>
      <c r="AK14" s="222">
        <f>'Lack of Coping Capacity'!M13</f>
        <v>2.2000000000000002</v>
      </c>
      <c r="AL14" s="222">
        <f>'Lack of Coping Capacity'!R13</f>
        <v>2</v>
      </c>
      <c r="AM14" s="222">
        <f>'Lack of Coping Capacity'!Z13</f>
        <v>3.3</v>
      </c>
      <c r="AN14" s="215">
        <f>'Lack of Coping Capacity'!AA13</f>
        <v>2.5</v>
      </c>
      <c r="AO14" s="216">
        <f t="shared" si="4"/>
        <v>3.2</v>
      </c>
      <c r="AP14" s="216">
        <f>'Lack of Coping Capacity'!AB13</f>
        <v>5</v>
      </c>
      <c r="AQ14" s="216">
        <f t="shared" si="5"/>
        <v>4.2</v>
      </c>
      <c r="AR14" s="223">
        <f t="shared" si="6"/>
        <v>3.5</v>
      </c>
      <c r="AS14" s="224" t="str">
        <f t="shared" si="7"/>
        <v>Medium</v>
      </c>
      <c r="AT14" s="225">
        <f t="shared" si="8"/>
        <v>129</v>
      </c>
      <c r="AU14" s="226">
        <f>VLOOKUP($B14,'Lack of Reliability Index'!$A$2:$H$192,8,FALSE)</f>
        <v>6.083333333333333</v>
      </c>
      <c r="AV14" s="227">
        <f>'Imputed and missing data hidden'!BY12</f>
        <v>16</v>
      </c>
      <c r="AW14" s="228">
        <f t="shared" si="9"/>
        <v>0.31372549019607843</v>
      </c>
      <c r="AX14" s="227" t="str">
        <f t="shared" si="10"/>
        <v/>
      </c>
      <c r="AY14" s="229">
        <f>'Indicator Date hidden2'!BZ13</f>
        <v>0.390625</v>
      </c>
      <c r="AZ14" s="133"/>
    </row>
    <row r="15" spans="1:52" ht="15" thickBot="1" x14ac:dyDescent="0.35">
      <c r="A15" s="211" t="str">
        <f>'Indicator Data'!A17</f>
        <v>Bahrain</v>
      </c>
      <c r="B15" s="212" t="str">
        <f>'Indicator Data'!B17</f>
        <v>BHR</v>
      </c>
      <c r="C15" s="230">
        <f>'Hazard &amp; Exposure'!AO14</f>
        <v>0.1</v>
      </c>
      <c r="D15" s="214">
        <f>'Hazard &amp; Exposure'!AP14</f>
        <v>0.1</v>
      </c>
      <c r="E15" s="214">
        <f>'Hazard &amp; Exposure'!AQ14</f>
        <v>0</v>
      </c>
      <c r="F15" s="214">
        <f>'Hazard &amp; Exposure'!AR14</f>
        <v>0</v>
      </c>
      <c r="G15" s="214">
        <f>'Hazard &amp; Exposure'!AU14</f>
        <v>0</v>
      </c>
      <c r="H15" s="214">
        <f>'Hazard &amp; Exposure'!DM14</f>
        <v>4.0999999999999996</v>
      </c>
      <c r="I15" s="215">
        <f>'Hazard &amp; Exposure'!DN14</f>
        <v>0.9</v>
      </c>
      <c r="J15" s="214">
        <f>'Hazard &amp; Exposure'!DQ14</f>
        <v>0.3</v>
      </c>
      <c r="K15" s="214">
        <f>'Hazard &amp; Exposure'!DT14</f>
        <v>0</v>
      </c>
      <c r="L15" s="215">
        <f>'Hazard &amp; Exposure'!DU14</f>
        <v>0.2</v>
      </c>
      <c r="M15" s="216">
        <f t="shared" si="0"/>
        <v>0.6</v>
      </c>
      <c r="N15" s="214">
        <f>'Hazard &amp; Exposure'!BL14</f>
        <v>0</v>
      </c>
      <c r="O15" s="214">
        <f>'Hazard &amp; Exposure'!CR14</f>
        <v>4.7</v>
      </c>
      <c r="P15" s="214">
        <f>'Hazard &amp; Exposure'!DB14</f>
        <v>6.4</v>
      </c>
      <c r="Q15" s="214">
        <f>'Hazard &amp; Exposure'!DL14</f>
        <v>4</v>
      </c>
      <c r="R15" s="215">
        <f>'Hazard &amp; Exposure'!DM14</f>
        <v>4.0999999999999996</v>
      </c>
      <c r="S15" s="217">
        <f t="shared" si="1"/>
        <v>2.5</v>
      </c>
      <c r="T15" s="218">
        <f>Vulnerability!E14</f>
        <v>1.2</v>
      </c>
      <c r="U15" s="219">
        <f>Vulnerability!H14</f>
        <v>2.8</v>
      </c>
      <c r="V15" s="219">
        <f>Vulnerability!N14</f>
        <v>0</v>
      </c>
      <c r="W15" s="215">
        <f>Vulnerability!O14</f>
        <v>1.3</v>
      </c>
      <c r="X15" s="219">
        <f>Vulnerability!T14</f>
        <v>1.1000000000000001</v>
      </c>
      <c r="Y15" s="220">
        <f>Vulnerability!AB14</f>
        <v>0.1</v>
      </c>
      <c r="Z15" s="220">
        <f>Vulnerability!AE14</f>
        <v>0.5</v>
      </c>
      <c r="AA15" s="220">
        <f>Vulnerability!AH14</f>
        <v>0</v>
      </c>
      <c r="AB15" s="220">
        <f>Vulnerability!AK14</f>
        <v>1.7</v>
      </c>
      <c r="AC15" s="219">
        <f>Vulnerability!AL14</f>
        <v>0.6</v>
      </c>
      <c r="AD15" s="215">
        <f>Vulnerability!AM14</f>
        <v>0.9</v>
      </c>
      <c r="AE15" s="216">
        <f t="shared" si="2"/>
        <v>1.1000000000000001</v>
      </c>
      <c r="AF15" s="216">
        <f>Vulnerability!AZ14</f>
        <v>5.6</v>
      </c>
      <c r="AG15" s="216">
        <f t="shared" si="3"/>
        <v>3.7</v>
      </c>
      <c r="AH15" s="231">
        <f>'Lack of Coping Capacity'!D14</f>
        <v>3.8</v>
      </c>
      <c r="AI15" s="222">
        <f>'Lack of Coping Capacity'!G14</f>
        <v>5.2</v>
      </c>
      <c r="AJ15" s="215">
        <f>'Lack of Coping Capacity'!H14</f>
        <v>4.5</v>
      </c>
      <c r="AK15" s="222">
        <f>'Lack of Coping Capacity'!M14</f>
        <v>1</v>
      </c>
      <c r="AL15" s="222">
        <f>'Lack of Coping Capacity'!R14</f>
        <v>0</v>
      </c>
      <c r="AM15" s="222">
        <f>'Lack of Coping Capacity'!Z14</f>
        <v>3</v>
      </c>
      <c r="AN15" s="215">
        <f>'Lack of Coping Capacity'!AA14</f>
        <v>1.3</v>
      </c>
      <c r="AO15" s="216">
        <f t="shared" si="4"/>
        <v>3.1</v>
      </c>
      <c r="AP15" s="216">
        <f>'Lack of Coping Capacity'!AB14</f>
        <v>1.2</v>
      </c>
      <c r="AQ15" s="216">
        <f t="shared" si="5"/>
        <v>2.2000000000000002</v>
      </c>
      <c r="AR15" s="223">
        <f t="shared" si="6"/>
        <v>2.7</v>
      </c>
      <c r="AS15" s="224" t="str">
        <f t="shared" si="7"/>
        <v>Low</v>
      </c>
      <c r="AT15" s="225">
        <f t="shared" si="8"/>
        <v>160</v>
      </c>
      <c r="AU15" s="226">
        <f>VLOOKUP($B15,'Lack of Reliability Index'!$A$2:$H$192,8,FALSE)</f>
        <v>6.1333333333333329</v>
      </c>
      <c r="AV15" s="227">
        <f>'Imputed and missing data hidden'!BY13</f>
        <v>15</v>
      </c>
      <c r="AW15" s="228">
        <f t="shared" si="9"/>
        <v>0.29411764705882354</v>
      </c>
      <c r="AX15" s="227" t="str">
        <f t="shared" si="10"/>
        <v/>
      </c>
      <c r="AY15" s="229">
        <f>'Indicator Date hidden2'!BZ14</f>
        <v>0.4</v>
      </c>
      <c r="AZ15" s="133"/>
    </row>
    <row r="16" spans="1:52" ht="15" thickBot="1" x14ac:dyDescent="0.35">
      <c r="A16" s="211" t="str">
        <f>'Indicator Data'!A18</f>
        <v>Bangladesh</v>
      </c>
      <c r="B16" s="212" t="str">
        <f>'Indicator Data'!B18</f>
        <v>BGD</v>
      </c>
      <c r="C16" s="230">
        <f>'Hazard &amp; Exposure'!AO15</f>
        <v>9.1999999999999993</v>
      </c>
      <c r="D16" s="214">
        <f>'Hazard &amp; Exposure'!AP15</f>
        <v>10</v>
      </c>
      <c r="E16" s="214">
        <f>'Hazard &amp; Exposure'!AQ15</f>
        <v>8.1999999999999993</v>
      </c>
      <c r="F16" s="214">
        <f>'Hazard &amp; Exposure'!AR15</f>
        <v>6.9</v>
      </c>
      <c r="G16" s="214">
        <f>'Hazard &amp; Exposure'!AU15</f>
        <v>5</v>
      </c>
      <c r="H16" s="214">
        <f>'Hazard &amp; Exposure'!DM15</f>
        <v>7.6</v>
      </c>
      <c r="I16" s="215">
        <f>'Hazard &amp; Exposure'!DN15</f>
        <v>8.1999999999999993</v>
      </c>
      <c r="J16" s="214">
        <f>'Hazard &amp; Exposure'!DQ15</f>
        <v>9.8000000000000007</v>
      </c>
      <c r="K16" s="214">
        <f>'Hazard &amp; Exposure'!DT15</f>
        <v>0</v>
      </c>
      <c r="L16" s="215">
        <f>'Hazard &amp; Exposure'!DU15</f>
        <v>6.9</v>
      </c>
      <c r="M16" s="216">
        <f t="shared" si="0"/>
        <v>7.6</v>
      </c>
      <c r="N16" s="214">
        <f>'Hazard &amp; Exposure'!BL15</f>
        <v>8.1999999999999993</v>
      </c>
      <c r="O16" s="214">
        <f>'Hazard &amp; Exposure'!CR15</f>
        <v>9.4</v>
      </c>
      <c r="P16" s="214">
        <f>'Hazard &amp; Exposure'!DB15</f>
        <v>5.8</v>
      </c>
      <c r="Q16" s="214">
        <f>'Hazard &amp; Exposure'!DL15</f>
        <v>5.3</v>
      </c>
      <c r="R16" s="215">
        <f>'Hazard &amp; Exposure'!DM15</f>
        <v>7.6</v>
      </c>
      <c r="S16" s="217">
        <f t="shared" si="1"/>
        <v>7.6</v>
      </c>
      <c r="T16" s="218">
        <f>Vulnerability!E15</f>
        <v>7.4</v>
      </c>
      <c r="U16" s="219">
        <f>Vulnerability!H15</f>
        <v>4.5</v>
      </c>
      <c r="V16" s="219">
        <f>Vulnerability!N15</f>
        <v>1.8</v>
      </c>
      <c r="W16" s="215">
        <f>Vulnerability!O15</f>
        <v>5.3</v>
      </c>
      <c r="X16" s="219">
        <f>Vulnerability!T15</f>
        <v>7.7</v>
      </c>
      <c r="Y16" s="220">
        <f>Vulnerability!AB15</f>
        <v>2</v>
      </c>
      <c r="Z16" s="220">
        <f>Vulnerability!AE15</f>
        <v>4.8</v>
      </c>
      <c r="AA16" s="220">
        <f>Vulnerability!AH15</f>
        <v>4.4000000000000004</v>
      </c>
      <c r="AB16" s="220">
        <f>Vulnerability!AK15</f>
        <v>4.3</v>
      </c>
      <c r="AC16" s="219">
        <f>Vulnerability!AL15</f>
        <v>4</v>
      </c>
      <c r="AD16" s="215">
        <f>Vulnerability!AM15</f>
        <v>6.2</v>
      </c>
      <c r="AE16" s="216">
        <f t="shared" si="2"/>
        <v>5.8</v>
      </c>
      <c r="AF16" s="216">
        <f>Vulnerability!AZ15</f>
        <v>7.2</v>
      </c>
      <c r="AG16" s="216">
        <f t="shared" si="3"/>
        <v>6.6</v>
      </c>
      <c r="AH16" s="231">
        <f>'Lack of Coping Capacity'!D15</f>
        <v>3</v>
      </c>
      <c r="AI16" s="222">
        <f>'Lack of Coping Capacity'!G15</f>
        <v>7</v>
      </c>
      <c r="AJ16" s="215">
        <f>'Lack of Coping Capacity'!H15</f>
        <v>5</v>
      </c>
      <c r="AK16" s="222">
        <f>'Lack of Coping Capacity'!M15</f>
        <v>5</v>
      </c>
      <c r="AL16" s="222">
        <f>'Lack of Coping Capacity'!R15</f>
        <v>4.9000000000000004</v>
      </c>
      <c r="AM16" s="222">
        <f>'Lack of Coping Capacity'!Z15</f>
        <v>5.2</v>
      </c>
      <c r="AN16" s="215">
        <f>'Lack of Coping Capacity'!AA15</f>
        <v>5</v>
      </c>
      <c r="AO16" s="216">
        <f t="shared" si="4"/>
        <v>5</v>
      </c>
      <c r="AP16" s="216">
        <f>'Lack of Coping Capacity'!AB15</f>
        <v>4.2</v>
      </c>
      <c r="AQ16" s="216">
        <f t="shared" si="5"/>
        <v>4.5999999999999996</v>
      </c>
      <c r="AR16" s="223">
        <f t="shared" si="6"/>
        <v>6.1</v>
      </c>
      <c r="AS16" s="224" t="str">
        <f t="shared" si="7"/>
        <v>High</v>
      </c>
      <c r="AT16" s="225">
        <f t="shared" si="8"/>
        <v>19</v>
      </c>
      <c r="AU16" s="226">
        <f>VLOOKUP($B16,'Lack of Reliability Index'!$A$2:$H$192,8,FALSE)</f>
        <v>3.0044444444444451</v>
      </c>
      <c r="AV16" s="227">
        <f>'Imputed and missing data hidden'!BY14</f>
        <v>3</v>
      </c>
      <c r="AW16" s="228">
        <f t="shared" si="9"/>
        <v>5.8823529411764705E-2</v>
      </c>
      <c r="AX16" s="227" t="str">
        <f t="shared" si="10"/>
        <v/>
      </c>
      <c r="AY16" s="229">
        <f>'Indicator Date hidden2'!BZ15</f>
        <v>0.41333333333333333</v>
      </c>
      <c r="AZ16" s="133"/>
    </row>
    <row r="17" spans="1:52" ht="15" thickBot="1" x14ac:dyDescent="0.35">
      <c r="A17" s="211" t="str">
        <f>'Indicator Data'!A19</f>
        <v>Barbados</v>
      </c>
      <c r="B17" s="212" t="str">
        <f>'Indicator Data'!B19</f>
        <v>BRB</v>
      </c>
      <c r="C17" s="230">
        <f>'Hazard &amp; Exposure'!AO16</f>
        <v>5.6</v>
      </c>
      <c r="D17" s="214">
        <f>'Hazard &amp; Exposure'!AP16</f>
        <v>0.1</v>
      </c>
      <c r="E17" s="214">
        <f>'Hazard &amp; Exposure'!AQ16</f>
        <v>5.7</v>
      </c>
      <c r="F17" s="214">
        <f>'Hazard &amp; Exposure'!AR16</f>
        <v>4.5999999999999996</v>
      </c>
      <c r="G17" s="214">
        <f>'Hazard &amp; Exposure'!AU16</f>
        <v>0.5</v>
      </c>
      <c r="H17" s="214">
        <f>'Hazard &amp; Exposure'!DM16</f>
        <v>4.4000000000000004</v>
      </c>
      <c r="I17" s="215">
        <f>'Hazard &amp; Exposure'!DN16</f>
        <v>3.8</v>
      </c>
      <c r="J17" s="214">
        <f>'Hazard &amp; Exposure'!DQ16</f>
        <v>0</v>
      </c>
      <c r="K17" s="214">
        <f>'Hazard &amp; Exposure'!DT16</f>
        <v>0</v>
      </c>
      <c r="L17" s="215">
        <f>'Hazard &amp; Exposure'!DU16</f>
        <v>0</v>
      </c>
      <c r="M17" s="216">
        <f t="shared" si="0"/>
        <v>2.1</v>
      </c>
      <c r="N17" s="214" t="str">
        <f>'Hazard &amp; Exposure'!BL16</f>
        <v>x</v>
      </c>
      <c r="O17" s="214">
        <f>'Hazard &amp; Exposure'!CR16</f>
        <v>6</v>
      </c>
      <c r="P17" s="214">
        <f>'Hazard &amp; Exposure'!DB16</f>
        <v>3</v>
      </c>
      <c r="Q17" s="214">
        <f>'Hazard &amp; Exposure'!DL16</f>
        <v>3.9</v>
      </c>
      <c r="R17" s="215">
        <f>'Hazard &amp; Exposure'!DM16</f>
        <v>4.4000000000000004</v>
      </c>
      <c r="S17" s="217">
        <f t="shared" si="1"/>
        <v>3.3</v>
      </c>
      <c r="T17" s="218">
        <f>Vulnerability!E16</f>
        <v>2.6</v>
      </c>
      <c r="U17" s="219">
        <f>Vulnerability!H16</f>
        <v>3.4</v>
      </c>
      <c r="V17" s="219">
        <f>Vulnerability!N16</f>
        <v>1.1000000000000001</v>
      </c>
      <c r="W17" s="215">
        <f>Vulnerability!O16</f>
        <v>2.4</v>
      </c>
      <c r="X17" s="219">
        <f>Vulnerability!T16</f>
        <v>0</v>
      </c>
      <c r="Y17" s="220">
        <f>Vulnerability!AB16</f>
        <v>1.1000000000000001</v>
      </c>
      <c r="Z17" s="220">
        <f>Vulnerability!AE16</f>
        <v>0.9</v>
      </c>
      <c r="AA17" s="220">
        <f>Vulnerability!AH16</f>
        <v>0</v>
      </c>
      <c r="AB17" s="220">
        <f>Vulnerability!AK16</f>
        <v>2</v>
      </c>
      <c r="AC17" s="219">
        <f>Vulnerability!AL16</f>
        <v>1</v>
      </c>
      <c r="AD17" s="215">
        <f>Vulnerability!AM16</f>
        <v>0.5</v>
      </c>
      <c r="AE17" s="216">
        <f t="shared" si="2"/>
        <v>1.5</v>
      </c>
      <c r="AF17" s="216">
        <f>Vulnerability!AZ16</f>
        <v>5.8</v>
      </c>
      <c r="AG17" s="216">
        <f t="shared" si="3"/>
        <v>4</v>
      </c>
      <c r="AH17" s="231">
        <f>'Lack of Coping Capacity'!D16</f>
        <v>2.8</v>
      </c>
      <c r="AI17" s="222">
        <f>'Lack of Coping Capacity'!G16</f>
        <v>4</v>
      </c>
      <c r="AJ17" s="215">
        <f>'Lack of Coping Capacity'!H16</f>
        <v>3.4</v>
      </c>
      <c r="AK17" s="222">
        <f>'Lack of Coping Capacity'!M16</f>
        <v>1.6</v>
      </c>
      <c r="AL17" s="222">
        <f>'Lack of Coping Capacity'!R16</f>
        <v>0.2</v>
      </c>
      <c r="AM17" s="222">
        <f>'Lack of Coping Capacity'!Z16</f>
        <v>3</v>
      </c>
      <c r="AN17" s="215">
        <f>'Lack of Coping Capacity'!AA16</f>
        <v>1.6</v>
      </c>
      <c r="AO17" s="216">
        <f t="shared" si="4"/>
        <v>2.5</v>
      </c>
      <c r="AP17" s="216" t="str">
        <f>'Lack of Coping Capacity'!AB16</f>
        <v>x</v>
      </c>
      <c r="AQ17" s="216">
        <f t="shared" si="5"/>
        <v>2.5</v>
      </c>
      <c r="AR17" s="223">
        <f t="shared" si="6"/>
        <v>3.2</v>
      </c>
      <c r="AS17" s="224" t="str">
        <f t="shared" si="7"/>
        <v>Low</v>
      </c>
      <c r="AT17" s="225">
        <f t="shared" si="8"/>
        <v>138</v>
      </c>
      <c r="AU17" s="226">
        <f>VLOOKUP($B17,'Lack of Reliability Index'!$A$2:$H$192,8,FALSE)</f>
        <v>5.7882352941176478</v>
      </c>
      <c r="AV17" s="227">
        <f>'Imputed and missing data hidden'!BY15</f>
        <v>12</v>
      </c>
      <c r="AW17" s="228">
        <f t="shared" si="9"/>
        <v>0.23529411764705882</v>
      </c>
      <c r="AX17" s="227" t="str">
        <f t="shared" si="10"/>
        <v/>
      </c>
      <c r="AY17" s="229">
        <f>'Indicator Date hidden2'!BZ16</f>
        <v>0.48529411764705882</v>
      </c>
      <c r="AZ17" s="133"/>
    </row>
    <row r="18" spans="1:52" ht="15" thickBot="1" x14ac:dyDescent="0.35">
      <c r="A18" s="211" t="str">
        <f>'Indicator Data'!A20</f>
        <v>Belarus</v>
      </c>
      <c r="B18" s="212" t="str">
        <f>'Indicator Data'!B20</f>
        <v>BLR</v>
      </c>
      <c r="C18" s="230">
        <f>'Hazard &amp; Exposure'!AO17</f>
        <v>0.1</v>
      </c>
      <c r="D18" s="214">
        <f>'Hazard &amp; Exposure'!AP17</f>
        <v>6.2</v>
      </c>
      <c r="E18" s="214">
        <f>'Hazard &amp; Exposure'!AQ17</f>
        <v>0</v>
      </c>
      <c r="F18" s="214">
        <f>'Hazard &amp; Exposure'!AR17</f>
        <v>0</v>
      </c>
      <c r="G18" s="214">
        <f>'Hazard &amp; Exposure'!AU17</f>
        <v>3.1</v>
      </c>
      <c r="H18" s="214">
        <f>'Hazard &amp; Exposure'!DM17</f>
        <v>2.4</v>
      </c>
      <c r="I18" s="215">
        <f>'Hazard &amp; Exposure'!DN17</f>
        <v>2.2999999999999998</v>
      </c>
      <c r="J18" s="214">
        <f>'Hazard &amp; Exposure'!DQ17</f>
        <v>2.7</v>
      </c>
      <c r="K18" s="214">
        <f>'Hazard &amp; Exposure'!DT17</f>
        <v>0</v>
      </c>
      <c r="L18" s="215">
        <f>'Hazard &amp; Exposure'!DU17</f>
        <v>1.9</v>
      </c>
      <c r="M18" s="216">
        <f t="shared" si="0"/>
        <v>2.1</v>
      </c>
      <c r="N18" s="214">
        <f>'Hazard &amp; Exposure'!BL17</f>
        <v>4.5</v>
      </c>
      <c r="O18" s="214">
        <f>'Hazard &amp; Exposure'!CR17</f>
        <v>0</v>
      </c>
      <c r="P18" s="214">
        <f>'Hazard &amp; Exposure'!DB17</f>
        <v>2.7</v>
      </c>
      <c r="Q18" s="214">
        <f>'Hazard &amp; Exposure'!DL17</f>
        <v>1.9</v>
      </c>
      <c r="R18" s="215">
        <f>'Hazard &amp; Exposure'!DM17</f>
        <v>2.4</v>
      </c>
      <c r="S18" s="217">
        <f t="shared" si="1"/>
        <v>2.2999999999999998</v>
      </c>
      <c r="T18" s="218">
        <f>Vulnerability!E17</f>
        <v>1.7</v>
      </c>
      <c r="U18" s="219">
        <f>Vulnerability!H17</f>
        <v>0.9</v>
      </c>
      <c r="V18" s="219">
        <f>Vulnerability!N17</f>
        <v>0.4</v>
      </c>
      <c r="W18" s="215">
        <f>Vulnerability!O17</f>
        <v>1.2</v>
      </c>
      <c r="X18" s="219">
        <f>Vulnerability!T17</f>
        <v>1.8</v>
      </c>
      <c r="Y18" s="220">
        <f>Vulnerability!AB17</f>
        <v>0.6</v>
      </c>
      <c r="Z18" s="220">
        <f>Vulnerability!AE17</f>
        <v>0.3</v>
      </c>
      <c r="AA18" s="220">
        <f>Vulnerability!AH17</f>
        <v>0.4</v>
      </c>
      <c r="AB18" s="220">
        <f>Vulnerability!AK17</f>
        <v>1.2</v>
      </c>
      <c r="AC18" s="219">
        <f>Vulnerability!AL17</f>
        <v>0.6</v>
      </c>
      <c r="AD18" s="215">
        <f>Vulnerability!AM17</f>
        <v>1.2</v>
      </c>
      <c r="AE18" s="216">
        <f t="shared" si="2"/>
        <v>1.2</v>
      </c>
      <c r="AF18" s="216">
        <f>Vulnerability!AZ17</f>
        <v>4</v>
      </c>
      <c r="AG18" s="216">
        <f t="shared" si="3"/>
        <v>2.7</v>
      </c>
      <c r="AH18" s="231">
        <f>'Lack of Coping Capacity'!D17</f>
        <v>2.8</v>
      </c>
      <c r="AI18" s="222">
        <f>'Lack of Coping Capacity'!G17</f>
        <v>5.6</v>
      </c>
      <c r="AJ18" s="215">
        <f>'Lack of Coping Capacity'!H17</f>
        <v>4.2</v>
      </c>
      <c r="AK18" s="222">
        <f>'Lack of Coping Capacity'!M17</f>
        <v>1.6</v>
      </c>
      <c r="AL18" s="222">
        <f>'Lack of Coping Capacity'!R17</f>
        <v>0.3</v>
      </c>
      <c r="AM18" s="222">
        <f>'Lack of Coping Capacity'!Z17</f>
        <v>1.6</v>
      </c>
      <c r="AN18" s="215">
        <f>'Lack of Coping Capacity'!AA17</f>
        <v>1.2</v>
      </c>
      <c r="AO18" s="216">
        <f t="shared" si="4"/>
        <v>2.8</v>
      </c>
      <c r="AP18" s="216" t="str">
        <f>'Lack of Coping Capacity'!AB17</f>
        <v>x</v>
      </c>
      <c r="AQ18" s="216">
        <f t="shared" si="5"/>
        <v>2.8</v>
      </c>
      <c r="AR18" s="223">
        <f t="shared" si="6"/>
        <v>2.6</v>
      </c>
      <c r="AS18" s="224" t="str">
        <f t="shared" si="7"/>
        <v>Low</v>
      </c>
      <c r="AT18" s="225">
        <f t="shared" si="8"/>
        <v>162</v>
      </c>
      <c r="AU18" s="226">
        <f>VLOOKUP($B18,'Lack of Reliability Index'!$A$2:$H$192,8,FALSE)</f>
        <v>5.4492753623188408</v>
      </c>
      <c r="AV18" s="227">
        <f>'Imputed and missing data hidden'!BY16</f>
        <v>10</v>
      </c>
      <c r="AW18" s="228">
        <f t="shared" si="9"/>
        <v>0.19607843137254902</v>
      </c>
      <c r="AX18" s="227" t="str">
        <f t="shared" si="10"/>
        <v/>
      </c>
      <c r="AY18" s="229">
        <f>'Indicator Date hidden2'!BZ17</f>
        <v>0.52173913043478259</v>
      </c>
      <c r="AZ18" s="133"/>
    </row>
    <row r="19" spans="1:52" ht="15" thickBot="1" x14ac:dyDescent="0.35">
      <c r="A19" s="211" t="str">
        <f>'Indicator Data'!A21</f>
        <v>Belgium</v>
      </c>
      <c r="B19" s="212" t="str">
        <f>'Indicator Data'!B21</f>
        <v>BEL</v>
      </c>
      <c r="C19" s="230">
        <f>'Hazard &amp; Exposure'!AO18</f>
        <v>3.4</v>
      </c>
      <c r="D19" s="214">
        <f>'Hazard &amp; Exposure'!AP18</f>
        <v>4</v>
      </c>
      <c r="E19" s="214">
        <f>'Hazard &amp; Exposure'!AQ18</f>
        <v>0</v>
      </c>
      <c r="F19" s="214">
        <f>'Hazard &amp; Exposure'!AR18</f>
        <v>0</v>
      </c>
      <c r="G19" s="214">
        <f>'Hazard &amp; Exposure'!AU18</f>
        <v>0.5</v>
      </c>
      <c r="H19" s="214">
        <f>'Hazard &amp; Exposure'!DM18</f>
        <v>1.3</v>
      </c>
      <c r="I19" s="215">
        <f>'Hazard &amp; Exposure'!DN18</f>
        <v>1.7</v>
      </c>
      <c r="J19" s="214">
        <f>'Hazard &amp; Exposure'!DQ18</f>
        <v>3.4</v>
      </c>
      <c r="K19" s="214">
        <f>'Hazard &amp; Exposure'!DT18</f>
        <v>0</v>
      </c>
      <c r="L19" s="215">
        <f>'Hazard &amp; Exposure'!DU18</f>
        <v>2.4</v>
      </c>
      <c r="M19" s="216">
        <f t="shared" si="0"/>
        <v>2.1</v>
      </c>
      <c r="N19" s="214">
        <f>'Hazard &amp; Exposure'!BL18</f>
        <v>0</v>
      </c>
      <c r="O19" s="214">
        <f>'Hazard &amp; Exposure'!CR18</f>
        <v>0</v>
      </c>
      <c r="P19" s="214">
        <f>'Hazard &amp; Exposure'!DB18</f>
        <v>3.4</v>
      </c>
      <c r="Q19" s="214">
        <f>'Hazard &amp; Exposure'!DL18</f>
        <v>1.4</v>
      </c>
      <c r="R19" s="215">
        <f>'Hazard &amp; Exposure'!DM18</f>
        <v>1.3</v>
      </c>
      <c r="S19" s="217">
        <f t="shared" si="1"/>
        <v>1.7</v>
      </c>
      <c r="T19" s="218">
        <f>Vulnerability!E18</f>
        <v>0</v>
      </c>
      <c r="U19" s="219">
        <f>Vulnerability!H18</f>
        <v>0.7</v>
      </c>
      <c r="V19" s="219">
        <f>Vulnerability!N18</f>
        <v>0.4</v>
      </c>
      <c r="W19" s="215">
        <f>Vulnerability!O18</f>
        <v>0.3</v>
      </c>
      <c r="X19" s="219">
        <f>Vulnerability!T18</f>
        <v>5.4</v>
      </c>
      <c r="Y19" s="220">
        <f>Vulnerability!AB18</f>
        <v>0.1</v>
      </c>
      <c r="Z19" s="220">
        <f>Vulnerability!AE18</f>
        <v>0.3</v>
      </c>
      <c r="AA19" s="220">
        <f>Vulnerability!AH18</f>
        <v>0</v>
      </c>
      <c r="AB19" s="220">
        <f>Vulnerability!AK18</f>
        <v>0.2</v>
      </c>
      <c r="AC19" s="219">
        <f>Vulnerability!AL18</f>
        <v>0.2</v>
      </c>
      <c r="AD19" s="215">
        <f>Vulnerability!AM18</f>
        <v>3.2</v>
      </c>
      <c r="AE19" s="216">
        <f t="shared" si="2"/>
        <v>1.9</v>
      </c>
      <c r="AF19" s="216">
        <f>Vulnerability!AZ18</f>
        <v>5.6</v>
      </c>
      <c r="AG19" s="216">
        <f t="shared" si="3"/>
        <v>4</v>
      </c>
      <c r="AH19" s="231" t="str">
        <f>'Lack of Coping Capacity'!D18</f>
        <v>x</v>
      </c>
      <c r="AI19" s="222">
        <f>'Lack of Coping Capacity'!G18</f>
        <v>2.6</v>
      </c>
      <c r="AJ19" s="215">
        <f>'Lack of Coping Capacity'!H18</f>
        <v>2.6</v>
      </c>
      <c r="AK19" s="222">
        <f>'Lack of Coping Capacity'!M18</f>
        <v>2.1</v>
      </c>
      <c r="AL19" s="222">
        <f>'Lack of Coping Capacity'!R18</f>
        <v>0</v>
      </c>
      <c r="AM19" s="222">
        <f>'Lack of Coping Capacity'!Z18</f>
        <v>0.7</v>
      </c>
      <c r="AN19" s="215">
        <f>'Lack of Coping Capacity'!AA18</f>
        <v>0.9</v>
      </c>
      <c r="AO19" s="216">
        <f t="shared" si="4"/>
        <v>1.8</v>
      </c>
      <c r="AP19" s="216">
        <f>'Lack of Coping Capacity'!AB18</f>
        <v>2</v>
      </c>
      <c r="AQ19" s="216">
        <f t="shared" si="5"/>
        <v>1.9</v>
      </c>
      <c r="AR19" s="223">
        <f t="shared" si="6"/>
        <v>2.2999999999999998</v>
      </c>
      <c r="AS19" s="224" t="str">
        <f t="shared" si="7"/>
        <v>Low</v>
      </c>
      <c r="AT19" s="225">
        <f t="shared" si="8"/>
        <v>170</v>
      </c>
      <c r="AU19" s="226">
        <f>VLOOKUP($B19,'Lack of Reliability Index'!$A$2:$H$192,8,FALSE)</f>
        <v>5.6333333333333329</v>
      </c>
      <c r="AV19" s="227">
        <f>'Imputed and missing data hidden'!BY17</f>
        <v>13</v>
      </c>
      <c r="AW19" s="228">
        <f t="shared" si="9"/>
        <v>0.25490196078431371</v>
      </c>
      <c r="AX19" s="227" t="str">
        <f t="shared" si="10"/>
        <v/>
      </c>
      <c r="AY19" s="229">
        <f>'Indicator Date hidden2'!BZ18</f>
        <v>0.40625</v>
      </c>
      <c r="AZ19" s="133"/>
    </row>
    <row r="20" spans="1:52" ht="15" thickBot="1" x14ac:dyDescent="0.35">
      <c r="A20" s="211" t="str">
        <f>'Indicator Data'!A22</f>
        <v>Belize</v>
      </c>
      <c r="B20" s="212" t="str">
        <f>'Indicator Data'!B22</f>
        <v>BLZ</v>
      </c>
      <c r="C20" s="230">
        <f>'Hazard &amp; Exposure'!AO19</f>
        <v>2.4</v>
      </c>
      <c r="D20" s="214">
        <f>'Hazard &amp; Exposure'!AP19</f>
        <v>8.4</v>
      </c>
      <c r="E20" s="214">
        <f>'Hazard &amp; Exposure'!AQ19</f>
        <v>5.3</v>
      </c>
      <c r="F20" s="214">
        <f>'Hazard &amp; Exposure'!AR19</f>
        <v>7.2</v>
      </c>
      <c r="G20" s="214">
        <f>'Hazard &amp; Exposure'!AU19</f>
        <v>1</v>
      </c>
      <c r="H20" s="214">
        <f>'Hazard &amp; Exposure'!DM19</f>
        <v>4.5999999999999996</v>
      </c>
      <c r="I20" s="215">
        <f>'Hazard &amp; Exposure'!DN19</f>
        <v>5.4</v>
      </c>
      <c r="J20" s="214">
        <f>'Hazard &amp; Exposure'!DQ19</f>
        <v>0.2</v>
      </c>
      <c r="K20" s="214">
        <f>'Hazard &amp; Exposure'!DT19</f>
        <v>0</v>
      </c>
      <c r="L20" s="215">
        <f>'Hazard &amp; Exposure'!DU19</f>
        <v>0.1</v>
      </c>
      <c r="M20" s="216">
        <f t="shared" si="0"/>
        <v>3.2</v>
      </c>
      <c r="N20" s="214" t="str">
        <f>'Hazard &amp; Exposure'!BL19</f>
        <v>x</v>
      </c>
      <c r="O20" s="214">
        <f>'Hazard &amp; Exposure'!CR19</f>
        <v>6.4</v>
      </c>
      <c r="P20" s="214">
        <f>'Hazard &amp; Exposure'!DB19</f>
        <v>3.2</v>
      </c>
      <c r="Q20" s="214">
        <f>'Hazard &amp; Exposure'!DL19</f>
        <v>3.8</v>
      </c>
      <c r="R20" s="215">
        <f>'Hazard &amp; Exposure'!DM19</f>
        <v>4.5999999999999996</v>
      </c>
      <c r="S20" s="217">
        <f t="shared" si="1"/>
        <v>3.9</v>
      </c>
      <c r="T20" s="218">
        <f>Vulnerability!E19</f>
        <v>4.0999999999999996</v>
      </c>
      <c r="U20" s="219">
        <f>Vulnerability!H19</f>
        <v>5.2</v>
      </c>
      <c r="V20" s="219">
        <f>Vulnerability!N19</f>
        <v>1.2</v>
      </c>
      <c r="W20" s="215">
        <f>Vulnerability!O19</f>
        <v>3.7</v>
      </c>
      <c r="X20" s="219">
        <f>Vulnerability!T19</f>
        <v>3.6</v>
      </c>
      <c r="Y20" s="220">
        <f>Vulnerability!AB19</f>
        <v>1.3</v>
      </c>
      <c r="Z20" s="220">
        <f>Vulnerability!AE19</f>
        <v>1</v>
      </c>
      <c r="AA20" s="220">
        <f>Vulnerability!AH19</f>
        <v>0</v>
      </c>
      <c r="AB20" s="220">
        <f>Vulnerability!AK19</f>
        <v>2.4</v>
      </c>
      <c r="AC20" s="219">
        <f>Vulnerability!AL19</f>
        <v>1.2</v>
      </c>
      <c r="AD20" s="215">
        <f>Vulnerability!AM19</f>
        <v>2.5</v>
      </c>
      <c r="AE20" s="216">
        <f t="shared" si="2"/>
        <v>3.1</v>
      </c>
      <c r="AF20" s="216">
        <f>Vulnerability!AZ19</f>
        <v>5.5</v>
      </c>
      <c r="AG20" s="216">
        <f t="shared" si="3"/>
        <v>4.4000000000000004</v>
      </c>
      <c r="AH20" s="231" t="str">
        <f>'Lack of Coping Capacity'!D19</f>
        <v>x</v>
      </c>
      <c r="AI20" s="222">
        <f>'Lack of Coping Capacity'!G19</f>
        <v>6.2</v>
      </c>
      <c r="AJ20" s="215">
        <f>'Lack of Coping Capacity'!H19</f>
        <v>6.2</v>
      </c>
      <c r="AK20" s="222">
        <f>'Lack of Coping Capacity'!M19</f>
        <v>3.8</v>
      </c>
      <c r="AL20" s="222">
        <f>'Lack of Coping Capacity'!R19</f>
        <v>3</v>
      </c>
      <c r="AM20" s="222">
        <f>'Lack of Coping Capacity'!Z19</f>
        <v>4.5</v>
      </c>
      <c r="AN20" s="215">
        <f>'Lack of Coping Capacity'!AA19</f>
        <v>3.8</v>
      </c>
      <c r="AO20" s="216">
        <f t="shared" si="4"/>
        <v>5.0999999999999996</v>
      </c>
      <c r="AP20" s="216">
        <f>'Lack of Coping Capacity'!AB19</f>
        <v>6.7</v>
      </c>
      <c r="AQ20" s="216">
        <f t="shared" si="5"/>
        <v>6</v>
      </c>
      <c r="AR20" s="223">
        <f t="shared" si="6"/>
        <v>4.7</v>
      </c>
      <c r="AS20" s="224" t="str">
        <f t="shared" si="7"/>
        <v>Medium</v>
      </c>
      <c r="AT20" s="225">
        <f t="shared" si="8"/>
        <v>73</v>
      </c>
      <c r="AU20" s="226">
        <f>VLOOKUP($B20,'Lack of Reliability Index'!$A$2:$H$192,8,FALSE)</f>
        <v>5.2173913043478262</v>
      </c>
      <c r="AV20" s="227">
        <f>'Imputed and missing data hidden'!BY18</f>
        <v>10</v>
      </c>
      <c r="AW20" s="228">
        <f t="shared" si="9"/>
        <v>0.19607843137254902</v>
      </c>
      <c r="AX20" s="227" t="str">
        <f t="shared" si="10"/>
        <v/>
      </c>
      <c r="AY20" s="229">
        <f>'Indicator Date hidden2'!BZ19</f>
        <v>0.47826086956521741</v>
      </c>
      <c r="AZ20" s="133"/>
    </row>
    <row r="21" spans="1:52" ht="15" thickBot="1" x14ac:dyDescent="0.35">
      <c r="A21" s="211" t="str">
        <f>'Indicator Data'!A23</f>
        <v>Benin</v>
      </c>
      <c r="B21" s="212" t="str">
        <f>'Indicator Data'!B23</f>
        <v>BEN</v>
      </c>
      <c r="C21" s="230">
        <f>'Hazard &amp; Exposure'!AO20</f>
        <v>0.1</v>
      </c>
      <c r="D21" s="214">
        <f>'Hazard &amp; Exposure'!AP20</f>
        <v>5.0999999999999996</v>
      </c>
      <c r="E21" s="214">
        <f>'Hazard &amp; Exposure'!AQ20</f>
        <v>0</v>
      </c>
      <c r="F21" s="214">
        <f>'Hazard &amp; Exposure'!AR20</f>
        <v>0</v>
      </c>
      <c r="G21" s="214">
        <f>'Hazard &amp; Exposure'!AU20</f>
        <v>0.5</v>
      </c>
      <c r="H21" s="214">
        <f>'Hazard &amp; Exposure'!DM20</f>
        <v>7.3</v>
      </c>
      <c r="I21" s="215">
        <f>'Hazard &amp; Exposure'!DN20</f>
        <v>2.8</v>
      </c>
      <c r="J21" s="214">
        <f>'Hazard &amp; Exposure'!DQ20</f>
        <v>2.9</v>
      </c>
      <c r="K21" s="214">
        <f>'Hazard &amp; Exposure'!DT20</f>
        <v>0</v>
      </c>
      <c r="L21" s="215">
        <f>'Hazard &amp; Exposure'!DU20</f>
        <v>2</v>
      </c>
      <c r="M21" s="216">
        <f t="shared" si="0"/>
        <v>2.4</v>
      </c>
      <c r="N21" s="214">
        <f>'Hazard &amp; Exposure'!BL20</f>
        <v>6.1</v>
      </c>
      <c r="O21" s="214">
        <f>'Hazard &amp; Exposure'!CR20</f>
        <v>8.1</v>
      </c>
      <c r="P21" s="214">
        <f>'Hazard &amp; Exposure'!DB20</f>
        <v>7.1</v>
      </c>
      <c r="Q21" s="214">
        <f>'Hazard &amp; Exposure'!DL20</f>
        <v>7.7</v>
      </c>
      <c r="R21" s="215">
        <f>'Hazard &amp; Exposure'!DM20</f>
        <v>7.3</v>
      </c>
      <c r="S21" s="217">
        <f t="shared" si="1"/>
        <v>5.3</v>
      </c>
      <c r="T21" s="218">
        <f>Vulnerability!E20</f>
        <v>8.6999999999999993</v>
      </c>
      <c r="U21" s="219">
        <f>Vulnerability!H20</f>
        <v>7</v>
      </c>
      <c r="V21" s="219">
        <f>Vulnerability!N20</f>
        <v>1.8</v>
      </c>
      <c r="W21" s="215">
        <f>Vulnerability!O20</f>
        <v>6.6</v>
      </c>
      <c r="X21" s="219">
        <f>Vulnerability!T20</f>
        <v>1.3</v>
      </c>
      <c r="Y21" s="220">
        <f>Vulnerability!AB20</f>
        <v>4.5</v>
      </c>
      <c r="Z21" s="220">
        <f>Vulnerability!AE20</f>
        <v>5.6</v>
      </c>
      <c r="AA21" s="220">
        <f>Vulnerability!AH20</f>
        <v>0</v>
      </c>
      <c r="AB21" s="220">
        <f>Vulnerability!AK20</f>
        <v>2.4</v>
      </c>
      <c r="AC21" s="219">
        <f>Vulnerability!AL20</f>
        <v>3.4</v>
      </c>
      <c r="AD21" s="215">
        <f>Vulnerability!AM20</f>
        <v>2.4</v>
      </c>
      <c r="AE21" s="216">
        <f t="shared" si="2"/>
        <v>4.8</v>
      </c>
      <c r="AF21" s="216">
        <f>Vulnerability!AZ20</f>
        <v>5.7</v>
      </c>
      <c r="AG21" s="216">
        <f t="shared" si="3"/>
        <v>5.3</v>
      </c>
      <c r="AH21" s="231">
        <f>'Lack of Coping Capacity'!D20</f>
        <v>5.5</v>
      </c>
      <c r="AI21" s="222">
        <f>'Lack of Coping Capacity'!G20</f>
        <v>6</v>
      </c>
      <c r="AJ21" s="215">
        <f>'Lack of Coping Capacity'!H20</f>
        <v>5.8</v>
      </c>
      <c r="AK21" s="222">
        <f>'Lack of Coping Capacity'!M20</f>
        <v>7.2</v>
      </c>
      <c r="AL21" s="222">
        <f>'Lack of Coping Capacity'!R20</f>
        <v>8.3000000000000007</v>
      </c>
      <c r="AM21" s="222">
        <f>'Lack of Coping Capacity'!Z20</f>
        <v>6.9</v>
      </c>
      <c r="AN21" s="215">
        <f>'Lack of Coping Capacity'!AA20</f>
        <v>7.5</v>
      </c>
      <c r="AO21" s="216">
        <f t="shared" si="4"/>
        <v>6.7</v>
      </c>
      <c r="AP21" s="216">
        <f>'Lack of Coping Capacity'!AB20</f>
        <v>6.5</v>
      </c>
      <c r="AQ21" s="216">
        <f t="shared" si="5"/>
        <v>6.6</v>
      </c>
      <c r="AR21" s="223">
        <f t="shared" si="6"/>
        <v>5.7</v>
      </c>
      <c r="AS21" s="224" t="str">
        <f t="shared" si="7"/>
        <v>High</v>
      </c>
      <c r="AT21" s="225">
        <f t="shared" si="8"/>
        <v>36</v>
      </c>
      <c r="AU21" s="226">
        <f>VLOOKUP($B21,'Lack of Reliability Index'!$A$2:$H$192,8,FALSE)</f>
        <v>3.1890410958904116</v>
      </c>
      <c r="AV21" s="227">
        <f>'Imputed and missing data hidden'!BY19</f>
        <v>1</v>
      </c>
      <c r="AW21" s="228">
        <f t="shared" si="9"/>
        <v>1.9607843137254902E-2</v>
      </c>
      <c r="AX21" s="227" t="str">
        <f t="shared" si="10"/>
        <v/>
      </c>
      <c r="AY21" s="229">
        <f>'Indicator Date hidden2'!BZ20</f>
        <v>0.54794520547945202</v>
      </c>
      <c r="AZ21" s="133"/>
    </row>
    <row r="22" spans="1:52" ht="15" thickBot="1" x14ac:dyDescent="0.35">
      <c r="A22" s="211" t="str">
        <f>'Indicator Data'!A24</f>
        <v>Bhutan</v>
      </c>
      <c r="B22" s="212" t="str">
        <f>'Indicator Data'!B24</f>
        <v>BTN</v>
      </c>
      <c r="C22" s="230">
        <f>'Hazard &amp; Exposure'!AO21</f>
        <v>7.4</v>
      </c>
      <c r="D22" s="214">
        <f>'Hazard &amp; Exposure'!AP21</f>
        <v>5.0999999999999996</v>
      </c>
      <c r="E22" s="214">
        <f>'Hazard &amp; Exposure'!AQ21</f>
        <v>0</v>
      </c>
      <c r="F22" s="214">
        <f>'Hazard &amp; Exposure'!AR21</f>
        <v>0</v>
      </c>
      <c r="G22" s="214">
        <f>'Hazard &amp; Exposure'!AU21</f>
        <v>0</v>
      </c>
      <c r="H22" s="214">
        <f>'Hazard &amp; Exposure'!DM21</f>
        <v>5.0999999999999996</v>
      </c>
      <c r="I22" s="215">
        <f>'Hazard &amp; Exposure'!DN21</f>
        <v>3.6</v>
      </c>
      <c r="J22" s="214">
        <f>'Hazard &amp; Exposure'!DQ21</f>
        <v>0.1</v>
      </c>
      <c r="K22" s="214">
        <f>'Hazard &amp; Exposure'!DT21</f>
        <v>0</v>
      </c>
      <c r="L22" s="215">
        <f>'Hazard &amp; Exposure'!DU21</f>
        <v>0.1</v>
      </c>
      <c r="M22" s="216">
        <f t="shared" si="0"/>
        <v>2</v>
      </c>
      <c r="N22" s="214">
        <f>'Hazard &amp; Exposure'!BL21</f>
        <v>7.3</v>
      </c>
      <c r="O22" s="214">
        <f>'Hazard &amp; Exposure'!CR21</f>
        <v>5.3</v>
      </c>
      <c r="P22" s="214">
        <f>'Hazard &amp; Exposure'!DB21</f>
        <v>3.9</v>
      </c>
      <c r="Q22" s="214">
        <f>'Hazard &amp; Exposure'!DL21</f>
        <v>2.9</v>
      </c>
      <c r="R22" s="215">
        <f>'Hazard &amp; Exposure'!DM21</f>
        <v>5.0999999999999996</v>
      </c>
      <c r="S22" s="217">
        <f t="shared" si="1"/>
        <v>3.7</v>
      </c>
      <c r="T22" s="218">
        <f>Vulnerability!E21</f>
        <v>7.2</v>
      </c>
      <c r="U22" s="219">
        <f>Vulnerability!H21</f>
        <v>4.5</v>
      </c>
      <c r="V22" s="219">
        <f>Vulnerability!N21</f>
        <v>1.9</v>
      </c>
      <c r="W22" s="215">
        <f>Vulnerability!O21</f>
        <v>5.2</v>
      </c>
      <c r="X22" s="219">
        <f>Vulnerability!T21</f>
        <v>0</v>
      </c>
      <c r="Y22" s="220">
        <f>Vulnerability!AB21</f>
        <v>1.5</v>
      </c>
      <c r="Z22" s="220">
        <f>Vulnerability!AE21</f>
        <v>2.6</v>
      </c>
      <c r="AA22" s="220">
        <f>Vulnerability!AH21</f>
        <v>0</v>
      </c>
      <c r="AB22" s="220">
        <f>Vulnerability!AK21</f>
        <v>4.3</v>
      </c>
      <c r="AC22" s="219">
        <f>Vulnerability!AL21</f>
        <v>2.2000000000000002</v>
      </c>
      <c r="AD22" s="215">
        <f>Vulnerability!AM21</f>
        <v>1.2</v>
      </c>
      <c r="AE22" s="216">
        <f t="shared" si="2"/>
        <v>3.5</v>
      </c>
      <c r="AF22" s="216">
        <f>Vulnerability!AZ21</f>
        <v>4.0999999999999996</v>
      </c>
      <c r="AG22" s="216">
        <f t="shared" si="3"/>
        <v>3.8</v>
      </c>
      <c r="AH22" s="231">
        <f>'Lack of Coping Capacity'!D21</f>
        <v>4.5</v>
      </c>
      <c r="AI22" s="222">
        <f>'Lack of Coping Capacity'!G21</f>
        <v>3.8</v>
      </c>
      <c r="AJ22" s="215">
        <f>'Lack of Coping Capacity'!H21</f>
        <v>4.2</v>
      </c>
      <c r="AK22" s="222">
        <f>'Lack of Coping Capacity'!M21</f>
        <v>4.3</v>
      </c>
      <c r="AL22" s="222">
        <f>'Lack of Coping Capacity'!R21</f>
        <v>4.5999999999999996</v>
      </c>
      <c r="AM22" s="222">
        <f>'Lack of Coping Capacity'!Z21</f>
        <v>5.0999999999999996</v>
      </c>
      <c r="AN22" s="215">
        <f>'Lack of Coping Capacity'!AA21</f>
        <v>4.7</v>
      </c>
      <c r="AO22" s="216">
        <f t="shared" si="4"/>
        <v>4.5</v>
      </c>
      <c r="AP22" s="216">
        <f>'Lack of Coping Capacity'!AB21</f>
        <v>4.7</v>
      </c>
      <c r="AQ22" s="216">
        <f t="shared" si="5"/>
        <v>4.5999999999999996</v>
      </c>
      <c r="AR22" s="223">
        <f t="shared" si="6"/>
        <v>4</v>
      </c>
      <c r="AS22" s="224" t="str">
        <f t="shared" si="7"/>
        <v>Medium</v>
      </c>
      <c r="AT22" s="225">
        <f t="shared" si="8"/>
        <v>101</v>
      </c>
      <c r="AU22" s="226">
        <f>VLOOKUP($B22,'Lack of Reliability Index'!$A$2:$H$192,8,FALSE)</f>
        <v>5.7523809523809524</v>
      </c>
      <c r="AV22" s="227">
        <f>'Imputed and missing data hidden'!BY20</f>
        <v>9</v>
      </c>
      <c r="AW22" s="228">
        <f t="shared" si="9"/>
        <v>0.17647058823529413</v>
      </c>
      <c r="AX22" s="227" t="str">
        <f t="shared" si="10"/>
        <v/>
      </c>
      <c r="AY22" s="229">
        <f>'Indicator Date hidden2'!BZ21</f>
        <v>0.62857142857142856</v>
      </c>
      <c r="AZ22" s="133"/>
    </row>
    <row r="23" spans="1:52" ht="15" thickBot="1" x14ac:dyDescent="0.35">
      <c r="A23" s="211" t="str">
        <f>'Indicator Data'!A25</f>
        <v>Bolivia</v>
      </c>
      <c r="B23" s="212" t="str">
        <f>'Indicator Data'!B25</f>
        <v>BOL</v>
      </c>
      <c r="C23" s="230">
        <f>'Hazard &amp; Exposure'!AO22</f>
        <v>7.7</v>
      </c>
      <c r="D23" s="214">
        <f>'Hazard &amp; Exposure'!AP22</f>
        <v>5.5</v>
      </c>
      <c r="E23" s="214">
        <f>'Hazard &amp; Exposure'!AQ22</f>
        <v>0</v>
      </c>
      <c r="F23" s="214">
        <f>'Hazard &amp; Exposure'!AR22</f>
        <v>0</v>
      </c>
      <c r="G23" s="214">
        <f>'Hazard &amp; Exposure'!AU22</f>
        <v>4.0999999999999996</v>
      </c>
      <c r="H23" s="214">
        <f>'Hazard &amp; Exposure'!DM22</f>
        <v>4.7</v>
      </c>
      <c r="I23" s="215">
        <f>'Hazard &amp; Exposure'!DN22</f>
        <v>4.2</v>
      </c>
      <c r="J23" s="214">
        <f>'Hazard &amp; Exposure'!DQ22</f>
        <v>5.9</v>
      </c>
      <c r="K23" s="214">
        <f>'Hazard &amp; Exposure'!DT22</f>
        <v>0</v>
      </c>
      <c r="L23" s="215">
        <f>'Hazard &amp; Exposure'!DU22</f>
        <v>4.0999999999999996</v>
      </c>
      <c r="M23" s="216">
        <f t="shared" si="0"/>
        <v>4.2</v>
      </c>
      <c r="N23" s="214" t="str">
        <f>'Hazard &amp; Exposure'!BL22</f>
        <v>x</v>
      </c>
      <c r="O23" s="214">
        <f>'Hazard &amp; Exposure'!CR22</f>
        <v>6.1</v>
      </c>
      <c r="P23" s="214">
        <f>'Hazard &amp; Exposure'!DB22</f>
        <v>4.5</v>
      </c>
      <c r="Q23" s="214">
        <f>'Hazard &amp; Exposure'!DL22</f>
        <v>3</v>
      </c>
      <c r="R23" s="215">
        <f>'Hazard &amp; Exposure'!DM22</f>
        <v>4.7</v>
      </c>
      <c r="S23" s="217">
        <f t="shared" si="1"/>
        <v>4.5</v>
      </c>
      <c r="T23" s="218">
        <f>Vulnerability!E22</f>
        <v>5.9</v>
      </c>
      <c r="U23" s="219">
        <f>Vulnerability!H22</f>
        <v>5.4</v>
      </c>
      <c r="V23" s="219">
        <f>Vulnerability!N22</f>
        <v>1.2</v>
      </c>
      <c r="W23" s="215">
        <f>Vulnerability!O22</f>
        <v>4.5999999999999996</v>
      </c>
      <c r="X23" s="219">
        <f>Vulnerability!T22</f>
        <v>0.9</v>
      </c>
      <c r="Y23" s="220">
        <f>Vulnerability!AB22</f>
        <v>1.1000000000000001</v>
      </c>
      <c r="Z23" s="220">
        <f>Vulnerability!AE22</f>
        <v>1.5</v>
      </c>
      <c r="AA23" s="220">
        <f>Vulnerability!AH22</f>
        <v>3.1</v>
      </c>
      <c r="AB23" s="220">
        <f>Vulnerability!AK22</f>
        <v>5</v>
      </c>
      <c r="AC23" s="219">
        <f>Vulnerability!AL22</f>
        <v>2.8</v>
      </c>
      <c r="AD23" s="215">
        <f>Vulnerability!AM22</f>
        <v>1.9</v>
      </c>
      <c r="AE23" s="216">
        <f t="shared" si="2"/>
        <v>3.4</v>
      </c>
      <c r="AF23" s="216">
        <f>Vulnerability!AZ22</f>
        <v>6.5</v>
      </c>
      <c r="AG23" s="216">
        <f t="shared" si="3"/>
        <v>5.0999999999999996</v>
      </c>
      <c r="AH23" s="231">
        <f>'Lack of Coping Capacity'!D22</f>
        <v>5.6</v>
      </c>
      <c r="AI23" s="222">
        <f>'Lack of Coping Capacity'!G22</f>
        <v>6.3</v>
      </c>
      <c r="AJ23" s="215">
        <f>'Lack of Coping Capacity'!H22</f>
        <v>6</v>
      </c>
      <c r="AK23" s="222">
        <f>'Lack of Coping Capacity'!M22</f>
        <v>3.3</v>
      </c>
      <c r="AL23" s="222">
        <f>'Lack of Coping Capacity'!R22</f>
        <v>5</v>
      </c>
      <c r="AM23" s="222">
        <f>'Lack of Coping Capacity'!Z22</f>
        <v>4.7</v>
      </c>
      <c r="AN23" s="215">
        <f>'Lack of Coping Capacity'!AA22</f>
        <v>4.3</v>
      </c>
      <c r="AO23" s="216">
        <f t="shared" si="4"/>
        <v>5.2</v>
      </c>
      <c r="AP23" s="216" t="str">
        <f>'Lack of Coping Capacity'!AB22</f>
        <v>x</v>
      </c>
      <c r="AQ23" s="216">
        <f t="shared" si="5"/>
        <v>5.2</v>
      </c>
      <c r="AR23" s="223">
        <f t="shared" si="6"/>
        <v>4.9000000000000004</v>
      </c>
      <c r="AS23" s="224" t="str">
        <f t="shared" si="7"/>
        <v>Medium</v>
      </c>
      <c r="AT23" s="225">
        <f t="shared" si="8"/>
        <v>63</v>
      </c>
      <c r="AU23" s="226">
        <f>VLOOKUP($B23,'Lack of Reliability Index'!$A$2:$H$192,8,FALSE)</f>
        <v>4.5223744292237447</v>
      </c>
      <c r="AV23" s="227">
        <f>'Imputed and missing data hidden'!BY21</f>
        <v>6</v>
      </c>
      <c r="AW23" s="228">
        <f t="shared" si="9"/>
        <v>0.11764705882352941</v>
      </c>
      <c r="AX23" s="227" t="str">
        <f t="shared" si="10"/>
        <v/>
      </c>
      <c r="AY23" s="229">
        <f>'Indicator Date hidden2'!BZ22</f>
        <v>0.54794520547945202</v>
      </c>
      <c r="AZ23" s="133"/>
    </row>
    <row r="24" spans="1:52" ht="15" thickBot="1" x14ac:dyDescent="0.35">
      <c r="A24" s="211" t="str">
        <f>'Indicator Data'!A26</f>
        <v>Bosnia and Herzegovina</v>
      </c>
      <c r="B24" s="212" t="str">
        <f>'Indicator Data'!B26</f>
        <v>BIH</v>
      </c>
      <c r="C24" s="230">
        <f>'Hazard &amp; Exposure'!AO23</f>
        <v>6.3</v>
      </c>
      <c r="D24" s="214">
        <f>'Hazard &amp; Exposure'!AP23</f>
        <v>7.1</v>
      </c>
      <c r="E24" s="214">
        <f>'Hazard &amp; Exposure'!AQ23</f>
        <v>3.1</v>
      </c>
      <c r="F24" s="214">
        <f>'Hazard &amp; Exposure'!AR23</f>
        <v>0</v>
      </c>
      <c r="G24" s="214">
        <f>'Hazard &amp; Exposure'!AU23</f>
        <v>3.4</v>
      </c>
      <c r="H24" s="214">
        <f>'Hazard &amp; Exposure'!DM23</f>
        <v>2</v>
      </c>
      <c r="I24" s="215">
        <f>'Hazard &amp; Exposure'!DN23</f>
        <v>4.0999999999999996</v>
      </c>
      <c r="J24" s="214">
        <f>'Hazard &amp; Exposure'!DQ23</f>
        <v>2.2999999999999998</v>
      </c>
      <c r="K24" s="214">
        <f>'Hazard &amp; Exposure'!DT23</f>
        <v>0</v>
      </c>
      <c r="L24" s="215">
        <f>'Hazard &amp; Exposure'!DU23</f>
        <v>1.6</v>
      </c>
      <c r="M24" s="216">
        <f t="shared" si="0"/>
        <v>2.9</v>
      </c>
      <c r="N24" s="214">
        <f>'Hazard &amp; Exposure'!BL23</f>
        <v>1.7</v>
      </c>
      <c r="O24" s="214">
        <f>'Hazard &amp; Exposure'!CR23</f>
        <v>1</v>
      </c>
      <c r="P24" s="214">
        <f>'Hazard &amp; Exposure'!DB23</f>
        <v>2.6</v>
      </c>
      <c r="Q24" s="214">
        <f>'Hazard &amp; Exposure'!DL23</f>
        <v>2.5</v>
      </c>
      <c r="R24" s="215">
        <f>'Hazard &amp; Exposure'!DM23</f>
        <v>2</v>
      </c>
      <c r="S24" s="217">
        <f t="shared" si="1"/>
        <v>2.5</v>
      </c>
      <c r="T24" s="218">
        <f>Vulnerability!E23</f>
        <v>3</v>
      </c>
      <c r="U24" s="219">
        <f>Vulnerability!H23</f>
        <v>2.1</v>
      </c>
      <c r="V24" s="219">
        <f>Vulnerability!N23</f>
        <v>2.6</v>
      </c>
      <c r="W24" s="215">
        <f>Vulnerability!O23</f>
        <v>2.7</v>
      </c>
      <c r="X24" s="219">
        <f>Vulnerability!T23</f>
        <v>7.1</v>
      </c>
      <c r="Y24" s="220">
        <f>Vulnerability!AB23</f>
        <v>0.3</v>
      </c>
      <c r="Z24" s="220">
        <f>Vulnerability!AE23</f>
        <v>0.4</v>
      </c>
      <c r="AA24" s="220">
        <f>Vulnerability!AH23</f>
        <v>0</v>
      </c>
      <c r="AB24" s="220">
        <f>Vulnerability!AK23</f>
        <v>1.4</v>
      </c>
      <c r="AC24" s="219">
        <f>Vulnerability!AL23</f>
        <v>0.5</v>
      </c>
      <c r="AD24" s="215">
        <f>Vulnerability!AM23</f>
        <v>4.5999999999999996</v>
      </c>
      <c r="AE24" s="216">
        <f t="shared" si="2"/>
        <v>3.7</v>
      </c>
      <c r="AF24" s="216">
        <f>Vulnerability!AZ23</f>
        <v>4.7</v>
      </c>
      <c r="AG24" s="216">
        <f t="shared" si="3"/>
        <v>4.2</v>
      </c>
      <c r="AH24" s="231" t="str">
        <f>'Lack of Coping Capacity'!D23</f>
        <v>x</v>
      </c>
      <c r="AI24" s="222">
        <f>'Lack of Coping Capacity'!G23</f>
        <v>6.3</v>
      </c>
      <c r="AJ24" s="215">
        <f>'Lack of Coping Capacity'!H23</f>
        <v>6.3</v>
      </c>
      <c r="AK24" s="222">
        <f>'Lack of Coping Capacity'!M23</f>
        <v>2.2000000000000002</v>
      </c>
      <c r="AL24" s="222">
        <f>'Lack of Coping Capacity'!R23</f>
        <v>1.3</v>
      </c>
      <c r="AM24" s="222">
        <f>'Lack of Coping Capacity'!Z23</f>
        <v>3.8</v>
      </c>
      <c r="AN24" s="215">
        <f>'Lack of Coping Capacity'!AA23</f>
        <v>2.4</v>
      </c>
      <c r="AO24" s="216">
        <f t="shared" si="4"/>
        <v>4.5999999999999996</v>
      </c>
      <c r="AP24" s="216">
        <f>'Lack of Coping Capacity'!AB23</f>
        <v>6.7</v>
      </c>
      <c r="AQ24" s="216">
        <f t="shared" si="5"/>
        <v>5.8</v>
      </c>
      <c r="AR24" s="223">
        <f t="shared" si="6"/>
        <v>3.9</v>
      </c>
      <c r="AS24" s="224" t="str">
        <f t="shared" si="7"/>
        <v>Medium</v>
      </c>
      <c r="AT24" s="225">
        <f t="shared" si="8"/>
        <v>110</v>
      </c>
      <c r="AU24" s="226">
        <f>VLOOKUP($B24,'Lack of Reliability Index'!$A$2:$H$192,8,FALSE)</f>
        <v>6.0328502415458942</v>
      </c>
      <c r="AV24" s="227">
        <f>'Imputed and missing data hidden'!BY22</f>
        <v>9</v>
      </c>
      <c r="AW24" s="228">
        <f t="shared" si="9"/>
        <v>0.17647058823529413</v>
      </c>
      <c r="AX24" s="227" t="str">
        <f t="shared" si="10"/>
        <v/>
      </c>
      <c r="AY24" s="229">
        <f>'Indicator Date hidden2'!BZ23</f>
        <v>0.6811594202898551</v>
      </c>
      <c r="AZ24" s="133"/>
    </row>
    <row r="25" spans="1:52" ht="15" thickBot="1" x14ac:dyDescent="0.35">
      <c r="A25" s="211" t="str">
        <f>'Indicator Data'!A27</f>
        <v>Botswana</v>
      </c>
      <c r="B25" s="212" t="str">
        <f>'Indicator Data'!B27</f>
        <v>BWA</v>
      </c>
      <c r="C25" s="230">
        <f>'Hazard &amp; Exposure'!AO24</f>
        <v>0.1</v>
      </c>
      <c r="D25" s="214">
        <f>'Hazard &amp; Exposure'!AP24</f>
        <v>4.8</v>
      </c>
      <c r="E25" s="214">
        <f>'Hazard &amp; Exposure'!AQ24</f>
        <v>0</v>
      </c>
      <c r="F25" s="214">
        <f>'Hazard &amp; Exposure'!AR24</f>
        <v>0</v>
      </c>
      <c r="G25" s="214">
        <f>'Hazard &amp; Exposure'!AU24</f>
        <v>6.5</v>
      </c>
      <c r="H25" s="214">
        <f>'Hazard &amp; Exposure'!DM24</f>
        <v>3.8</v>
      </c>
      <c r="I25" s="215">
        <f>'Hazard &amp; Exposure'!DN24</f>
        <v>3</v>
      </c>
      <c r="J25" s="214">
        <f>'Hazard &amp; Exposure'!DQ24</f>
        <v>1.7</v>
      </c>
      <c r="K25" s="214">
        <f>'Hazard &amp; Exposure'!DT24</f>
        <v>0</v>
      </c>
      <c r="L25" s="215">
        <f>'Hazard &amp; Exposure'!DU24</f>
        <v>1.2</v>
      </c>
      <c r="M25" s="216">
        <f t="shared" si="0"/>
        <v>2.1</v>
      </c>
      <c r="N25" s="214">
        <f>'Hazard &amp; Exposure'!BL24</f>
        <v>0.6</v>
      </c>
      <c r="O25" s="214">
        <f>'Hazard &amp; Exposure'!CR24</f>
        <v>5.2</v>
      </c>
      <c r="P25" s="214">
        <f>'Hazard &amp; Exposure'!DB24</f>
        <v>3.9</v>
      </c>
      <c r="Q25" s="214">
        <f>'Hazard &amp; Exposure'!DL24</f>
        <v>4.5999999999999996</v>
      </c>
      <c r="R25" s="215">
        <f>'Hazard &amp; Exposure'!DM24</f>
        <v>3.8</v>
      </c>
      <c r="S25" s="217">
        <f t="shared" si="1"/>
        <v>3</v>
      </c>
      <c r="T25" s="218">
        <f>Vulnerability!E24</f>
        <v>3.4</v>
      </c>
      <c r="U25" s="219">
        <f>Vulnerability!H24</f>
        <v>6.7</v>
      </c>
      <c r="V25" s="219">
        <f>Vulnerability!N24</f>
        <v>0.5</v>
      </c>
      <c r="W25" s="215">
        <f>Vulnerability!O24</f>
        <v>3.5</v>
      </c>
      <c r="X25" s="219">
        <f>Vulnerability!T24</f>
        <v>2.2000000000000002</v>
      </c>
      <c r="Y25" s="220">
        <f>Vulnerability!AB24</f>
        <v>4.2</v>
      </c>
      <c r="Z25" s="220">
        <f>Vulnerability!AE24</f>
        <v>2.7</v>
      </c>
      <c r="AA25" s="220">
        <f>Vulnerability!AH24</f>
        <v>1.8</v>
      </c>
      <c r="AB25" s="220">
        <f>Vulnerability!AK24</f>
        <v>7</v>
      </c>
      <c r="AC25" s="219">
        <f>Vulnerability!AL24</f>
        <v>4.2</v>
      </c>
      <c r="AD25" s="215">
        <f>Vulnerability!AM24</f>
        <v>3.3</v>
      </c>
      <c r="AE25" s="216">
        <f t="shared" si="2"/>
        <v>3.4</v>
      </c>
      <c r="AF25" s="216">
        <f>Vulnerability!AZ24</f>
        <v>3.6</v>
      </c>
      <c r="AG25" s="216">
        <f t="shared" si="3"/>
        <v>3.5</v>
      </c>
      <c r="AH25" s="231">
        <f>'Lack of Coping Capacity'!D24</f>
        <v>5.6</v>
      </c>
      <c r="AI25" s="222">
        <f>'Lack of Coping Capacity'!G24</f>
        <v>4.0999999999999996</v>
      </c>
      <c r="AJ25" s="215">
        <f>'Lack of Coping Capacity'!H24</f>
        <v>4.9000000000000004</v>
      </c>
      <c r="AK25" s="222">
        <f>'Lack of Coping Capacity'!M24</f>
        <v>3.5</v>
      </c>
      <c r="AL25" s="222">
        <f>'Lack of Coping Capacity'!R24</f>
        <v>4.5999999999999996</v>
      </c>
      <c r="AM25" s="222">
        <f>'Lack of Coping Capacity'!Z24</f>
        <v>5</v>
      </c>
      <c r="AN25" s="215">
        <f>'Lack of Coping Capacity'!AA24</f>
        <v>4.4000000000000004</v>
      </c>
      <c r="AO25" s="216">
        <f t="shared" si="4"/>
        <v>4.7</v>
      </c>
      <c r="AP25" s="216">
        <f>'Lack of Coping Capacity'!AB24</f>
        <v>7.4</v>
      </c>
      <c r="AQ25" s="216">
        <f t="shared" si="5"/>
        <v>6.2</v>
      </c>
      <c r="AR25" s="223">
        <f t="shared" si="6"/>
        <v>4</v>
      </c>
      <c r="AS25" s="224" t="str">
        <f t="shared" si="7"/>
        <v>Medium</v>
      </c>
      <c r="AT25" s="225">
        <f t="shared" si="8"/>
        <v>101</v>
      </c>
      <c r="AU25" s="226">
        <f>VLOOKUP($B25,'Lack of Reliability Index'!$A$2:$H$192,8,FALSE)</f>
        <v>3.8798122065727689</v>
      </c>
      <c r="AV25" s="227">
        <f>'Imputed and missing data hidden'!BY23</f>
        <v>3</v>
      </c>
      <c r="AW25" s="228">
        <f t="shared" si="9"/>
        <v>5.8823529411764705E-2</v>
      </c>
      <c r="AX25" s="227" t="str">
        <f t="shared" si="10"/>
        <v/>
      </c>
      <c r="AY25" s="229">
        <f>'Indicator Date hidden2'!BZ24</f>
        <v>0.57746478873239437</v>
      </c>
      <c r="AZ25" s="133"/>
    </row>
    <row r="26" spans="1:52" ht="15" thickBot="1" x14ac:dyDescent="0.35">
      <c r="A26" s="211" t="str">
        <f>'Indicator Data'!A28</f>
        <v>Brazil</v>
      </c>
      <c r="B26" s="212" t="str">
        <f>'Indicator Data'!B28</f>
        <v>BRA</v>
      </c>
      <c r="C26" s="230">
        <f>'Hazard &amp; Exposure'!AO25</f>
        <v>1</v>
      </c>
      <c r="D26" s="214">
        <f>'Hazard &amp; Exposure'!AP25</f>
        <v>8.1</v>
      </c>
      <c r="E26" s="214">
        <f>'Hazard &amp; Exposure'!AQ25</f>
        <v>0</v>
      </c>
      <c r="F26" s="214">
        <f>'Hazard &amp; Exposure'!AR25</f>
        <v>0</v>
      </c>
      <c r="G26" s="214">
        <f>'Hazard &amp; Exposure'!AU25</f>
        <v>4.5</v>
      </c>
      <c r="H26" s="214">
        <f>'Hazard &amp; Exposure'!DM25</f>
        <v>5.7</v>
      </c>
      <c r="I26" s="215">
        <f>'Hazard &amp; Exposure'!DN25</f>
        <v>4</v>
      </c>
      <c r="J26" s="214">
        <f>'Hazard &amp; Exposure'!DQ25</f>
        <v>9.1999999999999993</v>
      </c>
      <c r="K26" s="214">
        <f>'Hazard &amp; Exposure'!DT25</f>
        <v>9</v>
      </c>
      <c r="L26" s="215">
        <f>'Hazard &amp; Exposure'!DU25</f>
        <v>9</v>
      </c>
      <c r="M26" s="216">
        <f t="shared" si="0"/>
        <v>7.2</v>
      </c>
      <c r="N26" s="214" t="str">
        <f>'Hazard &amp; Exposure'!BL25</f>
        <v>x</v>
      </c>
      <c r="O26" s="214">
        <f>'Hazard &amp; Exposure'!CR25</f>
        <v>8.8000000000000007</v>
      </c>
      <c r="P26" s="214">
        <f>'Hazard &amp; Exposure'!DB25</f>
        <v>3.4</v>
      </c>
      <c r="Q26" s="214">
        <f>'Hazard &amp; Exposure'!DL25</f>
        <v>2.2999999999999998</v>
      </c>
      <c r="R26" s="215">
        <f>'Hazard &amp; Exposure'!DM25</f>
        <v>5.7</v>
      </c>
      <c r="S26" s="217">
        <f t="shared" si="1"/>
        <v>6.5</v>
      </c>
      <c r="T26" s="218">
        <f>Vulnerability!E25</f>
        <v>3.7</v>
      </c>
      <c r="U26" s="219">
        <f>Vulnerability!H25</f>
        <v>6.1</v>
      </c>
      <c r="V26" s="219">
        <f>Vulnerability!N25</f>
        <v>0.1</v>
      </c>
      <c r="W26" s="215">
        <f>Vulnerability!O25</f>
        <v>3.4</v>
      </c>
      <c r="X26" s="219">
        <f>Vulnerability!T25</f>
        <v>5.2</v>
      </c>
      <c r="Y26" s="220">
        <f>Vulnerability!AB25</f>
        <v>0.7</v>
      </c>
      <c r="Z26" s="220">
        <f>Vulnerability!AE25</f>
        <v>0.8</v>
      </c>
      <c r="AA26" s="220">
        <f>Vulnerability!AH25</f>
        <v>0</v>
      </c>
      <c r="AB26" s="220">
        <f>Vulnerability!AK25</f>
        <v>1.3</v>
      </c>
      <c r="AC26" s="219">
        <f>Vulnerability!AL25</f>
        <v>0.7</v>
      </c>
      <c r="AD26" s="215">
        <f>Vulnerability!AM25</f>
        <v>3.3</v>
      </c>
      <c r="AE26" s="216">
        <f t="shared" si="2"/>
        <v>3.4</v>
      </c>
      <c r="AF26" s="216">
        <f>Vulnerability!AZ25</f>
        <v>6</v>
      </c>
      <c r="AG26" s="216">
        <f t="shared" si="3"/>
        <v>4.8</v>
      </c>
      <c r="AH26" s="231">
        <f>'Lack of Coping Capacity'!D25</f>
        <v>4.3</v>
      </c>
      <c r="AI26" s="222">
        <f>'Lack of Coping Capacity'!G25</f>
        <v>6.2</v>
      </c>
      <c r="AJ26" s="215">
        <f>'Lack of Coping Capacity'!H25</f>
        <v>5.3</v>
      </c>
      <c r="AK26" s="222">
        <f>'Lack of Coping Capacity'!M25</f>
        <v>2.4</v>
      </c>
      <c r="AL26" s="222">
        <f>'Lack of Coping Capacity'!R25</f>
        <v>3.6</v>
      </c>
      <c r="AM26" s="222">
        <f>'Lack of Coping Capacity'!Z25</f>
        <v>3.5</v>
      </c>
      <c r="AN26" s="215">
        <f>'Lack of Coping Capacity'!AA25</f>
        <v>3.2</v>
      </c>
      <c r="AO26" s="216">
        <f t="shared" si="4"/>
        <v>4.3</v>
      </c>
      <c r="AP26" s="216">
        <f>'Lack of Coping Capacity'!AB25</f>
        <v>1.3</v>
      </c>
      <c r="AQ26" s="216">
        <f t="shared" si="5"/>
        <v>2.9</v>
      </c>
      <c r="AR26" s="223">
        <f t="shared" si="6"/>
        <v>4.5</v>
      </c>
      <c r="AS26" s="224" t="str">
        <f t="shared" si="7"/>
        <v>Medium</v>
      </c>
      <c r="AT26" s="225">
        <f t="shared" si="8"/>
        <v>83</v>
      </c>
      <c r="AU26" s="226">
        <f>VLOOKUP($B26,'Lack of Reliability Index'!$A$2:$H$192,8,FALSE)</f>
        <v>5.5936073059360734</v>
      </c>
      <c r="AV26" s="227">
        <f>'Imputed and missing data hidden'!BY24</f>
        <v>5</v>
      </c>
      <c r="AW26" s="228">
        <f t="shared" si="9"/>
        <v>9.8039215686274508E-2</v>
      </c>
      <c r="AX26" s="227" t="str">
        <f t="shared" si="10"/>
        <v>YES</v>
      </c>
      <c r="AY26" s="229">
        <f>'Indicator Date hidden2'!BZ25</f>
        <v>0.58904109589041098</v>
      </c>
      <c r="AZ26" s="133"/>
    </row>
    <row r="27" spans="1:52" ht="15" thickBot="1" x14ac:dyDescent="0.35">
      <c r="A27" s="211" t="str">
        <f>'Indicator Data'!A29</f>
        <v>Brunei Darussalam</v>
      </c>
      <c r="B27" s="212" t="str">
        <f>'Indicator Data'!B29</f>
        <v>BRN</v>
      </c>
      <c r="C27" s="230">
        <f>'Hazard &amp; Exposure'!AO26</f>
        <v>0.1</v>
      </c>
      <c r="D27" s="214">
        <f>'Hazard &amp; Exposure'!AP26</f>
        <v>1.4</v>
      </c>
      <c r="E27" s="214">
        <f>'Hazard &amp; Exposure'!AQ26</f>
        <v>5</v>
      </c>
      <c r="F27" s="214">
        <f>'Hazard &amp; Exposure'!AR26</f>
        <v>1.9</v>
      </c>
      <c r="G27" s="214">
        <f>'Hazard &amp; Exposure'!AU26</f>
        <v>2</v>
      </c>
      <c r="H27" s="214">
        <f>'Hazard &amp; Exposure'!DM26</f>
        <v>4.3</v>
      </c>
      <c r="I27" s="215">
        <f>'Hazard &amp; Exposure'!DN26</f>
        <v>2.6</v>
      </c>
      <c r="J27" s="214">
        <f>'Hazard &amp; Exposure'!DQ26</f>
        <v>0</v>
      </c>
      <c r="K27" s="214">
        <f>'Hazard &amp; Exposure'!DT26</f>
        <v>0</v>
      </c>
      <c r="L27" s="215">
        <f>'Hazard &amp; Exposure'!DU26</f>
        <v>0</v>
      </c>
      <c r="M27" s="216">
        <f t="shared" si="0"/>
        <v>1.4</v>
      </c>
      <c r="N27" s="214">
        <f>'Hazard &amp; Exposure'!BL26</f>
        <v>0</v>
      </c>
      <c r="O27" s="214">
        <f>'Hazard &amp; Exposure'!CR26</f>
        <v>7.2</v>
      </c>
      <c r="P27" s="214">
        <f>'Hazard &amp; Exposure'!DB26</f>
        <v>3.9</v>
      </c>
      <c r="Q27" s="214">
        <f>'Hazard &amp; Exposure'!DL26</f>
        <v>4.3</v>
      </c>
      <c r="R27" s="215">
        <f>'Hazard &amp; Exposure'!DM26</f>
        <v>4.3</v>
      </c>
      <c r="S27" s="217">
        <f t="shared" si="1"/>
        <v>3</v>
      </c>
      <c r="T27" s="218">
        <f>Vulnerability!E26</f>
        <v>1.1000000000000001</v>
      </c>
      <c r="U27" s="219">
        <f>Vulnerability!H26</f>
        <v>3.1</v>
      </c>
      <c r="V27" s="219">
        <f>Vulnerability!N26</f>
        <v>0</v>
      </c>
      <c r="W27" s="215">
        <f>Vulnerability!O26</f>
        <v>1.3</v>
      </c>
      <c r="X27" s="219">
        <f>Vulnerability!T26</f>
        <v>0</v>
      </c>
      <c r="Y27" s="220">
        <f>Vulnerability!AB26</f>
        <v>0.4</v>
      </c>
      <c r="Z27" s="220">
        <f>Vulnerability!AE26</f>
        <v>1.5</v>
      </c>
      <c r="AA27" s="220">
        <f>Vulnerability!AH26</f>
        <v>0</v>
      </c>
      <c r="AB27" s="220">
        <f>Vulnerability!AK26</f>
        <v>1.9</v>
      </c>
      <c r="AC27" s="219">
        <f>Vulnerability!AL26</f>
        <v>1</v>
      </c>
      <c r="AD27" s="215">
        <f>Vulnerability!AM26</f>
        <v>0.5</v>
      </c>
      <c r="AE27" s="216">
        <f t="shared" si="2"/>
        <v>0.9</v>
      </c>
      <c r="AF27" s="216">
        <f>Vulnerability!AZ26</f>
        <v>4.5</v>
      </c>
      <c r="AG27" s="216">
        <f t="shared" si="3"/>
        <v>2.9</v>
      </c>
      <c r="AH27" s="231">
        <f>'Lack of Coping Capacity'!D26</f>
        <v>6</v>
      </c>
      <c r="AI27" s="222">
        <f>'Lack of Coping Capacity'!G26</f>
        <v>3.3</v>
      </c>
      <c r="AJ27" s="215">
        <f>'Lack of Coping Capacity'!H26</f>
        <v>4.7</v>
      </c>
      <c r="AK27" s="222">
        <f>'Lack of Coping Capacity'!M26</f>
        <v>1.2</v>
      </c>
      <c r="AL27" s="222">
        <f>'Lack of Coping Capacity'!R26</f>
        <v>2.5</v>
      </c>
      <c r="AM27" s="222">
        <f>'Lack of Coping Capacity'!Z26</f>
        <v>2.5</v>
      </c>
      <c r="AN27" s="215">
        <f>'Lack of Coping Capacity'!AA26</f>
        <v>2.1</v>
      </c>
      <c r="AO27" s="216">
        <f t="shared" si="4"/>
        <v>3.5</v>
      </c>
      <c r="AP27" s="216" t="str">
        <f>'Lack of Coping Capacity'!AB26</f>
        <v>x</v>
      </c>
      <c r="AQ27" s="216">
        <f t="shared" si="5"/>
        <v>3.5</v>
      </c>
      <c r="AR27" s="223">
        <f t="shared" si="6"/>
        <v>3.1</v>
      </c>
      <c r="AS27" s="224" t="str">
        <f t="shared" si="7"/>
        <v>Low</v>
      </c>
      <c r="AT27" s="225">
        <f t="shared" si="8"/>
        <v>143</v>
      </c>
      <c r="AU27" s="226">
        <f>VLOOKUP($B27,'Lack of Reliability Index'!$A$2:$H$192,8,FALSE)</f>
        <v>6.9833333333333343</v>
      </c>
      <c r="AV27" s="227">
        <f>'Imputed and missing data hidden'!BY25</f>
        <v>14</v>
      </c>
      <c r="AW27" s="228">
        <f t="shared" si="9"/>
        <v>0.27450980392156865</v>
      </c>
      <c r="AX27" s="227" t="str">
        <f t="shared" si="10"/>
        <v/>
      </c>
      <c r="AY27" s="229">
        <f>'Indicator Date hidden2'!BZ26</f>
        <v>0.609375</v>
      </c>
      <c r="AZ27" s="133"/>
    </row>
    <row r="28" spans="1:52" ht="15" thickBot="1" x14ac:dyDescent="0.35">
      <c r="A28" s="211" t="str">
        <f>'Indicator Data'!A30</f>
        <v>Bulgaria</v>
      </c>
      <c r="B28" s="212" t="str">
        <f>'Indicator Data'!B30</f>
        <v>BGR</v>
      </c>
      <c r="C28" s="230">
        <f>'Hazard &amp; Exposure'!AO27</f>
        <v>6.6</v>
      </c>
      <c r="D28" s="214">
        <f>'Hazard &amp; Exposure'!AP27</f>
        <v>4.9000000000000004</v>
      </c>
      <c r="E28" s="214">
        <f>'Hazard &amp; Exposure'!AQ27</f>
        <v>0</v>
      </c>
      <c r="F28" s="214">
        <f>'Hazard &amp; Exposure'!AR27</f>
        <v>0</v>
      </c>
      <c r="G28" s="214">
        <f>'Hazard &amp; Exposure'!AU27</f>
        <v>2.8</v>
      </c>
      <c r="H28" s="214">
        <f>'Hazard &amp; Exposure'!DM27</f>
        <v>4.5999999999999996</v>
      </c>
      <c r="I28" s="215">
        <f>'Hazard &amp; Exposure'!DN27</f>
        <v>3.5</v>
      </c>
      <c r="J28" s="214">
        <f>'Hazard &amp; Exposure'!DQ27</f>
        <v>0.4</v>
      </c>
      <c r="K28" s="214">
        <f>'Hazard &amp; Exposure'!DT27</f>
        <v>0</v>
      </c>
      <c r="L28" s="215">
        <f>'Hazard &amp; Exposure'!DU27</f>
        <v>0.3</v>
      </c>
      <c r="M28" s="216">
        <f t="shared" si="0"/>
        <v>2</v>
      </c>
      <c r="N28" s="214">
        <f>'Hazard &amp; Exposure'!BL27</f>
        <v>9.1</v>
      </c>
      <c r="O28" s="214">
        <f>'Hazard &amp; Exposure'!CR27</f>
        <v>0</v>
      </c>
      <c r="P28" s="214">
        <f>'Hazard &amp; Exposure'!DB27</f>
        <v>2.7</v>
      </c>
      <c r="Q28" s="214">
        <f>'Hazard &amp; Exposure'!DL27</f>
        <v>1.6</v>
      </c>
      <c r="R28" s="215">
        <f>'Hazard &amp; Exposure'!DM27</f>
        <v>4.5999999999999996</v>
      </c>
      <c r="S28" s="217">
        <f t="shared" si="1"/>
        <v>3.4</v>
      </c>
      <c r="T28" s="218">
        <f>Vulnerability!E27</f>
        <v>1.7</v>
      </c>
      <c r="U28" s="219">
        <f>Vulnerability!H27</f>
        <v>3</v>
      </c>
      <c r="V28" s="219">
        <f>Vulnerability!N27</f>
        <v>0.6</v>
      </c>
      <c r="W28" s="215">
        <f>Vulnerability!O27</f>
        <v>1.8</v>
      </c>
      <c r="X28" s="219">
        <f>Vulnerability!T27</f>
        <v>4.3</v>
      </c>
      <c r="Y28" s="220">
        <f>Vulnerability!AB27</f>
        <v>0.2</v>
      </c>
      <c r="Z28" s="220">
        <f>Vulnerability!AE27</f>
        <v>0.5</v>
      </c>
      <c r="AA28" s="220">
        <f>Vulnerability!AH27</f>
        <v>0</v>
      </c>
      <c r="AB28" s="220">
        <f>Vulnerability!AK27</f>
        <v>2.4</v>
      </c>
      <c r="AC28" s="219">
        <f>Vulnerability!AL27</f>
        <v>0.8</v>
      </c>
      <c r="AD28" s="215">
        <f>Vulnerability!AM27</f>
        <v>2.7</v>
      </c>
      <c r="AE28" s="216">
        <f t="shared" si="2"/>
        <v>2.2999999999999998</v>
      </c>
      <c r="AF28" s="216">
        <f>Vulnerability!AZ27</f>
        <v>5.0999999999999996</v>
      </c>
      <c r="AG28" s="216">
        <f t="shared" si="3"/>
        <v>3.8</v>
      </c>
      <c r="AH28" s="231">
        <f>'Lack of Coping Capacity'!D27</f>
        <v>3.2</v>
      </c>
      <c r="AI28" s="222">
        <f>'Lack of Coping Capacity'!G27</f>
        <v>5.0999999999999996</v>
      </c>
      <c r="AJ28" s="215">
        <f>'Lack of Coping Capacity'!H27</f>
        <v>4.2</v>
      </c>
      <c r="AK28" s="222">
        <f>'Lack of Coping Capacity'!M27</f>
        <v>2</v>
      </c>
      <c r="AL28" s="222">
        <f>'Lack of Coping Capacity'!R27</f>
        <v>1.4</v>
      </c>
      <c r="AM28" s="222">
        <f>'Lack of Coping Capacity'!Z27</f>
        <v>1.5</v>
      </c>
      <c r="AN28" s="215">
        <f>'Lack of Coping Capacity'!AA27</f>
        <v>1.6</v>
      </c>
      <c r="AO28" s="216">
        <f t="shared" si="4"/>
        <v>3</v>
      </c>
      <c r="AP28" s="216">
        <f>'Lack of Coping Capacity'!AB27</f>
        <v>3.6</v>
      </c>
      <c r="AQ28" s="216">
        <f t="shared" si="5"/>
        <v>3.3</v>
      </c>
      <c r="AR28" s="223">
        <f t="shared" si="6"/>
        <v>3.5</v>
      </c>
      <c r="AS28" s="224" t="str">
        <f t="shared" si="7"/>
        <v>Medium</v>
      </c>
      <c r="AT28" s="225">
        <f t="shared" si="8"/>
        <v>129</v>
      </c>
      <c r="AU28" s="226">
        <f>VLOOKUP($B28,'Lack of Reliability Index'!$A$2:$H$192,8,FALSE)</f>
        <v>4.9098039215686278</v>
      </c>
      <c r="AV28" s="227">
        <f>'Imputed and missing data hidden'!BY26</f>
        <v>9</v>
      </c>
      <c r="AW28" s="228">
        <f t="shared" si="9"/>
        <v>0.17647058823529413</v>
      </c>
      <c r="AX28" s="227" t="str">
        <f t="shared" si="10"/>
        <v/>
      </c>
      <c r="AY28" s="229">
        <f>'Indicator Date hidden2'!BZ27</f>
        <v>0.47058823529411764</v>
      </c>
      <c r="AZ28" s="133"/>
    </row>
    <row r="29" spans="1:52" ht="15" thickBot="1" x14ac:dyDescent="0.35">
      <c r="A29" s="211" t="str">
        <f>'Indicator Data'!A31</f>
        <v>Burkina Faso</v>
      </c>
      <c r="B29" s="212" t="str">
        <f>'Indicator Data'!B31</f>
        <v>BFA</v>
      </c>
      <c r="C29" s="230">
        <f>'Hazard &amp; Exposure'!AO28</f>
        <v>0.1</v>
      </c>
      <c r="D29" s="214">
        <f>'Hazard &amp; Exposure'!AP28</f>
        <v>4.5999999999999996</v>
      </c>
      <c r="E29" s="214">
        <f>'Hazard &amp; Exposure'!AQ28</f>
        <v>0</v>
      </c>
      <c r="F29" s="214">
        <f>'Hazard &amp; Exposure'!AR28</f>
        <v>0</v>
      </c>
      <c r="G29" s="214">
        <f>'Hazard &amp; Exposure'!AU28</f>
        <v>5.8</v>
      </c>
      <c r="H29" s="214">
        <f>'Hazard &amp; Exposure'!DM28</f>
        <v>7.2</v>
      </c>
      <c r="I29" s="215">
        <f>'Hazard &amp; Exposure'!DN28</f>
        <v>3.6</v>
      </c>
      <c r="J29" s="214">
        <f>'Hazard &amp; Exposure'!DQ28</f>
        <v>5.5</v>
      </c>
      <c r="K29" s="214">
        <f>'Hazard &amp; Exposure'!DT28</f>
        <v>7</v>
      </c>
      <c r="L29" s="215">
        <f>'Hazard &amp; Exposure'!DU28</f>
        <v>7</v>
      </c>
      <c r="M29" s="216">
        <f t="shared" si="0"/>
        <v>5.6</v>
      </c>
      <c r="N29" s="214">
        <f>'Hazard &amp; Exposure'!BL28</f>
        <v>4.2</v>
      </c>
      <c r="O29" s="214">
        <f>'Hazard &amp; Exposure'!CR28</f>
        <v>8.1</v>
      </c>
      <c r="P29" s="214">
        <f>'Hazard &amp; Exposure'!DB28</f>
        <v>7.7</v>
      </c>
      <c r="Q29" s="214">
        <f>'Hazard &amp; Exposure'!DL28</f>
        <v>7.8</v>
      </c>
      <c r="R29" s="215">
        <f>'Hazard &amp; Exposure'!DM28</f>
        <v>7.2</v>
      </c>
      <c r="S29" s="217">
        <f t="shared" si="1"/>
        <v>6.5</v>
      </c>
      <c r="T29" s="218">
        <f>Vulnerability!E28</f>
        <v>9.6999999999999993</v>
      </c>
      <c r="U29" s="219">
        <f>Vulnerability!H28</f>
        <v>5.4</v>
      </c>
      <c r="V29" s="219">
        <f>Vulnerability!N28</f>
        <v>3.2</v>
      </c>
      <c r="W29" s="215">
        <f>Vulnerability!O28</f>
        <v>7</v>
      </c>
      <c r="X29" s="219">
        <f>Vulnerability!T28</f>
        <v>8.8000000000000007</v>
      </c>
      <c r="Y29" s="220">
        <f>Vulnerability!AB28</f>
        <v>4</v>
      </c>
      <c r="Z29" s="220">
        <f>Vulnerability!AE28</f>
        <v>5.0999999999999996</v>
      </c>
      <c r="AA29" s="220">
        <f>Vulnerability!AH28</f>
        <v>0</v>
      </c>
      <c r="AB29" s="220">
        <f>Vulnerability!AK28</f>
        <v>4.3</v>
      </c>
      <c r="AC29" s="219">
        <f>Vulnerability!AL28</f>
        <v>3.6</v>
      </c>
      <c r="AD29" s="215">
        <f>Vulnerability!AM28</f>
        <v>6.9</v>
      </c>
      <c r="AE29" s="216">
        <f t="shared" si="2"/>
        <v>7</v>
      </c>
      <c r="AF29" s="216">
        <f>Vulnerability!AZ28</f>
        <v>5.0999999999999996</v>
      </c>
      <c r="AG29" s="216">
        <f t="shared" si="3"/>
        <v>6.1</v>
      </c>
      <c r="AH29" s="231">
        <f>'Lack of Coping Capacity'!D28</f>
        <v>3.2</v>
      </c>
      <c r="AI29" s="222">
        <f>'Lack of Coping Capacity'!G28</f>
        <v>6.1</v>
      </c>
      <c r="AJ29" s="215">
        <f>'Lack of Coping Capacity'!H28</f>
        <v>4.7</v>
      </c>
      <c r="AK29" s="222">
        <f>'Lack of Coping Capacity'!M28</f>
        <v>7.6</v>
      </c>
      <c r="AL29" s="222">
        <f>'Lack of Coping Capacity'!R28</f>
        <v>9.1999999999999993</v>
      </c>
      <c r="AM29" s="222">
        <f>'Lack of Coping Capacity'!Z28</f>
        <v>6.8</v>
      </c>
      <c r="AN29" s="215">
        <f>'Lack of Coping Capacity'!AA28</f>
        <v>7.9</v>
      </c>
      <c r="AO29" s="216">
        <f t="shared" si="4"/>
        <v>6.6</v>
      </c>
      <c r="AP29" s="216">
        <f>'Lack of Coping Capacity'!AB28</f>
        <v>7.1</v>
      </c>
      <c r="AQ29" s="216">
        <f t="shared" si="5"/>
        <v>6.9</v>
      </c>
      <c r="AR29" s="223">
        <f t="shared" si="6"/>
        <v>6.5</v>
      </c>
      <c r="AS29" s="224" t="str">
        <f t="shared" si="7"/>
        <v>Very High</v>
      </c>
      <c r="AT29" s="225">
        <f t="shared" si="8"/>
        <v>9</v>
      </c>
      <c r="AU29" s="226">
        <f>VLOOKUP($B29,'Lack of Reliability Index'!$A$2:$H$192,8,FALSE)</f>
        <v>3.3777777777777782</v>
      </c>
      <c r="AV29" s="227">
        <f>'Imputed and missing data hidden'!BY27</f>
        <v>0</v>
      </c>
      <c r="AW29" s="228">
        <f t="shared" si="9"/>
        <v>0</v>
      </c>
      <c r="AX29" s="227" t="str">
        <f t="shared" si="10"/>
        <v>YES</v>
      </c>
      <c r="AY29" s="229">
        <f>'Indicator Date hidden2'!BZ28</f>
        <v>0.50666666666666671</v>
      </c>
      <c r="AZ29" s="133"/>
    </row>
    <row r="30" spans="1:52" ht="15" thickBot="1" x14ac:dyDescent="0.35">
      <c r="A30" s="211" t="str">
        <f>'Indicator Data'!A32</f>
        <v>Burundi</v>
      </c>
      <c r="B30" s="212" t="str">
        <f>'Indicator Data'!B32</f>
        <v>BDI</v>
      </c>
      <c r="C30" s="230">
        <f>'Hazard &amp; Exposure'!AO29</f>
        <v>4.9000000000000004</v>
      </c>
      <c r="D30" s="214">
        <f>'Hazard &amp; Exposure'!AP29</f>
        <v>3.7</v>
      </c>
      <c r="E30" s="214">
        <f>'Hazard &amp; Exposure'!AQ29</f>
        <v>0</v>
      </c>
      <c r="F30" s="214">
        <f>'Hazard &amp; Exposure'!AR29</f>
        <v>0</v>
      </c>
      <c r="G30" s="214">
        <f>'Hazard &amp; Exposure'!AU29</f>
        <v>4.9000000000000004</v>
      </c>
      <c r="H30" s="214">
        <f>'Hazard &amp; Exposure'!DM29</f>
        <v>6.7</v>
      </c>
      <c r="I30" s="215">
        <f>'Hazard &amp; Exposure'!DN29</f>
        <v>3.8</v>
      </c>
      <c r="J30" s="214">
        <f>'Hazard &amp; Exposure'!DQ29</f>
        <v>9</v>
      </c>
      <c r="K30" s="214">
        <f>'Hazard &amp; Exposure'!DT29</f>
        <v>0</v>
      </c>
      <c r="L30" s="215">
        <f>'Hazard &amp; Exposure'!DU29</f>
        <v>6.3</v>
      </c>
      <c r="M30" s="216">
        <f t="shared" si="0"/>
        <v>5.2</v>
      </c>
      <c r="N30" s="214">
        <f>'Hazard &amp; Exposure'!BL29</f>
        <v>6.7</v>
      </c>
      <c r="O30" s="214">
        <f>'Hazard &amp; Exposure'!CR29</f>
        <v>6.6</v>
      </c>
      <c r="P30" s="214">
        <f>'Hazard &amp; Exposure'!DB29</f>
        <v>7</v>
      </c>
      <c r="Q30" s="214">
        <f>'Hazard &amp; Exposure'!DL29</f>
        <v>6.6</v>
      </c>
      <c r="R30" s="215">
        <f>'Hazard &amp; Exposure'!DM29</f>
        <v>6.7</v>
      </c>
      <c r="S30" s="217">
        <f t="shared" si="1"/>
        <v>6</v>
      </c>
      <c r="T30" s="218">
        <f>Vulnerability!E29</f>
        <v>9.6</v>
      </c>
      <c r="U30" s="219">
        <f>Vulnerability!H29</f>
        <v>5.2</v>
      </c>
      <c r="V30" s="219">
        <f>Vulnerability!N29</f>
        <v>4.8</v>
      </c>
      <c r="W30" s="215">
        <f>Vulnerability!O29</f>
        <v>7.3</v>
      </c>
      <c r="X30" s="219">
        <f>Vulnerability!T29</f>
        <v>6.8</v>
      </c>
      <c r="Y30" s="220">
        <f>Vulnerability!AB29</f>
        <v>3.5</v>
      </c>
      <c r="Z30" s="220">
        <f>Vulnerability!AE29</f>
        <v>5.5</v>
      </c>
      <c r="AA30" s="220">
        <f>Vulnerability!AH29</f>
        <v>0.2</v>
      </c>
      <c r="AB30" s="220">
        <f>Vulnerability!AK29</f>
        <v>8.8000000000000007</v>
      </c>
      <c r="AC30" s="219">
        <f>Vulnerability!AL29</f>
        <v>5.4</v>
      </c>
      <c r="AD30" s="215">
        <f>Vulnerability!AM29</f>
        <v>6.1</v>
      </c>
      <c r="AE30" s="216">
        <f t="shared" si="2"/>
        <v>6.7</v>
      </c>
      <c r="AF30" s="216">
        <f>Vulnerability!AZ29</f>
        <v>5.8</v>
      </c>
      <c r="AG30" s="216">
        <f t="shared" si="3"/>
        <v>6.3</v>
      </c>
      <c r="AH30" s="231">
        <f>'Lack of Coping Capacity'!D29</f>
        <v>4.5999999999999996</v>
      </c>
      <c r="AI30" s="222">
        <f>'Lack of Coping Capacity'!G29</f>
        <v>8</v>
      </c>
      <c r="AJ30" s="215">
        <f>'Lack of Coping Capacity'!H29</f>
        <v>6.3</v>
      </c>
      <c r="AK30" s="222">
        <f>'Lack of Coping Capacity'!M29</f>
        <v>8</v>
      </c>
      <c r="AL30" s="222">
        <f>'Lack of Coping Capacity'!R29</f>
        <v>7.2</v>
      </c>
      <c r="AM30" s="222">
        <f>'Lack of Coping Capacity'!Z29</f>
        <v>7.1</v>
      </c>
      <c r="AN30" s="215">
        <f>'Lack of Coping Capacity'!AA29</f>
        <v>7.4</v>
      </c>
      <c r="AO30" s="216">
        <f t="shared" si="4"/>
        <v>6.9</v>
      </c>
      <c r="AP30" s="216">
        <f>'Lack of Coping Capacity'!AB29</f>
        <v>7.7</v>
      </c>
      <c r="AQ30" s="216">
        <f t="shared" si="5"/>
        <v>7.3</v>
      </c>
      <c r="AR30" s="223">
        <f t="shared" si="6"/>
        <v>6.5</v>
      </c>
      <c r="AS30" s="224" t="str">
        <f t="shared" si="7"/>
        <v>Very High</v>
      </c>
      <c r="AT30" s="225">
        <f t="shared" si="8"/>
        <v>9</v>
      </c>
      <c r="AU30" s="226">
        <f>VLOOKUP($B30,'Lack of Reliability Index'!$A$2:$H$192,8,FALSE)</f>
        <v>2.7377777777777768</v>
      </c>
      <c r="AV30" s="227">
        <f>'Imputed and missing data hidden'!BY28</f>
        <v>2</v>
      </c>
      <c r="AW30" s="228">
        <f t="shared" si="9"/>
        <v>3.9215686274509803E-2</v>
      </c>
      <c r="AX30" s="227" t="str">
        <f t="shared" si="10"/>
        <v/>
      </c>
      <c r="AY30" s="229">
        <f>'Indicator Date hidden2'!BZ29</f>
        <v>0.41333333333333333</v>
      </c>
      <c r="AZ30" s="133"/>
    </row>
    <row r="31" spans="1:52" ht="15" thickBot="1" x14ac:dyDescent="0.35">
      <c r="A31" s="211" t="str">
        <f>'Indicator Data'!A33</f>
        <v>Cabo Verde</v>
      </c>
      <c r="B31" s="212" t="str">
        <f>'Indicator Data'!B33</f>
        <v>CPV</v>
      </c>
      <c r="C31" s="230">
        <f>'Hazard &amp; Exposure'!AO30</f>
        <v>0.1</v>
      </c>
      <c r="D31" s="214">
        <f>'Hazard &amp; Exposure'!AP30</f>
        <v>0.1</v>
      </c>
      <c r="E31" s="214">
        <f>'Hazard &amp; Exposure'!AQ30</f>
        <v>0</v>
      </c>
      <c r="F31" s="214">
        <f>'Hazard &amp; Exposure'!AR30</f>
        <v>0</v>
      </c>
      <c r="G31" s="214">
        <f>'Hazard &amp; Exposure'!AU30</f>
        <v>6.6</v>
      </c>
      <c r="H31" s="214">
        <f>'Hazard &amp; Exposure'!DM30</f>
        <v>4.7</v>
      </c>
      <c r="I31" s="215">
        <f>'Hazard &amp; Exposure'!DN30</f>
        <v>2.4</v>
      </c>
      <c r="J31" s="214">
        <f>'Hazard &amp; Exposure'!DQ30</f>
        <v>0</v>
      </c>
      <c r="K31" s="214">
        <f>'Hazard &amp; Exposure'!DT30</f>
        <v>0</v>
      </c>
      <c r="L31" s="215">
        <f>'Hazard &amp; Exposure'!DU30</f>
        <v>0</v>
      </c>
      <c r="M31" s="216">
        <f t="shared" si="0"/>
        <v>1.3</v>
      </c>
      <c r="N31" s="214">
        <f>'Hazard &amp; Exposure'!BL30</f>
        <v>4.5</v>
      </c>
      <c r="O31" s="214">
        <f>'Hazard &amp; Exposure'!CR30</f>
        <v>4.8</v>
      </c>
      <c r="P31" s="214">
        <f>'Hazard &amp; Exposure'!DB30</f>
        <v>4.7</v>
      </c>
      <c r="Q31" s="214">
        <f>'Hazard &amp; Exposure'!DL30</f>
        <v>4.8</v>
      </c>
      <c r="R31" s="215">
        <f>'Hazard &amp; Exposure'!DM30</f>
        <v>4.7</v>
      </c>
      <c r="S31" s="217">
        <f t="shared" si="1"/>
        <v>3.2</v>
      </c>
      <c r="T31" s="218">
        <f>Vulnerability!E30</f>
        <v>5</v>
      </c>
      <c r="U31" s="219">
        <f>Vulnerability!H30</f>
        <v>5.3</v>
      </c>
      <c r="V31" s="219">
        <f>Vulnerability!N30</f>
        <v>4.0999999999999996</v>
      </c>
      <c r="W31" s="215">
        <f>Vulnerability!O30</f>
        <v>4.9000000000000004</v>
      </c>
      <c r="X31" s="219">
        <f>Vulnerability!T30</f>
        <v>0</v>
      </c>
      <c r="Y31" s="220">
        <f>Vulnerability!AB30</f>
        <v>1.7</v>
      </c>
      <c r="Z31" s="220">
        <f>Vulnerability!AE30</f>
        <v>1.5</v>
      </c>
      <c r="AA31" s="220">
        <f>Vulnerability!AH30</f>
        <v>0</v>
      </c>
      <c r="AB31" s="220">
        <f>Vulnerability!AK30</f>
        <v>3.7</v>
      </c>
      <c r="AC31" s="219">
        <f>Vulnerability!AL30</f>
        <v>1.8</v>
      </c>
      <c r="AD31" s="215">
        <f>Vulnerability!AM30</f>
        <v>0.9</v>
      </c>
      <c r="AE31" s="216">
        <f t="shared" si="2"/>
        <v>3.1</v>
      </c>
      <c r="AF31" s="216">
        <f>Vulnerability!AZ30</f>
        <v>4.3</v>
      </c>
      <c r="AG31" s="216">
        <f t="shared" si="3"/>
        <v>3.7</v>
      </c>
      <c r="AH31" s="231">
        <f>'Lack of Coping Capacity'!D30</f>
        <v>3.4</v>
      </c>
      <c r="AI31" s="222">
        <f>'Lack of Coping Capacity'!G30</f>
        <v>4.3</v>
      </c>
      <c r="AJ31" s="215">
        <f>'Lack of Coping Capacity'!H30</f>
        <v>3.9</v>
      </c>
      <c r="AK31" s="222">
        <f>'Lack of Coping Capacity'!M30</f>
        <v>3.1</v>
      </c>
      <c r="AL31" s="222">
        <f>'Lack of Coping Capacity'!R30</f>
        <v>3.2</v>
      </c>
      <c r="AM31" s="222">
        <f>'Lack of Coping Capacity'!Z30</f>
        <v>4.8</v>
      </c>
      <c r="AN31" s="215">
        <f>'Lack of Coping Capacity'!AA30</f>
        <v>3.7</v>
      </c>
      <c r="AO31" s="216">
        <f t="shared" si="4"/>
        <v>3.8</v>
      </c>
      <c r="AP31" s="216">
        <f>'Lack of Coping Capacity'!AB30</f>
        <v>5.4</v>
      </c>
      <c r="AQ31" s="216">
        <f t="shared" si="5"/>
        <v>4.5999999999999996</v>
      </c>
      <c r="AR31" s="223">
        <f t="shared" si="6"/>
        <v>3.8</v>
      </c>
      <c r="AS31" s="224" t="str">
        <f t="shared" si="7"/>
        <v>Medium</v>
      </c>
      <c r="AT31" s="225">
        <f t="shared" si="8"/>
        <v>116</v>
      </c>
      <c r="AU31" s="226">
        <f>VLOOKUP($B31,'Lack of Reliability Index'!$A$2:$H$192,8,FALSE)</f>
        <v>5.2935323383084585</v>
      </c>
      <c r="AV31" s="227">
        <f>'Imputed and missing data hidden'!BY29</f>
        <v>10</v>
      </c>
      <c r="AW31" s="228">
        <f t="shared" si="9"/>
        <v>0.19607843137254902</v>
      </c>
      <c r="AX31" s="227" t="str">
        <f t="shared" si="10"/>
        <v/>
      </c>
      <c r="AY31" s="229">
        <f>'Indicator Date hidden2'!BZ30</f>
        <v>0.4925373134328358</v>
      </c>
      <c r="AZ31" s="133"/>
    </row>
    <row r="32" spans="1:52" ht="15" thickBot="1" x14ac:dyDescent="0.35">
      <c r="A32" s="211" t="str">
        <f>'Indicator Data'!A34</f>
        <v>Cambodia</v>
      </c>
      <c r="B32" s="212" t="str">
        <f>'Indicator Data'!B34</f>
        <v>KHM</v>
      </c>
      <c r="C32" s="230">
        <f>'Hazard &amp; Exposure'!AO31</f>
        <v>0.1</v>
      </c>
      <c r="D32" s="214">
        <f>'Hazard &amp; Exposure'!AP31</f>
        <v>9.5</v>
      </c>
      <c r="E32" s="214">
        <f>'Hazard &amp; Exposure'!AQ31</f>
        <v>5.2</v>
      </c>
      <c r="F32" s="214">
        <f>'Hazard &amp; Exposure'!AR31</f>
        <v>4</v>
      </c>
      <c r="G32" s="214">
        <f>'Hazard &amp; Exposure'!AU31</f>
        <v>4.5999999999999996</v>
      </c>
      <c r="H32" s="214">
        <f>'Hazard &amp; Exposure'!DM31</f>
        <v>6.4</v>
      </c>
      <c r="I32" s="215">
        <f>'Hazard &amp; Exposure'!DN31</f>
        <v>5.8</v>
      </c>
      <c r="J32" s="214">
        <f>'Hazard &amp; Exposure'!DQ31</f>
        <v>4.5999999999999996</v>
      </c>
      <c r="K32" s="214">
        <f>'Hazard &amp; Exposure'!DT31</f>
        <v>0</v>
      </c>
      <c r="L32" s="215">
        <f>'Hazard &amp; Exposure'!DU31</f>
        <v>3.2</v>
      </c>
      <c r="M32" s="216">
        <f t="shared" si="0"/>
        <v>4.5999999999999996</v>
      </c>
      <c r="N32" s="214">
        <f>'Hazard &amp; Exposure'!BL31</f>
        <v>6.3</v>
      </c>
      <c r="O32" s="214">
        <f>'Hazard &amp; Exposure'!CR31</f>
        <v>8.5</v>
      </c>
      <c r="P32" s="214">
        <f>'Hazard &amp; Exposure'!DB31</f>
        <v>4.9000000000000004</v>
      </c>
      <c r="Q32" s="214">
        <f>'Hazard &amp; Exposure'!DL31</f>
        <v>5</v>
      </c>
      <c r="R32" s="215">
        <f>'Hazard &amp; Exposure'!DM31</f>
        <v>6.4</v>
      </c>
      <c r="S32" s="217">
        <f t="shared" si="1"/>
        <v>5.6</v>
      </c>
      <c r="T32" s="218">
        <f>Vulnerability!E31</f>
        <v>7.5</v>
      </c>
      <c r="U32" s="219">
        <f>Vulnerability!H31</f>
        <v>6.3</v>
      </c>
      <c r="V32" s="219">
        <f>Vulnerability!N31</f>
        <v>1.9</v>
      </c>
      <c r="W32" s="215">
        <f>Vulnerability!O31</f>
        <v>5.8</v>
      </c>
      <c r="X32" s="219">
        <f>Vulnerability!T31</f>
        <v>0</v>
      </c>
      <c r="Y32" s="220">
        <f>Vulnerability!AB31</f>
        <v>2.7</v>
      </c>
      <c r="Z32" s="220">
        <f>Vulnerability!AE31</f>
        <v>3.8</v>
      </c>
      <c r="AA32" s="220">
        <f>Vulnerability!AH31</f>
        <v>5.3</v>
      </c>
      <c r="AB32" s="220">
        <f>Vulnerability!AK31</f>
        <v>4.7</v>
      </c>
      <c r="AC32" s="219">
        <f>Vulnerability!AL31</f>
        <v>4.2</v>
      </c>
      <c r="AD32" s="215">
        <f>Vulnerability!AM31</f>
        <v>2.2999999999999998</v>
      </c>
      <c r="AE32" s="216">
        <f t="shared" si="2"/>
        <v>4.3</v>
      </c>
      <c r="AF32" s="216">
        <f>Vulnerability!AZ31</f>
        <v>5.5</v>
      </c>
      <c r="AG32" s="216">
        <f t="shared" si="3"/>
        <v>4.9000000000000004</v>
      </c>
      <c r="AH32" s="231">
        <f>'Lack of Coping Capacity'!D31</f>
        <v>6.8</v>
      </c>
      <c r="AI32" s="222">
        <f>'Lack of Coping Capacity'!G31</f>
        <v>7.1</v>
      </c>
      <c r="AJ32" s="215">
        <f>'Lack of Coping Capacity'!H31</f>
        <v>7</v>
      </c>
      <c r="AK32" s="222">
        <f>'Lack of Coping Capacity'!M31</f>
        <v>3.8</v>
      </c>
      <c r="AL32" s="222">
        <f>'Lack of Coping Capacity'!R31</f>
        <v>5.7</v>
      </c>
      <c r="AM32" s="222">
        <f>'Lack of Coping Capacity'!Z31</f>
        <v>6.1</v>
      </c>
      <c r="AN32" s="215">
        <f>'Lack of Coping Capacity'!AA31</f>
        <v>5.2</v>
      </c>
      <c r="AO32" s="216">
        <f t="shared" si="4"/>
        <v>6.2</v>
      </c>
      <c r="AP32" s="216">
        <f>'Lack of Coping Capacity'!AB31</f>
        <v>5.4</v>
      </c>
      <c r="AQ32" s="216">
        <f t="shared" si="5"/>
        <v>5.8</v>
      </c>
      <c r="AR32" s="223">
        <f t="shared" si="6"/>
        <v>5.4</v>
      </c>
      <c r="AS32" s="224" t="str">
        <f t="shared" si="7"/>
        <v>High</v>
      </c>
      <c r="AT32" s="225">
        <f t="shared" si="8"/>
        <v>46</v>
      </c>
      <c r="AU32" s="226">
        <f>VLOOKUP($B32,'Lack of Reliability Index'!$A$2:$H$192,8,FALSE)</f>
        <v>3.6968036529680361</v>
      </c>
      <c r="AV32" s="227">
        <f>'Imputed and missing data hidden'!BY30</f>
        <v>4</v>
      </c>
      <c r="AW32" s="228">
        <f t="shared" si="9"/>
        <v>7.8431372549019607E-2</v>
      </c>
      <c r="AX32" s="227" t="str">
        <f t="shared" si="10"/>
        <v/>
      </c>
      <c r="AY32" s="229">
        <f>'Indicator Date hidden2'!BZ31</f>
        <v>0.49315068493150682</v>
      </c>
      <c r="AZ32" s="133"/>
    </row>
    <row r="33" spans="1:52" ht="15" thickBot="1" x14ac:dyDescent="0.35">
      <c r="A33" s="211" t="str">
        <f>'Indicator Data'!A35</f>
        <v>Cameroon</v>
      </c>
      <c r="B33" s="212" t="str">
        <f>'Indicator Data'!B35</f>
        <v>CMR</v>
      </c>
      <c r="C33" s="230">
        <f>'Hazard &amp; Exposure'!AO32</f>
        <v>0.1</v>
      </c>
      <c r="D33" s="214">
        <f>'Hazard &amp; Exposure'!AP32</f>
        <v>6</v>
      </c>
      <c r="E33" s="214">
        <f>'Hazard &amp; Exposure'!AQ32</f>
        <v>0</v>
      </c>
      <c r="F33" s="214">
        <f>'Hazard &amp; Exposure'!AR32</f>
        <v>0</v>
      </c>
      <c r="G33" s="214">
        <f>'Hazard &amp; Exposure'!AU32</f>
        <v>3.1</v>
      </c>
      <c r="H33" s="214">
        <f>'Hazard &amp; Exposure'!DM32</f>
        <v>7.8</v>
      </c>
      <c r="I33" s="215">
        <f>'Hazard &amp; Exposure'!DN32</f>
        <v>3.6</v>
      </c>
      <c r="J33" s="214">
        <f>'Hazard &amp; Exposure'!DQ32</f>
        <v>9.6999999999999993</v>
      </c>
      <c r="K33" s="214">
        <f>'Hazard &amp; Exposure'!DT32</f>
        <v>9</v>
      </c>
      <c r="L33" s="215">
        <f>'Hazard &amp; Exposure'!DU32</f>
        <v>9</v>
      </c>
      <c r="M33" s="216">
        <f t="shared" si="0"/>
        <v>7.1</v>
      </c>
      <c r="N33" s="214">
        <f>'Hazard &amp; Exposure'!BL32</f>
        <v>8.6999999999999993</v>
      </c>
      <c r="O33" s="214">
        <f>'Hazard &amp; Exposure'!CR32</f>
        <v>8.4</v>
      </c>
      <c r="P33" s="214">
        <f>'Hazard &amp; Exposure'!DB32</f>
        <v>7</v>
      </c>
      <c r="Q33" s="214">
        <f>'Hazard &amp; Exposure'!DL32</f>
        <v>6.5</v>
      </c>
      <c r="R33" s="215">
        <f>'Hazard &amp; Exposure'!DM32</f>
        <v>7.8</v>
      </c>
      <c r="S33" s="217">
        <f t="shared" si="1"/>
        <v>7.5</v>
      </c>
      <c r="T33" s="218">
        <f>Vulnerability!E32</f>
        <v>7.9</v>
      </c>
      <c r="U33" s="219">
        <f>Vulnerability!H32</f>
        <v>6.5</v>
      </c>
      <c r="V33" s="219">
        <f>Vulnerability!N32</f>
        <v>2.1</v>
      </c>
      <c r="W33" s="215">
        <f>Vulnerability!O32</f>
        <v>6.1</v>
      </c>
      <c r="X33" s="219">
        <f>Vulnerability!T32</f>
        <v>9</v>
      </c>
      <c r="Y33" s="220">
        <f>Vulnerability!AB32</f>
        <v>6.3</v>
      </c>
      <c r="Z33" s="220">
        <f>Vulnerability!AE32</f>
        <v>4.5999999999999996</v>
      </c>
      <c r="AA33" s="220">
        <f>Vulnerability!AH32</f>
        <v>0</v>
      </c>
      <c r="AB33" s="220">
        <f>Vulnerability!AK32</f>
        <v>2.6</v>
      </c>
      <c r="AC33" s="219">
        <f>Vulnerability!AL32</f>
        <v>3.7</v>
      </c>
      <c r="AD33" s="215">
        <f>Vulnerability!AM32</f>
        <v>7.2</v>
      </c>
      <c r="AE33" s="216">
        <f t="shared" si="2"/>
        <v>6.7</v>
      </c>
      <c r="AF33" s="216">
        <f>Vulnerability!AZ32</f>
        <v>5.3</v>
      </c>
      <c r="AG33" s="216">
        <f t="shared" si="3"/>
        <v>6</v>
      </c>
      <c r="AH33" s="231">
        <f>'Lack of Coping Capacity'!D32</f>
        <v>2.6</v>
      </c>
      <c r="AI33" s="222">
        <f>'Lack of Coping Capacity'!G32</f>
        <v>7.1</v>
      </c>
      <c r="AJ33" s="215">
        <f>'Lack of Coping Capacity'!H32</f>
        <v>4.9000000000000004</v>
      </c>
      <c r="AK33" s="222">
        <f>'Lack of Coping Capacity'!M32</f>
        <v>5.7</v>
      </c>
      <c r="AL33" s="222">
        <f>'Lack of Coping Capacity'!R32</f>
        <v>8</v>
      </c>
      <c r="AM33" s="222">
        <f>'Lack of Coping Capacity'!Z32</f>
        <v>6.9</v>
      </c>
      <c r="AN33" s="215">
        <f>'Lack of Coping Capacity'!AA32</f>
        <v>6.9</v>
      </c>
      <c r="AO33" s="216">
        <f t="shared" si="4"/>
        <v>6</v>
      </c>
      <c r="AP33" s="216">
        <f>'Lack of Coping Capacity'!AB32</f>
        <v>6.2</v>
      </c>
      <c r="AQ33" s="216">
        <f t="shared" si="5"/>
        <v>6.1</v>
      </c>
      <c r="AR33" s="223">
        <f t="shared" si="6"/>
        <v>6.5</v>
      </c>
      <c r="AS33" s="224" t="str">
        <f t="shared" si="7"/>
        <v>Very High</v>
      </c>
      <c r="AT33" s="225">
        <f t="shared" si="8"/>
        <v>9</v>
      </c>
      <c r="AU33" s="226">
        <f>VLOOKUP($B33,'Lack of Reliability Index'!$A$2:$H$192,8,FALSE)</f>
        <v>5.0180180180180178</v>
      </c>
      <c r="AV33" s="227">
        <f>'Imputed and missing data hidden'!BY31</f>
        <v>1</v>
      </c>
      <c r="AW33" s="228">
        <f t="shared" si="9"/>
        <v>1.9607843137254902E-2</v>
      </c>
      <c r="AX33" s="227" t="str">
        <f t="shared" si="10"/>
        <v>YES</v>
      </c>
      <c r="AY33" s="229">
        <f>'Indicator Date hidden2'!BZ32</f>
        <v>0.70270270270270274</v>
      </c>
      <c r="AZ33" s="133"/>
    </row>
    <row r="34" spans="1:52" ht="15" thickBot="1" x14ac:dyDescent="0.35">
      <c r="A34" s="211" t="str">
        <f>'Indicator Data'!A36</f>
        <v>Canada</v>
      </c>
      <c r="B34" s="212" t="str">
        <f>'Indicator Data'!B36</f>
        <v>CAN</v>
      </c>
      <c r="C34" s="230">
        <f>'Hazard &amp; Exposure'!AO33</f>
        <v>5.5</v>
      </c>
      <c r="D34" s="214">
        <f>'Hazard &amp; Exposure'!AP33</f>
        <v>5.2</v>
      </c>
      <c r="E34" s="214">
        <f>'Hazard &amp; Exposure'!AQ33</f>
        <v>6.9</v>
      </c>
      <c r="F34" s="214">
        <f>'Hazard &amp; Exposure'!AR33</f>
        <v>2.6</v>
      </c>
      <c r="G34" s="214">
        <f>'Hazard &amp; Exposure'!AU33</f>
        <v>4.7</v>
      </c>
      <c r="H34" s="214">
        <f>'Hazard &amp; Exposure'!DM33</f>
        <v>1.2</v>
      </c>
      <c r="I34" s="215">
        <f>'Hazard &amp; Exposure'!DN33</f>
        <v>4.5999999999999996</v>
      </c>
      <c r="J34" s="214">
        <f>'Hazard &amp; Exposure'!DQ33</f>
        <v>0.1</v>
      </c>
      <c r="K34" s="214">
        <f>'Hazard &amp; Exposure'!DT33</f>
        <v>0</v>
      </c>
      <c r="L34" s="215">
        <f>'Hazard &amp; Exposure'!DU33</f>
        <v>0.1</v>
      </c>
      <c r="M34" s="216">
        <f t="shared" si="0"/>
        <v>2.6</v>
      </c>
      <c r="N34" s="214" t="str">
        <f>'Hazard &amp; Exposure'!BL33</f>
        <v>x</v>
      </c>
      <c r="O34" s="214">
        <f>'Hazard &amp; Exposure'!CR33</f>
        <v>0</v>
      </c>
      <c r="P34" s="214">
        <f>'Hazard &amp; Exposure'!DB33</f>
        <v>2.4</v>
      </c>
      <c r="Q34" s="214">
        <f>'Hazard &amp; Exposure'!DL33</f>
        <v>1.1000000000000001</v>
      </c>
      <c r="R34" s="215">
        <f>'Hazard &amp; Exposure'!DM33</f>
        <v>1.2</v>
      </c>
      <c r="S34" s="217">
        <f t="shared" si="1"/>
        <v>1.9</v>
      </c>
      <c r="T34" s="218">
        <f>Vulnerability!E33</f>
        <v>0</v>
      </c>
      <c r="U34" s="219">
        <f>Vulnerability!H33</f>
        <v>1.7</v>
      </c>
      <c r="V34" s="219">
        <f>Vulnerability!N33</f>
        <v>0</v>
      </c>
      <c r="W34" s="215">
        <f>Vulnerability!O33</f>
        <v>0.4</v>
      </c>
      <c r="X34" s="219">
        <f>Vulnerability!T33</f>
        <v>6.2</v>
      </c>
      <c r="Y34" s="220">
        <f>Vulnerability!AB33</f>
        <v>0.1</v>
      </c>
      <c r="Z34" s="220">
        <f>Vulnerability!AE33</f>
        <v>0.4</v>
      </c>
      <c r="AA34" s="220">
        <f>Vulnerability!AH33</f>
        <v>0.1</v>
      </c>
      <c r="AB34" s="220">
        <f>Vulnerability!AK33</f>
        <v>0.6</v>
      </c>
      <c r="AC34" s="219">
        <f>Vulnerability!AL33</f>
        <v>0.3</v>
      </c>
      <c r="AD34" s="215">
        <f>Vulnerability!AM33</f>
        <v>3.8</v>
      </c>
      <c r="AE34" s="216">
        <f t="shared" si="2"/>
        <v>2.2999999999999998</v>
      </c>
      <c r="AF34" s="216">
        <f>Vulnerability!AZ33</f>
        <v>5.4</v>
      </c>
      <c r="AG34" s="216">
        <f t="shared" si="3"/>
        <v>4</v>
      </c>
      <c r="AH34" s="231">
        <f>'Lack of Coping Capacity'!D33</f>
        <v>2.8</v>
      </c>
      <c r="AI34" s="222">
        <f>'Lack of Coping Capacity'!G33</f>
        <v>2</v>
      </c>
      <c r="AJ34" s="215">
        <f>'Lack of Coping Capacity'!H33</f>
        <v>2.4</v>
      </c>
      <c r="AK34" s="222">
        <f>'Lack of Coping Capacity'!M33</f>
        <v>2.2000000000000002</v>
      </c>
      <c r="AL34" s="222">
        <f>'Lack of Coping Capacity'!R33</f>
        <v>3</v>
      </c>
      <c r="AM34" s="222">
        <f>'Lack of Coping Capacity'!Z33</f>
        <v>1.5</v>
      </c>
      <c r="AN34" s="215">
        <f>'Lack of Coping Capacity'!AA33</f>
        <v>2.2000000000000002</v>
      </c>
      <c r="AO34" s="216">
        <f t="shared" si="4"/>
        <v>2.2999999999999998</v>
      </c>
      <c r="AP34" s="216">
        <f>'Lack of Coping Capacity'!AB33</f>
        <v>0.1</v>
      </c>
      <c r="AQ34" s="216">
        <f t="shared" si="5"/>
        <v>1.3</v>
      </c>
      <c r="AR34" s="223">
        <f t="shared" si="6"/>
        <v>2.1</v>
      </c>
      <c r="AS34" s="224" t="str">
        <f t="shared" si="7"/>
        <v>Low</v>
      </c>
      <c r="AT34" s="225">
        <f t="shared" si="8"/>
        <v>177</v>
      </c>
      <c r="AU34" s="226">
        <f>VLOOKUP($B34,'Lack of Reliability Index'!$A$2:$H$192,8,FALSE)</f>
        <v>5.624242424242424</v>
      </c>
      <c r="AV34" s="227">
        <f>'Imputed and missing data hidden'!BY32</f>
        <v>12</v>
      </c>
      <c r="AW34" s="228">
        <f t="shared" si="9"/>
        <v>0.23529411764705882</v>
      </c>
      <c r="AX34" s="227" t="str">
        <f t="shared" si="10"/>
        <v/>
      </c>
      <c r="AY34" s="229">
        <f>'Indicator Date hidden2'!BZ33</f>
        <v>0.45454545454545453</v>
      </c>
      <c r="AZ34" s="133"/>
    </row>
    <row r="35" spans="1:52" ht="15" thickBot="1" x14ac:dyDescent="0.35">
      <c r="A35" s="211" t="str">
        <f>'Indicator Data'!A37</f>
        <v>Central African Republic</v>
      </c>
      <c r="B35" s="212" t="str">
        <f>'Indicator Data'!B37</f>
        <v>CAF</v>
      </c>
      <c r="C35" s="230">
        <f>'Hazard &amp; Exposure'!AO34</f>
        <v>0.1</v>
      </c>
      <c r="D35" s="214">
        <f>'Hazard &amp; Exposure'!AP34</f>
        <v>5.7</v>
      </c>
      <c r="E35" s="214">
        <f>'Hazard &amp; Exposure'!AQ34</f>
        <v>0</v>
      </c>
      <c r="F35" s="214">
        <f>'Hazard &amp; Exposure'!AR34</f>
        <v>0</v>
      </c>
      <c r="G35" s="214">
        <f>'Hazard &amp; Exposure'!AU34</f>
        <v>0.5</v>
      </c>
      <c r="H35" s="214">
        <f>'Hazard &amp; Exposure'!DM34</f>
        <v>7.6</v>
      </c>
      <c r="I35" s="215">
        <f>'Hazard &amp; Exposure'!DN34</f>
        <v>3.1</v>
      </c>
      <c r="J35" s="214">
        <f>'Hazard &amp; Exposure'!DQ34</f>
        <v>9.1999999999999993</v>
      </c>
      <c r="K35" s="214">
        <f>'Hazard &amp; Exposure'!DT34</f>
        <v>8</v>
      </c>
      <c r="L35" s="215">
        <f>'Hazard &amp; Exposure'!DU34</f>
        <v>8</v>
      </c>
      <c r="M35" s="216">
        <f t="shared" si="0"/>
        <v>6.1</v>
      </c>
      <c r="N35" s="214">
        <f>'Hazard &amp; Exposure'!BL34</f>
        <v>7.6</v>
      </c>
      <c r="O35" s="214">
        <f>'Hazard &amp; Exposure'!CR34</f>
        <v>8.6</v>
      </c>
      <c r="P35" s="214">
        <f>'Hazard &amp; Exposure'!DB34</f>
        <v>5.5</v>
      </c>
      <c r="Q35" s="214">
        <f>'Hazard &amp; Exposure'!DL34</f>
        <v>8</v>
      </c>
      <c r="R35" s="215">
        <f>'Hazard &amp; Exposure'!DM34</f>
        <v>7.6</v>
      </c>
      <c r="S35" s="217">
        <f t="shared" si="1"/>
        <v>6.9</v>
      </c>
      <c r="T35" s="218">
        <f>Vulnerability!E34</f>
        <v>10</v>
      </c>
      <c r="U35" s="219">
        <f>Vulnerability!H34</f>
        <v>8.5</v>
      </c>
      <c r="V35" s="219">
        <f>Vulnerability!N34</f>
        <v>10</v>
      </c>
      <c r="W35" s="215">
        <f>Vulnerability!O34</f>
        <v>9.6</v>
      </c>
      <c r="X35" s="219">
        <f>Vulnerability!T34</f>
        <v>9.8000000000000007</v>
      </c>
      <c r="Y35" s="220">
        <f>Vulnerability!AB34</f>
        <v>8.8000000000000007</v>
      </c>
      <c r="Z35" s="220">
        <f>Vulnerability!AE34</f>
        <v>7.1</v>
      </c>
      <c r="AA35" s="220">
        <f>Vulnerability!AH34</f>
        <v>0.5</v>
      </c>
      <c r="AB35" s="220">
        <f>Vulnerability!AK34</f>
        <v>9.6</v>
      </c>
      <c r="AC35" s="219">
        <f>Vulnerability!AL34</f>
        <v>7.6</v>
      </c>
      <c r="AD35" s="215">
        <f>Vulnerability!AM34</f>
        <v>9</v>
      </c>
      <c r="AE35" s="216">
        <f t="shared" si="2"/>
        <v>9.3000000000000007</v>
      </c>
      <c r="AF35" s="216">
        <f>Vulnerability!AZ34</f>
        <v>5.6</v>
      </c>
      <c r="AG35" s="216">
        <f t="shared" si="3"/>
        <v>8</v>
      </c>
      <c r="AH35" s="231" t="str">
        <f>'Lack of Coping Capacity'!D34</f>
        <v>x</v>
      </c>
      <c r="AI35" s="222">
        <f>'Lack of Coping Capacity'!G34</f>
        <v>8</v>
      </c>
      <c r="AJ35" s="215">
        <f>'Lack of Coping Capacity'!H34</f>
        <v>8</v>
      </c>
      <c r="AK35" s="222">
        <f>'Lack of Coping Capacity'!M34</f>
        <v>8.8000000000000007</v>
      </c>
      <c r="AL35" s="222">
        <f>'Lack of Coping Capacity'!R34</f>
        <v>9.3000000000000007</v>
      </c>
      <c r="AM35" s="222">
        <f>'Lack of Coping Capacity'!Z34</f>
        <v>9.5</v>
      </c>
      <c r="AN35" s="215">
        <f>'Lack of Coping Capacity'!AA34</f>
        <v>9.1999999999999993</v>
      </c>
      <c r="AO35" s="216">
        <f t="shared" si="4"/>
        <v>8.6999999999999993</v>
      </c>
      <c r="AP35" s="216">
        <f>'Lack of Coping Capacity'!AB34</f>
        <v>8.6999999999999993</v>
      </c>
      <c r="AQ35" s="216">
        <f t="shared" si="5"/>
        <v>8.6999999999999993</v>
      </c>
      <c r="AR35" s="223">
        <f t="shared" si="6"/>
        <v>7.8</v>
      </c>
      <c r="AS35" s="224" t="str">
        <f t="shared" si="7"/>
        <v>Very High</v>
      </c>
      <c r="AT35" s="225">
        <f t="shared" si="8"/>
        <v>1</v>
      </c>
      <c r="AU35" s="226">
        <f>VLOOKUP($B35,'Lack of Reliability Index'!$A$2:$H$192,8,FALSE)</f>
        <v>6.3333333333333339</v>
      </c>
      <c r="AV35" s="227">
        <f>'Imputed and missing data hidden'!BY33</f>
        <v>4</v>
      </c>
      <c r="AW35" s="228">
        <f t="shared" si="9"/>
        <v>7.8431372549019607E-2</v>
      </c>
      <c r="AX35" s="227" t="str">
        <f t="shared" si="10"/>
        <v>YES</v>
      </c>
      <c r="AY35" s="229">
        <f>'Indicator Date hidden2'!BZ34</f>
        <v>0.78873239436619713</v>
      </c>
      <c r="AZ35" s="133"/>
    </row>
    <row r="36" spans="1:52" ht="15" thickBot="1" x14ac:dyDescent="0.35">
      <c r="A36" s="211" t="str">
        <f>'Indicator Data'!A38</f>
        <v>Chad</v>
      </c>
      <c r="B36" s="212" t="str">
        <f>'Indicator Data'!B38</f>
        <v>TCD</v>
      </c>
      <c r="C36" s="230">
        <f>'Hazard &amp; Exposure'!AO35</f>
        <v>0.1</v>
      </c>
      <c r="D36" s="214">
        <f>'Hazard &amp; Exposure'!AP35</f>
        <v>7.5</v>
      </c>
      <c r="E36" s="214">
        <f>'Hazard &amp; Exposure'!AQ35</f>
        <v>0</v>
      </c>
      <c r="F36" s="214">
        <f>'Hazard &amp; Exposure'!AR35</f>
        <v>0</v>
      </c>
      <c r="G36" s="214">
        <f>'Hazard &amp; Exposure'!AU35</f>
        <v>5.6</v>
      </c>
      <c r="H36" s="214">
        <f>'Hazard &amp; Exposure'!DM35</f>
        <v>7</v>
      </c>
      <c r="I36" s="215">
        <f>'Hazard &amp; Exposure'!DN35</f>
        <v>4.2</v>
      </c>
      <c r="J36" s="214">
        <f>'Hazard &amp; Exposure'!DQ35</f>
        <v>10</v>
      </c>
      <c r="K36" s="214">
        <f>'Hazard &amp; Exposure'!DT35</f>
        <v>0</v>
      </c>
      <c r="L36" s="215">
        <f>'Hazard &amp; Exposure'!DU35</f>
        <v>7</v>
      </c>
      <c r="M36" s="216">
        <f t="shared" ref="M36:M67" si="11">ROUND((10-GEOMEAN(((10-I36)/10*9+1),((10-L36)/10*9+1)))/9*10,1)</f>
        <v>5.8</v>
      </c>
      <c r="N36" s="214">
        <f>'Hazard &amp; Exposure'!BL35</f>
        <v>2.8</v>
      </c>
      <c r="O36" s="214">
        <f>'Hazard &amp; Exposure'!CR35</f>
        <v>7.7</v>
      </c>
      <c r="P36" s="214">
        <f>'Hazard &amp; Exposure'!DB35</f>
        <v>7.1</v>
      </c>
      <c r="Q36" s="214">
        <f>'Hazard &amp; Exposure'!DL35</f>
        <v>8.5</v>
      </c>
      <c r="R36" s="215">
        <f>'Hazard &amp; Exposure'!DM35</f>
        <v>7</v>
      </c>
      <c r="S36" s="217">
        <f t="shared" ref="S36:S67" si="12">ROUND((10-GEOMEAN(((10-M36)/10*9+1),((10-R36)/10*9+1)))/9*10,1)</f>
        <v>6.4</v>
      </c>
      <c r="T36" s="218">
        <f>Vulnerability!E35</f>
        <v>10</v>
      </c>
      <c r="U36" s="219">
        <f>Vulnerability!H35</f>
        <v>7</v>
      </c>
      <c r="V36" s="219">
        <f>Vulnerability!N35</f>
        <v>7</v>
      </c>
      <c r="W36" s="215">
        <f>Vulnerability!O35</f>
        <v>8.5</v>
      </c>
      <c r="X36" s="219">
        <f>Vulnerability!T35</f>
        <v>8.6</v>
      </c>
      <c r="Y36" s="220">
        <f>Vulnerability!AB35</f>
        <v>3.6</v>
      </c>
      <c r="Z36" s="220">
        <f>Vulnerability!AE35</f>
        <v>7.8</v>
      </c>
      <c r="AA36" s="220">
        <f>Vulnerability!AH35</f>
        <v>3</v>
      </c>
      <c r="AB36" s="220">
        <f>Vulnerability!AK35</f>
        <v>8.5</v>
      </c>
      <c r="AC36" s="219">
        <f>Vulnerability!AL35</f>
        <v>6.3</v>
      </c>
      <c r="AD36" s="215">
        <f>Vulnerability!AM35</f>
        <v>7.6</v>
      </c>
      <c r="AE36" s="216">
        <f t="shared" ref="AE36:AE67" si="13">ROUND((10-GEOMEAN(((10-W36)/10*9+1),((10-AD36)/10*9+1)))/9*10,1)</f>
        <v>8.1</v>
      </c>
      <c r="AF36" s="216">
        <f>Vulnerability!AZ35</f>
        <v>6</v>
      </c>
      <c r="AG36" s="216">
        <f t="shared" ref="AG36:AG67" si="14">ROUND((10-GEOMEAN(((10-AE36)/10*9+1),((10-AF36)/10*9+1)))/9*10,1)</f>
        <v>7.2</v>
      </c>
      <c r="AH36" s="231" t="str">
        <f>'Lack of Coping Capacity'!D35</f>
        <v>x</v>
      </c>
      <c r="AI36" s="222">
        <f>'Lack of Coping Capacity'!G35</f>
        <v>8.1</v>
      </c>
      <c r="AJ36" s="215">
        <f>'Lack of Coping Capacity'!H35</f>
        <v>8.1</v>
      </c>
      <c r="AK36" s="222">
        <f>'Lack of Coping Capacity'!M35</f>
        <v>9.1</v>
      </c>
      <c r="AL36" s="222">
        <f>'Lack of Coping Capacity'!R35</f>
        <v>10</v>
      </c>
      <c r="AM36" s="222">
        <f>'Lack of Coping Capacity'!Z35</f>
        <v>9.9</v>
      </c>
      <c r="AN36" s="215">
        <f>'Lack of Coping Capacity'!AA35</f>
        <v>9.6999999999999993</v>
      </c>
      <c r="AO36" s="216">
        <f t="shared" ref="AO36:AO67" si="15">ROUND((10-GEOMEAN(((10-AJ36)/10*9+1),((10-AN36)/10*9+1)))/9*10,1)</f>
        <v>9</v>
      </c>
      <c r="AP36" s="216">
        <f>'Lack of Coping Capacity'!AB35</f>
        <v>7.1</v>
      </c>
      <c r="AQ36" s="216">
        <f t="shared" ref="AQ36:AQ67" si="16">IF(AP36="x",AO36,ROUND((10-GEOMEAN(((10-AO36)/10*9+1),((10-AP36)/10*9+1)))/9*10,1))</f>
        <v>8.1999999999999993</v>
      </c>
      <c r="AR36" s="223">
        <f t="shared" ref="AR36:AR67" si="17">ROUND(S36^(1/3)*AG36^(1/3)*AQ36^(1/3),1)</f>
        <v>7.2</v>
      </c>
      <c r="AS36" s="224" t="str">
        <f t="shared" ref="AS36:AS67" si="18">IF(AR36&gt;=6.5,"Very High",IF(AR36&gt;=5,"High",IF(AR36&gt;=3.5,"Medium",IF(AR36&gt;=2,"Low","Very Low"))))</f>
        <v>Very High</v>
      </c>
      <c r="AT36" s="225">
        <f t="shared" ref="AT36:AT67" si="19">_xlfn.RANK.EQ(AR36,AR$4:AR$194)</f>
        <v>5</v>
      </c>
      <c r="AU36" s="226">
        <f>VLOOKUP($B36,'Lack of Reliability Index'!$A$2:$H$192,8,FALSE)</f>
        <v>3.7708920187793424</v>
      </c>
      <c r="AV36" s="227">
        <f>'Imputed and missing data hidden'!BY34</f>
        <v>4</v>
      </c>
      <c r="AW36" s="228">
        <f t="shared" ref="AW36:AW67" si="20">AV36/51</f>
        <v>7.8431372549019607E-2</v>
      </c>
      <c r="AX36" s="227" t="str">
        <f t="shared" ref="AX36:AX67" si="21">IF(K36&gt;=7,"YES","")</f>
        <v/>
      </c>
      <c r="AY36" s="229">
        <f>'Indicator Date hidden2'!BZ35</f>
        <v>0.50704225352112675</v>
      </c>
      <c r="AZ36" s="133"/>
    </row>
    <row r="37" spans="1:52" ht="15" thickBot="1" x14ac:dyDescent="0.35">
      <c r="A37" s="211" t="str">
        <f>'Indicator Data'!A39</f>
        <v>Chile</v>
      </c>
      <c r="B37" s="212" t="str">
        <f>'Indicator Data'!B39</f>
        <v>CHL</v>
      </c>
      <c r="C37" s="230">
        <f>'Hazard &amp; Exposure'!AO36</f>
        <v>9.8000000000000007</v>
      </c>
      <c r="D37" s="214">
        <f>'Hazard &amp; Exposure'!AP36</f>
        <v>5.6</v>
      </c>
      <c r="E37" s="214">
        <f>'Hazard &amp; Exposure'!AQ36</f>
        <v>9.1</v>
      </c>
      <c r="F37" s="214">
        <f>'Hazard &amp; Exposure'!AR36</f>
        <v>0</v>
      </c>
      <c r="G37" s="214">
        <f>'Hazard &amp; Exposure'!AU36</f>
        <v>0.3</v>
      </c>
      <c r="H37" s="214">
        <f>'Hazard &amp; Exposure'!DM36</f>
        <v>2.8</v>
      </c>
      <c r="I37" s="215">
        <f>'Hazard &amp; Exposure'!DN36</f>
        <v>6.2</v>
      </c>
      <c r="J37" s="214">
        <f>'Hazard &amp; Exposure'!DQ36</f>
        <v>3.8</v>
      </c>
      <c r="K37" s="214">
        <f>'Hazard &amp; Exposure'!DT36</f>
        <v>0</v>
      </c>
      <c r="L37" s="215">
        <f>'Hazard &amp; Exposure'!DU36</f>
        <v>2.7</v>
      </c>
      <c r="M37" s="216">
        <f t="shared" si="11"/>
        <v>4.7</v>
      </c>
      <c r="N37" s="214" t="str">
        <f>'Hazard &amp; Exposure'!BL36</f>
        <v>x</v>
      </c>
      <c r="O37" s="214">
        <f>'Hazard &amp; Exposure'!CR36</f>
        <v>1.8</v>
      </c>
      <c r="P37" s="214">
        <f>'Hazard &amp; Exposure'!DB36</f>
        <v>3.7</v>
      </c>
      <c r="Q37" s="214">
        <f>'Hazard &amp; Exposure'!DL36</f>
        <v>2.8</v>
      </c>
      <c r="R37" s="215">
        <f>'Hazard &amp; Exposure'!DM36</f>
        <v>2.8</v>
      </c>
      <c r="S37" s="217">
        <f t="shared" si="12"/>
        <v>3.8</v>
      </c>
      <c r="T37" s="218">
        <f>Vulnerability!E36</f>
        <v>1.1000000000000001</v>
      </c>
      <c r="U37" s="219">
        <f>Vulnerability!H36</f>
        <v>4.5999999999999996</v>
      </c>
      <c r="V37" s="219">
        <f>Vulnerability!N36</f>
        <v>0</v>
      </c>
      <c r="W37" s="215">
        <f>Vulnerability!O36</f>
        <v>1.7</v>
      </c>
      <c r="X37" s="219">
        <f>Vulnerability!T36</f>
        <v>3.4</v>
      </c>
      <c r="Y37" s="220">
        <f>Vulnerability!AB36</f>
        <v>0.6</v>
      </c>
      <c r="Z37" s="220">
        <f>Vulnerability!AE36</f>
        <v>0.4</v>
      </c>
      <c r="AA37" s="220">
        <f>Vulnerability!AH36</f>
        <v>0</v>
      </c>
      <c r="AB37" s="220">
        <f>Vulnerability!AK36</f>
        <v>1.6</v>
      </c>
      <c r="AC37" s="219">
        <f>Vulnerability!AL36</f>
        <v>0.7</v>
      </c>
      <c r="AD37" s="215">
        <f>Vulnerability!AM36</f>
        <v>2.2000000000000002</v>
      </c>
      <c r="AE37" s="216">
        <f t="shared" si="13"/>
        <v>2</v>
      </c>
      <c r="AF37" s="216">
        <f>Vulnerability!AZ36</f>
        <v>4.9000000000000004</v>
      </c>
      <c r="AG37" s="216">
        <f t="shared" si="14"/>
        <v>3.6</v>
      </c>
      <c r="AH37" s="231">
        <f>'Lack of Coping Capacity'!D36</f>
        <v>3.2</v>
      </c>
      <c r="AI37" s="222">
        <f>'Lack of Coping Capacity'!G36</f>
        <v>3.1</v>
      </c>
      <c r="AJ37" s="215">
        <f>'Lack of Coping Capacity'!H36</f>
        <v>3.2</v>
      </c>
      <c r="AK37" s="222">
        <f>'Lack of Coping Capacity'!M36</f>
        <v>1.5</v>
      </c>
      <c r="AL37" s="222">
        <f>'Lack of Coping Capacity'!R36</f>
        <v>2.7</v>
      </c>
      <c r="AM37" s="222">
        <f>'Lack of Coping Capacity'!Z36</f>
        <v>3</v>
      </c>
      <c r="AN37" s="215">
        <f>'Lack of Coping Capacity'!AA36</f>
        <v>2.4</v>
      </c>
      <c r="AO37" s="216">
        <f t="shared" si="15"/>
        <v>2.8</v>
      </c>
      <c r="AP37" s="216">
        <f>'Lack of Coping Capacity'!AB36</f>
        <v>2.6</v>
      </c>
      <c r="AQ37" s="216">
        <f t="shared" si="16"/>
        <v>2.7</v>
      </c>
      <c r="AR37" s="223">
        <f t="shared" si="17"/>
        <v>3.3</v>
      </c>
      <c r="AS37" s="224" t="str">
        <f t="shared" si="18"/>
        <v>Low</v>
      </c>
      <c r="AT37" s="225">
        <f t="shared" si="19"/>
        <v>132</v>
      </c>
      <c r="AU37" s="226">
        <f>VLOOKUP($B37,'Lack of Reliability Index'!$A$2:$H$192,8,FALSE)</f>
        <v>4.3428571428571425</v>
      </c>
      <c r="AV37" s="227">
        <f>'Imputed and missing data hidden'!BY35</f>
        <v>8</v>
      </c>
      <c r="AW37" s="228">
        <f t="shared" si="20"/>
        <v>0.15686274509803921</v>
      </c>
      <c r="AX37" s="227" t="str">
        <f t="shared" si="21"/>
        <v/>
      </c>
      <c r="AY37" s="229">
        <f>'Indicator Date hidden2'!BZ36</f>
        <v>0.41428571428571431</v>
      </c>
      <c r="AZ37" s="133"/>
    </row>
    <row r="38" spans="1:52" ht="15" thickBot="1" x14ac:dyDescent="0.35">
      <c r="A38" s="211" t="str">
        <f>'Indicator Data'!A40</f>
        <v>China</v>
      </c>
      <c r="B38" s="212" t="str">
        <f>'Indicator Data'!B40</f>
        <v>CHN</v>
      </c>
      <c r="C38" s="230">
        <f>'Hazard &amp; Exposure'!AO37</f>
        <v>7.2</v>
      </c>
      <c r="D38" s="214">
        <f>'Hazard &amp; Exposure'!AP37</f>
        <v>8.4</v>
      </c>
      <c r="E38" s="214">
        <f>'Hazard &amp; Exposure'!AQ37</f>
        <v>9.1999999999999993</v>
      </c>
      <c r="F38" s="214">
        <f>'Hazard &amp; Exposure'!AR37</f>
        <v>8.1</v>
      </c>
      <c r="G38" s="214">
        <f>'Hazard &amp; Exposure'!AU37</f>
        <v>4.5999999999999996</v>
      </c>
      <c r="H38" s="214">
        <f>'Hazard &amp; Exposure'!DM37</f>
        <v>5.8</v>
      </c>
      <c r="I38" s="215">
        <f>'Hazard &amp; Exposure'!DN37</f>
        <v>7.5</v>
      </c>
      <c r="J38" s="214">
        <f>'Hazard &amp; Exposure'!DQ37</f>
        <v>9</v>
      </c>
      <c r="K38" s="214">
        <f>'Hazard &amp; Exposure'!DT37</f>
        <v>0</v>
      </c>
      <c r="L38" s="215">
        <f>'Hazard &amp; Exposure'!DU37</f>
        <v>6.3</v>
      </c>
      <c r="M38" s="216">
        <f t="shared" si="11"/>
        <v>6.9</v>
      </c>
      <c r="N38" s="214">
        <f>'Hazard &amp; Exposure'!BL37</f>
        <v>7.1</v>
      </c>
      <c r="O38" s="214">
        <f>'Hazard &amp; Exposure'!CR37</f>
        <v>7.9</v>
      </c>
      <c r="P38" s="214">
        <f>'Hazard &amp; Exposure'!DB37</f>
        <v>4.5</v>
      </c>
      <c r="Q38" s="214">
        <f>'Hazard &amp; Exposure'!DL37</f>
        <v>1.8</v>
      </c>
      <c r="R38" s="215">
        <f>'Hazard &amp; Exposure'!DM37</f>
        <v>5.8</v>
      </c>
      <c r="S38" s="217">
        <f t="shared" si="12"/>
        <v>6.4</v>
      </c>
      <c r="T38" s="218">
        <f>Vulnerability!E37</f>
        <v>3.7</v>
      </c>
      <c r="U38" s="219">
        <f>Vulnerability!H37</f>
        <v>2.8</v>
      </c>
      <c r="V38" s="219">
        <f>Vulnerability!N37</f>
        <v>0</v>
      </c>
      <c r="W38" s="215">
        <f>Vulnerability!O37</f>
        <v>2.6</v>
      </c>
      <c r="X38" s="219">
        <f>Vulnerability!T37</f>
        <v>5.3</v>
      </c>
      <c r="Y38" s="220">
        <f>Vulnerability!AB37</f>
        <v>0.4</v>
      </c>
      <c r="Z38" s="220">
        <f>Vulnerability!AE37</f>
        <v>0.6</v>
      </c>
      <c r="AA38" s="220">
        <f>Vulnerability!AH37</f>
        <v>0.9</v>
      </c>
      <c r="AB38" s="220">
        <f>Vulnerability!AK37</f>
        <v>1.8</v>
      </c>
      <c r="AC38" s="219">
        <f>Vulnerability!AL37</f>
        <v>0.9</v>
      </c>
      <c r="AD38" s="215">
        <f>Vulnerability!AM37</f>
        <v>3.4</v>
      </c>
      <c r="AE38" s="216">
        <f t="shared" si="13"/>
        <v>3</v>
      </c>
      <c r="AF38" s="216">
        <f>Vulnerability!AZ37</f>
        <v>5.7</v>
      </c>
      <c r="AG38" s="216">
        <f t="shared" si="14"/>
        <v>4.5</v>
      </c>
      <c r="AH38" s="231">
        <f>'Lack of Coping Capacity'!D37</f>
        <v>2.5</v>
      </c>
      <c r="AI38" s="222">
        <f>'Lack of Coping Capacity'!G37</f>
        <v>5</v>
      </c>
      <c r="AJ38" s="215">
        <f>'Lack of Coping Capacity'!H37</f>
        <v>3.8</v>
      </c>
      <c r="AK38" s="222">
        <f>'Lack of Coping Capacity'!M37</f>
        <v>2.4</v>
      </c>
      <c r="AL38" s="222">
        <f>'Lack of Coping Capacity'!R37</f>
        <v>4</v>
      </c>
      <c r="AM38" s="222">
        <f>'Lack of Coping Capacity'!Z37</f>
        <v>3.4</v>
      </c>
      <c r="AN38" s="215">
        <f>'Lack of Coping Capacity'!AA37</f>
        <v>3.3</v>
      </c>
      <c r="AO38" s="216">
        <f t="shared" si="15"/>
        <v>3.6</v>
      </c>
      <c r="AP38" s="216">
        <f>'Lack of Coping Capacity'!AB37</f>
        <v>0.6</v>
      </c>
      <c r="AQ38" s="216">
        <f t="shared" si="16"/>
        <v>2.2000000000000002</v>
      </c>
      <c r="AR38" s="223">
        <f t="shared" si="17"/>
        <v>4</v>
      </c>
      <c r="AS38" s="224" t="str">
        <f t="shared" si="18"/>
        <v>Medium</v>
      </c>
      <c r="AT38" s="225">
        <f t="shared" si="19"/>
        <v>101</v>
      </c>
      <c r="AU38" s="226">
        <f>VLOOKUP($B38,'Lack of Reliability Index'!$A$2:$H$192,8,FALSE)</f>
        <v>5.6888888888888882</v>
      </c>
      <c r="AV38" s="227">
        <f>'Imputed and missing data hidden'!BY36</f>
        <v>8</v>
      </c>
      <c r="AW38" s="228">
        <f t="shared" si="20"/>
        <v>0.15686274509803921</v>
      </c>
      <c r="AX38" s="227" t="str">
        <f t="shared" si="21"/>
        <v/>
      </c>
      <c r="AY38" s="229">
        <f>'Indicator Date hidden2'!BZ37</f>
        <v>0.66666666666666663</v>
      </c>
      <c r="AZ38" s="133"/>
    </row>
    <row r="39" spans="1:52" ht="15" thickBot="1" x14ac:dyDescent="0.35">
      <c r="A39" s="211" t="str">
        <f>'Indicator Data'!A41</f>
        <v>Colombia</v>
      </c>
      <c r="B39" s="212" t="str">
        <f>'Indicator Data'!B41</f>
        <v>COL</v>
      </c>
      <c r="C39" s="230">
        <f>'Hazard &amp; Exposure'!AO38</f>
        <v>9.6</v>
      </c>
      <c r="D39" s="214">
        <f>'Hazard &amp; Exposure'!AP38</f>
        <v>6.8</v>
      </c>
      <c r="E39" s="214">
        <f>'Hazard &amp; Exposure'!AQ38</f>
        <v>7.9</v>
      </c>
      <c r="F39" s="214">
        <f>'Hazard &amp; Exposure'!AR38</f>
        <v>4.0999999999999996</v>
      </c>
      <c r="G39" s="214">
        <f>'Hazard &amp; Exposure'!AU38</f>
        <v>1.9</v>
      </c>
      <c r="H39" s="214">
        <f>'Hazard &amp; Exposure'!DM38</f>
        <v>5.4</v>
      </c>
      <c r="I39" s="215">
        <f>'Hazard &amp; Exposure'!DN38</f>
        <v>6.7</v>
      </c>
      <c r="J39" s="214">
        <f>'Hazard &amp; Exposure'!DQ38</f>
        <v>8.1</v>
      </c>
      <c r="K39" s="214">
        <f>'Hazard &amp; Exposure'!DT38</f>
        <v>7</v>
      </c>
      <c r="L39" s="215">
        <f>'Hazard &amp; Exposure'!DU38</f>
        <v>7</v>
      </c>
      <c r="M39" s="216">
        <f t="shared" si="11"/>
        <v>6.9</v>
      </c>
      <c r="N39" s="214" t="str">
        <f>'Hazard &amp; Exposure'!BL38</f>
        <v>x</v>
      </c>
      <c r="O39" s="214">
        <f>'Hazard &amp; Exposure'!CR38</f>
        <v>8</v>
      </c>
      <c r="P39" s="214">
        <f>'Hazard &amp; Exposure'!DB38</f>
        <v>4.0999999999999996</v>
      </c>
      <c r="Q39" s="214">
        <f>'Hazard &amp; Exposure'!DL38</f>
        <v>2.7</v>
      </c>
      <c r="R39" s="215">
        <f>'Hazard &amp; Exposure'!DM38</f>
        <v>5.4</v>
      </c>
      <c r="S39" s="217">
        <f t="shared" si="12"/>
        <v>6.2</v>
      </c>
      <c r="T39" s="218">
        <f>Vulnerability!E38</f>
        <v>3.9</v>
      </c>
      <c r="U39" s="219">
        <f>Vulnerability!H38</f>
        <v>5.9</v>
      </c>
      <c r="V39" s="219">
        <f>Vulnerability!N38</f>
        <v>1.3</v>
      </c>
      <c r="W39" s="215">
        <f>Vulnerability!O38</f>
        <v>3.8</v>
      </c>
      <c r="X39" s="219">
        <f>Vulnerability!T38</f>
        <v>10</v>
      </c>
      <c r="Y39" s="220">
        <f>Vulnerability!AB38</f>
        <v>0.6</v>
      </c>
      <c r="Z39" s="220">
        <f>Vulnerability!AE38</f>
        <v>1</v>
      </c>
      <c r="AA39" s="220">
        <f>Vulnerability!AH38</f>
        <v>0.3</v>
      </c>
      <c r="AB39" s="220">
        <f>Vulnerability!AK38</f>
        <v>1.2</v>
      </c>
      <c r="AC39" s="219">
        <f>Vulnerability!AL38</f>
        <v>0.8</v>
      </c>
      <c r="AD39" s="215">
        <f>Vulnerability!AM38</f>
        <v>7.7</v>
      </c>
      <c r="AE39" s="216">
        <f t="shared" si="13"/>
        <v>6.1</v>
      </c>
      <c r="AF39" s="216">
        <f>Vulnerability!AZ38</f>
        <v>5.7</v>
      </c>
      <c r="AG39" s="216">
        <f t="shared" si="14"/>
        <v>5.9</v>
      </c>
      <c r="AH39" s="231">
        <f>'Lack of Coping Capacity'!D38</f>
        <v>3</v>
      </c>
      <c r="AI39" s="222">
        <f>'Lack of Coping Capacity'!G38</f>
        <v>5.8</v>
      </c>
      <c r="AJ39" s="215">
        <f>'Lack of Coping Capacity'!H38</f>
        <v>4.4000000000000004</v>
      </c>
      <c r="AK39" s="222">
        <f>'Lack of Coping Capacity'!M38</f>
        <v>2.1</v>
      </c>
      <c r="AL39" s="222">
        <f>'Lack of Coping Capacity'!R38</f>
        <v>3.6</v>
      </c>
      <c r="AM39" s="222">
        <f>'Lack of Coping Capacity'!Z38</f>
        <v>3.6</v>
      </c>
      <c r="AN39" s="215">
        <f>'Lack of Coping Capacity'!AA38</f>
        <v>3.1</v>
      </c>
      <c r="AO39" s="216">
        <f t="shared" si="15"/>
        <v>3.8</v>
      </c>
      <c r="AP39" s="216">
        <f>'Lack of Coping Capacity'!AB38</f>
        <v>3.4</v>
      </c>
      <c r="AQ39" s="216">
        <f t="shared" si="16"/>
        <v>3.6</v>
      </c>
      <c r="AR39" s="223">
        <f t="shared" si="17"/>
        <v>5.0999999999999996</v>
      </c>
      <c r="AS39" s="224" t="str">
        <f t="shared" si="18"/>
        <v>High</v>
      </c>
      <c r="AT39" s="225">
        <f t="shared" si="19"/>
        <v>55</v>
      </c>
      <c r="AU39" s="226">
        <f>VLOOKUP($B39,'Lack of Reliability Index'!$A$2:$H$192,8,FALSE)</f>
        <v>4.7297297297297298</v>
      </c>
      <c r="AV39" s="227">
        <f>'Imputed and missing data hidden'!BY37</f>
        <v>5</v>
      </c>
      <c r="AW39" s="228">
        <f t="shared" si="20"/>
        <v>9.8039215686274508E-2</v>
      </c>
      <c r="AX39" s="227" t="str">
        <f t="shared" si="21"/>
        <v>YES</v>
      </c>
      <c r="AY39" s="229">
        <f>'Indicator Date hidden2'!BZ38</f>
        <v>0.45945945945945948</v>
      </c>
      <c r="AZ39" s="133"/>
    </row>
    <row r="40" spans="1:52" ht="15" thickBot="1" x14ac:dyDescent="0.35">
      <c r="A40" s="211" t="str">
        <f>'Indicator Data'!A42</f>
        <v>Comoros</v>
      </c>
      <c r="B40" s="212" t="str">
        <f>'Indicator Data'!B42</f>
        <v>COM</v>
      </c>
      <c r="C40" s="230">
        <f>'Hazard &amp; Exposure'!AO39</f>
        <v>0.1</v>
      </c>
      <c r="D40" s="214">
        <f>'Hazard &amp; Exposure'!AP39</f>
        <v>0.1</v>
      </c>
      <c r="E40" s="214">
        <f>'Hazard &amp; Exposure'!AQ39</f>
        <v>5.5</v>
      </c>
      <c r="F40" s="214">
        <f>'Hazard &amp; Exposure'!AR39</f>
        <v>2.9</v>
      </c>
      <c r="G40" s="214">
        <f>'Hazard &amp; Exposure'!AU39</f>
        <v>1</v>
      </c>
      <c r="H40" s="214">
        <f>'Hazard &amp; Exposure'!DM39</f>
        <v>5.7</v>
      </c>
      <c r="I40" s="215">
        <f>'Hazard &amp; Exposure'!DN39</f>
        <v>2.9</v>
      </c>
      <c r="J40" s="214">
        <f>'Hazard &amp; Exposure'!DQ39</f>
        <v>0.4</v>
      </c>
      <c r="K40" s="214">
        <f>'Hazard &amp; Exposure'!DT39</f>
        <v>0</v>
      </c>
      <c r="L40" s="215">
        <f>'Hazard &amp; Exposure'!DU39</f>
        <v>0.3</v>
      </c>
      <c r="M40" s="216">
        <f t="shared" si="11"/>
        <v>1.7</v>
      </c>
      <c r="N40" s="214">
        <f>'Hazard &amp; Exposure'!BL39</f>
        <v>1.1000000000000001</v>
      </c>
      <c r="O40" s="214">
        <f>'Hazard &amp; Exposure'!CR39</f>
        <v>6.9</v>
      </c>
      <c r="P40" s="214">
        <f>'Hazard &amp; Exposure'!DB39</f>
        <v>6.4</v>
      </c>
      <c r="Q40" s="214">
        <f>'Hazard &amp; Exposure'!DL39</f>
        <v>6.8</v>
      </c>
      <c r="R40" s="215">
        <f>'Hazard &amp; Exposure'!DM39</f>
        <v>5.7</v>
      </c>
      <c r="S40" s="217">
        <f t="shared" si="12"/>
        <v>4</v>
      </c>
      <c r="T40" s="218">
        <f>Vulnerability!E39</f>
        <v>7.9</v>
      </c>
      <c r="U40" s="219">
        <f>Vulnerability!H39</f>
        <v>5.0999999999999996</v>
      </c>
      <c r="V40" s="219">
        <f>Vulnerability!N39</f>
        <v>3.9</v>
      </c>
      <c r="W40" s="215">
        <f>Vulnerability!O39</f>
        <v>6.2</v>
      </c>
      <c r="X40" s="219">
        <f>Vulnerability!T39</f>
        <v>0</v>
      </c>
      <c r="Y40" s="220">
        <f>Vulnerability!AB39</f>
        <v>2.7</v>
      </c>
      <c r="Z40" s="220">
        <f>Vulnerability!AE39</f>
        <v>4.5</v>
      </c>
      <c r="AA40" s="220">
        <f>Vulnerability!AH39</f>
        <v>10</v>
      </c>
      <c r="AB40" s="220">
        <f>Vulnerability!AK39</f>
        <v>7.3</v>
      </c>
      <c r="AC40" s="219">
        <f>Vulnerability!AL39</f>
        <v>7.2</v>
      </c>
      <c r="AD40" s="215">
        <f>Vulnerability!AM39</f>
        <v>4.5</v>
      </c>
      <c r="AE40" s="216">
        <f t="shared" si="13"/>
        <v>5.4</v>
      </c>
      <c r="AF40" s="216">
        <f>Vulnerability!AZ39</f>
        <v>5.0999999999999996</v>
      </c>
      <c r="AG40" s="216">
        <f t="shared" si="14"/>
        <v>5.3</v>
      </c>
      <c r="AH40" s="231">
        <f>'Lack of Coping Capacity'!D39</f>
        <v>7.8</v>
      </c>
      <c r="AI40" s="222">
        <f>'Lack of Coping Capacity'!G39</f>
        <v>7.9</v>
      </c>
      <c r="AJ40" s="215">
        <f>'Lack of Coping Capacity'!H39</f>
        <v>7.9</v>
      </c>
      <c r="AK40" s="222">
        <f>'Lack of Coping Capacity'!M39</f>
        <v>6.4</v>
      </c>
      <c r="AL40" s="222">
        <f>'Lack of Coping Capacity'!R39</f>
        <v>5.8</v>
      </c>
      <c r="AM40" s="222">
        <f>'Lack of Coping Capacity'!Z39</f>
        <v>6</v>
      </c>
      <c r="AN40" s="215">
        <f>'Lack of Coping Capacity'!AA39</f>
        <v>6.1</v>
      </c>
      <c r="AO40" s="216">
        <f t="shared" si="15"/>
        <v>7.1</v>
      </c>
      <c r="AP40" s="216">
        <f>'Lack of Coping Capacity'!AB39</f>
        <v>8.1</v>
      </c>
      <c r="AQ40" s="216">
        <f t="shared" si="16"/>
        <v>7.6</v>
      </c>
      <c r="AR40" s="223">
        <f t="shared" si="17"/>
        <v>5.4</v>
      </c>
      <c r="AS40" s="224" t="str">
        <f t="shared" si="18"/>
        <v>High</v>
      </c>
      <c r="AT40" s="225">
        <f t="shared" si="19"/>
        <v>46</v>
      </c>
      <c r="AU40" s="226">
        <f>VLOOKUP($B40,'Lack of Reliability Index'!$A$2:$H$192,8,FALSE)</f>
        <v>5.0140845070422539</v>
      </c>
      <c r="AV40" s="227">
        <f>'Imputed and missing data hidden'!BY38</f>
        <v>5</v>
      </c>
      <c r="AW40" s="228">
        <f t="shared" si="20"/>
        <v>9.8039215686274508E-2</v>
      </c>
      <c r="AX40" s="227" t="str">
        <f t="shared" si="21"/>
        <v/>
      </c>
      <c r="AY40" s="229">
        <f>'Indicator Date hidden2'!BZ39</f>
        <v>0.6901408450704225</v>
      </c>
      <c r="AZ40" s="133"/>
    </row>
    <row r="41" spans="1:52" ht="15" thickBot="1" x14ac:dyDescent="0.35">
      <c r="A41" s="211" t="str">
        <f>'Indicator Data'!A43</f>
        <v>Congo</v>
      </c>
      <c r="B41" s="212" t="str">
        <f>'Indicator Data'!B43</f>
        <v>COG</v>
      </c>
      <c r="C41" s="230">
        <f>'Hazard &amp; Exposure'!AO40</f>
        <v>0.1</v>
      </c>
      <c r="D41" s="214">
        <f>'Hazard &amp; Exposure'!AP40</f>
        <v>8.6</v>
      </c>
      <c r="E41" s="214">
        <f>'Hazard &amp; Exposure'!AQ40</f>
        <v>0</v>
      </c>
      <c r="F41" s="214">
        <f>'Hazard &amp; Exposure'!AR40</f>
        <v>0</v>
      </c>
      <c r="G41" s="214">
        <f>'Hazard &amp; Exposure'!AU40</f>
        <v>0.5</v>
      </c>
      <c r="H41" s="214">
        <f>'Hazard &amp; Exposure'!DM40</f>
        <v>7</v>
      </c>
      <c r="I41" s="215">
        <f>'Hazard &amp; Exposure'!DN40</f>
        <v>3.8</v>
      </c>
      <c r="J41" s="214">
        <f>'Hazard &amp; Exposure'!DQ40</f>
        <v>5</v>
      </c>
      <c r="K41" s="214">
        <f>'Hazard &amp; Exposure'!DT40</f>
        <v>0</v>
      </c>
      <c r="L41" s="215">
        <f>'Hazard &amp; Exposure'!DU40</f>
        <v>3.5</v>
      </c>
      <c r="M41" s="216">
        <f t="shared" si="11"/>
        <v>3.7</v>
      </c>
      <c r="N41" s="214">
        <f>'Hazard &amp; Exposure'!BL40</f>
        <v>7</v>
      </c>
      <c r="O41" s="214">
        <f>'Hazard &amp; Exposure'!CR40</f>
        <v>8.3000000000000007</v>
      </c>
      <c r="P41" s="214">
        <f>'Hazard &amp; Exposure'!DB40</f>
        <v>5.9</v>
      </c>
      <c r="Q41" s="214">
        <f>'Hazard &amp; Exposure'!DL40</f>
        <v>6.3</v>
      </c>
      <c r="R41" s="215">
        <f>'Hazard &amp; Exposure'!DM40</f>
        <v>7</v>
      </c>
      <c r="S41" s="217">
        <f t="shared" si="12"/>
        <v>5.6</v>
      </c>
      <c r="T41" s="218">
        <f>Vulnerability!E40</f>
        <v>6.8</v>
      </c>
      <c r="U41" s="219">
        <f>Vulnerability!H40</f>
        <v>6.9</v>
      </c>
      <c r="V41" s="219">
        <f>Vulnerability!N40</f>
        <v>1</v>
      </c>
      <c r="W41" s="215">
        <f>Vulnerability!O40</f>
        <v>5.4</v>
      </c>
      <c r="X41" s="219">
        <f>Vulnerability!T40</f>
        <v>7.4</v>
      </c>
      <c r="Y41" s="220">
        <f>Vulnerability!AB40</f>
        <v>5.7</v>
      </c>
      <c r="Z41" s="220">
        <f>Vulnerability!AE40</f>
        <v>3.3</v>
      </c>
      <c r="AA41" s="220">
        <f>Vulnerability!AH40</f>
        <v>3.6</v>
      </c>
      <c r="AB41" s="220">
        <f>Vulnerability!AK40</f>
        <v>9</v>
      </c>
      <c r="AC41" s="219">
        <f>Vulnerability!AL40</f>
        <v>6</v>
      </c>
      <c r="AD41" s="215">
        <f>Vulnerability!AM40</f>
        <v>6.8</v>
      </c>
      <c r="AE41" s="216">
        <f t="shared" si="13"/>
        <v>6.1</v>
      </c>
      <c r="AF41" s="216">
        <f>Vulnerability!AZ40</f>
        <v>4.9000000000000004</v>
      </c>
      <c r="AG41" s="216">
        <f t="shared" si="14"/>
        <v>5.5</v>
      </c>
      <c r="AH41" s="231" t="str">
        <f>'Lack of Coping Capacity'!D40</f>
        <v>x</v>
      </c>
      <c r="AI41" s="222">
        <f>'Lack of Coping Capacity'!G40</f>
        <v>7.8</v>
      </c>
      <c r="AJ41" s="215">
        <f>'Lack of Coping Capacity'!H40</f>
        <v>7.8</v>
      </c>
      <c r="AK41" s="222">
        <f>'Lack of Coping Capacity'!M40</f>
        <v>5.5</v>
      </c>
      <c r="AL41" s="222">
        <f>'Lack of Coping Capacity'!R40</f>
        <v>8.1</v>
      </c>
      <c r="AM41" s="222">
        <f>'Lack of Coping Capacity'!Z40</f>
        <v>7.1</v>
      </c>
      <c r="AN41" s="215">
        <f>'Lack of Coping Capacity'!AA40</f>
        <v>6.9</v>
      </c>
      <c r="AO41" s="216">
        <f t="shared" si="15"/>
        <v>7.4</v>
      </c>
      <c r="AP41" s="216">
        <f>'Lack of Coping Capacity'!AB40</f>
        <v>5.3</v>
      </c>
      <c r="AQ41" s="216">
        <f t="shared" si="16"/>
        <v>6.5</v>
      </c>
      <c r="AR41" s="223">
        <f t="shared" si="17"/>
        <v>5.8</v>
      </c>
      <c r="AS41" s="224" t="str">
        <f t="shared" si="18"/>
        <v>High</v>
      </c>
      <c r="AT41" s="225">
        <f t="shared" si="19"/>
        <v>31</v>
      </c>
      <c r="AU41" s="226">
        <f>VLOOKUP($B41,'Lack of Reliability Index'!$A$2:$H$192,8,FALSE)</f>
        <v>4.3324200913242006</v>
      </c>
      <c r="AV41" s="227">
        <f>'Imputed and missing data hidden'!BY39</f>
        <v>2</v>
      </c>
      <c r="AW41" s="228">
        <f t="shared" si="20"/>
        <v>3.9215686274509803E-2</v>
      </c>
      <c r="AX41" s="227" t="str">
        <f t="shared" si="21"/>
        <v/>
      </c>
      <c r="AY41" s="229">
        <f>'Indicator Date hidden2'!BZ40</f>
        <v>0.71232876712328763</v>
      </c>
      <c r="AZ41" s="133"/>
    </row>
    <row r="42" spans="1:52" ht="15" thickBot="1" x14ac:dyDescent="0.35">
      <c r="A42" s="211" t="str">
        <f>'Indicator Data'!A44</f>
        <v>Congo DR</v>
      </c>
      <c r="B42" s="212" t="str">
        <f>'Indicator Data'!B44</f>
        <v>COD</v>
      </c>
      <c r="C42" s="230">
        <f>'Hazard &amp; Exposure'!AO41</f>
        <v>4.5</v>
      </c>
      <c r="D42" s="214">
        <f>'Hazard &amp; Exposure'!AP41</f>
        <v>7.5</v>
      </c>
      <c r="E42" s="214">
        <f>'Hazard &amp; Exposure'!AQ41</f>
        <v>0</v>
      </c>
      <c r="F42" s="214">
        <f>'Hazard &amp; Exposure'!AR41</f>
        <v>0</v>
      </c>
      <c r="G42" s="214">
        <f>'Hazard &amp; Exposure'!AU41</f>
        <v>1.9</v>
      </c>
      <c r="H42" s="214">
        <f>'Hazard &amp; Exposure'!DM41</f>
        <v>8.3000000000000007</v>
      </c>
      <c r="I42" s="215">
        <f>'Hazard &amp; Exposure'!DN41</f>
        <v>4.5999999999999996</v>
      </c>
      <c r="J42" s="214">
        <f>'Hazard &amp; Exposure'!DQ41</f>
        <v>9.9</v>
      </c>
      <c r="K42" s="214">
        <f>'Hazard &amp; Exposure'!DT41</f>
        <v>9</v>
      </c>
      <c r="L42" s="215">
        <f>'Hazard &amp; Exposure'!DU41</f>
        <v>9</v>
      </c>
      <c r="M42" s="216">
        <f t="shared" si="11"/>
        <v>7.4</v>
      </c>
      <c r="N42" s="214">
        <f>'Hazard &amp; Exposure'!BL41</f>
        <v>8.5</v>
      </c>
      <c r="O42" s="214">
        <f>'Hazard &amp; Exposure'!CR41</f>
        <v>9</v>
      </c>
      <c r="P42" s="214">
        <f>'Hazard &amp; Exposure'!DB41</f>
        <v>7.6</v>
      </c>
      <c r="Q42" s="214">
        <f>'Hazard &amp; Exposure'!DL41</f>
        <v>8.1</v>
      </c>
      <c r="R42" s="215">
        <f>'Hazard &amp; Exposure'!DM41</f>
        <v>8.3000000000000007</v>
      </c>
      <c r="S42" s="217">
        <f t="shared" si="12"/>
        <v>7.9</v>
      </c>
      <c r="T42" s="218">
        <f>Vulnerability!E41</f>
        <v>9.1999999999999993</v>
      </c>
      <c r="U42" s="219">
        <f>Vulnerability!H41</f>
        <v>6.5</v>
      </c>
      <c r="V42" s="219">
        <f>Vulnerability!N41</f>
        <v>1.9</v>
      </c>
      <c r="W42" s="215">
        <f>Vulnerability!O41</f>
        <v>6.7</v>
      </c>
      <c r="X42" s="219">
        <f>Vulnerability!T41</f>
        <v>9</v>
      </c>
      <c r="Y42" s="220">
        <f>Vulnerability!AB41</f>
        <v>5.5</v>
      </c>
      <c r="Z42" s="220">
        <f>Vulnerability!AE41</f>
        <v>6</v>
      </c>
      <c r="AA42" s="220">
        <f>Vulnerability!AH41</f>
        <v>0.9</v>
      </c>
      <c r="AB42" s="220">
        <f>Vulnerability!AK41</f>
        <v>9.1999999999999993</v>
      </c>
      <c r="AC42" s="219">
        <f>Vulnerability!AL41</f>
        <v>6.2</v>
      </c>
      <c r="AD42" s="215">
        <f>Vulnerability!AM41</f>
        <v>7.9</v>
      </c>
      <c r="AE42" s="216">
        <f t="shared" si="13"/>
        <v>7.3</v>
      </c>
      <c r="AF42" s="216">
        <f>Vulnerability!AZ41</f>
        <v>5.5</v>
      </c>
      <c r="AG42" s="216">
        <f t="shared" si="14"/>
        <v>6.5</v>
      </c>
      <c r="AH42" s="231">
        <f>'Lack of Coping Capacity'!D41</f>
        <v>7.5</v>
      </c>
      <c r="AI42" s="222">
        <f>'Lack of Coping Capacity'!G41</f>
        <v>8.1999999999999993</v>
      </c>
      <c r="AJ42" s="215">
        <f>'Lack of Coping Capacity'!H41</f>
        <v>7.9</v>
      </c>
      <c r="AK42" s="222">
        <f>'Lack of Coping Capacity'!M41</f>
        <v>7.4</v>
      </c>
      <c r="AL42" s="222">
        <f>'Lack of Coping Capacity'!R41</f>
        <v>9.4</v>
      </c>
      <c r="AM42" s="222">
        <f>'Lack of Coping Capacity'!Z41</f>
        <v>7.1</v>
      </c>
      <c r="AN42" s="215">
        <f>'Lack of Coping Capacity'!AA41</f>
        <v>8</v>
      </c>
      <c r="AO42" s="216">
        <f t="shared" si="15"/>
        <v>8</v>
      </c>
      <c r="AP42" s="216">
        <f>'Lack of Coping Capacity'!AB41</f>
        <v>6.6</v>
      </c>
      <c r="AQ42" s="216">
        <f t="shared" si="16"/>
        <v>7.4</v>
      </c>
      <c r="AR42" s="223">
        <f t="shared" si="17"/>
        <v>7.2</v>
      </c>
      <c r="AS42" s="224" t="str">
        <f t="shared" si="18"/>
        <v>Very High</v>
      </c>
      <c r="AT42" s="225">
        <f t="shared" si="19"/>
        <v>5</v>
      </c>
      <c r="AU42" s="226">
        <f>VLOOKUP($B42,'Lack of Reliability Index'!$A$2:$H$192,8,FALSE)</f>
        <v>4.6306306306306304</v>
      </c>
      <c r="AV42" s="227">
        <f>'Imputed and missing data hidden'!BY40</f>
        <v>2</v>
      </c>
      <c r="AW42" s="228">
        <f t="shared" si="20"/>
        <v>3.9215686274509803E-2</v>
      </c>
      <c r="AX42" s="227" t="str">
        <f t="shared" si="21"/>
        <v>YES</v>
      </c>
      <c r="AY42" s="229">
        <f>'Indicator Date hidden2'!BZ41</f>
        <v>0.59459459459459463</v>
      </c>
      <c r="AZ42" s="133"/>
    </row>
    <row r="43" spans="1:52" ht="15" thickBot="1" x14ac:dyDescent="0.35">
      <c r="A43" s="211" t="str">
        <f>'Indicator Data'!A45</f>
        <v>Costa Rica</v>
      </c>
      <c r="B43" s="212" t="str">
        <f>'Indicator Data'!B45</f>
        <v>CRI</v>
      </c>
      <c r="C43" s="230">
        <f>'Hazard &amp; Exposure'!AO42</f>
        <v>9.6</v>
      </c>
      <c r="D43" s="214">
        <f>'Hazard &amp; Exposure'!AP42</f>
        <v>3.3</v>
      </c>
      <c r="E43" s="214">
        <f>'Hazard &amp; Exposure'!AQ42</f>
        <v>8.6999999999999993</v>
      </c>
      <c r="F43" s="214">
        <f>'Hazard &amp; Exposure'!AR42</f>
        <v>1.9</v>
      </c>
      <c r="G43" s="214">
        <f>'Hazard &amp; Exposure'!AU42</f>
        <v>1</v>
      </c>
      <c r="H43" s="214">
        <f>'Hazard &amp; Exposure'!DM42</f>
        <v>4.7</v>
      </c>
      <c r="I43" s="215">
        <f>'Hazard &amp; Exposure'!DN42</f>
        <v>6</v>
      </c>
      <c r="J43" s="214">
        <f>'Hazard &amp; Exposure'!DQ42</f>
        <v>0.1</v>
      </c>
      <c r="K43" s="214">
        <f>'Hazard &amp; Exposure'!DT42</f>
        <v>0</v>
      </c>
      <c r="L43" s="215">
        <f>'Hazard &amp; Exposure'!DU42</f>
        <v>0.1</v>
      </c>
      <c r="M43" s="216">
        <f t="shared" si="11"/>
        <v>3.6</v>
      </c>
      <c r="N43" s="214" t="str">
        <f>'Hazard &amp; Exposure'!BL42</f>
        <v>x</v>
      </c>
      <c r="O43" s="214">
        <f>'Hazard &amp; Exposure'!CR42</f>
        <v>6.6</v>
      </c>
      <c r="P43" s="214">
        <f>'Hazard &amp; Exposure'!DB42</f>
        <v>3.9</v>
      </c>
      <c r="Q43" s="214">
        <f>'Hazard &amp; Exposure'!DL42</f>
        <v>3</v>
      </c>
      <c r="R43" s="215">
        <f>'Hazard &amp; Exposure'!DM42</f>
        <v>4.7</v>
      </c>
      <c r="S43" s="217">
        <f t="shared" si="12"/>
        <v>4.2</v>
      </c>
      <c r="T43" s="218">
        <f>Vulnerability!E42</f>
        <v>2.1</v>
      </c>
      <c r="U43" s="219">
        <f>Vulnerability!H42</f>
        <v>4.8</v>
      </c>
      <c r="V43" s="219">
        <f>Vulnerability!N42</f>
        <v>0.4</v>
      </c>
      <c r="W43" s="215">
        <f>Vulnerability!O42</f>
        <v>2.4</v>
      </c>
      <c r="X43" s="219">
        <f>Vulnerability!T42</f>
        <v>5.2</v>
      </c>
      <c r="Y43" s="220">
        <f>Vulnerability!AB42</f>
        <v>0.3</v>
      </c>
      <c r="Z43" s="220">
        <f>Vulnerability!AE42</f>
        <v>0.5</v>
      </c>
      <c r="AA43" s="220">
        <f>Vulnerability!AH42</f>
        <v>1.4</v>
      </c>
      <c r="AB43" s="220">
        <f>Vulnerability!AK42</f>
        <v>2.1</v>
      </c>
      <c r="AC43" s="219">
        <f>Vulnerability!AL42</f>
        <v>1.1000000000000001</v>
      </c>
      <c r="AD43" s="215">
        <f>Vulnerability!AM42</f>
        <v>3.4</v>
      </c>
      <c r="AE43" s="216">
        <f t="shared" si="13"/>
        <v>2.9</v>
      </c>
      <c r="AF43" s="216">
        <f>Vulnerability!AZ42</f>
        <v>4.7</v>
      </c>
      <c r="AG43" s="216">
        <f t="shared" si="14"/>
        <v>3.9</v>
      </c>
      <c r="AH43" s="231">
        <f>'Lack of Coping Capacity'!D42</f>
        <v>1.5</v>
      </c>
      <c r="AI43" s="222">
        <f>'Lack of Coping Capacity'!G42</f>
        <v>4.3</v>
      </c>
      <c r="AJ43" s="215">
        <f>'Lack of Coping Capacity'!H42</f>
        <v>2.9</v>
      </c>
      <c r="AK43" s="222">
        <f>'Lack of Coping Capacity'!M42</f>
        <v>1.2</v>
      </c>
      <c r="AL43" s="222">
        <f>'Lack of Coping Capacity'!R42</f>
        <v>2</v>
      </c>
      <c r="AM43" s="222">
        <f>'Lack of Coping Capacity'!Z42</f>
        <v>3.5</v>
      </c>
      <c r="AN43" s="215">
        <f>'Lack of Coping Capacity'!AA42</f>
        <v>2.2000000000000002</v>
      </c>
      <c r="AO43" s="216">
        <f t="shared" si="15"/>
        <v>2.6</v>
      </c>
      <c r="AP43" s="216">
        <f>'Lack of Coping Capacity'!AB42</f>
        <v>3</v>
      </c>
      <c r="AQ43" s="216">
        <f t="shared" si="16"/>
        <v>2.8</v>
      </c>
      <c r="AR43" s="223">
        <f t="shared" si="17"/>
        <v>3.6</v>
      </c>
      <c r="AS43" s="224" t="str">
        <f t="shared" si="18"/>
        <v>Medium</v>
      </c>
      <c r="AT43" s="225">
        <f t="shared" si="19"/>
        <v>124</v>
      </c>
      <c r="AU43" s="226">
        <f>VLOOKUP($B43,'Lack of Reliability Index'!$A$2:$H$192,8,FALSE)</f>
        <v>4.6210045662100461</v>
      </c>
      <c r="AV43" s="227">
        <f>'Imputed and missing data hidden'!BY41</f>
        <v>5</v>
      </c>
      <c r="AW43" s="228">
        <f t="shared" si="20"/>
        <v>9.8039215686274508E-2</v>
      </c>
      <c r="AX43" s="227" t="str">
        <f t="shared" si="21"/>
        <v/>
      </c>
      <c r="AY43" s="229">
        <f>'Indicator Date hidden2'!BZ42</f>
        <v>0.61643835616438358</v>
      </c>
      <c r="AZ43" s="133"/>
    </row>
    <row r="44" spans="1:52" ht="15" thickBot="1" x14ac:dyDescent="0.35">
      <c r="A44" s="211" t="str">
        <f>'Indicator Data'!A46</f>
        <v>Côte d'Ivoire</v>
      </c>
      <c r="B44" s="212" t="str">
        <f>'Indicator Data'!B46</f>
        <v>CIV</v>
      </c>
      <c r="C44" s="230">
        <f>'Hazard &amp; Exposure'!AO43</f>
        <v>0.1</v>
      </c>
      <c r="D44" s="214">
        <f>'Hazard &amp; Exposure'!AP43</f>
        <v>5.6</v>
      </c>
      <c r="E44" s="214">
        <f>'Hazard &amp; Exposure'!AQ43</f>
        <v>4.5999999999999996</v>
      </c>
      <c r="F44" s="214">
        <f>'Hazard &amp; Exposure'!AR43</f>
        <v>0</v>
      </c>
      <c r="G44" s="214">
        <f>'Hazard &amp; Exposure'!AU43</f>
        <v>1</v>
      </c>
      <c r="H44" s="214">
        <f>'Hazard &amp; Exposure'!DM43</f>
        <v>7.7</v>
      </c>
      <c r="I44" s="215">
        <f>'Hazard &amp; Exposure'!DN43</f>
        <v>3.8</v>
      </c>
      <c r="J44" s="214">
        <f>'Hazard &amp; Exposure'!DQ43</f>
        <v>9.1</v>
      </c>
      <c r="K44" s="214">
        <f>'Hazard &amp; Exposure'!DT43</f>
        <v>0</v>
      </c>
      <c r="L44" s="215">
        <f>'Hazard &amp; Exposure'!DU43</f>
        <v>6.4</v>
      </c>
      <c r="M44" s="216">
        <f t="shared" si="11"/>
        <v>5.2</v>
      </c>
      <c r="N44" s="214">
        <f>'Hazard &amp; Exposure'!BL43</f>
        <v>7.7</v>
      </c>
      <c r="O44" s="214">
        <f>'Hazard &amp; Exposure'!CR43</f>
        <v>8.6999999999999993</v>
      </c>
      <c r="P44" s="214">
        <f>'Hazard &amp; Exposure'!DB43</f>
        <v>6.6</v>
      </c>
      <c r="Q44" s="214">
        <f>'Hazard &amp; Exposure'!DL43</f>
        <v>7.6</v>
      </c>
      <c r="R44" s="215">
        <f>'Hazard &amp; Exposure'!DM43</f>
        <v>7.7</v>
      </c>
      <c r="S44" s="217">
        <f t="shared" si="12"/>
        <v>6.6</v>
      </c>
      <c r="T44" s="218">
        <f>Vulnerability!E43</f>
        <v>8.3000000000000007</v>
      </c>
      <c r="U44" s="219">
        <f>Vulnerability!H43</f>
        <v>6.5</v>
      </c>
      <c r="V44" s="219">
        <f>Vulnerability!N43</f>
        <v>0.8</v>
      </c>
      <c r="W44" s="215">
        <f>Vulnerability!O43</f>
        <v>6</v>
      </c>
      <c r="X44" s="219">
        <f>Vulnerability!T43</f>
        <v>7.1</v>
      </c>
      <c r="Y44" s="220">
        <f>Vulnerability!AB43</f>
        <v>5.2</v>
      </c>
      <c r="Z44" s="220">
        <f>Vulnerability!AE43</f>
        <v>4.5</v>
      </c>
      <c r="AA44" s="220">
        <f>Vulnerability!AH43</f>
        <v>0</v>
      </c>
      <c r="AB44" s="220">
        <f>Vulnerability!AK43</f>
        <v>4.2</v>
      </c>
      <c r="AC44" s="219">
        <f>Vulnerability!AL43</f>
        <v>3.7</v>
      </c>
      <c r="AD44" s="215">
        <f>Vulnerability!AM43</f>
        <v>5.7</v>
      </c>
      <c r="AE44" s="216">
        <f t="shared" si="13"/>
        <v>5.9</v>
      </c>
      <c r="AF44" s="216">
        <f>Vulnerability!AZ43</f>
        <v>5.5</v>
      </c>
      <c r="AG44" s="216">
        <f t="shared" si="14"/>
        <v>5.7</v>
      </c>
      <c r="AH44" s="231">
        <f>'Lack of Coping Capacity'!D43</f>
        <v>7.8</v>
      </c>
      <c r="AI44" s="222">
        <f>'Lack of Coping Capacity'!G43</f>
        <v>6.3</v>
      </c>
      <c r="AJ44" s="215">
        <f>'Lack of Coping Capacity'!H43</f>
        <v>7.1</v>
      </c>
      <c r="AK44" s="222">
        <f>'Lack of Coping Capacity'!M43</f>
        <v>5.0999999999999996</v>
      </c>
      <c r="AL44" s="222">
        <f>'Lack of Coping Capacity'!R43</f>
        <v>7.3</v>
      </c>
      <c r="AM44" s="222">
        <f>'Lack of Coping Capacity'!Z43</f>
        <v>6.8</v>
      </c>
      <c r="AN44" s="215">
        <f>'Lack of Coping Capacity'!AA43</f>
        <v>6.4</v>
      </c>
      <c r="AO44" s="216">
        <f t="shared" si="15"/>
        <v>6.8</v>
      </c>
      <c r="AP44" s="216">
        <f>'Lack of Coping Capacity'!AB43</f>
        <v>5.6</v>
      </c>
      <c r="AQ44" s="216">
        <f t="shared" si="16"/>
        <v>6.2</v>
      </c>
      <c r="AR44" s="223">
        <f t="shared" si="17"/>
        <v>6.2</v>
      </c>
      <c r="AS44" s="224" t="str">
        <f t="shared" si="18"/>
        <v>High</v>
      </c>
      <c r="AT44" s="225">
        <f t="shared" si="19"/>
        <v>17</v>
      </c>
      <c r="AU44" s="226">
        <f>VLOOKUP($B44,'Lack of Reliability Index'!$A$2:$H$192,8,FALSE)</f>
        <v>2.9333333333333336</v>
      </c>
      <c r="AV44" s="227">
        <f>'Imputed and missing data hidden'!BY42</f>
        <v>1</v>
      </c>
      <c r="AW44" s="228">
        <f t="shared" si="20"/>
        <v>1.9607843137254902E-2</v>
      </c>
      <c r="AX44" s="227" t="str">
        <f t="shared" si="21"/>
        <v/>
      </c>
      <c r="AY44" s="229">
        <f>'Indicator Date hidden2'!BZ43</f>
        <v>0.5</v>
      </c>
      <c r="AZ44" s="133"/>
    </row>
    <row r="45" spans="1:52" ht="15" thickBot="1" x14ac:dyDescent="0.35">
      <c r="A45" s="211" t="str">
        <f>'Indicator Data'!A47</f>
        <v>Croatia</v>
      </c>
      <c r="B45" s="212" t="str">
        <f>'Indicator Data'!B47</f>
        <v>HRV</v>
      </c>
      <c r="C45" s="230">
        <f>'Hazard &amp; Exposure'!AO44</f>
        <v>5.9</v>
      </c>
      <c r="D45" s="214">
        <f>'Hazard &amp; Exposure'!AP44</f>
        <v>6.5</v>
      </c>
      <c r="E45" s="214">
        <f>'Hazard &amp; Exposure'!AQ44</f>
        <v>7.7</v>
      </c>
      <c r="F45" s="214">
        <f>'Hazard &amp; Exposure'!AR44</f>
        <v>0</v>
      </c>
      <c r="G45" s="214">
        <f>'Hazard &amp; Exposure'!AU44</f>
        <v>3.3</v>
      </c>
      <c r="H45" s="214">
        <f>'Hazard &amp; Exposure'!DM44</f>
        <v>2</v>
      </c>
      <c r="I45" s="215">
        <f>'Hazard &amp; Exposure'!DN44</f>
        <v>4.8</v>
      </c>
      <c r="J45" s="214">
        <f>'Hazard &amp; Exposure'!DQ44</f>
        <v>0.1</v>
      </c>
      <c r="K45" s="214">
        <f>'Hazard &amp; Exposure'!DT44</f>
        <v>0</v>
      </c>
      <c r="L45" s="215">
        <f>'Hazard &amp; Exposure'!DU44</f>
        <v>0.1</v>
      </c>
      <c r="M45" s="216">
        <f t="shared" si="11"/>
        <v>2.8</v>
      </c>
      <c r="N45" s="214">
        <f>'Hazard &amp; Exposure'!BL44</f>
        <v>2.4</v>
      </c>
      <c r="O45" s="214">
        <f>'Hazard &amp; Exposure'!CR44</f>
        <v>1.2</v>
      </c>
      <c r="P45" s="214">
        <f>'Hazard &amp; Exposure'!DB44</f>
        <v>2.4</v>
      </c>
      <c r="Q45" s="214">
        <f>'Hazard &amp; Exposure'!DL44</f>
        <v>2.1</v>
      </c>
      <c r="R45" s="215">
        <f>'Hazard &amp; Exposure'!DM44</f>
        <v>2</v>
      </c>
      <c r="S45" s="217">
        <f t="shared" si="12"/>
        <v>2.4</v>
      </c>
      <c r="T45" s="218">
        <f>Vulnerability!E44</f>
        <v>1.3</v>
      </c>
      <c r="U45" s="219">
        <f>Vulnerability!H44</f>
        <v>1.6</v>
      </c>
      <c r="V45" s="219">
        <f>Vulnerability!N44</f>
        <v>0.8</v>
      </c>
      <c r="W45" s="215">
        <f>Vulnerability!O44</f>
        <v>1.3</v>
      </c>
      <c r="X45" s="219">
        <f>Vulnerability!T44</f>
        <v>1.2</v>
      </c>
      <c r="Y45" s="220">
        <f>Vulnerability!AB44</f>
        <v>0.1</v>
      </c>
      <c r="Z45" s="220">
        <f>Vulnerability!AE44</f>
        <v>0.4</v>
      </c>
      <c r="AA45" s="220">
        <f>Vulnerability!AH44</f>
        <v>0</v>
      </c>
      <c r="AB45" s="220">
        <f>Vulnerability!AK44</f>
        <v>1.7</v>
      </c>
      <c r="AC45" s="219">
        <f>Vulnerability!AL44</f>
        <v>0.6</v>
      </c>
      <c r="AD45" s="215">
        <f>Vulnerability!AM44</f>
        <v>0.9</v>
      </c>
      <c r="AE45" s="216">
        <f t="shared" si="13"/>
        <v>1.1000000000000001</v>
      </c>
      <c r="AF45" s="216">
        <f>Vulnerability!AZ44</f>
        <v>6.3</v>
      </c>
      <c r="AG45" s="216">
        <f t="shared" si="14"/>
        <v>4.2</v>
      </c>
      <c r="AH45" s="231">
        <f>'Lack of Coping Capacity'!D44</f>
        <v>4.4000000000000004</v>
      </c>
      <c r="AI45" s="222">
        <f>'Lack of Coping Capacity'!G44</f>
        <v>4.7</v>
      </c>
      <c r="AJ45" s="215">
        <f>'Lack of Coping Capacity'!H44</f>
        <v>4.5999999999999996</v>
      </c>
      <c r="AK45" s="222">
        <f>'Lack of Coping Capacity'!M44</f>
        <v>1.9</v>
      </c>
      <c r="AL45" s="222">
        <f>'Lack of Coping Capacity'!R44</f>
        <v>0.2</v>
      </c>
      <c r="AM45" s="222">
        <f>'Lack of Coping Capacity'!Z44</f>
        <v>2</v>
      </c>
      <c r="AN45" s="215">
        <f>'Lack of Coping Capacity'!AA44</f>
        <v>1.4</v>
      </c>
      <c r="AO45" s="216">
        <f t="shared" si="15"/>
        <v>3.2</v>
      </c>
      <c r="AP45" s="216">
        <f>'Lack of Coping Capacity'!AB44</f>
        <v>2.7</v>
      </c>
      <c r="AQ45" s="216">
        <f t="shared" si="16"/>
        <v>3</v>
      </c>
      <c r="AR45" s="223">
        <f t="shared" si="17"/>
        <v>3.1</v>
      </c>
      <c r="AS45" s="224" t="str">
        <f t="shared" si="18"/>
        <v>Low</v>
      </c>
      <c r="AT45" s="225">
        <f t="shared" si="19"/>
        <v>143</v>
      </c>
      <c r="AU45" s="226">
        <f>VLOOKUP($B45,'Lack of Reliability Index'!$A$2:$H$192,8,FALSE)</f>
        <v>6.1656565656565654</v>
      </c>
      <c r="AV45" s="227">
        <f>'Imputed and missing data hidden'!BY43</f>
        <v>11</v>
      </c>
      <c r="AW45" s="228">
        <f t="shared" si="20"/>
        <v>0.21568627450980393</v>
      </c>
      <c r="AX45" s="227" t="str">
        <f t="shared" si="21"/>
        <v/>
      </c>
      <c r="AY45" s="229">
        <f>'Indicator Date hidden2'!BZ44</f>
        <v>0.60606060606060608</v>
      </c>
      <c r="AZ45" s="133"/>
    </row>
    <row r="46" spans="1:52" ht="15" thickBot="1" x14ac:dyDescent="0.35">
      <c r="A46" s="211" t="str">
        <f>'Indicator Data'!A48</f>
        <v>Cuba</v>
      </c>
      <c r="B46" s="212" t="str">
        <f>'Indicator Data'!B48</f>
        <v>CUB</v>
      </c>
      <c r="C46" s="230">
        <f>'Hazard &amp; Exposure'!AO45</f>
        <v>5.8</v>
      </c>
      <c r="D46" s="214">
        <f>'Hazard &amp; Exposure'!AP45</f>
        <v>3.6</v>
      </c>
      <c r="E46" s="214">
        <f>'Hazard &amp; Exposure'!AQ45</f>
        <v>5.7</v>
      </c>
      <c r="F46" s="214">
        <f>'Hazard &amp; Exposure'!AR45</f>
        <v>8</v>
      </c>
      <c r="G46" s="214">
        <f>'Hazard &amp; Exposure'!AU45</f>
        <v>4.9000000000000004</v>
      </c>
      <c r="H46" s="214">
        <f>'Hazard &amp; Exposure'!DM45</f>
        <v>5.0999999999999996</v>
      </c>
      <c r="I46" s="215">
        <f>'Hazard &amp; Exposure'!DN45</f>
        <v>5.7</v>
      </c>
      <c r="J46" s="214">
        <f>'Hazard &amp; Exposure'!DQ45</f>
        <v>3.3</v>
      </c>
      <c r="K46" s="214">
        <f>'Hazard &amp; Exposure'!DT45</f>
        <v>0</v>
      </c>
      <c r="L46" s="215">
        <f>'Hazard &amp; Exposure'!DU45</f>
        <v>2.2999999999999998</v>
      </c>
      <c r="M46" s="216">
        <f t="shared" si="11"/>
        <v>4.2</v>
      </c>
      <c r="N46" s="214" t="str">
        <f>'Hazard &amp; Exposure'!BL45</f>
        <v>x</v>
      </c>
      <c r="O46" s="214">
        <f>'Hazard &amp; Exposure'!CR45</f>
        <v>8.1999999999999993</v>
      </c>
      <c r="P46" s="214">
        <f>'Hazard &amp; Exposure'!DB45</f>
        <v>3.6</v>
      </c>
      <c r="Q46" s="214">
        <f>'Hazard &amp; Exposure'!DL45</f>
        <v>1.3</v>
      </c>
      <c r="R46" s="215">
        <f>'Hazard &amp; Exposure'!DM45</f>
        <v>5.0999999999999996</v>
      </c>
      <c r="S46" s="217">
        <f t="shared" si="12"/>
        <v>4.7</v>
      </c>
      <c r="T46" s="218">
        <f>Vulnerability!E45</f>
        <v>2.4</v>
      </c>
      <c r="U46" s="219">
        <f>Vulnerability!H45</f>
        <v>4.2</v>
      </c>
      <c r="V46" s="219">
        <f>Vulnerability!N45</f>
        <v>1.6</v>
      </c>
      <c r="W46" s="215">
        <f>Vulnerability!O45</f>
        <v>2.7</v>
      </c>
      <c r="X46" s="219">
        <f>Vulnerability!T45</f>
        <v>0</v>
      </c>
      <c r="Y46" s="220">
        <f>Vulnerability!AB45</f>
        <v>0.4</v>
      </c>
      <c r="Z46" s="220">
        <f>Vulnerability!AE45</f>
        <v>0.4</v>
      </c>
      <c r="AA46" s="220">
        <f>Vulnerability!AH45</f>
        <v>10</v>
      </c>
      <c r="AB46" s="220">
        <f>Vulnerability!AK45</f>
        <v>0.8</v>
      </c>
      <c r="AC46" s="219">
        <f>Vulnerability!AL45</f>
        <v>5.0999999999999996</v>
      </c>
      <c r="AD46" s="215">
        <f>Vulnerability!AM45</f>
        <v>2.9</v>
      </c>
      <c r="AE46" s="216">
        <f t="shared" si="13"/>
        <v>2.8</v>
      </c>
      <c r="AF46" s="216">
        <f>Vulnerability!AZ45</f>
        <v>5.9</v>
      </c>
      <c r="AG46" s="216">
        <f t="shared" si="14"/>
        <v>4.5</v>
      </c>
      <c r="AH46" s="231">
        <f>'Lack of Coping Capacity'!D45</f>
        <v>2.5</v>
      </c>
      <c r="AI46" s="222">
        <f>'Lack of Coping Capacity'!G45</f>
        <v>5.4</v>
      </c>
      <c r="AJ46" s="215">
        <f>'Lack of Coping Capacity'!H45</f>
        <v>4</v>
      </c>
      <c r="AK46" s="222">
        <f>'Lack of Coping Capacity'!M45</f>
        <v>3.1</v>
      </c>
      <c r="AL46" s="222">
        <f>'Lack of Coping Capacity'!R45</f>
        <v>1.8</v>
      </c>
      <c r="AM46" s="222">
        <f>'Lack of Coping Capacity'!Z45</f>
        <v>0.6</v>
      </c>
      <c r="AN46" s="215">
        <f>'Lack of Coping Capacity'!AA45</f>
        <v>1.8</v>
      </c>
      <c r="AO46" s="216">
        <f t="shared" si="15"/>
        <v>3</v>
      </c>
      <c r="AP46" s="216">
        <f>'Lack of Coping Capacity'!AB45</f>
        <v>0</v>
      </c>
      <c r="AQ46" s="216">
        <f t="shared" si="16"/>
        <v>1.6</v>
      </c>
      <c r="AR46" s="223">
        <f t="shared" si="17"/>
        <v>3.2</v>
      </c>
      <c r="AS46" s="224" t="str">
        <f t="shared" si="18"/>
        <v>Low</v>
      </c>
      <c r="AT46" s="225">
        <f t="shared" si="19"/>
        <v>138</v>
      </c>
      <c r="AU46" s="226">
        <f>VLOOKUP($B46,'Lack of Reliability Index'!$A$2:$H$192,8,FALSE)</f>
        <v>4.7919191919191917</v>
      </c>
      <c r="AV46" s="227">
        <f>'Imputed and missing data hidden'!BY44</f>
        <v>11</v>
      </c>
      <c r="AW46" s="228">
        <f t="shared" si="20"/>
        <v>0.21568627450980393</v>
      </c>
      <c r="AX46" s="227" t="str">
        <f t="shared" si="21"/>
        <v/>
      </c>
      <c r="AY46" s="229">
        <f>'Indicator Date hidden2'!BZ45</f>
        <v>0.34848484848484851</v>
      </c>
      <c r="AZ46" s="133"/>
    </row>
    <row r="47" spans="1:52" ht="15" thickBot="1" x14ac:dyDescent="0.35">
      <c r="A47" s="211" t="str">
        <f>'Indicator Data'!A49</f>
        <v>Cyprus</v>
      </c>
      <c r="B47" s="212" t="str">
        <f>'Indicator Data'!B49</f>
        <v>CYP</v>
      </c>
      <c r="C47" s="230">
        <f>'Hazard &amp; Exposure'!AO46</f>
        <v>8.6999999999999993</v>
      </c>
      <c r="D47" s="214">
        <f>'Hazard &amp; Exposure'!AP46</f>
        <v>0</v>
      </c>
      <c r="E47" s="214">
        <f>'Hazard &amp; Exposure'!AQ46</f>
        <v>6.4</v>
      </c>
      <c r="F47" s="214">
        <f>'Hazard &amp; Exposure'!AR46</f>
        <v>0</v>
      </c>
      <c r="G47" s="214">
        <f>'Hazard &amp; Exposure'!AU46</f>
        <v>3.1</v>
      </c>
      <c r="H47" s="214">
        <f>'Hazard &amp; Exposure'!DM46</f>
        <v>2.4</v>
      </c>
      <c r="I47" s="215">
        <f>'Hazard &amp; Exposure'!DN46</f>
        <v>4.3</v>
      </c>
      <c r="J47" s="214">
        <f>'Hazard &amp; Exposure'!DQ46</f>
        <v>0.1</v>
      </c>
      <c r="K47" s="214">
        <f>'Hazard &amp; Exposure'!DT46</f>
        <v>0</v>
      </c>
      <c r="L47" s="215">
        <f>'Hazard &amp; Exposure'!DU46</f>
        <v>0.1</v>
      </c>
      <c r="M47" s="216">
        <f t="shared" si="11"/>
        <v>2.5</v>
      </c>
      <c r="N47" s="214">
        <f>'Hazard &amp; Exposure'!BL46</f>
        <v>0</v>
      </c>
      <c r="O47" s="214">
        <f>'Hazard &amp; Exposure'!CR46</f>
        <v>3.9</v>
      </c>
      <c r="P47" s="214">
        <f>'Hazard &amp; Exposure'!DB46</f>
        <v>2.9</v>
      </c>
      <c r="Q47" s="214">
        <f>'Hazard &amp; Exposure'!DL46</f>
        <v>2.5</v>
      </c>
      <c r="R47" s="215">
        <f>'Hazard &amp; Exposure'!DM46</f>
        <v>2.4</v>
      </c>
      <c r="S47" s="217">
        <f t="shared" si="12"/>
        <v>2.5</v>
      </c>
      <c r="T47" s="218">
        <f>Vulnerability!E46</f>
        <v>0.5</v>
      </c>
      <c r="U47" s="219">
        <f>Vulnerability!H46</f>
        <v>1.7</v>
      </c>
      <c r="V47" s="219">
        <f>Vulnerability!N46</f>
        <v>0.4</v>
      </c>
      <c r="W47" s="215">
        <f>Vulnerability!O46</f>
        <v>0.8</v>
      </c>
      <c r="X47" s="219">
        <f>Vulnerability!T46</f>
        <v>9</v>
      </c>
      <c r="Y47" s="220">
        <f>Vulnerability!AB46</f>
        <v>0.1</v>
      </c>
      <c r="Z47" s="220">
        <f>Vulnerability!AE46</f>
        <v>0.2</v>
      </c>
      <c r="AA47" s="220">
        <f>Vulnerability!AH46</f>
        <v>0</v>
      </c>
      <c r="AB47" s="220">
        <f>Vulnerability!AK46</f>
        <v>3.1</v>
      </c>
      <c r="AC47" s="219">
        <f>Vulnerability!AL46</f>
        <v>0.9</v>
      </c>
      <c r="AD47" s="215">
        <f>Vulnerability!AM46</f>
        <v>6.5</v>
      </c>
      <c r="AE47" s="216">
        <f t="shared" si="13"/>
        <v>4.2</v>
      </c>
      <c r="AF47" s="216">
        <f>Vulnerability!AZ46</f>
        <v>5.3</v>
      </c>
      <c r="AG47" s="216">
        <f t="shared" si="14"/>
        <v>4.8</v>
      </c>
      <c r="AH47" s="231" t="str">
        <f>'Lack of Coping Capacity'!D46</f>
        <v>x</v>
      </c>
      <c r="AI47" s="222">
        <f>'Lack of Coping Capacity'!G46</f>
        <v>3.7</v>
      </c>
      <c r="AJ47" s="215">
        <f>'Lack of Coping Capacity'!H46</f>
        <v>3.7</v>
      </c>
      <c r="AK47" s="222">
        <f>'Lack of Coping Capacity'!M46</f>
        <v>1.3</v>
      </c>
      <c r="AL47" s="222">
        <f>'Lack of Coping Capacity'!R46</f>
        <v>0.1</v>
      </c>
      <c r="AM47" s="222">
        <f>'Lack of Coping Capacity'!Z46</f>
        <v>2.4</v>
      </c>
      <c r="AN47" s="215">
        <f>'Lack of Coping Capacity'!AA46</f>
        <v>1.3</v>
      </c>
      <c r="AO47" s="216">
        <f t="shared" si="15"/>
        <v>2.6</v>
      </c>
      <c r="AP47" s="216">
        <f>'Lack of Coping Capacity'!AB46</f>
        <v>2.6</v>
      </c>
      <c r="AQ47" s="216">
        <f t="shared" si="16"/>
        <v>2.6</v>
      </c>
      <c r="AR47" s="223">
        <f t="shared" si="17"/>
        <v>3.1</v>
      </c>
      <c r="AS47" s="224" t="str">
        <f t="shared" si="18"/>
        <v>Low</v>
      </c>
      <c r="AT47" s="225">
        <f t="shared" si="19"/>
        <v>143</v>
      </c>
      <c r="AU47" s="226">
        <f>VLOOKUP($B47,'Lack of Reliability Index'!$A$2:$H$192,8,FALSE)</f>
        <v>5.098039215686275</v>
      </c>
      <c r="AV47" s="227">
        <f>'Imputed and missing data hidden'!BY45</f>
        <v>10</v>
      </c>
      <c r="AW47" s="228">
        <f t="shared" si="20"/>
        <v>0.19607843137254902</v>
      </c>
      <c r="AX47" s="227" t="str">
        <f t="shared" si="21"/>
        <v/>
      </c>
      <c r="AY47" s="229">
        <f>'Indicator Date hidden2'!BZ46</f>
        <v>0.45588235294117646</v>
      </c>
      <c r="AZ47" s="133"/>
    </row>
    <row r="48" spans="1:52" ht="15" thickBot="1" x14ac:dyDescent="0.35">
      <c r="A48" s="211" t="str">
        <f>'Indicator Data'!A50</f>
        <v>Czech Republic</v>
      </c>
      <c r="B48" s="212" t="str">
        <f>'Indicator Data'!B50</f>
        <v>CZE</v>
      </c>
      <c r="C48" s="230">
        <f>'Hazard &amp; Exposure'!AO47</f>
        <v>0.9</v>
      </c>
      <c r="D48" s="214">
        <f>'Hazard &amp; Exposure'!AP47</f>
        <v>5.3</v>
      </c>
      <c r="E48" s="214">
        <f>'Hazard &amp; Exposure'!AQ47</f>
        <v>0</v>
      </c>
      <c r="F48" s="214">
        <f>'Hazard &amp; Exposure'!AR47</f>
        <v>0</v>
      </c>
      <c r="G48" s="214">
        <f>'Hazard &amp; Exposure'!AU47</f>
        <v>1.5</v>
      </c>
      <c r="H48" s="214">
        <f>'Hazard &amp; Exposure'!DM47</f>
        <v>1.2</v>
      </c>
      <c r="I48" s="215">
        <f>'Hazard &amp; Exposure'!DN47</f>
        <v>1.7</v>
      </c>
      <c r="J48" s="214">
        <f>'Hazard &amp; Exposure'!DQ47</f>
        <v>0.1</v>
      </c>
      <c r="K48" s="214">
        <f>'Hazard &amp; Exposure'!DT47</f>
        <v>0</v>
      </c>
      <c r="L48" s="215">
        <f>'Hazard &amp; Exposure'!DU47</f>
        <v>0.1</v>
      </c>
      <c r="M48" s="216">
        <f t="shared" si="11"/>
        <v>0.9</v>
      </c>
      <c r="N48" s="214">
        <f>'Hazard &amp; Exposure'!BL47</f>
        <v>0</v>
      </c>
      <c r="O48" s="214">
        <f>'Hazard &amp; Exposure'!CR47</f>
        <v>0</v>
      </c>
      <c r="P48" s="214">
        <f>'Hazard &amp; Exposure'!DB47</f>
        <v>2.8</v>
      </c>
      <c r="Q48" s="214">
        <f>'Hazard &amp; Exposure'!DL47</f>
        <v>1.8</v>
      </c>
      <c r="R48" s="215">
        <f>'Hazard &amp; Exposure'!DM47</f>
        <v>1.2</v>
      </c>
      <c r="S48" s="217">
        <f t="shared" si="12"/>
        <v>1.1000000000000001</v>
      </c>
      <c r="T48" s="218">
        <f>Vulnerability!E47</f>
        <v>0.2</v>
      </c>
      <c r="U48" s="219">
        <f>Vulnerability!H47</f>
        <v>1</v>
      </c>
      <c r="V48" s="219">
        <f>Vulnerability!N47</f>
        <v>0.3</v>
      </c>
      <c r="W48" s="215">
        <f>Vulnerability!O47</f>
        <v>0.4</v>
      </c>
      <c r="X48" s="219">
        <f>Vulnerability!T47</f>
        <v>2.2999999999999998</v>
      </c>
      <c r="Y48" s="220">
        <f>Vulnerability!AB47</f>
        <v>0.1</v>
      </c>
      <c r="Z48" s="220">
        <f>Vulnerability!AE47</f>
        <v>0.3</v>
      </c>
      <c r="AA48" s="220">
        <f>Vulnerability!AH47</f>
        <v>0</v>
      </c>
      <c r="AB48" s="220">
        <f>Vulnerability!AK47</f>
        <v>1.6</v>
      </c>
      <c r="AC48" s="219">
        <f>Vulnerability!AL47</f>
        <v>0.5</v>
      </c>
      <c r="AD48" s="215">
        <f>Vulnerability!AM47</f>
        <v>1.4</v>
      </c>
      <c r="AE48" s="216">
        <f t="shared" si="13"/>
        <v>0.9</v>
      </c>
      <c r="AF48" s="216">
        <f>Vulnerability!AZ47</f>
        <v>5.2</v>
      </c>
      <c r="AG48" s="216">
        <f t="shared" si="14"/>
        <v>3.3</v>
      </c>
      <c r="AH48" s="231">
        <f>'Lack of Coping Capacity'!D47</f>
        <v>2.5</v>
      </c>
      <c r="AI48" s="222">
        <f>'Lack of Coping Capacity'!G47</f>
        <v>3.8</v>
      </c>
      <c r="AJ48" s="215">
        <f>'Lack of Coping Capacity'!H47</f>
        <v>3.2</v>
      </c>
      <c r="AK48" s="222">
        <f>'Lack of Coping Capacity'!M47</f>
        <v>2</v>
      </c>
      <c r="AL48" s="222">
        <f>'Lack of Coping Capacity'!R47</f>
        <v>0</v>
      </c>
      <c r="AM48" s="222">
        <f>'Lack of Coping Capacity'!Z47</f>
        <v>0.7</v>
      </c>
      <c r="AN48" s="215">
        <f>'Lack of Coping Capacity'!AA47</f>
        <v>0.9</v>
      </c>
      <c r="AO48" s="216">
        <f t="shared" si="15"/>
        <v>2.1</v>
      </c>
      <c r="AP48" s="216">
        <f>'Lack of Coping Capacity'!AB47</f>
        <v>3.3</v>
      </c>
      <c r="AQ48" s="216">
        <f t="shared" si="16"/>
        <v>2.7</v>
      </c>
      <c r="AR48" s="223">
        <f t="shared" si="17"/>
        <v>2.1</v>
      </c>
      <c r="AS48" s="224" t="str">
        <f t="shared" si="18"/>
        <v>Low</v>
      </c>
      <c r="AT48" s="225">
        <f t="shared" si="19"/>
        <v>177</v>
      </c>
      <c r="AU48" s="226">
        <f>VLOOKUP($B48,'Lack of Reliability Index'!$A$2:$H$192,8,FALSE)</f>
        <v>5.1151515151515152</v>
      </c>
      <c r="AV48" s="227">
        <f>'Imputed and missing data hidden'!BY46</f>
        <v>11</v>
      </c>
      <c r="AW48" s="228">
        <f t="shared" si="20"/>
        <v>0.21568627450980393</v>
      </c>
      <c r="AX48" s="227" t="str">
        <f t="shared" si="21"/>
        <v/>
      </c>
      <c r="AY48" s="229">
        <f>'Indicator Date hidden2'!BZ47</f>
        <v>0.40909090909090912</v>
      </c>
      <c r="AZ48" s="133"/>
    </row>
    <row r="49" spans="1:52" ht="15" thickBot="1" x14ac:dyDescent="0.35">
      <c r="A49" s="211" t="str">
        <f>'Indicator Data'!A51</f>
        <v>Denmark</v>
      </c>
      <c r="B49" s="212" t="str">
        <f>'Indicator Data'!B51</f>
        <v>DNK</v>
      </c>
      <c r="C49" s="230">
        <f>'Hazard &amp; Exposure'!AO48</f>
        <v>0.1</v>
      </c>
      <c r="D49" s="214">
        <f>'Hazard &amp; Exposure'!AP48</f>
        <v>2.2999999999999998</v>
      </c>
      <c r="E49" s="214">
        <f>'Hazard &amp; Exposure'!AQ48</f>
        <v>0</v>
      </c>
      <c r="F49" s="214">
        <f>'Hazard &amp; Exposure'!AR48</f>
        <v>0</v>
      </c>
      <c r="G49" s="214">
        <f>'Hazard &amp; Exposure'!AU48</f>
        <v>2.2999999999999998</v>
      </c>
      <c r="H49" s="214">
        <f>'Hazard &amp; Exposure'!DM48</f>
        <v>1.7</v>
      </c>
      <c r="I49" s="215">
        <f>'Hazard &amp; Exposure'!DN48</f>
        <v>1.1000000000000001</v>
      </c>
      <c r="J49" s="214">
        <f>'Hazard &amp; Exposure'!DQ48</f>
        <v>0</v>
      </c>
      <c r="K49" s="214">
        <f>'Hazard &amp; Exposure'!DT48</f>
        <v>0</v>
      </c>
      <c r="L49" s="215">
        <f>'Hazard &amp; Exposure'!DU48</f>
        <v>0</v>
      </c>
      <c r="M49" s="216">
        <f t="shared" si="11"/>
        <v>0.6</v>
      </c>
      <c r="N49" s="214">
        <f>'Hazard &amp; Exposure'!BL48</f>
        <v>0</v>
      </c>
      <c r="O49" s="214">
        <f>'Hazard &amp; Exposure'!CR48</f>
        <v>0</v>
      </c>
      <c r="P49" s="214">
        <f>'Hazard &amp; Exposure'!DB48</f>
        <v>3.9</v>
      </c>
      <c r="Q49" s="214">
        <f>'Hazard &amp; Exposure'!DL48</f>
        <v>2.2000000000000002</v>
      </c>
      <c r="R49" s="215">
        <f>'Hazard &amp; Exposure'!DM48</f>
        <v>1.7</v>
      </c>
      <c r="S49" s="217">
        <f t="shared" si="12"/>
        <v>1.2</v>
      </c>
      <c r="T49" s="218">
        <f>Vulnerability!E48</f>
        <v>0</v>
      </c>
      <c r="U49" s="219">
        <f>Vulnerability!H48</f>
        <v>0.7</v>
      </c>
      <c r="V49" s="219">
        <f>Vulnerability!N48</f>
        <v>0.1</v>
      </c>
      <c r="W49" s="215">
        <f>Vulnerability!O48</f>
        <v>0.2</v>
      </c>
      <c r="X49" s="219">
        <f>Vulnerability!T48</f>
        <v>5.2</v>
      </c>
      <c r="Y49" s="220">
        <f>Vulnerability!AB48</f>
        <v>0.1</v>
      </c>
      <c r="Z49" s="220">
        <f>Vulnerability!AE48</f>
        <v>0.3</v>
      </c>
      <c r="AA49" s="220">
        <f>Vulnerability!AH48</f>
        <v>0</v>
      </c>
      <c r="AB49" s="220">
        <f>Vulnerability!AK48</f>
        <v>1.4</v>
      </c>
      <c r="AC49" s="219">
        <f>Vulnerability!AL48</f>
        <v>0.5</v>
      </c>
      <c r="AD49" s="215">
        <f>Vulnerability!AM48</f>
        <v>3.2</v>
      </c>
      <c r="AE49" s="216">
        <f t="shared" si="13"/>
        <v>1.8</v>
      </c>
      <c r="AF49" s="216">
        <f>Vulnerability!AZ48</f>
        <v>5.0999999999999996</v>
      </c>
      <c r="AG49" s="216">
        <f t="shared" si="14"/>
        <v>3.6</v>
      </c>
      <c r="AH49" s="231">
        <f>'Lack of Coping Capacity'!D48</f>
        <v>2.7</v>
      </c>
      <c r="AI49" s="222">
        <f>'Lack of Coping Capacity'!G48</f>
        <v>1.3</v>
      </c>
      <c r="AJ49" s="215">
        <f>'Lack of Coping Capacity'!H48</f>
        <v>2</v>
      </c>
      <c r="AK49" s="222">
        <f>'Lack of Coping Capacity'!M48</f>
        <v>1.4</v>
      </c>
      <c r="AL49" s="222">
        <f>'Lack of Coping Capacity'!R48</f>
        <v>0</v>
      </c>
      <c r="AM49" s="222">
        <f>'Lack of Coping Capacity'!Z48</f>
        <v>0.2</v>
      </c>
      <c r="AN49" s="215">
        <f>'Lack of Coping Capacity'!AA48</f>
        <v>0.5</v>
      </c>
      <c r="AO49" s="216">
        <f t="shared" si="15"/>
        <v>1.3</v>
      </c>
      <c r="AP49" s="216">
        <f>'Lack of Coping Capacity'!AB48</f>
        <v>0.4</v>
      </c>
      <c r="AQ49" s="216">
        <f t="shared" si="16"/>
        <v>0.9</v>
      </c>
      <c r="AR49" s="223">
        <f t="shared" si="17"/>
        <v>1.6</v>
      </c>
      <c r="AS49" s="224" t="str">
        <f t="shared" si="18"/>
        <v>Very Low</v>
      </c>
      <c r="AT49" s="225">
        <f t="shared" si="19"/>
        <v>187</v>
      </c>
      <c r="AU49" s="226">
        <f>VLOOKUP($B49,'Lack of Reliability Index'!$A$2:$H$192,8,FALSE)</f>
        <v>4.3383084577114426</v>
      </c>
      <c r="AV49" s="227">
        <f>'Imputed and missing data hidden'!BY47</f>
        <v>10</v>
      </c>
      <c r="AW49" s="228">
        <f t="shared" si="20"/>
        <v>0.19607843137254902</v>
      </c>
      <c r="AX49" s="227" t="str">
        <f t="shared" si="21"/>
        <v/>
      </c>
      <c r="AY49" s="229">
        <f>'Indicator Date hidden2'!BZ48</f>
        <v>0.31343283582089554</v>
      </c>
      <c r="AZ49" s="133"/>
    </row>
    <row r="50" spans="1:52" ht="15" thickBot="1" x14ac:dyDescent="0.35">
      <c r="A50" s="211" t="str">
        <f>'Indicator Data'!A52</f>
        <v>Djibouti</v>
      </c>
      <c r="B50" s="212" t="str">
        <f>'Indicator Data'!B52</f>
        <v>DJI</v>
      </c>
      <c r="C50" s="230">
        <f>'Hazard &amp; Exposure'!AO49</f>
        <v>5.3</v>
      </c>
      <c r="D50" s="214">
        <f>'Hazard &amp; Exposure'!AP49</f>
        <v>0.4</v>
      </c>
      <c r="E50" s="214">
        <f>'Hazard &amp; Exposure'!AQ49</f>
        <v>8.5</v>
      </c>
      <c r="F50" s="214">
        <f>'Hazard &amp; Exposure'!AR49</f>
        <v>0</v>
      </c>
      <c r="G50" s="214">
        <f>'Hazard &amp; Exposure'!AU49</f>
        <v>9.1</v>
      </c>
      <c r="H50" s="214">
        <f>'Hazard &amp; Exposure'!DM49</f>
        <v>4.5999999999999996</v>
      </c>
      <c r="I50" s="215">
        <f>'Hazard &amp; Exposure'!DN49</f>
        <v>5.8</v>
      </c>
      <c r="J50" s="214">
        <f>'Hazard &amp; Exposure'!DQ49</f>
        <v>2.2000000000000002</v>
      </c>
      <c r="K50" s="214">
        <f>'Hazard &amp; Exposure'!DT49</f>
        <v>0</v>
      </c>
      <c r="L50" s="215">
        <f>'Hazard &amp; Exposure'!DU49</f>
        <v>1.5</v>
      </c>
      <c r="M50" s="216">
        <f t="shared" si="11"/>
        <v>4</v>
      </c>
      <c r="N50" s="214">
        <f>'Hazard &amp; Exposure'!BL49</f>
        <v>1.4</v>
      </c>
      <c r="O50" s="214">
        <f>'Hazard &amp; Exposure'!CR49</f>
        <v>6.2</v>
      </c>
      <c r="P50" s="214">
        <f>'Hazard &amp; Exposure'!DB49</f>
        <v>5</v>
      </c>
      <c r="Q50" s="214">
        <f>'Hazard &amp; Exposure'!DL49</f>
        <v>5.0999999999999996</v>
      </c>
      <c r="R50" s="215">
        <f>'Hazard &amp; Exposure'!DM49</f>
        <v>4.5999999999999996</v>
      </c>
      <c r="S50" s="217">
        <f t="shared" si="12"/>
        <v>4.3</v>
      </c>
      <c r="T50" s="218">
        <f>Vulnerability!E49</f>
        <v>8.1</v>
      </c>
      <c r="U50" s="219">
        <f>Vulnerability!H49</f>
        <v>4.2</v>
      </c>
      <c r="V50" s="219">
        <f>Vulnerability!N49</f>
        <v>4.9000000000000004</v>
      </c>
      <c r="W50" s="215">
        <f>Vulnerability!O49</f>
        <v>6.3</v>
      </c>
      <c r="X50" s="219">
        <f>Vulnerability!T49</f>
        <v>6.1</v>
      </c>
      <c r="Y50" s="220">
        <f>Vulnerability!AB49</f>
        <v>2.4</v>
      </c>
      <c r="Z50" s="220">
        <f>Vulnerability!AE49</f>
        <v>5.6</v>
      </c>
      <c r="AA50" s="220">
        <f>Vulnerability!AH49</f>
        <v>10</v>
      </c>
      <c r="AB50" s="220">
        <f>Vulnerability!AK49</f>
        <v>5.0999999999999996</v>
      </c>
      <c r="AC50" s="219">
        <f>Vulnerability!AL49</f>
        <v>6.9</v>
      </c>
      <c r="AD50" s="215">
        <f>Vulnerability!AM49</f>
        <v>6.5</v>
      </c>
      <c r="AE50" s="216">
        <f t="shared" si="13"/>
        <v>6.4</v>
      </c>
      <c r="AF50" s="216">
        <f>Vulnerability!AZ49</f>
        <v>6.1</v>
      </c>
      <c r="AG50" s="216">
        <f t="shared" si="14"/>
        <v>6.3</v>
      </c>
      <c r="AH50" s="231">
        <f>'Lack of Coping Capacity'!D49</f>
        <v>5.5</v>
      </c>
      <c r="AI50" s="222">
        <f>'Lack of Coping Capacity'!G49</f>
        <v>6.9</v>
      </c>
      <c r="AJ50" s="215">
        <f>'Lack of Coping Capacity'!H49</f>
        <v>6.2</v>
      </c>
      <c r="AK50" s="222">
        <f>'Lack of Coping Capacity'!M49</f>
        <v>5.5</v>
      </c>
      <c r="AL50" s="222">
        <f>'Lack of Coping Capacity'!R49</f>
        <v>6</v>
      </c>
      <c r="AM50" s="222">
        <f>'Lack of Coping Capacity'!Z49</f>
        <v>6.6</v>
      </c>
      <c r="AN50" s="215">
        <f>'Lack of Coping Capacity'!AA49</f>
        <v>6</v>
      </c>
      <c r="AO50" s="216">
        <f t="shared" si="15"/>
        <v>6.1</v>
      </c>
      <c r="AP50" s="216">
        <f>'Lack of Coping Capacity'!AB49</f>
        <v>6.3</v>
      </c>
      <c r="AQ50" s="216">
        <f t="shared" si="16"/>
        <v>6.2</v>
      </c>
      <c r="AR50" s="223">
        <f t="shared" si="17"/>
        <v>5.5</v>
      </c>
      <c r="AS50" s="224" t="str">
        <f t="shared" si="18"/>
        <v>High</v>
      </c>
      <c r="AT50" s="225">
        <f t="shared" si="19"/>
        <v>42</v>
      </c>
      <c r="AU50" s="226">
        <f>VLOOKUP($B50,'Lack of Reliability Index'!$A$2:$H$192,8,FALSE)</f>
        <v>3.4975845410628024</v>
      </c>
      <c r="AV50" s="227">
        <f>'Imputed and missing data hidden'!BY48</f>
        <v>5</v>
      </c>
      <c r="AW50" s="228">
        <f t="shared" si="20"/>
        <v>9.8039215686274508E-2</v>
      </c>
      <c r="AX50" s="227" t="str">
        <f t="shared" si="21"/>
        <v/>
      </c>
      <c r="AY50" s="229">
        <f>'Indicator Date hidden2'!BZ49</f>
        <v>0.40579710144927539</v>
      </c>
      <c r="AZ50" s="133"/>
    </row>
    <row r="51" spans="1:52" ht="15" thickBot="1" x14ac:dyDescent="0.35">
      <c r="A51" s="211" t="str">
        <f>'Indicator Data'!A53</f>
        <v>Dominica</v>
      </c>
      <c r="B51" s="212" t="str">
        <f>'Indicator Data'!B53</f>
        <v>DMA</v>
      </c>
      <c r="C51" s="230">
        <f>'Hazard &amp; Exposure'!AO50</f>
        <v>4</v>
      </c>
      <c r="D51" s="214">
        <f>'Hazard &amp; Exposure'!AP50</f>
        <v>0.1</v>
      </c>
      <c r="E51" s="214">
        <f>'Hazard &amp; Exposure'!AQ50</f>
        <v>8.5</v>
      </c>
      <c r="F51" s="214">
        <f>'Hazard &amp; Exposure'!AR50</f>
        <v>7.6</v>
      </c>
      <c r="G51" s="214">
        <f>'Hazard &amp; Exposure'!AU50</f>
        <v>0</v>
      </c>
      <c r="H51" s="214">
        <f>'Hazard &amp; Exposure'!DM50</f>
        <v>3.8</v>
      </c>
      <c r="I51" s="215">
        <f>'Hazard &amp; Exposure'!DN50</f>
        <v>4.9000000000000004</v>
      </c>
      <c r="J51" s="214">
        <f>'Hazard &amp; Exposure'!DQ50</f>
        <v>0</v>
      </c>
      <c r="K51" s="214">
        <f>'Hazard &amp; Exposure'!DT50</f>
        <v>0</v>
      </c>
      <c r="L51" s="215">
        <f>'Hazard &amp; Exposure'!DU50</f>
        <v>0</v>
      </c>
      <c r="M51" s="216">
        <f t="shared" si="11"/>
        <v>2.8</v>
      </c>
      <c r="N51" s="214" t="str">
        <f>'Hazard &amp; Exposure'!BL50</f>
        <v>x</v>
      </c>
      <c r="O51" s="214">
        <f>'Hazard &amp; Exposure'!CR50</f>
        <v>5.0999999999999996</v>
      </c>
      <c r="P51" s="214">
        <f>'Hazard &amp; Exposure'!DB50</f>
        <v>3.9</v>
      </c>
      <c r="Q51" s="214">
        <f>'Hazard &amp; Exposure'!DL50</f>
        <v>2.2000000000000002</v>
      </c>
      <c r="R51" s="215">
        <f>'Hazard &amp; Exposure'!DM50</f>
        <v>3.8</v>
      </c>
      <c r="S51" s="217">
        <f t="shared" si="12"/>
        <v>3.3</v>
      </c>
      <c r="T51" s="218">
        <f>Vulnerability!E50</f>
        <v>3.5</v>
      </c>
      <c r="U51" s="219" t="str">
        <f>Vulnerability!H50</f>
        <v>x</v>
      </c>
      <c r="V51" s="219">
        <f>Vulnerability!N50</f>
        <v>3.1</v>
      </c>
      <c r="W51" s="215">
        <f>Vulnerability!O50</f>
        <v>3.4</v>
      </c>
      <c r="X51" s="219">
        <f>Vulnerability!T50</f>
        <v>0</v>
      </c>
      <c r="Y51" s="220">
        <f>Vulnerability!AB50</f>
        <v>0.6</v>
      </c>
      <c r="Z51" s="220">
        <f>Vulnerability!AE50</f>
        <v>2.7</v>
      </c>
      <c r="AA51" s="220">
        <f>Vulnerability!AH50</f>
        <v>10</v>
      </c>
      <c r="AB51" s="220">
        <f>Vulnerability!AK50</f>
        <v>2.2999999999999998</v>
      </c>
      <c r="AC51" s="219">
        <f>Vulnerability!AL50</f>
        <v>5.7</v>
      </c>
      <c r="AD51" s="215">
        <f>Vulnerability!AM50</f>
        <v>3.4</v>
      </c>
      <c r="AE51" s="216">
        <f t="shared" si="13"/>
        <v>3.4</v>
      </c>
      <c r="AF51" s="216">
        <f>Vulnerability!AZ50</f>
        <v>4.5999999999999996</v>
      </c>
      <c r="AG51" s="216">
        <f t="shared" si="14"/>
        <v>4</v>
      </c>
      <c r="AH51" s="231" t="str">
        <f>'Lack of Coping Capacity'!D50</f>
        <v>x</v>
      </c>
      <c r="AI51" s="222">
        <f>'Lack of Coping Capacity'!G50</f>
        <v>5.0999999999999996</v>
      </c>
      <c r="AJ51" s="215">
        <f>'Lack of Coping Capacity'!H50</f>
        <v>5.0999999999999996</v>
      </c>
      <c r="AK51" s="222">
        <f>'Lack of Coping Capacity'!M50</f>
        <v>2.6</v>
      </c>
      <c r="AL51" s="222">
        <f>'Lack of Coping Capacity'!R50</f>
        <v>1.1000000000000001</v>
      </c>
      <c r="AM51" s="222">
        <f>'Lack of Coping Capacity'!Z50</f>
        <v>5.9</v>
      </c>
      <c r="AN51" s="215">
        <f>'Lack of Coping Capacity'!AA50</f>
        <v>3.2</v>
      </c>
      <c r="AO51" s="216">
        <f t="shared" si="15"/>
        <v>4.2</v>
      </c>
      <c r="AP51" s="216">
        <f>'Lack of Coping Capacity'!AB50</f>
        <v>3</v>
      </c>
      <c r="AQ51" s="216">
        <f t="shared" si="16"/>
        <v>3.6</v>
      </c>
      <c r="AR51" s="223">
        <f t="shared" si="17"/>
        <v>3.6</v>
      </c>
      <c r="AS51" s="224" t="str">
        <f t="shared" si="18"/>
        <v>Medium</v>
      </c>
      <c r="AT51" s="225">
        <f t="shared" si="19"/>
        <v>124</v>
      </c>
      <c r="AU51" s="226">
        <f>VLOOKUP($B51,'Lack of Reliability Index'!$A$2:$H$192,8,FALSE)</f>
        <v>6.3111111111111118</v>
      </c>
      <c r="AV51" s="227">
        <f>'Imputed and missing data hidden'!BY49</f>
        <v>21</v>
      </c>
      <c r="AW51" s="228">
        <f t="shared" si="20"/>
        <v>0.41176470588235292</v>
      </c>
      <c r="AX51" s="227" t="str">
        <f t="shared" si="21"/>
        <v/>
      </c>
      <c r="AY51" s="229">
        <f>'Indicator Date hidden2'!BZ50</f>
        <v>0.43333333333333335</v>
      </c>
      <c r="AZ51" s="133"/>
    </row>
    <row r="52" spans="1:52" ht="15" thickBot="1" x14ac:dyDescent="0.35">
      <c r="A52" s="211" t="str">
        <f>'Indicator Data'!A54</f>
        <v>Dominican Republic</v>
      </c>
      <c r="B52" s="212" t="str">
        <f>'Indicator Data'!B54</f>
        <v>DOM</v>
      </c>
      <c r="C52" s="230">
        <f>'Hazard &amp; Exposure'!AO51</f>
        <v>9.6999999999999993</v>
      </c>
      <c r="D52" s="214">
        <f>'Hazard &amp; Exposure'!AP51</f>
        <v>4.5999999999999996</v>
      </c>
      <c r="E52" s="214">
        <f>'Hazard &amp; Exposure'!AQ51</f>
        <v>6.4</v>
      </c>
      <c r="F52" s="214">
        <f>'Hazard &amp; Exposure'!AR51</f>
        <v>7.9</v>
      </c>
      <c r="G52" s="214">
        <f>'Hazard &amp; Exposure'!AU51</f>
        <v>1</v>
      </c>
      <c r="H52" s="214">
        <f>'Hazard &amp; Exposure'!DM51</f>
        <v>6</v>
      </c>
      <c r="I52" s="215">
        <f>'Hazard &amp; Exposure'!DN51</f>
        <v>6.7</v>
      </c>
      <c r="J52" s="214">
        <f>'Hazard &amp; Exposure'!DQ51</f>
        <v>5.2</v>
      </c>
      <c r="K52" s="214">
        <f>'Hazard &amp; Exposure'!DT51</f>
        <v>0</v>
      </c>
      <c r="L52" s="215">
        <f>'Hazard &amp; Exposure'!DU51</f>
        <v>3.6</v>
      </c>
      <c r="M52" s="216">
        <f t="shared" si="11"/>
        <v>5.4</v>
      </c>
      <c r="N52" s="214" t="str">
        <f>'Hazard &amp; Exposure'!BL51</f>
        <v>x</v>
      </c>
      <c r="O52" s="214">
        <f>'Hazard &amp; Exposure'!CR51</f>
        <v>7.7</v>
      </c>
      <c r="P52" s="214">
        <f>'Hazard &amp; Exposure'!DB51</f>
        <v>4.7</v>
      </c>
      <c r="Q52" s="214">
        <f>'Hazard &amp; Exposure'!DL51</f>
        <v>4.9000000000000004</v>
      </c>
      <c r="R52" s="215">
        <f>'Hazard &amp; Exposure'!DM51</f>
        <v>6</v>
      </c>
      <c r="S52" s="217">
        <f t="shared" si="12"/>
        <v>5.7</v>
      </c>
      <c r="T52" s="218">
        <f>Vulnerability!E51</f>
        <v>3.8</v>
      </c>
      <c r="U52" s="219">
        <f>Vulnerability!H51</f>
        <v>5.6</v>
      </c>
      <c r="V52" s="219">
        <f>Vulnerability!N51</f>
        <v>1</v>
      </c>
      <c r="W52" s="215">
        <f>Vulnerability!O51</f>
        <v>3.6</v>
      </c>
      <c r="X52" s="219">
        <f>Vulnerability!T51</f>
        <v>0</v>
      </c>
      <c r="Y52" s="220">
        <f>Vulnerability!AB51</f>
        <v>1.3</v>
      </c>
      <c r="Z52" s="220">
        <f>Vulnerability!AE51</f>
        <v>1.6</v>
      </c>
      <c r="AA52" s="220">
        <f>Vulnerability!AH51</f>
        <v>0.3</v>
      </c>
      <c r="AB52" s="220">
        <f>Vulnerability!AK51</f>
        <v>3.1</v>
      </c>
      <c r="AC52" s="219">
        <f>Vulnerability!AL51</f>
        <v>1.6</v>
      </c>
      <c r="AD52" s="215">
        <f>Vulnerability!AM51</f>
        <v>0.8</v>
      </c>
      <c r="AE52" s="216">
        <f t="shared" si="13"/>
        <v>2.2999999999999998</v>
      </c>
      <c r="AF52" s="216">
        <f>Vulnerability!AZ51</f>
        <v>5.9</v>
      </c>
      <c r="AG52" s="216">
        <f t="shared" si="14"/>
        <v>4.3</v>
      </c>
      <c r="AH52" s="231">
        <f>'Lack of Coping Capacity'!D51</f>
        <v>4.5999999999999996</v>
      </c>
      <c r="AI52" s="222">
        <f>'Lack of Coping Capacity'!G51</f>
        <v>6.5</v>
      </c>
      <c r="AJ52" s="215">
        <f>'Lack of Coping Capacity'!H51</f>
        <v>5.6</v>
      </c>
      <c r="AK52" s="222">
        <f>'Lack of Coping Capacity'!M51</f>
        <v>2.4</v>
      </c>
      <c r="AL52" s="222">
        <f>'Lack of Coping Capacity'!R51</f>
        <v>2.2000000000000002</v>
      </c>
      <c r="AM52" s="222">
        <f>'Lack of Coping Capacity'!Z51</f>
        <v>4.5999999999999996</v>
      </c>
      <c r="AN52" s="215">
        <f>'Lack of Coping Capacity'!AA51</f>
        <v>3.1</v>
      </c>
      <c r="AO52" s="216">
        <f t="shared" si="15"/>
        <v>4.5</v>
      </c>
      <c r="AP52" s="216">
        <f>'Lack of Coping Capacity'!AB51</f>
        <v>5.2</v>
      </c>
      <c r="AQ52" s="216">
        <f t="shared" si="16"/>
        <v>4.9000000000000004</v>
      </c>
      <c r="AR52" s="223">
        <f t="shared" si="17"/>
        <v>4.9000000000000004</v>
      </c>
      <c r="AS52" s="224" t="str">
        <f t="shared" si="18"/>
        <v>Medium</v>
      </c>
      <c r="AT52" s="225">
        <f t="shared" si="19"/>
        <v>63</v>
      </c>
      <c r="AU52" s="226">
        <f>VLOOKUP($B52,'Lack of Reliability Index'!$A$2:$H$192,8,FALSE)</f>
        <v>3.9634703196347036</v>
      </c>
      <c r="AV52" s="227">
        <f>'Imputed and missing data hidden'!BY50</f>
        <v>5</v>
      </c>
      <c r="AW52" s="228">
        <f t="shared" si="20"/>
        <v>9.8039215686274508E-2</v>
      </c>
      <c r="AX52" s="227" t="str">
        <f t="shared" si="21"/>
        <v/>
      </c>
      <c r="AY52" s="229">
        <f>'Indicator Date hidden2'!BZ51</f>
        <v>0.49315068493150682</v>
      </c>
      <c r="AZ52" s="133"/>
    </row>
    <row r="53" spans="1:52" ht="15" thickBot="1" x14ac:dyDescent="0.35">
      <c r="A53" s="211" t="str">
        <f>'Indicator Data'!A55</f>
        <v>Ecuador</v>
      </c>
      <c r="B53" s="212" t="str">
        <f>'Indicator Data'!B55</f>
        <v>ECU</v>
      </c>
      <c r="C53" s="230">
        <f>'Hazard &amp; Exposure'!AO52</f>
        <v>9.8000000000000007</v>
      </c>
      <c r="D53" s="214">
        <f>'Hazard &amp; Exposure'!AP52</f>
        <v>6.7</v>
      </c>
      <c r="E53" s="214">
        <f>'Hazard &amp; Exposure'!AQ52</f>
        <v>9.1999999999999993</v>
      </c>
      <c r="F53" s="214">
        <f>'Hazard &amp; Exposure'!AR52</f>
        <v>0</v>
      </c>
      <c r="G53" s="214">
        <f>'Hazard &amp; Exposure'!AU52</f>
        <v>2.8</v>
      </c>
      <c r="H53" s="214">
        <f>'Hazard &amp; Exposure'!DM52</f>
        <v>5</v>
      </c>
      <c r="I53" s="215">
        <f>'Hazard &amp; Exposure'!DN52</f>
        <v>6.8</v>
      </c>
      <c r="J53" s="214">
        <f>'Hazard &amp; Exposure'!DQ52</f>
        <v>0.7</v>
      </c>
      <c r="K53" s="214">
        <f>'Hazard &amp; Exposure'!DT52</f>
        <v>0</v>
      </c>
      <c r="L53" s="215">
        <f>'Hazard &amp; Exposure'!DU52</f>
        <v>0.5</v>
      </c>
      <c r="M53" s="216">
        <f t="shared" si="11"/>
        <v>4.3</v>
      </c>
      <c r="N53" s="214" t="str">
        <f>'Hazard &amp; Exposure'!BL52</f>
        <v>x</v>
      </c>
      <c r="O53" s="214">
        <f>'Hazard &amp; Exposure'!CR52</f>
        <v>6.9</v>
      </c>
      <c r="P53" s="214">
        <f>'Hazard &amp; Exposure'!DB52</f>
        <v>3.9</v>
      </c>
      <c r="Q53" s="214">
        <f>'Hazard &amp; Exposure'!DL52</f>
        <v>3.7</v>
      </c>
      <c r="R53" s="215">
        <f>'Hazard &amp; Exposure'!DM52</f>
        <v>5</v>
      </c>
      <c r="S53" s="217">
        <f t="shared" si="12"/>
        <v>4.7</v>
      </c>
      <c r="T53" s="218">
        <f>Vulnerability!E52</f>
        <v>3.8</v>
      </c>
      <c r="U53" s="219">
        <f>Vulnerability!H52</f>
        <v>5.0999999999999996</v>
      </c>
      <c r="V53" s="219">
        <f>Vulnerability!N52</f>
        <v>0.8</v>
      </c>
      <c r="W53" s="215">
        <f>Vulnerability!O52</f>
        <v>3.4</v>
      </c>
      <c r="X53" s="219">
        <f>Vulnerability!T52</f>
        <v>6</v>
      </c>
      <c r="Y53" s="220">
        <f>Vulnerability!AB52</f>
        <v>0.7</v>
      </c>
      <c r="Z53" s="220">
        <f>Vulnerability!AE52</f>
        <v>1.1000000000000001</v>
      </c>
      <c r="AA53" s="220">
        <f>Vulnerability!AH52</f>
        <v>0</v>
      </c>
      <c r="AB53" s="220">
        <f>Vulnerability!AK52</f>
        <v>2.9</v>
      </c>
      <c r="AC53" s="219">
        <f>Vulnerability!AL52</f>
        <v>1.2</v>
      </c>
      <c r="AD53" s="215">
        <f>Vulnerability!AM52</f>
        <v>4</v>
      </c>
      <c r="AE53" s="216">
        <f t="shared" si="13"/>
        <v>3.7</v>
      </c>
      <c r="AF53" s="216">
        <f>Vulnerability!AZ52</f>
        <v>5.8</v>
      </c>
      <c r="AG53" s="216">
        <f t="shared" si="14"/>
        <v>4.8</v>
      </c>
      <c r="AH53" s="231">
        <f>'Lack of Coping Capacity'!D52</f>
        <v>3</v>
      </c>
      <c r="AI53" s="222">
        <f>'Lack of Coping Capacity'!G52</f>
        <v>5.9</v>
      </c>
      <c r="AJ53" s="215">
        <f>'Lack of Coping Capacity'!H52</f>
        <v>4.5</v>
      </c>
      <c r="AK53" s="222">
        <f>'Lack of Coping Capacity'!M52</f>
        <v>2.8</v>
      </c>
      <c r="AL53" s="222">
        <f>'Lack of Coping Capacity'!R52</f>
        <v>3.4</v>
      </c>
      <c r="AM53" s="222">
        <f>'Lack of Coping Capacity'!Z52</f>
        <v>3.9</v>
      </c>
      <c r="AN53" s="215">
        <f>'Lack of Coping Capacity'!AA52</f>
        <v>3.4</v>
      </c>
      <c r="AO53" s="216">
        <f t="shared" si="15"/>
        <v>4</v>
      </c>
      <c r="AP53" s="216">
        <f>'Lack of Coping Capacity'!AB52</f>
        <v>2.7</v>
      </c>
      <c r="AQ53" s="216">
        <f t="shared" si="16"/>
        <v>3.4</v>
      </c>
      <c r="AR53" s="223">
        <f t="shared" si="17"/>
        <v>4.2</v>
      </c>
      <c r="AS53" s="224" t="str">
        <f t="shared" si="18"/>
        <v>Medium</v>
      </c>
      <c r="AT53" s="225">
        <f t="shared" si="19"/>
        <v>94</v>
      </c>
      <c r="AU53" s="226">
        <f>VLOOKUP($B53,'Lack of Reliability Index'!$A$2:$H$192,8,FALSE)</f>
        <v>3.7333333333333343</v>
      </c>
      <c r="AV53" s="227">
        <f>'Imputed and missing data hidden'!BY51</f>
        <v>4</v>
      </c>
      <c r="AW53" s="228">
        <f t="shared" si="20"/>
        <v>7.8431372549019607E-2</v>
      </c>
      <c r="AX53" s="227" t="str">
        <f t="shared" si="21"/>
        <v/>
      </c>
      <c r="AY53" s="229">
        <f>'Indicator Date hidden2'!BZ52</f>
        <v>0.5</v>
      </c>
      <c r="AZ53" s="133"/>
    </row>
    <row r="54" spans="1:52" ht="15" thickBot="1" x14ac:dyDescent="0.35">
      <c r="A54" s="211" t="str">
        <f>'Indicator Data'!A56</f>
        <v>Egypt</v>
      </c>
      <c r="B54" s="212" t="str">
        <f>'Indicator Data'!B56</f>
        <v>EGY</v>
      </c>
      <c r="C54" s="230">
        <f>'Hazard &amp; Exposure'!AO53</f>
        <v>4.9000000000000004</v>
      </c>
      <c r="D54" s="214">
        <f>'Hazard &amp; Exposure'!AP53</f>
        <v>8.1</v>
      </c>
      <c r="E54" s="214">
        <f>'Hazard &amp; Exposure'!AQ53</f>
        <v>7.2</v>
      </c>
      <c r="F54" s="214">
        <f>'Hazard &amp; Exposure'!AR53</f>
        <v>0</v>
      </c>
      <c r="G54" s="214">
        <f>'Hazard &amp; Exposure'!AU53</f>
        <v>3.1</v>
      </c>
      <c r="H54" s="214">
        <f>'Hazard &amp; Exposure'!DM53</f>
        <v>3.2</v>
      </c>
      <c r="I54" s="215">
        <f>'Hazard &amp; Exposure'!DN53</f>
        <v>5</v>
      </c>
      <c r="J54" s="214">
        <f>'Hazard &amp; Exposure'!DQ53</f>
        <v>9.4</v>
      </c>
      <c r="K54" s="214">
        <f>'Hazard &amp; Exposure'!DT53</f>
        <v>9</v>
      </c>
      <c r="L54" s="215">
        <f>'Hazard &amp; Exposure'!DU53</f>
        <v>9</v>
      </c>
      <c r="M54" s="216">
        <f t="shared" si="11"/>
        <v>7.5</v>
      </c>
      <c r="N54" s="214">
        <f>'Hazard &amp; Exposure'!BL53</f>
        <v>2.4</v>
      </c>
      <c r="O54" s="214">
        <f>'Hazard &amp; Exposure'!CR53</f>
        <v>4</v>
      </c>
      <c r="P54" s="214">
        <f>'Hazard &amp; Exposure'!DB53</f>
        <v>3.6</v>
      </c>
      <c r="Q54" s="214">
        <f>'Hazard &amp; Exposure'!DL53</f>
        <v>2.6</v>
      </c>
      <c r="R54" s="215">
        <f>'Hazard &amp; Exposure'!DM53</f>
        <v>3.2</v>
      </c>
      <c r="S54" s="217">
        <f t="shared" si="12"/>
        <v>5.8</v>
      </c>
      <c r="T54" s="218">
        <f>Vulnerability!E53</f>
        <v>4.4000000000000004</v>
      </c>
      <c r="U54" s="219">
        <f>Vulnerability!H53</f>
        <v>3.9</v>
      </c>
      <c r="V54" s="219">
        <f>Vulnerability!N53</f>
        <v>1.5</v>
      </c>
      <c r="W54" s="215">
        <f>Vulnerability!O53</f>
        <v>3.6</v>
      </c>
      <c r="X54" s="219">
        <f>Vulnerability!T53</f>
        <v>6.6</v>
      </c>
      <c r="Y54" s="220">
        <f>Vulnerability!AB53</f>
        <v>0.2</v>
      </c>
      <c r="Z54" s="220">
        <f>Vulnerability!AE53</f>
        <v>1.6</v>
      </c>
      <c r="AA54" s="220">
        <f>Vulnerability!AH53</f>
        <v>0</v>
      </c>
      <c r="AB54" s="220">
        <f>Vulnerability!AK53</f>
        <v>0</v>
      </c>
      <c r="AC54" s="219">
        <f>Vulnerability!AL53</f>
        <v>0.5</v>
      </c>
      <c r="AD54" s="215">
        <f>Vulnerability!AM53</f>
        <v>4.2</v>
      </c>
      <c r="AE54" s="216">
        <f t="shared" si="13"/>
        <v>3.9</v>
      </c>
      <c r="AF54" s="216">
        <f>Vulnerability!AZ53</f>
        <v>6.8</v>
      </c>
      <c r="AG54" s="216">
        <f t="shared" si="14"/>
        <v>5.5</v>
      </c>
      <c r="AH54" s="231">
        <f>'Lack of Coping Capacity'!D53</f>
        <v>4.2</v>
      </c>
      <c r="AI54" s="222">
        <f>'Lack of Coping Capacity'!G53</f>
        <v>6.4</v>
      </c>
      <c r="AJ54" s="215">
        <f>'Lack of Coping Capacity'!H53</f>
        <v>5.3</v>
      </c>
      <c r="AK54" s="222">
        <f>'Lack of Coping Capacity'!M53</f>
        <v>4</v>
      </c>
      <c r="AL54" s="222">
        <f>'Lack of Coping Capacity'!R53</f>
        <v>3.4</v>
      </c>
      <c r="AM54" s="222">
        <f>'Lack of Coping Capacity'!Z53</f>
        <v>4.4000000000000004</v>
      </c>
      <c r="AN54" s="215">
        <f>'Lack of Coping Capacity'!AA53</f>
        <v>3.9</v>
      </c>
      <c r="AO54" s="216">
        <f t="shared" si="15"/>
        <v>4.5999999999999996</v>
      </c>
      <c r="AP54" s="216">
        <f>'Lack of Coping Capacity'!AB53</f>
        <v>1.8</v>
      </c>
      <c r="AQ54" s="216">
        <f t="shared" si="16"/>
        <v>3.3</v>
      </c>
      <c r="AR54" s="223">
        <f t="shared" si="17"/>
        <v>4.7</v>
      </c>
      <c r="AS54" s="224" t="str">
        <f t="shared" si="18"/>
        <v>Medium</v>
      </c>
      <c r="AT54" s="225">
        <f t="shared" si="19"/>
        <v>73</v>
      </c>
      <c r="AU54" s="226">
        <f>VLOOKUP($B54,'Lack of Reliability Index'!$A$2:$H$192,8,FALSE)</f>
        <v>3.3063063063063058</v>
      </c>
      <c r="AV54" s="227">
        <f>'Imputed and missing data hidden'!BY52</f>
        <v>1</v>
      </c>
      <c r="AW54" s="228">
        <f t="shared" si="20"/>
        <v>1.9607843137254902E-2</v>
      </c>
      <c r="AX54" s="227" t="str">
        <f t="shared" si="21"/>
        <v>YES</v>
      </c>
      <c r="AY54" s="229">
        <f>'Indicator Date hidden2'!BZ53</f>
        <v>0.44594594594594594</v>
      </c>
      <c r="AZ54" s="133"/>
    </row>
    <row r="55" spans="1:52" ht="15" thickBot="1" x14ac:dyDescent="0.35">
      <c r="A55" s="211" t="str">
        <f>'Indicator Data'!A57</f>
        <v>El Salvador</v>
      </c>
      <c r="B55" s="212" t="str">
        <f>'Indicator Data'!B57</f>
        <v>SLV</v>
      </c>
      <c r="C55" s="230">
        <f>'Hazard &amp; Exposure'!AO54</f>
        <v>9.6999999999999993</v>
      </c>
      <c r="D55" s="214">
        <f>'Hazard &amp; Exposure'!AP54</f>
        <v>3</v>
      </c>
      <c r="E55" s="214">
        <f>'Hazard &amp; Exposure'!AQ54</f>
        <v>8.1999999999999993</v>
      </c>
      <c r="F55" s="214">
        <f>'Hazard &amp; Exposure'!AR54</f>
        <v>3.7</v>
      </c>
      <c r="G55" s="214">
        <f>'Hazard &amp; Exposure'!AU54</f>
        <v>3.7</v>
      </c>
      <c r="H55" s="214">
        <f>'Hazard &amp; Exposure'!DM54</f>
        <v>5.9</v>
      </c>
      <c r="I55" s="215">
        <f>'Hazard &amp; Exposure'!DN54</f>
        <v>6.5</v>
      </c>
      <c r="J55" s="214">
        <f>'Hazard &amp; Exposure'!DQ54</f>
        <v>5.5</v>
      </c>
      <c r="K55" s="214">
        <f>'Hazard &amp; Exposure'!DT54</f>
        <v>0</v>
      </c>
      <c r="L55" s="215">
        <f>'Hazard &amp; Exposure'!DU54</f>
        <v>3.9</v>
      </c>
      <c r="M55" s="216">
        <f t="shared" si="11"/>
        <v>5.3</v>
      </c>
      <c r="N55" s="214" t="str">
        <f>'Hazard &amp; Exposure'!BL54</f>
        <v>x</v>
      </c>
      <c r="O55" s="214">
        <f>'Hazard &amp; Exposure'!CR54</f>
        <v>7.9</v>
      </c>
      <c r="P55" s="214">
        <f>'Hazard &amp; Exposure'!DB54</f>
        <v>4.3</v>
      </c>
      <c r="Q55" s="214">
        <f>'Hazard &amp; Exposure'!DL54</f>
        <v>4.7</v>
      </c>
      <c r="R55" s="215">
        <f>'Hazard &amp; Exposure'!DM54</f>
        <v>5.9</v>
      </c>
      <c r="S55" s="217">
        <f t="shared" si="12"/>
        <v>5.6</v>
      </c>
      <c r="T55" s="218">
        <f>Vulnerability!E54</f>
        <v>5.2</v>
      </c>
      <c r="U55" s="219">
        <f>Vulnerability!H54</f>
        <v>4.3</v>
      </c>
      <c r="V55" s="219">
        <f>Vulnerability!N54</f>
        <v>2.9</v>
      </c>
      <c r="W55" s="215">
        <f>Vulnerability!O54</f>
        <v>4.4000000000000004</v>
      </c>
      <c r="X55" s="219">
        <f>Vulnerability!T54</f>
        <v>0</v>
      </c>
      <c r="Y55" s="220">
        <f>Vulnerability!AB54</f>
        <v>1.2</v>
      </c>
      <c r="Z55" s="220">
        <f>Vulnerability!AE54</f>
        <v>1.1000000000000001</v>
      </c>
      <c r="AA55" s="220">
        <f>Vulnerability!AH54</f>
        <v>3.3</v>
      </c>
      <c r="AB55" s="220">
        <f>Vulnerability!AK54</f>
        <v>2.8</v>
      </c>
      <c r="AC55" s="219">
        <f>Vulnerability!AL54</f>
        <v>2.2000000000000002</v>
      </c>
      <c r="AD55" s="215">
        <f>Vulnerability!AM54</f>
        <v>1.2</v>
      </c>
      <c r="AE55" s="216">
        <f t="shared" si="13"/>
        <v>3</v>
      </c>
      <c r="AF55" s="216">
        <f>Vulnerability!AZ54</f>
        <v>7.2</v>
      </c>
      <c r="AG55" s="216">
        <f t="shared" si="14"/>
        <v>5.5</v>
      </c>
      <c r="AH55" s="231">
        <f>'Lack of Coping Capacity'!D54</f>
        <v>5.2</v>
      </c>
      <c r="AI55" s="222">
        <f>'Lack of Coping Capacity'!G54</f>
        <v>6.3</v>
      </c>
      <c r="AJ55" s="215">
        <f>'Lack of Coping Capacity'!H54</f>
        <v>5.8</v>
      </c>
      <c r="AK55" s="222">
        <f>'Lack of Coping Capacity'!M54</f>
        <v>3</v>
      </c>
      <c r="AL55" s="222">
        <f>'Lack of Coping Capacity'!R54</f>
        <v>2.2000000000000002</v>
      </c>
      <c r="AM55" s="222">
        <f>'Lack of Coping Capacity'!Z54</f>
        <v>4.2</v>
      </c>
      <c r="AN55" s="215">
        <f>'Lack of Coping Capacity'!AA54</f>
        <v>3.1</v>
      </c>
      <c r="AO55" s="216">
        <f t="shared" si="15"/>
        <v>4.5999999999999996</v>
      </c>
      <c r="AP55" s="216">
        <f>'Lack of Coping Capacity'!AB54</f>
        <v>2.5</v>
      </c>
      <c r="AQ55" s="216">
        <f t="shared" si="16"/>
        <v>3.6</v>
      </c>
      <c r="AR55" s="223">
        <f t="shared" si="17"/>
        <v>4.8</v>
      </c>
      <c r="AS55" s="224" t="str">
        <f t="shared" si="18"/>
        <v>Medium</v>
      </c>
      <c r="AT55" s="225">
        <f t="shared" si="19"/>
        <v>68</v>
      </c>
      <c r="AU55" s="226">
        <f>VLOOKUP($B55,'Lack of Reliability Index'!$A$2:$H$192,8,FALSE)</f>
        <v>4.281278538812785</v>
      </c>
      <c r="AV55" s="227">
        <f>'Imputed and missing data hidden'!BY53</f>
        <v>4</v>
      </c>
      <c r="AW55" s="228">
        <f t="shared" si="20"/>
        <v>7.8431372549019607E-2</v>
      </c>
      <c r="AX55" s="227" t="str">
        <f t="shared" si="21"/>
        <v/>
      </c>
      <c r="AY55" s="229">
        <f>'Indicator Date hidden2'!BZ54</f>
        <v>0.60273972602739723</v>
      </c>
      <c r="AZ55" s="133"/>
    </row>
    <row r="56" spans="1:52" ht="15" thickBot="1" x14ac:dyDescent="0.35">
      <c r="A56" s="211" t="str">
        <f>'Indicator Data'!A58</f>
        <v>Equatorial Guinea</v>
      </c>
      <c r="B56" s="212" t="str">
        <f>'Indicator Data'!B58</f>
        <v>GNQ</v>
      </c>
      <c r="C56" s="230">
        <f>'Hazard &amp; Exposure'!AO55</f>
        <v>0.1</v>
      </c>
      <c r="D56" s="214">
        <f>'Hazard &amp; Exposure'!AP55</f>
        <v>4.4000000000000004</v>
      </c>
      <c r="E56" s="214">
        <f>'Hazard &amp; Exposure'!AQ55</f>
        <v>0</v>
      </c>
      <c r="F56" s="214">
        <f>'Hazard &amp; Exposure'!AR55</f>
        <v>0</v>
      </c>
      <c r="G56" s="214">
        <f>'Hazard &amp; Exposure'!AU55</f>
        <v>3.6</v>
      </c>
      <c r="H56" s="214">
        <f>'Hazard &amp; Exposure'!DM55</f>
        <v>6.9</v>
      </c>
      <c r="I56" s="215">
        <f>'Hazard &amp; Exposure'!DN55</f>
        <v>3</v>
      </c>
      <c r="J56" s="214">
        <f>'Hazard &amp; Exposure'!DQ55</f>
        <v>4.2</v>
      </c>
      <c r="K56" s="214">
        <f>'Hazard &amp; Exposure'!DT55</f>
        <v>0</v>
      </c>
      <c r="L56" s="215">
        <f>'Hazard &amp; Exposure'!DU55</f>
        <v>2.9</v>
      </c>
      <c r="M56" s="216">
        <f t="shared" si="11"/>
        <v>3</v>
      </c>
      <c r="N56" s="214">
        <f>'Hazard &amp; Exposure'!BL55</f>
        <v>6.5</v>
      </c>
      <c r="O56" s="214">
        <f>'Hazard &amp; Exposure'!CR55</f>
        <v>7.3</v>
      </c>
      <c r="P56" s="214">
        <f>'Hazard &amp; Exposure'!DB55</f>
        <v>6.7</v>
      </c>
      <c r="Q56" s="214">
        <f>'Hazard &amp; Exposure'!DL55</f>
        <v>7.2</v>
      </c>
      <c r="R56" s="215">
        <f>'Hazard &amp; Exposure'!DM55</f>
        <v>6.9</v>
      </c>
      <c r="S56" s="217">
        <f t="shared" si="12"/>
        <v>5.3</v>
      </c>
      <c r="T56" s="218">
        <f>Vulnerability!E55</f>
        <v>6.2</v>
      </c>
      <c r="U56" s="219" t="str">
        <f>Vulnerability!H55</f>
        <v>x</v>
      </c>
      <c r="V56" s="219">
        <f>Vulnerability!N55</f>
        <v>0.1</v>
      </c>
      <c r="W56" s="215">
        <f>Vulnerability!O55</f>
        <v>4.2</v>
      </c>
      <c r="X56" s="219">
        <f>Vulnerability!T55</f>
        <v>0</v>
      </c>
      <c r="Y56" s="220">
        <f>Vulnerability!AB55</f>
        <v>6.4</v>
      </c>
      <c r="Z56" s="220">
        <f>Vulnerability!AE55</f>
        <v>3.9</v>
      </c>
      <c r="AA56" s="220">
        <f>Vulnerability!AH55</f>
        <v>0</v>
      </c>
      <c r="AB56" s="220">
        <f>Vulnerability!AK55</f>
        <v>2.8</v>
      </c>
      <c r="AC56" s="219">
        <f>Vulnerability!AL55</f>
        <v>3.6</v>
      </c>
      <c r="AD56" s="215">
        <f>Vulnerability!AM55</f>
        <v>2</v>
      </c>
      <c r="AE56" s="216">
        <f t="shared" si="13"/>
        <v>3.2</v>
      </c>
      <c r="AF56" s="216">
        <f>Vulnerability!AZ55</f>
        <v>5.0999999999999996</v>
      </c>
      <c r="AG56" s="216">
        <f t="shared" si="14"/>
        <v>4.2</v>
      </c>
      <c r="AH56" s="231" t="str">
        <f>'Lack of Coping Capacity'!D55</f>
        <v>x</v>
      </c>
      <c r="AI56" s="222">
        <f>'Lack of Coping Capacity'!G55</f>
        <v>8</v>
      </c>
      <c r="AJ56" s="215">
        <f>'Lack of Coping Capacity'!H55</f>
        <v>8</v>
      </c>
      <c r="AK56" s="222">
        <f>'Lack of Coping Capacity'!M55</f>
        <v>4.9000000000000004</v>
      </c>
      <c r="AL56" s="222">
        <f>'Lack of Coping Capacity'!R55</f>
        <v>6.6</v>
      </c>
      <c r="AM56" s="222">
        <f>'Lack of Coping Capacity'!Z55</f>
        <v>7.4</v>
      </c>
      <c r="AN56" s="215">
        <f>'Lack of Coping Capacity'!AA55</f>
        <v>6.3</v>
      </c>
      <c r="AO56" s="216">
        <f t="shared" si="15"/>
        <v>7.2</v>
      </c>
      <c r="AP56" s="216">
        <f>'Lack of Coping Capacity'!AB55</f>
        <v>7.8</v>
      </c>
      <c r="AQ56" s="216">
        <f t="shared" si="16"/>
        <v>7.5</v>
      </c>
      <c r="AR56" s="223">
        <f t="shared" si="17"/>
        <v>5.5</v>
      </c>
      <c r="AS56" s="224" t="str">
        <f t="shared" si="18"/>
        <v>High</v>
      </c>
      <c r="AT56" s="225">
        <f t="shared" si="19"/>
        <v>42</v>
      </c>
      <c r="AU56" s="226">
        <f>VLOOKUP($B56,'Lack of Reliability Index'!$A$2:$H$192,8,FALSE)</f>
        <v>5.680808080808081</v>
      </c>
      <c r="AV56" s="227">
        <f>'Imputed and missing data hidden'!BY54</f>
        <v>11</v>
      </c>
      <c r="AW56" s="228">
        <f t="shared" si="20"/>
        <v>0.21568627450980393</v>
      </c>
      <c r="AX56" s="227" t="str">
        <f t="shared" si="21"/>
        <v/>
      </c>
      <c r="AY56" s="229">
        <f>'Indicator Date hidden2'!BZ55</f>
        <v>0.51515151515151514</v>
      </c>
      <c r="AZ56" s="133"/>
    </row>
    <row r="57" spans="1:52" ht="15" thickBot="1" x14ac:dyDescent="0.35">
      <c r="A57" s="211" t="str">
        <f>'Indicator Data'!A59</f>
        <v>Eritrea</v>
      </c>
      <c r="B57" s="212" t="str">
        <f>'Indicator Data'!B59</f>
        <v>ERI</v>
      </c>
      <c r="C57" s="230">
        <f>'Hazard &amp; Exposure'!AO56</f>
        <v>3.4</v>
      </c>
      <c r="D57" s="214">
        <f>'Hazard &amp; Exposure'!AP56</f>
        <v>3.1</v>
      </c>
      <c r="E57" s="214">
        <f>'Hazard &amp; Exposure'!AQ56</f>
        <v>0</v>
      </c>
      <c r="F57" s="214">
        <f>'Hazard &amp; Exposure'!AR56</f>
        <v>0</v>
      </c>
      <c r="G57" s="214">
        <f>'Hazard &amp; Exposure'!AU56</f>
        <v>8.3000000000000007</v>
      </c>
      <c r="H57" s="214">
        <f>'Hazard &amp; Exposure'!DM56</f>
        <v>5.9</v>
      </c>
      <c r="I57" s="215">
        <f>'Hazard &amp; Exposure'!DN56</f>
        <v>4.2</v>
      </c>
      <c r="J57" s="214">
        <f>'Hazard &amp; Exposure'!DQ56</f>
        <v>4.5999999999999996</v>
      </c>
      <c r="K57" s="214">
        <f>'Hazard &amp; Exposure'!DT56</f>
        <v>0</v>
      </c>
      <c r="L57" s="215">
        <f>'Hazard &amp; Exposure'!DU56</f>
        <v>3.2</v>
      </c>
      <c r="M57" s="216">
        <f t="shared" si="11"/>
        <v>3.7</v>
      </c>
      <c r="N57" s="214">
        <f>'Hazard &amp; Exposure'!BL56</f>
        <v>2.2000000000000002</v>
      </c>
      <c r="O57" s="214">
        <f>'Hazard &amp; Exposure'!CR56</f>
        <v>5.9</v>
      </c>
      <c r="P57" s="214">
        <f>'Hazard &amp; Exposure'!DB56</f>
        <v>6.4</v>
      </c>
      <c r="Q57" s="214">
        <f>'Hazard &amp; Exposure'!DL56</f>
        <v>7.8</v>
      </c>
      <c r="R57" s="215">
        <f>'Hazard &amp; Exposure'!DM56</f>
        <v>5.9</v>
      </c>
      <c r="S57" s="217">
        <f t="shared" si="12"/>
        <v>4.9000000000000004</v>
      </c>
      <c r="T57" s="218">
        <f>Vulnerability!E56</f>
        <v>9.3000000000000007</v>
      </c>
      <c r="U57" s="219" t="str">
        <f>Vulnerability!H56</f>
        <v>x</v>
      </c>
      <c r="V57" s="219">
        <f>Vulnerability!N56</f>
        <v>2.1</v>
      </c>
      <c r="W57" s="215">
        <f>Vulnerability!O56</f>
        <v>6.9</v>
      </c>
      <c r="X57" s="219">
        <f>Vulnerability!T56</f>
        <v>2.2000000000000002</v>
      </c>
      <c r="Y57" s="220">
        <f>Vulnerability!AB56</f>
        <v>1.6</v>
      </c>
      <c r="Z57" s="220">
        <f>Vulnerability!AE56</f>
        <v>5.9</v>
      </c>
      <c r="AA57" s="220">
        <f>Vulnerability!AH56</f>
        <v>0</v>
      </c>
      <c r="AB57" s="220">
        <f>Vulnerability!AK56</f>
        <v>5.6</v>
      </c>
      <c r="AC57" s="219">
        <f>Vulnerability!AL56</f>
        <v>3.7</v>
      </c>
      <c r="AD57" s="215">
        <f>Vulnerability!AM56</f>
        <v>3</v>
      </c>
      <c r="AE57" s="216">
        <f t="shared" si="13"/>
        <v>5.3</v>
      </c>
      <c r="AF57" s="216">
        <f>Vulnerability!AZ56</f>
        <v>5.4</v>
      </c>
      <c r="AG57" s="216">
        <f t="shared" si="14"/>
        <v>5.4</v>
      </c>
      <c r="AH57" s="231" t="str">
        <f>'Lack of Coping Capacity'!D56</f>
        <v>x</v>
      </c>
      <c r="AI57" s="222">
        <f>'Lack of Coping Capacity'!G56</f>
        <v>8.1</v>
      </c>
      <c r="AJ57" s="215">
        <f>'Lack of Coping Capacity'!H56</f>
        <v>8.1</v>
      </c>
      <c r="AK57" s="222">
        <f>'Lack of Coping Capacity'!M56</f>
        <v>7.2</v>
      </c>
      <c r="AL57" s="222">
        <f>'Lack of Coping Capacity'!R56</f>
        <v>9.6999999999999993</v>
      </c>
      <c r="AM57" s="222">
        <f>'Lack of Coping Capacity'!Z56</f>
        <v>5.5</v>
      </c>
      <c r="AN57" s="215">
        <f>'Lack of Coping Capacity'!AA56</f>
        <v>7.5</v>
      </c>
      <c r="AO57" s="216">
        <f t="shared" si="15"/>
        <v>7.8</v>
      </c>
      <c r="AP57" s="216">
        <f>'Lack of Coping Capacity'!AB56</f>
        <v>6.5</v>
      </c>
      <c r="AQ57" s="216">
        <f t="shared" si="16"/>
        <v>7.2</v>
      </c>
      <c r="AR57" s="223">
        <f t="shared" si="17"/>
        <v>5.8</v>
      </c>
      <c r="AS57" s="224" t="str">
        <f t="shared" si="18"/>
        <v>High</v>
      </c>
      <c r="AT57" s="225">
        <f t="shared" si="19"/>
        <v>31</v>
      </c>
      <c r="AU57" s="226">
        <f>VLOOKUP($B57,'Lack of Reliability Index'!$A$2:$H$192,8,FALSE)</f>
        <v>6.2279569892473123</v>
      </c>
      <c r="AV57" s="227">
        <f>'Imputed and missing data hidden'!BY55</f>
        <v>14</v>
      </c>
      <c r="AW57" s="228">
        <f t="shared" si="20"/>
        <v>0.27450980392156865</v>
      </c>
      <c r="AX57" s="227" t="str">
        <f t="shared" si="21"/>
        <v/>
      </c>
      <c r="AY57" s="229">
        <f>'Indicator Date hidden2'!BZ56</f>
        <v>0.46774193548387094</v>
      </c>
      <c r="AZ57" s="133"/>
    </row>
    <row r="58" spans="1:52" ht="15" thickBot="1" x14ac:dyDescent="0.35">
      <c r="A58" s="211" t="str">
        <f>'Indicator Data'!A60</f>
        <v>Estonia</v>
      </c>
      <c r="B58" s="212" t="str">
        <f>'Indicator Data'!B60</f>
        <v>EST</v>
      </c>
      <c r="C58" s="230">
        <f>'Hazard &amp; Exposure'!AO57</f>
        <v>0.1</v>
      </c>
      <c r="D58" s="214">
        <f>'Hazard &amp; Exposure'!AP57</f>
        <v>3.6</v>
      </c>
      <c r="E58" s="214">
        <f>'Hazard &amp; Exposure'!AQ57</f>
        <v>0</v>
      </c>
      <c r="F58" s="214">
        <f>'Hazard &amp; Exposure'!AR57</f>
        <v>0</v>
      </c>
      <c r="G58" s="214">
        <f>'Hazard &amp; Exposure'!AU57</f>
        <v>0</v>
      </c>
      <c r="H58" s="214">
        <f>'Hazard &amp; Exposure'!DM57</f>
        <v>1</v>
      </c>
      <c r="I58" s="215">
        <f>'Hazard &amp; Exposure'!DN57</f>
        <v>0.9</v>
      </c>
      <c r="J58" s="214">
        <f>'Hazard &amp; Exposure'!DQ57</f>
        <v>0</v>
      </c>
      <c r="K58" s="214">
        <f>'Hazard &amp; Exposure'!DT57</f>
        <v>0</v>
      </c>
      <c r="L58" s="215">
        <f>'Hazard &amp; Exposure'!DU57</f>
        <v>0</v>
      </c>
      <c r="M58" s="216">
        <f t="shared" si="11"/>
        <v>0.5</v>
      </c>
      <c r="N58" s="214">
        <f>'Hazard &amp; Exposure'!BL57</f>
        <v>0</v>
      </c>
      <c r="O58" s="214">
        <f>'Hazard &amp; Exposure'!CR57</f>
        <v>0</v>
      </c>
      <c r="P58" s="214">
        <f>'Hazard &amp; Exposure'!DB57</f>
        <v>2.2999999999999998</v>
      </c>
      <c r="Q58" s="214">
        <f>'Hazard &amp; Exposure'!DL57</f>
        <v>1.5</v>
      </c>
      <c r="R58" s="215">
        <f>'Hazard &amp; Exposure'!DM57</f>
        <v>1</v>
      </c>
      <c r="S58" s="217">
        <f t="shared" si="12"/>
        <v>0.8</v>
      </c>
      <c r="T58" s="218">
        <f>Vulnerability!E57</f>
        <v>0.4</v>
      </c>
      <c r="U58" s="219">
        <f>Vulnerability!H57</f>
        <v>1.6</v>
      </c>
      <c r="V58" s="219">
        <f>Vulnerability!N57</f>
        <v>0.3</v>
      </c>
      <c r="W58" s="215">
        <f>Vulnerability!O57</f>
        <v>0.7</v>
      </c>
      <c r="X58" s="219">
        <f>Vulnerability!T57</f>
        <v>1.2</v>
      </c>
      <c r="Y58" s="220">
        <f>Vulnerability!AB57</f>
        <v>0.8</v>
      </c>
      <c r="Z58" s="220">
        <f>Vulnerability!AE57</f>
        <v>0.2</v>
      </c>
      <c r="AA58" s="220">
        <f>Vulnerability!AH57</f>
        <v>0</v>
      </c>
      <c r="AB58" s="220">
        <f>Vulnerability!AK57</f>
        <v>1.6</v>
      </c>
      <c r="AC58" s="219">
        <f>Vulnerability!AL57</f>
        <v>0.7</v>
      </c>
      <c r="AD58" s="215">
        <f>Vulnerability!AM57</f>
        <v>1</v>
      </c>
      <c r="AE58" s="216">
        <f t="shared" si="13"/>
        <v>0.9</v>
      </c>
      <c r="AF58" s="216">
        <f>Vulnerability!AZ57</f>
        <v>3.6</v>
      </c>
      <c r="AG58" s="216">
        <f t="shared" si="14"/>
        <v>2.4</v>
      </c>
      <c r="AH58" s="231" t="str">
        <f>'Lack of Coping Capacity'!D57</f>
        <v>x</v>
      </c>
      <c r="AI58" s="222">
        <f>'Lack of Coping Capacity'!G57</f>
        <v>2.6</v>
      </c>
      <c r="AJ58" s="215">
        <f>'Lack of Coping Capacity'!H57</f>
        <v>2.6</v>
      </c>
      <c r="AK58" s="222">
        <f>'Lack of Coping Capacity'!M57</f>
        <v>1</v>
      </c>
      <c r="AL58" s="222">
        <f>'Lack of Coping Capacity'!R57</f>
        <v>0.1</v>
      </c>
      <c r="AM58" s="222">
        <f>'Lack of Coping Capacity'!Z57</f>
        <v>1.5</v>
      </c>
      <c r="AN58" s="215">
        <f>'Lack of Coping Capacity'!AA57</f>
        <v>0.9</v>
      </c>
      <c r="AO58" s="216">
        <f t="shared" si="15"/>
        <v>1.8</v>
      </c>
      <c r="AP58" s="216">
        <f>'Lack of Coping Capacity'!AB57</f>
        <v>2.6</v>
      </c>
      <c r="AQ58" s="216">
        <f t="shared" si="16"/>
        <v>2.2000000000000002</v>
      </c>
      <c r="AR58" s="223">
        <f t="shared" si="17"/>
        <v>1.6</v>
      </c>
      <c r="AS58" s="224" t="str">
        <f t="shared" si="18"/>
        <v>Very Low</v>
      </c>
      <c r="AT58" s="225">
        <f t="shared" si="19"/>
        <v>187</v>
      </c>
      <c r="AU58" s="226">
        <f>VLOOKUP($B58,'Lack of Reliability Index'!$A$2:$H$192,8,FALSE)</f>
        <v>5.276767676767677</v>
      </c>
      <c r="AV58" s="227">
        <f>'Imputed and missing data hidden'!BY56</f>
        <v>11</v>
      </c>
      <c r="AW58" s="228">
        <f t="shared" si="20"/>
        <v>0.21568627450980393</v>
      </c>
      <c r="AX58" s="227" t="str">
        <f t="shared" si="21"/>
        <v/>
      </c>
      <c r="AY58" s="229">
        <f>'Indicator Date hidden2'!BZ57</f>
        <v>0.43939393939393939</v>
      </c>
      <c r="AZ58" s="133"/>
    </row>
    <row r="59" spans="1:52" ht="15" thickBot="1" x14ac:dyDescent="0.35">
      <c r="A59" s="211" t="str">
        <f>'Indicator Data'!A61</f>
        <v>Eswatini</v>
      </c>
      <c r="B59" s="212" t="str">
        <f>'Indicator Data'!B61</f>
        <v>SWZ</v>
      </c>
      <c r="C59" s="230">
        <f>'Hazard &amp; Exposure'!AO58</f>
        <v>0.1</v>
      </c>
      <c r="D59" s="214">
        <f>'Hazard &amp; Exposure'!AP58</f>
        <v>4.2</v>
      </c>
      <c r="E59" s="214">
        <f>'Hazard &amp; Exposure'!AQ58</f>
        <v>0</v>
      </c>
      <c r="F59" s="214">
        <f>'Hazard &amp; Exposure'!AR58</f>
        <v>0.2</v>
      </c>
      <c r="G59" s="214">
        <f>'Hazard &amp; Exposure'!AU58</f>
        <v>5.2</v>
      </c>
      <c r="H59" s="214">
        <f>'Hazard &amp; Exposure'!DM58</f>
        <v>3.8</v>
      </c>
      <c r="I59" s="215">
        <f>'Hazard &amp; Exposure'!DN58</f>
        <v>2.5</v>
      </c>
      <c r="J59" s="214">
        <f>'Hazard &amp; Exposure'!DQ58</f>
        <v>3.3</v>
      </c>
      <c r="K59" s="214">
        <f>'Hazard &amp; Exposure'!DT58</f>
        <v>0</v>
      </c>
      <c r="L59" s="215">
        <f>'Hazard &amp; Exposure'!DU58</f>
        <v>2.2999999999999998</v>
      </c>
      <c r="M59" s="216">
        <f t="shared" si="11"/>
        <v>2.4</v>
      </c>
      <c r="N59" s="214">
        <f>'Hazard &amp; Exposure'!BL58</f>
        <v>1.3</v>
      </c>
      <c r="O59" s="214">
        <f>'Hazard &amp; Exposure'!CR58</f>
        <v>3.9</v>
      </c>
      <c r="P59" s="214">
        <f>'Hazard &amp; Exposure'!DB58</f>
        <v>5.0999999999999996</v>
      </c>
      <c r="Q59" s="214">
        <f>'Hazard &amp; Exposure'!DL58</f>
        <v>4.4000000000000004</v>
      </c>
      <c r="R59" s="215">
        <f>'Hazard &amp; Exposure'!DM58</f>
        <v>3.8</v>
      </c>
      <c r="S59" s="217">
        <f t="shared" si="12"/>
        <v>3.1</v>
      </c>
      <c r="T59" s="218">
        <f>Vulnerability!E58</f>
        <v>6.5</v>
      </c>
      <c r="U59" s="219">
        <f>Vulnerability!H58</f>
        <v>7.2</v>
      </c>
      <c r="V59" s="219">
        <f>Vulnerability!N58</f>
        <v>2.2000000000000002</v>
      </c>
      <c r="W59" s="215">
        <f>Vulnerability!O58</f>
        <v>5.6</v>
      </c>
      <c r="X59" s="219">
        <f>Vulnerability!T58</f>
        <v>2.1</v>
      </c>
      <c r="Y59" s="220">
        <f>Vulnerability!AB58</f>
        <v>4.9000000000000004</v>
      </c>
      <c r="Z59" s="220">
        <f>Vulnerability!AE58</f>
        <v>2.8</v>
      </c>
      <c r="AA59" s="220">
        <f>Vulnerability!AH58</f>
        <v>10</v>
      </c>
      <c r="AB59" s="220">
        <f>Vulnerability!AK58</f>
        <v>5.8</v>
      </c>
      <c r="AC59" s="219">
        <f>Vulnerability!AL58</f>
        <v>6.9</v>
      </c>
      <c r="AD59" s="215">
        <f>Vulnerability!AM58</f>
        <v>5</v>
      </c>
      <c r="AE59" s="216">
        <f t="shared" si="13"/>
        <v>5.3</v>
      </c>
      <c r="AF59" s="216">
        <f>Vulnerability!AZ58</f>
        <v>4.8</v>
      </c>
      <c r="AG59" s="216">
        <f t="shared" si="14"/>
        <v>5.0999999999999996</v>
      </c>
      <c r="AH59" s="231">
        <f>'Lack of Coping Capacity'!D58</f>
        <v>4.4000000000000004</v>
      </c>
      <c r="AI59" s="222">
        <f>'Lack of Coping Capacity'!G58</f>
        <v>6.5</v>
      </c>
      <c r="AJ59" s="215">
        <f>'Lack of Coping Capacity'!H58</f>
        <v>5.5</v>
      </c>
      <c r="AK59" s="222">
        <f>'Lack of Coping Capacity'!M58</f>
        <v>4</v>
      </c>
      <c r="AL59" s="222">
        <f>'Lack of Coping Capacity'!R58</f>
        <v>5.6</v>
      </c>
      <c r="AM59" s="222">
        <f>'Lack of Coping Capacity'!Z58</f>
        <v>6.1</v>
      </c>
      <c r="AN59" s="215">
        <f>'Lack of Coping Capacity'!AA58</f>
        <v>5.2</v>
      </c>
      <c r="AO59" s="216">
        <f t="shared" si="15"/>
        <v>5.4</v>
      </c>
      <c r="AP59" s="216">
        <f>'Lack of Coping Capacity'!AB58</f>
        <v>5.8</v>
      </c>
      <c r="AQ59" s="216">
        <f t="shared" si="16"/>
        <v>5.6</v>
      </c>
      <c r="AR59" s="223">
        <f t="shared" si="17"/>
        <v>4.5</v>
      </c>
      <c r="AS59" s="224" t="str">
        <f t="shared" si="18"/>
        <v>Medium</v>
      </c>
      <c r="AT59" s="225">
        <f t="shared" si="19"/>
        <v>83</v>
      </c>
      <c r="AU59" s="226">
        <f>VLOOKUP($B59,'Lack of Reliability Index'!$A$2:$H$192,8,FALSE)</f>
        <v>4</v>
      </c>
      <c r="AV59" s="227">
        <f>'Imputed and missing data hidden'!BY57</f>
        <v>0</v>
      </c>
      <c r="AW59" s="228">
        <f t="shared" si="20"/>
        <v>0</v>
      </c>
      <c r="AX59" s="227" t="str">
        <f t="shared" si="21"/>
        <v/>
      </c>
      <c r="AY59" s="229">
        <f>'Indicator Date hidden2'!BZ58</f>
        <v>0.78082191780821919</v>
      </c>
      <c r="AZ59" s="133"/>
    </row>
    <row r="60" spans="1:52" ht="15" thickBot="1" x14ac:dyDescent="0.35">
      <c r="A60" s="211" t="str">
        <f>'Indicator Data'!A62</f>
        <v>Ethiopia</v>
      </c>
      <c r="B60" s="212" t="str">
        <f>'Indicator Data'!B62</f>
        <v>ETH</v>
      </c>
      <c r="C60" s="230">
        <f>'Hazard &amp; Exposure'!AO59</f>
        <v>4.8</v>
      </c>
      <c r="D60" s="214">
        <f>'Hazard &amp; Exposure'!AP59</f>
        <v>5.7</v>
      </c>
      <c r="E60" s="214">
        <f>'Hazard &amp; Exposure'!AQ59</f>
        <v>0</v>
      </c>
      <c r="F60" s="214">
        <f>'Hazard &amp; Exposure'!AR59</f>
        <v>0</v>
      </c>
      <c r="G60" s="214">
        <f>'Hazard &amp; Exposure'!AU59</f>
        <v>5.7</v>
      </c>
      <c r="H60" s="214">
        <f>'Hazard &amp; Exposure'!DM59</f>
        <v>7.4</v>
      </c>
      <c r="I60" s="215">
        <f>'Hazard &amp; Exposure'!DN59</f>
        <v>4.5</v>
      </c>
      <c r="J60" s="214">
        <f>'Hazard &amp; Exposure'!DQ59</f>
        <v>9.9</v>
      </c>
      <c r="K60" s="214">
        <f>'Hazard &amp; Exposure'!DT59</f>
        <v>0</v>
      </c>
      <c r="L60" s="215">
        <f>'Hazard &amp; Exposure'!DU59</f>
        <v>6.9</v>
      </c>
      <c r="M60" s="216">
        <f t="shared" si="11"/>
        <v>5.8</v>
      </c>
      <c r="N60" s="214">
        <f>'Hazard &amp; Exposure'!BL59</f>
        <v>7.1</v>
      </c>
      <c r="O60" s="214">
        <f>'Hazard &amp; Exposure'!CR59</f>
        <v>7.2</v>
      </c>
      <c r="P60" s="214">
        <f>'Hazard &amp; Exposure'!DB59</f>
        <v>7.4</v>
      </c>
      <c r="Q60" s="214">
        <f>'Hazard &amp; Exposure'!DL59</f>
        <v>8</v>
      </c>
      <c r="R60" s="215">
        <f>'Hazard &amp; Exposure'!DM59</f>
        <v>7.4</v>
      </c>
      <c r="S60" s="217">
        <f t="shared" si="12"/>
        <v>6.7</v>
      </c>
      <c r="T60" s="218">
        <f>Vulnerability!E59</f>
        <v>9.4</v>
      </c>
      <c r="U60" s="219">
        <f>Vulnerability!H59</f>
        <v>5.2</v>
      </c>
      <c r="V60" s="219">
        <f>Vulnerability!N59</f>
        <v>2.8</v>
      </c>
      <c r="W60" s="215">
        <f>Vulnerability!O59</f>
        <v>6.7</v>
      </c>
      <c r="X60" s="219">
        <f>Vulnerability!T59</f>
        <v>8.1999999999999993</v>
      </c>
      <c r="Y60" s="220">
        <f>Vulnerability!AB59</f>
        <v>3.1</v>
      </c>
      <c r="Z60" s="220">
        <f>Vulnerability!AE59</f>
        <v>4.7</v>
      </c>
      <c r="AA60" s="220">
        <f>Vulnerability!AH59</f>
        <v>0.2</v>
      </c>
      <c r="AB60" s="220">
        <f>Vulnerability!AK59</f>
        <v>5.6</v>
      </c>
      <c r="AC60" s="219">
        <f>Vulnerability!AL59</f>
        <v>3.7</v>
      </c>
      <c r="AD60" s="215">
        <f>Vulnerability!AM59</f>
        <v>6.5</v>
      </c>
      <c r="AE60" s="216">
        <f t="shared" si="13"/>
        <v>6.6</v>
      </c>
      <c r="AF60" s="216">
        <f>Vulnerability!AZ59</f>
        <v>5.3</v>
      </c>
      <c r="AG60" s="216">
        <f t="shared" si="14"/>
        <v>6</v>
      </c>
      <c r="AH60" s="231">
        <f>'Lack of Coping Capacity'!D59</f>
        <v>2.9</v>
      </c>
      <c r="AI60" s="222">
        <f>'Lack of Coping Capacity'!G59</f>
        <v>6.3</v>
      </c>
      <c r="AJ60" s="215">
        <f>'Lack of Coping Capacity'!H59</f>
        <v>4.5999999999999996</v>
      </c>
      <c r="AK60" s="222">
        <f>'Lack of Coping Capacity'!M59</f>
        <v>7.5</v>
      </c>
      <c r="AL60" s="222">
        <f>'Lack of Coping Capacity'!R59</f>
        <v>9.8000000000000007</v>
      </c>
      <c r="AM60" s="222">
        <f>'Lack of Coping Capacity'!Z59</f>
        <v>7.3</v>
      </c>
      <c r="AN60" s="215">
        <f>'Lack of Coping Capacity'!AA59</f>
        <v>8.1999999999999993</v>
      </c>
      <c r="AO60" s="216">
        <f t="shared" si="15"/>
        <v>6.8</v>
      </c>
      <c r="AP60" s="216">
        <f>'Lack of Coping Capacity'!AB59</f>
        <v>4.2</v>
      </c>
      <c r="AQ60" s="216">
        <f t="shared" si="16"/>
        <v>5.7</v>
      </c>
      <c r="AR60" s="223">
        <f t="shared" si="17"/>
        <v>6.1</v>
      </c>
      <c r="AS60" s="224" t="str">
        <f t="shared" si="18"/>
        <v>High</v>
      </c>
      <c r="AT60" s="225">
        <f t="shared" si="19"/>
        <v>19</v>
      </c>
      <c r="AU60" s="226">
        <f>VLOOKUP($B60,'Lack of Reliability Index'!$A$2:$H$192,8,FALSE)</f>
        <v>2.3567567567567558</v>
      </c>
      <c r="AV60" s="227">
        <f>'Imputed and missing data hidden'!BY58</f>
        <v>1</v>
      </c>
      <c r="AW60" s="228">
        <f t="shared" si="20"/>
        <v>1.9607843137254902E-2</v>
      </c>
      <c r="AX60" s="227" t="str">
        <f t="shared" si="21"/>
        <v/>
      </c>
      <c r="AY60" s="229">
        <f>'Indicator Date hidden2'!BZ59</f>
        <v>0.39189189189189189</v>
      </c>
      <c r="AZ60" s="133"/>
    </row>
    <row r="61" spans="1:52" ht="15" thickBot="1" x14ac:dyDescent="0.35">
      <c r="A61" s="211" t="str">
        <f>'Indicator Data'!A63</f>
        <v>Fiji</v>
      </c>
      <c r="B61" s="212" t="str">
        <f>'Indicator Data'!B63</f>
        <v>FJI</v>
      </c>
      <c r="C61" s="230">
        <f>'Hazard &amp; Exposure'!AO60</f>
        <v>3.5</v>
      </c>
      <c r="D61" s="214">
        <f>'Hazard &amp; Exposure'!AP60</f>
        <v>0.1</v>
      </c>
      <c r="E61" s="214">
        <f>'Hazard &amp; Exposure'!AQ60</f>
        <v>8</v>
      </c>
      <c r="F61" s="214">
        <f>'Hazard &amp; Exposure'!AR60</f>
        <v>3.1</v>
      </c>
      <c r="G61" s="214">
        <f>'Hazard &amp; Exposure'!AU60</f>
        <v>2.5</v>
      </c>
      <c r="H61" s="214">
        <f>'Hazard &amp; Exposure'!DM60</f>
        <v>3.5</v>
      </c>
      <c r="I61" s="215">
        <f>'Hazard &amp; Exposure'!DN60</f>
        <v>3.9</v>
      </c>
      <c r="J61" s="214">
        <f>'Hazard &amp; Exposure'!DQ60</f>
        <v>0.1</v>
      </c>
      <c r="K61" s="214">
        <f>'Hazard &amp; Exposure'!DT60</f>
        <v>0</v>
      </c>
      <c r="L61" s="215">
        <f>'Hazard &amp; Exposure'!DU60</f>
        <v>0.1</v>
      </c>
      <c r="M61" s="216">
        <f t="shared" si="11"/>
        <v>2.2000000000000002</v>
      </c>
      <c r="N61" s="214">
        <f>'Hazard &amp; Exposure'!BL60</f>
        <v>0</v>
      </c>
      <c r="O61" s="214">
        <f>'Hazard &amp; Exposure'!CR60</f>
        <v>5.8</v>
      </c>
      <c r="P61" s="214">
        <f>'Hazard &amp; Exposure'!DB60</f>
        <v>3.9</v>
      </c>
      <c r="Q61" s="214">
        <f>'Hazard &amp; Exposure'!DL60</f>
        <v>3.1</v>
      </c>
      <c r="R61" s="215">
        <f>'Hazard &amp; Exposure'!DM60</f>
        <v>3.5</v>
      </c>
      <c r="S61" s="217">
        <f t="shared" si="12"/>
        <v>2.9</v>
      </c>
      <c r="T61" s="218">
        <f>Vulnerability!E60</f>
        <v>3.5</v>
      </c>
      <c r="U61" s="219">
        <f>Vulnerability!H60</f>
        <v>3.9</v>
      </c>
      <c r="V61" s="219">
        <f>Vulnerability!N60</f>
        <v>2.5</v>
      </c>
      <c r="W61" s="215">
        <f>Vulnerability!O60</f>
        <v>3.4</v>
      </c>
      <c r="X61" s="219">
        <f>Vulnerability!T60</f>
        <v>0</v>
      </c>
      <c r="Y61" s="220">
        <f>Vulnerability!AB60</f>
        <v>3.7</v>
      </c>
      <c r="Z61" s="220">
        <f>Vulnerability!AE60</f>
        <v>2</v>
      </c>
      <c r="AA61" s="220">
        <f>Vulnerability!AH60</f>
        <v>10</v>
      </c>
      <c r="AB61" s="220">
        <f>Vulnerability!AK60</f>
        <v>1.6</v>
      </c>
      <c r="AC61" s="219">
        <f>Vulnerability!AL60</f>
        <v>5.9</v>
      </c>
      <c r="AD61" s="215">
        <f>Vulnerability!AM60</f>
        <v>3.5</v>
      </c>
      <c r="AE61" s="216">
        <f t="shared" si="13"/>
        <v>3.5</v>
      </c>
      <c r="AF61" s="216">
        <f>Vulnerability!AZ60</f>
        <v>4.2</v>
      </c>
      <c r="AG61" s="216">
        <f t="shared" si="14"/>
        <v>3.9</v>
      </c>
      <c r="AH61" s="231">
        <f>'Lack of Coping Capacity'!D60</f>
        <v>0.1</v>
      </c>
      <c r="AI61" s="222">
        <f>'Lack of Coping Capacity'!G60</f>
        <v>4.5</v>
      </c>
      <c r="AJ61" s="215">
        <f>'Lack of Coping Capacity'!H60</f>
        <v>2.2999999999999998</v>
      </c>
      <c r="AK61" s="222">
        <f>'Lack of Coping Capacity'!M60</f>
        <v>2.5</v>
      </c>
      <c r="AL61" s="222">
        <f>'Lack of Coping Capacity'!R60</f>
        <v>3.3</v>
      </c>
      <c r="AM61" s="222">
        <f>'Lack of Coping Capacity'!Z60</f>
        <v>4.4000000000000004</v>
      </c>
      <c r="AN61" s="215">
        <f>'Lack of Coping Capacity'!AA60</f>
        <v>3.4</v>
      </c>
      <c r="AO61" s="216">
        <f t="shared" si="15"/>
        <v>2.9</v>
      </c>
      <c r="AP61" s="216">
        <f>'Lack of Coping Capacity'!AB60</f>
        <v>3.7</v>
      </c>
      <c r="AQ61" s="216">
        <f t="shared" si="16"/>
        <v>3.3</v>
      </c>
      <c r="AR61" s="223">
        <f t="shared" si="17"/>
        <v>3.3</v>
      </c>
      <c r="AS61" s="224" t="str">
        <f t="shared" si="18"/>
        <v>Low</v>
      </c>
      <c r="AT61" s="225">
        <f t="shared" si="19"/>
        <v>132</v>
      </c>
      <c r="AU61" s="226">
        <f>VLOOKUP($B61,'Lack of Reliability Index'!$A$2:$H$192,8,FALSE)</f>
        <v>5.3731343283582085</v>
      </c>
      <c r="AV61" s="227">
        <f>'Imputed and missing data hidden'!BY59</f>
        <v>10</v>
      </c>
      <c r="AW61" s="228">
        <f t="shared" si="20"/>
        <v>0.19607843137254902</v>
      </c>
      <c r="AX61" s="227" t="str">
        <f t="shared" si="21"/>
        <v/>
      </c>
      <c r="AY61" s="229">
        <f>'Indicator Date hidden2'!BZ60</f>
        <v>0.5074626865671642</v>
      </c>
      <c r="AZ61" s="133"/>
    </row>
    <row r="62" spans="1:52" ht="15" thickBot="1" x14ac:dyDescent="0.35">
      <c r="A62" s="211" t="str">
        <f>'Indicator Data'!A64</f>
        <v>Finland</v>
      </c>
      <c r="B62" s="212" t="str">
        <f>'Indicator Data'!B64</f>
        <v>FIN</v>
      </c>
      <c r="C62" s="230">
        <f>'Hazard &amp; Exposure'!AO61</f>
        <v>0.1</v>
      </c>
      <c r="D62" s="214">
        <f>'Hazard &amp; Exposure'!AP61</f>
        <v>0.1</v>
      </c>
      <c r="E62" s="214">
        <f>'Hazard &amp; Exposure'!AQ61</f>
        <v>0</v>
      </c>
      <c r="F62" s="214">
        <f>'Hazard &amp; Exposure'!AR61</f>
        <v>0</v>
      </c>
      <c r="G62" s="214">
        <f>'Hazard &amp; Exposure'!AU61</f>
        <v>0</v>
      </c>
      <c r="H62" s="214">
        <f>'Hazard &amp; Exposure'!DM61</f>
        <v>1.1000000000000001</v>
      </c>
      <c r="I62" s="215">
        <f>'Hazard &amp; Exposure'!DN61</f>
        <v>0.2</v>
      </c>
      <c r="J62" s="214">
        <f>'Hazard &amp; Exposure'!DQ61</f>
        <v>0</v>
      </c>
      <c r="K62" s="214">
        <f>'Hazard &amp; Exposure'!DT61</f>
        <v>0</v>
      </c>
      <c r="L62" s="215">
        <f>'Hazard &amp; Exposure'!DU61</f>
        <v>0</v>
      </c>
      <c r="M62" s="216">
        <f t="shared" si="11"/>
        <v>0.1</v>
      </c>
      <c r="N62" s="214">
        <f>'Hazard &amp; Exposure'!BL61</f>
        <v>0</v>
      </c>
      <c r="O62" s="214">
        <f>'Hazard &amp; Exposure'!CR61</f>
        <v>0</v>
      </c>
      <c r="P62" s="214">
        <f>'Hazard &amp; Exposure'!DB61</f>
        <v>2.2999999999999998</v>
      </c>
      <c r="Q62" s="214">
        <f>'Hazard &amp; Exposure'!DL61</f>
        <v>1.8</v>
      </c>
      <c r="R62" s="215">
        <f>'Hazard &amp; Exposure'!DM61</f>
        <v>1.1000000000000001</v>
      </c>
      <c r="S62" s="217">
        <f t="shared" si="12"/>
        <v>0.6</v>
      </c>
      <c r="T62" s="218">
        <f>Vulnerability!E61</f>
        <v>0</v>
      </c>
      <c r="U62" s="219">
        <f>Vulnerability!H61</f>
        <v>0.6</v>
      </c>
      <c r="V62" s="219">
        <f>Vulnerability!N61</f>
        <v>0.1</v>
      </c>
      <c r="W62" s="215">
        <f>Vulnerability!O61</f>
        <v>0.2</v>
      </c>
      <c r="X62" s="219">
        <f>Vulnerability!T61</f>
        <v>4.7</v>
      </c>
      <c r="Y62" s="220">
        <f>Vulnerability!AB61</f>
        <v>0.1</v>
      </c>
      <c r="Z62" s="220">
        <f>Vulnerability!AE61</f>
        <v>0.1</v>
      </c>
      <c r="AA62" s="220">
        <f>Vulnerability!AH61</f>
        <v>0</v>
      </c>
      <c r="AB62" s="220">
        <f>Vulnerability!AK61</f>
        <v>1.2</v>
      </c>
      <c r="AC62" s="219">
        <f>Vulnerability!AL61</f>
        <v>0.4</v>
      </c>
      <c r="AD62" s="215">
        <f>Vulnerability!AM61</f>
        <v>2.8</v>
      </c>
      <c r="AE62" s="216">
        <f t="shared" si="13"/>
        <v>1.6</v>
      </c>
      <c r="AF62" s="216">
        <f>Vulnerability!AZ61</f>
        <v>5</v>
      </c>
      <c r="AG62" s="216">
        <f t="shared" si="14"/>
        <v>3.5</v>
      </c>
      <c r="AH62" s="231">
        <f>'Lack of Coping Capacity'!D61</f>
        <v>2.2000000000000002</v>
      </c>
      <c r="AI62" s="222">
        <f>'Lack of Coping Capacity'!G61</f>
        <v>1.2</v>
      </c>
      <c r="AJ62" s="215">
        <f>'Lack of Coping Capacity'!H61</f>
        <v>1.7</v>
      </c>
      <c r="AK62" s="222">
        <f>'Lack of Coping Capacity'!M61</f>
        <v>1.6</v>
      </c>
      <c r="AL62" s="222">
        <f>'Lack of Coping Capacity'!R61</f>
        <v>0.5</v>
      </c>
      <c r="AM62" s="222">
        <f>'Lack of Coping Capacity'!Z61</f>
        <v>0.6</v>
      </c>
      <c r="AN62" s="215">
        <f>'Lack of Coping Capacity'!AA61</f>
        <v>0.9</v>
      </c>
      <c r="AO62" s="216">
        <f t="shared" si="15"/>
        <v>1.3</v>
      </c>
      <c r="AP62" s="216">
        <f>'Lack of Coping Capacity'!AB61</f>
        <v>0.6</v>
      </c>
      <c r="AQ62" s="216">
        <f t="shared" si="16"/>
        <v>1</v>
      </c>
      <c r="AR62" s="223">
        <f t="shared" si="17"/>
        <v>1.3</v>
      </c>
      <c r="AS62" s="224" t="str">
        <f t="shared" si="18"/>
        <v>Very Low</v>
      </c>
      <c r="AT62" s="225">
        <f t="shared" si="19"/>
        <v>190</v>
      </c>
      <c r="AU62" s="226">
        <f>VLOOKUP($B62,'Lack of Reliability Index'!$A$2:$H$192,8,FALSE)</f>
        <v>5.6820512820512823</v>
      </c>
      <c r="AV62" s="227">
        <f>'Imputed and missing data hidden'!BY60</f>
        <v>13</v>
      </c>
      <c r="AW62" s="228">
        <f t="shared" si="20"/>
        <v>0.25490196078431371</v>
      </c>
      <c r="AX62" s="227" t="str">
        <f t="shared" si="21"/>
        <v/>
      </c>
      <c r="AY62" s="229">
        <f>'Indicator Date hidden2'!BZ61</f>
        <v>0.41538461538461541</v>
      </c>
      <c r="AZ62" s="133"/>
    </row>
    <row r="63" spans="1:52" ht="15" thickBot="1" x14ac:dyDescent="0.35">
      <c r="A63" s="211" t="str">
        <f>'Indicator Data'!A65</f>
        <v>France</v>
      </c>
      <c r="B63" s="212" t="str">
        <f>'Indicator Data'!B65</f>
        <v>FRA</v>
      </c>
      <c r="C63" s="230">
        <f>'Hazard &amp; Exposure'!AO62</f>
        <v>3.3</v>
      </c>
      <c r="D63" s="214">
        <f>'Hazard &amp; Exposure'!AP62</f>
        <v>6.4</v>
      </c>
      <c r="E63" s="214">
        <f>'Hazard &amp; Exposure'!AQ62</f>
        <v>5.7</v>
      </c>
      <c r="F63" s="214">
        <f>'Hazard &amp; Exposure'!AR62</f>
        <v>0</v>
      </c>
      <c r="G63" s="214">
        <f>'Hazard &amp; Exposure'!AU62</f>
        <v>2.2999999999999998</v>
      </c>
      <c r="H63" s="214">
        <f>'Hazard &amp; Exposure'!DM62</f>
        <v>1.3</v>
      </c>
      <c r="I63" s="215">
        <f>'Hazard &amp; Exposure'!DN62</f>
        <v>3.5</v>
      </c>
      <c r="J63" s="214">
        <f>'Hazard &amp; Exposure'!DQ62</f>
        <v>0.9</v>
      </c>
      <c r="K63" s="214">
        <f>'Hazard &amp; Exposure'!DT62</f>
        <v>0</v>
      </c>
      <c r="L63" s="215">
        <f>'Hazard &amp; Exposure'!DU62</f>
        <v>0.6</v>
      </c>
      <c r="M63" s="216">
        <f t="shared" si="11"/>
        <v>2.2000000000000002</v>
      </c>
      <c r="N63" s="214">
        <f>'Hazard &amp; Exposure'!BL62</f>
        <v>0</v>
      </c>
      <c r="O63" s="214">
        <f>'Hazard &amp; Exposure'!CR62</f>
        <v>0.6</v>
      </c>
      <c r="P63" s="214">
        <f>'Hazard &amp; Exposure'!DB62</f>
        <v>2.8</v>
      </c>
      <c r="Q63" s="214">
        <f>'Hazard &amp; Exposure'!DL62</f>
        <v>1.6</v>
      </c>
      <c r="R63" s="215">
        <f>'Hazard &amp; Exposure'!DM62</f>
        <v>1.3</v>
      </c>
      <c r="S63" s="217">
        <f t="shared" si="12"/>
        <v>1.8</v>
      </c>
      <c r="T63" s="218">
        <f>Vulnerability!E62</f>
        <v>0.2</v>
      </c>
      <c r="U63" s="219">
        <f>Vulnerability!H62</f>
        <v>1.3</v>
      </c>
      <c r="V63" s="219">
        <f>Vulnerability!N62</f>
        <v>0.2</v>
      </c>
      <c r="W63" s="215">
        <f>Vulnerability!O62</f>
        <v>0.5</v>
      </c>
      <c r="X63" s="219">
        <f>Vulnerability!T62</f>
        <v>7.1</v>
      </c>
      <c r="Y63" s="220">
        <f>Vulnerability!AB62</f>
        <v>0.3</v>
      </c>
      <c r="Z63" s="220">
        <f>Vulnerability!AE62</f>
        <v>0.3</v>
      </c>
      <c r="AA63" s="220">
        <f>Vulnerability!AH62</f>
        <v>0</v>
      </c>
      <c r="AB63" s="220">
        <f>Vulnerability!AK62</f>
        <v>0.8</v>
      </c>
      <c r="AC63" s="219">
        <f>Vulnerability!AL62</f>
        <v>0.4</v>
      </c>
      <c r="AD63" s="215">
        <f>Vulnerability!AM62</f>
        <v>4.5999999999999996</v>
      </c>
      <c r="AE63" s="216">
        <f t="shared" si="13"/>
        <v>2.8</v>
      </c>
      <c r="AF63" s="216">
        <f>Vulnerability!AZ62</f>
        <v>5.7</v>
      </c>
      <c r="AG63" s="216">
        <f t="shared" si="14"/>
        <v>4.4000000000000004</v>
      </c>
      <c r="AH63" s="231">
        <f>'Lack of Coping Capacity'!D62</f>
        <v>2.9</v>
      </c>
      <c r="AI63" s="222">
        <f>'Lack of Coping Capacity'!G62</f>
        <v>2.6</v>
      </c>
      <c r="AJ63" s="215">
        <f>'Lack of Coping Capacity'!H62</f>
        <v>2.8</v>
      </c>
      <c r="AK63" s="222">
        <f>'Lack of Coping Capacity'!M62</f>
        <v>2.2000000000000002</v>
      </c>
      <c r="AL63" s="222">
        <f>'Lack of Coping Capacity'!R62</f>
        <v>0</v>
      </c>
      <c r="AM63" s="222">
        <f>'Lack of Coping Capacity'!Z62</f>
        <v>0.9</v>
      </c>
      <c r="AN63" s="215">
        <f>'Lack of Coping Capacity'!AA62</f>
        <v>1</v>
      </c>
      <c r="AO63" s="216">
        <f t="shared" si="15"/>
        <v>1.9</v>
      </c>
      <c r="AP63" s="216">
        <f>'Lack of Coping Capacity'!AB62</f>
        <v>1.8</v>
      </c>
      <c r="AQ63" s="216">
        <f t="shared" si="16"/>
        <v>1.9</v>
      </c>
      <c r="AR63" s="223">
        <f t="shared" si="17"/>
        <v>2.5</v>
      </c>
      <c r="AS63" s="224" t="str">
        <f t="shared" si="18"/>
        <v>Low</v>
      </c>
      <c r="AT63" s="225">
        <f t="shared" si="19"/>
        <v>164</v>
      </c>
      <c r="AU63" s="226">
        <f>VLOOKUP($B63,'Lack of Reliability Index'!$A$2:$H$192,8,FALSE)</f>
        <v>4.8159203980099505</v>
      </c>
      <c r="AV63" s="227">
        <f>'Imputed and missing data hidden'!BY61</f>
        <v>10</v>
      </c>
      <c r="AW63" s="228">
        <f t="shared" si="20"/>
        <v>0.19607843137254902</v>
      </c>
      <c r="AX63" s="227" t="str">
        <f t="shared" si="21"/>
        <v/>
      </c>
      <c r="AY63" s="229">
        <f>'Indicator Date hidden2'!BZ62</f>
        <v>0.40298507462686567</v>
      </c>
      <c r="AZ63" s="133"/>
    </row>
    <row r="64" spans="1:52" ht="15" thickBot="1" x14ac:dyDescent="0.35">
      <c r="A64" s="211" t="str">
        <f>'Indicator Data'!A66</f>
        <v>Gabon</v>
      </c>
      <c r="B64" s="212" t="str">
        <f>'Indicator Data'!B66</f>
        <v>GAB</v>
      </c>
      <c r="C64" s="230">
        <f>'Hazard &amp; Exposure'!AO63</f>
        <v>0.1</v>
      </c>
      <c r="D64" s="214">
        <f>'Hazard &amp; Exposure'!AP63</f>
        <v>4.8</v>
      </c>
      <c r="E64" s="214">
        <f>'Hazard &amp; Exposure'!AQ63</f>
        <v>0</v>
      </c>
      <c r="F64" s="214">
        <f>'Hazard &amp; Exposure'!AR63</f>
        <v>0</v>
      </c>
      <c r="G64" s="214">
        <f>'Hazard &amp; Exposure'!AU63</f>
        <v>1.5</v>
      </c>
      <c r="H64" s="214">
        <f>'Hazard &amp; Exposure'!DM63</f>
        <v>6.5</v>
      </c>
      <c r="I64" s="215">
        <f>'Hazard &amp; Exposure'!DN63</f>
        <v>2.6</v>
      </c>
      <c r="J64" s="214">
        <f>'Hazard &amp; Exposure'!DQ63</f>
        <v>6.1</v>
      </c>
      <c r="K64" s="214">
        <f>'Hazard &amp; Exposure'!DT63</f>
        <v>0</v>
      </c>
      <c r="L64" s="215">
        <f>'Hazard &amp; Exposure'!DU63</f>
        <v>4.3</v>
      </c>
      <c r="M64" s="216">
        <f t="shared" si="11"/>
        <v>3.5</v>
      </c>
      <c r="N64" s="214">
        <f>'Hazard &amp; Exposure'!BL63</f>
        <v>7.5</v>
      </c>
      <c r="O64" s="214">
        <f>'Hazard &amp; Exposure'!CR63</f>
        <v>7.3</v>
      </c>
      <c r="P64" s="214">
        <f>'Hazard &amp; Exposure'!DB63</f>
        <v>5.2</v>
      </c>
      <c r="Q64" s="214">
        <f>'Hazard &amp; Exposure'!DL63</f>
        <v>5.6</v>
      </c>
      <c r="R64" s="215">
        <f>'Hazard &amp; Exposure'!DM63</f>
        <v>6.5</v>
      </c>
      <c r="S64" s="217">
        <f t="shared" si="12"/>
        <v>5.2</v>
      </c>
      <c r="T64" s="218">
        <f>Vulnerability!E63</f>
        <v>5.5</v>
      </c>
      <c r="U64" s="219">
        <f>Vulnerability!H63</f>
        <v>5.2</v>
      </c>
      <c r="V64" s="219">
        <f>Vulnerability!N63</f>
        <v>0.8</v>
      </c>
      <c r="W64" s="215">
        <f>Vulnerability!O63</f>
        <v>4.3</v>
      </c>
      <c r="X64" s="219">
        <f>Vulnerability!T63</f>
        <v>1.3</v>
      </c>
      <c r="Y64" s="220">
        <f>Vulnerability!AB63</f>
        <v>6.3</v>
      </c>
      <c r="Z64" s="220">
        <f>Vulnerability!AE63</f>
        <v>2.4</v>
      </c>
      <c r="AA64" s="220">
        <f>Vulnerability!AH63</f>
        <v>0</v>
      </c>
      <c r="AB64" s="220">
        <f>Vulnerability!AK63</f>
        <v>2.8</v>
      </c>
      <c r="AC64" s="219">
        <f>Vulnerability!AL63</f>
        <v>3.2</v>
      </c>
      <c r="AD64" s="215">
        <f>Vulnerability!AM63</f>
        <v>2.2999999999999998</v>
      </c>
      <c r="AE64" s="216">
        <f t="shared" si="13"/>
        <v>3.4</v>
      </c>
      <c r="AF64" s="216">
        <f>Vulnerability!AZ63</f>
        <v>4.5999999999999996</v>
      </c>
      <c r="AG64" s="216">
        <f t="shared" si="14"/>
        <v>4</v>
      </c>
      <c r="AH64" s="231">
        <f>'Lack of Coping Capacity'!D63</f>
        <v>6.7</v>
      </c>
      <c r="AI64" s="222">
        <f>'Lack of Coping Capacity'!G63</f>
        <v>6.8</v>
      </c>
      <c r="AJ64" s="215">
        <f>'Lack of Coping Capacity'!H63</f>
        <v>6.8</v>
      </c>
      <c r="AK64" s="222">
        <f>'Lack of Coping Capacity'!M63</f>
        <v>2.7</v>
      </c>
      <c r="AL64" s="222">
        <f>'Lack of Coping Capacity'!R63</f>
        <v>6.2</v>
      </c>
      <c r="AM64" s="222">
        <f>'Lack of Coping Capacity'!Z63</f>
        <v>6.1</v>
      </c>
      <c r="AN64" s="215">
        <f>'Lack of Coping Capacity'!AA63</f>
        <v>5</v>
      </c>
      <c r="AO64" s="216">
        <f t="shared" si="15"/>
        <v>6</v>
      </c>
      <c r="AP64" s="216">
        <f>'Lack of Coping Capacity'!AB63</f>
        <v>6</v>
      </c>
      <c r="AQ64" s="216">
        <f t="shared" si="16"/>
        <v>6</v>
      </c>
      <c r="AR64" s="223">
        <f t="shared" si="17"/>
        <v>5</v>
      </c>
      <c r="AS64" s="224" t="str">
        <f t="shared" si="18"/>
        <v>High</v>
      </c>
      <c r="AT64" s="225">
        <f t="shared" si="19"/>
        <v>59</v>
      </c>
      <c r="AU64" s="226">
        <f>VLOOKUP($B64,'Lack of Reliability Index'!$A$2:$H$192,8,FALSE)</f>
        <v>4.4469483568075123</v>
      </c>
      <c r="AV64" s="227">
        <f>'Imputed and missing data hidden'!BY62</f>
        <v>4</v>
      </c>
      <c r="AW64" s="228">
        <f t="shared" si="20"/>
        <v>7.8431372549019607E-2</v>
      </c>
      <c r="AX64" s="227" t="str">
        <f t="shared" si="21"/>
        <v/>
      </c>
      <c r="AY64" s="229">
        <f>'Indicator Date hidden2'!BZ63</f>
        <v>0.63380281690140849</v>
      </c>
      <c r="AZ64" s="133"/>
    </row>
    <row r="65" spans="1:52" ht="15" thickBot="1" x14ac:dyDescent="0.35">
      <c r="A65" s="211" t="str">
        <f>'Indicator Data'!A67</f>
        <v>Gambia</v>
      </c>
      <c r="B65" s="212" t="str">
        <f>'Indicator Data'!B67</f>
        <v>GMB</v>
      </c>
      <c r="C65" s="230">
        <f>'Hazard &amp; Exposure'!AO64</f>
        <v>0.1</v>
      </c>
      <c r="D65" s="214">
        <f>'Hazard &amp; Exposure'!AP64</f>
        <v>3.5</v>
      </c>
      <c r="E65" s="214">
        <f>'Hazard &amp; Exposure'!AQ64</f>
        <v>3.6</v>
      </c>
      <c r="F65" s="214">
        <f>'Hazard &amp; Exposure'!AR64</f>
        <v>0</v>
      </c>
      <c r="G65" s="214">
        <f>'Hazard &amp; Exposure'!AU64</f>
        <v>3.2</v>
      </c>
      <c r="H65" s="214">
        <f>'Hazard &amp; Exposure'!DM64</f>
        <v>6.2</v>
      </c>
      <c r="I65" s="215">
        <f>'Hazard &amp; Exposure'!DN64</f>
        <v>3.1</v>
      </c>
      <c r="J65" s="214">
        <f>'Hazard &amp; Exposure'!DQ64</f>
        <v>2.2999999999999998</v>
      </c>
      <c r="K65" s="214">
        <f>'Hazard &amp; Exposure'!DT64</f>
        <v>0</v>
      </c>
      <c r="L65" s="215">
        <f>'Hazard &amp; Exposure'!DU64</f>
        <v>1.6</v>
      </c>
      <c r="M65" s="216">
        <f t="shared" si="11"/>
        <v>2.4</v>
      </c>
      <c r="N65" s="214">
        <f>'Hazard &amp; Exposure'!BL64</f>
        <v>2.2999999999999998</v>
      </c>
      <c r="O65" s="214">
        <f>'Hazard &amp; Exposure'!CR64</f>
        <v>7.2</v>
      </c>
      <c r="P65" s="214">
        <f>'Hazard &amp; Exposure'!DB64</f>
        <v>7.5</v>
      </c>
      <c r="Q65" s="214">
        <f>'Hazard &amp; Exposure'!DL64</f>
        <v>6.5</v>
      </c>
      <c r="R65" s="215">
        <f>'Hazard &amp; Exposure'!DM64</f>
        <v>6.2</v>
      </c>
      <c r="S65" s="217">
        <f t="shared" si="12"/>
        <v>4.5999999999999996</v>
      </c>
      <c r="T65" s="218">
        <f>Vulnerability!E64</f>
        <v>8.9</v>
      </c>
      <c r="U65" s="219">
        <f>Vulnerability!H64</f>
        <v>5.5</v>
      </c>
      <c r="V65" s="219">
        <f>Vulnerability!N64</f>
        <v>5</v>
      </c>
      <c r="W65" s="215">
        <f>Vulnerability!O64</f>
        <v>7.1</v>
      </c>
      <c r="X65" s="219">
        <f>Vulnerability!T64</f>
        <v>2.9</v>
      </c>
      <c r="Y65" s="220">
        <f>Vulnerability!AB64</f>
        <v>2.2999999999999998</v>
      </c>
      <c r="Z65" s="220">
        <f>Vulnerability!AE64</f>
        <v>4.0999999999999996</v>
      </c>
      <c r="AA65" s="220">
        <f>Vulnerability!AH64</f>
        <v>0</v>
      </c>
      <c r="AB65" s="220">
        <f>Vulnerability!AK64</f>
        <v>2.9</v>
      </c>
      <c r="AC65" s="219">
        <f>Vulnerability!AL64</f>
        <v>2.4</v>
      </c>
      <c r="AD65" s="215">
        <f>Vulnerability!AM64</f>
        <v>2.7</v>
      </c>
      <c r="AE65" s="216">
        <f t="shared" si="13"/>
        <v>5.3</v>
      </c>
      <c r="AF65" s="216">
        <f>Vulnerability!AZ64</f>
        <v>4.0999999999999996</v>
      </c>
      <c r="AG65" s="216">
        <f t="shared" si="14"/>
        <v>4.7</v>
      </c>
      <c r="AH65" s="231">
        <f>'Lack of Coping Capacity'!D64</f>
        <v>3</v>
      </c>
      <c r="AI65" s="222">
        <f>'Lack of Coping Capacity'!G64</f>
        <v>6.3</v>
      </c>
      <c r="AJ65" s="215">
        <f>'Lack of Coping Capacity'!H64</f>
        <v>4.7</v>
      </c>
      <c r="AK65" s="222">
        <f>'Lack of Coping Capacity'!M64</f>
        <v>5.9</v>
      </c>
      <c r="AL65" s="222">
        <f>'Lack of Coping Capacity'!R64</f>
        <v>5.7</v>
      </c>
      <c r="AM65" s="222">
        <f>'Lack of Coping Capacity'!Z64</f>
        <v>7.2</v>
      </c>
      <c r="AN65" s="215">
        <f>'Lack of Coping Capacity'!AA64</f>
        <v>6.3</v>
      </c>
      <c r="AO65" s="216">
        <f t="shared" si="15"/>
        <v>5.6</v>
      </c>
      <c r="AP65" s="216">
        <f>'Lack of Coping Capacity'!AB64</f>
        <v>6.5</v>
      </c>
      <c r="AQ65" s="216">
        <f t="shared" si="16"/>
        <v>6.1</v>
      </c>
      <c r="AR65" s="223">
        <f t="shared" si="17"/>
        <v>5.0999999999999996</v>
      </c>
      <c r="AS65" s="224" t="str">
        <f t="shared" si="18"/>
        <v>High</v>
      </c>
      <c r="AT65" s="225">
        <f t="shared" si="19"/>
        <v>55</v>
      </c>
      <c r="AU65" s="226">
        <f>VLOOKUP($B65,'Lack of Reliability Index'!$A$2:$H$192,8,FALSE)</f>
        <v>2.7387387387387374</v>
      </c>
      <c r="AV65" s="227">
        <f>'Imputed and missing data hidden'!BY63</f>
        <v>0</v>
      </c>
      <c r="AW65" s="228">
        <f t="shared" si="20"/>
        <v>0</v>
      </c>
      <c r="AX65" s="227" t="str">
        <f t="shared" si="21"/>
        <v/>
      </c>
      <c r="AY65" s="229">
        <f>'Indicator Date hidden2'!BZ64</f>
        <v>0.51351351351351349</v>
      </c>
      <c r="AZ65" s="133"/>
    </row>
    <row r="66" spans="1:52" ht="15" thickBot="1" x14ac:dyDescent="0.35">
      <c r="A66" s="211" t="str">
        <f>'Indicator Data'!A68</f>
        <v>Georgia</v>
      </c>
      <c r="B66" s="212" t="str">
        <f>'Indicator Data'!B68</f>
        <v>GEO</v>
      </c>
      <c r="C66" s="230">
        <f>'Hazard &amp; Exposure'!AO65</f>
        <v>7.9</v>
      </c>
      <c r="D66" s="214">
        <f>'Hazard &amp; Exposure'!AP65</f>
        <v>5.0999999999999996</v>
      </c>
      <c r="E66" s="214">
        <f>'Hazard &amp; Exposure'!AQ65</f>
        <v>0</v>
      </c>
      <c r="F66" s="214">
        <f>'Hazard &amp; Exposure'!AR65</f>
        <v>0</v>
      </c>
      <c r="G66" s="214">
        <f>'Hazard &amp; Exposure'!AU65</f>
        <v>5.3</v>
      </c>
      <c r="H66" s="214">
        <f>'Hazard &amp; Exposure'!DM65</f>
        <v>4.8</v>
      </c>
      <c r="I66" s="215">
        <f>'Hazard &amp; Exposure'!DN65</f>
        <v>4.4000000000000004</v>
      </c>
      <c r="J66" s="214">
        <f>'Hazard &amp; Exposure'!DQ65</f>
        <v>4.7</v>
      </c>
      <c r="K66" s="214">
        <f>'Hazard &amp; Exposure'!DT65</f>
        <v>0</v>
      </c>
      <c r="L66" s="215">
        <f>'Hazard &amp; Exposure'!DU65</f>
        <v>3.3</v>
      </c>
      <c r="M66" s="216">
        <f t="shared" si="11"/>
        <v>3.9</v>
      </c>
      <c r="N66" s="214">
        <f>'Hazard &amp; Exposure'!BL65</f>
        <v>8.4</v>
      </c>
      <c r="O66" s="214">
        <f>'Hazard &amp; Exposure'!CR65</f>
        <v>2.8</v>
      </c>
      <c r="P66" s="214">
        <f>'Hazard &amp; Exposure'!DB65</f>
        <v>3.2</v>
      </c>
      <c r="Q66" s="214">
        <f>'Hazard &amp; Exposure'!DL65</f>
        <v>2.1</v>
      </c>
      <c r="R66" s="215">
        <f>'Hazard &amp; Exposure'!DM65</f>
        <v>4.8</v>
      </c>
      <c r="S66" s="217">
        <f t="shared" si="12"/>
        <v>4.4000000000000004</v>
      </c>
      <c r="T66" s="218">
        <f>Vulnerability!E65</f>
        <v>2.2999999999999998</v>
      </c>
      <c r="U66" s="219">
        <f>Vulnerability!H65</f>
        <v>4</v>
      </c>
      <c r="V66" s="219">
        <f>Vulnerability!N65</f>
        <v>3</v>
      </c>
      <c r="W66" s="215">
        <f>Vulnerability!O65</f>
        <v>2.9</v>
      </c>
      <c r="X66" s="219">
        <f>Vulnerability!T65</f>
        <v>8.6999999999999993</v>
      </c>
      <c r="Y66" s="220">
        <f>Vulnerability!AB65</f>
        <v>1</v>
      </c>
      <c r="Z66" s="220">
        <f>Vulnerability!AE65</f>
        <v>0.5</v>
      </c>
      <c r="AA66" s="220">
        <f>Vulnerability!AH65</f>
        <v>0.1</v>
      </c>
      <c r="AB66" s="220">
        <f>Vulnerability!AK65</f>
        <v>2.8</v>
      </c>
      <c r="AC66" s="219">
        <f>Vulnerability!AL65</f>
        <v>1.2</v>
      </c>
      <c r="AD66" s="215">
        <f>Vulnerability!AM65</f>
        <v>6.2</v>
      </c>
      <c r="AE66" s="216">
        <f t="shared" si="13"/>
        <v>4.8</v>
      </c>
      <c r="AF66" s="216">
        <f>Vulnerability!AZ65</f>
        <v>4.8</v>
      </c>
      <c r="AG66" s="216">
        <f t="shared" si="14"/>
        <v>4.8</v>
      </c>
      <c r="AH66" s="231">
        <f>'Lack of Coping Capacity'!D65</f>
        <v>4.7</v>
      </c>
      <c r="AI66" s="222">
        <f>'Lack of Coping Capacity'!G65</f>
        <v>4.0999999999999996</v>
      </c>
      <c r="AJ66" s="215">
        <f>'Lack of Coping Capacity'!H65</f>
        <v>4.4000000000000004</v>
      </c>
      <c r="AK66" s="222">
        <f>'Lack of Coping Capacity'!M65</f>
        <v>1.8</v>
      </c>
      <c r="AL66" s="222">
        <f>'Lack of Coping Capacity'!R65</f>
        <v>1.1000000000000001</v>
      </c>
      <c r="AM66" s="222">
        <f>'Lack of Coping Capacity'!Z65</f>
        <v>2.5</v>
      </c>
      <c r="AN66" s="215">
        <f>'Lack of Coping Capacity'!AA65</f>
        <v>1.8</v>
      </c>
      <c r="AO66" s="216">
        <f t="shared" si="15"/>
        <v>3.2</v>
      </c>
      <c r="AP66" s="216">
        <f>'Lack of Coping Capacity'!AB65</f>
        <v>3.4</v>
      </c>
      <c r="AQ66" s="216">
        <f t="shared" si="16"/>
        <v>3.3</v>
      </c>
      <c r="AR66" s="223">
        <f t="shared" si="17"/>
        <v>4.0999999999999996</v>
      </c>
      <c r="AS66" s="224" t="str">
        <f t="shared" si="18"/>
        <v>Medium</v>
      </c>
      <c r="AT66" s="225">
        <f t="shared" si="19"/>
        <v>98</v>
      </c>
      <c r="AU66" s="226">
        <f>VLOOKUP($B66,'Lack of Reliability Index'!$A$2:$H$192,8,FALSE)</f>
        <v>4.1185185185185178</v>
      </c>
      <c r="AV66" s="227">
        <f>'Imputed and missing data hidden'!BY64</f>
        <v>6</v>
      </c>
      <c r="AW66" s="228">
        <f t="shared" si="20"/>
        <v>0.11764705882352941</v>
      </c>
      <c r="AX66" s="227" t="str">
        <f t="shared" si="21"/>
        <v/>
      </c>
      <c r="AY66" s="229">
        <f>'Indicator Date hidden2'!BZ65</f>
        <v>0.47222222222222221</v>
      </c>
      <c r="AZ66" s="133"/>
    </row>
    <row r="67" spans="1:52" ht="15" thickBot="1" x14ac:dyDescent="0.35">
      <c r="A67" s="211" t="str">
        <f>'Indicator Data'!A69</f>
        <v>Germany</v>
      </c>
      <c r="B67" s="212" t="str">
        <f>'Indicator Data'!B69</f>
        <v>DEU</v>
      </c>
      <c r="C67" s="230">
        <f>'Hazard &amp; Exposure'!AO66</f>
        <v>4.3</v>
      </c>
      <c r="D67" s="214">
        <f>'Hazard &amp; Exposure'!AP66</f>
        <v>6.1</v>
      </c>
      <c r="E67" s="214">
        <f>'Hazard &amp; Exposure'!AQ66</f>
        <v>0</v>
      </c>
      <c r="F67" s="214">
        <f>'Hazard &amp; Exposure'!AR66</f>
        <v>0</v>
      </c>
      <c r="G67" s="214">
        <f>'Hazard &amp; Exposure'!AU66</f>
        <v>0.5</v>
      </c>
      <c r="H67" s="214">
        <f>'Hazard &amp; Exposure'!DM66</f>
        <v>1.4</v>
      </c>
      <c r="I67" s="215">
        <f>'Hazard &amp; Exposure'!DN66</f>
        <v>2.4</v>
      </c>
      <c r="J67" s="214">
        <f>'Hazard &amp; Exposure'!DQ66</f>
        <v>0.8</v>
      </c>
      <c r="K67" s="214">
        <f>'Hazard &amp; Exposure'!DT66</f>
        <v>0</v>
      </c>
      <c r="L67" s="215">
        <f>'Hazard &amp; Exposure'!DU66</f>
        <v>0.6</v>
      </c>
      <c r="M67" s="216">
        <f t="shared" si="11"/>
        <v>1.5</v>
      </c>
      <c r="N67" s="214">
        <f>'Hazard &amp; Exposure'!BL66</f>
        <v>0</v>
      </c>
      <c r="O67" s="214">
        <f>'Hazard &amp; Exposure'!CR66</f>
        <v>0</v>
      </c>
      <c r="P67" s="214">
        <f>'Hazard &amp; Exposure'!DB66</f>
        <v>2.8</v>
      </c>
      <c r="Q67" s="214">
        <f>'Hazard &amp; Exposure'!DL66</f>
        <v>2.2999999999999998</v>
      </c>
      <c r="R67" s="215">
        <f>'Hazard &amp; Exposure'!DM66</f>
        <v>1.4</v>
      </c>
      <c r="S67" s="217">
        <f t="shared" si="12"/>
        <v>1.5</v>
      </c>
      <c r="T67" s="218">
        <f>Vulnerability!E66</f>
        <v>0</v>
      </c>
      <c r="U67" s="219">
        <f>Vulnerability!H66</f>
        <v>1.4</v>
      </c>
      <c r="V67" s="219">
        <f>Vulnerability!N66</f>
        <v>0.1</v>
      </c>
      <c r="W67" s="215">
        <f>Vulnerability!O66</f>
        <v>0.4</v>
      </c>
      <c r="X67" s="219">
        <f>Vulnerability!T66</f>
        <v>8.1999999999999993</v>
      </c>
      <c r="Y67" s="220">
        <f>Vulnerability!AB66</f>
        <v>0.1</v>
      </c>
      <c r="Z67" s="220">
        <f>Vulnerability!AE66</f>
        <v>0.3</v>
      </c>
      <c r="AA67" s="220">
        <f>Vulnerability!AH66</f>
        <v>0</v>
      </c>
      <c r="AB67" s="220">
        <f>Vulnerability!AK66</f>
        <v>0.8</v>
      </c>
      <c r="AC67" s="219">
        <f>Vulnerability!AL66</f>
        <v>0.3</v>
      </c>
      <c r="AD67" s="215">
        <f>Vulnerability!AM66</f>
        <v>5.5</v>
      </c>
      <c r="AE67" s="216">
        <f t="shared" si="13"/>
        <v>3.4</v>
      </c>
      <c r="AF67" s="216">
        <f>Vulnerability!AZ66</f>
        <v>6.1</v>
      </c>
      <c r="AG67" s="216">
        <f t="shared" si="14"/>
        <v>4.9000000000000004</v>
      </c>
      <c r="AH67" s="231">
        <f>'Lack of Coping Capacity'!D66</f>
        <v>2.7</v>
      </c>
      <c r="AI67" s="222">
        <f>'Lack of Coping Capacity'!G66</f>
        <v>1.9</v>
      </c>
      <c r="AJ67" s="215">
        <f>'Lack of Coping Capacity'!H66</f>
        <v>2.2999999999999998</v>
      </c>
      <c r="AK67" s="222">
        <f>'Lack of Coping Capacity'!M66</f>
        <v>1.5</v>
      </c>
      <c r="AL67" s="222">
        <f>'Lack of Coping Capacity'!R66</f>
        <v>0</v>
      </c>
      <c r="AM67" s="222">
        <f>'Lack of Coping Capacity'!Z66</f>
        <v>0.4</v>
      </c>
      <c r="AN67" s="215">
        <f>'Lack of Coping Capacity'!AA66</f>
        <v>0.6</v>
      </c>
      <c r="AO67" s="216">
        <f t="shared" si="15"/>
        <v>1.5</v>
      </c>
      <c r="AP67" s="216">
        <f>'Lack of Coping Capacity'!AB66</f>
        <v>0.9</v>
      </c>
      <c r="AQ67" s="216">
        <f t="shared" si="16"/>
        <v>1.2</v>
      </c>
      <c r="AR67" s="223">
        <f t="shared" si="17"/>
        <v>2.1</v>
      </c>
      <c r="AS67" s="224" t="str">
        <f t="shared" si="18"/>
        <v>Low</v>
      </c>
      <c r="AT67" s="225">
        <f t="shared" si="19"/>
        <v>177</v>
      </c>
      <c r="AU67" s="226">
        <f>VLOOKUP($B67,'Lack of Reliability Index'!$A$2:$H$192,8,FALSE)</f>
        <v>5.0029850746268671</v>
      </c>
      <c r="AV67" s="227">
        <f>'Imputed and missing data hidden'!BY65</f>
        <v>11</v>
      </c>
      <c r="AW67" s="228">
        <f t="shared" si="20"/>
        <v>0.21568627450980393</v>
      </c>
      <c r="AX67" s="227" t="str">
        <f t="shared" si="21"/>
        <v/>
      </c>
      <c r="AY67" s="229">
        <f>'Indicator Date hidden2'!BZ66</f>
        <v>0.38805970149253732</v>
      </c>
      <c r="AZ67" s="133"/>
    </row>
    <row r="68" spans="1:52" ht="15" thickBot="1" x14ac:dyDescent="0.35">
      <c r="A68" s="211" t="str">
        <f>'Indicator Data'!A70</f>
        <v>Ghana</v>
      </c>
      <c r="B68" s="212" t="str">
        <f>'Indicator Data'!B70</f>
        <v>GHA</v>
      </c>
      <c r="C68" s="230">
        <f>'Hazard &amp; Exposure'!AO67</f>
        <v>0.1</v>
      </c>
      <c r="D68" s="214">
        <f>'Hazard &amp; Exposure'!AP67</f>
        <v>4.9000000000000004</v>
      </c>
      <c r="E68" s="214">
        <f>'Hazard &amp; Exposure'!AQ67</f>
        <v>5.2</v>
      </c>
      <c r="F68" s="214">
        <f>'Hazard &amp; Exposure'!AR67</f>
        <v>0</v>
      </c>
      <c r="G68" s="214">
        <f>'Hazard &amp; Exposure'!AU67</f>
        <v>1</v>
      </c>
      <c r="H68" s="214">
        <f>'Hazard &amp; Exposure'!DM67</f>
        <v>7.2</v>
      </c>
      <c r="I68" s="215">
        <f>'Hazard &amp; Exposure'!DN67</f>
        <v>3.6</v>
      </c>
      <c r="J68" s="214">
        <f>'Hazard &amp; Exposure'!DQ67</f>
        <v>1.9</v>
      </c>
      <c r="K68" s="214">
        <f>'Hazard &amp; Exposure'!DT67</f>
        <v>0</v>
      </c>
      <c r="L68" s="215">
        <f>'Hazard &amp; Exposure'!DU67</f>
        <v>1.3</v>
      </c>
      <c r="M68" s="216">
        <f t="shared" ref="M68:M99" si="22">ROUND((10-GEOMEAN(((10-I68)/10*9+1),((10-L68)/10*9+1)))/9*10,1)</f>
        <v>2.5</v>
      </c>
      <c r="N68" s="214">
        <f>'Hazard &amp; Exposure'!BL67</f>
        <v>7.7</v>
      </c>
      <c r="O68" s="214">
        <f>'Hazard &amp; Exposure'!CR67</f>
        <v>8.4</v>
      </c>
      <c r="P68" s="214">
        <f>'Hazard &amp; Exposure'!DB67</f>
        <v>5.9</v>
      </c>
      <c r="Q68" s="214">
        <f>'Hazard &amp; Exposure'!DL67</f>
        <v>6.4</v>
      </c>
      <c r="R68" s="215">
        <f>'Hazard &amp; Exposure'!DM67</f>
        <v>7.2</v>
      </c>
      <c r="S68" s="217">
        <f t="shared" ref="S68:S99" si="23">ROUND((10-GEOMEAN(((10-M68)/10*9+1),((10-R68)/10*9+1)))/9*10,1)</f>
        <v>5.3</v>
      </c>
      <c r="T68" s="218">
        <f>Vulnerability!E67</f>
        <v>7.1</v>
      </c>
      <c r="U68" s="219">
        <f>Vulnerability!H67</f>
        <v>5.9</v>
      </c>
      <c r="V68" s="219">
        <f>Vulnerability!N67</f>
        <v>1.2</v>
      </c>
      <c r="W68" s="215">
        <f>Vulnerability!O67</f>
        <v>5.3</v>
      </c>
      <c r="X68" s="219">
        <f>Vulnerability!T67</f>
        <v>3.5</v>
      </c>
      <c r="Y68" s="220">
        <f>Vulnerability!AB67</f>
        <v>4.7</v>
      </c>
      <c r="Z68" s="220">
        <f>Vulnerability!AE67</f>
        <v>3.1</v>
      </c>
      <c r="AA68" s="220">
        <f>Vulnerability!AH67</f>
        <v>1</v>
      </c>
      <c r="AB68" s="220">
        <f>Vulnerability!AK67</f>
        <v>1.1000000000000001</v>
      </c>
      <c r="AC68" s="219">
        <f>Vulnerability!AL67</f>
        <v>2.6</v>
      </c>
      <c r="AD68" s="215">
        <f>Vulnerability!AM67</f>
        <v>3.1</v>
      </c>
      <c r="AE68" s="216">
        <f t="shared" ref="AE68:AE99" si="24">ROUND((10-GEOMEAN(((10-W68)/10*9+1),((10-AD68)/10*9+1)))/9*10,1)</f>
        <v>4.3</v>
      </c>
      <c r="AF68" s="216">
        <f>Vulnerability!AZ67</f>
        <v>4.5</v>
      </c>
      <c r="AG68" s="216">
        <f t="shared" ref="AG68:AG99" si="25">ROUND((10-GEOMEAN(((10-AE68)/10*9+1),((10-AF68)/10*9+1)))/9*10,1)</f>
        <v>4.4000000000000004</v>
      </c>
      <c r="AH68" s="231">
        <f>'Lack of Coping Capacity'!D67</f>
        <v>3.4</v>
      </c>
      <c r="AI68" s="222">
        <f>'Lack of Coping Capacity'!G67</f>
        <v>5.7</v>
      </c>
      <c r="AJ68" s="215">
        <f>'Lack of Coping Capacity'!H67</f>
        <v>4.5999999999999996</v>
      </c>
      <c r="AK68" s="222">
        <f>'Lack of Coping Capacity'!M67</f>
        <v>3.9</v>
      </c>
      <c r="AL68" s="222">
        <f>'Lack of Coping Capacity'!R67</f>
        <v>7</v>
      </c>
      <c r="AM68" s="222">
        <f>'Lack of Coping Capacity'!Z67</f>
        <v>5.9</v>
      </c>
      <c r="AN68" s="215">
        <f>'Lack of Coping Capacity'!AA67</f>
        <v>5.6</v>
      </c>
      <c r="AO68" s="216">
        <f t="shared" ref="AO68:AO99" si="26">ROUND((10-GEOMEAN(((10-AJ68)/10*9+1),((10-AN68)/10*9+1)))/9*10,1)</f>
        <v>5.0999999999999996</v>
      </c>
      <c r="AP68" s="216">
        <f>'Lack of Coping Capacity'!AB67</f>
        <v>5.3</v>
      </c>
      <c r="AQ68" s="216">
        <f t="shared" ref="AQ68:AQ99" si="27">IF(AP68="x",AO68,ROUND((10-GEOMEAN(((10-AO68)/10*9+1),((10-AP68)/10*9+1)))/9*10,1))</f>
        <v>5.2</v>
      </c>
      <c r="AR68" s="223">
        <f t="shared" ref="AR68:AR99" si="28">ROUND(S68^(1/3)*AG68^(1/3)*AQ68^(1/3),1)</f>
        <v>4.9000000000000004</v>
      </c>
      <c r="AS68" s="224" t="str">
        <f t="shared" ref="AS68:AS99" si="29">IF(AR68&gt;=6.5,"Very High",IF(AR68&gt;=5,"High",IF(AR68&gt;=3.5,"Medium",IF(AR68&gt;=2,"Low","Very Low"))))</f>
        <v>Medium</v>
      </c>
      <c r="AT68" s="225">
        <f t="shared" ref="AT68:AT99" si="30">_xlfn.RANK.EQ(AR68,AR$4:AR$194)</f>
        <v>63</v>
      </c>
      <c r="AU68" s="226">
        <f>VLOOKUP($B68,'Lack of Reliability Index'!$A$2:$H$192,8,FALSE)</f>
        <v>2.4177777777777774</v>
      </c>
      <c r="AV68" s="227">
        <f>'Imputed and missing data hidden'!BY66</f>
        <v>0</v>
      </c>
      <c r="AW68" s="228">
        <f t="shared" ref="AW68:AW99" si="31">AV68/51</f>
        <v>0</v>
      </c>
      <c r="AX68" s="227" t="str">
        <f t="shared" ref="AX68:AX99" si="32">IF(K68&gt;=7,"YES","")</f>
        <v/>
      </c>
      <c r="AY68" s="229">
        <f>'Indicator Date hidden2'!BZ67</f>
        <v>0.45333333333333331</v>
      </c>
      <c r="AZ68" s="133"/>
    </row>
    <row r="69" spans="1:52" ht="15" thickBot="1" x14ac:dyDescent="0.35">
      <c r="A69" s="211" t="str">
        <f>'Indicator Data'!A71</f>
        <v>Greece</v>
      </c>
      <c r="B69" s="212" t="str">
        <f>'Indicator Data'!B71</f>
        <v>GRC</v>
      </c>
      <c r="C69" s="230">
        <f>'Hazard &amp; Exposure'!AO68</f>
        <v>9.6</v>
      </c>
      <c r="D69" s="214">
        <f>'Hazard &amp; Exposure'!AP68</f>
        <v>3.1</v>
      </c>
      <c r="E69" s="214">
        <f>'Hazard &amp; Exposure'!AQ68</f>
        <v>8.6999999999999993</v>
      </c>
      <c r="F69" s="214">
        <f>'Hazard &amp; Exposure'!AR68</f>
        <v>0</v>
      </c>
      <c r="G69" s="214">
        <f>'Hazard &amp; Exposure'!AU68</f>
        <v>2.2999999999999998</v>
      </c>
      <c r="H69" s="214">
        <f>'Hazard &amp; Exposure'!DM68</f>
        <v>4.8</v>
      </c>
      <c r="I69" s="215">
        <f>'Hazard &amp; Exposure'!DN68</f>
        <v>6</v>
      </c>
      <c r="J69" s="214">
        <f>'Hazard &amp; Exposure'!DQ68</f>
        <v>2.8</v>
      </c>
      <c r="K69" s="214">
        <f>'Hazard &amp; Exposure'!DT68</f>
        <v>0</v>
      </c>
      <c r="L69" s="215">
        <f>'Hazard &amp; Exposure'!DU68</f>
        <v>2</v>
      </c>
      <c r="M69" s="216">
        <f t="shared" si="22"/>
        <v>4.3</v>
      </c>
      <c r="N69" s="214">
        <f>'Hazard &amp; Exposure'!BL68</f>
        <v>8.1</v>
      </c>
      <c r="O69" s="214">
        <f>'Hazard &amp; Exposure'!CR68</f>
        <v>3.1</v>
      </c>
      <c r="P69" s="214">
        <f>'Hazard &amp; Exposure'!DB68</f>
        <v>2.7</v>
      </c>
      <c r="Q69" s="214">
        <f>'Hazard &amp; Exposure'!DL68</f>
        <v>3.1</v>
      </c>
      <c r="R69" s="215">
        <f>'Hazard &amp; Exposure'!DM68</f>
        <v>4.8</v>
      </c>
      <c r="S69" s="217">
        <f t="shared" si="23"/>
        <v>4.5999999999999996</v>
      </c>
      <c r="T69" s="218">
        <f>Vulnerability!E68</f>
        <v>0.6</v>
      </c>
      <c r="U69" s="219">
        <f>Vulnerability!H68</f>
        <v>2.2000000000000002</v>
      </c>
      <c r="V69" s="219">
        <f>Vulnerability!N68</f>
        <v>2.5</v>
      </c>
      <c r="W69" s="215">
        <f>Vulnerability!O68</f>
        <v>1.5</v>
      </c>
      <c r="X69" s="219">
        <f>Vulnerability!T68</f>
        <v>6.6</v>
      </c>
      <c r="Y69" s="220">
        <f>Vulnerability!AB68</f>
        <v>0.2</v>
      </c>
      <c r="Z69" s="220">
        <f>Vulnerability!AE68</f>
        <v>0.3</v>
      </c>
      <c r="AA69" s="220">
        <f>Vulnerability!AH68</f>
        <v>0</v>
      </c>
      <c r="AB69" s="220">
        <f>Vulnerability!AK68</f>
        <v>1.1000000000000001</v>
      </c>
      <c r="AC69" s="219">
        <f>Vulnerability!AL68</f>
        <v>0.4</v>
      </c>
      <c r="AD69" s="215">
        <f>Vulnerability!AM68</f>
        <v>4.2</v>
      </c>
      <c r="AE69" s="216">
        <f t="shared" si="24"/>
        <v>3</v>
      </c>
      <c r="AF69" s="216">
        <f>Vulnerability!AZ68</f>
        <v>5.9</v>
      </c>
      <c r="AG69" s="216">
        <f t="shared" si="25"/>
        <v>4.5999999999999996</v>
      </c>
      <c r="AH69" s="231">
        <f>'Lack of Coping Capacity'!D68</f>
        <v>2.2999999999999998</v>
      </c>
      <c r="AI69" s="222">
        <f>'Lack of Coping Capacity'!G68</f>
        <v>4.8</v>
      </c>
      <c r="AJ69" s="215">
        <f>'Lack of Coping Capacity'!H68</f>
        <v>3.6</v>
      </c>
      <c r="AK69" s="222">
        <f>'Lack of Coping Capacity'!M68</f>
        <v>1.9</v>
      </c>
      <c r="AL69" s="222">
        <f>'Lack of Coping Capacity'!R68</f>
        <v>0</v>
      </c>
      <c r="AM69" s="222">
        <f>'Lack of Coping Capacity'!Z68</f>
        <v>0.9</v>
      </c>
      <c r="AN69" s="215">
        <f>'Lack of Coping Capacity'!AA68</f>
        <v>0.9</v>
      </c>
      <c r="AO69" s="216">
        <f t="shared" si="26"/>
        <v>2.4</v>
      </c>
      <c r="AP69" s="216" t="str">
        <f>'Lack of Coping Capacity'!AB68</f>
        <v>x</v>
      </c>
      <c r="AQ69" s="216">
        <f t="shared" si="27"/>
        <v>2.4</v>
      </c>
      <c r="AR69" s="223">
        <f t="shared" si="28"/>
        <v>3.7</v>
      </c>
      <c r="AS69" s="224" t="str">
        <f t="shared" si="29"/>
        <v>Medium</v>
      </c>
      <c r="AT69" s="225">
        <f t="shared" si="30"/>
        <v>120</v>
      </c>
      <c r="AU69" s="226">
        <f>VLOOKUP($B69,'Lack of Reliability Index'!$A$2:$H$192,8,FALSE)</f>
        <v>4.8734299516908219</v>
      </c>
      <c r="AV69" s="227">
        <f>'Imputed and missing data hidden'!BY67</f>
        <v>9</v>
      </c>
      <c r="AW69" s="228">
        <f t="shared" si="31"/>
        <v>0.17647058823529413</v>
      </c>
      <c r="AX69" s="227" t="str">
        <f t="shared" si="32"/>
        <v/>
      </c>
      <c r="AY69" s="229">
        <f>'Indicator Date hidden2'!BZ68</f>
        <v>0.46376811594202899</v>
      </c>
      <c r="AZ69" s="133"/>
    </row>
    <row r="70" spans="1:52" ht="15" thickBot="1" x14ac:dyDescent="0.35">
      <c r="A70" s="211" t="str">
        <f>'Indicator Data'!A72</f>
        <v>Grenada</v>
      </c>
      <c r="B70" s="212" t="str">
        <f>'Indicator Data'!B72</f>
        <v>GRD</v>
      </c>
      <c r="C70" s="230">
        <f>'Hazard &amp; Exposure'!AO69</f>
        <v>3.5</v>
      </c>
      <c r="D70" s="214">
        <f>'Hazard &amp; Exposure'!AP69</f>
        <v>0.1</v>
      </c>
      <c r="E70" s="214">
        <f>'Hazard &amp; Exposure'!AQ69</f>
        <v>0</v>
      </c>
      <c r="F70" s="214">
        <f>'Hazard &amp; Exposure'!AR69</f>
        <v>1.7</v>
      </c>
      <c r="G70" s="214">
        <f>'Hazard &amp; Exposure'!AU69</f>
        <v>0.5</v>
      </c>
      <c r="H70" s="214">
        <f>'Hazard &amp; Exposure'!DM69</f>
        <v>3.6</v>
      </c>
      <c r="I70" s="215">
        <f>'Hazard &amp; Exposure'!DN69</f>
        <v>1.7</v>
      </c>
      <c r="J70" s="214">
        <f>'Hazard &amp; Exposure'!DQ69</f>
        <v>0</v>
      </c>
      <c r="K70" s="214">
        <f>'Hazard &amp; Exposure'!DT69</f>
        <v>0</v>
      </c>
      <c r="L70" s="215">
        <f>'Hazard &amp; Exposure'!DU69</f>
        <v>0</v>
      </c>
      <c r="M70" s="216">
        <f t="shared" si="22"/>
        <v>0.9</v>
      </c>
      <c r="N70" s="214" t="str">
        <f>'Hazard &amp; Exposure'!BL69</f>
        <v>x</v>
      </c>
      <c r="O70" s="214">
        <f>'Hazard &amp; Exposure'!CR69</f>
        <v>5.0999999999999996</v>
      </c>
      <c r="P70" s="214">
        <f>'Hazard &amp; Exposure'!DB69</f>
        <v>3.3</v>
      </c>
      <c r="Q70" s="214">
        <f>'Hazard &amp; Exposure'!DL69</f>
        <v>2.1</v>
      </c>
      <c r="R70" s="215">
        <f>'Hazard &amp; Exposure'!DM69</f>
        <v>3.6</v>
      </c>
      <c r="S70" s="217">
        <f t="shared" si="23"/>
        <v>2.4</v>
      </c>
      <c r="T70" s="218">
        <f>Vulnerability!E69</f>
        <v>2.7</v>
      </c>
      <c r="U70" s="219" t="str">
        <f>Vulnerability!H69</f>
        <v>x</v>
      </c>
      <c r="V70" s="219">
        <f>Vulnerability!N69</f>
        <v>1.2</v>
      </c>
      <c r="W70" s="215">
        <f>Vulnerability!O69</f>
        <v>2.2000000000000002</v>
      </c>
      <c r="X70" s="219">
        <f>Vulnerability!T69</f>
        <v>0</v>
      </c>
      <c r="Y70" s="220">
        <f>Vulnerability!AB69</f>
        <v>0.1</v>
      </c>
      <c r="Z70" s="220">
        <f>Vulnerability!AE69</f>
        <v>1.2</v>
      </c>
      <c r="AA70" s="220">
        <f>Vulnerability!AH69</f>
        <v>0</v>
      </c>
      <c r="AB70" s="220">
        <f>Vulnerability!AK69</f>
        <v>5.7</v>
      </c>
      <c r="AC70" s="219">
        <f>Vulnerability!AL69</f>
        <v>2.1</v>
      </c>
      <c r="AD70" s="215">
        <f>Vulnerability!AM69</f>
        <v>1.1000000000000001</v>
      </c>
      <c r="AE70" s="216">
        <f t="shared" si="24"/>
        <v>1.7</v>
      </c>
      <c r="AF70" s="216">
        <f>Vulnerability!AZ69</f>
        <v>4.5</v>
      </c>
      <c r="AG70" s="216">
        <f t="shared" si="25"/>
        <v>3.2</v>
      </c>
      <c r="AH70" s="231">
        <f>'Lack of Coping Capacity'!D69</f>
        <v>4.7</v>
      </c>
      <c r="AI70" s="222">
        <f>'Lack of Coping Capacity'!G69</f>
        <v>5.0999999999999996</v>
      </c>
      <c r="AJ70" s="215">
        <f>'Lack of Coping Capacity'!H69</f>
        <v>4.9000000000000004</v>
      </c>
      <c r="AK70" s="222">
        <f>'Lack of Coping Capacity'!M69</f>
        <v>2.5</v>
      </c>
      <c r="AL70" s="222">
        <f>'Lack of Coping Capacity'!R69</f>
        <v>0.6</v>
      </c>
      <c r="AM70" s="222">
        <f>'Lack of Coping Capacity'!Z69</f>
        <v>4.0999999999999996</v>
      </c>
      <c r="AN70" s="215">
        <f>'Lack of Coping Capacity'!AA69</f>
        <v>2.4</v>
      </c>
      <c r="AO70" s="216">
        <f t="shared" si="26"/>
        <v>3.8</v>
      </c>
      <c r="AP70" s="216" t="str">
        <f>'Lack of Coping Capacity'!AB69</f>
        <v>x</v>
      </c>
      <c r="AQ70" s="216">
        <f t="shared" si="27"/>
        <v>3.8</v>
      </c>
      <c r="AR70" s="223">
        <f t="shared" si="28"/>
        <v>3.1</v>
      </c>
      <c r="AS70" s="224" t="str">
        <f t="shared" si="29"/>
        <v>Low</v>
      </c>
      <c r="AT70" s="225">
        <f t="shared" si="30"/>
        <v>143</v>
      </c>
      <c r="AU70" s="226">
        <f>VLOOKUP($B70,'Lack of Reliability Index'!$A$2:$H$192,8,FALSE)</f>
        <v>6.1164021164021163</v>
      </c>
      <c r="AV70" s="227">
        <f>'Imputed and missing data hidden'!BY68</f>
        <v>19</v>
      </c>
      <c r="AW70" s="228">
        <f t="shared" si="31"/>
        <v>0.37254901960784315</v>
      </c>
      <c r="AX70" s="227" t="str">
        <f t="shared" si="32"/>
        <v/>
      </c>
      <c r="AY70" s="229">
        <f>'Indicator Date hidden2'!BZ69</f>
        <v>0.3968253968253968</v>
      </c>
      <c r="AZ70" s="133"/>
    </row>
    <row r="71" spans="1:52" ht="15" thickBot="1" x14ac:dyDescent="0.35">
      <c r="A71" s="211" t="str">
        <f>'Indicator Data'!A73</f>
        <v>Guatemala</v>
      </c>
      <c r="B71" s="212" t="str">
        <f>'Indicator Data'!B73</f>
        <v>GTM</v>
      </c>
      <c r="C71" s="230">
        <f>'Hazard &amp; Exposure'!AO70</f>
        <v>9.8000000000000007</v>
      </c>
      <c r="D71" s="214">
        <f>'Hazard &amp; Exposure'!AP70</f>
        <v>5.0999999999999996</v>
      </c>
      <c r="E71" s="214">
        <f>'Hazard &amp; Exposure'!AQ70</f>
        <v>7.4</v>
      </c>
      <c r="F71" s="214">
        <f>'Hazard &amp; Exposure'!AR70</f>
        <v>4.5</v>
      </c>
      <c r="G71" s="214">
        <f>'Hazard &amp; Exposure'!AU70</f>
        <v>3.8</v>
      </c>
      <c r="H71" s="214">
        <f>'Hazard &amp; Exposure'!DM70</f>
        <v>5.7</v>
      </c>
      <c r="I71" s="215">
        <f>'Hazard &amp; Exposure'!DN70</f>
        <v>6.7</v>
      </c>
      <c r="J71" s="214">
        <f>'Hazard &amp; Exposure'!DQ70</f>
        <v>6.8</v>
      </c>
      <c r="K71" s="214">
        <f>'Hazard &amp; Exposure'!DT70</f>
        <v>0</v>
      </c>
      <c r="L71" s="215">
        <f>'Hazard &amp; Exposure'!DU70</f>
        <v>4.8</v>
      </c>
      <c r="M71" s="216">
        <f t="shared" si="22"/>
        <v>5.8</v>
      </c>
      <c r="N71" s="214" t="str">
        <f>'Hazard &amp; Exposure'!BL70</f>
        <v>x</v>
      </c>
      <c r="O71" s="214">
        <f>'Hazard &amp; Exposure'!CR70</f>
        <v>6.8</v>
      </c>
      <c r="P71" s="214">
        <f>'Hazard &amp; Exposure'!DB70</f>
        <v>4.9000000000000004</v>
      </c>
      <c r="Q71" s="214">
        <f>'Hazard &amp; Exposure'!DL70</f>
        <v>5.3</v>
      </c>
      <c r="R71" s="215">
        <f>'Hazard &amp; Exposure'!DM70</f>
        <v>5.7</v>
      </c>
      <c r="S71" s="217">
        <f t="shared" si="23"/>
        <v>5.8</v>
      </c>
      <c r="T71" s="218">
        <f>Vulnerability!E70</f>
        <v>6.7</v>
      </c>
      <c r="U71" s="219">
        <f>Vulnerability!H70</f>
        <v>6.2</v>
      </c>
      <c r="V71" s="219">
        <f>Vulnerability!N70</f>
        <v>1.9</v>
      </c>
      <c r="W71" s="215">
        <f>Vulnerability!O70</f>
        <v>5.4</v>
      </c>
      <c r="X71" s="219">
        <f>Vulnerability!T70</f>
        <v>7</v>
      </c>
      <c r="Y71" s="220">
        <f>Vulnerability!AB70</f>
        <v>1.1000000000000001</v>
      </c>
      <c r="Z71" s="220">
        <f>Vulnerability!AE70</f>
        <v>2.4</v>
      </c>
      <c r="AA71" s="220">
        <f>Vulnerability!AH70</f>
        <v>9.5</v>
      </c>
      <c r="AB71" s="220">
        <f>Vulnerability!AK70</f>
        <v>4</v>
      </c>
      <c r="AC71" s="219">
        <f>Vulnerability!AL70</f>
        <v>5.5</v>
      </c>
      <c r="AD71" s="215">
        <f>Vulnerability!AM70</f>
        <v>6.3</v>
      </c>
      <c r="AE71" s="216">
        <f t="shared" si="24"/>
        <v>5.9</v>
      </c>
      <c r="AF71" s="216">
        <f>Vulnerability!AZ70</f>
        <v>6</v>
      </c>
      <c r="AG71" s="216">
        <f t="shared" si="25"/>
        <v>6</v>
      </c>
      <c r="AH71" s="231">
        <f>'Lack of Coping Capacity'!D70</f>
        <v>5.5</v>
      </c>
      <c r="AI71" s="222">
        <f>'Lack of Coping Capacity'!G70</f>
        <v>6.9</v>
      </c>
      <c r="AJ71" s="215">
        <f>'Lack of Coping Capacity'!H70</f>
        <v>6.2</v>
      </c>
      <c r="AK71" s="222">
        <f>'Lack of Coping Capacity'!M70</f>
        <v>3</v>
      </c>
      <c r="AL71" s="222">
        <f>'Lack of Coping Capacity'!R70</f>
        <v>4.4000000000000004</v>
      </c>
      <c r="AM71" s="222">
        <f>'Lack of Coping Capacity'!Z70</f>
        <v>5.4</v>
      </c>
      <c r="AN71" s="215">
        <f>'Lack of Coping Capacity'!AA70</f>
        <v>4.3</v>
      </c>
      <c r="AO71" s="216">
        <f t="shared" si="26"/>
        <v>5.3</v>
      </c>
      <c r="AP71" s="216">
        <f>'Lack of Coping Capacity'!AB70</f>
        <v>3.8</v>
      </c>
      <c r="AQ71" s="216">
        <f t="shared" si="27"/>
        <v>4.5999999999999996</v>
      </c>
      <c r="AR71" s="223">
        <f t="shared" si="28"/>
        <v>5.4</v>
      </c>
      <c r="AS71" s="224" t="str">
        <f t="shared" si="29"/>
        <v>High</v>
      </c>
      <c r="AT71" s="225">
        <f t="shared" si="30"/>
        <v>46</v>
      </c>
      <c r="AU71" s="226">
        <f>VLOOKUP($B71,'Lack of Reliability Index'!$A$2:$H$192,8,FALSE)</f>
        <v>3.413333333333334</v>
      </c>
      <c r="AV71" s="227">
        <f>'Imputed and missing data hidden'!BY69</f>
        <v>4</v>
      </c>
      <c r="AW71" s="228">
        <f t="shared" si="31"/>
        <v>7.8431372549019607E-2</v>
      </c>
      <c r="AX71" s="227" t="str">
        <f t="shared" si="32"/>
        <v/>
      </c>
      <c r="AY71" s="229">
        <f>'Indicator Date hidden2'!BZ70</f>
        <v>0.44</v>
      </c>
      <c r="AZ71" s="133"/>
    </row>
    <row r="72" spans="1:52" ht="15" thickBot="1" x14ac:dyDescent="0.35">
      <c r="A72" s="211" t="str">
        <f>'Indicator Data'!A74</f>
        <v>Guinea</v>
      </c>
      <c r="B72" s="212" t="str">
        <f>'Indicator Data'!B74</f>
        <v>GIN</v>
      </c>
      <c r="C72" s="230">
        <f>'Hazard &amp; Exposure'!AO71</f>
        <v>0.1</v>
      </c>
      <c r="D72" s="214">
        <f>'Hazard &amp; Exposure'!AP71</f>
        <v>5.0999999999999996</v>
      </c>
      <c r="E72" s="214">
        <f>'Hazard &amp; Exposure'!AQ71</f>
        <v>5.2</v>
      </c>
      <c r="F72" s="214">
        <f>'Hazard &amp; Exposure'!AR71</f>
        <v>0</v>
      </c>
      <c r="G72" s="214">
        <f>'Hazard &amp; Exposure'!AU71</f>
        <v>0.8</v>
      </c>
      <c r="H72" s="214">
        <f>'Hazard &amp; Exposure'!DM71</f>
        <v>8</v>
      </c>
      <c r="I72" s="215">
        <f>'Hazard &amp; Exposure'!DN71</f>
        <v>3.9</v>
      </c>
      <c r="J72" s="214">
        <f>'Hazard &amp; Exposure'!DQ71</f>
        <v>5.9</v>
      </c>
      <c r="K72" s="214">
        <f>'Hazard &amp; Exposure'!DT71</f>
        <v>0</v>
      </c>
      <c r="L72" s="215">
        <f>'Hazard &amp; Exposure'!DU71</f>
        <v>4.0999999999999996</v>
      </c>
      <c r="M72" s="216">
        <f t="shared" si="22"/>
        <v>4</v>
      </c>
      <c r="N72" s="214">
        <f>'Hazard &amp; Exposure'!BL71</f>
        <v>8.9</v>
      </c>
      <c r="O72" s="214">
        <f>'Hazard &amp; Exposure'!CR71</f>
        <v>8.3000000000000007</v>
      </c>
      <c r="P72" s="214">
        <f>'Hazard &amp; Exposure'!DB71</f>
        <v>7.1</v>
      </c>
      <c r="Q72" s="214">
        <f>'Hazard &amp; Exposure'!DL71</f>
        <v>7.2</v>
      </c>
      <c r="R72" s="215">
        <f>'Hazard &amp; Exposure'!DM71</f>
        <v>8</v>
      </c>
      <c r="S72" s="217">
        <f t="shared" si="23"/>
        <v>6.4</v>
      </c>
      <c r="T72" s="218">
        <f>Vulnerability!E71</f>
        <v>9.1</v>
      </c>
      <c r="U72" s="219">
        <f>Vulnerability!H71</f>
        <v>2.2000000000000002</v>
      </c>
      <c r="V72" s="219">
        <f>Vulnerability!N71</f>
        <v>1.5</v>
      </c>
      <c r="W72" s="215">
        <f>Vulnerability!O71</f>
        <v>5.5</v>
      </c>
      <c r="X72" s="219">
        <f>Vulnerability!T71</f>
        <v>2.7</v>
      </c>
      <c r="Y72" s="220">
        <f>Vulnerability!AB71</f>
        <v>5.4</v>
      </c>
      <c r="Z72" s="220">
        <f>Vulnerability!AE71</f>
        <v>6</v>
      </c>
      <c r="AA72" s="220">
        <f>Vulnerability!AH71</f>
        <v>0</v>
      </c>
      <c r="AB72" s="220">
        <f>Vulnerability!AK71</f>
        <v>4</v>
      </c>
      <c r="AC72" s="219">
        <f>Vulnerability!AL71</f>
        <v>4.2</v>
      </c>
      <c r="AD72" s="215">
        <f>Vulnerability!AM71</f>
        <v>3.5</v>
      </c>
      <c r="AE72" s="216">
        <f t="shared" si="24"/>
        <v>4.5999999999999996</v>
      </c>
      <c r="AF72" s="216">
        <f>Vulnerability!AZ71</f>
        <v>6.4</v>
      </c>
      <c r="AG72" s="216">
        <f t="shared" si="25"/>
        <v>5.6</v>
      </c>
      <c r="AH72" s="231">
        <f>'Lack of Coping Capacity'!D71</f>
        <v>5</v>
      </c>
      <c r="AI72" s="222">
        <f>'Lack of Coping Capacity'!G71</f>
        <v>7</v>
      </c>
      <c r="AJ72" s="215">
        <f>'Lack of Coping Capacity'!H71</f>
        <v>6</v>
      </c>
      <c r="AK72" s="222">
        <f>'Lack of Coping Capacity'!M71</f>
        <v>7.5</v>
      </c>
      <c r="AL72" s="222">
        <f>'Lack of Coping Capacity'!R71</f>
        <v>8.3000000000000007</v>
      </c>
      <c r="AM72" s="222">
        <f>'Lack of Coping Capacity'!Z71</f>
        <v>8.8000000000000007</v>
      </c>
      <c r="AN72" s="215">
        <f>'Lack of Coping Capacity'!AA71</f>
        <v>8.1999999999999993</v>
      </c>
      <c r="AO72" s="216">
        <f t="shared" si="26"/>
        <v>7.3</v>
      </c>
      <c r="AP72" s="216">
        <f>'Lack of Coping Capacity'!AB71</f>
        <v>4.5</v>
      </c>
      <c r="AQ72" s="216">
        <f t="shared" si="27"/>
        <v>6.1</v>
      </c>
      <c r="AR72" s="223">
        <f t="shared" si="28"/>
        <v>6</v>
      </c>
      <c r="AS72" s="224" t="str">
        <f t="shared" si="29"/>
        <v>High</v>
      </c>
      <c r="AT72" s="225">
        <f t="shared" si="30"/>
        <v>24</v>
      </c>
      <c r="AU72" s="226">
        <f>VLOOKUP($B72,'Lack of Reliability Index'!$A$2:$H$192,8,FALSE)</f>
        <v>3.3539906103286388</v>
      </c>
      <c r="AV72" s="227">
        <f>'Imputed and missing data hidden'!BY70</f>
        <v>3</v>
      </c>
      <c r="AW72" s="228">
        <f t="shared" si="31"/>
        <v>5.8823529411764705E-2</v>
      </c>
      <c r="AX72" s="227" t="str">
        <f t="shared" si="32"/>
        <v/>
      </c>
      <c r="AY72" s="229">
        <f>'Indicator Date hidden2'!BZ71</f>
        <v>0.47887323943661969</v>
      </c>
      <c r="AZ72" s="133"/>
    </row>
    <row r="73" spans="1:52" ht="15" thickBot="1" x14ac:dyDescent="0.35">
      <c r="A73" s="211" t="str">
        <f>'Indicator Data'!A75</f>
        <v>Guinea-Bissau</v>
      </c>
      <c r="B73" s="212" t="str">
        <f>'Indicator Data'!B75</f>
        <v>GNB</v>
      </c>
      <c r="C73" s="230">
        <f>'Hazard &amp; Exposure'!AO72</f>
        <v>0.1</v>
      </c>
      <c r="D73" s="214">
        <f>'Hazard &amp; Exposure'!AP72</f>
        <v>3.3</v>
      </c>
      <c r="E73" s="214">
        <f>'Hazard &amp; Exposure'!AQ72</f>
        <v>1.5</v>
      </c>
      <c r="F73" s="214">
        <f>'Hazard &amp; Exposure'!AR72</f>
        <v>0</v>
      </c>
      <c r="G73" s="214">
        <f>'Hazard &amp; Exposure'!AU72</f>
        <v>2</v>
      </c>
      <c r="H73" s="214">
        <f>'Hazard &amp; Exposure'!DM72</f>
        <v>7</v>
      </c>
      <c r="I73" s="215">
        <f>'Hazard &amp; Exposure'!DN72</f>
        <v>2.7</v>
      </c>
      <c r="J73" s="214">
        <f>'Hazard &amp; Exposure'!DQ72</f>
        <v>2.2999999999999998</v>
      </c>
      <c r="K73" s="214">
        <f>'Hazard &amp; Exposure'!DT72</f>
        <v>0</v>
      </c>
      <c r="L73" s="215">
        <f>'Hazard &amp; Exposure'!DU72</f>
        <v>1.6</v>
      </c>
      <c r="M73" s="216">
        <f t="shared" si="22"/>
        <v>2.2000000000000002</v>
      </c>
      <c r="N73" s="214">
        <f>'Hazard &amp; Exposure'!BL72</f>
        <v>5</v>
      </c>
      <c r="O73" s="214">
        <f>'Hazard &amp; Exposure'!CR72</f>
        <v>8.1</v>
      </c>
      <c r="P73" s="214">
        <f>'Hazard &amp; Exposure'!DB72</f>
        <v>6.5</v>
      </c>
      <c r="Q73" s="214">
        <f>'Hazard &amp; Exposure'!DL72</f>
        <v>7.6</v>
      </c>
      <c r="R73" s="215">
        <f>'Hazard &amp; Exposure'!DM72</f>
        <v>7</v>
      </c>
      <c r="S73" s="217">
        <f t="shared" si="23"/>
        <v>5.0999999999999996</v>
      </c>
      <c r="T73" s="218">
        <f>Vulnerability!E72</f>
        <v>9.1999999999999993</v>
      </c>
      <c r="U73" s="219">
        <f>Vulnerability!H72</f>
        <v>6.4</v>
      </c>
      <c r="V73" s="219">
        <f>Vulnerability!N72</f>
        <v>3.6</v>
      </c>
      <c r="W73" s="215">
        <f>Vulnerability!O72</f>
        <v>7.1</v>
      </c>
      <c r="X73" s="219">
        <f>Vulnerability!T72</f>
        <v>3.2</v>
      </c>
      <c r="Y73" s="220">
        <f>Vulnerability!AB72</f>
        <v>5.6</v>
      </c>
      <c r="Z73" s="220">
        <f>Vulnerability!AE72</f>
        <v>5.0999999999999996</v>
      </c>
      <c r="AA73" s="220">
        <f>Vulnerability!AH72</f>
        <v>0.3</v>
      </c>
      <c r="AB73" s="220">
        <f>Vulnerability!AK72</f>
        <v>7.2</v>
      </c>
      <c r="AC73" s="219">
        <f>Vulnerability!AL72</f>
        <v>5</v>
      </c>
      <c r="AD73" s="215">
        <f>Vulnerability!AM72</f>
        <v>4.2</v>
      </c>
      <c r="AE73" s="216">
        <f t="shared" si="24"/>
        <v>5.8</v>
      </c>
      <c r="AF73" s="216">
        <f>Vulnerability!AZ72</f>
        <v>4.2</v>
      </c>
      <c r="AG73" s="216">
        <f t="shared" si="25"/>
        <v>5.0999999999999996</v>
      </c>
      <c r="AH73" s="231">
        <f>'Lack of Coping Capacity'!D72</f>
        <v>7.8</v>
      </c>
      <c r="AI73" s="222">
        <f>'Lack of Coping Capacity'!G72</f>
        <v>8.1</v>
      </c>
      <c r="AJ73" s="215">
        <f>'Lack of Coping Capacity'!H72</f>
        <v>8</v>
      </c>
      <c r="AK73" s="222">
        <f>'Lack of Coping Capacity'!M72</f>
        <v>8</v>
      </c>
      <c r="AL73" s="222">
        <f>'Lack of Coping Capacity'!R72</f>
        <v>8.1</v>
      </c>
      <c r="AM73" s="222">
        <f>'Lack of Coping Capacity'!Z72</f>
        <v>7.2</v>
      </c>
      <c r="AN73" s="215">
        <f>'Lack of Coping Capacity'!AA72</f>
        <v>7.8</v>
      </c>
      <c r="AO73" s="216">
        <f t="shared" si="26"/>
        <v>7.9</v>
      </c>
      <c r="AP73" s="216">
        <f>'Lack of Coping Capacity'!AB72</f>
        <v>6</v>
      </c>
      <c r="AQ73" s="216">
        <f t="shared" si="27"/>
        <v>7.1</v>
      </c>
      <c r="AR73" s="223">
        <f t="shared" si="28"/>
        <v>5.7</v>
      </c>
      <c r="AS73" s="224" t="str">
        <f t="shared" si="29"/>
        <v>High</v>
      </c>
      <c r="AT73" s="225">
        <f t="shared" si="30"/>
        <v>36</v>
      </c>
      <c r="AU73" s="226">
        <f>VLOOKUP($B73,'Lack of Reliability Index'!$A$2:$H$192,8,FALSE)</f>
        <v>3.3142857142857141</v>
      </c>
      <c r="AV73" s="227">
        <f>'Imputed and missing data hidden'!BY71</f>
        <v>3</v>
      </c>
      <c r="AW73" s="228">
        <f t="shared" si="31"/>
        <v>5.8823529411764705E-2</v>
      </c>
      <c r="AX73" s="227" t="str">
        <f t="shared" si="32"/>
        <v/>
      </c>
      <c r="AY73" s="229">
        <f>'Indicator Date hidden2'!BZ72</f>
        <v>0.47142857142857142</v>
      </c>
      <c r="AZ73" s="133"/>
    </row>
    <row r="74" spans="1:52" ht="15" thickBot="1" x14ac:dyDescent="0.35">
      <c r="A74" s="211" t="str">
        <f>'Indicator Data'!A76</f>
        <v>Guyana</v>
      </c>
      <c r="B74" s="212" t="str">
        <f>'Indicator Data'!B76</f>
        <v>GUY</v>
      </c>
      <c r="C74" s="230">
        <f>'Hazard &amp; Exposure'!AO73</f>
        <v>0.1</v>
      </c>
      <c r="D74" s="214">
        <f>'Hazard &amp; Exposure'!AP73</f>
        <v>4.8</v>
      </c>
      <c r="E74" s="214">
        <f>'Hazard &amp; Exposure'!AQ73</f>
        <v>6.7</v>
      </c>
      <c r="F74" s="214">
        <f>'Hazard &amp; Exposure'!AR73</f>
        <v>0</v>
      </c>
      <c r="G74" s="214">
        <f>'Hazard &amp; Exposure'!AU73</f>
        <v>4.2</v>
      </c>
      <c r="H74" s="214">
        <f>'Hazard &amp; Exposure'!DM73</f>
        <v>5.2</v>
      </c>
      <c r="I74" s="215">
        <f>'Hazard &amp; Exposure'!DN73</f>
        <v>3.9</v>
      </c>
      <c r="J74" s="214">
        <f>'Hazard &amp; Exposure'!DQ73</f>
        <v>1</v>
      </c>
      <c r="K74" s="214">
        <f>'Hazard &amp; Exposure'!DT73</f>
        <v>0</v>
      </c>
      <c r="L74" s="215">
        <f>'Hazard &amp; Exposure'!DU73</f>
        <v>0.7</v>
      </c>
      <c r="M74" s="216">
        <f t="shared" si="22"/>
        <v>2.4</v>
      </c>
      <c r="N74" s="214" t="str">
        <f>'Hazard &amp; Exposure'!BL73</f>
        <v>x</v>
      </c>
      <c r="O74" s="214">
        <f>'Hazard &amp; Exposure'!CR73</f>
        <v>7.8</v>
      </c>
      <c r="P74" s="214">
        <f>'Hazard &amp; Exposure'!DB73</f>
        <v>2.2999999999999998</v>
      </c>
      <c r="Q74" s="214">
        <f>'Hazard &amp; Exposure'!DL73</f>
        <v>4</v>
      </c>
      <c r="R74" s="215">
        <f>'Hazard &amp; Exposure'!DM73</f>
        <v>5.2</v>
      </c>
      <c r="S74" s="217">
        <f t="shared" si="23"/>
        <v>3.9</v>
      </c>
      <c r="T74" s="218">
        <f>Vulnerability!E73</f>
        <v>4.5</v>
      </c>
      <c r="U74" s="219">
        <f>Vulnerability!H73</f>
        <v>6.6</v>
      </c>
      <c r="V74" s="219">
        <f>Vulnerability!N73</f>
        <v>2.1</v>
      </c>
      <c r="W74" s="215">
        <f>Vulnerability!O73</f>
        <v>4.4000000000000004</v>
      </c>
      <c r="X74" s="219">
        <f>Vulnerability!T73</f>
        <v>0.8</v>
      </c>
      <c r="Y74" s="220">
        <f>Vulnerability!AB73</f>
        <v>4</v>
      </c>
      <c r="Z74" s="220">
        <f>Vulnerability!AE73</f>
        <v>2.1</v>
      </c>
      <c r="AA74" s="220">
        <f>Vulnerability!AH73</f>
        <v>0.1</v>
      </c>
      <c r="AB74" s="220">
        <f>Vulnerability!AK73</f>
        <v>2.6</v>
      </c>
      <c r="AC74" s="219">
        <f>Vulnerability!AL73</f>
        <v>2.2999999999999998</v>
      </c>
      <c r="AD74" s="215">
        <f>Vulnerability!AM73</f>
        <v>1.6</v>
      </c>
      <c r="AE74" s="216">
        <f t="shared" si="24"/>
        <v>3.1</v>
      </c>
      <c r="AF74" s="216">
        <f>Vulnerability!AZ73</f>
        <v>5.4</v>
      </c>
      <c r="AG74" s="216">
        <f t="shared" si="25"/>
        <v>4.3</v>
      </c>
      <c r="AH74" s="231" t="str">
        <f>'Lack of Coping Capacity'!D73</f>
        <v>x</v>
      </c>
      <c r="AI74" s="222">
        <f>'Lack of Coping Capacity'!G73</f>
        <v>5.8</v>
      </c>
      <c r="AJ74" s="215">
        <f>'Lack of Coping Capacity'!H73</f>
        <v>5.8</v>
      </c>
      <c r="AK74" s="222">
        <f>'Lack of Coping Capacity'!M73</f>
        <v>4</v>
      </c>
      <c r="AL74" s="222">
        <f>'Lack of Coping Capacity'!R73</f>
        <v>4.0999999999999996</v>
      </c>
      <c r="AM74" s="222">
        <f>'Lack of Coping Capacity'!Z73</f>
        <v>4.9000000000000004</v>
      </c>
      <c r="AN74" s="215">
        <f>'Lack of Coping Capacity'!AA73</f>
        <v>4.3</v>
      </c>
      <c r="AO74" s="216">
        <f t="shared" si="26"/>
        <v>5.0999999999999996</v>
      </c>
      <c r="AP74" s="216" t="str">
        <f>'Lack of Coping Capacity'!AB73</f>
        <v>x</v>
      </c>
      <c r="AQ74" s="216">
        <f t="shared" si="27"/>
        <v>5.0999999999999996</v>
      </c>
      <c r="AR74" s="223">
        <f t="shared" si="28"/>
        <v>4.4000000000000004</v>
      </c>
      <c r="AS74" s="224" t="str">
        <f t="shared" si="29"/>
        <v>Medium</v>
      </c>
      <c r="AT74" s="225">
        <f t="shared" si="30"/>
        <v>87</v>
      </c>
      <c r="AU74" s="226">
        <f>VLOOKUP($B74,'Lack of Reliability Index'!$A$2:$H$192,8,FALSE)</f>
        <v>4.8296296296296291</v>
      </c>
      <c r="AV74" s="227">
        <f>'Imputed and missing data hidden'!BY72</f>
        <v>7</v>
      </c>
      <c r="AW74" s="228">
        <f t="shared" si="31"/>
        <v>0.13725490196078433</v>
      </c>
      <c r="AX74" s="227" t="str">
        <f t="shared" si="32"/>
        <v/>
      </c>
      <c r="AY74" s="229">
        <f>'Indicator Date hidden2'!BZ73</f>
        <v>0.55555555555555558</v>
      </c>
      <c r="AZ74" s="133"/>
    </row>
    <row r="75" spans="1:52" ht="15" thickBot="1" x14ac:dyDescent="0.35">
      <c r="A75" s="211" t="str">
        <f>'Indicator Data'!A77</f>
        <v>Haiti</v>
      </c>
      <c r="B75" s="212" t="str">
        <f>'Indicator Data'!B77</f>
        <v>HTI</v>
      </c>
      <c r="C75" s="230">
        <f>'Hazard &amp; Exposure'!AO74</f>
        <v>9.6999999999999993</v>
      </c>
      <c r="D75" s="214">
        <f>'Hazard &amp; Exposure'!AP74</f>
        <v>4.3</v>
      </c>
      <c r="E75" s="214">
        <f>'Hazard &amp; Exposure'!AQ74</f>
        <v>6.3</v>
      </c>
      <c r="F75" s="214">
        <f>'Hazard &amp; Exposure'!AR74</f>
        <v>7.2</v>
      </c>
      <c r="G75" s="214">
        <f>'Hazard &amp; Exposure'!AU74</f>
        <v>3.9</v>
      </c>
      <c r="H75" s="214">
        <f>'Hazard &amp; Exposure'!DM74</f>
        <v>7.3</v>
      </c>
      <c r="I75" s="215">
        <f>'Hazard &amp; Exposure'!DN74</f>
        <v>7</v>
      </c>
      <c r="J75" s="214">
        <f>'Hazard &amp; Exposure'!DQ74</f>
        <v>7.6</v>
      </c>
      <c r="K75" s="214">
        <f>'Hazard &amp; Exposure'!DT74</f>
        <v>0</v>
      </c>
      <c r="L75" s="215">
        <f>'Hazard &amp; Exposure'!DU74</f>
        <v>5.3</v>
      </c>
      <c r="M75" s="216">
        <f t="shared" si="22"/>
        <v>6.2</v>
      </c>
      <c r="N75" s="214" t="str">
        <f>'Hazard &amp; Exposure'!BL74</f>
        <v>x</v>
      </c>
      <c r="O75" s="214">
        <f>'Hazard &amp; Exposure'!CR74</f>
        <v>8.1</v>
      </c>
      <c r="P75" s="214">
        <f>'Hazard &amp; Exposure'!DB74</f>
        <v>6.7</v>
      </c>
      <c r="Q75" s="214">
        <f>'Hazard &amp; Exposure'!DL74</f>
        <v>7.1</v>
      </c>
      <c r="R75" s="215">
        <f>'Hazard &amp; Exposure'!DM74</f>
        <v>7.3</v>
      </c>
      <c r="S75" s="217">
        <f t="shared" si="23"/>
        <v>6.8</v>
      </c>
      <c r="T75" s="218">
        <f>Vulnerability!E74</f>
        <v>8.1999999999999993</v>
      </c>
      <c r="U75" s="219">
        <f>Vulnerability!H74</f>
        <v>6.2</v>
      </c>
      <c r="V75" s="219">
        <f>Vulnerability!N74</f>
        <v>7.4</v>
      </c>
      <c r="W75" s="215">
        <f>Vulnerability!O74</f>
        <v>7.5</v>
      </c>
      <c r="X75" s="219">
        <f>Vulnerability!T74</f>
        <v>4.7</v>
      </c>
      <c r="Y75" s="220">
        <f>Vulnerability!AB74</f>
        <v>3.3</v>
      </c>
      <c r="Z75" s="220">
        <f>Vulnerability!AE74</f>
        <v>3.8</v>
      </c>
      <c r="AA75" s="220">
        <f>Vulnerability!AH74</f>
        <v>0.4</v>
      </c>
      <c r="AB75" s="220">
        <f>Vulnerability!AK74</f>
        <v>9</v>
      </c>
      <c r="AC75" s="219">
        <f>Vulnerability!AL74</f>
        <v>5.0999999999999996</v>
      </c>
      <c r="AD75" s="215">
        <f>Vulnerability!AM74</f>
        <v>4.9000000000000004</v>
      </c>
      <c r="AE75" s="216">
        <f t="shared" si="24"/>
        <v>6.4</v>
      </c>
      <c r="AF75" s="216">
        <f>Vulnerability!AZ74</f>
        <v>5</v>
      </c>
      <c r="AG75" s="216">
        <f t="shared" si="25"/>
        <v>5.7</v>
      </c>
      <c r="AH75" s="231">
        <f>'Lack of Coping Capacity'!D74</f>
        <v>6.7</v>
      </c>
      <c r="AI75" s="222">
        <f>'Lack of Coping Capacity'!G74</f>
        <v>8.5</v>
      </c>
      <c r="AJ75" s="215">
        <f>'Lack of Coping Capacity'!H74</f>
        <v>7.6</v>
      </c>
      <c r="AK75" s="222">
        <f>'Lack of Coping Capacity'!M74</f>
        <v>6.6</v>
      </c>
      <c r="AL75" s="222">
        <f>'Lack of Coping Capacity'!R74</f>
        <v>5.3</v>
      </c>
      <c r="AM75" s="222">
        <f>'Lack of Coping Capacity'!Z74</f>
        <v>8.1999999999999993</v>
      </c>
      <c r="AN75" s="215">
        <f>'Lack of Coping Capacity'!AA74</f>
        <v>6.7</v>
      </c>
      <c r="AO75" s="216">
        <f t="shared" si="26"/>
        <v>7.2</v>
      </c>
      <c r="AP75" s="216">
        <f>'Lack of Coping Capacity'!AB74</f>
        <v>6.1</v>
      </c>
      <c r="AQ75" s="216">
        <f t="shared" si="27"/>
        <v>6.7</v>
      </c>
      <c r="AR75" s="223">
        <f t="shared" si="28"/>
        <v>6.4</v>
      </c>
      <c r="AS75" s="224" t="str">
        <f t="shared" si="29"/>
        <v>High</v>
      </c>
      <c r="AT75" s="225">
        <f t="shared" si="30"/>
        <v>12</v>
      </c>
      <c r="AU75" s="226">
        <f>VLOOKUP($B75,'Lack of Reliability Index'!$A$2:$H$192,8,FALSE)</f>
        <v>4.5045045045045047</v>
      </c>
      <c r="AV75" s="227">
        <f>'Imputed and missing data hidden'!BY73</f>
        <v>5</v>
      </c>
      <c r="AW75" s="228">
        <f t="shared" si="31"/>
        <v>9.8039215686274508E-2</v>
      </c>
      <c r="AX75" s="227" t="str">
        <f t="shared" si="32"/>
        <v/>
      </c>
      <c r="AY75" s="229">
        <f>'Indicator Date hidden2'!BZ74</f>
        <v>0.59459459459459463</v>
      </c>
      <c r="AZ75" s="133"/>
    </row>
    <row r="76" spans="1:52" ht="15" thickBot="1" x14ac:dyDescent="0.35">
      <c r="A76" s="211" t="str">
        <f>'Indicator Data'!A78</f>
        <v>Honduras</v>
      </c>
      <c r="B76" s="212" t="str">
        <f>'Indicator Data'!B78</f>
        <v>HND</v>
      </c>
      <c r="C76" s="230">
        <f>'Hazard &amp; Exposure'!AO75</f>
        <v>9.4</v>
      </c>
      <c r="D76" s="214">
        <f>'Hazard &amp; Exposure'!AP75</f>
        <v>5.0999999999999996</v>
      </c>
      <c r="E76" s="214">
        <f>'Hazard &amp; Exposure'!AQ75</f>
        <v>7</v>
      </c>
      <c r="F76" s="214">
        <f>'Hazard &amp; Exposure'!AR75</f>
        <v>4.3</v>
      </c>
      <c r="G76" s="214">
        <f>'Hazard &amp; Exposure'!AU75</f>
        <v>4.5999999999999996</v>
      </c>
      <c r="H76" s="214">
        <f>'Hazard &amp; Exposure'!DM75</f>
        <v>5.9</v>
      </c>
      <c r="I76" s="215">
        <f>'Hazard &amp; Exposure'!DN75</f>
        <v>6.5</v>
      </c>
      <c r="J76" s="214">
        <f>'Hazard &amp; Exposure'!DQ75</f>
        <v>5.4</v>
      </c>
      <c r="K76" s="214">
        <f>'Hazard &amp; Exposure'!DT75</f>
        <v>0</v>
      </c>
      <c r="L76" s="215">
        <f>'Hazard &amp; Exposure'!DU75</f>
        <v>3.8</v>
      </c>
      <c r="M76" s="216">
        <f t="shared" si="22"/>
        <v>5.3</v>
      </c>
      <c r="N76" s="214" t="str">
        <f>'Hazard &amp; Exposure'!BL75</f>
        <v>x</v>
      </c>
      <c r="O76" s="214">
        <f>'Hazard &amp; Exposure'!CR75</f>
        <v>7.9</v>
      </c>
      <c r="P76" s="214">
        <f>'Hazard &amp; Exposure'!DB75</f>
        <v>4.5</v>
      </c>
      <c r="Q76" s="214">
        <f>'Hazard &amp; Exposure'!DL75</f>
        <v>4.5999999999999996</v>
      </c>
      <c r="R76" s="215">
        <f>'Hazard &amp; Exposure'!DM75</f>
        <v>5.9</v>
      </c>
      <c r="S76" s="217">
        <f t="shared" si="23"/>
        <v>5.6</v>
      </c>
      <c r="T76" s="218">
        <f>Vulnerability!E75</f>
        <v>6.4</v>
      </c>
      <c r="U76" s="219">
        <f>Vulnerability!H75</f>
        <v>6.4</v>
      </c>
      <c r="V76" s="219">
        <f>Vulnerability!N75</f>
        <v>3.4</v>
      </c>
      <c r="W76" s="215">
        <f>Vulnerability!O75</f>
        <v>5.7</v>
      </c>
      <c r="X76" s="219">
        <f>Vulnerability!T75</f>
        <v>7.1</v>
      </c>
      <c r="Y76" s="220">
        <f>Vulnerability!AB75</f>
        <v>1.1000000000000001</v>
      </c>
      <c r="Z76" s="220">
        <f>Vulnerability!AE75</f>
        <v>1.5</v>
      </c>
      <c r="AA76" s="220">
        <f>Vulnerability!AH75</f>
        <v>2.7</v>
      </c>
      <c r="AB76" s="220">
        <f>Vulnerability!AK75</f>
        <v>3.4</v>
      </c>
      <c r="AC76" s="219">
        <f>Vulnerability!AL75</f>
        <v>2.2000000000000002</v>
      </c>
      <c r="AD76" s="215">
        <f>Vulnerability!AM75</f>
        <v>5.0999999999999996</v>
      </c>
      <c r="AE76" s="216">
        <f t="shared" si="24"/>
        <v>5.4</v>
      </c>
      <c r="AF76" s="216">
        <f>Vulnerability!AZ75</f>
        <v>5.4</v>
      </c>
      <c r="AG76" s="216">
        <f t="shared" si="25"/>
        <v>5.4</v>
      </c>
      <c r="AH76" s="231">
        <f>'Lack of Coping Capacity'!D75</f>
        <v>5.2</v>
      </c>
      <c r="AI76" s="222">
        <f>'Lack of Coping Capacity'!G75</f>
        <v>6.8</v>
      </c>
      <c r="AJ76" s="215">
        <f>'Lack of Coping Capacity'!H75</f>
        <v>6</v>
      </c>
      <c r="AK76" s="222">
        <f>'Lack of Coping Capacity'!M75</f>
        <v>4.3</v>
      </c>
      <c r="AL76" s="222">
        <f>'Lack of Coping Capacity'!R75</f>
        <v>3.9</v>
      </c>
      <c r="AM76" s="222">
        <f>'Lack of Coping Capacity'!Z75</f>
        <v>4.8</v>
      </c>
      <c r="AN76" s="215">
        <f>'Lack of Coping Capacity'!AA75</f>
        <v>4.3</v>
      </c>
      <c r="AO76" s="216">
        <f t="shared" si="26"/>
        <v>5.2</v>
      </c>
      <c r="AP76" s="216">
        <f>'Lack of Coping Capacity'!AB75</f>
        <v>6.6</v>
      </c>
      <c r="AQ76" s="216">
        <f t="shared" si="27"/>
        <v>5.9</v>
      </c>
      <c r="AR76" s="223">
        <f t="shared" si="28"/>
        <v>5.6</v>
      </c>
      <c r="AS76" s="224" t="str">
        <f t="shared" si="29"/>
        <v>High</v>
      </c>
      <c r="AT76" s="225">
        <f t="shared" si="30"/>
        <v>41</v>
      </c>
      <c r="AU76" s="226">
        <f>VLOOKUP($B76,'Lack of Reliability Index'!$A$2:$H$192,8,FALSE)</f>
        <v>4.5045045045045047</v>
      </c>
      <c r="AV76" s="227">
        <f>'Imputed and missing data hidden'!BY74</f>
        <v>5</v>
      </c>
      <c r="AW76" s="228">
        <f t="shared" si="31"/>
        <v>9.8039215686274508E-2</v>
      </c>
      <c r="AX76" s="227" t="str">
        <f t="shared" si="32"/>
        <v/>
      </c>
      <c r="AY76" s="229">
        <f>'Indicator Date hidden2'!BZ75</f>
        <v>0.59459459459459463</v>
      </c>
      <c r="AZ76" s="133"/>
    </row>
    <row r="77" spans="1:52" ht="15" thickBot="1" x14ac:dyDescent="0.35">
      <c r="A77" s="211" t="str">
        <f>'Indicator Data'!A79</f>
        <v>Hungary</v>
      </c>
      <c r="B77" s="212" t="str">
        <f>'Indicator Data'!B79</f>
        <v>HUN</v>
      </c>
      <c r="C77" s="230">
        <f>'Hazard &amp; Exposure'!AO76</f>
        <v>2.2999999999999998</v>
      </c>
      <c r="D77" s="214">
        <f>'Hazard &amp; Exposure'!AP76</f>
        <v>7.5</v>
      </c>
      <c r="E77" s="214">
        <f>'Hazard &amp; Exposure'!AQ76</f>
        <v>0</v>
      </c>
      <c r="F77" s="214">
        <f>'Hazard &amp; Exposure'!AR76</f>
        <v>0</v>
      </c>
      <c r="G77" s="214">
        <f>'Hazard &amp; Exposure'!AU76</f>
        <v>3.8</v>
      </c>
      <c r="H77" s="214">
        <f>'Hazard &amp; Exposure'!DM76</f>
        <v>4.9000000000000004</v>
      </c>
      <c r="I77" s="215">
        <f>'Hazard &amp; Exposure'!DN76</f>
        <v>3.6</v>
      </c>
      <c r="J77" s="214">
        <f>'Hazard &amp; Exposure'!DQ76</f>
        <v>0.1</v>
      </c>
      <c r="K77" s="214">
        <f>'Hazard &amp; Exposure'!DT76</f>
        <v>0</v>
      </c>
      <c r="L77" s="215">
        <f>'Hazard &amp; Exposure'!DU76</f>
        <v>0.1</v>
      </c>
      <c r="M77" s="216">
        <f t="shared" si="22"/>
        <v>2</v>
      </c>
      <c r="N77" s="214">
        <f>'Hazard &amp; Exposure'!BL76</f>
        <v>9.3000000000000007</v>
      </c>
      <c r="O77" s="214">
        <f>'Hazard &amp; Exposure'!CR76</f>
        <v>0</v>
      </c>
      <c r="P77" s="214">
        <f>'Hazard &amp; Exposure'!DB76</f>
        <v>2.7</v>
      </c>
      <c r="Q77" s="214">
        <f>'Hazard &amp; Exposure'!DL76</f>
        <v>2.2000000000000002</v>
      </c>
      <c r="R77" s="215">
        <f>'Hazard &amp; Exposure'!DM76</f>
        <v>4.9000000000000004</v>
      </c>
      <c r="S77" s="217">
        <f t="shared" si="23"/>
        <v>3.6</v>
      </c>
      <c r="T77" s="218">
        <f>Vulnerability!E76</f>
        <v>1.1000000000000001</v>
      </c>
      <c r="U77" s="219">
        <f>Vulnerability!H76</f>
        <v>2.4</v>
      </c>
      <c r="V77" s="219">
        <f>Vulnerability!N76</f>
        <v>0.5</v>
      </c>
      <c r="W77" s="215">
        <f>Vulnerability!O76</f>
        <v>1.3</v>
      </c>
      <c r="X77" s="219">
        <f>Vulnerability!T76</f>
        <v>2.8</v>
      </c>
      <c r="Y77" s="220">
        <f>Vulnerability!AB76</f>
        <v>0.1</v>
      </c>
      <c r="Z77" s="220">
        <f>Vulnerability!AE76</f>
        <v>0.3</v>
      </c>
      <c r="AA77" s="220">
        <f>Vulnerability!AH76</f>
        <v>0.1</v>
      </c>
      <c r="AB77" s="220">
        <f>Vulnerability!AK76</f>
        <v>1.6</v>
      </c>
      <c r="AC77" s="219">
        <f>Vulnerability!AL76</f>
        <v>0.5</v>
      </c>
      <c r="AD77" s="215">
        <f>Vulnerability!AM76</f>
        <v>1.7</v>
      </c>
      <c r="AE77" s="216">
        <f t="shared" si="24"/>
        <v>1.5</v>
      </c>
      <c r="AF77" s="216">
        <f>Vulnerability!AZ76</f>
        <v>5.0999999999999996</v>
      </c>
      <c r="AG77" s="216">
        <f t="shared" si="25"/>
        <v>3.5</v>
      </c>
      <c r="AH77" s="231">
        <f>'Lack of Coping Capacity'!D76</f>
        <v>1.4</v>
      </c>
      <c r="AI77" s="222">
        <f>'Lack of Coping Capacity'!G76</f>
        <v>4.8</v>
      </c>
      <c r="AJ77" s="215">
        <f>'Lack of Coping Capacity'!H76</f>
        <v>3.1</v>
      </c>
      <c r="AK77" s="222">
        <f>'Lack of Coping Capacity'!M76</f>
        <v>1.9</v>
      </c>
      <c r="AL77" s="222">
        <f>'Lack of Coping Capacity'!R76</f>
        <v>0.1</v>
      </c>
      <c r="AM77" s="222">
        <f>'Lack of Coping Capacity'!Z76</f>
        <v>1.4</v>
      </c>
      <c r="AN77" s="215">
        <f>'Lack of Coping Capacity'!AA76</f>
        <v>1.1000000000000001</v>
      </c>
      <c r="AO77" s="216">
        <f t="shared" si="26"/>
        <v>2.2000000000000002</v>
      </c>
      <c r="AP77" s="216">
        <f>'Lack of Coping Capacity'!AB76</f>
        <v>3.3</v>
      </c>
      <c r="AQ77" s="216">
        <f t="shared" si="27"/>
        <v>2.8</v>
      </c>
      <c r="AR77" s="223">
        <f t="shared" si="28"/>
        <v>3.3</v>
      </c>
      <c r="AS77" s="224" t="str">
        <f t="shared" si="29"/>
        <v>Low</v>
      </c>
      <c r="AT77" s="225">
        <f t="shared" si="30"/>
        <v>132</v>
      </c>
      <c r="AU77" s="226">
        <f>VLOOKUP($B77,'Lack of Reliability Index'!$A$2:$H$192,8,FALSE)</f>
        <v>4.6415458937198073</v>
      </c>
      <c r="AV77" s="227">
        <f>'Imputed and missing data hidden'!BY75</f>
        <v>9</v>
      </c>
      <c r="AW77" s="228">
        <f t="shared" si="31"/>
        <v>0.17647058823529413</v>
      </c>
      <c r="AX77" s="227" t="str">
        <f t="shared" si="32"/>
        <v/>
      </c>
      <c r="AY77" s="229">
        <f>'Indicator Date hidden2'!BZ76</f>
        <v>0.42028985507246375</v>
      </c>
      <c r="AZ77" s="133"/>
    </row>
    <row r="78" spans="1:52" ht="15" thickBot="1" x14ac:dyDescent="0.35">
      <c r="A78" s="211" t="str">
        <f>'Indicator Data'!A80</f>
        <v>Iceland</v>
      </c>
      <c r="B78" s="212" t="str">
        <f>'Indicator Data'!B80</f>
        <v>ISL</v>
      </c>
      <c r="C78" s="230">
        <f>'Hazard &amp; Exposure'!AO77</f>
        <v>7.5</v>
      </c>
      <c r="D78" s="214">
        <f>'Hazard &amp; Exposure'!AP77</f>
        <v>0.1</v>
      </c>
      <c r="E78" s="214">
        <f>'Hazard &amp; Exposure'!AQ77</f>
        <v>0</v>
      </c>
      <c r="F78" s="214">
        <f>'Hazard &amp; Exposure'!AR77</f>
        <v>0</v>
      </c>
      <c r="G78" s="214">
        <f>'Hazard &amp; Exposure'!AU77</f>
        <v>0</v>
      </c>
      <c r="H78" s="214">
        <f>'Hazard &amp; Exposure'!DM77</f>
        <v>2.2000000000000002</v>
      </c>
      <c r="I78" s="215">
        <f>'Hazard &amp; Exposure'!DN77</f>
        <v>2.2000000000000002</v>
      </c>
      <c r="J78" s="214">
        <f>'Hazard &amp; Exposure'!DQ77</f>
        <v>0</v>
      </c>
      <c r="K78" s="214">
        <f>'Hazard &amp; Exposure'!DT77</f>
        <v>0</v>
      </c>
      <c r="L78" s="215">
        <f>'Hazard &amp; Exposure'!DU77</f>
        <v>0</v>
      </c>
      <c r="M78" s="216">
        <f t="shared" si="22"/>
        <v>1.2</v>
      </c>
      <c r="N78" s="214" t="str">
        <f>'Hazard &amp; Exposure'!BL77</f>
        <v>x</v>
      </c>
      <c r="O78" s="214">
        <f>'Hazard &amp; Exposure'!CR77</f>
        <v>0</v>
      </c>
      <c r="P78" s="214">
        <f>'Hazard &amp; Exposure'!DB77</f>
        <v>3.8</v>
      </c>
      <c r="Q78" s="214">
        <f>'Hazard &amp; Exposure'!DL77</f>
        <v>2.5</v>
      </c>
      <c r="R78" s="215">
        <f>'Hazard &amp; Exposure'!DM77</f>
        <v>2.2000000000000002</v>
      </c>
      <c r="S78" s="217">
        <f t="shared" si="23"/>
        <v>1.7</v>
      </c>
      <c r="T78" s="218">
        <f>Vulnerability!E77</f>
        <v>0</v>
      </c>
      <c r="U78" s="219">
        <f>Vulnerability!H77</f>
        <v>0.8</v>
      </c>
      <c r="V78" s="219">
        <f>Vulnerability!N77</f>
        <v>0.1</v>
      </c>
      <c r="W78" s="215">
        <f>Vulnerability!O77</f>
        <v>0.2</v>
      </c>
      <c r="X78" s="219">
        <f>Vulnerability!T77</f>
        <v>2.2000000000000002</v>
      </c>
      <c r="Y78" s="220">
        <f>Vulnerability!AB77</f>
        <v>0.1</v>
      </c>
      <c r="Z78" s="220">
        <f>Vulnerability!AE77</f>
        <v>0.2</v>
      </c>
      <c r="AA78" s="220">
        <f>Vulnerability!AH77</f>
        <v>0</v>
      </c>
      <c r="AB78" s="220">
        <f>Vulnerability!AK77</f>
        <v>0.9</v>
      </c>
      <c r="AC78" s="219">
        <f>Vulnerability!AL77</f>
        <v>0.3</v>
      </c>
      <c r="AD78" s="215">
        <f>Vulnerability!AM77</f>
        <v>1.3</v>
      </c>
      <c r="AE78" s="216">
        <f t="shared" si="24"/>
        <v>0.8</v>
      </c>
      <c r="AF78" s="216">
        <f>Vulnerability!AZ77</f>
        <v>5.6</v>
      </c>
      <c r="AG78" s="216">
        <f t="shared" si="25"/>
        <v>3.6</v>
      </c>
      <c r="AH78" s="231" t="str">
        <f>'Lack of Coping Capacity'!D77</f>
        <v>x</v>
      </c>
      <c r="AI78" s="222">
        <f>'Lack of Coping Capacity'!G77</f>
        <v>2.2000000000000002</v>
      </c>
      <c r="AJ78" s="215">
        <f>'Lack of Coping Capacity'!H77</f>
        <v>2.2000000000000002</v>
      </c>
      <c r="AK78" s="222">
        <f>'Lack of Coping Capacity'!M77</f>
        <v>1.3</v>
      </c>
      <c r="AL78" s="222">
        <f>'Lack of Coping Capacity'!R77</f>
        <v>2.6</v>
      </c>
      <c r="AM78" s="222">
        <f>'Lack of Coping Capacity'!Z77</f>
        <v>0.4</v>
      </c>
      <c r="AN78" s="215">
        <f>'Lack of Coping Capacity'!AA77</f>
        <v>1.4</v>
      </c>
      <c r="AO78" s="216">
        <f t="shared" si="26"/>
        <v>1.8</v>
      </c>
      <c r="AP78" s="216">
        <f>'Lack of Coping Capacity'!AB77</f>
        <v>1.6</v>
      </c>
      <c r="AQ78" s="216">
        <f t="shared" si="27"/>
        <v>1.7</v>
      </c>
      <c r="AR78" s="223">
        <f t="shared" si="28"/>
        <v>2.2000000000000002</v>
      </c>
      <c r="AS78" s="224" t="str">
        <f t="shared" si="29"/>
        <v>Low</v>
      </c>
      <c r="AT78" s="225">
        <f t="shared" si="30"/>
        <v>171</v>
      </c>
      <c r="AU78" s="226">
        <f>VLOOKUP($B78,'Lack of Reliability Index'!$A$2:$H$192,8,FALSE)</f>
        <v>5.7777777777777777</v>
      </c>
      <c r="AV78" s="227">
        <f>'Imputed and missing data hidden'!BY76</f>
        <v>17</v>
      </c>
      <c r="AW78" s="228">
        <f t="shared" si="31"/>
        <v>0.33333333333333331</v>
      </c>
      <c r="AX78" s="227" t="str">
        <f t="shared" si="32"/>
        <v/>
      </c>
      <c r="AY78" s="229">
        <f>'Indicator Date hidden2'!BZ77</f>
        <v>0.33333333333333331</v>
      </c>
      <c r="AZ78" s="133"/>
    </row>
    <row r="79" spans="1:52" ht="15" thickBot="1" x14ac:dyDescent="0.35">
      <c r="A79" s="211" t="str">
        <f>'Indicator Data'!A81</f>
        <v>India</v>
      </c>
      <c r="B79" s="212" t="str">
        <f>'Indicator Data'!B81</f>
        <v>IND</v>
      </c>
      <c r="C79" s="230">
        <f>'Hazard &amp; Exposure'!AO78</f>
        <v>8.3000000000000007</v>
      </c>
      <c r="D79" s="214">
        <f>'Hazard &amp; Exposure'!AP78</f>
        <v>8.4</v>
      </c>
      <c r="E79" s="214">
        <f>'Hazard &amp; Exposure'!AQ78</f>
        <v>8.1</v>
      </c>
      <c r="F79" s="214">
        <f>'Hazard &amp; Exposure'!AR78</f>
        <v>7.2</v>
      </c>
      <c r="G79" s="214">
        <f>'Hazard &amp; Exposure'!AU78</f>
        <v>6.2</v>
      </c>
      <c r="H79" s="214">
        <f>'Hazard &amp; Exposure'!DM78</f>
        <v>7.4</v>
      </c>
      <c r="I79" s="215">
        <f>'Hazard &amp; Exposure'!DN78</f>
        <v>7.7</v>
      </c>
      <c r="J79" s="214">
        <f>'Hazard &amp; Exposure'!DQ78</f>
        <v>9.4</v>
      </c>
      <c r="K79" s="214">
        <f>'Hazard &amp; Exposure'!DT78</f>
        <v>7</v>
      </c>
      <c r="L79" s="215">
        <f>'Hazard &amp; Exposure'!DU78</f>
        <v>7</v>
      </c>
      <c r="M79" s="216">
        <f t="shared" si="22"/>
        <v>7.4</v>
      </c>
      <c r="N79" s="214">
        <f>'Hazard &amp; Exposure'!BL78</f>
        <v>8.1</v>
      </c>
      <c r="O79" s="214">
        <f>'Hazard &amp; Exposure'!CR78</f>
        <v>9.3000000000000007</v>
      </c>
      <c r="P79" s="214">
        <f>'Hazard &amp; Exposure'!DB78</f>
        <v>4.9000000000000004</v>
      </c>
      <c r="Q79" s="214">
        <f>'Hazard &amp; Exposure'!DL78</f>
        <v>5.3</v>
      </c>
      <c r="R79" s="215">
        <f>'Hazard &amp; Exposure'!DM78</f>
        <v>7.4</v>
      </c>
      <c r="S79" s="217">
        <f t="shared" si="23"/>
        <v>7.4</v>
      </c>
      <c r="T79" s="218">
        <f>Vulnerability!E78</f>
        <v>6.6</v>
      </c>
      <c r="U79" s="219">
        <f>Vulnerability!H78</f>
        <v>4.7</v>
      </c>
      <c r="V79" s="219">
        <f>Vulnerability!N78</f>
        <v>0.4</v>
      </c>
      <c r="W79" s="215">
        <f>Vulnerability!O78</f>
        <v>4.5999999999999996</v>
      </c>
      <c r="X79" s="219">
        <f>Vulnerability!T78</f>
        <v>6.1</v>
      </c>
      <c r="Y79" s="220">
        <f>Vulnerability!AB78</f>
        <v>2.2000000000000002</v>
      </c>
      <c r="Z79" s="220">
        <f>Vulnerability!AE78</f>
        <v>5.4</v>
      </c>
      <c r="AA79" s="220">
        <f>Vulnerability!AH78</f>
        <v>3.3</v>
      </c>
      <c r="AB79" s="220">
        <f>Vulnerability!AK78</f>
        <v>4.4000000000000004</v>
      </c>
      <c r="AC79" s="219">
        <f>Vulnerability!AL78</f>
        <v>3.9</v>
      </c>
      <c r="AD79" s="215">
        <f>Vulnerability!AM78</f>
        <v>5.0999999999999996</v>
      </c>
      <c r="AE79" s="216">
        <f t="shared" si="24"/>
        <v>4.9000000000000004</v>
      </c>
      <c r="AF79" s="216">
        <f>Vulnerability!AZ78</f>
        <v>5.9</v>
      </c>
      <c r="AG79" s="216">
        <f t="shared" si="25"/>
        <v>5.4</v>
      </c>
      <c r="AH79" s="231">
        <f>'Lack of Coping Capacity'!D78</f>
        <v>1.8</v>
      </c>
      <c r="AI79" s="222">
        <f>'Lack of Coping Capacity'!G78</f>
        <v>5.2</v>
      </c>
      <c r="AJ79" s="215">
        <f>'Lack of Coping Capacity'!H78</f>
        <v>3.5</v>
      </c>
      <c r="AK79" s="222">
        <f>'Lack of Coping Capacity'!M78</f>
        <v>4.5</v>
      </c>
      <c r="AL79" s="222">
        <f>'Lack of Coping Capacity'!R78</f>
        <v>4.5</v>
      </c>
      <c r="AM79" s="222">
        <f>'Lack of Coping Capacity'!Z78</f>
        <v>5.5</v>
      </c>
      <c r="AN79" s="215">
        <f>'Lack of Coping Capacity'!AA78</f>
        <v>4.8</v>
      </c>
      <c r="AO79" s="216">
        <f t="shared" si="26"/>
        <v>4.2</v>
      </c>
      <c r="AP79" s="216">
        <f>'Lack of Coping Capacity'!AB78</f>
        <v>2.5</v>
      </c>
      <c r="AQ79" s="216">
        <f t="shared" si="27"/>
        <v>3.4</v>
      </c>
      <c r="AR79" s="223">
        <f t="shared" si="28"/>
        <v>5.0999999999999996</v>
      </c>
      <c r="AS79" s="224" t="str">
        <f t="shared" si="29"/>
        <v>High</v>
      </c>
      <c r="AT79" s="225">
        <f t="shared" si="30"/>
        <v>55</v>
      </c>
      <c r="AU79" s="226">
        <f>VLOOKUP($B79,'Lack of Reliability Index'!$A$2:$H$192,8,FALSE)</f>
        <v>5.3873873873873883</v>
      </c>
      <c r="AV79" s="227">
        <f>'Imputed and missing data hidden'!BY77</f>
        <v>4</v>
      </c>
      <c r="AW79" s="228">
        <f t="shared" si="31"/>
        <v>7.8431372549019607E-2</v>
      </c>
      <c r="AX79" s="227" t="str">
        <f t="shared" si="32"/>
        <v>YES</v>
      </c>
      <c r="AY79" s="229">
        <f>'Indicator Date hidden2'!BZ78</f>
        <v>0.60810810810810811</v>
      </c>
      <c r="AZ79" s="133"/>
    </row>
    <row r="80" spans="1:52" ht="15" thickBot="1" x14ac:dyDescent="0.35">
      <c r="A80" s="211" t="str">
        <f>'Indicator Data'!A82</f>
        <v>Indonesia</v>
      </c>
      <c r="B80" s="212" t="str">
        <f>'Indicator Data'!B82</f>
        <v>IDN</v>
      </c>
      <c r="C80" s="230">
        <f>'Hazard &amp; Exposure'!AO79</f>
        <v>8.9</v>
      </c>
      <c r="D80" s="214">
        <f>'Hazard &amp; Exposure'!AP79</f>
        <v>8.1</v>
      </c>
      <c r="E80" s="214">
        <f>'Hazard &amp; Exposure'!AQ79</f>
        <v>9.6999999999999993</v>
      </c>
      <c r="F80" s="214">
        <f>'Hazard &amp; Exposure'!AR79</f>
        <v>6.1</v>
      </c>
      <c r="G80" s="214">
        <f>'Hazard &amp; Exposure'!AU79</f>
        <v>3.4</v>
      </c>
      <c r="H80" s="214">
        <f>'Hazard &amp; Exposure'!DM79</f>
        <v>7.1</v>
      </c>
      <c r="I80" s="215">
        <f>'Hazard &amp; Exposure'!DN79</f>
        <v>7.7</v>
      </c>
      <c r="J80" s="214">
        <f>'Hazard &amp; Exposure'!DQ79</f>
        <v>9.4</v>
      </c>
      <c r="K80" s="214">
        <f>'Hazard &amp; Exposure'!DT79</f>
        <v>7</v>
      </c>
      <c r="L80" s="215">
        <f>'Hazard &amp; Exposure'!DU79</f>
        <v>7</v>
      </c>
      <c r="M80" s="216">
        <f t="shared" si="22"/>
        <v>7.4</v>
      </c>
      <c r="N80" s="214">
        <f>'Hazard &amp; Exposure'!BL79</f>
        <v>7.2</v>
      </c>
      <c r="O80" s="214">
        <f>'Hazard &amp; Exposure'!CR79</f>
        <v>9.4</v>
      </c>
      <c r="P80" s="214">
        <f>'Hazard &amp; Exposure'!DB79</f>
        <v>4.7</v>
      </c>
      <c r="Q80" s="214">
        <f>'Hazard &amp; Exposure'!DL79</f>
        <v>4.8</v>
      </c>
      <c r="R80" s="215">
        <f>'Hazard &amp; Exposure'!DM79</f>
        <v>7.1</v>
      </c>
      <c r="S80" s="217">
        <f t="shared" si="23"/>
        <v>7.3</v>
      </c>
      <c r="T80" s="218">
        <f>Vulnerability!E79</f>
        <v>4.7</v>
      </c>
      <c r="U80" s="219">
        <f>Vulnerability!H79</f>
        <v>4.7</v>
      </c>
      <c r="V80" s="219">
        <f>Vulnerability!N79</f>
        <v>0.2</v>
      </c>
      <c r="W80" s="215">
        <f>Vulnerability!O79</f>
        <v>3.6</v>
      </c>
      <c r="X80" s="219">
        <f>Vulnerability!T79</f>
        <v>3.4</v>
      </c>
      <c r="Y80" s="220">
        <f>Vulnerability!AB79</f>
        <v>2.7</v>
      </c>
      <c r="Z80" s="220">
        <f>Vulnerability!AE79</f>
        <v>3.2</v>
      </c>
      <c r="AA80" s="220">
        <f>Vulnerability!AH79</f>
        <v>0.6</v>
      </c>
      <c r="AB80" s="220">
        <f>Vulnerability!AK79</f>
        <v>2.2000000000000002</v>
      </c>
      <c r="AC80" s="219">
        <f>Vulnerability!AL79</f>
        <v>2.2000000000000002</v>
      </c>
      <c r="AD80" s="215">
        <f>Vulnerability!AM79</f>
        <v>2.8</v>
      </c>
      <c r="AE80" s="216">
        <f t="shared" si="24"/>
        <v>3.2</v>
      </c>
      <c r="AF80" s="216">
        <f>Vulnerability!AZ79</f>
        <v>6</v>
      </c>
      <c r="AG80" s="216">
        <f t="shared" si="25"/>
        <v>4.8</v>
      </c>
      <c r="AH80" s="231">
        <f>'Lack of Coping Capacity'!D79</f>
        <v>3.3</v>
      </c>
      <c r="AI80" s="222">
        <f>'Lack of Coping Capacity'!G79</f>
        <v>5.3</v>
      </c>
      <c r="AJ80" s="215">
        <f>'Lack of Coping Capacity'!H79</f>
        <v>4.3</v>
      </c>
      <c r="AK80" s="222">
        <f>'Lack of Coping Capacity'!M79</f>
        <v>2.8</v>
      </c>
      <c r="AL80" s="222">
        <f>'Lack of Coping Capacity'!R79</f>
        <v>4.7</v>
      </c>
      <c r="AM80" s="222">
        <f>'Lack of Coping Capacity'!Z79</f>
        <v>6.2</v>
      </c>
      <c r="AN80" s="215">
        <f>'Lack of Coping Capacity'!AA79</f>
        <v>4.5999999999999996</v>
      </c>
      <c r="AO80" s="216">
        <f t="shared" si="26"/>
        <v>4.5</v>
      </c>
      <c r="AP80" s="216">
        <f>'Lack of Coping Capacity'!AB79</f>
        <v>3.7</v>
      </c>
      <c r="AQ80" s="216">
        <f t="shared" si="27"/>
        <v>4.0999999999999996</v>
      </c>
      <c r="AR80" s="223">
        <f t="shared" si="28"/>
        <v>5.2</v>
      </c>
      <c r="AS80" s="224" t="str">
        <f t="shared" si="29"/>
        <v>High</v>
      </c>
      <c r="AT80" s="225">
        <f t="shared" si="30"/>
        <v>51</v>
      </c>
      <c r="AU80" s="226">
        <f>VLOOKUP($B80,'Lack of Reliability Index'!$A$2:$H$192,8,FALSE)</f>
        <v>4.666666666666667</v>
      </c>
      <c r="AV80" s="227">
        <f>'Imputed and missing data hidden'!BY78</f>
        <v>4</v>
      </c>
      <c r="AW80" s="228">
        <f t="shared" si="31"/>
        <v>7.8431372549019607E-2</v>
      </c>
      <c r="AX80" s="227" t="str">
        <f t="shared" si="32"/>
        <v>YES</v>
      </c>
      <c r="AY80" s="229">
        <f>'Indicator Date hidden2'!BZ79</f>
        <v>0.5</v>
      </c>
      <c r="AZ80" s="133"/>
    </row>
    <row r="81" spans="1:52" ht="15" thickBot="1" x14ac:dyDescent="0.35">
      <c r="A81" s="211" t="str">
        <f>'Indicator Data'!A83</f>
        <v>Iran</v>
      </c>
      <c r="B81" s="212" t="str">
        <f>'Indicator Data'!B83</f>
        <v>IRN</v>
      </c>
      <c r="C81" s="230">
        <f>'Hazard &amp; Exposure'!AO80</f>
        <v>9.6</v>
      </c>
      <c r="D81" s="214">
        <f>'Hazard &amp; Exposure'!AP80</f>
        <v>6.4</v>
      </c>
      <c r="E81" s="214">
        <f>'Hazard &amp; Exposure'!AQ80</f>
        <v>6.9</v>
      </c>
      <c r="F81" s="214">
        <f>'Hazard &amp; Exposure'!AR80</f>
        <v>1.8</v>
      </c>
      <c r="G81" s="214">
        <f>'Hazard &amp; Exposure'!AU80</f>
        <v>5.4</v>
      </c>
      <c r="H81" s="214">
        <f>'Hazard &amp; Exposure'!DM80</f>
        <v>6.3</v>
      </c>
      <c r="I81" s="215">
        <f>'Hazard &amp; Exposure'!DN80</f>
        <v>6.7</v>
      </c>
      <c r="J81" s="214">
        <f>'Hazard &amp; Exposure'!DQ80</f>
        <v>8.6999999999999993</v>
      </c>
      <c r="K81" s="214">
        <f>'Hazard &amp; Exposure'!DT80</f>
        <v>0</v>
      </c>
      <c r="L81" s="215">
        <f>'Hazard &amp; Exposure'!DU80</f>
        <v>6.1</v>
      </c>
      <c r="M81" s="216">
        <f t="shared" si="22"/>
        <v>6.4</v>
      </c>
      <c r="N81" s="214">
        <f>'Hazard &amp; Exposure'!BL80</f>
        <v>9.3000000000000007</v>
      </c>
      <c r="O81" s="214">
        <f>'Hazard &amp; Exposure'!CR80</f>
        <v>5.7</v>
      </c>
      <c r="P81" s="214">
        <f>'Hazard &amp; Exposure'!DB80</f>
        <v>3.9</v>
      </c>
      <c r="Q81" s="214">
        <f>'Hazard &amp; Exposure'!DL80</f>
        <v>3.3</v>
      </c>
      <c r="R81" s="215">
        <f>'Hazard &amp; Exposure'!DM80</f>
        <v>6.3</v>
      </c>
      <c r="S81" s="217">
        <f t="shared" si="23"/>
        <v>6.4</v>
      </c>
      <c r="T81" s="218">
        <f>Vulnerability!E80</f>
        <v>2.1</v>
      </c>
      <c r="U81" s="219">
        <f>Vulnerability!H80</f>
        <v>5.2</v>
      </c>
      <c r="V81" s="219">
        <f>Vulnerability!N80</f>
        <v>0.1</v>
      </c>
      <c r="W81" s="215">
        <f>Vulnerability!O80</f>
        <v>2.4</v>
      </c>
      <c r="X81" s="219">
        <f>Vulnerability!T80</f>
        <v>8</v>
      </c>
      <c r="Y81" s="220">
        <f>Vulnerability!AB80</f>
        <v>0.1</v>
      </c>
      <c r="Z81" s="220">
        <f>Vulnerability!AE80</f>
        <v>1</v>
      </c>
      <c r="AA81" s="220">
        <f>Vulnerability!AH80</f>
        <v>10</v>
      </c>
      <c r="AB81" s="220">
        <f>Vulnerability!AK80</f>
        <v>1.3</v>
      </c>
      <c r="AC81" s="219">
        <f>Vulnerability!AL80</f>
        <v>5.2</v>
      </c>
      <c r="AD81" s="215">
        <f>Vulnerability!AM80</f>
        <v>6.8</v>
      </c>
      <c r="AE81" s="216">
        <f t="shared" si="24"/>
        <v>5</v>
      </c>
      <c r="AF81" s="216">
        <f>Vulnerability!AZ80</f>
        <v>5.6</v>
      </c>
      <c r="AG81" s="216">
        <f t="shared" si="25"/>
        <v>5.3</v>
      </c>
      <c r="AH81" s="231">
        <f>'Lack of Coping Capacity'!D80</f>
        <v>4.4000000000000004</v>
      </c>
      <c r="AI81" s="222">
        <f>'Lack of Coping Capacity'!G80</f>
        <v>6.7</v>
      </c>
      <c r="AJ81" s="215">
        <f>'Lack of Coping Capacity'!H80</f>
        <v>5.6</v>
      </c>
      <c r="AK81" s="222">
        <f>'Lack of Coping Capacity'!M80</f>
        <v>2.7</v>
      </c>
      <c r="AL81" s="222">
        <f>'Lack of Coping Capacity'!R80</f>
        <v>3.8</v>
      </c>
      <c r="AM81" s="222">
        <f>'Lack of Coping Capacity'!Z80</f>
        <v>3.1</v>
      </c>
      <c r="AN81" s="215">
        <f>'Lack of Coping Capacity'!AA80</f>
        <v>3.2</v>
      </c>
      <c r="AO81" s="216">
        <f t="shared" si="26"/>
        <v>4.5</v>
      </c>
      <c r="AP81" s="216">
        <f>'Lack of Coping Capacity'!AB80</f>
        <v>1.5</v>
      </c>
      <c r="AQ81" s="216">
        <f t="shared" si="27"/>
        <v>3.1</v>
      </c>
      <c r="AR81" s="223">
        <f t="shared" si="28"/>
        <v>4.7</v>
      </c>
      <c r="AS81" s="224" t="str">
        <f t="shared" si="29"/>
        <v>Medium</v>
      </c>
      <c r="AT81" s="225">
        <f t="shared" si="30"/>
        <v>73</v>
      </c>
      <c r="AU81" s="226">
        <f>VLOOKUP($B81,'Lack of Reliability Index'!$A$2:$H$192,8,FALSE)</f>
        <v>4.2666666666666675</v>
      </c>
      <c r="AV81" s="227">
        <f>'Imputed and missing data hidden'!BY79</f>
        <v>6</v>
      </c>
      <c r="AW81" s="228">
        <f t="shared" si="31"/>
        <v>0.11764705882352941</v>
      </c>
      <c r="AX81" s="227" t="str">
        <f t="shared" si="32"/>
        <v/>
      </c>
      <c r="AY81" s="229">
        <f>'Indicator Date hidden2'!BZ80</f>
        <v>0.5</v>
      </c>
      <c r="AZ81" s="133"/>
    </row>
    <row r="82" spans="1:52" ht="15" thickBot="1" x14ac:dyDescent="0.35">
      <c r="A82" s="211" t="str">
        <f>'Indicator Data'!A84</f>
        <v>Iraq</v>
      </c>
      <c r="B82" s="212" t="str">
        <f>'Indicator Data'!B84</f>
        <v>IRQ</v>
      </c>
      <c r="C82" s="230">
        <f>'Hazard &amp; Exposure'!AO81</f>
        <v>5.4</v>
      </c>
      <c r="D82" s="214">
        <f>'Hazard &amp; Exposure'!AP81</f>
        <v>9.5</v>
      </c>
      <c r="E82" s="214">
        <f>'Hazard &amp; Exposure'!AQ81</f>
        <v>0</v>
      </c>
      <c r="F82" s="214">
        <f>'Hazard &amp; Exposure'!AR81</f>
        <v>0</v>
      </c>
      <c r="G82" s="214">
        <f>'Hazard &amp; Exposure'!AU81</f>
        <v>3.3</v>
      </c>
      <c r="H82" s="214">
        <f>'Hazard &amp; Exposure'!DM81</f>
        <v>6.8</v>
      </c>
      <c r="I82" s="215">
        <f>'Hazard &amp; Exposure'!DN81</f>
        <v>5.3</v>
      </c>
      <c r="J82" s="214">
        <f>'Hazard &amp; Exposure'!DQ81</f>
        <v>10</v>
      </c>
      <c r="K82" s="214">
        <f>'Hazard &amp; Exposure'!DT81</f>
        <v>9</v>
      </c>
      <c r="L82" s="215">
        <f>'Hazard &amp; Exposure'!DU81</f>
        <v>9</v>
      </c>
      <c r="M82" s="216">
        <f t="shared" si="22"/>
        <v>7.6</v>
      </c>
      <c r="N82" s="214">
        <f>'Hazard &amp; Exposure'!BL81</f>
        <v>9.5</v>
      </c>
      <c r="O82" s="214">
        <f>'Hazard &amp; Exposure'!CR81</f>
        <v>6.6</v>
      </c>
      <c r="P82" s="214">
        <f>'Hazard &amp; Exposure'!DB81</f>
        <v>4.3</v>
      </c>
      <c r="Q82" s="214">
        <f>'Hazard &amp; Exposure'!DL81</f>
        <v>4.2</v>
      </c>
      <c r="R82" s="215">
        <f>'Hazard &amp; Exposure'!DM81</f>
        <v>6.8</v>
      </c>
      <c r="S82" s="217">
        <f t="shared" si="23"/>
        <v>7.2</v>
      </c>
      <c r="T82" s="218">
        <f>Vulnerability!E81</f>
        <v>4.9000000000000004</v>
      </c>
      <c r="U82" s="219">
        <f>Vulnerability!H81</f>
        <v>4.2</v>
      </c>
      <c r="V82" s="219">
        <f>Vulnerability!N81</f>
        <v>3.6</v>
      </c>
      <c r="W82" s="215">
        <f>Vulnerability!O81</f>
        <v>4.4000000000000004</v>
      </c>
      <c r="X82" s="219">
        <f>Vulnerability!T81</f>
        <v>9.1</v>
      </c>
      <c r="Y82" s="220">
        <f>Vulnerability!AB81</f>
        <v>0.5</v>
      </c>
      <c r="Z82" s="220">
        <f>Vulnerability!AE81</f>
        <v>2</v>
      </c>
      <c r="AA82" s="220">
        <f>Vulnerability!AH81</f>
        <v>0.1</v>
      </c>
      <c r="AB82" s="220">
        <f>Vulnerability!AK81</f>
        <v>6.8</v>
      </c>
      <c r="AC82" s="219">
        <f>Vulnerability!AL81</f>
        <v>2.9</v>
      </c>
      <c r="AD82" s="215">
        <f>Vulnerability!AM81</f>
        <v>7</v>
      </c>
      <c r="AE82" s="216">
        <f t="shared" si="24"/>
        <v>5.9</v>
      </c>
      <c r="AF82" s="216">
        <f>Vulnerability!AZ81</f>
        <v>5.7</v>
      </c>
      <c r="AG82" s="216">
        <f t="shared" si="25"/>
        <v>5.8</v>
      </c>
      <c r="AH82" s="231">
        <f>'Lack of Coping Capacity'!D81</f>
        <v>8.4</v>
      </c>
      <c r="AI82" s="222">
        <f>'Lack of Coping Capacity'!G81</f>
        <v>7.8</v>
      </c>
      <c r="AJ82" s="215">
        <f>'Lack of Coping Capacity'!H81</f>
        <v>8.1</v>
      </c>
      <c r="AK82" s="222">
        <f>'Lack of Coping Capacity'!M81</f>
        <v>4</v>
      </c>
      <c r="AL82" s="222">
        <f>'Lack of Coping Capacity'!R81</f>
        <v>3.5</v>
      </c>
      <c r="AM82" s="222">
        <f>'Lack of Coping Capacity'!Z81</f>
        <v>6</v>
      </c>
      <c r="AN82" s="215">
        <f>'Lack of Coping Capacity'!AA81</f>
        <v>4.5</v>
      </c>
      <c r="AO82" s="216">
        <f t="shared" si="26"/>
        <v>6.6</v>
      </c>
      <c r="AP82" s="216">
        <f>'Lack of Coping Capacity'!AB81</f>
        <v>1.8</v>
      </c>
      <c r="AQ82" s="216">
        <f t="shared" si="27"/>
        <v>4.5999999999999996</v>
      </c>
      <c r="AR82" s="223">
        <f t="shared" si="28"/>
        <v>5.8</v>
      </c>
      <c r="AS82" s="224" t="str">
        <f t="shared" si="29"/>
        <v>High</v>
      </c>
      <c r="AT82" s="225">
        <f t="shared" si="30"/>
        <v>31</v>
      </c>
      <c r="AU82" s="226">
        <f>VLOOKUP($B82,'Lack of Reliability Index'!$A$2:$H$192,8,FALSE)</f>
        <v>5.943661971830986</v>
      </c>
      <c r="AV82" s="227">
        <f>'Imputed and missing data hidden'!BY80</f>
        <v>6</v>
      </c>
      <c r="AW82" s="228">
        <f t="shared" si="31"/>
        <v>0.11764705882352941</v>
      </c>
      <c r="AX82" s="227" t="str">
        <f t="shared" si="32"/>
        <v>YES</v>
      </c>
      <c r="AY82" s="229">
        <f>'Indicator Date hidden2'!BZ81</f>
        <v>0.59154929577464788</v>
      </c>
      <c r="AZ82" s="133"/>
    </row>
    <row r="83" spans="1:52" ht="15" thickBot="1" x14ac:dyDescent="0.35">
      <c r="A83" s="211" t="str">
        <f>'Indicator Data'!A85</f>
        <v>Ireland</v>
      </c>
      <c r="B83" s="212" t="str">
        <f>'Indicator Data'!B85</f>
        <v>IRL</v>
      </c>
      <c r="C83" s="230">
        <f>'Hazard &amp; Exposure'!AO82</f>
        <v>0.1</v>
      </c>
      <c r="D83" s="214">
        <f>'Hazard &amp; Exposure'!AP82</f>
        <v>3.9</v>
      </c>
      <c r="E83" s="214">
        <f>'Hazard &amp; Exposure'!AQ82</f>
        <v>5.8</v>
      </c>
      <c r="F83" s="214">
        <f>'Hazard &amp; Exposure'!AR82</f>
        <v>0</v>
      </c>
      <c r="G83" s="214">
        <f>'Hazard &amp; Exposure'!AU82</f>
        <v>0.5</v>
      </c>
      <c r="H83" s="214">
        <f>'Hazard &amp; Exposure'!DM82</f>
        <v>1.3</v>
      </c>
      <c r="I83" s="215">
        <f>'Hazard &amp; Exposure'!DN82</f>
        <v>2.2000000000000002</v>
      </c>
      <c r="J83" s="214">
        <f>'Hazard &amp; Exposure'!DQ82</f>
        <v>0</v>
      </c>
      <c r="K83" s="214">
        <f>'Hazard &amp; Exposure'!DT82</f>
        <v>0</v>
      </c>
      <c r="L83" s="215">
        <f>'Hazard &amp; Exposure'!DU82</f>
        <v>0</v>
      </c>
      <c r="M83" s="216">
        <f t="shared" si="22"/>
        <v>1.2</v>
      </c>
      <c r="N83" s="214">
        <f>'Hazard &amp; Exposure'!BL82</f>
        <v>0</v>
      </c>
      <c r="O83" s="214">
        <f>'Hazard &amp; Exposure'!CR82</f>
        <v>0</v>
      </c>
      <c r="P83" s="214">
        <f>'Hazard &amp; Exposure'!DB82</f>
        <v>3.1</v>
      </c>
      <c r="Q83" s="214">
        <f>'Hazard &amp; Exposure'!DL82</f>
        <v>1.7</v>
      </c>
      <c r="R83" s="215">
        <f>'Hazard &amp; Exposure'!DM82</f>
        <v>1.3</v>
      </c>
      <c r="S83" s="217">
        <f t="shared" si="23"/>
        <v>1.3</v>
      </c>
      <c r="T83" s="218">
        <f>Vulnerability!E82</f>
        <v>0</v>
      </c>
      <c r="U83" s="219">
        <f>Vulnerability!H82</f>
        <v>1.5</v>
      </c>
      <c r="V83" s="219">
        <f>Vulnerability!N82</f>
        <v>0.1</v>
      </c>
      <c r="W83" s="215">
        <f>Vulnerability!O82</f>
        <v>0.4</v>
      </c>
      <c r="X83" s="219">
        <f>Vulnerability!T82</f>
        <v>3.9</v>
      </c>
      <c r="Y83" s="220">
        <f>Vulnerability!AB82</f>
        <v>0.2</v>
      </c>
      <c r="Z83" s="220">
        <f>Vulnerability!AE82</f>
        <v>0.3</v>
      </c>
      <c r="AA83" s="220">
        <f>Vulnerability!AH82</f>
        <v>0</v>
      </c>
      <c r="AB83" s="220">
        <f>Vulnerability!AK82</f>
        <v>0.2</v>
      </c>
      <c r="AC83" s="219">
        <f>Vulnerability!AL82</f>
        <v>0.2</v>
      </c>
      <c r="AD83" s="215">
        <f>Vulnerability!AM82</f>
        <v>2.2000000000000002</v>
      </c>
      <c r="AE83" s="216">
        <f t="shared" si="24"/>
        <v>1.3</v>
      </c>
      <c r="AF83" s="216">
        <f>Vulnerability!AZ82</f>
        <v>4.5</v>
      </c>
      <c r="AG83" s="216">
        <f t="shared" si="25"/>
        <v>3.1</v>
      </c>
      <c r="AH83" s="231" t="str">
        <f>'Lack of Coping Capacity'!D82</f>
        <v>x</v>
      </c>
      <c r="AI83" s="222">
        <f>'Lack of Coping Capacity'!G82</f>
        <v>2.4</v>
      </c>
      <c r="AJ83" s="215">
        <f>'Lack of Coping Capacity'!H82</f>
        <v>2.4</v>
      </c>
      <c r="AK83" s="222">
        <f>'Lack of Coping Capacity'!M82</f>
        <v>2.2000000000000002</v>
      </c>
      <c r="AL83" s="222">
        <f>'Lack of Coping Capacity'!R82</f>
        <v>0.5</v>
      </c>
      <c r="AM83" s="222">
        <f>'Lack of Coping Capacity'!Z82</f>
        <v>0.9</v>
      </c>
      <c r="AN83" s="215">
        <f>'Lack of Coping Capacity'!AA82</f>
        <v>1.2</v>
      </c>
      <c r="AO83" s="216">
        <f t="shared" si="26"/>
        <v>1.8</v>
      </c>
      <c r="AP83" s="216">
        <f>'Lack of Coping Capacity'!AB82</f>
        <v>3.3</v>
      </c>
      <c r="AQ83" s="216">
        <f t="shared" si="27"/>
        <v>2.6</v>
      </c>
      <c r="AR83" s="223">
        <f t="shared" si="28"/>
        <v>2.2000000000000002</v>
      </c>
      <c r="AS83" s="224" t="str">
        <f t="shared" si="29"/>
        <v>Low</v>
      </c>
      <c r="AT83" s="225">
        <f t="shared" si="30"/>
        <v>171</v>
      </c>
      <c r="AU83" s="226">
        <f>VLOOKUP($B83,'Lack of Reliability Index'!$A$2:$H$192,8,FALSE)</f>
        <v>5.55</v>
      </c>
      <c r="AV83" s="227">
        <f>'Imputed and missing data hidden'!BY81</f>
        <v>13</v>
      </c>
      <c r="AW83" s="228">
        <f t="shared" si="31"/>
        <v>0.25490196078431371</v>
      </c>
      <c r="AX83" s="227" t="str">
        <f t="shared" si="32"/>
        <v/>
      </c>
      <c r="AY83" s="229">
        <f>'Indicator Date hidden2'!BZ82</f>
        <v>0.390625</v>
      </c>
      <c r="AZ83" s="133"/>
    </row>
    <row r="84" spans="1:52" ht="15" thickBot="1" x14ac:dyDescent="0.35">
      <c r="A84" s="211" t="str">
        <f>'Indicator Data'!A86</f>
        <v>Israel</v>
      </c>
      <c r="B84" s="212" t="str">
        <f>'Indicator Data'!B86</f>
        <v>ISR</v>
      </c>
      <c r="C84" s="230">
        <f>'Hazard &amp; Exposure'!AO83</f>
        <v>7.3</v>
      </c>
      <c r="D84" s="214">
        <f>'Hazard &amp; Exposure'!AP83</f>
        <v>2.2999999999999998</v>
      </c>
      <c r="E84" s="214">
        <f>'Hazard &amp; Exposure'!AQ83</f>
        <v>6.2</v>
      </c>
      <c r="F84" s="214">
        <f>'Hazard &amp; Exposure'!AR83</f>
        <v>0</v>
      </c>
      <c r="G84" s="214">
        <f>'Hazard &amp; Exposure'!AU83</f>
        <v>5.3</v>
      </c>
      <c r="H84" s="214">
        <f>'Hazard &amp; Exposure'!DM83</f>
        <v>4</v>
      </c>
      <c r="I84" s="215">
        <f>'Hazard &amp; Exposure'!DN83</f>
        <v>4.5999999999999996</v>
      </c>
      <c r="J84" s="214">
        <f>'Hazard &amp; Exposure'!DQ83</f>
        <v>6.5</v>
      </c>
      <c r="K84" s="214">
        <f>'Hazard &amp; Exposure'!DT83</f>
        <v>0</v>
      </c>
      <c r="L84" s="215">
        <f>'Hazard &amp; Exposure'!DU83</f>
        <v>4.5999999999999996</v>
      </c>
      <c r="M84" s="216">
        <f t="shared" si="22"/>
        <v>4.5999999999999996</v>
      </c>
      <c r="N84" s="214">
        <f>'Hazard &amp; Exposure'!BL83</f>
        <v>2.7</v>
      </c>
      <c r="O84" s="214">
        <f>'Hazard &amp; Exposure'!CR83</f>
        <v>5.6</v>
      </c>
      <c r="P84" s="214">
        <f>'Hazard &amp; Exposure'!DB83</f>
        <v>4.0999999999999996</v>
      </c>
      <c r="Q84" s="214">
        <f>'Hazard &amp; Exposure'!DL83</f>
        <v>3.2</v>
      </c>
      <c r="R84" s="215">
        <f>'Hazard &amp; Exposure'!DM83</f>
        <v>4</v>
      </c>
      <c r="S84" s="217">
        <f t="shared" si="23"/>
        <v>4.3</v>
      </c>
      <c r="T84" s="218">
        <f>Vulnerability!E83</f>
        <v>0</v>
      </c>
      <c r="U84" s="219">
        <f>Vulnerability!H83</f>
        <v>2.4</v>
      </c>
      <c r="V84" s="219">
        <f>Vulnerability!N83</f>
        <v>0.1</v>
      </c>
      <c r="W84" s="215">
        <f>Vulnerability!O83</f>
        <v>0.6</v>
      </c>
      <c r="X84" s="219">
        <f>Vulnerability!T83</f>
        <v>5.4</v>
      </c>
      <c r="Y84" s="220">
        <f>Vulnerability!AB83</f>
        <v>0.1</v>
      </c>
      <c r="Z84" s="220">
        <f>Vulnerability!AE83</f>
        <v>0.3</v>
      </c>
      <c r="AA84" s="220">
        <f>Vulnerability!AH83</f>
        <v>0</v>
      </c>
      <c r="AB84" s="220">
        <f>Vulnerability!AK83</f>
        <v>0</v>
      </c>
      <c r="AC84" s="219">
        <f>Vulnerability!AL83</f>
        <v>0.1</v>
      </c>
      <c r="AD84" s="215">
        <f>Vulnerability!AM83</f>
        <v>3.2</v>
      </c>
      <c r="AE84" s="216">
        <f t="shared" si="24"/>
        <v>2</v>
      </c>
      <c r="AF84" s="216">
        <f>Vulnerability!AZ83</f>
        <v>4.8</v>
      </c>
      <c r="AG84" s="216">
        <f t="shared" si="25"/>
        <v>3.5</v>
      </c>
      <c r="AH84" s="231" t="str">
        <f>'Lack of Coping Capacity'!D83</f>
        <v>x</v>
      </c>
      <c r="AI84" s="222">
        <f>'Lack of Coping Capacity'!G83</f>
        <v>3.3</v>
      </c>
      <c r="AJ84" s="215">
        <f>'Lack of Coping Capacity'!H83</f>
        <v>3.3</v>
      </c>
      <c r="AK84" s="222">
        <f>'Lack of Coping Capacity'!M83</f>
        <v>1.8</v>
      </c>
      <c r="AL84" s="222">
        <f>'Lack of Coping Capacity'!R83</f>
        <v>0</v>
      </c>
      <c r="AM84" s="222">
        <f>'Lack of Coping Capacity'!Z83</f>
        <v>0.8</v>
      </c>
      <c r="AN84" s="215">
        <f>'Lack of Coping Capacity'!AA83</f>
        <v>0.9</v>
      </c>
      <c r="AO84" s="216">
        <f t="shared" si="26"/>
        <v>2.2000000000000002</v>
      </c>
      <c r="AP84" s="216">
        <f>'Lack of Coping Capacity'!AB83</f>
        <v>0.9</v>
      </c>
      <c r="AQ84" s="216">
        <f t="shared" si="27"/>
        <v>1.6</v>
      </c>
      <c r="AR84" s="223">
        <f t="shared" si="28"/>
        <v>2.9</v>
      </c>
      <c r="AS84" s="224" t="str">
        <f t="shared" si="29"/>
        <v>Low</v>
      </c>
      <c r="AT84" s="225">
        <f t="shared" si="30"/>
        <v>154</v>
      </c>
      <c r="AU84" s="226">
        <f>VLOOKUP($B84,'Lack of Reliability Index'!$A$2:$H$192,8,FALSE)</f>
        <v>5.8</v>
      </c>
      <c r="AV84" s="227">
        <f>'Imputed and missing data hidden'!BY82</f>
        <v>13</v>
      </c>
      <c r="AW84" s="228">
        <f t="shared" si="31"/>
        <v>0.25490196078431371</v>
      </c>
      <c r="AX84" s="227" t="str">
        <f t="shared" si="32"/>
        <v/>
      </c>
      <c r="AY84" s="229">
        <f>'Indicator Date hidden2'!BZ83</f>
        <v>0.4375</v>
      </c>
      <c r="AZ84" s="133"/>
    </row>
    <row r="85" spans="1:52" ht="15" thickBot="1" x14ac:dyDescent="0.35">
      <c r="A85" s="211" t="str">
        <f>'Indicator Data'!A87</f>
        <v>Italy</v>
      </c>
      <c r="B85" s="212" t="str">
        <f>'Indicator Data'!B87</f>
        <v>ITA</v>
      </c>
      <c r="C85" s="230">
        <f>'Hazard &amp; Exposure'!AO84</f>
        <v>8.6</v>
      </c>
      <c r="D85" s="214">
        <f>'Hazard &amp; Exposure'!AP84</f>
        <v>5.4</v>
      </c>
      <c r="E85" s="214">
        <f>'Hazard &amp; Exposure'!AQ84</f>
        <v>7.4</v>
      </c>
      <c r="F85" s="214">
        <f>'Hazard &amp; Exposure'!AR84</f>
        <v>0</v>
      </c>
      <c r="G85" s="214">
        <f>'Hazard &amp; Exposure'!AU84</f>
        <v>3</v>
      </c>
      <c r="H85" s="214">
        <f>'Hazard &amp; Exposure'!DM84</f>
        <v>2.1</v>
      </c>
      <c r="I85" s="215">
        <f>'Hazard &amp; Exposure'!DN84</f>
        <v>5.2</v>
      </c>
      <c r="J85" s="214">
        <f>'Hazard &amp; Exposure'!DQ84</f>
        <v>0.8</v>
      </c>
      <c r="K85" s="214">
        <f>'Hazard &amp; Exposure'!DT84</f>
        <v>0</v>
      </c>
      <c r="L85" s="215">
        <f>'Hazard &amp; Exposure'!DU84</f>
        <v>0.6</v>
      </c>
      <c r="M85" s="216">
        <f t="shared" si="22"/>
        <v>3.2</v>
      </c>
      <c r="N85" s="214">
        <f>'Hazard &amp; Exposure'!BL84</f>
        <v>0</v>
      </c>
      <c r="O85" s="214">
        <f>'Hazard &amp; Exposure'!CR84</f>
        <v>2.8</v>
      </c>
      <c r="P85" s="214">
        <f>'Hazard &amp; Exposure'!DB84</f>
        <v>2.8</v>
      </c>
      <c r="Q85" s="214">
        <f>'Hazard &amp; Exposure'!DL84</f>
        <v>2.4</v>
      </c>
      <c r="R85" s="215">
        <f>'Hazard &amp; Exposure'!DM84</f>
        <v>2.1</v>
      </c>
      <c r="S85" s="217">
        <f t="shared" si="23"/>
        <v>2.7</v>
      </c>
      <c r="T85" s="218">
        <f>Vulnerability!E84</f>
        <v>0.3</v>
      </c>
      <c r="U85" s="219">
        <f>Vulnerability!H84</f>
        <v>1.8</v>
      </c>
      <c r="V85" s="219">
        <f>Vulnerability!N84</f>
        <v>0.1</v>
      </c>
      <c r="W85" s="215">
        <f>Vulnerability!O84</f>
        <v>0.6</v>
      </c>
      <c r="X85" s="219">
        <f>Vulnerability!T84</f>
        <v>6.5</v>
      </c>
      <c r="Y85" s="220">
        <f>Vulnerability!AB84</f>
        <v>0.2</v>
      </c>
      <c r="Z85" s="220">
        <f>Vulnerability!AE84</f>
        <v>0.2</v>
      </c>
      <c r="AA85" s="220">
        <f>Vulnerability!AH84</f>
        <v>0</v>
      </c>
      <c r="AB85" s="220">
        <f>Vulnerability!AK84</f>
        <v>0.4</v>
      </c>
      <c r="AC85" s="219">
        <f>Vulnerability!AL84</f>
        <v>0.2</v>
      </c>
      <c r="AD85" s="215">
        <f>Vulnerability!AM84</f>
        <v>4</v>
      </c>
      <c r="AE85" s="216">
        <f t="shared" si="24"/>
        <v>2.5</v>
      </c>
      <c r="AF85" s="216">
        <f>Vulnerability!AZ84</f>
        <v>6.9</v>
      </c>
      <c r="AG85" s="216">
        <f t="shared" si="25"/>
        <v>5.0999999999999996</v>
      </c>
      <c r="AH85" s="231">
        <f>'Lack of Coping Capacity'!D84</f>
        <v>2.4</v>
      </c>
      <c r="AI85" s="222">
        <f>'Lack of Coping Capacity'!G84</f>
        <v>4.5</v>
      </c>
      <c r="AJ85" s="215">
        <f>'Lack of Coping Capacity'!H84</f>
        <v>3.5</v>
      </c>
      <c r="AK85" s="222">
        <f>'Lack of Coping Capacity'!M84</f>
        <v>1.5</v>
      </c>
      <c r="AL85" s="222">
        <f>'Lack of Coping Capacity'!R84</f>
        <v>0.1</v>
      </c>
      <c r="AM85" s="222">
        <f>'Lack of Coping Capacity'!Z84</f>
        <v>0.4</v>
      </c>
      <c r="AN85" s="215">
        <f>'Lack of Coping Capacity'!AA84</f>
        <v>0.7</v>
      </c>
      <c r="AO85" s="216">
        <f t="shared" si="26"/>
        <v>2.2000000000000002</v>
      </c>
      <c r="AP85" s="216">
        <f>'Lack of Coping Capacity'!AB84</f>
        <v>1.5</v>
      </c>
      <c r="AQ85" s="216">
        <f t="shared" si="27"/>
        <v>1.9</v>
      </c>
      <c r="AR85" s="223">
        <f t="shared" si="28"/>
        <v>3</v>
      </c>
      <c r="AS85" s="224" t="str">
        <f t="shared" si="29"/>
        <v>Low</v>
      </c>
      <c r="AT85" s="225">
        <f t="shared" si="30"/>
        <v>150</v>
      </c>
      <c r="AU85" s="226">
        <f>VLOOKUP($B85,'Lack of Reliability Index'!$A$2:$H$192,8,FALSE)</f>
        <v>4.5960784313725487</v>
      </c>
      <c r="AV85" s="227">
        <f>'Imputed and missing data hidden'!BY83</f>
        <v>9</v>
      </c>
      <c r="AW85" s="228">
        <f t="shared" si="31"/>
        <v>0.17647058823529413</v>
      </c>
      <c r="AX85" s="227" t="str">
        <f t="shared" si="32"/>
        <v/>
      </c>
      <c r="AY85" s="229">
        <f>'Indicator Date hidden2'!BZ84</f>
        <v>0.41176470588235292</v>
      </c>
      <c r="AZ85" s="133"/>
    </row>
    <row r="86" spans="1:52" ht="15" thickBot="1" x14ac:dyDescent="0.35">
      <c r="A86" s="211" t="str">
        <f>'Indicator Data'!A88</f>
        <v>Jamaica</v>
      </c>
      <c r="B86" s="212" t="str">
        <f>'Indicator Data'!B88</f>
        <v>JAM</v>
      </c>
      <c r="C86" s="230">
        <f>'Hazard &amp; Exposure'!AO85</f>
        <v>9.1</v>
      </c>
      <c r="D86" s="214">
        <f>'Hazard &amp; Exposure'!AP85</f>
        <v>3.1</v>
      </c>
      <c r="E86" s="214">
        <f>'Hazard &amp; Exposure'!AQ85</f>
        <v>0</v>
      </c>
      <c r="F86" s="214">
        <f>'Hazard &amp; Exposure'!AR85</f>
        <v>7.2</v>
      </c>
      <c r="G86" s="214">
        <f>'Hazard &amp; Exposure'!AU85</f>
        <v>2.4</v>
      </c>
      <c r="H86" s="214">
        <f>'Hazard &amp; Exposure'!DM85</f>
        <v>5.2</v>
      </c>
      <c r="I86" s="215">
        <f>'Hazard &amp; Exposure'!DN85</f>
        <v>5.4</v>
      </c>
      <c r="J86" s="214">
        <f>'Hazard &amp; Exposure'!DQ85</f>
        <v>2.2000000000000002</v>
      </c>
      <c r="K86" s="214">
        <f>'Hazard &amp; Exposure'!DT85</f>
        <v>0</v>
      </c>
      <c r="L86" s="215">
        <f>'Hazard &amp; Exposure'!DU85</f>
        <v>1.5</v>
      </c>
      <c r="M86" s="216">
        <f t="shared" si="22"/>
        <v>3.7</v>
      </c>
      <c r="N86" s="214" t="str">
        <f>'Hazard &amp; Exposure'!BL85</f>
        <v>x</v>
      </c>
      <c r="O86" s="214">
        <f>'Hazard &amp; Exposure'!CR85</f>
        <v>7.2</v>
      </c>
      <c r="P86" s="214">
        <f>'Hazard &amp; Exposure'!DB85</f>
        <v>3.8</v>
      </c>
      <c r="Q86" s="214">
        <f>'Hazard &amp; Exposure'!DL85</f>
        <v>4</v>
      </c>
      <c r="R86" s="215">
        <f>'Hazard &amp; Exposure'!DM85</f>
        <v>5.2</v>
      </c>
      <c r="S86" s="217">
        <f t="shared" si="23"/>
        <v>4.5</v>
      </c>
      <c r="T86" s="218">
        <f>Vulnerability!E85</f>
        <v>4.0999999999999996</v>
      </c>
      <c r="U86" s="219">
        <f>Vulnerability!H85</f>
        <v>5.4</v>
      </c>
      <c r="V86" s="219">
        <f>Vulnerability!N85</f>
        <v>2.1</v>
      </c>
      <c r="W86" s="215">
        <f>Vulnerability!O85</f>
        <v>3.9</v>
      </c>
      <c r="X86" s="219">
        <f>Vulnerability!T85</f>
        <v>0</v>
      </c>
      <c r="Y86" s="220">
        <f>Vulnerability!AB85</f>
        <v>1.7</v>
      </c>
      <c r="Z86" s="220">
        <f>Vulnerability!AE85</f>
        <v>0.8</v>
      </c>
      <c r="AA86" s="220">
        <f>Vulnerability!AH85</f>
        <v>0</v>
      </c>
      <c r="AB86" s="220">
        <f>Vulnerability!AK85</f>
        <v>2.9</v>
      </c>
      <c r="AC86" s="219">
        <f>Vulnerability!AL85</f>
        <v>1.4</v>
      </c>
      <c r="AD86" s="215">
        <f>Vulnerability!AM85</f>
        <v>0.7</v>
      </c>
      <c r="AE86" s="216">
        <f t="shared" si="24"/>
        <v>2.4</v>
      </c>
      <c r="AF86" s="216">
        <f>Vulnerability!AZ85</f>
        <v>5.5</v>
      </c>
      <c r="AG86" s="216">
        <f t="shared" si="25"/>
        <v>4.0999999999999996</v>
      </c>
      <c r="AH86" s="231">
        <f>'Lack of Coping Capacity'!D85</f>
        <v>3.3</v>
      </c>
      <c r="AI86" s="222">
        <f>'Lack of Coping Capacity'!G85</f>
        <v>4.9000000000000004</v>
      </c>
      <c r="AJ86" s="215">
        <f>'Lack of Coping Capacity'!H85</f>
        <v>4.0999999999999996</v>
      </c>
      <c r="AK86" s="222">
        <f>'Lack of Coping Capacity'!M85</f>
        <v>3</v>
      </c>
      <c r="AL86" s="222">
        <f>'Lack of Coping Capacity'!R85</f>
        <v>1.9</v>
      </c>
      <c r="AM86" s="222">
        <f>'Lack of Coping Capacity'!Z85</f>
        <v>4.2</v>
      </c>
      <c r="AN86" s="215">
        <f>'Lack of Coping Capacity'!AA85</f>
        <v>3</v>
      </c>
      <c r="AO86" s="216">
        <f t="shared" si="26"/>
        <v>3.6</v>
      </c>
      <c r="AP86" s="216">
        <f>'Lack of Coping Capacity'!AB85</f>
        <v>2.4</v>
      </c>
      <c r="AQ86" s="216">
        <f t="shared" si="27"/>
        <v>3</v>
      </c>
      <c r="AR86" s="223">
        <f t="shared" si="28"/>
        <v>3.8</v>
      </c>
      <c r="AS86" s="224" t="str">
        <f t="shared" si="29"/>
        <v>Medium</v>
      </c>
      <c r="AT86" s="225">
        <f t="shared" si="30"/>
        <v>116</v>
      </c>
      <c r="AU86" s="226">
        <f>VLOOKUP($B86,'Lack of Reliability Index'!$A$2:$H$192,8,FALSE)</f>
        <v>5.0215962441314561</v>
      </c>
      <c r="AV86" s="227">
        <f>'Imputed and missing data hidden'!BY84</f>
        <v>7</v>
      </c>
      <c r="AW86" s="228">
        <f t="shared" si="31"/>
        <v>0.13725490196078433</v>
      </c>
      <c r="AX86" s="227" t="str">
        <f t="shared" si="32"/>
        <v/>
      </c>
      <c r="AY86" s="229">
        <f>'Indicator Date hidden2'!BZ85</f>
        <v>0.59154929577464788</v>
      </c>
      <c r="AZ86" s="133"/>
    </row>
    <row r="87" spans="1:52" ht="15" thickBot="1" x14ac:dyDescent="0.35">
      <c r="A87" s="211" t="str">
        <f>'Indicator Data'!A89</f>
        <v>Japan</v>
      </c>
      <c r="B87" s="212" t="str">
        <f>'Indicator Data'!B89</f>
        <v>JPN</v>
      </c>
      <c r="C87" s="230">
        <f>'Hazard &amp; Exposure'!AO86</f>
        <v>10</v>
      </c>
      <c r="D87" s="214">
        <f>'Hazard &amp; Exposure'!AP86</f>
        <v>3.9</v>
      </c>
      <c r="E87" s="214">
        <f>'Hazard &amp; Exposure'!AQ86</f>
        <v>10</v>
      </c>
      <c r="F87" s="214">
        <f>'Hazard &amp; Exposure'!AR86</f>
        <v>10</v>
      </c>
      <c r="G87" s="214">
        <f>'Hazard &amp; Exposure'!AU86</f>
        <v>0.5</v>
      </c>
      <c r="H87" s="214">
        <f>'Hazard &amp; Exposure'!DM86</f>
        <v>3.7</v>
      </c>
      <c r="I87" s="215">
        <f>'Hazard &amp; Exposure'!DN86</f>
        <v>8.1</v>
      </c>
      <c r="J87" s="214">
        <f>'Hazard &amp; Exposure'!DQ86</f>
        <v>1.3</v>
      </c>
      <c r="K87" s="214">
        <f>'Hazard &amp; Exposure'!DT86</f>
        <v>0</v>
      </c>
      <c r="L87" s="215">
        <f>'Hazard &amp; Exposure'!DU86</f>
        <v>0.9</v>
      </c>
      <c r="M87" s="216">
        <f t="shared" si="22"/>
        <v>5.6</v>
      </c>
      <c r="N87" s="214">
        <f>'Hazard &amp; Exposure'!BL86</f>
        <v>0</v>
      </c>
      <c r="O87" s="214">
        <f>'Hazard &amp; Exposure'!CR86</f>
        <v>6.6</v>
      </c>
      <c r="P87" s="214">
        <f>'Hazard &amp; Exposure'!DB86</f>
        <v>3.2</v>
      </c>
      <c r="Q87" s="214">
        <f>'Hazard &amp; Exposure'!DL86</f>
        <v>3.6</v>
      </c>
      <c r="R87" s="215">
        <f>'Hazard &amp; Exposure'!DM86</f>
        <v>3.7</v>
      </c>
      <c r="S87" s="217">
        <f t="shared" si="23"/>
        <v>4.7</v>
      </c>
      <c r="T87" s="218">
        <f>Vulnerability!E86</f>
        <v>0</v>
      </c>
      <c r="U87" s="219">
        <f>Vulnerability!H86</f>
        <v>1.3</v>
      </c>
      <c r="V87" s="219">
        <f>Vulnerability!N86</f>
        <v>0</v>
      </c>
      <c r="W87" s="215">
        <f>Vulnerability!O86</f>
        <v>0.3</v>
      </c>
      <c r="X87" s="219">
        <f>Vulnerability!T86</f>
        <v>3.7</v>
      </c>
      <c r="Y87" s="220">
        <f>Vulnerability!AB86</f>
        <v>0.2</v>
      </c>
      <c r="Z87" s="220">
        <f>Vulnerability!AE86</f>
        <v>0.5</v>
      </c>
      <c r="AA87" s="220">
        <f>Vulnerability!AH86</f>
        <v>1.1000000000000001</v>
      </c>
      <c r="AB87" s="220">
        <f>Vulnerability!AK86</f>
        <v>2.4</v>
      </c>
      <c r="AC87" s="219">
        <f>Vulnerability!AL86</f>
        <v>1.1000000000000001</v>
      </c>
      <c r="AD87" s="215">
        <f>Vulnerability!AM86</f>
        <v>2.5</v>
      </c>
      <c r="AE87" s="216">
        <f t="shared" si="24"/>
        <v>1.5</v>
      </c>
      <c r="AF87" s="216">
        <f>Vulnerability!AZ86</f>
        <v>6</v>
      </c>
      <c r="AG87" s="216">
        <f t="shared" si="25"/>
        <v>4.0999999999999996</v>
      </c>
      <c r="AH87" s="231">
        <f>'Lack of Coping Capacity'!D86</f>
        <v>1.9</v>
      </c>
      <c r="AI87" s="222">
        <f>'Lack of Coping Capacity'!G86</f>
        <v>2.2000000000000002</v>
      </c>
      <c r="AJ87" s="215">
        <f>'Lack of Coping Capacity'!H86</f>
        <v>2.1</v>
      </c>
      <c r="AK87" s="222">
        <f>'Lack of Coping Capacity'!M86</f>
        <v>1.3</v>
      </c>
      <c r="AL87" s="222">
        <f>'Lack of Coping Capacity'!R86</f>
        <v>0.1</v>
      </c>
      <c r="AM87" s="222">
        <f>'Lack of Coping Capacity'!Z86</f>
        <v>1.1000000000000001</v>
      </c>
      <c r="AN87" s="215">
        <f>'Lack of Coping Capacity'!AA86</f>
        <v>0.8</v>
      </c>
      <c r="AO87" s="216">
        <f t="shared" si="26"/>
        <v>1.5</v>
      </c>
      <c r="AP87" s="216" t="str">
        <f>'Lack of Coping Capacity'!AB86</f>
        <v>x</v>
      </c>
      <c r="AQ87" s="216">
        <f t="shared" si="27"/>
        <v>1.5</v>
      </c>
      <c r="AR87" s="223">
        <f t="shared" si="28"/>
        <v>3.1</v>
      </c>
      <c r="AS87" s="224" t="str">
        <f t="shared" si="29"/>
        <v>Low</v>
      </c>
      <c r="AT87" s="225">
        <f t="shared" si="30"/>
        <v>143</v>
      </c>
      <c r="AU87" s="226">
        <f>VLOOKUP($B87,'Lack of Reliability Index'!$A$2:$H$192,8,FALSE)</f>
        <v>5.7194029850746269</v>
      </c>
      <c r="AV87" s="227">
        <f>'Imputed and missing data hidden'!BY85</f>
        <v>11</v>
      </c>
      <c r="AW87" s="228">
        <f t="shared" si="31"/>
        <v>0.21568627450980393</v>
      </c>
      <c r="AX87" s="227" t="str">
        <f t="shared" si="32"/>
        <v/>
      </c>
      <c r="AY87" s="229">
        <f>'Indicator Date hidden2'!BZ86</f>
        <v>0.52238805970149249</v>
      </c>
      <c r="AZ87" s="133"/>
    </row>
    <row r="88" spans="1:52" ht="15" thickBot="1" x14ac:dyDescent="0.35">
      <c r="A88" s="211" t="str">
        <f>'Indicator Data'!A90</f>
        <v>Jordan</v>
      </c>
      <c r="B88" s="212" t="str">
        <f>'Indicator Data'!B90</f>
        <v>JOR</v>
      </c>
      <c r="C88" s="230">
        <f>'Hazard &amp; Exposure'!AO87</f>
        <v>7.7</v>
      </c>
      <c r="D88" s="214">
        <f>'Hazard &amp; Exposure'!AP87</f>
        <v>2.6</v>
      </c>
      <c r="E88" s="214">
        <f>'Hazard &amp; Exposure'!AQ87</f>
        <v>0</v>
      </c>
      <c r="F88" s="214">
        <f>'Hazard &amp; Exposure'!AR87</f>
        <v>0</v>
      </c>
      <c r="G88" s="214">
        <f>'Hazard &amp; Exposure'!AU87</f>
        <v>6.7</v>
      </c>
      <c r="H88" s="214">
        <f>'Hazard &amp; Exposure'!DM87</f>
        <v>4</v>
      </c>
      <c r="I88" s="215">
        <f>'Hazard &amp; Exposure'!DN87</f>
        <v>4.2</v>
      </c>
      <c r="J88" s="214">
        <f>'Hazard &amp; Exposure'!DQ87</f>
        <v>4.0999999999999996</v>
      </c>
      <c r="K88" s="214">
        <f>'Hazard &amp; Exposure'!DT87</f>
        <v>0</v>
      </c>
      <c r="L88" s="215">
        <f>'Hazard &amp; Exposure'!DU87</f>
        <v>2.9</v>
      </c>
      <c r="M88" s="216">
        <f t="shared" si="22"/>
        <v>3.6</v>
      </c>
      <c r="N88" s="214">
        <f>'Hazard &amp; Exposure'!BL87</f>
        <v>2.2000000000000002</v>
      </c>
      <c r="O88" s="214">
        <f>'Hazard &amp; Exposure'!CR87</f>
        <v>4.5</v>
      </c>
      <c r="P88" s="214">
        <f>'Hazard &amp; Exposure'!DB87</f>
        <v>4.7</v>
      </c>
      <c r="Q88" s="214">
        <f>'Hazard &amp; Exposure'!DL87</f>
        <v>4.3</v>
      </c>
      <c r="R88" s="215">
        <f>'Hazard &amp; Exposure'!DM87</f>
        <v>4</v>
      </c>
      <c r="S88" s="217">
        <f t="shared" si="23"/>
        <v>3.8</v>
      </c>
      <c r="T88" s="218">
        <f>Vulnerability!E87</f>
        <v>2.2000000000000002</v>
      </c>
      <c r="U88" s="219">
        <f>Vulnerability!H87</f>
        <v>4.2</v>
      </c>
      <c r="V88" s="219">
        <f>Vulnerability!N87</f>
        <v>5.8</v>
      </c>
      <c r="W88" s="215">
        <f>Vulnerability!O87</f>
        <v>3.6</v>
      </c>
      <c r="X88" s="219">
        <f>Vulnerability!T87</f>
        <v>10</v>
      </c>
      <c r="Y88" s="220">
        <f>Vulnerability!AB87</f>
        <v>0.1</v>
      </c>
      <c r="Z88" s="220">
        <f>Vulnerability!AE87</f>
        <v>1</v>
      </c>
      <c r="AA88" s="220">
        <f>Vulnerability!AH87</f>
        <v>0</v>
      </c>
      <c r="AB88" s="220">
        <f>Vulnerability!AK87</f>
        <v>3.6</v>
      </c>
      <c r="AC88" s="219">
        <f>Vulnerability!AL87</f>
        <v>1.3</v>
      </c>
      <c r="AD88" s="215">
        <f>Vulnerability!AM87</f>
        <v>7.8</v>
      </c>
      <c r="AE88" s="216">
        <f t="shared" si="24"/>
        <v>6.1</v>
      </c>
      <c r="AF88" s="216">
        <f>Vulnerability!AZ87</f>
        <v>4.5</v>
      </c>
      <c r="AG88" s="216">
        <f t="shared" si="25"/>
        <v>5.4</v>
      </c>
      <c r="AH88" s="231">
        <f>'Lack of Coping Capacity'!D87</f>
        <v>6.1</v>
      </c>
      <c r="AI88" s="222">
        <f>'Lack of Coping Capacity'!G87</f>
        <v>5</v>
      </c>
      <c r="AJ88" s="215">
        <f>'Lack of Coping Capacity'!H87</f>
        <v>5.6</v>
      </c>
      <c r="AK88" s="222">
        <f>'Lack of Coping Capacity'!M87</f>
        <v>2.4</v>
      </c>
      <c r="AL88" s="222">
        <f>'Lack of Coping Capacity'!R87</f>
        <v>2.4</v>
      </c>
      <c r="AM88" s="222">
        <f>'Lack of Coping Capacity'!Z87</f>
        <v>3.3</v>
      </c>
      <c r="AN88" s="215">
        <f>'Lack of Coping Capacity'!AA87</f>
        <v>2.7</v>
      </c>
      <c r="AO88" s="216">
        <f t="shared" si="26"/>
        <v>4.3</v>
      </c>
      <c r="AP88" s="216">
        <f>'Lack of Coping Capacity'!AB87</f>
        <v>5.2</v>
      </c>
      <c r="AQ88" s="216">
        <f t="shared" si="27"/>
        <v>4.8</v>
      </c>
      <c r="AR88" s="223">
        <f t="shared" si="28"/>
        <v>4.5999999999999996</v>
      </c>
      <c r="AS88" s="224" t="str">
        <f t="shared" si="29"/>
        <v>Medium</v>
      </c>
      <c r="AT88" s="225">
        <f t="shared" si="30"/>
        <v>79</v>
      </c>
      <c r="AU88" s="226">
        <f>VLOOKUP($B88,'Lack of Reliability Index'!$A$2:$H$192,8,FALSE)</f>
        <v>5.4476190476190487</v>
      </c>
      <c r="AV88" s="227">
        <f>'Imputed and missing data hidden'!BY86</f>
        <v>7</v>
      </c>
      <c r="AW88" s="228">
        <f t="shared" si="31"/>
        <v>0.13725490196078433</v>
      </c>
      <c r="AX88" s="227" t="str">
        <f t="shared" si="32"/>
        <v/>
      </c>
      <c r="AY88" s="229">
        <f>'Indicator Date hidden2'!BZ87</f>
        <v>0.67142857142857137</v>
      </c>
      <c r="AZ88" s="133"/>
    </row>
    <row r="89" spans="1:52" ht="15" thickBot="1" x14ac:dyDescent="0.35">
      <c r="A89" s="211" t="str">
        <f>'Indicator Data'!A91</f>
        <v>Kazakhstan</v>
      </c>
      <c r="B89" s="212" t="str">
        <f>'Indicator Data'!B91</f>
        <v>KAZ</v>
      </c>
      <c r="C89" s="230">
        <f>'Hazard &amp; Exposure'!AO88</f>
        <v>6.5</v>
      </c>
      <c r="D89" s="214">
        <f>'Hazard &amp; Exposure'!AP88</f>
        <v>6</v>
      </c>
      <c r="E89" s="214">
        <f>'Hazard &amp; Exposure'!AQ88</f>
        <v>0</v>
      </c>
      <c r="F89" s="214">
        <f>'Hazard &amp; Exposure'!AR88</f>
        <v>0</v>
      </c>
      <c r="G89" s="214">
        <f>'Hazard &amp; Exposure'!AU88</f>
        <v>5</v>
      </c>
      <c r="H89" s="214">
        <f>'Hazard &amp; Exposure'!DM88</f>
        <v>4</v>
      </c>
      <c r="I89" s="215">
        <f>'Hazard &amp; Exposure'!DN88</f>
        <v>4</v>
      </c>
      <c r="J89" s="214">
        <f>'Hazard &amp; Exposure'!DQ88</f>
        <v>0.6</v>
      </c>
      <c r="K89" s="214">
        <f>'Hazard &amp; Exposure'!DT88</f>
        <v>0</v>
      </c>
      <c r="L89" s="215">
        <f>'Hazard &amp; Exposure'!DU88</f>
        <v>0.4</v>
      </c>
      <c r="M89" s="216">
        <f t="shared" si="22"/>
        <v>2.4</v>
      </c>
      <c r="N89" s="214">
        <f>'Hazard &amp; Exposure'!BL88</f>
        <v>7.3</v>
      </c>
      <c r="O89" s="214">
        <f>'Hazard &amp; Exposure'!CR88</f>
        <v>1.5</v>
      </c>
      <c r="P89" s="214">
        <f>'Hazard &amp; Exposure'!DB88</f>
        <v>2.6</v>
      </c>
      <c r="Q89" s="214">
        <f>'Hazard &amp; Exposure'!DL88</f>
        <v>2.7</v>
      </c>
      <c r="R89" s="215">
        <f>'Hazard &amp; Exposure'!DM88</f>
        <v>4</v>
      </c>
      <c r="S89" s="217">
        <f t="shared" si="23"/>
        <v>3.2</v>
      </c>
      <c r="T89" s="218">
        <f>Vulnerability!E88</f>
        <v>1.3</v>
      </c>
      <c r="U89" s="219">
        <f>Vulnerability!H88</f>
        <v>1.7</v>
      </c>
      <c r="V89" s="219">
        <f>Vulnerability!N88</f>
        <v>0</v>
      </c>
      <c r="W89" s="215">
        <f>Vulnerability!O88</f>
        <v>1.1000000000000001</v>
      </c>
      <c r="X89" s="219">
        <f>Vulnerability!T88</f>
        <v>0</v>
      </c>
      <c r="Y89" s="220">
        <f>Vulnerability!AB88</f>
        <v>0.5</v>
      </c>
      <c r="Z89" s="220">
        <f>Vulnerability!AE88</f>
        <v>0.6</v>
      </c>
      <c r="AA89" s="220">
        <f>Vulnerability!AH88</f>
        <v>0</v>
      </c>
      <c r="AB89" s="220">
        <f>Vulnerability!AK88</f>
        <v>0.8</v>
      </c>
      <c r="AC89" s="219">
        <f>Vulnerability!AL88</f>
        <v>0.5</v>
      </c>
      <c r="AD89" s="215">
        <f>Vulnerability!AM88</f>
        <v>0.3</v>
      </c>
      <c r="AE89" s="216">
        <f t="shared" si="24"/>
        <v>0.7</v>
      </c>
      <c r="AF89" s="216">
        <f>Vulnerability!AZ88</f>
        <v>5.6</v>
      </c>
      <c r="AG89" s="216">
        <f t="shared" si="25"/>
        <v>3.5</v>
      </c>
      <c r="AH89" s="231">
        <f>'Lack of Coping Capacity'!D88</f>
        <v>3.8</v>
      </c>
      <c r="AI89" s="222">
        <f>'Lack of Coping Capacity'!G88</f>
        <v>5.8</v>
      </c>
      <c r="AJ89" s="215">
        <f>'Lack of Coping Capacity'!H88</f>
        <v>4.8</v>
      </c>
      <c r="AK89" s="222">
        <f>'Lack of Coping Capacity'!M88</f>
        <v>1.3</v>
      </c>
      <c r="AL89" s="222">
        <f>'Lack of Coping Capacity'!R88</f>
        <v>3.5</v>
      </c>
      <c r="AM89" s="222">
        <f>'Lack of Coping Capacity'!Z88</f>
        <v>2.2999999999999998</v>
      </c>
      <c r="AN89" s="215">
        <f>'Lack of Coping Capacity'!AA88</f>
        <v>2.4</v>
      </c>
      <c r="AO89" s="216">
        <f t="shared" si="26"/>
        <v>3.7</v>
      </c>
      <c r="AP89" s="216">
        <f>'Lack of Coping Capacity'!AB88</f>
        <v>2.9</v>
      </c>
      <c r="AQ89" s="216">
        <f t="shared" si="27"/>
        <v>3.3</v>
      </c>
      <c r="AR89" s="223">
        <f t="shared" si="28"/>
        <v>3.3</v>
      </c>
      <c r="AS89" s="224" t="str">
        <f t="shared" si="29"/>
        <v>Low</v>
      </c>
      <c r="AT89" s="225">
        <f t="shared" si="30"/>
        <v>132</v>
      </c>
      <c r="AU89" s="226">
        <f>VLOOKUP($B89,'Lack of Reliability Index'!$A$2:$H$192,8,FALSE)</f>
        <v>4.281278538812785</v>
      </c>
      <c r="AV89" s="227">
        <f>'Imputed and missing data hidden'!BY87</f>
        <v>4</v>
      </c>
      <c r="AW89" s="228">
        <f t="shared" si="31"/>
        <v>7.8431372549019607E-2</v>
      </c>
      <c r="AX89" s="227" t="str">
        <f t="shared" si="32"/>
        <v/>
      </c>
      <c r="AY89" s="229">
        <f>'Indicator Date hidden2'!BZ88</f>
        <v>0.60273972602739723</v>
      </c>
      <c r="AZ89" s="133"/>
    </row>
    <row r="90" spans="1:52" ht="15" thickBot="1" x14ac:dyDescent="0.35">
      <c r="A90" s="211" t="str">
        <f>'Indicator Data'!A92</f>
        <v>Kenya</v>
      </c>
      <c r="B90" s="212" t="str">
        <f>'Indicator Data'!B92</f>
        <v>KEN</v>
      </c>
      <c r="C90" s="230">
        <f>'Hazard &amp; Exposure'!AO89</f>
        <v>3.2</v>
      </c>
      <c r="D90" s="214">
        <f>'Hazard &amp; Exposure'!AP89</f>
        <v>5.6</v>
      </c>
      <c r="E90" s="214">
        <f>'Hazard &amp; Exposure'!AQ89</f>
        <v>6</v>
      </c>
      <c r="F90" s="214">
        <f>'Hazard &amp; Exposure'!AR89</f>
        <v>0</v>
      </c>
      <c r="G90" s="214">
        <f>'Hazard &amp; Exposure'!AU89</f>
        <v>7</v>
      </c>
      <c r="H90" s="214">
        <f>'Hazard &amp; Exposure'!DM89</f>
        <v>6.6</v>
      </c>
      <c r="I90" s="215">
        <f>'Hazard &amp; Exposure'!DN89</f>
        <v>5.0999999999999996</v>
      </c>
      <c r="J90" s="214">
        <f>'Hazard &amp; Exposure'!DQ89</f>
        <v>9.3000000000000007</v>
      </c>
      <c r="K90" s="214">
        <f>'Hazard &amp; Exposure'!DT89</f>
        <v>0</v>
      </c>
      <c r="L90" s="215">
        <f>'Hazard &amp; Exposure'!DU89</f>
        <v>6.5</v>
      </c>
      <c r="M90" s="216">
        <f t="shared" si="22"/>
        <v>5.8</v>
      </c>
      <c r="N90" s="214">
        <f>'Hazard &amp; Exposure'!BL89</f>
        <v>6.4</v>
      </c>
      <c r="O90" s="214">
        <f>'Hazard &amp; Exposure'!CR89</f>
        <v>7.1</v>
      </c>
      <c r="P90" s="214">
        <f>'Hazard &amp; Exposure'!DB89</f>
        <v>6.1</v>
      </c>
      <c r="Q90" s="214">
        <f>'Hazard &amp; Exposure'!DL89</f>
        <v>6.7</v>
      </c>
      <c r="R90" s="215">
        <f>'Hazard &amp; Exposure'!DM89</f>
        <v>6.6</v>
      </c>
      <c r="S90" s="217">
        <f t="shared" si="23"/>
        <v>6.2</v>
      </c>
      <c r="T90" s="218">
        <f>Vulnerability!E89</f>
        <v>7.5</v>
      </c>
      <c r="U90" s="219">
        <f>Vulnerability!H89</f>
        <v>5.7</v>
      </c>
      <c r="V90" s="219">
        <f>Vulnerability!N89</f>
        <v>1.9</v>
      </c>
      <c r="W90" s="215">
        <f>Vulnerability!O89</f>
        <v>5.7</v>
      </c>
      <c r="X90" s="219">
        <f>Vulnerability!T89</f>
        <v>7.7</v>
      </c>
      <c r="Y90" s="220">
        <f>Vulnerability!AB89</f>
        <v>4.5999999999999996</v>
      </c>
      <c r="Z90" s="220">
        <f>Vulnerability!AE89</f>
        <v>2.8</v>
      </c>
      <c r="AA90" s="220">
        <f>Vulnerability!AH89</f>
        <v>5.4</v>
      </c>
      <c r="AB90" s="220">
        <f>Vulnerability!AK89</f>
        <v>7.5</v>
      </c>
      <c r="AC90" s="219">
        <f>Vulnerability!AL89</f>
        <v>5.3</v>
      </c>
      <c r="AD90" s="215">
        <f>Vulnerability!AM89</f>
        <v>6.7</v>
      </c>
      <c r="AE90" s="216">
        <f t="shared" si="24"/>
        <v>6.2</v>
      </c>
      <c r="AF90" s="216">
        <f>Vulnerability!AZ89</f>
        <v>5.2</v>
      </c>
      <c r="AG90" s="216">
        <f t="shared" si="25"/>
        <v>5.7</v>
      </c>
      <c r="AH90" s="231">
        <f>'Lack of Coping Capacity'!D89</f>
        <v>3.9</v>
      </c>
      <c r="AI90" s="222">
        <f>'Lack of Coping Capacity'!G89</f>
        <v>6.5</v>
      </c>
      <c r="AJ90" s="215">
        <f>'Lack of Coping Capacity'!H89</f>
        <v>5.2</v>
      </c>
      <c r="AK90" s="222">
        <f>'Lack of Coping Capacity'!M89</f>
        <v>5.2</v>
      </c>
      <c r="AL90" s="222">
        <f>'Lack of Coping Capacity'!R89</f>
        <v>8.4</v>
      </c>
      <c r="AM90" s="222">
        <f>'Lack of Coping Capacity'!Z89</f>
        <v>7.2</v>
      </c>
      <c r="AN90" s="215">
        <f>'Lack of Coping Capacity'!AA89</f>
        <v>6.9</v>
      </c>
      <c r="AO90" s="216">
        <f t="shared" si="26"/>
        <v>6.1</v>
      </c>
      <c r="AP90" s="216">
        <f>'Lack of Coping Capacity'!AB89</f>
        <v>6.5</v>
      </c>
      <c r="AQ90" s="216">
        <f t="shared" si="27"/>
        <v>6.3</v>
      </c>
      <c r="AR90" s="223">
        <f t="shared" si="28"/>
        <v>6.1</v>
      </c>
      <c r="AS90" s="224" t="str">
        <f t="shared" si="29"/>
        <v>High</v>
      </c>
      <c r="AT90" s="225">
        <f t="shared" si="30"/>
        <v>19</v>
      </c>
      <c r="AU90" s="226">
        <f>VLOOKUP($B90,'Lack of Reliability Index'!$A$2:$H$192,8,FALSE)</f>
        <v>2.5599999999999987</v>
      </c>
      <c r="AV90" s="227">
        <f>'Imputed and missing data hidden'!BY88</f>
        <v>0</v>
      </c>
      <c r="AW90" s="228">
        <f t="shared" si="31"/>
        <v>0</v>
      </c>
      <c r="AX90" s="227" t="str">
        <f t="shared" si="32"/>
        <v/>
      </c>
      <c r="AY90" s="229">
        <f>'Indicator Date hidden2'!BZ89</f>
        <v>0.48</v>
      </c>
      <c r="AZ90" s="133"/>
    </row>
    <row r="91" spans="1:52" ht="15" thickBot="1" x14ac:dyDescent="0.35">
      <c r="A91" s="211" t="str">
        <f>'Indicator Data'!A93</f>
        <v>Kiribati</v>
      </c>
      <c r="B91" s="212" t="str">
        <f>'Indicator Data'!B93</f>
        <v>KIR</v>
      </c>
      <c r="C91" s="230">
        <f>'Hazard &amp; Exposure'!AO90</f>
        <v>0.1</v>
      </c>
      <c r="D91" s="214">
        <f>'Hazard &amp; Exposure'!AP90</f>
        <v>0.1</v>
      </c>
      <c r="E91" s="214">
        <f>'Hazard &amp; Exposure'!AQ90</f>
        <v>8.6999999999999993</v>
      </c>
      <c r="F91" s="214">
        <f>'Hazard &amp; Exposure'!AR90</f>
        <v>0</v>
      </c>
      <c r="G91" s="214">
        <f>'Hazard &amp; Exposure'!AU90</f>
        <v>3.8</v>
      </c>
      <c r="H91" s="214">
        <f>'Hazard &amp; Exposure'!DM90</f>
        <v>4.5</v>
      </c>
      <c r="I91" s="215">
        <f>'Hazard &amp; Exposure'!DN90</f>
        <v>3.8</v>
      </c>
      <c r="J91" s="214">
        <f>'Hazard &amp; Exposure'!DQ90</f>
        <v>0</v>
      </c>
      <c r="K91" s="214">
        <f>'Hazard &amp; Exposure'!DT90</f>
        <v>0</v>
      </c>
      <c r="L91" s="215">
        <f>'Hazard &amp; Exposure'!DU90</f>
        <v>0</v>
      </c>
      <c r="M91" s="216">
        <f t="shared" si="22"/>
        <v>2.1</v>
      </c>
      <c r="N91" s="214" t="str">
        <f>'Hazard &amp; Exposure'!BL90</f>
        <v>x</v>
      </c>
      <c r="O91" s="214">
        <f>'Hazard &amp; Exposure'!CR90</f>
        <v>2.2999999999999998</v>
      </c>
      <c r="P91" s="214">
        <f>'Hazard &amp; Exposure'!DB90</f>
        <v>5.9</v>
      </c>
      <c r="Q91" s="214">
        <f>'Hazard &amp; Exposure'!DL90</f>
        <v>4.9000000000000004</v>
      </c>
      <c r="R91" s="215">
        <f>'Hazard &amp; Exposure'!DM90</f>
        <v>4.5</v>
      </c>
      <c r="S91" s="217">
        <f t="shared" si="23"/>
        <v>3.4</v>
      </c>
      <c r="T91" s="218">
        <f>Vulnerability!E90</f>
        <v>5.5</v>
      </c>
      <c r="U91" s="219">
        <f>Vulnerability!H90</f>
        <v>3</v>
      </c>
      <c r="V91" s="219">
        <f>Vulnerability!N90</f>
        <v>7.7</v>
      </c>
      <c r="W91" s="215">
        <f>Vulnerability!O90</f>
        <v>5.4</v>
      </c>
      <c r="X91" s="219">
        <f>Vulnerability!T90</f>
        <v>0</v>
      </c>
      <c r="Y91" s="220">
        <f>Vulnerability!AB90</f>
        <v>8.8000000000000007</v>
      </c>
      <c r="Z91" s="220">
        <f>Vulnerability!AE90</f>
        <v>3.7</v>
      </c>
      <c r="AA91" s="220">
        <f>Vulnerability!AH90</f>
        <v>0</v>
      </c>
      <c r="AB91" s="220">
        <f>Vulnerability!AK90</f>
        <v>0.6</v>
      </c>
      <c r="AC91" s="219">
        <f>Vulnerability!AL90</f>
        <v>4.4000000000000004</v>
      </c>
      <c r="AD91" s="215">
        <f>Vulnerability!AM90</f>
        <v>2.5</v>
      </c>
      <c r="AE91" s="216">
        <f t="shared" si="24"/>
        <v>4.0999999999999996</v>
      </c>
      <c r="AF91" s="216">
        <f>Vulnerability!AZ90</f>
        <v>6.6</v>
      </c>
      <c r="AG91" s="216">
        <f t="shared" si="25"/>
        <v>5.5</v>
      </c>
      <c r="AH91" s="231" t="str">
        <f>'Lack of Coping Capacity'!D90</f>
        <v>x</v>
      </c>
      <c r="AI91" s="222">
        <f>'Lack of Coping Capacity'!G90</f>
        <v>5.6</v>
      </c>
      <c r="AJ91" s="215">
        <f>'Lack of Coping Capacity'!H90</f>
        <v>5.6</v>
      </c>
      <c r="AK91" s="222">
        <f>'Lack of Coping Capacity'!M90</f>
        <v>5.4</v>
      </c>
      <c r="AL91" s="222">
        <f>'Lack of Coping Capacity'!R90</f>
        <v>4.0999999999999996</v>
      </c>
      <c r="AM91" s="222">
        <f>'Lack of Coping Capacity'!Z90</f>
        <v>5.5</v>
      </c>
      <c r="AN91" s="215">
        <f>'Lack of Coping Capacity'!AA90</f>
        <v>5</v>
      </c>
      <c r="AO91" s="216">
        <f t="shared" si="26"/>
        <v>5.3</v>
      </c>
      <c r="AP91" s="216">
        <f>'Lack of Coping Capacity'!AB90</f>
        <v>4.9000000000000004</v>
      </c>
      <c r="AQ91" s="216">
        <f t="shared" si="27"/>
        <v>5.0999999999999996</v>
      </c>
      <c r="AR91" s="223">
        <f t="shared" si="28"/>
        <v>4.5999999999999996</v>
      </c>
      <c r="AS91" s="224" t="str">
        <f t="shared" si="29"/>
        <v>Medium</v>
      </c>
      <c r="AT91" s="225">
        <f t="shared" si="30"/>
        <v>79</v>
      </c>
      <c r="AU91" s="226">
        <f>VLOOKUP($B91,'Lack of Reliability Index'!$A$2:$H$192,8,FALSE)</f>
        <v>7.5846994535519112</v>
      </c>
      <c r="AV91" s="227">
        <f>'Imputed and missing data hidden'!BY89</f>
        <v>18</v>
      </c>
      <c r="AW91" s="228">
        <f t="shared" si="31"/>
        <v>0.35294117647058826</v>
      </c>
      <c r="AX91" s="227" t="str">
        <f t="shared" si="32"/>
        <v/>
      </c>
      <c r="AY91" s="229">
        <f>'Indicator Date hidden2'!BZ90</f>
        <v>0.67213114754098358</v>
      </c>
      <c r="AZ91" s="133"/>
    </row>
    <row r="92" spans="1:52" ht="15" thickBot="1" x14ac:dyDescent="0.35">
      <c r="A92" s="211" t="str">
        <f>'Indicator Data'!A94</f>
        <v>Korea DPR</v>
      </c>
      <c r="B92" s="212" t="str">
        <f>'Indicator Data'!B94</f>
        <v>PRK</v>
      </c>
      <c r="C92" s="230">
        <f>'Hazard &amp; Exposure'!AO91</f>
        <v>4.9000000000000004</v>
      </c>
      <c r="D92" s="214">
        <f>'Hazard &amp; Exposure'!AP91</f>
        <v>7.4</v>
      </c>
      <c r="E92" s="214">
        <f>'Hazard &amp; Exposure'!AQ91</f>
        <v>4.5999999999999996</v>
      </c>
      <c r="F92" s="214">
        <f>'Hazard &amp; Exposure'!AR91</f>
        <v>6.5</v>
      </c>
      <c r="G92" s="214">
        <f>'Hazard &amp; Exposure'!AU91</f>
        <v>3.3</v>
      </c>
      <c r="H92" s="214">
        <f>'Hazard &amp; Exposure'!DM91</f>
        <v>2.8</v>
      </c>
      <c r="I92" s="215">
        <f>'Hazard &amp; Exposure'!DN91</f>
        <v>5.0999999999999996</v>
      </c>
      <c r="J92" s="214">
        <f>'Hazard &amp; Exposure'!DQ91</f>
        <v>6.1</v>
      </c>
      <c r="K92" s="214">
        <f>'Hazard &amp; Exposure'!DT91</f>
        <v>0</v>
      </c>
      <c r="L92" s="215">
        <f>'Hazard &amp; Exposure'!DU91</f>
        <v>4.3</v>
      </c>
      <c r="M92" s="216">
        <f t="shared" si="22"/>
        <v>4.7</v>
      </c>
      <c r="N92" s="214">
        <f>'Hazard &amp; Exposure'!BL91</f>
        <v>0</v>
      </c>
      <c r="O92" s="214">
        <f>'Hazard &amp; Exposure'!CR91</f>
        <v>3.2</v>
      </c>
      <c r="P92" s="214">
        <f>'Hazard &amp; Exposure'!DB91</f>
        <v>3.9</v>
      </c>
      <c r="Q92" s="214">
        <f>'Hazard &amp; Exposure'!DL91</f>
        <v>3.7</v>
      </c>
      <c r="R92" s="215">
        <f>'Hazard &amp; Exposure'!DM91</f>
        <v>2.8</v>
      </c>
      <c r="S92" s="217">
        <f t="shared" si="23"/>
        <v>3.8</v>
      </c>
      <c r="T92" s="218">
        <f>Vulnerability!E91</f>
        <v>8.4</v>
      </c>
      <c r="U92" s="219" t="str">
        <f>Vulnerability!H91</f>
        <v>x</v>
      </c>
      <c r="V92" s="219">
        <f>Vulnerability!N91</f>
        <v>0.8</v>
      </c>
      <c r="W92" s="215">
        <f>Vulnerability!O91</f>
        <v>5.9</v>
      </c>
      <c r="X92" s="219">
        <f>Vulnerability!T91</f>
        <v>0</v>
      </c>
      <c r="Y92" s="220">
        <f>Vulnerability!AB91</f>
        <v>3.9</v>
      </c>
      <c r="Z92" s="220">
        <f>Vulnerability!AE91</f>
        <v>2.4</v>
      </c>
      <c r="AA92" s="220">
        <f>Vulnerability!AH91</f>
        <v>10</v>
      </c>
      <c r="AB92" s="220">
        <f>Vulnerability!AK91</f>
        <v>9.4</v>
      </c>
      <c r="AC92" s="219">
        <f>Vulnerability!AL91</f>
        <v>7.8</v>
      </c>
      <c r="AD92" s="215">
        <f>Vulnerability!AM91</f>
        <v>5</v>
      </c>
      <c r="AE92" s="216">
        <f t="shared" si="24"/>
        <v>5.5</v>
      </c>
      <c r="AF92" s="216">
        <f>Vulnerability!AZ91</f>
        <v>4.0999999999999996</v>
      </c>
      <c r="AG92" s="216">
        <f t="shared" si="25"/>
        <v>4.8</v>
      </c>
      <c r="AH92" s="231" t="str">
        <f>'Lack of Coping Capacity'!D91</f>
        <v>x</v>
      </c>
      <c r="AI92" s="222">
        <f>'Lack of Coping Capacity'!G91</f>
        <v>8.1999999999999993</v>
      </c>
      <c r="AJ92" s="215">
        <f>'Lack of Coping Capacity'!H91</f>
        <v>8.1999999999999993</v>
      </c>
      <c r="AK92" s="222">
        <f>'Lack of Coping Capacity'!M91</f>
        <v>5</v>
      </c>
      <c r="AL92" s="222">
        <f>'Lack of Coping Capacity'!R91</f>
        <v>3.4</v>
      </c>
      <c r="AM92" s="222">
        <f>'Lack of Coping Capacity'!Z91</f>
        <v>0.7</v>
      </c>
      <c r="AN92" s="215">
        <f>'Lack of Coping Capacity'!AA91</f>
        <v>3</v>
      </c>
      <c r="AO92" s="216">
        <f t="shared" si="26"/>
        <v>6.3</v>
      </c>
      <c r="AP92" s="216">
        <f>'Lack of Coping Capacity'!AB91</f>
        <v>3.7</v>
      </c>
      <c r="AQ92" s="216">
        <f t="shared" si="27"/>
        <v>5.0999999999999996</v>
      </c>
      <c r="AR92" s="223">
        <f t="shared" si="28"/>
        <v>4.5</v>
      </c>
      <c r="AS92" s="224" t="str">
        <f t="shared" si="29"/>
        <v>Medium</v>
      </c>
      <c r="AT92" s="225">
        <f t="shared" si="30"/>
        <v>83</v>
      </c>
      <c r="AU92" s="226">
        <f>VLOOKUP($B92,'Lack of Reliability Index'!$A$2:$H$192,8,FALSE)</f>
        <v>6.9726775956284142</v>
      </c>
      <c r="AV92" s="227">
        <f>'Imputed and missing data hidden'!BY90</f>
        <v>18</v>
      </c>
      <c r="AW92" s="228">
        <f t="shared" si="31"/>
        <v>0.35294117647058826</v>
      </c>
      <c r="AX92" s="227" t="str">
        <f t="shared" si="32"/>
        <v/>
      </c>
      <c r="AY92" s="229">
        <f>'Indicator Date hidden2'!BZ91</f>
        <v>0.55737704918032782</v>
      </c>
      <c r="AZ92" s="133"/>
    </row>
    <row r="93" spans="1:52" ht="15" thickBot="1" x14ac:dyDescent="0.35">
      <c r="A93" s="211" t="str">
        <f>'Indicator Data'!A95</f>
        <v>Korea Republic of</v>
      </c>
      <c r="B93" s="212" t="str">
        <f>'Indicator Data'!B95</f>
        <v>KOR</v>
      </c>
      <c r="C93" s="230">
        <f>'Hazard &amp; Exposure'!AO92</f>
        <v>7.3</v>
      </c>
      <c r="D93" s="214">
        <f>'Hazard &amp; Exposure'!AP92</f>
        <v>4.7</v>
      </c>
      <c r="E93" s="214">
        <f>'Hazard &amp; Exposure'!AQ92</f>
        <v>7.6</v>
      </c>
      <c r="F93" s="214">
        <f>'Hazard &amp; Exposure'!AR92</f>
        <v>8.5</v>
      </c>
      <c r="G93" s="214">
        <f>'Hazard &amp; Exposure'!AU92</f>
        <v>0.3</v>
      </c>
      <c r="H93" s="214">
        <f>'Hazard &amp; Exposure'!DM92</f>
        <v>2.9</v>
      </c>
      <c r="I93" s="215">
        <f>'Hazard &amp; Exposure'!DN92</f>
        <v>5.9</v>
      </c>
      <c r="J93" s="214">
        <f>'Hazard &amp; Exposure'!DQ92</f>
        <v>2.5</v>
      </c>
      <c r="K93" s="214">
        <f>'Hazard &amp; Exposure'!DT92</f>
        <v>0</v>
      </c>
      <c r="L93" s="215">
        <f>'Hazard &amp; Exposure'!DU92</f>
        <v>1.8</v>
      </c>
      <c r="M93" s="216">
        <f t="shared" si="22"/>
        <v>4.0999999999999996</v>
      </c>
      <c r="N93" s="214">
        <f>'Hazard &amp; Exposure'!BL92</f>
        <v>0</v>
      </c>
      <c r="O93" s="214">
        <f>'Hazard &amp; Exposure'!CR92</f>
        <v>4.5999999999999996</v>
      </c>
      <c r="P93" s="214">
        <f>'Hazard &amp; Exposure'!DB92</f>
        <v>3.9</v>
      </c>
      <c r="Q93" s="214">
        <f>'Hazard &amp; Exposure'!DL92</f>
        <v>2.5</v>
      </c>
      <c r="R93" s="215">
        <f>'Hazard &amp; Exposure'!DM92</f>
        <v>2.9</v>
      </c>
      <c r="S93" s="217">
        <f t="shared" si="23"/>
        <v>3.5</v>
      </c>
      <c r="T93" s="218">
        <f>Vulnerability!E92</f>
        <v>0</v>
      </c>
      <c r="U93" s="219">
        <f>Vulnerability!H92</f>
        <v>1.3</v>
      </c>
      <c r="V93" s="219">
        <f>Vulnerability!N92</f>
        <v>0.1</v>
      </c>
      <c r="W93" s="215">
        <f>Vulnerability!O92</f>
        <v>0.4</v>
      </c>
      <c r="X93" s="219">
        <f>Vulnerability!T92</f>
        <v>3.6</v>
      </c>
      <c r="Y93" s="220">
        <f>Vulnerability!AB92</f>
        <v>0.4</v>
      </c>
      <c r="Z93" s="220">
        <f>Vulnerability!AE92</f>
        <v>0.2</v>
      </c>
      <c r="AA93" s="220">
        <f>Vulnerability!AH92</f>
        <v>0.2</v>
      </c>
      <c r="AB93" s="220">
        <f>Vulnerability!AK92</f>
        <v>1</v>
      </c>
      <c r="AC93" s="219">
        <f>Vulnerability!AL92</f>
        <v>0.5</v>
      </c>
      <c r="AD93" s="215">
        <f>Vulnerability!AM92</f>
        <v>2.2000000000000002</v>
      </c>
      <c r="AE93" s="216">
        <f t="shared" si="24"/>
        <v>1.3</v>
      </c>
      <c r="AF93" s="216">
        <f>Vulnerability!AZ92</f>
        <v>6.2</v>
      </c>
      <c r="AG93" s="216">
        <f t="shared" si="25"/>
        <v>4.2</v>
      </c>
      <c r="AH93" s="231">
        <f>'Lack of Coping Capacity'!D92</f>
        <v>1.5</v>
      </c>
      <c r="AI93" s="222">
        <f>'Lack of Coping Capacity'!G92</f>
        <v>3.4</v>
      </c>
      <c r="AJ93" s="215">
        <f>'Lack of Coping Capacity'!H92</f>
        <v>2.5</v>
      </c>
      <c r="AK93" s="222">
        <f>'Lack of Coping Capacity'!M92</f>
        <v>1.3</v>
      </c>
      <c r="AL93" s="222">
        <f>'Lack of Coping Capacity'!R92</f>
        <v>0</v>
      </c>
      <c r="AM93" s="222">
        <f>'Lack of Coping Capacity'!Z92</f>
        <v>1.4</v>
      </c>
      <c r="AN93" s="215">
        <f>'Lack of Coping Capacity'!AA92</f>
        <v>0.9</v>
      </c>
      <c r="AO93" s="216">
        <f t="shared" si="26"/>
        <v>1.7</v>
      </c>
      <c r="AP93" s="216">
        <f>'Lack of Coping Capacity'!AB92</f>
        <v>0.6</v>
      </c>
      <c r="AQ93" s="216">
        <f t="shared" si="27"/>
        <v>1.2</v>
      </c>
      <c r="AR93" s="223">
        <f t="shared" si="28"/>
        <v>2.6</v>
      </c>
      <c r="AS93" s="224" t="str">
        <f t="shared" si="29"/>
        <v>Low</v>
      </c>
      <c r="AT93" s="225">
        <f t="shared" si="30"/>
        <v>162</v>
      </c>
      <c r="AU93" s="226">
        <f>VLOOKUP($B93,'Lack of Reliability Index'!$A$2:$H$192,8,FALSE)</f>
        <v>6.5154228855721392</v>
      </c>
      <c r="AV93" s="227">
        <f>'Imputed and missing data hidden'!BY91</f>
        <v>11</v>
      </c>
      <c r="AW93" s="228">
        <f t="shared" si="31"/>
        <v>0.21568627450980393</v>
      </c>
      <c r="AX93" s="227" t="str">
        <f t="shared" si="32"/>
        <v/>
      </c>
      <c r="AY93" s="229">
        <f>'Indicator Date hidden2'!BZ92</f>
        <v>0.67164179104477617</v>
      </c>
      <c r="AZ93" s="133"/>
    </row>
    <row r="94" spans="1:52" ht="15" thickBot="1" x14ac:dyDescent="0.35">
      <c r="A94" s="211" t="str">
        <f>'Indicator Data'!A96</f>
        <v>Kuwait</v>
      </c>
      <c r="B94" s="212" t="str">
        <f>'Indicator Data'!B96</f>
        <v>KWT</v>
      </c>
      <c r="C94" s="230">
        <f>'Hazard &amp; Exposure'!AO93</f>
        <v>0.2</v>
      </c>
      <c r="D94" s="214">
        <f>'Hazard &amp; Exposure'!AP93</f>
        <v>1.3</v>
      </c>
      <c r="E94" s="214">
        <f>'Hazard &amp; Exposure'!AQ93</f>
        <v>0</v>
      </c>
      <c r="F94" s="214">
        <f>'Hazard &amp; Exposure'!AR93</f>
        <v>0</v>
      </c>
      <c r="G94" s="214">
        <f>'Hazard &amp; Exposure'!AU93</f>
        <v>3.1</v>
      </c>
      <c r="H94" s="214">
        <f>'Hazard &amp; Exposure'!DM93</f>
        <v>3.8</v>
      </c>
      <c r="I94" s="215">
        <f>'Hazard &amp; Exposure'!DN93</f>
        <v>1.5</v>
      </c>
      <c r="J94" s="214">
        <f>'Hazard &amp; Exposure'!DQ93</f>
        <v>0.7</v>
      </c>
      <c r="K94" s="214">
        <f>'Hazard &amp; Exposure'!DT93</f>
        <v>0</v>
      </c>
      <c r="L94" s="215">
        <f>'Hazard &amp; Exposure'!DU93</f>
        <v>0.5</v>
      </c>
      <c r="M94" s="216">
        <f t="shared" si="22"/>
        <v>1</v>
      </c>
      <c r="N94" s="214">
        <f>'Hazard &amp; Exposure'!BL93</f>
        <v>2.2000000000000002</v>
      </c>
      <c r="O94" s="214">
        <f>'Hazard &amp; Exposure'!CR93</f>
        <v>4.3</v>
      </c>
      <c r="P94" s="214">
        <f>'Hazard &amp; Exposure'!DB93</f>
        <v>4.9000000000000004</v>
      </c>
      <c r="Q94" s="214">
        <f>'Hazard &amp; Exposure'!DL93</f>
        <v>3.7</v>
      </c>
      <c r="R94" s="215">
        <f>'Hazard &amp; Exposure'!DM93</f>
        <v>3.8</v>
      </c>
      <c r="S94" s="217">
        <f t="shared" si="23"/>
        <v>2.5</v>
      </c>
      <c r="T94" s="218">
        <f>Vulnerability!E93</f>
        <v>1.8</v>
      </c>
      <c r="U94" s="219">
        <f>Vulnerability!H93</f>
        <v>3.3</v>
      </c>
      <c r="V94" s="219">
        <f>Vulnerability!N93</f>
        <v>0</v>
      </c>
      <c r="W94" s="215">
        <f>Vulnerability!O93</f>
        <v>1.7</v>
      </c>
      <c r="X94" s="219">
        <f>Vulnerability!T93</f>
        <v>1.6</v>
      </c>
      <c r="Y94" s="220">
        <f>Vulnerability!AB93</f>
        <v>0.3</v>
      </c>
      <c r="Z94" s="220">
        <f>Vulnerability!AE93</f>
        <v>0.7</v>
      </c>
      <c r="AA94" s="220">
        <f>Vulnerability!AH93</f>
        <v>0</v>
      </c>
      <c r="AB94" s="220">
        <f>Vulnerability!AK93</f>
        <v>1</v>
      </c>
      <c r="AC94" s="219">
        <f>Vulnerability!AL93</f>
        <v>0.5</v>
      </c>
      <c r="AD94" s="215">
        <f>Vulnerability!AM93</f>
        <v>1.1000000000000001</v>
      </c>
      <c r="AE94" s="216">
        <f t="shared" si="24"/>
        <v>1.4</v>
      </c>
      <c r="AF94" s="216">
        <f>Vulnerability!AZ93</f>
        <v>5.5</v>
      </c>
      <c r="AG94" s="216">
        <f t="shared" si="25"/>
        <v>3.7</v>
      </c>
      <c r="AH94" s="231" t="str">
        <f>'Lack of Coping Capacity'!D93</f>
        <v>x</v>
      </c>
      <c r="AI94" s="222">
        <f>'Lack of Coping Capacity'!G93</f>
        <v>5.6</v>
      </c>
      <c r="AJ94" s="215">
        <f>'Lack of Coping Capacity'!H93</f>
        <v>5.6</v>
      </c>
      <c r="AK94" s="222">
        <f>'Lack of Coping Capacity'!M93</f>
        <v>0.6</v>
      </c>
      <c r="AL94" s="222">
        <f>'Lack of Coping Capacity'!R93</f>
        <v>1.6</v>
      </c>
      <c r="AM94" s="222">
        <f>'Lack of Coping Capacity'!Z93</f>
        <v>1</v>
      </c>
      <c r="AN94" s="215">
        <f>'Lack of Coping Capacity'!AA93</f>
        <v>1.1000000000000001</v>
      </c>
      <c r="AO94" s="216">
        <f t="shared" si="26"/>
        <v>3.7</v>
      </c>
      <c r="AP94" s="216">
        <f>'Lack of Coping Capacity'!AB93</f>
        <v>4.4000000000000004</v>
      </c>
      <c r="AQ94" s="216">
        <f t="shared" si="27"/>
        <v>4.0999999999999996</v>
      </c>
      <c r="AR94" s="223">
        <f t="shared" si="28"/>
        <v>3.4</v>
      </c>
      <c r="AS94" s="224" t="str">
        <f t="shared" si="29"/>
        <v>Low</v>
      </c>
      <c r="AT94" s="225">
        <f t="shared" si="30"/>
        <v>131</v>
      </c>
      <c r="AU94" s="226">
        <f>VLOOKUP($B94,'Lack of Reliability Index'!$A$2:$H$192,8,FALSE)</f>
        <v>4.7919191919191917</v>
      </c>
      <c r="AV94" s="227">
        <f>'Imputed and missing data hidden'!BY92</f>
        <v>11</v>
      </c>
      <c r="AW94" s="228">
        <f t="shared" si="31"/>
        <v>0.21568627450980393</v>
      </c>
      <c r="AX94" s="227" t="str">
        <f t="shared" si="32"/>
        <v/>
      </c>
      <c r="AY94" s="229">
        <f>'Indicator Date hidden2'!BZ93</f>
        <v>0.34848484848484851</v>
      </c>
      <c r="AZ94" s="133"/>
    </row>
    <row r="95" spans="1:52" ht="15" thickBot="1" x14ac:dyDescent="0.35">
      <c r="A95" s="211" t="str">
        <f>'Indicator Data'!A97</f>
        <v>Kyrgyzstan</v>
      </c>
      <c r="B95" s="212" t="str">
        <f>'Indicator Data'!B97</f>
        <v>KGZ</v>
      </c>
      <c r="C95" s="230">
        <f>'Hazard &amp; Exposure'!AO94</f>
        <v>8.6</v>
      </c>
      <c r="D95" s="214">
        <f>'Hazard &amp; Exposure'!AP94</f>
        <v>5.6</v>
      </c>
      <c r="E95" s="214">
        <f>'Hazard &amp; Exposure'!AQ94</f>
        <v>0</v>
      </c>
      <c r="F95" s="214">
        <f>'Hazard &amp; Exposure'!AR94</f>
        <v>0</v>
      </c>
      <c r="G95" s="214">
        <f>'Hazard &amp; Exposure'!AU94</f>
        <v>6.7</v>
      </c>
      <c r="H95" s="214">
        <f>'Hazard &amp; Exposure'!DM94</f>
        <v>5.2</v>
      </c>
      <c r="I95" s="215">
        <f>'Hazard &amp; Exposure'!DN94</f>
        <v>5.2</v>
      </c>
      <c r="J95" s="214">
        <f>'Hazard &amp; Exposure'!DQ94</f>
        <v>6.7</v>
      </c>
      <c r="K95" s="214">
        <f>'Hazard &amp; Exposure'!DT94</f>
        <v>0</v>
      </c>
      <c r="L95" s="215">
        <f>'Hazard &amp; Exposure'!DU94</f>
        <v>4.7</v>
      </c>
      <c r="M95" s="216">
        <f t="shared" si="22"/>
        <v>5</v>
      </c>
      <c r="N95" s="214">
        <f>'Hazard &amp; Exposure'!BL94</f>
        <v>9.1999999999999993</v>
      </c>
      <c r="O95" s="214">
        <f>'Hazard &amp; Exposure'!CR94</f>
        <v>0.9</v>
      </c>
      <c r="P95" s="214">
        <f>'Hazard &amp; Exposure'!DB94</f>
        <v>3.6</v>
      </c>
      <c r="Q95" s="214">
        <f>'Hazard &amp; Exposure'!DL94</f>
        <v>3</v>
      </c>
      <c r="R95" s="215">
        <f>'Hazard &amp; Exposure'!DM94</f>
        <v>5.2</v>
      </c>
      <c r="S95" s="217">
        <f t="shared" si="23"/>
        <v>5.0999999999999996</v>
      </c>
      <c r="T95" s="218">
        <f>Vulnerability!E94</f>
        <v>4</v>
      </c>
      <c r="U95" s="219">
        <f>Vulnerability!H94</f>
        <v>2.9</v>
      </c>
      <c r="V95" s="219">
        <f>Vulnerability!N94</f>
        <v>4.8</v>
      </c>
      <c r="W95" s="215">
        <f>Vulnerability!O94</f>
        <v>3.9</v>
      </c>
      <c r="X95" s="219">
        <f>Vulnerability!T94</f>
        <v>0.8</v>
      </c>
      <c r="Y95" s="220">
        <f>Vulnerability!AB94</f>
        <v>0.8</v>
      </c>
      <c r="Z95" s="220">
        <f>Vulnerability!AE94</f>
        <v>1.1000000000000001</v>
      </c>
      <c r="AA95" s="220">
        <f>Vulnerability!AH94</f>
        <v>0</v>
      </c>
      <c r="AB95" s="220">
        <f>Vulnerability!AK94</f>
        <v>2.4</v>
      </c>
      <c r="AC95" s="219">
        <f>Vulnerability!AL94</f>
        <v>1.1000000000000001</v>
      </c>
      <c r="AD95" s="215">
        <f>Vulnerability!AM94</f>
        <v>1</v>
      </c>
      <c r="AE95" s="216">
        <f t="shared" si="24"/>
        <v>2.6</v>
      </c>
      <c r="AF95" s="216">
        <f>Vulnerability!AZ94</f>
        <v>5</v>
      </c>
      <c r="AG95" s="216">
        <f t="shared" si="25"/>
        <v>3.9</v>
      </c>
      <c r="AH95" s="231">
        <f>'Lack of Coping Capacity'!D94</f>
        <v>3.7</v>
      </c>
      <c r="AI95" s="222">
        <f>'Lack of Coping Capacity'!G94</f>
        <v>6.6</v>
      </c>
      <c r="AJ95" s="215">
        <f>'Lack of Coping Capacity'!H94</f>
        <v>5.2</v>
      </c>
      <c r="AK95" s="222">
        <f>'Lack of Coping Capacity'!M94</f>
        <v>2.4</v>
      </c>
      <c r="AL95" s="222">
        <f>'Lack of Coping Capacity'!R94</f>
        <v>3.7</v>
      </c>
      <c r="AM95" s="222">
        <f>'Lack of Coping Capacity'!Z94</f>
        <v>4.2</v>
      </c>
      <c r="AN95" s="215">
        <f>'Lack of Coping Capacity'!AA94</f>
        <v>3.4</v>
      </c>
      <c r="AO95" s="216">
        <f t="shared" si="26"/>
        <v>4.4000000000000004</v>
      </c>
      <c r="AP95" s="216">
        <f>'Lack of Coping Capacity'!AB94</f>
        <v>4.3</v>
      </c>
      <c r="AQ95" s="216">
        <f t="shared" si="27"/>
        <v>4.4000000000000004</v>
      </c>
      <c r="AR95" s="223">
        <f t="shared" si="28"/>
        <v>4.4000000000000004</v>
      </c>
      <c r="AS95" s="224" t="str">
        <f t="shared" si="29"/>
        <v>Medium</v>
      </c>
      <c r="AT95" s="225">
        <f t="shared" si="30"/>
        <v>87</v>
      </c>
      <c r="AU95" s="226">
        <f>VLOOKUP($B95,'Lack of Reliability Index'!$A$2:$H$192,8,FALSE)</f>
        <v>3.4301369863013687</v>
      </c>
      <c r="AV95" s="227">
        <f>'Imputed and missing data hidden'!BY93</f>
        <v>3</v>
      </c>
      <c r="AW95" s="228">
        <f t="shared" si="31"/>
        <v>5.8823529411764705E-2</v>
      </c>
      <c r="AX95" s="227" t="str">
        <f t="shared" si="32"/>
        <v/>
      </c>
      <c r="AY95" s="229">
        <f>'Indicator Date hidden2'!BZ94</f>
        <v>0.49315068493150682</v>
      </c>
      <c r="AZ95" s="133"/>
    </row>
    <row r="96" spans="1:52" ht="15" thickBot="1" x14ac:dyDescent="0.35">
      <c r="A96" s="211" t="str">
        <f>'Indicator Data'!A98</f>
        <v>Lao PDR</v>
      </c>
      <c r="B96" s="212" t="str">
        <f>'Indicator Data'!B98</f>
        <v>LAO</v>
      </c>
      <c r="C96" s="230">
        <f>'Hazard &amp; Exposure'!AO95</f>
        <v>3.1</v>
      </c>
      <c r="D96" s="214">
        <f>'Hazard &amp; Exposure'!AP95</f>
        <v>9.1</v>
      </c>
      <c r="E96" s="214">
        <f>'Hazard &amp; Exposure'!AQ95</f>
        <v>0</v>
      </c>
      <c r="F96" s="214">
        <f>'Hazard &amp; Exposure'!AR95</f>
        <v>3.3</v>
      </c>
      <c r="G96" s="214">
        <f>'Hazard &amp; Exposure'!AU95</f>
        <v>2.4</v>
      </c>
      <c r="H96" s="214">
        <f>'Hazard &amp; Exposure'!DM95</f>
        <v>6.3</v>
      </c>
      <c r="I96" s="215">
        <f>'Hazard &amp; Exposure'!DN95</f>
        <v>4.9000000000000004</v>
      </c>
      <c r="J96" s="214">
        <f>'Hazard &amp; Exposure'!DQ95</f>
        <v>3.8</v>
      </c>
      <c r="K96" s="214">
        <f>'Hazard &amp; Exposure'!DT95</f>
        <v>0</v>
      </c>
      <c r="L96" s="215">
        <f>'Hazard &amp; Exposure'!DU95</f>
        <v>2.7</v>
      </c>
      <c r="M96" s="216">
        <f t="shared" si="22"/>
        <v>3.9</v>
      </c>
      <c r="N96" s="214">
        <f>'Hazard &amp; Exposure'!BL95</f>
        <v>6.9</v>
      </c>
      <c r="O96" s="214">
        <f>'Hazard &amp; Exposure'!CR95</f>
        <v>7.8</v>
      </c>
      <c r="P96" s="214">
        <f>'Hazard &amp; Exposure'!DB95</f>
        <v>4.5999999999999996</v>
      </c>
      <c r="Q96" s="214">
        <f>'Hazard &amp; Exposure'!DL95</f>
        <v>5.2</v>
      </c>
      <c r="R96" s="215">
        <f>'Hazard &amp; Exposure'!DM95</f>
        <v>6.3</v>
      </c>
      <c r="S96" s="217">
        <f t="shared" si="23"/>
        <v>5.2</v>
      </c>
      <c r="T96" s="218">
        <f>Vulnerability!E95</f>
        <v>6.8</v>
      </c>
      <c r="U96" s="219">
        <f>Vulnerability!H95</f>
        <v>4.5999999999999996</v>
      </c>
      <c r="V96" s="219">
        <f>Vulnerability!N95</f>
        <v>1.6</v>
      </c>
      <c r="W96" s="215">
        <f>Vulnerability!O95</f>
        <v>5</v>
      </c>
      <c r="X96" s="219">
        <f>Vulnerability!T95</f>
        <v>0</v>
      </c>
      <c r="Y96" s="220">
        <f>Vulnerability!AB95</f>
        <v>1.7</v>
      </c>
      <c r="Z96" s="220">
        <f>Vulnerability!AE95</f>
        <v>4.8</v>
      </c>
      <c r="AA96" s="220">
        <f>Vulnerability!AH95</f>
        <v>9.5</v>
      </c>
      <c r="AB96" s="220">
        <f>Vulnerability!AK95</f>
        <v>4.9000000000000004</v>
      </c>
      <c r="AC96" s="219">
        <f>Vulnerability!AL95</f>
        <v>6.2</v>
      </c>
      <c r="AD96" s="215">
        <f>Vulnerability!AM95</f>
        <v>3.7</v>
      </c>
      <c r="AE96" s="216">
        <f t="shared" si="24"/>
        <v>4.4000000000000004</v>
      </c>
      <c r="AF96" s="216">
        <f>Vulnerability!AZ95</f>
        <v>4.9000000000000004</v>
      </c>
      <c r="AG96" s="216">
        <f t="shared" si="25"/>
        <v>4.7</v>
      </c>
      <c r="AH96" s="231">
        <f>'Lack of Coping Capacity'!D95</f>
        <v>6.1</v>
      </c>
      <c r="AI96" s="222">
        <f>'Lack of Coping Capacity'!G95</f>
        <v>6.7</v>
      </c>
      <c r="AJ96" s="215">
        <f>'Lack of Coping Capacity'!H95</f>
        <v>6.4</v>
      </c>
      <c r="AK96" s="222">
        <f>'Lack of Coping Capacity'!M95</f>
        <v>4.7</v>
      </c>
      <c r="AL96" s="222">
        <f>'Lack of Coping Capacity'!R95</f>
        <v>5.0999999999999996</v>
      </c>
      <c r="AM96" s="222">
        <f>'Lack of Coping Capacity'!Z95</f>
        <v>5.8</v>
      </c>
      <c r="AN96" s="215">
        <f>'Lack of Coping Capacity'!AA95</f>
        <v>5.2</v>
      </c>
      <c r="AO96" s="216">
        <f t="shared" si="26"/>
        <v>5.8</v>
      </c>
      <c r="AP96" s="216">
        <f>'Lack of Coping Capacity'!AB95</f>
        <v>6.5</v>
      </c>
      <c r="AQ96" s="216">
        <f t="shared" si="27"/>
        <v>6.2</v>
      </c>
      <c r="AR96" s="223">
        <f t="shared" si="28"/>
        <v>5.3</v>
      </c>
      <c r="AS96" s="224" t="str">
        <f t="shared" si="29"/>
        <v>High</v>
      </c>
      <c r="AT96" s="225">
        <f t="shared" si="30"/>
        <v>50</v>
      </c>
      <c r="AU96" s="226">
        <f>VLOOKUP($B96,'Lack of Reliability Index'!$A$2:$H$192,8,FALSE)</f>
        <v>4.9802816901408455</v>
      </c>
      <c r="AV96" s="227">
        <f>'Imputed and missing data hidden'!BY94</f>
        <v>6</v>
      </c>
      <c r="AW96" s="228">
        <f t="shared" si="31"/>
        <v>0.11764705882352941</v>
      </c>
      <c r="AX96" s="227" t="str">
        <f t="shared" si="32"/>
        <v/>
      </c>
      <c r="AY96" s="229">
        <f>'Indicator Date hidden2'!BZ95</f>
        <v>0.63380281690140849</v>
      </c>
      <c r="AZ96" s="133"/>
    </row>
    <row r="97" spans="1:52" ht="15" thickBot="1" x14ac:dyDescent="0.35">
      <c r="A97" s="211" t="str">
        <f>'Indicator Data'!A99</f>
        <v>Latvia</v>
      </c>
      <c r="B97" s="212" t="str">
        <f>'Indicator Data'!B99</f>
        <v>LVA</v>
      </c>
      <c r="C97" s="230">
        <f>'Hazard &amp; Exposure'!AO96</f>
        <v>0.1</v>
      </c>
      <c r="D97" s="214">
        <f>'Hazard &amp; Exposure'!AP96</f>
        <v>6.5</v>
      </c>
      <c r="E97" s="214">
        <f>'Hazard &amp; Exposure'!AQ96</f>
        <v>0</v>
      </c>
      <c r="F97" s="214">
        <f>'Hazard &amp; Exposure'!AR96</f>
        <v>0</v>
      </c>
      <c r="G97" s="214">
        <f>'Hazard &amp; Exposure'!AU96</f>
        <v>2</v>
      </c>
      <c r="H97" s="214">
        <f>'Hazard &amp; Exposure'!DM96</f>
        <v>1</v>
      </c>
      <c r="I97" s="215">
        <f>'Hazard &amp; Exposure'!DN96</f>
        <v>2</v>
      </c>
      <c r="J97" s="214">
        <f>'Hazard &amp; Exposure'!DQ96</f>
        <v>0.1</v>
      </c>
      <c r="K97" s="214">
        <f>'Hazard &amp; Exposure'!DT96</f>
        <v>0</v>
      </c>
      <c r="L97" s="215">
        <f>'Hazard &amp; Exposure'!DU96</f>
        <v>0.1</v>
      </c>
      <c r="M97" s="216">
        <f t="shared" si="22"/>
        <v>1.1000000000000001</v>
      </c>
      <c r="N97" s="214">
        <f>'Hazard &amp; Exposure'!BL96</f>
        <v>0</v>
      </c>
      <c r="O97" s="214">
        <f>'Hazard &amp; Exposure'!CR96</f>
        <v>0</v>
      </c>
      <c r="P97" s="214">
        <f>'Hazard &amp; Exposure'!DB96</f>
        <v>2.4</v>
      </c>
      <c r="Q97" s="214">
        <f>'Hazard &amp; Exposure'!DL96</f>
        <v>1.4</v>
      </c>
      <c r="R97" s="215">
        <f>'Hazard &amp; Exposure'!DM96</f>
        <v>1</v>
      </c>
      <c r="S97" s="217">
        <f t="shared" si="23"/>
        <v>1.1000000000000001</v>
      </c>
      <c r="T97" s="218">
        <f>Vulnerability!E96</f>
        <v>0.9</v>
      </c>
      <c r="U97" s="219">
        <f>Vulnerability!H96</f>
        <v>2.2999999999999998</v>
      </c>
      <c r="V97" s="219">
        <f>Vulnerability!N96</f>
        <v>0.6</v>
      </c>
      <c r="W97" s="215">
        <f>Vulnerability!O96</f>
        <v>1.2</v>
      </c>
      <c r="X97" s="219">
        <f>Vulnerability!T96</f>
        <v>1.3</v>
      </c>
      <c r="Y97" s="220">
        <f>Vulnerability!AB96</f>
        <v>0.7</v>
      </c>
      <c r="Z97" s="220">
        <f>Vulnerability!AE96</f>
        <v>0.3</v>
      </c>
      <c r="AA97" s="220">
        <f>Vulnerability!AH96</f>
        <v>0</v>
      </c>
      <c r="AB97" s="220">
        <f>Vulnerability!AK96</f>
        <v>1.4</v>
      </c>
      <c r="AC97" s="219">
        <f>Vulnerability!AL96</f>
        <v>0.6</v>
      </c>
      <c r="AD97" s="215">
        <f>Vulnerability!AM96</f>
        <v>1</v>
      </c>
      <c r="AE97" s="216">
        <f t="shared" si="24"/>
        <v>1.1000000000000001</v>
      </c>
      <c r="AF97" s="216">
        <f>Vulnerability!AZ96</f>
        <v>5.9</v>
      </c>
      <c r="AG97" s="216">
        <f t="shared" si="25"/>
        <v>3.9</v>
      </c>
      <c r="AH97" s="231" t="str">
        <f>'Lack of Coping Capacity'!D96</f>
        <v>x</v>
      </c>
      <c r="AI97" s="222">
        <f>'Lack of Coping Capacity'!G96</f>
        <v>3.7</v>
      </c>
      <c r="AJ97" s="215">
        <f>'Lack of Coping Capacity'!H96</f>
        <v>3.7</v>
      </c>
      <c r="AK97" s="222">
        <f>'Lack of Coping Capacity'!M96</f>
        <v>1.6</v>
      </c>
      <c r="AL97" s="222">
        <f>'Lack of Coping Capacity'!R96</f>
        <v>0.7</v>
      </c>
      <c r="AM97" s="222">
        <f>'Lack of Coping Capacity'!Z96</f>
        <v>2.1</v>
      </c>
      <c r="AN97" s="215">
        <f>'Lack of Coping Capacity'!AA96</f>
        <v>1.5</v>
      </c>
      <c r="AO97" s="216">
        <f t="shared" si="26"/>
        <v>2.7</v>
      </c>
      <c r="AP97" s="216">
        <f>'Lack of Coping Capacity'!AB96</f>
        <v>2.5</v>
      </c>
      <c r="AQ97" s="216">
        <f t="shared" si="27"/>
        <v>2.6</v>
      </c>
      <c r="AR97" s="223">
        <f t="shared" si="28"/>
        <v>2.2000000000000002</v>
      </c>
      <c r="AS97" s="224" t="str">
        <f t="shared" si="29"/>
        <v>Low</v>
      </c>
      <c r="AT97" s="225">
        <f t="shared" si="30"/>
        <v>171</v>
      </c>
      <c r="AU97" s="226">
        <f>VLOOKUP($B97,'Lack of Reliability Index'!$A$2:$H$192,8,FALSE)</f>
        <v>5.3575757575757574</v>
      </c>
      <c r="AV97" s="227">
        <f>'Imputed and missing data hidden'!BY95</f>
        <v>11</v>
      </c>
      <c r="AW97" s="228">
        <f t="shared" si="31"/>
        <v>0.21568627450980393</v>
      </c>
      <c r="AX97" s="227" t="str">
        <f t="shared" si="32"/>
        <v/>
      </c>
      <c r="AY97" s="229">
        <f>'Indicator Date hidden2'!BZ96</f>
        <v>0.45454545454545453</v>
      </c>
      <c r="AZ97" s="133"/>
    </row>
    <row r="98" spans="1:52" ht="15" thickBot="1" x14ac:dyDescent="0.35">
      <c r="A98" s="211" t="str">
        <f>'Indicator Data'!A100</f>
        <v>Lebanon</v>
      </c>
      <c r="B98" s="212" t="str">
        <f>'Indicator Data'!B100</f>
        <v>LBN</v>
      </c>
      <c r="C98" s="230">
        <f>'Hazard &amp; Exposure'!AO97</f>
        <v>9.6</v>
      </c>
      <c r="D98" s="214">
        <f>'Hazard &amp; Exposure'!AP97</f>
        <v>1.2</v>
      </c>
      <c r="E98" s="214">
        <f>'Hazard &amp; Exposure'!AQ97</f>
        <v>7.2</v>
      </c>
      <c r="F98" s="214">
        <f>'Hazard &amp; Exposure'!AR97</f>
        <v>0</v>
      </c>
      <c r="G98" s="214">
        <f>'Hazard &amp; Exposure'!AU97</f>
        <v>2.6</v>
      </c>
      <c r="H98" s="214">
        <f>'Hazard &amp; Exposure'!DM97</f>
        <v>3.9</v>
      </c>
      <c r="I98" s="215">
        <f>'Hazard &amp; Exposure'!DN97</f>
        <v>5.3</v>
      </c>
      <c r="J98" s="214">
        <f>'Hazard &amp; Exposure'!DQ97</f>
        <v>7.8</v>
      </c>
      <c r="K98" s="214">
        <f>'Hazard &amp; Exposure'!DT97</f>
        <v>0</v>
      </c>
      <c r="L98" s="215">
        <f>'Hazard &amp; Exposure'!DU97</f>
        <v>5.5</v>
      </c>
      <c r="M98" s="216">
        <f t="shared" si="22"/>
        <v>5.4</v>
      </c>
      <c r="N98" s="214">
        <f>'Hazard &amp; Exposure'!BL97</f>
        <v>1.7</v>
      </c>
      <c r="O98" s="214">
        <f>'Hazard &amp; Exposure'!CR97</f>
        <v>5</v>
      </c>
      <c r="P98" s="214">
        <f>'Hazard &amp; Exposure'!DB97</f>
        <v>4.5999999999999996</v>
      </c>
      <c r="Q98" s="214">
        <f>'Hazard &amp; Exposure'!DL97</f>
        <v>4</v>
      </c>
      <c r="R98" s="215">
        <f>'Hazard &amp; Exposure'!DM97</f>
        <v>3.9</v>
      </c>
      <c r="S98" s="217">
        <f t="shared" si="23"/>
        <v>4.7</v>
      </c>
      <c r="T98" s="218">
        <f>Vulnerability!E97</f>
        <v>3.4</v>
      </c>
      <c r="U98" s="219">
        <f>Vulnerability!H97</f>
        <v>3.3</v>
      </c>
      <c r="V98" s="219">
        <f>Vulnerability!N97</f>
        <v>5.3</v>
      </c>
      <c r="W98" s="215">
        <f>Vulnerability!O97</f>
        <v>3.9</v>
      </c>
      <c r="X98" s="219">
        <f>Vulnerability!T97</f>
        <v>10</v>
      </c>
      <c r="Y98" s="220">
        <f>Vulnerability!AB97</f>
        <v>0.1</v>
      </c>
      <c r="Z98" s="220">
        <f>Vulnerability!AE97</f>
        <v>0.6</v>
      </c>
      <c r="AA98" s="220">
        <f>Vulnerability!AH97</f>
        <v>0.2</v>
      </c>
      <c r="AB98" s="220">
        <f>Vulnerability!AK97</f>
        <v>3.4</v>
      </c>
      <c r="AC98" s="219">
        <f>Vulnerability!AL97</f>
        <v>1.2</v>
      </c>
      <c r="AD98" s="215">
        <f>Vulnerability!AM97</f>
        <v>7.8</v>
      </c>
      <c r="AE98" s="216">
        <f t="shared" si="24"/>
        <v>6.2</v>
      </c>
      <c r="AF98" s="216">
        <f>Vulnerability!AZ97</f>
        <v>5.7</v>
      </c>
      <c r="AG98" s="216">
        <f t="shared" si="25"/>
        <v>6</v>
      </c>
      <c r="AH98" s="231">
        <f>'Lack of Coping Capacity'!D97</f>
        <v>4.7</v>
      </c>
      <c r="AI98" s="222">
        <f>'Lack of Coping Capacity'!G97</f>
        <v>6.8</v>
      </c>
      <c r="AJ98" s="215">
        <f>'Lack of Coping Capacity'!H97</f>
        <v>5.8</v>
      </c>
      <c r="AK98" s="222">
        <f>'Lack of Coping Capacity'!M97</f>
        <v>2.6</v>
      </c>
      <c r="AL98" s="222">
        <f>'Lack of Coping Capacity'!R97</f>
        <v>0.6</v>
      </c>
      <c r="AM98" s="222">
        <f>'Lack of Coping Capacity'!Z97</f>
        <v>3.9</v>
      </c>
      <c r="AN98" s="215">
        <f>'Lack of Coping Capacity'!AA97</f>
        <v>2.4</v>
      </c>
      <c r="AO98" s="216">
        <f t="shared" si="26"/>
        <v>4.3</v>
      </c>
      <c r="AP98" s="216">
        <f>'Lack of Coping Capacity'!AB97</f>
        <v>4.2</v>
      </c>
      <c r="AQ98" s="216">
        <f t="shared" si="27"/>
        <v>4.3</v>
      </c>
      <c r="AR98" s="223">
        <f t="shared" si="28"/>
        <v>4.9000000000000004</v>
      </c>
      <c r="AS98" s="224" t="str">
        <f t="shared" si="29"/>
        <v>Medium</v>
      </c>
      <c r="AT98" s="225">
        <f t="shared" si="30"/>
        <v>63</v>
      </c>
      <c r="AU98" s="226">
        <f>VLOOKUP($B98,'Lack of Reliability Index'!$A$2:$H$192,8,FALSE)</f>
        <v>5.0280193236714972</v>
      </c>
      <c r="AV98" s="227">
        <f>'Imputed and missing data hidden'!BY96</f>
        <v>9</v>
      </c>
      <c r="AW98" s="228">
        <f t="shared" si="31"/>
        <v>0.17647058823529413</v>
      </c>
      <c r="AX98" s="227" t="str">
        <f t="shared" si="32"/>
        <v/>
      </c>
      <c r="AY98" s="229">
        <f>'Indicator Date hidden2'!BZ97</f>
        <v>0.49275362318840582</v>
      </c>
      <c r="AZ98" s="133"/>
    </row>
    <row r="99" spans="1:52" ht="15" thickBot="1" x14ac:dyDescent="0.35">
      <c r="A99" s="211" t="str">
        <f>'Indicator Data'!A101</f>
        <v>Lesotho</v>
      </c>
      <c r="B99" s="212" t="str">
        <f>'Indicator Data'!B101</f>
        <v>LSO</v>
      </c>
      <c r="C99" s="230">
        <f>'Hazard &amp; Exposure'!AO98</f>
        <v>0.1</v>
      </c>
      <c r="D99" s="214">
        <f>'Hazard &amp; Exposure'!AP98</f>
        <v>3</v>
      </c>
      <c r="E99" s="214">
        <f>'Hazard &amp; Exposure'!AQ98</f>
        <v>0</v>
      </c>
      <c r="F99" s="214">
        <f>'Hazard &amp; Exposure'!AR98</f>
        <v>0</v>
      </c>
      <c r="G99" s="214">
        <f>'Hazard &amp; Exposure'!AU98</f>
        <v>5.2</v>
      </c>
      <c r="H99" s="214">
        <f>'Hazard &amp; Exposure'!DM98</f>
        <v>3.6</v>
      </c>
      <c r="I99" s="215">
        <f>'Hazard &amp; Exposure'!DN98</f>
        <v>2.2000000000000002</v>
      </c>
      <c r="J99" s="214">
        <f>'Hazard &amp; Exposure'!DQ98</f>
        <v>3</v>
      </c>
      <c r="K99" s="214">
        <f>'Hazard &amp; Exposure'!DT98</f>
        <v>0</v>
      </c>
      <c r="L99" s="215">
        <f>'Hazard &amp; Exposure'!DU98</f>
        <v>2.1</v>
      </c>
      <c r="M99" s="216">
        <f t="shared" si="22"/>
        <v>2.2000000000000002</v>
      </c>
      <c r="N99" s="214">
        <f>'Hazard &amp; Exposure'!BL98</f>
        <v>1.5</v>
      </c>
      <c r="O99" s="214">
        <f>'Hazard &amp; Exposure'!CR98</f>
        <v>0</v>
      </c>
      <c r="P99" s="214">
        <f>'Hazard &amp; Exposure'!DB98</f>
        <v>5.2</v>
      </c>
      <c r="Q99" s="214">
        <f>'Hazard &amp; Exposure'!DL98</f>
        <v>6.1</v>
      </c>
      <c r="R99" s="215">
        <f>'Hazard &amp; Exposure'!DM98</f>
        <v>3.6</v>
      </c>
      <c r="S99" s="217">
        <f t="shared" si="23"/>
        <v>2.9</v>
      </c>
      <c r="T99" s="218">
        <f>Vulnerability!E98</f>
        <v>7.8</v>
      </c>
      <c r="U99" s="219">
        <f>Vulnerability!H98</f>
        <v>7.3</v>
      </c>
      <c r="V99" s="219">
        <f>Vulnerability!N98</f>
        <v>4.5999999999999996</v>
      </c>
      <c r="W99" s="215">
        <f>Vulnerability!O98</f>
        <v>6.9</v>
      </c>
      <c r="X99" s="219">
        <f>Vulnerability!T98</f>
        <v>0</v>
      </c>
      <c r="Y99" s="220">
        <f>Vulnerability!AB98</f>
        <v>7.3</v>
      </c>
      <c r="Z99" s="220">
        <f>Vulnerability!AE98</f>
        <v>4.3</v>
      </c>
      <c r="AA99" s="220">
        <f>Vulnerability!AH98</f>
        <v>10</v>
      </c>
      <c r="AB99" s="220">
        <f>Vulnerability!AK98</f>
        <v>3.8</v>
      </c>
      <c r="AC99" s="219">
        <f>Vulnerability!AL98</f>
        <v>7.3</v>
      </c>
      <c r="AD99" s="215">
        <f>Vulnerability!AM98</f>
        <v>4.5999999999999996</v>
      </c>
      <c r="AE99" s="216">
        <f t="shared" si="24"/>
        <v>5.9</v>
      </c>
      <c r="AF99" s="216">
        <f>Vulnerability!AZ98</f>
        <v>5</v>
      </c>
      <c r="AG99" s="216">
        <f t="shared" si="25"/>
        <v>5.5</v>
      </c>
      <c r="AH99" s="231">
        <f>'Lack of Coping Capacity'!D98</f>
        <v>8.4</v>
      </c>
      <c r="AI99" s="222">
        <f>'Lack of Coping Capacity'!G98</f>
        <v>6.4</v>
      </c>
      <c r="AJ99" s="215">
        <f>'Lack of Coping Capacity'!H98</f>
        <v>7.4</v>
      </c>
      <c r="AK99" s="222">
        <f>'Lack of Coping Capacity'!M98</f>
        <v>5.7</v>
      </c>
      <c r="AL99" s="222">
        <f>'Lack of Coping Capacity'!R98</f>
        <v>7</v>
      </c>
      <c r="AM99" s="222">
        <f>'Lack of Coping Capacity'!Z98</f>
        <v>5.6</v>
      </c>
      <c r="AN99" s="215">
        <f>'Lack of Coping Capacity'!AA98</f>
        <v>6.1</v>
      </c>
      <c r="AO99" s="216">
        <f t="shared" si="26"/>
        <v>6.8</v>
      </c>
      <c r="AP99" s="216">
        <f>'Lack of Coping Capacity'!AB98</f>
        <v>6.7</v>
      </c>
      <c r="AQ99" s="216">
        <f t="shared" si="27"/>
        <v>6.8</v>
      </c>
      <c r="AR99" s="223">
        <f t="shared" si="28"/>
        <v>4.8</v>
      </c>
      <c r="AS99" s="224" t="str">
        <f t="shared" si="29"/>
        <v>Medium</v>
      </c>
      <c r="AT99" s="225">
        <f t="shared" si="30"/>
        <v>68</v>
      </c>
      <c r="AU99" s="226">
        <f>VLOOKUP($B99,'Lack of Reliability Index'!$A$2:$H$192,8,FALSE)</f>
        <v>3.8666666666666663</v>
      </c>
      <c r="AV99" s="227">
        <f>'Imputed and missing data hidden'!BY97</f>
        <v>2</v>
      </c>
      <c r="AW99" s="228">
        <f t="shared" si="31"/>
        <v>3.9215686274509803E-2</v>
      </c>
      <c r="AX99" s="227" t="str">
        <f t="shared" si="32"/>
        <v/>
      </c>
      <c r="AY99" s="229">
        <f>'Indicator Date hidden2'!BZ98</f>
        <v>0.625</v>
      </c>
      <c r="AZ99" s="133"/>
    </row>
    <row r="100" spans="1:52" ht="15" thickBot="1" x14ac:dyDescent="0.35">
      <c r="A100" s="211" t="str">
        <f>'Indicator Data'!A102</f>
        <v>Liberia</v>
      </c>
      <c r="B100" s="212" t="str">
        <f>'Indicator Data'!B102</f>
        <v>LBR</v>
      </c>
      <c r="C100" s="230">
        <f>'Hazard &amp; Exposure'!AO99</f>
        <v>0.1</v>
      </c>
      <c r="D100" s="214">
        <f>'Hazard &amp; Exposure'!AP99</f>
        <v>6.2</v>
      </c>
      <c r="E100" s="214">
        <f>'Hazard &amp; Exposure'!AQ99</f>
        <v>5.5</v>
      </c>
      <c r="F100" s="214">
        <f>'Hazard &amp; Exposure'!AR99</f>
        <v>0</v>
      </c>
      <c r="G100" s="214">
        <f>'Hazard &amp; Exposure'!AU99</f>
        <v>0.5</v>
      </c>
      <c r="H100" s="214">
        <f>'Hazard &amp; Exposure'!DM99</f>
        <v>7.5</v>
      </c>
      <c r="I100" s="215">
        <f>'Hazard &amp; Exposure'!DN99</f>
        <v>4</v>
      </c>
      <c r="J100" s="214">
        <f>'Hazard &amp; Exposure'!DQ99</f>
        <v>3.1</v>
      </c>
      <c r="K100" s="214">
        <f>'Hazard &amp; Exposure'!DT99</f>
        <v>0</v>
      </c>
      <c r="L100" s="215">
        <f>'Hazard &amp; Exposure'!DU99</f>
        <v>2.2000000000000002</v>
      </c>
      <c r="M100" s="216">
        <f t="shared" ref="M100:M131" si="33">ROUND((10-GEOMEAN(((10-I100)/10*9+1),((10-L100)/10*9+1)))/9*10,1)</f>
        <v>3.2</v>
      </c>
      <c r="N100" s="214">
        <f>'Hazard &amp; Exposure'!BL99</f>
        <v>8.1999999999999993</v>
      </c>
      <c r="O100" s="214">
        <f>'Hazard &amp; Exposure'!CR99</f>
        <v>7.3</v>
      </c>
      <c r="P100" s="214">
        <f>'Hazard &amp; Exposure'!DB99</f>
        <v>6.8</v>
      </c>
      <c r="Q100" s="214">
        <f>'Hazard &amp; Exposure'!DL99</f>
        <v>7.6</v>
      </c>
      <c r="R100" s="215">
        <f>'Hazard &amp; Exposure'!DM99</f>
        <v>7.5</v>
      </c>
      <c r="S100" s="217">
        <f t="shared" ref="S100:S131" si="34">ROUND((10-GEOMEAN(((10-M100)/10*9+1),((10-R100)/10*9+1)))/9*10,1)</f>
        <v>5.8</v>
      </c>
      <c r="T100" s="218">
        <f>Vulnerability!E99</f>
        <v>9</v>
      </c>
      <c r="U100" s="219">
        <f>Vulnerability!H99</f>
        <v>5.7</v>
      </c>
      <c r="V100" s="219">
        <f>Vulnerability!N99</f>
        <v>6</v>
      </c>
      <c r="W100" s="215">
        <f>Vulnerability!O99</f>
        <v>7.4</v>
      </c>
      <c r="X100" s="219">
        <f>Vulnerability!T99</f>
        <v>3.4</v>
      </c>
      <c r="Y100" s="220">
        <f>Vulnerability!AB99</f>
        <v>4.8</v>
      </c>
      <c r="Z100" s="220">
        <f>Vulnerability!AE99</f>
        <v>4.5</v>
      </c>
      <c r="AA100" s="220">
        <f>Vulnerability!AH99</f>
        <v>0</v>
      </c>
      <c r="AB100" s="220">
        <f>Vulnerability!AK99</f>
        <v>8.3000000000000007</v>
      </c>
      <c r="AC100" s="219">
        <f>Vulnerability!AL99</f>
        <v>5.0999999999999996</v>
      </c>
      <c r="AD100" s="215">
        <f>Vulnerability!AM99</f>
        <v>4.3</v>
      </c>
      <c r="AE100" s="216">
        <f t="shared" ref="AE100:AE131" si="35">ROUND((10-GEOMEAN(((10-W100)/10*9+1),((10-AD100)/10*9+1)))/9*10,1)</f>
        <v>6.1</v>
      </c>
      <c r="AF100" s="216">
        <f>Vulnerability!AZ99</f>
        <v>6.4</v>
      </c>
      <c r="AG100" s="216">
        <f t="shared" ref="AG100:AG131" si="36">ROUND((10-GEOMEAN(((10-AE100)/10*9+1),((10-AF100)/10*9+1)))/9*10,1)</f>
        <v>6.3</v>
      </c>
      <c r="AH100" s="231" t="str">
        <f>'Lack of Coping Capacity'!D99</f>
        <v>x</v>
      </c>
      <c r="AI100" s="222">
        <f>'Lack of Coping Capacity'!G99</f>
        <v>7.5</v>
      </c>
      <c r="AJ100" s="215">
        <f>'Lack of Coping Capacity'!H99</f>
        <v>7.5</v>
      </c>
      <c r="AK100" s="222">
        <f>'Lack of Coping Capacity'!M99</f>
        <v>8.1999999999999993</v>
      </c>
      <c r="AL100" s="222">
        <f>'Lack of Coping Capacity'!R99</f>
        <v>7.9</v>
      </c>
      <c r="AM100" s="222">
        <f>'Lack of Coping Capacity'!Z99</f>
        <v>7.3</v>
      </c>
      <c r="AN100" s="215">
        <f>'Lack of Coping Capacity'!AA99</f>
        <v>7.8</v>
      </c>
      <c r="AO100" s="216">
        <f t="shared" ref="AO100:AO131" si="37">ROUND((10-GEOMEAN(((10-AJ100)/10*9+1),((10-AN100)/10*9+1)))/9*10,1)</f>
        <v>7.7</v>
      </c>
      <c r="AP100" s="216">
        <f>'Lack of Coping Capacity'!AB99</f>
        <v>5.4</v>
      </c>
      <c r="AQ100" s="216">
        <f t="shared" ref="AQ100:AQ131" si="38">IF(AP100="x",AO100,ROUND((10-GEOMEAN(((10-AO100)/10*9+1),((10-AP100)/10*9+1)))/9*10,1))</f>
        <v>6.7</v>
      </c>
      <c r="AR100" s="223">
        <f t="shared" ref="AR100:AR131" si="39">ROUND(S100^(1/3)*AG100^(1/3)*AQ100^(1/3),1)</f>
        <v>6.3</v>
      </c>
      <c r="AS100" s="224" t="str">
        <f t="shared" ref="AS100:AS131" si="40">IF(AR100&gt;=6.5,"Very High",IF(AR100&gt;=5,"High",IF(AR100&gt;=3.5,"Medium",IF(AR100&gt;=2,"Low","Very Low"))))</f>
        <v>High</v>
      </c>
      <c r="AT100" s="225">
        <f t="shared" ref="AT100:AT131" si="41">_xlfn.RANK.EQ(AR100,AR$4:AR$194)</f>
        <v>15</v>
      </c>
      <c r="AU100" s="226">
        <f>VLOOKUP($B100,'Lack of Reliability Index'!$A$2:$H$192,8,FALSE)</f>
        <v>3.7629629629629635</v>
      </c>
      <c r="AV100" s="227">
        <f>'Imputed and missing data hidden'!BY98</f>
        <v>3</v>
      </c>
      <c r="AW100" s="228">
        <f t="shared" ref="AW100:AW131" si="42">AV100/51</f>
        <v>5.8823529411764705E-2</v>
      </c>
      <c r="AX100" s="227" t="str">
        <f t="shared" ref="AX100:AX131" si="43">IF(K100&gt;=7,"YES","")</f>
        <v/>
      </c>
      <c r="AY100" s="229">
        <f>'Indicator Date hidden2'!BZ99</f>
        <v>0.55555555555555558</v>
      </c>
      <c r="AZ100" s="133"/>
    </row>
    <row r="101" spans="1:52" ht="15" thickBot="1" x14ac:dyDescent="0.35">
      <c r="A101" s="211" t="str">
        <f>'Indicator Data'!A103</f>
        <v>Libya</v>
      </c>
      <c r="B101" s="212" t="str">
        <f>'Indicator Data'!B103</f>
        <v>LBY</v>
      </c>
      <c r="C101" s="230">
        <f>'Hazard &amp; Exposure'!AO100</f>
        <v>1.9</v>
      </c>
      <c r="D101" s="214">
        <f>'Hazard &amp; Exposure'!AP100</f>
        <v>2.6</v>
      </c>
      <c r="E101" s="214">
        <f>'Hazard &amp; Exposure'!AQ100</f>
        <v>7.3</v>
      </c>
      <c r="F101" s="214">
        <f>'Hazard &amp; Exposure'!AR100</f>
        <v>0</v>
      </c>
      <c r="G101" s="214">
        <f>'Hazard &amp; Exposure'!AU100</f>
        <v>5</v>
      </c>
      <c r="H101" s="214">
        <f>'Hazard &amp; Exposure'!DM100</f>
        <v>3.1</v>
      </c>
      <c r="I101" s="215">
        <f>'Hazard &amp; Exposure'!DN100</f>
        <v>3.7</v>
      </c>
      <c r="J101" s="214">
        <f>'Hazard &amp; Exposure'!DQ100</f>
        <v>9.9</v>
      </c>
      <c r="K101" s="214">
        <f>'Hazard &amp; Exposure'!DT100</f>
        <v>10</v>
      </c>
      <c r="L101" s="215">
        <f>'Hazard &amp; Exposure'!DU100</f>
        <v>10</v>
      </c>
      <c r="M101" s="216">
        <f t="shared" si="33"/>
        <v>8.1999999999999993</v>
      </c>
      <c r="N101" s="214">
        <f>'Hazard &amp; Exposure'!BL100</f>
        <v>0</v>
      </c>
      <c r="O101" s="214">
        <f>'Hazard &amp; Exposure'!CR100</f>
        <v>4.9000000000000004</v>
      </c>
      <c r="P101" s="214">
        <f>'Hazard &amp; Exposure'!DB100</f>
        <v>3</v>
      </c>
      <c r="Q101" s="214">
        <f>'Hazard &amp; Exposure'!DL100</f>
        <v>3.8</v>
      </c>
      <c r="R101" s="215">
        <f>'Hazard &amp; Exposure'!DM100</f>
        <v>3.1</v>
      </c>
      <c r="S101" s="217">
        <f t="shared" si="34"/>
        <v>6.3</v>
      </c>
      <c r="T101" s="218">
        <f>Vulnerability!E100</f>
        <v>3.5</v>
      </c>
      <c r="U101" s="219">
        <f>Vulnerability!H100</f>
        <v>2.2999999999999998</v>
      </c>
      <c r="V101" s="219">
        <f>Vulnerability!N100</f>
        <v>5.2</v>
      </c>
      <c r="W101" s="215">
        <f>Vulnerability!O100</f>
        <v>3.6</v>
      </c>
      <c r="X101" s="219">
        <f>Vulnerability!T100</f>
        <v>8.8000000000000007</v>
      </c>
      <c r="Y101" s="220">
        <f>Vulnerability!AB100</f>
        <v>0.4</v>
      </c>
      <c r="Z101" s="220">
        <f>Vulnerability!AE100</f>
        <v>1.1000000000000001</v>
      </c>
      <c r="AA101" s="220">
        <f>Vulnerability!AH100</f>
        <v>0.3</v>
      </c>
      <c r="AB101" s="220">
        <f>Vulnerability!AK100</f>
        <v>1.7</v>
      </c>
      <c r="AC101" s="219">
        <f>Vulnerability!AL100</f>
        <v>0.9</v>
      </c>
      <c r="AD101" s="215">
        <f>Vulnerability!AM100</f>
        <v>6.3</v>
      </c>
      <c r="AE101" s="216">
        <f t="shared" si="35"/>
        <v>5.0999999999999996</v>
      </c>
      <c r="AF101" s="216">
        <f>Vulnerability!AZ100</f>
        <v>4.7</v>
      </c>
      <c r="AG101" s="216">
        <f t="shared" si="36"/>
        <v>4.9000000000000004</v>
      </c>
      <c r="AH101" s="231" t="str">
        <f>'Lack of Coping Capacity'!D100</f>
        <v>x</v>
      </c>
      <c r="AI101" s="222">
        <f>'Lack of Coping Capacity'!G100</f>
        <v>8.5</v>
      </c>
      <c r="AJ101" s="215">
        <f>'Lack of Coping Capacity'!H100</f>
        <v>8.5</v>
      </c>
      <c r="AK101" s="222">
        <f>'Lack of Coping Capacity'!M100</f>
        <v>5.5</v>
      </c>
      <c r="AL101" s="222">
        <f>'Lack of Coping Capacity'!R100</f>
        <v>3.3</v>
      </c>
      <c r="AM101" s="222">
        <f>'Lack of Coping Capacity'!Z100</f>
        <v>3.5</v>
      </c>
      <c r="AN101" s="215">
        <f>'Lack of Coping Capacity'!AA100</f>
        <v>4.0999999999999996</v>
      </c>
      <c r="AO101" s="216">
        <f t="shared" si="37"/>
        <v>6.8</v>
      </c>
      <c r="AP101" s="216">
        <f>'Lack of Coping Capacity'!AB100</f>
        <v>5.9</v>
      </c>
      <c r="AQ101" s="216">
        <f t="shared" si="38"/>
        <v>6.4</v>
      </c>
      <c r="AR101" s="223">
        <f t="shared" si="39"/>
        <v>5.8</v>
      </c>
      <c r="AS101" s="224" t="str">
        <f t="shared" si="40"/>
        <v>High</v>
      </c>
      <c r="AT101" s="225">
        <f t="shared" si="41"/>
        <v>31</v>
      </c>
      <c r="AU101" s="226">
        <f>VLOOKUP($B101,'Lack of Reliability Index'!$A$2:$H$192,8,FALSE)</f>
        <v>8.6666666666666679</v>
      </c>
      <c r="AV101" s="227">
        <f>'Imputed and missing data hidden'!BY99</f>
        <v>11</v>
      </c>
      <c r="AW101" s="228">
        <f t="shared" si="42"/>
        <v>0.21568627450980393</v>
      </c>
      <c r="AX101" s="227" t="str">
        <f t="shared" si="43"/>
        <v>YES</v>
      </c>
      <c r="AY101" s="229">
        <f>'Indicator Date hidden2'!BZ100</f>
        <v>0.76923076923076927</v>
      </c>
      <c r="AZ101" s="133"/>
    </row>
    <row r="102" spans="1:52" ht="15" thickBot="1" x14ac:dyDescent="0.35">
      <c r="A102" s="211" t="str">
        <f>'Indicator Data'!A104</f>
        <v>Liechtenstein</v>
      </c>
      <c r="B102" s="212" t="str">
        <f>'Indicator Data'!B104</f>
        <v>LIE</v>
      </c>
      <c r="C102" s="230">
        <f>'Hazard &amp; Exposure'!AO101</f>
        <v>5.2</v>
      </c>
      <c r="D102" s="214">
        <f>'Hazard &amp; Exposure'!AP101</f>
        <v>0.1</v>
      </c>
      <c r="E102" s="214">
        <f>'Hazard &amp; Exposure'!AQ101</f>
        <v>0</v>
      </c>
      <c r="F102" s="214">
        <f>'Hazard &amp; Exposure'!AR101</f>
        <v>0</v>
      </c>
      <c r="G102" s="214">
        <f>'Hazard &amp; Exposure'!AU101</f>
        <v>0</v>
      </c>
      <c r="H102" s="214">
        <f>'Hazard &amp; Exposure'!DM101</f>
        <v>1.2</v>
      </c>
      <c r="I102" s="215">
        <f>'Hazard &amp; Exposure'!DN101</f>
        <v>1.3</v>
      </c>
      <c r="J102" s="214">
        <f>'Hazard &amp; Exposure'!DQ101</f>
        <v>0</v>
      </c>
      <c r="K102" s="214">
        <f>'Hazard &amp; Exposure'!DT101</f>
        <v>0</v>
      </c>
      <c r="L102" s="215">
        <f>'Hazard &amp; Exposure'!DU101</f>
        <v>0</v>
      </c>
      <c r="M102" s="216">
        <f t="shared" si="33"/>
        <v>0.7</v>
      </c>
      <c r="N102" s="214">
        <f>'Hazard &amp; Exposure'!BL101</f>
        <v>0</v>
      </c>
      <c r="O102" s="214">
        <f>'Hazard &amp; Exposure'!CR101</f>
        <v>0</v>
      </c>
      <c r="P102" s="214">
        <f>'Hazard &amp; Exposure'!DB101</f>
        <v>1.9</v>
      </c>
      <c r="Q102" s="214">
        <f>'Hazard &amp; Exposure'!DL101</f>
        <v>2.7</v>
      </c>
      <c r="R102" s="215">
        <f>'Hazard &amp; Exposure'!DM101</f>
        <v>1.2</v>
      </c>
      <c r="S102" s="217">
        <f t="shared" si="34"/>
        <v>1</v>
      </c>
      <c r="T102" s="218">
        <f>Vulnerability!E101</f>
        <v>0</v>
      </c>
      <c r="U102" s="219" t="str">
        <f>Vulnerability!H101</f>
        <v>x</v>
      </c>
      <c r="V102" s="219">
        <f>Vulnerability!N101</f>
        <v>0</v>
      </c>
      <c r="W102" s="215">
        <f>Vulnerability!O101</f>
        <v>0</v>
      </c>
      <c r="X102" s="219">
        <f>Vulnerability!T101</f>
        <v>2.6</v>
      </c>
      <c r="Y102" s="220" t="str">
        <f>Vulnerability!AB101</f>
        <v>x</v>
      </c>
      <c r="Z102" s="220" t="str">
        <f>Vulnerability!AE101</f>
        <v>x</v>
      </c>
      <c r="AA102" s="220">
        <f>Vulnerability!AH101</f>
        <v>0</v>
      </c>
      <c r="AB102" s="220">
        <f>Vulnerability!AK101</f>
        <v>0.8</v>
      </c>
      <c r="AC102" s="219">
        <f>Vulnerability!AL101</f>
        <v>0.4</v>
      </c>
      <c r="AD102" s="215">
        <f>Vulnerability!AM101</f>
        <v>1.6</v>
      </c>
      <c r="AE102" s="216">
        <f t="shared" si="35"/>
        <v>0.8</v>
      </c>
      <c r="AF102" s="216">
        <f>Vulnerability!AZ101</f>
        <v>3.4</v>
      </c>
      <c r="AG102" s="216">
        <f t="shared" si="36"/>
        <v>2.2000000000000002</v>
      </c>
      <c r="AH102" s="231" t="str">
        <f>'Lack of Coping Capacity'!D101</f>
        <v>x</v>
      </c>
      <c r="AI102" s="222">
        <f>'Lack of Coping Capacity'!G101</f>
        <v>1.5</v>
      </c>
      <c r="AJ102" s="215">
        <f>'Lack of Coping Capacity'!H101</f>
        <v>1.5</v>
      </c>
      <c r="AK102" s="222">
        <f>'Lack of Coping Capacity'!M101</f>
        <v>1.4</v>
      </c>
      <c r="AL102" s="222">
        <f>'Lack of Coping Capacity'!R101</f>
        <v>0</v>
      </c>
      <c r="AM102" s="222" t="str">
        <f>'Lack of Coping Capacity'!Z101</f>
        <v>x</v>
      </c>
      <c r="AN102" s="215">
        <f>'Lack of Coping Capacity'!AA101</f>
        <v>0.7</v>
      </c>
      <c r="AO102" s="216">
        <f t="shared" si="37"/>
        <v>1.1000000000000001</v>
      </c>
      <c r="AP102" s="216" t="str">
        <f>'Lack of Coping Capacity'!AB101</f>
        <v>x</v>
      </c>
      <c r="AQ102" s="216">
        <f t="shared" si="38"/>
        <v>1.1000000000000001</v>
      </c>
      <c r="AR102" s="223">
        <f t="shared" si="39"/>
        <v>1.3</v>
      </c>
      <c r="AS102" s="224" t="str">
        <f t="shared" si="40"/>
        <v>Very Low</v>
      </c>
      <c r="AT102" s="225">
        <f t="shared" si="41"/>
        <v>190</v>
      </c>
      <c r="AU102" s="226">
        <f>VLOOKUP($B102,'Lack of Reliability Index'!$A$2:$H$192,8,FALSE)</f>
        <v>6.1538461538461542</v>
      </c>
      <c r="AV102" s="227">
        <f>'Imputed and missing data hidden'!BY100</f>
        <v>32</v>
      </c>
      <c r="AW102" s="228">
        <f t="shared" si="42"/>
        <v>0.62745098039215685</v>
      </c>
      <c r="AX102" s="227" t="str">
        <f t="shared" si="43"/>
        <v/>
      </c>
      <c r="AY102" s="229">
        <f>'Indicator Date hidden2'!BZ101</f>
        <v>0.40384615384615385</v>
      </c>
      <c r="AZ102" s="133"/>
    </row>
    <row r="103" spans="1:52" ht="15" thickBot="1" x14ac:dyDescent="0.35">
      <c r="A103" s="211" t="str">
        <f>'Indicator Data'!A105</f>
        <v>Lithuania</v>
      </c>
      <c r="B103" s="212" t="str">
        <f>'Indicator Data'!B105</f>
        <v>LTU</v>
      </c>
      <c r="C103" s="230">
        <f>'Hazard &amp; Exposure'!AO102</f>
        <v>0.1</v>
      </c>
      <c r="D103" s="214">
        <f>'Hazard &amp; Exposure'!AP102</f>
        <v>4.7</v>
      </c>
      <c r="E103" s="214">
        <f>'Hazard &amp; Exposure'!AQ102</f>
        <v>0</v>
      </c>
      <c r="F103" s="214">
        <f>'Hazard &amp; Exposure'!AR102</f>
        <v>0</v>
      </c>
      <c r="G103" s="214">
        <f>'Hazard &amp; Exposure'!AU102</f>
        <v>3.3</v>
      </c>
      <c r="H103" s="214">
        <f>'Hazard &amp; Exposure'!DM102</f>
        <v>1</v>
      </c>
      <c r="I103" s="215">
        <f>'Hazard &amp; Exposure'!DN102</f>
        <v>1.7</v>
      </c>
      <c r="J103" s="214">
        <f>'Hazard &amp; Exposure'!DQ102</f>
        <v>0</v>
      </c>
      <c r="K103" s="214">
        <f>'Hazard &amp; Exposure'!DT102</f>
        <v>0</v>
      </c>
      <c r="L103" s="215">
        <f>'Hazard &amp; Exposure'!DU102</f>
        <v>0</v>
      </c>
      <c r="M103" s="216">
        <f t="shared" si="33"/>
        <v>0.9</v>
      </c>
      <c r="N103" s="214">
        <f>'Hazard &amp; Exposure'!BL102</f>
        <v>0</v>
      </c>
      <c r="O103" s="214">
        <f>'Hazard &amp; Exposure'!CR102</f>
        <v>0</v>
      </c>
      <c r="P103" s="214">
        <f>'Hazard &amp; Exposure'!DB102</f>
        <v>2.4</v>
      </c>
      <c r="Q103" s="214">
        <f>'Hazard &amp; Exposure'!DL102</f>
        <v>1.4</v>
      </c>
      <c r="R103" s="215">
        <f>'Hazard &amp; Exposure'!DM102</f>
        <v>1</v>
      </c>
      <c r="S103" s="217">
        <f t="shared" si="34"/>
        <v>1</v>
      </c>
      <c r="T103" s="218">
        <f>Vulnerability!E102</f>
        <v>0.6</v>
      </c>
      <c r="U103" s="219">
        <f>Vulnerability!H102</f>
        <v>2.4</v>
      </c>
      <c r="V103" s="219">
        <f>Vulnerability!N102</f>
        <v>0.5</v>
      </c>
      <c r="W103" s="215">
        <f>Vulnerability!O102</f>
        <v>1</v>
      </c>
      <c r="X103" s="219">
        <f>Vulnerability!T102</f>
        <v>2</v>
      </c>
      <c r="Y103" s="220">
        <f>Vulnerability!AB102</f>
        <v>0.5</v>
      </c>
      <c r="Z103" s="220">
        <f>Vulnerability!AE102</f>
        <v>0.3</v>
      </c>
      <c r="AA103" s="220">
        <f>Vulnerability!AH102</f>
        <v>0</v>
      </c>
      <c r="AB103" s="220">
        <f>Vulnerability!AK102</f>
        <v>0.8</v>
      </c>
      <c r="AC103" s="219">
        <f>Vulnerability!AL102</f>
        <v>0.4</v>
      </c>
      <c r="AD103" s="215">
        <f>Vulnerability!AM102</f>
        <v>1.2</v>
      </c>
      <c r="AE103" s="216">
        <f t="shared" si="35"/>
        <v>1.1000000000000001</v>
      </c>
      <c r="AF103" s="216">
        <f>Vulnerability!AZ102</f>
        <v>4.7</v>
      </c>
      <c r="AG103" s="216">
        <f t="shared" si="36"/>
        <v>3.1</v>
      </c>
      <c r="AH103" s="231" t="str">
        <f>'Lack of Coping Capacity'!D102</f>
        <v>x</v>
      </c>
      <c r="AI103" s="222">
        <f>'Lack of Coping Capacity'!G102</f>
        <v>3.5</v>
      </c>
      <c r="AJ103" s="215">
        <f>'Lack of Coping Capacity'!H102</f>
        <v>3.5</v>
      </c>
      <c r="AK103" s="222">
        <f>'Lack of Coping Capacity'!M102</f>
        <v>1</v>
      </c>
      <c r="AL103" s="222">
        <f>'Lack of Coping Capacity'!R102</f>
        <v>0.4</v>
      </c>
      <c r="AM103" s="222">
        <f>'Lack of Coping Capacity'!Z102</f>
        <v>1.3</v>
      </c>
      <c r="AN103" s="215">
        <f>'Lack of Coping Capacity'!AA102</f>
        <v>0.9</v>
      </c>
      <c r="AO103" s="216">
        <f t="shared" si="37"/>
        <v>2.2999999999999998</v>
      </c>
      <c r="AP103" s="216">
        <f>'Lack of Coping Capacity'!AB102</f>
        <v>1.8</v>
      </c>
      <c r="AQ103" s="216">
        <f t="shared" si="38"/>
        <v>2.1</v>
      </c>
      <c r="AR103" s="223">
        <f t="shared" si="39"/>
        <v>1.9</v>
      </c>
      <c r="AS103" s="224" t="str">
        <f t="shared" si="40"/>
        <v>Very Low</v>
      </c>
      <c r="AT103" s="225">
        <f t="shared" si="41"/>
        <v>180</v>
      </c>
      <c r="AU103" s="226">
        <f>VLOOKUP($B103,'Lack of Reliability Index'!$A$2:$H$192,8,FALSE)</f>
        <v>5.1343283582089558</v>
      </c>
      <c r="AV103" s="227">
        <f>'Imputed and missing data hidden'!BY101</f>
        <v>10</v>
      </c>
      <c r="AW103" s="228">
        <f t="shared" si="42"/>
        <v>0.19607843137254902</v>
      </c>
      <c r="AX103" s="227" t="str">
        <f t="shared" si="43"/>
        <v/>
      </c>
      <c r="AY103" s="229">
        <f>'Indicator Date hidden2'!BZ102</f>
        <v>0.46268656716417911</v>
      </c>
      <c r="AZ103" s="133"/>
    </row>
    <row r="104" spans="1:52" ht="15" thickBot="1" x14ac:dyDescent="0.35">
      <c r="A104" s="211" t="str">
        <f>'Indicator Data'!A106</f>
        <v>Luxembourg</v>
      </c>
      <c r="B104" s="212" t="str">
        <f>'Indicator Data'!B106</f>
        <v>LUX</v>
      </c>
      <c r="C104" s="230">
        <f>'Hazard &amp; Exposure'!AO103</f>
        <v>0.2</v>
      </c>
      <c r="D104" s="214">
        <f>'Hazard &amp; Exposure'!AP103</f>
        <v>2</v>
      </c>
      <c r="E104" s="214">
        <f>'Hazard &amp; Exposure'!AQ103</f>
        <v>0</v>
      </c>
      <c r="F104" s="214">
        <f>'Hazard &amp; Exposure'!AR103</f>
        <v>0</v>
      </c>
      <c r="G104" s="214">
        <f>'Hazard &amp; Exposure'!AU103</f>
        <v>0</v>
      </c>
      <c r="H104" s="214">
        <f>'Hazard &amp; Exposure'!DM103</f>
        <v>1.6</v>
      </c>
      <c r="I104" s="215">
        <f>'Hazard &amp; Exposure'!DN103</f>
        <v>0.7</v>
      </c>
      <c r="J104" s="214">
        <f>'Hazard &amp; Exposure'!DQ103</f>
        <v>0</v>
      </c>
      <c r="K104" s="214">
        <f>'Hazard &amp; Exposure'!DT103</f>
        <v>0</v>
      </c>
      <c r="L104" s="215">
        <f>'Hazard &amp; Exposure'!DU103</f>
        <v>0</v>
      </c>
      <c r="M104" s="216">
        <f t="shared" si="33"/>
        <v>0.4</v>
      </c>
      <c r="N104" s="214">
        <f>'Hazard &amp; Exposure'!BL103</f>
        <v>0</v>
      </c>
      <c r="O104" s="214">
        <f>'Hazard &amp; Exposure'!CR103</f>
        <v>0</v>
      </c>
      <c r="P104" s="214">
        <f>'Hazard &amp; Exposure'!DB103</f>
        <v>3.8</v>
      </c>
      <c r="Q104" s="214">
        <f>'Hazard &amp; Exposure'!DL103</f>
        <v>2.2000000000000002</v>
      </c>
      <c r="R104" s="215">
        <f>'Hazard &amp; Exposure'!DM103</f>
        <v>1.6</v>
      </c>
      <c r="S104" s="217">
        <f t="shared" si="34"/>
        <v>1</v>
      </c>
      <c r="T104" s="218">
        <f>Vulnerability!E103</f>
        <v>0</v>
      </c>
      <c r="U104" s="219">
        <f>Vulnerability!H103</f>
        <v>1.6</v>
      </c>
      <c r="V104" s="219">
        <f>Vulnerability!N103</f>
        <v>0.5</v>
      </c>
      <c r="W104" s="215">
        <f>Vulnerability!O103</f>
        <v>0.5</v>
      </c>
      <c r="X104" s="219">
        <f>Vulnerability!T103</f>
        <v>3.4</v>
      </c>
      <c r="Y104" s="220">
        <f>Vulnerability!AB103</f>
        <v>0.3</v>
      </c>
      <c r="Z104" s="220">
        <f>Vulnerability!AE103</f>
        <v>0.2</v>
      </c>
      <c r="AA104" s="220">
        <f>Vulnerability!AH103</f>
        <v>0.2</v>
      </c>
      <c r="AB104" s="220">
        <f>Vulnerability!AK103</f>
        <v>1.1000000000000001</v>
      </c>
      <c r="AC104" s="219">
        <f>Vulnerability!AL103</f>
        <v>0.5</v>
      </c>
      <c r="AD104" s="215">
        <f>Vulnerability!AM103</f>
        <v>2.1</v>
      </c>
      <c r="AE104" s="216">
        <f t="shared" si="35"/>
        <v>1.3</v>
      </c>
      <c r="AF104" s="216">
        <f>Vulnerability!AZ103</f>
        <v>4.5</v>
      </c>
      <c r="AG104" s="216">
        <f t="shared" si="36"/>
        <v>3.1</v>
      </c>
      <c r="AH104" s="231" t="str">
        <f>'Lack of Coping Capacity'!D103</f>
        <v>x</v>
      </c>
      <c r="AI104" s="222">
        <f>'Lack of Coping Capacity'!G103</f>
        <v>1.7</v>
      </c>
      <c r="AJ104" s="215">
        <f>'Lack of Coping Capacity'!H103</f>
        <v>1.7</v>
      </c>
      <c r="AK104" s="222">
        <f>'Lack of Coping Capacity'!M103</f>
        <v>1.3</v>
      </c>
      <c r="AL104" s="222">
        <f>'Lack of Coping Capacity'!R103</f>
        <v>0.1</v>
      </c>
      <c r="AM104" s="222">
        <f>'Lack of Coping Capacity'!Z103</f>
        <v>0.9</v>
      </c>
      <c r="AN104" s="215">
        <f>'Lack of Coping Capacity'!AA103</f>
        <v>0.8</v>
      </c>
      <c r="AO104" s="216">
        <f t="shared" si="37"/>
        <v>1.3</v>
      </c>
      <c r="AP104" s="216">
        <f>'Lack of Coping Capacity'!AB103</f>
        <v>2.4</v>
      </c>
      <c r="AQ104" s="216">
        <f t="shared" si="38"/>
        <v>1.9</v>
      </c>
      <c r="AR104" s="223">
        <f t="shared" si="39"/>
        <v>1.8</v>
      </c>
      <c r="AS104" s="224" t="str">
        <f t="shared" si="40"/>
        <v>Very Low</v>
      </c>
      <c r="AT104" s="225">
        <f t="shared" si="41"/>
        <v>183</v>
      </c>
      <c r="AU104" s="226">
        <f>VLOOKUP($B104,'Lack of Reliability Index'!$A$2:$H$192,8,FALSE)</f>
        <v>5.971717171717172</v>
      </c>
      <c r="AV104" s="227">
        <f>'Imputed and missing data hidden'!BY102</f>
        <v>13</v>
      </c>
      <c r="AW104" s="228">
        <f t="shared" si="42"/>
        <v>0.25490196078431371</v>
      </c>
      <c r="AX104" s="227" t="str">
        <f t="shared" si="43"/>
        <v/>
      </c>
      <c r="AY104" s="229">
        <f>'Indicator Date hidden2'!BZ103</f>
        <v>0.46969696969696972</v>
      </c>
      <c r="AZ104" s="133"/>
    </row>
    <row r="105" spans="1:52" ht="15" thickBot="1" x14ac:dyDescent="0.35">
      <c r="A105" s="211" t="str">
        <f>'Indicator Data'!A107</f>
        <v>Madagascar</v>
      </c>
      <c r="B105" s="212" t="str">
        <f>'Indicator Data'!B107</f>
        <v>MDG</v>
      </c>
      <c r="C105" s="230">
        <f>'Hazard &amp; Exposure'!AO104</f>
        <v>0.1</v>
      </c>
      <c r="D105" s="214">
        <f>'Hazard &amp; Exposure'!AP104</f>
        <v>7.2</v>
      </c>
      <c r="E105" s="214">
        <f>'Hazard &amp; Exposure'!AQ104</f>
        <v>7.8</v>
      </c>
      <c r="F105" s="214">
        <f>'Hazard &amp; Exposure'!AR104</f>
        <v>7.4</v>
      </c>
      <c r="G105" s="214">
        <f>'Hazard &amp; Exposure'!AU104</f>
        <v>4.4000000000000004</v>
      </c>
      <c r="H105" s="214">
        <f>'Hazard &amp; Exposure'!DM104</f>
        <v>6.7</v>
      </c>
      <c r="I105" s="215">
        <f>'Hazard &amp; Exposure'!DN104</f>
        <v>6.1</v>
      </c>
      <c r="J105" s="214">
        <f>'Hazard &amp; Exposure'!DQ104</f>
        <v>0.9</v>
      </c>
      <c r="K105" s="214">
        <f>'Hazard &amp; Exposure'!DT104</f>
        <v>0</v>
      </c>
      <c r="L105" s="215">
        <f>'Hazard &amp; Exposure'!DU104</f>
        <v>0.6</v>
      </c>
      <c r="M105" s="216">
        <f t="shared" si="33"/>
        <v>3.9</v>
      </c>
      <c r="N105" s="214">
        <f>'Hazard &amp; Exposure'!BL104</f>
        <v>4.8</v>
      </c>
      <c r="O105" s="214">
        <f>'Hazard &amp; Exposure'!CR104</f>
        <v>7.2</v>
      </c>
      <c r="P105" s="214">
        <f>'Hazard &amp; Exposure'!DB104</f>
        <v>6.8</v>
      </c>
      <c r="Q105" s="214">
        <f>'Hazard &amp; Exposure'!DL104</f>
        <v>7.4</v>
      </c>
      <c r="R105" s="215">
        <f>'Hazard &amp; Exposure'!DM104</f>
        <v>6.7</v>
      </c>
      <c r="S105" s="217">
        <f t="shared" si="34"/>
        <v>5.5</v>
      </c>
      <c r="T105" s="218">
        <f>Vulnerability!E104</f>
        <v>9</v>
      </c>
      <c r="U105" s="219">
        <f>Vulnerability!H104</f>
        <v>4.4000000000000004</v>
      </c>
      <c r="V105" s="219">
        <f>Vulnerability!N104</f>
        <v>1.8</v>
      </c>
      <c r="W105" s="215">
        <f>Vulnerability!O104</f>
        <v>6.1</v>
      </c>
      <c r="X105" s="219">
        <f>Vulnerability!T104</f>
        <v>1.4</v>
      </c>
      <c r="Y105" s="220">
        <f>Vulnerability!AB104</f>
        <v>4</v>
      </c>
      <c r="Z105" s="220">
        <f>Vulnerability!AE104</f>
        <v>4.0999999999999996</v>
      </c>
      <c r="AA105" s="220">
        <f>Vulnerability!AH104</f>
        <v>3.2</v>
      </c>
      <c r="AB105" s="220">
        <f>Vulnerability!AK104</f>
        <v>9.1</v>
      </c>
      <c r="AC105" s="219">
        <f>Vulnerability!AL104</f>
        <v>5.8</v>
      </c>
      <c r="AD105" s="215">
        <f>Vulnerability!AM104</f>
        <v>3.9</v>
      </c>
      <c r="AE105" s="216">
        <f t="shared" si="35"/>
        <v>5.0999999999999996</v>
      </c>
      <c r="AF105" s="216">
        <f>Vulnerability!AZ104</f>
        <v>5.6</v>
      </c>
      <c r="AG105" s="216">
        <f t="shared" si="36"/>
        <v>5.4</v>
      </c>
      <c r="AH105" s="231">
        <f>'Lack of Coping Capacity'!D104</f>
        <v>4.7</v>
      </c>
      <c r="AI105" s="222">
        <f>'Lack of Coping Capacity'!G104</f>
        <v>7.5</v>
      </c>
      <c r="AJ105" s="215">
        <f>'Lack of Coping Capacity'!H104</f>
        <v>6.1</v>
      </c>
      <c r="AK105" s="222">
        <f>'Lack of Coping Capacity'!M104</f>
        <v>7.4</v>
      </c>
      <c r="AL105" s="222">
        <f>'Lack of Coping Capacity'!R104</f>
        <v>9.4</v>
      </c>
      <c r="AM105" s="222">
        <f>'Lack of Coping Capacity'!Z104</f>
        <v>6.8</v>
      </c>
      <c r="AN105" s="215">
        <f>'Lack of Coping Capacity'!AA104</f>
        <v>7.9</v>
      </c>
      <c r="AO105" s="216">
        <f t="shared" si="37"/>
        <v>7.1</v>
      </c>
      <c r="AP105" s="216">
        <f>'Lack of Coping Capacity'!AB104</f>
        <v>7.4</v>
      </c>
      <c r="AQ105" s="216">
        <f t="shared" si="38"/>
        <v>7.3</v>
      </c>
      <c r="AR105" s="223">
        <f t="shared" si="39"/>
        <v>6</v>
      </c>
      <c r="AS105" s="224" t="str">
        <f t="shared" si="40"/>
        <v>High</v>
      </c>
      <c r="AT105" s="225">
        <f t="shared" si="41"/>
        <v>24</v>
      </c>
      <c r="AU105" s="226">
        <f>VLOOKUP($B105,'Lack of Reliability Index'!$A$2:$H$192,8,FALSE)</f>
        <v>4.4296296296296305</v>
      </c>
      <c r="AV105" s="227">
        <f>'Imputed and missing data hidden'!BY103</f>
        <v>3</v>
      </c>
      <c r="AW105" s="228">
        <f t="shared" si="42"/>
        <v>5.8823529411764705E-2</v>
      </c>
      <c r="AX105" s="227" t="str">
        <f t="shared" si="43"/>
        <v/>
      </c>
      <c r="AY105" s="229">
        <f>'Indicator Date hidden2'!BZ104</f>
        <v>0.68055555555555558</v>
      </c>
      <c r="AZ105" s="133"/>
    </row>
    <row r="106" spans="1:52" ht="15" thickBot="1" x14ac:dyDescent="0.35">
      <c r="A106" s="211" t="str">
        <f>'Indicator Data'!A108</f>
        <v>Malawi</v>
      </c>
      <c r="B106" s="212" t="str">
        <f>'Indicator Data'!B108</f>
        <v>MWI</v>
      </c>
      <c r="C106" s="230">
        <f>'Hazard &amp; Exposure'!AO105</f>
        <v>6.5</v>
      </c>
      <c r="D106" s="214">
        <f>'Hazard &amp; Exposure'!AP105</f>
        <v>5.3</v>
      </c>
      <c r="E106" s="214">
        <f>'Hazard &amp; Exposure'!AQ105</f>
        <v>0</v>
      </c>
      <c r="F106" s="214">
        <f>'Hazard &amp; Exposure'!AR105</f>
        <v>0.7</v>
      </c>
      <c r="G106" s="214">
        <f>'Hazard &amp; Exposure'!AU105</f>
        <v>5.9</v>
      </c>
      <c r="H106" s="214">
        <f>'Hazard &amp; Exposure'!DM105</f>
        <v>6.1</v>
      </c>
      <c r="I106" s="215">
        <f>'Hazard &amp; Exposure'!DN105</f>
        <v>4.5</v>
      </c>
      <c r="J106" s="214">
        <f>'Hazard &amp; Exposure'!DQ105</f>
        <v>1.4</v>
      </c>
      <c r="K106" s="214">
        <f>'Hazard &amp; Exposure'!DT105</f>
        <v>0</v>
      </c>
      <c r="L106" s="215">
        <f>'Hazard &amp; Exposure'!DU105</f>
        <v>1</v>
      </c>
      <c r="M106" s="216">
        <f t="shared" si="33"/>
        <v>2.9</v>
      </c>
      <c r="N106" s="214">
        <f>'Hazard &amp; Exposure'!BL105</f>
        <v>3.8</v>
      </c>
      <c r="O106" s="214">
        <f>'Hazard &amp; Exposure'!CR105</f>
        <v>6.8</v>
      </c>
      <c r="P106" s="214">
        <f>'Hazard &amp; Exposure'!DB105</f>
        <v>6.4</v>
      </c>
      <c r="Q106" s="214">
        <f>'Hazard &amp; Exposure'!DL105</f>
        <v>6.7</v>
      </c>
      <c r="R106" s="215">
        <f>'Hazard &amp; Exposure'!DM105</f>
        <v>6.1</v>
      </c>
      <c r="S106" s="217">
        <f t="shared" si="34"/>
        <v>4.7</v>
      </c>
      <c r="T106" s="218">
        <f>Vulnerability!E105</f>
        <v>8.6</v>
      </c>
      <c r="U106" s="219">
        <f>Vulnerability!H105</f>
        <v>6.6</v>
      </c>
      <c r="V106" s="219">
        <f>Vulnerability!N105</f>
        <v>4.5</v>
      </c>
      <c r="W106" s="215">
        <f>Vulnerability!O105</f>
        <v>7.1</v>
      </c>
      <c r="X106" s="219">
        <f>Vulnerability!T105</f>
        <v>5</v>
      </c>
      <c r="Y106" s="220">
        <f>Vulnerability!AB105</f>
        <v>6.3</v>
      </c>
      <c r="Z106" s="220">
        <f>Vulnerability!AE105</f>
        <v>3.2</v>
      </c>
      <c r="AA106" s="220">
        <f>Vulnerability!AH105</f>
        <v>5.4</v>
      </c>
      <c r="AB106" s="220">
        <f>Vulnerability!AK105</f>
        <v>4.5</v>
      </c>
      <c r="AC106" s="219">
        <f>Vulnerability!AL105</f>
        <v>5</v>
      </c>
      <c r="AD106" s="215">
        <f>Vulnerability!AM105</f>
        <v>5</v>
      </c>
      <c r="AE106" s="216">
        <f t="shared" si="35"/>
        <v>6.2</v>
      </c>
      <c r="AF106" s="216">
        <f>Vulnerability!AZ105</f>
        <v>5.3</v>
      </c>
      <c r="AG106" s="216">
        <f t="shared" si="36"/>
        <v>5.8</v>
      </c>
      <c r="AH106" s="231">
        <f>'Lack of Coping Capacity'!D105</f>
        <v>4</v>
      </c>
      <c r="AI106" s="222">
        <f>'Lack of Coping Capacity'!G105</f>
        <v>6.7</v>
      </c>
      <c r="AJ106" s="215">
        <f>'Lack of Coping Capacity'!H105</f>
        <v>5.4</v>
      </c>
      <c r="AK106" s="222">
        <f>'Lack of Coping Capacity'!M105</f>
        <v>8.1</v>
      </c>
      <c r="AL106" s="222">
        <f>'Lack of Coping Capacity'!R105</f>
        <v>7.5</v>
      </c>
      <c r="AM106" s="222">
        <f>'Lack of Coping Capacity'!Z105</f>
        <v>6.7</v>
      </c>
      <c r="AN106" s="215">
        <f>'Lack of Coping Capacity'!AA105</f>
        <v>7.4</v>
      </c>
      <c r="AO106" s="216">
        <f t="shared" si="37"/>
        <v>6.5</v>
      </c>
      <c r="AP106" s="216">
        <f>'Lack of Coping Capacity'!AB105</f>
        <v>5.8</v>
      </c>
      <c r="AQ106" s="216">
        <f t="shared" si="38"/>
        <v>6.2</v>
      </c>
      <c r="AR106" s="223">
        <f t="shared" si="39"/>
        <v>5.5</v>
      </c>
      <c r="AS106" s="224" t="str">
        <f t="shared" si="40"/>
        <v>High</v>
      </c>
      <c r="AT106" s="225">
        <f t="shared" si="41"/>
        <v>42</v>
      </c>
      <c r="AU106" s="226">
        <f>VLOOKUP($B106,'Lack of Reliability Index'!$A$2:$H$192,8,FALSE)</f>
        <v>2.2342342342342336</v>
      </c>
      <c r="AV106" s="227">
        <f>'Imputed and missing data hidden'!BY104</f>
        <v>0</v>
      </c>
      <c r="AW106" s="228">
        <f t="shared" si="42"/>
        <v>0</v>
      </c>
      <c r="AX106" s="227" t="str">
        <f t="shared" si="43"/>
        <v/>
      </c>
      <c r="AY106" s="229">
        <f>'Indicator Date hidden2'!BZ105</f>
        <v>0.41891891891891891</v>
      </c>
      <c r="AZ106" s="133"/>
    </row>
    <row r="107" spans="1:52" ht="15" thickBot="1" x14ac:dyDescent="0.35">
      <c r="A107" s="211" t="str">
        <f>'Indicator Data'!A109</f>
        <v>Malaysia</v>
      </c>
      <c r="B107" s="212" t="str">
        <f>'Indicator Data'!B109</f>
        <v>MYS</v>
      </c>
      <c r="C107" s="230">
        <f>'Hazard &amp; Exposure'!AO106</f>
        <v>2.2999999999999998</v>
      </c>
      <c r="D107" s="214">
        <f>'Hazard &amp; Exposure'!AP106</f>
        <v>6.6</v>
      </c>
      <c r="E107" s="214">
        <f>'Hazard &amp; Exposure'!AQ106</f>
        <v>7.1</v>
      </c>
      <c r="F107" s="214">
        <f>'Hazard &amp; Exposure'!AR106</f>
        <v>2.9</v>
      </c>
      <c r="G107" s="214">
        <f>'Hazard &amp; Exposure'!AU106</f>
        <v>3.3</v>
      </c>
      <c r="H107" s="214">
        <f>'Hazard &amp; Exposure'!DM106</f>
        <v>5.3</v>
      </c>
      <c r="I107" s="215">
        <f>'Hazard &amp; Exposure'!DN106</f>
        <v>4.9000000000000004</v>
      </c>
      <c r="J107" s="214">
        <f>'Hazard &amp; Exposure'!DQ106</f>
        <v>3.4</v>
      </c>
      <c r="K107" s="214">
        <f>'Hazard &amp; Exposure'!DT106</f>
        <v>0</v>
      </c>
      <c r="L107" s="215">
        <f>'Hazard &amp; Exposure'!DU106</f>
        <v>2.4</v>
      </c>
      <c r="M107" s="216">
        <f t="shared" si="33"/>
        <v>3.8</v>
      </c>
      <c r="N107" s="214">
        <f>'Hazard &amp; Exposure'!BL106</f>
        <v>0.4</v>
      </c>
      <c r="O107" s="214">
        <f>'Hazard &amp; Exposure'!CR106</f>
        <v>9</v>
      </c>
      <c r="P107" s="214">
        <f>'Hazard &amp; Exposure'!DB106</f>
        <v>4.2</v>
      </c>
      <c r="Q107" s="214">
        <f>'Hazard &amp; Exposure'!DL106</f>
        <v>3.7</v>
      </c>
      <c r="R107" s="215">
        <f>'Hazard &amp; Exposure'!DM106</f>
        <v>5.3</v>
      </c>
      <c r="S107" s="217">
        <f t="shared" si="34"/>
        <v>4.5999999999999996</v>
      </c>
      <c r="T107" s="218">
        <f>Vulnerability!E106</f>
        <v>1.9</v>
      </c>
      <c r="U107" s="219">
        <f>Vulnerability!H106</f>
        <v>3.9</v>
      </c>
      <c r="V107" s="219">
        <f>Vulnerability!N106</f>
        <v>0.1</v>
      </c>
      <c r="W107" s="215">
        <f>Vulnerability!O106</f>
        <v>2</v>
      </c>
      <c r="X107" s="219">
        <f>Vulnerability!T106</f>
        <v>6.1</v>
      </c>
      <c r="Y107" s="220">
        <f>Vulnerability!AB106</f>
        <v>0.7</v>
      </c>
      <c r="Z107" s="220">
        <f>Vulnerability!AE106</f>
        <v>1.8</v>
      </c>
      <c r="AA107" s="220">
        <f>Vulnerability!AH106</f>
        <v>0.1</v>
      </c>
      <c r="AB107" s="220">
        <f>Vulnerability!AK106</f>
        <v>1.7</v>
      </c>
      <c r="AC107" s="219">
        <f>Vulnerability!AL106</f>
        <v>1.1000000000000001</v>
      </c>
      <c r="AD107" s="215">
        <f>Vulnerability!AM106</f>
        <v>4</v>
      </c>
      <c r="AE107" s="216">
        <f t="shared" si="35"/>
        <v>3.1</v>
      </c>
      <c r="AF107" s="216">
        <f>Vulnerability!AZ106</f>
        <v>5.5</v>
      </c>
      <c r="AG107" s="216">
        <f t="shared" si="36"/>
        <v>4.4000000000000004</v>
      </c>
      <c r="AH107" s="231">
        <f>'Lack of Coping Capacity'!D106</f>
        <v>2.6</v>
      </c>
      <c r="AI107" s="222">
        <f>'Lack of Coping Capacity'!G106</f>
        <v>3.8</v>
      </c>
      <c r="AJ107" s="215">
        <f>'Lack of Coping Capacity'!H106</f>
        <v>3.2</v>
      </c>
      <c r="AK107" s="222">
        <f>'Lack of Coping Capacity'!M106</f>
        <v>1.7</v>
      </c>
      <c r="AL107" s="222">
        <f>'Lack of Coping Capacity'!R106</f>
        <v>2.9</v>
      </c>
      <c r="AM107" s="222">
        <f>'Lack of Coping Capacity'!Z106</f>
        <v>3.3</v>
      </c>
      <c r="AN107" s="215">
        <f>'Lack of Coping Capacity'!AA106</f>
        <v>2.6</v>
      </c>
      <c r="AO107" s="216">
        <f t="shared" si="37"/>
        <v>2.9</v>
      </c>
      <c r="AP107" s="216">
        <f>'Lack of Coping Capacity'!AB106</f>
        <v>0.5</v>
      </c>
      <c r="AQ107" s="216">
        <f t="shared" si="38"/>
        <v>1.8</v>
      </c>
      <c r="AR107" s="223">
        <f t="shared" si="39"/>
        <v>3.3</v>
      </c>
      <c r="AS107" s="224" t="str">
        <f t="shared" si="40"/>
        <v>Low</v>
      </c>
      <c r="AT107" s="225">
        <f t="shared" si="41"/>
        <v>132</v>
      </c>
      <c r="AU107" s="226">
        <f>VLOOKUP($B107,'Lack of Reliability Index'!$A$2:$H$192,8,FALSE)</f>
        <v>4.6840579710144929</v>
      </c>
      <c r="AV107" s="227">
        <f>'Imputed and missing data hidden'!BY105</f>
        <v>8</v>
      </c>
      <c r="AW107" s="228">
        <f t="shared" si="42"/>
        <v>0.15686274509803921</v>
      </c>
      <c r="AX107" s="227" t="str">
        <f t="shared" si="43"/>
        <v/>
      </c>
      <c r="AY107" s="229">
        <f>'Indicator Date hidden2'!BZ106</f>
        <v>0.47826086956521741</v>
      </c>
      <c r="AZ107" s="133"/>
    </row>
    <row r="108" spans="1:52" ht="15" thickBot="1" x14ac:dyDescent="0.35">
      <c r="A108" s="211" t="str">
        <f>'Indicator Data'!A110</f>
        <v>Maldives</v>
      </c>
      <c r="B108" s="212" t="str">
        <f>'Indicator Data'!B110</f>
        <v>MDV</v>
      </c>
      <c r="C108" s="230">
        <f>'Hazard &amp; Exposure'!AO107</f>
        <v>0.1</v>
      </c>
      <c r="D108" s="214">
        <f>'Hazard &amp; Exposure'!AP107</f>
        <v>0.1</v>
      </c>
      <c r="E108" s="214">
        <f>'Hazard &amp; Exposure'!AQ107</f>
        <v>9</v>
      </c>
      <c r="F108" s="214">
        <f>'Hazard &amp; Exposure'!AR107</f>
        <v>0</v>
      </c>
      <c r="G108" s="214">
        <f>'Hazard &amp; Exposure'!AU107</f>
        <v>0</v>
      </c>
      <c r="H108" s="214">
        <f>'Hazard &amp; Exposure'!DM107</f>
        <v>3.2</v>
      </c>
      <c r="I108" s="215">
        <f>'Hazard &amp; Exposure'!DN107</f>
        <v>3.2</v>
      </c>
      <c r="J108" s="214">
        <f>'Hazard &amp; Exposure'!DQ107</f>
        <v>0.3</v>
      </c>
      <c r="K108" s="214">
        <f>'Hazard &amp; Exposure'!DT107</f>
        <v>0</v>
      </c>
      <c r="L108" s="215">
        <f>'Hazard &amp; Exposure'!DU107</f>
        <v>0.2</v>
      </c>
      <c r="M108" s="216">
        <f t="shared" si="33"/>
        <v>1.8</v>
      </c>
      <c r="N108" s="214" t="str">
        <f>'Hazard &amp; Exposure'!BL107</f>
        <v>x</v>
      </c>
      <c r="O108" s="214">
        <f>'Hazard &amp; Exposure'!CR107</f>
        <v>0.8</v>
      </c>
      <c r="P108" s="214">
        <f>'Hazard &amp; Exposure'!DB107</f>
        <v>5.4</v>
      </c>
      <c r="Q108" s="214">
        <f>'Hazard &amp; Exposure'!DL107</f>
        <v>2.8</v>
      </c>
      <c r="R108" s="215">
        <f>'Hazard &amp; Exposure'!DM107</f>
        <v>3.2</v>
      </c>
      <c r="S108" s="217">
        <f t="shared" si="34"/>
        <v>2.5</v>
      </c>
      <c r="T108" s="218">
        <f>Vulnerability!E107</f>
        <v>2.7</v>
      </c>
      <c r="U108" s="219">
        <f>Vulnerability!H107</f>
        <v>4.2</v>
      </c>
      <c r="V108" s="219">
        <f>Vulnerability!N107</f>
        <v>0.7</v>
      </c>
      <c r="W108" s="215">
        <f>Vulnerability!O107</f>
        <v>2.6</v>
      </c>
      <c r="X108" s="219">
        <f>Vulnerability!T107</f>
        <v>0</v>
      </c>
      <c r="Y108" s="220">
        <f>Vulnerability!AB107</f>
        <v>0.3</v>
      </c>
      <c r="Z108" s="220">
        <f>Vulnerability!AE107</f>
        <v>0.7</v>
      </c>
      <c r="AA108" s="220">
        <f>Vulnerability!AH107</f>
        <v>0</v>
      </c>
      <c r="AB108" s="220">
        <f>Vulnerability!AK107</f>
        <v>3.1</v>
      </c>
      <c r="AC108" s="219">
        <f>Vulnerability!AL107</f>
        <v>1.1000000000000001</v>
      </c>
      <c r="AD108" s="215">
        <f>Vulnerability!AM107</f>
        <v>0.6</v>
      </c>
      <c r="AE108" s="216">
        <f t="shared" si="35"/>
        <v>1.7</v>
      </c>
      <c r="AF108" s="216">
        <f>Vulnerability!AZ107</f>
        <v>3.6</v>
      </c>
      <c r="AG108" s="216">
        <f t="shared" si="36"/>
        <v>2.7</v>
      </c>
      <c r="AH108" s="231">
        <f>'Lack of Coping Capacity'!D107</f>
        <v>5.8</v>
      </c>
      <c r="AI108" s="222">
        <f>'Lack of Coping Capacity'!G107</f>
        <v>6.6</v>
      </c>
      <c r="AJ108" s="215">
        <f>'Lack of Coping Capacity'!H107</f>
        <v>6.2</v>
      </c>
      <c r="AK108" s="222">
        <f>'Lack of Coping Capacity'!M107</f>
        <v>1.5</v>
      </c>
      <c r="AL108" s="222">
        <f>'Lack of Coping Capacity'!R107</f>
        <v>0.1</v>
      </c>
      <c r="AM108" s="222">
        <f>'Lack of Coping Capacity'!Z107</f>
        <v>3.2</v>
      </c>
      <c r="AN108" s="215">
        <f>'Lack of Coping Capacity'!AA107</f>
        <v>1.6</v>
      </c>
      <c r="AO108" s="216">
        <f t="shared" si="37"/>
        <v>4.3</v>
      </c>
      <c r="AP108" s="216">
        <f>'Lack of Coping Capacity'!AB107</f>
        <v>5.6</v>
      </c>
      <c r="AQ108" s="216">
        <f t="shared" si="38"/>
        <v>5</v>
      </c>
      <c r="AR108" s="223">
        <f t="shared" si="39"/>
        <v>3.2</v>
      </c>
      <c r="AS108" s="224" t="str">
        <f t="shared" si="40"/>
        <v>Low</v>
      </c>
      <c r="AT108" s="225">
        <f t="shared" si="41"/>
        <v>138</v>
      </c>
      <c r="AU108" s="226">
        <f>VLOOKUP($B108,'Lack of Reliability Index'!$A$2:$H$192,8,FALSE)</f>
        <v>6.9333333333333336</v>
      </c>
      <c r="AV108" s="227">
        <f>'Imputed and missing data hidden'!BY106</f>
        <v>11</v>
      </c>
      <c r="AW108" s="228">
        <f t="shared" si="42"/>
        <v>0.21568627450980393</v>
      </c>
      <c r="AX108" s="227" t="str">
        <f t="shared" si="43"/>
        <v/>
      </c>
      <c r="AY108" s="229">
        <f>'Indicator Date hidden2'!BZ107</f>
        <v>0.8571428571428571</v>
      </c>
      <c r="AZ108" s="133"/>
    </row>
    <row r="109" spans="1:52" ht="15" thickBot="1" x14ac:dyDescent="0.35">
      <c r="A109" s="211" t="str">
        <f>'Indicator Data'!A111</f>
        <v>Mali</v>
      </c>
      <c r="B109" s="212" t="str">
        <f>'Indicator Data'!B111</f>
        <v>MLI</v>
      </c>
      <c r="C109" s="230">
        <f>'Hazard &amp; Exposure'!AO108</f>
        <v>0.1</v>
      </c>
      <c r="D109" s="214">
        <f>'Hazard &amp; Exposure'!AP108</f>
        <v>6.9</v>
      </c>
      <c r="E109" s="214">
        <f>'Hazard &amp; Exposure'!AQ108</f>
        <v>0</v>
      </c>
      <c r="F109" s="214">
        <f>'Hazard &amp; Exposure'!AR108</f>
        <v>0</v>
      </c>
      <c r="G109" s="214">
        <f>'Hazard &amp; Exposure'!AU108</f>
        <v>5</v>
      </c>
      <c r="H109" s="214">
        <f>'Hazard &amp; Exposure'!DM108</f>
        <v>6.4</v>
      </c>
      <c r="I109" s="215">
        <f>'Hazard &amp; Exposure'!DN108</f>
        <v>3.7</v>
      </c>
      <c r="J109" s="214">
        <f>'Hazard &amp; Exposure'!DQ108</f>
        <v>9.8000000000000007</v>
      </c>
      <c r="K109" s="214">
        <f>'Hazard &amp; Exposure'!DT108</f>
        <v>7</v>
      </c>
      <c r="L109" s="215">
        <f>'Hazard &amp; Exposure'!DU108</f>
        <v>7</v>
      </c>
      <c r="M109" s="216">
        <f t="shared" si="33"/>
        <v>5.6</v>
      </c>
      <c r="N109" s="214">
        <f>'Hazard &amp; Exposure'!BL108</f>
        <v>5.5</v>
      </c>
      <c r="O109" s="214">
        <f>'Hazard &amp; Exposure'!CR108</f>
        <v>7.9</v>
      </c>
      <c r="P109" s="214">
        <f>'Hazard &amp; Exposure'!DB108</f>
        <v>6.2</v>
      </c>
      <c r="Q109" s="214">
        <f>'Hazard &amp; Exposure'!DL108</f>
        <v>5.6</v>
      </c>
      <c r="R109" s="215">
        <f>'Hazard &amp; Exposure'!DM108</f>
        <v>6.4</v>
      </c>
      <c r="S109" s="217">
        <f t="shared" si="34"/>
        <v>6</v>
      </c>
      <c r="T109" s="218">
        <f>Vulnerability!E108</f>
        <v>9.6999999999999993</v>
      </c>
      <c r="U109" s="219">
        <f>Vulnerability!H108</f>
        <v>5.5</v>
      </c>
      <c r="V109" s="219">
        <f>Vulnerability!N108</f>
        <v>5</v>
      </c>
      <c r="W109" s="215">
        <f>Vulnerability!O108</f>
        <v>7.5</v>
      </c>
      <c r="X109" s="219">
        <f>Vulnerability!T108</f>
        <v>7</v>
      </c>
      <c r="Y109" s="220">
        <f>Vulnerability!AB108</f>
        <v>4.3</v>
      </c>
      <c r="Z109" s="220">
        <f>Vulnerability!AE108</f>
        <v>6.6</v>
      </c>
      <c r="AA109" s="220">
        <f>Vulnerability!AH108</f>
        <v>0.1</v>
      </c>
      <c r="AB109" s="220">
        <f>Vulnerability!AK108</f>
        <v>0.8</v>
      </c>
      <c r="AC109" s="219">
        <f>Vulnerability!AL108</f>
        <v>3.4</v>
      </c>
      <c r="AD109" s="215">
        <f>Vulnerability!AM108</f>
        <v>5.5</v>
      </c>
      <c r="AE109" s="216">
        <f t="shared" si="35"/>
        <v>6.6</v>
      </c>
      <c r="AF109" s="216">
        <f>Vulnerability!AZ108</f>
        <v>5.4</v>
      </c>
      <c r="AG109" s="216">
        <f t="shared" si="36"/>
        <v>6</v>
      </c>
      <c r="AH109" s="231">
        <f>'Lack of Coping Capacity'!D108</f>
        <v>4.9000000000000004</v>
      </c>
      <c r="AI109" s="222">
        <f>'Lack of Coping Capacity'!G108</f>
        <v>7.1</v>
      </c>
      <c r="AJ109" s="215">
        <f>'Lack of Coping Capacity'!H108</f>
        <v>6</v>
      </c>
      <c r="AK109" s="222">
        <f>'Lack of Coping Capacity'!M108</f>
        <v>7.1</v>
      </c>
      <c r="AL109" s="222">
        <f>'Lack of Coping Capacity'!R108</f>
        <v>6.7</v>
      </c>
      <c r="AM109" s="222">
        <f>'Lack of Coping Capacity'!Z108</f>
        <v>8</v>
      </c>
      <c r="AN109" s="215">
        <f>'Lack of Coping Capacity'!AA108</f>
        <v>7.3</v>
      </c>
      <c r="AO109" s="216">
        <f t="shared" si="37"/>
        <v>6.7</v>
      </c>
      <c r="AP109" s="216">
        <f>'Lack of Coping Capacity'!AB108</f>
        <v>5.0999999999999996</v>
      </c>
      <c r="AQ109" s="216">
        <f t="shared" si="38"/>
        <v>6</v>
      </c>
      <c r="AR109" s="223">
        <f t="shared" si="39"/>
        <v>6</v>
      </c>
      <c r="AS109" s="224" t="str">
        <f t="shared" si="40"/>
        <v>High</v>
      </c>
      <c r="AT109" s="225">
        <f t="shared" si="41"/>
        <v>24</v>
      </c>
      <c r="AU109" s="226">
        <f>VLOOKUP($B109,'Lack of Reliability Index'!$A$2:$H$192,8,FALSE)</f>
        <v>5.1081081081081079</v>
      </c>
      <c r="AV109" s="227">
        <f>'Imputed and missing data hidden'!BY107</f>
        <v>1</v>
      </c>
      <c r="AW109" s="228">
        <f t="shared" si="42"/>
        <v>1.9607843137254902E-2</v>
      </c>
      <c r="AX109" s="227" t="str">
        <f t="shared" si="43"/>
        <v>YES</v>
      </c>
      <c r="AY109" s="229">
        <f>'Indicator Date hidden2'!BZ108</f>
        <v>0.71621621621621623</v>
      </c>
      <c r="AZ109" s="133"/>
    </row>
    <row r="110" spans="1:52" s="232" customFormat="1" ht="15" thickBot="1" x14ac:dyDescent="0.35">
      <c r="A110" s="211" t="str">
        <f>'Indicator Data'!A112</f>
        <v>Malta</v>
      </c>
      <c r="B110" s="212" t="str">
        <f>'Indicator Data'!B112</f>
        <v>MLT</v>
      </c>
      <c r="C110" s="230">
        <f>'Hazard &amp; Exposure'!AO109</f>
        <v>0.1</v>
      </c>
      <c r="D110" s="214">
        <f>'Hazard &amp; Exposure'!AP109</f>
        <v>0.1</v>
      </c>
      <c r="E110" s="214">
        <f>'Hazard &amp; Exposure'!AQ109</f>
        <v>7.7</v>
      </c>
      <c r="F110" s="214">
        <f>'Hazard &amp; Exposure'!AR109</f>
        <v>0</v>
      </c>
      <c r="G110" s="214">
        <f>'Hazard &amp; Exposure'!AU109</f>
        <v>0</v>
      </c>
      <c r="H110" s="214">
        <f>'Hazard &amp; Exposure'!DM109</f>
        <v>2.9</v>
      </c>
      <c r="I110" s="215">
        <f>'Hazard &amp; Exposure'!DN109</f>
        <v>2.5</v>
      </c>
      <c r="J110" s="214">
        <f>'Hazard &amp; Exposure'!DQ109</f>
        <v>0</v>
      </c>
      <c r="K110" s="214">
        <f>'Hazard &amp; Exposure'!DT109</f>
        <v>0</v>
      </c>
      <c r="L110" s="215">
        <f>'Hazard &amp; Exposure'!DU109</f>
        <v>0</v>
      </c>
      <c r="M110" s="216">
        <f t="shared" si="33"/>
        <v>1.3</v>
      </c>
      <c r="N110" s="214">
        <f>'Hazard &amp; Exposure'!BL109</f>
        <v>0</v>
      </c>
      <c r="O110" s="214">
        <f>'Hazard &amp; Exposure'!CR109</f>
        <v>3.1</v>
      </c>
      <c r="P110" s="214">
        <f>'Hazard &amp; Exposure'!DB109</f>
        <v>4.7</v>
      </c>
      <c r="Q110" s="214">
        <f>'Hazard &amp; Exposure'!DL109</f>
        <v>3.3</v>
      </c>
      <c r="R110" s="215">
        <f>'Hazard &amp; Exposure'!DM109</f>
        <v>2.9</v>
      </c>
      <c r="S110" s="217">
        <f t="shared" si="34"/>
        <v>2.1</v>
      </c>
      <c r="T110" s="218">
        <f>Vulnerability!E109</f>
        <v>0.3</v>
      </c>
      <c r="U110" s="219">
        <f>Vulnerability!H109</f>
        <v>1.9</v>
      </c>
      <c r="V110" s="219">
        <f>Vulnerability!N109</f>
        <v>0.3</v>
      </c>
      <c r="W110" s="215">
        <f>Vulnerability!O109</f>
        <v>0.7</v>
      </c>
      <c r="X110" s="219">
        <f>Vulnerability!T109</f>
        <v>5.2</v>
      </c>
      <c r="Y110" s="220">
        <f>Vulnerability!AB109</f>
        <v>0.1</v>
      </c>
      <c r="Z110" s="220">
        <f>Vulnerability!AE109</f>
        <v>0.5</v>
      </c>
      <c r="AA110" s="220">
        <f>Vulnerability!AH109</f>
        <v>0</v>
      </c>
      <c r="AB110" s="220">
        <f>Vulnerability!AK109</f>
        <v>1</v>
      </c>
      <c r="AC110" s="219">
        <f>Vulnerability!AL109</f>
        <v>0.4</v>
      </c>
      <c r="AD110" s="215">
        <f>Vulnerability!AM109</f>
        <v>3.2</v>
      </c>
      <c r="AE110" s="216">
        <f t="shared" si="35"/>
        <v>2</v>
      </c>
      <c r="AF110" s="216">
        <f>Vulnerability!AZ109</f>
        <v>4.4000000000000004</v>
      </c>
      <c r="AG110" s="216">
        <f t="shared" si="36"/>
        <v>3.3</v>
      </c>
      <c r="AH110" s="231" t="str">
        <f>'Lack of Coping Capacity'!D109</f>
        <v>x</v>
      </c>
      <c r="AI110" s="222">
        <f>'Lack of Coping Capacity'!G109</f>
        <v>3.9</v>
      </c>
      <c r="AJ110" s="215">
        <f>'Lack of Coping Capacity'!H109</f>
        <v>3.9</v>
      </c>
      <c r="AK110" s="222">
        <f>'Lack of Coping Capacity'!M109</f>
        <v>1.5</v>
      </c>
      <c r="AL110" s="222">
        <f>'Lack of Coping Capacity'!R109</f>
        <v>0</v>
      </c>
      <c r="AM110" s="222">
        <f>'Lack of Coping Capacity'!Z109</f>
        <v>0.5</v>
      </c>
      <c r="AN110" s="215">
        <f>'Lack of Coping Capacity'!AA109</f>
        <v>0.7</v>
      </c>
      <c r="AO110" s="216">
        <f t="shared" si="37"/>
        <v>2.4</v>
      </c>
      <c r="AP110" s="216">
        <f>'Lack of Coping Capacity'!AB109</f>
        <v>4</v>
      </c>
      <c r="AQ110" s="216">
        <f t="shared" si="38"/>
        <v>3.2</v>
      </c>
      <c r="AR110" s="223">
        <f t="shared" si="39"/>
        <v>2.8</v>
      </c>
      <c r="AS110" s="224" t="str">
        <f t="shared" si="40"/>
        <v>Low</v>
      </c>
      <c r="AT110" s="225">
        <f t="shared" si="41"/>
        <v>156</v>
      </c>
      <c r="AU110" s="226">
        <f>VLOOKUP($B110,'Lack of Reliability Index'!$A$2:$H$192,8,FALSE)</f>
        <v>6.3833333333333329</v>
      </c>
      <c r="AV110" s="227">
        <f>'Imputed and missing data hidden'!BY108</f>
        <v>13</v>
      </c>
      <c r="AW110" s="228">
        <f t="shared" si="42"/>
        <v>0.25490196078431371</v>
      </c>
      <c r="AX110" s="227" t="str">
        <f t="shared" si="43"/>
        <v/>
      </c>
      <c r="AY110" s="229">
        <f>'Indicator Date hidden2'!BZ109</f>
        <v>0.546875</v>
      </c>
      <c r="AZ110" s="133"/>
    </row>
    <row r="111" spans="1:52" ht="15" thickBot="1" x14ac:dyDescent="0.35">
      <c r="A111" s="211" t="str">
        <f>'Indicator Data'!A113</f>
        <v>Marshall Islands</v>
      </c>
      <c r="B111" s="212" t="str">
        <f>'Indicator Data'!B113</f>
        <v>MHL</v>
      </c>
      <c r="C111" s="230">
        <f>'Hazard &amp; Exposure'!AO110</f>
        <v>0.1</v>
      </c>
      <c r="D111" s="214">
        <f>'Hazard &amp; Exposure'!AP110</f>
        <v>0.1</v>
      </c>
      <c r="E111" s="214">
        <f>'Hazard &amp; Exposure'!AQ110</f>
        <v>8.6</v>
      </c>
      <c r="F111" s="214">
        <f>'Hazard &amp; Exposure'!AR110</f>
        <v>0.4</v>
      </c>
      <c r="G111" s="214">
        <f>'Hazard &amp; Exposure'!AU110</f>
        <v>3.4</v>
      </c>
      <c r="H111" s="214">
        <f>'Hazard &amp; Exposure'!DM110</f>
        <v>3.7</v>
      </c>
      <c r="I111" s="215">
        <f>'Hazard &amp; Exposure'!DN110</f>
        <v>3.6</v>
      </c>
      <c r="J111" s="214">
        <f>'Hazard &amp; Exposure'!DQ110</f>
        <v>0</v>
      </c>
      <c r="K111" s="214">
        <f>'Hazard &amp; Exposure'!DT110</f>
        <v>0</v>
      </c>
      <c r="L111" s="215">
        <f>'Hazard &amp; Exposure'!DU110</f>
        <v>0</v>
      </c>
      <c r="M111" s="216">
        <f t="shared" si="33"/>
        <v>2</v>
      </c>
      <c r="N111" s="214" t="str">
        <f>'Hazard &amp; Exposure'!BL110</f>
        <v>x</v>
      </c>
      <c r="O111" s="214">
        <f>'Hazard &amp; Exposure'!CR110</f>
        <v>0.9</v>
      </c>
      <c r="P111" s="214">
        <f>'Hazard &amp; Exposure'!DB110</f>
        <v>4.7</v>
      </c>
      <c r="Q111" s="214">
        <f>'Hazard &amp; Exposure'!DL110</f>
        <v>4.8</v>
      </c>
      <c r="R111" s="215">
        <f>'Hazard &amp; Exposure'!DM110</f>
        <v>3.7</v>
      </c>
      <c r="S111" s="217">
        <f t="shared" si="34"/>
        <v>2.9</v>
      </c>
      <c r="T111" s="218">
        <f>Vulnerability!E110</f>
        <v>4</v>
      </c>
      <c r="U111" s="219" t="str">
        <f>Vulnerability!H110</f>
        <v>x</v>
      </c>
      <c r="V111" s="219">
        <f>Vulnerability!N110</f>
        <v>8.1999999999999993</v>
      </c>
      <c r="W111" s="215">
        <f>Vulnerability!O110</f>
        <v>5.4</v>
      </c>
      <c r="X111" s="219">
        <f>Vulnerability!T110</f>
        <v>0</v>
      </c>
      <c r="Y111" s="220">
        <f>Vulnerability!AB110</f>
        <v>6.2</v>
      </c>
      <c r="Z111" s="220">
        <f>Vulnerability!AE110</f>
        <v>2.5</v>
      </c>
      <c r="AA111" s="220">
        <f>Vulnerability!AH110</f>
        <v>0</v>
      </c>
      <c r="AB111" s="220">
        <f>Vulnerability!AK110</f>
        <v>5</v>
      </c>
      <c r="AC111" s="219">
        <f>Vulnerability!AL110</f>
        <v>3.8</v>
      </c>
      <c r="AD111" s="215">
        <f>Vulnerability!AM110</f>
        <v>2.1</v>
      </c>
      <c r="AE111" s="216">
        <f t="shared" si="35"/>
        <v>3.9</v>
      </c>
      <c r="AF111" s="216">
        <f>Vulnerability!AZ110</f>
        <v>3.8</v>
      </c>
      <c r="AG111" s="216">
        <f t="shared" si="36"/>
        <v>3.9</v>
      </c>
      <c r="AH111" s="231">
        <f>'Lack of Coping Capacity'!D110</f>
        <v>7.3</v>
      </c>
      <c r="AI111" s="222">
        <f>'Lack of Coping Capacity'!G110</f>
        <v>8.1</v>
      </c>
      <c r="AJ111" s="215">
        <f>'Lack of Coping Capacity'!H110</f>
        <v>7.7</v>
      </c>
      <c r="AK111" s="222">
        <f>'Lack of Coping Capacity'!M110</f>
        <v>4</v>
      </c>
      <c r="AL111" s="222">
        <f>'Lack of Coping Capacity'!R110</f>
        <v>1.4</v>
      </c>
      <c r="AM111" s="222">
        <f>'Lack of Coping Capacity'!Z110</f>
        <v>6.9</v>
      </c>
      <c r="AN111" s="215">
        <f>'Lack of Coping Capacity'!AA110</f>
        <v>4.0999999999999996</v>
      </c>
      <c r="AO111" s="216">
        <f t="shared" si="37"/>
        <v>6.2</v>
      </c>
      <c r="AP111" s="216">
        <f>'Lack of Coping Capacity'!AB110</f>
        <v>5.0999999999999996</v>
      </c>
      <c r="AQ111" s="216">
        <f t="shared" si="38"/>
        <v>5.7</v>
      </c>
      <c r="AR111" s="223">
        <f t="shared" si="39"/>
        <v>4</v>
      </c>
      <c r="AS111" s="224" t="str">
        <f t="shared" si="40"/>
        <v>Medium</v>
      </c>
      <c r="AT111" s="225">
        <f t="shared" si="41"/>
        <v>101</v>
      </c>
      <c r="AU111" s="226">
        <f>VLOOKUP($B111,'Lack of Reliability Index'!$A$2:$H$192,8,FALSE)</f>
        <v>7.3015873015873014</v>
      </c>
      <c r="AV111" s="227">
        <f>'Imputed and missing data hidden'!BY109</f>
        <v>21</v>
      </c>
      <c r="AW111" s="228">
        <f t="shared" si="42"/>
        <v>0.41176470588235292</v>
      </c>
      <c r="AX111" s="227" t="str">
        <f t="shared" si="43"/>
        <v/>
      </c>
      <c r="AY111" s="229">
        <f>'Indicator Date hidden2'!BZ110</f>
        <v>0.61904761904761907</v>
      </c>
      <c r="AZ111" s="133"/>
    </row>
    <row r="112" spans="1:52" ht="15" thickBot="1" x14ac:dyDescent="0.35">
      <c r="A112" s="211" t="str">
        <f>'Indicator Data'!A114</f>
        <v>Mauritania</v>
      </c>
      <c r="B112" s="212" t="str">
        <f>'Indicator Data'!B114</f>
        <v>MRT</v>
      </c>
      <c r="C112" s="230">
        <f>'Hazard &amp; Exposure'!AO111</f>
        <v>0.8</v>
      </c>
      <c r="D112" s="214">
        <f>'Hazard &amp; Exposure'!AP111</f>
        <v>7.5</v>
      </c>
      <c r="E112" s="214">
        <f>'Hazard &amp; Exposure'!AQ111</f>
        <v>4.5999999999999996</v>
      </c>
      <c r="F112" s="214">
        <f>'Hazard &amp; Exposure'!AR111</f>
        <v>0</v>
      </c>
      <c r="G112" s="214">
        <f>'Hazard &amp; Exposure'!AU111</f>
        <v>9.1999999999999993</v>
      </c>
      <c r="H112" s="214">
        <f>'Hazard &amp; Exposure'!DM111</f>
        <v>5.8</v>
      </c>
      <c r="I112" s="215">
        <f>'Hazard &amp; Exposure'!DN111</f>
        <v>5.6</v>
      </c>
      <c r="J112" s="214">
        <f>'Hazard &amp; Exposure'!DQ111</f>
        <v>5</v>
      </c>
      <c r="K112" s="214">
        <f>'Hazard &amp; Exposure'!DT111</f>
        <v>0</v>
      </c>
      <c r="L112" s="215">
        <f>'Hazard &amp; Exposure'!DU111</f>
        <v>3.5</v>
      </c>
      <c r="M112" s="216">
        <f t="shared" si="33"/>
        <v>4.5999999999999996</v>
      </c>
      <c r="N112" s="214">
        <f>'Hazard &amp; Exposure'!BL111</f>
        <v>2.2999999999999998</v>
      </c>
      <c r="O112" s="214">
        <f>'Hazard &amp; Exposure'!CR111</f>
        <v>6.7</v>
      </c>
      <c r="P112" s="214">
        <f>'Hazard &amp; Exposure'!DB111</f>
        <v>5.7</v>
      </c>
      <c r="Q112" s="214">
        <f>'Hazard &amp; Exposure'!DL111</f>
        <v>7.2</v>
      </c>
      <c r="R112" s="215">
        <f>'Hazard &amp; Exposure'!DM111</f>
        <v>5.8</v>
      </c>
      <c r="S112" s="217">
        <f t="shared" si="34"/>
        <v>5.2</v>
      </c>
      <c r="T112" s="218">
        <f>Vulnerability!E111</f>
        <v>8.3000000000000007</v>
      </c>
      <c r="U112" s="219">
        <f>Vulnerability!H111</f>
        <v>5.0999999999999996</v>
      </c>
      <c r="V112" s="219">
        <f>Vulnerability!N111</f>
        <v>4.5</v>
      </c>
      <c r="W112" s="215">
        <f>Vulnerability!O111</f>
        <v>6.6</v>
      </c>
      <c r="X112" s="219">
        <f>Vulnerability!T111</f>
        <v>6.6</v>
      </c>
      <c r="Y112" s="220">
        <f>Vulnerability!AB111</f>
        <v>1.5</v>
      </c>
      <c r="Z112" s="220">
        <f>Vulnerability!AE111</f>
        <v>5.7</v>
      </c>
      <c r="AA112" s="220">
        <f>Vulnerability!AH111</f>
        <v>10</v>
      </c>
      <c r="AB112" s="220">
        <f>Vulnerability!AK111</f>
        <v>2.7</v>
      </c>
      <c r="AC112" s="219">
        <f>Vulnerability!AL111</f>
        <v>6.4</v>
      </c>
      <c r="AD112" s="215">
        <f>Vulnerability!AM111</f>
        <v>6.5</v>
      </c>
      <c r="AE112" s="216">
        <f t="shared" si="35"/>
        <v>6.6</v>
      </c>
      <c r="AF112" s="216">
        <f>Vulnerability!AZ111</f>
        <v>5.3</v>
      </c>
      <c r="AG112" s="216">
        <f t="shared" si="36"/>
        <v>6</v>
      </c>
      <c r="AH112" s="231">
        <f>'Lack of Coping Capacity'!D111</f>
        <v>4.8</v>
      </c>
      <c r="AI112" s="222">
        <f>'Lack of Coping Capacity'!G111</f>
        <v>6.9</v>
      </c>
      <c r="AJ112" s="215">
        <f>'Lack of Coping Capacity'!H111</f>
        <v>5.9</v>
      </c>
      <c r="AK112" s="222">
        <f>'Lack of Coping Capacity'!M111</f>
        <v>6.6</v>
      </c>
      <c r="AL112" s="222">
        <f>'Lack of Coping Capacity'!R111</f>
        <v>7.2</v>
      </c>
      <c r="AM112" s="222">
        <f>'Lack of Coping Capacity'!Z111</f>
        <v>7.8</v>
      </c>
      <c r="AN112" s="215">
        <f>'Lack of Coping Capacity'!AA111</f>
        <v>7.2</v>
      </c>
      <c r="AO112" s="216">
        <f t="shared" si="37"/>
        <v>6.6</v>
      </c>
      <c r="AP112" s="216">
        <f>'Lack of Coping Capacity'!AB111</f>
        <v>7.4</v>
      </c>
      <c r="AQ112" s="216">
        <f t="shared" si="38"/>
        <v>7</v>
      </c>
      <c r="AR112" s="223">
        <f t="shared" si="39"/>
        <v>6</v>
      </c>
      <c r="AS112" s="224" t="str">
        <f t="shared" si="40"/>
        <v>High</v>
      </c>
      <c r="AT112" s="225">
        <f t="shared" si="41"/>
        <v>24</v>
      </c>
      <c r="AU112" s="226">
        <f>VLOOKUP($B112,'Lack of Reliability Index'!$A$2:$H$192,8,FALSE)</f>
        <v>3.837037037037037</v>
      </c>
      <c r="AV112" s="227">
        <f>'Imputed and missing data hidden'!BY110</f>
        <v>3</v>
      </c>
      <c r="AW112" s="228">
        <f t="shared" si="42"/>
        <v>5.8823529411764705E-2</v>
      </c>
      <c r="AX112" s="227" t="str">
        <f t="shared" si="43"/>
        <v/>
      </c>
      <c r="AY112" s="229">
        <f>'Indicator Date hidden2'!BZ111</f>
        <v>0.56944444444444442</v>
      </c>
      <c r="AZ112" s="133"/>
    </row>
    <row r="113" spans="1:52" ht="15" thickBot="1" x14ac:dyDescent="0.35">
      <c r="A113" s="211" t="str">
        <f>'Indicator Data'!A115</f>
        <v>Mauritius</v>
      </c>
      <c r="B113" s="212" t="str">
        <f>'Indicator Data'!B115</f>
        <v>MUS</v>
      </c>
      <c r="C113" s="230">
        <f>'Hazard &amp; Exposure'!AO112</f>
        <v>0.1</v>
      </c>
      <c r="D113" s="214">
        <f>'Hazard &amp; Exposure'!AP112</f>
        <v>0.1</v>
      </c>
      <c r="E113" s="214">
        <f>'Hazard &amp; Exposure'!AQ112</f>
        <v>6.8</v>
      </c>
      <c r="F113" s="214">
        <f>'Hazard &amp; Exposure'!AR112</f>
        <v>7</v>
      </c>
      <c r="G113" s="214">
        <f>'Hazard &amp; Exposure'!AU112</f>
        <v>1.3</v>
      </c>
      <c r="H113" s="214">
        <f>'Hazard &amp; Exposure'!DM112</f>
        <v>3.7</v>
      </c>
      <c r="I113" s="215">
        <f>'Hazard &amp; Exposure'!DN112</f>
        <v>3.8</v>
      </c>
      <c r="J113" s="214">
        <f>'Hazard &amp; Exposure'!DQ112</f>
        <v>0.1</v>
      </c>
      <c r="K113" s="214">
        <f>'Hazard &amp; Exposure'!DT112</f>
        <v>0</v>
      </c>
      <c r="L113" s="215">
        <f>'Hazard &amp; Exposure'!DU112</f>
        <v>0.1</v>
      </c>
      <c r="M113" s="216">
        <f t="shared" si="33"/>
        <v>2.1</v>
      </c>
      <c r="N113" s="214">
        <f>'Hazard &amp; Exposure'!BL112</f>
        <v>0</v>
      </c>
      <c r="O113" s="214">
        <f>'Hazard &amp; Exposure'!CR112</f>
        <v>7</v>
      </c>
      <c r="P113" s="214">
        <f>'Hazard &amp; Exposure'!DB112</f>
        <v>3</v>
      </c>
      <c r="Q113" s="214">
        <f>'Hazard &amp; Exposure'!DL112</f>
        <v>3</v>
      </c>
      <c r="R113" s="215">
        <f>'Hazard &amp; Exposure'!DM112</f>
        <v>3.7</v>
      </c>
      <c r="S113" s="217">
        <f t="shared" si="34"/>
        <v>2.9</v>
      </c>
      <c r="T113" s="218">
        <f>Vulnerability!E112</f>
        <v>2.1</v>
      </c>
      <c r="U113" s="219">
        <f>Vulnerability!H112</f>
        <v>3.8</v>
      </c>
      <c r="V113" s="219">
        <f>Vulnerability!N112</f>
        <v>1.1000000000000001</v>
      </c>
      <c r="W113" s="215">
        <f>Vulnerability!O112</f>
        <v>2.2999999999999998</v>
      </c>
      <c r="X113" s="219">
        <f>Vulnerability!T112</f>
        <v>0</v>
      </c>
      <c r="Y113" s="220">
        <f>Vulnerability!AB112</f>
        <v>0.7</v>
      </c>
      <c r="Z113" s="220">
        <f>Vulnerability!AE112</f>
        <v>1.2</v>
      </c>
      <c r="AA113" s="220">
        <f>Vulnerability!AH112</f>
        <v>1.2</v>
      </c>
      <c r="AB113" s="220">
        <f>Vulnerability!AK112</f>
        <v>2</v>
      </c>
      <c r="AC113" s="219">
        <f>Vulnerability!AL112</f>
        <v>1.3</v>
      </c>
      <c r="AD113" s="215">
        <f>Vulnerability!AM112</f>
        <v>0.7</v>
      </c>
      <c r="AE113" s="216">
        <f t="shared" si="35"/>
        <v>1.5</v>
      </c>
      <c r="AF113" s="216">
        <f>Vulnerability!AZ112</f>
        <v>5</v>
      </c>
      <c r="AG113" s="216">
        <f t="shared" si="36"/>
        <v>3.4</v>
      </c>
      <c r="AH113" s="231">
        <f>'Lack of Coping Capacity'!D112</f>
        <v>3.3</v>
      </c>
      <c r="AI113" s="222">
        <f>'Lack of Coping Capacity'!G112</f>
        <v>4</v>
      </c>
      <c r="AJ113" s="215">
        <f>'Lack of Coping Capacity'!H112</f>
        <v>3.7</v>
      </c>
      <c r="AK113" s="222">
        <f>'Lack of Coping Capacity'!M112</f>
        <v>2.2000000000000002</v>
      </c>
      <c r="AL113" s="222">
        <f>'Lack of Coping Capacity'!R112</f>
        <v>0.2</v>
      </c>
      <c r="AM113" s="222">
        <f>'Lack of Coping Capacity'!Z112</f>
        <v>3.3</v>
      </c>
      <c r="AN113" s="215">
        <f>'Lack of Coping Capacity'!AA112</f>
        <v>1.9</v>
      </c>
      <c r="AO113" s="216">
        <f t="shared" si="37"/>
        <v>2.8</v>
      </c>
      <c r="AP113" s="216">
        <f>'Lack of Coping Capacity'!AB112</f>
        <v>3.8</v>
      </c>
      <c r="AQ113" s="216">
        <f t="shared" si="38"/>
        <v>3.3</v>
      </c>
      <c r="AR113" s="223">
        <f t="shared" si="39"/>
        <v>3.2</v>
      </c>
      <c r="AS113" s="224" t="str">
        <f t="shared" si="40"/>
        <v>Low</v>
      </c>
      <c r="AT113" s="225">
        <f t="shared" si="41"/>
        <v>138</v>
      </c>
      <c r="AU113" s="226">
        <f>VLOOKUP($B113,'Lack of Reliability Index'!$A$2:$H$192,8,FALSE)</f>
        <v>5.6470588235294112</v>
      </c>
      <c r="AV113" s="227">
        <f>'Imputed and missing data hidden'!BY111</f>
        <v>10</v>
      </c>
      <c r="AW113" s="228">
        <f t="shared" si="42"/>
        <v>0.19607843137254902</v>
      </c>
      <c r="AX113" s="227" t="str">
        <f t="shared" si="43"/>
        <v/>
      </c>
      <c r="AY113" s="229">
        <f>'Indicator Date hidden2'!BZ112</f>
        <v>0.55882352941176472</v>
      </c>
      <c r="AZ113" s="133"/>
    </row>
    <row r="114" spans="1:52" s="232" customFormat="1" ht="15" thickBot="1" x14ac:dyDescent="0.35">
      <c r="A114" s="211" t="str">
        <f>'Indicator Data'!A116</f>
        <v>Mexico</v>
      </c>
      <c r="B114" s="212" t="str">
        <f>'Indicator Data'!B116</f>
        <v>MEX</v>
      </c>
      <c r="C114" s="230">
        <f>'Hazard &amp; Exposure'!AO113</f>
        <v>8.6</v>
      </c>
      <c r="D114" s="214">
        <f>'Hazard &amp; Exposure'!AP113</f>
        <v>7.2</v>
      </c>
      <c r="E114" s="214">
        <f>'Hazard &amp; Exposure'!AQ113</f>
        <v>6.6</v>
      </c>
      <c r="F114" s="214">
        <f>'Hazard &amp; Exposure'!AR113</f>
        <v>7.7</v>
      </c>
      <c r="G114" s="214">
        <f>'Hazard &amp; Exposure'!AU113</f>
        <v>3.8</v>
      </c>
      <c r="H114" s="214">
        <f>'Hazard &amp; Exposure'!DM113</f>
        <v>4.9000000000000004</v>
      </c>
      <c r="I114" s="215">
        <f>'Hazard &amp; Exposure'!DN113</f>
        <v>6.8</v>
      </c>
      <c r="J114" s="214">
        <f>'Hazard &amp; Exposure'!DQ113</f>
        <v>9.9</v>
      </c>
      <c r="K114" s="214">
        <f>'Hazard &amp; Exposure'!DT113</f>
        <v>9</v>
      </c>
      <c r="L114" s="215">
        <f>'Hazard &amp; Exposure'!DU113</f>
        <v>9</v>
      </c>
      <c r="M114" s="216">
        <f t="shared" si="33"/>
        <v>8.1</v>
      </c>
      <c r="N114" s="214" t="str">
        <f>'Hazard &amp; Exposure'!BL113</f>
        <v>x</v>
      </c>
      <c r="O114" s="214">
        <f>'Hazard &amp; Exposure'!CR113</f>
        <v>7.1</v>
      </c>
      <c r="P114" s="214">
        <f>'Hazard &amp; Exposure'!DB113</f>
        <v>3.9</v>
      </c>
      <c r="Q114" s="214">
        <f>'Hazard &amp; Exposure'!DL113</f>
        <v>2.7</v>
      </c>
      <c r="R114" s="215">
        <f>'Hazard &amp; Exposure'!DM113</f>
        <v>4.9000000000000004</v>
      </c>
      <c r="S114" s="217">
        <f t="shared" si="34"/>
        <v>6.8</v>
      </c>
      <c r="T114" s="218">
        <f>Vulnerability!E113</f>
        <v>4.0999999999999996</v>
      </c>
      <c r="U114" s="219">
        <f>Vulnerability!H113</f>
        <v>4.5999999999999996</v>
      </c>
      <c r="V114" s="219">
        <f>Vulnerability!N113</f>
        <v>0.4</v>
      </c>
      <c r="W114" s="215">
        <f>Vulnerability!O113</f>
        <v>3.3</v>
      </c>
      <c r="X114" s="219">
        <f>Vulnerability!T113</f>
        <v>6.4</v>
      </c>
      <c r="Y114" s="220">
        <f>Vulnerability!AB113</f>
        <v>0.9</v>
      </c>
      <c r="Z114" s="220">
        <f>Vulnerability!AE113</f>
        <v>1</v>
      </c>
      <c r="AA114" s="220">
        <f>Vulnerability!AH113</f>
        <v>0.3</v>
      </c>
      <c r="AB114" s="220">
        <f>Vulnerability!AK113</f>
        <v>1.2</v>
      </c>
      <c r="AC114" s="219">
        <f>Vulnerability!AL113</f>
        <v>0.9</v>
      </c>
      <c r="AD114" s="215">
        <f>Vulnerability!AM113</f>
        <v>4.2</v>
      </c>
      <c r="AE114" s="216">
        <f t="shared" si="35"/>
        <v>3.8</v>
      </c>
      <c r="AF114" s="216">
        <f>Vulnerability!AZ113</f>
        <v>6.4</v>
      </c>
      <c r="AG114" s="216">
        <f t="shared" si="36"/>
        <v>5.2</v>
      </c>
      <c r="AH114" s="231">
        <f>'Lack of Coping Capacity'!D113</f>
        <v>5.0999999999999996</v>
      </c>
      <c r="AI114" s="222">
        <f>'Lack of Coping Capacity'!G113</f>
        <v>6.2</v>
      </c>
      <c r="AJ114" s="215">
        <f>'Lack of Coping Capacity'!H113</f>
        <v>5.7</v>
      </c>
      <c r="AK114" s="222">
        <f>'Lack of Coping Capacity'!M113</f>
        <v>2.5</v>
      </c>
      <c r="AL114" s="222">
        <f>'Lack of Coping Capacity'!R113</f>
        <v>3.1</v>
      </c>
      <c r="AM114" s="222">
        <f>'Lack of Coping Capacity'!Z113</f>
        <v>3.1</v>
      </c>
      <c r="AN114" s="215">
        <f>'Lack of Coping Capacity'!AA113</f>
        <v>2.9</v>
      </c>
      <c r="AO114" s="216">
        <f t="shared" si="37"/>
        <v>4.4000000000000004</v>
      </c>
      <c r="AP114" s="216">
        <f>'Lack of Coping Capacity'!AB113</f>
        <v>1.4</v>
      </c>
      <c r="AQ114" s="216">
        <f t="shared" si="38"/>
        <v>3</v>
      </c>
      <c r="AR114" s="223">
        <f t="shared" si="39"/>
        <v>4.7</v>
      </c>
      <c r="AS114" s="224" t="str">
        <f t="shared" si="40"/>
        <v>Medium</v>
      </c>
      <c r="AT114" s="225">
        <f t="shared" si="41"/>
        <v>73</v>
      </c>
      <c r="AU114" s="226">
        <f>VLOOKUP($B114,'Lack of Reliability Index'!$A$2:$H$192,8,FALSE)</f>
        <v>4.5333333333333323</v>
      </c>
      <c r="AV114" s="227">
        <f>'Imputed and missing data hidden'!BY112</f>
        <v>4</v>
      </c>
      <c r="AW114" s="228">
        <f t="shared" si="42"/>
        <v>7.8431372549019607E-2</v>
      </c>
      <c r="AX114" s="227" t="str">
        <f t="shared" si="43"/>
        <v>YES</v>
      </c>
      <c r="AY114" s="229">
        <f>'Indicator Date hidden2'!BZ113</f>
        <v>0.48</v>
      </c>
      <c r="AZ114" s="133"/>
    </row>
    <row r="115" spans="1:52" ht="15" thickBot="1" x14ac:dyDescent="0.35">
      <c r="A115" s="211" t="str">
        <f>'Indicator Data'!A117</f>
        <v>Micronesia</v>
      </c>
      <c r="B115" s="212" t="str">
        <f>'Indicator Data'!B117</f>
        <v>FSM</v>
      </c>
      <c r="C115" s="230">
        <f>'Hazard &amp; Exposure'!AO114</f>
        <v>0.1</v>
      </c>
      <c r="D115" s="214">
        <f>'Hazard &amp; Exposure'!AP114</f>
        <v>0.1</v>
      </c>
      <c r="E115" s="214">
        <f>'Hazard &amp; Exposure'!AQ114</f>
        <v>8.6</v>
      </c>
      <c r="F115" s="214">
        <f>'Hazard &amp; Exposure'!AR114</f>
        <v>3.8</v>
      </c>
      <c r="G115" s="214">
        <f>'Hazard &amp; Exposure'!AU114</f>
        <v>5.4</v>
      </c>
      <c r="H115" s="214">
        <f>'Hazard &amp; Exposure'!DM114</f>
        <v>3.1</v>
      </c>
      <c r="I115" s="215">
        <f>'Hazard &amp; Exposure'!DN114</f>
        <v>4.3</v>
      </c>
      <c r="J115" s="214">
        <f>'Hazard &amp; Exposure'!DQ114</f>
        <v>0</v>
      </c>
      <c r="K115" s="214">
        <f>'Hazard &amp; Exposure'!DT114</f>
        <v>0</v>
      </c>
      <c r="L115" s="215">
        <f>'Hazard &amp; Exposure'!DU114</f>
        <v>0</v>
      </c>
      <c r="M115" s="216">
        <f t="shared" si="33"/>
        <v>2.4</v>
      </c>
      <c r="N115" s="214">
        <f>'Hazard &amp; Exposure'!BL114</f>
        <v>0</v>
      </c>
      <c r="O115" s="214">
        <f>'Hazard &amp; Exposure'!CR114</f>
        <v>2.4</v>
      </c>
      <c r="P115" s="214">
        <f>'Hazard &amp; Exposure'!DB114</f>
        <v>3.6</v>
      </c>
      <c r="Q115" s="214">
        <f>'Hazard &amp; Exposure'!DL114</f>
        <v>5.4</v>
      </c>
      <c r="R115" s="215">
        <f>'Hazard &amp; Exposure'!DM114</f>
        <v>3.1</v>
      </c>
      <c r="S115" s="217">
        <f t="shared" si="34"/>
        <v>2.8</v>
      </c>
      <c r="T115" s="218">
        <f>Vulnerability!E114</f>
        <v>5.7</v>
      </c>
      <c r="U115" s="219">
        <f>Vulnerability!H114</f>
        <v>3.8</v>
      </c>
      <c r="V115" s="219">
        <f>Vulnerability!N114</f>
        <v>7.3</v>
      </c>
      <c r="W115" s="215">
        <f>Vulnerability!O114</f>
        <v>5.6</v>
      </c>
      <c r="X115" s="219">
        <f>Vulnerability!T114</f>
        <v>0</v>
      </c>
      <c r="Y115" s="220">
        <f>Vulnerability!AB114</f>
        <v>5</v>
      </c>
      <c r="Z115" s="220">
        <f>Vulnerability!AE114</f>
        <v>2.4</v>
      </c>
      <c r="AA115" s="220">
        <f>Vulnerability!AH114</f>
        <v>8.8000000000000007</v>
      </c>
      <c r="AB115" s="220">
        <f>Vulnerability!AK114</f>
        <v>5</v>
      </c>
      <c r="AC115" s="219">
        <f>Vulnerability!AL114</f>
        <v>5.9</v>
      </c>
      <c r="AD115" s="215">
        <f>Vulnerability!AM114</f>
        <v>3.5</v>
      </c>
      <c r="AE115" s="216">
        <f t="shared" si="35"/>
        <v>4.5999999999999996</v>
      </c>
      <c r="AF115" s="216">
        <f>Vulnerability!AZ114</f>
        <v>5.8</v>
      </c>
      <c r="AG115" s="216">
        <f t="shared" si="36"/>
        <v>5.2</v>
      </c>
      <c r="AH115" s="231">
        <f>'Lack of Coping Capacity'!D114</f>
        <v>6</v>
      </c>
      <c r="AI115" s="222">
        <f>'Lack of Coping Capacity'!G114</f>
        <v>5.3</v>
      </c>
      <c r="AJ115" s="215">
        <f>'Lack of Coping Capacity'!H114</f>
        <v>5.7</v>
      </c>
      <c r="AK115" s="222">
        <f>'Lack of Coping Capacity'!M114</f>
        <v>5.9</v>
      </c>
      <c r="AL115" s="222">
        <f>'Lack of Coping Capacity'!R114</f>
        <v>3.4</v>
      </c>
      <c r="AM115" s="222">
        <f>'Lack of Coping Capacity'!Z114</f>
        <v>5.3</v>
      </c>
      <c r="AN115" s="215">
        <f>'Lack of Coping Capacity'!AA114</f>
        <v>4.9000000000000004</v>
      </c>
      <c r="AO115" s="216">
        <f t="shared" si="37"/>
        <v>5.3</v>
      </c>
      <c r="AP115" s="216" t="str">
        <f>'Lack of Coping Capacity'!AB114</f>
        <v>x</v>
      </c>
      <c r="AQ115" s="216">
        <f t="shared" si="38"/>
        <v>5.3</v>
      </c>
      <c r="AR115" s="223">
        <f t="shared" si="39"/>
        <v>4.3</v>
      </c>
      <c r="AS115" s="224" t="str">
        <f t="shared" si="40"/>
        <v>Medium</v>
      </c>
      <c r="AT115" s="225">
        <f t="shared" si="41"/>
        <v>90</v>
      </c>
      <c r="AU115" s="226">
        <f>VLOOKUP($B115,'Lack of Reliability Index'!$A$2:$H$192,8,FALSE)</f>
        <v>6.4086021505376349</v>
      </c>
      <c r="AV115" s="227">
        <f>'Imputed and missing data hidden'!BY113</f>
        <v>19</v>
      </c>
      <c r="AW115" s="228">
        <f t="shared" si="42"/>
        <v>0.37254901960784315</v>
      </c>
      <c r="AX115" s="227" t="str">
        <f t="shared" si="43"/>
        <v/>
      </c>
      <c r="AY115" s="229">
        <f>'Indicator Date hidden2'!BZ114</f>
        <v>0.45161290322580644</v>
      </c>
      <c r="AZ115" s="133"/>
    </row>
    <row r="116" spans="1:52" ht="15" thickBot="1" x14ac:dyDescent="0.35">
      <c r="A116" s="211" t="str">
        <f>'Indicator Data'!A118</f>
        <v>Moldova Republic of</v>
      </c>
      <c r="B116" s="212" t="str">
        <f>'Indicator Data'!B118</f>
        <v>MDA</v>
      </c>
      <c r="C116" s="230">
        <f>'Hazard &amp; Exposure'!AO115</f>
        <v>6.3</v>
      </c>
      <c r="D116" s="214">
        <f>'Hazard &amp; Exposure'!AP115</f>
        <v>5.6</v>
      </c>
      <c r="E116" s="214">
        <f>'Hazard &amp; Exposure'!AQ115</f>
        <v>0</v>
      </c>
      <c r="F116" s="214">
        <f>'Hazard &amp; Exposure'!AR115</f>
        <v>0</v>
      </c>
      <c r="G116" s="214">
        <f>'Hazard &amp; Exposure'!AU115</f>
        <v>5.4</v>
      </c>
      <c r="H116" s="214">
        <f>'Hazard &amp; Exposure'!DM115</f>
        <v>4.7</v>
      </c>
      <c r="I116" s="215">
        <f>'Hazard &amp; Exposure'!DN115</f>
        <v>4.0999999999999996</v>
      </c>
      <c r="J116" s="214">
        <f>'Hazard &amp; Exposure'!DQ115</f>
        <v>2.4</v>
      </c>
      <c r="K116" s="214">
        <f>'Hazard &amp; Exposure'!DT115</f>
        <v>0</v>
      </c>
      <c r="L116" s="215">
        <f>'Hazard &amp; Exposure'!DU115</f>
        <v>1.7</v>
      </c>
      <c r="M116" s="216">
        <f t="shared" si="33"/>
        <v>3</v>
      </c>
      <c r="N116" s="214">
        <f>'Hazard &amp; Exposure'!BL115</f>
        <v>8.6999999999999993</v>
      </c>
      <c r="O116" s="214">
        <f>'Hazard &amp; Exposure'!CR115</f>
        <v>0</v>
      </c>
      <c r="P116" s="214">
        <f>'Hazard &amp; Exposure'!DB115</f>
        <v>3.2</v>
      </c>
      <c r="Q116" s="214">
        <f>'Hazard &amp; Exposure'!DL115</f>
        <v>2.9</v>
      </c>
      <c r="R116" s="215">
        <f>'Hazard &amp; Exposure'!DM115</f>
        <v>4.7</v>
      </c>
      <c r="S116" s="217">
        <f t="shared" si="34"/>
        <v>3.9</v>
      </c>
      <c r="T116" s="218">
        <f>Vulnerability!E115</f>
        <v>2.9</v>
      </c>
      <c r="U116" s="219">
        <f>Vulnerability!H115</f>
        <v>1.6</v>
      </c>
      <c r="V116" s="219">
        <f>Vulnerability!N115</f>
        <v>2.5</v>
      </c>
      <c r="W116" s="215">
        <f>Vulnerability!O115</f>
        <v>2.5</v>
      </c>
      <c r="X116" s="219">
        <f>Vulnerability!T115</f>
        <v>1</v>
      </c>
      <c r="Y116" s="220">
        <f>Vulnerability!AB115</f>
        <v>1.1000000000000001</v>
      </c>
      <c r="Z116" s="220">
        <f>Vulnerability!AE115</f>
        <v>0.9</v>
      </c>
      <c r="AA116" s="220">
        <f>Vulnerability!AH115</f>
        <v>0.1</v>
      </c>
      <c r="AB116" s="220">
        <f>Vulnerability!AK115</f>
        <v>3</v>
      </c>
      <c r="AC116" s="219">
        <f>Vulnerability!AL115</f>
        <v>1.3</v>
      </c>
      <c r="AD116" s="215">
        <f>Vulnerability!AM115</f>
        <v>1.2</v>
      </c>
      <c r="AE116" s="216">
        <f t="shared" si="35"/>
        <v>1.9</v>
      </c>
      <c r="AF116" s="216">
        <f>Vulnerability!AZ115</f>
        <v>5.3</v>
      </c>
      <c r="AG116" s="216">
        <f t="shared" si="36"/>
        <v>3.8</v>
      </c>
      <c r="AH116" s="231">
        <f>'Lack of Coping Capacity'!D115</f>
        <v>6.2</v>
      </c>
      <c r="AI116" s="222">
        <f>'Lack of Coping Capacity'!G115</f>
        <v>6.4</v>
      </c>
      <c r="AJ116" s="215">
        <f>'Lack of Coping Capacity'!H115</f>
        <v>6.3</v>
      </c>
      <c r="AK116" s="222">
        <f>'Lack of Coping Capacity'!M115</f>
        <v>2.1</v>
      </c>
      <c r="AL116" s="222">
        <f>'Lack of Coping Capacity'!R115</f>
        <v>1.6</v>
      </c>
      <c r="AM116" s="222">
        <f>'Lack of Coping Capacity'!Z115</f>
        <v>3.2</v>
      </c>
      <c r="AN116" s="215">
        <f>'Lack of Coping Capacity'!AA115</f>
        <v>2.2999999999999998</v>
      </c>
      <c r="AO116" s="216">
        <f t="shared" si="37"/>
        <v>4.5999999999999996</v>
      </c>
      <c r="AP116" s="216">
        <f>'Lack of Coping Capacity'!AB115</f>
        <v>4</v>
      </c>
      <c r="AQ116" s="216">
        <f t="shared" si="38"/>
        <v>4.3</v>
      </c>
      <c r="AR116" s="223">
        <f t="shared" si="39"/>
        <v>4</v>
      </c>
      <c r="AS116" s="224" t="str">
        <f t="shared" si="40"/>
        <v>Medium</v>
      </c>
      <c r="AT116" s="225">
        <f t="shared" si="41"/>
        <v>101</v>
      </c>
      <c r="AU116" s="226">
        <f>VLOOKUP($B116,'Lack of Reliability Index'!$A$2:$H$192,8,FALSE)</f>
        <v>4.5629629629629633</v>
      </c>
      <c r="AV116" s="227">
        <f>'Imputed and missing data hidden'!BY114</f>
        <v>6</v>
      </c>
      <c r="AW116" s="228">
        <f t="shared" si="42"/>
        <v>0.11764705882352941</v>
      </c>
      <c r="AX116" s="227" t="str">
        <f t="shared" si="43"/>
        <v/>
      </c>
      <c r="AY116" s="229">
        <f>'Indicator Date hidden2'!BZ115</f>
        <v>0.55555555555555558</v>
      </c>
      <c r="AZ116" s="133"/>
    </row>
    <row r="117" spans="1:52" ht="15" thickBot="1" x14ac:dyDescent="0.35">
      <c r="A117" s="211" t="str">
        <f>'Indicator Data'!A119</f>
        <v>Mongolia</v>
      </c>
      <c r="B117" s="212" t="str">
        <f>'Indicator Data'!B119</f>
        <v>MNG</v>
      </c>
      <c r="C117" s="230">
        <f>'Hazard &amp; Exposure'!AO116</f>
        <v>2.4</v>
      </c>
      <c r="D117" s="214">
        <f>'Hazard &amp; Exposure'!AP116</f>
        <v>4.3</v>
      </c>
      <c r="E117" s="214">
        <f>'Hazard &amp; Exposure'!AQ116</f>
        <v>0</v>
      </c>
      <c r="F117" s="214">
        <f>'Hazard &amp; Exposure'!AR116</f>
        <v>0</v>
      </c>
      <c r="G117" s="214">
        <f>'Hazard &amp; Exposure'!AU116</f>
        <v>5.7</v>
      </c>
      <c r="H117" s="214">
        <f>'Hazard &amp; Exposure'!DM116</f>
        <v>1.9</v>
      </c>
      <c r="I117" s="215">
        <f>'Hazard &amp; Exposure'!DN116</f>
        <v>2.7</v>
      </c>
      <c r="J117" s="214">
        <f>'Hazard &amp; Exposure'!DQ116</f>
        <v>0.3</v>
      </c>
      <c r="K117" s="214">
        <f>'Hazard &amp; Exposure'!DT116</f>
        <v>0</v>
      </c>
      <c r="L117" s="215">
        <f>'Hazard &amp; Exposure'!DU116</f>
        <v>0.2</v>
      </c>
      <c r="M117" s="216">
        <f t="shared" si="33"/>
        <v>1.5</v>
      </c>
      <c r="N117" s="214">
        <f>'Hazard &amp; Exposure'!BL116</f>
        <v>0</v>
      </c>
      <c r="O117" s="214">
        <f>'Hazard &amp; Exposure'!CR116</f>
        <v>0</v>
      </c>
      <c r="P117" s="214">
        <f>'Hazard &amp; Exposure'!DB116</f>
        <v>3.7</v>
      </c>
      <c r="Q117" s="214">
        <f>'Hazard &amp; Exposure'!DL116</f>
        <v>3.4</v>
      </c>
      <c r="R117" s="215">
        <f>'Hazard &amp; Exposure'!DM116</f>
        <v>1.9</v>
      </c>
      <c r="S117" s="217">
        <f t="shared" si="34"/>
        <v>1.7</v>
      </c>
      <c r="T117" s="218">
        <f>Vulnerability!E116</f>
        <v>4.8</v>
      </c>
      <c r="U117" s="219">
        <f>Vulnerability!H116</f>
        <v>3.1</v>
      </c>
      <c r="V117" s="219">
        <f>Vulnerability!N116</f>
        <v>2.7</v>
      </c>
      <c r="W117" s="215">
        <f>Vulnerability!O116</f>
        <v>3.9</v>
      </c>
      <c r="X117" s="219">
        <f>Vulnerability!T116</f>
        <v>0</v>
      </c>
      <c r="Y117" s="220">
        <f>Vulnerability!AB116</f>
        <v>2.6</v>
      </c>
      <c r="Z117" s="220">
        <f>Vulnerability!AE116</f>
        <v>0.9</v>
      </c>
      <c r="AA117" s="220">
        <f>Vulnerability!AH116</f>
        <v>4.3</v>
      </c>
      <c r="AB117" s="220">
        <f>Vulnerability!AK116</f>
        <v>3.9</v>
      </c>
      <c r="AC117" s="219">
        <f>Vulnerability!AL116</f>
        <v>3</v>
      </c>
      <c r="AD117" s="215">
        <f>Vulnerability!AM116</f>
        <v>1.6</v>
      </c>
      <c r="AE117" s="216">
        <f t="shared" si="35"/>
        <v>2.8</v>
      </c>
      <c r="AF117" s="216">
        <f>Vulnerability!AZ116</f>
        <v>6</v>
      </c>
      <c r="AG117" s="216">
        <f t="shared" si="36"/>
        <v>4.5999999999999996</v>
      </c>
      <c r="AH117" s="231">
        <f>'Lack of Coping Capacity'!D116</f>
        <v>5.0999999999999996</v>
      </c>
      <c r="AI117" s="222">
        <f>'Lack of Coping Capacity'!G116</f>
        <v>6</v>
      </c>
      <c r="AJ117" s="215">
        <f>'Lack of Coping Capacity'!H116</f>
        <v>5.6</v>
      </c>
      <c r="AK117" s="222">
        <f>'Lack of Coping Capacity'!M116</f>
        <v>2.6</v>
      </c>
      <c r="AL117" s="222">
        <f>'Lack of Coping Capacity'!R116</f>
        <v>5.9</v>
      </c>
      <c r="AM117" s="222">
        <f>'Lack of Coping Capacity'!Z116</f>
        <v>3.8</v>
      </c>
      <c r="AN117" s="215">
        <f>'Lack of Coping Capacity'!AA116</f>
        <v>4.0999999999999996</v>
      </c>
      <c r="AO117" s="216">
        <f t="shared" si="37"/>
        <v>4.9000000000000004</v>
      </c>
      <c r="AP117" s="216">
        <f>'Lack of Coping Capacity'!AB116</f>
        <v>1.4</v>
      </c>
      <c r="AQ117" s="216">
        <f t="shared" si="38"/>
        <v>3.3</v>
      </c>
      <c r="AR117" s="223">
        <f t="shared" si="39"/>
        <v>3</v>
      </c>
      <c r="AS117" s="224" t="str">
        <f t="shared" si="40"/>
        <v>Low</v>
      </c>
      <c r="AT117" s="225">
        <f t="shared" si="41"/>
        <v>150</v>
      </c>
      <c r="AU117" s="226">
        <f>VLOOKUP($B117,'Lack of Reliability Index'!$A$2:$H$192,8,FALSE)</f>
        <v>4.1877934272300461</v>
      </c>
      <c r="AV117" s="227">
        <f>'Imputed and missing data hidden'!BY115</f>
        <v>5</v>
      </c>
      <c r="AW117" s="228">
        <f t="shared" si="42"/>
        <v>9.8039215686274508E-2</v>
      </c>
      <c r="AX117" s="227" t="str">
        <f t="shared" si="43"/>
        <v/>
      </c>
      <c r="AY117" s="229">
        <f>'Indicator Date hidden2'!BZ116</f>
        <v>0.53521126760563376</v>
      </c>
      <c r="AZ117" s="133"/>
    </row>
    <row r="118" spans="1:52" ht="15" thickBot="1" x14ac:dyDescent="0.35">
      <c r="A118" s="211" t="str">
        <f>'Indicator Data'!A120</f>
        <v>Montenegro</v>
      </c>
      <c r="B118" s="212" t="str">
        <f>'Indicator Data'!B120</f>
        <v>MNE</v>
      </c>
      <c r="C118" s="230">
        <f>'Hazard &amp; Exposure'!AO117</f>
        <v>5.8</v>
      </c>
      <c r="D118" s="214">
        <f>'Hazard &amp; Exposure'!AP117</f>
        <v>4.4000000000000004</v>
      </c>
      <c r="E118" s="214">
        <f>'Hazard &amp; Exposure'!AQ117</f>
        <v>7.7</v>
      </c>
      <c r="F118" s="214">
        <f>'Hazard &amp; Exposure'!AR117</f>
        <v>0</v>
      </c>
      <c r="G118" s="214">
        <f>'Hazard &amp; Exposure'!AU117</f>
        <v>2</v>
      </c>
      <c r="H118" s="214">
        <f>'Hazard &amp; Exposure'!DM117</f>
        <v>2.6</v>
      </c>
      <c r="I118" s="215">
        <f>'Hazard &amp; Exposure'!DN117</f>
        <v>4.2</v>
      </c>
      <c r="J118" s="214">
        <f>'Hazard &amp; Exposure'!DQ117</f>
        <v>0.1</v>
      </c>
      <c r="K118" s="214">
        <f>'Hazard &amp; Exposure'!DT117</f>
        <v>0</v>
      </c>
      <c r="L118" s="215">
        <f>'Hazard &amp; Exposure'!DU117</f>
        <v>0.1</v>
      </c>
      <c r="M118" s="216">
        <f t="shared" si="33"/>
        <v>2.4</v>
      </c>
      <c r="N118" s="214">
        <f>'Hazard &amp; Exposure'!BL117</f>
        <v>1.3</v>
      </c>
      <c r="O118" s="214">
        <f>'Hazard &amp; Exposure'!CR117</f>
        <v>2.7</v>
      </c>
      <c r="P118" s="214">
        <f>'Hazard &amp; Exposure'!DB117</f>
        <v>2.9</v>
      </c>
      <c r="Q118" s="214">
        <f>'Hazard &amp; Exposure'!DL117</f>
        <v>3.3</v>
      </c>
      <c r="R118" s="215">
        <f>'Hazard &amp; Exposure'!DM117</f>
        <v>2.6</v>
      </c>
      <c r="S118" s="217">
        <f t="shared" si="34"/>
        <v>2.5</v>
      </c>
      <c r="T118" s="218">
        <f>Vulnerability!E117</f>
        <v>1.3</v>
      </c>
      <c r="U118" s="219">
        <f>Vulnerability!H117</f>
        <v>1.7</v>
      </c>
      <c r="V118" s="219">
        <f>Vulnerability!N117</f>
        <v>2</v>
      </c>
      <c r="W118" s="215">
        <f>Vulnerability!O117</f>
        <v>1.6</v>
      </c>
      <c r="X118" s="219">
        <f>Vulnerability!T117</f>
        <v>1.8</v>
      </c>
      <c r="Y118" s="220">
        <f>Vulnerability!AB117</f>
        <v>0.2</v>
      </c>
      <c r="Z118" s="220">
        <f>Vulnerability!AE117</f>
        <v>0.2</v>
      </c>
      <c r="AA118" s="220">
        <f>Vulnerability!AH117</f>
        <v>0</v>
      </c>
      <c r="AB118" s="220">
        <f>Vulnerability!AK117</f>
        <v>0.6</v>
      </c>
      <c r="AC118" s="219">
        <f>Vulnerability!AL117</f>
        <v>0.3</v>
      </c>
      <c r="AD118" s="215">
        <f>Vulnerability!AM117</f>
        <v>1.1000000000000001</v>
      </c>
      <c r="AE118" s="216">
        <f t="shared" si="35"/>
        <v>1.4</v>
      </c>
      <c r="AF118" s="216">
        <f>Vulnerability!AZ117</f>
        <v>3.9</v>
      </c>
      <c r="AG118" s="216">
        <f t="shared" si="36"/>
        <v>2.7</v>
      </c>
      <c r="AH118" s="231">
        <f>'Lack of Coping Capacity'!D117</f>
        <v>4</v>
      </c>
      <c r="AI118" s="222">
        <f>'Lack of Coping Capacity'!G117</f>
        <v>5.0999999999999996</v>
      </c>
      <c r="AJ118" s="215">
        <f>'Lack of Coping Capacity'!H117</f>
        <v>4.5999999999999996</v>
      </c>
      <c r="AK118" s="222">
        <f>'Lack of Coping Capacity'!M117</f>
        <v>1</v>
      </c>
      <c r="AL118" s="222">
        <f>'Lack of Coping Capacity'!R117</f>
        <v>0.9</v>
      </c>
      <c r="AM118" s="222">
        <f>'Lack of Coping Capacity'!Z117</f>
        <v>3.1</v>
      </c>
      <c r="AN118" s="215">
        <f>'Lack of Coping Capacity'!AA117</f>
        <v>1.7</v>
      </c>
      <c r="AO118" s="216">
        <f t="shared" si="37"/>
        <v>3.3</v>
      </c>
      <c r="AP118" s="216">
        <f>'Lack of Coping Capacity'!AB117</f>
        <v>5.3</v>
      </c>
      <c r="AQ118" s="216">
        <f t="shared" si="38"/>
        <v>4.4000000000000004</v>
      </c>
      <c r="AR118" s="223">
        <f t="shared" si="39"/>
        <v>3.1</v>
      </c>
      <c r="AS118" s="224" t="str">
        <f t="shared" si="40"/>
        <v>Low</v>
      </c>
      <c r="AT118" s="225">
        <f t="shared" si="41"/>
        <v>143</v>
      </c>
      <c r="AU118" s="226">
        <f>VLOOKUP($B118,'Lack of Reliability Index'!$A$2:$H$192,8,FALSE)</f>
        <v>4.9802816901408455</v>
      </c>
      <c r="AV118" s="227">
        <f>'Imputed and missing data hidden'!BY116</f>
        <v>6</v>
      </c>
      <c r="AW118" s="228">
        <f t="shared" si="42"/>
        <v>0.11764705882352941</v>
      </c>
      <c r="AX118" s="227" t="str">
        <f t="shared" si="43"/>
        <v/>
      </c>
      <c r="AY118" s="229">
        <f>'Indicator Date hidden2'!BZ117</f>
        <v>0.63380281690140849</v>
      </c>
      <c r="AZ118" s="133"/>
    </row>
    <row r="119" spans="1:52" ht="15" thickBot="1" x14ac:dyDescent="0.35">
      <c r="A119" s="211" t="str">
        <f>'Indicator Data'!A121</f>
        <v>Morocco</v>
      </c>
      <c r="B119" s="212" t="str">
        <f>'Indicator Data'!B121</f>
        <v>MAR</v>
      </c>
      <c r="C119" s="230">
        <f>'Hazard &amp; Exposure'!AO118</f>
        <v>4.8</v>
      </c>
      <c r="D119" s="214">
        <f>'Hazard &amp; Exposure'!AP118</f>
        <v>5.8</v>
      </c>
      <c r="E119" s="214">
        <f>'Hazard &amp; Exposure'!AQ118</f>
        <v>6.7</v>
      </c>
      <c r="F119" s="214">
        <f>'Hazard &amp; Exposure'!AR118</f>
        <v>0</v>
      </c>
      <c r="G119" s="214">
        <f>'Hazard &amp; Exposure'!AU118</f>
        <v>6.2</v>
      </c>
      <c r="H119" s="214">
        <f>'Hazard &amp; Exposure'!DM118</f>
        <v>3.7</v>
      </c>
      <c r="I119" s="215">
        <f>'Hazard &amp; Exposure'!DN118</f>
        <v>4.9000000000000004</v>
      </c>
      <c r="J119" s="214">
        <f>'Hazard &amp; Exposure'!DQ118</f>
        <v>5.8</v>
      </c>
      <c r="K119" s="214">
        <f>'Hazard &amp; Exposure'!DT118</f>
        <v>0</v>
      </c>
      <c r="L119" s="215">
        <f>'Hazard &amp; Exposure'!DU118</f>
        <v>4.0999999999999996</v>
      </c>
      <c r="M119" s="216">
        <f t="shared" si="33"/>
        <v>4.5</v>
      </c>
      <c r="N119" s="214">
        <f>'Hazard &amp; Exposure'!BL118</f>
        <v>0</v>
      </c>
      <c r="O119" s="214">
        <f>'Hazard &amp; Exposure'!CR118</f>
        <v>4.8</v>
      </c>
      <c r="P119" s="214">
        <f>'Hazard &amp; Exposure'!DB118</f>
        <v>4.8</v>
      </c>
      <c r="Q119" s="214">
        <f>'Hazard &amp; Exposure'!DL118</f>
        <v>4.2</v>
      </c>
      <c r="R119" s="215">
        <f>'Hazard &amp; Exposure'!DM118</f>
        <v>3.7</v>
      </c>
      <c r="S119" s="217">
        <f t="shared" si="34"/>
        <v>4.0999999999999996</v>
      </c>
      <c r="T119" s="218">
        <f>Vulnerability!E118</f>
        <v>6</v>
      </c>
      <c r="U119" s="219">
        <f>Vulnerability!H118</f>
        <v>5.0999999999999996</v>
      </c>
      <c r="V119" s="219">
        <f>Vulnerability!N118</f>
        <v>1.1000000000000001</v>
      </c>
      <c r="W119" s="215">
        <f>Vulnerability!O118</f>
        <v>4.5999999999999996</v>
      </c>
      <c r="X119" s="219">
        <f>Vulnerability!T118</f>
        <v>2.6</v>
      </c>
      <c r="Y119" s="220">
        <f>Vulnerability!AB118</f>
        <v>0.5</v>
      </c>
      <c r="Z119" s="220">
        <f>Vulnerability!AE118</f>
        <v>1.2</v>
      </c>
      <c r="AA119" s="220">
        <f>Vulnerability!AH118</f>
        <v>1.2</v>
      </c>
      <c r="AB119" s="220">
        <f>Vulnerability!AK118</f>
        <v>0</v>
      </c>
      <c r="AC119" s="219">
        <f>Vulnerability!AL118</f>
        <v>0.7</v>
      </c>
      <c r="AD119" s="215">
        <f>Vulnerability!AM118</f>
        <v>1.7</v>
      </c>
      <c r="AE119" s="216">
        <f t="shared" si="35"/>
        <v>3.3</v>
      </c>
      <c r="AF119" s="216">
        <f>Vulnerability!AZ118</f>
        <v>5.8</v>
      </c>
      <c r="AG119" s="216">
        <f t="shared" si="36"/>
        <v>4.7</v>
      </c>
      <c r="AH119" s="231">
        <f>'Lack of Coping Capacity'!D118</f>
        <v>5.6</v>
      </c>
      <c r="AI119" s="222">
        <f>'Lack of Coping Capacity'!G118</f>
        <v>5.7</v>
      </c>
      <c r="AJ119" s="215">
        <f>'Lack of Coping Capacity'!H118</f>
        <v>5.7</v>
      </c>
      <c r="AK119" s="222">
        <f>'Lack of Coping Capacity'!M118</f>
        <v>3.1</v>
      </c>
      <c r="AL119" s="222">
        <f>'Lack of Coping Capacity'!R118</f>
        <v>3.7</v>
      </c>
      <c r="AM119" s="222">
        <f>'Lack of Coping Capacity'!Z118</f>
        <v>4.4000000000000004</v>
      </c>
      <c r="AN119" s="215">
        <f>'Lack of Coping Capacity'!AA118</f>
        <v>3.7</v>
      </c>
      <c r="AO119" s="216">
        <f t="shared" si="37"/>
        <v>4.8</v>
      </c>
      <c r="AP119" s="216">
        <f>'Lack of Coping Capacity'!AB118</f>
        <v>2.5</v>
      </c>
      <c r="AQ119" s="216">
        <f t="shared" si="38"/>
        <v>3.7</v>
      </c>
      <c r="AR119" s="223">
        <f t="shared" si="39"/>
        <v>4.0999999999999996</v>
      </c>
      <c r="AS119" s="224" t="str">
        <f t="shared" si="40"/>
        <v>Medium</v>
      </c>
      <c r="AT119" s="225">
        <f t="shared" si="41"/>
        <v>98</v>
      </c>
      <c r="AU119" s="226">
        <f>VLOOKUP($B119,'Lack of Reliability Index'!$A$2:$H$192,8,FALSE)</f>
        <v>4.2666666666666666</v>
      </c>
      <c r="AV119" s="227">
        <f>'Imputed and missing data hidden'!BY117</f>
        <v>1</v>
      </c>
      <c r="AW119" s="228">
        <f t="shared" si="42"/>
        <v>1.9607843137254902E-2</v>
      </c>
      <c r="AX119" s="227" t="str">
        <f t="shared" si="43"/>
        <v/>
      </c>
      <c r="AY119" s="229">
        <f>'Indicator Date hidden2'!BZ118</f>
        <v>0.76712328767123283</v>
      </c>
      <c r="AZ119" s="133"/>
    </row>
    <row r="120" spans="1:52" ht="15" thickBot="1" x14ac:dyDescent="0.35">
      <c r="A120" s="211" t="str">
        <f>'Indicator Data'!A122</f>
        <v>Mozambique</v>
      </c>
      <c r="B120" s="212" t="str">
        <f>'Indicator Data'!B122</f>
        <v>MOZ</v>
      </c>
      <c r="C120" s="230">
        <f>'Hazard &amp; Exposure'!AO119</f>
        <v>3.8</v>
      </c>
      <c r="D120" s="214">
        <f>'Hazard &amp; Exposure'!AP119</f>
        <v>6.3</v>
      </c>
      <c r="E120" s="214">
        <f>'Hazard &amp; Exposure'!AQ119</f>
        <v>6</v>
      </c>
      <c r="F120" s="214">
        <f>'Hazard &amp; Exposure'!AR119</f>
        <v>5.2</v>
      </c>
      <c r="G120" s="214">
        <f>'Hazard &amp; Exposure'!AU119</f>
        <v>7.6</v>
      </c>
      <c r="H120" s="214">
        <f>'Hazard &amp; Exposure'!DM119</f>
        <v>6.6</v>
      </c>
      <c r="I120" s="215">
        <f>'Hazard &amp; Exposure'!DN119</f>
        <v>6</v>
      </c>
      <c r="J120" s="214">
        <f>'Hazard &amp; Exposure'!DQ119</f>
        <v>6.6</v>
      </c>
      <c r="K120" s="214">
        <f>'Hazard &amp; Exposure'!DT119</f>
        <v>7</v>
      </c>
      <c r="L120" s="215">
        <f>'Hazard &amp; Exposure'!DU119</f>
        <v>7</v>
      </c>
      <c r="M120" s="216">
        <f t="shared" si="33"/>
        <v>6.5</v>
      </c>
      <c r="N120" s="214">
        <f>'Hazard &amp; Exposure'!BL119</f>
        <v>4.2</v>
      </c>
      <c r="O120" s="214">
        <f>'Hazard &amp; Exposure'!CR119</f>
        <v>8</v>
      </c>
      <c r="P120" s="214">
        <f>'Hazard &amp; Exposure'!DB119</f>
        <v>6.6</v>
      </c>
      <c r="Q120" s="214">
        <f>'Hazard &amp; Exposure'!DL119</f>
        <v>7</v>
      </c>
      <c r="R120" s="215">
        <f>'Hazard &amp; Exposure'!DM119</f>
        <v>6.6</v>
      </c>
      <c r="S120" s="217">
        <f t="shared" si="34"/>
        <v>6.6</v>
      </c>
      <c r="T120" s="218">
        <f>Vulnerability!E119</f>
        <v>9.4</v>
      </c>
      <c r="U120" s="219">
        <f>Vulnerability!H119</f>
        <v>7.5</v>
      </c>
      <c r="V120" s="219">
        <f>Vulnerability!N119</f>
        <v>4.5</v>
      </c>
      <c r="W120" s="215">
        <f>Vulnerability!O119</f>
        <v>7.7</v>
      </c>
      <c r="X120" s="219">
        <f>Vulnerability!T119</f>
        <v>4.8</v>
      </c>
      <c r="Y120" s="220">
        <f>Vulnerability!AB119</f>
        <v>9.3000000000000007</v>
      </c>
      <c r="Z120" s="220">
        <f>Vulnerability!AE119</f>
        <v>4.5999999999999996</v>
      </c>
      <c r="AA120" s="220">
        <f>Vulnerability!AH119</f>
        <v>7.4</v>
      </c>
      <c r="AB120" s="220">
        <f>Vulnerability!AK119</f>
        <v>6.8</v>
      </c>
      <c r="AC120" s="219">
        <f>Vulnerability!AL119</f>
        <v>7.4</v>
      </c>
      <c r="AD120" s="215">
        <f>Vulnerability!AM119</f>
        <v>6.3</v>
      </c>
      <c r="AE120" s="216">
        <f t="shared" si="35"/>
        <v>7.1</v>
      </c>
      <c r="AF120" s="216">
        <f>Vulnerability!AZ119</f>
        <v>5.8</v>
      </c>
      <c r="AG120" s="216">
        <f t="shared" si="36"/>
        <v>6.5</v>
      </c>
      <c r="AH120" s="231">
        <f>'Lack of Coping Capacity'!D119</f>
        <v>2.1</v>
      </c>
      <c r="AI120" s="222">
        <f>'Lack of Coping Capacity'!G119</f>
        <v>7.1</v>
      </c>
      <c r="AJ120" s="215">
        <f>'Lack of Coping Capacity'!H119</f>
        <v>4.5999999999999996</v>
      </c>
      <c r="AK120" s="222">
        <f>'Lack of Coping Capacity'!M119</f>
        <v>7.8</v>
      </c>
      <c r="AL120" s="222">
        <f>'Lack of Coping Capacity'!R119</f>
        <v>8.8000000000000007</v>
      </c>
      <c r="AM120" s="222">
        <f>'Lack of Coping Capacity'!Z119</f>
        <v>7.1</v>
      </c>
      <c r="AN120" s="215">
        <f>'Lack of Coping Capacity'!AA119</f>
        <v>7.9</v>
      </c>
      <c r="AO120" s="216">
        <f t="shared" si="37"/>
        <v>6.5</v>
      </c>
      <c r="AP120" s="216">
        <f>'Lack of Coping Capacity'!AB119</f>
        <v>4.7</v>
      </c>
      <c r="AQ120" s="216">
        <f t="shared" si="38"/>
        <v>5.7</v>
      </c>
      <c r="AR120" s="223">
        <f t="shared" si="39"/>
        <v>6.3</v>
      </c>
      <c r="AS120" s="224" t="str">
        <f t="shared" si="40"/>
        <v>High</v>
      </c>
      <c r="AT120" s="225">
        <f t="shared" si="41"/>
        <v>15</v>
      </c>
      <c r="AU120" s="226">
        <f>VLOOKUP($B120,'Lack of Reliability Index'!$A$2:$H$192,8,FALSE)</f>
        <v>4.2666666666666666</v>
      </c>
      <c r="AV120" s="227">
        <f>'Imputed and missing data hidden'!BY118</f>
        <v>0</v>
      </c>
      <c r="AW120" s="228">
        <f t="shared" si="42"/>
        <v>0</v>
      </c>
      <c r="AX120" s="227" t="str">
        <f t="shared" si="43"/>
        <v>YES</v>
      </c>
      <c r="AY120" s="229">
        <f>'Indicator Date hidden2'!BZ119</f>
        <v>0.64</v>
      </c>
      <c r="AZ120" s="133"/>
    </row>
    <row r="121" spans="1:52" ht="15" thickBot="1" x14ac:dyDescent="0.35">
      <c r="A121" s="211" t="str">
        <f>'Indicator Data'!A123</f>
        <v>Myanmar</v>
      </c>
      <c r="B121" s="212" t="str">
        <f>'Indicator Data'!B123</f>
        <v>MMR</v>
      </c>
      <c r="C121" s="230">
        <f>'Hazard &amp; Exposure'!AO120</f>
        <v>9.1</v>
      </c>
      <c r="D121" s="214">
        <f>'Hazard &amp; Exposure'!AP120</f>
        <v>9.9</v>
      </c>
      <c r="E121" s="214">
        <f>'Hazard &amp; Exposure'!AQ120</f>
        <v>8.9</v>
      </c>
      <c r="F121" s="214">
        <f>'Hazard &amp; Exposure'!AR120</f>
        <v>5.6</v>
      </c>
      <c r="G121" s="214">
        <f>'Hazard &amp; Exposure'!AU120</f>
        <v>1</v>
      </c>
      <c r="H121" s="214">
        <f>'Hazard &amp; Exposure'!DM120</f>
        <v>6.6</v>
      </c>
      <c r="I121" s="215">
        <f>'Hazard &amp; Exposure'!DN120</f>
        <v>7.8</v>
      </c>
      <c r="J121" s="214">
        <f>'Hazard &amp; Exposure'!DQ120</f>
        <v>9.3000000000000007</v>
      </c>
      <c r="K121" s="214">
        <f>'Hazard &amp; Exposure'!DT120</f>
        <v>7</v>
      </c>
      <c r="L121" s="215">
        <f>'Hazard &amp; Exposure'!DU120</f>
        <v>7</v>
      </c>
      <c r="M121" s="216">
        <f t="shared" si="33"/>
        <v>7.4</v>
      </c>
      <c r="N121" s="214">
        <f>'Hazard &amp; Exposure'!BL120</f>
        <v>7</v>
      </c>
      <c r="O121" s="214">
        <f>'Hazard &amp; Exposure'!CR120</f>
        <v>8.9</v>
      </c>
      <c r="P121" s="214">
        <f>'Hazard &amp; Exposure'!DB120</f>
        <v>4</v>
      </c>
      <c r="Q121" s="214">
        <f>'Hazard &amp; Exposure'!DL120</f>
        <v>4.5999999999999996</v>
      </c>
      <c r="R121" s="215">
        <f>'Hazard &amp; Exposure'!DM120</f>
        <v>6.6</v>
      </c>
      <c r="S121" s="217">
        <f t="shared" si="34"/>
        <v>7</v>
      </c>
      <c r="T121" s="218">
        <f>Vulnerability!E120</f>
        <v>7.4</v>
      </c>
      <c r="U121" s="219">
        <f>Vulnerability!H120</f>
        <v>4.7</v>
      </c>
      <c r="V121" s="219">
        <f>Vulnerability!N120</f>
        <v>1.8</v>
      </c>
      <c r="W121" s="215">
        <f>Vulnerability!O120</f>
        <v>5.3</v>
      </c>
      <c r="X121" s="219">
        <f>Vulnerability!T120</f>
        <v>7</v>
      </c>
      <c r="Y121" s="220">
        <f>Vulnerability!AB120</f>
        <v>3.9</v>
      </c>
      <c r="Z121" s="220">
        <f>Vulnerability!AE120</f>
        <v>3.9</v>
      </c>
      <c r="AA121" s="220">
        <f>Vulnerability!AH120</f>
        <v>0.3</v>
      </c>
      <c r="AB121" s="220">
        <f>Vulnerability!AK120</f>
        <v>3.1</v>
      </c>
      <c r="AC121" s="219">
        <f>Vulnerability!AL120</f>
        <v>2.9</v>
      </c>
      <c r="AD121" s="215">
        <f>Vulnerability!AM120</f>
        <v>5.3</v>
      </c>
      <c r="AE121" s="216">
        <f t="shared" si="35"/>
        <v>5.3</v>
      </c>
      <c r="AF121" s="216">
        <f>Vulnerability!AZ120</f>
        <v>5.4</v>
      </c>
      <c r="AG121" s="216">
        <f t="shared" si="36"/>
        <v>5.4</v>
      </c>
      <c r="AH121" s="231">
        <f>'Lack of Coping Capacity'!D120</f>
        <v>7.1</v>
      </c>
      <c r="AI121" s="222">
        <f>'Lack of Coping Capacity'!G120</f>
        <v>7.1</v>
      </c>
      <c r="AJ121" s="215">
        <f>'Lack of Coping Capacity'!H120</f>
        <v>7.1</v>
      </c>
      <c r="AK121" s="222">
        <f>'Lack of Coping Capacity'!M120</f>
        <v>4.8</v>
      </c>
      <c r="AL121" s="222">
        <f>'Lack of Coping Capacity'!R120</f>
        <v>5.7</v>
      </c>
      <c r="AM121" s="222">
        <f>'Lack of Coping Capacity'!Z120</f>
        <v>5.5</v>
      </c>
      <c r="AN121" s="215">
        <f>'Lack of Coping Capacity'!AA120</f>
        <v>5.3</v>
      </c>
      <c r="AO121" s="216">
        <f t="shared" si="37"/>
        <v>6.3</v>
      </c>
      <c r="AP121" s="216">
        <f>'Lack of Coping Capacity'!AB120</f>
        <v>3.4</v>
      </c>
      <c r="AQ121" s="216">
        <f t="shared" si="38"/>
        <v>5</v>
      </c>
      <c r="AR121" s="223">
        <f t="shared" si="39"/>
        <v>5.7</v>
      </c>
      <c r="AS121" s="224" t="str">
        <f t="shared" si="40"/>
        <v>High</v>
      </c>
      <c r="AT121" s="225">
        <f t="shared" si="41"/>
        <v>36</v>
      </c>
      <c r="AU121" s="226">
        <f>VLOOKUP($B121,'Lack of Reliability Index'!$A$2:$H$192,8,FALSE)</f>
        <v>3.844444444444445</v>
      </c>
      <c r="AV121" s="227">
        <f>'Imputed and missing data hidden'!BY119</f>
        <v>3</v>
      </c>
      <c r="AW121" s="228">
        <f t="shared" si="42"/>
        <v>5.8823529411764705E-2</v>
      </c>
      <c r="AX121" s="227" t="str">
        <f t="shared" si="43"/>
        <v>YES</v>
      </c>
      <c r="AY121" s="229">
        <f>'Indicator Date hidden2'!BZ120</f>
        <v>0.42666666666666669</v>
      </c>
      <c r="AZ121" s="133"/>
    </row>
    <row r="122" spans="1:52" ht="15" thickBot="1" x14ac:dyDescent="0.35">
      <c r="A122" s="211" t="str">
        <f>'Indicator Data'!A124</f>
        <v>Namibia</v>
      </c>
      <c r="B122" s="212" t="str">
        <f>'Indicator Data'!B124</f>
        <v>NAM</v>
      </c>
      <c r="C122" s="230">
        <f>'Hazard &amp; Exposure'!AO121</f>
        <v>0.1</v>
      </c>
      <c r="D122" s="214">
        <f>'Hazard &amp; Exposure'!AP121</f>
        <v>6.1</v>
      </c>
      <c r="E122" s="214">
        <f>'Hazard &amp; Exposure'!AQ121</f>
        <v>0</v>
      </c>
      <c r="F122" s="214">
        <f>'Hazard &amp; Exposure'!AR121</f>
        <v>0</v>
      </c>
      <c r="G122" s="214">
        <f>'Hazard &amp; Exposure'!AU121</f>
        <v>8.5</v>
      </c>
      <c r="H122" s="214">
        <f>'Hazard &amp; Exposure'!DM121</f>
        <v>4.7</v>
      </c>
      <c r="I122" s="215">
        <f>'Hazard &amp; Exposure'!DN121</f>
        <v>4.0999999999999996</v>
      </c>
      <c r="J122" s="214">
        <f>'Hazard &amp; Exposure'!DQ121</f>
        <v>0.6</v>
      </c>
      <c r="K122" s="214">
        <f>'Hazard &amp; Exposure'!DT121</f>
        <v>0</v>
      </c>
      <c r="L122" s="215">
        <f>'Hazard &amp; Exposure'!DU121</f>
        <v>0.4</v>
      </c>
      <c r="M122" s="216">
        <f t="shared" si="33"/>
        <v>2.4</v>
      </c>
      <c r="N122" s="214">
        <f>'Hazard &amp; Exposure'!BL121</f>
        <v>2.1</v>
      </c>
      <c r="O122" s="214">
        <f>'Hazard &amp; Exposure'!CR121</f>
        <v>5.0999999999999996</v>
      </c>
      <c r="P122" s="214">
        <f>'Hazard &amp; Exposure'!DB121</f>
        <v>5.0999999999999996</v>
      </c>
      <c r="Q122" s="214">
        <f>'Hazard &amp; Exposure'!DL121</f>
        <v>5.8</v>
      </c>
      <c r="R122" s="215">
        <f>'Hazard &amp; Exposure'!DM121</f>
        <v>4.7</v>
      </c>
      <c r="S122" s="217">
        <f t="shared" si="34"/>
        <v>3.6</v>
      </c>
      <c r="T122" s="218">
        <f>Vulnerability!E121</f>
        <v>7</v>
      </c>
      <c r="U122" s="219">
        <f>Vulnerability!H121</f>
        <v>7.3</v>
      </c>
      <c r="V122" s="219">
        <f>Vulnerability!N121</f>
        <v>1.1000000000000001</v>
      </c>
      <c r="W122" s="215">
        <f>Vulnerability!O121</f>
        <v>5.6</v>
      </c>
      <c r="X122" s="219">
        <f>Vulnerability!T121</f>
        <v>2.8</v>
      </c>
      <c r="Y122" s="220">
        <f>Vulnerability!AB121</f>
        <v>5.9</v>
      </c>
      <c r="Z122" s="220">
        <f>Vulnerability!AE121</f>
        <v>3</v>
      </c>
      <c r="AA122" s="220">
        <f>Vulnerability!AH121</f>
        <v>10</v>
      </c>
      <c r="AB122" s="220">
        <f>Vulnerability!AK121</f>
        <v>5.9</v>
      </c>
      <c r="AC122" s="219">
        <f>Vulnerability!AL121</f>
        <v>7.2</v>
      </c>
      <c r="AD122" s="215">
        <f>Vulnerability!AM121</f>
        <v>5.4</v>
      </c>
      <c r="AE122" s="216">
        <f t="shared" si="35"/>
        <v>5.5</v>
      </c>
      <c r="AF122" s="216">
        <f>Vulnerability!AZ121</f>
        <v>4.8</v>
      </c>
      <c r="AG122" s="216">
        <f t="shared" si="36"/>
        <v>5.2</v>
      </c>
      <c r="AH122" s="231">
        <f>'Lack of Coping Capacity'!D121</f>
        <v>4.3</v>
      </c>
      <c r="AI122" s="222">
        <f>'Lack of Coping Capacity'!G121</f>
        <v>4.8</v>
      </c>
      <c r="AJ122" s="215">
        <f>'Lack of Coping Capacity'!H121</f>
        <v>4.5999999999999996</v>
      </c>
      <c r="AK122" s="222">
        <f>'Lack of Coping Capacity'!M121</f>
        <v>4.7</v>
      </c>
      <c r="AL122" s="222">
        <f>'Lack of Coping Capacity'!R121</f>
        <v>6.7</v>
      </c>
      <c r="AM122" s="222">
        <f>'Lack of Coping Capacity'!Z121</f>
        <v>5</v>
      </c>
      <c r="AN122" s="215">
        <f>'Lack of Coping Capacity'!AA121</f>
        <v>5.5</v>
      </c>
      <c r="AO122" s="216">
        <f t="shared" si="37"/>
        <v>5.0999999999999996</v>
      </c>
      <c r="AP122" s="216">
        <f>'Lack of Coping Capacity'!AB121</f>
        <v>5.3</v>
      </c>
      <c r="AQ122" s="216">
        <f t="shared" si="38"/>
        <v>5.2</v>
      </c>
      <c r="AR122" s="223">
        <f t="shared" si="39"/>
        <v>4.5999999999999996</v>
      </c>
      <c r="AS122" s="224" t="str">
        <f t="shared" si="40"/>
        <v>Medium</v>
      </c>
      <c r="AT122" s="225">
        <f t="shared" si="41"/>
        <v>79</v>
      </c>
      <c r="AU122" s="226">
        <f>VLOOKUP($B122,'Lack of Reliability Index'!$A$2:$H$192,8,FALSE)</f>
        <v>3.6148148148148156</v>
      </c>
      <c r="AV122" s="227">
        <f>'Imputed and missing data hidden'!BY120</f>
        <v>3</v>
      </c>
      <c r="AW122" s="228">
        <f t="shared" si="42"/>
        <v>5.8823529411764705E-2</v>
      </c>
      <c r="AX122" s="227" t="str">
        <f t="shared" si="43"/>
        <v/>
      </c>
      <c r="AY122" s="229">
        <f>'Indicator Date hidden2'!BZ121</f>
        <v>0.52777777777777779</v>
      </c>
      <c r="AZ122" s="133"/>
    </row>
    <row r="123" spans="1:52" ht="15" thickBot="1" x14ac:dyDescent="0.35">
      <c r="A123" s="211" t="str">
        <f>'Indicator Data'!A125</f>
        <v>Nauru</v>
      </c>
      <c r="B123" s="212" t="str">
        <f>'Indicator Data'!B125</f>
        <v>NRU</v>
      </c>
      <c r="C123" s="230">
        <f>'Hazard &amp; Exposure'!AO122</f>
        <v>0.1</v>
      </c>
      <c r="D123" s="214">
        <f>'Hazard &amp; Exposure'!AP122</f>
        <v>0.1</v>
      </c>
      <c r="E123" s="214">
        <f>'Hazard &amp; Exposure'!AQ122</f>
        <v>8.1999999999999993</v>
      </c>
      <c r="F123" s="214">
        <f>'Hazard &amp; Exposure'!AR122</f>
        <v>0</v>
      </c>
      <c r="G123" s="214">
        <f>'Hazard &amp; Exposure'!AU122</f>
        <v>0</v>
      </c>
      <c r="H123" s="214">
        <f>'Hazard &amp; Exposure'!DM122</f>
        <v>3.8</v>
      </c>
      <c r="I123" s="215">
        <f>'Hazard &amp; Exposure'!DN122</f>
        <v>2.8</v>
      </c>
      <c r="J123" s="214">
        <f>'Hazard &amp; Exposure'!DQ122</f>
        <v>0</v>
      </c>
      <c r="K123" s="214">
        <f>'Hazard &amp; Exposure'!DT122</f>
        <v>0</v>
      </c>
      <c r="L123" s="215">
        <f>'Hazard &amp; Exposure'!DU122</f>
        <v>0</v>
      </c>
      <c r="M123" s="216">
        <f t="shared" si="33"/>
        <v>1.5</v>
      </c>
      <c r="N123" s="214" t="str">
        <f>'Hazard &amp; Exposure'!BL122</f>
        <v>x</v>
      </c>
      <c r="O123" s="214">
        <f>'Hazard &amp; Exposure'!CR122</f>
        <v>3</v>
      </c>
      <c r="P123" s="214">
        <f>'Hazard &amp; Exposure'!DB122</f>
        <v>4.9000000000000004</v>
      </c>
      <c r="Q123" s="214">
        <f>'Hazard &amp; Exposure'!DL122</f>
        <v>3.3</v>
      </c>
      <c r="R123" s="215">
        <f>'Hazard &amp; Exposure'!DM122</f>
        <v>3.8</v>
      </c>
      <c r="S123" s="217">
        <f t="shared" si="34"/>
        <v>2.7</v>
      </c>
      <c r="T123" s="218">
        <f>Vulnerability!E122</f>
        <v>2.8</v>
      </c>
      <c r="U123" s="219" t="str">
        <f>Vulnerability!H122</f>
        <v>x</v>
      </c>
      <c r="V123" s="219">
        <f>Vulnerability!N122</f>
        <v>7.2</v>
      </c>
      <c r="W123" s="215">
        <f>Vulnerability!O122</f>
        <v>4.3</v>
      </c>
      <c r="X123" s="219">
        <f>Vulnerability!T122</f>
        <v>5.3</v>
      </c>
      <c r="Y123" s="220">
        <f>Vulnerability!AB122</f>
        <v>2.2999999999999998</v>
      </c>
      <c r="Z123" s="220">
        <f>Vulnerability!AE122</f>
        <v>1.8</v>
      </c>
      <c r="AA123" s="220">
        <f>Vulnerability!AH122</f>
        <v>0</v>
      </c>
      <c r="AB123" s="220">
        <f>Vulnerability!AK122</f>
        <v>5</v>
      </c>
      <c r="AC123" s="219">
        <f>Vulnerability!AL122</f>
        <v>2.5</v>
      </c>
      <c r="AD123" s="215">
        <f>Vulnerability!AM122</f>
        <v>4</v>
      </c>
      <c r="AE123" s="216">
        <f t="shared" si="35"/>
        <v>4.2</v>
      </c>
      <c r="AF123" s="216">
        <f>Vulnerability!AZ122</f>
        <v>4</v>
      </c>
      <c r="AG123" s="216">
        <f t="shared" si="36"/>
        <v>4.0999999999999996</v>
      </c>
      <c r="AH123" s="231">
        <f>'Lack of Coping Capacity'!D122</f>
        <v>8.1</v>
      </c>
      <c r="AI123" s="222">
        <f>'Lack of Coping Capacity'!G122</f>
        <v>5.2</v>
      </c>
      <c r="AJ123" s="215">
        <f>'Lack of Coping Capacity'!H122</f>
        <v>6.7</v>
      </c>
      <c r="AK123" s="222">
        <f>'Lack of Coping Capacity'!M122</f>
        <v>3.2</v>
      </c>
      <c r="AL123" s="222">
        <f>'Lack of Coping Capacity'!R122</f>
        <v>1.3</v>
      </c>
      <c r="AM123" s="222">
        <f>'Lack of Coping Capacity'!Z122</f>
        <v>4.7</v>
      </c>
      <c r="AN123" s="215">
        <f>'Lack of Coping Capacity'!AA122</f>
        <v>3.1</v>
      </c>
      <c r="AO123" s="216">
        <f t="shared" si="37"/>
        <v>5.2</v>
      </c>
      <c r="AP123" s="216">
        <f>'Lack of Coping Capacity'!AB122</f>
        <v>6.6</v>
      </c>
      <c r="AQ123" s="216">
        <f t="shared" si="38"/>
        <v>5.9</v>
      </c>
      <c r="AR123" s="223">
        <f t="shared" si="39"/>
        <v>4</v>
      </c>
      <c r="AS123" s="224" t="str">
        <f t="shared" si="40"/>
        <v>Medium</v>
      </c>
      <c r="AT123" s="225">
        <f t="shared" si="41"/>
        <v>101</v>
      </c>
      <c r="AU123" s="226">
        <f>VLOOKUP($B123,'Lack of Reliability Index'!$A$2:$H$192,8,FALSE)</f>
        <v>7.5555555555555554</v>
      </c>
      <c r="AV123" s="227">
        <f>'Imputed and missing data hidden'!BY121</f>
        <v>24</v>
      </c>
      <c r="AW123" s="228">
        <f t="shared" si="42"/>
        <v>0.47058823529411764</v>
      </c>
      <c r="AX123" s="227" t="str">
        <f t="shared" si="43"/>
        <v/>
      </c>
      <c r="AY123" s="229">
        <f>'Indicator Date hidden2'!BZ122</f>
        <v>0.66666666666666663</v>
      </c>
      <c r="AZ123" s="133"/>
    </row>
    <row r="124" spans="1:52" ht="15" thickBot="1" x14ac:dyDescent="0.35">
      <c r="A124" s="211" t="str">
        <f>'Indicator Data'!A126</f>
        <v>Nepal</v>
      </c>
      <c r="B124" s="212" t="str">
        <f>'Indicator Data'!B126</f>
        <v>NPL</v>
      </c>
      <c r="C124" s="230">
        <f>'Hazard &amp; Exposure'!AO123</f>
        <v>9.9</v>
      </c>
      <c r="D124" s="214">
        <f>'Hazard &amp; Exposure'!AP123</f>
        <v>6.7</v>
      </c>
      <c r="E124" s="214">
        <f>'Hazard &amp; Exposure'!AQ123</f>
        <v>0</v>
      </c>
      <c r="F124" s="214">
        <f>'Hazard &amp; Exposure'!AR123</f>
        <v>0.2</v>
      </c>
      <c r="G124" s="214">
        <f>'Hazard &amp; Exposure'!AU123</f>
        <v>2.8</v>
      </c>
      <c r="H124" s="214">
        <f>'Hazard &amp; Exposure'!DM123</f>
        <v>6.6</v>
      </c>
      <c r="I124" s="215">
        <f>'Hazard &amp; Exposure'!DN123</f>
        <v>5.7</v>
      </c>
      <c r="J124" s="214">
        <f>'Hazard &amp; Exposure'!DQ123</f>
        <v>8</v>
      </c>
      <c r="K124" s="214">
        <f>'Hazard &amp; Exposure'!DT123</f>
        <v>0</v>
      </c>
      <c r="L124" s="215">
        <f>'Hazard &amp; Exposure'!DU123</f>
        <v>5.6</v>
      </c>
      <c r="M124" s="216">
        <f t="shared" si="33"/>
        <v>5.7</v>
      </c>
      <c r="N124" s="214">
        <f>'Hazard &amp; Exposure'!BL123</f>
        <v>7.8</v>
      </c>
      <c r="O124" s="214">
        <f>'Hazard &amp; Exposure'!CR123</f>
        <v>7.6</v>
      </c>
      <c r="P124" s="214">
        <f>'Hazard &amp; Exposure'!DB123</f>
        <v>5.0999999999999996</v>
      </c>
      <c r="Q124" s="214">
        <f>'Hazard &amp; Exposure'!DL123</f>
        <v>5.0999999999999996</v>
      </c>
      <c r="R124" s="215">
        <f>'Hazard &amp; Exposure'!DM123</f>
        <v>6.6</v>
      </c>
      <c r="S124" s="217">
        <f t="shared" si="34"/>
        <v>6.2</v>
      </c>
      <c r="T124" s="218">
        <f>Vulnerability!E123</f>
        <v>7.3</v>
      </c>
      <c r="U124" s="219">
        <f>Vulnerability!H123</f>
        <v>4.2</v>
      </c>
      <c r="V124" s="219">
        <f>Vulnerability!N123</f>
        <v>4.5999999999999996</v>
      </c>
      <c r="W124" s="215">
        <f>Vulnerability!O123</f>
        <v>5.9</v>
      </c>
      <c r="X124" s="219">
        <f>Vulnerability!T123</f>
        <v>3.7</v>
      </c>
      <c r="Y124" s="220">
        <f>Vulnerability!AB123</f>
        <v>2.2999999999999998</v>
      </c>
      <c r="Z124" s="220">
        <f>Vulnerability!AE123</f>
        <v>4.3</v>
      </c>
      <c r="AA124" s="220">
        <f>Vulnerability!AH123</f>
        <v>1.8</v>
      </c>
      <c r="AB124" s="220">
        <f>Vulnerability!AK123</f>
        <v>2.7</v>
      </c>
      <c r="AC124" s="219">
        <f>Vulnerability!AL123</f>
        <v>2.8</v>
      </c>
      <c r="AD124" s="215">
        <f>Vulnerability!AM123</f>
        <v>3.3</v>
      </c>
      <c r="AE124" s="216">
        <f t="shared" si="35"/>
        <v>4.7</v>
      </c>
      <c r="AF124" s="216">
        <f>Vulnerability!AZ123</f>
        <v>5.5</v>
      </c>
      <c r="AG124" s="216">
        <f t="shared" si="36"/>
        <v>5.0999999999999996</v>
      </c>
      <c r="AH124" s="231">
        <f>'Lack of Coping Capacity'!D123</f>
        <v>5.4</v>
      </c>
      <c r="AI124" s="222">
        <f>'Lack of Coping Capacity'!G123</f>
        <v>6.7</v>
      </c>
      <c r="AJ124" s="215">
        <f>'Lack of Coping Capacity'!H123</f>
        <v>6.1</v>
      </c>
      <c r="AK124" s="222">
        <f>'Lack of Coping Capacity'!M123</f>
        <v>4</v>
      </c>
      <c r="AL124" s="222">
        <f>'Lack of Coping Capacity'!R123</f>
        <v>5</v>
      </c>
      <c r="AM124" s="222">
        <f>'Lack of Coping Capacity'!Z123</f>
        <v>6</v>
      </c>
      <c r="AN124" s="215">
        <f>'Lack of Coping Capacity'!AA123</f>
        <v>5</v>
      </c>
      <c r="AO124" s="216">
        <f t="shared" si="37"/>
        <v>5.6</v>
      </c>
      <c r="AP124" s="216">
        <f>'Lack of Coping Capacity'!AB123</f>
        <v>7.7</v>
      </c>
      <c r="AQ124" s="216">
        <f t="shared" si="38"/>
        <v>6.8</v>
      </c>
      <c r="AR124" s="223">
        <f t="shared" si="39"/>
        <v>6</v>
      </c>
      <c r="AS124" s="224" t="str">
        <f t="shared" si="40"/>
        <v>High</v>
      </c>
      <c r="AT124" s="225">
        <f t="shared" si="41"/>
        <v>24</v>
      </c>
      <c r="AU124" s="226">
        <f>VLOOKUP($B124,'Lack of Reliability Index'!$A$2:$H$192,8,FALSE)</f>
        <v>3.2504504504504492</v>
      </c>
      <c r="AV124" s="227">
        <f>'Imputed and missing data hidden'!BY122</f>
        <v>3</v>
      </c>
      <c r="AW124" s="228">
        <f t="shared" si="42"/>
        <v>5.8823529411764705E-2</v>
      </c>
      <c r="AX124" s="227" t="str">
        <f t="shared" si="43"/>
        <v/>
      </c>
      <c r="AY124" s="229">
        <f>'Indicator Date hidden2'!BZ123</f>
        <v>0.45945945945945948</v>
      </c>
      <c r="AZ124" s="133"/>
    </row>
    <row r="125" spans="1:52" ht="15" thickBot="1" x14ac:dyDescent="0.35">
      <c r="A125" s="211" t="str">
        <f>'Indicator Data'!A127</f>
        <v>Netherlands</v>
      </c>
      <c r="B125" s="212" t="str">
        <f>'Indicator Data'!B127</f>
        <v>NLD</v>
      </c>
      <c r="C125" s="230">
        <f>'Hazard &amp; Exposure'!AO124</f>
        <v>2.4</v>
      </c>
      <c r="D125" s="214">
        <f>'Hazard &amp; Exposure'!AP124</f>
        <v>5.8</v>
      </c>
      <c r="E125" s="214">
        <f>'Hazard &amp; Exposure'!AQ124</f>
        <v>0</v>
      </c>
      <c r="F125" s="214">
        <f>'Hazard &amp; Exposure'!AR124</f>
        <v>0</v>
      </c>
      <c r="G125" s="214">
        <f>'Hazard &amp; Exposure'!AU124</f>
        <v>0.5</v>
      </c>
      <c r="H125" s="214">
        <f>'Hazard &amp; Exposure'!DM124</f>
        <v>1.7</v>
      </c>
      <c r="I125" s="215">
        <f>'Hazard &amp; Exposure'!DN124</f>
        <v>2</v>
      </c>
      <c r="J125" s="214">
        <f>'Hazard &amp; Exposure'!DQ124</f>
        <v>0</v>
      </c>
      <c r="K125" s="214">
        <f>'Hazard &amp; Exposure'!DT124</f>
        <v>0</v>
      </c>
      <c r="L125" s="215">
        <f>'Hazard &amp; Exposure'!DU124</f>
        <v>0</v>
      </c>
      <c r="M125" s="216">
        <f t="shared" si="33"/>
        <v>1</v>
      </c>
      <c r="N125" s="214">
        <f>'Hazard &amp; Exposure'!BL124</f>
        <v>0</v>
      </c>
      <c r="O125" s="214">
        <f>'Hazard &amp; Exposure'!CR124</f>
        <v>0</v>
      </c>
      <c r="P125" s="214">
        <f>'Hazard &amp; Exposure'!DB124</f>
        <v>3.5</v>
      </c>
      <c r="Q125" s="214">
        <f>'Hazard &amp; Exposure'!DL124</f>
        <v>2.8</v>
      </c>
      <c r="R125" s="215">
        <f>'Hazard &amp; Exposure'!DM124</f>
        <v>1.7</v>
      </c>
      <c r="S125" s="217">
        <f t="shared" si="34"/>
        <v>1.4</v>
      </c>
      <c r="T125" s="218">
        <f>Vulnerability!E124</f>
        <v>0</v>
      </c>
      <c r="U125" s="219">
        <f>Vulnerability!H124</f>
        <v>0.7</v>
      </c>
      <c r="V125" s="219">
        <f>Vulnerability!N124</f>
        <v>0.1</v>
      </c>
      <c r="W125" s="215">
        <f>Vulnerability!O124</f>
        <v>0.2</v>
      </c>
      <c r="X125" s="219">
        <f>Vulnerability!T124</f>
        <v>6</v>
      </c>
      <c r="Y125" s="220">
        <f>Vulnerability!AB124</f>
        <v>0.1</v>
      </c>
      <c r="Z125" s="220">
        <f>Vulnerability!AE124</f>
        <v>0.3</v>
      </c>
      <c r="AA125" s="220">
        <f>Vulnerability!AH124</f>
        <v>0</v>
      </c>
      <c r="AB125" s="220">
        <f>Vulnerability!AK124</f>
        <v>1.6</v>
      </c>
      <c r="AC125" s="219">
        <f>Vulnerability!AL124</f>
        <v>0.5</v>
      </c>
      <c r="AD125" s="215">
        <f>Vulnerability!AM124</f>
        <v>3.7</v>
      </c>
      <c r="AE125" s="216">
        <f t="shared" si="35"/>
        <v>2.1</v>
      </c>
      <c r="AF125" s="216">
        <f>Vulnerability!AZ124</f>
        <v>4.2</v>
      </c>
      <c r="AG125" s="216">
        <f t="shared" si="36"/>
        <v>3.2</v>
      </c>
      <c r="AH125" s="231">
        <f>'Lack of Coping Capacity'!D124</f>
        <v>1.7</v>
      </c>
      <c r="AI125" s="222">
        <f>'Lack of Coping Capacity'!G124</f>
        <v>1.6</v>
      </c>
      <c r="AJ125" s="215">
        <f>'Lack of Coping Capacity'!H124</f>
        <v>1.7</v>
      </c>
      <c r="AK125" s="222">
        <f>'Lack of Coping Capacity'!M124</f>
        <v>1.5</v>
      </c>
      <c r="AL125" s="222">
        <f>'Lack of Coping Capacity'!R124</f>
        <v>0.1</v>
      </c>
      <c r="AM125" s="222">
        <f>'Lack of Coping Capacity'!Z124</f>
        <v>0.6</v>
      </c>
      <c r="AN125" s="215">
        <f>'Lack of Coping Capacity'!AA124</f>
        <v>0.7</v>
      </c>
      <c r="AO125" s="216">
        <f t="shared" si="37"/>
        <v>1.2</v>
      </c>
      <c r="AP125" s="216">
        <f>'Lack of Coping Capacity'!AB124</f>
        <v>1.1000000000000001</v>
      </c>
      <c r="AQ125" s="216">
        <f t="shared" si="38"/>
        <v>1.2</v>
      </c>
      <c r="AR125" s="223">
        <f t="shared" si="39"/>
        <v>1.8</v>
      </c>
      <c r="AS125" s="224" t="str">
        <f t="shared" si="40"/>
        <v>Very Low</v>
      </c>
      <c r="AT125" s="225">
        <f t="shared" si="41"/>
        <v>183</v>
      </c>
      <c r="AU125" s="226">
        <f>VLOOKUP($B125,'Lack of Reliability Index'!$A$2:$H$192,8,FALSE)</f>
        <v>4.8955223880597023</v>
      </c>
      <c r="AV125" s="227">
        <f>'Imputed and missing data hidden'!BY123</f>
        <v>10</v>
      </c>
      <c r="AW125" s="228">
        <f t="shared" si="42"/>
        <v>0.19607843137254902</v>
      </c>
      <c r="AX125" s="227" t="str">
        <f t="shared" si="43"/>
        <v/>
      </c>
      <c r="AY125" s="229">
        <f>'Indicator Date hidden2'!BZ124</f>
        <v>0.41791044776119401</v>
      </c>
      <c r="AZ125" s="133"/>
    </row>
    <row r="126" spans="1:52" ht="15" thickBot="1" x14ac:dyDescent="0.35">
      <c r="A126" s="211" t="str">
        <f>'Indicator Data'!A128</f>
        <v>New Zealand</v>
      </c>
      <c r="B126" s="212" t="str">
        <f>'Indicator Data'!B128</f>
        <v>NZL</v>
      </c>
      <c r="C126" s="230">
        <f>'Hazard &amp; Exposure'!AO125</f>
        <v>7</v>
      </c>
      <c r="D126" s="214">
        <f>'Hazard &amp; Exposure'!AP125</f>
        <v>3.8</v>
      </c>
      <c r="E126" s="214">
        <f>'Hazard &amp; Exposure'!AQ125</f>
        <v>7</v>
      </c>
      <c r="F126" s="214">
        <f>'Hazard &amp; Exposure'!AR125</f>
        <v>2.9</v>
      </c>
      <c r="G126" s="214">
        <f>'Hazard &amp; Exposure'!AU125</f>
        <v>1.5</v>
      </c>
      <c r="H126" s="214">
        <f>'Hazard &amp; Exposure'!DM125</f>
        <v>2.1</v>
      </c>
      <c r="I126" s="215">
        <f>'Hazard &amp; Exposure'!DN125</f>
        <v>4.4000000000000004</v>
      </c>
      <c r="J126" s="214">
        <f>'Hazard &amp; Exposure'!DQ125</f>
        <v>0</v>
      </c>
      <c r="K126" s="214">
        <f>'Hazard &amp; Exposure'!DT125</f>
        <v>0</v>
      </c>
      <c r="L126" s="215">
        <f>'Hazard &amp; Exposure'!DU125</f>
        <v>0</v>
      </c>
      <c r="M126" s="216">
        <f t="shared" si="33"/>
        <v>2.5</v>
      </c>
      <c r="N126" s="214" t="str">
        <f>'Hazard &amp; Exposure'!BL125</f>
        <v>x</v>
      </c>
      <c r="O126" s="214">
        <f>'Hazard &amp; Exposure'!CR125</f>
        <v>1</v>
      </c>
      <c r="P126" s="214">
        <f>'Hazard &amp; Exposure'!DB125</f>
        <v>3.1</v>
      </c>
      <c r="Q126" s="214">
        <f>'Hazard &amp; Exposure'!DL125</f>
        <v>2</v>
      </c>
      <c r="R126" s="215">
        <f>'Hazard &amp; Exposure'!DM125</f>
        <v>2.1</v>
      </c>
      <c r="S126" s="217">
        <f t="shared" si="34"/>
        <v>2.2999999999999998</v>
      </c>
      <c r="T126" s="218">
        <f>Vulnerability!E125</f>
        <v>0</v>
      </c>
      <c r="U126" s="219">
        <f>Vulnerability!H125</f>
        <v>1.8</v>
      </c>
      <c r="V126" s="219">
        <f>Vulnerability!N125</f>
        <v>0.1</v>
      </c>
      <c r="W126" s="215">
        <f>Vulnerability!O125</f>
        <v>0.5</v>
      </c>
      <c r="X126" s="219">
        <f>Vulnerability!T125</f>
        <v>1.8</v>
      </c>
      <c r="Y126" s="220">
        <f>Vulnerability!AB125</f>
        <v>0.1</v>
      </c>
      <c r="Z126" s="220">
        <f>Vulnerability!AE125</f>
        <v>0.4</v>
      </c>
      <c r="AA126" s="220">
        <f>Vulnerability!AH125</f>
        <v>0</v>
      </c>
      <c r="AB126" s="220">
        <f>Vulnerability!AK125</f>
        <v>1.4</v>
      </c>
      <c r="AC126" s="219">
        <f>Vulnerability!AL125</f>
        <v>0.5</v>
      </c>
      <c r="AD126" s="215">
        <f>Vulnerability!AM125</f>
        <v>1.2</v>
      </c>
      <c r="AE126" s="216">
        <f t="shared" si="35"/>
        <v>0.9</v>
      </c>
      <c r="AF126" s="216">
        <f>Vulnerability!AZ125</f>
        <v>5.0999999999999996</v>
      </c>
      <c r="AG126" s="216">
        <f t="shared" si="36"/>
        <v>3.3</v>
      </c>
      <c r="AH126" s="231">
        <f>'Lack of Coping Capacity'!D125</f>
        <v>2.6</v>
      </c>
      <c r="AI126" s="222">
        <f>'Lack of Coping Capacity'!G125</f>
        <v>1.5</v>
      </c>
      <c r="AJ126" s="215">
        <f>'Lack of Coping Capacity'!H125</f>
        <v>2.1</v>
      </c>
      <c r="AK126" s="222">
        <f>'Lack of Coping Capacity'!M125</f>
        <v>1.4</v>
      </c>
      <c r="AL126" s="222">
        <f>'Lack of Coping Capacity'!R125</f>
        <v>2</v>
      </c>
      <c r="AM126" s="222">
        <f>'Lack of Coping Capacity'!Z125</f>
        <v>0.9</v>
      </c>
      <c r="AN126" s="215">
        <f>'Lack of Coping Capacity'!AA125</f>
        <v>1.4</v>
      </c>
      <c r="AO126" s="216">
        <f t="shared" si="37"/>
        <v>1.8</v>
      </c>
      <c r="AP126" s="216">
        <f>'Lack of Coping Capacity'!AB125</f>
        <v>1</v>
      </c>
      <c r="AQ126" s="216">
        <f t="shared" si="38"/>
        <v>1.4</v>
      </c>
      <c r="AR126" s="223">
        <f t="shared" si="39"/>
        <v>2.2000000000000002</v>
      </c>
      <c r="AS126" s="224" t="str">
        <f t="shared" si="40"/>
        <v>Low</v>
      </c>
      <c r="AT126" s="225">
        <f t="shared" si="41"/>
        <v>171</v>
      </c>
      <c r="AU126" s="226">
        <f>VLOOKUP($B126,'Lack of Reliability Index'!$A$2:$H$192,8,FALSE)</f>
        <v>6.0102564102564102</v>
      </c>
      <c r="AV126" s="227">
        <f>'Imputed and missing data hidden'!BY124</f>
        <v>13</v>
      </c>
      <c r="AW126" s="228">
        <f t="shared" si="42"/>
        <v>0.25490196078431371</v>
      </c>
      <c r="AX126" s="227" t="str">
        <f t="shared" si="43"/>
        <v/>
      </c>
      <c r="AY126" s="229">
        <f>'Indicator Date hidden2'!BZ125</f>
        <v>0.47692307692307695</v>
      </c>
      <c r="AZ126" s="133"/>
    </row>
    <row r="127" spans="1:52" ht="15" thickBot="1" x14ac:dyDescent="0.35">
      <c r="A127" s="211" t="str">
        <f>'Indicator Data'!A129</f>
        <v>Nicaragua</v>
      </c>
      <c r="B127" s="212" t="str">
        <f>'Indicator Data'!B129</f>
        <v>NIC</v>
      </c>
      <c r="C127" s="230">
        <f>'Hazard &amp; Exposure'!AO126</f>
        <v>9.5</v>
      </c>
      <c r="D127" s="214">
        <f>'Hazard &amp; Exposure'!AP126</f>
        <v>5.0999999999999996</v>
      </c>
      <c r="E127" s="214">
        <f>'Hazard &amp; Exposure'!AQ126</f>
        <v>8.1</v>
      </c>
      <c r="F127" s="214">
        <f>'Hazard &amp; Exposure'!AR126</f>
        <v>3.6</v>
      </c>
      <c r="G127" s="214">
        <f>'Hazard &amp; Exposure'!AU126</f>
        <v>4.0999999999999996</v>
      </c>
      <c r="H127" s="214">
        <f>'Hazard &amp; Exposure'!DM126</f>
        <v>5.9</v>
      </c>
      <c r="I127" s="215">
        <f>'Hazard &amp; Exposure'!DN126</f>
        <v>6.6</v>
      </c>
      <c r="J127" s="214">
        <f>'Hazard &amp; Exposure'!DQ126</f>
        <v>4.9000000000000004</v>
      </c>
      <c r="K127" s="214">
        <f>'Hazard &amp; Exposure'!DT126</f>
        <v>0</v>
      </c>
      <c r="L127" s="215">
        <f>'Hazard &amp; Exposure'!DU126</f>
        <v>3.4</v>
      </c>
      <c r="M127" s="216">
        <f t="shared" si="33"/>
        <v>5.2</v>
      </c>
      <c r="N127" s="214" t="str">
        <f>'Hazard &amp; Exposure'!BL126</f>
        <v>x</v>
      </c>
      <c r="O127" s="214">
        <f>'Hazard &amp; Exposure'!CR126</f>
        <v>8.1</v>
      </c>
      <c r="P127" s="214">
        <f>'Hazard &amp; Exposure'!DB126</f>
        <v>4.3</v>
      </c>
      <c r="Q127" s="214">
        <f>'Hazard &amp; Exposure'!DL126</f>
        <v>4.3</v>
      </c>
      <c r="R127" s="215">
        <f>'Hazard &amp; Exposure'!DM126</f>
        <v>5.9</v>
      </c>
      <c r="S127" s="217">
        <f t="shared" si="34"/>
        <v>5.6</v>
      </c>
      <c r="T127" s="218">
        <f>Vulnerability!E126</f>
        <v>6</v>
      </c>
      <c r="U127" s="219">
        <f>Vulnerability!H126</f>
        <v>5.7</v>
      </c>
      <c r="V127" s="219">
        <f>Vulnerability!N126</f>
        <v>2.2999999999999998</v>
      </c>
      <c r="W127" s="215">
        <f>Vulnerability!O126</f>
        <v>5</v>
      </c>
      <c r="X127" s="219">
        <f>Vulnerability!T126</f>
        <v>0.9</v>
      </c>
      <c r="Y127" s="220">
        <f>Vulnerability!AB126</f>
        <v>1</v>
      </c>
      <c r="Z127" s="220">
        <f>Vulnerability!AE126</f>
        <v>1.2</v>
      </c>
      <c r="AA127" s="220">
        <f>Vulnerability!AH126</f>
        <v>4</v>
      </c>
      <c r="AB127" s="220">
        <f>Vulnerability!AK126</f>
        <v>4.3</v>
      </c>
      <c r="AC127" s="219">
        <f>Vulnerability!AL126</f>
        <v>2.8</v>
      </c>
      <c r="AD127" s="215">
        <f>Vulnerability!AM126</f>
        <v>1.9</v>
      </c>
      <c r="AE127" s="216">
        <f t="shared" si="35"/>
        <v>3.6</v>
      </c>
      <c r="AF127" s="216">
        <f>Vulnerability!AZ126</f>
        <v>6.9</v>
      </c>
      <c r="AG127" s="216">
        <f t="shared" si="36"/>
        <v>5.5</v>
      </c>
      <c r="AH127" s="231">
        <f>'Lack of Coping Capacity'!D126</f>
        <v>4.7</v>
      </c>
      <c r="AI127" s="222">
        <f>'Lack of Coping Capacity'!G126</f>
        <v>7.2</v>
      </c>
      <c r="AJ127" s="215">
        <f>'Lack of Coping Capacity'!H126</f>
        <v>6</v>
      </c>
      <c r="AK127" s="222">
        <f>'Lack of Coping Capacity'!M126</f>
        <v>4.0999999999999996</v>
      </c>
      <c r="AL127" s="222">
        <f>'Lack of Coping Capacity'!R126</f>
        <v>5</v>
      </c>
      <c r="AM127" s="222">
        <f>'Lack of Coping Capacity'!Z126</f>
        <v>4.5</v>
      </c>
      <c r="AN127" s="215">
        <f>'Lack of Coping Capacity'!AA126</f>
        <v>4.5</v>
      </c>
      <c r="AO127" s="216">
        <f t="shared" si="37"/>
        <v>5.3</v>
      </c>
      <c r="AP127" s="216">
        <f>'Lack of Coping Capacity'!AB126</f>
        <v>2.7</v>
      </c>
      <c r="AQ127" s="216">
        <f t="shared" si="38"/>
        <v>4.0999999999999996</v>
      </c>
      <c r="AR127" s="223">
        <f t="shared" si="39"/>
        <v>5</v>
      </c>
      <c r="AS127" s="224" t="str">
        <f t="shared" si="40"/>
        <v>High</v>
      </c>
      <c r="AT127" s="225">
        <f t="shared" si="41"/>
        <v>59</v>
      </c>
      <c r="AU127" s="226">
        <f>VLOOKUP($B127,'Lack of Reliability Index'!$A$2:$H$192,8,FALSE)</f>
        <v>4.9333333333333336</v>
      </c>
      <c r="AV127" s="227">
        <f>'Imputed and missing data hidden'!BY125</f>
        <v>6</v>
      </c>
      <c r="AW127" s="228">
        <f t="shared" si="42"/>
        <v>0.11764705882352941</v>
      </c>
      <c r="AX127" s="227" t="str">
        <f t="shared" si="43"/>
        <v/>
      </c>
      <c r="AY127" s="229">
        <f>'Indicator Date hidden2'!BZ126</f>
        <v>0.625</v>
      </c>
      <c r="AZ127" s="133"/>
    </row>
    <row r="128" spans="1:52" ht="15" thickBot="1" x14ac:dyDescent="0.35">
      <c r="A128" s="211" t="str">
        <f>'Indicator Data'!A130</f>
        <v>Niger</v>
      </c>
      <c r="B128" s="212" t="str">
        <f>'Indicator Data'!B130</f>
        <v>NER</v>
      </c>
      <c r="C128" s="230">
        <f>'Hazard &amp; Exposure'!AO127</f>
        <v>0.1</v>
      </c>
      <c r="D128" s="214">
        <f>'Hazard &amp; Exposure'!AP127</f>
        <v>7.4</v>
      </c>
      <c r="E128" s="214">
        <f>'Hazard &amp; Exposure'!AQ127</f>
        <v>0</v>
      </c>
      <c r="F128" s="214">
        <f>'Hazard &amp; Exposure'!AR127</f>
        <v>0</v>
      </c>
      <c r="G128" s="214">
        <f>'Hazard &amp; Exposure'!AU127</f>
        <v>6.7</v>
      </c>
      <c r="H128" s="214">
        <f>'Hazard &amp; Exposure'!DM127</f>
        <v>6.8</v>
      </c>
      <c r="I128" s="215">
        <f>'Hazard &amp; Exposure'!DN127</f>
        <v>4.3</v>
      </c>
      <c r="J128" s="214">
        <f>'Hazard &amp; Exposure'!DQ127</f>
        <v>9.6999999999999993</v>
      </c>
      <c r="K128" s="214">
        <f>'Hazard &amp; Exposure'!DT127</f>
        <v>9</v>
      </c>
      <c r="L128" s="215">
        <f>'Hazard &amp; Exposure'!DU127</f>
        <v>9</v>
      </c>
      <c r="M128" s="216">
        <f t="shared" si="33"/>
        <v>7.3</v>
      </c>
      <c r="N128" s="214">
        <f>'Hazard &amp; Exposure'!BL127</f>
        <v>4.4000000000000004</v>
      </c>
      <c r="O128" s="214">
        <f>'Hazard &amp; Exposure'!CR127</f>
        <v>7.7</v>
      </c>
      <c r="P128" s="214">
        <f>'Hazard &amp; Exposure'!DB127</f>
        <v>7</v>
      </c>
      <c r="Q128" s="214">
        <f>'Hazard &amp; Exposure'!DL127</f>
        <v>7.4</v>
      </c>
      <c r="R128" s="215">
        <f>'Hazard &amp; Exposure'!DM127</f>
        <v>6.8</v>
      </c>
      <c r="S128" s="217">
        <f t="shared" si="34"/>
        <v>7.1</v>
      </c>
      <c r="T128" s="218">
        <f>Vulnerability!E127</f>
        <v>10</v>
      </c>
      <c r="U128" s="219">
        <f>Vulnerability!H127</f>
        <v>5.5</v>
      </c>
      <c r="V128" s="219">
        <f>Vulnerability!N127</f>
        <v>5.4</v>
      </c>
      <c r="W128" s="215">
        <f>Vulnerability!O127</f>
        <v>7.7</v>
      </c>
      <c r="X128" s="219">
        <f>Vulnerability!T127</f>
        <v>7.7</v>
      </c>
      <c r="Y128" s="220">
        <f>Vulnerability!AB127</f>
        <v>4.5</v>
      </c>
      <c r="Z128" s="220">
        <f>Vulnerability!AE127</f>
        <v>6.7</v>
      </c>
      <c r="AA128" s="220">
        <f>Vulnerability!AH127</f>
        <v>2.7</v>
      </c>
      <c r="AB128" s="220">
        <f>Vulnerability!AK127</f>
        <v>3.7</v>
      </c>
      <c r="AC128" s="219">
        <f>Vulnerability!AL127</f>
        <v>4.5999999999999996</v>
      </c>
      <c r="AD128" s="215">
        <f>Vulnerability!AM127</f>
        <v>6.4</v>
      </c>
      <c r="AE128" s="216">
        <f t="shared" si="35"/>
        <v>7.1</v>
      </c>
      <c r="AF128" s="216">
        <f>Vulnerability!AZ127</f>
        <v>6.3</v>
      </c>
      <c r="AG128" s="216">
        <f t="shared" si="36"/>
        <v>6.7</v>
      </c>
      <c r="AH128" s="231">
        <f>'Lack of Coping Capacity'!D127</f>
        <v>5.3</v>
      </c>
      <c r="AI128" s="222">
        <f>'Lack of Coping Capacity'!G127</f>
        <v>6.7</v>
      </c>
      <c r="AJ128" s="215">
        <f>'Lack of Coping Capacity'!H127</f>
        <v>6</v>
      </c>
      <c r="AK128" s="222">
        <f>'Lack of Coping Capacity'!M127</f>
        <v>8.9</v>
      </c>
      <c r="AL128" s="222">
        <f>'Lack of Coping Capacity'!R127</f>
        <v>9.6999999999999993</v>
      </c>
      <c r="AM128" s="222">
        <f>'Lack of Coping Capacity'!Z127</f>
        <v>7.8</v>
      </c>
      <c r="AN128" s="215">
        <f>'Lack of Coping Capacity'!AA127</f>
        <v>8.8000000000000007</v>
      </c>
      <c r="AO128" s="216">
        <f t="shared" si="37"/>
        <v>7.7</v>
      </c>
      <c r="AP128" s="216">
        <f>'Lack of Coping Capacity'!AB127</f>
        <v>5.6</v>
      </c>
      <c r="AQ128" s="216">
        <f t="shared" si="38"/>
        <v>6.8</v>
      </c>
      <c r="AR128" s="223">
        <f t="shared" si="39"/>
        <v>6.9</v>
      </c>
      <c r="AS128" s="224" t="str">
        <f t="shared" si="40"/>
        <v>Very High</v>
      </c>
      <c r="AT128" s="225">
        <f t="shared" si="41"/>
        <v>8</v>
      </c>
      <c r="AU128" s="226">
        <f>VLOOKUP($B128,'Lack of Reliability Index'!$A$2:$H$192,8,FALSE)</f>
        <v>5.0444444444444443</v>
      </c>
      <c r="AV128" s="227">
        <f>'Imputed and missing data hidden'!BY126</f>
        <v>1</v>
      </c>
      <c r="AW128" s="228">
        <f t="shared" si="42"/>
        <v>1.9607843137254902E-2</v>
      </c>
      <c r="AX128" s="227" t="str">
        <f t="shared" si="43"/>
        <v>YES</v>
      </c>
      <c r="AY128" s="229">
        <f>'Indicator Date hidden2'!BZ127</f>
        <v>0.70666666666666667</v>
      </c>
      <c r="AZ128" s="133"/>
    </row>
    <row r="129" spans="1:52" ht="15" thickBot="1" x14ac:dyDescent="0.35">
      <c r="A129" s="211" t="str">
        <f>'Indicator Data'!A131</f>
        <v>Nigeria</v>
      </c>
      <c r="B129" s="212" t="str">
        <f>'Indicator Data'!B131</f>
        <v>NGA</v>
      </c>
      <c r="C129" s="230">
        <f>'Hazard &amp; Exposure'!AO128</f>
        <v>0.1</v>
      </c>
      <c r="D129" s="214">
        <f>'Hazard &amp; Exposure'!AP128</f>
        <v>8</v>
      </c>
      <c r="E129" s="214">
        <f>'Hazard &amp; Exposure'!AQ128</f>
        <v>0</v>
      </c>
      <c r="F129" s="214">
        <f>'Hazard &amp; Exposure'!AR128</f>
        <v>0</v>
      </c>
      <c r="G129" s="214">
        <f>'Hazard &amp; Exposure'!AU128</f>
        <v>0.5</v>
      </c>
      <c r="H129" s="214">
        <f>'Hazard &amp; Exposure'!DM128</f>
        <v>7.9</v>
      </c>
      <c r="I129" s="215">
        <f>'Hazard &amp; Exposure'!DN128</f>
        <v>3.9</v>
      </c>
      <c r="J129" s="214">
        <f>'Hazard &amp; Exposure'!DQ128</f>
        <v>10</v>
      </c>
      <c r="K129" s="214">
        <f>'Hazard &amp; Exposure'!DT128</f>
        <v>9</v>
      </c>
      <c r="L129" s="215">
        <f>'Hazard &amp; Exposure'!DU128</f>
        <v>9</v>
      </c>
      <c r="M129" s="216">
        <f t="shared" si="33"/>
        <v>7.2</v>
      </c>
      <c r="N129" s="214">
        <f>'Hazard &amp; Exposure'!BL128</f>
        <v>8.5</v>
      </c>
      <c r="O129" s="214">
        <f>'Hazard &amp; Exposure'!CR128</f>
        <v>9.1999999999999993</v>
      </c>
      <c r="P129" s="214">
        <f>'Hazard &amp; Exposure'!DB128</f>
        <v>6.7</v>
      </c>
      <c r="Q129" s="214">
        <f>'Hazard &amp; Exposure'!DL128</f>
        <v>6.4</v>
      </c>
      <c r="R129" s="215">
        <f>'Hazard &amp; Exposure'!DM128</f>
        <v>7.9</v>
      </c>
      <c r="S129" s="217">
        <f t="shared" si="34"/>
        <v>7.6</v>
      </c>
      <c r="T129" s="218">
        <f>Vulnerability!E128</f>
        <v>8.3000000000000007</v>
      </c>
      <c r="U129" s="219">
        <f>Vulnerability!H128</f>
        <v>4.5</v>
      </c>
      <c r="V129" s="219">
        <f>Vulnerability!N128</f>
        <v>1.6</v>
      </c>
      <c r="W129" s="215">
        <f>Vulnerability!O128</f>
        <v>5.7</v>
      </c>
      <c r="X129" s="219">
        <f>Vulnerability!T128</f>
        <v>7.9</v>
      </c>
      <c r="Y129" s="220">
        <f>Vulnerability!AB128</f>
        <v>6.1</v>
      </c>
      <c r="Z129" s="220">
        <f>Vulnerability!AE128</f>
        <v>8.1</v>
      </c>
      <c r="AA129" s="220">
        <f>Vulnerability!AH128</f>
        <v>0.5</v>
      </c>
      <c r="AB129" s="220">
        <f>Vulnerability!AK128</f>
        <v>3.7</v>
      </c>
      <c r="AC129" s="219">
        <f>Vulnerability!AL128</f>
        <v>5.2</v>
      </c>
      <c r="AD129" s="215">
        <f>Vulnerability!AM128</f>
        <v>6.8</v>
      </c>
      <c r="AE129" s="216">
        <f t="shared" si="35"/>
        <v>6.3</v>
      </c>
      <c r="AF129" s="216">
        <f>Vulnerability!AZ128</f>
        <v>5.8</v>
      </c>
      <c r="AG129" s="216">
        <f t="shared" si="36"/>
        <v>6.1</v>
      </c>
      <c r="AH129" s="231">
        <f>'Lack of Coping Capacity'!D128</f>
        <v>2.8</v>
      </c>
      <c r="AI129" s="222">
        <f>'Lack of Coping Capacity'!G128</f>
        <v>7.2</v>
      </c>
      <c r="AJ129" s="215">
        <f>'Lack of Coping Capacity'!H128</f>
        <v>5</v>
      </c>
      <c r="AK129" s="222">
        <f>'Lack of Coping Capacity'!M128</f>
        <v>5.7</v>
      </c>
      <c r="AL129" s="222">
        <f>'Lack of Coping Capacity'!R128</f>
        <v>7.2</v>
      </c>
      <c r="AM129" s="222">
        <f>'Lack of Coping Capacity'!Z128</f>
        <v>9.6</v>
      </c>
      <c r="AN129" s="215">
        <f>'Lack of Coping Capacity'!AA128</f>
        <v>7.5</v>
      </c>
      <c r="AO129" s="216">
        <f t="shared" si="37"/>
        <v>6.4</v>
      </c>
      <c r="AP129" s="216">
        <f>'Lack of Coping Capacity'!AB128</f>
        <v>4.8</v>
      </c>
      <c r="AQ129" s="216">
        <f t="shared" si="38"/>
        <v>5.7</v>
      </c>
      <c r="AR129" s="223">
        <f t="shared" si="39"/>
        <v>6.4</v>
      </c>
      <c r="AS129" s="224" t="str">
        <f t="shared" si="40"/>
        <v>High</v>
      </c>
      <c r="AT129" s="225">
        <f t="shared" si="41"/>
        <v>12</v>
      </c>
      <c r="AU129" s="226">
        <f>VLOOKUP($B129,'Lack of Reliability Index'!$A$2:$H$192,8,FALSE)</f>
        <v>4.7037037037037033</v>
      </c>
      <c r="AV129" s="227">
        <f>'Imputed and missing data hidden'!BY127</f>
        <v>3</v>
      </c>
      <c r="AW129" s="228">
        <f t="shared" si="42"/>
        <v>5.8823529411764705E-2</v>
      </c>
      <c r="AX129" s="227" t="str">
        <f t="shared" si="43"/>
        <v>YES</v>
      </c>
      <c r="AY129" s="229">
        <f>'Indicator Date hidden2'!BZ128</f>
        <v>0.55555555555555558</v>
      </c>
      <c r="AZ129" s="133"/>
    </row>
    <row r="130" spans="1:52" ht="15" thickBot="1" x14ac:dyDescent="0.35">
      <c r="A130" s="211" t="str">
        <f>'Indicator Data'!A132</f>
        <v>North Macedonia</v>
      </c>
      <c r="B130" s="212" t="str">
        <f>'Indicator Data'!B132</f>
        <v>MKD</v>
      </c>
      <c r="C130" s="230">
        <f>'Hazard &amp; Exposure'!AO129</f>
        <v>7</v>
      </c>
      <c r="D130" s="214">
        <f>'Hazard &amp; Exposure'!AP129</f>
        <v>4.2</v>
      </c>
      <c r="E130" s="214">
        <f>'Hazard &amp; Exposure'!AQ129</f>
        <v>0</v>
      </c>
      <c r="F130" s="214">
        <f>'Hazard &amp; Exposure'!AR129</f>
        <v>0</v>
      </c>
      <c r="G130" s="214">
        <f>'Hazard &amp; Exposure'!AU129</f>
        <v>3.3</v>
      </c>
      <c r="H130" s="214">
        <f>'Hazard &amp; Exposure'!DM129</f>
        <v>4.9000000000000004</v>
      </c>
      <c r="I130" s="215">
        <f>'Hazard &amp; Exposure'!DN129</f>
        <v>3.7</v>
      </c>
      <c r="J130" s="214">
        <f>'Hazard &amp; Exposure'!DQ129</f>
        <v>2.6</v>
      </c>
      <c r="K130" s="214">
        <f>'Hazard &amp; Exposure'!DT129</f>
        <v>0</v>
      </c>
      <c r="L130" s="215">
        <f>'Hazard &amp; Exposure'!DU129</f>
        <v>1.8</v>
      </c>
      <c r="M130" s="216">
        <f t="shared" si="33"/>
        <v>2.8</v>
      </c>
      <c r="N130" s="214">
        <f>'Hazard &amp; Exposure'!BL129</f>
        <v>9</v>
      </c>
      <c r="O130" s="214">
        <f>'Hazard &amp; Exposure'!CR129</f>
        <v>0</v>
      </c>
      <c r="P130" s="214">
        <f>'Hazard &amp; Exposure'!DB129</f>
        <v>3.1</v>
      </c>
      <c r="Q130" s="214">
        <f>'Hazard &amp; Exposure'!DL129</f>
        <v>3</v>
      </c>
      <c r="R130" s="215">
        <f>'Hazard &amp; Exposure'!DM129</f>
        <v>4.9000000000000004</v>
      </c>
      <c r="S130" s="217">
        <f t="shared" si="34"/>
        <v>3.9</v>
      </c>
      <c r="T130" s="218">
        <f>Vulnerability!E129</f>
        <v>3.2</v>
      </c>
      <c r="U130" s="219">
        <f>Vulnerability!H129</f>
        <v>2.2999999999999998</v>
      </c>
      <c r="V130" s="219">
        <f>Vulnerability!N129</f>
        <v>1</v>
      </c>
      <c r="W130" s="215">
        <f>Vulnerability!O129</f>
        <v>2.4</v>
      </c>
      <c r="X130" s="219">
        <f>Vulnerability!T129</f>
        <v>1.2</v>
      </c>
      <c r="Y130" s="220">
        <f>Vulnerability!AB129</f>
        <v>0.1</v>
      </c>
      <c r="Z130" s="220">
        <f>Vulnerability!AE129</f>
        <v>0.6</v>
      </c>
      <c r="AA130" s="220">
        <f>Vulnerability!AH129</f>
        <v>0</v>
      </c>
      <c r="AB130" s="220">
        <f>Vulnerability!AK129</f>
        <v>2</v>
      </c>
      <c r="AC130" s="219">
        <f>Vulnerability!AL129</f>
        <v>0.7</v>
      </c>
      <c r="AD130" s="215">
        <f>Vulnerability!AM129</f>
        <v>1</v>
      </c>
      <c r="AE130" s="216">
        <f t="shared" si="35"/>
        <v>1.7</v>
      </c>
      <c r="AF130" s="216">
        <f>Vulnerability!AZ129</f>
        <v>5.8</v>
      </c>
      <c r="AG130" s="216">
        <f t="shared" si="36"/>
        <v>4</v>
      </c>
      <c r="AH130" s="231">
        <f>'Lack of Coping Capacity'!D129</f>
        <v>3.8</v>
      </c>
      <c r="AI130" s="222">
        <f>'Lack of Coping Capacity'!G129</f>
        <v>5.7</v>
      </c>
      <c r="AJ130" s="215">
        <f>'Lack of Coping Capacity'!H129</f>
        <v>4.8</v>
      </c>
      <c r="AK130" s="222">
        <f>'Lack of Coping Capacity'!M129</f>
        <v>2</v>
      </c>
      <c r="AL130" s="222">
        <f>'Lack of Coping Capacity'!R129</f>
        <v>2</v>
      </c>
      <c r="AM130" s="222">
        <f>'Lack of Coping Capacity'!Z129</f>
        <v>2.7</v>
      </c>
      <c r="AN130" s="215">
        <f>'Lack of Coping Capacity'!AA129</f>
        <v>2.2000000000000002</v>
      </c>
      <c r="AO130" s="216">
        <f t="shared" si="37"/>
        <v>3.6</v>
      </c>
      <c r="AP130" s="216">
        <f>'Lack of Coping Capacity'!AB129</f>
        <v>3.7</v>
      </c>
      <c r="AQ130" s="216">
        <f t="shared" si="38"/>
        <v>3.7</v>
      </c>
      <c r="AR130" s="223">
        <f t="shared" si="39"/>
        <v>3.9</v>
      </c>
      <c r="AS130" s="224" t="str">
        <f t="shared" si="40"/>
        <v>Medium</v>
      </c>
      <c r="AT130" s="225">
        <f t="shared" si="41"/>
        <v>110</v>
      </c>
      <c r="AU130" s="226">
        <f>VLOOKUP($B130,'Lack of Reliability Index'!$A$2:$H$192,8,FALSE)</f>
        <v>5.0967136150234733</v>
      </c>
      <c r="AV130" s="227">
        <f>'Imputed and missing data hidden'!BY128</f>
        <v>7</v>
      </c>
      <c r="AW130" s="228">
        <f t="shared" si="42"/>
        <v>0.13725490196078433</v>
      </c>
      <c r="AX130" s="227" t="str">
        <f t="shared" si="43"/>
        <v/>
      </c>
      <c r="AY130" s="229">
        <f>'Indicator Date hidden2'!BZ129</f>
        <v>0.60563380281690138</v>
      </c>
      <c r="AZ130" s="133"/>
    </row>
    <row r="131" spans="1:52" ht="15" thickBot="1" x14ac:dyDescent="0.35">
      <c r="A131" s="211" t="str">
        <f>'Indicator Data'!A133</f>
        <v>Norway</v>
      </c>
      <c r="B131" s="212" t="str">
        <f>'Indicator Data'!B133</f>
        <v>NOR</v>
      </c>
      <c r="C131" s="230">
        <f>'Hazard &amp; Exposure'!AO130</f>
        <v>0.8</v>
      </c>
      <c r="D131" s="214">
        <f>'Hazard &amp; Exposure'!AP130</f>
        <v>0.1</v>
      </c>
      <c r="E131" s="214">
        <f>'Hazard &amp; Exposure'!AQ130</f>
        <v>0</v>
      </c>
      <c r="F131" s="214">
        <f>'Hazard &amp; Exposure'!AR130</f>
        <v>0</v>
      </c>
      <c r="G131" s="214">
        <f>'Hazard &amp; Exposure'!AU130</f>
        <v>0</v>
      </c>
      <c r="H131" s="214">
        <f>'Hazard &amp; Exposure'!DM130</f>
        <v>1</v>
      </c>
      <c r="I131" s="215">
        <f>'Hazard &amp; Exposure'!DN130</f>
        <v>0.3</v>
      </c>
      <c r="J131" s="214">
        <f>'Hazard &amp; Exposure'!DQ130</f>
        <v>0</v>
      </c>
      <c r="K131" s="214">
        <f>'Hazard &amp; Exposure'!DT130</f>
        <v>0</v>
      </c>
      <c r="L131" s="215">
        <f>'Hazard &amp; Exposure'!DU130</f>
        <v>0</v>
      </c>
      <c r="M131" s="216">
        <f t="shared" si="33"/>
        <v>0.2</v>
      </c>
      <c r="N131" s="214">
        <f>'Hazard &amp; Exposure'!BL130</f>
        <v>0</v>
      </c>
      <c r="O131" s="214">
        <f>'Hazard &amp; Exposure'!CR130</f>
        <v>0</v>
      </c>
      <c r="P131" s="214">
        <f>'Hazard &amp; Exposure'!DB130</f>
        <v>2.5</v>
      </c>
      <c r="Q131" s="214">
        <f>'Hazard &amp; Exposure'!DL130</f>
        <v>1.1000000000000001</v>
      </c>
      <c r="R131" s="215">
        <f>'Hazard &amp; Exposure'!DM130</f>
        <v>1</v>
      </c>
      <c r="S131" s="217">
        <f t="shared" si="34"/>
        <v>0.6</v>
      </c>
      <c r="T131" s="218">
        <f>Vulnerability!E130</f>
        <v>0</v>
      </c>
      <c r="U131" s="219">
        <f>Vulnerability!H130</f>
        <v>0.6</v>
      </c>
      <c r="V131" s="219">
        <f>Vulnerability!N130</f>
        <v>0</v>
      </c>
      <c r="W131" s="215">
        <f>Vulnerability!O130</f>
        <v>0.2</v>
      </c>
      <c r="X131" s="219">
        <f>Vulnerability!T130</f>
        <v>5.9</v>
      </c>
      <c r="Y131" s="220">
        <f>Vulnerability!AB130</f>
        <v>0.2</v>
      </c>
      <c r="Z131" s="220">
        <f>Vulnerability!AE130</f>
        <v>0.2</v>
      </c>
      <c r="AA131" s="220">
        <f>Vulnerability!AH130</f>
        <v>0</v>
      </c>
      <c r="AB131" s="220">
        <f>Vulnerability!AK130</f>
        <v>1</v>
      </c>
      <c r="AC131" s="219">
        <f>Vulnerability!AL130</f>
        <v>0.4</v>
      </c>
      <c r="AD131" s="215">
        <f>Vulnerability!AM130</f>
        <v>3.6</v>
      </c>
      <c r="AE131" s="216">
        <f t="shared" si="35"/>
        <v>2.1</v>
      </c>
      <c r="AF131" s="216">
        <f>Vulnerability!AZ130</f>
        <v>5.2</v>
      </c>
      <c r="AG131" s="216">
        <f t="shared" si="36"/>
        <v>3.8</v>
      </c>
      <c r="AH131" s="231">
        <f>'Lack of Coping Capacity'!D130</f>
        <v>2.2999999999999998</v>
      </c>
      <c r="AI131" s="222">
        <f>'Lack of Coping Capacity'!G130</f>
        <v>1.4</v>
      </c>
      <c r="AJ131" s="215">
        <f>'Lack of Coping Capacity'!H130</f>
        <v>1.9</v>
      </c>
      <c r="AK131" s="222">
        <f>'Lack of Coping Capacity'!M130</f>
        <v>1.7</v>
      </c>
      <c r="AL131" s="222">
        <f>'Lack of Coping Capacity'!R130</f>
        <v>1.9</v>
      </c>
      <c r="AM131" s="222">
        <f>'Lack of Coping Capacity'!Z130</f>
        <v>0.2</v>
      </c>
      <c r="AN131" s="215">
        <f>'Lack of Coping Capacity'!AA130</f>
        <v>1.3</v>
      </c>
      <c r="AO131" s="216">
        <f t="shared" si="37"/>
        <v>1.6</v>
      </c>
      <c r="AP131" s="216">
        <f>'Lack of Coping Capacity'!AB130</f>
        <v>0.8</v>
      </c>
      <c r="AQ131" s="216">
        <f t="shared" si="38"/>
        <v>1.2</v>
      </c>
      <c r="AR131" s="223">
        <f t="shared" si="39"/>
        <v>1.4</v>
      </c>
      <c r="AS131" s="224" t="str">
        <f t="shared" si="40"/>
        <v>Very Low</v>
      </c>
      <c r="AT131" s="225">
        <f t="shared" si="41"/>
        <v>189</v>
      </c>
      <c r="AU131" s="226">
        <f>VLOOKUP($B131,'Lack of Reliability Index'!$A$2:$H$192,8,FALSE)</f>
        <v>5.162189054726368</v>
      </c>
      <c r="AV131" s="227">
        <f>'Imputed and missing data hidden'!BY129</f>
        <v>11</v>
      </c>
      <c r="AW131" s="228">
        <f t="shared" si="42"/>
        <v>0.21568627450980393</v>
      </c>
      <c r="AX131" s="227" t="str">
        <f t="shared" si="43"/>
        <v/>
      </c>
      <c r="AY131" s="229">
        <f>'Indicator Date hidden2'!BZ130</f>
        <v>0.41791044776119401</v>
      </c>
      <c r="AZ131" s="133"/>
    </row>
    <row r="132" spans="1:52" ht="15" thickBot="1" x14ac:dyDescent="0.35">
      <c r="A132" s="211" t="str">
        <f>'Indicator Data'!A134</f>
        <v>Oman</v>
      </c>
      <c r="B132" s="212" t="str">
        <f>'Indicator Data'!B134</f>
        <v>OMN</v>
      </c>
      <c r="C132" s="230">
        <f>'Hazard &amp; Exposure'!AO131</f>
        <v>0.1</v>
      </c>
      <c r="D132" s="214">
        <f>'Hazard &amp; Exposure'!AP131</f>
        <v>3.7</v>
      </c>
      <c r="E132" s="214">
        <f>'Hazard &amp; Exposure'!AQ131</f>
        <v>9.1999999999999993</v>
      </c>
      <c r="F132" s="214">
        <f>'Hazard &amp; Exposure'!AR131</f>
        <v>3.2</v>
      </c>
      <c r="G132" s="214">
        <f>'Hazard &amp; Exposure'!AU131</f>
        <v>5</v>
      </c>
      <c r="H132" s="214">
        <f>'Hazard &amp; Exposure'!DM131</f>
        <v>5.2</v>
      </c>
      <c r="I132" s="215">
        <f>'Hazard &amp; Exposure'!DN131</f>
        <v>5.2</v>
      </c>
      <c r="J132" s="214">
        <f>'Hazard &amp; Exposure'!DQ131</f>
        <v>0.2</v>
      </c>
      <c r="K132" s="214">
        <f>'Hazard &amp; Exposure'!DT131</f>
        <v>0</v>
      </c>
      <c r="L132" s="215">
        <f>'Hazard &amp; Exposure'!DU131</f>
        <v>0.1</v>
      </c>
      <c r="M132" s="216">
        <f t="shared" ref="M132:M163" si="44">ROUND((10-GEOMEAN(((10-I132)/10*9+1),((10-L132)/10*9+1)))/9*10,1)</f>
        <v>3</v>
      </c>
      <c r="N132" s="214">
        <f>'Hazard &amp; Exposure'!BL131</f>
        <v>6.5</v>
      </c>
      <c r="O132" s="214">
        <f>'Hazard &amp; Exposure'!CR131</f>
        <v>5.5</v>
      </c>
      <c r="P132" s="214">
        <f>'Hazard &amp; Exposure'!DB131</f>
        <v>5</v>
      </c>
      <c r="Q132" s="214">
        <f>'Hazard &amp; Exposure'!DL131</f>
        <v>3.6</v>
      </c>
      <c r="R132" s="215">
        <f>'Hazard &amp; Exposure'!DM131</f>
        <v>5.2</v>
      </c>
      <c r="S132" s="217">
        <f t="shared" ref="S132:S163" si="45">ROUND((10-GEOMEAN(((10-M132)/10*9+1),((10-R132)/10*9+1)))/9*10,1)</f>
        <v>4.2</v>
      </c>
      <c r="T132" s="218">
        <f>Vulnerability!E131</f>
        <v>1.3</v>
      </c>
      <c r="U132" s="219">
        <f>Vulnerability!H131</f>
        <v>4.0999999999999996</v>
      </c>
      <c r="V132" s="219">
        <f>Vulnerability!N131</f>
        <v>0</v>
      </c>
      <c r="W132" s="215">
        <f>Vulnerability!O131</f>
        <v>1.7</v>
      </c>
      <c r="X132" s="219">
        <f>Vulnerability!T131</f>
        <v>1</v>
      </c>
      <c r="Y132" s="220">
        <f>Vulnerability!AB131</f>
        <v>0.1</v>
      </c>
      <c r="Z132" s="220">
        <f>Vulnerability!AE131</f>
        <v>1.6</v>
      </c>
      <c r="AA132" s="220">
        <f>Vulnerability!AH131</f>
        <v>0</v>
      </c>
      <c r="AB132" s="220">
        <f>Vulnerability!AK131</f>
        <v>2.2999999999999998</v>
      </c>
      <c r="AC132" s="219">
        <f>Vulnerability!AL131</f>
        <v>1</v>
      </c>
      <c r="AD132" s="215">
        <f>Vulnerability!AM131</f>
        <v>1</v>
      </c>
      <c r="AE132" s="216">
        <f t="shared" ref="AE132:AE163" si="46">ROUND((10-GEOMEAN(((10-W132)/10*9+1),((10-AD132)/10*9+1)))/9*10,1)</f>
        <v>1.4</v>
      </c>
      <c r="AF132" s="216">
        <f>Vulnerability!AZ131</f>
        <v>4.5999999999999996</v>
      </c>
      <c r="AG132" s="216">
        <f t="shared" ref="AG132:AG163" si="47">ROUND((10-GEOMEAN(((10-AE132)/10*9+1),((10-AF132)/10*9+1)))/9*10,1)</f>
        <v>3.2</v>
      </c>
      <c r="AH132" s="231" t="str">
        <f>'Lack of Coping Capacity'!D131</f>
        <v>x</v>
      </c>
      <c r="AI132" s="222">
        <f>'Lack of Coping Capacity'!G131</f>
        <v>4.7</v>
      </c>
      <c r="AJ132" s="215">
        <f>'Lack of Coping Capacity'!H131</f>
        <v>4.7</v>
      </c>
      <c r="AK132" s="222">
        <f>'Lack of Coping Capacity'!M131</f>
        <v>1.6</v>
      </c>
      <c r="AL132" s="222">
        <f>'Lack of Coping Capacity'!R131</f>
        <v>3.4</v>
      </c>
      <c r="AM132" s="222">
        <f>'Lack of Coping Capacity'!Z131</f>
        <v>1.5</v>
      </c>
      <c r="AN132" s="215">
        <f>'Lack of Coping Capacity'!AA131</f>
        <v>2.2000000000000002</v>
      </c>
      <c r="AO132" s="216">
        <f t="shared" ref="AO132:AO163" si="48">ROUND((10-GEOMEAN(((10-AJ132)/10*9+1),((10-AN132)/10*9+1)))/9*10,1)</f>
        <v>3.6</v>
      </c>
      <c r="AP132" s="216">
        <f>'Lack of Coping Capacity'!AB131</f>
        <v>0</v>
      </c>
      <c r="AQ132" s="216">
        <f t="shared" ref="AQ132:AQ163" si="49">IF(AP132="x",AO132,ROUND((10-GEOMEAN(((10-AO132)/10*9+1),((10-AP132)/10*9+1)))/9*10,1))</f>
        <v>2</v>
      </c>
      <c r="AR132" s="223">
        <f t="shared" ref="AR132:AR163" si="50">ROUND(S132^(1/3)*AG132^(1/3)*AQ132^(1/3),1)</f>
        <v>3</v>
      </c>
      <c r="AS132" s="224" t="str">
        <f t="shared" ref="AS132:AS163" si="51">IF(AR132&gt;=6.5,"Very High",IF(AR132&gt;=5,"High",IF(AR132&gt;=3.5,"Medium",IF(AR132&gt;=2,"Low","Very Low"))))</f>
        <v>Low</v>
      </c>
      <c r="AT132" s="225">
        <f t="shared" ref="AT132:AT163" si="52">_xlfn.RANK.EQ(AR132,AR$4:AR$194)</f>
        <v>150</v>
      </c>
      <c r="AU132" s="226">
        <f>VLOOKUP($B132,'Lack of Reliability Index'!$A$2:$H$192,8,FALSE)</f>
        <v>5.2139303482587067</v>
      </c>
      <c r="AV132" s="227">
        <f>'Imputed and missing data hidden'!BY130</f>
        <v>10</v>
      </c>
      <c r="AW132" s="228">
        <f t="shared" ref="AW132:AW163" si="53">AV132/51</f>
        <v>0.19607843137254902</v>
      </c>
      <c r="AX132" s="227" t="str">
        <f t="shared" ref="AX132:AX163" si="54">IF(K132&gt;=7,"YES","")</f>
        <v/>
      </c>
      <c r="AY132" s="229">
        <f>'Indicator Date hidden2'!BZ131</f>
        <v>0.47761194029850745</v>
      </c>
      <c r="AZ132" s="133"/>
    </row>
    <row r="133" spans="1:52" ht="15" thickBot="1" x14ac:dyDescent="0.35">
      <c r="A133" s="211" t="str">
        <f>'Indicator Data'!A135</f>
        <v>Pakistan</v>
      </c>
      <c r="B133" s="212" t="str">
        <f>'Indicator Data'!B135</f>
        <v>PAK</v>
      </c>
      <c r="C133" s="230">
        <f>'Hazard &amp; Exposure'!AO132</f>
        <v>9.3000000000000007</v>
      </c>
      <c r="D133" s="214">
        <f>'Hazard &amp; Exposure'!AP132</f>
        <v>8.8000000000000007</v>
      </c>
      <c r="E133" s="214">
        <f>'Hazard &amp; Exposure'!AQ132</f>
        <v>6.7</v>
      </c>
      <c r="F133" s="214">
        <f>'Hazard &amp; Exposure'!AR132</f>
        <v>3.8</v>
      </c>
      <c r="G133" s="214">
        <f>'Hazard &amp; Exposure'!AU132</f>
        <v>5.5</v>
      </c>
      <c r="H133" s="214">
        <f>'Hazard &amp; Exposure'!DM132</f>
        <v>7.8</v>
      </c>
      <c r="I133" s="215">
        <f>'Hazard &amp; Exposure'!DN132</f>
        <v>7.4</v>
      </c>
      <c r="J133" s="214">
        <f>'Hazard &amp; Exposure'!DQ132</f>
        <v>9.6999999999999993</v>
      </c>
      <c r="K133" s="214">
        <f>'Hazard &amp; Exposure'!DT132</f>
        <v>7</v>
      </c>
      <c r="L133" s="215">
        <f>'Hazard &amp; Exposure'!DU132</f>
        <v>7</v>
      </c>
      <c r="M133" s="216">
        <f t="shared" si="44"/>
        <v>7.2</v>
      </c>
      <c r="N133" s="214">
        <f>'Hazard &amp; Exposure'!BL132</f>
        <v>9.4</v>
      </c>
      <c r="O133" s="214">
        <f>'Hazard &amp; Exposure'!CR132</f>
        <v>8.6999999999999993</v>
      </c>
      <c r="P133" s="214">
        <f>'Hazard &amp; Exposure'!DB132</f>
        <v>5.6</v>
      </c>
      <c r="Q133" s="214">
        <f>'Hazard &amp; Exposure'!DL132</f>
        <v>5.7</v>
      </c>
      <c r="R133" s="215">
        <f>'Hazard &amp; Exposure'!DM132</f>
        <v>7.8</v>
      </c>
      <c r="S133" s="217">
        <f t="shared" si="45"/>
        <v>7.5</v>
      </c>
      <c r="T133" s="218">
        <f>Vulnerability!E132</f>
        <v>7.8</v>
      </c>
      <c r="U133" s="219">
        <f>Vulnerability!H132</f>
        <v>4.7</v>
      </c>
      <c r="V133" s="219">
        <f>Vulnerability!N132</f>
        <v>1</v>
      </c>
      <c r="W133" s="215">
        <f>Vulnerability!O132</f>
        <v>5.3</v>
      </c>
      <c r="X133" s="219">
        <f>Vulnerability!T132</f>
        <v>7.6</v>
      </c>
      <c r="Y133" s="220">
        <f>Vulnerability!AB132</f>
        <v>1.8</v>
      </c>
      <c r="Z133" s="220">
        <f>Vulnerability!AE132</f>
        <v>6.2</v>
      </c>
      <c r="AA133" s="220">
        <f>Vulnerability!AH132</f>
        <v>2.2000000000000002</v>
      </c>
      <c r="AB133" s="220">
        <f>Vulnerability!AK132</f>
        <v>5.3</v>
      </c>
      <c r="AC133" s="219">
        <f>Vulnerability!AL132</f>
        <v>4.0999999999999996</v>
      </c>
      <c r="AD133" s="215">
        <f>Vulnerability!AM132</f>
        <v>6.1</v>
      </c>
      <c r="AE133" s="216">
        <f t="shared" si="46"/>
        <v>5.7</v>
      </c>
      <c r="AF133" s="216">
        <f>Vulnerability!AZ132</f>
        <v>6.2</v>
      </c>
      <c r="AG133" s="216">
        <f t="shared" si="47"/>
        <v>6</v>
      </c>
      <c r="AH133" s="231">
        <f>'Lack of Coping Capacity'!D132</f>
        <v>4</v>
      </c>
      <c r="AI133" s="222">
        <f>'Lack of Coping Capacity'!G132</f>
        <v>6.6</v>
      </c>
      <c r="AJ133" s="215">
        <f>'Lack of Coping Capacity'!H132</f>
        <v>5.3</v>
      </c>
      <c r="AK133" s="222">
        <f>'Lack of Coping Capacity'!M132</f>
        <v>6.2</v>
      </c>
      <c r="AL133" s="222">
        <f>'Lack of Coping Capacity'!R132</f>
        <v>5</v>
      </c>
      <c r="AM133" s="222">
        <f>'Lack of Coping Capacity'!Z132</f>
        <v>6.2</v>
      </c>
      <c r="AN133" s="215">
        <f>'Lack of Coping Capacity'!AA132</f>
        <v>5.8</v>
      </c>
      <c r="AO133" s="216">
        <f t="shared" si="48"/>
        <v>5.6</v>
      </c>
      <c r="AP133" s="216">
        <f>'Lack of Coping Capacity'!AB132</f>
        <v>4.9000000000000004</v>
      </c>
      <c r="AQ133" s="216">
        <f t="shared" si="49"/>
        <v>5.3</v>
      </c>
      <c r="AR133" s="223">
        <f t="shared" si="50"/>
        <v>6.2</v>
      </c>
      <c r="AS133" s="224" t="str">
        <f t="shared" si="51"/>
        <v>High</v>
      </c>
      <c r="AT133" s="225">
        <f t="shared" si="52"/>
        <v>17</v>
      </c>
      <c r="AU133" s="226">
        <f>VLOOKUP($B133,'Lack of Reliability Index'!$A$2:$H$192,8,FALSE)</f>
        <v>4.9111111111111114</v>
      </c>
      <c r="AV133" s="227">
        <f>'Imputed and missing data hidden'!BY131</f>
        <v>3</v>
      </c>
      <c r="AW133" s="228">
        <f t="shared" si="53"/>
        <v>5.8823529411764705E-2</v>
      </c>
      <c r="AX133" s="227" t="str">
        <f t="shared" si="54"/>
        <v>YES</v>
      </c>
      <c r="AY133" s="229">
        <f>'Indicator Date hidden2'!BZ132</f>
        <v>0.58666666666666667</v>
      </c>
      <c r="AZ133" s="133"/>
    </row>
    <row r="134" spans="1:52" ht="15" thickBot="1" x14ac:dyDescent="0.35">
      <c r="A134" s="211" t="str">
        <f>'Indicator Data'!A136</f>
        <v>Palau</v>
      </c>
      <c r="B134" s="212" t="str">
        <f>'Indicator Data'!B136</f>
        <v>PLW</v>
      </c>
      <c r="C134" s="230">
        <f>'Hazard &amp; Exposure'!AO133</f>
        <v>0.1</v>
      </c>
      <c r="D134" s="214">
        <f>'Hazard &amp; Exposure'!AP133</f>
        <v>0.1</v>
      </c>
      <c r="E134" s="214">
        <f>'Hazard &amp; Exposure'!AQ133</f>
        <v>7.7</v>
      </c>
      <c r="F134" s="214">
        <f>'Hazard &amp; Exposure'!AR133</f>
        <v>4.9000000000000004</v>
      </c>
      <c r="G134" s="214">
        <f>'Hazard &amp; Exposure'!AU133</f>
        <v>0</v>
      </c>
      <c r="H134" s="214">
        <f>'Hazard &amp; Exposure'!DM133</f>
        <v>2.2999999999999998</v>
      </c>
      <c r="I134" s="215">
        <f>'Hazard &amp; Exposure'!DN133</f>
        <v>3.2</v>
      </c>
      <c r="J134" s="214">
        <f>'Hazard &amp; Exposure'!DQ133</f>
        <v>0</v>
      </c>
      <c r="K134" s="214">
        <f>'Hazard &amp; Exposure'!DT133</f>
        <v>0</v>
      </c>
      <c r="L134" s="215">
        <f>'Hazard &amp; Exposure'!DU133</f>
        <v>0</v>
      </c>
      <c r="M134" s="216">
        <f t="shared" si="44"/>
        <v>1.7</v>
      </c>
      <c r="N134" s="214">
        <f>'Hazard &amp; Exposure'!BL133</f>
        <v>0</v>
      </c>
      <c r="O134" s="214">
        <f>'Hazard &amp; Exposure'!CR133</f>
        <v>2.5</v>
      </c>
      <c r="P134" s="214">
        <f>'Hazard &amp; Exposure'!DB133</f>
        <v>3.5</v>
      </c>
      <c r="Q134" s="214">
        <f>'Hazard &amp; Exposure'!DL133</f>
        <v>2.8</v>
      </c>
      <c r="R134" s="215">
        <f>'Hazard &amp; Exposure'!DM133</f>
        <v>2.2999999999999998</v>
      </c>
      <c r="S134" s="217">
        <f t="shared" si="45"/>
        <v>2</v>
      </c>
      <c r="T134" s="218">
        <f>Vulnerability!E133</f>
        <v>1.7</v>
      </c>
      <c r="U134" s="219" t="str">
        <f>Vulnerability!H133</f>
        <v>x</v>
      </c>
      <c r="V134" s="219">
        <f>Vulnerability!N133</f>
        <v>6.8</v>
      </c>
      <c r="W134" s="215">
        <f>Vulnerability!O133</f>
        <v>3.4</v>
      </c>
      <c r="X134" s="219">
        <f>Vulnerability!T133</f>
        <v>0</v>
      </c>
      <c r="Y134" s="220">
        <f>Vulnerability!AB133</f>
        <v>1</v>
      </c>
      <c r="Z134" s="220">
        <f>Vulnerability!AE133</f>
        <v>1.4</v>
      </c>
      <c r="AA134" s="220">
        <f>Vulnerability!AH133</f>
        <v>0.3</v>
      </c>
      <c r="AB134" s="220">
        <f>Vulnerability!AK133</f>
        <v>5</v>
      </c>
      <c r="AC134" s="219">
        <f>Vulnerability!AL133</f>
        <v>2.1</v>
      </c>
      <c r="AD134" s="215">
        <f>Vulnerability!AM133</f>
        <v>1.1000000000000001</v>
      </c>
      <c r="AE134" s="216">
        <f t="shared" si="46"/>
        <v>2.2999999999999998</v>
      </c>
      <c r="AF134" s="216">
        <f>Vulnerability!AZ133</f>
        <v>3.4</v>
      </c>
      <c r="AG134" s="216">
        <f t="shared" si="47"/>
        <v>2.9</v>
      </c>
      <c r="AH134" s="231">
        <f>'Lack of Coping Capacity'!D133</f>
        <v>5.9</v>
      </c>
      <c r="AI134" s="222">
        <f>'Lack of Coping Capacity'!G133</f>
        <v>5</v>
      </c>
      <c r="AJ134" s="215">
        <f>'Lack of Coping Capacity'!H133</f>
        <v>5.5</v>
      </c>
      <c r="AK134" s="222">
        <f>'Lack of Coping Capacity'!M133</f>
        <v>1.4</v>
      </c>
      <c r="AL134" s="222">
        <f>'Lack of Coping Capacity'!R133</f>
        <v>1.3</v>
      </c>
      <c r="AM134" s="222">
        <f>'Lack of Coping Capacity'!Z133</f>
        <v>3.9</v>
      </c>
      <c r="AN134" s="215">
        <f>'Lack of Coping Capacity'!AA133</f>
        <v>2.2000000000000002</v>
      </c>
      <c r="AO134" s="216">
        <f t="shared" si="48"/>
        <v>4</v>
      </c>
      <c r="AP134" s="216">
        <f>'Lack of Coping Capacity'!AB133</f>
        <v>4</v>
      </c>
      <c r="AQ134" s="216">
        <f t="shared" si="49"/>
        <v>4</v>
      </c>
      <c r="AR134" s="223">
        <f t="shared" si="50"/>
        <v>2.9</v>
      </c>
      <c r="AS134" s="224" t="str">
        <f t="shared" si="51"/>
        <v>Low</v>
      </c>
      <c r="AT134" s="225">
        <f t="shared" si="52"/>
        <v>154</v>
      </c>
      <c r="AU134" s="226">
        <f>VLOOKUP($B134,'Lack of Reliability Index'!$A$2:$H$192,8,FALSE)</f>
        <v>7.0107526881720439</v>
      </c>
      <c r="AV134" s="227">
        <f>'Imputed and missing data hidden'!BY132</f>
        <v>20</v>
      </c>
      <c r="AW134" s="228">
        <f t="shared" si="53"/>
        <v>0.39215686274509803</v>
      </c>
      <c r="AX134" s="227" t="str">
        <f t="shared" si="54"/>
        <v/>
      </c>
      <c r="AY134" s="229">
        <f>'Indicator Date hidden2'!BZ133</f>
        <v>0.56451612903225812</v>
      </c>
      <c r="AZ134" s="133"/>
    </row>
    <row r="135" spans="1:52" ht="15" thickBot="1" x14ac:dyDescent="0.35">
      <c r="A135" s="211" t="str">
        <f>'Indicator Data'!A137</f>
        <v>Palestine</v>
      </c>
      <c r="B135" s="212" t="str">
        <f>'Indicator Data'!B137</f>
        <v>PSE</v>
      </c>
      <c r="C135" s="230">
        <f>'Hazard &amp; Exposure'!AO134</f>
        <v>5.2</v>
      </c>
      <c r="D135" s="214">
        <f>'Hazard &amp; Exposure'!AP134</f>
        <v>1.8</v>
      </c>
      <c r="E135" s="214">
        <f>'Hazard &amp; Exposure'!AQ134</f>
        <v>5.6</v>
      </c>
      <c r="F135" s="214">
        <f>'Hazard &amp; Exposure'!AR134</f>
        <v>0</v>
      </c>
      <c r="G135" s="214">
        <f>'Hazard &amp; Exposure'!AU134</f>
        <v>0</v>
      </c>
      <c r="H135" s="214">
        <f>'Hazard &amp; Exposure'!DM134</f>
        <v>4.4000000000000004</v>
      </c>
      <c r="I135" s="215">
        <f>'Hazard &amp; Exposure'!DN134</f>
        <v>3.2</v>
      </c>
      <c r="J135" s="214">
        <f>'Hazard &amp; Exposure'!DQ134</f>
        <v>5.6</v>
      </c>
      <c r="K135" s="214">
        <f>'Hazard &amp; Exposure'!DT134</f>
        <v>7</v>
      </c>
      <c r="L135" s="215">
        <f>'Hazard &amp; Exposure'!DU134</f>
        <v>7</v>
      </c>
      <c r="M135" s="216">
        <f t="shared" si="44"/>
        <v>5.4</v>
      </c>
      <c r="N135" s="214">
        <f>'Hazard &amp; Exposure'!BL134</f>
        <v>0</v>
      </c>
      <c r="O135" s="214">
        <f>'Hazard &amp; Exposure'!CR134</f>
        <v>5.3</v>
      </c>
      <c r="P135" s="214">
        <f>'Hazard &amp; Exposure'!DB134</f>
        <v>5.6</v>
      </c>
      <c r="Q135" s="214">
        <f>'Hazard &amp; Exposure'!DL134</f>
        <v>5.5</v>
      </c>
      <c r="R135" s="215">
        <f>'Hazard &amp; Exposure'!DM134</f>
        <v>4.4000000000000004</v>
      </c>
      <c r="S135" s="217">
        <f t="shared" si="45"/>
        <v>4.9000000000000004</v>
      </c>
      <c r="T135" s="218">
        <f>Vulnerability!E134</f>
        <v>3.2</v>
      </c>
      <c r="U135" s="219">
        <f>Vulnerability!H134</f>
        <v>2.2000000000000002</v>
      </c>
      <c r="V135" s="219">
        <f>Vulnerability!N134</f>
        <v>8.1999999999999993</v>
      </c>
      <c r="W135" s="215">
        <f>Vulnerability!O134</f>
        <v>4.2</v>
      </c>
      <c r="X135" s="219">
        <f>Vulnerability!T134</f>
        <v>10</v>
      </c>
      <c r="Y135" s="220">
        <f>Vulnerability!AB134</f>
        <v>0</v>
      </c>
      <c r="Z135" s="220">
        <f>Vulnerability!AE134</f>
        <v>1</v>
      </c>
      <c r="AA135" s="220">
        <f>Vulnerability!AH134</f>
        <v>0</v>
      </c>
      <c r="AB135" s="220">
        <f>Vulnerability!AK134</f>
        <v>2.8</v>
      </c>
      <c r="AC135" s="219">
        <f>Vulnerability!AL134</f>
        <v>1</v>
      </c>
      <c r="AD135" s="215">
        <f>Vulnerability!AM134</f>
        <v>7.8</v>
      </c>
      <c r="AE135" s="216">
        <f t="shared" si="46"/>
        <v>6.3</v>
      </c>
      <c r="AF135" s="216">
        <f>Vulnerability!AZ134</f>
        <v>3.9</v>
      </c>
      <c r="AG135" s="216">
        <f t="shared" si="47"/>
        <v>5.2</v>
      </c>
      <c r="AH135" s="231">
        <f>'Lack of Coping Capacity'!D134</f>
        <v>5.8</v>
      </c>
      <c r="AI135" s="222">
        <f>'Lack of Coping Capacity'!G134</f>
        <v>6.5</v>
      </c>
      <c r="AJ135" s="215">
        <f>'Lack of Coping Capacity'!H134</f>
        <v>6.2</v>
      </c>
      <c r="AK135" s="222">
        <f>'Lack of Coping Capacity'!M134</f>
        <v>2.5</v>
      </c>
      <c r="AL135" s="222">
        <f>'Lack of Coping Capacity'!R134</f>
        <v>0.3</v>
      </c>
      <c r="AM135" s="222">
        <f>'Lack of Coping Capacity'!Z134</f>
        <v>0.2</v>
      </c>
      <c r="AN135" s="215">
        <f>'Lack of Coping Capacity'!AA134</f>
        <v>1</v>
      </c>
      <c r="AO135" s="216">
        <f t="shared" si="48"/>
        <v>4.0999999999999996</v>
      </c>
      <c r="AP135" s="216" t="str">
        <f>'Lack of Coping Capacity'!AB134</f>
        <v>x</v>
      </c>
      <c r="AQ135" s="216">
        <f t="shared" si="49"/>
        <v>4.0999999999999996</v>
      </c>
      <c r="AR135" s="223">
        <f t="shared" si="50"/>
        <v>4.7</v>
      </c>
      <c r="AS135" s="224" t="str">
        <f t="shared" si="51"/>
        <v>Medium</v>
      </c>
      <c r="AT135" s="225">
        <f t="shared" si="52"/>
        <v>73</v>
      </c>
      <c r="AU135" s="226">
        <f>VLOOKUP($B135,'Lack of Reliability Index'!$A$2:$H$192,8,FALSE)</f>
        <v>9.0404040404040416</v>
      </c>
      <c r="AV135" s="227">
        <f>'Imputed and missing data hidden'!BY133</f>
        <v>15</v>
      </c>
      <c r="AW135" s="228">
        <f t="shared" si="53"/>
        <v>0.29411764705882354</v>
      </c>
      <c r="AX135" s="227" t="str">
        <f t="shared" si="54"/>
        <v>YES</v>
      </c>
      <c r="AY135" s="229">
        <f>'Indicator Date hidden2'!BZ134</f>
        <v>0.60606060606060608</v>
      </c>
      <c r="AZ135" s="133"/>
    </row>
    <row r="136" spans="1:52" ht="15" thickBot="1" x14ac:dyDescent="0.35">
      <c r="A136" s="211" t="str">
        <f>'Indicator Data'!A138</f>
        <v>Panama</v>
      </c>
      <c r="B136" s="212" t="str">
        <f>'Indicator Data'!B138</f>
        <v>PAN</v>
      </c>
      <c r="C136" s="230">
        <f>'Hazard &amp; Exposure'!AO135</f>
        <v>9.3000000000000007</v>
      </c>
      <c r="D136" s="214">
        <f>'Hazard &amp; Exposure'!AP135</f>
        <v>3</v>
      </c>
      <c r="E136" s="214">
        <f>'Hazard &amp; Exposure'!AQ135</f>
        <v>9.1</v>
      </c>
      <c r="F136" s="214">
        <f>'Hazard &amp; Exposure'!AR135</f>
        <v>2.4</v>
      </c>
      <c r="G136" s="214">
        <f>'Hazard &amp; Exposure'!AU135</f>
        <v>1.3</v>
      </c>
      <c r="H136" s="214">
        <f>'Hazard &amp; Exposure'!DM135</f>
        <v>5.4</v>
      </c>
      <c r="I136" s="215">
        <f>'Hazard &amp; Exposure'!DN135</f>
        <v>6.2</v>
      </c>
      <c r="J136" s="214">
        <f>'Hazard &amp; Exposure'!DQ135</f>
        <v>0.2</v>
      </c>
      <c r="K136" s="214">
        <f>'Hazard &amp; Exposure'!DT135</f>
        <v>0</v>
      </c>
      <c r="L136" s="215">
        <f>'Hazard &amp; Exposure'!DU135</f>
        <v>0.1</v>
      </c>
      <c r="M136" s="216">
        <f t="shared" si="44"/>
        <v>3.8</v>
      </c>
      <c r="N136" s="214" t="str">
        <f>'Hazard &amp; Exposure'!BL135</f>
        <v>x</v>
      </c>
      <c r="O136" s="214">
        <f>'Hazard &amp; Exposure'!CR135</f>
        <v>7.7</v>
      </c>
      <c r="P136" s="214">
        <f>'Hazard &amp; Exposure'!DB135</f>
        <v>4</v>
      </c>
      <c r="Q136" s="214">
        <f>'Hazard &amp; Exposure'!DL135</f>
        <v>3.5</v>
      </c>
      <c r="R136" s="215">
        <f>'Hazard &amp; Exposure'!DM135</f>
        <v>5.4</v>
      </c>
      <c r="S136" s="217">
        <f t="shared" si="45"/>
        <v>4.5999999999999996</v>
      </c>
      <c r="T136" s="218">
        <f>Vulnerability!E135</f>
        <v>2.1</v>
      </c>
      <c r="U136" s="219">
        <f>Vulnerability!H135</f>
        <v>6.2</v>
      </c>
      <c r="V136" s="219">
        <f>Vulnerability!N135</f>
        <v>0.3</v>
      </c>
      <c r="W136" s="215">
        <f>Vulnerability!O135</f>
        <v>2.7</v>
      </c>
      <c r="X136" s="219">
        <f>Vulnerability!T135</f>
        <v>4.2</v>
      </c>
      <c r="Y136" s="220">
        <f>Vulnerability!AB135</f>
        <v>1</v>
      </c>
      <c r="Z136" s="220">
        <f>Vulnerability!AE135</f>
        <v>1.1000000000000001</v>
      </c>
      <c r="AA136" s="220">
        <f>Vulnerability!AH135</f>
        <v>0.1</v>
      </c>
      <c r="AB136" s="220">
        <f>Vulnerability!AK135</f>
        <v>2.9</v>
      </c>
      <c r="AC136" s="219">
        <f>Vulnerability!AL135</f>
        <v>1.3</v>
      </c>
      <c r="AD136" s="215">
        <f>Vulnerability!AM135</f>
        <v>2.9</v>
      </c>
      <c r="AE136" s="216">
        <f t="shared" si="46"/>
        <v>2.8</v>
      </c>
      <c r="AF136" s="216">
        <f>Vulnerability!AZ135</f>
        <v>5.8</v>
      </c>
      <c r="AG136" s="216">
        <f t="shared" si="47"/>
        <v>4.5</v>
      </c>
      <c r="AH136" s="231">
        <f>'Lack of Coping Capacity'!D135</f>
        <v>4.3</v>
      </c>
      <c r="AI136" s="222">
        <f>'Lack of Coping Capacity'!G135</f>
        <v>5.7</v>
      </c>
      <c r="AJ136" s="215">
        <f>'Lack of Coping Capacity'!H135</f>
        <v>5</v>
      </c>
      <c r="AK136" s="222">
        <f>'Lack of Coping Capacity'!M135</f>
        <v>2.1</v>
      </c>
      <c r="AL136" s="222">
        <f>'Lack of Coping Capacity'!R135</f>
        <v>3.7</v>
      </c>
      <c r="AM136" s="222">
        <f>'Lack of Coping Capacity'!Z135</f>
        <v>3.2</v>
      </c>
      <c r="AN136" s="215">
        <f>'Lack of Coping Capacity'!AA135</f>
        <v>3</v>
      </c>
      <c r="AO136" s="216">
        <f t="shared" si="48"/>
        <v>4.0999999999999996</v>
      </c>
      <c r="AP136" s="216">
        <f>'Lack of Coping Capacity'!AB135</f>
        <v>2.9</v>
      </c>
      <c r="AQ136" s="216">
        <f t="shared" si="49"/>
        <v>3.5</v>
      </c>
      <c r="AR136" s="223">
        <f t="shared" si="50"/>
        <v>4.2</v>
      </c>
      <c r="AS136" s="224" t="str">
        <f t="shared" si="51"/>
        <v>Medium</v>
      </c>
      <c r="AT136" s="225">
        <f t="shared" si="52"/>
        <v>94</v>
      </c>
      <c r="AU136" s="226">
        <f>VLOOKUP($B136,'Lack of Reliability Index'!$A$2:$H$192,8,FALSE)</f>
        <v>4.7851851851851848</v>
      </c>
      <c r="AV136" s="227">
        <f>'Imputed and missing data hidden'!BY134</f>
        <v>6</v>
      </c>
      <c r="AW136" s="228">
        <f t="shared" si="53"/>
        <v>0.11764705882352941</v>
      </c>
      <c r="AX136" s="227" t="str">
        <f t="shared" si="54"/>
        <v/>
      </c>
      <c r="AY136" s="229">
        <f>'Indicator Date hidden2'!BZ135</f>
        <v>0.59722222222222221</v>
      </c>
      <c r="AZ136" s="133"/>
    </row>
    <row r="137" spans="1:52" ht="15" thickBot="1" x14ac:dyDescent="0.35">
      <c r="A137" s="211" t="str">
        <f>'Indicator Data'!A139</f>
        <v>Papua New Guinea</v>
      </c>
      <c r="B137" s="212" t="str">
        <f>'Indicator Data'!B139</f>
        <v>PNG</v>
      </c>
      <c r="C137" s="230">
        <f>'Hazard &amp; Exposure'!AO136</f>
        <v>9.6999999999999993</v>
      </c>
      <c r="D137" s="214">
        <f>'Hazard &amp; Exposure'!AP136</f>
        <v>5</v>
      </c>
      <c r="E137" s="214">
        <f>'Hazard &amp; Exposure'!AQ136</f>
        <v>8.6</v>
      </c>
      <c r="F137" s="214">
        <f>'Hazard &amp; Exposure'!AR136</f>
        <v>2.6</v>
      </c>
      <c r="G137" s="214">
        <f>'Hazard &amp; Exposure'!AU136</f>
        <v>2.5</v>
      </c>
      <c r="H137" s="214">
        <f>'Hazard &amp; Exposure'!DM136</f>
        <v>6.4</v>
      </c>
      <c r="I137" s="215">
        <f>'Hazard &amp; Exposure'!DN136</f>
        <v>6.7</v>
      </c>
      <c r="J137" s="214">
        <f>'Hazard &amp; Exposure'!DQ136</f>
        <v>4.5999999999999996</v>
      </c>
      <c r="K137" s="214">
        <f>'Hazard &amp; Exposure'!DT136</f>
        <v>0</v>
      </c>
      <c r="L137" s="215">
        <f>'Hazard &amp; Exposure'!DU136</f>
        <v>3.2</v>
      </c>
      <c r="M137" s="216">
        <f t="shared" si="44"/>
        <v>5.2</v>
      </c>
      <c r="N137" s="214">
        <f>'Hazard &amp; Exposure'!BL136</f>
        <v>6.2</v>
      </c>
      <c r="O137" s="214">
        <f>'Hazard &amp; Exposure'!CR136</f>
        <v>6.8</v>
      </c>
      <c r="P137" s="214">
        <f>'Hazard &amp; Exposure'!DB136</f>
        <v>5.6</v>
      </c>
      <c r="Q137" s="214">
        <f>'Hazard &amp; Exposure'!DL136</f>
        <v>7</v>
      </c>
      <c r="R137" s="215">
        <f>'Hazard &amp; Exposure'!DM136</f>
        <v>6.4</v>
      </c>
      <c r="S137" s="217">
        <f t="shared" si="45"/>
        <v>5.8</v>
      </c>
      <c r="T137" s="218">
        <f>Vulnerability!E136</f>
        <v>7.1</v>
      </c>
      <c r="U137" s="219">
        <f>Vulnerability!H136</f>
        <v>7.1</v>
      </c>
      <c r="V137" s="219">
        <f>Vulnerability!N136</f>
        <v>1.7</v>
      </c>
      <c r="W137" s="215">
        <f>Vulnerability!O136</f>
        <v>5.8</v>
      </c>
      <c r="X137" s="219">
        <f>Vulnerability!T136</f>
        <v>4.3</v>
      </c>
      <c r="Y137" s="220">
        <f>Vulnerability!AB136</f>
        <v>5.7</v>
      </c>
      <c r="Z137" s="220">
        <f>Vulnerability!AE136</f>
        <v>5</v>
      </c>
      <c r="AA137" s="220">
        <f>Vulnerability!AH136</f>
        <v>3.3</v>
      </c>
      <c r="AB137" s="220">
        <f>Vulnerability!AK136</f>
        <v>3.9</v>
      </c>
      <c r="AC137" s="219">
        <f>Vulnerability!AL136</f>
        <v>4.5</v>
      </c>
      <c r="AD137" s="215">
        <f>Vulnerability!AM136</f>
        <v>4.4000000000000004</v>
      </c>
      <c r="AE137" s="216">
        <f t="shared" si="46"/>
        <v>5.0999999999999996</v>
      </c>
      <c r="AF137" s="216">
        <f>Vulnerability!AZ136</f>
        <v>4.5999999999999996</v>
      </c>
      <c r="AG137" s="216">
        <f t="shared" si="47"/>
        <v>4.9000000000000004</v>
      </c>
      <c r="AH137" s="231">
        <f>'Lack of Coping Capacity'!D136</f>
        <v>6.7</v>
      </c>
      <c r="AI137" s="222">
        <f>'Lack of Coping Capacity'!G136</f>
        <v>6.8</v>
      </c>
      <c r="AJ137" s="215">
        <f>'Lack of Coping Capacity'!H136</f>
        <v>6.8</v>
      </c>
      <c r="AK137" s="222">
        <f>'Lack of Coping Capacity'!M136</f>
        <v>7</v>
      </c>
      <c r="AL137" s="222">
        <f>'Lack of Coping Capacity'!R136</f>
        <v>9.8000000000000007</v>
      </c>
      <c r="AM137" s="222">
        <f>'Lack of Coping Capacity'!Z136</f>
        <v>6.4</v>
      </c>
      <c r="AN137" s="215">
        <f>'Lack of Coping Capacity'!AA136</f>
        <v>7.7</v>
      </c>
      <c r="AO137" s="216">
        <f t="shared" si="48"/>
        <v>7.3</v>
      </c>
      <c r="AP137" s="216">
        <f>'Lack of Coping Capacity'!AB136</f>
        <v>6.4</v>
      </c>
      <c r="AQ137" s="216">
        <f t="shared" si="49"/>
        <v>6.9</v>
      </c>
      <c r="AR137" s="223">
        <f t="shared" si="50"/>
        <v>5.8</v>
      </c>
      <c r="AS137" s="224" t="str">
        <f t="shared" si="51"/>
        <v>High</v>
      </c>
      <c r="AT137" s="225">
        <f t="shared" si="52"/>
        <v>31</v>
      </c>
      <c r="AU137" s="226">
        <f>VLOOKUP($B137,'Lack of Reliability Index'!$A$2:$H$192,8,FALSE)</f>
        <v>5.8357487922705324</v>
      </c>
      <c r="AV137" s="227">
        <f>'Imputed and missing data hidden'!BY135</f>
        <v>10</v>
      </c>
      <c r="AW137" s="228">
        <f t="shared" si="53"/>
        <v>0.19607843137254902</v>
      </c>
      <c r="AX137" s="227" t="str">
        <f t="shared" si="54"/>
        <v/>
      </c>
      <c r="AY137" s="229">
        <f>'Indicator Date hidden2'!BZ136</f>
        <v>0.59420289855072461</v>
      </c>
      <c r="AZ137" s="133"/>
    </row>
    <row r="138" spans="1:52" ht="15" thickBot="1" x14ac:dyDescent="0.35">
      <c r="A138" s="211" t="str">
        <f>'Indicator Data'!A140</f>
        <v>Paraguay</v>
      </c>
      <c r="B138" s="212" t="str">
        <f>'Indicator Data'!B140</f>
        <v>PRY</v>
      </c>
      <c r="C138" s="230">
        <f>'Hazard &amp; Exposure'!AO137</f>
        <v>0.1</v>
      </c>
      <c r="D138" s="214">
        <f>'Hazard &amp; Exposure'!AP137</f>
        <v>4.8</v>
      </c>
      <c r="E138" s="214">
        <f>'Hazard &amp; Exposure'!AQ137</f>
        <v>0</v>
      </c>
      <c r="F138" s="214">
        <f>'Hazard &amp; Exposure'!AR137</f>
        <v>0</v>
      </c>
      <c r="G138" s="214">
        <f>'Hazard &amp; Exposure'!AU137</f>
        <v>3.5</v>
      </c>
      <c r="H138" s="214">
        <f>'Hazard &amp; Exposure'!DM137</f>
        <v>5.0999999999999996</v>
      </c>
      <c r="I138" s="215">
        <f>'Hazard &amp; Exposure'!DN137</f>
        <v>2.6</v>
      </c>
      <c r="J138" s="214">
        <f>'Hazard &amp; Exposure'!DQ137</f>
        <v>3.1</v>
      </c>
      <c r="K138" s="214">
        <f>'Hazard &amp; Exposure'!DT137</f>
        <v>0</v>
      </c>
      <c r="L138" s="215">
        <f>'Hazard &amp; Exposure'!DU137</f>
        <v>2.2000000000000002</v>
      </c>
      <c r="M138" s="216">
        <f t="shared" si="44"/>
        <v>2.4</v>
      </c>
      <c r="N138" s="214" t="str">
        <f>'Hazard &amp; Exposure'!BL137</f>
        <v>x</v>
      </c>
      <c r="O138" s="214">
        <f>'Hazard &amp; Exposure'!CR137</f>
        <v>8</v>
      </c>
      <c r="P138" s="214">
        <f>'Hazard &amp; Exposure'!DB137</f>
        <v>2.7</v>
      </c>
      <c r="Q138" s="214">
        <f>'Hazard &amp; Exposure'!DL137</f>
        <v>2.9</v>
      </c>
      <c r="R138" s="215">
        <f>'Hazard &amp; Exposure'!DM137</f>
        <v>5.0999999999999996</v>
      </c>
      <c r="S138" s="217">
        <f t="shared" si="45"/>
        <v>3.9</v>
      </c>
      <c r="T138" s="218">
        <f>Vulnerability!E137</f>
        <v>4.0999999999999996</v>
      </c>
      <c r="U138" s="219">
        <f>Vulnerability!H137</f>
        <v>6.2</v>
      </c>
      <c r="V138" s="219">
        <f>Vulnerability!N137</f>
        <v>0.4</v>
      </c>
      <c r="W138" s="215">
        <f>Vulnerability!O137</f>
        <v>3.7</v>
      </c>
      <c r="X138" s="219">
        <f>Vulnerability!T137</f>
        <v>0.9</v>
      </c>
      <c r="Y138" s="220">
        <f>Vulnerability!AB137</f>
        <v>1.3</v>
      </c>
      <c r="Z138" s="220">
        <f>Vulnerability!AE137</f>
        <v>1</v>
      </c>
      <c r="AA138" s="220">
        <f>Vulnerability!AH137</f>
        <v>9.1999999999999993</v>
      </c>
      <c r="AB138" s="220">
        <f>Vulnerability!AK137</f>
        <v>3.5</v>
      </c>
      <c r="AC138" s="219">
        <f>Vulnerability!AL137</f>
        <v>4.9000000000000004</v>
      </c>
      <c r="AD138" s="215">
        <f>Vulnerability!AM137</f>
        <v>3.1</v>
      </c>
      <c r="AE138" s="216">
        <f t="shared" si="46"/>
        <v>3.4</v>
      </c>
      <c r="AF138" s="216">
        <f>Vulnerability!AZ137</f>
        <v>5.8</v>
      </c>
      <c r="AG138" s="216">
        <f t="shared" si="47"/>
        <v>4.7</v>
      </c>
      <c r="AH138" s="231">
        <f>'Lack of Coping Capacity'!D137</f>
        <v>3.7</v>
      </c>
      <c r="AI138" s="222">
        <f>'Lack of Coping Capacity'!G137</f>
        <v>6.6</v>
      </c>
      <c r="AJ138" s="215">
        <f>'Lack of Coping Capacity'!H137</f>
        <v>5.2</v>
      </c>
      <c r="AK138" s="222">
        <f>'Lack of Coping Capacity'!M137</f>
        <v>2.4</v>
      </c>
      <c r="AL138" s="222">
        <f>'Lack of Coping Capacity'!R137</f>
        <v>3.1</v>
      </c>
      <c r="AM138" s="222">
        <f>'Lack of Coping Capacity'!Z137</f>
        <v>4.3</v>
      </c>
      <c r="AN138" s="215">
        <f>'Lack of Coping Capacity'!AA137</f>
        <v>3.3</v>
      </c>
      <c r="AO138" s="216">
        <f t="shared" si="48"/>
        <v>4.3</v>
      </c>
      <c r="AP138" s="216">
        <f>'Lack of Coping Capacity'!AB137</f>
        <v>3.8</v>
      </c>
      <c r="AQ138" s="216">
        <f t="shared" si="49"/>
        <v>4.0999999999999996</v>
      </c>
      <c r="AR138" s="223">
        <f t="shared" si="50"/>
        <v>4.2</v>
      </c>
      <c r="AS138" s="224" t="str">
        <f t="shared" si="51"/>
        <v>Medium</v>
      </c>
      <c r="AT138" s="225">
        <f t="shared" si="52"/>
        <v>94</v>
      </c>
      <c r="AU138" s="226">
        <f>VLOOKUP($B138,'Lack of Reliability Index'!$A$2:$H$192,8,FALSE)</f>
        <v>3.1853881278538809</v>
      </c>
      <c r="AV138" s="227">
        <f>'Imputed and missing data hidden'!BY136</f>
        <v>4</v>
      </c>
      <c r="AW138" s="228">
        <f t="shared" si="53"/>
        <v>7.8431372549019607E-2</v>
      </c>
      <c r="AX138" s="227" t="str">
        <f t="shared" si="54"/>
        <v/>
      </c>
      <c r="AY138" s="229">
        <f>'Indicator Date hidden2'!BZ137</f>
        <v>0.39726027397260272</v>
      </c>
      <c r="AZ138" s="133"/>
    </row>
    <row r="139" spans="1:52" ht="15" thickBot="1" x14ac:dyDescent="0.35">
      <c r="A139" s="211" t="str">
        <f>'Indicator Data'!A141</f>
        <v>Peru</v>
      </c>
      <c r="B139" s="212" t="str">
        <f>'Indicator Data'!B141</f>
        <v>PER</v>
      </c>
      <c r="C139" s="230">
        <f>'Hazard &amp; Exposure'!AO138</f>
        <v>9.9</v>
      </c>
      <c r="D139" s="214">
        <f>'Hazard &amp; Exposure'!AP138</f>
        <v>6.4</v>
      </c>
      <c r="E139" s="214">
        <f>'Hazard &amp; Exposure'!AQ138</f>
        <v>9.3000000000000007</v>
      </c>
      <c r="F139" s="214">
        <f>'Hazard &amp; Exposure'!AR138</f>
        <v>0</v>
      </c>
      <c r="G139" s="214">
        <f>'Hazard &amp; Exposure'!AU138</f>
        <v>4.5999999999999996</v>
      </c>
      <c r="H139" s="214">
        <f>'Hazard &amp; Exposure'!DM138</f>
        <v>5.5</v>
      </c>
      <c r="I139" s="215">
        <f>'Hazard &amp; Exposure'!DN138</f>
        <v>7.1</v>
      </c>
      <c r="J139" s="214">
        <f>'Hazard &amp; Exposure'!DQ138</f>
        <v>2.8</v>
      </c>
      <c r="K139" s="214">
        <f>'Hazard &amp; Exposure'!DT138</f>
        <v>0</v>
      </c>
      <c r="L139" s="215">
        <f>'Hazard &amp; Exposure'!DU138</f>
        <v>2</v>
      </c>
      <c r="M139" s="216">
        <f t="shared" si="44"/>
        <v>5.0999999999999996</v>
      </c>
      <c r="N139" s="214" t="str">
        <f>'Hazard &amp; Exposure'!BL138</f>
        <v>x</v>
      </c>
      <c r="O139" s="214">
        <f>'Hazard &amp; Exposure'!CR138</f>
        <v>6.9</v>
      </c>
      <c r="P139" s="214">
        <f>'Hazard &amp; Exposure'!DB138</f>
        <v>4.2</v>
      </c>
      <c r="Q139" s="214">
        <f>'Hazard &amp; Exposure'!DL138</f>
        <v>4.9000000000000004</v>
      </c>
      <c r="R139" s="215">
        <f>'Hazard &amp; Exposure'!DM138</f>
        <v>5.5</v>
      </c>
      <c r="S139" s="217">
        <f t="shared" si="45"/>
        <v>5.3</v>
      </c>
      <c r="T139" s="218">
        <f>Vulnerability!E138</f>
        <v>4.9000000000000004</v>
      </c>
      <c r="U139" s="219">
        <f>Vulnerability!H138</f>
        <v>4.9000000000000004</v>
      </c>
      <c r="V139" s="219">
        <f>Vulnerability!N138</f>
        <v>0.4</v>
      </c>
      <c r="W139" s="215">
        <f>Vulnerability!O138</f>
        <v>3.8</v>
      </c>
      <c r="X139" s="219">
        <f>Vulnerability!T138</f>
        <v>6.9</v>
      </c>
      <c r="Y139" s="220">
        <f>Vulnerability!AB138</f>
        <v>0.9</v>
      </c>
      <c r="Z139" s="220">
        <f>Vulnerability!AE138</f>
        <v>0.9</v>
      </c>
      <c r="AA139" s="220">
        <f>Vulnerability!AH138</f>
        <v>1.8</v>
      </c>
      <c r="AB139" s="220">
        <f>Vulnerability!AK138</f>
        <v>3</v>
      </c>
      <c r="AC139" s="219">
        <f>Vulnerability!AL138</f>
        <v>1.7</v>
      </c>
      <c r="AD139" s="215">
        <f>Vulnerability!AM138</f>
        <v>4.8</v>
      </c>
      <c r="AE139" s="216">
        <f t="shared" si="46"/>
        <v>4.3</v>
      </c>
      <c r="AF139" s="216">
        <f>Vulnerability!AZ138</f>
        <v>5.8</v>
      </c>
      <c r="AG139" s="216">
        <f t="shared" si="47"/>
        <v>5.0999999999999996</v>
      </c>
      <c r="AH139" s="231">
        <f>'Lack of Coping Capacity'!D138</f>
        <v>3.6</v>
      </c>
      <c r="AI139" s="222">
        <f>'Lack of Coping Capacity'!G138</f>
        <v>6</v>
      </c>
      <c r="AJ139" s="215">
        <f>'Lack of Coping Capacity'!H138</f>
        <v>4.8</v>
      </c>
      <c r="AK139" s="222">
        <f>'Lack of Coping Capacity'!M138</f>
        <v>2.6</v>
      </c>
      <c r="AL139" s="222">
        <f>'Lack of Coping Capacity'!R138</f>
        <v>4.7</v>
      </c>
      <c r="AM139" s="222">
        <f>'Lack of Coping Capacity'!Z138</f>
        <v>4.9000000000000004</v>
      </c>
      <c r="AN139" s="215">
        <f>'Lack of Coping Capacity'!AA138</f>
        <v>4.0999999999999996</v>
      </c>
      <c r="AO139" s="216">
        <f t="shared" si="48"/>
        <v>4.5</v>
      </c>
      <c r="AP139" s="216">
        <f>'Lack of Coping Capacity'!AB138</f>
        <v>4.5</v>
      </c>
      <c r="AQ139" s="216">
        <f t="shared" si="49"/>
        <v>4.5</v>
      </c>
      <c r="AR139" s="223">
        <f t="shared" si="50"/>
        <v>5</v>
      </c>
      <c r="AS139" s="224" t="str">
        <f t="shared" si="51"/>
        <v>High</v>
      </c>
      <c r="AT139" s="225">
        <f t="shared" si="52"/>
        <v>59</v>
      </c>
      <c r="AU139" s="226">
        <f>VLOOKUP($B139,'Lack of Reliability Index'!$A$2:$H$192,8,FALSE)</f>
        <v>4</v>
      </c>
      <c r="AV139" s="227">
        <f>'Imputed and missing data hidden'!BY137</f>
        <v>5</v>
      </c>
      <c r="AW139" s="228">
        <f t="shared" si="53"/>
        <v>9.8039215686274508E-2</v>
      </c>
      <c r="AX139" s="227" t="str">
        <f t="shared" si="54"/>
        <v/>
      </c>
      <c r="AY139" s="229">
        <f>'Indicator Date hidden2'!BZ138</f>
        <v>0.5</v>
      </c>
      <c r="AZ139" s="133"/>
    </row>
    <row r="140" spans="1:52" ht="15" thickBot="1" x14ac:dyDescent="0.35">
      <c r="A140" s="211" t="str">
        <f>'Indicator Data'!A142</f>
        <v>Philippines</v>
      </c>
      <c r="B140" s="212" t="str">
        <f>'Indicator Data'!B142</f>
        <v>PHL</v>
      </c>
      <c r="C140" s="230">
        <f>'Hazard &amp; Exposure'!AO139</f>
        <v>10</v>
      </c>
      <c r="D140" s="214">
        <f>'Hazard &amp; Exposure'!AP139</f>
        <v>7.2</v>
      </c>
      <c r="E140" s="214">
        <f>'Hazard &amp; Exposure'!AQ139</f>
        <v>9.3000000000000007</v>
      </c>
      <c r="F140" s="214">
        <f>'Hazard &amp; Exposure'!AR139</f>
        <v>9.5</v>
      </c>
      <c r="G140" s="214">
        <f>'Hazard &amp; Exposure'!AU139</f>
        <v>4.0999999999999996</v>
      </c>
      <c r="H140" s="214">
        <f>'Hazard &amp; Exposure'!DM139</f>
        <v>6.8</v>
      </c>
      <c r="I140" s="215">
        <f>'Hazard &amp; Exposure'!DN139</f>
        <v>8.4</v>
      </c>
      <c r="J140" s="214">
        <f>'Hazard &amp; Exposure'!DQ139</f>
        <v>8.8000000000000007</v>
      </c>
      <c r="K140" s="214">
        <f>'Hazard &amp; Exposure'!DT139</f>
        <v>7</v>
      </c>
      <c r="L140" s="215">
        <f>'Hazard &amp; Exposure'!DU139</f>
        <v>7</v>
      </c>
      <c r="M140" s="216">
        <f t="shared" si="44"/>
        <v>7.8</v>
      </c>
      <c r="N140" s="214">
        <f>'Hazard &amp; Exposure'!BL139</f>
        <v>6.6</v>
      </c>
      <c r="O140" s="214">
        <f>'Hazard &amp; Exposure'!CR139</f>
        <v>9</v>
      </c>
      <c r="P140" s="214">
        <f>'Hazard &amp; Exposure'!DB139</f>
        <v>4.7</v>
      </c>
      <c r="Q140" s="214">
        <f>'Hazard &amp; Exposure'!DL139</f>
        <v>5.4</v>
      </c>
      <c r="R140" s="215">
        <f>'Hazard &amp; Exposure'!DM139</f>
        <v>6.8</v>
      </c>
      <c r="S140" s="217">
        <f t="shared" si="45"/>
        <v>7.3</v>
      </c>
      <c r="T140" s="218">
        <f>Vulnerability!E139</f>
        <v>4.5</v>
      </c>
      <c r="U140" s="219">
        <f>Vulnerability!H139</f>
        <v>4.8</v>
      </c>
      <c r="V140" s="219">
        <f>Vulnerability!N139</f>
        <v>1.3</v>
      </c>
      <c r="W140" s="215">
        <f>Vulnerability!O139</f>
        <v>3.8</v>
      </c>
      <c r="X140" s="219">
        <f>Vulnerability!T139</f>
        <v>6.2</v>
      </c>
      <c r="Y140" s="220">
        <f>Vulnerability!AB139</f>
        <v>3.9</v>
      </c>
      <c r="Z140" s="220">
        <f>Vulnerability!AE139</f>
        <v>3.5</v>
      </c>
      <c r="AA140" s="220">
        <f>Vulnerability!AH139</f>
        <v>10</v>
      </c>
      <c r="AB140" s="220">
        <f>Vulnerability!AK139</f>
        <v>3.4</v>
      </c>
      <c r="AC140" s="219">
        <f>Vulnerability!AL139</f>
        <v>6.5</v>
      </c>
      <c r="AD140" s="215">
        <f>Vulnerability!AM139</f>
        <v>6.4</v>
      </c>
      <c r="AE140" s="216">
        <f t="shared" si="46"/>
        <v>5.2</v>
      </c>
      <c r="AF140" s="216">
        <f>Vulnerability!AZ139</f>
        <v>5.6</v>
      </c>
      <c r="AG140" s="216">
        <f t="shared" si="47"/>
        <v>5.4</v>
      </c>
      <c r="AH140" s="231">
        <f>'Lack of Coping Capacity'!D139</f>
        <v>3.5</v>
      </c>
      <c r="AI140" s="222">
        <f>'Lack of Coping Capacity'!G139</f>
        <v>5.8</v>
      </c>
      <c r="AJ140" s="215">
        <f>'Lack of Coping Capacity'!H139</f>
        <v>4.7</v>
      </c>
      <c r="AK140" s="222">
        <f>'Lack of Coping Capacity'!M139</f>
        <v>2.2000000000000002</v>
      </c>
      <c r="AL140" s="222">
        <f>'Lack of Coping Capacity'!R139</f>
        <v>3</v>
      </c>
      <c r="AM140" s="222">
        <f>'Lack of Coping Capacity'!Z139</f>
        <v>4.7</v>
      </c>
      <c r="AN140" s="215">
        <f>'Lack of Coping Capacity'!AA139</f>
        <v>3.3</v>
      </c>
      <c r="AO140" s="216">
        <f t="shared" si="48"/>
        <v>4</v>
      </c>
      <c r="AP140" s="216" t="str">
        <f>'Lack of Coping Capacity'!AB139</f>
        <v>x</v>
      </c>
      <c r="AQ140" s="216">
        <f t="shared" si="49"/>
        <v>4</v>
      </c>
      <c r="AR140" s="223">
        <f t="shared" si="50"/>
        <v>5.4</v>
      </c>
      <c r="AS140" s="224" t="str">
        <f t="shared" si="51"/>
        <v>High</v>
      </c>
      <c r="AT140" s="225">
        <f t="shared" si="52"/>
        <v>46</v>
      </c>
      <c r="AU140" s="226">
        <f>VLOOKUP($B140,'Lack of Reliability Index'!$A$2:$H$192,8,FALSE)</f>
        <v>5.4504504504504503</v>
      </c>
      <c r="AV140" s="227">
        <f>'Imputed and missing data hidden'!BY138</f>
        <v>5</v>
      </c>
      <c r="AW140" s="228">
        <f t="shared" si="53"/>
        <v>9.8039215686274508E-2</v>
      </c>
      <c r="AX140" s="227" t="str">
        <f t="shared" si="54"/>
        <v>YES</v>
      </c>
      <c r="AY140" s="229">
        <f>'Indicator Date hidden2'!BZ139</f>
        <v>0.56756756756756754</v>
      </c>
      <c r="AZ140" s="133"/>
    </row>
    <row r="141" spans="1:52" ht="15" thickBot="1" x14ac:dyDescent="0.35">
      <c r="A141" s="211" t="str">
        <f>'Indicator Data'!A143</f>
        <v>Poland</v>
      </c>
      <c r="B141" s="212" t="str">
        <f>'Indicator Data'!B143</f>
        <v>POL</v>
      </c>
      <c r="C141" s="230">
        <f>'Hazard &amp; Exposure'!AO140</f>
        <v>1.3</v>
      </c>
      <c r="D141" s="214">
        <f>'Hazard &amp; Exposure'!AP140</f>
        <v>6.1</v>
      </c>
      <c r="E141" s="214">
        <f>'Hazard &amp; Exposure'!AQ140</f>
        <v>0</v>
      </c>
      <c r="F141" s="214">
        <f>'Hazard &amp; Exposure'!AR140</f>
        <v>0</v>
      </c>
      <c r="G141" s="214">
        <f>'Hazard &amp; Exposure'!AU140</f>
        <v>1.8</v>
      </c>
      <c r="H141" s="214">
        <f>'Hazard &amp; Exposure'!DM140</f>
        <v>2.2999999999999998</v>
      </c>
      <c r="I141" s="215">
        <f>'Hazard &amp; Exposure'!DN140</f>
        <v>2.2000000000000002</v>
      </c>
      <c r="J141" s="214">
        <f>'Hazard &amp; Exposure'!DQ140</f>
        <v>0.1</v>
      </c>
      <c r="K141" s="214">
        <f>'Hazard &amp; Exposure'!DT140</f>
        <v>0</v>
      </c>
      <c r="L141" s="215">
        <f>'Hazard &amp; Exposure'!DU140</f>
        <v>0.1</v>
      </c>
      <c r="M141" s="216">
        <f t="shared" si="44"/>
        <v>1.2</v>
      </c>
      <c r="N141" s="214">
        <f>'Hazard &amp; Exposure'!BL140</f>
        <v>2</v>
      </c>
      <c r="O141" s="214">
        <f>'Hazard &amp; Exposure'!CR140</f>
        <v>0</v>
      </c>
      <c r="P141" s="214">
        <f>'Hazard &amp; Exposure'!DB140</f>
        <v>2.6</v>
      </c>
      <c r="Q141" s="214">
        <f>'Hazard &amp; Exposure'!DL140</f>
        <v>4</v>
      </c>
      <c r="R141" s="215">
        <f>'Hazard &amp; Exposure'!DM140</f>
        <v>2.2999999999999998</v>
      </c>
      <c r="S141" s="217">
        <f t="shared" si="45"/>
        <v>1.8</v>
      </c>
      <c r="T141" s="218">
        <f>Vulnerability!E140</f>
        <v>0.6</v>
      </c>
      <c r="U141" s="219">
        <f>Vulnerability!H140</f>
        <v>1.6</v>
      </c>
      <c r="V141" s="219">
        <f>Vulnerability!N140</f>
        <v>0.2</v>
      </c>
      <c r="W141" s="215">
        <f>Vulnerability!O140</f>
        <v>0.8</v>
      </c>
      <c r="X141" s="219">
        <f>Vulnerability!T140</f>
        <v>3.3</v>
      </c>
      <c r="Y141" s="220">
        <f>Vulnerability!AB140</f>
        <v>0.2</v>
      </c>
      <c r="Z141" s="220">
        <f>Vulnerability!AE140</f>
        <v>0.3</v>
      </c>
      <c r="AA141" s="220">
        <f>Vulnerability!AH140</f>
        <v>0</v>
      </c>
      <c r="AB141" s="220">
        <f>Vulnerability!AK140</f>
        <v>0.8</v>
      </c>
      <c r="AC141" s="219">
        <f>Vulnerability!AL140</f>
        <v>0.3</v>
      </c>
      <c r="AD141" s="215">
        <f>Vulnerability!AM140</f>
        <v>1.9</v>
      </c>
      <c r="AE141" s="216">
        <f t="shared" si="46"/>
        <v>1.4</v>
      </c>
      <c r="AF141" s="216">
        <f>Vulnerability!AZ140</f>
        <v>5.9</v>
      </c>
      <c r="AG141" s="216">
        <f t="shared" si="47"/>
        <v>4</v>
      </c>
      <c r="AH141" s="231">
        <f>'Lack of Coping Capacity'!D140</f>
        <v>4.3</v>
      </c>
      <c r="AI141" s="222">
        <f>'Lack of Coping Capacity'!G140</f>
        <v>4</v>
      </c>
      <c r="AJ141" s="215">
        <f>'Lack of Coping Capacity'!H140</f>
        <v>4.2</v>
      </c>
      <c r="AK141" s="222">
        <f>'Lack of Coping Capacity'!M140</f>
        <v>1.5</v>
      </c>
      <c r="AL141" s="222">
        <f>'Lack of Coping Capacity'!R140</f>
        <v>0.1</v>
      </c>
      <c r="AM141" s="222">
        <f>'Lack of Coping Capacity'!Z140</f>
        <v>2.2000000000000002</v>
      </c>
      <c r="AN141" s="215">
        <f>'Lack of Coping Capacity'!AA140</f>
        <v>1.3</v>
      </c>
      <c r="AO141" s="216">
        <f t="shared" si="48"/>
        <v>2.9</v>
      </c>
      <c r="AP141" s="216" t="str">
        <f>'Lack of Coping Capacity'!AB140</f>
        <v>x</v>
      </c>
      <c r="AQ141" s="216">
        <f t="shared" si="49"/>
        <v>2.9</v>
      </c>
      <c r="AR141" s="223">
        <f t="shared" si="50"/>
        <v>2.8</v>
      </c>
      <c r="AS141" s="224" t="str">
        <f t="shared" si="51"/>
        <v>Low</v>
      </c>
      <c r="AT141" s="225">
        <f t="shared" si="52"/>
        <v>156</v>
      </c>
      <c r="AU141" s="226">
        <f>VLOOKUP($B141,'Lack of Reliability Index'!$A$2:$H$192,8,FALSE)</f>
        <v>5.5601990049751242</v>
      </c>
      <c r="AV141" s="227">
        <f>'Imputed and missing data hidden'!BY139</f>
        <v>11</v>
      </c>
      <c r="AW141" s="228">
        <f t="shared" si="53"/>
        <v>0.21568627450980393</v>
      </c>
      <c r="AX141" s="227" t="str">
        <f t="shared" si="54"/>
        <v/>
      </c>
      <c r="AY141" s="229">
        <f>'Indicator Date hidden2'!BZ140</f>
        <v>0.4925373134328358</v>
      </c>
      <c r="AZ141" s="133"/>
    </row>
    <row r="142" spans="1:52" ht="15" thickBot="1" x14ac:dyDescent="0.35">
      <c r="A142" s="211" t="str">
        <f>'Indicator Data'!A144</f>
        <v>Portugal</v>
      </c>
      <c r="B142" s="212" t="str">
        <f>'Indicator Data'!B144</f>
        <v>PRT</v>
      </c>
      <c r="C142" s="230">
        <f>'Hazard &amp; Exposure'!AO141</f>
        <v>3.7</v>
      </c>
      <c r="D142" s="214">
        <f>'Hazard &amp; Exposure'!AP141</f>
        <v>3.7</v>
      </c>
      <c r="E142" s="214">
        <f>'Hazard &amp; Exposure'!AQ141</f>
        <v>6.2</v>
      </c>
      <c r="F142" s="214">
        <f>'Hazard &amp; Exposure'!AR141</f>
        <v>0.3</v>
      </c>
      <c r="G142" s="214">
        <f>'Hazard &amp; Exposure'!AU141</f>
        <v>2.5</v>
      </c>
      <c r="H142" s="214">
        <f>'Hazard &amp; Exposure'!DM141</f>
        <v>1.8</v>
      </c>
      <c r="I142" s="215">
        <f>'Hazard &amp; Exposure'!DN141</f>
        <v>3.3</v>
      </c>
      <c r="J142" s="214">
        <f>'Hazard &amp; Exposure'!DQ141</f>
        <v>0</v>
      </c>
      <c r="K142" s="214">
        <f>'Hazard &amp; Exposure'!DT141</f>
        <v>0</v>
      </c>
      <c r="L142" s="215">
        <f>'Hazard &amp; Exposure'!DU141</f>
        <v>0</v>
      </c>
      <c r="M142" s="216">
        <f t="shared" si="44"/>
        <v>1.8</v>
      </c>
      <c r="N142" s="214">
        <f>'Hazard &amp; Exposure'!BL141</f>
        <v>0</v>
      </c>
      <c r="O142" s="214">
        <f>'Hazard &amp; Exposure'!CR141</f>
        <v>2.5</v>
      </c>
      <c r="P142" s="214">
        <f>'Hazard &amp; Exposure'!DB141</f>
        <v>2.7</v>
      </c>
      <c r="Q142" s="214">
        <f>'Hazard &amp; Exposure'!DL141</f>
        <v>1.9</v>
      </c>
      <c r="R142" s="215">
        <f>'Hazard &amp; Exposure'!DM141</f>
        <v>1.8</v>
      </c>
      <c r="S142" s="217">
        <f t="shared" si="45"/>
        <v>1.8</v>
      </c>
      <c r="T142" s="218">
        <f>Vulnerability!E141</f>
        <v>1</v>
      </c>
      <c r="U142" s="219">
        <f>Vulnerability!H141</f>
        <v>1.9</v>
      </c>
      <c r="V142" s="219">
        <f>Vulnerability!N141</f>
        <v>0.1</v>
      </c>
      <c r="W142" s="215">
        <f>Vulnerability!O141</f>
        <v>1</v>
      </c>
      <c r="X142" s="219">
        <f>Vulnerability!T141</f>
        <v>1.7</v>
      </c>
      <c r="Y142" s="220">
        <f>Vulnerability!AB141</f>
        <v>0.3</v>
      </c>
      <c r="Z142" s="220">
        <f>Vulnerability!AE141</f>
        <v>0.3</v>
      </c>
      <c r="AA142" s="220">
        <f>Vulnerability!AH141</f>
        <v>0</v>
      </c>
      <c r="AB142" s="220">
        <f>Vulnerability!AK141</f>
        <v>0.8</v>
      </c>
      <c r="AC142" s="219">
        <f>Vulnerability!AL141</f>
        <v>0.4</v>
      </c>
      <c r="AD142" s="215">
        <f>Vulnerability!AM141</f>
        <v>1.1000000000000001</v>
      </c>
      <c r="AE142" s="216">
        <f t="shared" si="46"/>
        <v>1.1000000000000001</v>
      </c>
      <c r="AF142" s="216">
        <f>Vulnerability!AZ141</f>
        <v>5.9</v>
      </c>
      <c r="AG142" s="216">
        <f t="shared" si="47"/>
        <v>3.9</v>
      </c>
      <c r="AH142" s="231">
        <f>'Lack of Coping Capacity'!D141</f>
        <v>2.6</v>
      </c>
      <c r="AI142" s="222">
        <f>'Lack of Coping Capacity'!G141</f>
        <v>3.2</v>
      </c>
      <c r="AJ142" s="215">
        <f>'Lack of Coping Capacity'!H141</f>
        <v>2.9</v>
      </c>
      <c r="AK142" s="222">
        <f>'Lack of Coping Capacity'!M141</f>
        <v>1.9</v>
      </c>
      <c r="AL142" s="222">
        <f>'Lack of Coping Capacity'!R141</f>
        <v>0</v>
      </c>
      <c r="AM142" s="222">
        <f>'Lack of Coping Capacity'!Z141</f>
        <v>0.8</v>
      </c>
      <c r="AN142" s="215">
        <f>'Lack of Coping Capacity'!AA141</f>
        <v>0.9</v>
      </c>
      <c r="AO142" s="216">
        <f t="shared" si="48"/>
        <v>2</v>
      </c>
      <c r="AP142" s="216">
        <f>'Lack of Coping Capacity'!AB141</f>
        <v>2.2999999999999998</v>
      </c>
      <c r="AQ142" s="216">
        <f t="shared" si="49"/>
        <v>2.2000000000000002</v>
      </c>
      <c r="AR142" s="223">
        <f t="shared" si="50"/>
        <v>2.5</v>
      </c>
      <c r="AS142" s="224" t="str">
        <f t="shared" si="51"/>
        <v>Low</v>
      </c>
      <c r="AT142" s="225">
        <f t="shared" si="52"/>
        <v>164</v>
      </c>
      <c r="AU142" s="226">
        <f>VLOOKUP($B142,'Lack of Reliability Index'!$A$2:$H$192,8,FALSE)</f>
        <v>5.0666666666666673</v>
      </c>
      <c r="AV142" s="227">
        <f>'Imputed and missing data hidden'!BY140</f>
        <v>9</v>
      </c>
      <c r="AW142" s="228">
        <f t="shared" si="53"/>
        <v>0.17647058823529413</v>
      </c>
      <c r="AX142" s="227" t="str">
        <f t="shared" si="54"/>
        <v/>
      </c>
      <c r="AY142" s="229">
        <f>'Indicator Date hidden2'!BZ141</f>
        <v>0.5</v>
      </c>
      <c r="AZ142" s="133"/>
    </row>
    <row r="143" spans="1:52" ht="15" thickBot="1" x14ac:dyDescent="0.35">
      <c r="A143" s="211" t="str">
        <f>'Indicator Data'!A145</f>
        <v>Qatar</v>
      </c>
      <c r="B143" s="212" t="str">
        <f>'Indicator Data'!B145</f>
        <v>QAT</v>
      </c>
      <c r="C143" s="230">
        <f>'Hazard &amp; Exposure'!AO142</f>
        <v>0.1</v>
      </c>
      <c r="D143" s="214">
        <f>'Hazard &amp; Exposure'!AP142</f>
        <v>0</v>
      </c>
      <c r="E143" s="214">
        <f>'Hazard &amp; Exposure'!AQ142</f>
        <v>1.6</v>
      </c>
      <c r="F143" s="214">
        <f>'Hazard &amp; Exposure'!AR142</f>
        <v>0</v>
      </c>
      <c r="G143" s="214">
        <f>'Hazard &amp; Exposure'!AU142</f>
        <v>3.1</v>
      </c>
      <c r="H143" s="214">
        <f>'Hazard &amp; Exposure'!DM142</f>
        <v>3.1</v>
      </c>
      <c r="I143" s="215">
        <f>'Hazard &amp; Exposure'!DN142</f>
        <v>1.4</v>
      </c>
      <c r="J143" s="214">
        <f>'Hazard &amp; Exposure'!DQ142</f>
        <v>0.1</v>
      </c>
      <c r="K143" s="214">
        <f>'Hazard &amp; Exposure'!DT142</f>
        <v>0</v>
      </c>
      <c r="L143" s="215">
        <f>'Hazard &amp; Exposure'!DU142</f>
        <v>0.1</v>
      </c>
      <c r="M143" s="216">
        <f t="shared" si="44"/>
        <v>0.8</v>
      </c>
      <c r="N143" s="214">
        <f>'Hazard &amp; Exposure'!BL142</f>
        <v>0</v>
      </c>
      <c r="O143" s="214">
        <f>'Hazard &amp; Exposure'!CR142</f>
        <v>3.4</v>
      </c>
      <c r="P143" s="214">
        <f>'Hazard &amp; Exposure'!DB142</f>
        <v>5</v>
      </c>
      <c r="Q143" s="214">
        <f>'Hazard &amp; Exposure'!DL142</f>
        <v>3.1</v>
      </c>
      <c r="R143" s="215">
        <f>'Hazard &amp; Exposure'!DM142</f>
        <v>3.1</v>
      </c>
      <c r="S143" s="217">
        <f t="shared" si="45"/>
        <v>2</v>
      </c>
      <c r="T143" s="218">
        <f>Vulnerability!E142</f>
        <v>1</v>
      </c>
      <c r="U143" s="219">
        <f>Vulnerability!H142</f>
        <v>2.7</v>
      </c>
      <c r="V143" s="219">
        <f>Vulnerability!N142</f>
        <v>0.1</v>
      </c>
      <c r="W143" s="215">
        <f>Vulnerability!O142</f>
        <v>1.2</v>
      </c>
      <c r="X143" s="219">
        <f>Vulnerability!T142</f>
        <v>0.9</v>
      </c>
      <c r="Y143" s="220">
        <f>Vulnerability!AB142</f>
        <v>0.3</v>
      </c>
      <c r="Z143" s="220">
        <f>Vulnerability!AE142</f>
        <v>0.5</v>
      </c>
      <c r="AA143" s="220">
        <f>Vulnerability!AH142</f>
        <v>0</v>
      </c>
      <c r="AB143" s="220">
        <f>Vulnerability!AK142</f>
        <v>1</v>
      </c>
      <c r="AC143" s="219">
        <f>Vulnerability!AL142</f>
        <v>0.5</v>
      </c>
      <c r="AD143" s="215">
        <f>Vulnerability!AM142</f>
        <v>0.7</v>
      </c>
      <c r="AE143" s="216">
        <f t="shared" si="46"/>
        <v>1</v>
      </c>
      <c r="AF143" s="216">
        <f>Vulnerability!AZ142</f>
        <v>3.6</v>
      </c>
      <c r="AG143" s="216">
        <f t="shared" si="47"/>
        <v>2.4</v>
      </c>
      <c r="AH143" s="231">
        <f>'Lack of Coping Capacity'!D142</f>
        <v>4.7</v>
      </c>
      <c r="AI143" s="222">
        <f>'Lack of Coping Capacity'!G142</f>
        <v>3.8</v>
      </c>
      <c r="AJ143" s="215">
        <f>'Lack of Coping Capacity'!H142</f>
        <v>4.3</v>
      </c>
      <c r="AK143" s="222">
        <f>'Lack of Coping Capacity'!M142</f>
        <v>1.1000000000000001</v>
      </c>
      <c r="AL143" s="222">
        <f>'Lack of Coping Capacity'!R142</f>
        <v>0.2</v>
      </c>
      <c r="AM143" s="222">
        <f>'Lack of Coping Capacity'!Z142</f>
        <v>2.7</v>
      </c>
      <c r="AN143" s="215">
        <f>'Lack of Coping Capacity'!AA142</f>
        <v>1.3</v>
      </c>
      <c r="AO143" s="216">
        <f t="shared" si="48"/>
        <v>2.9</v>
      </c>
      <c r="AP143" s="216">
        <f>'Lack of Coping Capacity'!AB142</f>
        <v>1.3</v>
      </c>
      <c r="AQ143" s="216">
        <f t="shared" si="49"/>
        <v>2.1</v>
      </c>
      <c r="AR143" s="223">
        <f t="shared" si="50"/>
        <v>2.2000000000000002</v>
      </c>
      <c r="AS143" s="224" t="str">
        <f t="shared" si="51"/>
        <v>Low</v>
      </c>
      <c r="AT143" s="225">
        <f t="shared" si="52"/>
        <v>171</v>
      </c>
      <c r="AU143" s="226">
        <f>VLOOKUP($B143,'Lack of Reliability Index'!$A$2:$H$192,8,FALSE)</f>
        <v>5.3252525252525249</v>
      </c>
      <c r="AV143" s="227">
        <f>'Imputed and missing data hidden'!BY141</f>
        <v>13</v>
      </c>
      <c r="AW143" s="228">
        <f t="shared" si="53"/>
        <v>0.25490196078431371</v>
      </c>
      <c r="AX143" s="227" t="str">
        <f t="shared" si="54"/>
        <v/>
      </c>
      <c r="AY143" s="229">
        <f>'Indicator Date hidden2'!BZ142</f>
        <v>0.34848484848484851</v>
      </c>
      <c r="AZ143" s="133"/>
    </row>
    <row r="144" spans="1:52" ht="15" thickBot="1" x14ac:dyDescent="0.35">
      <c r="A144" s="211" t="str">
        <f>'Indicator Data'!A146</f>
        <v>Romania</v>
      </c>
      <c r="B144" s="212" t="str">
        <f>'Indicator Data'!B146</f>
        <v>ROU</v>
      </c>
      <c r="C144" s="230">
        <f>'Hazard &amp; Exposure'!AO143</f>
        <v>6.6</v>
      </c>
      <c r="D144" s="214">
        <f>'Hazard &amp; Exposure'!AP143</f>
        <v>7</v>
      </c>
      <c r="E144" s="214">
        <f>'Hazard &amp; Exposure'!AQ143</f>
        <v>0</v>
      </c>
      <c r="F144" s="214">
        <f>'Hazard &amp; Exposure'!AR143</f>
        <v>0</v>
      </c>
      <c r="G144" s="214">
        <f>'Hazard &amp; Exposure'!AU143</f>
        <v>2.8</v>
      </c>
      <c r="H144" s="214">
        <f>'Hazard &amp; Exposure'!DM143</f>
        <v>4.5999999999999996</v>
      </c>
      <c r="I144" s="215">
        <f>'Hazard &amp; Exposure'!DN143</f>
        <v>4.0999999999999996</v>
      </c>
      <c r="J144" s="214">
        <f>'Hazard &amp; Exposure'!DQ143</f>
        <v>4</v>
      </c>
      <c r="K144" s="214">
        <f>'Hazard &amp; Exposure'!DT143</f>
        <v>0</v>
      </c>
      <c r="L144" s="215">
        <f>'Hazard &amp; Exposure'!DU143</f>
        <v>2.8</v>
      </c>
      <c r="M144" s="216">
        <f t="shared" si="44"/>
        <v>3.5</v>
      </c>
      <c r="N144" s="214">
        <f>'Hazard &amp; Exposure'!BL143</f>
        <v>9</v>
      </c>
      <c r="O144" s="214">
        <f>'Hazard &amp; Exposure'!CR143</f>
        <v>0</v>
      </c>
      <c r="P144" s="214">
        <f>'Hazard &amp; Exposure'!DB143</f>
        <v>2.6</v>
      </c>
      <c r="Q144" s="214">
        <f>'Hazard &amp; Exposure'!DL143</f>
        <v>2.1</v>
      </c>
      <c r="R144" s="215">
        <f>'Hazard &amp; Exposure'!DM143</f>
        <v>4.5999999999999996</v>
      </c>
      <c r="S144" s="217">
        <f t="shared" si="45"/>
        <v>4.0999999999999996</v>
      </c>
      <c r="T144" s="218">
        <f>Vulnerability!E143</f>
        <v>1.7</v>
      </c>
      <c r="U144" s="219">
        <f>Vulnerability!H143</f>
        <v>3.5</v>
      </c>
      <c r="V144" s="219">
        <f>Vulnerability!N143</f>
        <v>0.5</v>
      </c>
      <c r="W144" s="215">
        <f>Vulnerability!O143</f>
        <v>1.9</v>
      </c>
      <c r="X144" s="219">
        <f>Vulnerability!T143</f>
        <v>2.5</v>
      </c>
      <c r="Y144" s="220">
        <f>Vulnerability!AB143</f>
        <v>0.5</v>
      </c>
      <c r="Z144" s="220">
        <f>Vulnerability!AE143</f>
        <v>0.6</v>
      </c>
      <c r="AA144" s="220">
        <f>Vulnerability!AH143</f>
        <v>0</v>
      </c>
      <c r="AB144" s="220">
        <f>Vulnerability!AK143</f>
        <v>0.4</v>
      </c>
      <c r="AC144" s="219">
        <f>Vulnerability!AL143</f>
        <v>0.4</v>
      </c>
      <c r="AD144" s="215">
        <f>Vulnerability!AM143</f>
        <v>1.5</v>
      </c>
      <c r="AE144" s="216">
        <f t="shared" si="46"/>
        <v>1.7</v>
      </c>
      <c r="AF144" s="216">
        <f>Vulnerability!AZ143</f>
        <v>6.5</v>
      </c>
      <c r="AG144" s="216">
        <f t="shared" si="47"/>
        <v>4.5</v>
      </c>
      <c r="AH144" s="231">
        <f>'Lack of Coping Capacity'!D143</f>
        <v>3.8</v>
      </c>
      <c r="AI144" s="222">
        <f>'Lack of Coping Capacity'!G143</f>
        <v>5.6</v>
      </c>
      <c r="AJ144" s="215">
        <f>'Lack of Coping Capacity'!H143</f>
        <v>4.7</v>
      </c>
      <c r="AK144" s="222">
        <f>'Lack of Coping Capacity'!M143</f>
        <v>1.9</v>
      </c>
      <c r="AL144" s="222">
        <f>'Lack of Coping Capacity'!R143</f>
        <v>1</v>
      </c>
      <c r="AM144" s="222">
        <f>'Lack of Coping Capacity'!Z143</f>
        <v>3.6</v>
      </c>
      <c r="AN144" s="215">
        <f>'Lack of Coping Capacity'!AA143</f>
        <v>2.2000000000000002</v>
      </c>
      <c r="AO144" s="216">
        <f t="shared" si="48"/>
        <v>3.6</v>
      </c>
      <c r="AP144" s="216">
        <f>'Lack of Coping Capacity'!AB143</f>
        <v>2.8</v>
      </c>
      <c r="AQ144" s="216">
        <f t="shared" si="49"/>
        <v>3.2</v>
      </c>
      <c r="AR144" s="223">
        <f t="shared" si="50"/>
        <v>3.9</v>
      </c>
      <c r="AS144" s="224" t="str">
        <f t="shared" si="51"/>
        <v>Medium</v>
      </c>
      <c r="AT144" s="225">
        <f t="shared" si="52"/>
        <v>110</v>
      </c>
      <c r="AU144" s="226">
        <f>VLOOKUP($B144,'Lack of Reliability Index'!$A$2:$H$192,8,FALSE)</f>
        <v>4.8313725490196084</v>
      </c>
      <c r="AV144" s="227">
        <f>'Imputed and missing data hidden'!BY142</f>
        <v>9</v>
      </c>
      <c r="AW144" s="228">
        <f t="shared" si="53"/>
        <v>0.17647058823529413</v>
      </c>
      <c r="AX144" s="227" t="str">
        <f t="shared" si="54"/>
        <v/>
      </c>
      <c r="AY144" s="229">
        <f>'Indicator Date hidden2'!BZ143</f>
        <v>0.45588235294117646</v>
      </c>
      <c r="AZ144" s="133"/>
    </row>
    <row r="145" spans="1:52" s="233" customFormat="1" ht="15" thickBot="1" x14ac:dyDescent="0.35">
      <c r="A145" s="211" t="str">
        <f>'Indicator Data'!A147</f>
        <v>Russian Federation</v>
      </c>
      <c r="B145" s="212" t="str">
        <f>'Indicator Data'!B147</f>
        <v>RUS</v>
      </c>
      <c r="C145" s="230">
        <f>'Hazard &amp; Exposure'!AO144</f>
        <v>5.0999999999999996</v>
      </c>
      <c r="D145" s="214">
        <f>'Hazard &amp; Exposure'!AP144</f>
        <v>8.4</v>
      </c>
      <c r="E145" s="214">
        <f>'Hazard &amp; Exposure'!AQ144</f>
        <v>5.5</v>
      </c>
      <c r="F145" s="214">
        <f>'Hazard &amp; Exposure'!AR144</f>
        <v>3.8</v>
      </c>
      <c r="G145" s="214">
        <f>'Hazard &amp; Exposure'!AU144</f>
        <v>5.3</v>
      </c>
      <c r="H145" s="214">
        <f>'Hazard &amp; Exposure'!DM144</f>
        <v>3.2</v>
      </c>
      <c r="I145" s="215">
        <f>'Hazard &amp; Exposure'!DN144</f>
        <v>5.5</v>
      </c>
      <c r="J145" s="214">
        <f>'Hazard &amp; Exposure'!DQ144</f>
        <v>9.6999999999999993</v>
      </c>
      <c r="K145" s="214">
        <f>'Hazard &amp; Exposure'!DT144</f>
        <v>0</v>
      </c>
      <c r="L145" s="215">
        <f>'Hazard &amp; Exposure'!DU144</f>
        <v>6.8</v>
      </c>
      <c r="M145" s="216">
        <f t="shared" si="44"/>
        <v>6.2</v>
      </c>
      <c r="N145" s="214">
        <f>'Hazard &amp; Exposure'!BL144</f>
        <v>6.3</v>
      </c>
      <c r="O145" s="214">
        <f>'Hazard &amp; Exposure'!CR144</f>
        <v>1</v>
      </c>
      <c r="P145" s="214">
        <f>'Hazard &amp; Exposure'!DB144</f>
        <v>2.2999999999999998</v>
      </c>
      <c r="Q145" s="214">
        <f>'Hazard &amp; Exposure'!DL144</f>
        <v>2</v>
      </c>
      <c r="R145" s="215">
        <f>'Hazard &amp; Exposure'!DM144</f>
        <v>3.2</v>
      </c>
      <c r="S145" s="217">
        <f t="shared" si="45"/>
        <v>4.9000000000000004</v>
      </c>
      <c r="T145" s="218">
        <f>Vulnerability!E144</f>
        <v>1.5</v>
      </c>
      <c r="U145" s="219">
        <f>Vulnerability!H144</f>
        <v>3.3</v>
      </c>
      <c r="V145" s="219">
        <f>Vulnerability!N144</f>
        <v>0.1</v>
      </c>
      <c r="W145" s="215">
        <f>Vulnerability!O144</f>
        <v>1.6</v>
      </c>
      <c r="X145" s="219">
        <f>Vulnerability!T144</f>
        <v>4.5999999999999996</v>
      </c>
      <c r="Y145" s="220">
        <f>Vulnerability!AB144</f>
        <v>1.8</v>
      </c>
      <c r="Z145" s="220">
        <f>Vulnerability!AE144</f>
        <v>0.6</v>
      </c>
      <c r="AA145" s="220">
        <f>Vulnerability!AH144</f>
        <v>0</v>
      </c>
      <c r="AB145" s="220">
        <f>Vulnerability!AK144</f>
        <v>0.8</v>
      </c>
      <c r="AC145" s="219">
        <f>Vulnerability!AL144</f>
        <v>0.8</v>
      </c>
      <c r="AD145" s="215">
        <f>Vulnerability!AM144</f>
        <v>2.9</v>
      </c>
      <c r="AE145" s="216">
        <f t="shared" si="46"/>
        <v>2.2999999999999998</v>
      </c>
      <c r="AF145" s="216">
        <f>Vulnerability!AZ144</f>
        <v>5.9</v>
      </c>
      <c r="AG145" s="216">
        <f t="shared" si="47"/>
        <v>4.3</v>
      </c>
      <c r="AH145" s="231" t="str">
        <f>'Lack of Coping Capacity'!D144</f>
        <v>x</v>
      </c>
      <c r="AI145" s="222">
        <f>'Lack of Coping Capacity'!G144</f>
        <v>6.2</v>
      </c>
      <c r="AJ145" s="215">
        <f>'Lack of Coping Capacity'!H144</f>
        <v>6.2</v>
      </c>
      <c r="AK145" s="222">
        <f>'Lack of Coping Capacity'!M144</f>
        <v>1.1000000000000001</v>
      </c>
      <c r="AL145" s="222">
        <f>'Lack of Coping Capacity'!R144</f>
        <v>3.5</v>
      </c>
      <c r="AM145" s="222">
        <f>'Lack of Coping Capacity'!Z144</f>
        <v>1.9</v>
      </c>
      <c r="AN145" s="215">
        <f>'Lack of Coping Capacity'!AA144</f>
        <v>2.2000000000000002</v>
      </c>
      <c r="AO145" s="216">
        <f t="shared" si="48"/>
        <v>4.5</v>
      </c>
      <c r="AP145" s="216">
        <f>'Lack of Coping Capacity'!AB144</f>
        <v>0</v>
      </c>
      <c r="AQ145" s="216">
        <f t="shared" si="49"/>
        <v>2.5</v>
      </c>
      <c r="AR145" s="223">
        <f t="shared" si="50"/>
        <v>3.7</v>
      </c>
      <c r="AS145" s="224" t="str">
        <f t="shared" si="51"/>
        <v>Medium</v>
      </c>
      <c r="AT145" s="225">
        <f t="shared" si="52"/>
        <v>120</v>
      </c>
      <c r="AU145" s="226">
        <f>VLOOKUP($B145,'Lack of Reliability Index'!$A$2:$H$192,8,FALSE)</f>
        <v>5.6</v>
      </c>
      <c r="AV145" s="227">
        <f>'Imputed and missing data hidden'!BY143</f>
        <v>11</v>
      </c>
      <c r="AW145" s="228">
        <f t="shared" si="53"/>
        <v>0.21568627450980393</v>
      </c>
      <c r="AX145" s="227" t="str">
        <f t="shared" si="54"/>
        <v/>
      </c>
      <c r="AY145" s="229">
        <f>'Indicator Date hidden2'!BZ144</f>
        <v>0.5</v>
      </c>
      <c r="AZ145" s="133"/>
    </row>
    <row r="146" spans="1:52" ht="15" thickBot="1" x14ac:dyDescent="0.35">
      <c r="A146" s="211" t="str">
        <f>'Indicator Data'!A148</f>
        <v>Rwanda</v>
      </c>
      <c r="B146" s="212" t="str">
        <f>'Indicator Data'!B148</f>
        <v>RWA</v>
      </c>
      <c r="C146" s="230">
        <f>'Hazard &amp; Exposure'!AO145</f>
        <v>4.5</v>
      </c>
      <c r="D146" s="214">
        <f>'Hazard &amp; Exposure'!AP145</f>
        <v>4.4000000000000004</v>
      </c>
      <c r="E146" s="214">
        <f>'Hazard &amp; Exposure'!AQ145</f>
        <v>0</v>
      </c>
      <c r="F146" s="214">
        <f>'Hazard &amp; Exposure'!AR145</f>
        <v>0</v>
      </c>
      <c r="G146" s="214">
        <f>'Hazard &amp; Exposure'!AU145</f>
        <v>5.0999999999999996</v>
      </c>
      <c r="H146" s="214">
        <f>'Hazard &amp; Exposure'!DM145</f>
        <v>5.8</v>
      </c>
      <c r="I146" s="215">
        <f>'Hazard &amp; Exposure'!DN145</f>
        <v>3.6</v>
      </c>
      <c r="J146" s="214">
        <f>'Hazard &amp; Exposure'!DQ145</f>
        <v>4.3</v>
      </c>
      <c r="K146" s="214">
        <f>'Hazard &amp; Exposure'!DT145</f>
        <v>0</v>
      </c>
      <c r="L146" s="215">
        <f>'Hazard &amp; Exposure'!DU145</f>
        <v>3</v>
      </c>
      <c r="M146" s="216">
        <f t="shared" si="44"/>
        <v>3.3</v>
      </c>
      <c r="N146" s="214">
        <f>'Hazard &amp; Exposure'!BL145</f>
        <v>6.1</v>
      </c>
      <c r="O146" s="214">
        <f>'Hazard &amp; Exposure'!CR145</f>
        <v>6.1</v>
      </c>
      <c r="P146" s="214">
        <f>'Hazard &amp; Exposure'!DB145</f>
        <v>6</v>
      </c>
      <c r="Q146" s="214">
        <f>'Hazard &amp; Exposure'!DL145</f>
        <v>5.0999999999999996</v>
      </c>
      <c r="R146" s="215">
        <f>'Hazard &amp; Exposure'!DM145</f>
        <v>5.8</v>
      </c>
      <c r="S146" s="217">
        <f t="shared" si="45"/>
        <v>4.7</v>
      </c>
      <c r="T146" s="218">
        <f>Vulnerability!E145</f>
        <v>8.1999999999999993</v>
      </c>
      <c r="U146" s="219">
        <f>Vulnerability!H145</f>
        <v>5.0999999999999996</v>
      </c>
      <c r="V146" s="219">
        <f>Vulnerability!N145</f>
        <v>3.7</v>
      </c>
      <c r="W146" s="215">
        <f>Vulnerability!O145</f>
        <v>6.3</v>
      </c>
      <c r="X146" s="219">
        <f>Vulnerability!T145</f>
        <v>6.6</v>
      </c>
      <c r="Y146" s="220">
        <f>Vulnerability!AB145</f>
        <v>5.0999999999999996</v>
      </c>
      <c r="Z146" s="220">
        <f>Vulnerability!AE145</f>
        <v>2.4</v>
      </c>
      <c r="AA146" s="220">
        <f>Vulnerability!AH145</f>
        <v>0.2</v>
      </c>
      <c r="AB146" s="220">
        <f>Vulnerability!AK145</f>
        <v>8.4</v>
      </c>
      <c r="AC146" s="219">
        <f>Vulnerability!AL145</f>
        <v>4.8</v>
      </c>
      <c r="AD146" s="215">
        <f>Vulnerability!AM145</f>
        <v>5.8</v>
      </c>
      <c r="AE146" s="216">
        <f t="shared" si="46"/>
        <v>6.1</v>
      </c>
      <c r="AF146" s="216">
        <f>Vulnerability!AZ145</f>
        <v>4.5</v>
      </c>
      <c r="AG146" s="216">
        <f t="shared" si="47"/>
        <v>5.4</v>
      </c>
      <c r="AH146" s="231">
        <f>'Lack of Coping Capacity'!D145</f>
        <v>3</v>
      </c>
      <c r="AI146" s="222">
        <f>'Lack of Coping Capacity'!G145</f>
        <v>4.7</v>
      </c>
      <c r="AJ146" s="215">
        <f>'Lack of Coping Capacity'!H145</f>
        <v>3.9</v>
      </c>
      <c r="AK146" s="222">
        <f>'Lack of Coping Capacity'!M145</f>
        <v>6.4</v>
      </c>
      <c r="AL146" s="222">
        <f>'Lack of Coping Capacity'!R145</f>
        <v>6.3</v>
      </c>
      <c r="AM146" s="222">
        <f>'Lack of Coping Capacity'!Z145</f>
        <v>5.6</v>
      </c>
      <c r="AN146" s="215">
        <f>'Lack of Coping Capacity'!AA145</f>
        <v>6.1</v>
      </c>
      <c r="AO146" s="216">
        <f t="shared" si="48"/>
        <v>5.0999999999999996</v>
      </c>
      <c r="AP146" s="216">
        <f>'Lack of Coping Capacity'!AB145</f>
        <v>3.3</v>
      </c>
      <c r="AQ146" s="216">
        <f t="shared" si="49"/>
        <v>4.3</v>
      </c>
      <c r="AR146" s="223">
        <f t="shared" si="50"/>
        <v>4.8</v>
      </c>
      <c r="AS146" s="224" t="str">
        <f t="shared" si="51"/>
        <v>Medium</v>
      </c>
      <c r="AT146" s="225">
        <f t="shared" si="52"/>
        <v>68</v>
      </c>
      <c r="AU146" s="226">
        <f>VLOOKUP($B146,'Lack of Reliability Index'!$A$2:$H$192,8,FALSE)</f>
        <v>2.5225225225225216</v>
      </c>
      <c r="AV146" s="227">
        <f>'Imputed and missing data hidden'!BY144</f>
        <v>0</v>
      </c>
      <c r="AW146" s="228">
        <f t="shared" si="53"/>
        <v>0</v>
      </c>
      <c r="AX146" s="227" t="str">
        <f t="shared" si="54"/>
        <v/>
      </c>
      <c r="AY146" s="229">
        <f>'Indicator Date hidden2'!BZ145</f>
        <v>0.47297297297297297</v>
      </c>
      <c r="AZ146" s="133"/>
    </row>
    <row r="147" spans="1:52" ht="15" thickBot="1" x14ac:dyDescent="0.35">
      <c r="A147" s="211" t="str">
        <f>'Indicator Data'!A149</f>
        <v>Saint Kitts and Nevis</v>
      </c>
      <c r="B147" s="212" t="str">
        <f>'Indicator Data'!B149</f>
        <v>KNA</v>
      </c>
      <c r="C147" s="230">
        <f>'Hazard &amp; Exposure'!AO146</f>
        <v>4.2</v>
      </c>
      <c r="D147" s="214">
        <f>'Hazard &amp; Exposure'!AP146</f>
        <v>0.1</v>
      </c>
      <c r="E147" s="214">
        <f>'Hazard &amp; Exposure'!AQ146</f>
        <v>0</v>
      </c>
      <c r="F147" s="214">
        <f>'Hazard &amp; Exposure'!AR146</f>
        <v>6.9</v>
      </c>
      <c r="G147" s="214">
        <f>'Hazard &amp; Exposure'!AU146</f>
        <v>0</v>
      </c>
      <c r="H147" s="214">
        <f>'Hazard &amp; Exposure'!DM146</f>
        <v>2.9</v>
      </c>
      <c r="I147" s="215">
        <f>'Hazard &amp; Exposure'!DN146</f>
        <v>2.8</v>
      </c>
      <c r="J147" s="214">
        <f>'Hazard &amp; Exposure'!DQ146</f>
        <v>0</v>
      </c>
      <c r="K147" s="214">
        <f>'Hazard &amp; Exposure'!DT146</f>
        <v>0</v>
      </c>
      <c r="L147" s="215">
        <f>'Hazard &amp; Exposure'!DU146</f>
        <v>0</v>
      </c>
      <c r="M147" s="216">
        <f t="shared" si="44"/>
        <v>1.5</v>
      </c>
      <c r="N147" s="214" t="str">
        <f>'Hazard &amp; Exposure'!BL146</f>
        <v>x</v>
      </c>
      <c r="O147" s="214">
        <f>'Hazard &amp; Exposure'!CR146</f>
        <v>3.6</v>
      </c>
      <c r="P147" s="214">
        <f>'Hazard &amp; Exposure'!DB146</f>
        <v>2.9</v>
      </c>
      <c r="Q147" s="214">
        <f>'Hazard &amp; Exposure'!DL146</f>
        <v>2.2000000000000002</v>
      </c>
      <c r="R147" s="215">
        <f>'Hazard &amp; Exposure'!DM146</f>
        <v>2.9</v>
      </c>
      <c r="S147" s="217">
        <f t="shared" si="45"/>
        <v>2.2000000000000002</v>
      </c>
      <c r="T147" s="218">
        <f>Vulnerability!E146</f>
        <v>2.5</v>
      </c>
      <c r="U147" s="219" t="str">
        <f>Vulnerability!H146</f>
        <v>x</v>
      </c>
      <c r="V147" s="219">
        <f>Vulnerability!N146</f>
        <v>0.5</v>
      </c>
      <c r="W147" s="215">
        <f>Vulnerability!O146</f>
        <v>1.8</v>
      </c>
      <c r="X147" s="219">
        <f>Vulnerability!T146</f>
        <v>0.9</v>
      </c>
      <c r="Y147" s="220">
        <f>Vulnerability!AB146</f>
        <v>0</v>
      </c>
      <c r="Z147" s="220">
        <f>Vulnerability!AE146</f>
        <v>0.9</v>
      </c>
      <c r="AA147" s="220">
        <f>Vulnerability!AH146</f>
        <v>0</v>
      </c>
      <c r="AB147" s="220">
        <f>Vulnerability!AK146</f>
        <v>3.5</v>
      </c>
      <c r="AC147" s="219">
        <f>Vulnerability!AL146</f>
        <v>1.2</v>
      </c>
      <c r="AD147" s="215">
        <f>Vulnerability!AM146</f>
        <v>1.1000000000000001</v>
      </c>
      <c r="AE147" s="216">
        <f t="shared" si="46"/>
        <v>1.5</v>
      </c>
      <c r="AF147" s="216">
        <f>Vulnerability!AZ146</f>
        <v>3.3</v>
      </c>
      <c r="AG147" s="216">
        <f t="shared" si="47"/>
        <v>2.4</v>
      </c>
      <c r="AH147" s="231">
        <f>'Lack of Coping Capacity'!D146</f>
        <v>4</v>
      </c>
      <c r="AI147" s="222">
        <f>'Lack of Coping Capacity'!G146</f>
        <v>3.9</v>
      </c>
      <c r="AJ147" s="215">
        <f>'Lack of Coping Capacity'!H146</f>
        <v>4</v>
      </c>
      <c r="AK147" s="222">
        <f>'Lack of Coping Capacity'!M146</f>
        <v>1.5</v>
      </c>
      <c r="AL147" s="222">
        <f>'Lack of Coping Capacity'!R146</f>
        <v>0.4</v>
      </c>
      <c r="AM147" s="222">
        <f>'Lack of Coping Capacity'!Z146</f>
        <v>3.1</v>
      </c>
      <c r="AN147" s="215">
        <f>'Lack of Coping Capacity'!AA146</f>
        <v>1.7</v>
      </c>
      <c r="AO147" s="216">
        <f t="shared" si="48"/>
        <v>2.9</v>
      </c>
      <c r="AP147" s="216">
        <f>'Lack of Coping Capacity'!AB146</f>
        <v>5.2</v>
      </c>
      <c r="AQ147" s="216">
        <f t="shared" si="49"/>
        <v>4.0999999999999996</v>
      </c>
      <c r="AR147" s="223">
        <f t="shared" si="50"/>
        <v>2.8</v>
      </c>
      <c r="AS147" s="224" t="str">
        <f t="shared" si="51"/>
        <v>Low</v>
      </c>
      <c r="AT147" s="225">
        <f t="shared" si="52"/>
        <v>156</v>
      </c>
      <c r="AU147" s="226">
        <f>VLOOKUP($B147,'Lack of Reliability Index'!$A$2:$H$192,8,FALSE)</f>
        <v>7.073446327683615</v>
      </c>
      <c r="AV147" s="227">
        <f>'Imputed and missing data hidden'!BY145</f>
        <v>23</v>
      </c>
      <c r="AW147" s="228">
        <f t="shared" si="53"/>
        <v>0.45098039215686275</v>
      </c>
      <c r="AX147" s="227" t="str">
        <f t="shared" si="54"/>
        <v/>
      </c>
      <c r="AY147" s="229">
        <f>'Indicator Date hidden2'!BZ146</f>
        <v>0.57627118644067798</v>
      </c>
      <c r="AZ147" s="133"/>
    </row>
    <row r="148" spans="1:52" ht="15" thickBot="1" x14ac:dyDescent="0.35">
      <c r="A148" s="211" t="str">
        <f>'Indicator Data'!A150</f>
        <v>Saint Lucia</v>
      </c>
      <c r="B148" s="212" t="str">
        <f>'Indicator Data'!B150</f>
        <v>LCA</v>
      </c>
      <c r="C148" s="230">
        <f>'Hazard &amp; Exposure'!AO147</f>
        <v>4.3</v>
      </c>
      <c r="D148" s="214">
        <f>'Hazard &amp; Exposure'!AP147</f>
        <v>0.1</v>
      </c>
      <c r="E148" s="214">
        <f>'Hazard &amp; Exposure'!AQ147</f>
        <v>0</v>
      </c>
      <c r="F148" s="214">
        <f>'Hazard &amp; Exposure'!AR147</f>
        <v>4.7</v>
      </c>
      <c r="G148" s="214">
        <f>'Hazard &amp; Exposure'!AU147</f>
        <v>0.5</v>
      </c>
      <c r="H148" s="214">
        <f>'Hazard &amp; Exposure'!DM147</f>
        <v>4.5</v>
      </c>
      <c r="I148" s="215">
        <f>'Hazard &amp; Exposure'!DN147</f>
        <v>2.6</v>
      </c>
      <c r="J148" s="214">
        <f>'Hazard &amp; Exposure'!DQ147</f>
        <v>0</v>
      </c>
      <c r="K148" s="214">
        <f>'Hazard &amp; Exposure'!DT147</f>
        <v>0</v>
      </c>
      <c r="L148" s="215">
        <f>'Hazard &amp; Exposure'!DU147</f>
        <v>0</v>
      </c>
      <c r="M148" s="216">
        <f t="shared" si="44"/>
        <v>1.4</v>
      </c>
      <c r="N148" s="214" t="str">
        <f>'Hazard &amp; Exposure'!BL147</f>
        <v>x</v>
      </c>
      <c r="O148" s="214">
        <f>'Hazard &amp; Exposure'!CR147</f>
        <v>6.8</v>
      </c>
      <c r="P148" s="214">
        <f>'Hazard &amp; Exposure'!DB147</f>
        <v>2.9</v>
      </c>
      <c r="Q148" s="214">
        <f>'Hazard &amp; Exposure'!DL147</f>
        <v>3</v>
      </c>
      <c r="R148" s="215">
        <f>'Hazard &amp; Exposure'!DM147</f>
        <v>4.5</v>
      </c>
      <c r="S148" s="217">
        <f t="shared" si="45"/>
        <v>3.1</v>
      </c>
      <c r="T148" s="218">
        <f>Vulnerability!E147</f>
        <v>3.2</v>
      </c>
      <c r="U148" s="219">
        <f>Vulnerability!H147</f>
        <v>5.5</v>
      </c>
      <c r="V148" s="219">
        <f>Vulnerability!N147</f>
        <v>0.6</v>
      </c>
      <c r="W148" s="215">
        <f>Vulnerability!O147</f>
        <v>3.1</v>
      </c>
      <c r="X148" s="219">
        <f>Vulnerability!T147</f>
        <v>0</v>
      </c>
      <c r="Y148" s="220">
        <f>Vulnerability!AB147</f>
        <v>0.8</v>
      </c>
      <c r="Z148" s="220">
        <f>Vulnerability!AE147</f>
        <v>1</v>
      </c>
      <c r="AA148" s="220">
        <f>Vulnerability!AH147</f>
        <v>0</v>
      </c>
      <c r="AB148" s="220">
        <f>Vulnerability!AK147</f>
        <v>6</v>
      </c>
      <c r="AC148" s="219">
        <f>Vulnerability!AL147</f>
        <v>2.2999999999999998</v>
      </c>
      <c r="AD148" s="215">
        <f>Vulnerability!AM147</f>
        <v>1.2</v>
      </c>
      <c r="AE148" s="216">
        <f t="shared" si="46"/>
        <v>2.2000000000000002</v>
      </c>
      <c r="AF148" s="216">
        <f>Vulnerability!AZ147</f>
        <v>6.5</v>
      </c>
      <c r="AG148" s="216">
        <f t="shared" si="47"/>
        <v>4.7</v>
      </c>
      <c r="AH148" s="231">
        <f>'Lack of Coping Capacity'!D147</f>
        <v>5.2</v>
      </c>
      <c r="AI148" s="222">
        <f>'Lack of Coping Capacity'!G147</f>
        <v>4.5999999999999996</v>
      </c>
      <c r="AJ148" s="215">
        <f>'Lack of Coping Capacity'!H147</f>
        <v>4.9000000000000004</v>
      </c>
      <c r="AK148" s="222">
        <f>'Lack of Coping Capacity'!M147</f>
        <v>3.3</v>
      </c>
      <c r="AL148" s="222">
        <f>'Lack of Coping Capacity'!R147</f>
        <v>0.6</v>
      </c>
      <c r="AM148" s="222">
        <f>'Lack of Coping Capacity'!Z147</f>
        <v>4.3</v>
      </c>
      <c r="AN148" s="215">
        <f>'Lack of Coping Capacity'!AA147</f>
        <v>2.7</v>
      </c>
      <c r="AO148" s="216">
        <f t="shared" si="48"/>
        <v>3.9</v>
      </c>
      <c r="AP148" s="216">
        <f>'Lack of Coping Capacity'!AB147</f>
        <v>4</v>
      </c>
      <c r="AQ148" s="216">
        <f t="shared" si="49"/>
        <v>4</v>
      </c>
      <c r="AR148" s="223">
        <f t="shared" si="50"/>
        <v>3.9</v>
      </c>
      <c r="AS148" s="224" t="str">
        <f t="shared" si="51"/>
        <v>Medium</v>
      </c>
      <c r="AT148" s="225">
        <f t="shared" si="52"/>
        <v>110</v>
      </c>
      <c r="AU148" s="226">
        <f>VLOOKUP($B148,'Lack of Reliability Index'!$A$2:$H$192,8,FALSE)</f>
        <v>6.2527363184079601</v>
      </c>
      <c r="AV148" s="227">
        <f>'Imputed and missing data hidden'!BY146</f>
        <v>13</v>
      </c>
      <c r="AW148" s="228">
        <f t="shared" si="53"/>
        <v>0.25490196078431371</v>
      </c>
      <c r="AX148" s="227" t="str">
        <f t="shared" si="54"/>
        <v/>
      </c>
      <c r="AY148" s="229">
        <f>'Indicator Date hidden2'!BZ147</f>
        <v>0.52238805970149249</v>
      </c>
      <c r="AZ148" s="133"/>
    </row>
    <row r="149" spans="1:52" ht="15" thickBot="1" x14ac:dyDescent="0.35">
      <c r="A149" s="211" t="str">
        <f>'Indicator Data'!A151</f>
        <v>Saint Vincent and the Grenadines</v>
      </c>
      <c r="B149" s="212" t="str">
        <f>'Indicator Data'!B151</f>
        <v>VCT</v>
      </c>
      <c r="C149" s="230">
        <f>'Hazard &amp; Exposure'!AO148</f>
        <v>5.0999999999999996</v>
      </c>
      <c r="D149" s="214">
        <f>'Hazard &amp; Exposure'!AP148</f>
        <v>0.1</v>
      </c>
      <c r="E149" s="214">
        <f>'Hazard &amp; Exposure'!AQ148</f>
        <v>0</v>
      </c>
      <c r="F149" s="214">
        <f>'Hazard &amp; Exposure'!AR148</f>
        <v>4.3</v>
      </c>
      <c r="G149" s="214">
        <f>'Hazard &amp; Exposure'!AU148</f>
        <v>0.5</v>
      </c>
      <c r="H149" s="214">
        <f>'Hazard &amp; Exposure'!DM148</f>
        <v>4.0999999999999996</v>
      </c>
      <c r="I149" s="215">
        <f>'Hazard &amp; Exposure'!DN148</f>
        <v>2.6</v>
      </c>
      <c r="J149" s="214">
        <f>'Hazard &amp; Exposure'!DQ148</f>
        <v>0</v>
      </c>
      <c r="K149" s="214">
        <f>'Hazard &amp; Exposure'!DT148</f>
        <v>0</v>
      </c>
      <c r="L149" s="215">
        <f>'Hazard &amp; Exposure'!DU148</f>
        <v>0</v>
      </c>
      <c r="M149" s="216">
        <f t="shared" si="44"/>
        <v>1.4</v>
      </c>
      <c r="N149" s="214" t="str">
        <f>'Hazard &amp; Exposure'!BL148</f>
        <v>x</v>
      </c>
      <c r="O149" s="214">
        <f>'Hazard &amp; Exposure'!CR148</f>
        <v>5.2</v>
      </c>
      <c r="P149" s="214">
        <f>'Hazard &amp; Exposure'!DB148</f>
        <v>3.8</v>
      </c>
      <c r="Q149" s="214">
        <f>'Hazard &amp; Exposure'!DL148</f>
        <v>3.2</v>
      </c>
      <c r="R149" s="215">
        <f>'Hazard &amp; Exposure'!DM148</f>
        <v>4.0999999999999996</v>
      </c>
      <c r="S149" s="217">
        <f t="shared" si="45"/>
        <v>2.9</v>
      </c>
      <c r="T149" s="218">
        <f>Vulnerability!E148</f>
        <v>3.4</v>
      </c>
      <c r="U149" s="219" t="str">
        <f>Vulnerability!H148</f>
        <v>x</v>
      </c>
      <c r="V149" s="219">
        <f>Vulnerability!N148</f>
        <v>1.4</v>
      </c>
      <c r="W149" s="215">
        <f>Vulnerability!O148</f>
        <v>2.7</v>
      </c>
      <c r="X149" s="219">
        <f>Vulnerability!T148</f>
        <v>0</v>
      </c>
      <c r="Y149" s="220">
        <f>Vulnerability!AB148</f>
        <v>0</v>
      </c>
      <c r="Z149" s="220">
        <f>Vulnerability!AE148</f>
        <v>1.3</v>
      </c>
      <c r="AA149" s="220">
        <f>Vulnerability!AH148</f>
        <v>0</v>
      </c>
      <c r="AB149" s="220">
        <f>Vulnerability!AK148</f>
        <v>2.1</v>
      </c>
      <c r="AC149" s="219">
        <f>Vulnerability!AL148</f>
        <v>0.9</v>
      </c>
      <c r="AD149" s="215">
        <f>Vulnerability!AM148</f>
        <v>0.5</v>
      </c>
      <c r="AE149" s="216">
        <f t="shared" si="46"/>
        <v>1.7</v>
      </c>
      <c r="AF149" s="216">
        <f>Vulnerability!AZ148</f>
        <v>4.8</v>
      </c>
      <c r="AG149" s="216">
        <f t="shared" si="47"/>
        <v>3.4</v>
      </c>
      <c r="AH149" s="231" t="str">
        <f>'Lack of Coping Capacity'!D148</f>
        <v>x</v>
      </c>
      <c r="AI149" s="222">
        <f>'Lack of Coping Capacity'!G148</f>
        <v>4.4000000000000004</v>
      </c>
      <c r="AJ149" s="215">
        <f>'Lack of Coping Capacity'!H148</f>
        <v>4.4000000000000004</v>
      </c>
      <c r="AK149" s="222">
        <f>'Lack of Coping Capacity'!M148</f>
        <v>4.4000000000000004</v>
      </c>
      <c r="AL149" s="222">
        <f>'Lack of Coping Capacity'!R148</f>
        <v>0.8</v>
      </c>
      <c r="AM149" s="222">
        <f>'Lack of Coping Capacity'!Z148</f>
        <v>3.2</v>
      </c>
      <c r="AN149" s="215">
        <f>'Lack of Coping Capacity'!AA148</f>
        <v>2.8</v>
      </c>
      <c r="AO149" s="216">
        <f t="shared" si="48"/>
        <v>3.6</v>
      </c>
      <c r="AP149" s="216">
        <f>'Lack of Coping Capacity'!AB148</f>
        <v>5.5</v>
      </c>
      <c r="AQ149" s="216">
        <f t="shared" si="49"/>
        <v>4.5999999999999996</v>
      </c>
      <c r="AR149" s="223">
        <f t="shared" si="50"/>
        <v>3.6</v>
      </c>
      <c r="AS149" s="224" t="str">
        <f t="shared" si="51"/>
        <v>Medium</v>
      </c>
      <c r="AT149" s="225">
        <f t="shared" si="52"/>
        <v>124</v>
      </c>
      <c r="AU149" s="226">
        <f>VLOOKUP($B149,'Lack of Reliability Index'!$A$2:$H$192,8,FALSE)</f>
        <v>5.7777777777777777</v>
      </c>
      <c r="AV149" s="227">
        <f>'Imputed and missing data hidden'!BY147</f>
        <v>20</v>
      </c>
      <c r="AW149" s="228">
        <f t="shared" si="53"/>
        <v>0.39215686274509803</v>
      </c>
      <c r="AX149" s="227" t="str">
        <f t="shared" si="54"/>
        <v/>
      </c>
      <c r="AY149" s="229">
        <f>'Indicator Date hidden2'!BZ148</f>
        <v>0.33333333333333331</v>
      </c>
      <c r="AZ149" s="133"/>
    </row>
    <row r="150" spans="1:52" ht="15" thickBot="1" x14ac:dyDescent="0.35">
      <c r="A150" s="211" t="str">
        <f>'Indicator Data'!A152</f>
        <v>Samoa</v>
      </c>
      <c r="B150" s="212" t="str">
        <f>'Indicator Data'!B152</f>
        <v>WSM</v>
      </c>
      <c r="C150" s="230">
        <f>'Hazard &amp; Exposure'!AO149</f>
        <v>4.3</v>
      </c>
      <c r="D150" s="214">
        <f>'Hazard &amp; Exposure'!AP149</f>
        <v>0.1</v>
      </c>
      <c r="E150" s="214">
        <f>'Hazard &amp; Exposure'!AQ149</f>
        <v>6.9</v>
      </c>
      <c r="F150" s="214">
        <f>'Hazard &amp; Exposure'!AR149</f>
        <v>4.4000000000000004</v>
      </c>
      <c r="G150" s="214">
        <f>'Hazard &amp; Exposure'!AU149</f>
        <v>0.5</v>
      </c>
      <c r="H150" s="214">
        <f>'Hazard &amp; Exposure'!DM149</f>
        <v>2.7</v>
      </c>
      <c r="I150" s="215">
        <f>'Hazard &amp; Exposure'!DN149</f>
        <v>3.5</v>
      </c>
      <c r="J150" s="214">
        <f>'Hazard &amp; Exposure'!DQ149</f>
        <v>0</v>
      </c>
      <c r="K150" s="214">
        <f>'Hazard &amp; Exposure'!DT149</f>
        <v>0</v>
      </c>
      <c r="L150" s="215">
        <f>'Hazard &amp; Exposure'!DU149</f>
        <v>0</v>
      </c>
      <c r="M150" s="216">
        <f t="shared" si="44"/>
        <v>1.9</v>
      </c>
      <c r="N150" s="214" t="str">
        <f>'Hazard &amp; Exposure'!BL149</f>
        <v>x</v>
      </c>
      <c r="O150" s="214">
        <f>'Hazard &amp; Exposure'!CR149</f>
        <v>3.5</v>
      </c>
      <c r="P150" s="214">
        <f>'Hazard &amp; Exposure'!DB149</f>
        <v>1.8</v>
      </c>
      <c r="Q150" s="214">
        <f>'Hazard &amp; Exposure'!DL149</f>
        <v>2.8</v>
      </c>
      <c r="R150" s="215">
        <f>'Hazard &amp; Exposure'!DM149</f>
        <v>2.7</v>
      </c>
      <c r="S150" s="217">
        <f t="shared" si="45"/>
        <v>2.2999999999999998</v>
      </c>
      <c r="T150" s="218">
        <f>Vulnerability!E149</f>
        <v>3.9</v>
      </c>
      <c r="U150" s="219">
        <f>Vulnerability!H149</f>
        <v>4.2</v>
      </c>
      <c r="V150" s="219">
        <f>Vulnerability!N149</f>
        <v>8.6</v>
      </c>
      <c r="W150" s="215">
        <f>Vulnerability!O149</f>
        <v>5.2</v>
      </c>
      <c r="X150" s="219">
        <f>Vulnerability!T149</f>
        <v>0</v>
      </c>
      <c r="Y150" s="220">
        <f>Vulnerability!AB149</f>
        <v>1.9</v>
      </c>
      <c r="Z150" s="220">
        <f>Vulnerability!AE149</f>
        <v>0.9</v>
      </c>
      <c r="AA150" s="220">
        <f>Vulnerability!AH149</f>
        <v>1.5</v>
      </c>
      <c r="AB150" s="220">
        <f>Vulnerability!AK149</f>
        <v>1.3</v>
      </c>
      <c r="AC150" s="219">
        <f>Vulnerability!AL149</f>
        <v>1.4</v>
      </c>
      <c r="AD150" s="215">
        <f>Vulnerability!AM149</f>
        <v>0.7</v>
      </c>
      <c r="AE150" s="216">
        <f t="shared" si="46"/>
        <v>3.3</v>
      </c>
      <c r="AF150" s="216">
        <f>Vulnerability!AZ149</f>
        <v>3.7</v>
      </c>
      <c r="AG150" s="216">
        <f t="shared" si="47"/>
        <v>3.5</v>
      </c>
      <c r="AH150" s="231">
        <f>'Lack of Coping Capacity'!D149</f>
        <v>4.5999999999999996</v>
      </c>
      <c r="AI150" s="222">
        <f>'Lack of Coping Capacity'!G149</f>
        <v>3.8</v>
      </c>
      <c r="AJ150" s="215">
        <f>'Lack of Coping Capacity'!H149</f>
        <v>4.2</v>
      </c>
      <c r="AK150" s="222">
        <f>'Lack of Coping Capacity'!M149</f>
        <v>3.5</v>
      </c>
      <c r="AL150" s="222">
        <f>'Lack of Coping Capacity'!R149</f>
        <v>1.7</v>
      </c>
      <c r="AM150" s="222">
        <f>'Lack of Coping Capacity'!Z149</f>
        <v>6.4</v>
      </c>
      <c r="AN150" s="215">
        <f>'Lack of Coping Capacity'!AA149</f>
        <v>3.9</v>
      </c>
      <c r="AO150" s="216">
        <f t="shared" si="48"/>
        <v>4.0999999999999996</v>
      </c>
      <c r="AP150" s="216">
        <f>'Lack of Coping Capacity'!AB149</f>
        <v>2.7</v>
      </c>
      <c r="AQ150" s="216">
        <f t="shared" si="49"/>
        <v>3.4</v>
      </c>
      <c r="AR150" s="223">
        <f t="shared" si="50"/>
        <v>3</v>
      </c>
      <c r="AS150" s="224" t="str">
        <f t="shared" si="51"/>
        <v>Low</v>
      </c>
      <c r="AT150" s="225">
        <f t="shared" si="52"/>
        <v>150</v>
      </c>
      <c r="AU150" s="226">
        <f>VLOOKUP($B150,'Lack of Reliability Index'!$A$2:$H$192,8,FALSE)</f>
        <v>6.7076923076923078</v>
      </c>
      <c r="AV150" s="227">
        <f>'Imputed and missing data hidden'!BY148</f>
        <v>15</v>
      </c>
      <c r="AW150" s="228">
        <f t="shared" si="53"/>
        <v>0.29411764705882354</v>
      </c>
      <c r="AX150" s="227" t="str">
        <f t="shared" si="54"/>
        <v/>
      </c>
      <c r="AY150" s="229">
        <f>'Indicator Date hidden2'!BZ149</f>
        <v>0.50769230769230766</v>
      </c>
      <c r="AZ150" s="133"/>
    </row>
    <row r="151" spans="1:52" ht="15" thickBot="1" x14ac:dyDescent="0.35">
      <c r="A151" s="211" t="str">
        <f>'Indicator Data'!A153</f>
        <v>Sao Tome and Principe</v>
      </c>
      <c r="B151" s="212" t="str">
        <f>'Indicator Data'!B153</f>
        <v>STP</v>
      </c>
      <c r="C151" s="230">
        <f>'Hazard &amp; Exposure'!AO150</f>
        <v>0.1</v>
      </c>
      <c r="D151" s="214">
        <f>'Hazard &amp; Exposure'!AP150</f>
        <v>0.1</v>
      </c>
      <c r="E151" s="214">
        <f>'Hazard &amp; Exposure'!AQ150</f>
        <v>0</v>
      </c>
      <c r="F151" s="214">
        <f>'Hazard &amp; Exposure'!AR150</f>
        <v>0</v>
      </c>
      <c r="G151" s="214">
        <f>'Hazard &amp; Exposure'!AU150</f>
        <v>0</v>
      </c>
      <c r="H151" s="214">
        <f>'Hazard &amp; Exposure'!DM150</f>
        <v>5.9</v>
      </c>
      <c r="I151" s="215">
        <f>'Hazard &amp; Exposure'!DN150</f>
        <v>1.3</v>
      </c>
      <c r="J151" s="214">
        <f>'Hazard &amp; Exposure'!DQ150</f>
        <v>0</v>
      </c>
      <c r="K151" s="214">
        <f>'Hazard &amp; Exposure'!DT150</f>
        <v>0</v>
      </c>
      <c r="L151" s="215">
        <f>'Hazard &amp; Exposure'!DU150</f>
        <v>0</v>
      </c>
      <c r="M151" s="216">
        <f t="shared" si="44"/>
        <v>0.7</v>
      </c>
      <c r="N151" s="214">
        <f>'Hazard &amp; Exposure'!BL150</f>
        <v>4.3</v>
      </c>
      <c r="O151" s="214">
        <f>'Hazard &amp; Exposure'!CR150</f>
        <v>5.5</v>
      </c>
      <c r="P151" s="214">
        <f>'Hazard &amp; Exposure'!DB150</f>
        <v>6</v>
      </c>
      <c r="Q151" s="214">
        <f>'Hazard &amp; Exposure'!DL150</f>
        <v>7.2</v>
      </c>
      <c r="R151" s="215">
        <f>'Hazard &amp; Exposure'!DM150</f>
        <v>5.9</v>
      </c>
      <c r="S151" s="217">
        <f t="shared" si="45"/>
        <v>3.7</v>
      </c>
      <c r="T151" s="218">
        <f>Vulnerability!E150</f>
        <v>6.6</v>
      </c>
      <c r="U151" s="219">
        <f>Vulnerability!H150</f>
        <v>4.4000000000000004</v>
      </c>
      <c r="V151" s="219">
        <f>Vulnerability!N150</f>
        <v>3.8</v>
      </c>
      <c r="W151" s="215">
        <f>Vulnerability!O150</f>
        <v>5.4</v>
      </c>
      <c r="X151" s="219">
        <f>Vulnerability!T150</f>
        <v>0</v>
      </c>
      <c r="Y151" s="220">
        <f>Vulnerability!AB150</f>
        <v>3.5</v>
      </c>
      <c r="Z151" s="220">
        <f>Vulnerability!AE150</f>
        <v>2.2000000000000002</v>
      </c>
      <c r="AA151" s="220">
        <f>Vulnerability!AH150</f>
        <v>0</v>
      </c>
      <c r="AB151" s="220">
        <f>Vulnerability!AK150</f>
        <v>2.5</v>
      </c>
      <c r="AC151" s="219">
        <f>Vulnerability!AL150</f>
        <v>2.1</v>
      </c>
      <c r="AD151" s="215">
        <f>Vulnerability!AM150</f>
        <v>1.1000000000000001</v>
      </c>
      <c r="AE151" s="216">
        <f t="shared" si="46"/>
        <v>3.5</v>
      </c>
      <c r="AF151" s="216">
        <f>Vulnerability!AZ150</f>
        <v>3.9</v>
      </c>
      <c r="AG151" s="216">
        <f t="shared" si="47"/>
        <v>3.7</v>
      </c>
      <c r="AH151" s="231" t="str">
        <f>'Lack of Coping Capacity'!D150</f>
        <v>x</v>
      </c>
      <c r="AI151" s="222">
        <f>'Lack of Coping Capacity'!G150</f>
        <v>5.9</v>
      </c>
      <c r="AJ151" s="215">
        <f>'Lack of Coping Capacity'!H150</f>
        <v>5.9</v>
      </c>
      <c r="AK151" s="222">
        <f>'Lack of Coping Capacity'!M150</f>
        <v>4.4000000000000004</v>
      </c>
      <c r="AL151" s="222">
        <f>'Lack of Coping Capacity'!R150</f>
        <v>4.3</v>
      </c>
      <c r="AM151" s="222">
        <f>'Lack of Coping Capacity'!Z150</f>
        <v>5.5</v>
      </c>
      <c r="AN151" s="215">
        <f>'Lack of Coping Capacity'!AA150</f>
        <v>4.7</v>
      </c>
      <c r="AO151" s="216">
        <f t="shared" si="48"/>
        <v>5.3</v>
      </c>
      <c r="AP151" s="216">
        <f>'Lack of Coping Capacity'!AB150</f>
        <v>6.1</v>
      </c>
      <c r="AQ151" s="216">
        <f t="shared" si="49"/>
        <v>5.7</v>
      </c>
      <c r="AR151" s="223">
        <f t="shared" si="50"/>
        <v>4.3</v>
      </c>
      <c r="AS151" s="224" t="str">
        <f t="shared" si="51"/>
        <v>Medium</v>
      </c>
      <c r="AT151" s="225">
        <f t="shared" si="52"/>
        <v>90</v>
      </c>
      <c r="AU151" s="226">
        <f>VLOOKUP($B151,'Lack of Reliability Index'!$A$2:$H$192,8,FALSE)</f>
        <v>4.8</v>
      </c>
      <c r="AV151" s="227">
        <f>'Imputed and missing data hidden'!BY149</f>
        <v>3</v>
      </c>
      <c r="AW151" s="228">
        <f t="shared" si="53"/>
        <v>5.8823529411764705E-2</v>
      </c>
      <c r="AX151" s="227" t="str">
        <f t="shared" si="54"/>
        <v/>
      </c>
      <c r="AY151" s="229">
        <f>'Indicator Date hidden2'!BZ150</f>
        <v>0.86111111111111116</v>
      </c>
      <c r="AZ151" s="133"/>
    </row>
    <row r="152" spans="1:52" ht="15" thickBot="1" x14ac:dyDescent="0.35">
      <c r="A152" s="211" t="str">
        <f>'Indicator Data'!A154</f>
        <v>Saudi Arabia</v>
      </c>
      <c r="B152" s="212" t="str">
        <f>'Indicator Data'!B154</f>
        <v>SAU</v>
      </c>
      <c r="C152" s="230">
        <f>'Hazard &amp; Exposure'!AO151</f>
        <v>2.2999999999999998</v>
      </c>
      <c r="D152" s="214">
        <f>'Hazard &amp; Exposure'!AP151</f>
        <v>3.7</v>
      </c>
      <c r="E152" s="214">
        <f>'Hazard &amp; Exposure'!AQ151</f>
        <v>0</v>
      </c>
      <c r="F152" s="214">
        <f>'Hazard &amp; Exposure'!AR151</f>
        <v>0</v>
      </c>
      <c r="G152" s="214">
        <f>'Hazard &amp; Exposure'!AU151</f>
        <v>4.0999999999999996</v>
      </c>
      <c r="H152" s="214">
        <f>'Hazard &amp; Exposure'!DM151</f>
        <v>5.7</v>
      </c>
      <c r="I152" s="215">
        <f>'Hazard &amp; Exposure'!DN151</f>
        <v>2.9</v>
      </c>
      <c r="J152" s="214">
        <f>'Hazard &amp; Exposure'!DQ151</f>
        <v>6.6</v>
      </c>
      <c r="K152" s="214">
        <f>'Hazard &amp; Exposure'!DT151</f>
        <v>0</v>
      </c>
      <c r="L152" s="215">
        <f>'Hazard &amp; Exposure'!DU151</f>
        <v>4.5999999999999996</v>
      </c>
      <c r="M152" s="216">
        <f t="shared" si="44"/>
        <v>3.8</v>
      </c>
      <c r="N152" s="214">
        <f>'Hazard &amp; Exposure'!BL151</f>
        <v>8.1</v>
      </c>
      <c r="O152" s="214">
        <f>'Hazard &amp; Exposure'!CR151</f>
        <v>6.1</v>
      </c>
      <c r="P152" s="214">
        <f>'Hazard &amp; Exposure'!DB151</f>
        <v>3.7</v>
      </c>
      <c r="Q152" s="214">
        <f>'Hazard &amp; Exposure'!DL151</f>
        <v>3.3</v>
      </c>
      <c r="R152" s="215">
        <f>'Hazard &amp; Exposure'!DM151</f>
        <v>5.7</v>
      </c>
      <c r="S152" s="217">
        <f t="shared" si="45"/>
        <v>4.8</v>
      </c>
      <c r="T152" s="218">
        <f>Vulnerability!E151</f>
        <v>0.9</v>
      </c>
      <c r="U152" s="219">
        <f>Vulnerability!H151</f>
        <v>3</v>
      </c>
      <c r="V152" s="219">
        <f>Vulnerability!N151</f>
        <v>0</v>
      </c>
      <c r="W152" s="215">
        <f>Vulnerability!O151</f>
        <v>1.2</v>
      </c>
      <c r="X152" s="219">
        <f>Vulnerability!T151</f>
        <v>1.5</v>
      </c>
      <c r="Y152" s="220">
        <f>Vulnerability!AB151</f>
        <v>0.1</v>
      </c>
      <c r="Z152" s="220">
        <f>Vulnerability!AE151</f>
        <v>0.5</v>
      </c>
      <c r="AA152" s="220">
        <f>Vulnerability!AH151</f>
        <v>0</v>
      </c>
      <c r="AB152" s="220">
        <f>Vulnerability!AK151</f>
        <v>1.7</v>
      </c>
      <c r="AC152" s="219">
        <f>Vulnerability!AL151</f>
        <v>0.6</v>
      </c>
      <c r="AD152" s="215">
        <f>Vulnerability!AM151</f>
        <v>1.1000000000000001</v>
      </c>
      <c r="AE152" s="216">
        <f t="shared" si="46"/>
        <v>1.2</v>
      </c>
      <c r="AF152" s="216">
        <f>Vulnerability!AZ151</f>
        <v>4.7</v>
      </c>
      <c r="AG152" s="216">
        <f t="shared" si="47"/>
        <v>3.1</v>
      </c>
      <c r="AH152" s="231" t="str">
        <f>'Lack of Coping Capacity'!D151</f>
        <v>x</v>
      </c>
      <c r="AI152" s="222">
        <f>'Lack of Coping Capacity'!G151</f>
        <v>4.5999999999999996</v>
      </c>
      <c r="AJ152" s="215">
        <f>'Lack of Coping Capacity'!H151</f>
        <v>4.5999999999999996</v>
      </c>
      <c r="AK152" s="222">
        <f>'Lack of Coping Capacity'!M151</f>
        <v>1.4</v>
      </c>
      <c r="AL152" s="222">
        <f>'Lack of Coping Capacity'!R151</f>
        <v>3.2</v>
      </c>
      <c r="AM152" s="222">
        <f>'Lack of Coping Capacity'!Z151</f>
        <v>1.1000000000000001</v>
      </c>
      <c r="AN152" s="215">
        <f>'Lack of Coping Capacity'!AA151</f>
        <v>1.9</v>
      </c>
      <c r="AO152" s="216">
        <f t="shared" si="48"/>
        <v>3.4</v>
      </c>
      <c r="AP152" s="216">
        <f>'Lack of Coping Capacity'!AB151</f>
        <v>3.1</v>
      </c>
      <c r="AQ152" s="216">
        <f t="shared" si="49"/>
        <v>3.3</v>
      </c>
      <c r="AR152" s="223">
        <f t="shared" si="50"/>
        <v>3.7</v>
      </c>
      <c r="AS152" s="224" t="str">
        <f t="shared" si="51"/>
        <v>Medium</v>
      </c>
      <c r="AT152" s="225">
        <f t="shared" si="52"/>
        <v>120</v>
      </c>
      <c r="AU152" s="226">
        <f>VLOOKUP($B152,'Lack of Reliability Index'!$A$2:$H$192,8,FALSE)</f>
        <v>5.0343434343434348</v>
      </c>
      <c r="AV152" s="227">
        <f>'Imputed and missing data hidden'!BY150</f>
        <v>11</v>
      </c>
      <c r="AW152" s="228">
        <f t="shared" si="53"/>
        <v>0.21568627450980393</v>
      </c>
      <c r="AX152" s="227" t="str">
        <f t="shared" si="54"/>
        <v/>
      </c>
      <c r="AY152" s="229">
        <f>'Indicator Date hidden2'!BZ151</f>
        <v>0.39393939393939392</v>
      </c>
      <c r="AZ152" s="133"/>
    </row>
    <row r="153" spans="1:52" ht="15" thickBot="1" x14ac:dyDescent="0.35">
      <c r="A153" s="211" t="str">
        <f>'Indicator Data'!A155</f>
        <v>Senegal</v>
      </c>
      <c r="B153" s="212" t="str">
        <f>'Indicator Data'!B155</f>
        <v>SEN</v>
      </c>
      <c r="C153" s="230">
        <f>'Hazard &amp; Exposure'!AO152</f>
        <v>0.1</v>
      </c>
      <c r="D153" s="214">
        <f>'Hazard &amp; Exposure'!AP152</f>
        <v>4.8</v>
      </c>
      <c r="E153" s="214">
        <f>'Hazard &amp; Exposure'!AQ152</f>
        <v>6.4</v>
      </c>
      <c r="F153" s="214">
        <f>'Hazard &amp; Exposure'!AR152</f>
        <v>0</v>
      </c>
      <c r="G153" s="214">
        <f>'Hazard &amp; Exposure'!AU152</f>
        <v>7.5</v>
      </c>
      <c r="H153" s="214">
        <f>'Hazard &amp; Exposure'!DM152</f>
        <v>6.3</v>
      </c>
      <c r="I153" s="215">
        <f>'Hazard &amp; Exposure'!DN152</f>
        <v>4.8</v>
      </c>
      <c r="J153" s="214">
        <f>'Hazard &amp; Exposure'!DQ152</f>
        <v>5.2</v>
      </c>
      <c r="K153" s="214">
        <f>'Hazard &amp; Exposure'!DT152</f>
        <v>0</v>
      </c>
      <c r="L153" s="215">
        <f>'Hazard &amp; Exposure'!DU152</f>
        <v>3.6</v>
      </c>
      <c r="M153" s="216">
        <f t="shared" si="44"/>
        <v>4.2</v>
      </c>
      <c r="N153" s="214">
        <f>'Hazard &amp; Exposure'!BL152</f>
        <v>3.5</v>
      </c>
      <c r="O153" s="214">
        <f>'Hazard &amp; Exposure'!CR152</f>
        <v>7.8</v>
      </c>
      <c r="P153" s="214">
        <f>'Hazard &amp; Exposure'!DB152</f>
        <v>6.6</v>
      </c>
      <c r="Q153" s="214">
        <f>'Hazard &amp; Exposure'!DL152</f>
        <v>6.5</v>
      </c>
      <c r="R153" s="215">
        <f>'Hazard &amp; Exposure'!DM152</f>
        <v>6.3</v>
      </c>
      <c r="S153" s="217">
        <f t="shared" si="45"/>
        <v>5.3</v>
      </c>
      <c r="T153" s="218">
        <f>Vulnerability!E152</f>
        <v>8.5</v>
      </c>
      <c r="U153" s="219">
        <f>Vulnerability!H152</f>
        <v>5.4</v>
      </c>
      <c r="V153" s="219">
        <f>Vulnerability!N152</f>
        <v>2.6</v>
      </c>
      <c r="W153" s="215">
        <f>Vulnerability!O152</f>
        <v>6.3</v>
      </c>
      <c r="X153" s="219">
        <f>Vulnerability!T152</f>
        <v>4.5</v>
      </c>
      <c r="Y153" s="220">
        <f>Vulnerability!AB152</f>
        <v>3.2</v>
      </c>
      <c r="Z153" s="220">
        <f>Vulnerability!AE152</f>
        <v>3.2</v>
      </c>
      <c r="AA153" s="220">
        <f>Vulnerability!AH152</f>
        <v>0.1</v>
      </c>
      <c r="AB153" s="220">
        <f>Vulnerability!AK152</f>
        <v>3.5</v>
      </c>
      <c r="AC153" s="219">
        <f>Vulnerability!AL152</f>
        <v>2.6</v>
      </c>
      <c r="AD153" s="215">
        <f>Vulnerability!AM152</f>
        <v>3.6</v>
      </c>
      <c r="AE153" s="216">
        <f t="shared" si="46"/>
        <v>5.0999999999999996</v>
      </c>
      <c r="AF153" s="216">
        <f>Vulnerability!AZ152</f>
        <v>4.4000000000000004</v>
      </c>
      <c r="AG153" s="216">
        <f t="shared" si="47"/>
        <v>4.8</v>
      </c>
      <c r="AH153" s="231">
        <f>'Lack of Coping Capacity'!D152</f>
        <v>4.7</v>
      </c>
      <c r="AI153" s="222">
        <f>'Lack of Coping Capacity'!G152</f>
        <v>5.5</v>
      </c>
      <c r="AJ153" s="215">
        <f>'Lack of Coping Capacity'!H152</f>
        <v>5.0999999999999996</v>
      </c>
      <c r="AK153" s="222">
        <f>'Lack of Coping Capacity'!M152</f>
        <v>5.5</v>
      </c>
      <c r="AL153" s="222">
        <f>'Lack of Coping Capacity'!R152</f>
        <v>6.1</v>
      </c>
      <c r="AM153" s="222">
        <f>'Lack of Coping Capacity'!Z152</f>
        <v>6.3</v>
      </c>
      <c r="AN153" s="215">
        <f>'Lack of Coping Capacity'!AA152</f>
        <v>6</v>
      </c>
      <c r="AO153" s="216">
        <f t="shared" si="48"/>
        <v>5.6</v>
      </c>
      <c r="AP153" s="216">
        <f>'Lack of Coping Capacity'!AB152</f>
        <v>5.5</v>
      </c>
      <c r="AQ153" s="216">
        <f t="shared" si="49"/>
        <v>5.6</v>
      </c>
      <c r="AR153" s="223">
        <f t="shared" si="50"/>
        <v>5.2</v>
      </c>
      <c r="AS153" s="224" t="str">
        <f t="shared" si="51"/>
        <v>High</v>
      </c>
      <c r="AT153" s="225">
        <f t="shared" si="52"/>
        <v>51</v>
      </c>
      <c r="AU153" s="226">
        <f>VLOOKUP($B153,'Lack of Reliability Index'!$A$2:$H$192,8,FALSE)</f>
        <v>2.488888888888888</v>
      </c>
      <c r="AV153" s="227">
        <f>'Imputed and missing data hidden'!BY151</f>
        <v>0</v>
      </c>
      <c r="AW153" s="228">
        <f t="shared" si="53"/>
        <v>0</v>
      </c>
      <c r="AX153" s="227" t="str">
        <f t="shared" si="54"/>
        <v/>
      </c>
      <c r="AY153" s="229">
        <f>'Indicator Date hidden2'!BZ152</f>
        <v>0.46666666666666667</v>
      </c>
      <c r="AZ153" s="133"/>
    </row>
    <row r="154" spans="1:52" ht="15" thickBot="1" x14ac:dyDescent="0.35">
      <c r="A154" s="211" t="str">
        <f>'Indicator Data'!A156</f>
        <v>Serbia</v>
      </c>
      <c r="B154" s="212" t="str">
        <f>'Indicator Data'!B156</f>
        <v>SRB</v>
      </c>
      <c r="C154" s="230">
        <f>'Hazard &amp; Exposure'!AO153</f>
        <v>5.5</v>
      </c>
      <c r="D154" s="214">
        <f>'Hazard &amp; Exposure'!AP153</f>
        <v>8.9</v>
      </c>
      <c r="E154" s="214">
        <f>'Hazard &amp; Exposure'!AQ153</f>
        <v>0</v>
      </c>
      <c r="F154" s="214">
        <f>'Hazard &amp; Exposure'!AR153</f>
        <v>0</v>
      </c>
      <c r="G154" s="214">
        <f>'Hazard &amp; Exposure'!AU153</f>
        <v>2.6</v>
      </c>
      <c r="H154" s="214">
        <f>'Hazard &amp; Exposure'!DM153</f>
        <v>3.9</v>
      </c>
      <c r="I154" s="215">
        <f>'Hazard &amp; Exposure'!DN153</f>
        <v>4.4000000000000004</v>
      </c>
      <c r="J154" s="214">
        <f>'Hazard &amp; Exposure'!DQ153</f>
        <v>2.8</v>
      </c>
      <c r="K154" s="214">
        <f>'Hazard &amp; Exposure'!DT153</f>
        <v>0</v>
      </c>
      <c r="L154" s="215">
        <f>'Hazard &amp; Exposure'!DU153</f>
        <v>2</v>
      </c>
      <c r="M154" s="216">
        <f t="shared" si="44"/>
        <v>3.3</v>
      </c>
      <c r="N154" s="214">
        <f>'Hazard &amp; Exposure'!BL153</f>
        <v>7.9</v>
      </c>
      <c r="O154" s="214">
        <f>'Hazard &amp; Exposure'!CR153</f>
        <v>0</v>
      </c>
      <c r="P154" s="214">
        <f>'Hazard &amp; Exposure'!DB153</f>
        <v>2.7</v>
      </c>
      <c r="Q154" s="214">
        <f>'Hazard &amp; Exposure'!DL153</f>
        <v>1.9</v>
      </c>
      <c r="R154" s="215">
        <f>'Hazard &amp; Exposure'!DM153</f>
        <v>3.9</v>
      </c>
      <c r="S154" s="217">
        <f t="shared" si="45"/>
        <v>3.6</v>
      </c>
      <c r="T154" s="218">
        <f>Vulnerability!E153</f>
        <v>1.3</v>
      </c>
      <c r="U154" s="219">
        <f>Vulnerability!H153</f>
        <v>1.6</v>
      </c>
      <c r="V154" s="219">
        <f>Vulnerability!N153</f>
        <v>1.8</v>
      </c>
      <c r="W154" s="215">
        <f>Vulnerability!O153</f>
        <v>1.5</v>
      </c>
      <c r="X154" s="219">
        <f>Vulnerability!T153</f>
        <v>4.7</v>
      </c>
      <c r="Y154" s="220">
        <f>Vulnerability!AB153</f>
        <v>0.2</v>
      </c>
      <c r="Z154" s="220">
        <f>Vulnerability!AE153</f>
        <v>0.4</v>
      </c>
      <c r="AA154" s="220">
        <f>Vulnerability!AH153</f>
        <v>0.1</v>
      </c>
      <c r="AB154" s="220">
        <f>Vulnerability!AK153</f>
        <v>2.8</v>
      </c>
      <c r="AC154" s="219">
        <f>Vulnerability!AL153</f>
        <v>0.9</v>
      </c>
      <c r="AD154" s="215">
        <f>Vulnerability!AM153</f>
        <v>3</v>
      </c>
      <c r="AE154" s="216">
        <f t="shared" si="46"/>
        <v>2.2999999999999998</v>
      </c>
      <c r="AF154" s="216">
        <f>Vulnerability!AZ153</f>
        <v>5.0999999999999996</v>
      </c>
      <c r="AG154" s="216">
        <f t="shared" si="47"/>
        <v>3.8</v>
      </c>
      <c r="AH154" s="231">
        <f>'Lack of Coping Capacity'!D153</f>
        <v>4.9000000000000004</v>
      </c>
      <c r="AI154" s="222">
        <f>'Lack of Coping Capacity'!G153</f>
        <v>5.5</v>
      </c>
      <c r="AJ154" s="215">
        <f>'Lack of Coping Capacity'!H153</f>
        <v>5.2</v>
      </c>
      <c r="AK154" s="222">
        <f>'Lack of Coping Capacity'!M153</f>
        <v>2.1</v>
      </c>
      <c r="AL154" s="222">
        <f>'Lack of Coping Capacity'!R153</f>
        <v>1.9</v>
      </c>
      <c r="AM154" s="222">
        <f>'Lack of Coping Capacity'!Z153</f>
        <v>2.2999999999999998</v>
      </c>
      <c r="AN154" s="215">
        <f>'Lack of Coping Capacity'!AA153</f>
        <v>2.1</v>
      </c>
      <c r="AO154" s="216">
        <f t="shared" si="48"/>
        <v>3.8</v>
      </c>
      <c r="AP154" s="216">
        <f>'Lack of Coping Capacity'!AB153</f>
        <v>3.1</v>
      </c>
      <c r="AQ154" s="216">
        <f t="shared" si="49"/>
        <v>3.5</v>
      </c>
      <c r="AR154" s="223">
        <f t="shared" si="50"/>
        <v>3.6</v>
      </c>
      <c r="AS154" s="224" t="str">
        <f t="shared" si="51"/>
        <v>Medium</v>
      </c>
      <c r="AT154" s="225">
        <f t="shared" si="52"/>
        <v>124</v>
      </c>
      <c r="AU154" s="226">
        <f>VLOOKUP($B154,'Lack of Reliability Index'!$A$2:$H$192,8,FALSE)</f>
        <v>4.3703703703703702</v>
      </c>
      <c r="AV154" s="227">
        <f>'Imputed and missing data hidden'!BY152</f>
        <v>5</v>
      </c>
      <c r="AW154" s="228">
        <f t="shared" si="53"/>
        <v>9.8039215686274508E-2</v>
      </c>
      <c r="AX154" s="227" t="str">
        <f t="shared" si="54"/>
        <v/>
      </c>
      <c r="AY154" s="229">
        <f>'Indicator Date hidden2'!BZ153</f>
        <v>0.56944444444444442</v>
      </c>
      <c r="AZ154" s="133"/>
    </row>
    <row r="155" spans="1:52" ht="15" thickBot="1" x14ac:dyDescent="0.35">
      <c r="A155" s="211" t="str">
        <f>'Indicator Data'!A157</f>
        <v>Seychelles</v>
      </c>
      <c r="B155" s="212" t="str">
        <f>'Indicator Data'!B157</f>
        <v>SYC</v>
      </c>
      <c r="C155" s="230">
        <f>'Hazard &amp; Exposure'!AO154</f>
        <v>0.1</v>
      </c>
      <c r="D155" s="214">
        <f>'Hazard &amp; Exposure'!AP154</f>
        <v>0.1</v>
      </c>
      <c r="E155" s="214">
        <f>'Hazard &amp; Exposure'!AQ154</f>
        <v>8.6</v>
      </c>
      <c r="F155" s="214">
        <f>'Hazard &amp; Exposure'!AR154</f>
        <v>0</v>
      </c>
      <c r="G155" s="214">
        <f>'Hazard &amp; Exposure'!AU154</f>
        <v>0</v>
      </c>
      <c r="H155" s="214">
        <f>'Hazard &amp; Exposure'!DM154</f>
        <v>2.6</v>
      </c>
      <c r="I155" s="215">
        <f>'Hazard &amp; Exposure'!DN154</f>
        <v>2.8</v>
      </c>
      <c r="J155" s="214">
        <f>'Hazard &amp; Exposure'!DQ154</f>
        <v>0</v>
      </c>
      <c r="K155" s="214">
        <f>'Hazard &amp; Exposure'!DT154</f>
        <v>0</v>
      </c>
      <c r="L155" s="215">
        <f>'Hazard &amp; Exposure'!DU154</f>
        <v>0</v>
      </c>
      <c r="M155" s="216">
        <f t="shared" si="44"/>
        <v>1.5</v>
      </c>
      <c r="N155" s="214">
        <f>'Hazard &amp; Exposure'!BL154</f>
        <v>0</v>
      </c>
      <c r="O155" s="214">
        <f>'Hazard &amp; Exposure'!CR154</f>
        <v>3.7</v>
      </c>
      <c r="P155" s="214">
        <f>'Hazard &amp; Exposure'!DB154</f>
        <v>3.8</v>
      </c>
      <c r="Q155" s="214">
        <f>'Hazard &amp; Exposure'!DL154</f>
        <v>2.2999999999999998</v>
      </c>
      <c r="R155" s="215">
        <f>'Hazard &amp; Exposure'!DM154</f>
        <v>2.6</v>
      </c>
      <c r="S155" s="217">
        <f t="shared" si="45"/>
        <v>2.1</v>
      </c>
      <c r="T155" s="218">
        <f>Vulnerability!E154</f>
        <v>2</v>
      </c>
      <c r="U155" s="219">
        <f>Vulnerability!H154</f>
        <v>5.5</v>
      </c>
      <c r="V155" s="219">
        <f>Vulnerability!N154</f>
        <v>1.1000000000000001</v>
      </c>
      <c r="W155" s="215">
        <f>Vulnerability!O154</f>
        <v>2.7</v>
      </c>
      <c r="X155" s="219">
        <f>Vulnerability!T154</f>
        <v>0</v>
      </c>
      <c r="Y155" s="220">
        <f>Vulnerability!AB154</f>
        <v>0.2</v>
      </c>
      <c r="Z155" s="220">
        <f>Vulnerability!AE154</f>
        <v>1</v>
      </c>
      <c r="AA155" s="220">
        <f>Vulnerability!AH154</f>
        <v>0</v>
      </c>
      <c r="AB155" s="220">
        <f>Vulnerability!AK154</f>
        <v>3.7</v>
      </c>
      <c r="AC155" s="219">
        <f>Vulnerability!AL154</f>
        <v>1.3</v>
      </c>
      <c r="AD155" s="215">
        <f>Vulnerability!AM154</f>
        <v>0.7</v>
      </c>
      <c r="AE155" s="216">
        <f t="shared" si="46"/>
        <v>1.8</v>
      </c>
      <c r="AF155" s="216">
        <f>Vulnerability!AZ154</f>
        <v>5.0999999999999996</v>
      </c>
      <c r="AG155" s="216">
        <f t="shared" si="47"/>
        <v>3.6</v>
      </c>
      <c r="AH155" s="231">
        <f>'Lack of Coping Capacity'!D154</f>
        <v>4.3</v>
      </c>
      <c r="AI155" s="222">
        <f>'Lack of Coping Capacity'!G154</f>
        <v>3.7</v>
      </c>
      <c r="AJ155" s="215">
        <f>'Lack of Coping Capacity'!H154</f>
        <v>4</v>
      </c>
      <c r="AK155" s="222">
        <f>'Lack of Coping Capacity'!M154</f>
        <v>1.5</v>
      </c>
      <c r="AL155" s="222">
        <f>'Lack of Coping Capacity'!R154</f>
        <v>0.9</v>
      </c>
      <c r="AM155" s="222">
        <f>'Lack of Coping Capacity'!Z154</f>
        <v>3.7</v>
      </c>
      <c r="AN155" s="215">
        <f>'Lack of Coping Capacity'!AA154</f>
        <v>2</v>
      </c>
      <c r="AO155" s="216">
        <f t="shared" si="48"/>
        <v>3.1</v>
      </c>
      <c r="AP155" s="216">
        <f>'Lack of Coping Capacity'!AB154</f>
        <v>5.2</v>
      </c>
      <c r="AQ155" s="216">
        <f t="shared" si="49"/>
        <v>4.2</v>
      </c>
      <c r="AR155" s="223">
        <f t="shared" si="50"/>
        <v>3.2</v>
      </c>
      <c r="AS155" s="224" t="str">
        <f t="shared" si="51"/>
        <v>Low</v>
      </c>
      <c r="AT155" s="225">
        <f t="shared" si="52"/>
        <v>138</v>
      </c>
      <c r="AU155" s="226">
        <f>VLOOKUP($B155,'Lack of Reliability Index'!$A$2:$H$192,8,FALSE)</f>
        <v>6.3833333333333329</v>
      </c>
      <c r="AV155" s="227">
        <f>'Imputed and missing data hidden'!BY153</f>
        <v>13</v>
      </c>
      <c r="AW155" s="228">
        <f t="shared" si="53"/>
        <v>0.25490196078431371</v>
      </c>
      <c r="AX155" s="227" t="str">
        <f t="shared" si="54"/>
        <v/>
      </c>
      <c r="AY155" s="229">
        <f>'Indicator Date hidden2'!BZ154</f>
        <v>0.546875</v>
      </c>
      <c r="AZ155" s="133"/>
    </row>
    <row r="156" spans="1:52" ht="15" thickBot="1" x14ac:dyDescent="0.35">
      <c r="A156" s="211" t="str">
        <f>'Indicator Data'!A158</f>
        <v>Sierra Leone</v>
      </c>
      <c r="B156" s="212" t="str">
        <f>'Indicator Data'!B158</f>
        <v>SLE</v>
      </c>
      <c r="C156" s="230">
        <f>'Hazard &amp; Exposure'!AO155</f>
        <v>0.1</v>
      </c>
      <c r="D156" s="214">
        <f>'Hazard &amp; Exposure'!AP155</f>
        <v>4.5999999999999996</v>
      </c>
      <c r="E156" s="214">
        <f>'Hazard &amp; Exposure'!AQ155</f>
        <v>5.8</v>
      </c>
      <c r="F156" s="214">
        <f>'Hazard &amp; Exposure'!AR155</f>
        <v>0</v>
      </c>
      <c r="G156" s="214">
        <f>'Hazard &amp; Exposure'!AU155</f>
        <v>1</v>
      </c>
      <c r="H156" s="214">
        <f>'Hazard &amp; Exposure'!DM155</f>
        <v>7.7</v>
      </c>
      <c r="I156" s="215">
        <f>'Hazard &amp; Exposure'!DN155</f>
        <v>3.9</v>
      </c>
      <c r="J156" s="214">
        <f>'Hazard &amp; Exposure'!DQ155</f>
        <v>5.4</v>
      </c>
      <c r="K156" s="214">
        <f>'Hazard &amp; Exposure'!DT155</f>
        <v>0</v>
      </c>
      <c r="L156" s="215">
        <f>'Hazard &amp; Exposure'!DU155</f>
        <v>3.8</v>
      </c>
      <c r="M156" s="216">
        <f t="shared" si="44"/>
        <v>3.9</v>
      </c>
      <c r="N156" s="214">
        <f>'Hazard &amp; Exposure'!BL155</f>
        <v>7.9</v>
      </c>
      <c r="O156" s="214">
        <f>'Hazard &amp; Exposure'!CR155</f>
        <v>7.9</v>
      </c>
      <c r="P156" s="214">
        <f>'Hazard &amp; Exposure'!DB155</f>
        <v>7.2</v>
      </c>
      <c r="Q156" s="214">
        <f>'Hazard &amp; Exposure'!DL155</f>
        <v>7.7</v>
      </c>
      <c r="R156" s="215">
        <f>'Hazard &amp; Exposure'!DM155</f>
        <v>7.7</v>
      </c>
      <c r="S156" s="217">
        <f t="shared" si="45"/>
        <v>6.2</v>
      </c>
      <c r="T156" s="218">
        <f>Vulnerability!E155</f>
        <v>9.1999999999999993</v>
      </c>
      <c r="U156" s="219">
        <f>Vulnerability!H155</f>
        <v>5.5</v>
      </c>
      <c r="V156" s="219">
        <f>Vulnerability!N155</f>
        <v>3.7</v>
      </c>
      <c r="W156" s="215">
        <f>Vulnerability!O155</f>
        <v>6.9</v>
      </c>
      <c r="X156" s="219">
        <f>Vulnerability!T155</f>
        <v>0.9</v>
      </c>
      <c r="Y156" s="220">
        <f>Vulnerability!AB155</f>
        <v>7</v>
      </c>
      <c r="Z156" s="220">
        <f>Vulnerability!AE155</f>
        <v>6.1</v>
      </c>
      <c r="AA156" s="220">
        <f>Vulnerability!AH155</f>
        <v>0.1</v>
      </c>
      <c r="AB156" s="220">
        <f>Vulnerability!AK155</f>
        <v>6.1</v>
      </c>
      <c r="AC156" s="219">
        <f>Vulnerability!AL155</f>
        <v>5.3</v>
      </c>
      <c r="AD156" s="215">
        <f>Vulnerability!AM155</f>
        <v>3.4</v>
      </c>
      <c r="AE156" s="216">
        <f t="shared" si="46"/>
        <v>5.4</v>
      </c>
      <c r="AF156" s="216">
        <f>Vulnerability!AZ155</f>
        <v>5.6</v>
      </c>
      <c r="AG156" s="216">
        <f t="shared" si="47"/>
        <v>5.5</v>
      </c>
      <c r="AH156" s="231">
        <f>'Lack of Coping Capacity'!D155</f>
        <v>3.5</v>
      </c>
      <c r="AI156" s="222">
        <f>'Lack of Coping Capacity'!G155</f>
        <v>7</v>
      </c>
      <c r="AJ156" s="215">
        <f>'Lack of Coping Capacity'!H155</f>
        <v>5.3</v>
      </c>
      <c r="AK156" s="222">
        <f>'Lack of Coping Capacity'!M155</f>
        <v>7.9</v>
      </c>
      <c r="AL156" s="222">
        <f>'Lack of Coping Capacity'!R155</f>
        <v>8.4</v>
      </c>
      <c r="AM156" s="222">
        <f>'Lack of Coping Capacity'!Z155</f>
        <v>8.1999999999999993</v>
      </c>
      <c r="AN156" s="215">
        <f>'Lack of Coping Capacity'!AA155</f>
        <v>8.1999999999999993</v>
      </c>
      <c r="AO156" s="216">
        <f t="shared" si="48"/>
        <v>7</v>
      </c>
      <c r="AP156" s="216">
        <f>'Lack of Coping Capacity'!AB155</f>
        <v>6.2</v>
      </c>
      <c r="AQ156" s="216">
        <f t="shared" si="49"/>
        <v>6.6</v>
      </c>
      <c r="AR156" s="223">
        <f t="shared" si="50"/>
        <v>6.1</v>
      </c>
      <c r="AS156" s="224" t="str">
        <f t="shared" si="51"/>
        <v>High</v>
      </c>
      <c r="AT156" s="225">
        <f t="shared" si="52"/>
        <v>19</v>
      </c>
      <c r="AU156" s="226">
        <f>VLOOKUP($B156,'Lack of Reliability Index'!$A$2:$H$192,8,FALSE)</f>
        <v>3.8198198198198199</v>
      </c>
      <c r="AV156" s="227">
        <f>'Imputed and missing data hidden'!BY154</f>
        <v>0</v>
      </c>
      <c r="AW156" s="228">
        <f t="shared" si="53"/>
        <v>0</v>
      </c>
      <c r="AX156" s="227" t="str">
        <f t="shared" si="54"/>
        <v/>
      </c>
      <c r="AY156" s="229">
        <f>'Indicator Date hidden2'!BZ155</f>
        <v>0.71621621621621623</v>
      </c>
      <c r="AZ156" s="133"/>
    </row>
    <row r="157" spans="1:52" ht="15" thickBot="1" x14ac:dyDescent="0.35">
      <c r="A157" s="211" t="str">
        <f>'Indicator Data'!A159</f>
        <v>Singapore</v>
      </c>
      <c r="B157" s="212" t="str">
        <f>'Indicator Data'!B159</f>
        <v>SGP</v>
      </c>
      <c r="C157" s="230">
        <f>'Hazard &amp; Exposure'!AO156</f>
        <v>0.1</v>
      </c>
      <c r="D157" s="214">
        <f>'Hazard &amp; Exposure'!AP156</f>
        <v>0.1</v>
      </c>
      <c r="E157" s="214">
        <f>'Hazard &amp; Exposure'!AQ156</f>
        <v>0</v>
      </c>
      <c r="F157" s="214">
        <f>'Hazard &amp; Exposure'!AR156</f>
        <v>0</v>
      </c>
      <c r="G157" s="214">
        <f>'Hazard &amp; Exposure'!AU156</f>
        <v>0</v>
      </c>
      <c r="H157" s="214">
        <f>'Hazard &amp; Exposure'!DM156</f>
        <v>4.3</v>
      </c>
      <c r="I157" s="215">
        <f>'Hazard &amp; Exposure'!DN156</f>
        <v>0.9</v>
      </c>
      <c r="J157" s="214">
        <f>'Hazard &amp; Exposure'!DQ156</f>
        <v>0.1</v>
      </c>
      <c r="K157" s="214">
        <f>'Hazard &amp; Exposure'!DT156</f>
        <v>0</v>
      </c>
      <c r="L157" s="215">
        <f>'Hazard &amp; Exposure'!DU156</f>
        <v>0.1</v>
      </c>
      <c r="M157" s="216">
        <f t="shared" si="44"/>
        <v>0.5</v>
      </c>
      <c r="N157" s="214">
        <f>'Hazard &amp; Exposure'!BL156</f>
        <v>0</v>
      </c>
      <c r="O157" s="214">
        <f>'Hazard &amp; Exposure'!CR156</f>
        <v>7.7</v>
      </c>
      <c r="P157" s="214">
        <f>'Hazard &amp; Exposure'!DB156</f>
        <v>4</v>
      </c>
      <c r="Q157" s="214">
        <f>'Hazard &amp; Exposure'!DL156</f>
        <v>3.3</v>
      </c>
      <c r="R157" s="215">
        <f>'Hazard &amp; Exposure'!DM156</f>
        <v>4.3</v>
      </c>
      <c r="S157" s="217">
        <f t="shared" si="45"/>
        <v>2.6</v>
      </c>
      <c r="T157" s="218">
        <f>Vulnerability!E156</f>
        <v>0</v>
      </c>
      <c r="U157" s="219">
        <f>Vulnerability!H156</f>
        <v>0.9</v>
      </c>
      <c r="V157" s="219">
        <f>Vulnerability!N156</f>
        <v>0</v>
      </c>
      <c r="W157" s="215">
        <f>Vulnerability!O156</f>
        <v>0.2</v>
      </c>
      <c r="X157" s="219">
        <f>Vulnerability!T156</f>
        <v>0</v>
      </c>
      <c r="Y157" s="220">
        <f>Vulnerability!AB156</f>
        <v>0.4</v>
      </c>
      <c r="Z157" s="220">
        <f>Vulnerability!AE156</f>
        <v>0.2</v>
      </c>
      <c r="AA157" s="220">
        <f>Vulnerability!AH156</f>
        <v>0</v>
      </c>
      <c r="AB157" s="220">
        <f>Vulnerability!AK156</f>
        <v>1.7</v>
      </c>
      <c r="AC157" s="219">
        <f>Vulnerability!AL156</f>
        <v>0.6</v>
      </c>
      <c r="AD157" s="215">
        <f>Vulnerability!AM156</f>
        <v>0.3</v>
      </c>
      <c r="AE157" s="216">
        <f t="shared" si="46"/>
        <v>0.3</v>
      </c>
      <c r="AF157" s="216">
        <f>Vulnerability!AZ156</f>
        <v>4.3</v>
      </c>
      <c r="AG157" s="216">
        <f t="shared" si="47"/>
        <v>2.5</v>
      </c>
      <c r="AH157" s="231">
        <f>'Lack of Coping Capacity'!D156</f>
        <v>1.2</v>
      </c>
      <c r="AI157" s="222">
        <f>'Lack of Coping Capacity'!G156</f>
        <v>1</v>
      </c>
      <c r="AJ157" s="215">
        <f>'Lack of Coping Capacity'!H156</f>
        <v>1.1000000000000001</v>
      </c>
      <c r="AK157" s="222">
        <f>'Lack of Coping Capacity'!M156</f>
        <v>1.1000000000000001</v>
      </c>
      <c r="AL157" s="222">
        <f>'Lack of Coping Capacity'!R156</f>
        <v>0</v>
      </c>
      <c r="AM157" s="222">
        <f>'Lack of Coping Capacity'!Z156</f>
        <v>1.5</v>
      </c>
      <c r="AN157" s="215">
        <f>'Lack of Coping Capacity'!AA156</f>
        <v>0.9</v>
      </c>
      <c r="AO157" s="216">
        <f t="shared" si="48"/>
        <v>1</v>
      </c>
      <c r="AP157" s="216">
        <f>'Lack of Coping Capacity'!AB156</f>
        <v>0.9</v>
      </c>
      <c r="AQ157" s="216">
        <f t="shared" si="49"/>
        <v>1</v>
      </c>
      <c r="AR157" s="223">
        <f t="shared" si="50"/>
        <v>1.9</v>
      </c>
      <c r="AS157" s="224" t="str">
        <f t="shared" si="51"/>
        <v>Very Low</v>
      </c>
      <c r="AT157" s="225">
        <f t="shared" si="52"/>
        <v>180</v>
      </c>
      <c r="AU157" s="226">
        <f>VLOOKUP($B157,'Lack of Reliability Index'!$A$2:$H$192,8,FALSE)</f>
        <v>6.2383838383838386</v>
      </c>
      <c r="AV157" s="227">
        <f>'Imputed and missing data hidden'!BY155</f>
        <v>14</v>
      </c>
      <c r="AW157" s="228">
        <f t="shared" si="53"/>
        <v>0.27450980392156865</v>
      </c>
      <c r="AX157" s="227" t="str">
        <f t="shared" si="54"/>
        <v/>
      </c>
      <c r="AY157" s="229">
        <f>'Indicator Date hidden2'!BZ156</f>
        <v>0.46969696969696972</v>
      </c>
      <c r="AZ157" s="133"/>
    </row>
    <row r="158" spans="1:52" ht="15" thickBot="1" x14ac:dyDescent="0.35">
      <c r="A158" s="211" t="str">
        <f>'Indicator Data'!A160</f>
        <v>Slovakia</v>
      </c>
      <c r="B158" s="212" t="str">
        <f>'Indicator Data'!B160</f>
        <v>SVK</v>
      </c>
      <c r="C158" s="230">
        <f>'Hazard &amp; Exposure'!AO157</f>
        <v>4.2</v>
      </c>
      <c r="D158" s="214">
        <f>'Hazard &amp; Exposure'!AP157</f>
        <v>6.7</v>
      </c>
      <c r="E158" s="214">
        <f>'Hazard &amp; Exposure'!AQ157</f>
        <v>0</v>
      </c>
      <c r="F158" s="214">
        <f>'Hazard &amp; Exposure'!AR157</f>
        <v>0</v>
      </c>
      <c r="G158" s="214">
        <f>'Hazard &amp; Exposure'!AU157</f>
        <v>2</v>
      </c>
      <c r="H158" s="214">
        <f>'Hazard &amp; Exposure'!DM157</f>
        <v>1.9</v>
      </c>
      <c r="I158" s="215">
        <f>'Hazard &amp; Exposure'!DN157</f>
        <v>2.9</v>
      </c>
      <c r="J158" s="214">
        <f>'Hazard &amp; Exposure'!DQ157</f>
        <v>0.1</v>
      </c>
      <c r="K158" s="214">
        <f>'Hazard &amp; Exposure'!DT157</f>
        <v>0</v>
      </c>
      <c r="L158" s="215">
        <f>'Hazard &amp; Exposure'!DU157</f>
        <v>0.1</v>
      </c>
      <c r="M158" s="216">
        <f t="shared" si="44"/>
        <v>1.6</v>
      </c>
      <c r="N158" s="214">
        <f>'Hazard &amp; Exposure'!BL157</f>
        <v>2.2999999999999998</v>
      </c>
      <c r="O158" s="214">
        <f>'Hazard &amp; Exposure'!CR157</f>
        <v>0</v>
      </c>
      <c r="P158" s="214">
        <f>'Hazard &amp; Exposure'!DB157</f>
        <v>2.5</v>
      </c>
      <c r="Q158" s="214">
        <f>'Hazard &amp; Exposure'!DL157</f>
        <v>2.4</v>
      </c>
      <c r="R158" s="215">
        <f>'Hazard &amp; Exposure'!DM157</f>
        <v>1.9</v>
      </c>
      <c r="S158" s="217">
        <f t="shared" si="45"/>
        <v>1.8</v>
      </c>
      <c r="T158" s="218">
        <f>Vulnerability!E157</f>
        <v>0.9</v>
      </c>
      <c r="U158" s="219">
        <f>Vulnerability!H157</f>
        <v>1.5</v>
      </c>
      <c r="V158" s="219">
        <f>Vulnerability!N157</f>
        <v>0.4</v>
      </c>
      <c r="W158" s="215">
        <f>Vulnerability!O157</f>
        <v>0.9</v>
      </c>
      <c r="X158" s="219">
        <f>Vulnerability!T157</f>
        <v>1.1000000000000001</v>
      </c>
      <c r="Y158" s="220">
        <f>Vulnerability!AB157</f>
        <v>0.1</v>
      </c>
      <c r="Z158" s="220">
        <f>Vulnerability!AE157</f>
        <v>0.4</v>
      </c>
      <c r="AA158" s="220">
        <f>Vulnerability!AH157</f>
        <v>0</v>
      </c>
      <c r="AB158" s="220">
        <f>Vulnerability!AK157</f>
        <v>2.2999999999999998</v>
      </c>
      <c r="AC158" s="219">
        <f>Vulnerability!AL157</f>
        <v>0.7</v>
      </c>
      <c r="AD158" s="215">
        <f>Vulnerability!AM157</f>
        <v>0.9</v>
      </c>
      <c r="AE158" s="216">
        <f t="shared" si="46"/>
        <v>0.9</v>
      </c>
      <c r="AF158" s="216">
        <f>Vulnerability!AZ157</f>
        <v>6.1</v>
      </c>
      <c r="AG158" s="216">
        <f t="shared" si="47"/>
        <v>4</v>
      </c>
      <c r="AH158" s="231">
        <f>'Lack of Coping Capacity'!D157</f>
        <v>3.4</v>
      </c>
      <c r="AI158" s="222">
        <f>'Lack of Coping Capacity'!G157</f>
        <v>4.3</v>
      </c>
      <c r="AJ158" s="215">
        <f>'Lack of Coping Capacity'!H157</f>
        <v>3.9</v>
      </c>
      <c r="AK158" s="222">
        <f>'Lack of Coping Capacity'!M157</f>
        <v>1.8</v>
      </c>
      <c r="AL158" s="222">
        <f>'Lack of Coping Capacity'!R157</f>
        <v>0.1</v>
      </c>
      <c r="AM158" s="222">
        <f>'Lack of Coping Capacity'!Z157</f>
        <v>1.8</v>
      </c>
      <c r="AN158" s="215">
        <f>'Lack of Coping Capacity'!AA157</f>
        <v>1.2</v>
      </c>
      <c r="AO158" s="216">
        <f t="shared" si="48"/>
        <v>2.7</v>
      </c>
      <c r="AP158" s="216">
        <f>'Lack of Coping Capacity'!AB157</f>
        <v>3.1</v>
      </c>
      <c r="AQ158" s="216">
        <f t="shared" si="49"/>
        <v>2.9</v>
      </c>
      <c r="AR158" s="223">
        <f t="shared" si="50"/>
        <v>2.8</v>
      </c>
      <c r="AS158" s="224" t="str">
        <f t="shared" si="51"/>
        <v>Low</v>
      </c>
      <c r="AT158" s="225">
        <f t="shared" si="52"/>
        <v>156</v>
      </c>
      <c r="AU158" s="226">
        <f>VLOOKUP($B158,'Lack of Reliability Index'!$A$2:$H$192,8,FALSE)</f>
        <v>4.8955223880597023</v>
      </c>
      <c r="AV158" s="227">
        <f>'Imputed and missing data hidden'!BY156</f>
        <v>10</v>
      </c>
      <c r="AW158" s="228">
        <f t="shared" si="53"/>
        <v>0.19607843137254902</v>
      </c>
      <c r="AX158" s="227" t="str">
        <f t="shared" si="54"/>
        <v/>
      </c>
      <c r="AY158" s="229">
        <f>'Indicator Date hidden2'!BZ157</f>
        <v>0.41791044776119401</v>
      </c>
      <c r="AZ158" s="133"/>
    </row>
    <row r="159" spans="1:52" ht="15" thickBot="1" x14ac:dyDescent="0.35">
      <c r="A159" s="211" t="str">
        <f>'Indicator Data'!A161</f>
        <v>Slovenia</v>
      </c>
      <c r="B159" s="212" t="str">
        <f>'Indicator Data'!B161</f>
        <v>SVN</v>
      </c>
      <c r="C159" s="230">
        <f>'Hazard &amp; Exposure'!AO158</f>
        <v>6.1</v>
      </c>
      <c r="D159" s="214">
        <f>'Hazard &amp; Exposure'!AP158</f>
        <v>4</v>
      </c>
      <c r="E159" s="214">
        <f>'Hazard &amp; Exposure'!AQ158</f>
        <v>5.7</v>
      </c>
      <c r="F159" s="214">
        <f>'Hazard &amp; Exposure'!AR158</f>
        <v>0</v>
      </c>
      <c r="G159" s="214">
        <f>'Hazard &amp; Exposure'!AU158</f>
        <v>1.5</v>
      </c>
      <c r="H159" s="214">
        <f>'Hazard &amp; Exposure'!DM158</f>
        <v>1.4</v>
      </c>
      <c r="I159" s="215">
        <f>'Hazard &amp; Exposure'!DN158</f>
        <v>3.5</v>
      </c>
      <c r="J159" s="214">
        <f>'Hazard &amp; Exposure'!DQ158</f>
        <v>0</v>
      </c>
      <c r="K159" s="214">
        <f>'Hazard &amp; Exposure'!DT158</f>
        <v>0</v>
      </c>
      <c r="L159" s="215">
        <f>'Hazard &amp; Exposure'!DU158</f>
        <v>0</v>
      </c>
      <c r="M159" s="216">
        <f t="shared" si="44"/>
        <v>1.9</v>
      </c>
      <c r="N159" s="214">
        <f>'Hazard &amp; Exposure'!BL158</f>
        <v>1</v>
      </c>
      <c r="O159" s="214">
        <f>'Hazard &amp; Exposure'!CR158</f>
        <v>0.5</v>
      </c>
      <c r="P159" s="214">
        <f>'Hazard &amp; Exposure'!DB158</f>
        <v>2.4</v>
      </c>
      <c r="Q159" s="214">
        <f>'Hazard &amp; Exposure'!DL158</f>
        <v>1.6</v>
      </c>
      <c r="R159" s="215">
        <f>'Hazard &amp; Exposure'!DM158</f>
        <v>1.4</v>
      </c>
      <c r="S159" s="217">
        <f t="shared" si="45"/>
        <v>1.7</v>
      </c>
      <c r="T159" s="218">
        <f>Vulnerability!E158</f>
        <v>0</v>
      </c>
      <c r="U159" s="219">
        <f>Vulnerability!H158</f>
        <v>0.5</v>
      </c>
      <c r="V159" s="219">
        <f>Vulnerability!N158</f>
        <v>0.2</v>
      </c>
      <c r="W159" s="215">
        <f>Vulnerability!O158</f>
        <v>0.2</v>
      </c>
      <c r="X159" s="219">
        <f>Vulnerability!T158</f>
        <v>1.4</v>
      </c>
      <c r="Y159" s="220">
        <f>Vulnerability!AB158</f>
        <v>0.1</v>
      </c>
      <c r="Z159" s="220">
        <f>Vulnerability!AE158</f>
        <v>0.2</v>
      </c>
      <c r="AA159" s="220">
        <f>Vulnerability!AH158</f>
        <v>0</v>
      </c>
      <c r="AB159" s="220">
        <f>Vulnerability!AK158</f>
        <v>1.6</v>
      </c>
      <c r="AC159" s="219">
        <f>Vulnerability!AL158</f>
        <v>0.5</v>
      </c>
      <c r="AD159" s="215">
        <f>Vulnerability!AM158</f>
        <v>1</v>
      </c>
      <c r="AE159" s="216">
        <f t="shared" si="46"/>
        <v>0.6</v>
      </c>
      <c r="AF159" s="216">
        <f>Vulnerability!AZ158</f>
        <v>5.8</v>
      </c>
      <c r="AG159" s="216">
        <f t="shared" si="47"/>
        <v>3.6</v>
      </c>
      <c r="AH159" s="231">
        <f>'Lack of Coping Capacity'!D158</f>
        <v>0.9</v>
      </c>
      <c r="AI159" s="222">
        <f>'Lack of Coping Capacity'!G158</f>
        <v>3.4</v>
      </c>
      <c r="AJ159" s="215">
        <f>'Lack of Coping Capacity'!H158</f>
        <v>2.2000000000000002</v>
      </c>
      <c r="AK159" s="222">
        <f>'Lack of Coping Capacity'!M158</f>
        <v>1.6</v>
      </c>
      <c r="AL159" s="222">
        <f>'Lack of Coping Capacity'!R158</f>
        <v>0.1</v>
      </c>
      <c r="AM159" s="222">
        <f>'Lack of Coping Capacity'!Z158</f>
        <v>1.6</v>
      </c>
      <c r="AN159" s="215">
        <f>'Lack of Coping Capacity'!AA158</f>
        <v>1.1000000000000001</v>
      </c>
      <c r="AO159" s="216">
        <f t="shared" si="48"/>
        <v>1.7</v>
      </c>
      <c r="AP159" s="216">
        <f>'Lack of Coping Capacity'!AB158</f>
        <v>1.8</v>
      </c>
      <c r="AQ159" s="216">
        <f t="shared" si="49"/>
        <v>1.8</v>
      </c>
      <c r="AR159" s="223">
        <f t="shared" si="50"/>
        <v>2.2000000000000002</v>
      </c>
      <c r="AS159" s="224" t="str">
        <f t="shared" si="51"/>
        <v>Low</v>
      </c>
      <c r="AT159" s="225">
        <f t="shared" si="52"/>
        <v>171</v>
      </c>
      <c r="AU159" s="226">
        <f>VLOOKUP($B159,'Lack of Reliability Index'!$A$2:$H$192,8,FALSE)</f>
        <v>4.4862745098039216</v>
      </c>
      <c r="AV159" s="227">
        <f>'Imputed and missing data hidden'!BY157</f>
        <v>8</v>
      </c>
      <c r="AW159" s="228">
        <f t="shared" si="53"/>
        <v>0.15686274509803921</v>
      </c>
      <c r="AX159" s="227" t="str">
        <f t="shared" si="54"/>
        <v/>
      </c>
      <c r="AY159" s="229">
        <f>'Indicator Date hidden2'!BZ158</f>
        <v>0.44117647058823528</v>
      </c>
      <c r="AZ159" s="133"/>
    </row>
    <row r="160" spans="1:52" ht="15" thickBot="1" x14ac:dyDescent="0.35">
      <c r="A160" s="211" t="str">
        <f>'Indicator Data'!A162</f>
        <v>Solomon Islands</v>
      </c>
      <c r="B160" s="212" t="str">
        <f>'Indicator Data'!B162</f>
        <v>SLB</v>
      </c>
      <c r="C160" s="230">
        <f>'Hazard &amp; Exposure'!AO159</f>
        <v>8.4</v>
      </c>
      <c r="D160" s="214">
        <f>'Hazard &amp; Exposure'!AP159</f>
        <v>0.1</v>
      </c>
      <c r="E160" s="214">
        <f>'Hazard &amp; Exposure'!AQ159</f>
        <v>8.6999999999999993</v>
      </c>
      <c r="F160" s="214">
        <f>'Hazard &amp; Exposure'!AR159</f>
        <v>4.0999999999999996</v>
      </c>
      <c r="G160" s="214">
        <f>'Hazard &amp; Exposure'!AU159</f>
        <v>3.3</v>
      </c>
      <c r="H160" s="214">
        <f>'Hazard &amp; Exposure'!DM159</f>
        <v>5.6</v>
      </c>
      <c r="I160" s="215">
        <f>'Hazard &amp; Exposure'!DN159</f>
        <v>5.8</v>
      </c>
      <c r="J160" s="214">
        <f>'Hazard &amp; Exposure'!DQ159</f>
        <v>1.5</v>
      </c>
      <c r="K160" s="214">
        <f>'Hazard &amp; Exposure'!DT159</f>
        <v>0</v>
      </c>
      <c r="L160" s="215">
        <f>'Hazard &amp; Exposure'!DU159</f>
        <v>1.1000000000000001</v>
      </c>
      <c r="M160" s="216">
        <f t="shared" si="44"/>
        <v>3.8</v>
      </c>
      <c r="N160" s="214">
        <f>'Hazard &amp; Exposure'!BL159</f>
        <v>4.0999999999999996</v>
      </c>
      <c r="O160" s="214">
        <f>'Hazard &amp; Exposure'!CR159</f>
        <v>5.4</v>
      </c>
      <c r="P160" s="214">
        <f>'Hazard &amp; Exposure'!DB159</f>
        <v>5.7</v>
      </c>
      <c r="Q160" s="214">
        <f>'Hazard &amp; Exposure'!DL159</f>
        <v>7</v>
      </c>
      <c r="R160" s="215">
        <f>'Hazard &amp; Exposure'!DM159</f>
        <v>5.6</v>
      </c>
      <c r="S160" s="217">
        <f t="shared" si="45"/>
        <v>4.8</v>
      </c>
      <c r="T160" s="218">
        <f>Vulnerability!E159</f>
        <v>6.9</v>
      </c>
      <c r="U160" s="219">
        <f>Vulnerability!H159</f>
        <v>3</v>
      </c>
      <c r="V160" s="219">
        <f>Vulnerability!N159</f>
        <v>6.7</v>
      </c>
      <c r="W160" s="215">
        <f>Vulnerability!O159</f>
        <v>5.9</v>
      </c>
      <c r="X160" s="219">
        <f>Vulnerability!T159</f>
        <v>0</v>
      </c>
      <c r="Y160" s="220">
        <f>Vulnerability!AB159</f>
        <v>4.8</v>
      </c>
      <c r="Z160" s="220">
        <f>Vulnerability!AE159</f>
        <v>2.5</v>
      </c>
      <c r="AA160" s="220">
        <f>Vulnerability!AH159</f>
        <v>0.1</v>
      </c>
      <c r="AB160" s="220">
        <f>Vulnerability!AK159</f>
        <v>2.8</v>
      </c>
      <c r="AC160" s="219">
        <f>Vulnerability!AL159</f>
        <v>2.7</v>
      </c>
      <c r="AD160" s="215">
        <f>Vulnerability!AM159</f>
        <v>1.4</v>
      </c>
      <c r="AE160" s="216">
        <f t="shared" si="46"/>
        <v>4</v>
      </c>
      <c r="AF160" s="216">
        <f>Vulnerability!AZ159</f>
        <v>4.0999999999999996</v>
      </c>
      <c r="AG160" s="216">
        <f t="shared" si="47"/>
        <v>4.0999999999999996</v>
      </c>
      <c r="AH160" s="231">
        <f>'Lack of Coping Capacity'!D159</f>
        <v>6.6</v>
      </c>
      <c r="AI160" s="222">
        <f>'Lack of Coping Capacity'!G159</f>
        <v>6.5</v>
      </c>
      <c r="AJ160" s="215">
        <f>'Lack of Coping Capacity'!H159</f>
        <v>6.6</v>
      </c>
      <c r="AK160" s="222">
        <f>'Lack of Coping Capacity'!M159</f>
        <v>5.9</v>
      </c>
      <c r="AL160" s="222">
        <f>'Lack of Coping Capacity'!R159</f>
        <v>7.8</v>
      </c>
      <c r="AM160" s="222">
        <f>'Lack of Coping Capacity'!Z159</f>
        <v>5.6</v>
      </c>
      <c r="AN160" s="215">
        <f>'Lack of Coping Capacity'!AA159</f>
        <v>6.4</v>
      </c>
      <c r="AO160" s="216">
        <f t="shared" si="48"/>
        <v>6.5</v>
      </c>
      <c r="AP160" s="216">
        <f>'Lack of Coping Capacity'!AB159</f>
        <v>6.6</v>
      </c>
      <c r="AQ160" s="216">
        <f t="shared" si="49"/>
        <v>6.6</v>
      </c>
      <c r="AR160" s="223">
        <f t="shared" si="50"/>
        <v>5.0999999999999996</v>
      </c>
      <c r="AS160" s="224" t="str">
        <f t="shared" si="51"/>
        <v>High</v>
      </c>
      <c r="AT160" s="225">
        <f t="shared" si="52"/>
        <v>55</v>
      </c>
      <c r="AU160" s="226">
        <f>VLOOKUP($B160,'Lack of Reliability Index'!$A$2:$H$192,8,FALSE)</f>
        <v>6.5131313131313133</v>
      </c>
      <c r="AV160" s="227">
        <f>'Imputed and missing data hidden'!BY158</f>
        <v>12</v>
      </c>
      <c r="AW160" s="228">
        <f t="shared" si="53"/>
        <v>0.23529411764705882</v>
      </c>
      <c r="AX160" s="227" t="str">
        <f t="shared" si="54"/>
        <v/>
      </c>
      <c r="AY160" s="229">
        <f>'Indicator Date hidden2'!BZ159</f>
        <v>0.62121212121212122</v>
      </c>
      <c r="AZ160" s="133"/>
    </row>
    <row r="161" spans="1:52" ht="15" thickBot="1" x14ac:dyDescent="0.35">
      <c r="A161" s="211" t="str">
        <f>'Indicator Data'!A163</f>
        <v>Somalia</v>
      </c>
      <c r="B161" s="212" t="str">
        <f>'Indicator Data'!B163</f>
        <v>SOM</v>
      </c>
      <c r="C161" s="230">
        <f>'Hazard &amp; Exposure'!AO160</f>
        <v>1.6</v>
      </c>
      <c r="D161" s="214">
        <f>'Hazard &amp; Exposure'!AP160</f>
        <v>7.5</v>
      </c>
      <c r="E161" s="214">
        <f>'Hazard &amp; Exposure'!AQ160</f>
        <v>8.1</v>
      </c>
      <c r="F161" s="214">
        <f>'Hazard &amp; Exposure'!AR160</f>
        <v>1</v>
      </c>
      <c r="G161" s="214">
        <f>'Hazard &amp; Exposure'!AU160</f>
        <v>10</v>
      </c>
      <c r="H161" s="214">
        <f>'Hazard &amp; Exposure'!DM160</f>
        <v>6.3</v>
      </c>
      <c r="I161" s="215">
        <f>'Hazard &amp; Exposure'!DN160</f>
        <v>6.9</v>
      </c>
      <c r="J161" s="214">
        <f>'Hazard &amp; Exposure'!DQ160</f>
        <v>10</v>
      </c>
      <c r="K161" s="214">
        <f>'Hazard &amp; Exposure'!DT160</f>
        <v>10</v>
      </c>
      <c r="L161" s="215">
        <f>'Hazard &amp; Exposure'!DU160</f>
        <v>10</v>
      </c>
      <c r="M161" s="216">
        <f t="shared" si="44"/>
        <v>8.9</v>
      </c>
      <c r="N161" s="214">
        <f>'Hazard &amp; Exposure'!BL160</f>
        <v>2.2999999999999998</v>
      </c>
      <c r="O161" s="214">
        <f>'Hazard &amp; Exposure'!CR160</f>
        <v>7.2</v>
      </c>
      <c r="P161" s="214">
        <f>'Hazard &amp; Exposure'!DB160</f>
        <v>6.5</v>
      </c>
      <c r="Q161" s="214">
        <f>'Hazard &amp; Exposure'!DL160</f>
        <v>7.7</v>
      </c>
      <c r="R161" s="215">
        <f>'Hazard &amp; Exposure'!DM160</f>
        <v>6.3</v>
      </c>
      <c r="S161" s="217">
        <f t="shared" si="45"/>
        <v>7.8</v>
      </c>
      <c r="T161" s="218">
        <f>Vulnerability!E160</f>
        <v>8.6999999999999993</v>
      </c>
      <c r="U161" s="219" t="str">
        <f>Vulnerability!H160</f>
        <v>x</v>
      </c>
      <c r="V161" s="219">
        <f>Vulnerability!N160</f>
        <v>10</v>
      </c>
      <c r="W161" s="215">
        <f>Vulnerability!O160</f>
        <v>9.1</v>
      </c>
      <c r="X161" s="219">
        <f>Vulnerability!T160</f>
        <v>10</v>
      </c>
      <c r="Y161" s="220">
        <f>Vulnerability!AB160</f>
        <v>2</v>
      </c>
      <c r="Z161" s="220">
        <f>Vulnerability!AE160</f>
        <v>7.2</v>
      </c>
      <c r="AA161" s="220">
        <f>Vulnerability!AH160</f>
        <v>10</v>
      </c>
      <c r="AB161" s="220">
        <f>Vulnerability!AK160</f>
        <v>6.4</v>
      </c>
      <c r="AC161" s="219">
        <f>Vulnerability!AL160</f>
        <v>7.4</v>
      </c>
      <c r="AD161" s="215">
        <f>Vulnerability!AM160</f>
        <v>9.1</v>
      </c>
      <c r="AE161" s="216">
        <f t="shared" si="46"/>
        <v>9.1</v>
      </c>
      <c r="AF161" s="216">
        <f>Vulnerability!AZ160</f>
        <v>5</v>
      </c>
      <c r="AG161" s="216">
        <f t="shared" si="47"/>
        <v>7.6</v>
      </c>
      <c r="AH161" s="231" t="str">
        <f>'Lack of Coping Capacity'!D160</f>
        <v>x</v>
      </c>
      <c r="AI161" s="222">
        <f>'Lack of Coping Capacity'!G160</f>
        <v>9.3000000000000007</v>
      </c>
      <c r="AJ161" s="215">
        <f>'Lack of Coping Capacity'!H160</f>
        <v>9.3000000000000007</v>
      </c>
      <c r="AK161" s="222">
        <f>'Lack of Coping Capacity'!M160</f>
        <v>8</v>
      </c>
      <c r="AL161" s="222">
        <f>'Lack of Coping Capacity'!R160</f>
        <v>7.8</v>
      </c>
      <c r="AM161" s="222">
        <f>'Lack of Coping Capacity'!Z160</f>
        <v>9.6</v>
      </c>
      <c r="AN161" s="215">
        <f>'Lack of Coping Capacity'!AA160</f>
        <v>8.5</v>
      </c>
      <c r="AO161" s="216">
        <f t="shared" si="48"/>
        <v>8.9</v>
      </c>
      <c r="AP161" s="216">
        <f>'Lack of Coping Capacity'!AB160</f>
        <v>6.9</v>
      </c>
      <c r="AQ161" s="216">
        <f t="shared" si="49"/>
        <v>8.1</v>
      </c>
      <c r="AR161" s="223">
        <f t="shared" si="50"/>
        <v>7.8</v>
      </c>
      <c r="AS161" s="224" t="str">
        <f t="shared" si="51"/>
        <v>Very High</v>
      </c>
      <c r="AT161" s="225">
        <f t="shared" si="52"/>
        <v>1</v>
      </c>
      <c r="AU161" s="226">
        <f>VLOOKUP($B161,'Lack of Reliability Index'!$A$2:$H$192,8,FALSE)</f>
        <v>8.0404040404040416</v>
      </c>
      <c r="AV161" s="227">
        <f>'Imputed and missing data hidden'!BY159</f>
        <v>12</v>
      </c>
      <c r="AW161" s="228">
        <f t="shared" si="53"/>
        <v>0.23529411764705882</v>
      </c>
      <c r="AX161" s="227" t="str">
        <f t="shared" si="54"/>
        <v>YES</v>
      </c>
      <c r="AY161" s="229">
        <f>'Indicator Date hidden2'!BZ160</f>
        <v>0.60606060606060608</v>
      </c>
      <c r="AZ161" s="133"/>
    </row>
    <row r="162" spans="1:52" ht="15" thickBot="1" x14ac:dyDescent="0.35">
      <c r="A162" s="211" t="str">
        <f>'Indicator Data'!A164</f>
        <v>South Africa</v>
      </c>
      <c r="B162" s="212" t="str">
        <f>'Indicator Data'!B164</f>
        <v>ZAF</v>
      </c>
      <c r="C162" s="230">
        <f>'Hazard &amp; Exposure'!AO161</f>
        <v>2</v>
      </c>
      <c r="D162" s="214">
        <f>'Hazard &amp; Exposure'!AP161</f>
        <v>5</v>
      </c>
      <c r="E162" s="214">
        <f>'Hazard &amp; Exposure'!AQ161</f>
        <v>4.9000000000000004</v>
      </c>
      <c r="F162" s="214">
        <f>'Hazard &amp; Exposure'!AR161</f>
        <v>0.4</v>
      </c>
      <c r="G162" s="214">
        <f>'Hazard &amp; Exposure'!AU161</f>
        <v>8.8000000000000007</v>
      </c>
      <c r="H162" s="214">
        <f>'Hazard &amp; Exposure'!DM161</f>
        <v>4.8</v>
      </c>
      <c r="I162" s="215">
        <f>'Hazard &amp; Exposure'!DN161</f>
        <v>5</v>
      </c>
      <c r="J162" s="214">
        <f>'Hazard &amp; Exposure'!DQ161</f>
        <v>9.4</v>
      </c>
      <c r="K162" s="214">
        <f>'Hazard &amp; Exposure'!DT161</f>
        <v>0</v>
      </c>
      <c r="L162" s="215">
        <f>'Hazard &amp; Exposure'!DU161</f>
        <v>6.6</v>
      </c>
      <c r="M162" s="216">
        <f t="shared" si="44"/>
        <v>5.9</v>
      </c>
      <c r="N162" s="214">
        <f>'Hazard &amp; Exposure'!BL161</f>
        <v>4.5999999999999996</v>
      </c>
      <c r="O162" s="214">
        <f>'Hazard &amp; Exposure'!CR161</f>
        <v>5.7</v>
      </c>
      <c r="P162" s="214">
        <f>'Hazard &amp; Exposure'!DB161</f>
        <v>4.4000000000000004</v>
      </c>
      <c r="Q162" s="214">
        <f>'Hazard &amp; Exposure'!DL161</f>
        <v>4.2</v>
      </c>
      <c r="R162" s="215">
        <f>'Hazard &amp; Exposure'!DM161</f>
        <v>4.8</v>
      </c>
      <c r="S162" s="217">
        <f t="shared" si="45"/>
        <v>5.4</v>
      </c>
      <c r="T162" s="218">
        <f>Vulnerability!E161</f>
        <v>4.5999999999999996</v>
      </c>
      <c r="U162" s="219">
        <f>Vulnerability!H161</f>
        <v>7.6</v>
      </c>
      <c r="V162" s="219">
        <f>Vulnerability!N161</f>
        <v>0.3</v>
      </c>
      <c r="W162" s="215">
        <f>Vulnerability!O161</f>
        <v>4.3</v>
      </c>
      <c r="X162" s="219">
        <f>Vulnerability!T161</f>
        <v>6.6</v>
      </c>
      <c r="Y162" s="220">
        <f>Vulnerability!AB161</f>
        <v>6</v>
      </c>
      <c r="Z162" s="220">
        <f>Vulnerability!AE161</f>
        <v>2</v>
      </c>
      <c r="AA162" s="220">
        <f>Vulnerability!AH161</f>
        <v>1.3</v>
      </c>
      <c r="AB162" s="220">
        <f>Vulnerability!AK161</f>
        <v>1.9</v>
      </c>
      <c r="AC162" s="219">
        <f>Vulnerability!AL161</f>
        <v>3.1</v>
      </c>
      <c r="AD162" s="215">
        <f>Vulnerability!AM161</f>
        <v>5.0999999999999996</v>
      </c>
      <c r="AE162" s="216">
        <f t="shared" si="46"/>
        <v>4.7</v>
      </c>
      <c r="AF162" s="216">
        <f>Vulnerability!AZ161</f>
        <v>5.8</v>
      </c>
      <c r="AG162" s="216">
        <f t="shared" si="47"/>
        <v>5.3</v>
      </c>
      <c r="AH162" s="231">
        <f>'Lack of Coping Capacity'!D161</f>
        <v>3.9</v>
      </c>
      <c r="AI162" s="222">
        <f>'Lack of Coping Capacity'!G161</f>
        <v>5</v>
      </c>
      <c r="AJ162" s="215">
        <f>'Lack of Coping Capacity'!H161</f>
        <v>4.5</v>
      </c>
      <c r="AK162" s="222">
        <f>'Lack of Coping Capacity'!M161</f>
        <v>2.7</v>
      </c>
      <c r="AL162" s="222">
        <f>'Lack of Coping Capacity'!R161</f>
        <v>3.9</v>
      </c>
      <c r="AM162" s="222">
        <f>'Lack of Coping Capacity'!Z161</f>
        <v>5.4</v>
      </c>
      <c r="AN162" s="215">
        <f>'Lack of Coping Capacity'!AA161</f>
        <v>4</v>
      </c>
      <c r="AO162" s="216">
        <f t="shared" si="48"/>
        <v>4.3</v>
      </c>
      <c r="AP162" s="216">
        <f>'Lack of Coping Capacity'!AB161</f>
        <v>3.4</v>
      </c>
      <c r="AQ162" s="216">
        <f t="shared" si="49"/>
        <v>3.9</v>
      </c>
      <c r="AR162" s="223">
        <f t="shared" si="50"/>
        <v>4.8</v>
      </c>
      <c r="AS162" s="224" t="str">
        <f t="shared" si="51"/>
        <v>Medium</v>
      </c>
      <c r="AT162" s="225">
        <f t="shared" si="52"/>
        <v>68</v>
      </c>
      <c r="AU162" s="226">
        <f>VLOOKUP($B162,'Lack of Reliability Index'!$A$2:$H$192,8,FALSE)</f>
        <v>2.5945945945945947</v>
      </c>
      <c r="AV162" s="227">
        <f>'Imputed and missing data hidden'!BY160</f>
        <v>0</v>
      </c>
      <c r="AW162" s="228">
        <f t="shared" si="53"/>
        <v>0</v>
      </c>
      <c r="AX162" s="227" t="str">
        <f t="shared" si="54"/>
        <v/>
      </c>
      <c r="AY162" s="229">
        <f>'Indicator Date hidden2'!BZ161</f>
        <v>0.48648648648648651</v>
      </c>
      <c r="AZ162" s="133"/>
    </row>
    <row r="163" spans="1:52" ht="15" thickBot="1" x14ac:dyDescent="0.35">
      <c r="A163" s="211" t="str">
        <f>'Indicator Data'!A165</f>
        <v>South Sudan</v>
      </c>
      <c r="B163" s="212" t="str">
        <f>'Indicator Data'!B165</f>
        <v>SSD</v>
      </c>
      <c r="C163" s="230">
        <f>'Hazard &amp; Exposure'!AO162</f>
        <v>2.8</v>
      </c>
      <c r="D163" s="214">
        <f>'Hazard &amp; Exposure'!AP162</f>
        <v>7.1</v>
      </c>
      <c r="E163" s="214">
        <f>'Hazard &amp; Exposure'!AQ162</f>
        <v>0</v>
      </c>
      <c r="F163" s="214">
        <f>'Hazard &amp; Exposure'!AR162</f>
        <v>0</v>
      </c>
      <c r="G163" s="214">
        <f>'Hazard &amp; Exposure'!AU162</f>
        <v>3.7</v>
      </c>
      <c r="H163" s="214">
        <f>'Hazard &amp; Exposure'!DM162</f>
        <v>7</v>
      </c>
      <c r="I163" s="215">
        <f>'Hazard &amp; Exposure'!DN162</f>
        <v>4</v>
      </c>
      <c r="J163" s="214">
        <f>'Hazard &amp; Exposure'!DQ162</f>
        <v>10</v>
      </c>
      <c r="K163" s="214">
        <f>'Hazard &amp; Exposure'!DT162</f>
        <v>8</v>
      </c>
      <c r="L163" s="215">
        <f>'Hazard &amp; Exposure'!DU162</f>
        <v>8</v>
      </c>
      <c r="M163" s="216">
        <f t="shared" si="44"/>
        <v>6.4</v>
      </c>
      <c r="N163" s="214">
        <f>'Hazard &amp; Exposure'!BL162</f>
        <v>5.2</v>
      </c>
      <c r="O163" s="214">
        <f>'Hazard &amp; Exposure'!CR162</f>
        <v>7.9</v>
      </c>
      <c r="P163" s="214">
        <f>'Hazard &amp; Exposure'!DB162</f>
        <v>6.6</v>
      </c>
      <c r="Q163" s="214">
        <f>'Hazard &amp; Exposure'!DL162</f>
        <v>7.9</v>
      </c>
      <c r="R163" s="215">
        <f>'Hazard &amp; Exposure'!DM162</f>
        <v>7</v>
      </c>
      <c r="S163" s="217">
        <f t="shared" si="45"/>
        <v>6.7</v>
      </c>
      <c r="T163" s="218">
        <f>Vulnerability!E162</f>
        <v>9.9</v>
      </c>
      <c r="U163" s="219">
        <f>Vulnerability!H162</f>
        <v>5.3</v>
      </c>
      <c r="V163" s="219">
        <f>Vulnerability!N162</f>
        <v>7.7</v>
      </c>
      <c r="W163" s="215">
        <f>Vulnerability!O162</f>
        <v>8.1999999999999993</v>
      </c>
      <c r="X163" s="219">
        <f>Vulnerability!T162</f>
        <v>10</v>
      </c>
      <c r="Y163" s="220">
        <f>Vulnerability!AB162</f>
        <v>5.4</v>
      </c>
      <c r="Z163" s="220">
        <f>Vulnerability!AE162</f>
        <v>6.9</v>
      </c>
      <c r="AA163" s="220">
        <f>Vulnerability!AH162</f>
        <v>2.1</v>
      </c>
      <c r="AB163" s="220">
        <f>Vulnerability!AK162</f>
        <v>8.1</v>
      </c>
      <c r="AC163" s="219">
        <f>Vulnerability!AL162</f>
        <v>6.1</v>
      </c>
      <c r="AD163" s="215">
        <f>Vulnerability!AM162</f>
        <v>8.8000000000000007</v>
      </c>
      <c r="AE163" s="216">
        <f t="shared" si="46"/>
        <v>8.5</v>
      </c>
      <c r="AF163" s="216">
        <f>Vulnerability!AZ162</f>
        <v>6.1</v>
      </c>
      <c r="AG163" s="216">
        <f t="shared" si="47"/>
        <v>7.5</v>
      </c>
      <c r="AH163" s="231" t="str">
        <f>'Lack of Coping Capacity'!D162</f>
        <v>x</v>
      </c>
      <c r="AI163" s="222">
        <f>'Lack of Coping Capacity'!G162</f>
        <v>9.4</v>
      </c>
      <c r="AJ163" s="215">
        <f>'Lack of Coping Capacity'!H162</f>
        <v>9.4</v>
      </c>
      <c r="AK163" s="222">
        <f>'Lack of Coping Capacity'!M162</f>
        <v>8.6999999999999993</v>
      </c>
      <c r="AL163" s="222">
        <f>'Lack of Coping Capacity'!R162</f>
        <v>9.8000000000000007</v>
      </c>
      <c r="AM163" s="222">
        <f>'Lack of Coping Capacity'!Z162</f>
        <v>10</v>
      </c>
      <c r="AN163" s="215">
        <f>'Lack of Coping Capacity'!AA162</f>
        <v>9.5</v>
      </c>
      <c r="AO163" s="216">
        <f t="shared" si="48"/>
        <v>9.5</v>
      </c>
      <c r="AP163" s="216">
        <f>'Lack of Coping Capacity'!AB162</f>
        <v>6.1</v>
      </c>
      <c r="AQ163" s="216">
        <f t="shared" si="49"/>
        <v>8.3000000000000007</v>
      </c>
      <c r="AR163" s="223">
        <f t="shared" si="50"/>
        <v>7.5</v>
      </c>
      <c r="AS163" s="224" t="str">
        <f t="shared" si="51"/>
        <v>Very High</v>
      </c>
      <c r="AT163" s="225">
        <f t="shared" si="52"/>
        <v>3</v>
      </c>
      <c r="AU163" s="226">
        <f>VLOOKUP($B163,'Lack of Reliability Index'!$A$2:$H$192,8,FALSE)</f>
        <v>7.6666666666666661</v>
      </c>
      <c r="AV163" s="227">
        <f>'Imputed and missing data hidden'!BY161</f>
        <v>8</v>
      </c>
      <c r="AW163" s="228">
        <f t="shared" si="53"/>
        <v>0.15686274509803921</v>
      </c>
      <c r="AX163" s="227" t="str">
        <f t="shared" si="54"/>
        <v>YES</v>
      </c>
      <c r="AY163" s="229">
        <f>'Indicator Date hidden2'!BZ162</f>
        <v>0.82089552238805974</v>
      </c>
      <c r="AZ163" s="133"/>
    </row>
    <row r="164" spans="1:52" ht="15" thickBot="1" x14ac:dyDescent="0.35">
      <c r="A164" s="211" t="str">
        <f>'Indicator Data'!A166</f>
        <v>Spain</v>
      </c>
      <c r="B164" s="212" t="str">
        <f>'Indicator Data'!B166</f>
        <v>ESP</v>
      </c>
      <c r="C164" s="230">
        <f>'Hazard &amp; Exposure'!AO163</f>
        <v>3.5</v>
      </c>
      <c r="D164" s="214">
        <f>'Hazard &amp; Exposure'!AP163</f>
        <v>5.4</v>
      </c>
      <c r="E164" s="214">
        <f>'Hazard &amp; Exposure'!AQ163</f>
        <v>7</v>
      </c>
      <c r="F164" s="214">
        <f>'Hazard &amp; Exposure'!AR163</f>
        <v>0</v>
      </c>
      <c r="G164" s="214">
        <f>'Hazard &amp; Exposure'!AU163</f>
        <v>4.5</v>
      </c>
      <c r="H164" s="214">
        <f>'Hazard &amp; Exposure'!DM163</f>
        <v>2.1</v>
      </c>
      <c r="I164" s="215">
        <f>'Hazard &amp; Exposure'!DN163</f>
        <v>4.0999999999999996</v>
      </c>
      <c r="J164" s="214">
        <f>'Hazard &amp; Exposure'!DQ163</f>
        <v>1.5</v>
      </c>
      <c r="K164" s="214">
        <f>'Hazard &amp; Exposure'!DT163</f>
        <v>0</v>
      </c>
      <c r="L164" s="215">
        <f>'Hazard &amp; Exposure'!DU163</f>
        <v>1.1000000000000001</v>
      </c>
      <c r="M164" s="216">
        <f t="shared" ref="M164:M194" si="55">ROUND((10-GEOMEAN(((10-I164)/10*9+1),((10-L164)/10*9+1)))/9*10,1)</f>
        <v>2.7</v>
      </c>
      <c r="N164" s="214">
        <f>'Hazard &amp; Exposure'!BL163</f>
        <v>0</v>
      </c>
      <c r="O164" s="214">
        <f>'Hazard &amp; Exposure'!CR163</f>
        <v>3.8</v>
      </c>
      <c r="P164" s="214">
        <f>'Hazard &amp; Exposure'!DB163</f>
        <v>2.9</v>
      </c>
      <c r="Q164" s="214">
        <f>'Hazard &amp; Exposure'!DL163</f>
        <v>1.4</v>
      </c>
      <c r="R164" s="215">
        <f>'Hazard &amp; Exposure'!DM163</f>
        <v>2.1</v>
      </c>
      <c r="S164" s="217">
        <f t="shared" ref="S164:S194" si="56">ROUND((10-GEOMEAN(((10-M164)/10*9+1),((10-R164)/10*9+1)))/9*10,1)</f>
        <v>2.4</v>
      </c>
      <c r="T164" s="218">
        <f>Vulnerability!E163</f>
        <v>0.1</v>
      </c>
      <c r="U164" s="219">
        <f>Vulnerability!H163</f>
        <v>1.9</v>
      </c>
      <c r="V164" s="219">
        <f>Vulnerability!N163</f>
        <v>0.1</v>
      </c>
      <c r="W164" s="215">
        <f>Vulnerability!O163</f>
        <v>0.6</v>
      </c>
      <c r="X164" s="219">
        <f>Vulnerability!T163</f>
        <v>5.3</v>
      </c>
      <c r="Y164" s="220">
        <f>Vulnerability!AB163</f>
        <v>0.3</v>
      </c>
      <c r="Z164" s="220">
        <f>Vulnerability!AE163</f>
        <v>0.2</v>
      </c>
      <c r="AA164" s="220">
        <f>Vulnerability!AH163</f>
        <v>0</v>
      </c>
      <c r="AB164" s="220">
        <f>Vulnerability!AK163</f>
        <v>1.4</v>
      </c>
      <c r="AC164" s="219">
        <f>Vulnerability!AL163</f>
        <v>0.5</v>
      </c>
      <c r="AD164" s="215">
        <f>Vulnerability!AM163</f>
        <v>3.3</v>
      </c>
      <c r="AE164" s="216">
        <f t="shared" ref="AE164:AE194" si="57">ROUND((10-GEOMEAN(((10-W164)/10*9+1),((10-AD164)/10*9+1)))/9*10,1)</f>
        <v>2.1</v>
      </c>
      <c r="AF164" s="216">
        <f>Vulnerability!AZ163</f>
        <v>6.6</v>
      </c>
      <c r="AG164" s="216">
        <f t="shared" ref="AG164:AG194" si="58">ROUND((10-GEOMEAN(((10-AE164)/10*9+1),((10-AF164)/10*9+1)))/9*10,1)</f>
        <v>4.7</v>
      </c>
      <c r="AH164" s="231">
        <f>'Lack of Coping Capacity'!D163</f>
        <v>2.2000000000000002</v>
      </c>
      <c r="AI164" s="222">
        <f>'Lack of Coping Capacity'!G163</f>
        <v>3.4</v>
      </c>
      <c r="AJ164" s="215">
        <f>'Lack of Coping Capacity'!H163</f>
        <v>2.8</v>
      </c>
      <c r="AK164" s="222">
        <f>'Lack of Coping Capacity'!M163</f>
        <v>1.5</v>
      </c>
      <c r="AL164" s="222">
        <f>'Lack of Coping Capacity'!R163</f>
        <v>0</v>
      </c>
      <c r="AM164" s="222">
        <f>'Lack of Coping Capacity'!Z163</f>
        <v>0.2</v>
      </c>
      <c r="AN164" s="215">
        <f>'Lack of Coping Capacity'!AA163</f>
        <v>0.6</v>
      </c>
      <c r="AO164" s="216">
        <f t="shared" ref="AO164:AO194" si="59">ROUND((10-GEOMEAN(((10-AJ164)/10*9+1),((10-AN164)/10*9+1)))/9*10,1)</f>
        <v>1.8</v>
      </c>
      <c r="AP164" s="216">
        <f>'Lack of Coping Capacity'!AB163</f>
        <v>1.6</v>
      </c>
      <c r="AQ164" s="216">
        <f t="shared" ref="AQ164:AQ194" si="60">IF(AP164="x",AO164,ROUND((10-GEOMEAN(((10-AO164)/10*9+1),((10-AP164)/10*9+1)))/9*10,1))</f>
        <v>1.7</v>
      </c>
      <c r="AR164" s="223">
        <f t="shared" ref="AR164:AR194" si="61">ROUND(S164^(1/3)*AG164^(1/3)*AQ164^(1/3),1)</f>
        <v>2.7</v>
      </c>
      <c r="AS164" s="224" t="str">
        <f t="shared" ref="AS164:AS194" si="62">IF(AR164&gt;=6.5,"Very High",IF(AR164&gt;=5,"High",IF(AR164&gt;=3.5,"Medium",IF(AR164&gt;=2,"Low","Very Low"))))</f>
        <v>Low</v>
      </c>
      <c r="AT164" s="225">
        <f t="shared" ref="AT164:AT194" si="63">_xlfn.RANK.EQ(AR164,AR$4:AR$194)</f>
        <v>160</v>
      </c>
      <c r="AU164" s="226">
        <f>VLOOKUP($B164,'Lack of Reliability Index'!$A$2:$H$192,8,FALSE)</f>
        <v>4.7529411764705891</v>
      </c>
      <c r="AV164" s="227">
        <f>'Imputed and missing data hidden'!BY162</f>
        <v>9</v>
      </c>
      <c r="AW164" s="228">
        <f t="shared" ref="AW164:AW194" si="64">AV164/51</f>
        <v>0.17647058823529413</v>
      </c>
      <c r="AX164" s="227" t="str">
        <f t="shared" ref="AX164:AX194" si="65">IF(K164&gt;=7,"YES","")</f>
        <v/>
      </c>
      <c r="AY164" s="229">
        <f>'Indicator Date hidden2'!BZ163</f>
        <v>0.44117647058823528</v>
      </c>
      <c r="AZ164" s="133"/>
    </row>
    <row r="165" spans="1:52" ht="15" thickBot="1" x14ac:dyDescent="0.35">
      <c r="A165" s="211" t="str">
        <f>'Indicator Data'!A167</f>
        <v>Sri Lanka</v>
      </c>
      <c r="B165" s="212" t="str">
        <f>'Indicator Data'!B167</f>
        <v>LKA</v>
      </c>
      <c r="C165" s="230">
        <f>'Hazard &amp; Exposure'!AO164</f>
        <v>0.1</v>
      </c>
      <c r="D165" s="214">
        <f>'Hazard &amp; Exposure'!AP164</f>
        <v>6.1</v>
      </c>
      <c r="E165" s="214">
        <f>'Hazard &amp; Exposure'!AQ164</f>
        <v>8.5</v>
      </c>
      <c r="F165" s="214">
        <f>'Hazard &amp; Exposure'!AR164</f>
        <v>3.6</v>
      </c>
      <c r="G165" s="214">
        <f>'Hazard &amp; Exposure'!AU164</f>
        <v>3.5</v>
      </c>
      <c r="H165" s="214">
        <f>'Hazard &amp; Exposure'!DM164</f>
        <v>5.9</v>
      </c>
      <c r="I165" s="215">
        <f>'Hazard &amp; Exposure'!DN164</f>
        <v>5.2</v>
      </c>
      <c r="J165" s="214">
        <f>'Hazard &amp; Exposure'!DQ164</f>
        <v>4.2</v>
      </c>
      <c r="K165" s="214">
        <f>'Hazard &amp; Exposure'!DT164</f>
        <v>0</v>
      </c>
      <c r="L165" s="215">
        <f>'Hazard &amp; Exposure'!DU164</f>
        <v>2.9</v>
      </c>
      <c r="M165" s="216">
        <f t="shared" si="55"/>
        <v>4.0999999999999996</v>
      </c>
      <c r="N165" s="214">
        <f>'Hazard &amp; Exposure'!BL164</f>
        <v>6.2</v>
      </c>
      <c r="O165" s="214">
        <f>'Hazard &amp; Exposure'!CR164</f>
        <v>8.3000000000000007</v>
      </c>
      <c r="P165" s="214">
        <f>'Hazard &amp; Exposure'!DB164</f>
        <v>3.4</v>
      </c>
      <c r="Q165" s="214">
        <f>'Hazard &amp; Exposure'!DL164</f>
        <v>4.3</v>
      </c>
      <c r="R165" s="215">
        <f>'Hazard &amp; Exposure'!DM164</f>
        <v>5.9</v>
      </c>
      <c r="S165" s="217">
        <f t="shared" si="56"/>
        <v>5.0999999999999996</v>
      </c>
      <c r="T165" s="218">
        <f>Vulnerability!E164</f>
        <v>2.4</v>
      </c>
      <c r="U165" s="219">
        <f>Vulnerability!H164</f>
        <v>4.4000000000000004</v>
      </c>
      <c r="V165" s="219">
        <f>Vulnerability!N164</f>
        <v>1</v>
      </c>
      <c r="W165" s="215">
        <f>Vulnerability!O164</f>
        <v>2.6</v>
      </c>
      <c r="X165" s="219">
        <f>Vulnerability!T164</f>
        <v>4.5</v>
      </c>
      <c r="Y165" s="220">
        <f>Vulnerability!AB164</f>
        <v>0.4</v>
      </c>
      <c r="Z165" s="220">
        <f>Vulnerability!AE164</f>
        <v>2.6</v>
      </c>
      <c r="AA165" s="220">
        <f>Vulnerability!AH164</f>
        <v>3.9</v>
      </c>
      <c r="AB165" s="220">
        <f>Vulnerability!AK164</f>
        <v>3</v>
      </c>
      <c r="AC165" s="219">
        <f>Vulnerability!AL164</f>
        <v>2.6</v>
      </c>
      <c r="AD165" s="215">
        <f>Vulnerability!AM164</f>
        <v>3.6</v>
      </c>
      <c r="AE165" s="216">
        <f t="shared" si="57"/>
        <v>3.1</v>
      </c>
      <c r="AF165" s="216">
        <f>Vulnerability!AZ164</f>
        <v>5.7</v>
      </c>
      <c r="AG165" s="216">
        <f t="shared" si="58"/>
        <v>4.5</v>
      </c>
      <c r="AH165" s="231">
        <f>'Lack of Coping Capacity'!D164</f>
        <v>3.6</v>
      </c>
      <c r="AI165" s="222">
        <f>'Lack of Coping Capacity'!G164</f>
        <v>5.9</v>
      </c>
      <c r="AJ165" s="215">
        <f>'Lack of Coping Capacity'!H164</f>
        <v>4.8</v>
      </c>
      <c r="AK165" s="222">
        <f>'Lack of Coping Capacity'!M164</f>
        <v>2.9</v>
      </c>
      <c r="AL165" s="222">
        <f>'Lack of Coping Capacity'!R164</f>
        <v>2.8</v>
      </c>
      <c r="AM165" s="222">
        <f>'Lack of Coping Capacity'!Z164</f>
        <v>4.0999999999999996</v>
      </c>
      <c r="AN165" s="215">
        <f>'Lack of Coping Capacity'!AA164</f>
        <v>3.3</v>
      </c>
      <c r="AO165" s="216">
        <f t="shared" si="59"/>
        <v>4.0999999999999996</v>
      </c>
      <c r="AP165" s="216">
        <f>'Lack of Coping Capacity'!AB164</f>
        <v>5.4</v>
      </c>
      <c r="AQ165" s="216">
        <f t="shared" si="60"/>
        <v>4.8</v>
      </c>
      <c r="AR165" s="223">
        <f t="shared" si="61"/>
        <v>4.8</v>
      </c>
      <c r="AS165" s="224" t="str">
        <f t="shared" si="62"/>
        <v>Medium</v>
      </c>
      <c r="AT165" s="225">
        <f t="shared" si="63"/>
        <v>68</v>
      </c>
      <c r="AU165" s="226">
        <f>VLOOKUP($B165,'Lack of Reliability Index'!$A$2:$H$192,8,FALSE)</f>
        <v>4.1142857142857139</v>
      </c>
      <c r="AV165" s="227">
        <f>'Imputed and missing data hidden'!BY163</f>
        <v>8</v>
      </c>
      <c r="AW165" s="228">
        <f t="shared" si="64"/>
        <v>0.15686274509803921</v>
      </c>
      <c r="AX165" s="227" t="str">
        <f t="shared" si="65"/>
        <v/>
      </c>
      <c r="AY165" s="229">
        <f>'Indicator Date hidden2'!BZ164</f>
        <v>0.37142857142857144</v>
      </c>
      <c r="AZ165" s="133"/>
    </row>
    <row r="166" spans="1:52" ht="15" thickBot="1" x14ac:dyDescent="0.35">
      <c r="A166" s="211" t="str">
        <f>'Indicator Data'!A168</f>
        <v>Sudan</v>
      </c>
      <c r="B166" s="212" t="str">
        <f>'Indicator Data'!B168</f>
        <v>SDN</v>
      </c>
      <c r="C166" s="230">
        <f>'Hazard &amp; Exposure'!AO165</f>
        <v>0.1</v>
      </c>
      <c r="D166" s="214">
        <f>'Hazard &amp; Exposure'!AP165</f>
        <v>8</v>
      </c>
      <c r="E166" s="214">
        <f>'Hazard &amp; Exposure'!AQ165</f>
        <v>0</v>
      </c>
      <c r="F166" s="214">
        <f>'Hazard &amp; Exposure'!AR165</f>
        <v>0</v>
      </c>
      <c r="G166" s="214">
        <f>'Hazard &amp; Exposure'!AU165</f>
        <v>6.9</v>
      </c>
      <c r="H166" s="214">
        <f>'Hazard &amp; Exposure'!DM165</f>
        <v>6.1</v>
      </c>
      <c r="I166" s="215">
        <f>'Hazard &amp; Exposure'!DN165</f>
        <v>4.4000000000000004</v>
      </c>
      <c r="J166" s="214">
        <f>'Hazard &amp; Exposure'!DQ165</f>
        <v>10</v>
      </c>
      <c r="K166" s="214">
        <f>'Hazard &amp; Exposure'!DT165</f>
        <v>8</v>
      </c>
      <c r="L166" s="215">
        <f>'Hazard &amp; Exposure'!DU165</f>
        <v>8</v>
      </c>
      <c r="M166" s="216">
        <f t="shared" si="55"/>
        <v>6.5</v>
      </c>
      <c r="N166" s="214">
        <f>'Hazard &amp; Exposure'!BL165</f>
        <v>3.2</v>
      </c>
      <c r="O166" s="214">
        <f>'Hazard &amp; Exposure'!CR165</f>
        <v>7.8</v>
      </c>
      <c r="P166" s="214">
        <f>'Hazard &amp; Exposure'!DB165</f>
        <v>6.2</v>
      </c>
      <c r="Q166" s="214">
        <f>'Hazard &amp; Exposure'!DL165</f>
        <v>6.2</v>
      </c>
      <c r="R166" s="215">
        <f>'Hazard &amp; Exposure'!DM165</f>
        <v>6.1</v>
      </c>
      <c r="S166" s="217">
        <f t="shared" si="56"/>
        <v>6.3</v>
      </c>
      <c r="T166" s="218">
        <f>Vulnerability!E165</f>
        <v>8.6</v>
      </c>
      <c r="U166" s="219">
        <f>Vulnerability!H165</f>
        <v>5.0999999999999996</v>
      </c>
      <c r="V166" s="219">
        <f>Vulnerability!N165</f>
        <v>3.3</v>
      </c>
      <c r="W166" s="215">
        <f>Vulnerability!O165</f>
        <v>6.4</v>
      </c>
      <c r="X166" s="219">
        <f>Vulnerability!T165</f>
        <v>9.6</v>
      </c>
      <c r="Y166" s="220">
        <f>Vulnerability!AB165</f>
        <v>1.4</v>
      </c>
      <c r="Z166" s="220">
        <f>Vulnerability!AE165</f>
        <v>6</v>
      </c>
      <c r="AA166" s="220">
        <f>Vulnerability!AH165</f>
        <v>1</v>
      </c>
      <c r="AB166" s="220">
        <f>Vulnerability!AK165</f>
        <v>5.0999999999999996</v>
      </c>
      <c r="AC166" s="219">
        <f>Vulnerability!AL165</f>
        <v>3.7</v>
      </c>
      <c r="AD166" s="215">
        <f>Vulnerability!AM165</f>
        <v>7.8</v>
      </c>
      <c r="AE166" s="216">
        <f t="shared" si="57"/>
        <v>7.2</v>
      </c>
      <c r="AF166" s="216">
        <f>Vulnerability!AZ165</f>
        <v>5.7</v>
      </c>
      <c r="AG166" s="216">
        <f t="shared" si="58"/>
        <v>6.5</v>
      </c>
      <c r="AH166" s="231">
        <f>'Lack of Coping Capacity'!D165</f>
        <v>4.9000000000000004</v>
      </c>
      <c r="AI166" s="222">
        <f>'Lack of Coping Capacity'!G165</f>
        <v>8.3000000000000007</v>
      </c>
      <c r="AJ166" s="215">
        <f>'Lack of Coping Capacity'!H165</f>
        <v>6.6</v>
      </c>
      <c r="AK166" s="222">
        <f>'Lack of Coping Capacity'!M165</f>
        <v>6.2</v>
      </c>
      <c r="AL166" s="222">
        <f>'Lack of Coping Capacity'!R165</f>
        <v>8.3000000000000007</v>
      </c>
      <c r="AM166" s="222">
        <f>'Lack of Coping Capacity'!Z165</f>
        <v>5.9</v>
      </c>
      <c r="AN166" s="215">
        <f>'Lack of Coping Capacity'!AA165</f>
        <v>6.8</v>
      </c>
      <c r="AO166" s="216">
        <f t="shared" si="59"/>
        <v>6.7</v>
      </c>
      <c r="AP166" s="216">
        <f>'Lack of Coping Capacity'!AB165</f>
        <v>3.5</v>
      </c>
      <c r="AQ166" s="216">
        <f t="shared" si="60"/>
        <v>5.3</v>
      </c>
      <c r="AR166" s="223">
        <f t="shared" si="61"/>
        <v>6</v>
      </c>
      <c r="AS166" s="224" t="str">
        <f t="shared" si="62"/>
        <v>High</v>
      </c>
      <c r="AT166" s="225">
        <f t="shared" si="63"/>
        <v>24</v>
      </c>
      <c r="AU166" s="226">
        <f>VLOOKUP($B166,'Lack of Reliability Index'!$A$2:$H$192,8,FALSE)</f>
        <v>4.9777777777777779</v>
      </c>
      <c r="AV166" s="227">
        <f>'Imputed and missing data hidden'!BY164</f>
        <v>0</v>
      </c>
      <c r="AW166" s="228">
        <f t="shared" si="64"/>
        <v>0</v>
      </c>
      <c r="AX166" s="227" t="str">
        <f t="shared" si="65"/>
        <v>YES</v>
      </c>
      <c r="AY166" s="229">
        <f>'Indicator Date hidden2'!BZ165</f>
        <v>0.7466666666666667</v>
      </c>
      <c r="AZ166" s="133"/>
    </row>
    <row r="167" spans="1:52" ht="15" thickBot="1" x14ac:dyDescent="0.35">
      <c r="A167" s="211" t="str">
        <f>'Indicator Data'!A169</f>
        <v>Suriname</v>
      </c>
      <c r="B167" s="212" t="str">
        <f>'Indicator Data'!B169</f>
        <v>SUR</v>
      </c>
      <c r="C167" s="230">
        <f>'Hazard &amp; Exposure'!AO166</f>
        <v>0.1</v>
      </c>
      <c r="D167" s="214">
        <f>'Hazard &amp; Exposure'!AP166</f>
        <v>8.6</v>
      </c>
      <c r="E167" s="214">
        <f>'Hazard &amp; Exposure'!AQ166</f>
        <v>3.2</v>
      </c>
      <c r="F167" s="214">
        <f>'Hazard &amp; Exposure'!AR166</f>
        <v>0</v>
      </c>
      <c r="G167" s="214">
        <f>'Hazard &amp; Exposure'!AU166</f>
        <v>1.5</v>
      </c>
      <c r="H167" s="214">
        <f>'Hazard &amp; Exposure'!DM166</f>
        <v>5.2</v>
      </c>
      <c r="I167" s="215">
        <f>'Hazard &amp; Exposure'!DN166</f>
        <v>3.9</v>
      </c>
      <c r="J167" s="214">
        <f>'Hazard &amp; Exposure'!DQ166</f>
        <v>0.1</v>
      </c>
      <c r="K167" s="214">
        <f>'Hazard &amp; Exposure'!DT166</f>
        <v>0</v>
      </c>
      <c r="L167" s="215">
        <f>'Hazard &amp; Exposure'!DU166</f>
        <v>0.1</v>
      </c>
      <c r="M167" s="216">
        <f t="shared" si="55"/>
        <v>2.2000000000000002</v>
      </c>
      <c r="N167" s="214" t="str">
        <f>'Hazard &amp; Exposure'!BL166</f>
        <v>x</v>
      </c>
      <c r="O167" s="214">
        <f>'Hazard &amp; Exposure'!CR166</f>
        <v>7.9</v>
      </c>
      <c r="P167" s="214">
        <f>'Hazard &amp; Exposure'!DB166</f>
        <v>3</v>
      </c>
      <c r="Q167" s="214">
        <f>'Hazard &amp; Exposure'!DL166</f>
        <v>3.3</v>
      </c>
      <c r="R167" s="215">
        <f>'Hazard &amp; Exposure'!DM166</f>
        <v>5.2</v>
      </c>
      <c r="S167" s="217">
        <f t="shared" si="56"/>
        <v>3.9</v>
      </c>
      <c r="T167" s="218">
        <f>Vulnerability!E166</f>
        <v>4.9000000000000004</v>
      </c>
      <c r="U167" s="219">
        <f>Vulnerability!H166</f>
        <v>6.2</v>
      </c>
      <c r="V167" s="219">
        <f>Vulnerability!N166</f>
        <v>0.2</v>
      </c>
      <c r="W167" s="215">
        <f>Vulnerability!O166</f>
        <v>4.0999999999999996</v>
      </c>
      <c r="X167" s="219">
        <f>Vulnerability!T166</f>
        <v>1.3</v>
      </c>
      <c r="Y167" s="220">
        <f>Vulnerability!AB166</f>
        <v>1.1000000000000001</v>
      </c>
      <c r="Z167" s="220">
        <f>Vulnerability!AE166</f>
        <v>1.4</v>
      </c>
      <c r="AA167" s="220">
        <f>Vulnerability!AH166</f>
        <v>0</v>
      </c>
      <c r="AB167" s="220">
        <f>Vulnerability!AK166</f>
        <v>3</v>
      </c>
      <c r="AC167" s="219">
        <f>Vulnerability!AL166</f>
        <v>1.4</v>
      </c>
      <c r="AD167" s="215">
        <f>Vulnerability!AM166</f>
        <v>1.4</v>
      </c>
      <c r="AE167" s="216">
        <f t="shared" si="57"/>
        <v>2.9</v>
      </c>
      <c r="AF167" s="216">
        <f>Vulnerability!AZ166</f>
        <v>5.6</v>
      </c>
      <c r="AG167" s="216">
        <f t="shared" si="58"/>
        <v>4.4000000000000004</v>
      </c>
      <c r="AH167" s="231" t="str">
        <f>'Lack of Coping Capacity'!D166</f>
        <v>x</v>
      </c>
      <c r="AI167" s="222">
        <f>'Lack of Coping Capacity'!G166</f>
        <v>6</v>
      </c>
      <c r="AJ167" s="215">
        <f>'Lack of Coping Capacity'!H166</f>
        <v>6</v>
      </c>
      <c r="AK167" s="222">
        <f>'Lack of Coping Capacity'!M166</f>
        <v>2.6</v>
      </c>
      <c r="AL167" s="222">
        <f>'Lack of Coping Capacity'!R166</f>
        <v>4.0999999999999996</v>
      </c>
      <c r="AM167" s="222">
        <f>'Lack of Coping Capacity'!Z166</f>
        <v>5.4</v>
      </c>
      <c r="AN167" s="215">
        <f>'Lack of Coping Capacity'!AA166</f>
        <v>4</v>
      </c>
      <c r="AO167" s="216">
        <f t="shared" si="59"/>
        <v>5.0999999999999996</v>
      </c>
      <c r="AP167" s="216">
        <f>'Lack of Coping Capacity'!AB166</f>
        <v>2.7</v>
      </c>
      <c r="AQ167" s="216">
        <f t="shared" si="60"/>
        <v>4</v>
      </c>
      <c r="AR167" s="223">
        <f t="shared" si="61"/>
        <v>4.0999999999999996</v>
      </c>
      <c r="AS167" s="224" t="str">
        <f t="shared" si="62"/>
        <v>Medium</v>
      </c>
      <c r="AT167" s="225">
        <f t="shared" si="63"/>
        <v>98</v>
      </c>
      <c r="AU167" s="226">
        <f>VLOOKUP($B167,'Lack of Reliability Index'!$A$2:$H$192,8,FALSE)</f>
        <v>5.2571428571428571</v>
      </c>
      <c r="AV167" s="227">
        <f>'Imputed and missing data hidden'!BY165</f>
        <v>8</v>
      </c>
      <c r="AW167" s="228">
        <f t="shared" si="64"/>
        <v>0.15686274509803921</v>
      </c>
      <c r="AX167" s="227" t="str">
        <f t="shared" si="65"/>
        <v/>
      </c>
      <c r="AY167" s="229">
        <f>'Indicator Date hidden2'!BZ166</f>
        <v>0.58571428571428574</v>
      </c>
      <c r="AZ167" s="133"/>
    </row>
    <row r="168" spans="1:52" ht="15" thickBot="1" x14ac:dyDescent="0.35">
      <c r="A168" s="211" t="str">
        <f>'Indicator Data'!A170</f>
        <v>Sweden</v>
      </c>
      <c r="B168" s="212" t="str">
        <f>'Indicator Data'!B170</f>
        <v>SWE</v>
      </c>
      <c r="C168" s="230">
        <f>'Hazard &amp; Exposure'!AO167</f>
        <v>0.1</v>
      </c>
      <c r="D168" s="214">
        <f>'Hazard &amp; Exposure'!AP167</f>
        <v>3.2</v>
      </c>
      <c r="E168" s="214">
        <f>'Hazard &amp; Exposure'!AQ167</f>
        <v>0</v>
      </c>
      <c r="F168" s="214">
        <f>'Hazard &amp; Exposure'!AR167</f>
        <v>0</v>
      </c>
      <c r="G168" s="214">
        <f>'Hazard &amp; Exposure'!AU167</f>
        <v>1.5</v>
      </c>
      <c r="H168" s="214">
        <f>'Hazard &amp; Exposure'!DM167</f>
        <v>1.7</v>
      </c>
      <c r="I168" s="215">
        <f>'Hazard &amp; Exposure'!DN167</f>
        <v>1.2</v>
      </c>
      <c r="J168" s="214">
        <f>'Hazard &amp; Exposure'!DQ167</f>
        <v>0.1</v>
      </c>
      <c r="K168" s="214">
        <f>'Hazard &amp; Exposure'!DT167</f>
        <v>0</v>
      </c>
      <c r="L168" s="215">
        <f>'Hazard &amp; Exposure'!DU167</f>
        <v>0.1</v>
      </c>
      <c r="M168" s="216">
        <f t="shared" si="55"/>
        <v>0.7</v>
      </c>
      <c r="N168" s="214">
        <f>'Hazard &amp; Exposure'!BL167</f>
        <v>0</v>
      </c>
      <c r="O168" s="214">
        <f>'Hazard &amp; Exposure'!CR167</f>
        <v>0</v>
      </c>
      <c r="P168" s="214">
        <f>'Hazard &amp; Exposure'!DB167</f>
        <v>3.7</v>
      </c>
      <c r="Q168" s="214">
        <f>'Hazard &amp; Exposure'!DL167</f>
        <v>2.5</v>
      </c>
      <c r="R168" s="215">
        <f>'Hazard &amp; Exposure'!DM167</f>
        <v>1.7</v>
      </c>
      <c r="S168" s="217">
        <f t="shared" si="56"/>
        <v>1.2</v>
      </c>
      <c r="T168" s="218">
        <f>Vulnerability!E167</f>
        <v>0</v>
      </c>
      <c r="U168" s="219">
        <f>Vulnerability!H167</f>
        <v>0.8</v>
      </c>
      <c r="V168" s="219">
        <f>Vulnerability!N167</f>
        <v>0.1</v>
      </c>
      <c r="W168" s="215">
        <f>Vulnerability!O167</f>
        <v>0.2</v>
      </c>
      <c r="X168" s="219">
        <f>Vulnerability!T167</f>
        <v>7.8</v>
      </c>
      <c r="Y168" s="220">
        <f>Vulnerability!AB167</f>
        <v>0.2</v>
      </c>
      <c r="Z168" s="220">
        <f>Vulnerability!AE167</f>
        <v>0.2</v>
      </c>
      <c r="AA168" s="220">
        <f>Vulnerability!AH167</f>
        <v>0</v>
      </c>
      <c r="AB168" s="220">
        <f>Vulnerability!AK167</f>
        <v>1.6</v>
      </c>
      <c r="AC168" s="219">
        <f>Vulnerability!AL167</f>
        <v>0.5</v>
      </c>
      <c r="AD168" s="215">
        <f>Vulnerability!AM167</f>
        <v>5.2</v>
      </c>
      <c r="AE168" s="216">
        <f t="shared" si="57"/>
        <v>3.1</v>
      </c>
      <c r="AF168" s="216">
        <f>Vulnerability!AZ167</f>
        <v>5.0999999999999996</v>
      </c>
      <c r="AG168" s="216">
        <f t="shared" si="58"/>
        <v>4.2</v>
      </c>
      <c r="AH168" s="231">
        <f>'Lack of Coping Capacity'!D167</f>
        <v>2.5</v>
      </c>
      <c r="AI168" s="222">
        <f>'Lack of Coping Capacity'!G167</f>
        <v>1.4</v>
      </c>
      <c r="AJ168" s="215">
        <f>'Lack of Coping Capacity'!H167</f>
        <v>2</v>
      </c>
      <c r="AK168" s="222">
        <f>'Lack of Coping Capacity'!M167</f>
        <v>1.5</v>
      </c>
      <c r="AL168" s="222">
        <f>'Lack of Coping Capacity'!R167</f>
        <v>0.9</v>
      </c>
      <c r="AM168" s="222">
        <f>'Lack of Coping Capacity'!Z167</f>
        <v>0.1</v>
      </c>
      <c r="AN168" s="215">
        <f>'Lack of Coping Capacity'!AA167</f>
        <v>0.8</v>
      </c>
      <c r="AO168" s="216">
        <f t="shared" si="59"/>
        <v>1.4</v>
      </c>
      <c r="AP168" s="216">
        <f>'Lack of Coping Capacity'!AB167</f>
        <v>0.8</v>
      </c>
      <c r="AQ168" s="216">
        <f t="shared" si="60"/>
        <v>1.1000000000000001</v>
      </c>
      <c r="AR168" s="223">
        <f t="shared" si="61"/>
        <v>1.8</v>
      </c>
      <c r="AS168" s="224" t="str">
        <f t="shared" si="62"/>
        <v>Very Low</v>
      </c>
      <c r="AT168" s="225">
        <f t="shared" si="63"/>
        <v>183</v>
      </c>
      <c r="AU168" s="226">
        <f>VLOOKUP($B168,'Lack of Reliability Index'!$A$2:$H$192,8,FALSE)</f>
        <v>4.872727272727273</v>
      </c>
      <c r="AV168" s="227">
        <f>'Imputed and missing data hidden'!BY166</f>
        <v>11</v>
      </c>
      <c r="AW168" s="228">
        <f t="shared" si="64"/>
        <v>0.21568627450980393</v>
      </c>
      <c r="AX168" s="227" t="str">
        <f t="shared" si="65"/>
        <v/>
      </c>
      <c r="AY168" s="229">
        <f>'Indicator Date hidden2'!BZ167</f>
        <v>0.36363636363636365</v>
      </c>
      <c r="AZ168" s="133"/>
    </row>
    <row r="169" spans="1:52" ht="15" thickBot="1" x14ac:dyDescent="0.35">
      <c r="A169" s="211" t="str">
        <f>'Indicator Data'!A171</f>
        <v>Switzerland</v>
      </c>
      <c r="B169" s="212" t="str">
        <f>'Indicator Data'!B171</f>
        <v>CHE</v>
      </c>
      <c r="C169" s="230">
        <f>'Hazard &amp; Exposure'!AO168</f>
        <v>5.0999999999999996</v>
      </c>
      <c r="D169" s="214">
        <f>'Hazard &amp; Exposure'!AP168</f>
        <v>4.3</v>
      </c>
      <c r="E169" s="214">
        <f>'Hazard &amp; Exposure'!AQ168</f>
        <v>0</v>
      </c>
      <c r="F169" s="214">
        <f>'Hazard &amp; Exposure'!AR168</f>
        <v>0</v>
      </c>
      <c r="G169" s="214">
        <f>'Hazard &amp; Exposure'!AU168</f>
        <v>0.5</v>
      </c>
      <c r="H169" s="214">
        <f>'Hazard &amp; Exposure'!DM168</f>
        <v>1.9</v>
      </c>
      <c r="I169" s="215">
        <f>'Hazard &amp; Exposure'!DN168</f>
        <v>2.2000000000000002</v>
      </c>
      <c r="J169" s="214">
        <f>'Hazard &amp; Exposure'!DQ168</f>
        <v>0.1</v>
      </c>
      <c r="K169" s="214">
        <f>'Hazard &amp; Exposure'!DT168</f>
        <v>0</v>
      </c>
      <c r="L169" s="215">
        <f>'Hazard &amp; Exposure'!DU168</f>
        <v>0.1</v>
      </c>
      <c r="M169" s="216">
        <f t="shared" si="55"/>
        <v>1.2</v>
      </c>
      <c r="N169" s="214">
        <f>'Hazard &amp; Exposure'!BL168</f>
        <v>0</v>
      </c>
      <c r="O169" s="214">
        <f>'Hazard &amp; Exposure'!CR168</f>
        <v>0</v>
      </c>
      <c r="P169" s="214">
        <f>'Hazard &amp; Exposure'!DB168</f>
        <v>3.7</v>
      </c>
      <c r="Q169" s="214">
        <f>'Hazard &amp; Exposure'!DL168</f>
        <v>3.4</v>
      </c>
      <c r="R169" s="215">
        <f>'Hazard &amp; Exposure'!DM168</f>
        <v>1.9</v>
      </c>
      <c r="S169" s="217">
        <f t="shared" si="56"/>
        <v>1.6</v>
      </c>
      <c r="T169" s="218">
        <f>Vulnerability!E168</f>
        <v>0</v>
      </c>
      <c r="U169" s="219">
        <f>Vulnerability!H168</f>
        <v>1.2</v>
      </c>
      <c r="V169" s="219">
        <f>Vulnerability!N168</f>
        <v>0.1</v>
      </c>
      <c r="W169" s="215">
        <f>Vulnerability!O168</f>
        <v>0.3</v>
      </c>
      <c r="X169" s="219">
        <f>Vulnerability!T168</f>
        <v>6.5</v>
      </c>
      <c r="Y169" s="220">
        <f>Vulnerability!AB168</f>
        <v>0.2</v>
      </c>
      <c r="Z169" s="220">
        <f>Vulnerability!AE168</f>
        <v>0.3</v>
      </c>
      <c r="AA169" s="220">
        <f>Vulnerability!AH168</f>
        <v>0</v>
      </c>
      <c r="AB169" s="220">
        <f>Vulnerability!AK168</f>
        <v>1.3</v>
      </c>
      <c r="AC169" s="219">
        <f>Vulnerability!AL168</f>
        <v>0.5</v>
      </c>
      <c r="AD169" s="215">
        <f>Vulnerability!AM168</f>
        <v>4.0999999999999996</v>
      </c>
      <c r="AE169" s="216">
        <f t="shared" si="57"/>
        <v>2.4</v>
      </c>
      <c r="AF169" s="216">
        <f>Vulnerability!AZ168</f>
        <v>5.7</v>
      </c>
      <c r="AG169" s="216">
        <f t="shared" si="58"/>
        <v>4.2</v>
      </c>
      <c r="AH169" s="231">
        <f>'Lack of Coping Capacity'!D168</f>
        <v>0.9</v>
      </c>
      <c r="AI169" s="222">
        <f>'Lack of Coping Capacity'!G168</f>
        <v>1.2</v>
      </c>
      <c r="AJ169" s="215">
        <f>'Lack of Coping Capacity'!H168</f>
        <v>1.1000000000000001</v>
      </c>
      <c r="AK169" s="222">
        <f>'Lack of Coping Capacity'!M168</f>
        <v>1.6</v>
      </c>
      <c r="AL169" s="222">
        <f>'Lack of Coping Capacity'!R168</f>
        <v>0</v>
      </c>
      <c r="AM169" s="222">
        <f>'Lack of Coping Capacity'!Z168</f>
        <v>0.4</v>
      </c>
      <c r="AN169" s="215">
        <f>'Lack of Coping Capacity'!AA168</f>
        <v>0.7</v>
      </c>
      <c r="AO169" s="216">
        <f t="shared" si="59"/>
        <v>0.9</v>
      </c>
      <c r="AP169" s="216" t="str">
        <f>'Lack of Coping Capacity'!AB168</f>
        <v>x</v>
      </c>
      <c r="AQ169" s="216">
        <f t="shared" si="60"/>
        <v>0.9</v>
      </c>
      <c r="AR169" s="223">
        <f t="shared" si="61"/>
        <v>1.8</v>
      </c>
      <c r="AS169" s="224" t="str">
        <f t="shared" si="62"/>
        <v>Very Low</v>
      </c>
      <c r="AT169" s="225">
        <f t="shared" si="63"/>
        <v>183</v>
      </c>
      <c r="AU169" s="226">
        <f>VLOOKUP($B169,'Lack of Reliability Index'!$A$2:$H$192,8,FALSE)</f>
        <v>5.6820512820512823</v>
      </c>
      <c r="AV169" s="227">
        <f>'Imputed and missing data hidden'!BY167</f>
        <v>13</v>
      </c>
      <c r="AW169" s="228">
        <f t="shared" si="64"/>
        <v>0.25490196078431371</v>
      </c>
      <c r="AX169" s="227" t="str">
        <f t="shared" si="65"/>
        <v/>
      </c>
      <c r="AY169" s="229">
        <f>'Indicator Date hidden2'!BZ168</f>
        <v>0.41538461538461541</v>
      </c>
      <c r="AZ169" s="133"/>
    </row>
    <row r="170" spans="1:52" ht="15" thickBot="1" x14ac:dyDescent="0.35">
      <c r="A170" s="211" t="str">
        <f>'Indicator Data'!A172</f>
        <v>Syria</v>
      </c>
      <c r="B170" s="212" t="str">
        <f>'Indicator Data'!B172</f>
        <v>SYR</v>
      </c>
      <c r="C170" s="230">
        <f>'Hazard &amp; Exposure'!AO169</f>
        <v>7.8</v>
      </c>
      <c r="D170" s="214">
        <f>'Hazard &amp; Exposure'!AP169</f>
        <v>5.2</v>
      </c>
      <c r="E170" s="214">
        <f>'Hazard &amp; Exposure'!AQ169</f>
        <v>5.6</v>
      </c>
      <c r="F170" s="214">
        <f>'Hazard &amp; Exposure'!AR169</f>
        <v>0</v>
      </c>
      <c r="G170" s="214">
        <f>'Hazard &amp; Exposure'!AU169</f>
        <v>7.2</v>
      </c>
      <c r="H170" s="214">
        <f>'Hazard &amp; Exposure'!DM169</f>
        <v>5.4</v>
      </c>
      <c r="I170" s="215">
        <f>'Hazard &amp; Exposure'!DN169</f>
        <v>5.6</v>
      </c>
      <c r="J170" s="214">
        <f>'Hazard &amp; Exposure'!DQ169</f>
        <v>10</v>
      </c>
      <c r="K170" s="214">
        <f>'Hazard &amp; Exposure'!DT169</f>
        <v>10</v>
      </c>
      <c r="L170" s="215">
        <f>'Hazard &amp; Exposure'!DU169</f>
        <v>10</v>
      </c>
      <c r="M170" s="216">
        <f t="shared" si="55"/>
        <v>8.6</v>
      </c>
      <c r="N170" s="214">
        <f>'Hazard &amp; Exposure'!BL169</f>
        <v>8.6</v>
      </c>
      <c r="O170" s="214">
        <f>'Hazard &amp; Exposure'!CR169</f>
        <v>4.8</v>
      </c>
      <c r="P170" s="214">
        <f>'Hazard &amp; Exposure'!DB169</f>
        <v>3.3</v>
      </c>
      <c r="Q170" s="214">
        <f>'Hazard &amp; Exposure'!DL169</f>
        <v>2.7</v>
      </c>
      <c r="R170" s="215">
        <f>'Hazard &amp; Exposure'!DM169</f>
        <v>5.4</v>
      </c>
      <c r="S170" s="217">
        <f t="shared" si="56"/>
        <v>7.3</v>
      </c>
      <c r="T170" s="218">
        <f>Vulnerability!E169</f>
        <v>6.3</v>
      </c>
      <c r="U170" s="219">
        <f>Vulnerability!H169</f>
        <v>7.3</v>
      </c>
      <c r="V170" s="219">
        <f>Vulnerability!N169</f>
        <v>10</v>
      </c>
      <c r="W170" s="215">
        <f>Vulnerability!O169</f>
        <v>7.5</v>
      </c>
      <c r="X170" s="219">
        <f>Vulnerability!T169</f>
        <v>10</v>
      </c>
      <c r="Y170" s="220">
        <f>Vulnerability!AB169</f>
        <v>0.5</v>
      </c>
      <c r="Z170" s="220">
        <f>Vulnerability!AE169</f>
        <v>1.8</v>
      </c>
      <c r="AA170" s="220">
        <f>Vulnerability!AH169</f>
        <v>1.4</v>
      </c>
      <c r="AB170" s="220">
        <f>Vulnerability!AK169</f>
        <v>5.6</v>
      </c>
      <c r="AC170" s="219">
        <f>Vulnerability!AL169</f>
        <v>2.6</v>
      </c>
      <c r="AD170" s="215">
        <f>Vulnerability!AM169</f>
        <v>8</v>
      </c>
      <c r="AE170" s="216">
        <f t="shared" si="57"/>
        <v>7.8</v>
      </c>
      <c r="AF170" s="216">
        <f>Vulnerability!AZ169</f>
        <v>5.6</v>
      </c>
      <c r="AG170" s="216">
        <f t="shared" si="58"/>
        <v>6.8</v>
      </c>
      <c r="AH170" s="231">
        <f>'Lack of Coping Capacity'!D169</f>
        <v>4.5999999999999996</v>
      </c>
      <c r="AI170" s="222">
        <f>'Lack of Coping Capacity'!G169</f>
        <v>8.5</v>
      </c>
      <c r="AJ170" s="215">
        <f>'Lack of Coping Capacity'!H169</f>
        <v>6.6</v>
      </c>
      <c r="AK170" s="222">
        <f>'Lack of Coping Capacity'!M169</f>
        <v>4.2</v>
      </c>
      <c r="AL170" s="222">
        <f>'Lack of Coping Capacity'!R169</f>
        <v>2.7</v>
      </c>
      <c r="AM170" s="222">
        <f>'Lack of Coping Capacity'!Z169</f>
        <v>6.2</v>
      </c>
      <c r="AN170" s="215">
        <f>'Lack of Coping Capacity'!AA169</f>
        <v>4.4000000000000004</v>
      </c>
      <c r="AO170" s="216">
        <f t="shared" si="59"/>
        <v>5.6</v>
      </c>
      <c r="AP170" s="216">
        <f>'Lack of Coping Capacity'!AB169</f>
        <v>2.5</v>
      </c>
      <c r="AQ170" s="216">
        <f t="shared" si="60"/>
        <v>4.2</v>
      </c>
      <c r="AR170" s="223">
        <f t="shared" si="61"/>
        <v>5.9</v>
      </c>
      <c r="AS170" s="224" t="str">
        <f t="shared" si="62"/>
        <v>High</v>
      </c>
      <c r="AT170" s="225">
        <f t="shared" si="63"/>
        <v>30</v>
      </c>
      <c r="AU170" s="226">
        <f>VLOOKUP($B170,'Lack of Reliability Index'!$A$2:$H$192,8,FALSE)</f>
        <v>8.6666666666666679</v>
      </c>
      <c r="AV170" s="227">
        <f>'Imputed and missing data hidden'!BY168</f>
        <v>11</v>
      </c>
      <c r="AW170" s="228">
        <f t="shared" si="64"/>
        <v>0.21568627450980393</v>
      </c>
      <c r="AX170" s="227" t="str">
        <f t="shared" si="65"/>
        <v>YES</v>
      </c>
      <c r="AY170" s="229">
        <f>'Indicator Date hidden2'!BZ169</f>
        <v>0.78260869565217395</v>
      </c>
      <c r="AZ170" s="133"/>
    </row>
    <row r="171" spans="1:52" ht="15" thickBot="1" x14ac:dyDescent="0.35">
      <c r="A171" s="211" t="str">
        <f>'Indicator Data'!A173</f>
        <v>Tajikistan</v>
      </c>
      <c r="B171" s="212" t="str">
        <f>'Indicator Data'!B173</f>
        <v>TJK</v>
      </c>
      <c r="C171" s="230">
        <f>'Hazard &amp; Exposure'!AO170</f>
        <v>9.3000000000000007</v>
      </c>
      <c r="D171" s="214">
        <f>'Hazard &amp; Exposure'!AP170</f>
        <v>5.4</v>
      </c>
      <c r="E171" s="214">
        <f>'Hazard &amp; Exposure'!AQ170</f>
        <v>0</v>
      </c>
      <c r="F171" s="214">
        <f>'Hazard &amp; Exposure'!AR170</f>
        <v>0</v>
      </c>
      <c r="G171" s="214">
        <f>'Hazard &amp; Exposure'!AU170</f>
        <v>7.6</v>
      </c>
      <c r="H171" s="214">
        <f>'Hazard &amp; Exposure'!DM170</f>
        <v>6.1</v>
      </c>
      <c r="I171" s="215">
        <f>'Hazard &amp; Exposure'!DN170</f>
        <v>5.8</v>
      </c>
      <c r="J171" s="214">
        <f>'Hazard &amp; Exposure'!DQ170</f>
        <v>6.5</v>
      </c>
      <c r="K171" s="214">
        <f>'Hazard &amp; Exposure'!DT170</f>
        <v>0</v>
      </c>
      <c r="L171" s="215">
        <f>'Hazard &amp; Exposure'!DU170</f>
        <v>4.5999999999999996</v>
      </c>
      <c r="M171" s="216">
        <f t="shared" si="55"/>
        <v>5.2</v>
      </c>
      <c r="N171" s="214">
        <f>'Hazard &amp; Exposure'!BL170</f>
        <v>8.9</v>
      </c>
      <c r="O171" s="214">
        <f>'Hazard &amp; Exposure'!CR170</f>
        <v>5.2</v>
      </c>
      <c r="P171" s="214">
        <f>'Hazard &amp; Exposure'!DB170</f>
        <v>4.8</v>
      </c>
      <c r="Q171" s="214">
        <f>'Hazard &amp; Exposure'!DL170</f>
        <v>3.7</v>
      </c>
      <c r="R171" s="215">
        <f>'Hazard &amp; Exposure'!DM170</f>
        <v>6.1</v>
      </c>
      <c r="S171" s="217">
        <f t="shared" si="56"/>
        <v>5.7</v>
      </c>
      <c r="T171" s="218">
        <f>Vulnerability!E170</f>
        <v>5.2</v>
      </c>
      <c r="U171" s="219">
        <f>Vulnerability!H170</f>
        <v>3.7</v>
      </c>
      <c r="V171" s="219">
        <f>Vulnerability!N170</f>
        <v>4.5</v>
      </c>
      <c r="W171" s="215">
        <f>Vulnerability!O170</f>
        <v>4.7</v>
      </c>
      <c r="X171" s="219">
        <f>Vulnerability!T170</f>
        <v>2</v>
      </c>
      <c r="Y171" s="220">
        <f>Vulnerability!AB170</f>
        <v>1.4</v>
      </c>
      <c r="Z171" s="220">
        <f>Vulnerability!AE170</f>
        <v>2.9</v>
      </c>
      <c r="AA171" s="220">
        <f>Vulnerability!AH170</f>
        <v>0.1</v>
      </c>
      <c r="AB171" s="220">
        <f>Vulnerability!AK170</f>
        <v>4</v>
      </c>
      <c r="AC171" s="219">
        <f>Vulnerability!AL170</f>
        <v>2.2000000000000002</v>
      </c>
      <c r="AD171" s="215">
        <f>Vulnerability!AM170</f>
        <v>2.1</v>
      </c>
      <c r="AE171" s="216">
        <f t="shared" si="57"/>
        <v>3.5</v>
      </c>
      <c r="AF171" s="216">
        <f>Vulnerability!AZ170</f>
        <v>3.9</v>
      </c>
      <c r="AG171" s="216">
        <f t="shared" si="58"/>
        <v>3.7</v>
      </c>
      <c r="AH171" s="231">
        <f>'Lack of Coping Capacity'!D170</f>
        <v>4.5999999999999996</v>
      </c>
      <c r="AI171" s="222">
        <f>'Lack of Coping Capacity'!G170</f>
        <v>7.4</v>
      </c>
      <c r="AJ171" s="215">
        <f>'Lack of Coping Capacity'!H170</f>
        <v>6</v>
      </c>
      <c r="AK171" s="222">
        <f>'Lack of Coping Capacity'!M170</f>
        <v>3.1</v>
      </c>
      <c r="AL171" s="222">
        <f>'Lack of Coping Capacity'!R170</f>
        <v>4.4000000000000004</v>
      </c>
      <c r="AM171" s="222">
        <f>'Lack of Coping Capacity'!Z170</f>
        <v>3.9</v>
      </c>
      <c r="AN171" s="215">
        <f>'Lack of Coping Capacity'!AA170</f>
        <v>3.8</v>
      </c>
      <c r="AO171" s="216">
        <f t="shared" si="59"/>
        <v>5</v>
      </c>
      <c r="AP171" s="216">
        <f>'Lack of Coping Capacity'!AB170</f>
        <v>4.2</v>
      </c>
      <c r="AQ171" s="216">
        <f t="shared" si="60"/>
        <v>4.5999999999999996</v>
      </c>
      <c r="AR171" s="223">
        <f t="shared" si="61"/>
        <v>4.5999999999999996</v>
      </c>
      <c r="AS171" s="224" t="str">
        <f t="shared" si="62"/>
        <v>Medium</v>
      </c>
      <c r="AT171" s="225">
        <f t="shared" si="63"/>
        <v>79</v>
      </c>
      <c r="AU171" s="226">
        <f>VLOOKUP($B171,'Lack of Reliability Index'!$A$2:$H$192,8,FALSE)</f>
        <v>5.2529680365296798</v>
      </c>
      <c r="AV171" s="227">
        <f>'Imputed and missing data hidden'!BY169</f>
        <v>6</v>
      </c>
      <c r="AW171" s="228">
        <f t="shared" si="64"/>
        <v>0.11764705882352941</v>
      </c>
      <c r="AX171" s="227" t="str">
        <f t="shared" si="65"/>
        <v/>
      </c>
      <c r="AY171" s="229">
        <f>'Indicator Date hidden2'!BZ170</f>
        <v>0.68493150684931503</v>
      </c>
      <c r="AZ171" s="133"/>
    </row>
    <row r="172" spans="1:52" ht="15" thickBot="1" x14ac:dyDescent="0.35">
      <c r="A172" s="211" t="str">
        <f>'Indicator Data'!A174</f>
        <v>Tanzania</v>
      </c>
      <c r="B172" s="212" t="str">
        <f>'Indicator Data'!B174</f>
        <v>TZA</v>
      </c>
      <c r="C172" s="230">
        <f>'Hazard &amp; Exposure'!AO171</f>
        <v>4.8</v>
      </c>
      <c r="D172" s="214">
        <f>'Hazard &amp; Exposure'!AP171</f>
        <v>5.8</v>
      </c>
      <c r="E172" s="214">
        <f>'Hazard &amp; Exposure'!AQ171</f>
        <v>5.9</v>
      </c>
      <c r="F172" s="214">
        <f>'Hazard &amp; Exposure'!AR171</f>
        <v>0.8</v>
      </c>
      <c r="G172" s="214">
        <f>'Hazard &amp; Exposure'!AU171</f>
        <v>4.9000000000000004</v>
      </c>
      <c r="H172" s="214">
        <f>'Hazard &amp; Exposure'!DM171</f>
        <v>6.6</v>
      </c>
      <c r="I172" s="215">
        <f>'Hazard &amp; Exposure'!DN171</f>
        <v>5</v>
      </c>
      <c r="J172" s="214">
        <f>'Hazard &amp; Exposure'!DQ171</f>
        <v>6.6</v>
      </c>
      <c r="K172" s="214">
        <f>'Hazard &amp; Exposure'!DT171</f>
        <v>0</v>
      </c>
      <c r="L172" s="215">
        <f>'Hazard &amp; Exposure'!DU171</f>
        <v>4.5999999999999996</v>
      </c>
      <c r="M172" s="216">
        <f t="shared" si="55"/>
        <v>4.8</v>
      </c>
      <c r="N172" s="214">
        <f>'Hazard &amp; Exposure'!BL171</f>
        <v>5.4</v>
      </c>
      <c r="O172" s="214">
        <f>'Hazard &amp; Exposure'!CR171</f>
        <v>7.8</v>
      </c>
      <c r="P172" s="214">
        <f>'Hazard &amp; Exposure'!DB171</f>
        <v>6.6</v>
      </c>
      <c r="Q172" s="214">
        <f>'Hazard &amp; Exposure'!DL171</f>
        <v>6.4</v>
      </c>
      <c r="R172" s="215">
        <f>'Hazard &amp; Exposure'!DM171</f>
        <v>6.6</v>
      </c>
      <c r="S172" s="217">
        <f t="shared" si="56"/>
        <v>5.8</v>
      </c>
      <c r="T172" s="218">
        <f>Vulnerability!E171</f>
        <v>8.3000000000000007</v>
      </c>
      <c r="U172" s="219">
        <f>Vulnerability!H171</f>
        <v>5.2</v>
      </c>
      <c r="V172" s="219">
        <f>Vulnerability!N171</f>
        <v>1.5</v>
      </c>
      <c r="W172" s="215">
        <f>Vulnerability!O171</f>
        <v>5.8</v>
      </c>
      <c r="X172" s="219">
        <f>Vulnerability!T171</f>
        <v>6.5</v>
      </c>
      <c r="Y172" s="220">
        <f>Vulnerability!AB171</f>
        <v>5.3</v>
      </c>
      <c r="Z172" s="220">
        <f>Vulnerability!AE171</f>
        <v>3.6</v>
      </c>
      <c r="AA172" s="220">
        <f>Vulnerability!AH171</f>
        <v>3.5</v>
      </c>
      <c r="AB172" s="220">
        <f>Vulnerability!AK171</f>
        <v>7.1</v>
      </c>
      <c r="AC172" s="219">
        <f>Vulnerability!AL171</f>
        <v>5.0999999999999996</v>
      </c>
      <c r="AD172" s="215">
        <f>Vulnerability!AM171</f>
        <v>5.8</v>
      </c>
      <c r="AE172" s="216">
        <f t="shared" si="57"/>
        <v>5.8</v>
      </c>
      <c r="AF172" s="216">
        <f>Vulnerability!AZ171</f>
        <v>5.3</v>
      </c>
      <c r="AG172" s="216">
        <f t="shared" si="58"/>
        <v>5.6</v>
      </c>
      <c r="AH172" s="231">
        <f>'Lack of Coping Capacity'!D171</f>
        <v>3.5</v>
      </c>
      <c r="AI172" s="222">
        <f>'Lack of Coping Capacity'!G171</f>
        <v>6.4</v>
      </c>
      <c r="AJ172" s="215">
        <f>'Lack of Coping Capacity'!H171</f>
        <v>5</v>
      </c>
      <c r="AK172" s="222">
        <f>'Lack of Coping Capacity'!M171</f>
        <v>6.2</v>
      </c>
      <c r="AL172" s="222">
        <f>'Lack of Coping Capacity'!R171</f>
        <v>8.6</v>
      </c>
      <c r="AM172" s="222">
        <f>'Lack of Coping Capacity'!Z171</f>
        <v>6.7</v>
      </c>
      <c r="AN172" s="215">
        <f>'Lack of Coping Capacity'!AA171</f>
        <v>7.2</v>
      </c>
      <c r="AO172" s="216">
        <f t="shared" si="59"/>
        <v>6.2</v>
      </c>
      <c r="AP172" s="216">
        <f>'Lack of Coping Capacity'!AB171</f>
        <v>5.3</v>
      </c>
      <c r="AQ172" s="216">
        <f t="shared" si="60"/>
        <v>5.8</v>
      </c>
      <c r="AR172" s="223">
        <f t="shared" si="61"/>
        <v>5.7</v>
      </c>
      <c r="AS172" s="224" t="str">
        <f t="shared" si="62"/>
        <v>High</v>
      </c>
      <c r="AT172" s="225">
        <f t="shared" si="63"/>
        <v>36</v>
      </c>
      <c r="AU172" s="226">
        <f>VLOOKUP($B172,'Lack of Reliability Index'!$A$2:$H$192,8,FALSE)</f>
        <v>2.9549549549549559</v>
      </c>
      <c r="AV172" s="227">
        <f>'Imputed and missing data hidden'!BY170</f>
        <v>0</v>
      </c>
      <c r="AW172" s="228">
        <f t="shared" si="64"/>
        <v>0</v>
      </c>
      <c r="AX172" s="227" t="str">
        <f t="shared" si="65"/>
        <v/>
      </c>
      <c r="AY172" s="229">
        <f>'Indicator Date hidden2'!BZ171</f>
        <v>0.55405405405405406</v>
      </c>
      <c r="AZ172" s="133"/>
    </row>
    <row r="173" spans="1:52" ht="15" thickBot="1" x14ac:dyDescent="0.35">
      <c r="A173" s="211" t="str">
        <f>'Indicator Data'!A175</f>
        <v>Thailand</v>
      </c>
      <c r="B173" s="212" t="str">
        <f>'Indicator Data'!B175</f>
        <v>THA</v>
      </c>
      <c r="C173" s="230">
        <f>'Hazard &amp; Exposure'!AO172</f>
        <v>2.1</v>
      </c>
      <c r="D173" s="214">
        <f>'Hazard &amp; Exposure'!AP172</f>
        <v>8.8000000000000007</v>
      </c>
      <c r="E173" s="214">
        <f>'Hazard &amp; Exposure'!AQ172</f>
        <v>7.2</v>
      </c>
      <c r="F173" s="214">
        <f>'Hazard &amp; Exposure'!AR172</f>
        <v>4.9000000000000004</v>
      </c>
      <c r="G173" s="214">
        <f>'Hazard &amp; Exposure'!AU172</f>
        <v>5.7</v>
      </c>
      <c r="H173" s="214">
        <f>'Hazard &amp; Exposure'!DM172</f>
        <v>5.7</v>
      </c>
      <c r="I173" s="215">
        <f>'Hazard &amp; Exposure'!DN172</f>
        <v>6.2</v>
      </c>
      <c r="J173" s="214">
        <f>'Hazard &amp; Exposure'!DQ172</f>
        <v>6.9</v>
      </c>
      <c r="K173" s="214">
        <f>'Hazard &amp; Exposure'!DT172</f>
        <v>0</v>
      </c>
      <c r="L173" s="215">
        <f>'Hazard &amp; Exposure'!DU172</f>
        <v>4.8</v>
      </c>
      <c r="M173" s="216">
        <f t="shared" si="55"/>
        <v>5.5</v>
      </c>
      <c r="N173" s="214">
        <f>'Hazard &amp; Exposure'!BL172</f>
        <v>3.2</v>
      </c>
      <c r="O173" s="214">
        <f>'Hazard &amp; Exposure'!CR172</f>
        <v>9.3000000000000007</v>
      </c>
      <c r="P173" s="214">
        <f>'Hazard &amp; Exposure'!DB172</f>
        <v>3.6</v>
      </c>
      <c r="Q173" s="214">
        <f>'Hazard &amp; Exposure'!DL172</f>
        <v>3.1</v>
      </c>
      <c r="R173" s="215">
        <f>'Hazard &amp; Exposure'!DM172</f>
        <v>5.7</v>
      </c>
      <c r="S173" s="217">
        <f t="shared" si="56"/>
        <v>5.6</v>
      </c>
      <c r="T173" s="218">
        <f>Vulnerability!E172</f>
        <v>2.2999999999999998</v>
      </c>
      <c r="U173" s="219">
        <f>Vulnerability!H172</f>
        <v>4</v>
      </c>
      <c r="V173" s="219">
        <f>Vulnerability!N172</f>
        <v>0.2</v>
      </c>
      <c r="W173" s="215">
        <f>Vulnerability!O172</f>
        <v>2.2000000000000002</v>
      </c>
      <c r="X173" s="219">
        <f>Vulnerability!T172</f>
        <v>5.5</v>
      </c>
      <c r="Y173" s="220">
        <f>Vulnerability!AB172</f>
        <v>1.3</v>
      </c>
      <c r="Z173" s="220">
        <f>Vulnerability!AE172</f>
        <v>1.1000000000000001</v>
      </c>
      <c r="AA173" s="220">
        <f>Vulnerability!AH172</f>
        <v>2.6</v>
      </c>
      <c r="AB173" s="220">
        <f>Vulnerability!AK172</f>
        <v>2.7</v>
      </c>
      <c r="AC173" s="219">
        <f>Vulnerability!AL172</f>
        <v>2</v>
      </c>
      <c r="AD173" s="215">
        <f>Vulnerability!AM172</f>
        <v>4</v>
      </c>
      <c r="AE173" s="216">
        <f t="shared" si="57"/>
        <v>3.2</v>
      </c>
      <c r="AF173" s="216">
        <f>Vulnerability!AZ172</f>
        <v>6</v>
      </c>
      <c r="AG173" s="216">
        <f t="shared" si="58"/>
        <v>4.8</v>
      </c>
      <c r="AH173" s="231">
        <f>'Lack of Coping Capacity'!D172</f>
        <v>4.7</v>
      </c>
      <c r="AI173" s="222">
        <f>'Lack of Coping Capacity'!G172</f>
        <v>5.4</v>
      </c>
      <c r="AJ173" s="215">
        <f>'Lack of Coping Capacity'!H172</f>
        <v>5.0999999999999996</v>
      </c>
      <c r="AK173" s="222">
        <f>'Lack of Coping Capacity'!M172</f>
        <v>1.7</v>
      </c>
      <c r="AL173" s="222">
        <f>'Lack of Coping Capacity'!R172</f>
        <v>1.9</v>
      </c>
      <c r="AM173" s="222">
        <f>'Lack of Coping Capacity'!Z172</f>
        <v>4.2</v>
      </c>
      <c r="AN173" s="215">
        <f>'Lack of Coping Capacity'!AA172</f>
        <v>2.6</v>
      </c>
      <c r="AO173" s="216">
        <f t="shared" si="59"/>
        <v>4</v>
      </c>
      <c r="AP173" s="216">
        <f>'Lack of Coping Capacity'!AB172</f>
        <v>2.1</v>
      </c>
      <c r="AQ173" s="216">
        <f t="shared" si="60"/>
        <v>3.1</v>
      </c>
      <c r="AR173" s="223">
        <f t="shared" si="61"/>
        <v>4.4000000000000004</v>
      </c>
      <c r="AS173" s="224" t="str">
        <f t="shared" si="62"/>
        <v>Medium</v>
      </c>
      <c r="AT173" s="225">
        <f t="shared" si="63"/>
        <v>87</v>
      </c>
      <c r="AU173" s="226">
        <f>VLOOKUP($B173,'Lack of Reliability Index'!$A$2:$H$192,8,FALSE)</f>
        <v>3.7481481481481485</v>
      </c>
      <c r="AV173" s="227">
        <f>'Imputed and missing data hidden'!BY171</f>
        <v>6</v>
      </c>
      <c r="AW173" s="228">
        <f t="shared" si="64"/>
        <v>0.11764705882352941</v>
      </c>
      <c r="AX173" s="227" t="str">
        <f t="shared" si="65"/>
        <v/>
      </c>
      <c r="AY173" s="229">
        <f>'Indicator Date hidden2'!BZ172</f>
        <v>0.40277777777777779</v>
      </c>
      <c r="AZ173" s="133"/>
    </row>
    <row r="174" spans="1:52" s="232" customFormat="1" ht="15" thickBot="1" x14ac:dyDescent="0.35">
      <c r="A174" s="211" t="str">
        <f>'Indicator Data'!A176</f>
        <v>Timor-Leste</v>
      </c>
      <c r="B174" s="212" t="str">
        <f>'Indicator Data'!B176</f>
        <v>TLS</v>
      </c>
      <c r="C174" s="230">
        <f>'Hazard &amp; Exposure'!AO173</f>
        <v>6.3</v>
      </c>
      <c r="D174" s="214">
        <f>'Hazard &amp; Exposure'!AP173</f>
        <v>1.7</v>
      </c>
      <c r="E174" s="214">
        <f>'Hazard &amp; Exposure'!AQ173</f>
        <v>6</v>
      </c>
      <c r="F174" s="214">
        <f>'Hazard &amp; Exposure'!AR173</f>
        <v>3.6</v>
      </c>
      <c r="G174" s="214">
        <f>'Hazard &amp; Exposure'!AU173</f>
        <v>1.5</v>
      </c>
      <c r="H174" s="214">
        <f>'Hazard &amp; Exposure'!DM173</f>
        <v>6.1</v>
      </c>
      <c r="I174" s="215">
        <f>'Hazard &amp; Exposure'!DN173</f>
        <v>4.5</v>
      </c>
      <c r="J174" s="214">
        <f>'Hazard &amp; Exposure'!DQ173</f>
        <v>3</v>
      </c>
      <c r="K174" s="214">
        <f>'Hazard &amp; Exposure'!DT173</f>
        <v>0</v>
      </c>
      <c r="L174" s="215">
        <f>'Hazard &amp; Exposure'!DU173</f>
        <v>2.1</v>
      </c>
      <c r="M174" s="216">
        <f t="shared" si="55"/>
        <v>3.4</v>
      </c>
      <c r="N174" s="214">
        <f>'Hazard &amp; Exposure'!BL173</f>
        <v>5.4</v>
      </c>
      <c r="O174" s="214">
        <f>'Hazard &amp; Exposure'!CR173</f>
        <v>7.2</v>
      </c>
      <c r="P174" s="214">
        <f>'Hazard &amp; Exposure'!DB173</f>
        <v>6</v>
      </c>
      <c r="Q174" s="214">
        <f>'Hazard &amp; Exposure'!DL173</f>
        <v>5.8</v>
      </c>
      <c r="R174" s="215">
        <f>'Hazard &amp; Exposure'!DM173</f>
        <v>6.1</v>
      </c>
      <c r="S174" s="217">
        <f t="shared" si="56"/>
        <v>4.9000000000000004</v>
      </c>
      <c r="T174" s="218">
        <f>Vulnerability!E173</f>
        <v>7.4</v>
      </c>
      <c r="U174" s="219">
        <f>Vulnerability!H173</f>
        <v>0.9</v>
      </c>
      <c r="V174" s="219">
        <f>Vulnerability!N173</f>
        <v>4.0999999999999996</v>
      </c>
      <c r="W174" s="215">
        <f>Vulnerability!O173</f>
        <v>5</v>
      </c>
      <c r="X174" s="219">
        <f>Vulnerability!T173</f>
        <v>0</v>
      </c>
      <c r="Y174" s="220">
        <f>Vulnerability!AB173</f>
        <v>6.4</v>
      </c>
      <c r="Z174" s="220">
        <f>Vulnerability!AE173</f>
        <v>6</v>
      </c>
      <c r="AA174" s="220">
        <f>Vulnerability!AH173</f>
        <v>0</v>
      </c>
      <c r="AB174" s="220">
        <f>Vulnerability!AK173</f>
        <v>6.5</v>
      </c>
      <c r="AC174" s="219">
        <f>Vulnerability!AL173</f>
        <v>5.2</v>
      </c>
      <c r="AD174" s="215">
        <f>Vulnerability!AM173</f>
        <v>3</v>
      </c>
      <c r="AE174" s="216">
        <f t="shared" si="57"/>
        <v>4.0999999999999996</v>
      </c>
      <c r="AF174" s="216">
        <f>Vulnerability!AZ173</f>
        <v>5.6</v>
      </c>
      <c r="AG174" s="216">
        <f t="shared" si="58"/>
        <v>4.9000000000000004</v>
      </c>
      <c r="AH174" s="231">
        <f>'Lack of Coping Capacity'!D173</f>
        <v>6.3</v>
      </c>
      <c r="AI174" s="222">
        <f>'Lack of Coping Capacity'!G173</f>
        <v>6.6</v>
      </c>
      <c r="AJ174" s="215">
        <f>'Lack of Coping Capacity'!H173</f>
        <v>6.5</v>
      </c>
      <c r="AK174" s="222">
        <f>'Lack of Coping Capacity'!M173</f>
        <v>4.9000000000000004</v>
      </c>
      <c r="AL174" s="222">
        <f>'Lack of Coping Capacity'!R173</f>
        <v>5.9</v>
      </c>
      <c r="AM174" s="222">
        <f>'Lack of Coping Capacity'!Z173</f>
        <v>6.4</v>
      </c>
      <c r="AN174" s="215">
        <f>'Lack of Coping Capacity'!AA173</f>
        <v>5.7</v>
      </c>
      <c r="AO174" s="216">
        <f t="shared" si="59"/>
        <v>6.1</v>
      </c>
      <c r="AP174" s="216">
        <f>'Lack of Coping Capacity'!AB173</f>
        <v>5.6</v>
      </c>
      <c r="AQ174" s="216">
        <f t="shared" si="60"/>
        <v>5.9</v>
      </c>
      <c r="AR174" s="223">
        <f t="shared" si="61"/>
        <v>5.2</v>
      </c>
      <c r="AS174" s="224" t="str">
        <f t="shared" si="62"/>
        <v>High</v>
      </c>
      <c r="AT174" s="225">
        <f t="shared" si="63"/>
        <v>51</v>
      </c>
      <c r="AU174" s="226">
        <f>VLOOKUP($B174,'Lack of Reliability Index'!$A$2:$H$192,8,FALSE)</f>
        <v>5.8666666666666654</v>
      </c>
      <c r="AV174" s="227">
        <f>'Imputed and missing data hidden'!BY172</f>
        <v>8</v>
      </c>
      <c r="AW174" s="228">
        <f t="shared" si="64"/>
        <v>0.15686274509803921</v>
      </c>
      <c r="AX174" s="227" t="str">
        <f t="shared" si="65"/>
        <v/>
      </c>
      <c r="AY174" s="229">
        <f>'Indicator Date hidden2'!BZ173</f>
        <v>0.7</v>
      </c>
      <c r="AZ174" s="133"/>
    </row>
    <row r="175" spans="1:52" ht="15" thickBot="1" x14ac:dyDescent="0.35">
      <c r="A175" s="211" t="str">
        <f>'Indicator Data'!A177</f>
        <v>Togo</v>
      </c>
      <c r="B175" s="212" t="str">
        <f>'Indicator Data'!B177</f>
        <v>TGO</v>
      </c>
      <c r="C175" s="230">
        <f>'Hazard &amp; Exposure'!AO174</f>
        <v>0.1</v>
      </c>
      <c r="D175" s="214">
        <f>'Hazard &amp; Exposure'!AP174</f>
        <v>4.3</v>
      </c>
      <c r="E175" s="214">
        <f>'Hazard &amp; Exposure'!AQ174</f>
        <v>0</v>
      </c>
      <c r="F175" s="214">
        <f>'Hazard &amp; Exposure'!AR174</f>
        <v>0</v>
      </c>
      <c r="G175" s="214">
        <f>'Hazard &amp; Exposure'!AU174</f>
        <v>2.5</v>
      </c>
      <c r="H175" s="214">
        <f>'Hazard &amp; Exposure'!DM174</f>
        <v>7.4</v>
      </c>
      <c r="I175" s="215">
        <f>'Hazard &amp; Exposure'!DN174</f>
        <v>2.9</v>
      </c>
      <c r="J175" s="214">
        <f>'Hazard &amp; Exposure'!DQ174</f>
        <v>3</v>
      </c>
      <c r="K175" s="214">
        <f>'Hazard &amp; Exposure'!DT174</f>
        <v>0</v>
      </c>
      <c r="L175" s="215">
        <f>'Hazard &amp; Exposure'!DU174</f>
        <v>2.1</v>
      </c>
      <c r="M175" s="216">
        <f t="shared" si="55"/>
        <v>2.5</v>
      </c>
      <c r="N175" s="214">
        <f>'Hazard &amp; Exposure'!BL174</f>
        <v>7.4</v>
      </c>
      <c r="O175" s="214">
        <f>'Hazard &amp; Exposure'!CR174</f>
        <v>8.1</v>
      </c>
      <c r="P175" s="214">
        <f>'Hazard &amp; Exposure'!DB174</f>
        <v>6.9</v>
      </c>
      <c r="Q175" s="214">
        <f>'Hazard &amp; Exposure'!DL174</f>
        <v>7.1</v>
      </c>
      <c r="R175" s="215">
        <f>'Hazard &amp; Exposure'!DM174</f>
        <v>7.4</v>
      </c>
      <c r="S175" s="217">
        <f t="shared" si="56"/>
        <v>5.5</v>
      </c>
      <c r="T175" s="218">
        <f>Vulnerability!E174</f>
        <v>8.4</v>
      </c>
      <c r="U175" s="219">
        <f>Vulnerability!H174</f>
        <v>6</v>
      </c>
      <c r="V175" s="219">
        <f>Vulnerability!N174</f>
        <v>2.4</v>
      </c>
      <c r="W175" s="215">
        <f>Vulnerability!O174</f>
        <v>6.3</v>
      </c>
      <c r="X175" s="219">
        <f>Vulnerability!T174</f>
        <v>3.7</v>
      </c>
      <c r="Y175" s="220">
        <f>Vulnerability!AB174</f>
        <v>5.3</v>
      </c>
      <c r="Z175" s="220">
        <f>Vulnerability!AE174</f>
        <v>4.5</v>
      </c>
      <c r="AA175" s="220">
        <f>Vulnerability!AH174</f>
        <v>0</v>
      </c>
      <c r="AB175" s="220">
        <f>Vulnerability!AK174</f>
        <v>4.3</v>
      </c>
      <c r="AC175" s="219">
        <f>Vulnerability!AL174</f>
        <v>3.8</v>
      </c>
      <c r="AD175" s="215">
        <f>Vulnerability!AM174</f>
        <v>3.8</v>
      </c>
      <c r="AE175" s="216">
        <f t="shared" si="57"/>
        <v>5.2</v>
      </c>
      <c r="AF175" s="216">
        <f>Vulnerability!AZ174</f>
        <v>6.2</v>
      </c>
      <c r="AG175" s="216">
        <f t="shared" si="58"/>
        <v>5.7</v>
      </c>
      <c r="AH175" s="231">
        <f>'Lack of Coping Capacity'!D174</f>
        <v>9.1999999999999993</v>
      </c>
      <c r="AI175" s="222">
        <f>'Lack of Coping Capacity'!G174</f>
        <v>7.1</v>
      </c>
      <c r="AJ175" s="215">
        <f>'Lack of Coping Capacity'!H174</f>
        <v>8.1999999999999993</v>
      </c>
      <c r="AK175" s="222">
        <f>'Lack of Coping Capacity'!M174</f>
        <v>6.7</v>
      </c>
      <c r="AL175" s="222">
        <f>'Lack of Coping Capacity'!R174</f>
        <v>8</v>
      </c>
      <c r="AM175" s="222">
        <f>'Lack of Coping Capacity'!Z174</f>
        <v>6.4</v>
      </c>
      <c r="AN175" s="215">
        <f>'Lack of Coping Capacity'!AA174</f>
        <v>7</v>
      </c>
      <c r="AO175" s="216">
        <f t="shared" si="59"/>
        <v>7.7</v>
      </c>
      <c r="AP175" s="216">
        <f>'Lack of Coping Capacity'!AB174</f>
        <v>6.8</v>
      </c>
      <c r="AQ175" s="216">
        <f t="shared" si="60"/>
        <v>7.3</v>
      </c>
      <c r="AR175" s="223">
        <f t="shared" si="61"/>
        <v>6.1</v>
      </c>
      <c r="AS175" s="224" t="str">
        <f t="shared" si="62"/>
        <v>High</v>
      </c>
      <c r="AT175" s="225">
        <f t="shared" si="63"/>
        <v>19</v>
      </c>
      <c r="AU175" s="226">
        <f>VLOOKUP($B175,'Lack of Reliability Index'!$A$2:$H$192,8,FALSE)</f>
        <v>2.969863013698629</v>
      </c>
      <c r="AV175" s="227">
        <f>'Imputed and missing data hidden'!BY173</f>
        <v>1</v>
      </c>
      <c r="AW175" s="228">
        <f t="shared" si="64"/>
        <v>1.9607843137254902E-2</v>
      </c>
      <c r="AX175" s="227" t="str">
        <f t="shared" si="65"/>
        <v/>
      </c>
      <c r="AY175" s="229">
        <f>'Indicator Date hidden2'!BZ174</f>
        <v>0.50684931506849318</v>
      </c>
      <c r="AZ175" s="133"/>
    </row>
    <row r="176" spans="1:52" ht="15" thickBot="1" x14ac:dyDescent="0.35">
      <c r="A176" s="211" t="str">
        <f>'Indicator Data'!A178</f>
        <v>Tonga</v>
      </c>
      <c r="B176" s="212" t="str">
        <f>'Indicator Data'!B178</f>
        <v>TON</v>
      </c>
      <c r="C176" s="230">
        <f>'Hazard &amp; Exposure'!AO175</f>
        <v>7.7</v>
      </c>
      <c r="D176" s="214">
        <f>'Hazard &amp; Exposure'!AP175</f>
        <v>0.1</v>
      </c>
      <c r="E176" s="214">
        <f>'Hazard &amp; Exposure'!AQ175</f>
        <v>8</v>
      </c>
      <c r="F176" s="214">
        <f>'Hazard &amp; Exposure'!AR175</f>
        <v>6.2</v>
      </c>
      <c r="G176" s="214">
        <f>'Hazard &amp; Exposure'!AU175</f>
        <v>0.5</v>
      </c>
      <c r="H176" s="214">
        <f>'Hazard &amp; Exposure'!DM175</f>
        <v>3.8</v>
      </c>
      <c r="I176" s="215">
        <f>'Hazard &amp; Exposure'!DN175</f>
        <v>5.2</v>
      </c>
      <c r="J176" s="214">
        <f>'Hazard &amp; Exposure'!DQ175</f>
        <v>0</v>
      </c>
      <c r="K176" s="214">
        <f>'Hazard &amp; Exposure'!DT175</f>
        <v>0</v>
      </c>
      <c r="L176" s="215">
        <f>'Hazard &amp; Exposure'!DU175</f>
        <v>0</v>
      </c>
      <c r="M176" s="216">
        <f t="shared" si="55"/>
        <v>3</v>
      </c>
      <c r="N176" s="214" t="str">
        <f>'Hazard &amp; Exposure'!BL175</f>
        <v>x</v>
      </c>
      <c r="O176" s="214">
        <f>'Hazard &amp; Exposure'!CR175</f>
        <v>5.3</v>
      </c>
      <c r="P176" s="214">
        <f>'Hazard &amp; Exposure'!DB175</f>
        <v>2.7</v>
      </c>
      <c r="Q176" s="214">
        <f>'Hazard &amp; Exposure'!DL175</f>
        <v>3.1</v>
      </c>
      <c r="R176" s="215">
        <f>'Hazard &amp; Exposure'!DM175</f>
        <v>3.8</v>
      </c>
      <c r="S176" s="217">
        <f t="shared" si="56"/>
        <v>3.4</v>
      </c>
      <c r="T176" s="218">
        <f>Vulnerability!E175</f>
        <v>3.7</v>
      </c>
      <c r="U176" s="219">
        <f>Vulnerability!H175</f>
        <v>4.4000000000000004</v>
      </c>
      <c r="V176" s="219">
        <f>Vulnerability!N175</f>
        <v>10</v>
      </c>
      <c r="W176" s="215">
        <f>Vulnerability!O175</f>
        <v>5.5</v>
      </c>
      <c r="X176" s="219">
        <f>Vulnerability!T175</f>
        <v>0</v>
      </c>
      <c r="Y176" s="220">
        <f>Vulnerability!AB175</f>
        <v>2.1</v>
      </c>
      <c r="Z176" s="220">
        <f>Vulnerability!AE175</f>
        <v>0.8</v>
      </c>
      <c r="AA176" s="220">
        <f>Vulnerability!AH175</f>
        <v>10</v>
      </c>
      <c r="AB176" s="220">
        <f>Vulnerability!AK175</f>
        <v>4.2</v>
      </c>
      <c r="AC176" s="219">
        <f>Vulnerability!AL175</f>
        <v>5.9</v>
      </c>
      <c r="AD176" s="215">
        <f>Vulnerability!AM175</f>
        <v>3.5</v>
      </c>
      <c r="AE176" s="216">
        <f t="shared" si="57"/>
        <v>4.5999999999999996</v>
      </c>
      <c r="AF176" s="216">
        <f>Vulnerability!AZ175</f>
        <v>2.6</v>
      </c>
      <c r="AG176" s="216">
        <f t="shared" si="58"/>
        <v>3.7</v>
      </c>
      <c r="AH176" s="231">
        <f>'Lack of Coping Capacity'!D175</f>
        <v>5.8</v>
      </c>
      <c r="AI176" s="222">
        <f>'Lack of Coping Capacity'!G175</f>
        <v>4.7</v>
      </c>
      <c r="AJ176" s="215">
        <f>'Lack of Coping Capacity'!H175</f>
        <v>5.3</v>
      </c>
      <c r="AK176" s="222">
        <f>'Lack of Coping Capacity'!M175</f>
        <v>2.8</v>
      </c>
      <c r="AL176" s="222">
        <f>'Lack of Coping Capacity'!R175</f>
        <v>0.2</v>
      </c>
      <c r="AM176" s="222">
        <f>'Lack of Coping Capacity'!Z175</f>
        <v>5.3</v>
      </c>
      <c r="AN176" s="215">
        <f>'Lack of Coping Capacity'!AA175</f>
        <v>2.8</v>
      </c>
      <c r="AO176" s="216">
        <f t="shared" si="59"/>
        <v>4.2</v>
      </c>
      <c r="AP176" s="216">
        <f>'Lack of Coping Capacity'!AB175</f>
        <v>4.3</v>
      </c>
      <c r="AQ176" s="216">
        <f t="shared" si="60"/>
        <v>4.3</v>
      </c>
      <c r="AR176" s="223">
        <f t="shared" si="61"/>
        <v>3.8</v>
      </c>
      <c r="AS176" s="224" t="str">
        <f t="shared" si="62"/>
        <v>Medium</v>
      </c>
      <c r="AT176" s="225">
        <f t="shared" si="63"/>
        <v>116</v>
      </c>
      <c r="AU176" s="226">
        <f>VLOOKUP($B176,'Lack of Reliability Index'!$A$2:$H$192,8,FALSE)</f>
        <v>6.9538461538461549</v>
      </c>
      <c r="AV176" s="227">
        <f>'Imputed and missing data hidden'!BY174</f>
        <v>17</v>
      </c>
      <c r="AW176" s="228">
        <f t="shared" si="64"/>
        <v>0.33333333333333331</v>
      </c>
      <c r="AX176" s="227" t="str">
        <f t="shared" si="65"/>
        <v/>
      </c>
      <c r="AY176" s="229">
        <f>'Indicator Date hidden2'!BZ175</f>
        <v>0.55384615384615388</v>
      </c>
      <c r="AZ176" s="133"/>
    </row>
    <row r="177" spans="1:52" ht="15" thickBot="1" x14ac:dyDescent="0.35">
      <c r="A177" s="211" t="str">
        <f>'Indicator Data'!A179</f>
        <v>Trinidad and Tobago</v>
      </c>
      <c r="B177" s="212" t="str">
        <f>'Indicator Data'!B179</f>
        <v>TTO</v>
      </c>
      <c r="C177" s="230">
        <f>'Hazard &amp; Exposure'!AO176</f>
        <v>6.3</v>
      </c>
      <c r="D177" s="214">
        <f>'Hazard &amp; Exposure'!AP176</f>
        <v>0.3</v>
      </c>
      <c r="E177" s="214">
        <f>'Hazard &amp; Exposure'!AQ176</f>
        <v>0</v>
      </c>
      <c r="F177" s="214">
        <f>'Hazard &amp; Exposure'!AR176</f>
        <v>2.4</v>
      </c>
      <c r="G177" s="214">
        <f>'Hazard &amp; Exposure'!AU176</f>
        <v>2.2999999999999998</v>
      </c>
      <c r="H177" s="214">
        <f>'Hazard &amp; Exposure'!DM176</f>
        <v>4.9000000000000004</v>
      </c>
      <c r="I177" s="215">
        <f>'Hazard &amp; Exposure'!DN176</f>
        <v>3</v>
      </c>
      <c r="J177" s="214">
        <f>'Hazard &amp; Exposure'!DQ176</f>
        <v>0.8</v>
      </c>
      <c r="K177" s="214">
        <f>'Hazard &amp; Exposure'!DT176</f>
        <v>0</v>
      </c>
      <c r="L177" s="215">
        <f>'Hazard &amp; Exposure'!DU176</f>
        <v>0.6</v>
      </c>
      <c r="M177" s="216">
        <f t="shared" si="55"/>
        <v>1.9</v>
      </c>
      <c r="N177" s="214" t="str">
        <f>'Hazard &amp; Exposure'!BL176</f>
        <v>x</v>
      </c>
      <c r="O177" s="214">
        <f>'Hazard &amp; Exposure'!CR176</f>
        <v>7.2</v>
      </c>
      <c r="P177" s="214">
        <f>'Hazard &amp; Exposure'!DB176</f>
        <v>3.2</v>
      </c>
      <c r="Q177" s="214">
        <f>'Hazard &amp; Exposure'!DL176</f>
        <v>3.4</v>
      </c>
      <c r="R177" s="215">
        <f>'Hazard &amp; Exposure'!DM176</f>
        <v>4.9000000000000004</v>
      </c>
      <c r="S177" s="217">
        <f t="shared" si="56"/>
        <v>3.5</v>
      </c>
      <c r="T177" s="218">
        <f>Vulnerability!E176</f>
        <v>1.7</v>
      </c>
      <c r="U177" s="219">
        <f>Vulnerability!H176</f>
        <v>4.3</v>
      </c>
      <c r="V177" s="219">
        <f>Vulnerability!N176</f>
        <v>0.7</v>
      </c>
      <c r="W177" s="215">
        <f>Vulnerability!O176</f>
        <v>2.1</v>
      </c>
      <c r="X177" s="219">
        <f>Vulnerability!T176</f>
        <v>4.4000000000000004</v>
      </c>
      <c r="Y177" s="220">
        <f>Vulnerability!AB176</f>
        <v>0.8</v>
      </c>
      <c r="Z177" s="220">
        <f>Vulnerability!AE176</f>
        <v>1.3</v>
      </c>
      <c r="AA177" s="220">
        <f>Vulnerability!AH176</f>
        <v>5.4</v>
      </c>
      <c r="AB177" s="220">
        <f>Vulnerability!AK176</f>
        <v>1.6</v>
      </c>
      <c r="AC177" s="219">
        <f>Vulnerability!AL176</f>
        <v>2.5</v>
      </c>
      <c r="AD177" s="215">
        <f>Vulnerability!AM176</f>
        <v>3.5</v>
      </c>
      <c r="AE177" s="216">
        <f t="shared" si="57"/>
        <v>2.8</v>
      </c>
      <c r="AF177" s="216">
        <f>Vulnerability!AZ176</f>
        <v>5.2</v>
      </c>
      <c r="AG177" s="216">
        <f t="shared" si="58"/>
        <v>4.0999999999999996</v>
      </c>
      <c r="AH177" s="231">
        <f>'Lack of Coping Capacity'!D176</f>
        <v>4.4000000000000004</v>
      </c>
      <c r="AI177" s="222">
        <f>'Lack of Coping Capacity'!G176</f>
        <v>5.3</v>
      </c>
      <c r="AJ177" s="215">
        <f>'Lack of Coping Capacity'!H176</f>
        <v>4.9000000000000004</v>
      </c>
      <c r="AK177" s="222">
        <f>'Lack of Coping Capacity'!M176</f>
        <v>1.4</v>
      </c>
      <c r="AL177" s="222">
        <f>'Lack of Coping Capacity'!R176</f>
        <v>0.4</v>
      </c>
      <c r="AM177" s="222">
        <f>'Lack of Coping Capacity'!Z176</f>
        <v>2.4</v>
      </c>
      <c r="AN177" s="215">
        <f>'Lack of Coping Capacity'!AA176</f>
        <v>1.4</v>
      </c>
      <c r="AO177" s="216">
        <f t="shared" si="59"/>
        <v>3.3</v>
      </c>
      <c r="AP177" s="216">
        <f>'Lack of Coping Capacity'!AB176</f>
        <v>5.0999999999999996</v>
      </c>
      <c r="AQ177" s="216">
        <f t="shared" si="60"/>
        <v>4.3</v>
      </c>
      <c r="AR177" s="223">
        <f t="shared" si="61"/>
        <v>4</v>
      </c>
      <c r="AS177" s="224" t="str">
        <f t="shared" si="62"/>
        <v>Medium</v>
      </c>
      <c r="AT177" s="225">
        <f t="shared" si="63"/>
        <v>101</v>
      </c>
      <c r="AU177" s="226">
        <f>VLOOKUP($B177,'Lack of Reliability Index'!$A$2:$H$192,8,FALSE)</f>
        <v>4.5719806763285034</v>
      </c>
      <c r="AV177" s="227">
        <f>'Imputed and missing data hidden'!BY175</f>
        <v>7</v>
      </c>
      <c r="AW177" s="228">
        <f t="shared" si="64"/>
        <v>0.13725490196078433</v>
      </c>
      <c r="AX177" s="227" t="str">
        <f t="shared" si="65"/>
        <v/>
      </c>
      <c r="AY177" s="229">
        <f>'Indicator Date hidden2'!BZ176</f>
        <v>0.50724637681159424</v>
      </c>
      <c r="AZ177" s="133"/>
    </row>
    <row r="178" spans="1:52" ht="15" thickBot="1" x14ac:dyDescent="0.35">
      <c r="A178" s="211" t="str">
        <f>'Indicator Data'!A180</f>
        <v>Tunisia</v>
      </c>
      <c r="B178" s="212" t="str">
        <f>'Indicator Data'!B180</f>
        <v>TUN</v>
      </c>
      <c r="C178" s="230">
        <f>'Hazard &amp; Exposure'!AO177</f>
        <v>5.7</v>
      </c>
      <c r="D178" s="214">
        <f>'Hazard &amp; Exposure'!AP177</f>
        <v>3.8</v>
      </c>
      <c r="E178" s="214">
        <f>'Hazard &amp; Exposure'!AQ177</f>
        <v>7.5</v>
      </c>
      <c r="F178" s="214">
        <f>'Hazard &amp; Exposure'!AR177</f>
        <v>0</v>
      </c>
      <c r="G178" s="214">
        <f>'Hazard &amp; Exposure'!AU177</f>
        <v>5.3</v>
      </c>
      <c r="H178" s="214">
        <f>'Hazard &amp; Exposure'!DM177</f>
        <v>2.8</v>
      </c>
      <c r="I178" s="215">
        <f>'Hazard &amp; Exposure'!DN177</f>
        <v>4.5999999999999996</v>
      </c>
      <c r="J178" s="214">
        <f>'Hazard &amp; Exposure'!DQ177</f>
        <v>3.9</v>
      </c>
      <c r="K178" s="214">
        <f>'Hazard &amp; Exposure'!DT177</f>
        <v>0</v>
      </c>
      <c r="L178" s="215">
        <f>'Hazard &amp; Exposure'!DU177</f>
        <v>2.7</v>
      </c>
      <c r="M178" s="216">
        <f t="shared" si="55"/>
        <v>3.7</v>
      </c>
      <c r="N178" s="214">
        <f>'Hazard &amp; Exposure'!BL177</f>
        <v>0</v>
      </c>
      <c r="O178" s="214">
        <f>'Hazard &amp; Exposure'!CR177</f>
        <v>3.1</v>
      </c>
      <c r="P178" s="214">
        <f>'Hazard &amp; Exposure'!DB177</f>
        <v>4</v>
      </c>
      <c r="Q178" s="214">
        <f>'Hazard &amp; Exposure'!DL177</f>
        <v>3.7</v>
      </c>
      <c r="R178" s="215">
        <f>'Hazard &amp; Exposure'!DM177</f>
        <v>2.8</v>
      </c>
      <c r="S178" s="217">
        <f t="shared" si="56"/>
        <v>3.3</v>
      </c>
      <c r="T178" s="218">
        <f>Vulnerability!E177</f>
        <v>3</v>
      </c>
      <c r="U178" s="219">
        <f>Vulnerability!H177</f>
        <v>3</v>
      </c>
      <c r="V178" s="219">
        <f>Vulnerability!N177</f>
        <v>1.5</v>
      </c>
      <c r="W178" s="215">
        <f>Vulnerability!O177</f>
        <v>2.6</v>
      </c>
      <c r="X178" s="219">
        <f>Vulnerability!T177</f>
        <v>1.2</v>
      </c>
      <c r="Y178" s="220">
        <f>Vulnerability!AB177</f>
        <v>0.3</v>
      </c>
      <c r="Z178" s="220">
        <f>Vulnerability!AE177</f>
        <v>0.9</v>
      </c>
      <c r="AA178" s="220">
        <f>Vulnerability!AH177</f>
        <v>0.1</v>
      </c>
      <c r="AB178" s="220">
        <f>Vulnerability!AK177</f>
        <v>0.4</v>
      </c>
      <c r="AC178" s="219">
        <f>Vulnerability!AL177</f>
        <v>0.4</v>
      </c>
      <c r="AD178" s="215">
        <f>Vulnerability!AM177</f>
        <v>0.8</v>
      </c>
      <c r="AE178" s="216">
        <f t="shared" si="57"/>
        <v>1.7</v>
      </c>
      <c r="AF178" s="216">
        <f>Vulnerability!AZ177</f>
        <v>5.6</v>
      </c>
      <c r="AG178" s="216">
        <f t="shared" si="58"/>
        <v>3.9</v>
      </c>
      <c r="AH178" s="231">
        <f>'Lack of Coping Capacity'!D177</f>
        <v>6.4</v>
      </c>
      <c r="AI178" s="222">
        <f>'Lack of Coping Capacity'!G177</f>
        <v>5.5</v>
      </c>
      <c r="AJ178" s="215">
        <f>'Lack of Coping Capacity'!H177</f>
        <v>6</v>
      </c>
      <c r="AK178" s="222">
        <f>'Lack of Coping Capacity'!M177</f>
        <v>2.9</v>
      </c>
      <c r="AL178" s="222">
        <f>'Lack of Coping Capacity'!R177</f>
        <v>2.7</v>
      </c>
      <c r="AM178" s="222">
        <f>'Lack of Coping Capacity'!Z177</f>
        <v>3.7</v>
      </c>
      <c r="AN178" s="215">
        <f>'Lack of Coping Capacity'!AA177</f>
        <v>3.1</v>
      </c>
      <c r="AO178" s="216">
        <f t="shared" si="59"/>
        <v>4.7</v>
      </c>
      <c r="AP178" s="216">
        <f>'Lack of Coping Capacity'!AB177</f>
        <v>3.4</v>
      </c>
      <c r="AQ178" s="216">
        <f t="shared" si="60"/>
        <v>4.0999999999999996</v>
      </c>
      <c r="AR178" s="223">
        <f t="shared" si="61"/>
        <v>3.8</v>
      </c>
      <c r="AS178" s="224" t="str">
        <f t="shared" si="62"/>
        <v>Medium</v>
      </c>
      <c r="AT178" s="225">
        <f t="shared" si="63"/>
        <v>116</v>
      </c>
      <c r="AU178" s="226">
        <f>VLOOKUP($B178,'Lack of Reliability Index'!$A$2:$H$192,8,FALSE)</f>
        <v>3.8046948356807508</v>
      </c>
      <c r="AV178" s="227">
        <f>'Imputed and missing data hidden'!BY176</f>
        <v>3</v>
      </c>
      <c r="AW178" s="228">
        <f t="shared" si="64"/>
        <v>5.8823529411764705E-2</v>
      </c>
      <c r="AX178" s="227" t="str">
        <f t="shared" si="65"/>
        <v/>
      </c>
      <c r="AY178" s="229">
        <f>'Indicator Date hidden2'!BZ177</f>
        <v>0.56338028169014087</v>
      </c>
      <c r="AZ178" s="133"/>
    </row>
    <row r="179" spans="1:52" ht="15" thickBot="1" x14ac:dyDescent="0.35">
      <c r="A179" s="211" t="str">
        <f>'Indicator Data'!A181</f>
        <v>Turkey</v>
      </c>
      <c r="B179" s="212" t="str">
        <f>'Indicator Data'!B181</f>
        <v>TUR</v>
      </c>
      <c r="C179" s="230">
        <f>'Hazard &amp; Exposure'!AO178</f>
        <v>9.6999999999999993</v>
      </c>
      <c r="D179" s="214">
        <f>'Hazard &amp; Exposure'!AP178</f>
        <v>5.7</v>
      </c>
      <c r="E179" s="214">
        <f>'Hazard &amp; Exposure'!AQ178</f>
        <v>7</v>
      </c>
      <c r="F179" s="214">
        <f>'Hazard &amp; Exposure'!AR178</f>
        <v>0</v>
      </c>
      <c r="G179" s="214">
        <f>'Hazard &amp; Exposure'!AU178</f>
        <v>2.6</v>
      </c>
      <c r="H179" s="214">
        <f>'Hazard &amp; Exposure'!DM178</f>
        <v>6.2</v>
      </c>
      <c r="I179" s="215">
        <f>'Hazard &amp; Exposure'!DN178</f>
        <v>6.2</v>
      </c>
      <c r="J179" s="214">
        <f>'Hazard &amp; Exposure'!DQ178</f>
        <v>9.6</v>
      </c>
      <c r="K179" s="214">
        <f>'Hazard &amp; Exposure'!DT178</f>
        <v>9</v>
      </c>
      <c r="L179" s="215">
        <f>'Hazard &amp; Exposure'!DU178</f>
        <v>9</v>
      </c>
      <c r="M179" s="216">
        <f t="shared" si="55"/>
        <v>7.9</v>
      </c>
      <c r="N179" s="214">
        <f>'Hazard &amp; Exposure'!BL178</f>
        <v>9.3000000000000007</v>
      </c>
      <c r="O179" s="214">
        <f>'Hazard &amp; Exposure'!CR178</f>
        <v>5</v>
      </c>
      <c r="P179" s="214">
        <f>'Hazard &amp; Exposure'!DB178</f>
        <v>4.2</v>
      </c>
      <c r="Q179" s="214">
        <f>'Hazard &amp; Exposure'!DL178</f>
        <v>3.4</v>
      </c>
      <c r="R179" s="215">
        <f>'Hazard &amp; Exposure'!DM178</f>
        <v>6.2</v>
      </c>
      <c r="S179" s="217">
        <f t="shared" si="56"/>
        <v>7.1</v>
      </c>
      <c r="T179" s="218">
        <f>Vulnerability!E178</f>
        <v>1.9</v>
      </c>
      <c r="U179" s="219">
        <f>Vulnerability!H178</f>
        <v>4.2</v>
      </c>
      <c r="V179" s="219">
        <f>Vulnerability!N178</f>
        <v>2.4</v>
      </c>
      <c r="W179" s="215">
        <f>Vulnerability!O178</f>
        <v>2.6</v>
      </c>
      <c r="X179" s="219">
        <f>Vulnerability!T178</f>
        <v>9.4</v>
      </c>
      <c r="Y179" s="220">
        <f>Vulnerability!AB178</f>
        <v>0.1</v>
      </c>
      <c r="Z179" s="220">
        <f>Vulnerability!AE178</f>
        <v>0.6</v>
      </c>
      <c r="AA179" s="220">
        <f>Vulnerability!AH178</f>
        <v>0</v>
      </c>
      <c r="AB179" s="220">
        <f>Vulnerability!AK178</f>
        <v>0</v>
      </c>
      <c r="AC179" s="219">
        <f>Vulnerability!AL178</f>
        <v>0.2</v>
      </c>
      <c r="AD179" s="215">
        <f>Vulnerability!AM178</f>
        <v>6.8</v>
      </c>
      <c r="AE179" s="216">
        <f t="shared" si="57"/>
        <v>5.0999999999999996</v>
      </c>
      <c r="AF179" s="216">
        <f>Vulnerability!AZ178</f>
        <v>6.7</v>
      </c>
      <c r="AG179" s="216">
        <f t="shared" si="58"/>
        <v>6</v>
      </c>
      <c r="AH179" s="231">
        <f>'Lack of Coping Capacity'!D178</f>
        <v>2.1</v>
      </c>
      <c r="AI179" s="222">
        <f>'Lack of Coping Capacity'!G178</f>
        <v>5.6</v>
      </c>
      <c r="AJ179" s="215">
        <f>'Lack of Coping Capacity'!H178</f>
        <v>3.9</v>
      </c>
      <c r="AK179" s="222">
        <f>'Lack of Coping Capacity'!M178</f>
        <v>2.2999999999999998</v>
      </c>
      <c r="AL179" s="222">
        <f>'Lack of Coping Capacity'!R178</f>
        <v>1.8</v>
      </c>
      <c r="AM179" s="222">
        <f>'Lack of Coping Capacity'!Z178</f>
        <v>3.3</v>
      </c>
      <c r="AN179" s="215">
        <f>'Lack of Coping Capacity'!AA178</f>
        <v>2.5</v>
      </c>
      <c r="AO179" s="216">
        <f t="shared" si="59"/>
        <v>3.2</v>
      </c>
      <c r="AP179" s="216">
        <f>'Lack of Coping Capacity'!AB178</f>
        <v>2.7</v>
      </c>
      <c r="AQ179" s="216">
        <f t="shared" si="60"/>
        <v>3</v>
      </c>
      <c r="AR179" s="223">
        <f t="shared" si="61"/>
        <v>5</v>
      </c>
      <c r="AS179" s="224" t="str">
        <f t="shared" si="62"/>
        <v>High</v>
      </c>
      <c r="AT179" s="225">
        <f t="shared" si="63"/>
        <v>59</v>
      </c>
      <c r="AU179" s="226">
        <f>VLOOKUP($B179,'Lack of Reliability Index'!$A$2:$H$192,8,FALSE)</f>
        <v>5.8095238095238093</v>
      </c>
      <c r="AV179" s="227">
        <f>'Imputed and missing data hidden'!BY177</f>
        <v>8</v>
      </c>
      <c r="AW179" s="228">
        <f t="shared" si="64"/>
        <v>0.15686274509803921</v>
      </c>
      <c r="AX179" s="227" t="str">
        <f t="shared" si="65"/>
        <v>YES</v>
      </c>
      <c r="AY179" s="229">
        <f>'Indicator Date hidden2'!BZ178</f>
        <v>0.47142857142857142</v>
      </c>
      <c r="AZ179" s="133"/>
    </row>
    <row r="180" spans="1:52" ht="15" thickBot="1" x14ac:dyDescent="0.35">
      <c r="A180" s="211" t="str">
        <f>'Indicator Data'!A182</f>
        <v>Turkmenistan</v>
      </c>
      <c r="B180" s="212" t="str">
        <f>'Indicator Data'!B182</f>
        <v>TKM</v>
      </c>
      <c r="C180" s="230">
        <f>'Hazard &amp; Exposure'!AO179</f>
        <v>3.3</v>
      </c>
      <c r="D180" s="214">
        <f>'Hazard &amp; Exposure'!AP179</f>
        <v>6.4</v>
      </c>
      <c r="E180" s="214">
        <f>'Hazard &amp; Exposure'!AQ179</f>
        <v>0</v>
      </c>
      <c r="F180" s="214">
        <f>'Hazard &amp; Exposure'!AR179</f>
        <v>0</v>
      </c>
      <c r="G180" s="214">
        <f>'Hazard &amp; Exposure'!AU179</f>
        <v>4.5999999999999996</v>
      </c>
      <c r="H180" s="214">
        <f>'Hazard &amp; Exposure'!DM179</f>
        <v>5.6</v>
      </c>
      <c r="I180" s="215">
        <f>'Hazard &amp; Exposure'!DN179</f>
        <v>3.7</v>
      </c>
      <c r="J180" s="214">
        <f>'Hazard &amp; Exposure'!DQ179</f>
        <v>1.2</v>
      </c>
      <c r="K180" s="214">
        <f>'Hazard &amp; Exposure'!DT179</f>
        <v>0</v>
      </c>
      <c r="L180" s="215">
        <f>'Hazard &amp; Exposure'!DU179</f>
        <v>0.8</v>
      </c>
      <c r="M180" s="216">
        <f t="shared" si="55"/>
        <v>2.4</v>
      </c>
      <c r="N180" s="214">
        <f>'Hazard &amp; Exposure'!BL179</f>
        <v>9.3000000000000007</v>
      </c>
      <c r="O180" s="214">
        <f>'Hazard &amp; Exposure'!CR179</f>
        <v>2.9</v>
      </c>
      <c r="P180" s="214">
        <f>'Hazard &amp; Exposure'!DB179</f>
        <v>3.1</v>
      </c>
      <c r="Q180" s="214">
        <f>'Hazard &amp; Exposure'!DL179</f>
        <v>3.1</v>
      </c>
      <c r="R180" s="215">
        <f>'Hazard &amp; Exposure'!DM179</f>
        <v>5.6</v>
      </c>
      <c r="S180" s="217">
        <f t="shared" si="56"/>
        <v>4.2</v>
      </c>
      <c r="T180" s="218">
        <f>Vulnerability!E179</f>
        <v>2.2999999999999998</v>
      </c>
      <c r="U180" s="219" t="str">
        <f>Vulnerability!H179</f>
        <v>x</v>
      </c>
      <c r="V180" s="219">
        <f>Vulnerability!N179</f>
        <v>0</v>
      </c>
      <c r="W180" s="215">
        <f>Vulnerability!O179</f>
        <v>1.5</v>
      </c>
      <c r="X180" s="219">
        <f>Vulnerability!T179</f>
        <v>0</v>
      </c>
      <c r="Y180" s="220">
        <f>Vulnerability!AB179</f>
        <v>0.3</v>
      </c>
      <c r="Z180" s="220">
        <f>Vulnerability!AE179</f>
        <v>2.1</v>
      </c>
      <c r="AA180" s="220">
        <f>Vulnerability!AH179</f>
        <v>0</v>
      </c>
      <c r="AB180" s="220">
        <f>Vulnerability!AK179</f>
        <v>2</v>
      </c>
      <c r="AC180" s="219">
        <f>Vulnerability!AL179</f>
        <v>1.1000000000000001</v>
      </c>
      <c r="AD180" s="215">
        <f>Vulnerability!AM179</f>
        <v>0.6</v>
      </c>
      <c r="AE180" s="216">
        <f t="shared" si="57"/>
        <v>1.1000000000000001</v>
      </c>
      <c r="AF180" s="216">
        <f>Vulnerability!AZ179</f>
        <v>4.5999999999999996</v>
      </c>
      <c r="AG180" s="216">
        <f t="shared" si="58"/>
        <v>3</v>
      </c>
      <c r="AH180" s="231" t="str">
        <f>'Lack of Coping Capacity'!D179</f>
        <v>x</v>
      </c>
      <c r="AI180" s="222">
        <f>'Lack of Coping Capacity'!G179</f>
        <v>7.6</v>
      </c>
      <c r="AJ180" s="215">
        <f>'Lack of Coping Capacity'!H179</f>
        <v>7.6</v>
      </c>
      <c r="AK180" s="222">
        <f>'Lack of Coping Capacity'!M179</f>
        <v>2.5</v>
      </c>
      <c r="AL180" s="222">
        <f>'Lack of Coping Capacity'!R179</f>
        <v>3.3</v>
      </c>
      <c r="AM180" s="222">
        <f>'Lack of Coping Capacity'!Z179</f>
        <v>2.7</v>
      </c>
      <c r="AN180" s="215">
        <f>'Lack of Coping Capacity'!AA179</f>
        <v>2.8</v>
      </c>
      <c r="AO180" s="216">
        <f t="shared" si="59"/>
        <v>5.7</v>
      </c>
      <c r="AP180" s="216">
        <f>'Lack of Coping Capacity'!AB179</f>
        <v>3.3</v>
      </c>
      <c r="AQ180" s="216">
        <f t="shared" si="60"/>
        <v>4.5999999999999996</v>
      </c>
      <c r="AR180" s="223">
        <f t="shared" si="61"/>
        <v>3.9</v>
      </c>
      <c r="AS180" s="224" t="str">
        <f t="shared" si="62"/>
        <v>Medium</v>
      </c>
      <c r="AT180" s="225">
        <f t="shared" si="63"/>
        <v>110</v>
      </c>
      <c r="AU180" s="226">
        <f>VLOOKUP($B180,'Lack of Reliability Index'!$A$2:$H$192,8,FALSE)</f>
        <v>5.2307692307692308</v>
      </c>
      <c r="AV180" s="227">
        <f>'Imputed and missing data hidden'!BY178</f>
        <v>11</v>
      </c>
      <c r="AW180" s="228">
        <f t="shared" si="64"/>
        <v>0.21568627450980393</v>
      </c>
      <c r="AX180" s="227" t="str">
        <f t="shared" si="65"/>
        <v/>
      </c>
      <c r="AY180" s="229">
        <f>'Indicator Date hidden2'!BZ179</f>
        <v>0.43076923076923079</v>
      </c>
      <c r="AZ180" s="133"/>
    </row>
    <row r="181" spans="1:52" ht="15" thickBot="1" x14ac:dyDescent="0.35">
      <c r="A181" s="211" t="str">
        <f>'Indicator Data'!A183</f>
        <v>Tuvalu</v>
      </c>
      <c r="B181" s="212" t="str">
        <f>'Indicator Data'!B183</f>
        <v>TUV</v>
      </c>
      <c r="C181" s="230">
        <f>'Hazard &amp; Exposure'!AO180</f>
        <v>0.1</v>
      </c>
      <c r="D181" s="214">
        <f>'Hazard &amp; Exposure'!AP180</f>
        <v>0.1</v>
      </c>
      <c r="E181" s="214">
        <f>'Hazard &amp; Exposure'!AQ180</f>
        <v>8.3000000000000007</v>
      </c>
      <c r="F181" s="214">
        <f>'Hazard &amp; Exposure'!AR180</f>
        <v>0.1</v>
      </c>
      <c r="G181" s="214">
        <f>'Hazard &amp; Exposure'!AU180</f>
        <v>0.5</v>
      </c>
      <c r="H181" s="214">
        <f>'Hazard &amp; Exposure'!DM180</f>
        <v>4.2</v>
      </c>
      <c r="I181" s="215">
        <f>'Hazard &amp; Exposure'!DN180</f>
        <v>3</v>
      </c>
      <c r="J181" s="214">
        <f>'Hazard &amp; Exposure'!DQ180</f>
        <v>0</v>
      </c>
      <c r="K181" s="214">
        <f>'Hazard &amp; Exposure'!DT180</f>
        <v>0</v>
      </c>
      <c r="L181" s="215">
        <f>'Hazard &amp; Exposure'!DU180</f>
        <v>0</v>
      </c>
      <c r="M181" s="216">
        <f t="shared" si="55"/>
        <v>1.6</v>
      </c>
      <c r="N181" s="214" t="str">
        <f>'Hazard &amp; Exposure'!BL180</f>
        <v>x</v>
      </c>
      <c r="O181" s="214">
        <f>'Hazard &amp; Exposure'!CR180</f>
        <v>1.9</v>
      </c>
      <c r="P181" s="214">
        <f>'Hazard &amp; Exposure'!DB180</f>
        <v>4.8</v>
      </c>
      <c r="Q181" s="214">
        <f>'Hazard &amp; Exposure'!DL180</f>
        <v>5.4</v>
      </c>
      <c r="R181" s="215">
        <f>'Hazard &amp; Exposure'!DM180</f>
        <v>4.2</v>
      </c>
      <c r="S181" s="217">
        <f t="shared" si="56"/>
        <v>3</v>
      </c>
      <c r="T181" s="218">
        <f>Vulnerability!E180</f>
        <v>4.5999999999999996</v>
      </c>
      <c r="U181" s="219">
        <f>Vulnerability!H180</f>
        <v>3.5</v>
      </c>
      <c r="V181" s="219">
        <f>Vulnerability!N180</f>
        <v>7.7</v>
      </c>
      <c r="W181" s="215">
        <f>Vulnerability!O180</f>
        <v>5.0999999999999996</v>
      </c>
      <c r="X181" s="219">
        <f>Vulnerability!T180</f>
        <v>0</v>
      </c>
      <c r="Y181" s="220">
        <f>Vulnerability!AB180</f>
        <v>7.2</v>
      </c>
      <c r="Z181" s="220">
        <f>Vulnerability!AE180</f>
        <v>1.2</v>
      </c>
      <c r="AA181" s="220">
        <f>Vulnerability!AH180</f>
        <v>0</v>
      </c>
      <c r="AB181" s="220">
        <f>Vulnerability!AK180</f>
        <v>4.2</v>
      </c>
      <c r="AC181" s="219">
        <f>Vulnerability!AL180</f>
        <v>3.7</v>
      </c>
      <c r="AD181" s="215">
        <f>Vulnerability!AM180</f>
        <v>2</v>
      </c>
      <c r="AE181" s="216">
        <f t="shared" si="57"/>
        <v>3.7</v>
      </c>
      <c r="AF181" s="216">
        <f>Vulnerability!AZ180</f>
        <v>3.5</v>
      </c>
      <c r="AG181" s="216">
        <f t="shared" si="58"/>
        <v>3.6</v>
      </c>
      <c r="AH181" s="231" t="str">
        <f>'Lack of Coping Capacity'!D180</f>
        <v>x</v>
      </c>
      <c r="AI181" s="222">
        <f>'Lack of Coping Capacity'!G180</f>
        <v>6.4</v>
      </c>
      <c r="AJ181" s="215">
        <f>'Lack of Coping Capacity'!H180</f>
        <v>6.4</v>
      </c>
      <c r="AK181" s="222">
        <f>'Lack of Coping Capacity'!M180</f>
        <v>3.9</v>
      </c>
      <c r="AL181" s="222">
        <f>'Lack of Coping Capacity'!R180</f>
        <v>0.6</v>
      </c>
      <c r="AM181" s="222">
        <f>'Lack of Coping Capacity'!Z180</f>
        <v>5.5</v>
      </c>
      <c r="AN181" s="215">
        <f>'Lack of Coping Capacity'!AA180</f>
        <v>3.3</v>
      </c>
      <c r="AO181" s="216">
        <f t="shared" si="59"/>
        <v>5</v>
      </c>
      <c r="AP181" s="216">
        <f>'Lack of Coping Capacity'!AB180</f>
        <v>4.5999999999999996</v>
      </c>
      <c r="AQ181" s="216">
        <f t="shared" si="60"/>
        <v>4.8</v>
      </c>
      <c r="AR181" s="223">
        <f t="shared" si="61"/>
        <v>3.7</v>
      </c>
      <c r="AS181" s="224" t="str">
        <f t="shared" si="62"/>
        <v>Medium</v>
      </c>
      <c r="AT181" s="225">
        <f t="shared" si="63"/>
        <v>120</v>
      </c>
      <c r="AU181" s="226">
        <f>VLOOKUP($B181,'Lack of Reliability Index'!$A$2:$H$192,8,FALSE)</f>
        <v>7.4350282485875709</v>
      </c>
      <c r="AV181" s="227">
        <f>'Imputed and missing data hidden'!BY179</f>
        <v>24</v>
      </c>
      <c r="AW181" s="228">
        <f t="shared" si="64"/>
        <v>0.47058823529411764</v>
      </c>
      <c r="AX181" s="227" t="str">
        <f t="shared" si="65"/>
        <v/>
      </c>
      <c r="AY181" s="229">
        <f>'Indicator Date hidden2'!BZ180</f>
        <v>0.64406779661016944</v>
      </c>
      <c r="AZ181" s="133"/>
    </row>
    <row r="182" spans="1:52" ht="15" thickBot="1" x14ac:dyDescent="0.35">
      <c r="A182" s="211" t="str">
        <f>'Indicator Data'!A184</f>
        <v>Uganda</v>
      </c>
      <c r="B182" s="212" t="str">
        <f>'Indicator Data'!B184</f>
        <v>UGA</v>
      </c>
      <c r="C182" s="230">
        <f>'Hazard &amp; Exposure'!AO181</f>
        <v>4</v>
      </c>
      <c r="D182" s="214">
        <f>'Hazard &amp; Exposure'!AP181</f>
        <v>5.0999999999999996</v>
      </c>
      <c r="E182" s="214">
        <f>'Hazard &amp; Exposure'!AQ181</f>
        <v>0</v>
      </c>
      <c r="F182" s="214">
        <f>'Hazard &amp; Exposure'!AR181</f>
        <v>0</v>
      </c>
      <c r="G182" s="214">
        <f>'Hazard &amp; Exposure'!AU181</f>
        <v>5.2</v>
      </c>
      <c r="H182" s="214">
        <f>'Hazard &amp; Exposure'!DM181</f>
        <v>7.9</v>
      </c>
      <c r="I182" s="215">
        <f>'Hazard &amp; Exposure'!DN181</f>
        <v>4.3</v>
      </c>
      <c r="J182" s="214">
        <f>'Hazard &amp; Exposure'!DQ181</f>
        <v>9.3000000000000007</v>
      </c>
      <c r="K182" s="214">
        <f>'Hazard &amp; Exposure'!DT181</f>
        <v>0</v>
      </c>
      <c r="L182" s="215">
        <f>'Hazard &amp; Exposure'!DU181</f>
        <v>6.5</v>
      </c>
      <c r="M182" s="216">
        <f t="shared" si="55"/>
        <v>5.5</v>
      </c>
      <c r="N182" s="214">
        <f>'Hazard &amp; Exposure'!BL181</f>
        <v>8.1</v>
      </c>
      <c r="O182" s="214">
        <f>'Hazard &amp; Exposure'!CR181</f>
        <v>8.5</v>
      </c>
      <c r="P182" s="214">
        <f>'Hazard &amp; Exposure'!DB181</f>
        <v>7.2</v>
      </c>
      <c r="Q182" s="214">
        <f>'Hazard &amp; Exposure'!DL181</f>
        <v>7.5</v>
      </c>
      <c r="R182" s="215">
        <f>'Hazard &amp; Exposure'!DM181</f>
        <v>7.9</v>
      </c>
      <c r="S182" s="217">
        <f t="shared" si="56"/>
        <v>6.9</v>
      </c>
      <c r="T182" s="218">
        <f>Vulnerability!E181</f>
        <v>8.3000000000000007</v>
      </c>
      <c r="U182" s="219">
        <f>Vulnerability!H181</f>
        <v>5.8</v>
      </c>
      <c r="V182" s="219">
        <f>Vulnerability!N181</f>
        <v>3.4</v>
      </c>
      <c r="W182" s="215">
        <f>Vulnerability!O181</f>
        <v>6.5</v>
      </c>
      <c r="X182" s="219">
        <f>Vulnerability!T181</f>
        <v>8.8000000000000007</v>
      </c>
      <c r="Y182" s="220">
        <f>Vulnerability!AB181</f>
        <v>5.9</v>
      </c>
      <c r="Z182" s="220">
        <f>Vulnerability!AE181</f>
        <v>3</v>
      </c>
      <c r="AA182" s="220">
        <f>Vulnerability!AH181</f>
        <v>0.5</v>
      </c>
      <c r="AB182" s="220">
        <f>Vulnerability!AK181</f>
        <v>8.6999999999999993</v>
      </c>
      <c r="AC182" s="219">
        <f>Vulnerability!AL181</f>
        <v>5.4</v>
      </c>
      <c r="AD182" s="215">
        <f>Vulnerability!AM181</f>
        <v>7.5</v>
      </c>
      <c r="AE182" s="216">
        <f t="shared" si="57"/>
        <v>7</v>
      </c>
      <c r="AF182" s="216">
        <f>Vulnerability!AZ181</f>
        <v>5.3</v>
      </c>
      <c r="AG182" s="216">
        <f t="shared" si="58"/>
        <v>6.2</v>
      </c>
      <c r="AH182" s="231" t="str">
        <f>'Lack of Coping Capacity'!D181</f>
        <v>x</v>
      </c>
      <c r="AI182" s="222">
        <f>'Lack of Coping Capacity'!G181</f>
        <v>6.7</v>
      </c>
      <c r="AJ182" s="215">
        <f>'Lack of Coping Capacity'!H181</f>
        <v>6.7</v>
      </c>
      <c r="AK182" s="222">
        <f>'Lack of Coping Capacity'!M181</f>
        <v>6.8</v>
      </c>
      <c r="AL182" s="222">
        <f>'Lack of Coping Capacity'!R181</f>
        <v>9</v>
      </c>
      <c r="AM182" s="222">
        <f>'Lack of Coping Capacity'!Z181</f>
        <v>6.6</v>
      </c>
      <c r="AN182" s="215">
        <f>'Lack of Coping Capacity'!AA181</f>
        <v>7.5</v>
      </c>
      <c r="AO182" s="216">
        <f t="shared" si="59"/>
        <v>7.1</v>
      </c>
      <c r="AP182" s="216">
        <f>'Lack of Coping Capacity'!AB181</f>
        <v>4.9000000000000004</v>
      </c>
      <c r="AQ182" s="216">
        <f t="shared" si="60"/>
        <v>6.1</v>
      </c>
      <c r="AR182" s="223">
        <f t="shared" si="61"/>
        <v>6.4</v>
      </c>
      <c r="AS182" s="224" t="str">
        <f t="shared" si="62"/>
        <v>High</v>
      </c>
      <c r="AT182" s="225">
        <f t="shared" si="63"/>
        <v>12</v>
      </c>
      <c r="AU182" s="226">
        <f>VLOOKUP($B182,'Lack of Reliability Index'!$A$2:$H$192,8,FALSE)</f>
        <v>2.8712328767123285</v>
      </c>
      <c r="AV182" s="227">
        <f>'Imputed and missing data hidden'!BY180</f>
        <v>2</v>
      </c>
      <c r="AW182" s="228">
        <f t="shared" si="64"/>
        <v>3.9215686274509803E-2</v>
      </c>
      <c r="AX182" s="227" t="str">
        <f t="shared" si="65"/>
        <v/>
      </c>
      <c r="AY182" s="229">
        <f>'Indicator Date hidden2'!BZ181</f>
        <v>0.43835616438356162</v>
      </c>
      <c r="AZ182" s="133"/>
    </row>
    <row r="183" spans="1:52" ht="15" thickBot="1" x14ac:dyDescent="0.35">
      <c r="A183" s="211" t="str">
        <f>'Indicator Data'!A185</f>
        <v>Ukraine</v>
      </c>
      <c r="B183" s="212" t="str">
        <f>'Indicator Data'!B185</f>
        <v>UKR</v>
      </c>
      <c r="C183" s="230">
        <f>'Hazard &amp; Exposure'!AO182</f>
        <v>2.5</v>
      </c>
      <c r="D183" s="214">
        <f>'Hazard &amp; Exposure'!AP182</f>
        <v>7.1</v>
      </c>
      <c r="E183" s="214">
        <f>'Hazard &amp; Exposure'!AQ182</f>
        <v>0</v>
      </c>
      <c r="F183" s="214">
        <f>'Hazard &amp; Exposure'!AR182</f>
        <v>0</v>
      </c>
      <c r="G183" s="214">
        <f>'Hazard &amp; Exposure'!AU182</f>
        <v>3.3</v>
      </c>
      <c r="H183" s="214">
        <f>'Hazard &amp; Exposure'!DM182</f>
        <v>3.9</v>
      </c>
      <c r="I183" s="215">
        <f>'Hazard &amp; Exposure'!DN182</f>
        <v>3.2</v>
      </c>
      <c r="J183" s="214">
        <f>'Hazard &amp; Exposure'!DQ182</f>
        <v>10</v>
      </c>
      <c r="K183" s="214">
        <f>'Hazard &amp; Exposure'!DT182</f>
        <v>7</v>
      </c>
      <c r="L183" s="215">
        <f>'Hazard &amp; Exposure'!DU182</f>
        <v>7</v>
      </c>
      <c r="M183" s="216">
        <f t="shared" si="55"/>
        <v>5.4</v>
      </c>
      <c r="N183" s="214">
        <f>'Hazard &amp; Exposure'!BL182</f>
        <v>7.9</v>
      </c>
      <c r="O183" s="214">
        <f>'Hazard &amp; Exposure'!CR182</f>
        <v>0</v>
      </c>
      <c r="P183" s="214">
        <f>'Hazard &amp; Exposure'!DB182</f>
        <v>2.6</v>
      </c>
      <c r="Q183" s="214">
        <f>'Hazard &amp; Exposure'!DL182</f>
        <v>2.4</v>
      </c>
      <c r="R183" s="215">
        <f>'Hazard &amp; Exposure'!DM182</f>
        <v>3.9</v>
      </c>
      <c r="S183" s="217">
        <f t="shared" si="56"/>
        <v>4.7</v>
      </c>
      <c r="T183" s="218">
        <f>Vulnerability!E182</f>
        <v>1.6</v>
      </c>
      <c r="U183" s="219">
        <f>Vulnerability!H182</f>
        <v>1.9</v>
      </c>
      <c r="V183" s="219">
        <f>Vulnerability!N182</f>
        <v>2.2000000000000002</v>
      </c>
      <c r="W183" s="215">
        <f>Vulnerability!O182</f>
        <v>1.8</v>
      </c>
      <c r="X183" s="219">
        <f>Vulnerability!T182</f>
        <v>8.1</v>
      </c>
      <c r="Y183" s="220">
        <f>Vulnerability!AB182</f>
        <v>1.1000000000000001</v>
      </c>
      <c r="Z183" s="220">
        <f>Vulnerability!AE182</f>
        <v>0.7</v>
      </c>
      <c r="AA183" s="220">
        <f>Vulnerability!AH182</f>
        <v>0</v>
      </c>
      <c r="AB183" s="220">
        <f>Vulnerability!AK182</f>
        <v>2.1</v>
      </c>
      <c r="AC183" s="219">
        <f>Vulnerability!AL182</f>
        <v>1</v>
      </c>
      <c r="AD183" s="215">
        <f>Vulnerability!AM182</f>
        <v>5.6</v>
      </c>
      <c r="AE183" s="216">
        <f t="shared" si="57"/>
        <v>3.9</v>
      </c>
      <c r="AF183" s="216">
        <f>Vulnerability!AZ182</f>
        <v>5.0999999999999996</v>
      </c>
      <c r="AG183" s="216">
        <f t="shared" si="58"/>
        <v>4.5</v>
      </c>
      <c r="AH183" s="231" t="str">
        <f>'Lack of Coping Capacity'!D182</f>
        <v>x</v>
      </c>
      <c r="AI183" s="222">
        <f>'Lack of Coping Capacity'!G182</f>
        <v>6.4</v>
      </c>
      <c r="AJ183" s="215">
        <f>'Lack of Coping Capacity'!H182</f>
        <v>6.4</v>
      </c>
      <c r="AK183" s="222">
        <f>'Lack of Coping Capacity'!M182</f>
        <v>1.9</v>
      </c>
      <c r="AL183" s="222">
        <f>'Lack of Coping Capacity'!R182</f>
        <v>1.4</v>
      </c>
      <c r="AM183" s="222">
        <f>'Lack of Coping Capacity'!Z182</f>
        <v>4.0999999999999996</v>
      </c>
      <c r="AN183" s="215">
        <f>'Lack of Coping Capacity'!AA182</f>
        <v>2.5</v>
      </c>
      <c r="AO183" s="216">
        <f t="shared" si="59"/>
        <v>4.7</v>
      </c>
      <c r="AP183" s="216">
        <f>'Lack of Coping Capacity'!AB182</f>
        <v>2.5</v>
      </c>
      <c r="AQ183" s="216">
        <f t="shared" si="60"/>
        <v>3.7</v>
      </c>
      <c r="AR183" s="223">
        <f t="shared" si="61"/>
        <v>4.3</v>
      </c>
      <c r="AS183" s="224" t="str">
        <f t="shared" si="62"/>
        <v>Medium</v>
      </c>
      <c r="AT183" s="225">
        <f t="shared" si="63"/>
        <v>90</v>
      </c>
      <c r="AU183" s="226">
        <f>VLOOKUP($B183,'Lack of Reliability Index'!$A$2:$H$192,8,FALSE)</f>
        <v>6.9523809523809526</v>
      </c>
      <c r="AV183" s="227">
        <f>'Imputed and missing data hidden'!BY181</f>
        <v>8</v>
      </c>
      <c r="AW183" s="228">
        <f t="shared" si="64"/>
        <v>0.15686274509803921</v>
      </c>
      <c r="AX183" s="227" t="str">
        <f t="shared" si="65"/>
        <v>YES</v>
      </c>
      <c r="AY183" s="229">
        <f>'Indicator Date hidden2'!BZ182</f>
        <v>0.6428571428571429</v>
      </c>
      <c r="AZ183" s="133"/>
    </row>
    <row r="184" spans="1:52" ht="15" thickBot="1" x14ac:dyDescent="0.35">
      <c r="A184" s="211" t="str">
        <f>'Indicator Data'!A186</f>
        <v>United Arab Emirates</v>
      </c>
      <c r="B184" s="212" t="str">
        <f>'Indicator Data'!B186</f>
        <v>ARE</v>
      </c>
      <c r="C184" s="230">
        <f>'Hazard &amp; Exposure'!AO183</f>
        <v>0.1</v>
      </c>
      <c r="D184" s="214">
        <f>'Hazard &amp; Exposure'!AP183</f>
        <v>3.8</v>
      </c>
      <c r="E184" s="214">
        <f>'Hazard &amp; Exposure'!AQ183</f>
        <v>7</v>
      </c>
      <c r="F184" s="214">
        <f>'Hazard &amp; Exposure'!AR183</f>
        <v>1.8</v>
      </c>
      <c r="G184" s="214">
        <f>'Hazard &amp; Exposure'!AU183</f>
        <v>4.0999999999999996</v>
      </c>
      <c r="H184" s="214">
        <f>'Hazard &amp; Exposure'!DM183</f>
        <v>5.5</v>
      </c>
      <c r="I184" s="215">
        <f>'Hazard &amp; Exposure'!DN183</f>
        <v>4.0999999999999996</v>
      </c>
      <c r="J184" s="214">
        <f>'Hazard &amp; Exposure'!DQ183</f>
        <v>0.1</v>
      </c>
      <c r="K184" s="214">
        <f>'Hazard &amp; Exposure'!DT183</f>
        <v>0</v>
      </c>
      <c r="L184" s="215">
        <f>'Hazard &amp; Exposure'!DU183</f>
        <v>0.1</v>
      </c>
      <c r="M184" s="216">
        <f t="shared" si="55"/>
        <v>2.2999999999999998</v>
      </c>
      <c r="N184" s="214">
        <f>'Hazard &amp; Exposure'!BL183</f>
        <v>7.1</v>
      </c>
      <c r="O184" s="214">
        <f>'Hazard &amp; Exposure'!CR183</f>
        <v>6.5</v>
      </c>
      <c r="P184" s="214">
        <f>'Hazard &amp; Exposure'!DB183</f>
        <v>4.4000000000000004</v>
      </c>
      <c r="Q184" s="214">
        <f>'Hazard &amp; Exposure'!DL183</f>
        <v>3.2</v>
      </c>
      <c r="R184" s="215">
        <f>'Hazard &amp; Exposure'!DM183</f>
        <v>5.5</v>
      </c>
      <c r="S184" s="217">
        <f t="shared" si="56"/>
        <v>4.0999999999999996</v>
      </c>
      <c r="T184" s="218">
        <f>Vulnerability!E183</f>
        <v>0.7</v>
      </c>
      <c r="U184" s="219">
        <f>Vulnerability!H183</f>
        <v>1.5</v>
      </c>
      <c r="V184" s="219">
        <f>Vulnerability!N183</f>
        <v>0</v>
      </c>
      <c r="W184" s="215">
        <f>Vulnerability!O183</f>
        <v>0.7</v>
      </c>
      <c r="X184" s="219">
        <f>Vulnerability!T183</f>
        <v>3</v>
      </c>
      <c r="Y184" s="220">
        <f>Vulnerability!AB183</f>
        <v>0</v>
      </c>
      <c r="Z184" s="220">
        <f>Vulnerability!AE183</f>
        <v>0.6</v>
      </c>
      <c r="AA184" s="220">
        <f>Vulnerability!AH183</f>
        <v>0</v>
      </c>
      <c r="AB184" s="220">
        <f>Vulnerability!AK183</f>
        <v>1.5</v>
      </c>
      <c r="AC184" s="219">
        <f>Vulnerability!AL183</f>
        <v>0.5</v>
      </c>
      <c r="AD184" s="215">
        <f>Vulnerability!AM183</f>
        <v>1.8</v>
      </c>
      <c r="AE184" s="216">
        <f t="shared" si="57"/>
        <v>1.3</v>
      </c>
      <c r="AF184" s="216">
        <f>Vulnerability!AZ183</f>
        <v>4.5</v>
      </c>
      <c r="AG184" s="216">
        <f t="shared" si="58"/>
        <v>3.1</v>
      </c>
      <c r="AH184" s="231">
        <f>'Lack of Coping Capacity'!D183</f>
        <v>2.1</v>
      </c>
      <c r="AI184" s="222">
        <f>'Lack of Coping Capacity'!G183</f>
        <v>2.5</v>
      </c>
      <c r="AJ184" s="215">
        <f>'Lack of Coping Capacity'!H183</f>
        <v>2.2999999999999998</v>
      </c>
      <c r="AK184" s="222">
        <f>'Lack of Coping Capacity'!M183</f>
        <v>0.1</v>
      </c>
      <c r="AL184" s="222">
        <f>'Lack of Coping Capacity'!R183</f>
        <v>2</v>
      </c>
      <c r="AM184" s="222">
        <f>'Lack of Coping Capacity'!Z183</f>
        <v>1.4</v>
      </c>
      <c r="AN184" s="215">
        <f>'Lack of Coping Capacity'!AA183</f>
        <v>1.2</v>
      </c>
      <c r="AO184" s="216">
        <f t="shared" si="59"/>
        <v>1.8</v>
      </c>
      <c r="AP184" s="216">
        <f>'Lack of Coping Capacity'!AB183</f>
        <v>0.5</v>
      </c>
      <c r="AQ184" s="216">
        <f t="shared" si="60"/>
        <v>1.2</v>
      </c>
      <c r="AR184" s="223">
        <f t="shared" si="61"/>
        <v>2.5</v>
      </c>
      <c r="AS184" s="224" t="str">
        <f t="shared" si="62"/>
        <v>Low</v>
      </c>
      <c r="AT184" s="225">
        <f t="shared" si="63"/>
        <v>164</v>
      </c>
      <c r="AU184" s="226">
        <f>VLOOKUP($B184,'Lack of Reliability Index'!$A$2:$H$192,8,FALSE)</f>
        <v>5.7333333333333334</v>
      </c>
      <c r="AV184" s="227">
        <f>'Imputed and missing data hidden'!BY182</f>
        <v>14</v>
      </c>
      <c r="AW184" s="228">
        <f t="shared" si="64"/>
        <v>0.27450980392156865</v>
      </c>
      <c r="AX184" s="227" t="str">
        <f t="shared" si="65"/>
        <v/>
      </c>
      <c r="AY184" s="229">
        <f>'Indicator Date hidden2'!BZ183</f>
        <v>0.375</v>
      </c>
      <c r="AZ184" s="133"/>
    </row>
    <row r="185" spans="1:52" ht="15" thickBot="1" x14ac:dyDescent="0.35">
      <c r="A185" s="211" t="str">
        <f>'Indicator Data'!A187</f>
        <v>United Kingdom</v>
      </c>
      <c r="B185" s="212" t="str">
        <f>'Indicator Data'!B187</f>
        <v>GBR</v>
      </c>
      <c r="C185" s="230">
        <f>'Hazard &amp; Exposure'!AO184</f>
        <v>0.6</v>
      </c>
      <c r="D185" s="214">
        <f>'Hazard &amp; Exposure'!AP184</f>
        <v>4.8</v>
      </c>
      <c r="E185" s="214">
        <f>'Hazard &amp; Exposure'!AQ184</f>
        <v>4.9000000000000004</v>
      </c>
      <c r="F185" s="214">
        <f>'Hazard &amp; Exposure'!AR184</f>
        <v>0</v>
      </c>
      <c r="G185" s="214">
        <f>'Hazard &amp; Exposure'!AU184</f>
        <v>0.5</v>
      </c>
      <c r="H185" s="214">
        <f>'Hazard &amp; Exposure'!DM184</f>
        <v>1.5</v>
      </c>
      <c r="I185" s="215">
        <f>'Hazard &amp; Exposure'!DN184</f>
        <v>2.2999999999999998</v>
      </c>
      <c r="J185" s="214">
        <f>'Hazard &amp; Exposure'!DQ184</f>
        <v>2</v>
      </c>
      <c r="K185" s="214">
        <f>'Hazard &amp; Exposure'!DT184</f>
        <v>0</v>
      </c>
      <c r="L185" s="215">
        <f>'Hazard &amp; Exposure'!DU184</f>
        <v>1.4</v>
      </c>
      <c r="M185" s="216">
        <f t="shared" si="55"/>
        <v>1.9</v>
      </c>
      <c r="N185" s="214">
        <f>'Hazard &amp; Exposure'!BL184</f>
        <v>0</v>
      </c>
      <c r="O185" s="214">
        <f>'Hazard &amp; Exposure'!CR184</f>
        <v>0</v>
      </c>
      <c r="P185" s="214">
        <f>'Hazard &amp; Exposure'!DB184</f>
        <v>3.2</v>
      </c>
      <c r="Q185" s="214">
        <f>'Hazard &amp; Exposure'!DL184</f>
        <v>2.2000000000000002</v>
      </c>
      <c r="R185" s="215">
        <f>'Hazard &amp; Exposure'!DM184</f>
        <v>1.5</v>
      </c>
      <c r="S185" s="217">
        <f t="shared" si="56"/>
        <v>1.7</v>
      </c>
      <c r="T185" s="218">
        <f>Vulnerability!E184</f>
        <v>0</v>
      </c>
      <c r="U185" s="219">
        <f>Vulnerability!H184</f>
        <v>1.9</v>
      </c>
      <c r="V185" s="219">
        <f>Vulnerability!N184</f>
        <v>0.1</v>
      </c>
      <c r="W185" s="215">
        <f>Vulnerability!O184</f>
        <v>0.5</v>
      </c>
      <c r="X185" s="219">
        <f>Vulnerability!T184</f>
        <v>5.8</v>
      </c>
      <c r="Y185" s="220">
        <f>Vulnerability!AB184</f>
        <v>0.3</v>
      </c>
      <c r="Z185" s="220">
        <f>Vulnerability!AE184</f>
        <v>0.3</v>
      </c>
      <c r="AA185" s="220">
        <f>Vulnerability!AH184</f>
        <v>0</v>
      </c>
      <c r="AB185" s="220">
        <f>Vulnerability!AK184</f>
        <v>1</v>
      </c>
      <c r="AC185" s="219">
        <f>Vulnerability!AL184</f>
        <v>0.4</v>
      </c>
      <c r="AD185" s="215">
        <f>Vulnerability!AM184</f>
        <v>3.6</v>
      </c>
      <c r="AE185" s="216">
        <f t="shared" si="57"/>
        <v>2.2000000000000002</v>
      </c>
      <c r="AF185" s="216">
        <f>Vulnerability!AZ184</f>
        <v>4.5999999999999996</v>
      </c>
      <c r="AG185" s="216">
        <f t="shared" si="58"/>
        <v>3.5</v>
      </c>
      <c r="AH185" s="231">
        <f>'Lack of Coping Capacity'!D184</f>
        <v>2.1</v>
      </c>
      <c r="AI185" s="222">
        <f>'Lack of Coping Capacity'!G184</f>
        <v>2.2999999999999998</v>
      </c>
      <c r="AJ185" s="215">
        <f>'Lack of Coping Capacity'!H184</f>
        <v>2.2000000000000002</v>
      </c>
      <c r="AK185" s="222">
        <f>'Lack of Coping Capacity'!M184</f>
        <v>1.6</v>
      </c>
      <c r="AL185" s="222">
        <f>'Lack of Coping Capacity'!R184</f>
        <v>0</v>
      </c>
      <c r="AM185" s="222">
        <f>'Lack of Coping Capacity'!Z184</f>
        <v>1.1000000000000001</v>
      </c>
      <c r="AN185" s="215">
        <f>'Lack of Coping Capacity'!AA184</f>
        <v>0.9</v>
      </c>
      <c r="AO185" s="216">
        <f t="shared" si="59"/>
        <v>1.6</v>
      </c>
      <c r="AP185" s="216">
        <f>'Lack of Coping Capacity'!AB184</f>
        <v>0.7</v>
      </c>
      <c r="AQ185" s="216">
        <f t="shared" si="60"/>
        <v>1.2</v>
      </c>
      <c r="AR185" s="223">
        <f t="shared" si="61"/>
        <v>1.9</v>
      </c>
      <c r="AS185" s="224" t="str">
        <f t="shared" si="62"/>
        <v>Very Low</v>
      </c>
      <c r="AT185" s="225">
        <f t="shared" si="63"/>
        <v>180</v>
      </c>
      <c r="AU185" s="226">
        <f>VLOOKUP($B185,'Lack of Reliability Index'!$A$2:$H$192,8,FALSE)</f>
        <v>5.5191919191919201</v>
      </c>
      <c r="AV185" s="227">
        <f>'Imputed and missing data hidden'!BY183</f>
        <v>11</v>
      </c>
      <c r="AW185" s="228">
        <f t="shared" si="64"/>
        <v>0.21568627450980393</v>
      </c>
      <c r="AX185" s="227" t="str">
        <f t="shared" si="65"/>
        <v/>
      </c>
      <c r="AY185" s="229">
        <f>'Indicator Date hidden2'!BZ184</f>
        <v>0.48484848484848486</v>
      </c>
      <c r="AZ185" s="133"/>
    </row>
    <row r="186" spans="1:52" ht="15" thickBot="1" x14ac:dyDescent="0.35">
      <c r="A186" s="211" t="str">
        <f>'Indicator Data'!A188</f>
        <v>United States of America</v>
      </c>
      <c r="B186" s="212" t="str">
        <f>'Indicator Data'!B188</f>
        <v>USA</v>
      </c>
      <c r="C186" s="230">
        <f>'Hazard &amp; Exposure'!AO185</f>
        <v>7.9</v>
      </c>
      <c r="D186" s="214">
        <f>'Hazard &amp; Exposure'!AP185</f>
        <v>6.4</v>
      </c>
      <c r="E186" s="214">
        <f>'Hazard &amp; Exposure'!AQ185</f>
        <v>7.9</v>
      </c>
      <c r="F186" s="214">
        <f>'Hazard &amp; Exposure'!AR185</f>
        <v>7.6</v>
      </c>
      <c r="G186" s="214">
        <f>'Hazard &amp; Exposure'!AU185</f>
        <v>4.5</v>
      </c>
      <c r="H186" s="214">
        <f>'Hazard &amp; Exposure'!DM185</f>
        <v>4</v>
      </c>
      <c r="I186" s="215">
        <f>'Hazard &amp; Exposure'!DN185</f>
        <v>6.6</v>
      </c>
      <c r="J186" s="214">
        <f>'Hazard &amp; Exposure'!DQ185</f>
        <v>9.6</v>
      </c>
      <c r="K186" s="214">
        <f>'Hazard &amp; Exposure'!DT185</f>
        <v>0</v>
      </c>
      <c r="L186" s="215">
        <f>'Hazard &amp; Exposure'!DU185</f>
        <v>6.7</v>
      </c>
      <c r="M186" s="216">
        <f t="shared" si="55"/>
        <v>6.7</v>
      </c>
      <c r="N186" s="214" t="str">
        <f>'Hazard &amp; Exposure'!BL185</f>
        <v>x</v>
      </c>
      <c r="O186" s="214">
        <f>'Hazard &amp; Exposure'!CR185</f>
        <v>6.5</v>
      </c>
      <c r="P186" s="214">
        <f>'Hazard &amp; Exposure'!DB185</f>
        <v>2.8</v>
      </c>
      <c r="Q186" s="214">
        <f>'Hazard &amp; Exposure'!DL185</f>
        <v>1.9</v>
      </c>
      <c r="R186" s="215">
        <f>'Hazard &amp; Exposure'!DM185</f>
        <v>4</v>
      </c>
      <c r="S186" s="217">
        <f t="shared" si="56"/>
        <v>5.5</v>
      </c>
      <c r="T186" s="218">
        <f>Vulnerability!E185</f>
        <v>0</v>
      </c>
      <c r="U186" s="219">
        <f>Vulnerability!H185</f>
        <v>3.3</v>
      </c>
      <c r="V186" s="219">
        <f>Vulnerability!N185</f>
        <v>0</v>
      </c>
      <c r="W186" s="215">
        <f>Vulnerability!O185</f>
        <v>0.8</v>
      </c>
      <c r="X186" s="219">
        <f>Vulnerability!T185</f>
        <v>7.1</v>
      </c>
      <c r="Y186" s="220">
        <f>Vulnerability!AB185</f>
        <v>0.1</v>
      </c>
      <c r="Z186" s="220">
        <f>Vulnerability!AE185</f>
        <v>0.3</v>
      </c>
      <c r="AA186" s="220">
        <f>Vulnerability!AH185</f>
        <v>0.3</v>
      </c>
      <c r="AB186" s="220">
        <f>Vulnerability!AK185</f>
        <v>0.2</v>
      </c>
      <c r="AC186" s="219">
        <f>Vulnerability!AL185</f>
        <v>0.2</v>
      </c>
      <c r="AD186" s="215">
        <f>Vulnerability!AM185</f>
        <v>4.5</v>
      </c>
      <c r="AE186" s="216">
        <f t="shared" si="57"/>
        <v>2.9</v>
      </c>
      <c r="AF186" s="216">
        <f>Vulnerability!AZ185</f>
        <v>5.3</v>
      </c>
      <c r="AG186" s="216">
        <f t="shared" si="58"/>
        <v>4.2</v>
      </c>
      <c r="AH186" s="231">
        <f>'Lack of Coping Capacity'!D185</f>
        <v>3</v>
      </c>
      <c r="AI186" s="222">
        <f>'Lack of Coping Capacity'!G185</f>
        <v>2.5</v>
      </c>
      <c r="AJ186" s="215">
        <f>'Lack of Coping Capacity'!H185</f>
        <v>2.8</v>
      </c>
      <c r="AK186" s="222">
        <f>'Lack of Coping Capacity'!M185</f>
        <v>1.6</v>
      </c>
      <c r="AL186" s="222">
        <f>'Lack of Coping Capacity'!R185</f>
        <v>1</v>
      </c>
      <c r="AM186" s="222">
        <f>'Lack of Coping Capacity'!Z185</f>
        <v>1.1000000000000001</v>
      </c>
      <c r="AN186" s="215">
        <f>'Lack of Coping Capacity'!AA185</f>
        <v>1.2</v>
      </c>
      <c r="AO186" s="216">
        <f t="shared" si="59"/>
        <v>2</v>
      </c>
      <c r="AP186" s="216">
        <f>'Lack of Coping Capacity'!AB185</f>
        <v>0.9</v>
      </c>
      <c r="AQ186" s="216">
        <f t="shared" si="60"/>
        <v>1.5</v>
      </c>
      <c r="AR186" s="223">
        <f t="shared" si="61"/>
        <v>3.3</v>
      </c>
      <c r="AS186" s="224" t="str">
        <f t="shared" si="62"/>
        <v>Low</v>
      </c>
      <c r="AT186" s="225">
        <f t="shared" si="63"/>
        <v>132</v>
      </c>
      <c r="AU186" s="226">
        <f>VLOOKUP($B186,'Lack of Reliability Index'!$A$2:$H$192,8,FALSE)</f>
        <v>6.1090909090909093</v>
      </c>
      <c r="AV186" s="227">
        <f>'Imputed and missing data hidden'!BY184</f>
        <v>12</v>
      </c>
      <c r="AW186" s="228">
        <f t="shared" si="64"/>
        <v>0.23529411764705882</v>
      </c>
      <c r="AX186" s="227" t="str">
        <f t="shared" si="65"/>
        <v/>
      </c>
      <c r="AY186" s="229">
        <f>'Indicator Date hidden2'!BZ185</f>
        <v>0.54545454545454541</v>
      </c>
      <c r="AZ186" s="133"/>
    </row>
    <row r="187" spans="1:52" ht="15" thickBot="1" x14ac:dyDescent="0.35">
      <c r="A187" s="211" t="str">
        <f>'Indicator Data'!A189</f>
        <v>Uruguay</v>
      </c>
      <c r="B187" s="212" t="str">
        <f>'Indicator Data'!B189</f>
        <v>URY</v>
      </c>
      <c r="C187" s="230">
        <f>'Hazard &amp; Exposure'!AO186</f>
        <v>0.3</v>
      </c>
      <c r="D187" s="214">
        <f>'Hazard &amp; Exposure'!AP186</f>
        <v>3.9</v>
      </c>
      <c r="E187" s="214">
        <f>'Hazard &amp; Exposure'!AQ186</f>
        <v>0</v>
      </c>
      <c r="F187" s="214">
        <f>'Hazard &amp; Exposure'!AR186</f>
        <v>0</v>
      </c>
      <c r="G187" s="214">
        <f>'Hazard &amp; Exposure'!AU186</f>
        <v>2.5</v>
      </c>
      <c r="H187" s="214">
        <f>'Hazard &amp; Exposure'!DM186</f>
        <v>3</v>
      </c>
      <c r="I187" s="215">
        <f>'Hazard &amp; Exposure'!DN186</f>
        <v>1.8</v>
      </c>
      <c r="J187" s="214">
        <f>'Hazard &amp; Exposure'!DQ186</f>
        <v>0.1</v>
      </c>
      <c r="K187" s="214">
        <f>'Hazard &amp; Exposure'!DT186</f>
        <v>0</v>
      </c>
      <c r="L187" s="215">
        <f>'Hazard &amp; Exposure'!DU186</f>
        <v>0.1</v>
      </c>
      <c r="M187" s="216">
        <f t="shared" si="55"/>
        <v>1</v>
      </c>
      <c r="N187" s="214" t="str">
        <f>'Hazard &amp; Exposure'!BL186</f>
        <v>x</v>
      </c>
      <c r="O187" s="214">
        <f>'Hazard &amp; Exposure'!CR186</f>
        <v>4.2</v>
      </c>
      <c r="P187" s="214">
        <f>'Hazard &amp; Exposure'!DB186</f>
        <v>2.9</v>
      </c>
      <c r="Q187" s="214">
        <f>'Hazard &amp; Exposure'!DL186</f>
        <v>1.6</v>
      </c>
      <c r="R187" s="215">
        <f>'Hazard &amp; Exposure'!DM186</f>
        <v>3</v>
      </c>
      <c r="S187" s="217">
        <f t="shared" si="56"/>
        <v>2.1</v>
      </c>
      <c r="T187" s="218">
        <f>Vulnerability!E186</f>
        <v>1.8</v>
      </c>
      <c r="U187" s="219">
        <f>Vulnerability!H186</f>
        <v>3.7</v>
      </c>
      <c r="V187" s="219">
        <f>Vulnerability!N186</f>
        <v>0.1</v>
      </c>
      <c r="W187" s="215">
        <f>Vulnerability!O186</f>
        <v>1.9</v>
      </c>
      <c r="X187" s="219">
        <f>Vulnerability!T186</f>
        <v>3.3</v>
      </c>
      <c r="Y187" s="220">
        <f>Vulnerability!AB186</f>
        <v>0.6</v>
      </c>
      <c r="Z187" s="220">
        <f>Vulnerability!AE186</f>
        <v>0.8</v>
      </c>
      <c r="AA187" s="220">
        <f>Vulnerability!AH186</f>
        <v>0.6</v>
      </c>
      <c r="AB187" s="220">
        <f>Vulnerability!AK186</f>
        <v>1.3</v>
      </c>
      <c r="AC187" s="219">
        <f>Vulnerability!AL186</f>
        <v>0.8</v>
      </c>
      <c r="AD187" s="215">
        <f>Vulnerability!AM186</f>
        <v>2.1</v>
      </c>
      <c r="AE187" s="216">
        <f t="shared" si="57"/>
        <v>2</v>
      </c>
      <c r="AF187" s="216">
        <f>Vulnerability!AZ186</f>
        <v>4.8</v>
      </c>
      <c r="AG187" s="216">
        <f t="shared" si="58"/>
        <v>3.5</v>
      </c>
      <c r="AH187" s="231">
        <f>'Lack of Coping Capacity'!D186</f>
        <v>4</v>
      </c>
      <c r="AI187" s="222">
        <f>'Lack of Coping Capacity'!G186</f>
        <v>3.4</v>
      </c>
      <c r="AJ187" s="215">
        <f>'Lack of Coping Capacity'!H186</f>
        <v>3.7</v>
      </c>
      <c r="AK187" s="222">
        <f>'Lack of Coping Capacity'!M186</f>
        <v>1.4</v>
      </c>
      <c r="AL187" s="222">
        <f>'Lack of Coping Capacity'!R186</f>
        <v>2.4</v>
      </c>
      <c r="AM187" s="222">
        <f>'Lack of Coping Capacity'!Z186</f>
        <v>1.2</v>
      </c>
      <c r="AN187" s="215">
        <f>'Lack of Coping Capacity'!AA186</f>
        <v>1.7</v>
      </c>
      <c r="AO187" s="216">
        <f t="shared" si="59"/>
        <v>2.8</v>
      </c>
      <c r="AP187" s="216">
        <f>'Lack of Coping Capacity'!AB186</f>
        <v>1.5</v>
      </c>
      <c r="AQ187" s="216">
        <f t="shared" si="60"/>
        <v>2.2000000000000002</v>
      </c>
      <c r="AR187" s="223">
        <f t="shared" si="61"/>
        <v>2.5</v>
      </c>
      <c r="AS187" s="224" t="str">
        <f t="shared" si="62"/>
        <v>Low</v>
      </c>
      <c r="AT187" s="225">
        <f t="shared" si="63"/>
        <v>164</v>
      </c>
      <c r="AU187" s="226">
        <f>VLOOKUP($B187,'Lack of Reliability Index'!$A$2:$H$192,8,FALSE)</f>
        <v>4.8</v>
      </c>
      <c r="AV187" s="227">
        <f>'Imputed and missing data hidden'!BY185</f>
        <v>8</v>
      </c>
      <c r="AW187" s="228">
        <f t="shared" si="64"/>
        <v>0.15686274509803921</v>
      </c>
      <c r="AX187" s="227" t="str">
        <f t="shared" si="65"/>
        <v/>
      </c>
      <c r="AY187" s="229">
        <f>'Indicator Date hidden2'!BZ186</f>
        <v>0.5</v>
      </c>
      <c r="AZ187" s="133"/>
    </row>
    <row r="188" spans="1:52" ht="15" thickBot="1" x14ac:dyDescent="0.35">
      <c r="A188" s="211" t="str">
        <f>'Indicator Data'!A190</f>
        <v>Uzbekistan</v>
      </c>
      <c r="B188" s="212" t="str">
        <f>'Indicator Data'!B190</f>
        <v>UZB</v>
      </c>
      <c r="C188" s="230">
        <f>'Hazard &amp; Exposure'!AO187</f>
        <v>8.1</v>
      </c>
      <c r="D188" s="214">
        <f>'Hazard &amp; Exposure'!AP187</f>
        <v>6.3</v>
      </c>
      <c r="E188" s="214">
        <f>'Hazard &amp; Exposure'!AQ187</f>
        <v>0</v>
      </c>
      <c r="F188" s="214">
        <f>'Hazard &amp; Exposure'!AR187</f>
        <v>0</v>
      </c>
      <c r="G188" s="214">
        <f>'Hazard &amp; Exposure'!AU187</f>
        <v>6.6</v>
      </c>
      <c r="H188" s="214">
        <f>'Hazard &amp; Exposure'!DM187</f>
        <v>6.1</v>
      </c>
      <c r="I188" s="215">
        <f>'Hazard &amp; Exposure'!DN187</f>
        <v>5.3</v>
      </c>
      <c r="J188" s="214">
        <f>'Hazard &amp; Exposure'!DQ187</f>
        <v>2.9</v>
      </c>
      <c r="K188" s="214">
        <f>'Hazard &amp; Exposure'!DT187</f>
        <v>0</v>
      </c>
      <c r="L188" s="215">
        <f>'Hazard &amp; Exposure'!DU187</f>
        <v>2</v>
      </c>
      <c r="M188" s="216">
        <f t="shared" si="55"/>
        <v>3.8</v>
      </c>
      <c r="N188" s="214">
        <f>'Hazard &amp; Exposure'!BL187</f>
        <v>9.6</v>
      </c>
      <c r="O188" s="214">
        <f>'Hazard &amp; Exposure'!CR187</f>
        <v>3.6</v>
      </c>
      <c r="P188" s="214">
        <f>'Hazard &amp; Exposure'!DB187</f>
        <v>3.3</v>
      </c>
      <c r="Q188" s="214">
        <f>'Hazard &amp; Exposure'!DL187</f>
        <v>4</v>
      </c>
      <c r="R188" s="215">
        <f>'Hazard &amp; Exposure'!DM187</f>
        <v>6.1</v>
      </c>
      <c r="S188" s="217">
        <f t="shared" si="56"/>
        <v>5.0999999999999996</v>
      </c>
      <c r="T188" s="218">
        <f>Vulnerability!E187</f>
        <v>3.8</v>
      </c>
      <c r="U188" s="219">
        <f>Vulnerability!H187</f>
        <v>4</v>
      </c>
      <c r="V188" s="219">
        <f>Vulnerability!N187</f>
        <v>2</v>
      </c>
      <c r="W188" s="215">
        <f>Vulnerability!O187</f>
        <v>3.4</v>
      </c>
      <c r="X188" s="219">
        <f>Vulnerability!T187</f>
        <v>0</v>
      </c>
      <c r="Y188" s="220">
        <f>Vulnerability!AB187</f>
        <v>0.6</v>
      </c>
      <c r="Z188" s="220">
        <f>Vulnerability!AE187</f>
        <v>1.6</v>
      </c>
      <c r="AA188" s="220">
        <f>Vulnerability!AH187</f>
        <v>0</v>
      </c>
      <c r="AB188" s="220">
        <f>Vulnerability!AK187</f>
        <v>2.4</v>
      </c>
      <c r="AC188" s="219">
        <f>Vulnerability!AL187</f>
        <v>1.2</v>
      </c>
      <c r="AD188" s="215">
        <f>Vulnerability!AM187</f>
        <v>0.6</v>
      </c>
      <c r="AE188" s="216">
        <f t="shared" si="57"/>
        <v>2.1</v>
      </c>
      <c r="AF188" s="216">
        <f>Vulnerability!AZ187</f>
        <v>4.0999999999999996</v>
      </c>
      <c r="AG188" s="216">
        <f t="shared" si="58"/>
        <v>3.2</v>
      </c>
      <c r="AH188" s="231">
        <f>'Lack of Coping Capacity'!D187</f>
        <v>2.6</v>
      </c>
      <c r="AI188" s="222">
        <f>'Lack of Coping Capacity'!G187</f>
        <v>6.8</v>
      </c>
      <c r="AJ188" s="215">
        <f>'Lack of Coping Capacity'!H187</f>
        <v>4.7</v>
      </c>
      <c r="AK188" s="222">
        <f>'Lack of Coping Capacity'!M187</f>
        <v>2.8</v>
      </c>
      <c r="AL188" s="222">
        <f>'Lack of Coping Capacity'!R187</f>
        <v>2.9</v>
      </c>
      <c r="AM188" s="222">
        <f>'Lack of Coping Capacity'!Z187</f>
        <v>3.3</v>
      </c>
      <c r="AN188" s="215">
        <f>'Lack of Coping Capacity'!AA187</f>
        <v>3</v>
      </c>
      <c r="AO188" s="216">
        <f t="shared" si="59"/>
        <v>3.9</v>
      </c>
      <c r="AP188" s="216">
        <f>'Lack of Coping Capacity'!AB187</f>
        <v>5.6</v>
      </c>
      <c r="AQ188" s="216">
        <f t="shared" si="60"/>
        <v>4.8</v>
      </c>
      <c r="AR188" s="223">
        <f t="shared" si="61"/>
        <v>4.3</v>
      </c>
      <c r="AS188" s="224" t="str">
        <f t="shared" si="62"/>
        <v>Medium</v>
      </c>
      <c r="AT188" s="225">
        <f t="shared" si="63"/>
        <v>90</v>
      </c>
      <c r="AU188" s="226">
        <f>VLOOKUP($B188,'Lack of Reliability Index'!$A$2:$H$192,8,FALSE)</f>
        <v>5.333333333333333</v>
      </c>
      <c r="AV188" s="227">
        <f>'Imputed and missing data hidden'!BY186</f>
        <v>8</v>
      </c>
      <c r="AW188" s="228">
        <f t="shared" si="64"/>
        <v>0.15686274509803921</v>
      </c>
      <c r="AX188" s="227" t="str">
        <f t="shared" si="65"/>
        <v/>
      </c>
      <c r="AY188" s="229">
        <f>'Indicator Date hidden2'!BZ187</f>
        <v>0.6</v>
      </c>
      <c r="AZ188" s="133"/>
    </row>
    <row r="189" spans="1:52" ht="15" thickBot="1" x14ac:dyDescent="0.35">
      <c r="A189" s="211" t="str">
        <f>'Indicator Data'!A191</f>
        <v>Vanuatu</v>
      </c>
      <c r="B189" s="212" t="str">
        <f>'Indicator Data'!B191</f>
        <v>VUT</v>
      </c>
      <c r="C189" s="230">
        <f>'Hazard &amp; Exposure'!AO188</f>
        <v>7.7</v>
      </c>
      <c r="D189" s="214">
        <f>'Hazard &amp; Exposure'!AP188</f>
        <v>0.1</v>
      </c>
      <c r="E189" s="214">
        <f>'Hazard &amp; Exposure'!AQ188</f>
        <v>8.5</v>
      </c>
      <c r="F189" s="214">
        <f>'Hazard &amp; Exposure'!AR188</f>
        <v>4.5</v>
      </c>
      <c r="G189" s="214">
        <f>'Hazard &amp; Exposure'!AU188</f>
        <v>1.5</v>
      </c>
      <c r="H189" s="214">
        <f>'Hazard &amp; Exposure'!DM188</f>
        <v>4.4000000000000004</v>
      </c>
      <c r="I189" s="215">
        <f>'Hazard &amp; Exposure'!DN188</f>
        <v>5.2</v>
      </c>
      <c r="J189" s="214">
        <f>'Hazard &amp; Exposure'!DQ188</f>
        <v>0</v>
      </c>
      <c r="K189" s="214">
        <f>'Hazard &amp; Exposure'!DT188</f>
        <v>0</v>
      </c>
      <c r="L189" s="215">
        <f>'Hazard &amp; Exposure'!DU188</f>
        <v>0</v>
      </c>
      <c r="M189" s="216">
        <f t="shared" si="55"/>
        <v>3</v>
      </c>
      <c r="N189" s="214">
        <f>'Hazard &amp; Exposure'!BL188</f>
        <v>0</v>
      </c>
      <c r="O189" s="214">
        <f>'Hazard &amp; Exposure'!CR188</f>
        <v>5.8</v>
      </c>
      <c r="P189" s="214">
        <f>'Hazard &amp; Exposure'!DB188</f>
        <v>4.7</v>
      </c>
      <c r="Q189" s="214">
        <f>'Hazard &amp; Exposure'!DL188</f>
        <v>5.8</v>
      </c>
      <c r="R189" s="215">
        <f>'Hazard &amp; Exposure'!DM188</f>
        <v>4.4000000000000004</v>
      </c>
      <c r="S189" s="217">
        <f t="shared" si="56"/>
        <v>3.7</v>
      </c>
      <c r="T189" s="218">
        <f>Vulnerability!E188</f>
        <v>7.4</v>
      </c>
      <c r="U189" s="219">
        <f>Vulnerability!H188</f>
        <v>3.2</v>
      </c>
      <c r="V189" s="219">
        <f>Vulnerability!N188</f>
        <v>6.7</v>
      </c>
      <c r="W189" s="215">
        <f>Vulnerability!O188</f>
        <v>6.2</v>
      </c>
      <c r="X189" s="219">
        <f>Vulnerability!T188</f>
        <v>0</v>
      </c>
      <c r="Y189" s="220">
        <f>Vulnerability!AB188</f>
        <v>3.7</v>
      </c>
      <c r="Z189" s="220">
        <f>Vulnerability!AE188</f>
        <v>2.2000000000000002</v>
      </c>
      <c r="AA189" s="220">
        <f>Vulnerability!AH188</f>
        <v>2.2999999999999998</v>
      </c>
      <c r="AB189" s="220">
        <f>Vulnerability!AK188</f>
        <v>1.8</v>
      </c>
      <c r="AC189" s="219">
        <f>Vulnerability!AL188</f>
        <v>2.5</v>
      </c>
      <c r="AD189" s="215">
        <f>Vulnerability!AM188</f>
        <v>1.3</v>
      </c>
      <c r="AE189" s="216">
        <f t="shared" si="57"/>
        <v>4.2</v>
      </c>
      <c r="AF189" s="216">
        <f>Vulnerability!AZ188</f>
        <v>3.7</v>
      </c>
      <c r="AG189" s="216">
        <f t="shared" si="58"/>
        <v>4</v>
      </c>
      <c r="AH189" s="231">
        <f>'Lack of Coping Capacity'!D188</f>
        <v>5.4</v>
      </c>
      <c r="AI189" s="222">
        <f>'Lack of Coping Capacity'!G188</f>
        <v>5.7</v>
      </c>
      <c r="AJ189" s="215">
        <f>'Lack of Coping Capacity'!H188</f>
        <v>5.6</v>
      </c>
      <c r="AK189" s="222">
        <f>'Lack of Coping Capacity'!M188</f>
        <v>4.9000000000000004</v>
      </c>
      <c r="AL189" s="222">
        <f>'Lack of Coping Capacity'!R188</f>
        <v>6.1</v>
      </c>
      <c r="AM189" s="222">
        <f>'Lack of Coping Capacity'!Z188</f>
        <v>5.7</v>
      </c>
      <c r="AN189" s="215">
        <f>'Lack of Coping Capacity'!AA188</f>
        <v>5.6</v>
      </c>
      <c r="AO189" s="216">
        <f t="shared" si="59"/>
        <v>5.6</v>
      </c>
      <c r="AP189" s="216">
        <f>'Lack of Coping Capacity'!AB188</f>
        <v>6.6</v>
      </c>
      <c r="AQ189" s="216">
        <f t="shared" si="60"/>
        <v>6.1</v>
      </c>
      <c r="AR189" s="223">
        <f t="shared" si="61"/>
        <v>4.5</v>
      </c>
      <c r="AS189" s="224" t="str">
        <f t="shared" si="62"/>
        <v>Medium</v>
      </c>
      <c r="AT189" s="225">
        <f t="shared" si="63"/>
        <v>83</v>
      </c>
      <c r="AU189" s="226">
        <f>VLOOKUP($B189,'Lack of Reliability Index'!$A$2:$H$192,8,FALSE)</f>
        <v>6.9333333333333336</v>
      </c>
      <c r="AV189" s="227">
        <f>'Imputed and missing data hidden'!BY187</f>
        <v>11</v>
      </c>
      <c r="AW189" s="228">
        <f t="shared" si="64"/>
        <v>0.21568627450980393</v>
      </c>
      <c r="AX189" s="227" t="str">
        <f t="shared" si="65"/>
        <v/>
      </c>
      <c r="AY189" s="229">
        <f>'Indicator Date hidden2'!BZ188</f>
        <v>0.76119402985074625</v>
      </c>
      <c r="AZ189" s="133"/>
    </row>
    <row r="190" spans="1:52" ht="15" thickBot="1" x14ac:dyDescent="0.35">
      <c r="A190" s="211" t="str">
        <f>'Indicator Data'!A192</f>
        <v>Venezuela</v>
      </c>
      <c r="B190" s="212" t="str">
        <f>'Indicator Data'!B192</f>
        <v>VEN</v>
      </c>
      <c r="C190" s="230">
        <f>'Hazard &amp; Exposure'!AO189</f>
        <v>9.1999999999999993</v>
      </c>
      <c r="D190" s="214">
        <f>'Hazard &amp; Exposure'!AP189</f>
        <v>5.6</v>
      </c>
      <c r="E190" s="214">
        <f>'Hazard &amp; Exposure'!AQ189</f>
        <v>6.8</v>
      </c>
      <c r="F190" s="214">
        <f>'Hazard &amp; Exposure'!AR189</f>
        <v>4.5999999999999996</v>
      </c>
      <c r="G190" s="214">
        <f>'Hazard &amp; Exposure'!AU189</f>
        <v>1.3</v>
      </c>
      <c r="H190" s="214">
        <f>'Hazard &amp; Exposure'!DM189</f>
        <v>5.4</v>
      </c>
      <c r="I190" s="215">
        <f>'Hazard &amp; Exposure'!DN189</f>
        <v>6.1</v>
      </c>
      <c r="J190" s="214">
        <f>'Hazard &amp; Exposure'!DQ189</f>
        <v>8.4</v>
      </c>
      <c r="K190" s="214">
        <f>'Hazard &amp; Exposure'!DT189</f>
        <v>0</v>
      </c>
      <c r="L190" s="215">
        <f>'Hazard &amp; Exposure'!DU189</f>
        <v>5.9</v>
      </c>
      <c r="M190" s="216">
        <f t="shared" si="55"/>
        <v>6</v>
      </c>
      <c r="N190" s="214" t="str">
        <f>'Hazard &amp; Exposure'!BL189</f>
        <v>x</v>
      </c>
      <c r="O190" s="214">
        <f>'Hazard &amp; Exposure'!CR189</f>
        <v>8.3000000000000007</v>
      </c>
      <c r="P190" s="214">
        <f>'Hazard &amp; Exposure'!DB189</f>
        <v>3.3</v>
      </c>
      <c r="Q190" s="214">
        <f>'Hazard &amp; Exposure'!DL189</f>
        <v>2.8</v>
      </c>
      <c r="R190" s="215">
        <f>'Hazard &amp; Exposure'!DM189</f>
        <v>5.4</v>
      </c>
      <c r="S190" s="217">
        <f t="shared" si="56"/>
        <v>5.7</v>
      </c>
      <c r="T190" s="218">
        <f>Vulnerability!E189</f>
        <v>3.5</v>
      </c>
      <c r="U190" s="219">
        <f>Vulnerability!H189</f>
        <v>6.1</v>
      </c>
      <c r="V190" s="219">
        <f>Vulnerability!N189</f>
        <v>0.6</v>
      </c>
      <c r="W190" s="215">
        <f>Vulnerability!O189</f>
        <v>3.4</v>
      </c>
      <c r="X190" s="219">
        <f>Vulnerability!T189</f>
        <v>5</v>
      </c>
      <c r="Y190" s="220">
        <f>Vulnerability!AB189</f>
        <v>1.2</v>
      </c>
      <c r="Z190" s="220">
        <f>Vulnerability!AE189</f>
        <v>1.3</v>
      </c>
      <c r="AA190" s="220">
        <f>Vulnerability!AH189</f>
        <v>0</v>
      </c>
      <c r="AB190" s="220">
        <f>Vulnerability!AK189</f>
        <v>6.1</v>
      </c>
      <c r="AC190" s="219">
        <f>Vulnerability!AL189</f>
        <v>2.5</v>
      </c>
      <c r="AD190" s="215">
        <f>Vulnerability!AM189</f>
        <v>3.9</v>
      </c>
      <c r="AE190" s="216">
        <f t="shared" si="57"/>
        <v>3.7</v>
      </c>
      <c r="AF190" s="216">
        <f>Vulnerability!AZ189</f>
        <v>6.4</v>
      </c>
      <c r="AG190" s="216">
        <f t="shared" si="58"/>
        <v>5.2</v>
      </c>
      <c r="AH190" s="231">
        <f>'Lack of Coping Capacity'!D189</f>
        <v>2.5</v>
      </c>
      <c r="AI190" s="222">
        <f>'Lack of Coping Capacity'!G189</f>
        <v>8.3000000000000007</v>
      </c>
      <c r="AJ190" s="215">
        <f>'Lack of Coping Capacity'!H189</f>
        <v>5.4</v>
      </c>
      <c r="AK190" s="222">
        <f>'Lack of Coping Capacity'!M189</f>
        <v>2.5</v>
      </c>
      <c r="AL190" s="222">
        <f>'Lack of Coping Capacity'!R189</f>
        <v>3.6</v>
      </c>
      <c r="AM190" s="222">
        <f>'Lack of Coping Capacity'!Z189</f>
        <v>4.9000000000000004</v>
      </c>
      <c r="AN190" s="215">
        <f>'Lack of Coping Capacity'!AA189</f>
        <v>3.7</v>
      </c>
      <c r="AO190" s="216">
        <f t="shared" si="59"/>
        <v>4.5999999999999996</v>
      </c>
      <c r="AP190" s="216">
        <f>'Lack of Coping Capacity'!AB189</f>
        <v>3.3</v>
      </c>
      <c r="AQ190" s="216">
        <f t="shared" si="60"/>
        <v>4</v>
      </c>
      <c r="AR190" s="223">
        <f t="shared" si="61"/>
        <v>4.9000000000000004</v>
      </c>
      <c r="AS190" s="224" t="str">
        <f t="shared" si="62"/>
        <v>Medium</v>
      </c>
      <c r="AT190" s="225">
        <f t="shared" si="63"/>
        <v>63</v>
      </c>
      <c r="AU190" s="226">
        <f>VLOOKUP($B190,'Lack of Reliability Index'!$A$2:$H$192,8,FALSE)</f>
        <v>5.4527363184079602</v>
      </c>
      <c r="AV190" s="227">
        <f>'Imputed and missing data hidden'!BY188</f>
        <v>10</v>
      </c>
      <c r="AW190" s="228">
        <f t="shared" si="64"/>
        <v>0.19607843137254902</v>
      </c>
      <c r="AX190" s="227" t="str">
        <f t="shared" si="65"/>
        <v/>
      </c>
      <c r="AY190" s="229">
        <f>'Indicator Date hidden2'!BZ189</f>
        <v>0.52238805970149249</v>
      </c>
      <c r="AZ190" s="133"/>
    </row>
    <row r="191" spans="1:52" ht="15" thickBot="1" x14ac:dyDescent="0.35">
      <c r="A191" s="211" t="str">
        <f>'Indicator Data'!A193</f>
        <v>Viet Nam</v>
      </c>
      <c r="B191" s="212" t="str">
        <f>'Indicator Data'!B193</f>
        <v>VNM</v>
      </c>
      <c r="C191" s="230">
        <f>'Hazard &amp; Exposure'!AO190</f>
        <v>4.0999999999999996</v>
      </c>
      <c r="D191" s="214">
        <f>'Hazard &amp; Exposure'!AP190</f>
        <v>10</v>
      </c>
      <c r="E191" s="214">
        <f>'Hazard &amp; Exposure'!AQ190</f>
        <v>7.4</v>
      </c>
      <c r="F191" s="214">
        <f>'Hazard &amp; Exposure'!AR190</f>
        <v>7.9</v>
      </c>
      <c r="G191" s="214">
        <f>'Hazard &amp; Exposure'!AU190</f>
        <v>3.4</v>
      </c>
      <c r="H191" s="214">
        <f>'Hazard &amp; Exposure'!DM190</f>
        <v>6.9</v>
      </c>
      <c r="I191" s="215">
        <f>'Hazard &amp; Exposure'!DN190</f>
        <v>7.3</v>
      </c>
      <c r="J191" s="214">
        <f>'Hazard &amp; Exposure'!DQ190</f>
        <v>4.4000000000000004</v>
      </c>
      <c r="K191" s="214">
        <f>'Hazard &amp; Exposure'!DT190</f>
        <v>0</v>
      </c>
      <c r="L191" s="215">
        <f>'Hazard &amp; Exposure'!DU190</f>
        <v>3.1</v>
      </c>
      <c r="M191" s="216">
        <f t="shared" si="55"/>
        <v>5.6</v>
      </c>
      <c r="N191" s="214">
        <f>'Hazard &amp; Exposure'!BL190</f>
        <v>7.8</v>
      </c>
      <c r="O191" s="214">
        <f>'Hazard &amp; Exposure'!CR190</f>
        <v>9.1999999999999993</v>
      </c>
      <c r="P191" s="214">
        <f>'Hazard &amp; Exposure'!DB190</f>
        <v>4.2</v>
      </c>
      <c r="Q191" s="214">
        <f>'Hazard &amp; Exposure'!DL190</f>
        <v>3.7</v>
      </c>
      <c r="R191" s="215">
        <f>'Hazard &amp; Exposure'!DM190</f>
        <v>6.9</v>
      </c>
      <c r="S191" s="217">
        <f t="shared" si="56"/>
        <v>6.3</v>
      </c>
      <c r="T191" s="218">
        <f>Vulnerability!E190</f>
        <v>4.5</v>
      </c>
      <c r="U191" s="219">
        <f>Vulnerability!H190</f>
        <v>3.4</v>
      </c>
      <c r="V191" s="219">
        <f>Vulnerability!N190</f>
        <v>1.1000000000000001</v>
      </c>
      <c r="W191" s="215">
        <f>Vulnerability!O190</f>
        <v>3.4</v>
      </c>
      <c r="X191" s="219">
        <f>Vulnerability!T190</f>
        <v>0</v>
      </c>
      <c r="Y191" s="220">
        <f>Vulnerability!AB190</f>
        <v>1</v>
      </c>
      <c r="Z191" s="220">
        <f>Vulnerability!AE190</f>
        <v>2.4</v>
      </c>
      <c r="AA191" s="220">
        <f>Vulnerability!AH190</f>
        <v>1.6</v>
      </c>
      <c r="AB191" s="220">
        <f>Vulnerability!AK190</f>
        <v>2.2999999999999998</v>
      </c>
      <c r="AC191" s="219">
        <f>Vulnerability!AL190</f>
        <v>1.8</v>
      </c>
      <c r="AD191" s="215">
        <f>Vulnerability!AM190</f>
        <v>0.9</v>
      </c>
      <c r="AE191" s="216">
        <f t="shared" si="57"/>
        <v>2.2000000000000002</v>
      </c>
      <c r="AF191" s="216">
        <f>Vulnerability!AZ190</f>
        <v>5.4</v>
      </c>
      <c r="AG191" s="216">
        <f t="shared" si="58"/>
        <v>4</v>
      </c>
      <c r="AH191" s="231">
        <f>'Lack of Coping Capacity'!D190</f>
        <v>4.2</v>
      </c>
      <c r="AI191" s="222">
        <f>'Lack of Coping Capacity'!G190</f>
        <v>5.7</v>
      </c>
      <c r="AJ191" s="215">
        <f>'Lack of Coping Capacity'!H190</f>
        <v>5</v>
      </c>
      <c r="AK191" s="222">
        <f>'Lack of Coping Capacity'!M190</f>
        <v>1.7</v>
      </c>
      <c r="AL191" s="222">
        <f>'Lack of Coping Capacity'!R190</f>
        <v>3.5</v>
      </c>
      <c r="AM191" s="222">
        <f>'Lack of Coping Capacity'!Z190</f>
        <v>4.5999999999999996</v>
      </c>
      <c r="AN191" s="215">
        <f>'Lack of Coping Capacity'!AA190</f>
        <v>3.3</v>
      </c>
      <c r="AO191" s="216">
        <f t="shared" si="59"/>
        <v>4.2</v>
      </c>
      <c r="AP191" s="216">
        <f>'Lack of Coping Capacity'!AB190</f>
        <v>3.9</v>
      </c>
      <c r="AQ191" s="216">
        <f t="shared" si="60"/>
        <v>4.0999999999999996</v>
      </c>
      <c r="AR191" s="223">
        <f t="shared" si="61"/>
        <v>4.7</v>
      </c>
      <c r="AS191" s="224" t="str">
        <f t="shared" si="62"/>
        <v>Medium</v>
      </c>
      <c r="AT191" s="225">
        <f t="shared" si="63"/>
        <v>73</v>
      </c>
      <c r="AU191" s="226">
        <f>VLOOKUP($B191,'Lack of Reliability Index'!$A$2:$H$192,8,FALSE)</f>
        <v>4.3703703703703702</v>
      </c>
      <c r="AV191" s="227">
        <f>'Imputed and missing data hidden'!BY189</f>
        <v>5</v>
      </c>
      <c r="AW191" s="228">
        <f t="shared" si="64"/>
        <v>9.8039215686274508E-2</v>
      </c>
      <c r="AX191" s="227" t="str">
        <f t="shared" si="65"/>
        <v/>
      </c>
      <c r="AY191" s="229">
        <f>'Indicator Date hidden2'!BZ190</f>
        <v>0.56944444444444442</v>
      </c>
      <c r="AZ191" s="133"/>
    </row>
    <row r="192" spans="1:52" ht="15" thickBot="1" x14ac:dyDescent="0.35">
      <c r="A192" s="211" t="str">
        <f>'Indicator Data'!A194</f>
        <v>Yemen</v>
      </c>
      <c r="B192" s="212" t="str">
        <f>'Indicator Data'!B194</f>
        <v>YEM</v>
      </c>
      <c r="C192" s="230">
        <f>'Hazard &amp; Exposure'!AO191</f>
        <v>2.1</v>
      </c>
      <c r="D192" s="214">
        <f>'Hazard &amp; Exposure'!AP191</f>
        <v>4.8</v>
      </c>
      <c r="E192" s="214">
        <f>'Hazard &amp; Exposure'!AQ191</f>
        <v>5.5</v>
      </c>
      <c r="F192" s="214">
        <f>'Hazard &amp; Exposure'!AR191</f>
        <v>0</v>
      </c>
      <c r="G192" s="214">
        <f>'Hazard &amp; Exposure'!AU191</f>
        <v>2.6</v>
      </c>
      <c r="H192" s="214">
        <f>'Hazard &amp; Exposure'!DM191</f>
        <v>6.9</v>
      </c>
      <c r="I192" s="215">
        <f>'Hazard &amp; Exposure'!DN191</f>
        <v>4</v>
      </c>
      <c r="J192" s="214">
        <f>'Hazard &amp; Exposure'!DQ191</f>
        <v>10</v>
      </c>
      <c r="K192" s="214">
        <f>'Hazard &amp; Exposure'!DT191</f>
        <v>10</v>
      </c>
      <c r="L192" s="215">
        <f>'Hazard &amp; Exposure'!DU191</f>
        <v>10</v>
      </c>
      <c r="M192" s="216">
        <f t="shared" si="55"/>
        <v>8.3000000000000007</v>
      </c>
      <c r="N192" s="214">
        <f>'Hazard &amp; Exposure'!BL191</f>
        <v>8.1</v>
      </c>
      <c r="O192" s="214">
        <f>'Hazard &amp; Exposure'!CR191</f>
        <v>6.3</v>
      </c>
      <c r="P192" s="214">
        <f>'Hazard &amp; Exposure'!DB191</f>
        <v>6.3</v>
      </c>
      <c r="Q192" s="214">
        <f>'Hazard &amp; Exposure'!DL191</f>
        <v>6.7</v>
      </c>
      <c r="R192" s="215">
        <f>'Hazard &amp; Exposure'!DM191</f>
        <v>6.9</v>
      </c>
      <c r="S192" s="217">
        <f t="shared" si="56"/>
        <v>7.7</v>
      </c>
      <c r="T192" s="218">
        <f>Vulnerability!E191</f>
        <v>8.8000000000000007</v>
      </c>
      <c r="U192" s="219">
        <f>Vulnerability!H191</f>
        <v>6.5</v>
      </c>
      <c r="V192" s="219">
        <f>Vulnerability!N191</f>
        <v>5.3</v>
      </c>
      <c r="W192" s="215">
        <f>Vulnerability!O191</f>
        <v>7.4</v>
      </c>
      <c r="X192" s="219">
        <f>Vulnerability!T191</f>
        <v>10</v>
      </c>
      <c r="Y192" s="220">
        <f>Vulnerability!AB191</f>
        <v>1.2</v>
      </c>
      <c r="Z192" s="220">
        <f>Vulnerability!AE191</f>
        <v>3.9</v>
      </c>
      <c r="AA192" s="220">
        <f>Vulnerability!AH191</f>
        <v>2.1</v>
      </c>
      <c r="AB192" s="220">
        <f>Vulnerability!AK191</f>
        <v>9</v>
      </c>
      <c r="AC192" s="219">
        <f>Vulnerability!AL191</f>
        <v>5</v>
      </c>
      <c r="AD192" s="215">
        <f>Vulnerability!AM191</f>
        <v>8.5</v>
      </c>
      <c r="AE192" s="216">
        <f t="shared" si="57"/>
        <v>8</v>
      </c>
      <c r="AF192" s="216">
        <f>Vulnerability!AZ191</f>
        <v>5.7</v>
      </c>
      <c r="AG192" s="216">
        <f t="shared" si="58"/>
        <v>7</v>
      </c>
      <c r="AH192" s="231">
        <f>'Lack of Coping Capacity'!D191</f>
        <v>8.5</v>
      </c>
      <c r="AI192" s="222">
        <f>'Lack of Coping Capacity'!G191</f>
        <v>9</v>
      </c>
      <c r="AJ192" s="215">
        <f>'Lack of Coping Capacity'!H191</f>
        <v>8.8000000000000007</v>
      </c>
      <c r="AK192" s="222">
        <f>'Lack of Coping Capacity'!M191</f>
        <v>5.6</v>
      </c>
      <c r="AL192" s="222">
        <f>'Lack of Coping Capacity'!R191</f>
        <v>7.2</v>
      </c>
      <c r="AM192" s="222">
        <f>'Lack of Coping Capacity'!Z191</f>
        <v>6.8</v>
      </c>
      <c r="AN192" s="215">
        <f>'Lack of Coping Capacity'!AA191</f>
        <v>6.5</v>
      </c>
      <c r="AO192" s="216">
        <f t="shared" si="59"/>
        <v>7.8</v>
      </c>
      <c r="AP192" s="216">
        <f>'Lack of Coping Capacity'!AB191</f>
        <v>4.8</v>
      </c>
      <c r="AQ192" s="216">
        <f t="shared" si="60"/>
        <v>6.5</v>
      </c>
      <c r="AR192" s="223">
        <f t="shared" si="61"/>
        <v>7</v>
      </c>
      <c r="AS192" s="224" t="str">
        <f t="shared" si="62"/>
        <v>Very High</v>
      </c>
      <c r="AT192" s="225">
        <f t="shared" si="63"/>
        <v>7</v>
      </c>
      <c r="AU192" s="226">
        <f>VLOOKUP($B192,'Lack of Reliability Index'!$A$2:$H$192,8,FALSE)</f>
        <v>5.8108108108108114</v>
      </c>
      <c r="AV192" s="227">
        <f>'Imputed and missing data hidden'!BY190</f>
        <v>5</v>
      </c>
      <c r="AW192" s="228">
        <f t="shared" si="64"/>
        <v>9.8039215686274508E-2</v>
      </c>
      <c r="AX192" s="227" t="str">
        <f t="shared" si="65"/>
        <v>YES</v>
      </c>
      <c r="AY192" s="229">
        <f>'Indicator Date hidden2'!BZ191</f>
        <v>0.6216216216216216</v>
      </c>
      <c r="AZ192" s="133"/>
    </row>
    <row r="193" spans="1:52" ht="15" thickBot="1" x14ac:dyDescent="0.35">
      <c r="A193" s="211" t="str">
        <f>'Indicator Data'!A195</f>
        <v>Zambia</v>
      </c>
      <c r="B193" s="212" t="str">
        <f>'Indicator Data'!B195</f>
        <v>ZMB</v>
      </c>
      <c r="C193" s="230">
        <f>'Hazard &amp; Exposure'!AO192</f>
        <v>2.8</v>
      </c>
      <c r="D193" s="214">
        <f>'Hazard &amp; Exposure'!AP192</f>
        <v>5.5</v>
      </c>
      <c r="E193" s="214">
        <f>'Hazard &amp; Exposure'!AQ192</f>
        <v>0</v>
      </c>
      <c r="F193" s="214">
        <f>'Hazard &amp; Exposure'!AR192</f>
        <v>0</v>
      </c>
      <c r="G193" s="214">
        <f>'Hazard &amp; Exposure'!AU192</f>
        <v>3.3</v>
      </c>
      <c r="H193" s="214">
        <f>'Hazard &amp; Exposure'!DM192</f>
        <v>6.5</v>
      </c>
      <c r="I193" s="215">
        <f>'Hazard &amp; Exposure'!DN192</f>
        <v>3.4</v>
      </c>
      <c r="J193" s="214">
        <f>'Hazard &amp; Exposure'!DQ192</f>
        <v>1.3</v>
      </c>
      <c r="K193" s="214">
        <f>'Hazard &amp; Exposure'!DT192</f>
        <v>0</v>
      </c>
      <c r="L193" s="215">
        <f>'Hazard &amp; Exposure'!DU192</f>
        <v>0.9</v>
      </c>
      <c r="M193" s="216">
        <f t="shared" si="55"/>
        <v>2.2000000000000002</v>
      </c>
      <c r="N193" s="214">
        <f>'Hazard &amp; Exposure'!BL192</f>
        <v>3.6</v>
      </c>
      <c r="O193" s="214">
        <f>'Hazard &amp; Exposure'!CR192</f>
        <v>7.2</v>
      </c>
      <c r="P193" s="214">
        <f>'Hazard &amp; Exposure'!DB192</f>
        <v>6.8</v>
      </c>
      <c r="Q193" s="214">
        <f>'Hazard &amp; Exposure'!DL192</f>
        <v>7.6</v>
      </c>
      <c r="R193" s="215">
        <f>'Hazard &amp; Exposure'!DM192</f>
        <v>6.5</v>
      </c>
      <c r="S193" s="217">
        <f t="shared" si="56"/>
        <v>4.7</v>
      </c>
      <c r="T193" s="218">
        <f>Vulnerability!E192</f>
        <v>7.9</v>
      </c>
      <c r="U193" s="219">
        <f>Vulnerability!H192</f>
        <v>7.6</v>
      </c>
      <c r="V193" s="219">
        <f>Vulnerability!N192</f>
        <v>1.6</v>
      </c>
      <c r="W193" s="215">
        <f>Vulnerability!O192</f>
        <v>6.3</v>
      </c>
      <c r="X193" s="219">
        <f>Vulnerability!T192</f>
        <v>5.0999999999999996</v>
      </c>
      <c r="Y193" s="220">
        <f>Vulnerability!AB192</f>
        <v>7.4</v>
      </c>
      <c r="Z193" s="220">
        <f>Vulnerability!AE192</f>
        <v>3.9</v>
      </c>
      <c r="AA193" s="220">
        <f>Vulnerability!AH192</f>
        <v>0</v>
      </c>
      <c r="AB193" s="220">
        <f>Vulnerability!AK192</f>
        <v>9</v>
      </c>
      <c r="AC193" s="219">
        <f>Vulnerability!AL192</f>
        <v>6.1</v>
      </c>
      <c r="AD193" s="215">
        <f>Vulnerability!AM192</f>
        <v>5.6</v>
      </c>
      <c r="AE193" s="216">
        <f t="shared" si="57"/>
        <v>6</v>
      </c>
      <c r="AF193" s="216">
        <f>Vulnerability!AZ192</f>
        <v>4.9000000000000004</v>
      </c>
      <c r="AG193" s="216">
        <f t="shared" si="58"/>
        <v>5.5</v>
      </c>
      <c r="AH193" s="231">
        <f>'Lack of Coping Capacity'!D192</f>
        <v>3.5</v>
      </c>
      <c r="AI193" s="222">
        <f>'Lack of Coping Capacity'!G192</f>
        <v>6.4</v>
      </c>
      <c r="AJ193" s="215">
        <f>'Lack of Coping Capacity'!H192</f>
        <v>5</v>
      </c>
      <c r="AK193" s="222">
        <f>'Lack of Coping Capacity'!M192</f>
        <v>5.8</v>
      </c>
      <c r="AL193" s="222">
        <f>'Lack of Coping Capacity'!R192</f>
        <v>8.6</v>
      </c>
      <c r="AM193" s="222">
        <f>'Lack of Coping Capacity'!Z192</f>
        <v>6.1</v>
      </c>
      <c r="AN193" s="215">
        <f>'Lack of Coping Capacity'!AA192</f>
        <v>6.8</v>
      </c>
      <c r="AO193" s="216">
        <f t="shared" si="59"/>
        <v>6</v>
      </c>
      <c r="AP193" s="216">
        <f>'Lack of Coping Capacity'!AB192</f>
        <v>6.9</v>
      </c>
      <c r="AQ193" s="216">
        <f t="shared" si="60"/>
        <v>6.5</v>
      </c>
      <c r="AR193" s="223">
        <f t="shared" si="61"/>
        <v>5.5</v>
      </c>
      <c r="AS193" s="224" t="str">
        <f t="shared" si="62"/>
        <v>High</v>
      </c>
      <c r="AT193" s="225">
        <f t="shared" si="63"/>
        <v>42</v>
      </c>
      <c r="AU193" s="226">
        <f>VLOOKUP($B193,'Lack of Reliability Index'!$A$2:$H$192,8,FALSE)</f>
        <v>2.9549549549549559</v>
      </c>
      <c r="AV193" s="227">
        <f>'Imputed and missing data hidden'!BY191</f>
        <v>0</v>
      </c>
      <c r="AW193" s="228">
        <f t="shared" si="64"/>
        <v>0</v>
      </c>
      <c r="AX193" s="227" t="str">
        <f t="shared" si="65"/>
        <v/>
      </c>
      <c r="AY193" s="229">
        <f>'Indicator Date hidden2'!BZ192</f>
        <v>0.55405405405405406</v>
      </c>
      <c r="AZ193" s="133"/>
    </row>
    <row r="194" spans="1:52" ht="15" customHeight="1" thickBot="1" x14ac:dyDescent="0.35">
      <c r="A194" s="211" t="str">
        <f>'Indicator Data'!A196</f>
        <v>Zimbabwe</v>
      </c>
      <c r="B194" s="212" t="str">
        <f>'Indicator Data'!B196</f>
        <v>ZWE</v>
      </c>
      <c r="C194" s="230">
        <f>'Hazard &amp; Exposure'!AO193</f>
        <v>2.2000000000000002</v>
      </c>
      <c r="D194" s="214">
        <f>'Hazard &amp; Exposure'!AP193</f>
        <v>6</v>
      </c>
      <c r="E194" s="214">
        <f>'Hazard &amp; Exposure'!AQ193</f>
        <v>0</v>
      </c>
      <c r="F194" s="214">
        <f>'Hazard &amp; Exposure'!AR193</f>
        <v>0.4</v>
      </c>
      <c r="G194" s="214">
        <f>'Hazard &amp; Exposure'!AU193</f>
        <v>9</v>
      </c>
      <c r="H194" s="214">
        <f>'Hazard &amp; Exposure'!DM193</f>
        <v>4.8</v>
      </c>
      <c r="I194" s="215">
        <f>'Hazard &amp; Exposure'!DN193</f>
        <v>4.7</v>
      </c>
      <c r="J194" s="214">
        <f>'Hazard &amp; Exposure'!DQ193</f>
        <v>5.2</v>
      </c>
      <c r="K194" s="214">
        <f>'Hazard &amp; Exposure'!DT193</f>
        <v>0</v>
      </c>
      <c r="L194" s="215">
        <f>'Hazard &amp; Exposure'!DU193</f>
        <v>3.6</v>
      </c>
      <c r="M194" s="216">
        <f t="shared" si="55"/>
        <v>4.2</v>
      </c>
      <c r="N194" s="214">
        <f>'Hazard &amp; Exposure'!BL193</f>
        <v>3</v>
      </c>
      <c r="O194" s="214">
        <f>'Hazard &amp; Exposure'!CR193</f>
        <v>5.9</v>
      </c>
      <c r="P194" s="214">
        <f>'Hazard &amp; Exposure'!DB193</f>
        <v>4.9000000000000004</v>
      </c>
      <c r="Q194" s="214">
        <f>'Hazard &amp; Exposure'!DL193</f>
        <v>5.0999999999999996</v>
      </c>
      <c r="R194" s="215">
        <f>'Hazard &amp; Exposure'!DM193</f>
        <v>4.8</v>
      </c>
      <c r="S194" s="217">
        <f t="shared" si="56"/>
        <v>4.5</v>
      </c>
      <c r="T194" s="218">
        <f>Vulnerability!E193</f>
        <v>7.3</v>
      </c>
      <c r="U194" s="219">
        <f>Vulnerability!H193</f>
        <v>5.8</v>
      </c>
      <c r="V194" s="219">
        <f>Vulnerability!N193</f>
        <v>3.3</v>
      </c>
      <c r="W194" s="215">
        <f>Vulnerability!O193</f>
        <v>5.9</v>
      </c>
      <c r="X194" s="219">
        <f>Vulnerability!T193</f>
        <v>4.0999999999999996</v>
      </c>
      <c r="Y194" s="220">
        <f>Vulnerability!AB193</f>
        <v>6.1</v>
      </c>
      <c r="Z194" s="220">
        <f>Vulnerability!AE193</f>
        <v>2.8</v>
      </c>
      <c r="AA194" s="220">
        <f>Vulnerability!AH193</f>
        <v>10</v>
      </c>
      <c r="AB194" s="220">
        <f>Vulnerability!AK193</f>
        <v>9.4</v>
      </c>
      <c r="AC194" s="219">
        <f>Vulnerability!AL193</f>
        <v>8.1</v>
      </c>
      <c r="AD194" s="215">
        <f>Vulnerability!AM193</f>
        <v>6.5</v>
      </c>
      <c r="AE194" s="216">
        <f t="shared" si="57"/>
        <v>6.2</v>
      </c>
      <c r="AF194" s="216">
        <f>Vulnerability!AZ193</f>
        <v>5.8</v>
      </c>
      <c r="AG194" s="216">
        <f t="shared" si="58"/>
        <v>6</v>
      </c>
      <c r="AH194" s="231">
        <f>'Lack of Coping Capacity'!D193</f>
        <v>2.6</v>
      </c>
      <c r="AI194" s="222">
        <f>'Lack of Coping Capacity'!G193</f>
        <v>7.5</v>
      </c>
      <c r="AJ194" s="215">
        <f>'Lack of Coping Capacity'!H193</f>
        <v>5.0999999999999996</v>
      </c>
      <c r="AK194" s="222">
        <f>'Lack of Coping Capacity'!M193</f>
        <v>5.3</v>
      </c>
      <c r="AL194" s="222">
        <f>'Lack of Coping Capacity'!R193</f>
        <v>7.7</v>
      </c>
      <c r="AM194" s="222">
        <f>'Lack of Coping Capacity'!Z193</f>
        <v>6.7</v>
      </c>
      <c r="AN194" s="215">
        <f>'Lack of Coping Capacity'!AA193</f>
        <v>6.6</v>
      </c>
      <c r="AO194" s="216">
        <f t="shared" si="59"/>
        <v>5.9</v>
      </c>
      <c r="AP194" s="216">
        <f>'Lack of Coping Capacity'!AB193</f>
        <v>4.5</v>
      </c>
      <c r="AQ194" s="216">
        <f t="shared" si="60"/>
        <v>5.2</v>
      </c>
      <c r="AR194" s="223">
        <f t="shared" si="61"/>
        <v>5.2</v>
      </c>
      <c r="AS194" s="224" t="str">
        <f t="shared" si="62"/>
        <v>High</v>
      </c>
      <c r="AT194" s="225">
        <f t="shared" si="63"/>
        <v>51</v>
      </c>
      <c r="AU194" s="226">
        <f>VLOOKUP($B194,'Lack of Reliability Index'!$A$2:$H$192,8,FALSE)</f>
        <v>2.8108108108108096</v>
      </c>
      <c r="AV194" s="227">
        <f>'Imputed and missing data hidden'!BY192</f>
        <v>0</v>
      </c>
      <c r="AW194" s="228">
        <f t="shared" si="64"/>
        <v>0</v>
      </c>
      <c r="AX194" s="227" t="str">
        <f t="shared" si="65"/>
        <v/>
      </c>
      <c r="AY194" s="229">
        <f>'Indicator Date hidden2'!BZ193</f>
        <v>0.52702702702702697</v>
      </c>
      <c r="AZ194" s="133"/>
    </row>
    <row r="197" spans="1:52" x14ac:dyDescent="0.3">
      <c r="A197" s="236" t="s">
        <v>885</v>
      </c>
      <c r="B197" s="236"/>
    </row>
    <row r="198" spans="1:52" x14ac:dyDescent="0.3">
      <c r="A198" s="236"/>
      <c r="B198" s="236"/>
    </row>
  </sheetData>
  <sheetProtection sheet="1" formatCells="0" formatRows="0" insertColumns="0" insertRows="0" insertHyperlinks="0" deleteColumns="0" deleteRows="0" sort="0" autoFilter="0" pivotTables="0"/>
  <autoFilter ref="A3:AY3" xr:uid="{00000000-0009-0000-0000-000002000000}">
    <sortState ref="A4:AY194">
      <sortCondition ref="A3"/>
    </sortState>
  </autoFilter>
  <sortState ref="A4:B194">
    <sortCondition ref="A4:A194"/>
  </sortState>
  <mergeCells count="2">
    <mergeCell ref="A1:AY1"/>
    <mergeCell ref="A197:B198"/>
  </mergeCells>
  <conditionalFormatting sqref="M4:M194 R4:S194">
    <cfRule type="cellIs" dxfId="55" priority="41" stopIfTrue="1" operator="between">
      <formula>6.1</formula>
      <formula>10</formula>
    </cfRule>
    <cfRule type="cellIs" dxfId="54" priority="252" stopIfTrue="1" operator="between">
      <formula>4.1</formula>
      <formula>6</formula>
    </cfRule>
    <cfRule type="cellIs" dxfId="53" priority="253" stopIfTrue="1" operator="between">
      <formula>2.7</formula>
      <formula>4</formula>
    </cfRule>
    <cfRule type="cellIs" dxfId="52" priority="254" stopIfTrue="1" operator="between">
      <formula>1.5</formula>
      <formula>2.6</formula>
    </cfRule>
    <cfRule type="cellIs" dxfId="51" priority="255" stopIfTrue="1" operator="between">
      <formula>0</formula>
      <formula>1.4</formula>
    </cfRule>
  </conditionalFormatting>
  <conditionalFormatting sqref="AE4:AG194">
    <cfRule type="cellIs" dxfId="50" priority="34" stopIfTrue="1" operator="between">
      <formula>6.4</formula>
      <formula>10</formula>
    </cfRule>
    <cfRule type="cellIs" dxfId="49" priority="248" stopIfTrue="1" operator="between">
      <formula>4.8</formula>
      <formula>6.3</formula>
    </cfRule>
    <cfRule type="cellIs" dxfId="48" priority="249" stopIfTrue="1" operator="between">
      <formula>3.2</formula>
      <formula>4.7</formula>
    </cfRule>
    <cfRule type="cellIs" dxfId="47" priority="250" stopIfTrue="1" operator="between">
      <formula>2</formula>
      <formula>3.1</formula>
    </cfRule>
    <cfRule type="cellIs" dxfId="46" priority="251" stopIfTrue="1" operator="between">
      <formula>0</formula>
      <formula>1.9</formula>
    </cfRule>
  </conditionalFormatting>
  <conditionalFormatting sqref="AO4:AQ194">
    <cfRule type="cellIs" dxfId="45" priority="54" stopIfTrue="1" operator="between">
      <formula>7.4</formula>
      <formula>10</formula>
    </cfRule>
    <cfRule type="cellIs" dxfId="44" priority="244" stopIfTrue="1" operator="between">
      <formula>6</formula>
      <formula>7.3</formula>
    </cfRule>
    <cfRule type="cellIs" dxfId="43" priority="245" stopIfTrue="1" operator="between">
      <formula>4.7</formula>
      <formula>5.9</formula>
    </cfRule>
    <cfRule type="cellIs" dxfId="42" priority="246" stopIfTrue="1" operator="between">
      <formula>3.2</formula>
      <formula>4.6</formula>
    </cfRule>
    <cfRule type="cellIs" dxfId="41" priority="247" stopIfTrue="1" operator="between">
      <formula>0</formula>
      <formula>3.1</formula>
    </cfRule>
  </conditionalFormatting>
  <conditionalFormatting sqref="W4:W194">
    <cfRule type="cellIs" dxfId="40" priority="40" stopIfTrue="1" operator="between">
      <formula>7.1</formula>
      <formula>10</formula>
    </cfRule>
    <cfRule type="cellIs" dxfId="39" priority="160" stopIfTrue="1" operator="between">
      <formula>5.4</formula>
      <formula>7</formula>
    </cfRule>
    <cfRule type="cellIs" dxfId="38" priority="161" stopIfTrue="1" operator="between">
      <formula>3.5</formula>
      <formula>5.3</formula>
    </cfRule>
    <cfRule type="cellIs" dxfId="37" priority="162" stopIfTrue="1" operator="between">
      <formula>1.8</formula>
      <formula>3.4</formula>
    </cfRule>
    <cfRule type="cellIs" dxfId="36" priority="163" stopIfTrue="1" operator="between">
      <formula>0</formula>
      <formula>1.7</formula>
    </cfRule>
  </conditionalFormatting>
  <conditionalFormatting sqref="AN4:AN194">
    <cfRule type="cellIs" dxfId="35" priority="53" stopIfTrue="1" operator="between">
      <formula>7.4</formula>
      <formula>10</formula>
    </cfRule>
    <cfRule type="cellIs" dxfId="34" priority="140" stopIfTrue="1" operator="between">
      <formula>5.4</formula>
      <formula>7.3</formula>
    </cfRule>
    <cfRule type="cellIs" dxfId="33" priority="141" stopIfTrue="1" operator="between">
      <formula>3.5</formula>
      <formula>5.3</formula>
    </cfRule>
    <cfRule type="cellIs" dxfId="32" priority="142" stopIfTrue="1" operator="between">
      <formula>2.1</formula>
      <formula>3.4</formula>
    </cfRule>
    <cfRule type="cellIs" dxfId="31" priority="143" stopIfTrue="1" operator="between">
      <formula>0</formula>
      <formula>2</formula>
    </cfRule>
  </conditionalFormatting>
  <conditionalFormatting sqref="I4:I194">
    <cfRule type="cellIs" dxfId="30" priority="47" stopIfTrue="1" operator="between">
      <formula>6.9</formula>
      <formula>10</formula>
    </cfRule>
    <cfRule type="cellIs" dxfId="29" priority="68" stopIfTrue="1" operator="between">
      <formula>4.7</formula>
      <formula>6.8</formula>
    </cfRule>
    <cfRule type="cellIs" dxfId="28" priority="69" stopIfTrue="1" operator="between">
      <formula>2.8</formula>
      <formula>4.6</formula>
    </cfRule>
    <cfRule type="cellIs" dxfId="27" priority="70" stopIfTrue="1" operator="between">
      <formula>1.3</formula>
      <formula>2.7</formula>
    </cfRule>
    <cfRule type="cellIs" dxfId="26" priority="71" stopIfTrue="1" operator="between">
      <formula>0</formula>
      <formula>1.2</formula>
    </cfRule>
  </conditionalFormatting>
  <conditionalFormatting sqref="AJ4:AJ194">
    <cfRule type="cellIs" dxfId="25" priority="48" stopIfTrue="1" operator="between">
      <formula>7.3</formula>
      <formula>10</formula>
    </cfRule>
    <cfRule type="cellIs" dxfId="24" priority="49" stopIfTrue="1" operator="between">
      <formula>6</formula>
      <formula>7.2</formula>
    </cfRule>
    <cfRule type="cellIs" dxfId="23" priority="50" stopIfTrue="1" operator="between">
      <formula>4.9</formula>
      <formula>5.9</formula>
    </cfRule>
    <cfRule type="cellIs" dxfId="22" priority="51" stopIfTrue="1" operator="between">
      <formula>3.3</formula>
      <formula>4.8</formula>
    </cfRule>
    <cfRule type="cellIs" dxfId="21" priority="52" stopIfTrue="1" operator="between">
      <formula>0</formula>
      <formula>3.2</formula>
    </cfRule>
  </conditionalFormatting>
  <conditionalFormatting sqref="L4:L194">
    <cfRule type="cellIs" dxfId="20" priority="42" stopIfTrue="1" operator="between">
      <formula>9</formula>
      <formula>10</formula>
    </cfRule>
    <cfRule type="cellIs" dxfId="19" priority="43" stopIfTrue="1" operator="between">
      <formula>7</formula>
      <formula>8</formula>
    </cfRule>
    <cfRule type="cellIs" dxfId="18" priority="44" stopIfTrue="1" operator="between">
      <formula>3.1</formula>
      <formula>6.9</formula>
    </cfRule>
    <cfRule type="cellIs" dxfId="17" priority="45" stopIfTrue="1" operator="between">
      <formula>1</formula>
      <formula>3</formula>
    </cfRule>
    <cfRule type="cellIs" dxfId="16" priority="46" stopIfTrue="1" operator="between">
      <formula>0</formula>
      <formula>0.9</formula>
    </cfRule>
  </conditionalFormatting>
  <conditionalFormatting sqref="AD4:AD194">
    <cfRule type="cellIs" dxfId="15" priority="35" stopIfTrue="1" operator="between">
      <formula>6.3</formula>
      <formula>10</formula>
    </cfRule>
    <cfRule type="cellIs" dxfId="14" priority="36" stopIfTrue="1" operator="between">
      <formula>4.4</formula>
      <formula>6.2</formula>
    </cfRule>
    <cfRule type="cellIs" dxfId="13" priority="37" stopIfTrue="1" operator="between">
      <formula>2.9</formula>
      <formula>4.3</formula>
    </cfRule>
    <cfRule type="cellIs" dxfId="12" priority="38" stopIfTrue="1" operator="between">
      <formula>1.6</formula>
      <formula>2.8</formula>
    </cfRule>
    <cfRule type="cellIs" dxfId="11" priority="39" stopIfTrue="1" operator="between">
      <formula>0</formula>
      <formula>1.5</formula>
    </cfRule>
  </conditionalFormatting>
  <conditionalFormatting sqref="AX4:AX194">
    <cfRule type="cellIs" dxfId="10" priority="31" operator="equal">
      <formula>"YES"</formula>
    </cfRule>
  </conditionalFormatting>
  <conditionalFormatting sqref="AU4:AU194">
    <cfRule type="dataBar" priority="2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S4:AS194">
    <cfRule type="cellIs" dxfId="9" priority="55" stopIfTrue="1" operator="equal">
      <formula>"Very High"</formula>
    </cfRule>
    <cfRule type="cellIs" dxfId="8" priority="188" stopIfTrue="1" operator="equal">
      <formula>"High"</formula>
    </cfRule>
    <cfRule type="cellIs" dxfId="7" priority="189" stopIfTrue="1" operator="equal">
      <formula>"Medium"</formula>
    </cfRule>
    <cfRule type="cellIs" dxfId="6" priority="190" stopIfTrue="1" operator="equal">
      <formula>"Low"</formula>
    </cfRule>
    <cfRule type="cellIs" dxfId="5" priority="191" stopIfTrue="1" operator="equal">
      <formula>"Very Low"</formula>
    </cfRule>
  </conditionalFormatting>
  <conditionalFormatting sqref="AR4:AR194">
    <cfRule type="cellIs" dxfId="4" priority="22" stopIfTrue="1" operator="between">
      <formula>6.5</formula>
      <formula>10</formula>
    </cfRule>
    <cfRule type="cellIs" dxfId="3" priority="23" stopIfTrue="1" operator="between">
      <formula>5</formula>
      <formula>6.5</formula>
    </cfRule>
    <cfRule type="cellIs" dxfId="2" priority="24" stopIfTrue="1" operator="between">
      <formula>3.5</formula>
      <formula>5</formula>
    </cfRule>
    <cfRule type="cellIs" dxfId="1" priority="25" stopIfTrue="1" operator="between">
      <formula>2</formula>
      <formula>3.5</formula>
    </cfRule>
    <cfRule type="cellIs" dxfId="0" priority="26" stopIfTrue="1" operator="between">
      <formula>0</formula>
      <formula>2</formula>
    </cfRule>
  </conditionalFormatting>
  <conditionalFormatting sqref="AZ4:AZ194">
    <cfRule type="dataBar" priority="2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AU4:AU194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AZ4:AZ194</xm:sqref>
        </x14:conditionalFormatting>
        <x14:conditionalFormatting xmlns:xm="http://schemas.microsoft.com/office/excel/2006/main">
          <x14:cfRule type="iconSet" priority="3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AV4:AV194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DX195"/>
  <sheetViews>
    <sheetView showGridLines="0" workbookViewId="0">
      <pane xSplit="2" ySplit="2" topLeftCell="AU3" activePane="bottomRight" state="frozen"/>
      <selection pane="topRight" activeCell="B1" sqref="B1"/>
      <selection pane="bottomLeft" activeCell="A5" sqref="A5"/>
      <selection pane="bottomRight" sqref="A1:DU1"/>
    </sheetView>
  </sheetViews>
  <sheetFormatPr defaultColWidth="9.109375" defaultRowHeight="14.4" x14ac:dyDescent="0.3"/>
  <cols>
    <col min="1" max="1" width="25.6640625" style="1" customWidth="1"/>
    <col min="2" max="2" width="9.109375" style="1"/>
    <col min="3" max="13" width="7.88671875" style="5" customWidth="1"/>
    <col min="14" max="14" width="8" style="6" customWidth="1"/>
    <col min="15" max="20" width="7.88671875" style="6" customWidth="1"/>
    <col min="21" max="21" width="7.88671875" style="7" customWidth="1"/>
    <col min="22" max="48" width="7.88671875" style="5" customWidth="1"/>
    <col min="49" max="49" width="8.44140625" style="6" customWidth="1"/>
    <col min="50" max="52" width="7.88671875" style="5" customWidth="1"/>
    <col min="53" max="53" width="7.88671875" style="6" customWidth="1"/>
    <col min="54" max="56" width="7.88671875" style="5" customWidth="1"/>
    <col min="57" max="57" width="7.88671875" style="6" customWidth="1"/>
    <col min="58" max="60" width="7.88671875" style="5" customWidth="1"/>
    <col min="61" max="61" width="7.88671875" style="6" customWidth="1"/>
    <col min="62" max="67" width="7.88671875" style="5" customWidth="1"/>
    <col min="68" max="69" width="7.88671875" style="6" customWidth="1"/>
    <col min="70" max="76" width="7.88671875" style="5" customWidth="1"/>
    <col min="77" max="78" width="7.88671875" style="6" customWidth="1"/>
    <col min="79" max="84" width="7.88671875" style="5" customWidth="1"/>
    <col min="85" max="85" width="7.88671875" style="6" customWidth="1"/>
    <col min="86" max="88" width="7.88671875" style="5" customWidth="1"/>
    <col min="89" max="89" width="8.33203125" style="6" customWidth="1"/>
    <col min="90" max="92" width="7.88671875" style="5" customWidth="1"/>
    <col min="93" max="93" width="7.88671875" style="6" customWidth="1"/>
    <col min="94" max="96" width="7.88671875" style="5" customWidth="1"/>
    <col min="97" max="111" width="7.88671875" style="1" customWidth="1"/>
    <col min="112" max="112" width="7.88671875" style="6" customWidth="1"/>
    <col min="113" max="118" width="7.88671875" style="1" customWidth="1"/>
    <col min="119" max="121" width="7.88671875" style="1" hidden="1" customWidth="1"/>
    <col min="122" max="125" width="7.88671875" style="1" customWidth="1"/>
    <col min="126" max="16384" width="9.109375" style="1"/>
  </cols>
  <sheetData>
    <row r="1" spans="1:127" x14ac:dyDescent="0.3">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row>
    <row r="2" spans="1:127" s="2" customFormat="1" ht="117.75" customHeight="1" thickBot="1" x14ac:dyDescent="0.35">
      <c r="A2" s="98" t="s">
        <v>379</v>
      </c>
      <c r="B2" s="27" t="s">
        <v>391</v>
      </c>
      <c r="C2" s="28" t="s">
        <v>800</v>
      </c>
      <c r="D2" s="28" t="s">
        <v>801</v>
      </c>
      <c r="E2" s="28" t="s">
        <v>436</v>
      </c>
      <c r="F2" s="28" t="s">
        <v>765</v>
      </c>
      <c r="G2" s="28" t="s">
        <v>766</v>
      </c>
      <c r="H2" s="28" t="s">
        <v>767</v>
      </c>
      <c r="I2" s="28" t="s">
        <v>768</v>
      </c>
      <c r="J2" s="28" t="s">
        <v>769</v>
      </c>
      <c r="K2" s="28" t="s">
        <v>446</v>
      </c>
      <c r="L2" s="28" t="s">
        <v>770</v>
      </c>
      <c r="M2" s="29" t="s">
        <v>419</v>
      </c>
      <c r="N2" s="30" t="s">
        <v>802</v>
      </c>
      <c r="O2" s="30" t="s">
        <v>803</v>
      </c>
      <c r="P2" s="30" t="s">
        <v>439</v>
      </c>
      <c r="Q2" s="30" t="s">
        <v>440</v>
      </c>
      <c r="R2" s="30" t="s">
        <v>441</v>
      </c>
      <c r="S2" s="30" t="s">
        <v>442</v>
      </c>
      <c r="T2" s="30" t="s">
        <v>445</v>
      </c>
      <c r="U2" s="31" t="s">
        <v>420</v>
      </c>
      <c r="V2" s="28" t="s">
        <v>802</v>
      </c>
      <c r="W2" s="28" t="s">
        <v>803</v>
      </c>
      <c r="X2" s="28" t="s">
        <v>438</v>
      </c>
      <c r="Y2" s="28" t="s">
        <v>439</v>
      </c>
      <c r="Z2" s="28" t="s">
        <v>440</v>
      </c>
      <c r="AA2" s="28" t="s">
        <v>441</v>
      </c>
      <c r="AB2" s="28" t="s">
        <v>442</v>
      </c>
      <c r="AC2" s="28" t="s">
        <v>443</v>
      </c>
      <c r="AD2" s="28" t="s">
        <v>445</v>
      </c>
      <c r="AE2" s="28" t="s">
        <v>444</v>
      </c>
      <c r="AF2" s="29" t="s">
        <v>420</v>
      </c>
      <c r="AG2" s="29" t="s">
        <v>721</v>
      </c>
      <c r="AH2" s="29" t="s">
        <v>429</v>
      </c>
      <c r="AI2" s="29" t="s">
        <v>430</v>
      </c>
      <c r="AJ2" s="29" t="s">
        <v>450</v>
      </c>
      <c r="AK2" s="29" t="s">
        <v>451</v>
      </c>
      <c r="AL2" s="29" t="s">
        <v>452</v>
      </c>
      <c r="AM2" s="29" t="s">
        <v>453</v>
      </c>
      <c r="AN2" s="29" t="s">
        <v>723</v>
      </c>
      <c r="AO2" s="32" t="s">
        <v>447</v>
      </c>
      <c r="AP2" s="32" t="s">
        <v>448</v>
      </c>
      <c r="AQ2" s="32" t="s">
        <v>449</v>
      </c>
      <c r="AR2" s="32" t="s">
        <v>454</v>
      </c>
      <c r="AS2" s="29" t="s">
        <v>724</v>
      </c>
      <c r="AT2" s="29" t="s">
        <v>722</v>
      </c>
      <c r="AU2" s="32" t="s">
        <v>736</v>
      </c>
      <c r="AV2" s="28" t="s">
        <v>1105</v>
      </c>
      <c r="AW2" s="30" t="s">
        <v>1106</v>
      </c>
      <c r="AX2" s="28" t="s">
        <v>1107</v>
      </c>
      <c r="AY2" s="29" t="s">
        <v>1029</v>
      </c>
      <c r="AZ2" s="28" t="s">
        <v>1108</v>
      </c>
      <c r="BA2" s="30" t="s">
        <v>1109</v>
      </c>
      <c r="BB2" s="28" t="s">
        <v>1109</v>
      </c>
      <c r="BC2" s="29" t="s">
        <v>1030</v>
      </c>
      <c r="BD2" s="28" t="s">
        <v>1110</v>
      </c>
      <c r="BE2" s="30" t="s">
        <v>1111</v>
      </c>
      <c r="BF2" s="28" t="s">
        <v>1111</v>
      </c>
      <c r="BG2" s="29" t="s">
        <v>1031</v>
      </c>
      <c r="BH2" s="28" t="s">
        <v>1115</v>
      </c>
      <c r="BI2" s="30" t="s">
        <v>1112</v>
      </c>
      <c r="BJ2" s="28" t="s">
        <v>1112</v>
      </c>
      <c r="BK2" s="29" t="s">
        <v>1032</v>
      </c>
      <c r="BL2" s="154" t="s">
        <v>1033</v>
      </c>
      <c r="BM2" s="28" t="s">
        <v>1116</v>
      </c>
      <c r="BN2" s="28" t="s">
        <v>1117</v>
      </c>
      <c r="BO2" s="28" t="s">
        <v>1034</v>
      </c>
      <c r="BP2" s="30" t="s">
        <v>1113</v>
      </c>
      <c r="BQ2" s="30" t="s">
        <v>1114</v>
      </c>
      <c r="BR2" s="28" t="s">
        <v>1113</v>
      </c>
      <c r="BS2" s="28" t="s">
        <v>1114</v>
      </c>
      <c r="BT2" s="28" t="s">
        <v>1118</v>
      </c>
      <c r="BU2" s="29" t="s">
        <v>1035</v>
      </c>
      <c r="BV2" s="28" t="s">
        <v>1119</v>
      </c>
      <c r="BW2" s="28" t="s">
        <v>1120</v>
      </c>
      <c r="BX2" s="28" t="s">
        <v>1036</v>
      </c>
      <c r="BY2" s="30" t="s">
        <v>1121</v>
      </c>
      <c r="BZ2" s="30" t="s">
        <v>1122</v>
      </c>
      <c r="CA2" s="28" t="s">
        <v>1121</v>
      </c>
      <c r="CB2" s="28" t="s">
        <v>1122</v>
      </c>
      <c r="CC2" s="28" t="s">
        <v>1123</v>
      </c>
      <c r="CD2" s="29" t="s">
        <v>1037</v>
      </c>
      <c r="CE2" s="29" t="s">
        <v>1038</v>
      </c>
      <c r="CF2" s="28" t="s">
        <v>1124</v>
      </c>
      <c r="CG2" s="30" t="s">
        <v>1125</v>
      </c>
      <c r="CH2" s="28" t="s">
        <v>1125</v>
      </c>
      <c r="CI2" s="29" t="s">
        <v>1064</v>
      </c>
      <c r="CJ2" s="28" t="s">
        <v>1104</v>
      </c>
      <c r="CK2" s="30" t="s">
        <v>1126</v>
      </c>
      <c r="CL2" s="28" t="s">
        <v>1126</v>
      </c>
      <c r="CM2" s="29" t="s">
        <v>992</v>
      </c>
      <c r="CN2" s="28" t="s">
        <v>1152</v>
      </c>
      <c r="CO2" s="30" t="s">
        <v>1153</v>
      </c>
      <c r="CP2" s="28" t="s">
        <v>1153</v>
      </c>
      <c r="CQ2" s="29" t="s">
        <v>1154</v>
      </c>
      <c r="CR2" s="154" t="s">
        <v>1039</v>
      </c>
      <c r="CS2" s="29" t="s">
        <v>1207</v>
      </c>
      <c r="CT2" s="29" t="s">
        <v>1208</v>
      </c>
      <c r="CU2" s="29" t="s">
        <v>1209</v>
      </c>
      <c r="CV2" s="155" t="s">
        <v>1040</v>
      </c>
      <c r="CW2" s="29" t="s">
        <v>1213</v>
      </c>
      <c r="CX2" s="29" t="s">
        <v>1214</v>
      </c>
      <c r="CY2" s="29" t="s">
        <v>1215</v>
      </c>
      <c r="CZ2" s="29" t="s">
        <v>997</v>
      </c>
      <c r="DA2" s="155" t="s">
        <v>1041</v>
      </c>
      <c r="DB2" s="154" t="s">
        <v>1042</v>
      </c>
      <c r="DC2" s="29" t="s">
        <v>1004</v>
      </c>
      <c r="DD2" s="29" t="s">
        <v>1005</v>
      </c>
      <c r="DE2" s="155" t="s">
        <v>1041</v>
      </c>
      <c r="DF2" s="29" t="s">
        <v>1210</v>
      </c>
      <c r="DG2" s="155" t="s">
        <v>1040</v>
      </c>
      <c r="DH2" s="30" t="s">
        <v>1043</v>
      </c>
      <c r="DI2" s="29" t="s">
        <v>1002</v>
      </c>
      <c r="DJ2" s="29" t="s">
        <v>1003</v>
      </c>
      <c r="DK2" s="155" t="s">
        <v>1044</v>
      </c>
      <c r="DL2" s="154" t="s">
        <v>1045</v>
      </c>
      <c r="DM2" s="32" t="s">
        <v>1048</v>
      </c>
      <c r="DN2" s="33" t="s">
        <v>758</v>
      </c>
      <c r="DO2" s="29" t="s">
        <v>704</v>
      </c>
      <c r="DP2" s="29" t="s">
        <v>739</v>
      </c>
      <c r="DQ2" s="32" t="s">
        <v>706</v>
      </c>
      <c r="DR2" s="29" t="s">
        <v>725</v>
      </c>
      <c r="DS2" s="29" t="s">
        <v>726</v>
      </c>
      <c r="DT2" s="32" t="s">
        <v>756</v>
      </c>
      <c r="DU2" s="33" t="s">
        <v>757</v>
      </c>
    </row>
    <row r="3" spans="1:127" s="2" customFormat="1" x14ac:dyDescent="0.3">
      <c r="A3" s="98" t="str">
        <f>'Indicator Data'!A6</f>
        <v>Afghanistan</v>
      </c>
      <c r="B3" s="34" t="str">
        <f>'Indicator Data'!B6</f>
        <v>AFG</v>
      </c>
      <c r="C3" s="35">
        <f>ROUND(IF('Indicator Data'!C6=0,0.1,IF(LOG('Indicator Data'!C6)&gt;C$195,10,IF(LOG('Indicator Data'!C6)&lt;C$194,0,10-(C$195-LOG('Indicator Data'!C6))/(C$195-C$194)*10))),1)</f>
        <v>9.5</v>
      </c>
      <c r="D3" s="35">
        <f>ROUND(IF('Indicator Data'!D6=0,0.1,IF(LOG('Indicator Data'!D6)&gt;D$195,10,IF(LOG('Indicator Data'!D6)&lt;D$194,0,10-(D$195-LOG('Indicator Data'!D6))/(D$195-D$194)*10))),1)</f>
        <v>10</v>
      </c>
      <c r="E3" s="35">
        <f t="shared" ref="E3:E34" si="0">ROUND((10-GEOMEAN(((10-C3)/10*9+1),((10-D3)/10*9+1)))/9*10,1)</f>
        <v>9.8000000000000007</v>
      </c>
      <c r="F3" s="35">
        <f>IF('Indicator Data'!E6="No data",0.1,(ROUND(IF('Indicator Data'!E6=0,0,IF(LOG('Indicator Data'!E6)&gt;F$195,10,IF(LOG('Indicator Data'!E6)&lt;F$194,0,10-(F$195-LOG('Indicator Data'!E6))/(F$195-F$194)*10))),1)))</f>
        <v>8.5</v>
      </c>
      <c r="G3" s="35">
        <f>ROUND(IF('Indicator Data'!F6=0,0,IF(LOG('Indicator Data'!F6)&gt;G$195,10,IF(LOG('Indicator Data'!F6)&lt;G$194,0,10-(G$195-LOG('Indicator Data'!F6))/(G$195-G$194)*10))),1)</f>
        <v>0</v>
      </c>
      <c r="H3" s="35">
        <f>ROUND(IF('Indicator Data'!G6=0,0,IF(LOG('Indicator Data'!G6)&gt;H$195,10,IF(LOG('Indicator Data'!G6)&lt;H$194,0,10-(H$195-LOG('Indicator Data'!G6))/(H$195-H$194)*10))),1)</f>
        <v>0</v>
      </c>
      <c r="I3" s="35">
        <f>ROUND(IF('Indicator Data'!H6=0,0,IF(LOG('Indicator Data'!H6)&gt;I$195,10,IF(LOG('Indicator Data'!H6)&lt;I$194,0,10-(I$195-LOG('Indicator Data'!H6))/(I$195-I$194)*10))),1)</f>
        <v>0</v>
      </c>
      <c r="J3" s="35">
        <f t="shared" ref="J3:J34" si="1">ROUND((10-GEOMEAN(((10-H3)/10*9+1),((10-I3)/10*9+1)))/9*10,1)</f>
        <v>0</v>
      </c>
      <c r="K3" s="35">
        <f>ROUND(IF('Indicator Data'!I6=0,0,IF(LOG('Indicator Data'!I6)&gt;K$195,10,IF(LOG('Indicator Data'!I6)&lt;K$194,0,10-(K$195-LOG('Indicator Data'!I6))/(K$195-K$194)*10))),1)</f>
        <v>0</v>
      </c>
      <c r="L3" s="35">
        <f t="shared" ref="L3:L34" si="2">ROUND((10-GEOMEAN(((10-J3)/10*9+1),((10-K3)/10*9+1)))/9*10,1)</f>
        <v>0</v>
      </c>
      <c r="M3" s="35">
        <f>ROUND(IF('Indicator Data'!J6=0,0,IF(LOG('Indicator Data'!J6)&gt;M$195,10,IF(LOG('Indicator Data'!J6)&lt;M$194,0,10-(M$195-LOG('Indicator Data'!J6))/(M$195-M$194)*10))),1)</f>
        <v>10</v>
      </c>
      <c r="N3" s="36">
        <f>'Indicator Data'!C6/'Indicator Data'!$CK6</f>
        <v>1.9223052976802765E-3</v>
      </c>
      <c r="O3" s="36">
        <f>'Indicator Data'!D6/'Indicator Data'!$CK6</f>
        <v>9.2983772768010983E-4</v>
      </c>
      <c r="P3" s="36">
        <f>IF(F3=0.1,"x",'Indicator Data'!E6/'Indicator Data'!$CK6)</f>
        <v>7.752656669506303E-3</v>
      </c>
      <c r="Q3" s="36">
        <f>'Indicator Data'!F6/'Indicator Data'!$CK6</f>
        <v>0</v>
      </c>
      <c r="R3" s="36">
        <f>'Indicator Data'!G6/'Indicator Data'!$CK6</f>
        <v>0</v>
      </c>
      <c r="S3" s="36">
        <f>'Indicator Data'!H6/'Indicator Data'!$CK6</f>
        <v>0</v>
      </c>
      <c r="T3" s="36">
        <f>'Indicator Data'!I6/'Indicator Data'!$CK6</f>
        <v>0</v>
      </c>
      <c r="U3" s="36">
        <f>'Indicator Data'!J6/'Indicator Data'!$CK6</f>
        <v>1.5034398555783477E-2</v>
      </c>
      <c r="V3" s="35">
        <f t="shared" ref="V3:V34" si="3">ROUND(IF(N3&gt;V$195,10,IF(N3&lt;V$194,0,10-(V$195-N3)/(V$195-V$194)*10)),1)</f>
        <v>9.6</v>
      </c>
      <c r="W3" s="35">
        <f t="shared" ref="W3:W34" si="4">ROUND(IF(O3&gt;W$195,10,IF(O3&lt;W$194,0,10-(W$195-O3)/(W$195-W$194)*10)),1)</f>
        <v>9.3000000000000007</v>
      </c>
      <c r="X3" s="35">
        <f t="shared" ref="X3:X34" si="5">ROUND(((10-GEOMEAN(((10-V3)/10*9+1),((10-W3)/10*9+1)))/9*10),1)</f>
        <v>9.5</v>
      </c>
      <c r="Y3" s="35">
        <f t="shared" ref="Y3:Y34" si="6">IF(P3="x",0.1,ROUND(IF(P3&gt;Y$195,10,IF(P3&lt;Y$194,0,10-(Y$195-P3)/(Y$195-Y$194)*10)),1))</f>
        <v>5.2</v>
      </c>
      <c r="Z3" s="35">
        <f t="shared" ref="Z3:Z34" si="7">ROUND(IF(Q3=0,0,IF(LOG(Q3)&gt;Z$195,10,IF(LOG(Q3)&lt;=Z$194,0,10-(Z$195-LOG(Q3))/(Z$195-Z$194)*10))),1)</f>
        <v>0</v>
      </c>
      <c r="AA3" s="35">
        <f t="shared" ref="AA3:AA34" si="8">ROUND(IF(R3&gt;AA$195,10,IF(R3&lt;AA$194,0,10-(AA$195-R3)/(AA$195-AA$194)*10)),1)</f>
        <v>0</v>
      </c>
      <c r="AB3" s="35">
        <f t="shared" ref="AB3:AB34" si="9">ROUND(IF(S3&gt;AB$195,10,IF(S3&lt;AB$194,0,10-(AB$195-S3)/(AB$195-AB$194)*10)),1)</f>
        <v>0</v>
      </c>
      <c r="AC3" s="35">
        <f t="shared" ref="AC3:AC34" si="10">ROUND(((10-GEOMEAN(((10-AA3)/10*9+1),((10-AB3)/10*9+1)))/9*10),1)</f>
        <v>0</v>
      </c>
      <c r="AD3" s="35">
        <f t="shared" ref="AD3:AD34" si="11">ROUND(IF(T3=0,0,IF(T3&gt;AD$195,10,IF(T3&lt;=AD$194,0,10-(AD$195-T3)/(AD$195-AD$194)*10))),1)</f>
        <v>0</v>
      </c>
      <c r="AE3" s="35">
        <f t="shared" ref="AE3:AE34" si="12">ROUND((10-GEOMEAN(((10-AC3)/10*9+1),((10-AD3)/10*9+1)))/9*10,1)</f>
        <v>0</v>
      </c>
      <c r="AF3" s="35">
        <f t="shared" ref="AF3:AF34" si="13">ROUND(IF(U3&gt;AF$195,10,IF(U3&lt;AF$194,0,10-(AF$195-U3)/(AF$195-AF$194)*10)),1)</f>
        <v>5</v>
      </c>
      <c r="AG3" s="35">
        <f>ROUND(IF('Indicator Data'!K6=0,0,IF('Indicator Data'!K6&gt;AG$195,10,IF('Indicator Data'!K6&lt;AG$194,0,10-(AG$195-'Indicator Data'!K6)/(AG$195-AG$194)*10))),1)</f>
        <v>4.8</v>
      </c>
      <c r="AH3" s="35">
        <f t="shared" ref="AH3:AH34" si="14">ROUND(AVERAGE(C3,V3),1)</f>
        <v>9.6</v>
      </c>
      <c r="AI3" s="35">
        <f t="shared" ref="AI3:AI34" si="15">ROUND(AVERAGE(D3,W3),1)</f>
        <v>9.6999999999999993</v>
      </c>
      <c r="AJ3" s="35">
        <f t="shared" ref="AJ3:AJ34" si="16">ROUND(AVERAGE(AA3,H3),1)</f>
        <v>0</v>
      </c>
      <c r="AK3" s="35">
        <f t="shared" ref="AK3:AK34" si="17">ROUND(AVERAGE(AB3,I3),1)</f>
        <v>0</v>
      </c>
      <c r="AL3" s="35">
        <f t="shared" ref="AL3:AL34" si="18">ROUND((10-GEOMEAN(((10-AJ3)/10*9+1),((10-AK3)/10*9+1)))/9*10,1)</f>
        <v>0</v>
      </c>
      <c r="AM3" s="35">
        <f t="shared" ref="AM3:AM34" si="19">ROUND(AVERAGE(AD3,K3),1)</f>
        <v>0</v>
      </c>
      <c r="AN3" s="35">
        <f t="shared" ref="AN3:AN34" si="20">ROUND((10-GEOMEAN(((10-M3)/10*9+1),((10-AF3)/10*9+1)))/9*10,1)</f>
        <v>8.5</v>
      </c>
      <c r="AO3" s="140">
        <f t="shared" ref="AO3:AO34" si="21">ROUND((10-GEOMEAN(((10-E3)/10*9+1),((10-X3)/10*9+1)))/9*10,1)</f>
        <v>9.6999999999999993</v>
      </c>
      <c r="AP3" s="140">
        <f>IF(AND(Y3="x",F3="x"),"x",ROUND((10-GEOMEAN(((10-F3)/10*9+1),((10-Y3)/10*9+1)))/9*10,1))</f>
        <v>7.2</v>
      </c>
      <c r="AQ3" s="140">
        <f t="shared" ref="AQ3:AQ34" si="22">ROUND((10-GEOMEAN(((10-G3)/10*9+1),((10-Z3)/10*9+1)))/9*10,1)</f>
        <v>0</v>
      </c>
      <c r="AR3" s="140">
        <f t="shared" ref="AR3:AR34" si="23">ROUND((10-GEOMEAN(((10-L3)/10*9+1),((10-AE3)/10*9+1)))/9*10,1)</f>
        <v>0</v>
      </c>
      <c r="AS3" s="35">
        <f t="shared" ref="AS3:AS34" si="24">ROUND(AVERAGE(AG3,AN3),1)</f>
        <v>6.7</v>
      </c>
      <c r="AT3" s="35">
        <f>IF('Indicator Data'!L6="No data","x",IF('Indicator Data'!CL6&lt;1000,"x",ROUND((IF('Indicator Data'!L6&gt;AT$195,10,IF('Indicator Data'!L6&lt;AT$194,0,10-(AT$195-'Indicator Data'!L6)/(AT$195-AT$194)*10))),1)))</f>
        <v>9.1</v>
      </c>
      <c r="AU3" s="140">
        <f t="shared" ref="AU3:AU34" si="25">ROUND(AVERAGE(AS3,AT3),1)</f>
        <v>7.9</v>
      </c>
      <c r="AV3" s="35">
        <f>IF('Indicator Data'!M6="No data","x",ROUND(IF('Indicator Data'!M6=0,0,IF(LOG('Indicator Data'!M6)&gt;AV$195,10,IF(LOG('Indicator Data'!M6)&lt;AV$194,0,10-(AV$195-LOG('Indicator Data'!M6))/(AV$195-AV$194)*10))),1))</f>
        <v>9.1</v>
      </c>
      <c r="AW3" s="36">
        <f>IF(AV3="x","x",'Indicator Data'!M6/'Indicator Data'!$CK6)</f>
        <v>0.66566855180081119</v>
      </c>
      <c r="AX3" s="35">
        <f>IF(AV3="x","x",ROUND(IF(AW3&gt;AX$195,10,IF(AW3&lt;AX$194,0,10-(AX$195-AW3)/(AX$195-AX$194)*10)),1))</f>
        <v>7.4</v>
      </c>
      <c r="AY3" s="35">
        <f>IF(AND(AV3="x",AX3="x"),"x",ROUND((10-GEOMEAN(((10-AV3)/10*9+1),((10-AX3)/10*9+1)))/9*10,1))</f>
        <v>8.4</v>
      </c>
      <c r="AZ3" s="35" t="str">
        <f>IF('Indicator Data'!N6="No data","x",ROUND(IF('Indicator Data'!N6=0,0,IF(LOG('Indicator Data'!N6)&gt;AZ$195,10,IF(LOG('Indicator Data'!N6)&lt;AZ$194,0,10-(AZ$195-LOG('Indicator Data'!N6))/(AZ$195-AZ$194)*10))),1))</f>
        <v>x</v>
      </c>
      <c r="BA3" s="36" t="str">
        <f>IF(AZ3="x","x",'Indicator Data'!N6/'Indicator Data'!$CK6)</f>
        <v>x</v>
      </c>
      <c r="BB3" s="35" t="str">
        <f>IF(AZ3="x","x",ROUND(IF(BA3&gt;BB$195,10,IF(BA3&lt;BB$194,0,10-(BB$195-BA3)/(BB$195-BB$194)*10)),1))</f>
        <v>x</v>
      </c>
      <c r="BC3" s="35" t="str">
        <f>IF(AND(AZ3="x",BB3="x"),"x",ROUND((10-GEOMEAN(((10-AZ3)/10*9+1),((10-BB3)/10*9+1)))/9*10,1))</f>
        <v>x</v>
      </c>
      <c r="BD3" s="35" t="str">
        <f>IF('Indicator Data'!O6="No data","x",ROUND(IF('Indicator Data'!O6=0,0,IF(LOG('Indicator Data'!O6)&gt;BD$195,10,IF(LOG('Indicator Data'!O6)&lt;BD$194,0,10-(BD$195-LOG('Indicator Data'!O6))/(BD$195-BD$194)*10))),1))</f>
        <v>x</v>
      </c>
      <c r="BE3" s="36" t="str">
        <f>IF(BD3="x","x",'Indicator Data'!O6/'Indicator Data'!$CK6)</f>
        <v>x</v>
      </c>
      <c r="BF3" s="35" t="str">
        <f>IF(BD3="x","x",ROUND(IF(BE3&gt;BF$195,10,IF(BE3&lt;BF$194,0,10-(BF$195-BE3)/(BF$195-BF$194)*10)),1))</f>
        <v>x</v>
      </c>
      <c r="BG3" s="35" t="str">
        <f>IF(AND(BD3="x",BF3="x"),"x",ROUND((10-GEOMEAN(((10-BD3)/10*9+1),((10-BF3)/10*9+1)))/9*10,1))</f>
        <v>x</v>
      </c>
      <c r="BH3" s="35" t="str">
        <f>IF('Indicator Data'!P6="No data","x",ROUND(IF('Indicator Data'!P6=0,0,IF(LOG('Indicator Data'!P6)&gt;BH$195,10,IF(LOG('Indicator Data'!P6)&lt;BH$194,0,10-(BH$195-LOG('Indicator Data'!P6))/(BH$195-BH$194)*10))),1))</f>
        <v>x</v>
      </c>
      <c r="BI3" s="36" t="str">
        <f>IF(BH3="x","x",'Indicator Data'!P6/'Indicator Data'!$CK6)</f>
        <v>x</v>
      </c>
      <c r="BJ3" s="35" t="str">
        <f>IF(BH3="x","x",ROUND(IF(BI3&gt;BJ$195,10,IF(BI3&lt;BJ$194,0,10-(BJ$195-BI3)/(BJ$195-BJ$194)*10)),1))</f>
        <v>x</v>
      </c>
      <c r="BK3" s="35" t="str">
        <f>IF(AND(BH3="x",BJ3="x"),"x",ROUND((10-GEOMEAN(((10-BH3)/10*9+1),((10-BJ3)/10*9+1)))/9*10,1))</f>
        <v>x</v>
      </c>
      <c r="BL3" s="35">
        <f>IF(AND(BC3="x",BG3="x",BK3="x",AY3="x"),"x",IF(AND(BC3="x",BG3="x",BK3="x"),AY3,ROUND((10-GEOMEAN(((10-AY3)/10*9+1),((10-BC3)/10*9+1),((10-BG3)/10*9+1),((10-BK3)/10*9+1)))/9*10,1)))</f>
        <v>8.4</v>
      </c>
      <c r="BM3" s="35">
        <f>ROUND(IF('Indicator Data'!Q6=0,0,IF(LOG('Indicator Data'!Q6)&gt;BM$195,10,IF(LOG('Indicator Data'!Q6)&lt;BM$194,0,10-(BM$195-LOG('Indicator Data'!Q6))/(BM$195-BM$194)*10))),1)</f>
        <v>9.1</v>
      </c>
      <c r="BN3" s="35">
        <f>ROUND(IF('Indicator Data'!R6=0,0,IF(LOG('Indicator Data'!R6)&gt;BN$195,10,IF(LOG('Indicator Data'!R6)&lt;BN$194,0,10-(BN$195-LOG('Indicator Data'!R6))/(BN$195-BN$194)*10))),1)</f>
        <v>9.4</v>
      </c>
      <c r="BO3" s="35">
        <f>AVERAGE(BM3,BN3,BN3)</f>
        <v>9.2999999999999989</v>
      </c>
      <c r="BP3" s="36">
        <f>'Indicator Data'!Q6/'Indicator Data'!$CK6</f>
        <v>0.780898914069732</v>
      </c>
      <c r="BQ3" s="36">
        <f>'Indicator Data'!R6/'Indicator Data'!$CK6</f>
        <v>0.12866440725921779</v>
      </c>
      <c r="BR3" s="35">
        <f t="shared" ref="BR3:BR34" si="26">ROUND(IF(BP3&gt;BR$195,10,IF(BP3&lt;BR$194,0,10-(BR$195-BP3)/(BR$195-BR$194)*10)),1)</f>
        <v>7.8</v>
      </c>
      <c r="BS3" s="35">
        <f t="shared" ref="BS3:BS34" si="27">ROUND(IF(BQ3&gt;BS$195,10,IF(BQ3&lt;BS$194,0,10-(BS$195-BQ3)/(BS$195-BS$194)*10)),1)</f>
        <v>1.6</v>
      </c>
      <c r="BT3" s="35">
        <f t="shared" ref="BT3:BT66" si="28">AVERAGE(BR3,BS3,BS3)</f>
        <v>3.6666666666666665</v>
      </c>
      <c r="BU3" s="35">
        <f>ROUND((10-GEOMEAN(((10-BT3)/10*9+1),((10-BO3)/10*9+1)))/9*10,1)</f>
        <v>7.4</v>
      </c>
      <c r="BV3" s="35">
        <f>ROUND(IF('Indicator Data'!S6=0,0,IF(LOG('Indicator Data'!S6)&gt;BV$195,10,IF(LOG('Indicator Data'!S6)&lt;BV$194,0,10-(BV$195-LOG('Indicator Data'!S6))/(BV$195-BV$194)*10))),1)</f>
        <v>8.6999999999999993</v>
      </c>
      <c r="BW3" s="35">
        <f>ROUND(IF('Indicator Data'!T6=0,0,IF(LOG('Indicator Data'!T6)&gt;BW$195,10,IF(LOG('Indicator Data'!T6)&lt;BW$194,0,10-(BW$195-LOG('Indicator Data'!T6))/(BW$195-BW$194)*10))),1)</f>
        <v>8.1999999999999993</v>
      </c>
      <c r="BX3" s="35">
        <f>AVERAGE(BV3,BW3,BW3)</f>
        <v>8.3666666666666654</v>
      </c>
      <c r="BY3" s="36">
        <f>'Indicator Data'!S6/'Indicator Data'!$CK6</f>
        <v>0.39878111939082111</v>
      </c>
      <c r="BZ3" s="36">
        <f>'Indicator Data'!T6/'Indicator Data'!$CK6</f>
        <v>0.17096891059450914</v>
      </c>
      <c r="CA3" s="35">
        <f t="shared" ref="CA3:CA34" si="29">ROUND(IF(BY3&gt;CA$195,10,IF(BY3&lt;CA$194,0,10-(CA$195-BY3)/(CA$195-CA$194)*10)),1)</f>
        <v>6.6</v>
      </c>
      <c r="CB3" s="35">
        <f t="shared" ref="CB3:CB34" si="30">ROUND(IF(BZ3&gt;CB$195,10,IF(BZ3&lt;CB$194,0,10-(CB$195-BZ3)/(CB$195-CB$194)*10)),1)</f>
        <v>1.7</v>
      </c>
      <c r="CC3" s="35">
        <f>AVERAGE(CA3,CB3,CB3)</f>
        <v>3.3333333333333326</v>
      </c>
      <c r="CD3" s="35">
        <f>ROUND((10-GEOMEAN(((10-CC3)/10*9+1),((10-BX3)/10*9+1)))/9*10,1)</f>
        <v>6.5</v>
      </c>
      <c r="CE3" s="35">
        <f>ROUND((10-GEOMEAN(((10-CD3)/10*9+1),((10-BU3)/10*9+1)))/9*10,1)</f>
        <v>7</v>
      </c>
      <c r="CF3" s="35">
        <f>ROUND(IF('Indicator Data'!U6=0,0,IF(LOG('Indicator Data'!U6)&gt;CF$195,10,IF(LOG('Indicator Data'!U6)&lt;CF$194,0,10-(CF$195-LOG('Indicator Data'!U6))/(CF$195-CF$194)*10))),1)</f>
        <v>0</v>
      </c>
      <c r="CG3" s="36">
        <f>'Indicator Data'!U6/'Indicator Data'!$CK6</f>
        <v>0</v>
      </c>
      <c r="CH3" s="35">
        <f t="shared" ref="CH3:CH34" si="31">ROUND(IF(CG3&gt;CH$195,10,IF(CG3&lt;CH$194,0,10-(CH$195-CG3)/(CH$195-CH$194)*10)),1)</f>
        <v>0</v>
      </c>
      <c r="CI3" s="35">
        <f>ROUND((10-GEOMEAN(((10-CF3)/10*9+1),((10-CH3)/10*9+1)))/9*10,1)</f>
        <v>0</v>
      </c>
      <c r="CJ3" s="35">
        <f>ROUND(IF('Indicator Data'!V6=0,0,IF(LOG('Indicator Data'!V6)&gt;CJ$195,10,IF(LOG('Indicator Data'!V6)&lt;CJ$194,0,10-(CJ$195-LOG('Indicator Data'!V6))/(CJ$195-CJ$194)*10))),1)</f>
        <v>8.4</v>
      </c>
      <c r="CK3" s="36">
        <f>IF('Indicator Data'!V6/'Indicator Data'!$CK6&gt;1,1,'Indicator Data'!V6/'Indicator Data'!$CK6)</f>
        <v>0.24071444051833105</v>
      </c>
      <c r="CL3" s="35">
        <f t="shared" ref="CL3:CL34" si="32">ROUND(IF(CK3&gt;CL$195,10,IF(CK3&lt;CL$194,0,10-(CL$195-CK3)/(CL$195-CL$194)*10)),1)</f>
        <v>2.4</v>
      </c>
      <c r="CM3" s="35">
        <f>ROUND((10-GEOMEAN(((10-CJ3)/10*9+1),((10-CL3)/10*9+1)))/9*10,1)</f>
        <v>6.3</v>
      </c>
      <c r="CN3" s="35">
        <f>ROUND(IF('Indicator Data'!W6=0,0,IF(LOG('Indicator Data'!W6)&gt;CN$195,10,IF(LOG('Indicator Data'!W6)&lt;CN$194,0,10-(CN$195-LOG('Indicator Data'!W6))/(CN$195-CN$194)*10))),1)</f>
        <v>7.8</v>
      </c>
      <c r="CO3" s="36">
        <f>'Indicator Data'!W6/'Indicator Data'!$CK6</f>
        <v>9.1460110606503275E-2</v>
      </c>
      <c r="CP3" s="35">
        <f t="shared" ref="CP3:CP34" si="33">ROUND(IF(CO3&gt;CP$195,10,IF(CO3&lt;CP$194,0,10-(CP$195-CO3)/(CP$195-CP$194)*10)),1)</f>
        <v>0.9</v>
      </c>
      <c r="CQ3" s="35">
        <f>ROUND((10-GEOMEAN(((10-CN3)/10*9+1),((10-CP3)/10*9+1)))/9*10,1)</f>
        <v>5.3</v>
      </c>
      <c r="CR3" s="35">
        <f t="shared" ref="CR3:CR34" si="34">ROUND((10-GEOMEAN(((10-CM3)/10*9+1),((10-CE3)/10*9+1),((10-CI3)/10*9+1),((10-CQ3)/10*9+1)))/9*10,1)</f>
        <v>5.0999999999999996</v>
      </c>
      <c r="CS3" s="35">
        <f>IF('Indicator Data'!BZ6="No data","x",ROUND(IF('Indicator Data'!BZ6&gt;CS$195,0,IF('Indicator Data'!BZ6&lt;CS$194,10,(CS$195-'Indicator Data'!BZ6)/(CS$195-CS$194)*10)),1))</f>
        <v>6.3</v>
      </c>
      <c r="CT3" s="35">
        <f>IF('Indicator Data'!CA6="No data","x",ROUND(IF('Indicator Data'!CA6&gt;CT$195,0,IF('Indicator Data'!CA6&lt;CT$194,10,(CT$195-'Indicator Data'!CA6)/(CT$195-CT$194)*10)),1))</f>
        <v>5.5</v>
      </c>
      <c r="CU3" s="35">
        <f>IF('Indicator Data'!AC6="No data","x",ROUND(IF('Indicator Data'!AC6&gt;CU$195,0,IF('Indicator Data'!AC6&lt;CU$194,10,(CU$195-'Indicator Data'!AC6)/(CU$195-CU$194)*10)),1))</f>
        <v>6.2</v>
      </c>
      <c r="CV3" s="35">
        <f t="shared" ref="CV3:CV34" si="35">IF(AND(CT3="x",CS3="x",CU3="x"),"x",ROUND(AVERAGE(CS3:CU3),1))</f>
        <v>6</v>
      </c>
      <c r="CW3" s="35">
        <f>IF('Indicator Data'!X6="No data","x",ROUND(IF(LOG('Indicator Data'!X6)&gt;CW$195,10,IF(LOG('Indicator Data'!X6)&lt;CW$194,0,10-(CW$195-LOG('Indicator Data'!X6))/(CW$195-CW$194)*10)),1))</f>
        <v>5.9</v>
      </c>
      <c r="CX3" s="35">
        <f>IF('Indicator Data'!Y6="No data","x",ROUND(IF('Indicator Data'!Y6&gt;CX$195,10,IF('Indicator Data'!Y6&lt;CX$194,0,10-(CX$195-'Indicator Data'!Y6)/(CX$195-CX$194)*10)),1))</f>
        <v>6.7</v>
      </c>
      <c r="CY3" s="35">
        <f>IF('Indicator Data'!Z6="No data","x",ROUND(IF('Indicator Data'!Z6&gt;CY$195,10,IF('Indicator Data'!Z6&lt;CY$194,0,10-(CY$195-'Indicator Data'!Z6)/(CY$195-CY$194)*10)),1))</f>
        <v>2.5</v>
      </c>
      <c r="CZ3" s="35">
        <f>IF('Indicator Data'!AA6="No data","x",ROUND(IF('Indicator Data'!AA6&gt;CZ$195,10,IF('Indicator Data'!AA6&lt;CZ$194,0,10-(CZ$195-'Indicator Data'!AA6)/(CZ$195-CZ$194)*10)),1))</f>
        <v>10</v>
      </c>
      <c r="DA3" s="35">
        <f>ROUND(AVERAGE(CW3:CZ3),1)</f>
        <v>6.3</v>
      </c>
      <c r="DB3" s="35">
        <f>ROUND(AVERAGE(CV3,DA3,DA3),1)</f>
        <v>6.2</v>
      </c>
      <c r="DC3" s="35">
        <f>IF('Indicator Data'!AF6="No data","x",ROUND(IF('Indicator Data'!AF6&gt;DC$195,10,IF('Indicator Data'!AF6&lt;DC$194,0,10-(DC$195-'Indicator Data'!AF6)/(DC$195-DC$194)*10)),1))</f>
        <v>7.9</v>
      </c>
      <c r="DD3" s="35">
        <f>IF('Indicator Data'!AG6="No data","x",ROUND(IF('Indicator Data'!AG6&gt;DD$195,10,IF('Indicator Data'!AG6&lt;DD$194,0,10-(DD$195-'Indicator Data'!AG6)/(DD$195-DD$194)*10)),1))</f>
        <v>6.5</v>
      </c>
      <c r="DE3" s="35">
        <f>ROUND(AVERAGE(CW3,CX3,CY3,CZ3,DC3,DD3),1)</f>
        <v>6.6</v>
      </c>
      <c r="DF3" s="35">
        <f>IF('Indicator Data'!AB6="No data","x",ROUND(IF('Indicator Data'!AB6&gt;DF$195,10,IF('Indicator Data'!AB6&lt;DF$194,0,10-(DF$195-'Indicator Data'!AB6)/(DF$195-DF$194)*10)),1))</f>
        <v>4.2</v>
      </c>
      <c r="DG3" s="35">
        <f>IF(AND(CT3="x",CS3="x",CU3="x"),"x",ROUND(AVERAGE(CS3:CU3,DF3),1))</f>
        <v>5.6</v>
      </c>
      <c r="DH3" s="141">
        <f>IF('Indicator Data'!AD6="No data","x",'Indicator Data'!AD6/'Indicator Data'!$CJ6)</f>
        <v>6.3929749616980093E-5</v>
      </c>
      <c r="DI3" s="35">
        <f>IF(DH3="x","x",ROUND(IF(DH3&gt;DI$195,0,IF(DH3&lt;DI$194,10,(DI$195-DH3)/(DI$195-DI$194)*10)),1))</f>
        <v>9.4</v>
      </c>
      <c r="DJ3" s="35">
        <f>IF('Indicator Data'!AE6="No data","x",ROUND(IF('Indicator Data'!AE6&gt;DJ$195,0,IF('Indicator Data'!AE6&lt;DJ$194,10,(DJ$195-'Indicator Data'!AE6)/(DJ$195-DJ$194)*10)),1))</f>
        <v>8</v>
      </c>
      <c r="DK3" s="35">
        <f>IF(AND(DI3="x",DJ3="x"),"x",ROUND(AVERAGE(DI3:DJ3),1))</f>
        <v>8.6999999999999993</v>
      </c>
      <c r="DL3" s="35">
        <f>ROUND(AVERAGE(DG3,DK3,DE3),1)</f>
        <v>7</v>
      </c>
      <c r="DM3" s="37">
        <f t="shared" ref="DM3:DM34" si="36">IF(BL3="x",ROUND((10-GEOMEAN(((10-DL3)/10*9+1),((10-CR3)/10*9+1),((10-DB3)/10*9+1)))/9*10,1),ROUND((10-GEOMEAN(((10-BL3)/10*9+1),((10-DL3)/10*9+1),((10-CR3)/10*9+1),((10-DB3)/10*9+1)))/9*10,1))</f>
        <v>6.9</v>
      </c>
      <c r="DN3" s="3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6.5</v>
      </c>
      <c r="DO3" s="35">
        <f>ROUND(IF('Indicator Data'!AH6=0,0,IF('Indicator Data'!AH6&gt;DO$195,10,IF('Indicator Data'!AH6&lt;DO$194,0,10-(DO$195-'Indicator Data'!AH6)/(DO$195-DO$194)*10))),1)</f>
        <v>10</v>
      </c>
      <c r="DP3" s="35">
        <f>ROUND(IF('Indicator Data'!AI6=0,0,IF(LOG('Indicator Data'!AI6)&gt;LOG(DP$195),10,IF(LOG('Indicator Data'!AI6)&lt;LOG(DP$194),0,10-(LOG(DP$195)-LOG('Indicator Data'!AI6))/(LOG(DP$195)-LOG(DP$194))*10))),1)</f>
        <v>10</v>
      </c>
      <c r="DQ3" s="37">
        <f t="shared" ref="DQ3:DQ34" si="38">ROUND((10-GEOMEAN(((10-DO3)/10*9+1),((10-DP3)/10*9+1)))/9*10,1)</f>
        <v>10</v>
      </c>
      <c r="DR3" s="35">
        <f>'Indicator Data'!AJ6</f>
        <v>5</v>
      </c>
      <c r="DS3" s="35">
        <f>'Indicator Data'!AK6</f>
        <v>0</v>
      </c>
      <c r="DT3" s="37">
        <f t="shared" ref="DT3:DT34" si="39">ROUND(IF(DR3=5,10,IF(DS3=5,9,IF(DR3=4,8,IF(DS3=4,7,0)))),1)</f>
        <v>10</v>
      </c>
      <c r="DU3" s="38">
        <f t="shared" ref="DU3:DU34" si="40">ROUND(IF(DT3&gt;5,DT3,DQ3/10*7),1)</f>
        <v>10</v>
      </c>
      <c r="DV3" s="13"/>
      <c r="DW3" s="83"/>
    </row>
    <row r="4" spans="1:127" s="2" customFormat="1" x14ac:dyDescent="0.3">
      <c r="A4" s="98" t="str">
        <f>'Indicator Data'!A7</f>
        <v>Albania</v>
      </c>
      <c r="B4" s="34" t="str">
        <f>'Indicator Data'!B7</f>
        <v>ALB</v>
      </c>
      <c r="C4" s="35">
        <f>ROUND(IF('Indicator Data'!C7=0,0.1,IF(LOG('Indicator Data'!C7)&gt;C$195,10,IF(LOG('Indicator Data'!C7)&lt;C$194,0,10-(C$195-LOG('Indicator Data'!C7))/(C$195-C$194)*10))),1)</f>
        <v>7</v>
      </c>
      <c r="D4" s="35">
        <f>ROUND(IF('Indicator Data'!D7=0,0.1,IF(LOG('Indicator Data'!D7)&gt;D$195,10,IF(LOG('Indicator Data'!D7)&lt;D$194,0,10-(D$195-LOG('Indicator Data'!D7))/(D$195-D$194)*10))),1)</f>
        <v>8.9</v>
      </c>
      <c r="E4" s="35">
        <f t="shared" si="0"/>
        <v>8.1</v>
      </c>
      <c r="F4" s="35">
        <f>IF('Indicator Data'!E7="No data",0.1,(ROUND(IF('Indicator Data'!E7=0,0,IF(LOG('Indicator Data'!E7)&gt;F$195,10,IF(LOG('Indicator Data'!E7)&lt;F$194,0,10-(F$195-LOG('Indicator Data'!E7))/(F$195-F$194)*10))),1)))</f>
        <v>5.5</v>
      </c>
      <c r="G4" s="35">
        <f>ROUND(IF('Indicator Data'!F7=0,0,IF(LOG('Indicator Data'!F7)&gt;G$195,10,IF(LOG('Indicator Data'!F7)&lt;G$194,0,10-(G$195-LOG('Indicator Data'!F7))/(G$195-G$194)*10))),1)</f>
        <v>6.5</v>
      </c>
      <c r="H4" s="35">
        <f>ROUND(IF('Indicator Data'!G7=0,0,IF(LOG('Indicator Data'!G7)&gt;H$195,10,IF(LOG('Indicator Data'!G7)&lt;H$194,0,10-(H$195-LOG('Indicator Data'!G7))/(H$195-H$194)*10))),1)</f>
        <v>0</v>
      </c>
      <c r="I4" s="35">
        <f>ROUND(IF('Indicator Data'!H7=0,0,IF(LOG('Indicator Data'!H7)&gt;I$195,10,IF(LOG('Indicator Data'!H7)&lt;I$194,0,10-(I$195-LOG('Indicator Data'!H7))/(I$195-I$194)*10))),1)</f>
        <v>0</v>
      </c>
      <c r="J4" s="35">
        <f t="shared" si="1"/>
        <v>0</v>
      </c>
      <c r="K4" s="35">
        <f>ROUND(IF('Indicator Data'!I7=0,0,IF(LOG('Indicator Data'!I7)&gt;K$195,10,IF(LOG('Indicator Data'!I7)&lt;K$194,0,10-(K$195-LOG('Indicator Data'!I7))/(K$195-K$194)*10))),1)</f>
        <v>0</v>
      </c>
      <c r="L4" s="35">
        <f t="shared" si="2"/>
        <v>0</v>
      </c>
      <c r="M4" s="35">
        <f>ROUND(IF('Indicator Data'!J7=0,0,IF(LOG('Indicator Data'!J7)&gt;M$195,10,IF(LOG('Indicator Data'!J7)&lt;M$194,0,10-(M$195-LOG('Indicator Data'!J7))/(M$195-M$194)*10))),1)</f>
        <v>9.9</v>
      </c>
      <c r="N4" s="36">
        <f>'Indicator Data'!C7/'Indicator Data'!$CK7</f>
        <v>2.103623748855588E-3</v>
      </c>
      <c r="O4" s="36">
        <f>'Indicator Data'!D7/'Indicator Data'!$CK7</f>
        <v>1.6064773137065185E-3</v>
      </c>
      <c r="P4" s="36">
        <f>IF(F4=0.1,"x",'Indicator Data'!E7/'Indicator Data'!$CK7)</f>
        <v>5.4884269900234818E-3</v>
      </c>
      <c r="Q4" s="36">
        <f>'Indicator Data'!F7/'Indicator Data'!$CK7</f>
        <v>2.5982156291888058E-5</v>
      </c>
      <c r="R4" s="36">
        <f>'Indicator Data'!G7/'Indicator Data'!$CK7</f>
        <v>0</v>
      </c>
      <c r="S4" s="36">
        <f>'Indicator Data'!H7/'Indicator Data'!$CK7</f>
        <v>0</v>
      </c>
      <c r="T4" s="36">
        <f>'Indicator Data'!I7/'Indicator Data'!$CK7</f>
        <v>0</v>
      </c>
      <c r="U4" s="36">
        <f>'Indicator Data'!J7/'Indicator Data'!$CK7</f>
        <v>3.1552965829699298E-2</v>
      </c>
      <c r="V4" s="35">
        <f t="shared" si="3"/>
        <v>10</v>
      </c>
      <c r="W4" s="35">
        <f t="shared" si="4"/>
        <v>10</v>
      </c>
      <c r="X4" s="35">
        <f t="shared" si="5"/>
        <v>10</v>
      </c>
      <c r="Y4" s="35">
        <f t="shared" si="6"/>
        <v>3.7</v>
      </c>
      <c r="Z4" s="35">
        <f t="shared" si="7"/>
        <v>8.6999999999999993</v>
      </c>
      <c r="AA4" s="35">
        <f t="shared" si="8"/>
        <v>0</v>
      </c>
      <c r="AB4" s="35">
        <f t="shared" si="9"/>
        <v>0</v>
      </c>
      <c r="AC4" s="35">
        <f t="shared" si="10"/>
        <v>0</v>
      </c>
      <c r="AD4" s="35">
        <f t="shared" si="11"/>
        <v>0</v>
      </c>
      <c r="AE4" s="35">
        <f t="shared" si="12"/>
        <v>0</v>
      </c>
      <c r="AF4" s="35">
        <f t="shared" si="13"/>
        <v>10</v>
      </c>
      <c r="AG4" s="35">
        <f>ROUND(IF('Indicator Data'!K7=0,0,IF('Indicator Data'!K7&gt;AG$195,10,IF('Indicator Data'!K7&lt;AG$194,0,10-(AG$195-'Indicator Data'!K7)/(AG$195-AG$194)*10))),1)</f>
        <v>1</v>
      </c>
      <c r="AH4" s="35">
        <f t="shared" si="14"/>
        <v>8.5</v>
      </c>
      <c r="AI4" s="35">
        <f t="shared" si="15"/>
        <v>9.5</v>
      </c>
      <c r="AJ4" s="35">
        <f t="shared" si="16"/>
        <v>0</v>
      </c>
      <c r="AK4" s="35">
        <f t="shared" si="17"/>
        <v>0</v>
      </c>
      <c r="AL4" s="35">
        <f t="shared" si="18"/>
        <v>0</v>
      </c>
      <c r="AM4" s="35">
        <f t="shared" si="19"/>
        <v>0</v>
      </c>
      <c r="AN4" s="35">
        <f t="shared" si="20"/>
        <v>10</v>
      </c>
      <c r="AO4" s="142">
        <f t="shared" si="21"/>
        <v>9.3000000000000007</v>
      </c>
      <c r="AP4" s="142">
        <f t="shared" ref="AP4:AP67" si="41">IF(AND(Y4="x",F4="x"),"x",ROUND((10-GEOMEAN(((10-F4)/10*9+1),((10-Y4)/10*9+1)))/9*10,1))</f>
        <v>4.7</v>
      </c>
      <c r="AQ4" s="142">
        <f t="shared" si="22"/>
        <v>7.8</v>
      </c>
      <c r="AR4" s="142">
        <f t="shared" si="23"/>
        <v>0</v>
      </c>
      <c r="AS4" s="35">
        <f t="shared" si="24"/>
        <v>5.5</v>
      </c>
      <c r="AT4" s="35">
        <f>IF('Indicator Data'!L7="No data","x",IF('Indicator Data'!CL7&lt;1000,"x",ROUND((IF('Indicator Data'!L7&gt;AT$195,10,IF('Indicator Data'!L7&lt;AT$194,0,10-(AT$195-'Indicator Data'!L7)/(AT$195-AT$194)*10))),1)))</f>
        <v>8.1</v>
      </c>
      <c r="AU4" s="142">
        <f t="shared" si="25"/>
        <v>6.8</v>
      </c>
      <c r="AV4" s="35">
        <f>IF('Indicator Data'!M7="No data","x",ROUND(IF('Indicator Data'!M7=0,0,IF(LOG('Indicator Data'!M7)&gt;AV$195,10,IF(LOG('Indicator Data'!M7)&lt;AV$194,0,10-(AV$195-LOG('Indicator Data'!M7))/(AV$195-AV$194)*10))),1))</f>
        <v>7.7</v>
      </c>
      <c r="AW4" s="36">
        <f>IF(AV4="x","x",'Indicator Data'!M7/'Indicator Data'!$CK7)</f>
        <v>0.80903146991445352</v>
      </c>
      <c r="AX4" s="35">
        <f t="shared" ref="AX4:AX67" si="42">IF(AV4="x","x",ROUND(IF(AW4&gt;AX$195,10,IF(AW4&lt;AX$194,0,10-(AX$195-AW4)/(AX$195-AX$194)*10)),1))</f>
        <v>9</v>
      </c>
      <c r="AY4" s="35">
        <f t="shared" ref="AY4:AY67" si="43">IF(AND(AV4="x",AX4="x"),"x",ROUND((10-GEOMEAN(((10-AV4)/10*9+1),((10-AX4)/10*9+1)))/9*10,1))</f>
        <v>8.4</v>
      </c>
      <c r="AZ4" s="35" t="str">
        <f>IF('Indicator Data'!N7="No data","x",ROUND(IF('Indicator Data'!N7=0,0,IF(LOG('Indicator Data'!N7)&gt;AZ$195,10,IF(LOG('Indicator Data'!N7)&lt;AZ$194,0,10-(AZ$195-LOG('Indicator Data'!N7))/(AZ$195-AZ$194)*10))),1))</f>
        <v>x</v>
      </c>
      <c r="BA4" s="36" t="str">
        <f>IF(AZ4="x","x",'Indicator Data'!N7/'Indicator Data'!$CK7)</f>
        <v>x</v>
      </c>
      <c r="BB4" s="35" t="str">
        <f t="shared" ref="BB4:BB67" si="44">IF(AZ4="x","x",ROUND(IF(BA4&gt;BB$195,10,IF(BA4&lt;BB$194,0,10-(BB$195-BA4)/(BB$195-BB$194)*10)),1))</f>
        <v>x</v>
      </c>
      <c r="BC4" s="35" t="str">
        <f t="shared" ref="BC4:BC67" si="45">IF(AND(AZ4="x",BB4="x"),"x",ROUND((10-GEOMEAN(((10-AZ4)/10*9+1),((10-BB4)/10*9+1)))/9*10,1))</f>
        <v>x</v>
      </c>
      <c r="BD4" s="35" t="str">
        <f>IF('Indicator Data'!O7="No data","x",ROUND(IF('Indicator Data'!O7=0,0,IF(LOG('Indicator Data'!O7)&gt;BD$195,10,IF(LOG('Indicator Data'!O7)&lt;BD$194,0,10-(BD$195-LOG('Indicator Data'!O7))/(BD$195-BD$194)*10))),1))</f>
        <v>x</v>
      </c>
      <c r="BE4" s="36" t="str">
        <f>IF(BD4="x","x",'Indicator Data'!O7/'Indicator Data'!$CK7)</f>
        <v>x</v>
      </c>
      <c r="BF4" s="35" t="str">
        <f t="shared" ref="BF4:BF67" si="46">IF(BD4="x","x",ROUND(IF(BE4&gt;BF$195,10,IF(BE4&lt;BF$194,0,10-(BF$195-BE4)/(BF$195-BF$194)*10)),1))</f>
        <v>x</v>
      </c>
      <c r="BG4" s="35" t="str">
        <f t="shared" ref="BG4:BG67" si="47">IF(AND(BD4="x",BF4="x"),"x",ROUND((10-GEOMEAN(((10-BD4)/10*9+1),((10-BF4)/10*9+1)))/9*10,1))</f>
        <v>x</v>
      </c>
      <c r="BH4" s="35" t="str">
        <f>IF('Indicator Data'!P7="No data","x",ROUND(IF('Indicator Data'!P7=0,0,IF(LOG('Indicator Data'!P7)&gt;BH$195,10,IF(LOG('Indicator Data'!P7)&lt;BH$194,0,10-(BH$195-LOG('Indicator Data'!P7))/(BH$195-BH$194)*10))),1))</f>
        <v>x</v>
      </c>
      <c r="BI4" s="36" t="str">
        <f>IF(BH4="x","x",'Indicator Data'!P7/'Indicator Data'!$CK7)</f>
        <v>x</v>
      </c>
      <c r="BJ4" s="35" t="str">
        <f t="shared" ref="BJ4:BJ67" si="48">IF(BH4="x","x",ROUND(IF(BI4&gt;BJ$195,10,IF(BI4&lt;BJ$194,0,10-(BJ$195-BI4)/(BJ$195-BJ$194)*10)),1))</f>
        <v>x</v>
      </c>
      <c r="BK4" s="35" t="str">
        <f t="shared" ref="BK4:BK67" si="49">IF(AND(BH4="x",BJ4="x"),"x",ROUND((10-GEOMEAN(((10-BH4)/10*9+1),((10-BJ4)/10*9+1)))/9*10,1))</f>
        <v>x</v>
      </c>
      <c r="BL4" s="35">
        <f t="shared" ref="BL4:BL67" si="50">IF(AND(BC4="x",BG4="x",BK4="x",AY4="x"),"x",IF(AND(BC4="x",BG4="x",BK4="x"),AY4,ROUND((10-GEOMEAN(((10-AY4)/10*9+1),((10-BC4)/10*9+1),((10-BG4)/10*9+1),((10-BK4)/10*9+1)))/9*10,1)))</f>
        <v>8.4</v>
      </c>
      <c r="BM4" s="35">
        <f>ROUND(IF('Indicator Data'!Q7=0,0,IF(LOG('Indicator Data'!Q7)&gt;BM$195,10,IF(LOG('Indicator Data'!Q7)&lt;BM$194,0,10-(BM$195-LOG('Indicator Data'!Q7))/(BM$195-BM$194)*10))),1)</f>
        <v>0</v>
      </c>
      <c r="BN4" s="35">
        <f>ROUND(IF('Indicator Data'!R7=0,0,IF(LOG('Indicator Data'!R7)&gt;BN$195,10,IF(LOG('Indicator Data'!R7)&lt;BN$194,0,10-(BN$195-LOG('Indicator Data'!R7))/(BN$195-BN$194)*10))),1)</f>
        <v>0</v>
      </c>
      <c r="BO4" s="35">
        <f t="shared" ref="BO4:BO67" si="51">AVERAGE(BM4,BN4,BN4)</f>
        <v>0</v>
      </c>
      <c r="BP4" s="36">
        <f>'Indicator Data'!Q7/'Indicator Data'!$CK7</f>
        <v>0</v>
      </c>
      <c r="BQ4" s="36">
        <f>'Indicator Data'!R7/'Indicator Data'!$CK7</f>
        <v>0</v>
      </c>
      <c r="BR4" s="35">
        <f t="shared" si="26"/>
        <v>0</v>
      </c>
      <c r="BS4" s="35">
        <f t="shared" si="27"/>
        <v>0</v>
      </c>
      <c r="BT4" s="35">
        <f t="shared" si="28"/>
        <v>0</v>
      </c>
      <c r="BU4" s="35">
        <f t="shared" ref="BU4:BU67" si="52">ROUND((10-GEOMEAN(((10-BT4)/10*9+1),((10-BO4)/10*9+1)))/9*10,1)</f>
        <v>0</v>
      </c>
      <c r="BV4" s="35">
        <f>ROUND(IF('Indicator Data'!S7=0,0,IF(LOG('Indicator Data'!S7)&gt;BV$195,10,IF(LOG('Indicator Data'!S7)&lt;BV$194,0,10-(BV$195-LOG('Indicator Data'!S7))/(BV$195-BV$194)*10))),1)</f>
        <v>0</v>
      </c>
      <c r="BW4" s="35">
        <f>ROUND(IF('Indicator Data'!T7=0,0,IF(LOG('Indicator Data'!T7)&gt;BW$195,10,IF(LOG('Indicator Data'!T7)&lt;BW$194,0,10-(BW$195-LOG('Indicator Data'!T7))/(BW$195-BW$194)*10))),1)</f>
        <v>0</v>
      </c>
      <c r="BX4" s="35">
        <f t="shared" ref="BX4:BX67" si="53">AVERAGE(BV4,BW4,BW4)</f>
        <v>0</v>
      </c>
      <c r="BY4" s="36">
        <f>'Indicator Data'!S7/'Indicator Data'!$CK7</f>
        <v>0</v>
      </c>
      <c r="BZ4" s="36">
        <f>'Indicator Data'!T7/'Indicator Data'!$CK7</f>
        <v>0</v>
      </c>
      <c r="CA4" s="35">
        <f t="shared" si="29"/>
        <v>0</v>
      </c>
      <c r="CB4" s="35">
        <f t="shared" si="30"/>
        <v>0</v>
      </c>
      <c r="CC4" s="35">
        <f t="shared" ref="CC4:CC67" si="54">AVERAGE(CA4,CB4,CB4)</f>
        <v>0</v>
      </c>
      <c r="CD4" s="35">
        <f t="shared" ref="CD4:CD67" si="55">ROUND((10-GEOMEAN(((10-CC4)/10*9+1),((10-BX4)/10*9+1)))/9*10,1)</f>
        <v>0</v>
      </c>
      <c r="CE4" s="35">
        <f t="shared" ref="CE4:CE67" si="56">ROUND((10-GEOMEAN(((10-CD4)/10*9+1),((10-BU4)/10*9+1)))/9*10,1)</f>
        <v>0</v>
      </c>
      <c r="CF4" s="35">
        <f>ROUND(IF('Indicator Data'!U7=0,0,IF(LOG('Indicator Data'!U7)&gt;CF$195,10,IF(LOG('Indicator Data'!U7)&lt;CF$194,0,10-(CF$195-LOG('Indicator Data'!U7))/(CF$195-CF$194)*10))),1)</f>
        <v>0</v>
      </c>
      <c r="CG4" s="36">
        <f>'Indicator Data'!U7/'Indicator Data'!$CK7</f>
        <v>0</v>
      </c>
      <c r="CH4" s="35">
        <f t="shared" si="31"/>
        <v>0</v>
      </c>
      <c r="CI4" s="35">
        <f t="shared" ref="CI4:CI67" si="57">ROUND((10-GEOMEAN(((10-CF4)/10*9+1),((10-CH4)/10*9+1)))/9*10,1)</f>
        <v>0</v>
      </c>
      <c r="CJ4" s="35">
        <f>ROUND(IF('Indicator Data'!V7=0,0,IF(LOG('Indicator Data'!V7)&gt;CJ$195,10,IF(LOG('Indicator Data'!V7)&lt;CJ$194,0,10-(CJ$195-LOG('Indicator Data'!V7))/(CJ$195-CJ$194)*10))),1)</f>
        <v>0</v>
      </c>
      <c r="CK4" s="36">
        <f>IF('Indicator Data'!V7/'Indicator Data'!$CK7&gt;1,1,'Indicator Data'!V7/'Indicator Data'!$CK7)</f>
        <v>0</v>
      </c>
      <c r="CL4" s="35">
        <f t="shared" si="32"/>
        <v>0</v>
      </c>
      <c r="CM4" s="35">
        <f t="shared" ref="CM4:CM67" si="58">ROUND((10-GEOMEAN(((10-CJ4)/10*9+1),((10-CL4)/10*9+1)))/9*10,1)</f>
        <v>0</v>
      </c>
      <c r="CN4" s="35">
        <f>ROUND(IF('Indicator Data'!W7=0,0,IF(LOG('Indicator Data'!W7)&gt;CN$195,10,IF(LOG('Indicator Data'!W7)&lt;CN$194,0,10-(CN$195-LOG('Indicator Data'!W7))/(CN$195-CN$194)*10))),1)</f>
        <v>6.1</v>
      </c>
      <c r="CO4" s="36">
        <f>'Indicator Data'!W7/'Indicator Data'!$CK7</f>
        <v>6.2595905243090499E-2</v>
      </c>
      <c r="CP4" s="35">
        <f t="shared" si="33"/>
        <v>0.6</v>
      </c>
      <c r="CQ4" s="35">
        <f t="shared" ref="CQ4:CQ67" si="59">ROUND((10-GEOMEAN(((10-CN4)/10*9+1),((10-CP4)/10*9+1)))/9*10,1)</f>
        <v>3.9</v>
      </c>
      <c r="CR4" s="35">
        <f t="shared" si="34"/>
        <v>1.1000000000000001</v>
      </c>
      <c r="CS4" s="35">
        <f>IF('Indicator Data'!BZ7="No data","x",ROUND(IF('Indicator Data'!BZ7&gt;CS$195,0,IF('Indicator Data'!BZ7&lt;CS$194,10,(CS$195-'Indicator Data'!BZ7)/(CS$195-CS$194)*10)),1))</f>
        <v>0.3</v>
      </c>
      <c r="CT4" s="35">
        <f>IF('Indicator Data'!CA7="No data","x",ROUND(IF('Indicator Data'!CA7&gt;CT$195,0,IF('Indicator Data'!CA7&lt;CT$194,10,(CT$195-'Indicator Data'!CA7)/(CT$195-CT$194)*10)),1))</f>
        <v>1.5</v>
      </c>
      <c r="CU4" s="35" t="str">
        <f>IF('Indicator Data'!AC7="No data","x",ROUND(IF('Indicator Data'!AC7&gt;CU$195,0,IF('Indicator Data'!AC7&lt;CU$194,10,(CU$195-'Indicator Data'!AC7)/(CU$195-CU$194)*10)),1))</f>
        <v>x</v>
      </c>
      <c r="CV4" s="35">
        <f t="shared" si="35"/>
        <v>0.9</v>
      </c>
      <c r="CW4" s="35">
        <f>IF('Indicator Data'!X7="No data","x",ROUND(IF(LOG('Indicator Data'!X7)&gt;CW$195,10,IF(LOG('Indicator Data'!X7)&lt;CW$194,0,10-(CW$195-LOG('Indicator Data'!X7))/(CW$195-CW$194)*10)),1))</f>
        <v>6.7</v>
      </c>
      <c r="CX4" s="35">
        <f>IF('Indicator Data'!Y7="No data","x",ROUND(IF('Indicator Data'!Y7&gt;CX$195,10,IF('Indicator Data'!Y7&lt;CX$194,0,10-(CX$195-'Indicator Data'!Y7)/(CX$195-CX$194)*10)),1))</f>
        <v>2.6</v>
      </c>
      <c r="CY4" s="35">
        <f>IF('Indicator Data'!Z7="No data","x",ROUND(IF('Indicator Data'!Z7&gt;CY$195,10,IF('Indicator Data'!Z7&lt;CY$194,0,10-(CY$195-'Indicator Data'!Z7)/(CY$195-CY$194)*10)),1))</f>
        <v>6</v>
      </c>
      <c r="CZ4" s="35">
        <f>IF('Indicator Data'!AA7="No data","x",ROUND(IF('Indicator Data'!AA7&gt;CZ$195,10,IF('Indicator Data'!AA7&lt;CZ$194,0,10-(CZ$195-'Indicator Data'!AA7)/(CZ$195-CZ$194)*10)),1))</f>
        <v>4.5999999999999996</v>
      </c>
      <c r="DA4" s="35">
        <f t="shared" ref="DA4:DA67" si="60">ROUND(AVERAGE(CW4:CZ4),1)</f>
        <v>5</v>
      </c>
      <c r="DB4" s="35">
        <f t="shared" ref="DB4:DB67" si="61">ROUND(AVERAGE(CV4,DA4,DA4),1)</f>
        <v>3.6</v>
      </c>
      <c r="DC4" s="35" t="str">
        <f>IF('Indicator Data'!AF7="No data","x",ROUND(IF('Indicator Data'!AF7&gt;DC$195,10,IF('Indicator Data'!AF7&lt;DC$194,0,10-(DC$195-'Indicator Data'!AF7)/(DC$195-DC$194)*10)),1))</f>
        <v>x</v>
      </c>
      <c r="DD4" s="35">
        <f>IF('Indicator Data'!AG7="No data","x",ROUND(IF('Indicator Data'!AG7&gt;DD$195,10,IF('Indicator Data'!AG7&lt;DD$194,0,10-(DD$195-'Indicator Data'!AG7)/(DD$195-DD$194)*10)),1))</f>
        <v>0.6</v>
      </c>
      <c r="DE4" s="35">
        <f t="shared" ref="DE4:DE67" si="62">ROUND(AVERAGE(CW4,CX4,CY4,CZ4,DC4,DD4),1)</f>
        <v>4.0999999999999996</v>
      </c>
      <c r="DF4" s="35">
        <f>IF('Indicator Data'!AB7="No data","x",ROUND(IF('Indicator Data'!AB7&gt;DF$195,10,IF('Indicator Data'!AB7&lt;DF$194,0,10-(DF$195-'Indicator Data'!AB7)/(DF$195-DF$194)*10)),1))</f>
        <v>0</v>
      </c>
      <c r="DG4" s="35">
        <f t="shared" ref="DG4:DG67" si="63">IF(AND(CT4="x",CS4="x",CU4="x"),"x",ROUND(AVERAGE(CS4:CU4,DF4),1))</f>
        <v>0.6</v>
      </c>
      <c r="DH4" s="143">
        <f>IF('Indicator Data'!AD7="No data","x",'Indicator Data'!AD7/'Indicator Data'!$CJ7)</f>
        <v>2.6033413712944471E-4</v>
      </c>
      <c r="DI4" s="35">
        <f t="shared" ref="DI4:DI67" si="64">IF(DH4="x","x",ROUND(IF(DH4&gt;DI$195,0,IF(DH4&lt;DI$194,10,(DI$195-DH4)/(DI$195-DI$194)*10)),1))</f>
        <v>7.4</v>
      </c>
      <c r="DJ4" s="35" t="str">
        <f>IF('Indicator Data'!AE7="No data","x",ROUND(IF('Indicator Data'!AE7&gt;DJ$195,0,IF('Indicator Data'!AE7&lt;DJ$194,10,(DJ$195-'Indicator Data'!AE7)/(DJ$195-DJ$194)*10)),1))</f>
        <v>x</v>
      </c>
      <c r="DK4" s="35">
        <f t="shared" ref="DK4:DK67" si="65">IF(AND(DI4="x",DJ4="x"),"x",ROUND(AVERAGE(DI4:DJ4),1))</f>
        <v>7.4</v>
      </c>
      <c r="DL4" s="35">
        <f t="shared" ref="DL4:DL67" si="66">ROUND(AVERAGE(DG4,DK4,DE4),1)</f>
        <v>4</v>
      </c>
      <c r="DM4" s="37">
        <f t="shared" si="36"/>
        <v>4.9000000000000004</v>
      </c>
      <c r="DN4" s="38">
        <f t="shared" si="37"/>
        <v>6.4</v>
      </c>
      <c r="DO4" s="35">
        <f>ROUND(IF('Indicator Data'!AH7=0,0,IF('Indicator Data'!AH7&gt;DO$195,10,IF('Indicator Data'!AH7&lt;DO$194,0,10-(DO$195-'Indicator Data'!AH7)/(DO$195-DO$194)*10))),1)</f>
        <v>0.2</v>
      </c>
      <c r="DP4" s="35">
        <f>ROUND(IF('Indicator Data'!AI7=0,0,IF(LOG('Indicator Data'!AI7)&gt;LOG(DP$195),10,IF(LOG('Indicator Data'!AI7)&lt;LOG(DP$194),0,10-(LOG(DP$195)-LOG('Indicator Data'!AI7))/(LOG(DP$195)-LOG(DP$194))*10))),1)</f>
        <v>0</v>
      </c>
      <c r="DQ4" s="37">
        <f t="shared" si="38"/>
        <v>0.1</v>
      </c>
      <c r="DR4" s="35">
        <f>'Indicator Data'!AJ7</f>
        <v>0</v>
      </c>
      <c r="DS4" s="35">
        <f>'Indicator Data'!AK7</f>
        <v>0</v>
      </c>
      <c r="DT4" s="37">
        <f t="shared" si="39"/>
        <v>0</v>
      </c>
      <c r="DU4" s="38">
        <f t="shared" si="40"/>
        <v>0.1</v>
      </c>
      <c r="DV4" s="13"/>
      <c r="DW4" s="83"/>
    </row>
    <row r="5" spans="1:127" s="2" customFormat="1" x14ac:dyDescent="0.3">
      <c r="A5" s="98" t="str">
        <f>'Indicator Data'!A8</f>
        <v>Algeria</v>
      </c>
      <c r="B5" s="39" t="str">
        <f>'Indicator Data'!B8</f>
        <v>DZA</v>
      </c>
      <c r="C5" s="35">
        <f>ROUND(IF('Indicator Data'!C8=0,0.1,IF(LOG('Indicator Data'!C8)&gt;C$195,10,IF(LOG('Indicator Data'!C8)&lt;C$194,0,10-(C$195-LOG('Indicator Data'!C8))/(C$195-C$194)*10))),1)</f>
        <v>9.6</v>
      </c>
      <c r="D5" s="35">
        <f>ROUND(IF('Indicator Data'!D8=0,0.1,IF(LOG('Indicator Data'!D8)&gt;D$195,10,IF(LOG('Indicator Data'!D8)&lt;D$194,0,10-(D$195-LOG('Indicator Data'!D8))/(D$195-D$194)*10))),1)</f>
        <v>10</v>
      </c>
      <c r="E5" s="35">
        <f t="shared" si="0"/>
        <v>9.8000000000000007</v>
      </c>
      <c r="F5" s="35">
        <f>IF('Indicator Data'!E8="No data",0.1,(ROUND(IF('Indicator Data'!E8=0,0,IF(LOG('Indicator Data'!E8)&gt;F$195,10,IF(LOG('Indicator Data'!E8)&lt;F$194,0,10-(F$195-LOG('Indicator Data'!E8))/(F$195-F$194)*10))),1)))</f>
        <v>7.4</v>
      </c>
      <c r="G5" s="35">
        <f>ROUND(IF('Indicator Data'!F8=0,0,IF(LOG('Indicator Data'!F8)&gt;G$195,10,IF(LOG('Indicator Data'!F8)&lt;G$194,0,10-(G$195-LOG('Indicator Data'!F8))/(G$195-G$194)*10))),1)</f>
        <v>5</v>
      </c>
      <c r="H5" s="35">
        <f>ROUND(IF('Indicator Data'!G8=0,0,IF(LOG('Indicator Data'!G8)&gt;H$195,10,IF(LOG('Indicator Data'!G8)&lt;H$194,0,10-(H$195-LOG('Indicator Data'!G8))/(H$195-H$194)*10))),1)</f>
        <v>0</v>
      </c>
      <c r="I5" s="35">
        <f>ROUND(IF('Indicator Data'!H8=0,0,IF(LOG('Indicator Data'!H8)&gt;I$195,10,IF(LOG('Indicator Data'!H8)&lt;I$194,0,10-(I$195-LOG('Indicator Data'!H8))/(I$195-I$194)*10))),1)</f>
        <v>0</v>
      </c>
      <c r="J5" s="35">
        <f t="shared" si="1"/>
        <v>0</v>
      </c>
      <c r="K5" s="35">
        <f>ROUND(IF('Indicator Data'!I8=0,0,IF(LOG('Indicator Data'!I8)&gt;K$195,10,IF(LOG('Indicator Data'!I8)&lt;K$194,0,10-(K$195-LOG('Indicator Data'!I8))/(K$195-K$194)*10))),1)</f>
        <v>0</v>
      </c>
      <c r="L5" s="35">
        <f t="shared" si="2"/>
        <v>0</v>
      </c>
      <c r="M5" s="35">
        <f>ROUND(IF('Indicator Data'!J8=0,0,IF(LOG('Indicator Data'!J8)&gt;M$195,10,IF(LOG('Indicator Data'!J8)&lt;M$194,0,10-(M$195-LOG('Indicator Data'!J8))/(M$195-M$194)*10))),1)</f>
        <v>0</v>
      </c>
      <c r="N5" s="36">
        <f>'Indicator Data'!C8/'Indicator Data'!$CK8</f>
        <v>1.6831176615099551E-3</v>
      </c>
      <c r="O5" s="36">
        <f>'Indicator Data'!D8/'Indicator Data'!$CK8</f>
        <v>5.0364240652106876E-4</v>
      </c>
      <c r="P5" s="36">
        <f>IF(F5=0.1,"x",'Indicator Data'!E8/'Indicator Data'!$CK8)</f>
        <v>2.3944270167287752E-3</v>
      </c>
      <c r="Q5" s="36">
        <f>'Indicator Data'!F8/'Indicator Data'!$CK8</f>
        <v>2.4364961712671245E-7</v>
      </c>
      <c r="R5" s="36">
        <f>'Indicator Data'!G8/'Indicator Data'!$CK8</f>
        <v>0</v>
      </c>
      <c r="S5" s="36">
        <f>'Indicator Data'!H8/'Indicator Data'!$CK8</f>
        <v>0</v>
      </c>
      <c r="T5" s="36">
        <f>'Indicator Data'!I8/'Indicator Data'!$CK8</f>
        <v>0</v>
      </c>
      <c r="U5" s="36">
        <f>'Indicator Data'!J8/'Indicator Data'!$CK8</f>
        <v>0</v>
      </c>
      <c r="V5" s="35">
        <f t="shared" si="3"/>
        <v>8.4</v>
      </c>
      <c r="W5" s="35">
        <f t="shared" si="4"/>
        <v>5</v>
      </c>
      <c r="X5" s="35">
        <f t="shared" si="5"/>
        <v>7</v>
      </c>
      <c r="Y5" s="35">
        <f t="shared" si="6"/>
        <v>1.6</v>
      </c>
      <c r="Z5" s="35">
        <f t="shared" si="7"/>
        <v>4.2</v>
      </c>
      <c r="AA5" s="35">
        <f t="shared" si="8"/>
        <v>0</v>
      </c>
      <c r="AB5" s="35">
        <f t="shared" si="9"/>
        <v>0</v>
      </c>
      <c r="AC5" s="35">
        <f t="shared" si="10"/>
        <v>0</v>
      </c>
      <c r="AD5" s="35">
        <f t="shared" si="11"/>
        <v>0</v>
      </c>
      <c r="AE5" s="35">
        <f t="shared" si="12"/>
        <v>0</v>
      </c>
      <c r="AF5" s="35">
        <f t="shared" si="13"/>
        <v>0</v>
      </c>
      <c r="AG5" s="35">
        <f>ROUND(IF('Indicator Data'!K8=0,0,IF('Indicator Data'!K8&gt;AG$195,10,IF('Indicator Data'!K8&lt;AG$194,0,10-(AG$195-'Indicator Data'!K8)/(AG$195-AG$194)*10))),1)</f>
        <v>0</v>
      </c>
      <c r="AH5" s="35">
        <f t="shared" si="14"/>
        <v>9</v>
      </c>
      <c r="AI5" s="35">
        <f t="shared" si="15"/>
        <v>7.5</v>
      </c>
      <c r="AJ5" s="35">
        <f t="shared" si="16"/>
        <v>0</v>
      </c>
      <c r="AK5" s="35">
        <f t="shared" si="17"/>
        <v>0</v>
      </c>
      <c r="AL5" s="35">
        <f t="shared" si="18"/>
        <v>0</v>
      </c>
      <c r="AM5" s="35">
        <f t="shared" si="19"/>
        <v>0</v>
      </c>
      <c r="AN5" s="35">
        <f t="shared" si="20"/>
        <v>0</v>
      </c>
      <c r="AO5" s="142">
        <f t="shared" si="21"/>
        <v>8.8000000000000007</v>
      </c>
      <c r="AP5" s="142">
        <f t="shared" si="41"/>
        <v>5.2</v>
      </c>
      <c r="AQ5" s="142">
        <f t="shared" si="22"/>
        <v>4.5999999999999996</v>
      </c>
      <c r="AR5" s="142">
        <f t="shared" si="23"/>
        <v>0</v>
      </c>
      <c r="AS5" s="35">
        <f t="shared" si="24"/>
        <v>0</v>
      </c>
      <c r="AT5" s="35">
        <f>IF('Indicator Data'!L8="No data","x",IF('Indicator Data'!CL8&lt;1000,"x",ROUND((IF('Indicator Data'!L8&gt;AT$195,10,IF('Indicator Data'!L8&lt;AT$194,0,10-(AT$195-'Indicator Data'!L8)/(AT$195-AT$194)*10))),1)))</f>
        <v>8.1</v>
      </c>
      <c r="AU5" s="142">
        <f t="shared" si="25"/>
        <v>4.0999999999999996</v>
      </c>
      <c r="AV5" s="35">
        <f>IF('Indicator Data'!M8="No data","x",ROUND(IF('Indicator Data'!M8=0,0,IF(LOG('Indicator Data'!M8)&gt;AV$195,10,IF(LOG('Indicator Data'!M8)&lt;AV$194,0,10-(AV$195-LOG('Indicator Data'!M8))/(AV$195-AV$194)*10))),1))</f>
        <v>0.1</v>
      </c>
      <c r="AW5" s="36">
        <f>IF(AV5="x","x",'Indicator Data'!M8/'Indicator Data'!$CK8)</f>
        <v>3.009767697889804E-7</v>
      </c>
      <c r="AX5" s="35">
        <f t="shared" si="42"/>
        <v>0</v>
      </c>
      <c r="AY5" s="35">
        <f t="shared" si="43"/>
        <v>0.1</v>
      </c>
      <c r="AZ5" s="35">
        <f>IF('Indicator Data'!N8="No data","x",ROUND(IF('Indicator Data'!N8=0,0,IF(LOG('Indicator Data'!N8)&gt;AZ$195,10,IF(LOG('Indicator Data'!N8)&lt;AZ$194,0,10-(AZ$195-LOG('Indicator Data'!N8))/(AZ$195-AZ$194)*10))),1))</f>
        <v>0</v>
      </c>
      <c r="BA5" s="36">
        <f>IF(AZ5="x","x",'Indicator Data'!N8/'Indicator Data'!$CK8)</f>
        <v>0</v>
      </c>
      <c r="BB5" s="35">
        <f t="shared" si="44"/>
        <v>0</v>
      </c>
      <c r="BC5" s="35">
        <f t="shared" si="45"/>
        <v>0</v>
      </c>
      <c r="BD5" s="35">
        <f>IF('Indicator Data'!O8="No data","x",ROUND(IF('Indicator Data'!O8=0,0,IF(LOG('Indicator Data'!O8)&gt;BD$195,10,IF(LOG('Indicator Data'!O8)&lt;BD$194,0,10-(BD$195-LOG('Indicator Data'!O8))/(BD$195-BD$194)*10))),1))</f>
        <v>0</v>
      </c>
      <c r="BE5" s="36">
        <f>IF(BD5="x","x",'Indicator Data'!O8/'Indicator Data'!$CK8)</f>
        <v>0</v>
      </c>
      <c r="BF5" s="35">
        <f t="shared" si="46"/>
        <v>0</v>
      </c>
      <c r="BG5" s="35">
        <f t="shared" si="47"/>
        <v>0</v>
      </c>
      <c r="BH5" s="35">
        <f>IF('Indicator Data'!P8="No data","x",ROUND(IF('Indicator Data'!P8=0,0,IF(LOG('Indicator Data'!P8)&gt;BH$195,10,IF(LOG('Indicator Data'!P8)&lt;BH$194,0,10-(BH$195-LOG('Indicator Data'!P8))/(BH$195-BH$194)*10))),1))</f>
        <v>0</v>
      </c>
      <c r="BI5" s="36">
        <f>IF(BH5="x","x",'Indicator Data'!P8/'Indicator Data'!$CK8)</f>
        <v>0</v>
      </c>
      <c r="BJ5" s="35">
        <f t="shared" si="48"/>
        <v>0</v>
      </c>
      <c r="BK5" s="35">
        <f t="shared" si="49"/>
        <v>0</v>
      </c>
      <c r="BL5" s="35">
        <f t="shared" si="50"/>
        <v>0</v>
      </c>
      <c r="BM5" s="35">
        <f>ROUND(IF('Indicator Data'!Q8=0,0,IF(LOG('Indicator Data'!Q8)&gt;BM$195,10,IF(LOG('Indicator Data'!Q8)&lt;BM$194,0,10-(BM$195-LOG('Indicator Data'!Q8))/(BM$195-BM$194)*10))),1)</f>
        <v>0</v>
      </c>
      <c r="BN5" s="35">
        <f>ROUND(IF('Indicator Data'!R8=0,0,IF(LOG('Indicator Data'!R8)&gt;BN$195,10,IF(LOG('Indicator Data'!R8)&lt;BN$194,0,10-(BN$195-LOG('Indicator Data'!R8))/(BN$195-BN$194)*10))),1)</f>
        <v>0</v>
      </c>
      <c r="BO5" s="35">
        <f t="shared" si="51"/>
        <v>0</v>
      </c>
      <c r="BP5" s="36">
        <f>'Indicator Data'!Q8/'Indicator Data'!$CK8</f>
        <v>0</v>
      </c>
      <c r="BQ5" s="36">
        <f>'Indicator Data'!R8/'Indicator Data'!$CK8</f>
        <v>0</v>
      </c>
      <c r="BR5" s="35">
        <f t="shared" si="26"/>
        <v>0</v>
      </c>
      <c r="BS5" s="35">
        <f t="shared" si="27"/>
        <v>0</v>
      </c>
      <c r="BT5" s="35">
        <f t="shared" si="28"/>
        <v>0</v>
      </c>
      <c r="BU5" s="35">
        <f t="shared" si="52"/>
        <v>0</v>
      </c>
      <c r="BV5" s="35">
        <f>ROUND(IF('Indicator Data'!S8=0,0,IF(LOG('Indicator Data'!S8)&gt;BV$195,10,IF(LOG('Indicator Data'!S8)&lt;BV$194,0,10-(BV$195-LOG('Indicator Data'!S8))/(BV$195-BV$194)*10))),1)</f>
        <v>0</v>
      </c>
      <c r="BW5" s="35">
        <f>ROUND(IF('Indicator Data'!T8=0,0,IF(LOG('Indicator Data'!T8)&gt;BW$195,10,IF(LOG('Indicator Data'!T8)&lt;BW$194,0,10-(BW$195-LOG('Indicator Data'!T8))/(BW$195-BW$194)*10))),1)</f>
        <v>0</v>
      </c>
      <c r="BX5" s="35">
        <f t="shared" si="53"/>
        <v>0</v>
      </c>
      <c r="BY5" s="36">
        <f>'Indicator Data'!S8/'Indicator Data'!$CK8</f>
        <v>0</v>
      </c>
      <c r="BZ5" s="36">
        <f>'Indicator Data'!T8/'Indicator Data'!$CK8</f>
        <v>0</v>
      </c>
      <c r="CA5" s="35">
        <f t="shared" si="29"/>
        <v>0</v>
      </c>
      <c r="CB5" s="35">
        <f t="shared" si="30"/>
        <v>0</v>
      </c>
      <c r="CC5" s="35">
        <f t="shared" si="54"/>
        <v>0</v>
      </c>
      <c r="CD5" s="35">
        <f t="shared" si="55"/>
        <v>0</v>
      </c>
      <c r="CE5" s="35">
        <f t="shared" si="56"/>
        <v>0</v>
      </c>
      <c r="CF5" s="35">
        <f>ROUND(IF('Indicator Data'!U8=0,0,IF(LOG('Indicator Data'!U8)&gt;CF$195,10,IF(LOG('Indicator Data'!U8)&lt;CF$194,0,10-(CF$195-LOG('Indicator Data'!U8))/(CF$195-CF$194)*10))),1)</f>
        <v>7.8</v>
      </c>
      <c r="CG5" s="36">
        <f>'Indicator Data'!U8/'Indicator Data'!$CK8</f>
        <v>7.4122000385543244E-2</v>
      </c>
      <c r="CH5" s="35">
        <f t="shared" si="31"/>
        <v>0.8</v>
      </c>
      <c r="CI5" s="35">
        <f t="shared" si="57"/>
        <v>5.3</v>
      </c>
      <c r="CJ5" s="35">
        <f>ROUND(IF('Indicator Data'!V8=0,0,IF(LOG('Indicator Data'!V8)&gt;CJ$195,10,IF(LOG('Indicator Data'!V8)&lt;CJ$194,0,10-(CJ$195-LOG('Indicator Data'!V8))/(CJ$195-CJ$194)*10))),1)</f>
        <v>9</v>
      </c>
      <c r="CK5" s="36">
        <f>IF('Indicator Data'!V8/'Indicator Data'!$CK8&gt;1,1,'Indicator Data'!V8/'Indicator Data'!$CK8)</f>
        <v>0.49226920711311661</v>
      </c>
      <c r="CL5" s="35">
        <f t="shared" si="32"/>
        <v>4.9000000000000004</v>
      </c>
      <c r="CM5" s="35">
        <f t="shared" si="58"/>
        <v>7.5</v>
      </c>
      <c r="CN5" s="35">
        <f>ROUND(IF('Indicator Data'!W8=0,0,IF(LOG('Indicator Data'!W8)&gt;CN$195,10,IF(LOG('Indicator Data'!W8)&lt;CN$194,0,10-(CN$195-LOG('Indicator Data'!W8))/(CN$195-CN$194)*10))),1)</f>
        <v>7.3</v>
      </c>
      <c r="CO5" s="36">
        <f>'Indicator Data'!W8/'Indicator Data'!$CK8</f>
        <v>3.4044172759125683E-2</v>
      </c>
      <c r="CP5" s="35">
        <f t="shared" si="33"/>
        <v>0.3</v>
      </c>
      <c r="CQ5" s="35">
        <f t="shared" si="59"/>
        <v>4.7</v>
      </c>
      <c r="CR5" s="35">
        <f t="shared" si="34"/>
        <v>4.9000000000000004</v>
      </c>
      <c r="CS5" s="35">
        <f>IF('Indicator Data'!BZ8="No data","x",ROUND(IF('Indicator Data'!BZ8&gt;CS$195,0,IF('Indicator Data'!BZ8&lt;CS$194,10,(CS$195-'Indicator Data'!BZ8)/(CS$195-CS$194)*10)),1))</f>
        <v>1.4</v>
      </c>
      <c r="CT5" s="35">
        <f>IF('Indicator Data'!CA8="No data","x",ROUND(IF('Indicator Data'!CA8&gt;CT$195,0,IF('Indicator Data'!CA8&lt;CT$194,10,(CT$195-'Indicator Data'!CA8)/(CT$195-CT$194)*10)),1))</f>
        <v>1.1000000000000001</v>
      </c>
      <c r="CU5" s="35">
        <f>IF('Indicator Data'!AC8="No data","x",ROUND(IF('Indicator Data'!AC8&gt;CU$195,0,IF('Indicator Data'!AC8&lt;CU$194,10,(CU$195-'Indicator Data'!AC8)/(CU$195-CU$194)*10)),1))</f>
        <v>1.6</v>
      </c>
      <c r="CV5" s="35">
        <f t="shared" si="35"/>
        <v>1.4</v>
      </c>
      <c r="CW5" s="35">
        <f>IF('Indicator Data'!X8="No data","x",ROUND(IF(LOG('Indicator Data'!X8)&gt;CW$195,10,IF(LOG('Indicator Data'!X8)&lt;CW$194,0,10-(CW$195-LOG('Indicator Data'!X8))/(CW$195-CW$194)*10)),1))</f>
        <v>4.2</v>
      </c>
      <c r="CX5" s="35">
        <f>IF('Indicator Data'!Y8="No data","x",ROUND(IF('Indicator Data'!Y8&gt;CX$195,10,IF('Indicator Data'!Y8&lt;CX$194,0,10-(CX$195-'Indicator Data'!Y8)/(CX$195-CX$194)*10)),1))</f>
        <v>5.6</v>
      </c>
      <c r="CY5" s="35">
        <f>IF('Indicator Data'!Z8="No data","x",ROUND(IF('Indicator Data'!Z8&gt;CY$195,10,IF('Indicator Data'!Z8&lt;CY$194,0,10-(CY$195-'Indicator Data'!Z8)/(CY$195-CY$194)*10)),1))</f>
        <v>7.3</v>
      </c>
      <c r="CZ5" s="35" t="str">
        <f>IF('Indicator Data'!AA8="No data","x",ROUND(IF('Indicator Data'!AA8&gt;CZ$195,10,IF('Indicator Data'!AA8&lt;CZ$194,0,10-(CZ$195-'Indicator Data'!AA8)/(CZ$195-CZ$194)*10)),1))</f>
        <v>x</v>
      </c>
      <c r="DA5" s="35">
        <f t="shared" si="60"/>
        <v>5.7</v>
      </c>
      <c r="DB5" s="35">
        <f t="shared" si="61"/>
        <v>4.3</v>
      </c>
      <c r="DC5" s="35" t="str">
        <f>IF('Indicator Data'!AF8="No data","x",ROUND(IF('Indicator Data'!AF8&gt;DC$195,10,IF('Indicator Data'!AF8&lt;DC$194,0,10-(DC$195-'Indicator Data'!AF8)/(DC$195-DC$194)*10)),1))</f>
        <v>x</v>
      </c>
      <c r="DD5" s="35">
        <f>IF('Indicator Data'!AG8="No data","x",ROUND(IF('Indicator Data'!AG8&gt;DD$195,10,IF('Indicator Data'!AG8&lt;DD$194,0,10-(DD$195-'Indicator Data'!AG8)/(DD$195-DD$194)*10)),1))</f>
        <v>4.4000000000000004</v>
      </c>
      <c r="DE5" s="35">
        <f t="shared" si="62"/>
        <v>5.4</v>
      </c>
      <c r="DF5" s="35">
        <f>IF('Indicator Data'!AB8="No data","x",ROUND(IF('Indicator Data'!AB8&gt;DF$195,10,IF('Indicator Data'!AB8&lt;DF$194,0,10-(DF$195-'Indicator Data'!AB8)/(DF$195-DF$194)*10)),1))</f>
        <v>0.3</v>
      </c>
      <c r="DG5" s="35">
        <f t="shared" si="63"/>
        <v>1.1000000000000001</v>
      </c>
      <c r="DH5" s="143">
        <f>IF('Indicator Data'!AD8="No data","x",'Indicator Data'!AD8/'Indicator Data'!$CJ8)</f>
        <v>3.1442601028953721E-4</v>
      </c>
      <c r="DI5" s="35">
        <f t="shared" si="64"/>
        <v>6.9</v>
      </c>
      <c r="DJ5" s="35">
        <f>IF('Indicator Data'!AE8="No data","x",ROUND(IF('Indicator Data'!AE8&gt;DJ$195,0,IF('Indicator Data'!AE8&lt;DJ$194,10,(DJ$195-'Indicator Data'!AE8)/(DJ$195-DJ$194)*10)),1))</f>
        <v>2</v>
      </c>
      <c r="DK5" s="35">
        <f t="shared" si="65"/>
        <v>4.5</v>
      </c>
      <c r="DL5" s="35">
        <f t="shared" si="66"/>
        <v>3.7</v>
      </c>
      <c r="DM5" s="37">
        <f t="shared" si="36"/>
        <v>3.4</v>
      </c>
      <c r="DN5" s="38">
        <f t="shared" si="37"/>
        <v>5</v>
      </c>
      <c r="DO5" s="35">
        <f>ROUND(IF('Indicator Data'!AH8=0,0,IF('Indicator Data'!AH8&gt;DO$195,10,IF('Indicator Data'!AH8&lt;DO$194,0,10-(DO$195-'Indicator Data'!AH8)/(DO$195-DO$194)*10))),1)</f>
        <v>8.1999999999999993</v>
      </c>
      <c r="DP5" s="35">
        <f>ROUND(IF('Indicator Data'!AI8=0,0,IF(LOG('Indicator Data'!AI8)&gt;LOG(DP$195),10,IF(LOG('Indicator Data'!AI8)&lt;LOG(DP$194),0,10-(LOG(DP$195)-LOG('Indicator Data'!AI8))/(LOG(DP$195)-LOG(DP$194))*10))),1)</f>
        <v>6.9</v>
      </c>
      <c r="DQ5" s="37">
        <f t="shared" si="38"/>
        <v>7.6</v>
      </c>
      <c r="DR5" s="35">
        <f>'Indicator Data'!AJ8</f>
        <v>0</v>
      </c>
      <c r="DS5" s="35">
        <f>'Indicator Data'!AK8</f>
        <v>0</v>
      </c>
      <c r="DT5" s="37">
        <f t="shared" si="39"/>
        <v>0</v>
      </c>
      <c r="DU5" s="38">
        <f t="shared" si="40"/>
        <v>5.3</v>
      </c>
      <c r="DV5" s="13"/>
      <c r="DW5" s="83"/>
    </row>
    <row r="6" spans="1:127" s="2" customFormat="1" x14ac:dyDescent="0.3">
      <c r="A6" s="98" t="str">
        <f>'Indicator Data'!A9</f>
        <v>Angola</v>
      </c>
      <c r="B6" s="39" t="str">
        <f>'Indicator Data'!B9</f>
        <v>AGO</v>
      </c>
      <c r="C6" s="35">
        <f>ROUND(IF('Indicator Data'!C9=0,0.1,IF(LOG('Indicator Data'!C9)&gt;C$195,10,IF(LOG('Indicator Data'!C9)&lt;C$194,0,10-(C$195-LOG('Indicator Data'!C9))/(C$195-C$194)*10))),1)</f>
        <v>0.1</v>
      </c>
      <c r="D6" s="35">
        <f>ROUND(IF('Indicator Data'!D9=0,0.1,IF(LOG('Indicator Data'!D9)&gt;D$195,10,IF(LOG('Indicator Data'!D9)&lt;D$194,0,10-(D$195-LOG('Indicator Data'!D9))/(D$195-D$194)*10))),1)</f>
        <v>0.1</v>
      </c>
      <c r="E6" s="35">
        <f t="shared" si="0"/>
        <v>0.1</v>
      </c>
      <c r="F6" s="35">
        <f>IF('Indicator Data'!E9="No data",0.1,(ROUND(IF('Indicator Data'!E9=0,0,IF(LOG('Indicator Data'!E9)&gt;F$195,10,IF(LOG('Indicator Data'!E9)&lt;F$194,0,10-(F$195-LOG('Indicator Data'!E9))/(F$195-F$194)*10))),1)))</f>
        <v>7.2</v>
      </c>
      <c r="G6" s="35">
        <f>ROUND(IF('Indicator Data'!F9=0,0,IF(LOG('Indicator Data'!F9)&gt;G$195,10,IF(LOG('Indicator Data'!F9)&lt;G$194,0,10-(G$195-LOG('Indicator Data'!F9))/(G$195-G$194)*10))),1)</f>
        <v>0</v>
      </c>
      <c r="H6" s="35">
        <f>ROUND(IF('Indicator Data'!G9=0,0,IF(LOG('Indicator Data'!G9)&gt;H$195,10,IF(LOG('Indicator Data'!G9)&lt;H$194,0,10-(H$195-LOG('Indicator Data'!G9))/(H$195-H$194)*10))),1)</f>
        <v>0</v>
      </c>
      <c r="I6" s="35">
        <f>ROUND(IF('Indicator Data'!H9=0,0,IF(LOG('Indicator Data'!H9)&gt;I$195,10,IF(LOG('Indicator Data'!H9)&lt;I$194,0,10-(I$195-LOG('Indicator Data'!H9))/(I$195-I$194)*10))),1)</f>
        <v>0</v>
      </c>
      <c r="J6" s="35">
        <f t="shared" si="1"/>
        <v>0</v>
      </c>
      <c r="K6" s="35">
        <f>ROUND(IF('Indicator Data'!I9=0,0,IF(LOG('Indicator Data'!I9)&gt;K$195,10,IF(LOG('Indicator Data'!I9)&lt;K$194,0,10-(K$195-LOG('Indicator Data'!I9))/(K$195-K$194)*10))),1)</f>
        <v>0</v>
      </c>
      <c r="L6" s="35">
        <f t="shared" si="2"/>
        <v>0</v>
      </c>
      <c r="M6" s="35">
        <f>ROUND(IF('Indicator Data'!J9=0,0,IF(LOG('Indicator Data'!J9)&gt;M$195,10,IF(LOG('Indicator Data'!J9)&lt;M$194,0,10-(M$195-LOG('Indicator Data'!J9))/(M$195-M$194)*10))),1)</f>
        <v>10</v>
      </c>
      <c r="N6" s="36">
        <f>'Indicator Data'!C9/'Indicator Data'!$CK9</f>
        <v>0</v>
      </c>
      <c r="O6" s="36">
        <f>'Indicator Data'!D9/'Indicator Data'!$CK9</f>
        <v>0</v>
      </c>
      <c r="P6" s="36">
        <f>IF(F6=0.1,"x",'Indicator Data'!E9/'Indicator Data'!$CK9)</f>
        <v>3.0505623782331559E-3</v>
      </c>
      <c r="Q6" s="36">
        <f>'Indicator Data'!F9/'Indicator Data'!$CK9</f>
        <v>0</v>
      </c>
      <c r="R6" s="36">
        <f>'Indicator Data'!G9/'Indicator Data'!$CK9</f>
        <v>0</v>
      </c>
      <c r="S6" s="36">
        <f>'Indicator Data'!H9/'Indicator Data'!$CK9</f>
        <v>0</v>
      </c>
      <c r="T6" s="36">
        <f>'Indicator Data'!I9/'Indicator Data'!$CK9</f>
        <v>0</v>
      </c>
      <c r="U6" s="36">
        <f>'Indicator Data'!J9/'Indicator Data'!$CK9</f>
        <v>6.6079537364064885E-3</v>
      </c>
      <c r="V6" s="35">
        <f t="shared" si="3"/>
        <v>0</v>
      </c>
      <c r="W6" s="35">
        <f t="shared" si="4"/>
        <v>0</v>
      </c>
      <c r="X6" s="35">
        <f t="shared" si="5"/>
        <v>0</v>
      </c>
      <c r="Y6" s="35">
        <f t="shared" si="6"/>
        <v>2</v>
      </c>
      <c r="Z6" s="35">
        <f t="shared" si="7"/>
        <v>0</v>
      </c>
      <c r="AA6" s="35">
        <f t="shared" si="8"/>
        <v>0</v>
      </c>
      <c r="AB6" s="35">
        <f t="shared" si="9"/>
        <v>0</v>
      </c>
      <c r="AC6" s="35">
        <f t="shared" si="10"/>
        <v>0</v>
      </c>
      <c r="AD6" s="35">
        <f t="shared" si="11"/>
        <v>0</v>
      </c>
      <c r="AE6" s="35">
        <f t="shared" si="12"/>
        <v>0</v>
      </c>
      <c r="AF6" s="35">
        <f t="shared" si="13"/>
        <v>2.2000000000000002</v>
      </c>
      <c r="AG6" s="35">
        <f>ROUND(IF('Indicator Data'!K9=0,0,IF('Indicator Data'!K9&gt;AG$195,10,IF('Indicator Data'!K9&lt;AG$194,0,10-(AG$195-'Indicator Data'!K9)/(AG$195-AG$194)*10))),1)</f>
        <v>6.7</v>
      </c>
      <c r="AH6" s="35">
        <f t="shared" si="14"/>
        <v>0.1</v>
      </c>
      <c r="AI6" s="35">
        <f t="shared" si="15"/>
        <v>0.1</v>
      </c>
      <c r="AJ6" s="35">
        <f t="shared" si="16"/>
        <v>0</v>
      </c>
      <c r="AK6" s="35">
        <f t="shared" si="17"/>
        <v>0</v>
      </c>
      <c r="AL6" s="35">
        <f t="shared" si="18"/>
        <v>0</v>
      </c>
      <c r="AM6" s="35">
        <f t="shared" si="19"/>
        <v>0</v>
      </c>
      <c r="AN6" s="35">
        <f t="shared" si="20"/>
        <v>8</v>
      </c>
      <c r="AO6" s="142">
        <f t="shared" si="21"/>
        <v>0.1</v>
      </c>
      <c r="AP6" s="142">
        <f t="shared" si="41"/>
        <v>5.0999999999999996</v>
      </c>
      <c r="AQ6" s="142">
        <f t="shared" si="22"/>
        <v>0</v>
      </c>
      <c r="AR6" s="142">
        <f t="shared" si="23"/>
        <v>0</v>
      </c>
      <c r="AS6" s="35">
        <f t="shared" si="24"/>
        <v>7.4</v>
      </c>
      <c r="AT6" s="35">
        <f>IF('Indicator Data'!L9="No data","x",IF('Indicator Data'!CL9&lt;1000,"x",ROUND((IF('Indicator Data'!L9&gt;AT$195,10,IF('Indicator Data'!L9&lt;AT$194,0,10-(AT$195-'Indicator Data'!L9)/(AT$195-AT$194)*10))),1)))</f>
        <v>1</v>
      </c>
      <c r="AU6" s="142">
        <f t="shared" si="25"/>
        <v>4.2</v>
      </c>
      <c r="AV6" s="35">
        <f>IF('Indicator Data'!M9="No data","x",ROUND(IF('Indicator Data'!M9=0,0,IF(LOG('Indicator Data'!M9)&gt;AV$195,10,IF(LOG('Indicator Data'!M9)&lt;AV$194,0,10-(AV$195-LOG('Indicator Data'!M9))/(AV$195-AV$194)*10))),1))</f>
        <v>4.2</v>
      </c>
      <c r="AW6" s="36">
        <f>IF(AV6="x","x",'Indicator Data'!M9/'Indicator Data'!$CK9)</f>
        <v>3.3739613467455488E-4</v>
      </c>
      <c r="AX6" s="35">
        <f t="shared" si="42"/>
        <v>0</v>
      </c>
      <c r="AY6" s="35">
        <f t="shared" si="43"/>
        <v>2.2999999999999998</v>
      </c>
      <c r="AZ6" s="35">
        <f>IF('Indicator Data'!N9="No data","x",ROUND(IF('Indicator Data'!N9=0,0,IF(LOG('Indicator Data'!N9)&gt;AZ$195,10,IF(LOG('Indicator Data'!N9)&lt;AZ$194,0,10-(AZ$195-LOG('Indicator Data'!N9))/(AZ$195-AZ$194)*10))),1))</f>
        <v>7.4</v>
      </c>
      <c r="BA6" s="36">
        <f>IF(AZ6="x","x",'Indicator Data'!N9/'Indicator Data'!$CK9)</f>
        <v>1.1403605061901932E-2</v>
      </c>
      <c r="BB6" s="35">
        <f t="shared" si="44"/>
        <v>2.2999999999999998</v>
      </c>
      <c r="BC6" s="35">
        <f t="shared" si="45"/>
        <v>5.4</v>
      </c>
      <c r="BD6" s="35">
        <f>IF('Indicator Data'!O9="No data","x",ROUND(IF('Indicator Data'!O9=0,0,IF(LOG('Indicator Data'!O9)&gt;BD$195,10,IF(LOG('Indicator Data'!O9)&lt;BD$194,0,10-(BD$195-LOG('Indicator Data'!O9))/(BD$195-BD$194)*10))),1))</f>
        <v>0</v>
      </c>
      <c r="BE6" s="36">
        <f>IF(BD6="x","x",'Indicator Data'!O9/'Indicator Data'!$CK9)</f>
        <v>0</v>
      </c>
      <c r="BF6" s="35">
        <f t="shared" si="46"/>
        <v>0</v>
      </c>
      <c r="BG6" s="35">
        <f t="shared" si="47"/>
        <v>0</v>
      </c>
      <c r="BH6" s="35">
        <f>IF('Indicator Data'!P9="No data","x",ROUND(IF('Indicator Data'!P9=0,0,IF(LOG('Indicator Data'!P9)&gt;BH$195,10,IF(LOG('Indicator Data'!P9)&lt;BH$194,0,10-(BH$195-LOG('Indicator Data'!P9))/(BH$195-BH$194)*10))),1))</f>
        <v>8.6</v>
      </c>
      <c r="BI6" s="36">
        <f>IF(BH6="x","x",'Indicator Data'!P9/'Indicator Data'!$CK9)</f>
        <v>5.4175128529686506E-2</v>
      </c>
      <c r="BJ6" s="35">
        <f t="shared" si="48"/>
        <v>5.4</v>
      </c>
      <c r="BK6" s="35">
        <f t="shared" si="49"/>
        <v>7.3</v>
      </c>
      <c r="BL6" s="35">
        <f t="shared" si="50"/>
        <v>4.3</v>
      </c>
      <c r="BM6" s="35">
        <f>ROUND(IF('Indicator Data'!Q9=0,0,IF(LOG('Indicator Data'!Q9)&gt;BM$195,10,IF(LOG('Indicator Data'!Q9)&lt;BM$194,0,10-(BM$195-LOG('Indicator Data'!Q9))/(BM$195-BM$194)*10))),1)</f>
        <v>9.1</v>
      </c>
      <c r="BN6" s="35">
        <f>ROUND(IF('Indicator Data'!R9=0,0,IF(LOG('Indicator Data'!R9)&gt;BN$195,10,IF(LOG('Indicator Data'!R9)&lt;BN$194,0,10-(BN$195-LOG('Indicator Data'!R9))/(BN$195-BN$194)*10))),1)</f>
        <v>0</v>
      </c>
      <c r="BO6" s="35">
        <f t="shared" si="51"/>
        <v>3.0333333333333332</v>
      </c>
      <c r="BP6" s="36">
        <f>'Indicator Data'!Q9/'Indicator Data'!$CK9</f>
        <v>0.9923816636101539</v>
      </c>
      <c r="BQ6" s="36">
        <f>'Indicator Data'!R9/'Indicator Data'!$CK9</f>
        <v>0</v>
      </c>
      <c r="BR6" s="35">
        <f t="shared" si="26"/>
        <v>9.9</v>
      </c>
      <c r="BS6" s="35">
        <f t="shared" si="27"/>
        <v>0</v>
      </c>
      <c r="BT6" s="35">
        <f t="shared" si="28"/>
        <v>3.3000000000000003</v>
      </c>
      <c r="BU6" s="35">
        <f t="shared" si="52"/>
        <v>3.2</v>
      </c>
      <c r="BV6" s="35">
        <f>ROUND(IF('Indicator Data'!S9=0,0,IF(LOG('Indicator Data'!S9)&gt;BV$195,10,IF(LOG('Indicator Data'!S9)&lt;BV$194,0,10-(BV$195-LOG('Indicator Data'!S9))/(BV$195-BV$194)*10))),1)</f>
        <v>6.5</v>
      </c>
      <c r="BW6" s="35">
        <f>ROUND(IF('Indicator Data'!T9=0,0,IF(LOG('Indicator Data'!T9)&gt;BW$195,10,IF(LOG('Indicator Data'!T9)&lt;BW$194,0,10-(BW$195-LOG('Indicator Data'!T9))/(BW$195-BW$194)*10))),1)</f>
        <v>9.1</v>
      </c>
      <c r="BX6" s="35">
        <f t="shared" si="53"/>
        <v>8.2333333333333325</v>
      </c>
      <c r="BY6" s="36">
        <f>'Indicator Data'!S9/'Indicator Data'!$CK9</f>
        <v>1.408449746798539E-2</v>
      </c>
      <c r="BZ6" s="36">
        <f>'Indicator Data'!T9/'Indicator Data'!$CK9</f>
        <v>0.97819595993289765</v>
      </c>
      <c r="CA6" s="35">
        <f t="shared" si="29"/>
        <v>0.2</v>
      </c>
      <c r="CB6" s="35">
        <f t="shared" si="30"/>
        <v>9.8000000000000007</v>
      </c>
      <c r="CC6" s="35">
        <f t="shared" si="54"/>
        <v>6.6000000000000005</v>
      </c>
      <c r="CD6" s="35">
        <f t="shared" si="55"/>
        <v>7.5</v>
      </c>
      <c r="CE6" s="35">
        <f t="shared" si="56"/>
        <v>5.8</v>
      </c>
      <c r="CF6" s="35">
        <f>ROUND(IF('Indicator Data'!U9=0,0,IF(LOG('Indicator Data'!U9)&gt;CF$195,10,IF(LOG('Indicator Data'!U9)&lt;CF$194,0,10-(CF$195-LOG('Indicator Data'!U9))/(CF$195-CF$194)*10))),1)</f>
        <v>8.6</v>
      </c>
      <c r="CG6" s="36">
        <f>'Indicator Data'!U9/'Indicator Data'!$CK9</f>
        <v>0.40169020367479708</v>
      </c>
      <c r="CH6" s="35">
        <f t="shared" si="31"/>
        <v>4.5</v>
      </c>
      <c r="CI6" s="35">
        <f t="shared" si="57"/>
        <v>7</v>
      </c>
      <c r="CJ6" s="35">
        <f>ROUND(IF('Indicator Data'!V9=0,0,IF(LOG('Indicator Data'!V9)&gt;CJ$195,10,IF(LOG('Indicator Data'!V9)&lt;CJ$194,0,10-(CJ$195-LOG('Indicator Data'!V9))/(CJ$195-CJ$194)*10))),1)</f>
        <v>9</v>
      </c>
      <c r="CK6" s="36">
        <f>IF('Indicator Data'!V9/'Indicator Data'!$CK9&gt;1,1,'Indicator Data'!V9/'Indicator Data'!$CK9)</f>
        <v>0.83676823038723835</v>
      </c>
      <c r="CL6" s="35">
        <f t="shared" si="32"/>
        <v>8.4</v>
      </c>
      <c r="CM6" s="35">
        <f t="shared" si="58"/>
        <v>8.6999999999999993</v>
      </c>
      <c r="CN6" s="35">
        <f>ROUND(IF('Indicator Data'!W9=0,0,IF(LOG('Indicator Data'!W9)&gt;CN$195,10,IF(LOG('Indicator Data'!W9)&lt;CN$194,0,10-(CN$195-LOG('Indicator Data'!W9))/(CN$195-CN$194)*10))),1)</f>
        <v>8.9</v>
      </c>
      <c r="CO6" s="36">
        <f>'Indicator Data'!W9/'Indicator Data'!$CK9</f>
        <v>0.69659382358218247</v>
      </c>
      <c r="CP6" s="35">
        <f t="shared" si="33"/>
        <v>7</v>
      </c>
      <c r="CQ6" s="35">
        <f t="shared" si="59"/>
        <v>8.1</v>
      </c>
      <c r="CR6" s="35">
        <f t="shared" si="34"/>
        <v>7.6</v>
      </c>
      <c r="CS6" s="35">
        <f>IF('Indicator Data'!BZ9="No data","x",ROUND(IF('Indicator Data'!BZ9&gt;CS$195,0,IF('Indicator Data'!BZ9&lt;CS$194,10,(CS$195-'Indicator Data'!BZ9)/(CS$195-CS$194)*10)),1))</f>
        <v>5.6</v>
      </c>
      <c r="CT6" s="35">
        <f>IF('Indicator Data'!CA9="No data","x",ROUND(IF('Indicator Data'!CA9&gt;CT$195,0,IF('Indicator Data'!CA9&lt;CT$194,10,(CT$195-'Indicator Data'!CA9)/(CT$195-CT$194)*10)),1))</f>
        <v>7.4</v>
      </c>
      <c r="CU6" s="35">
        <f>IF('Indicator Data'!AC9="No data","x",ROUND(IF('Indicator Data'!AC9&gt;CU$195,0,IF('Indicator Data'!AC9&lt;CU$194,10,(CU$195-'Indicator Data'!AC9)/(CU$195-CU$194)*10)),1))</f>
        <v>7.3</v>
      </c>
      <c r="CV6" s="35">
        <f t="shared" si="35"/>
        <v>6.8</v>
      </c>
      <c r="CW6" s="35">
        <f>IF('Indicator Data'!X9="No data","x",ROUND(IF(LOG('Indicator Data'!X9)&gt;CW$195,10,IF(LOG('Indicator Data'!X9)&lt;CW$194,0,10-(CW$195-LOG('Indicator Data'!X9))/(CW$195-CW$194)*10)),1))</f>
        <v>4.5999999999999996</v>
      </c>
      <c r="CX6" s="35">
        <f>IF('Indicator Data'!Y9="No data","x",ROUND(IF('Indicator Data'!Y9&gt;CX$195,10,IF('Indicator Data'!Y9&lt;CX$194,0,10-(CX$195-'Indicator Data'!Y9)/(CX$195-CX$194)*10)),1))</f>
        <v>8.6</v>
      </c>
      <c r="CY6" s="35">
        <f>IF('Indicator Data'!Z9="No data","x",ROUND(IF('Indicator Data'!Z9&gt;CY$195,10,IF('Indicator Data'!Z9&lt;CY$194,0,10-(CY$195-'Indicator Data'!Z9)/(CY$195-CY$194)*10)),1))</f>
        <v>6.6</v>
      </c>
      <c r="CZ6" s="35">
        <f>IF('Indicator Data'!AA9="No data","x",ROUND(IF('Indicator Data'!AA9&gt;CZ$195,10,IF('Indicator Data'!AA9&lt;CZ$194,0,10-(CZ$195-'Indicator Data'!AA9)/(CZ$195-CZ$194)*10)),1))</f>
        <v>7</v>
      </c>
      <c r="DA6" s="35">
        <f t="shared" si="60"/>
        <v>6.7</v>
      </c>
      <c r="DB6" s="35">
        <f t="shared" si="61"/>
        <v>6.7</v>
      </c>
      <c r="DC6" s="35">
        <f>IF('Indicator Data'!AF9="No data","x",ROUND(IF('Indicator Data'!AF9&gt;DC$195,10,IF('Indicator Data'!AF9&lt;DC$194,0,10-(DC$195-'Indicator Data'!AF9)/(DC$195-DC$194)*10)),1))</f>
        <v>5.4</v>
      </c>
      <c r="DD6" s="35">
        <f>IF('Indicator Data'!AG9="No data","x",ROUND(IF('Indicator Data'!AG9&gt;DD$195,10,IF('Indicator Data'!AG9&lt;DD$194,0,10-(DD$195-'Indicator Data'!AG9)/(DD$195-DD$194)*10)),1))</f>
        <v>8.5</v>
      </c>
      <c r="DE6" s="35">
        <f t="shared" si="62"/>
        <v>6.8</v>
      </c>
      <c r="DF6" s="35">
        <f>IF('Indicator Data'!AB9="No data","x",ROUND(IF('Indicator Data'!AB9&gt;DF$195,10,IF('Indicator Data'!AB9&lt;DF$194,0,10-(DF$195-'Indicator Data'!AB9)/(DF$195-DF$194)*10)),1))</f>
        <v>6.6</v>
      </c>
      <c r="DG6" s="35">
        <f t="shared" si="63"/>
        <v>6.7</v>
      </c>
      <c r="DH6" s="143">
        <f>IF('Indicator Data'!AD9="No data","x",'Indicator Data'!AD9/'Indicator Data'!$CJ9)</f>
        <v>1.5208026796543216E-5</v>
      </c>
      <c r="DI6" s="35">
        <f t="shared" si="64"/>
        <v>9.8000000000000007</v>
      </c>
      <c r="DJ6" s="35">
        <f>IF('Indicator Data'!AE9="No data","x",ROUND(IF('Indicator Data'!AE9&gt;DJ$195,0,IF('Indicator Data'!AE9&lt;DJ$194,10,(DJ$195-'Indicator Data'!AE9)/(DJ$195-DJ$194)*10)),1))</f>
        <v>8</v>
      </c>
      <c r="DK6" s="35">
        <f t="shared" si="65"/>
        <v>8.9</v>
      </c>
      <c r="DL6" s="35">
        <f t="shared" si="66"/>
        <v>7.5</v>
      </c>
      <c r="DM6" s="37">
        <f t="shared" si="36"/>
        <v>6.7</v>
      </c>
      <c r="DN6" s="38">
        <f t="shared" si="37"/>
        <v>3.2</v>
      </c>
      <c r="DO6" s="35">
        <f>ROUND(IF('Indicator Data'!AH9=0,0,IF('Indicator Data'!AH9&gt;DO$195,10,IF('Indicator Data'!AH9&lt;DO$194,0,10-(DO$195-'Indicator Data'!AH9)/(DO$195-DO$194)*10))),1)</f>
        <v>7.4</v>
      </c>
      <c r="DP6" s="35">
        <f>ROUND(IF('Indicator Data'!AI9=0,0,IF(LOG('Indicator Data'!AI9)&gt;LOG(DP$195),10,IF(LOG('Indicator Data'!AI9)&lt;LOG(DP$194),0,10-(LOG(DP$195)-LOG('Indicator Data'!AI9))/(LOG(DP$195)-LOG(DP$194))*10))),1)</f>
        <v>5.8</v>
      </c>
      <c r="DQ6" s="37">
        <f t="shared" si="38"/>
        <v>6.7</v>
      </c>
      <c r="DR6" s="35">
        <f>'Indicator Data'!AJ9</f>
        <v>0</v>
      </c>
      <c r="DS6" s="35">
        <f>'Indicator Data'!AK9</f>
        <v>0</v>
      </c>
      <c r="DT6" s="37">
        <f t="shared" si="39"/>
        <v>0</v>
      </c>
      <c r="DU6" s="38">
        <f t="shared" si="40"/>
        <v>4.7</v>
      </c>
      <c r="DV6" s="13"/>
      <c r="DW6" s="83"/>
    </row>
    <row r="7" spans="1:127" s="2" customFormat="1" x14ac:dyDescent="0.3">
      <c r="A7" s="98" t="str">
        <f>'Indicator Data'!A10</f>
        <v>Antigua and Barbuda</v>
      </c>
      <c r="B7" s="39" t="str">
        <f>'Indicator Data'!B10</f>
        <v>ATG</v>
      </c>
      <c r="C7" s="35">
        <f>ROUND(IF('Indicator Data'!C10=0,0.1,IF(LOG('Indicator Data'!C10)&gt;C$195,10,IF(LOG('Indicator Data'!C10)&lt;C$194,0,10-(C$195-LOG('Indicator Data'!C10))/(C$195-C$194)*10))),1)</f>
        <v>3.1</v>
      </c>
      <c r="D7" s="35">
        <f>ROUND(IF('Indicator Data'!D10=0,0.1,IF(LOG('Indicator Data'!D10)&gt;D$195,10,IF(LOG('Indicator Data'!D10)&lt;D$194,0,10-(D$195-LOG('Indicator Data'!D10))/(D$195-D$194)*10))),1)</f>
        <v>0.1</v>
      </c>
      <c r="E7" s="35">
        <f t="shared" si="0"/>
        <v>1.7</v>
      </c>
      <c r="F7" s="35">
        <f>IF('Indicator Data'!E10="No data",0.1,(ROUND(IF('Indicator Data'!E10=0,0,IF(LOG('Indicator Data'!E10)&gt;F$195,10,IF(LOG('Indicator Data'!E10)&lt;F$194,0,10-(F$195-LOG('Indicator Data'!E10))/(F$195-F$194)*10))),1)))</f>
        <v>0.1</v>
      </c>
      <c r="G7" s="35">
        <f>ROUND(IF('Indicator Data'!F10=0,0,IF(LOG('Indicator Data'!F10)&gt;G$195,10,IF(LOG('Indicator Data'!F10)&lt;G$194,0,10-(G$195-LOG('Indicator Data'!F10))/(G$195-G$194)*10))),1)</f>
        <v>0</v>
      </c>
      <c r="H7" s="35">
        <f>ROUND(IF('Indicator Data'!G10=0,0,IF(LOG('Indicator Data'!G10)&gt;H$195,10,IF(LOG('Indicator Data'!G10)&lt;H$194,0,10-(H$195-LOG('Indicator Data'!G10))/(H$195-H$194)*10))),1)</f>
        <v>3.1</v>
      </c>
      <c r="I7" s="35">
        <f>ROUND(IF('Indicator Data'!H10=0,0,IF(LOG('Indicator Data'!H10)&gt;I$195,10,IF(LOG('Indicator Data'!H10)&lt;I$194,0,10-(I$195-LOG('Indicator Data'!H10))/(I$195-I$194)*10))),1)</f>
        <v>6.8</v>
      </c>
      <c r="J7" s="35">
        <f t="shared" si="1"/>
        <v>5.2</v>
      </c>
      <c r="K7" s="35">
        <f>ROUND(IF('Indicator Data'!I10=0,0,IF(LOG('Indicator Data'!I10)&gt;K$195,10,IF(LOG('Indicator Data'!I10)&lt;K$194,0,10-(K$195-LOG('Indicator Data'!I10))/(K$195-K$194)*10))),1)</f>
        <v>3.9</v>
      </c>
      <c r="L7" s="35">
        <f t="shared" si="2"/>
        <v>4.5999999999999996</v>
      </c>
      <c r="M7" s="35">
        <f>ROUND(IF('Indicator Data'!J10=0,0,IF(LOG('Indicator Data'!J10)&gt;M$195,10,IF(LOG('Indicator Data'!J10)&lt;M$194,0,10-(M$195-LOG('Indicator Data'!J10))/(M$195-M$194)*10))),1)</f>
        <v>0</v>
      </c>
      <c r="N7" s="36">
        <f>'Indicator Data'!C10/'Indicator Data'!$CK10</f>
        <v>1.9798941348136072E-3</v>
      </c>
      <c r="O7" s="36">
        <f>'Indicator Data'!D10/'Indicator Data'!$CK10</f>
        <v>0</v>
      </c>
      <c r="P7" s="36" t="str">
        <f>IF(F7=0.1,"x",'Indicator Data'!E10/'Indicator Data'!$CK10)</f>
        <v>x</v>
      </c>
      <c r="Q7" s="36">
        <f>'Indicator Data'!F10/'Indicator Data'!$CK10</f>
        <v>0</v>
      </c>
      <c r="R7" s="36">
        <f>'Indicator Data'!G10/'Indicator Data'!$CK10</f>
        <v>1.89749613365571E-2</v>
      </c>
      <c r="S7" s="36">
        <f>'Indicator Data'!H10/'Indicator Data'!$CK10</f>
        <v>5.9920930536496112E-3</v>
      </c>
      <c r="T7" s="36">
        <f>'Indicator Data'!I10/'Indicator Data'!$CK10</f>
        <v>9.9309285760961902E-3</v>
      </c>
      <c r="U7" s="36">
        <f>'Indicator Data'!J10/'Indicator Data'!$CK10</f>
        <v>0</v>
      </c>
      <c r="V7" s="35">
        <f t="shared" si="3"/>
        <v>9.9</v>
      </c>
      <c r="W7" s="35">
        <f t="shared" si="4"/>
        <v>0</v>
      </c>
      <c r="X7" s="35">
        <f t="shared" si="5"/>
        <v>7.4</v>
      </c>
      <c r="Y7" s="35">
        <f t="shared" si="6"/>
        <v>0.1</v>
      </c>
      <c r="Z7" s="35">
        <f t="shared" si="7"/>
        <v>0</v>
      </c>
      <c r="AA7" s="35">
        <f t="shared" si="8"/>
        <v>10</v>
      </c>
      <c r="AB7" s="35">
        <f t="shared" si="9"/>
        <v>10</v>
      </c>
      <c r="AC7" s="35">
        <f t="shared" si="10"/>
        <v>10</v>
      </c>
      <c r="AD7" s="35">
        <f t="shared" si="11"/>
        <v>9.9</v>
      </c>
      <c r="AE7" s="35">
        <f t="shared" si="12"/>
        <v>10</v>
      </c>
      <c r="AF7" s="35">
        <f t="shared" si="13"/>
        <v>0</v>
      </c>
      <c r="AG7" s="35">
        <f>ROUND(IF('Indicator Data'!K10=0,0,IF('Indicator Data'!K10&gt;AG$195,10,IF('Indicator Data'!K10&lt;AG$194,0,10-(AG$195-'Indicator Data'!K10)/(AG$195-AG$194)*10))),1)</f>
        <v>0</v>
      </c>
      <c r="AH7" s="35">
        <f t="shared" si="14"/>
        <v>6.5</v>
      </c>
      <c r="AI7" s="35">
        <f t="shared" si="15"/>
        <v>0.1</v>
      </c>
      <c r="AJ7" s="35">
        <f t="shared" si="16"/>
        <v>6.6</v>
      </c>
      <c r="AK7" s="35">
        <f t="shared" si="17"/>
        <v>8.4</v>
      </c>
      <c r="AL7" s="35">
        <f t="shared" si="18"/>
        <v>7.6</v>
      </c>
      <c r="AM7" s="35">
        <f t="shared" si="19"/>
        <v>6.9</v>
      </c>
      <c r="AN7" s="35">
        <f t="shared" si="20"/>
        <v>0</v>
      </c>
      <c r="AO7" s="142">
        <f t="shared" si="21"/>
        <v>5.2</v>
      </c>
      <c r="AP7" s="142">
        <f t="shared" si="41"/>
        <v>0.1</v>
      </c>
      <c r="AQ7" s="142">
        <f t="shared" si="22"/>
        <v>0</v>
      </c>
      <c r="AR7" s="142">
        <f t="shared" si="23"/>
        <v>8.4</v>
      </c>
      <c r="AS7" s="35">
        <f t="shared" si="24"/>
        <v>0</v>
      </c>
      <c r="AT7" s="35" t="str">
        <f>IF('Indicator Data'!L10="No data","x",IF('Indicator Data'!CL10&lt;1000,"x",ROUND((IF('Indicator Data'!L10&gt;AT$195,10,IF('Indicator Data'!L10&lt;AT$194,0,10-(AT$195-'Indicator Data'!L10)/(AT$195-AT$194)*10))),1)))</f>
        <v>x</v>
      </c>
      <c r="AU7" s="142">
        <f t="shared" si="25"/>
        <v>0</v>
      </c>
      <c r="AV7" s="35" t="str">
        <f>IF('Indicator Data'!M10="No data","x",ROUND(IF('Indicator Data'!M10=0,0,IF(LOG('Indicator Data'!M10)&gt;AV$195,10,IF(LOG('Indicator Data'!M10)&lt;AV$194,0,10-(AV$195-LOG('Indicator Data'!M10))/(AV$195-AV$194)*10))),1))</f>
        <v>x</v>
      </c>
      <c r="AW7" s="36" t="str">
        <f>IF(AV7="x","x",'Indicator Data'!M10/'Indicator Data'!$CK10)</f>
        <v>x</v>
      </c>
      <c r="AX7" s="35" t="str">
        <f t="shared" si="42"/>
        <v>x</v>
      </c>
      <c r="AY7" s="35" t="str">
        <f t="shared" si="43"/>
        <v>x</v>
      </c>
      <c r="AZ7" s="35" t="str">
        <f>IF('Indicator Data'!N10="No data","x",ROUND(IF('Indicator Data'!N10=0,0,IF(LOG('Indicator Data'!N10)&gt;AZ$195,10,IF(LOG('Indicator Data'!N10)&lt;AZ$194,0,10-(AZ$195-LOG('Indicator Data'!N10))/(AZ$195-AZ$194)*10))),1))</f>
        <v>x</v>
      </c>
      <c r="BA7" s="36" t="str">
        <f>IF(AZ7="x","x",'Indicator Data'!N10/'Indicator Data'!$CK10)</f>
        <v>x</v>
      </c>
      <c r="BB7" s="35" t="str">
        <f t="shared" si="44"/>
        <v>x</v>
      </c>
      <c r="BC7" s="35" t="str">
        <f t="shared" si="45"/>
        <v>x</v>
      </c>
      <c r="BD7" s="35" t="str">
        <f>IF('Indicator Data'!O10="No data","x",ROUND(IF('Indicator Data'!O10=0,0,IF(LOG('Indicator Data'!O10)&gt;BD$195,10,IF(LOG('Indicator Data'!O10)&lt;BD$194,0,10-(BD$195-LOG('Indicator Data'!O10))/(BD$195-BD$194)*10))),1))</f>
        <v>x</v>
      </c>
      <c r="BE7" s="36" t="str">
        <f>IF(BD7="x","x",'Indicator Data'!O10/'Indicator Data'!$CK10)</f>
        <v>x</v>
      </c>
      <c r="BF7" s="35" t="str">
        <f t="shared" si="46"/>
        <v>x</v>
      </c>
      <c r="BG7" s="35" t="str">
        <f t="shared" si="47"/>
        <v>x</v>
      </c>
      <c r="BH7" s="35" t="str">
        <f>IF('Indicator Data'!P10="No data","x",ROUND(IF('Indicator Data'!P10=0,0,IF(LOG('Indicator Data'!P10)&gt;BH$195,10,IF(LOG('Indicator Data'!P10)&lt;BH$194,0,10-(BH$195-LOG('Indicator Data'!P10))/(BH$195-BH$194)*10))),1))</f>
        <v>x</v>
      </c>
      <c r="BI7" s="36" t="str">
        <f>IF(BH7="x","x",'Indicator Data'!P10/'Indicator Data'!$CK10)</f>
        <v>x</v>
      </c>
      <c r="BJ7" s="35" t="str">
        <f t="shared" si="48"/>
        <v>x</v>
      </c>
      <c r="BK7" s="35" t="str">
        <f t="shared" si="49"/>
        <v>x</v>
      </c>
      <c r="BL7" s="35" t="str">
        <f t="shared" si="50"/>
        <v>x</v>
      </c>
      <c r="BM7" s="35">
        <f>ROUND(IF('Indicator Data'!Q10=0,0,IF(LOG('Indicator Data'!Q10)&gt;BM$195,10,IF(LOG('Indicator Data'!Q10)&lt;BM$194,0,10-(BM$195-LOG('Indicator Data'!Q10))/(BM$195-BM$194)*10))),1)</f>
        <v>0</v>
      </c>
      <c r="BN7" s="35">
        <f>ROUND(IF('Indicator Data'!R10=0,0,IF(LOG('Indicator Data'!R10)&gt;BN$195,10,IF(LOG('Indicator Data'!R10)&lt;BN$194,0,10-(BN$195-LOG('Indicator Data'!R10))/(BN$195-BN$194)*10))),1)</f>
        <v>0</v>
      </c>
      <c r="BO7" s="35">
        <f t="shared" si="51"/>
        <v>0</v>
      </c>
      <c r="BP7" s="36">
        <f>'Indicator Data'!Q10/'Indicator Data'!$CK10</f>
        <v>0</v>
      </c>
      <c r="BQ7" s="36">
        <f>'Indicator Data'!R10/'Indicator Data'!$CK10</f>
        <v>0</v>
      </c>
      <c r="BR7" s="35">
        <f t="shared" si="26"/>
        <v>0</v>
      </c>
      <c r="BS7" s="35">
        <f t="shared" si="27"/>
        <v>0</v>
      </c>
      <c r="BT7" s="35">
        <f t="shared" si="28"/>
        <v>0</v>
      </c>
      <c r="BU7" s="35">
        <f t="shared" si="52"/>
        <v>0</v>
      </c>
      <c r="BV7" s="35">
        <f>ROUND(IF('Indicator Data'!S10=0,0,IF(LOG('Indicator Data'!S10)&gt;BV$195,10,IF(LOG('Indicator Data'!S10)&lt;BV$194,0,10-(BV$195-LOG('Indicator Data'!S10))/(BV$195-BV$194)*10))),1)</f>
        <v>0</v>
      </c>
      <c r="BW7" s="35">
        <f>ROUND(IF('Indicator Data'!T10=0,0,IF(LOG('Indicator Data'!T10)&gt;BW$195,10,IF(LOG('Indicator Data'!T10)&lt;BW$194,0,10-(BW$195-LOG('Indicator Data'!T10))/(BW$195-BW$194)*10))),1)</f>
        <v>0</v>
      </c>
      <c r="BX7" s="35">
        <f t="shared" si="53"/>
        <v>0</v>
      </c>
      <c r="BY7" s="36">
        <f>'Indicator Data'!S10/'Indicator Data'!$CK10</f>
        <v>0</v>
      </c>
      <c r="BZ7" s="36">
        <f>'Indicator Data'!T10/'Indicator Data'!$CK10</f>
        <v>0</v>
      </c>
      <c r="CA7" s="35">
        <f t="shared" si="29"/>
        <v>0</v>
      </c>
      <c r="CB7" s="35">
        <f t="shared" si="30"/>
        <v>0</v>
      </c>
      <c r="CC7" s="35">
        <f t="shared" si="54"/>
        <v>0</v>
      </c>
      <c r="CD7" s="35">
        <f t="shared" si="55"/>
        <v>0</v>
      </c>
      <c r="CE7" s="35">
        <f t="shared" si="56"/>
        <v>0</v>
      </c>
      <c r="CF7" s="35">
        <f>ROUND(IF('Indicator Data'!U10=0,0,IF(LOG('Indicator Data'!U10)&gt;CF$195,10,IF(LOG('Indicator Data'!U10)&lt;CF$194,0,10-(CF$195-LOG('Indicator Data'!U10))/(CF$195-CF$194)*10))),1)</f>
        <v>5.3</v>
      </c>
      <c r="CG7" s="36">
        <f>'Indicator Data'!U10/'Indicator Data'!$CK10</f>
        <v>0.53676838964037554</v>
      </c>
      <c r="CH7" s="35">
        <f t="shared" si="31"/>
        <v>6</v>
      </c>
      <c r="CI7" s="35">
        <f t="shared" si="57"/>
        <v>5.7</v>
      </c>
      <c r="CJ7" s="35">
        <f>ROUND(IF('Indicator Data'!V10=0,0,IF(LOG('Indicator Data'!V10)&gt;CJ$195,10,IF(LOG('Indicator Data'!V10)&lt;CJ$194,0,10-(CJ$195-LOG('Indicator Data'!V10))/(CJ$195-CJ$194)*10))),1)</f>
        <v>5.6</v>
      </c>
      <c r="CK7" s="36">
        <f>IF('Indicator Data'!V10/'Indicator Data'!$CK10&gt;1,1,'Indicator Data'!V10/'Indicator Data'!$CK10)</f>
        <v>0.85501433486462353</v>
      </c>
      <c r="CL7" s="35">
        <f t="shared" si="32"/>
        <v>8.6</v>
      </c>
      <c r="CM7" s="35">
        <f t="shared" si="58"/>
        <v>7.4</v>
      </c>
      <c r="CN7" s="35">
        <f>ROUND(IF('Indicator Data'!W10=0,0,IF(LOG('Indicator Data'!W10)&gt;CN$195,10,IF(LOG('Indicator Data'!W10)&lt;CN$194,0,10-(CN$195-LOG('Indicator Data'!W10))/(CN$195-CN$194)*10))),1)</f>
        <v>5.4</v>
      </c>
      <c r="CO7" s="36">
        <f>'Indicator Data'!W10/'Indicator Data'!$CK10</f>
        <v>0.62264262918817659</v>
      </c>
      <c r="CP7" s="35">
        <f t="shared" si="33"/>
        <v>6.2</v>
      </c>
      <c r="CQ7" s="35">
        <f t="shared" si="59"/>
        <v>5.8</v>
      </c>
      <c r="CR7" s="35">
        <f t="shared" si="34"/>
        <v>5.2</v>
      </c>
      <c r="CS7" s="35">
        <f>IF('Indicator Data'!BZ10="No data","x",ROUND(IF('Indicator Data'!BZ10&gt;CS$195,0,IF('Indicator Data'!BZ10&lt;CS$194,10,(CS$195-'Indicator Data'!BZ10)/(CS$195-CS$194)*10)),1))</f>
        <v>1.4</v>
      </c>
      <c r="CT7" s="35">
        <f>IF('Indicator Data'!CA10="No data","x",ROUND(IF('Indicator Data'!CA10&gt;CT$195,0,IF('Indicator Data'!CA10&lt;CT$194,10,(CT$195-'Indicator Data'!CA10)/(CT$195-CT$194)*10)),1))</f>
        <v>0.5</v>
      </c>
      <c r="CU7" s="35" t="str">
        <f>IF('Indicator Data'!AC10="No data","x",ROUND(IF('Indicator Data'!AC10&gt;CU$195,0,IF('Indicator Data'!AC10&lt;CU$194,10,(CU$195-'Indicator Data'!AC10)/(CU$195-CU$194)*10)),1))</f>
        <v>x</v>
      </c>
      <c r="CV7" s="35">
        <f t="shared" si="35"/>
        <v>1</v>
      </c>
      <c r="CW7" s="35">
        <f>IF('Indicator Data'!X10="No data","x",ROUND(IF(LOG('Indicator Data'!X10)&gt;CW$195,10,IF(LOG('Indicator Data'!X10)&lt;CW$194,0,10-(CW$195-LOG('Indicator Data'!X10))/(CW$195-CW$194)*10)),1))</f>
        <v>7.8</v>
      </c>
      <c r="CX7" s="35">
        <f>IF('Indicator Data'!Y10="No data","x",ROUND(IF('Indicator Data'!Y10&gt;CX$195,10,IF('Indicator Data'!Y10&lt;CX$194,0,10-(CX$195-'Indicator Data'!Y10)/(CX$195-CX$194)*10)),1))</f>
        <v>0.9</v>
      </c>
      <c r="CY7" s="35">
        <f>IF('Indicator Data'!Z10="No data","x",ROUND(IF('Indicator Data'!Z10&gt;CY$195,10,IF('Indicator Data'!Z10&lt;CY$194,0,10-(CY$195-'Indicator Data'!Z10)/(CY$195-CY$194)*10)),1))</f>
        <v>2.5</v>
      </c>
      <c r="CZ7" s="35" t="str">
        <f>IF('Indicator Data'!AA10="No data","x",ROUND(IF('Indicator Data'!AA10&gt;CZ$195,10,IF('Indicator Data'!AA10&lt;CZ$194,0,10-(CZ$195-'Indicator Data'!AA10)/(CZ$195-CZ$194)*10)),1))</f>
        <v>x</v>
      </c>
      <c r="DA7" s="35">
        <f t="shared" si="60"/>
        <v>3.7</v>
      </c>
      <c r="DB7" s="35">
        <f t="shared" si="61"/>
        <v>2.8</v>
      </c>
      <c r="DC7" s="35" t="str">
        <f>IF('Indicator Data'!AF10="No data","x",ROUND(IF('Indicator Data'!AF10&gt;DC$195,10,IF('Indicator Data'!AF10&lt;DC$194,0,10-(DC$195-'Indicator Data'!AF10)/(DC$195-DC$194)*10)),1))</f>
        <v>x</v>
      </c>
      <c r="DD7" s="35">
        <f>IF('Indicator Data'!AG10="No data","x",ROUND(IF('Indicator Data'!AG10&gt;DD$195,10,IF('Indicator Data'!AG10&lt;DD$194,0,10-(DD$195-'Indicator Data'!AG10)/(DD$195-DD$194)*10)),1))</f>
        <v>1.7</v>
      </c>
      <c r="DE7" s="35">
        <f t="shared" si="62"/>
        <v>3.2</v>
      </c>
      <c r="DF7" s="35">
        <f>IF('Indicator Data'!AB10="No data","x",ROUND(IF('Indicator Data'!AB10&gt;DF$195,10,IF('Indicator Data'!AB10&lt;DF$194,0,10-(DF$195-'Indicator Data'!AB10)/(DF$195-DF$194)*10)),1))</f>
        <v>0.1</v>
      </c>
      <c r="DG7" s="35">
        <f t="shared" si="63"/>
        <v>0.7</v>
      </c>
      <c r="DH7" s="143" t="str">
        <f>IF('Indicator Data'!AD10="No data","x",'Indicator Data'!AD10/'Indicator Data'!$CJ10)</f>
        <v>x</v>
      </c>
      <c r="DI7" s="35" t="str">
        <f t="shared" si="64"/>
        <v>x</v>
      </c>
      <c r="DJ7" s="35">
        <f>IF('Indicator Data'!AE10="No data","x",ROUND(IF('Indicator Data'!AE10&gt;DJ$195,0,IF('Indicator Data'!AE10&lt;DJ$194,10,(DJ$195-'Indicator Data'!AE10)/(DJ$195-DJ$194)*10)),1))</f>
        <v>2</v>
      </c>
      <c r="DK7" s="35">
        <f t="shared" si="65"/>
        <v>2</v>
      </c>
      <c r="DL7" s="35">
        <f t="shared" si="66"/>
        <v>2</v>
      </c>
      <c r="DM7" s="37">
        <f t="shared" si="36"/>
        <v>3.5</v>
      </c>
      <c r="DN7" s="38">
        <f t="shared" si="37"/>
        <v>3.7</v>
      </c>
      <c r="DO7" s="35">
        <f>ROUND(IF('Indicator Data'!AH10=0,0,IF('Indicator Data'!AH10&gt;DO$195,10,IF('Indicator Data'!AH10&lt;DO$194,0,10-(DO$195-'Indicator Data'!AH10)/(DO$195-DO$194)*10))),1)</f>
        <v>0</v>
      </c>
      <c r="DP7" s="35">
        <f>ROUND(IF('Indicator Data'!AI10=0,0,IF(LOG('Indicator Data'!AI10)&gt;LOG(DP$195),10,IF(LOG('Indicator Data'!AI10)&lt;LOG(DP$194),0,10-(LOG(DP$195)-LOG('Indicator Data'!AI10))/(LOG(DP$195)-LOG(DP$194))*10))),1)</f>
        <v>0</v>
      </c>
      <c r="DQ7" s="37">
        <f t="shared" si="38"/>
        <v>0</v>
      </c>
      <c r="DR7" s="35">
        <f>'Indicator Data'!AJ10</f>
        <v>0</v>
      </c>
      <c r="DS7" s="35">
        <f>'Indicator Data'!AK10</f>
        <v>0</v>
      </c>
      <c r="DT7" s="37">
        <f t="shared" si="39"/>
        <v>0</v>
      </c>
      <c r="DU7" s="38">
        <f t="shared" si="40"/>
        <v>0</v>
      </c>
      <c r="DV7" s="13"/>
      <c r="DW7" s="83"/>
    </row>
    <row r="8" spans="1:127" s="2" customFormat="1" x14ac:dyDescent="0.3">
      <c r="A8" s="98" t="str">
        <f>'Indicator Data'!A11</f>
        <v>Argentina</v>
      </c>
      <c r="B8" s="39" t="str">
        <f>'Indicator Data'!B11</f>
        <v>ARG</v>
      </c>
      <c r="C8" s="35">
        <f>ROUND(IF('Indicator Data'!C11=0,0.1,IF(LOG('Indicator Data'!C11)&gt;C$195,10,IF(LOG('Indicator Data'!C11)&lt;C$194,0,10-(C$195-LOG('Indicator Data'!C11))/(C$195-C$194)*10))),1)</f>
        <v>8.4</v>
      </c>
      <c r="D8" s="35">
        <f>ROUND(IF('Indicator Data'!D11=0,0.1,IF(LOG('Indicator Data'!D11)&gt;D$195,10,IF(LOG('Indicator Data'!D11)&lt;D$194,0,10-(D$195-LOG('Indicator Data'!D11))/(D$195-D$194)*10))),1)</f>
        <v>9.4</v>
      </c>
      <c r="E8" s="35">
        <f t="shared" si="0"/>
        <v>9</v>
      </c>
      <c r="F8" s="35">
        <f>IF('Indicator Data'!E11="No data",0.1,(ROUND(IF('Indicator Data'!E11=0,0,IF(LOG('Indicator Data'!E11)&gt;F$195,10,IF(LOG('Indicator Data'!E11)&lt;F$194,0,10-(F$195-LOG('Indicator Data'!E11))/(F$195-F$194)*10))),1)))</f>
        <v>8.4</v>
      </c>
      <c r="G8" s="35">
        <f>ROUND(IF('Indicator Data'!F11=0,0,IF(LOG('Indicator Data'!F11)&gt;G$195,10,IF(LOG('Indicator Data'!F11)&lt;G$194,0,10-(G$195-LOG('Indicator Data'!F11))/(G$195-G$194)*10))),1)</f>
        <v>0</v>
      </c>
      <c r="H8" s="35">
        <f>ROUND(IF('Indicator Data'!G11=0,0,IF(LOG('Indicator Data'!G11)&gt;H$195,10,IF(LOG('Indicator Data'!G11)&lt;H$194,0,10-(H$195-LOG('Indicator Data'!G11))/(H$195-H$194)*10))),1)</f>
        <v>0</v>
      </c>
      <c r="I8" s="35">
        <f>ROUND(IF('Indicator Data'!H11=0,0,IF(LOG('Indicator Data'!H11)&gt;I$195,10,IF(LOG('Indicator Data'!H11)&lt;I$194,0,10-(I$195-LOG('Indicator Data'!H11))/(I$195-I$194)*10))),1)</f>
        <v>0</v>
      </c>
      <c r="J8" s="35">
        <f t="shared" si="1"/>
        <v>0</v>
      </c>
      <c r="K8" s="35">
        <f>ROUND(IF('Indicator Data'!I11=0,0,IF(LOG('Indicator Data'!I11)&gt;K$195,10,IF(LOG('Indicator Data'!I11)&lt;K$194,0,10-(K$195-LOG('Indicator Data'!I11))/(K$195-K$194)*10))),1)</f>
        <v>0</v>
      </c>
      <c r="L8" s="35">
        <f t="shared" si="2"/>
        <v>0</v>
      </c>
      <c r="M8" s="35">
        <f>ROUND(IF('Indicator Data'!J11=0,0,IF(LOG('Indicator Data'!J11)&gt;M$195,10,IF(LOG('Indicator Data'!J11)&lt;M$194,0,10-(M$195-LOG('Indicator Data'!J11))/(M$195-M$194)*10))),1)</f>
        <v>0</v>
      </c>
      <c r="N8" s="36">
        <f>'Indicator Data'!C11/'Indicator Data'!$CK11</f>
        <v>5.1972197437581984E-4</v>
      </c>
      <c r="O8" s="36">
        <f>'Indicator Data'!D11/'Indicator Data'!$CK11</f>
        <v>1.5158073961881615E-4</v>
      </c>
      <c r="P8" s="36">
        <f>IF(F8=0.1,"x",'Indicator Data'!E11/'Indicator Data'!$CK11)</f>
        <v>5.0840236749046652E-3</v>
      </c>
      <c r="Q8" s="36">
        <f>'Indicator Data'!F11/'Indicator Data'!$CK11</f>
        <v>0</v>
      </c>
      <c r="R8" s="36">
        <f>'Indicator Data'!G11/'Indicator Data'!$CK11</f>
        <v>0</v>
      </c>
      <c r="S8" s="36">
        <f>'Indicator Data'!H11/'Indicator Data'!$CK11</f>
        <v>0</v>
      </c>
      <c r="T8" s="36">
        <f>'Indicator Data'!I11/'Indicator Data'!$CK11</f>
        <v>0</v>
      </c>
      <c r="U8" s="36">
        <f>'Indicator Data'!J11/'Indicator Data'!$CK11</f>
        <v>0</v>
      </c>
      <c r="V8" s="35">
        <f t="shared" si="3"/>
        <v>2.6</v>
      </c>
      <c r="W8" s="35">
        <f t="shared" si="4"/>
        <v>1.5</v>
      </c>
      <c r="X8" s="35">
        <f t="shared" si="5"/>
        <v>2.1</v>
      </c>
      <c r="Y8" s="35">
        <f t="shared" si="6"/>
        <v>3.4</v>
      </c>
      <c r="Z8" s="35">
        <f t="shared" si="7"/>
        <v>0</v>
      </c>
      <c r="AA8" s="35">
        <f t="shared" si="8"/>
        <v>0</v>
      </c>
      <c r="AB8" s="35">
        <f t="shared" si="9"/>
        <v>0</v>
      </c>
      <c r="AC8" s="35">
        <f t="shared" si="10"/>
        <v>0</v>
      </c>
      <c r="AD8" s="35">
        <f t="shared" si="11"/>
        <v>0</v>
      </c>
      <c r="AE8" s="35">
        <f t="shared" si="12"/>
        <v>0</v>
      </c>
      <c r="AF8" s="35">
        <f t="shared" si="13"/>
        <v>0</v>
      </c>
      <c r="AG8" s="35">
        <f>ROUND(IF('Indicator Data'!K11=0,0,IF('Indicator Data'!K11&gt;AG$195,10,IF('Indicator Data'!K11&lt;AG$194,0,10-(AG$195-'Indicator Data'!K11)/(AG$195-AG$194)*10))),1)</f>
        <v>2.9</v>
      </c>
      <c r="AH8" s="35">
        <f t="shared" si="14"/>
        <v>5.5</v>
      </c>
      <c r="AI8" s="35">
        <f t="shared" si="15"/>
        <v>5.5</v>
      </c>
      <c r="AJ8" s="35">
        <f t="shared" si="16"/>
        <v>0</v>
      </c>
      <c r="AK8" s="35">
        <f t="shared" si="17"/>
        <v>0</v>
      </c>
      <c r="AL8" s="35">
        <f t="shared" si="18"/>
        <v>0</v>
      </c>
      <c r="AM8" s="35">
        <f t="shared" si="19"/>
        <v>0</v>
      </c>
      <c r="AN8" s="35">
        <f t="shared" si="20"/>
        <v>0</v>
      </c>
      <c r="AO8" s="142">
        <f t="shared" si="21"/>
        <v>6.7</v>
      </c>
      <c r="AP8" s="142">
        <f t="shared" si="41"/>
        <v>6.5</v>
      </c>
      <c r="AQ8" s="142">
        <f t="shared" si="22"/>
        <v>0</v>
      </c>
      <c r="AR8" s="142">
        <f t="shared" si="23"/>
        <v>0</v>
      </c>
      <c r="AS8" s="35">
        <f t="shared" si="24"/>
        <v>1.5</v>
      </c>
      <c r="AT8" s="35">
        <f>IF('Indicator Data'!L11="No data","x",IF('Indicator Data'!CL11&lt;1000,"x",ROUND((IF('Indicator Data'!L11&gt;AT$195,10,IF('Indicator Data'!L11&lt;AT$194,0,10-(AT$195-'Indicator Data'!L11)/(AT$195-AT$194)*10))),1)))</f>
        <v>5.0999999999999996</v>
      </c>
      <c r="AU8" s="142">
        <f t="shared" si="25"/>
        <v>3.3</v>
      </c>
      <c r="AV8" s="35" t="str">
        <f>IF('Indicator Data'!M11="No data","x",ROUND(IF('Indicator Data'!M11=0,0,IF(LOG('Indicator Data'!M11)&gt;AV$195,10,IF(LOG('Indicator Data'!M11)&lt;AV$194,0,10-(AV$195-LOG('Indicator Data'!M11))/(AV$195-AV$194)*10))),1))</f>
        <v>x</v>
      </c>
      <c r="AW8" s="36" t="str">
        <f>IF(AV8="x","x",'Indicator Data'!M11/'Indicator Data'!$CK11)</f>
        <v>x</v>
      </c>
      <c r="AX8" s="35" t="str">
        <f t="shared" si="42"/>
        <v>x</v>
      </c>
      <c r="AY8" s="35" t="str">
        <f t="shared" si="43"/>
        <v>x</v>
      </c>
      <c r="AZ8" s="35" t="str">
        <f>IF('Indicator Data'!N11="No data","x",ROUND(IF('Indicator Data'!N11=0,0,IF(LOG('Indicator Data'!N11)&gt;AZ$195,10,IF(LOG('Indicator Data'!N11)&lt;AZ$194,0,10-(AZ$195-LOG('Indicator Data'!N11))/(AZ$195-AZ$194)*10))),1))</f>
        <v>x</v>
      </c>
      <c r="BA8" s="36" t="str">
        <f>IF(AZ8="x","x",'Indicator Data'!N11/'Indicator Data'!$CK11)</f>
        <v>x</v>
      </c>
      <c r="BB8" s="35" t="str">
        <f t="shared" si="44"/>
        <v>x</v>
      </c>
      <c r="BC8" s="35" t="str">
        <f t="shared" si="45"/>
        <v>x</v>
      </c>
      <c r="BD8" s="35" t="str">
        <f>IF('Indicator Data'!O11="No data","x",ROUND(IF('Indicator Data'!O11=0,0,IF(LOG('Indicator Data'!O11)&gt;BD$195,10,IF(LOG('Indicator Data'!O11)&lt;BD$194,0,10-(BD$195-LOG('Indicator Data'!O11))/(BD$195-BD$194)*10))),1))</f>
        <v>x</v>
      </c>
      <c r="BE8" s="36" t="str">
        <f>IF(BD8="x","x",'Indicator Data'!O11/'Indicator Data'!$CK11)</f>
        <v>x</v>
      </c>
      <c r="BF8" s="35" t="str">
        <f t="shared" si="46"/>
        <v>x</v>
      </c>
      <c r="BG8" s="35" t="str">
        <f t="shared" si="47"/>
        <v>x</v>
      </c>
      <c r="BH8" s="35" t="str">
        <f>IF('Indicator Data'!P11="No data","x",ROUND(IF('Indicator Data'!P11=0,0,IF(LOG('Indicator Data'!P11)&gt;BH$195,10,IF(LOG('Indicator Data'!P11)&lt;BH$194,0,10-(BH$195-LOG('Indicator Data'!P11))/(BH$195-BH$194)*10))),1))</f>
        <v>x</v>
      </c>
      <c r="BI8" s="36" t="str">
        <f>IF(BH8="x","x",'Indicator Data'!P11/'Indicator Data'!$CK11)</f>
        <v>x</v>
      </c>
      <c r="BJ8" s="35" t="str">
        <f t="shared" si="48"/>
        <v>x</v>
      </c>
      <c r="BK8" s="35" t="str">
        <f t="shared" si="49"/>
        <v>x</v>
      </c>
      <c r="BL8" s="35" t="str">
        <f t="shared" si="50"/>
        <v>x</v>
      </c>
      <c r="BM8" s="35">
        <f>ROUND(IF('Indicator Data'!Q11=0,0,IF(LOG('Indicator Data'!Q11)&gt;BM$195,10,IF(LOG('Indicator Data'!Q11)&lt;BM$194,0,10-(BM$195-LOG('Indicator Data'!Q11))/(BM$195-BM$194)*10))),1)</f>
        <v>7.1</v>
      </c>
      <c r="BN8" s="35">
        <f>ROUND(IF('Indicator Data'!R11=0,0,IF(LOG('Indicator Data'!R11)&gt;BN$195,10,IF(LOG('Indicator Data'!R11)&lt;BN$194,0,10-(BN$195-LOG('Indicator Data'!R11))/(BN$195-BN$194)*10))),1)</f>
        <v>7.7</v>
      </c>
      <c r="BO8" s="35">
        <f t="shared" si="51"/>
        <v>7.5</v>
      </c>
      <c r="BP8" s="36">
        <f>'Indicator Data'!Q11/'Indicator Data'!$CK11</f>
        <v>2.2092948309208323E-2</v>
      </c>
      <c r="BQ8" s="36">
        <f>'Indicator Data'!R11/'Indicator Data'!$CK11</f>
        <v>9.4513622600178905E-3</v>
      </c>
      <c r="BR8" s="35">
        <f t="shared" si="26"/>
        <v>0.2</v>
      </c>
      <c r="BS8" s="35">
        <f t="shared" si="27"/>
        <v>0.1</v>
      </c>
      <c r="BT8" s="35">
        <f t="shared" si="28"/>
        <v>0.13333333333333333</v>
      </c>
      <c r="BU8" s="35">
        <f t="shared" si="52"/>
        <v>4.8</v>
      </c>
      <c r="BV8" s="35">
        <f>ROUND(IF('Indicator Data'!S11=0,0,IF(LOG('Indicator Data'!S11)&gt;BV$195,10,IF(LOG('Indicator Data'!S11)&lt;BV$194,0,10-(BV$195-LOG('Indicator Data'!S11))/(BV$195-BV$194)*10))),1)</f>
        <v>0</v>
      </c>
      <c r="BW8" s="35">
        <f>ROUND(IF('Indicator Data'!T11=0,0,IF(LOG('Indicator Data'!T11)&gt;BW$195,10,IF(LOG('Indicator Data'!T11)&lt;BW$194,0,10-(BW$195-LOG('Indicator Data'!T11))/(BW$195-BW$194)*10))),1)</f>
        <v>0</v>
      </c>
      <c r="BX8" s="35">
        <f t="shared" si="53"/>
        <v>0</v>
      </c>
      <c r="BY8" s="36">
        <f>'Indicator Data'!S11/'Indicator Data'!$CK11</f>
        <v>0</v>
      </c>
      <c r="BZ8" s="36">
        <f>'Indicator Data'!T11/'Indicator Data'!$CK11</f>
        <v>0</v>
      </c>
      <c r="CA8" s="35">
        <f t="shared" si="29"/>
        <v>0</v>
      </c>
      <c r="CB8" s="35">
        <f t="shared" si="30"/>
        <v>0</v>
      </c>
      <c r="CC8" s="35">
        <f t="shared" si="54"/>
        <v>0</v>
      </c>
      <c r="CD8" s="35">
        <f t="shared" si="55"/>
        <v>0</v>
      </c>
      <c r="CE8" s="35">
        <f t="shared" si="56"/>
        <v>2.7</v>
      </c>
      <c r="CF8" s="35">
        <f>ROUND(IF('Indicator Data'!U11=0,0,IF(LOG('Indicator Data'!U11)&gt;CF$195,10,IF(LOG('Indicator Data'!U11)&lt;CF$194,0,10-(CF$195-LOG('Indicator Data'!U11))/(CF$195-CF$194)*10))),1)</f>
        <v>8.1999999999999993</v>
      </c>
      <c r="CG8" s="36">
        <f>'Indicator Data'!U11/'Indicator Data'!$CK11</f>
        <v>0.12653790889783983</v>
      </c>
      <c r="CH8" s="35">
        <f t="shared" si="31"/>
        <v>1.4</v>
      </c>
      <c r="CI8" s="35">
        <f t="shared" si="57"/>
        <v>5.8</v>
      </c>
      <c r="CJ8" s="35">
        <f>ROUND(IF('Indicator Data'!V11=0,0,IF(LOG('Indicator Data'!V11)&gt;CJ$195,10,IF(LOG('Indicator Data'!V11)&lt;CJ$194,0,10-(CJ$195-LOG('Indicator Data'!V11))/(CJ$195-CJ$194)*10))),1)</f>
        <v>9.1999999999999993</v>
      </c>
      <c r="CK8" s="36">
        <f>IF('Indicator Data'!V11/'Indicator Data'!$CK11&gt;1,1,'Indicator Data'!V11/'Indicator Data'!$CK11)</f>
        <v>0.59607217716447158</v>
      </c>
      <c r="CL8" s="35">
        <f t="shared" si="32"/>
        <v>6</v>
      </c>
      <c r="CM8" s="35">
        <f t="shared" si="58"/>
        <v>8</v>
      </c>
      <c r="CN8" s="35">
        <f>ROUND(IF('Indicator Data'!W11=0,0,IF(LOG('Indicator Data'!W11)&gt;CN$195,10,IF(LOG('Indicator Data'!W11)&lt;CN$194,0,10-(CN$195-LOG('Indicator Data'!W11))/(CN$195-CN$194)*10))),1)</f>
        <v>7.8</v>
      </c>
      <c r="CO8" s="36">
        <f>'Indicator Data'!W11/'Indicator Data'!$CK11</f>
        <v>7.1827153740477476E-2</v>
      </c>
      <c r="CP8" s="35">
        <f t="shared" si="33"/>
        <v>0.7</v>
      </c>
      <c r="CQ8" s="35">
        <f t="shared" si="59"/>
        <v>5.2</v>
      </c>
      <c r="CR8" s="35">
        <f t="shared" si="34"/>
        <v>5.8</v>
      </c>
      <c r="CS8" s="35">
        <f>IF('Indicator Data'!BZ11="No data","x",ROUND(IF('Indicator Data'!BZ11&gt;CS$195,0,IF('Indicator Data'!BZ11&lt;CS$194,10,(CS$195-'Indicator Data'!BZ11)/(CS$195-CS$194)*10)),1))</f>
        <v>0.6</v>
      </c>
      <c r="CT8" s="35">
        <f>IF('Indicator Data'!CA11="No data","x",ROUND(IF('Indicator Data'!CA11&gt;CT$195,0,IF('Indicator Data'!CA11&lt;CT$194,10,(CT$195-'Indicator Data'!CA11)/(CT$195-CT$194)*10)),1))</f>
        <v>0.2</v>
      </c>
      <c r="CU8" s="35" t="str">
        <f>IF('Indicator Data'!AC11="No data","x",ROUND(IF('Indicator Data'!AC11&gt;CU$195,0,IF('Indicator Data'!AC11&lt;CU$194,10,(CU$195-'Indicator Data'!AC11)/(CU$195-CU$194)*10)),1))</f>
        <v>x</v>
      </c>
      <c r="CV8" s="35">
        <f t="shared" si="35"/>
        <v>0.4</v>
      </c>
      <c r="CW8" s="35">
        <f>IF('Indicator Data'!X11="No data","x",ROUND(IF(LOG('Indicator Data'!X11)&gt;CW$195,10,IF(LOG('Indicator Data'!X11)&lt;CW$194,0,10-(CW$195-LOG('Indicator Data'!X11))/(CW$195-CW$194)*10)),1))</f>
        <v>4</v>
      </c>
      <c r="CX8" s="35">
        <f>IF('Indicator Data'!Y11="No data","x",ROUND(IF('Indicator Data'!Y11&gt;CX$195,10,IF('Indicator Data'!Y11&lt;CX$194,0,10-(CX$195-'Indicator Data'!Y11)/(CX$195-CX$194)*10)),1))</f>
        <v>2.2999999999999998</v>
      </c>
      <c r="CY8" s="35">
        <f>IF('Indicator Data'!Z11="No data","x",ROUND(IF('Indicator Data'!Z11&gt;CY$195,10,IF('Indicator Data'!Z11&lt;CY$194,0,10-(CY$195-'Indicator Data'!Z11)/(CY$195-CY$194)*10)),1))</f>
        <v>9.1999999999999993</v>
      </c>
      <c r="CZ8" s="35">
        <f>IF('Indicator Data'!AA11="No data","x",ROUND(IF('Indicator Data'!AA11&gt;CZ$195,10,IF('Indicator Data'!AA11&lt;CZ$194,0,10-(CZ$195-'Indicator Data'!AA11)/(CZ$195-CZ$194)*10)),1))</f>
        <v>3.1</v>
      </c>
      <c r="DA8" s="35">
        <f t="shared" si="60"/>
        <v>4.7</v>
      </c>
      <c r="DB8" s="35">
        <f t="shared" si="61"/>
        <v>3.3</v>
      </c>
      <c r="DC8" s="35">
        <f>IF('Indicator Data'!AF11="No data","x",ROUND(IF('Indicator Data'!AF11&gt;DC$195,10,IF('Indicator Data'!AF11&lt;DC$194,0,10-(DC$195-'Indicator Data'!AF11)/(DC$195-DC$194)*10)),1))</f>
        <v>1.6</v>
      </c>
      <c r="DD8" s="35">
        <f>IF('Indicator Data'!AG11="No data","x",ROUND(IF('Indicator Data'!AG11&gt;DD$195,10,IF('Indicator Data'!AG11&lt;DD$194,0,10-(DD$195-'Indicator Data'!AG11)/(DD$195-DD$194)*10)),1))</f>
        <v>2.2000000000000002</v>
      </c>
      <c r="DE8" s="35">
        <f t="shared" si="62"/>
        <v>3.7</v>
      </c>
      <c r="DF8" s="35">
        <f>IF('Indicator Data'!AB11="No data","x",ROUND(IF('Indicator Data'!AB11&gt;DF$195,10,IF('Indicator Data'!AB11&lt;DF$194,0,10-(DF$195-'Indicator Data'!AB11)/(DF$195-DF$194)*10)),1))</f>
        <v>0.7</v>
      </c>
      <c r="DG8" s="35">
        <f t="shared" si="63"/>
        <v>0.5</v>
      </c>
      <c r="DH8" s="143">
        <f>IF('Indicator Data'!AD11="No data","x",'Indicator Data'!AD11/'Indicator Data'!$CJ11)</f>
        <v>6.7147268325008498E-4</v>
      </c>
      <c r="DI8" s="35">
        <f t="shared" si="64"/>
        <v>3.3</v>
      </c>
      <c r="DJ8" s="35">
        <f>IF('Indicator Data'!AE11="No data","x",ROUND(IF('Indicator Data'!AE11&gt;DJ$195,0,IF('Indicator Data'!AE11&lt;DJ$194,10,(DJ$195-'Indicator Data'!AE11)/(DJ$195-DJ$194)*10)),1))</f>
        <v>2</v>
      </c>
      <c r="DK8" s="35">
        <f t="shared" si="65"/>
        <v>2.7</v>
      </c>
      <c r="DL8" s="35">
        <f t="shared" si="66"/>
        <v>2.2999999999999998</v>
      </c>
      <c r="DM8" s="37">
        <f t="shared" si="36"/>
        <v>4</v>
      </c>
      <c r="DN8" s="38">
        <f t="shared" si="37"/>
        <v>3.9</v>
      </c>
      <c r="DO8" s="35">
        <f>ROUND(IF('Indicator Data'!AH11=0,0,IF('Indicator Data'!AH11&gt;DO$195,10,IF('Indicator Data'!AH11&lt;DO$194,0,10-(DO$195-'Indicator Data'!AH11)/(DO$195-DO$194)*10))),1)</f>
        <v>1.2</v>
      </c>
      <c r="DP8" s="35">
        <f>ROUND(IF('Indicator Data'!AI11=0,0,IF(LOG('Indicator Data'!AI11)&gt;LOG(DP$195),10,IF(LOG('Indicator Data'!AI11)&lt;LOG(DP$194),0,10-(LOG(DP$195)-LOG('Indicator Data'!AI11))/(LOG(DP$195)-LOG(DP$194))*10))),1)</f>
        <v>3.1</v>
      </c>
      <c r="DQ8" s="37">
        <f t="shared" si="38"/>
        <v>2.2000000000000002</v>
      </c>
      <c r="DR8" s="35">
        <f>'Indicator Data'!AJ11</f>
        <v>0</v>
      </c>
      <c r="DS8" s="35">
        <f>'Indicator Data'!AK11</f>
        <v>0</v>
      </c>
      <c r="DT8" s="37">
        <f t="shared" si="39"/>
        <v>0</v>
      </c>
      <c r="DU8" s="38">
        <f t="shared" si="40"/>
        <v>1.5</v>
      </c>
      <c r="DV8" s="13"/>
      <c r="DW8" s="83"/>
    </row>
    <row r="9" spans="1:127" s="2" customFormat="1" x14ac:dyDescent="0.3">
      <c r="A9" s="98" t="str">
        <f>'Indicator Data'!A12</f>
        <v>Armenia</v>
      </c>
      <c r="B9" s="39" t="str">
        <f>'Indicator Data'!B12</f>
        <v>ARM</v>
      </c>
      <c r="C9" s="35">
        <f>ROUND(IF('Indicator Data'!C12=0,0.1,IF(LOG('Indicator Data'!C12)&gt;C$195,10,IF(LOG('Indicator Data'!C12)&lt;C$194,0,10-(C$195-LOG('Indicator Data'!C12))/(C$195-C$194)*10))),1)</f>
        <v>7</v>
      </c>
      <c r="D9" s="35">
        <f>ROUND(IF('Indicator Data'!D12=0,0.1,IF(LOG('Indicator Data'!D12)&gt;D$195,10,IF(LOG('Indicator Data'!D12)&lt;D$194,0,10-(D$195-LOG('Indicator Data'!D12))/(D$195-D$194)*10))),1)</f>
        <v>7.7</v>
      </c>
      <c r="E9" s="35">
        <f t="shared" si="0"/>
        <v>7.4</v>
      </c>
      <c r="F9" s="35">
        <f>IF('Indicator Data'!E12="No data",0.1,(ROUND(IF('Indicator Data'!E12=0,0,IF(LOG('Indicator Data'!E12)&gt;F$195,10,IF(LOG('Indicator Data'!E12)&lt;F$194,0,10-(F$195-LOG('Indicator Data'!E12))/(F$195-F$194)*10))),1)))</f>
        <v>5.4</v>
      </c>
      <c r="G9" s="35">
        <f>ROUND(IF('Indicator Data'!F12=0,0,IF(LOG('Indicator Data'!F12)&gt;G$195,10,IF(LOG('Indicator Data'!F12)&lt;G$194,0,10-(G$195-LOG('Indicator Data'!F12))/(G$195-G$194)*10))),1)</f>
        <v>0</v>
      </c>
      <c r="H9" s="35">
        <f>ROUND(IF('Indicator Data'!G12=0,0,IF(LOG('Indicator Data'!G12)&gt;H$195,10,IF(LOG('Indicator Data'!G12)&lt;H$194,0,10-(H$195-LOG('Indicator Data'!G12))/(H$195-H$194)*10))),1)</f>
        <v>0</v>
      </c>
      <c r="I9" s="35">
        <f>ROUND(IF('Indicator Data'!H12=0,0,IF(LOG('Indicator Data'!H12)&gt;I$195,10,IF(LOG('Indicator Data'!H12)&lt;I$194,0,10-(I$195-LOG('Indicator Data'!H12))/(I$195-I$194)*10))),1)</f>
        <v>0</v>
      </c>
      <c r="J9" s="35">
        <f t="shared" si="1"/>
        <v>0</v>
      </c>
      <c r="K9" s="35">
        <f>ROUND(IF('Indicator Data'!I12=0,0,IF(LOG('Indicator Data'!I12)&gt;K$195,10,IF(LOG('Indicator Data'!I12)&lt;K$194,0,10-(K$195-LOG('Indicator Data'!I12))/(K$195-K$194)*10))),1)</f>
        <v>0</v>
      </c>
      <c r="L9" s="35">
        <f t="shared" si="2"/>
        <v>0</v>
      </c>
      <c r="M9" s="35">
        <f>ROUND(IF('Indicator Data'!J12=0,0,IF(LOG('Indicator Data'!J12)&gt;M$195,10,IF(LOG('Indicator Data'!J12)&lt;M$194,0,10-(M$195-LOG('Indicator Data'!J12))/(M$195-M$194)*10))),1)</f>
        <v>7.3</v>
      </c>
      <c r="N9" s="36">
        <f>'Indicator Data'!C12/'Indicator Data'!$CK12</f>
        <v>2.1052629243023492E-3</v>
      </c>
      <c r="O9" s="36">
        <f>'Indicator Data'!D12/'Indicator Data'!$CK12</f>
        <v>6.8512921870027201E-4</v>
      </c>
      <c r="P9" s="36">
        <f>IF(F9=0.1,"x",'Indicator Data'!E12/'Indicator Data'!$CK12)</f>
        <v>4.7121636511480687E-3</v>
      </c>
      <c r="Q9" s="36">
        <f>'Indicator Data'!F12/'Indicator Data'!$CK12</f>
        <v>0</v>
      </c>
      <c r="R9" s="36">
        <f>'Indicator Data'!G12/'Indicator Data'!$CK12</f>
        <v>0</v>
      </c>
      <c r="S9" s="36">
        <f>'Indicator Data'!H12/'Indicator Data'!$CK12</f>
        <v>0</v>
      </c>
      <c r="T9" s="36">
        <f>'Indicator Data'!I12/'Indicator Data'!$CK12</f>
        <v>0</v>
      </c>
      <c r="U9" s="36">
        <f>'Indicator Data'!J12/'Indicator Data'!$CK12</f>
        <v>2.8092528877199396E-3</v>
      </c>
      <c r="V9" s="35">
        <f t="shared" si="3"/>
        <v>10</v>
      </c>
      <c r="W9" s="35">
        <f t="shared" si="4"/>
        <v>6.9</v>
      </c>
      <c r="X9" s="35">
        <f t="shared" si="5"/>
        <v>8.9</v>
      </c>
      <c r="Y9" s="35">
        <f t="shared" si="6"/>
        <v>3.1</v>
      </c>
      <c r="Z9" s="35">
        <f t="shared" si="7"/>
        <v>0</v>
      </c>
      <c r="AA9" s="35">
        <f t="shared" si="8"/>
        <v>0</v>
      </c>
      <c r="AB9" s="35">
        <f t="shared" si="9"/>
        <v>0</v>
      </c>
      <c r="AC9" s="35">
        <f t="shared" si="10"/>
        <v>0</v>
      </c>
      <c r="AD9" s="35">
        <f t="shared" si="11"/>
        <v>0</v>
      </c>
      <c r="AE9" s="35">
        <f t="shared" si="12"/>
        <v>0</v>
      </c>
      <c r="AF9" s="35">
        <f t="shared" si="13"/>
        <v>0.9</v>
      </c>
      <c r="AG9" s="35">
        <f>ROUND(IF('Indicator Data'!K12=0,0,IF('Indicator Data'!K12&gt;AG$195,10,IF('Indicator Data'!K12&lt;AG$194,0,10-(AG$195-'Indicator Data'!K12)/(AG$195-AG$194)*10))),1)</f>
        <v>1</v>
      </c>
      <c r="AH9" s="35">
        <f t="shared" si="14"/>
        <v>8.5</v>
      </c>
      <c r="AI9" s="35">
        <f t="shared" si="15"/>
        <v>7.3</v>
      </c>
      <c r="AJ9" s="35">
        <f t="shared" si="16"/>
        <v>0</v>
      </c>
      <c r="AK9" s="35">
        <f t="shared" si="17"/>
        <v>0</v>
      </c>
      <c r="AL9" s="35">
        <f t="shared" si="18"/>
        <v>0</v>
      </c>
      <c r="AM9" s="35">
        <f t="shared" si="19"/>
        <v>0</v>
      </c>
      <c r="AN9" s="35">
        <f t="shared" si="20"/>
        <v>4.9000000000000004</v>
      </c>
      <c r="AO9" s="142">
        <f t="shared" si="21"/>
        <v>8.1999999999999993</v>
      </c>
      <c r="AP9" s="142">
        <f t="shared" si="41"/>
        <v>4.3</v>
      </c>
      <c r="AQ9" s="142">
        <f t="shared" si="22"/>
        <v>0</v>
      </c>
      <c r="AR9" s="142">
        <f t="shared" si="23"/>
        <v>0</v>
      </c>
      <c r="AS9" s="35">
        <f t="shared" si="24"/>
        <v>3</v>
      </c>
      <c r="AT9" s="35">
        <f>IF('Indicator Data'!L12="No data","x",IF('Indicator Data'!CL12&lt;1000,"x",ROUND((IF('Indicator Data'!L12&gt;AT$195,10,IF('Indicator Data'!L12&lt;AT$194,0,10-(AT$195-'Indicator Data'!L12)/(AT$195-AT$194)*10))),1)))</f>
        <v>6.1</v>
      </c>
      <c r="AU9" s="142">
        <f t="shared" si="25"/>
        <v>4.5999999999999996</v>
      </c>
      <c r="AV9" s="35">
        <f>IF('Indicator Data'!M12="No data","x",ROUND(IF('Indicator Data'!M12=0,0,IF(LOG('Indicator Data'!M12)&gt;AV$195,10,IF(LOG('Indicator Data'!M12)&lt;AV$194,0,10-(AV$195-LOG('Indicator Data'!M12))/(AV$195-AV$194)*10))),1))</f>
        <v>7.8</v>
      </c>
      <c r="AW9" s="36">
        <f>IF(AV9="x","x",'Indicator Data'!M12/'Indicator Data'!$CK12)</f>
        <v>0.90781794099476354</v>
      </c>
      <c r="AX9" s="35">
        <f t="shared" si="42"/>
        <v>10</v>
      </c>
      <c r="AY9" s="35">
        <f t="shared" si="43"/>
        <v>9.1999999999999993</v>
      </c>
      <c r="AZ9" s="35" t="str">
        <f>IF('Indicator Data'!N12="No data","x",ROUND(IF('Indicator Data'!N12=0,0,IF(LOG('Indicator Data'!N12)&gt;AZ$195,10,IF(LOG('Indicator Data'!N12)&lt;AZ$194,0,10-(AZ$195-LOG('Indicator Data'!N12))/(AZ$195-AZ$194)*10))),1))</f>
        <v>x</v>
      </c>
      <c r="BA9" s="36" t="str">
        <f>IF(AZ9="x","x",'Indicator Data'!N12/'Indicator Data'!$CK12)</f>
        <v>x</v>
      </c>
      <c r="BB9" s="35" t="str">
        <f t="shared" si="44"/>
        <v>x</v>
      </c>
      <c r="BC9" s="35" t="str">
        <f t="shared" si="45"/>
        <v>x</v>
      </c>
      <c r="BD9" s="35" t="str">
        <f>IF('Indicator Data'!O12="No data","x",ROUND(IF('Indicator Data'!O12=0,0,IF(LOG('Indicator Data'!O12)&gt;BD$195,10,IF(LOG('Indicator Data'!O12)&lt;BD$194,0,10-(BD$195-LOG('Indicator Data'!O12))/(BD$195-BD$194)*10))),1))</f>
        <v>x</v>
      </c>
      <c r="BE9" s="36" t="str">
        <f>IF(BD9="x","x",'Indicator Data'!O12/'Indicator Data'!$CK12)</f>
        <v>x</v>
      </c>
      <c r="BF9" s="35" t="str">
        <f t="shared" si="46"/>
        <v>x</v>
      </c>
      <c r="BG9" s="35" t="str">
        <f t="shared" si="47"/>
        <v>x</v>
      </c>
      <c r="BH9" s="35" t="str">
        <f>IF('Indicator Data'!P12="No data","x",ROUND(IF('Indicator Data'!P12=0,0,IF(LOG('Indicator Data'!P12)&gt;BH$195,10,IF(LOG('Indicator Data'!P12)&lt;BH$194,0,10-(BH$195-LOG('Indicator Data'!P12))/(BH$195-BH$194)*10))),1))</f>
        <v>x</v>
      </c>
      <c r="BI9" s="36" t="str">
        <f>IF(BH9="x","x",'Indicator Data'!P12/'Indicator Data'!$CK12)</f>
        <v>x</v>
      </c>
      <c r="BJ9" s="35" t="str">
        <f t="shared" si="48"/>
        <v>x</v>
      </c>
      <c r="BK9" s="35" t="str">
        <f t="shared" si="49"/>
        <v>x</v>
      </c>
      <c r="BL9" s="35">
        <f t="shared" si="50"/>
        <v>9.1999999999999993</v>
      </c>
      <c r="BM9" s="35">
        <f>ROUND(IF('Indicator Data'!Q12=0,0,IF(LOG('Indicator Data'!Q12)&gt;BM$195,10,IF(LOG('Indicator Data'!Q12)&lt;BM$194,0,10-(BM$195-LOG('Indicator Data'!Q12))/(BM$195-BM$194)*10))),1)</f>
        <v>3.6</v>
      </c>
      <c r="BN9" s="35">
        <f>ROUND(IF('Indicator Data'!R12=0,0,IF(LOG('Indicator Data'!R12)&gt;BN$195,10,IF(LOG('Indicator Data'!R12)&lt;BN$194,0,10-(BN$195-LOG('Indicator Data'!R12))/(BN$195-BN$194)*10))),1)</f>
        <v>2.1</v>
      </c>
      <c r="BO9" s="35">
        <f t="shared" si="51"/>
        <v>2.6</v>
      </c>
      <c r="BP9" s="36">
        <f>'Indicator Data'!Q12/'Indicator Data'!$CK12</f>
        <v>1.1031739094735226E-3</v>
      </c>
      <c r="BQ9" s="36">
        <f>'Indicator Data'!R12/'Indicator Data'!$CK12</f>
        <v>5.7608721563143133E-5</v>
      </c>
      <c r="BR9" s="35">
        <f t="shared" si="26"/>
        <v>0</v>
      </c>
      <c r="BS9" s="35">
        <f t="shared" si="27"/>
        <v>0</v>
      </c>
      <c r="BT9" s="35">
        <f t="shared" si="28"/>
        <v>0</v>
      </c>
      <c r="BU9" s="35">
        <f t="shared" si="52"/>
        <v>1.4</v>
      </c>
      <c r="BV9" s="35">
        <f>ROUND(IF('Indicator Data'!S12=0,0,IF(LOG('Indicator Data'!S12)&gt;BV$195,10,IF(LOG('Indicator Data'!S12)&lt;BV$194,0,10-(BV$195-LOG('Indicator Data'!S12))/(BV$195-BV$194)*10))),1)</f>
        <v>0</v>
      </c>
      <c r="BW9" s="35">
        <f>ROUND(IF('Indicator Data'!T12=0,0,IF(LOG('Indicator Data'!T12)&gt;BW$195,10,IF(LOG('Indicator Data'!T12)&lt;BW$194,0,10-(BW$195-LOG('Indicator Data'!T12))/(BW$195-BW$194)*10))),1)</f>
        <v>0</v>
      </c>
      <c r="BX9" s="35">
        <f t="shared" si="53"/>
        <v>0</v>
      </c>
      <c r="BY9" s="36">
        <f>'Indicator Data'!S12/'Indicator Data'!$CK12</f>
        <v>0</v>
      </c>
      <c r="BZ9" s="36">
        <f>'Indicator Data'!T12/'Indicator Data'!$CK12</f>
        <v>0</v>
      </c>
      <c r="CA9" s="35">
        <f t="shared" si="29"/>
        <v>0</v>
      </c>
      <c r="CB9" s="35">
        <f t="shared" si="30"/>
        <v>0</v>
      </c>
      <c r="CC9" s="35">
        <f t="shared" si="54"/>
        <v>0</v>
      </c>
      <c r="CD9" s="35">
        <f t="shared" si="55"/>
        <v>0</v>
      </c>
      <c r="CE9" s="35">
        <f t="shared" si="56"/>
        <v>0.7</v>
      </c>
      <c r="CF9" s="35">
        <f>ROUND(IF('Indicator Data'!U12=0,0,IF(LOG('Indicator Data'!U12)&gt;CF$195,10,IF(LOG('Indicator Data'!U12)&lt;CF$194,0,10-(CF$195-LOG('Indicator Data'!U12))/(CF$195-CF$194)*10))),1)</f>
        <v>0</v>
      </c>
      <c r="CG9" s="36">
        <f>'Indicator Data'!U12/'Indicator Data'!$CK12</f>
        <v>0</v>
      </c>
      <c r="CH9" s="35">
        <f t="shared" si="31"/>
        <v>0</v>
      </c>
      <c r="CI9" s="35">
        <f t="shared" si="57"/>
        <v>0</v>
      </c>
      <c r="CJ9" s="35">
        <f>ROUND(IF('Indicator Data'!V12=0,0,IF(LOG('Indicator Data'!V12)&gt;CJ$195,10,IF(LOG('Indicator Data'!V12)&lt;CJ$194,0,10-(CJ$195-LOG('Indicator Data'!V12))/(CJ$195-CJ$194)*10))),1)</f>
        <v>0</v>
      </c>
      <c r="CK9" s="36">
        <f>IF('Indicator Data'!V12/'Indicator Data'!$CK12&gt;1,1,'Indicator Data'!V12/'Indicator Data'!$CK12)</f>
        <v>0</v>
      </c>
      <c r="CL9" s="35">
        <f t="shared" si="32"/>
        <v>0</v>
      </c>
      <c r="CM9" s="35">
        <f t="shared" si="58"/>
        <v>0</v>
      </c>
      <c r="CN9" s="35">
        <f>ROUND(IF('Indicator Data'!W12=0,0,IF(LOG('Indicator Data'!W12)&gt;CN$195,10,IF(LOG('Indicator Data'!W12)&lt;CN$194,0,10-(CN$195-LOG('Indicator Data'!W12))/(CN$195-CN$194)*10))),1)</f>
        <v>0</v>
      </c>
      <c r="CO9" s="36">
        <f>'Indicator Data'!W12/'Indicator Data'!$CK12</f>
        <v>0</v>
      </c>
      <c r="CP9" s="35">
        <f t="shared" si="33"/>
        <v>0</v>
      </c>
      <c r="CQ9" s="35">
        <f t="shared" si="59"/>
        <v>0</v>
      </c>
      <c r="CR9" s="35">
        <f t="shared" si="34"/>
        <v>0.2</v>
      </c>
      <c r="CS9" s="35">
        <f>IF('Indicator Data'!BZ12="No data","x",ROUND(IF('Indicator Data'!BZ12&gt;CS$195,0,IF('Indicator Data'!BZ12&lt;CS$194,10,(CS$195-'Indicator Data'!BZ12)/(CS$195-CS$194)*10)),1))</f>
        <v>0.7</v>
      </c>
      <c r="CT9" s="35">
        <f>IF('Indicator Data'!CA12="No data","x",ROUND(IF('Indicator Data'!CA12&gt;CT$195,0,IF('Indicator Data'!CA12&lt;CT$194,10,(CT$195-'Indicator Data'!CA12)/(CT$195-CT$194)*10)),1))</f>
        <v>0</v>
      </c>
      <c r="CU9" s="35">
        <f>IF('Indicator Data'!AC12="No data","x",ROUND(IF('Indicator Data'!AC12&gt;CU$195,0,IF('Indicator Data'!AC12&lt;CU$194,10,(CU$195-'Indicator Data'!AC12)/(CU$195-CU$194)*10)),1))</f>
        <v>0.6</v>
      </c>
      <c r="CV9" s="35">
        <f t="shared" si="35"/>
        <v>0.4</v>
      </c>
      <c r="CW9" s="35">
        <f>IF('Indicator Data'!X12="No data","x",ROUND(IF(LOG('Indicator Data'!X12)&gt;CW$195,10,IF(LOG('Indicator Data'!X12)&lt;CW$194,0,10-(CW$195-LOG('Indicator Data'!X12))/(CW$195-CW$194)*10)),1))</f>
        <v>6.7</v>
      </c>
      <c r="CX9" s="35">
        <f>IF('Indicator Data'!Y12="No data","x",ROUND(IF('Indicator Data'!Y12&gt;CX$195,10,IF('Indicator Data'!Y12&lt;CX$194,0,10-(CX$195-'Indicator Data'!Y12)/(CX$195-CX$194)*10)),1))</f>
        <v>0.6</v>
      </c>
      <c r="CY9" s="35">
        <f>IF('Indicator Data'!Z12="No data","x",ROUND(IF('Indicator Data'!Z12&gt;CY$195,10,IF('Indicator Data'!Z12&lt;CY$194,0,10-(CY$195-'Indicator Data'!Z12)/(CY$195-CY$194)*10)),1))</f>
        <v>6.3</v>
      </c>
      <c r="CZ9" s="35">
        <f>IF('Indicator Data'!AA12="No data","x",ROUND(IF('Indicator Data'!AA12&gt;CZ$195,10,IF('Indicator Data'!AA12&lt;CZ$194,0,10-(CZ$195-'Indicator Data'!AA12)/(CZ$195-CZ$194)*10)),1))</f>
        <v>5</v>
      </c>
      <c r="DA9" s="35">
        <f t="shared" si="60"/>
        <v>4.7</v>
      </c>
      <c r="DB9" s="35">
        <f t="shared" si="61"/>
        <v>3.3</v>
      </c>
      <c r="DC9" s="35">
        <f>IF('Indicator Data'!AF12="No data","x",ROUND(IF('Indicator Data'!AF12&gt;DC$195,10,IF('Indicator Data'!AF12&lt;DC$194,0,10-(DC$195-'Indicator Data'!AF12)/(DC$195-DC$194)*10)),1))</f>
        <v>1</v>
      </c>
      <c r="DD9" s="35">
        <f>IF('Indicator Data'!AG12="No data","x",ROUND(IF('Indicator Data'!AG12&gt;DD$195,10,IF('Indicator Data'!AG12&lt;DD$194,0,10-(DD$195-'Indicator Data'!AG12)/(DD$195-DD$194)*10)),1))</f>
        <v>1.4</v>
      </c>
      <c r="DE9" s="35">
        <f t="shared" si="62"/>
        <v>3.5</v>
      </c>
      <c r="DF9" s="35">
        <f>IF('Indicator Data'!AB12="No data","x",ROUND(IF('Indicator Data'!AB12&gt;DF$195,10,IF('Indicator Data'!AB12&lt;DF$194,0,10-(DF$195-'Indicator Data'!AB12)/(DF$195-DF$194)*10)),1))</f>
        <v>0</v>
      </c>
      <c r="DG9" s="35">
        <f t="shared" si="63"/>
        <v>0.3</v>
      </c>
      <c r="DH9" s="143">
        <f>IF('Indicator Data'!AD12="No data","x",'Indicator Data'!AD12/'Indicator Data'!$CJ12)</f>
        <v>2.8839703989007781E-4</v>
      </c>
      <c r="DI9" s="35">
        <f t="shared" si="64"/>
        <v>7.1</v>
      </c>
      <c r="DJ9" s="35">
        <f>IF('Indicator Data'!AE12="No data","x",ROUND(IF('Indicator Data'!AE12&gt;DJ$195,0,IF('Indicator Data'!AE12&lt;DJ$194,10,(DJ$195-'Indicator Data'!AE12)/(DJ$195-DJ$194)*10)),1))</f>
        <v>6</v>
      </c>
      <c r="DK9" s="35">
        <f t="shared" si="65"/>
        <v>6.6</v>
      </c>
      <c r="DL9" s="35">
        <f t="shared" si="66"/>
        <v>3.5</v>
      </c>
      <c r="DM9" s="37">
        <f t="shared" si="36"/>
        <v>5.2</v>
      </c>
      <c r="DN9" s="38">
        <f t="shared" si="37"/>
        <v>4.4000000000000004</v>
      </c>
      <c r="DO9" s="35">
        <f>ROUND(IF('Indicator Data'!AH12=0,0,IF('Indicator Data'!AH12&gt;DO$195,10,IF('Indicator Data'!AH12&lt;DO$194,0,10-(DO$195-'Indicator Data'!AH12)/(DO$195-DO$194)*10))),1)</f>
        <v>1.3</v>
      </c>
      <c r="DP9" s="35">
        <f>ROUND(IF('Indicator Data'!AI12=0,0,IF(LOG('Indicator Data'!AI12)&gt;LOG(DP$195),10,IF(LOG('Indicator Data'!AI12)&lt;LOG(DP$194),0,10-(LOG(DP$195)-LOG('Indicator Data'!AI12))/(LOG(DP$195)-LOG(DP$194))*10))),1)</f>
        <v>6.5</v>
      </c>
      <c r="DQ9" s="37">
        <f t="shared" si="38"/>
        <v>4.4000000000000004</v>
      </c>
      <c r="DR9" s="35">
        <f>'Indicator Data'!AJ12</f>
        <v>0</v>
      </c>
      <c r="DS9" s="35">
        <f>'Indicator Data'!AK12</f>
        <v>0</v>
      </c>
      <c r="DT9" s="37">
        <f t="shared" si="39"/>
        <v>0</v>
      </c>
      <c r="DU9" s="38">
        <f t="shared" si="40"/>
        <v>3.1</v>
      </c>
      <c r="DV9" s="13"/>
      <c r="DW9" s="83"/>
    </row>
    <row r="10" spans="1:127" s="2" customFormat="1" x14ac:dyDescent="0.3">
      <c r="A10" s="98" t="str">
        <f>'Indicator Data'!A13</f>
        <v>Australia</v>
      </c>
      <c r="B10" s="39" t="str">
        <f>'Indicator Data'!B13</f>
        <v>AUS</v>
      </c>
      <c r="C10" s="35">
        <f>ROUND(IF('Indicator Data'!C13=0,0.1,IF(LOG('Indicator Data'!C13)&gt;C$195,10,IF(LOG('Indicator Data'!C13)&lt;C$194,0,10-(C$195-LOG('Indicator Data'!C13))/(C$195-C$194)*10))),1)</f>
        <v>0.7</v>
      </c>
      <c r="D10" s="35">
        <f>ROUND(IF('Indicator Data'!D13=0,0.1,IF(LOG('Indicator Data'!D13)&gt;D$195,10,IF(LOG('Indicator Data'!D13)&lt;D$194,0,10-(D$195-LOG('Indicator Data'!D13))/(D$195-D$194)*10))),1)</f>
        <v>0.1</v>
      </c>
      <c r="E10" s="35">
        <f t="shared" si="0"/>
        <v>0.4</v>
      </c>
      <c r="F10" s="35">
        <f>IF('Indicator Data'!E13="No data",0.1,(ROUND(IF('Indicator Data'!E13=0,0,IF(LOG('Indicator Data'!E13)&gt;F$195,10,IF(LOG('Indicator Data'!E13)&lt;F$194,0,10-(F$195-LOG('Indicator Data'!E13))/(F$195-F$194)*10))),1)))</f>
        <v>7.3</v>
      </c>
      <c r="G10" s="35">
        <f>ROUND(IF('Indicator Data'!F13=0,0,IF(LOG('Indicator Data'!F13)&gt;G$195,10,IF(LOG('Indicator Data'!F13)&lt;G$194,0,10-(G$195-LOG('Indicator Data'!F13))/(G$195-G$194)*10))),1)</f>
        <v>7</v>
      </c>
      <c r="H10" s="35">
        <f>ROUND(IF('Indicator Data'!G13=0,0,IF(LOG('Indicator Data'!G13)&gt;H$195,10,IF(LOG('Indicator Data'!G13)&lt;H$194,0,10-(H$195-LOG('Indicator Data'!G13))/(H$195-H$194)*10))),1)</f>
        <v>6.4</v>
      </c>
      <c r="I10" s="35">
        <f>ROUND(IF('Indicator Data'!H13=0,0,IF(LOG('Indicator Data'!H13)&gt;I$195,10,IF(LOG('Indicator Data'!H13)&lt;I$194,0,10-(I$195-LOG('Indicator Data'!H13))/(I$195-I$194)*10))),1)</f>
        <v>7.6</v>
      </c>
      <c r="J10" s="35">
        <f t="shared" si="1"/>
        <v>7</v>
      </c>
      <c r="K10" s="35">
        <f>ROUND(IF('Indicator Data'!I13=0,0,IF(LOG('Indicator Data'!I13)&gt;K$195,10,IF(LOG('Indicator Data'!I13)&lt;K$194,0,10-(K$195-LOG('Indicator Data'!I13))/(K$195-K$194)*10))),1)</f>
        <v>7.1</v>
      </c>
      <c r="L10" s="35">
        <f t="shared" si="2"/>
        <v>7.1</v>
      </c>
      <c r="M10" s="35">
        <f>ROUND(IF('Indicator Data'!J13=0,0,IF(LOG('Indicator Data'!J13)&gt;M$195,10,IF(LOG('Indicator Data'!J13)&lt;M$194,0,10-(M$195-LOG('Indicator Data'!J13))/(M$195-M$194)*10))),1)</f>
        <v>10</v>
      </c>
      <c r="N10" s="36">
        <f>'Indicator Data'!C13/'Indicator Data'!$CK13</f>
        <v>7.6576085553336757E-7</v>
      </c>
      <c r="O10" s="36">
        <f>'Indicator Data'!D13/'Indicator Data'!$CK13</f>
        <v>0</v>
      </c>
      <c r="P10" s="36">
        <f>IF(F10=0.1,"x",'Indicator Data'!E13/'Indicator Data'!$CK13)</f>
        <v>3.4925497598790171E-3</v>
      </c>
      <c r="Q10" s="36">
        <f>'Indicator Data'!F13/'Indicator Data'!$CK13</f>
        <v>6.9615038350226232E-6</v>
      </c>
      <c r="R10" s="36">
        <f>'Indicator Data'!G13/'Indicator Data'!$CK13</f>
        <v>1.4941485568897672E-3</v>
      </c>
      <c r="S10" s="36">
        <f>'Indicator Data'!H13/'Indicator Data'!$CK13</f>
        <v>9.2755175558521336E-5</v>
      </c>
      <c r="T10" s="36">
        <f>'Indicator Data'!I13/'Indicator Data'!$CK13</f>
        <v>1.5584066458622589E-3</v>
      </c>
      <c r="U10" s="36">
        <f>'Indicator Data'!J13/'Indicator Data'!$CK13</f>
        <v>8.3441254165439564E-3</v>
      </c>
      <c r="V10" s="35">
        <f t="shared" si="3"/>
        <v>0</v>
      </c>
      <c r="W10" s="35">
        <f t="shared" si="4"/>
        <v>0</v>
      </c>
      <c r="X10" s="35">
        <f t="shared" si="5"/>
        <v>0</v>
      </c>
      <c r="Y10" s="35">
        <f t="shared" si="6"/>
        <v>2.2999999999999998</v>
      </c>
      <c r="Z10" s="35">
        <f t="shared" si="7"/>
        <v>7.4</v>
      </c>
      <c r="AA10" s="35">
        <f t="shared" si="8"/>
        <v>0.8</v>
      </c>
      <c r="AB10" s="35">
        <f t="shared" si="9"/>
        <v>0.2</v>
      </c>
      <c r="AC10" s="35">
        <f t="shared" si="10"/>
        <v>0.5</v>
      </c>
      <c r="AD10" s="35">
        <f t="shared" si="11"/>
        <v>1.6</v>
      </c>
      <c r="AE10" s="35">
        <f t="shared" si="12"/>
        <v>1.1000000000000001</v>
      </c>
      <c r="AF10" s="35">
        <f t="shared" si="13"/>
        <v>2.8</v>
      </c>
      <c r="AG10" s="35">
        <f>ROUND(IF('Indicator Data'!K13=0,0,IF('Indicator Data'!K13&gt;AG$195,10,IF('Indicator Data'!K13&lt;AG$194,0,10-(AG$195-'Indicator Data'!K13)/(AG$195-AG$194)*10))),1)</f>
        <v>4.8</v>
      </c>
      <c r="AH10" s="35">
        <f t="shared" si="14"/>
        <v>0.4</v>
      </c>
      <c r="AI10" s="35">
        <f t="shared" si="15"/>
        <v>0.1</v>
      </c>
      <c r="AJ10" s="35">
        <f t="shared" si="16"/>
        <v>3.6</v>
      </c>
      <c r="AK10" s="35">
        <f t="shared" si="17"/>
        <v>3.9</v>
      </c>
      <c r="AL10" s="35">
        <f t="shared" si="18"/>
        <v>3.8</v>
      </c>
      <c r="AM10" s="35">
        <f t="shared" si="19"/>
        <v>4.4000000000000004</v>
      </c>
      <c r="AN10" s="35">
        <f t="shared" si="20"/>
        <v>8.1</v>
      </c>
      <c r="AO10" s="142">
        <f t="shared" si="21"/>
        <v>0.2</v>
      </c>
      <c r="AP10" s="142">
        <f t="shared" si="41"/>
        <v>5.3</v>
      </c>
      <c r="AQ10" s="142">
        <f t="shared" si="22"/>
        <v>7.2</v>
      </c>
      <c r="AR10" s="142">
        <f t="shared" si="23"/>
        <v>4.8</v>
      </c>
      <c r="AS10" s="35">
        <f t="shared" si="24"/>
        <v>6.5</v>
      </c>
      <c r="AT10" s="35">
        <f>IF('Indicator Data'!L13="No data","x",IF('Indicator Data'!CL13&lt;1000,"x",ROUND((IF('Indicator Data'!L13&gt;AT$195,10,IF('Indicator Data'!L13&lt;AT$194,0,10-(AT$195-'Indicator Data'!L13)/(AT$195-AT$194)*10))),1)))</f>
        <v>7.1</v>
      </c>
      <c r="AU10" s="142">
        <f t="shared" si="25"/>
        <v>6.8</v>
      </c>
      <c r="AV10" s="35">
        <f>IF('Indicator Data'!M13="No data","x",ROUND(IF('Indicator Data'!M13=0,0,IF(LOG('Indicator Data'!M13)&gt;AV$195,10,IF(LOG('Indicator Data'!M13)&lt;AV$194,0,10-(AV$195-LOG('Indicator Data'!M13))/(AV$195-AV$194)*10))),1))</f>
        <v>0</v>
      </c>
      <c r="AW10" s="36">
        <f>IF(AV10="x","x",'Indicator Data'!M13/'Indicator Data'!$CK13)</f>
        <v>0</v>
      </c>
      <c r="AX10" s="35">
        <f t="shared" si="42"/>
        <v>0</v>
      </c>
      <c r="AY10" s="35">
        <f t="shared" si="43"/>
        <v>0</v>
      </c>
      <c r="AZ10" s="35" t="str">
        <f>IF('Indicator Data'!N13="No data","x",ROUND(IF('Indicator Data'!N13=0,0,IF(LOG('Indicator Data'!N13)&gt;AZ$195,10,IF(LOG('Indicator Data'!N13)&lt;AZ$194,0,10-(AZ$195-LOG('Indicator Data'!N13))/(AZ$195-AZ$194)*10))),1))</f>
        <v>x</v>
      </c>
      <c r="BA10" s="36" t="str">
        <f>IF(AZ10="x","x",'Indicator Data'!N13/'Indicator Data'!$CK13)</f>
        <v>x</v>
      </c>
      <c r="BB10" s="35" t="str">
        <f t="shared" si="44"/>
        <v>x</v>
      </c>
      <c r="BC10" s="35" t="str">
        <f t="shared" si="45"/>
        <v>x</v>
      </c>
      <c r="BD10" s="35" t="str">
        <f>IF('Indicator Data'!O13="No data","x",ROUND(IF('Indicator Data'!O13=0,0,IF(LOG('Indicator Data'!O13)&gt;BD$195,10,IF(LOG('Indicator Data'!O13)&lt;BD$194,0,10-(BD$195-LOG('Indicator Data'!O13))/(BD$195-BD$194)*10))),1))</f>
        <v>x</v>
      </c>
      <c r="BE10" s="36" t="str">
        <f>IF(BD10="x","x",'Indicator Data'!O13/'Indicator Data'!$CK13)</f>
        <v>x</v>
      </c>
      <c r="BF10" s="35" t="str">
        <f t="shared" si="46"/>
        <v>x</v>
      </c>
      <c r="BG10" s="35" t="str">
        <f t="shared" si="47"/>
        <v>x</v>
      </c>
      <c r="BH10" s="35" t="str">
        <f>IF('Indicator Data'!P13="No data","x",ROUND(IF('Indicator Data'!P13=0,0,IF(LOG('Indicator Data'!P13)&gt;BH$195,10,IF(LOG('Indicator Data'!P13)&lt;BH$194,0,10-(BH$195-LOG('Indicator Data'!P13))/(BH$195-BH$194)*10))),1))</f>
        <v>x</v>
      </c>
      <c r="BI10" s="36" t="str">
        <f>IF(BH10="x","x",'Indicator Data'!P13/'Indicator Data'!$CK13)</f>
        <v>x</v>
      </c>
      <c r="BJ10" s="35" t="str">
        <f t="shared" si="48"/>
        <v>x</v>
      </c>
      <c r="BK10" s="35" t="str">
        <f t="shared" si="49"/>
        <v>x</v>
      </c>
      <c r="BL10" s="35">
        <f t="shared" si="50"/>
        <v>0</v>
      </c>
      <c r="BM10" s="35">
        <f>ROUND(IF('Indicator Data'!Q13=0,0,IF(LOG('Indicator Data'!Q13)&gt;BM$195,10,IF(LOG('Indicator Data'!Q13)&lt;BM$194,0,10-(BM$195-LOG('Indicator Data'!Q13))/(BM$195-BM$194)*10))),1)</f>
        <v>0</v>
      </c>
      <c r="BN10" s="35">
        <f>ROUND(IF('Indicator Data'!R13=0,0,IF(LOG('Indicator Data'!R13)&gt;BN$195,10,IF(LOG('Indicator Data'!R13)&lt;BN$194,0,10-(BN$195-LOG('Indicator Data'!R13))/(BN$195-BN$194)*10))),1)</f>
        <v>0</v>
      </c>
      <c r="BO10" s="35">
        <f t="shared" si="51"/>
        <v>0</v>
      </c>
      <c r="BP10" s="36">
        <f>'Indicator Data'!Q13/'Indicator Data'!$CK13</f>
        <v>0</v>
      </c>
      <c r="BQ10" s="36">
        <f>'Indicator Data'!R13/'Indicator Data'!$CK13</f>
        <v>0</v>
      </c>
      <c r="BR10" s="35">
        <f t="shared" si="26"/>
        <v>0</v>
      </c>
      <c r="BS10" s="35">
        <f t="shared" si="27"/>
        <v>0</v>
      </c>
      <c r="BT10" s="35">
        <f t="shared" si="28"/>
        <v>0</v>
      </c>
      <c r="BU10" s="35">
        <f t="shared" si="52"/>
        <v>0</v>
      </c>
      <c r="BV10" s="35">
        <f>ROUND(IF('Indicator Data'!S13=0,0,IF(LOG('Indicator Data'!S13)&gt;BV$195,10,IF(LOG('Indicator Data'!S13)&lt;BV$194,0,10-(BV$195-LOG('Indicator Data'!S13))/(BV$195-BV$194)*10))),1)</f>
        <v>0</v>
      </c>
      <c r="BW10" s="35">
        <f>ROUND(IF('Indicator Data'!T13=0,0,IF(LOG('Indicator Data'!T13)&gt;BW$195,10,IF(LOG('Indicator Data'!T13)&lt;BW$194,0,10-(BW$195-LOG('Indicator Data'!T13))/(BW$195-BW$194)*10))),1)</f>
        <v>0</v>
      </c>
      <c r="BX10" s="35">
        <f t="shared" si="53"/>
        <v>0</v>
      </c>
      <c r="BY10" s="36">
        <f>'Indicator Data'!S13/'Indicator Data'!$CK13</f>
        <v>0</v>
      </c>
      <c r="BZ10" s="36">
        <f>'Indicator Data'!T13/'Indicator Data'!$CK13</f>
        <v>0</v>
      </c>
      <c r="CA10" s="35">
        <f t="shared" si="29"/>
        <v>0</v>
      </c>
      <c r="CB10" s="35">
        <f t="shared" si="30"/>
        <v>0</v>
      </c>
      <c r="CC10" s="35">
        <f t="shared" si="54"/>
        <v>0</v>
      </c>
      <c r="CD10" s="35">
        <f t="shared" si="55"/>
        <v>0</v>
      </c>
      <c r="CE10" s="35">
        <f t="shared" si="56"/>
        <v>0</v>
      </c>
      <c r="CF10" s="35">
        <f>ROUND(IF('Indicator Data'!U13=0,0,IF(LOG('Indicator Data'!U13)&gt;CF$195,10,IF(LOG('Indicator Data'!U13)&lt;CF$194,0,10-(CF$195-LOG('Indicator Data'!U13))/(CF$195-CF$194)*10))),1)</f>
        <v>6.9</v>
      </c>
      <c r="CG10" s="36">
        <f>'Indicator Data'!U13/'Indicator Data'!$CK13</f>
        <v>2.8959956083199109E-2</v>
      </c>
      <c r="CH10" s="35">
        <f t="shared" si="31"/>
        <v>0.3</v>
      </c>
      <c r="CI10" s="35">
        <f t="shared" si="57"/>
        <v>4.4000000000000004</v>
      </c>
      <c r="CJ10" s="35">
        <f>ROUND(IF('Indicator Data'!V13=0,0,IF(LOG('Indicator Data'!V13)&gt;CJ$195,10,IF(LOG('Indicator Data'!V13)&lt;CJ$194,0,10-(CJ$195-LOG('Indicator Data'!V13))/(CJ$195-CJ$194)*10))),1)</f>
        <v>8.1</v>
      </c>
      <c r="CK10" s="36">
        <f>IF('Indicator Data'!V13/'Indicator Data'!$CK13&gt;1,1,'Indicator Data'!V13/'Indicator Data'!$CK13)</f>
        <v>0.18549202339033583</v>
      </c>
      <c r="CL10" s="35">
        <f t="shared" si="32"/>
        <v>1.9</v>
      </c>
      <c r="CM10" s="35">
        <f t="shared" si="58"/>
        <v>5.8</v>
      </c>
      <c r="CN10" s="35">
        <f>ROUND(IF('Indicator Data'!W13=0,0,IF(LOG('Indicator Data'!W13)&gt;CN$195,10,IF(LOG('Indicator Data'!W13)&lt;CN$194,0,10-(CN$195-LOG('Indicator Data'!W13))/(CN$195-CN$194)*10))),1)</f>
        <v>7.5</v>
      </c>
      <c r="CO10" s="36">
        <f>'Indicator Data'!W13/'Indicator Data'!$CK13</f>
        <v>7.4424433870907789E-2</v>
      </c>
      <c r="CP10" s="35">
        <f t="shared" si="33"/>
        <v>0.7</v>
      </c>
      <c r="CQ10" s="35">
        <f t="shared" si="59"/>
        <v>5</v>
      </c>
      <c r="CR10" s="35">
        <f t="shared" si="34"/>
        <v>4.0999999999999996</v>
      </c>
      <c r="CS10" s="35">
        <f>IF('Indicator Data'!BZ13="No data","x",ROUND(IF('Indicator Data'!BZ13&gt;CS$195,0,IF('Indicator Data'!BZ13&lt;CS$194,10,(CS$195-'Indicator Data'!BZ13)/(CS$195-CS$194)*10)),1))</f>
        <v>0</v>
      </c>
      <c r="CT10" s="35">
        <f>IF('Indicator Data'!CA13="No data","x",ROUND(IF('Indicator Data'!CA13&gt;CT$195,0,IF('Indicator Data'!CA13&lt;CT$194,10,(CT$195-'Indicator Data'!CA13)/(CT$195-CT$194)*10)),1))</f>
        <v>0</v>
      </c>
      <c r="CU10" s="35" t="str">
        <f>IF('Indicator Data'!AC13="No data","x",ROUND(IF('Indicator Data'!AC13&gt;CU$195,0,IF('Indicator Data'!AC13&lt;CU$194,10,(CU$195-'Indicator Data'!AC13)/(CU$195-CU$194)*10)),1))</f>
        <v>x</v>
      </c>
      <c r="CV10" s="35">
        <f t="shared" si="35"/>
        <v>0</v>
      </c>
      <c r="CW10" s="35">
        <f>IF('Indicator Data'!X13="No data","x",ROUND(IF(LOG('Indicator Data'!X13)&gt;CW$195,10,IF(LOG('Indicator Data'!X13)&lt;CW$194,0,10-(CW$195-LOG('Indicator Data'!X13))/(CW$195-CW$194)*10)),1))</f>
        <v>1.7</v>
      </c>
      <c r="CX10" s="35">
        <f>IF('Indicator Data'!Y13="No data","x",ROUND(IF('Indicator Data'!Y13&gt;CX$195,10,IF('Indicator Data'!Y13&lt;CX$194,0,10-(CX$195-'Indicator Data'!Y13)/(CX$195-CX$194)*10)),1))</f>
        <v>3.4</v>
      </c>
      <c r="CY10" s="35">
        <f>IF('Indicator Data'!Z13="No data","x",ROUND(IF('Indicator Data'!Z13&gt;CY$195,10,IF('Indicator Data'!Z13&lt;CY$194,0,10-(CY$195-'Indicator Data'!Z13)/(CY$195-CY$194)*10)),1))</f>
        <v>8.6</v>
      </c>
      <c r="CZ10" s="35">
        <f>IF('Indicator Data'!AA13="No data","x",ROUND(IF('Indicator Data'!AA13&gt;CZ$195,10,IF('Indicator Data'!AA13&lt;CZ$194,0,10-(CZ$195-'Indicator Data'!AA13)/(CZ$195-CZ$194)*10)),1))</f>
        <v>1.3</v>
      </c>
      <c r="DA10" s="35">
        <f t="shared" si="60"/>
        <v>3.8</v>
      </c>
      <c r="DB10" s="35">
        <f t="shared" si="61"/>
        <v>2.5</v>
      </c>
      <c r="DC10" s="35" t="str">
        <f>IF('Indicator Data'!AF13="No data","x",ROUND(IF('Indicator Data'!AF13&gt;DC$195,10,IF('Indicator Data'!AF13&lt;DC$194,0,10-(DC$195-'Indicator Data'!AF13)/(DC$195-DC$194)*10)),1))</f>
        <v>x</v>
      </c>
      <c r="DD10" s="35">
        <f>IF('Indicator Data'!AG13="No data","x",ROUND(IF('Indicator Data'!AG13&gt;DD$195,10,IF('Indicator Data'!AG13&lt;DD$194,0,10-(DD$195-'Indicator Data'!AG13)/(DD$195-DD$194)*10)),1))</f>
        <v>1</v>
      </c>
      <c r="DE10" s="35">
        <f t="shared" si="62"/>
        <v>3.2</v>
      </c>
      <c r="DF10" s="35">
        <f>IF('Indicator Data'!AB13="No data","x",ROUND(IF('Indicator Data'!AB13&gt;DF$195,10,IF('Indicator Data'!AB13&lt;DF$194,0,10-(DF$195-'Indicator Data'!AB13)/(DF$195-DF$194)*10)),1))</f>
        <v>0</v>
      </c>
      <c r="DG10" s="35">
        <f t="shared" si="63"/>
        <v>0</v>
      </c>
      <c r="DH10" s="143">
        <f>IF('Indicator Data'!AD13="No data","x",'Indicator Data'!AD13/'Indicator Data'!$CJ13)</f>
        <v>6.4944134078212296E-4</v>
      </c>
      <c r="DI10" s="35">
        <f t="shared" si="64"/>
        <v>3.5</v>
      </c>
      <c r="DJ10" s="35">
        <f>IF('Indicator Data'!AE13="No data","x",ROUND(IF('Indicator Data'!AE13&gt;DJ$195,0,IF('Indicator Data'!AE13&lt;DJ$194,10,(DJ$195-'Indicator Data'!AE13)/(DJ$195-DJ$194)*10)),1))</f>
        <v>0</v>
      </c>
      <c r="DK10" s="35">
        <f t="shared" si="65"/>
        <v>1.8</v>
      </c>
      <c r="DL10" s="35">
        <f t="shared" si="66"/>
        <v>1.7</v>
      </c>
      <c r="DM10" s="37">
        <f t="shared" si="36"/>
        <v>2.2000000000000002</v>
      </c>
      <c r="DN10" s="38">
        <f t="shared" si="37"/>
        <v>4.9000000000000004</v>
      </c>
      <c r="DO10" s="35">
        <f>ROUND(IF('Indicator Data'!AH13=0,0,IF('Indicator Data'!AH13&gt;DO$195,10,IF('Indicator Data'!AH13&lt;DO$194,0,10-(DO$195-'Indicator Data'!AH13)/(DO$195-DO$194)*10))),1)</f>
        <v>0.1</v>
      </c>
      <c r="DP10" s="35">
        <f>ROUND(IF('Indicator Data'!AI13=0,0,IF(LOG('Indicator Data'!AI13)&gt;LOG(DP$195),10,IF(LOG('Indicator Data'!AI13)&lt;LOG(DP$194),0,10-(LOG(DP$195)-LOG('Indicator Data'!AI13))/(LOG(DP$195)-LOG(DP$194))*10))),1)</f>
        <v>0</v>
      </c>
      <c r="DQ10" s="37">
        <f t="shared" si="38"/>
        <v>0.1</v>
      </c>
      <c r="DR10" s="35">
        <f>'Indicator Data'!AJ13</f>
        <v>0</v>
      </c>
      <c r="DS10" s="35">
        <f>'Indicator Data'!AK13</f>
        <v>0</v>
      </c>
      <c r="DT10" s="37">
        <f t="shared" si="39"/>
        <v>0</v>
      </c>
      <c r="DU10" s="38">
        <f t="shared" si="40"/>
        <v>0.1</v>
      </c>
      <c r="DV10" s="13"/>
      <c r="DW10" s="83"/>
    </row>
    <row r="11" spans="1:127" s="2" customFormat="1" x14ac:dyDescent="0.3">
      <c r="A11" s="98" t="str">
        <f>'Indicator Data'!A14</f>
        <v>Austria</v>
      </c>
      <c r="B11" s="39" t="str">
        <f>'Indicator Data'!B14</f>
        <v>AUT</v>
      </c>
      <c r="C11" s="35">
        <f>ROUND(IF('Indicator Data'!C14=0,0.1,IF(LOG('Indicator Data'!C14)&gt;C$195,10,IF(LOG('Indicator Data'!C14)&lt;C$194,0,10-(C$195-LOG('Indicator Data'!C14))/(C$195-C$194)*10))),1)</f>
        <v>7.5</v>
      </c>
      <c r="D11" s="35">
        <f>ROUND(IF('Indicator Data'!D14=0,0.1,IF(LOG('Indicator Data'!D14)&gt;D$195,10,IF(LOG('Indicator Data'!D14)&lt;D$194,0,10-(D$195-LOG('Indicator Data'!D14))/(D$195-D$194)*10))),1)</f>
        <v>0.1</v>
      </c>
      <c r="E11" s="35">
        <f t="shared" si="0"/>
        <v>4.8</v>
      </c>
      <c r="F11" s="35">
        <f>IF('Indicator Data'!E14="No data",0.1,(ROUND(IF('Indicator Data'!E14=0,0,IF(LOG('Indicator Data'!E14)&gt;F$195,10,IF(LOG('Indicator Data'!E14)&lt;F$194,0,10-(F$195-LOG('Indicator Data'!E14))/(F$195-F$194)*10))),1)))</f>
        <v>6.7</v>
      </c>
      <c r="G11" s="35">
        <f>ROUND(IF('Indicator Data'!F14=0,0,IF(LOG('Indicator Data'!F14)&gt;G$195,10,IF(LOG('Indicator Data'!F14)&lt;G$194,0,10-(G$195-LOG('Indicator Data'!F14))/(G$195-G$194)*10))),1)</f>
        <v>0</v>
      </c>
      <c r="H11" s="35">
        <f>ROUND(IF('Indicator Data'!G14=0,0,IF(LOG('Indicator Data'!G14)&gt;H$195,10,IF(LOG('Indicator Data'!G14)&lt;H$194,0,10-(H$195-LOG('Indicator Data'!G14))/(H$195-H$194)*10))),1)</f>
        <v>0</v>
      </c>
      <c r="I11" s="35">
        <f>ROUND(IF('Indicator Data'!H14=0,0,IF(LOG('Indicator Data'!H14)&gt;I$195,10,IF(LOG('Indicator Data'!H14)&lt;I$194,0,10-(I$195-LOG('Indicator Data'!H14))/(I$195-I$194)*10))),1)</f>
        <v>0</v>
      </c>
      <c r="J11" s="35">
        <f t="shared" si="1"/>
        <v>0</v>
      </c>
      <c r="K11" s="35">
        <f>ROUND(IF('Indicator Data'!I14=0,0,IF(LOG('Indicator Data'!I14)&gt;K$195,10,IF(LOG('Indicator Data'!I14)&lt;K$194,0,10-(K$195-LOG('Indicator Data'!I14))/(K$195-K$194)*10))),1)</f>
        <v>0</v>
      </c>
      <c r="L11" s="35">
        <f t="shared" si="2"/>
        <v>0</v>
      </c>
      <c r="M11" s="35">
        <f>ROUND(IF('Indicator Data'!J14=0,0,IF(LOG('Indicator Data'!J14)&gt;M$195,10,IF(LOG('Indicator Data'!J14)&lt;M$194,0,10-(M$195-LOG('Indicator Data'!J14))/(M$195-M$194)*10))),1)</f>
        <v>0</v>
      </c>
      <c r="N11" s="36">
        <f>'Indicator Data'!C14/'Indicator Data'!$CK14</f>
        <v>1.1867971661574681E-3</v>
      </c>
      <c r="O11" s="36">
        <f>'Indicator Data'!D14/'Indicator Data'!$CK14</f>
        <v>0</v>
      </c>
      <c r="P11" s="36">
        <f>IF(F11=0.1,"x",'Indicator Data'!E14/'Indicator Data'!$CK14)</f>
        <v>5.8700141192357938E-3</v>
      </c>
      <c r="Q11" s="36">
        <f>'Indicator Data'!F14/'Indicator Data'!$CK14</f>
        <v>0</v>
      </c>
      <c r="R11" s="36">
        <f>'Indicator Data'!G14/'Indicator Data'!$CK14</f>
        <v>0</v>
      </c>
      <c r="S11" s="36">
        <f>'Indicator Data'!H14/'Indicator Data'!$CK14</f>
        <v>0</v>
      </c>
      <c r="T11" s="36">
        <f>'Indicator Data'!I14/'Indicator Data'!$CK14</f>
        <v>0</v>
      </c>
      <c r="U11" s="36">
        <f>'Indicator Data'!J14/'Indicator Data'!$CK14</f>
        <v>0</v>
      </c>
      <c r="V11" s="35">
        <f t="shared" si="3"/>
        <v>5.9</v>
      </c>
      <c r="W11" s="35">
        <f t="shared" si="4"/>
        <v>0</v>
      </c>
      <c r="X11" s="35">
        <f t="shared" si="5"/>
        <v>3.5</v>
      </c>
      <c r="Y11" s="35">
        <f t="shared" si="6"/>
        <v>3.9</v>
      </c>
      <c r="Z11" s="35">
        <f t="shared" si="7"/>
        <v>0</v>
      </c>
      <c r="AA11" s="35">
        <f t="shared" si="8"/>
        <v>0</v>
      </c>
      <c r="AB11" s="35">
        <f t="shared" si="9"/>
        <v>0</v>
      </c>
      <c r="AC11" s="35">
        <f t="shared" si="10"/>
        <v>0</v>
      </c>
      <c r="AD11" s="35">
        <f t="shared" si="11"/>
        <v>0</v>
      </c>
      <c r="AE11" s="35">
        <f t="shared" si="12"/>
        <v>0</v>
      </c>
      <c r="AF11" s="35">
        <f t="shared" si="13"/>
        <v>0</v>
      </c>
      <c r="AG11" s="35">
        <f>ROUND(IF('Indicator Data'!K14=0,0,IF('Indicator Data'!K14&gt;AG$195,10,IF('Indicator Data'!K14&lt;AG$194,0,10-(AG$195-'Indicator Data'!K14)/(AG$195-AG$194)*10))),1)</f>
        <v>0</v>
      </c>
      <c r="AH11" s="35">
        <f t="shared" si="14"/>
        <v>6.7</v>
      </c>
      <c r="AI11" s="35">
        <f t="shared" si="15"/>
        <v>0.1</v>
      </c>
      <c r="AJ11" s="35">
        <f t="shared" si="16"/>
        <v>0</v>
      </c>
      <c r="AK11" s="35">
        <f t="shared" si="17"/>
        <v>0</v>
      </c>
      <c r="AL11" s="35">
        <f t="shared" si="18"/>
        <v>0</v>
      </c>
      <c r="AM11" s="35">
        <f t="shared" si="19"/>
        <v>0</v>
      </c>
      <c r="AN11" s="35">
        <f t="shared" si="20"/>
        <v>0</v>
      </c>
      <c r="AO11" s="142">
        <f t="shared" si="21"/>
        <v>4.2</v>
      </c>
      <c r="AP11" s="142">
        <f t="shared" si="41"/>
        <v>5.5</v>
      </c>
      <c r="AQ11" s="142">
        <f t="shared" si="22"/>
        <v>0</v>
      </c>
      <c r="AR11" s="142">
        <f t="shared" si="23"/>
        <v>0</v>
      </c>
      <c r="AS11" s="35">
        <f t="shared" si="24"/>
        <v>0</v>
      </c>
      <c r="AT11" s="35">
        <f>IF('Indicator Data'!L14="No data","x",IF('Indicator Data'!CL14&lt;1000,"x",ROUND((IF('Indicator Data'!L14&gt;AT$195,10,IF('Indicator Data'!L14&lt;AT$194,0,10-(AT$195-'Indicator Data'!L14)/(AT$195-AT$194)*10))),1)))</f>
        <v>1</v>
      </c>
      <c r="AU11" s="142">
        <f t="shared" si="25"/>
        <v>0.5</v>
      </c>
      <c r="AV11" s="35">
        <f>IF('Indicator Data'!M14="No data","x",ROUND(IF('Indicator Data'!M14=0,0,IF(LOG('Indicator Data'!M14)&gt;AV$195,10,IF(LOG('Indicator Data'!M14)&lt;AV$194,0,10-(AV$195-LOG('Indicator Data'!M14))/(AV$195-AV$194)*10))),1))</f>
        <v>3.5</v>
      </c>
      <c r="AW11" s="36">
        <f>IF(AV11="x","x",'Indicator Data'!M14/'Indicator Data'!$CK14)</f>
        <v>3.4470996155955177E-4</v>
      </c>
      <c r="AX11" s="35">
        <f t="shared" si="42"/>
        <v>0</v>
      </c>
      <c r="AY11" s="35">
        <f t="shared" si="43"/>
        <v>1.9</v>
      </c>
      <c r="AZ11" s="35" t="str">
        <f>IF('Indicator Data'!N14="No data","x",ROUND(IF('Indicator Data'!N14=0,0,IF(LOG('Indicator Data'!N14)&gt;AZ$195,10,IF(LOG('Indicator Data'!N14)&lt;AZ$194,0,10-(AZ$195-LOG('Indicator Data'!N14))/(AZ$195-AZ$194)*10))),1))</f>
        <v>x</v>
      </c>
      <c r="BA11" s="36" t="str">
        <f>IF(AZ11="x","x",'Indicator Data'!N14/'Indicator Data'!$CK14)</f>
        <v>x</v>
      </c>
      <c r="BB11" s="35" t="str">
        <f t="shared" si="44"/>
        <v>x</v>
      </c>
      <c r="BC11" s="35" t="str">
        <f t="shared" si="45"/>
        <v>x</v>
      </c>
      <c r="BD11" s="35" t="str">
        <f>IF('Indicator Data'!O14="No data","x",ROUND(IF('Indicator Data'!O14=0,0,IF(LOG('Indicator Data'!O14)&gt;BD$195,10,IF(LOG('Indicator Data'!O14)&lt;BD$194,0,10-(BD$195-LOG('Indicator Data'!O14))/(BD$195-BD$194)*10))),1))</f>
        <v>x</v>
      </c>
      <c r="BE11" s="36" t="str">
        <f>IF(BD11="x","x",'Indicator Data'!O14/'Indicator Data'!$CK14)</f>
        <v>x</v>
      </c>
      <c r="BF11" s="35" t="str">
        <f t="shared" si="46"/>
        <v>x</v>
      </c>
      <c r="BG11" s="35" t="str">
        <f t="shared" si="47"/>
        <v>x</v>
      </c>
      <c r="BH11" s="35" t="str">
        <f>IF('Indicator Data'!P14="No data","x",ROUND(IF('Indicator Data'!P14=0,0,IF(LOG('Indicator Data'!P14)&gt;BH$195,10,IF(LOG('Indicator Data'!P14)&lt;BH$194,0,10-(BH$195-LOG('Indicator Data'!P14))/(BH$195-BH$194)*10))),1))</f>
        <v>x</v>
      </c>
      <c r="BI11" s="36" t="str">
        <f>IF(BH11="x","x",'Indicator Data'!P14/'Indicator Data'!$CK14)</f>
        <v>x</v>
      </c>
      <c r="BJ11" s="35" t="str">
        <f t="shared" si="48"/>
        <v>x</v>
      </c>
      <c r="BK11" s="35" t="str">
        <f t="shared" si="49"/>
        <v>x</v>
      </c>
      <c r="BL11" s="35">
        <f t="shared" si="50"/>
        <v>1.9</v>
      </c>
      <c r="BM11" s="35">
        <f>ROUND(IF('Indicator Data'!Q14=0,0,IF(LOG('Indicator Data'!Q14)&gt;BM$195,10,IF(LOG('Indicator Data'!Q14)&lt;BM$194,0,10-(BM$195-LOG('Indicator Data'!Q14))/(BM$195-BM$194)*10))),1)</f>
        <v>0</v>
      </c>
      <c r="BN11" s="35">
        <f>ROUND(IF('Indicator Data'!R14=0,0,IF(LOG('Indicator Data'!R14)&gt;BN$195,10,IF(LOG('Indicator Data'!R14)&lt;BN$194,0,10-(BN$195-LOG('Indicator Data'!R14))/(BN$195-BN$194)*10))),1)</f>
        <v>0</v>
      </c>
      <c r="BO11" s="35">
        <f t="shared" si="51"/>
        <v>0</v>
      </c>
      <c r="BP11" s="36">
        <f>'Indicator Data'!Q14/'Indicator Data'!$CK14</f>
        <v>0</v>
      </c>
      <c r="BQ11" s="36">
        <f>'Indicator Data'!R14/'Indicator Data'!$CK14</f>
        <v>0</v>
      </c>
      <c r="BR11" s="35">
        <f t="shared" si="26"/>
        <v>0</v>
      </c>
      <c r="BS11" s="35">
        <f t="shared" si="27"/>
        <v>0</v>
      </c>
      <c r="BT11" s="35">
        <f t="shared" si="28"/>
        <v>0</v>
      </c>
      <c r="BU11" s="35">
        <f t="shared" si="52"/>
        <v>0</v>
      </c>
      <c r="BV11" s="35">
        <f>ROUND(IF('Indicator Data'!S14=0,0,IF(LOG('Indicator Data'!S14)&gt;BV$195,10,IF(LOG('Indicator Data'!S14)&lt;BV$194,0,10-(BV$195-LOG('Indicator Data'!S14))/(BV$195-BV$194)*10))),1)</f>
        <v>0</v>
      </c>
      <c r="BW11" s="35">
        <f>ROUND(IF('Indicator Data'!T14=0,0,IF(LOG('Indicator Data'!T14)&gt;BW$195,10,IF(LOG('Indicator Data'!T14)&lt;BW$194,0,10-(BW$195-LOG('Indicator Data'!T14))/(BW$195-BW$194)*10))),1)</f>
        <v>0</v>
      </c>
      <c r="BX11" s="35">
        <f t="shared" si="53"/>
        <v>0</v>
      </c>
      <c r="BY11" s="36">
        <f>'Indicator Data'!S14/'Indicator Data'!$CK14</f>
        <v>0</v>
      </c>
      <c r="BZ11" s="36">
        <f>'Indicator Data'!T14/'Indicator Data'!$CK14</f>
        <v>0</v>
      </c>
      <c r="CA11" s="35">
        <f t="shared" si="29"/>
        <v>0</v>
      </c>
      <c r="CB11" s="35">
        <f t="shared" si="30"/>
        <v>0</v>
      </c>
      <c r="CC11" s="35">
        <f t="shared" si="54"/>
        <v>0</v>
      </c>
      <c r="CD11" s="35">
        <f t="shared" si="55"/>
        <v>0</v>
      </c>
      <c r="CE11" s="35">
        <f t="shared" si="56"/>
        <v>0</v>
      </c>
      <c r="CF11" s="35">
        <f>ROUND(IF('Indicator Data'!U14=0,0,IF(LOG('Indicator Data'!U14)&gt;CF$195,10,IF(LOG('Indicator Data'!U14)&lt;CF$194,0,10-(CF$195-LOG('Indicator Data'!U14))/(CF$195-CF$194)*10))),1)</f>
        <v>0</v>
      </c>
      <c r="CG11" s="36">
        <f>'Indicator Data'!U14/'Indicator Data'!$CK14</f>
        <v>0</v>
      </c>
      <c r="CH11" s="35">
        <f t="shared" si="31"/>
        <v>0</v>
      </c>
      <c r="CI11" s="35">
        <f t="shared" si="57"/>
        <v>0</v>
      </c>
      <c r="CJ11" s="35">
        <f>ROUND(IF('Indicator Data'!V14=0,0,IF(LOG('Indicator Data'!V14)&gt;CJ$195,10,IF(LOG('Indicator Data'!V14)&lt;CJ$194,0,10-(CJ$195-LOG('Indicator Data'!V14))/(CJ$195-CJ$194)*10))),1)</f>
        <v>0</v>
      </c>
      <c r="CK11" s="36">
        <f>IF('Indicator Data'!V14/'Indicator Data'!$CK14&gt;1,1,'Indicator Data'!V14/'Indicator Data'!$CK14)</f>
        <v>0</v>
      </c>
      <c r="CL11" s="35">
        <f t="shared" si="32"/>
        <v>0</v>
      </c>
      <c r="CM11" s="35">
        <f t="shared" si="58"/>
        <v>0</v>
      </c>
      <c r="CN11" s="35">
        <f>ROUND(IF('Indicator Data'!W14=0,0,IF(LOG('Indicator Data'!W14)&gt;CN$195,10,IF(LOG('Indicator Data'!W14)&lt;CN$194,0,10-(CN$195-LOG('Indicator Data'!W14))/(CN$195-CN$194)*10))),1)</f>
        <v>0</v>
      </c>
      <c r="CO11" s="36">
        <f>'Indicator Data'!W14/'Indicator Data'!$CK14</f>
        <v>0</v>
      </c>
      <c r="CP11" s="35">
        <f t="shared" si="33"/>
        <v>0</v>
      </c>
      <c r="CQ11" s="35">
        <f t="shared" si="59"/>
        <v>0</v>
      </c>
      <c r="CR11" s="35">
        <f t="shared" si="34"/>
        <v>0</v>
      </c>
      <c r="CS11" s="35">
        <f>IF('Indicator Data'!BZ14="No data","x",ROUND(IF('Indicator Data'!BZ14&gt;CS$195,0,IF('Indicator Data'!BZ14&lt;CS$194,10,(CS$195-'Indicator Data'!BZ14)/(CS$195-CS$194)*10)),1))</f>
        <v>0</v>
      </c>
      <c r="CT11" s="35">
        <f>IF('Indicator Data'!CA14="No data","x",ROUND(IF('Indicator Data'!CA14&gt;CT$195,0,IF('Indicator Data'!CA14&lt;CT$194,10,(CT$195-'Indicator Data'!CA14)/(CT$195-CT$194)*10)),1))</f>
        <v>0</v>
      </c>
      <c r="CU11" s="35" t="str">
        <f>IF('Indicator Data'!AC14="No data","x",ROUND(IF('Indicator Data'!AC14&gt;CU$195,0,IF('Indicator Data'!AC14&lt;CU$194,10,(CU$195-'Indicator Data'!AC14)/(CU$195-CU$194)*10)),1))</f>
        <v>x</v>
      </c>
      <c r="CV11" s="35">
        <f t="shared" si="35"/>
        <v>0</v>
      </c>
      <c r="CW11" s="35">
        <f>IF('Indicator Data'!X14="No data","x",ROUND(IF(LOG('Indicator Data'!X14)&gt;CW$195,10,IF(LOG('Indicator Data'!X14)&lt;CW$194,0,10-(CW$195-LOG('Indicator Data'!X14))/(CW$195-CW$194)*10)),1))</f>
        <v>6.8</v>
      </c>
      <c r="CX11" s="35">
        <f>IF('Indicator Data'!Y14="No data","x",ROUND(IF('Indicator Data'!Y14&gt;CX$195,10,IF('Indicator Data'!Y14&lt;CX$194,0,10-(CX$195-'Indicator Data'!Y14)/(CX$195-CX$194)*10)),1))</f>
        <v>1.8</v>
      </c>
      <c r="CY11" s="35">
        <f>IF('Indicator Data'!Z14="No data","x",ROUND(IF('Indicator Data'!Z14&gt;CY$195,10,IF('Indicator Data'!Z14&lt;CY$194,0,10-(CY$195-'Indicator Data'!Z14)/(CY$195-CY$194)*10)),1))</f>
        <v>5.8</v>
      </c>
      <c r="CZ11" s="35">
        <f>IF('Indicator Data'!AA14="No data","x",ROUND(IF('Indicator Data'!AA14&gt;CZ$195,10,IF('Indicator Data'!AA14&lt;CZ$194,0,10-(CZ$195-'Indicator Data'!AA14)/(CZ$195-CZ$194)*10)),1))</f>
        <v>0.7</v>
      </c>
      <c r="DA11" s="35">
        <f t="shared" si="60"/>
        <v>3.8</v>
      </c>
      <c r="DB11" s="35">
        <f t="shared" si="61"/>
        <v>2.5</v>
      </c>
      <c r="DC11" s="35" t="str">
        <f>IF('Indicator Data'!AF14="No data","x",ROUND(IF('Indicator Data'!AF14&gt;DC$195,10,IF('Indicator Data'!AF14&lt;DC$194,0,10-(DC$195-'Indicator Data'!AF14)/(DC$195-DC$194)*10)),1))</f>
        <v>x</v>
      </c>
      <c r="DD11" s="35">
        <f>IF('Indicator Data'!AG14="No data","x",ROUND(IF('Indicator Data'!AG14&gt;DD$195,10,IF('Indicator Data'!AG14&lt;DD$194,0,10-(DD$195-'Indicator Data'!AG14)/(DD$195-DD$194)*10)),1))</f>
        <v>0</v>
      </c>
      <c r="DE11" s="35">
        <f t="shared" si="62"/>
        <v>3</v>
      </c>
      <c r="DF11" s="35">
        <f>IF('Indicator Data'!AB14="No data","x",ROUND(IF('Indicator Data'!AB14&gt;DF$195,10,IF('Indicator Data'!AB14&lt;DF$194,0,10-(DF$195-'Indicator Data'!AB14)/(DF$195-DF$194)*10)),1))</f>
        <v>0</v>
      </c>
      <c r="DG11" s="35">
        <f t="shared" si="63"/>
        <v>0</v>
      </c>
      <c r="DH11" s="143">
        <f>IF('Indicator Data'!AD14="No data","x",'Indicator Data'!AD14/'Indicator Data'!$CJ14)</f>
        <v>5.5454384246398812E-4</v>
      </c>
      <c r="DI11" s="35">
        <f t="shared" si="64"/>
        <v>4.5</v>
      </c>
      <c r="DJ11" s="35">
        <f>IF('Indicator Data'!AE14="No data","x",ROUND(IF('Indicator Data'!AE14&gt;DJ$195,0,IF('Indicator Data'!AE14&lt;DJ$194,10,(DJ$195-'Indicator Data'!AE14)/(DJ$195-DJ$194)*10)),1))</f>
        <v>2</v>
      </c>
      <c r="DK11" s="35">
        <f t="shared" si="65"/>
        <v>3.3</v>
      </c>
      <c r="DL11" s="35">
        <f t="shared" si="66"/>
        <v>2.1</v>
      </c>
      <c r="DM11" s="37">
        <f t="shared" si="36"/>
        <v>1.7</v>
      </c>
      <c r="DN11" s="38">
        <f t="shared" si="37"/>
        <v>2.2999999999999998</v>
      </c>
      <c r="DO11" s="35">
        <f>ROUND(IF('Indicator Data'!AH14=0,0,IF('Indicator Data'!AH14&gt;DO$195,10,IF('Indicator Data'!AH14&lt;DO$194,0,10-(DO$195-'Indicator Data'!AH14)/(DO$195-DO$194)*10))),1)</f>
        <v>0</v>
      </c>
      <c r="DP11" s="35">
        <f>ROUND(IF('Indicator Data'!AI14=0,0,IF(LOG('Indicator Data'!AI14)&gt;LOG(DP$195),10,IF(LOG('Indicator Data'!AI14)&lt;LOG(DP$194),0,10-(LOG(DP$195)-LOG('Indicator Data'!AI14))/(LOG(DP$195)-LOG(DP$194))*10))),1)</f>
        <v>0</v>
      </c>
      <c r="DQ11" s="37">
        <f t="shared" si="38"/>
        <v>0</v>
      </c>
      <c r="DR11" s="35">
        <f>'Indicator Data'!AJ14</f>
        <v>0</v>
      </c>
      <c r="DS11" s="35">
        <f>'Indicator Data'!AK14</f>
        <v>0</v>
      </c>
      <c r="DT11" s="37">
        <f t="shared" si="39"/>
        <v>0</v>
      </c>
      <c r="DU11" s="38">
        <f t="shared" si="40"/>
        <v>0</v>
      </c>
      <c r="DV11" s="13"/>
      <c r="DW11" s="83"/>
    </row>
    <row r="12" spans="1:127" s="2" customFormat="1" x14ac:dyDescent="0.3">
      <c r="A12" s="98" t="str">
        <f>'Indicator Data'!A15</f>
        <v>Azerbaijan</v>
      </c>
      <c r="B12" s="39" t="str">
        <f>'Indicator Data'!B15</f>
        <v>AZE</v>
      </c>
      <c r="C12" s="35">
        <f>ROUND(IF('Indicator Data'!C15=0,0.1,IF(LOG('Indicator Data'!C15)&gt;C$195,10,IF(LOG('Indicator Data'!C15)&lt;C$194,0,10-(C$195-LOG('Indicator Data'!C15))/(C$195-C$194)*10))),1)</f>
        <v>8.3000000000000007</v>
      </c>
      <c r="D12" s="35">
        <f>ROUND(IF('Indicator Data'!D15=0,0.1,IF(LOG('Indicator Data'!D15)&gt;D$195,10,IF(LOG('Indicator Data'!D15)&lt;D$194,0,10-(D$195-LOG('Indicator Data'!D15))/(D$195-D$194)*10))),1)</f>
        <v>9.1999999999999993</v>
      </c>
      <c r="E12" s="35">
        <f t="shared" si="0"/>
        <v>8.8000000000000007</v>
      </c>
      <c r="F12" s="35">
        <f>IF('Indicator Data'!E15="No data",0.1,(ROUND(IF('Indicator Data'!E15=0,0,IF(LOG('Indicator Data'!E15)&gt;F$195,10,IF(LOG('Indicator Data'!E15)&lt;F$194,0,10-(F$195-LOG('Indicator Data'!E15))/(F$195-F$194)*10))),1)))</f>
        <v>6.5</v>
      </c>
      <c r="G12" s="35">
        <f>ROUND(IF('Indicator Data'!F15=0,0,IF(LOG('Indicator Data'!F15)&gt;G$195,10,IF(LOG('Indicator Data'!F15)&lt;G$194,0,10-(G$195-LOG('Indicator Data'!F15))/(G$195-G$194)*10))),1)</f>
        <v>0</v>
      </c>
      <c r="H12" s="35">
        <f>ROUND(IF('Indicator Data'!G15=0,0,IF(LOG('Indicator Data'!G15)&gt;H$195,10,IF(LOG('Indicator Data'!G15)&lt;H$194,0,10-(H$195-LOG('Indicator Data'!G15))/(H$195-H$194)*10))),1)</f>
        <v>0</v>
      </c>
      <c r="I12" s="35">
        <f>ROUND(IF('Indicator Data'!H15=0,0,IF(LOG('Indicator Data'!H15)&gt;I$195,10,IF(LOG('Indicator Data'!H15)&lt;I$194,0,10-(I$195-LOG('Indicator Data'!H15))/(I$195-I$194)*10))),1)</f>
        <v>0</v>
      </c>
      <c r="J12" s="35">
        <f t="shared" si="1"/>
        <v>0</v>
      </c>
      <c r="K12" s="35">
        <f>ROUND(IF('Indicator Data'!I15=0,0,IF(LOG('Indicator Data'!I15)&gt;K$195,10,IF(LOG('Indicator Data'!I15)&lt;K$194,0,10-(K$195-LOG('Indicator Data'!I15))/(K$195-K$194)*10))),1)</f>
        <v>0</v>
      </c>
      <c r="L12" s="35">
        <f t="shared" si="2"/>
        <v>0</v>
      </c>
      <c r="M12" s="35">
        <f>ROUND(IF('Indicator Data'!J15=0,0,IF(LOG('Indicator Data'!J15)&gt;M$195,10,IF(LOG('Indicator Data'!J15)&lt;M$194,0,10-(M$195-LOG('Indicator Data'!J15))/(M$195-M$194)*10))),1)</f>
        <v>0</v>
      </c>
      <c r="N12" s="36">
        <f>'Indicator Data'!C15/'Indicator Data'!$CK15</f>
        <v>2.105263209610889E-3</v>
      </c>
      <c r="O12" s="36">
        <f>'Indicator Data'!D15/'Indicator Data'!$CK15</f>
        <v>5.8953816106569563E-4</v>
      </c>
      <c r="P12" s="36">
        <f>IF(F12=0.1,"x",'Indicator Data'!E15/'Indicator Data'!$CK15)</f>
        <v>4.0650936353290737E-3</v>
      </c>
      <c r="Q12" s="36">
        <f>'Indicator Data'!F15/'Indicator Data'!$CK15</f>
        <v>0</v>
      </c>
      <c r="R12" s="36">
        <f>'Indicator Data'!G15/'Indicator Data'!$CK15</f>
        <v>0</v>
      </c>
      <c r="S12" s="36">
        <f>'Indicator Data'!H15/'Indicator Data'!$CK15</f>
        <v>0</v>
      </c>
      <c r="T12" s="36">
        <f>'Indicator Data'!I15/'Indicator Data'!$CK15</f>
        <v>0</v>
      </c>
      <c r="U12" s="36">
        <f>'Indicator Data'!J15/'Indicator Data'!$CK15</f>
        <v>0</v>
      </c>
      <c r="V12" s="35">
        <f t="shared" si="3"/>
        <v>10</v>
      </c>
      <c r="W12" s="35">
        <f t="shared" si="4"/>
        <v>5.9</v>
      </c>
      <c r="X12" s="35">
        <f t="shared" si="5"/>
        <v>8.6999999999999993</v>
      </c>
      <c r="Y12" s="35">
        <f t="shared" si="6"/>
        <v>2.7</v>
      </c>
      <c r="Z12" s="35">
        <f t="shared" si="7"/>
        <v>0</v>
      </c>
      <c r="AA12" s="35">
        <f t="shared" si="8"/>
        <v>0</v>
      </c>
      <c r="AB12" s="35">
        <f t="shared" si="9"/>
        <v>0</v>
      </c>
      <c r="AC12" s="35">
        <f t="shared" si="10"/>
        <v>0</v>
      </c>
      <c r="AD12" s="35">
        <f t="shared" si="11"/>
        <v>0</v>
      </c>
      <c r="AE12" s="35">
        <f t="shared" si="12"/>
        <v>0</v>
      </c>
      <c r="AF12" s="35">
        <f t="shared" si="13"/>
        <v>0</v>
      </c>
      <c r="AG12" s="35">
        <f>ROUND(IF('Indicator Data'!K15=0,0,IF('Indicator Data'!K15&gt;AG$195,10,IF('Indicator Data'!K15&lt;AG$194,0,10-(AG$195-'Indicator Data'!K15)/(AG$195-AG$194)*10))),1)</f>
        <v>1</v>
      </c>
      <c r="AH12" s="35">
        <f t="shared" si="14"/>
        <v>9.1999999999999993</v>
      </c>
      <c r="AI12" s="35">
        <f t="shared" si="15"/>
        <v>7.6</v>
      </c>
      <c r="AJ12" s="35">
        <f t="shared" si="16"/>
        <v>0</v>
      </c>
      <c r="AK12" s="35">
        <f t="shared" si="17"/>
        <v>0</v>
      </c>
      <c r="AL12" s="35">
        <f t="shared" si="18"/>
        <v>0</v>
      </c>
      <c r="AM12" s="35">
        <f t="shared" si="19"/>
        <v>0</v>
      </c>
      <c r="AN12" s="35">
        <f t="shared" si="20"/>
        <v>0</v>
      </c>
      <c r="AO12" s="142">
        <f t="shared" si="21"/>
        <v>8.8000000000000007</v>
      </c>
      <c r="AP12" s="142">
        <f t="shared" si="41"/>
        <v>4.9000000000000004</v>
      </c>
      <c r="AQ12" s="142">
        <f t="shared" si="22"/>
        <v>0</v>
      </c>
      <c r="AR12" s="142">
        <f t="shared" si="23"/>
        <v>0</v>
      </c>
      <c r="AS12" s="35">
        <f t="shared" si="24"/>
        <v>0.5</v>
      </c>
      <c r="AT12" s="35">
        <f>IF('Indicator Data'!L15="No data","x",IF('Indicator Data'!CL15&lt;1000,"x",ROUND((IF('Indicator Data'!L15&gt;AT$195,10,IF('Indicator Data'!L15&lt;AT$194,0,10-(AT$195-'Indicator Data'!L15)/(AT$195-AT$194)*10))),1)))</f>
        <v>10</v>
      </c>
      <c r="AU12" s="142">
        <f t="shared" si="25"/>
        <v>5.3</v>
      </c>
      <c r="AV12" s="35">
        <f>IF('Indicator Data'!M15="No data","x",ROUND(IF('Indicator Data'!M15=0,0,IF(LOG('Indicator Data'!M15)&gt;AV$195,10,IF(LOG('Indicator Data'!M15)&lt;AV$194,0,10-(AV$195-LOG('Indicator Data'!M15))/(AV$195-AV$194)*10))),1))</f>
        <v>8.5</v>
      </c>
      <c r="AW12" s="36">
        <f>IF(AV12="x","x",'Indicator Data'!M15/'Indicator Data'!$CK15)</f>
        <v>0.87624509641312198</v>
      </c>
      <c r="AX12" s="35">
        <f t="shared" si="42"/>
        <v>9.6999999999999993</v>
      </c>
      <c r="AY12" s="35">
        <f t="shared" si="43"/>
        <v>9.1999999999999993</v>
      </c>
      <c r="AZ12" s="35" t="str">
        <f>IF('Indicator Data'!N15="No data","x",ROUND(IF('Indicator Data'!N15=0,0,IF(LOG('Indicator Data'!N15)&gt;AZ$195,10,IF(LOG('Indicator Data'!N15)&lt;AZ$194,0,10-(AZ$195-LOG('Indicator Data'!N15))/(AZ$195-AZ$194)*10))),1))</f>
        <v>x</v>
      </c>
      <c r="BA12" s="36" t="str">
        <f>IF(AZ12="x","x",'Indicator Data'!N15/'Indicator Data'!$CK15)</f>
        <v>x</v>
      </c>
      <c r="BB12" s="35" t="str">
        <f t="shared" si="44"/>
        <v>x</v>
      </c>
      <c r="BC12" s="35" t="str">
        <f t="shared" si="45"/>
        <v>x</v>
      </c>
      <c r="BD12" s="35" t="str">
        <f>IF('Indicator Data'!O15="No data","x",ROUND(IF('Indicator Data'!O15=0,0,IF(LOG('Indicator Data'!O15)&gt;BD$195,10,IF(LOG('Indicator Data'!O15)&lt;BD$194,0,10-(BD$195-LOG('Indicator Data'!O15))/(BD$195-BD$194)*10))),1))</f>
        <v>x</v>
      </c>
      <c r="BE12" s="36" t="str">
        <f>IF(BD12="x","x",'Indicator Data'!O15/'Indicator Data'!$CK15)</f>
        <v>x</v>
      </c>
      <c r="BF12" s="35" t="str">
        <f t="shared" si="46"/>
        <v>x</v>
      </c>
      <c r="BG12" s="35" t="str">
        <f t="shared" si="47"/>
        <v>x</v>
      </c>
      <c r="BH12" s="35" t="str">
        <f>IF('Indicator Data'!P15="No data","x",ROUND(IF('Indicator Data'!P15=0,0,IF(LOG('Indicator Data'!P15)&gt;BH$195,10,IF(LOG('Indicator Data'!P15)&lt;BH$194,0,10-(BH$195-LOG('Indicator Data'!P15))/(BH$195-BH$194)*10))),1))</f>
        <v>x</v>
      </c>
      <c r="BI12" s="36" t="str">
        <f>IF(BH12="x","x",'Indicator Data'!P15/'Indicator Data'!$CK15)</f>
        <v>x</v>
      </c>
      <c r="BJ12" s="35" t="str">
        <f t="shared" si="48"/>
        <v>x</v>
      </c>
      <c r="BK12" s="35" t="str">
        <f t="shared" si="49"/>
        <v>x</v>
      </c>
      <c r="BL12" s="35">
        <f t="shared" si="50"/>
        <v>9.1999999999999993</v>
      </c>
      <c r="BM12" s="35">
        <f>ROUND(IF('Indicator Data'!Q15=0,0,IF(LOG('Indicator Data'!Q15)&gt;BM$195,10,IF(LOG('Indicator Data'!Q15)&lt;BM$194,0,10-(BM$195-LOG('Indicator Data'!Q15))/(BM$195-BM$194)*10))),1)</f>
        <v>8.1</v>
      </c>
      <c r="BN12" s="35">
        <f>ROUND(IF('Indicator Data'!R15=0,0,IF(LOG('Indicator Data'!R15)&gt;BN$195,10,IF(LOG('Indicator Data'!R15)&lt;BN$194,0,10-(BN$195-LOG('Indicator Data'!R15))/(BN$195-BN$194)*10))),1)</f>
        <v>4.9000000000000004</v>
      </c>
      <c r="BO12" s="35">
        <f t="shared" si="51"/>
        <v>5.9666666666666659</v>
      </c>
      <c r="BP12" s="36">
        <f>'Indicator Data'!Q15/'Indicator Data'!$CK15</f>
        <v>0.48163878858542519</v>
      </c>
      <c r="BQ12" s="36">
        <f>'Indicator Data'!R15/'Indicator Data'!$CK15</f>
        <v>8.5776597212909947E-4</v>
      </c>
      <c r="BR12" s="35">
        <f t="shared" si="26"/>
        <v>4.8</v>
      </c>
      <c r="BS12" s="35">
        <f t="shared" si="27"/>
        <v>0</v>
      </c>
      <c r="BT12" s="35">
        <f t="shared" si="28"/>
        <v>1.5999999999999999</v>
      </c>
      <c r="BU12" s="35">
        <f t="shared" si="52"/>
        <v>4.0999999999999996</v>
      </c>
      <c r="BV12" s="35">
        <f>ROUND(IF('Indicator Data'!S15=0,0,IF(LOG('Indicator Data'!S15)&gt;BV$195,10,IF(LOG('Indicator Data'!S15)&lt;BV$194,0,10-(BV$195-LOG('Indicator Data'!S15))/(BV$195-BV$194)*10))),1)</f>
        <v>0</v>
      </c>
      <c r="BW12" s="35">
        <f>ROUND(IF('Indicator Data'!T15=0,0,IF(LOG('Indicator Data'!T15)&gt;BW$195,10,IF(LOG('Indicator Data'!T15)&lt;BW$194,0,10-(BW$195-LOG('Indicator Data'!T15))/(BW$195-BW$194)*10))),1)</f>
        <v>0</v>
      </c>
      <c r="BX12" s="35">
        <f t="shared" si="53"/>
        <v>0</v>
      </c>
      <c r="BY12" s="36">
        <f>'Indicator Data'!S15/'Indicator Data'!$CK15</f>
        <v>0</v>
      </c>
      <c r="BZ12" s="36">
        <f>'Indicator Data'!T15/'Indicator Data'!$CK15</f>
        <v>0</v>
      </c>
      <c r="CA12" s="35">
        <f t="shared" si="29"/>
        <v>0</v>
      </c>
      <c r="CB12" s="35">
        <f t="shared" si="30"/>
        <v>0</v>
      </c>
      <c r="CC12" s="35">
        <f t="shared" si="54"/>
        <v>0</v>
      </c>
      <c r="CD12" s="35">
        <f t="shared" si="55"/>
        <v>0</v>
      </c>
      <c r="CE12" s="35">
        <f t="shared" si="56"/>
        <v>2.2999999999999998</v>
      </c>
      <c r="CF12" s="35">
        <f>ROUND(IF('Indicator Data'!U15=0,0,IF(LOG('Indicator Data'!U15)&gt;CF$195,10,IF(LOG('Indicator Data'!U15)&lt;CF$194,0,10-(CF$195-LOG('Indicator Data'!U15))/(CF$195-CF$194)*10))),1)</f>
        <v>0</v>
      </c>
      <c r="CG12" s="36">
        <f>'Indicator Data'!U15/'Indicator Data'!$CK15</f>
        <v>0</v>
      </c>
      <c r="CH12" s="35">
        <f t="shared" si="31"/>
        <v>0</v>
      </c>
      <c r="CI12" s="35">
        <f t="shared" si="57"/>
        <v>0</v>
      </c>
      <c r="CJ12" s="35">
        <f>ROUND(IF('Indicator Data'!V15=0,0,IF(LOG('Indicator Data'!V15)&gt;CJ$195,10,IF(LOG('Indicator Data'!V15)&lt;CJ$194,0,10-(CJ$195-LOG('Indicator Data'!V15))/(CJ$195-CJ$194)*10))),1)</f>
        <v>1.8</v>
      </c>
      <c r="CK12" s="36">
        <f>IF('Indicator Data'!V15/'Indicator Data'!$CK15&gt;1,1,'Indicator Data'!V15/'Indicator Data'!$CK15)</f>
        <v>1.7851788008736804E-5</v>
      </c>
      <c r="CL12" s="35">
        <f t="shared" si="32"/>
        <v>0</v>
      </c>
      <c r="CM12" s="35">
        <f t="shared" si="58"/>
        <v>0.9</v>
      </c>
      <c r="CN12" s="35">
        <f>ROUND(IF('Indicator Data'!W15=0,0,IF(LOG('Indicator Data'!W15)&gt;CN$195,10,IF(LOG('Indicator Data'!W15)&lt;CN$194,0,10-(CN$195-LOG('Indicator Data'!W15))/(CN$195-CN$194)*10))),1)</f>
        <v>5.0999999999999996</v>
      </c>
      <c r="CO12" s="36">
        <f>'Indicator Data'!W15/'Indicator Data'!$CK15</f>
        <v>3.730284587722444E-3</v>
      </c>
      <c r="CP12" s="35">
        <f t="shared" si="33"/>
        <v>0</v>
      </c>
      <c r="CQ12" s="35">
        <f t="shared" si="59"/>
        <v>2.9</v>
      </c>
      <c r="CR12" s="35">
        <f t="shared" si="34"/>
        <v>1.6</v>
      </c>
      <c r="CS12" s="35">
        <f>IF('Indicator Data'!BZ15="No data","x",ROUND(IF('Indicator Data'!BZ15&gt;CS$195,0,IF('Indicator Data'!BZ15&lt;CS$194,10,(CS$195-'Indicator Data'!BZ15)/(CS$195-CS$194)*10)),1))</f>
        <v>0.8</v>
      </c>
      <c r="CT12" s="35">
        <f>IF('Indicator Data'!CA15="No data","x",ROUND(IF('Indicator Data'!CA15&gt;CT$195,0,IF('Indicator Data'!CA15&lt;CT$194,10,(CT$195-'Indicator Data'!CA15)/(CT$195-CT$194)*10)),1))</f>
        <v>1.4</v>
      </c>
      <c r="CU12" s="35">
        <f>IF('Indicator Data'!AC15="No data","x",ROUND(IF('Indicator Data'!AC15&gt;CU$195,0,IF('Indicator Data'!AC15&lt;CU$194,10,(CU$195-'Indicator Data'!AC15)/(CU$195-CU$194)*10)),1))</f>
        <v>1.7</v>
      </c>
      <c r="CV12" s="35">
        <f t="shared" si="35"/>
        <v>1.3</v>
      </c>
      <c r="CW12" s="35">
        <f>IF('Indicator Data'!X15="No data","x",ROUND(IF(LOG('Indicator Data'!X15)&gt;CW$195,10,IF(LOG('Indicator Data'!X15)&lt;CW$194,0,10-(CW$195-LOG('Indicator Data'!X15))/(CW$195-CW$194)*10)),1))</f>
        <v>6.9</v>
      </c>
      <c r="CX12" s="35">
        <f>IF('Indicator Data'!Y15="No data","x",ROUND(IF('Indicator Data'!Y15&gt;CX$195,10,IF('Indicator Data'!Y15&lt;CX$194,0,10-(CX$195-'Indicator Data'!Y15)/(CX$195-CX$194)*10)),1))</f>
        <v>3</v>
      </c>
      <c r="CY12" s="35">
        <f>IF('Indicator Data'!Z15="No data","x",ROUND(IF('Indicator Data'!Z15&gt;CY$195,10,IF('Indicator Data'!Z15&lt;CY$194,0,10-(CY$195-'Indicator Data'!Z15)/(CY$195-CY$194)*10)),1))</f>
        <v>5.6</v>
      </c>
      <c r="CZ12" s="35">
        <f>IF('Indicator Data'!AA15="No data","x",ROUND(IF('Indicator Data'!AA15&gt;CZ$195,10,IF('Indicator Data'!AA15&lt;CZ$194,0,10-(CZ$195-'Indicator Data'!AA15)/(CZ$195-CZ$194)*10)),1))</f>
        <v>6.4</v>
      </c>
      <c r="DA12" s="35">
        <f t="shared" si="60"/>
        <v>5.5</v>
      </c>
      <c r="DB12" s="35">
        <f t="shared" si="61"/>
        <v>4.0999999999999996</v>
      </c>
      <c r="DC12" s="35" t="str">
        <f>IF('Indicator Data'!AF15="No data","x",ROUND(IF('Indicator Data'!AF15&gt;DC$195,10,IF('Indicator Data'!AF15&lt;DC$194,0,10-(DC$195-'Indicator Data'!AF15)/(DC$195-DC$194)*10)),1))</f>
        <v>x</v>
      </c>
      <c r="DD12" s="35">
        <f>IF('Indicator Data'!AG15="No data","x",ROUND(IF('Indicator Data'!AG15&gt;DD$195,10,IF('Indicator Data'!AG15&lt;DD$194,0,10-(DD$195-'Indicator Data'!AG15)/(DD$195-DD$194)*10)),1))</f>
        <v>2.2999999999999998</v>
      </c>
      <c r="DE12" s="35">
        <f t="shared" si="62"/>
        <v>4.8</v>
      </c>
      <c r="DF12" s="35">
        <f>IF('Indicator Data'!AB15="No data","x",ROUND(IF('Indicator Data'!AB15&gt;DF$195,10,IF('Indicator Data'!AB15&lt;DF$194,0,10-(DF$195-'Indicator Data'!AB15)/(DF$195-DF$194)*10)),1))</f>
        <v>0.1</v>
      </c>
      <c r="DG12" s="35">
        <f t="shared" si="63"/>
        <v>1</v>
      </c>
      <c r="DH12" s="143">
        <f>IF('Indicator Data'!AD15="No data","x",'Indicator Data'!AD15/'Indicator Data'!$CJ15)</f>
        <v>2.8872224631281985E-4</v>
      </c>
      <c r="DI12" s="35">
        <f t="shared" si="64"/>
        <v>7.1</v>
      </c>
      <c r="DJ12" s="35">
        <f>IF('Indicator Data'!AE15="No data","x",ROUND(IF('Indicator Data'!AE15&gt;DJ$195,0,IF('Indicator Data'!AE15&lt;DJ$194,10,(DJ$195-'Indicator Data'!AE15)/(DJ$195-DJ$194)*10)),1))</f>
        <v>4</v>
      </c>
      <c r="DK12" s="35">
        <f t="shared" si="65"/>
        <v>5.6</v>
      </c>
      <c r="DL12" s="35">
        <f t="shared" si="66"/>
        <v>3.8</v>
      </c>
      <c r="DM12" s="37">
        <f t="shared" si="36"/>
        <v>5.6</v>
      </c>
      <c r="DN12" s="38">
        <f t="shared" si="37"/>
        <v>4.9000000000000004</v>
      </c>
      <c r="DO12" s="35">
        <f>ROUND(IF('Indicator Data'!AH15=0,0,IF('Indicator Data'!AH15&gt;DO$195,10,IF('Indicator Data'!AH15&lt;DO$194,0,10-(DO$195-'Indicator Data'!AH15)/(DO$195-DO$194)*10))),1)</f>
        <v>8</v>
      </c>
      <c r="DP12" s="35">
        <f>ROUND(IF('Indicator Data'!AI15=0,0,IF(LOG('Indicator Data'!AI15)&gt;LOG(DP$195),10,IF(LOG('Indicator Data'!AI15)&lt;LOG(DP$194),0,10-(LOG(DP$195)-LOG('Indicator Data'!AI15))/(LOG(DP$195)-LOG(DP$194))*10))),1)</f>
        <v>6.2</v>
      </c>
      <c r="DQ12" s="37">
        <f t="shared" si="38"/>
        <v>7.2</v>
      </c>
      <c r="DR12" s="35">
        <f>'Indicator Data'!AJ15</f>
        <v>0</v>
      </c>
      <c r="DS12" s="35">
        <f>'Indicator Data'!AK15</f>
        <v>0</v>
      </c>
      <c r="DT12" s="37">
        <f t="shared" si="39"/>
        <v>0</v>
      </c>
      <c r="DU12" s="38">
        <f t="shared" si="40"/>
        <v>5</v>
      </c>
      <c r="DV12" s="13"/>
      <c r="DW12" s="83"/>
    </row>
    <row r="13" spans="1:127" s="2" customFormat="1" x14ac:dyDescent="0.3">
      <c r="A13" s="98" t="str">
        <f>'Indicator Data'!A16</f>
        <v>Bahamas</v>
      </c>
      <c r="B13" s="39" t="str">
        <f>'Indicator Data'!B16</f>
        <v>BHS</v>
      </c>
      <c r="C13" s="35">
        <f>ROUND(IF('Indicator Data'!C16=0,0.1,IF(LOG('Indicator Data'!C16)&gt;C$195,10,IF(LOG('Indicator Data'!C16)&lt;C$194,0,10-(C$195-LOG('Indicator Data'!C16))/(C$195-C$194)*10))),1)</f>
        <v>0.1</v>
      </c>
      <c r="D13" s="35">
        <f>ROUND(IF('Indicator Data'!D16=0,0.1,IF(LOG('Indicator Data'!D16)&gt;D$195,10,IF(LOG('Indicator Data'!D16)&lt;D$194,0,10-(D$195-LOG('Indicator Data'!D16))/(D$195-D$194)*10))),1)</f>
        <v>0.1</v>
      </c>
      <c r="E13" s="35">
        <f t="shared" si="0"/>
        <v>0.1</v>
      </c>
      <c r="F13" s="35">
        <f>IF('Indicator Data'!E16="No data",0.1,(ROUND(IF('Indicator Data'!E16=0,0,IF(LOG('Indicator Data'!E16)&gt;F$195,10,IF(LOG('Indicator Data'!E16)&lt;F$194,0,10-(F$195-LOG('Indicator Data'!E16))/(F$195-F$194)*10))),1)))</f>
        <v>0.1</v>
      </c>
      <c r="G13" s="35">
        <f>ROUND(IF('Indicator Data'!F16=0,0,IF(LOG('Indicator Data'!F16)&gt;G$195,10,IF(LOG('Indicator Data'!F16)&lt;G$194,0,10-(G$195-LOG('Indicator Data'!F16))/(G$195-G$194)*10))),1)</f>
        <v>0</v>
      </c>
      <c r="H13" s="35">
        <f>ROUND(IF('Indicator Data'!G16=0,0,IF(LOG('Indicator Data'!G16)&gt;H$195,10,IF(LOG('Indicator Data'!G16)&lt;H$194,0,10-(H$195-LOG('Indicator Data'!G16))/(H$195-H$194)*10))),1)</f>
        <v>4.7</v>
      </c>
      <c r="I13" s="35">
        <f>ROUND(IF('Indicator Data'!H16=0,0,IF(LOG('Indicator Data'!H16)&gt;I$195,10,IF(LOG('Indicator Data'!H16)&lt;I$194,0,10-(I$195-LOG('Indicator Data'!H16))/(I$195-I$194)*10))),1)</f>
        <v>7.7</v>
      </c>
      <c r="J13" s="35">
        <f t="shared" si="1"/>
        <v>6.4</v>
      </c>
      <c r="K13" s="35">
        <f>ROUND(IF('Indicator Data'!I16=0,0,IF(LOG('Indicator Data'!I16)&gt;K$195,10,IF(LOG('Indicator Data'!I16)&lt;K$194,0,10-(K$195-LOG('Indicator Data'!I16))/(K$195-K$194)*10))),1)</f>
        <v>6.5</v>
      </c>
      <c r="L13" s="35">
        <f t="shared" si="2"/>
        <v>6.5</v>
      </c>
      <c r="M13" s="35">
        <f>ROUND(IF('Indicator Data'!J16=0,0,IF(LOG('Indicator Data'!J16)&gt;M$195,10,IF(LOG('Indicator Data'!J16)&lt;M$194,0,10-(M$195-LOG('Indicator Data'!J16))/(M$195-M$194)*10))),1)</f>
        <v>0</v>
      </c>
      <c r="N13" s="36">
        <f>'Indicator Data'!C16/'Indicator Data'!$CK16</f>
        <v>0</v>
      </c>
      <c r="O13" s="36">
        <f>'Indicator Data'!D16/'Indicator Data'!$CK16</f>
        <v>0</v>
      </c>
      <c r="P13" s="36" t="str">
        <f>IF(F13=0.1,"x",'Indicator Data'!E16/'Indicator Data'!$CK16)</f>
        <v>x</v>
      </c>
      <c r="Q13" s="36">
        <f>'Indicator Data'!F16/'Indicator Data'!$CK16</f>
        <v>0</v>
      </c>
      <c r="R13" s="36">
        <f>'Indicator Data'!G16/'Indicator Data'!$CK16</f>
        <v>1.8972235895664904E-2</v>
      </c>
      <c r="S13" s="36">
        <f>'Indicator Data'!H16/'Indicator Data'!$CK16</f>
        <v>5.9912323881047063E-3</v>
      </c>
      <c r="T13" s="36">
        <f>'Indicator Data'!I16/'Indicator Data'!$CK16</f>
        <v>4.7870859416678048E-2</v>
      </c>
      <c r="U13" s="36">
        <f>'Indicator Data'!J16/'Indicator Data'!$CK16</f>
        <v>0</v>
      </c>
      <c r="V13" s="35">
        <f t="shared" si="3"/>
        <v>0</v>
      </c>
      <c r="W13" s="35">
        <f t="shared" si="4"/>
        <v>0</v>
      </c>
      <c r="X13" s="35">
        <f t="shared" si="5"/>
        <v>0</v>
      </c>
      <c r="Y13" s="35">
        <f t="shared" si="6"/>
        <v>0.1</v>
      </c>
      <c r="Z13" s="35">
        <f t="shared" si="7"/>
        <v>0</v>
      </c>
      <c r="AA13" s="35">
        <f t="shared" si="8"/>
        <v>10</v>
      </c>
      <c r="AB13" s="35">
        <f t="shared" si="9"/>
        <v>10</v>
      </c>
      <c r="AC13" s="35">
        <f t="shared" si="10"/>
        <v>10</v>
      </c>
      <c r="AD13" s="35">
        <f t="shared" si="11"/>
        <v>10</v>
      </c>
      <c r="AE13" s="35">
        <f t="shared" si="12"/>
        <v>10</v>
      </c>
      <c r="AF13" s="35">
        <f t="shared" si="13"/>
        <v>0</v>
      </c>
      <c r="AG13" s="35">
        <f>ROUND(IF('Indicator Data'!K16=0,0,IF('Indicator Data'!K16&gt;AG$195,10,IF('Indicator Data'!K16&lt;AG$194,0,10-(AG$195-'Indicator Data'!K16)/(AG$195-AG$194)*10))),1)</f>
        <v>0</v>
      </c>
      <c r="AH13" s="35">
        <f t="shared" si="14"/>
        <v>0.1</v>
      </c>
      <c r="AI13" s="35">
        <f t="shared" si="15"/>
        <v>0.1</v>
      </c>
      <c r="AJ13" s="35">
        <f t="shared" si="16"/>
        <v>7.4</v>
      </c>
      <c r="AK13" s="35">
        <f t="shared" si="17"/>
        <v>8.9</v>
      </c>
      <c r="AL13" s="35">
        <f t="shared" si="18"/>
        <v>8.1999999999999993</v>
      </c>
      <c r="AM13" s="35">
        <f t="shared" si="19"/>
        <v>8.3000000000000007</v>
      </c>
      <c r="AN13" s="35">
        <f t="shared" si="20"/>
        <v>0</v>
      </c>
      <c r="AO13" s="142">
        <f t="shared" si="21"/>
        <v>0.1</v>
      </c>
      <c r="AP13" s="142">
        <f t="shared" si="41"/>
        <v>0.1</v>
      </c>
      <c r="AQ13" s="142">
        <f t="shared" si="22"/>
        <v>0</v>
      </c>
      <c r="AR13" s="142">
        <f t="shared" si="23"/>
        <v>8.8000000000000007</v>
      </c>
      <c r="AS13" s="35">
        <f t="shared" si="24"/>
        <v>0</v>
      </c>
      <c r="AT13" s="35">
        <f>IF('Indicator Data'!L16="No data","x",IF('Indicator Data'!CL16&lt;1000,"x",ROUND((IF('Indicator Data'!L16&gt;AT$195,10,IF('Indicator Data'!L16&lt;AT$194,0,10-(AT$195-'Indicator Data'!L16)/(AT$195-AT$194)*10))),1)))</f>
        <v>5.0999999999999996</v>
      </c>
      <c r="AU13" s="142">
        <f t="shared" si="25"/>
        <v>2.6</v>
      </c>
      <c r="AV13" s="35" t="str">
        <f>IF('Indicator Data'!M16="No data","x",ROUND(IF('Indicator Data'!M16=0,0,IF(LOG('Indicator Data'!M16)&gt;AV$195,10,IF(LOG('Indicator Data'!M16)&lt;AV$194,0,10-(AV$195-LOG('Indicator Data'!M16))/(AV$195-AV$194)*10))),1))</f>
        <v>x</v>
      </c>
      <c r="AW13" s="36" t="str">
        <f>IF(AV13="x","x",'Indicator Data'!M16/'Indicator Data'!$CK16)</f>
        <v>x</v>
      </c>
      <c r="AX13" s="35" t="str">
        <f t="shared" si="42"/>
        <v>x</v>
      </c>
      <c r="AY13" s="35" t="str">
        <f t="shared" si="43"/>
        <v>x</v>
      </c>
      <c r="AZ13" s="35" t="str">
        <f>IF('Indicator Data'!N16="No data","x",ROUND(IF('Indicator Data'!N16=0,0,IF(LOG('Indicator Data'!N16)&gt;AZ$195,10,IF(LOG('Indicator Data'!N16)&lt;AZ$194,0,10-(AZ$195-LOG('Indicator Data'!N16))/(AZ$195-AZ$194)*10))),1))</f>
        <v>x</v>
      </c>
      <c r="BA13" s="36" t="str">
        <f>IF(AZ13="x","x",'Indicator Data'!N16/'Indicator Data'!$CK16)</f>
        <v>x</v>
      </c>
      <c r="BB13" s="35" t="str">
        <f t="shared" si="44"/>
        <v>x</v>
      </c>
      <c r="BC13" s="35" t="str">
        <f t="shared" si="45"/>
        <v>x</v>
      </c>
      <c r="BD13" s="35" t="str">
        <f>IF('Indicator Data'!O16="No data","x",ROUND(IF('Indicator Data'!O16=0,0,IF(LOG('Indicator Data'!O16)&gt;BD$195,10,IF(LOG('Indicator Data'!O16)&lt;BD$194,0,10-(BD$195-LOG('Indicator Data'!O16))/(BD$195-BD$194)*10))),1))</f>
        <v>x</v>
      </c>
      <c r="BE13" s="36" t="str">
        <f>IF(BD13="x","x",'Indicator Data'!O16/'Indicator Data'!$CK16)</f>
        <v>x</v>
      </c>
      <c r="BF13" s="35" t="str">
        <f t="shared" si="46"/>
        <v>x</v>
      </c>
      <c r="BG13" s="35" t="str">
        <f t="shared" si="47"/>
        <v>x</v>
      </c>
      <c r="BH13" s="35" t="str">
        <f>IF('Indicator Data'!P16="No data","x",ROUND(IF('Indicator Data'!P16=0,0,IF(LOG('Indicator Data'!P16)&gt;BH$195,10,IF(LOG('Indicator Data'!P16)&lt;BH$194,0,10-(BH$195-LOG('Indicator Data'!P16))/(BH$195-BH$194)*10))),1))</f>
        <v>x</v>
      </c>
      <c r="BI13" s="36" t="str">
        <f>IF(BH13="x","x",'Indicator Data'!P16/'Indicator Data'!$CK16)</f>
        <v>x</v>
      </c>
      <c r="BJ13" s="35" t="str">
        <f t="shared" si="48"/>
        <v>x</v>
      </c>
      <c r="BK13" s="35" t="str">
        <f t="shared" si="49"/>
        <v>x</v>
      </c>
      <c r="BL13" s="35" t="str">
        <f t="shared" si="50"/>
        <v>x</v>
      </c>
      <c r="BM13" s="35">
        <f>ROUND(IF('Indicator Data'!Q16=0,0,IF(LOG('Indicator Data'!Q16)&gt;BM$195,10,IF(LOG('Indicator Data'!Q16)&lt;BM$194,0,10-(BM$195-LOG('Indicator Data'!Q16))/(BM$195-BM$194)*10))),1)</f>
        <v>0</v>
      </c>
      <c r="BN13" s="35">
        <f>ROUND(IF('Indicator Data'!R16=0,0,IF(LOG('Indicator Data'!R16)&gt;BN$195,10,IF(LOG('Indicator Data'!R16)&lt;BN$194,0,10-(BN$195-LOG('Indicator Data'!R16))/(BN$195-BN$194)*10))),1)</f>
        <v>0</v>
      </c>
      <c r="BO13" s="35">
        <f t="shared" si="51"/>
        <v>0</v>
      </c>
      <c r="BP13" s="36">
        <f>'Indicator Data'!Q16/'Indicator Data'!$CK16</f>
        <v>0</v>
      </c>
      <c r="BQ13" s="36">
        <f>'Indicator Data'!R16/'Indicator Data'!$CK16</f>
        <v>0</v>
      </c>
      <c r="BR13" s="35">
        <f t="shared" si="26"/>
        <v>0</v>
      </c>
      <c r="BS13" s="35">
        <f t="shared" si="27"/>
        <v>0</v>
      </c>
      <c r="BT13" s="35">
        <f t="shared" si="28"/>
        <v>0</v>
      </c>
      <c r="BU13" s="35">
        <f t="shared" si="52"/>
        <v>0</v>
      </c>
      <c r="BV13" s="35">
        <f>ROUND(IF('Indicator Data'!S16=0,0,IF(LOG('Indicator Data'!S16)&gt;BV$195,10,IF(LOG('Indicator Data'!S16)&lt;BV$194,0,10-(BV$195-LOG('Indicator Data'!S16))/(BV$195-BV$194)*10))),1)</f>
        <v>0</v>
      </c>
      <c r="BW13" s="35">
        <f>ROUND(IF('Indicator Data'!T16=0,0,IF(LOG('Indicator Data'!T16)&gt;BW$195,10,IF(LOG('Indicator Data'!T16)&lt;BW$194,0,10-(BW$195-LOG('Indicator Data'!T16))/(BW$195-BW$194)*10))),1)</f>
        <v>0</v>
      </c>
      <c r="BX13" s="35">
        <f t="shared" si="53"/>
        <v>0</v>
      </c>
      <c r="BY13" s="36">
        <f>'Indicator Data'!S16/'Indicator Data'!$CK16</f>
        <v>0</v>
      </c>
      <c r="BZ13" s="36">
        <f>'Indicator Data'!T16/'Indicator Data'!$CK16</f>
        <v>0</v>
      </c>
      <c r="CA13" s="35">
        <f t="shared" si="29"/>
        <v>0</v>
      </c>
      <c r="CB13" s="35">
        <f t="shared" si="30"/>
        <v>0</v>
      </c>
      <c r="CC13" s="35">
        <f t="shared" si="54"/>
        <v>0</v>
      </c>
      <c r="CD13" s="35">
        <f t="shared" si="55"/>
        <v>0</v>
      </c>
      <c r="CE13" s="35">
        <f t="shared" si="56"/>
        <v>0</v>
      </c>
      <c r="CF13" s="35">
        <f>ROUND(IF('Indicator Data'!U16=0,0,IF(LOG('Indicator Data'!U16)&gt;CF$195,10,IF(LOG('Indicator Data'!U16)&lt;CF$194,0,10-(CF$195-LOG('Indicator Data'!U16))/(CF$195-CF$194)*10))),1)</f>
        <v>5.8</v>
      </c>
      <c r="CG13" s="36">
        <f>'Indicator Data'!U16/'Indicator Data'!$CK16</f>
        <v>0.29148572621443797</v>
      </c>
      <c r="CH13" s="35">
        <f t="shared" si="31"/>
        <v>3.2</v>
      </c>
      <c r="CI13" s="35">
        <f t="shared" si="57"/>
        <v>4.5999999999999996</v>
      </c>
      <c r="CJ13" s="35">
        <f>ROUND(IF('Indicator Data'!V16=0,0,IF(LOG('Indicator Data'!V16)&gt;CJ$195,10,IF(LOG('Indicator Data'!V16)&lt;CJ$194,0,10-(CJ$195-LOG('Indicator Data'!V16))/(CJ$195-CJ$194)*10))),1)</f>
        <v>6.3</v>
      </c>
      <c r="CK13" s="36">
        <f>IF('Indicator Data'!V16/'Indicator Data'!$CK16&gt;1,1,'Indicator Data'!V16/'Indicator Data'!$CK16)</f>
        <v>0.7134402084820588</v>
      </c>
      <c r="CL13" s="35">
        <f t="shared" si="32"/>
        <v>7.1</v>
      </c>
      <c r="CM13" s="35">
        <f t="shared" si="58"/>
        <v>6.7</v>
      </c>
      <c r="CN13" s="35">
        <f>ROUND(IF('Indicator Data'!W16=0,0,IF(LOG('Indicator Data'!W16)&gt;CN$195,10,IF(LOG('Indicator Data'!W16)&lt;CN$194,0,10-(CN$195-LOG('Indicator Data'!W16))/(CN$195-CN$194)*10))),1)</f>
        <v>6.2</v>
      </c>
      <c r="CO13" s="36">
        <f>'Indicator Data'!W16/'Indicator Data'!$CK16</f>
        <v>0.54806859311786282</v>
      </c>
      <c r="CP13" s="35">
        <f t="shared" si="33"/>
        <v>5.5</v>
      </c>
      <c r="CQ13" s="35">
        <f t="shared" si="59"/>
        <v>5.9</v>
      </c>
      <c r="CR13" s="35">
        <f t="shared" si="34"/>
        <v>4.7</v>
      </c>
      <c r="CS13" s="35">
        <f>IF('Indicator Data'!BZ16="No data","x",ROUND(IF('Indicator Data'!BZ16&gt;CS$195,0,IF('Indicator Data'!BZ16&lt;CS$194,10,(CS$195-'Indicator Data'!BZ16)/(CS$195-CS$194)*10)),1))</f>
        <v>0.6</v>
      </c>
      <c r="CT13" s="35">
        <f>IF('Indicator Data'!CA16="No data","x",ROUND(IF('Indicator Data'!CA16&gt;CT$195,0,IF('Indicator Data'!CA16&lt;CT$194,10,(CT$195-'Indicator Data'!CA16)/(CT$195-CT$194)*10)),1))</f>
        <v>0.2</v>
      </c>
      <c r="CU13" s="35" t="str">
        <f>IF('Indicator Data'!AC16="No data","x",ROUND(IF('Indicator Data'!AC16&gt;CU$195,0,IF('Indicator Data'!AC16&lt;CU$194,10,(CU$195-'Indicator Data'!AC16)/(CU$195-CU$194)*10)),1))</f>
        <v>x</v>
      </c>
      <c r="CV13" s="35">
        <f t="shared" si="35"/>
        <v>0.4</v>
      </c>
      <c r="CW13" s="35">
        <f>IF('Indicator Data'!X16="No data","x",ROUND(IF(LOG('Indicator Data'!X16)&gt;CW$195,10,IF(LOG('Indicator Data'!X16)&lt;CW$194,0,10-(CW$195-LOG('Indicator Data'!X16))/(CW$195-CW$194)*10)),1))</f>
        <v>5.3</v>
      </c>
      <c r="CX13" s="35">
        <f>IF('Indicator Data'!Y16="No data","x",ROUND(IF('Indicator Data'!Y16&gt;CX$195,10,IF('Indicator Data'!Y16&lt;CX$194,0,10-(CX$195-'Indicator Data'!Y16)/(CX$195-CX$194)*10)),1))</f>
        <v>2.2999999999999998</v>
      </c>
      <c r="CY13" s="35">
        <f>IF('Indicator Data'!Z16="No data","x",ROUND(IF('Indicator Data'!Z16&gt;CY$195,10,IF('Indicator Data'!Z16&lt;CY$194,0,10-(CY$195-'Indicator Data'!Z16)/(CY$195-CY$194)*10)),1))</f>
        <v>8.3000000000000007</v>
      </c>
      <c r="CZ13" s="35">
        <f>IF('Indicator Data'!AA16="No data","x",ROUND(IF('Indicator Data'!AA16&gt;CZ$195,10,IF('Indicator Data'!AA16&lt;CZ$194,0,10-(CZ$195-'Indicator Data'!AA16)/(CZ$195-CZ$194)*10)),1))</f>
        <v>3.5</v>
      </c>
      <c r="DA13" s="35">
        <f t="shared" si="60"/>
        <v>4.9000000000000004</v>
      </c>
      <c r="DB13" s="35">
        <f t="shared" si="61"/>
        <v>3.4</v>
      </c>
      <c r="DC13" s="35" t="str">
        <f>IF('Indicator Data'!AF16="No data","x",ROUND(IF('Indicator Data'!AF16&gt;DC$195,10,IF('Indicator Data'!AF16&lt;DC$194,0,10-(DC$195-'Indicator Data'!AF16)/(DC$195-DC$194)*10)),1))</f>
        <v>x</v>
      </c>
      <c r="DD13" s="35">
        <f>IF('Indicator Data'!AG16="No data","x",ROUND(IF('Indicator Data'!AG16&gt;DD$195,10,IF('Indicator Data'!AG16&lt;DD$194,0,10-(DD$195-'Indicator Data'!AG16)/(DD$195-DD$194)*10)),1))</f>
        <v>1.2</v>
      </c>
      <c r="DE13" s="35">
        <f t="shared" si="62"/>
        <v>4.0999999999999996</v>
      </c>
      <c r="DF13" s="35">
        <f>IF('Indicator Data'!AB16="No data","x",ROUND(IF('Indicator Data'!AB16&gt;DF$195,10,IF('Indicator Data'!AB16&lt;DF$194,0,10-(DF$195-'Indicator Data'!AB16)/(DF$195-DF$194)*10)),1))</f>
        <v>0.1</v>
      </c>
      <c r="DG13" s="35">
        <f t="shared" si="63"/>
        <v>0.3</v>
      </c>
      <c r="DH13" s="143">
        <f>IF('Indicator Data'!AD16="No data","x",'Indicator Data'!AD16/'Indicator Data'!$CJ16)</f>
        <v>3.3377322933301839E-4</v>
      </c>
      <c r="DI13" s="35">
        <f t="shared" si="64"/>
        <v>6.7</v>
      </c>
      <c r="DJ13" s="35">
        <f>IF('Indicator Data'!AE16="No data","x",ROUND(IF('Indicator Data'!AE16&gt;DJ$195,0,IF('Indicator Data'!AE16&lt;DJ$194,10,(DJ$195-'Indicator Data'!AE16)/(DJ$195-DJ$194)*10)),1))</f>
        <v>2</v>
      </c>
      <c r="DK13" s="35">
        <f t="shared" si="65"/>
        <v>4.4000000000000004</v>
      </c>
      <c r="DL13" s="35">
        <f t="shared" si="66"/>
        <v>2.9</v>
      </c>
      <c r="DM13" s="37">
        <f t="shared" si="36"/>
        <v>3.7</v>
      </c>
      <c r="DN13" s="38">
        <f t="shared" si="37"/>
        <v>3.5</v>
      </c>
      <c r="DO13" s="35">
        <f>ROUND(IF('Indicator Data'!AH16=0,0,IF('Indicator Data'!AH16&gt;DO$195,10,IF('Indicator Data'!AH16&lt;DO$194,0,10-(DO$195-'Indicator Data'!AH16)/(DO$195-DO$194)*10))),1)</f>
        <v>0</v>
      </c>
      <c r="DP13" s="35">
        <f>ROUND(IF('Indicator Data'!AI16=0,0,IF(LOG('Indicator Data'!AI16)&gt;LOG(DP$195),10,IF(LOG('Indicator Data'!AI16)&lt;LOG(DP$194),0,10-(LOG(DP$195)-LOG('Indicator Data'!AI16))/(LOG(DP$195)-LOG(DP$194))*10))),1)</f>
        <v>0</v>
      </c>
      <c r="DQ13" s="37">
        <f t="shared" si="38"/>
        <v>0</v>
      </c>
      <c r="DR13" s="35">
        <f>'Indicator Data'!AJ16</f>
        <v>0</v>
      </c>
      <c r="DS13" s="35">
        <f>'Indicator Data'!AK16</f>
        <v>0</v>
      </c>
      <c r="DT13" s="37">
        <f t="shared" si="39"/>
        <v>0</v>
      </c>
      <c r="DU13" s="38">
        <f t="shared" si="40"/>
        <v>0</v>
      </c>
      <c r="DV13" s="13"/>
      <c r="DW13" s="83"/>
    </row>
    <row r="14" spans="1:127" s="2" customFormat="1" x14ac:dyDescent="0.3">
      <c r="A14" s="98" t="str">
        <f>'Indicator Data'!A17</f>
        <v>Bahrain</v>
      </c>
      <c r="B14" s="39" t="str">
        <f>'Indicator Data'!B17</f>
        <v>BHR</v>
      </c>
      <c r="C14" s="35">
        <f>ROUND(IF('Indicator Data'!C17=0,0.1,IF(LOG('Indicator Data'!C17)&gt;C$195,10,IF(LOG('Indicator Data'!C17)&lt;C$194,0,10-(C$195-LOG('Indicator Data'!C17))/(C$195-C$194)*10))),1)</f>
        <v>0.1</v>
      </c>
      <c r="D14" s="35">
        <f>ROUND(IF('Indicator Data'!D17=0,0.1,IF(LOG('Indicator Data'!D17)&gt;D$195,10,IF(LOG('Indicator Data'!D17)&lt;D$194,0,10-(D$195-LOG('Indicator Data'!D17))/(D$195-D$194)*10))),1)</f>
        <v>0.1</v>
      </c>
      <c r="E14" s="35">
        <f t="shared" si="0"/>
        <v>0.1</v>
      </c>
      <c r="F14" s="35">
        <f>IF('Indicator Data'!E17="No data",0.1,(ROUND(IF('Indicator Data'!E17=0,0,IF(LOG('Indicator Data'!E17)&gt;F$195,10,IF(LOG('Indicator Data'!E17)&lt;F$194,0,10-(F$195-LOG('Indicator Data'!E17))/(F$195-F$194)*10))),1)))</f>
        <v>0.1</v>
      </c>
      <c r="G14" s="35">
        <f>ROUND(IF('Indicator Data'!F17=0,0,IF(LOG('Indicator Data'!F17)&gt;G$195,10,IF(LOG('Indicator Data'!F17)&lt;G$194,0,10-(G$195-LOG('Indicator Data'!F17))/(G$195-G$194)*10))),1)</f>
        <v>0</v>
      </c>
      <c r="H14" s="35">
        <f>ROUND(IF('Indicator Data'!G17=0,0,IF(LOG('Indicator Data'!G17)&gt;H$195,10,IF(LOG('Indicator Data'!G17)&lt;H$194,0,10-(H$195-LOG('Indicator Data'!G17))/(H$195-H$194)*10))),1)</f>
        <v>0</v>
      </c>
      <c r="I14" s="35">
        <f>ROUND(IF('Indicator Data'!H17=0,0,IF(LOG('Indicator Data'!H17)&gt;I$195,10,IF(LOG('Indicator Data'!H17)&lt;I$194,0,10-(I$195-LOG('Indicator Data'!H17))/(I$195-I$194)*10))),1)</f>
        <v>0</v>
      </c>
      <c r="J14" s="35">
        <f t="shared" si="1"/>
        <v>0</v>
      </c>
      <c r="K14" s="35">
        <f>ROUND(IF('Indicator Data'!I17=0,0,IF(LOG('Indicator Data'!I17)&gt;K$195,10,IF(LOG('Indicator Data'!I17)&lt;K$194,0,10-(K$195-LOG('Indicator Data'!I17))/(K$195-K$194)*10))),1)</f>
        <v>0</v>
      </c>
      <c r="L14" s="35">
        <f t="shared" si="2"/>
        <v>0</v>
      </c>
      <c r="M14" s="35">
        <f>ROUND(IF('Indicator Data'!J17=0,0,IF(LOG('Indicator Data'!J17)&gt;M$195,10,IF(LOG('Indicator Data'!J17)&lt;M$194,0,10-(M$195-LOG('Indicator Data'!J17))/(M$195-M$194)*10))),1)</f>
        <v>0</v>
      </c>
      <c r="N14" s="36">
        <f>'Indicator Data'!C17/'Indicator Data'!$CK17</f>
        <v>0</v>
      </c>
      <c r="O14" s="36">
        <f>'Indicator Data'!D17/'Indicator Data'!$CK17</f>
        <v>0</v>
      </c>
      <c r="P14" s="36" t="str">
        <f>IF(F14=0.1,"x",'Indicator Data'!E17/'Indicator Data'!$CK17)</f>
        <v>x</v>
      </c>
      <c r="Q14" s="36">
        <f>'Indicator Data'!F17/'Indicator Data'!$CK17</f>
        <v>0</v>
      </c>
      <c r="R14" s="36">
        <f>'Indicator Data'!G17/'Indicator Data'!$CK17</f>
        <v>0</v>
      </c>
      <c r="S14" s="36">
        <f>'Indicator Data'!H17/'Indicator Data'!$CK17</f>
        <v>0</v>
      </c>
      <c r="T14" s="36">
        <f>'Indicator Data'!I17/'Indicator Data'!$CK17</f>
        <v>0</v>
      </c>
      <c r="U14" s="36">
        <f>'Indicator Data'!J17/'Indicator Data'!$CK17</f>
        <v>0</v>
      </c>
      <c r="V14" s="35">
        <f t="shared" si="3"/>
        <v>0</v>
      </c>
      <c r="W14" s="35">
        <f t="shared" si="4"/>
        <v>0</v>
      </c>
      <c r="X14" s="35">
        <f t="shared" si="5"/>
        <v>0</v>
      </c>
      <c r="Y14" s="35">
        <f t="shared" si="6"/>
        <v>0.1</v>
      </c>
      <c r="Z14" s="35">
        <f t="shared" si="7"/>
        <v>0</v>
      </c>
      <c r="AA14" s="35">
        <f t="shared" si="8"/>
        <v>0</v>
      </c>
      <c r="AB14" s="35">
        <f t="shared" si="9"/>
        <v>0</v>
      </c>
      <c r="AC14" s="35">
        <f t="shared" si="10"/>
        <v>0</v>
      </c>
      <c r="AD14" s="35">
        <f t="shared" si="11"/>
        <v>0</v>
      </c>
      <c r="AE14" s="35">
        <f t="shared" si="12"/>
        <v>0</v>
      </c>
      <c r="AF14" s="35">
        <f t="shared" si="13"/>
        <v>0</v>
      </c>
      <c r="AG14" s="35">
        <f>ROUND(IF('Indicator Data'!K17=0,0,IF('Indicator Data'!K17&gt;AG$195,10,IF('Indicator Data'!K17&lt;AG$194,0,10-(AG$195-'Indicator Data'!K17)/(AG$195-AG$194)*10))),1)</f>
        <v>0</v>
      </c>
      <c r="AH14" s="35">
        <f t="shared" si="14"/>
        <v>0.1</v>
      </c>
      <c r="AI14" s="35">
        <f t="shared" si="15"/>
        <v>0.1</v>
      </c>
      <c r="AJ14" s="35">
        <f t="shared" si="16"/>
        <v>0</v>
      </c>
      <c r="AK14" s="35">
        <f t="shared" si="17"/>
        <v>0</v>
      </c>
      <c r="AL14" s="35">
        <f t="shared" si="18"/>
        <v>0</v>
      </c>
      <c r="AM14" s="35">
        <f t="shared" si="19"/>
        <v>0</v>
      </c>
      <c r="AN14" s="35">
        <f t="shared" si="20"/>
        <v>0</v>
      </c>
      <c r="AO14" s="142">
        <f t="shared" si="21"/>
        <v>0.1</v>
      </c>
      <c r="AP14" s="142">
        <f t="shared" si="41"/>
        <v>0.1</v>
      </c>
      <c r="AQ14" s="142">
        <f t="shared" si="22"/>
        <v>0</v>
      </c>
      <c r="AR14" s="142">
        <f t="shared" si="23"/>
        <v>0</v>
      </c>
      <c r="AS14" s="35">
        <f t="shared" si="24"/>
        <v>0</v>
      </c>
      <c r="AT14" s="35" t="str">
        <f>IF('Indicator Data'!L17="No data","x",IF('Indicator Data'!CL17&lt;1000,"x",ROUND((IF('Indicator Data'!L17&gt;AT$195,10,IF('Indicator Data'!L17&lt;AT$194,0,10-(AT$195-'Indicator Data'!L17)/(AT$195-AT$194)*10))),1)))</f>
        <v>x</v>
      </c>
      <c r="AU14" s="142">
        <f t="shared" si="25"/>
        <v>0</v>
      </c>
      <c r="AV14" s="35">
        <f>IF('Indicator Data'!M17="No data","x",ROUND(IF('Indicator Data'!M17=0,0,IF(LOG('Indicator Data'!M17)&gt;AV$195,10,IF(LOG('Indicator Data'!M17)&lt;AV$194,0,10-(AV$195-LOG('Indicator Data'!M17))/(AV$195-AV$194)*10))),1))</f>
        <v>0</v>
      </c>
      <c r="AW14" s="36">
        <f>IF(AV14="x","x",'Indicator Data'!M17/'Indicator Data'!$CK17)</f>
        <v>0</v>
      </c>
      <c r="AX14" s="35">
        <f t="shared" si="42"/>
        <v>0</v>
      </c>
      <c r="AY14" s="35">
        <f t="shared" si="43"/>
        <v>0</v>
      </c>
      <c r="AZ14" s="35" t="str">
        <f>IF('Indicator Data'!N17="No data","x",ROUND(IF('Indicator Data'!N17=0,0,IF(LOG('Indicator Data'!N17)&gt;AZ$195,10,IF(LOG('Indicator Data'!N17)&lt;AZ$194,0,10-(AZ$195-LOG('Indicator Data'!N17))/(AZ$195-AZ$194)*10))),1))</f>
        <v>x</v>
      </c>
      <c r="BA14" s="36" t="str">
        <f>IF(AZ14="x","x",'Indicator Data'!N17/'Indicator Data'!$CK17)</f>
        <v>x</v>
      </c>
      <c r="BB14" s="35" t="str">
        <f t="shared" si="44"/>
        <v>x</v>
      </c>
      <c r="BC14" s="35" t="str">
        <f t="shared" si="45"/>
        <v>x</v>
      </c>
      <c r="BD14" s="35" t="str">
        <f>IF('Indicator Data'!O17="No data","x",ROUND(IF('Indicator Data'!O17=0,0,IF(LOG('Indicator Data'!O17)&gt;BD$195,10,IF(LOG('Indicator Data'!O17)&lt;BD$194,0,10-(BD$195-LOG('Indicator Data'!O17))/(BD$195-BD$194)*10))),1))</f>
        <v>x</v>
      </c>
      <c r="BE14" s="36" t="str">
        <f>IF(BD14="x","x",'Indicator Data'!O17/'Indicator Data'!$CK17)</f>
        <v>x</v>
      </c>
      <c r="BF14" s="35" t="str">
        <f t="shared" si="46"/>
        <v>x</v>
      </c>
      <c r="BG14" s="35" t="str">
        <f t="shared" si="47"/>
        <v>x</v>
      </c>
      <c r="BH14" s="35" t="str">
        <f>IF('Indicator Data'!P17="No data","x",ROUND(IF('Indicator Data'!P17=0,0,IF(LOG('Indicator Data'!P17)&gt;BH$195,10,IF(LOG('Indicator Data'!P17)&lt;BH$194,0,10-(BH$195-LOG('Indicator Data'!P17))/(BH$195-BH$194)*10))),1))</f>
        <v>x</v>
      </c>
      <c r="BI14" s="36" t="str">
        <f>IF(BH14="x","x",'Indicator Data'!P17/'Indicator Data'!$CK17)</f>
        <v>x</v>
      </c>
      <c r="BJ14" s="35" t="str">
        <f t="shared" si="48"/>
        <v>x</v>
      </c>
      <c r="BK14" s="35" t="str">
        <f t="shared" si="49"/>
        <v>x</v>
      </c>
      <c r="BL14" s="35">
        <f t="shared" si="50"/>
        <v>0</v>
      </c>
      <c r="BM14" s="35">
        <f>ROUND(IF('Indicator Data'!Q17=0,0,IF(LOG('Indicator Data'!Q17)&gt;BM$195,10,IF(LOG('Indicator Data'!Q17)&lt;BM$194,0,10-(BM$195-LOG('Indicator Data'!Q17))/(BM$195-BM$194)*10))),1)</f>
        <v>0</v>
      </c>
      <c r="BN14" s="35">
        <f>ROUND(IF('Indicator Data'!R17=0,0,IF(LOG('Indicator Data'!R17)&gt;BN$195,10,IF(LOG('Indicator Data'!R17)&lt;BN$194,0,10-(BN$195-LOG('Indicator Data'!R17))/(BN$195-BN$194)*10))),1)</f>
        <v>0</v>
      </c>
      <c r="BO14" s="35">
        <f t="shared" si="51"/>
        <v>0</v>
      </c>
      <c r="BP14" s="36">
        <f>'Indicator Data'!Q17/'Indicator Data'!$CK17</f>
        <v>0</v>
      </c>
      <c r="BQ14" s="36">
        <f>'Indicator Data'!R17/'Indicator Data'!$CK17</f>
        <v>0</v>
      </c>
      <c r="BR14" s="35">
        <f t="shared" si="26"/>
        <v>0</v>
      </c>
      <c r="BS14" s="35">
        <f t="shared" si="27"/>
        <v>0</v>
      </c>
      <c r="BT14" s="35">
        <f t="shared" si="28"/>
        <v>0</v>
      </c>
      <c r="BU14" s="35">
        <f t="shared" si="52"/>
        <v>0</v>
      </c>
      <c r="BV14" s="35">
        <f>ROUND(IF('Indicator Data'!S17=0,0,IF(LOG('Indicator Data'!S17)&gt;BV$195,10,IF(LOG('Indicator Data'!S17)&lt;BV$194,0,10-(BV$195-LOG('Indicator Data'!S17))/(BV$195-BV$194)*10))),1)</f>
        <v>0</v>
      </c>
      <c r="BW14" s="35">
        <f>ROUND(IF('Indicator Data'!T17=0,0,IF(LOG('Indicator Data'!T17)&gt;BW$195,10,IF(LOG('Indicator Data'!T17)&lt;BW$194,0,10-(BW$195-LOG('Indicator Data'!T17))/(BW$195-BW$194)*10))),1)</f>
        <v>0</v>
      </c>
      <c r="BX14" s="35">
        <f t="shared" si="53"/>
        <v>0</v>
      </c>
      <c r="BY14" s="36">
        <f>'Indicator Data'!S17/'Indicator Data'!$CK17</f>
        <v>0</v>
      </c>
      <c r="BZ14" s="36">
        <f>'Indicator Data'!T17/'Indicator Data'!$CK17</f>
        <v>0</v>
      </c>
      <c r="CA14" s="35">
        <f t="shared" si="29"/>
        <v>0</v>
      </c>
      <c r="CB14" s="35">
        <f t="shared" si="30"/>
        <v>0</v>
      </c>
      <c r="CC14" s="35">
        <f t="shared" si="54"/>
        <v>0</v>
      </c>
      <c r="CD14" s="35">
        <f t="shared" si="55"/>
        <v>0</v>
      </c>
      <c r="CE14" s="35">
        <f t="shared" si="56"/>
        <v>0</v>
      </c>
      <c r="CF14" s="35">
        <f>ROUND(IF('Indicator Data'!U17=0,0,IF(LOG('Indicator Data'!U17)&gt;CF$195,10,IF(LOG('Indicator Data'!U17)&lt;CF$194,0,10-(CF$195-LOG('Indicator Data'!U17))/(CF$195-CF$194)*10))),1)</f>
        <v>0</v>
      </c>
      <c r="CG14" s="36">
        <f>'Indicator Data'!U17/'Indicator Data'!$CK17</f>
        <v>0</v>
      </c>
      <c r="CH14" s="35">
        <f t="shared" si="31"/>
        <v>0</v>
      </c>
      <c r="CI14" s="35">
        <f t="shared" si="57"/>
        <v>0</v>
      </c>
      <c r="CJ14" s="35">
        <f>ROUND(IF('Indicator Data'!V17=0,0,IF(LOG('Indicator Data'!V17)&gt;CJ$195,10,IF(LOG('Indicator Data'!V17)&lt;CJ$194,0,10-(CJ$195-LOG('Indicator Data'!V17))/(CJ$195-CJ$194)*10))),1)</f>
        <v>7.3</v>
      </c>
      <c r="CK14" s="36">
        <f>IF('Indicator Data'!V17/'Indicator Data'!$CK17&gt;1,1,'Indicator Data'!V17/'Indicator Data'!$CK17)</f>
        <v>0.89819364211594765</v>
      </c>
      <c r="CL14" s="35">
        <f t="shared" si="32"/>
        <v>9</v>
      </c>
      <c r="CM14" s="35">
        <f t="shared" si="58"/>
        <v>8.3000000000000007</v>
      </c>
      <c r="CN14" s="35">
        <f>ROUND(IF('Indicator Data'!W17=0,0,IF(LOG('Indicator Data'!W17)&gt;CN$195,10,IF(LOG('Indicator Data'!W17)&lt;CN$194,0,10-(CN$195-LOG('Indicator Data'!W17))/(CN$195-CN$194)*10))),1)</f>
        <v>7</v>
      </c>
      <c r="CO14" s="36">
        <f>'Indicator Data'!W17/'Indicator Data'!$CK17</f>
        <v>0.54374591549336682</v>
      </c>
      <c r="CP14" s="35">
        <f t="shared" si="33"/>
        <v>5.4</v>
      </c>
      <c r="CQ14" s="35">
        <f t="shared" si="59"/>
        <v>6.3</v>
      </c>
      <c r="CR14" s="35">
        <f t="shared" si="34"/>
        <v>4.7</v>
      </c>
      <c r="CS14" s="35">
        <f>IF('Indicator Data'!BZ17="No data","x",ROUND(IF('Indicator Data'!BZ17&gt;CS$195,0,IF('Indicator Data'!BZ17&lt;CS$194,10,(CS$195-'Indicator Data'!BZ17)/(CS$195-CS$194)*10)),1))</f>
        <v>0</v>
      </c>
      <c r="CT14" s="35">
        <f>IF('Indicator Data'!CA17="No data","x",ROUND(IF('Indicator Data'!CA17&gt;CT$195,0,IF('Indicator Data'!CA17&lt;CT$194,10,(CT$195-'Indicator Data'!CA17)/(CT$195-CT$194)*10)),1))</f>
        <v>0</v>
      </c>
      <c r="CU14" s="35" t="str">
        <f>IF('Indicator Data'!AC17="No data","x",ROUND(IF('Indicator Data'!AC17&gt;CU$195,0,IF('Indicator Data'!AC17&lt;CU$194,10,(CU$195-'Indicator Data'!AC17)/(CU$195-CU$194)*10)),1))</f>
        <v>x</v>
      </c>
      <c r="CV14" s="35">
        <f t="shared" si="35"/>
        <v>0</v>
      </c>
      <c r="CW14" s="35">
        <f>IF('Indicator Data'!X17="No data","x",ROUND(IF(LOG('Indicator Data'!X17)&gt;CW$195,10,IF(LOG('Indicator Data'!X17)&lt;CW$194,0,10-(CW$195-LOG('Indicator Data'!X17))/(CW$195-CW$194)*10)),1))</f>
        <v>10</v>
      </c>
      <c r="CX14" s="35">
        <f>IF('Indicator Data'!Y17="No data","x",ROUND(IF('Indicator Data'!Y17&gt;CX$195,10,IF('Indicator Data'!Y17&lt;CX$194,0,10-(CX$195-'Indicator Data'!Y17)/(CX$195-CX$194)*10)),1))</f>
        <v>10</v>
      </c>
      <c r="CY14" s="35">
        <f>IF('Indicator Data'!Z17="No data","x",ROUND(IF('Indicator Data'!Z17&gt;CY$195,10,IF('Indicator Data'!Z17&lt;CY$194,0,10-(CY$195-'Indicator Data'!Z17)/(CY$195-CY$194)*10)),1))</f>
        <v>8.9</v>
      </c>
      <c r="CZ14" s="35" t="str">
        <f>IF('Indicator Data'!AA17="No data","x",ROUND(IF('Indicator Data'!AA17&gt;CZ$195,10,IF('Indicator Data'!AA17&lt;CZ$194,0,10-(CZ$195-'Indicator Data'!AA17)/(CZ$195-CZ$194)*10)),1))</f>
        <v>x</v>
      </c>
      <c r="DA14" s="35">
        <f t="shared" si="60"/>
        <v>9.6</v>
      </c>
      <c r="DB14" s="35">
        <f t="shared" si="61"/>
        <v>6.4</v>
      </c>
      <c r="DC14" s="35" t="str">
        <f>IF('Indicator Data'!AF17="No data","x",ROUND(IF('Indicator Data'!AF17&gt;DC$195,10,IF('Indicator Data'!AF17&lt;DC$194,0,10-(DC$195-'Indicator Data'!AF17)/(DC$195-DC$194)*10)),1))</f>
        <v>x</v>
      </c>
      <c r="DD14" s="35">
        <f>IF('Indicator Data'!AG17="No data","x",ROUND(IF('Indicator Data'!AG17&gt;DD$195,10,IF('Indicator Data'!AG17&lt;DD$194,0,10-(DD$195-'Indicator Data'!AG17)/(DD$195-DD$194)*10)),1))</f>
        <v>1.1000000000000001</v>
      </c>
      <c r="DE14" s="35">
        <f t="shared" si="62"/>
        <v>7.5</v>
      </c>
      <c r="DF14" s="35">
        <f>IF('Indicator Data'!AB17="No data","x",ROUND(IF('Indicator Data'!AB17&gt;DF$195,10,IF('Indicator Data'!AB17&lt;DF$194,0,10-(DF$195-'Indicator Data'!AB17)/(DF$195-DF$194)*10)),1))</f>
        <v>0</v>
      </c>
      <c r="DG14" s="35">
        <f t="shared" si="63"/>
        <v>0</v>
      </c>
      <c r="DH14" s="143">
        <f>IF('Indicator Data'!AD17="No data","x",'Indicator Data'!AD17/'Indicator Data'!$CJ17)</f>
        <v>1.1881810714834106E-4</v>
      </c>
      <c r="DI14" s="35">
        <f t="shared" si="64"/>
        <v>8.8000000000000007</v>
      </c>
      <c r="DJ14" s="35">
        <f>IF('Indicator Data'!AE17="No data","x",ROUND(IF('Indicator Data'!AE17&gt;DJ$195,0,IF('Indicator Data'!AE17&lt;DJ$194,10,(DJ$195-'Indicator Data'!AE17)/(DJ$195-DJ$194)*10)),1))</f>
        <v>0</v>
      </c>
      <c r="DK14" s="35">
        <f t="shared" si="65"/>
        <v>4.4000000000000004</v>
      </c>
      <c r="DL14" s="35">
        <f t="shared" si="66"/>
        <v>4</v>
      </c>
      <c r="DM14" s="37">
        <f t="shared" si="36"/>
        <v>4.0999999999999996</v>
      </c>
      <c r="DN14" s="38">
        <f t="shared" si="37"/>
        <v>0.9</v>
      </c>
      <c r="DO14" s="35">
        <f>ROUND(IF('Indicator Data'!AH17=0,0,IF('Indicator Data'!AH17&gt;DO$195,10,IF('Indicator Data'!AH17&lt;DO$194,0,10-(DO$195-'Indicator Data'!AH17)/(DO$195-DO$194)*10))),1)</f>
        <v>0.6</v>
      </c>
      <c r="DP14" s="35">
        <f>ROUND(IF('Indicator Data'!AI17=0,0,IF(LOG('Indicator Data'!AI17)&gt;LOG(DP$195),10,IF(LOG('Indicator Data'!AI17)&lt;LOG(DP$194),0,10-(LOG(DP$195)-LOG('Indicator Data'!AI17))/(LOG(DP$195)-LOG(DP$194))*10))),1)</f>
        <v>0</v>
      </c>
      <c r="DQ14" s="37">
        <f t="shared" si="38"/>
        <v>0.3</v>
      </c>
      <c r="DR14" s="35">
        <f>'Indicator Data'!AJ17</f>
        <v>0</v>
      </c>
      <c r="DS14" s="35">
        <f>'Indicator Data'!AK17</f>
        <v>0</v>
      </c>
      <c r="DT14" s="37">
        <f t="shared" si="39"/>
        <v>0</v>
      </c>
      <c r="DU14" s="38">
        <f t="shared" si="40"/>
        <v>0.2</v>
      </c>
      <c r="DV14" s="13"/>
      <c r="DW14" s="83"/>
    </row>
    <row r="15" spans="1:127" s="2" customFormat="1" x14ac:dyDescent="0.3">
      <c r="A15" s="98" t="str">
        <f>'Indicator Data'!A18</f>
        <v>Bangladesh</v>
      </c>
      <c r="B15" s="39" t="str">
        <f>'Indicator Data'!B18</f>
        <v>BGD</v>
      </c>
      <c r="C15" s="35">
        <f>ROUND(IF('Indicator Data'!C18=0,0.1,IF(LOG('Indicator Data'!C18)&gt;C$195,10,IF(LOG('Indicator Data'!C18)&lt;C$194,0,10-(C$195-LOG('Indicator Data'!C18))/(C$195-C$194)*10))),1)</f>
        <v>10</v>
      </c>
      <c r="D15" s="35">
        <f>ROUND(IF('Indicator Data'!D18=0,0.1,IF(LOG('Indicator Data'!D18)&gt;D$195,10,IF(LOG('Indicator Data'!D18)&lt;D$194,0,10-(D$195-LOG('Indicator Data'!D18))/(D$195-D$194)*10))),1)</f>
        <v>10</v>
      </c>
      <c r="E15" s="35">
        <f t="shared" si="0"/>
        <v>10</v>
      </c>
      <c r="F15" s="35">
        <f>IF('Indicator Data'!E18="No data",0.1,(ROUND(IF('Indicator Data'!E18=0,0,IF(LOG('Indicator Data'!E18)&gt;F$195,10,IF(LOG('Indicator Data'!E18)&lt;F$194,0,10-(F$195-LOG('Indicator Data'!E18))/(F$195-F$194)*10))),1)))</f>
        <v>10</v>
      </c>
      <c r="G15" s="35">
        <f>ROUND(IF('Indicator Data'!F18=0,0,IF(LOG('Indicator Data'!F18)&gt;G$195,10,IF(LOG('Indicator Data'!F18)&lt;G$194,0,10-(G$195-LOG('Indicator Data'!F18))/(G$195-G$194)*10))),1)</f>
        <v>8.6</v>
      </c>
      <c r="H15" s="35">
        <f>ROUND(IF('Indicator Data'!G18=0,0,IF(LOG('Indicator Data'!G18)&gt;H$195,10,IF(LOG('Indicator Data'!G18)&lt;H$194,0,10-(H$195-LOG('Indicator Data'!G18))/(H$195-H$194)*10))),1)</f>
        <v>9.6</v>
      </c>
      <c r="I15" s="35">
        <f>ROUND(IF('Indicator Data'!H18=0,0,IF(LOG('Indicator Data'!H18)&gt;I$195,10,IF(LOG('Indicator Data'!H18)&lt;I$194,0,10-(I$195-LOG('Indicator Data'!H18))/(I$195-I$194)*10))),1)</f>
        <v>9.1</v>
      </c>
      <c r="J15" s="35">
        <f t="shared" si="1"/>
        <v>9.4</v>
      </c>
      <c r="K15" s="35">
        <f>ROUND(IF('Indicator Data'!I18=0,0,IF(LOG('Indicator Data'!I18)&gt;K$195,10,IF(LOG('Indicator Data'!I18)&lt;K$194,0,10-(K$195-LOG('Indicator Data'!I18))/(K$195-K$194)*10))),1)</f>
        <v>9</v>
      </c>
      <c r="L15" s="35">
        <f t="shared" si="2"/>
        <v>9.1999999999999993</v>
      </c>
      <c r="M15" s="35">
        <f>ROUND(IF('Indicator Data'!J18=0,0,IF(LOG('Indicator Data'!J18)&gt;M$195,10,IF(LOG('Indicator Data'!J18)&lt;M$194,0,10-(M$195-LOG('Indicator Data'!J18))/(M$195-M$194)*10))),1)</f>
        <v>10</v>
      </c>
      <c r="N15" s="36">
        <f>'Indicator Data'!C18/'Indicator Data'!$CK18</f>
        <v>2.1015928800047863E-3</v>
      </c>
      <c r="O15" s="36">
        <f>'Indicator Data'!D18/'Indicator Data'!$CK18</f>
        <v>1.9541457172720953E-4</v>
      </c>
      <c r="P15" s="36">
        <f>IF(F15=0.1,"x",'Indicator Data'!E18/'Indicator Data'!$CK18)</f>
        <v>2.2009733046259861E-2</v>
      </c>
      <c r="Q15" s="36">
        <f>'Indicator Data'!F18/'Indicator Data'!$CK18</f>
        <v>9.0949858512369267E-6</v>
      </c>
      <c r="R15" s="36">
        <f>'Indicator Data'!G18/'Indicator Data'!$CK18</f>
        <v>4.1985604599136597E-3</v>
      </c>
      <c r="S15" s="36">
        <f>'Indicator Data'!H18/'Indicator Data'!$CK18</f>
        <v>1.371432569401962E-4</v>
      </c>
      <c r="T15" s="36">
        <f>'Indicator Data'!I18/'Indicator Data'!$CK18</f>
        <v>1.9344810373292381E-3</v>
      </c>
      <c r="U15" s="36">
        <f>'Indicator Data'!J18/'Indicator Data'!$CK18</f>
        <v>8.8705777508868899E-4</v>
      </c>
      <c r="V15" s="35">
        <f t="shared" si="3"/>
        <v>10</v>
      </c>
      <c r="W15" s="35">
        <f t="shared" si="4"/>
        <v>2</v>
      </c>
      <c r="X15" s="35">
        <f t="shared" si="5"/>
        <v>7.9</v>
      </c>
      <c r="Y15" s="35">
        <f t="shared" si="6"/>
        <v>10</v>
      </c>
      <c r="Z15" s="35">
        <f t="shared" si="7"/>
        <v>7.7</v>
      </c>
      <c r="AA15" s="35">
        <f t="shared" si="8"/>
        <v>2.2999999999999998</v>
      </c>
      <c r="AB15" s="35">
        <f t="shared" si="9"/>
        <v>0.3</v>
      </c>
      <c r="AC15" s="35">
        <f t="shared" si="10"/>
        <v>1.4</v>
      </c>
      <c r="AD15" s="35">
        <f t="shared" si="11"/>
        <v>1.9</v>
      </c>
      <c r="AE15" s="35">
        <f t="shared" si="12"/>
        <v>1.7</v>
      </c>
      <c r="AF15" s="35">
        <f t="shared" si="13"/>
        <v>0.3</v>
      </c>
      <c r="AG15" s="35">
        <f>ROUND(IF('Indicator Data'!K18=0,0,IF('Indicator Data'!K18&gt;AG$195,10,IF('Indicator Data'!K18&lt;AG$194,0,10-(AG$195-'Indicator Data'!K18)/(AG$195-AG$194)*10))),1)</f>
        <v>1.9</v>
      </c>
      <c r="AH15" s="35">
        <f t="shared" si="14"/>
        <v>10</v>
      </c>
      <c r="AI15" s="35">
        <f t="shared" si="15"/>
        <v>6</v>
      </c>
      <c r="AJ15" s="35">
        <f t="shared" si="16"/>
        <v>6</v>
      </c>
      <c r="AK15" s="35">
        <f t="shared" si="17"/>
        <v>4.7</v>
      </c>
      <c r="AL15" s="35">
        <f t="shared" si="18"/>
        <v>5.4</v>
      </c>
      <c r="AM15" s="35">
        <f t="shared" si="19"/>
        <v>5.5</v>
      </c>
      <c r="AN15" s="35">
        <f t="shared" si="20"/>
        <v>7.6</v>
      </c>
      <c r="AO15" s="142">
        <f t="shared" si="21"/>
        <v>9.1999999999999993</v>
      </c>
      <c r="AP15" s="142">
        <f t="shared" si="41"/>
        <v>10</v>
      </c>
      <c r="AQ15" s="142">
        <f t="shared" si="22"/>
        <v>8.1999999999999993</v>
      </c>
      <c r="AR15" s="142">
        <f t="shared" si="23"/>
        <v>6.9</v>
      </c>
      <c r="AS15" s="35">
        <f t="shared" si="24"/>
        <v>4.8</v>
      </c>
      <c r="AT15" s="35">
        <f>IF('Indicator Data'!L18="No data","x",IF('Indicator Data'!CL18&lt;1000,"x",ROUND((IF('Indicator Data'!L18&gt;AT$195,10,IF('Indicator Data'!L18&lt;AT$194,0,10-(AT$195-'Indicator Data'!L18)/(AT$195-AT$194)*10))),1)))</f>
        <v>5.0999999999999996</v>
      </c>
      <c r="AU15" s="142">
        <f t="shared" si="25"/>
        <v>5</v>
      </c>
      <c r="AV15" s="35">
        <f>IF('Indicator Data'!M18="No data","x",ROUND(IF('Indicator Data'!M18=0,0,IF(LOG('Indicator Data'!M18)&gt;AV$195,10,IF(LOG('Indicator Data'!M18)&lt;AV$194,0,10-(AV$195-LOG('Indicator Data'!M18))/(AV$195-AV$194)*10))),1))</f>
        <v>9.8000000000000007</v>
      </c>
      <c r="AW15" s="36">
        <f>IF(AV15="x","x",'Indicator Data'!M18/'Indicator Data'!$CK18)</f>
        <v>0.43324990783682266</v>
      </c>
      <c r="AX15" s="35">
        <f t="shared" si="42"/>
        <v>4.8</v>
      </c>
      <c r="AY15" s="35">
        <f t="shared" si="43"/>
        <v>8.1999999999999993</v>
      </c>
      <c r="AZ15" s="35" t="str">
        <f>IF('Indicator Data'!N18="No data","x",ROUND(IF('Indicator Data'!N18=0,0,IF(LOG('Indicator Data'!N18)&gt;AZ$195,10,IF(LOG('Indicator Data'!N18)&lt;AZ$194,0,10-(AZ$195-LOG('Indicator Data'!N18))/(AZ$195-AZ$194)*10))),1))</f>
        <v>x</v>
      </c>
      <c r="BA15" s="36" t="str">
        <f>IF(AZ15="x","x",'Indicator Data'!N18/'Indicator Data'!$CK18)</f>
        <v>x</v>
      </c>
      <c r="BB15" s="35" t="str">
        <f t="shared" si="44"/>
        <v>x</v>
      </c>
      <c r="BC15" s="35" t="str">
        <f t="shared" si="45"/>
        <v>x</v>
      </c>
      <c r="BD15" s="35" t="str">
        <f>IF('Indicator Data'!O18="No data","x",ROUND(IF('Indicator Data'!O18=0,0,IF(LOG('Indicator Data'!O18)&gt;BD$195,10,IF(LOG('Indicator Data'!O18)&lt;BD$194,0,10-(BD$195-LOG('Indicator Data'!O18))/(BD$195-BD$194)*10))),1))</f>
        <v>x</v>
      </c>
      <c r="BE15" s="36" t="str">
        <f>IF(BD15="x","x",'Indicator Data'!O18/'Indicator Data'!$CK18)</f>
        <v>x</v>
      </c>
      <c r="BF15" s="35" t="str">
        <f t="shared" si="46"/>
        <v>x</v>
      </c>
      <c r="BG15" s="35" t="str">
        <f t="shared" si="47"/>
        <v>x</v>
      </c>
      <c r="BH15" s="35" t="str">
        <f>IF('Indicator Data'!P18="No data","x",ROUND(IF('Indicator Data'!P18=0,0,IF(LOG('Indicator Data'!P18)&gt;BH$195,10,IF(LOG('Indicator Data'!P18)&lt;BH$194,0,10-(BH$195-LOG('Indicator Data'!P18))/(BH$195-BH$194)*10))),1))</f>
        <v>x</v>
      </c>
      <c r="BI15" s="36" t="str">
        <f>IF(BH15="x","x",'Indicator Data'!P18/'Indicator Data'!$CK18)</f>
        <v>x</v>
      </c>
      <c r="BJ15" s="35" t="str">
        <f t="shared" si="48"/>
        <v>x</v>
      </c>
      <c r="BK15" s="35" t="str">
        <f t="shared" si="49"/>
        <v>x</v>
      </c>
      <c r="BL15" s="35">
        <f t="shared" si="50"/>
        <v>8.1999999999999993</v>
      </c>
      <c r="BM15" s="35">
        <f>ROUND(IF('Indicator Data'!Q18=0,0,IF(LOG('Indicator Data'!Q18)&gt;BM$195,10,IF(LOG('Indicator Data'!Q18)&lt;BM$194,0,10-(BM$195-LOG('Indicator Data'!Q18))/(BM$195-BM$194)*10))),1)</f>
        <v>9</v>
      </c>
      <c r="BN15" s="35">
        <f>ROUND(IF('Indicator Data'!R18=0,0,IF(LOG('Indicator Data'!R18)&gt;BN$195,10,IF(LOG('Indicator Data'!R18)&lt;BN$194,0,10-(BN$195-LOG('Indicator Data'!R18))/(BN$195-BN$194)*10))),1)</f>
        <v>10</v>
      </c>
      <c r="BO15" s="35">
        <f t="shared" si="51"/>
        <v>9.6666666666666661</v>
      </c>
      <c r="BP15" s="36">
        <f>'Indicator Data'!Q18/'Indicator Data'!$CK18</f>
        <v>0.13252457001694176</v>
      </c>
      <c r="BQ15" s="36">
        <f>'Indicator Data'!R18/'Indicator Data'!$CK18</f>
        <v>9.4258667157458481E-2</v>
      </c>
      <c r="BR15" s="35">
        <f t="shared" si="26"/>
        <v>1.3</v>
      </c>
      <c r="BS15" s="35">
        <f t="shared" si="27"/>
        <v>1.2</v>
      </c>
      <c r="BT15" s="35">
        <f t="shared" si="28"/>
        <v>1.2333333333333334</v>
      </c>
      <c r="BU15" s="35">
        <f t="shared" si="52"/>
        <v>7.3</v>
      </c>
      <c r="BV15" s="35">
        <f>ROUND(IF('Indicator Data'!S18=0,0,IF(LOG('Indicator Data'!S18)&gt;BV$195,10,IF(LOG('Indicator Data'!S18)&lt;BV$194,0,10-(BV$195-LOG('Indicator Data'!S18))/(BV$195-BV$194)*10))),1)</f>
        <v>6.3</v>
      </c>
      <c r="BW15" s="35">
        <f>ROUND(IF('Indicator Data'!T18=0,0,IF(LOG('Indicator Data'!T18)&gt;BW$195,10,IF(LOG('Indicator Data'!T18)&lt;BW$194,0,10-(BW$195-LOG('Indicator Data'!T18))/(BW$195-BW$194)*10))),1)</f>
        <v>9.4</v>
      </c>
      <c r="BX15" s="35">
        <f t="shared" si="53"/>
        <v>8.3666666666666671</v>
      </c>
      <c r="BY15" s="36">
        <f>'Indicator Data'!S18/'Indicator Data'!$CK18</f>
        <v>1.4822794597415345E-3</v>
      </c>
      <c r="BZ15" s="36">
        <f>'Indicator Data'!T18/'Indicator Data'!$CK18</f>
        <v>0.22530026847007822</v>
      </c>
      <c r="CA15" s="35">
        <f t="shared" si="29"/>
        <v>0</v>
      </c>
      <c r="CB15" s="35">
        <f t="shared" si="30"/>
        <v>2.2999999999999998</v>
      </c>
      <c r="CC15" s="35">
        <f t="shared" si="54"/>
        <v>1.5333333333333332</v>
      </c>
      <c r="CD15" s="35">
        <f t="shared" si="55"/>
        <v>6</v>
      </c>
      <c r="CE15" s="35">
        <f t="shared" si="56"/>
        <v>6.7</v>
      </c>
      <c r="CF15" s="35">
        <f>ROUND(IF('Indicator Data'!U18=0,0,IF(LOG('Indicator Data'!U18)&gt;CF$195,10,IF(LOG('Indicator Data'!U18)&lt;CF$194,0,10-(CF$195-LOG('Indicator Data'!U18))/(CF$195-CF$194)*10))),1)</f>
        <v>10</v>
      </c>
      <c r="CG15" s="36">
        <f>'Indicator Data'!U18/'Indicator Data'!$CK18</f>
        <v>0.84477720262076872</v>
      </c>
      <c r="CH15" s="35">
        <f t="shared" si="31"/>
        <v>9.4</v>
      </c>
      <c r="CI15" s="35">
        <f t="shared" si="57"/>
        <v>9.6999999999999993</v>
      </c>
      <c r="CJ15" s="35">
        <f>ROUND(IF('Indicator Data'!V18=0,0,IF(LOG('Indicator Data'!V18)&gt;CJ$195,10,IF(LOG('Indicator Data'!V18)&lt;CJ$194,0,10-(CJ$195-LOG('Indicator Data'!V18))/(CJ$195-CJ$194)*10))),1)</f>
        <v>10</v>
      </c>
      <c r="CK15" s="36">
        <f>IF('Indicator Data'!V18/'Indicator Data'!$CK18&gt;1,1,'Indicator Data'!V18/'Indicator Data'!$CK18)</f>
        <v>0.99369751555892027</v>
      </c>
      <c r="CL15" s="35">
        <f t="shared" si="32"/>
        <v>9.9</v>
      </c>
      <c r="CM15" s="35">
        <f t="shared" si="58"/>
        <v>10</v>
      </c>
      <c r="CN15" s="35">
        <f>ROUND(IF('Indicator Data'!W18=0,0,IF(LOG('Indicator Data'!W18)&gt;CN$195,10,IF(LOG('Indicator Data'!W18)&lt;CN$194,0,10-(CN$195-LOG('Indicator Data'!W18))/(CN$195-CN$194)*10))),1)</f>
        <v>10</v>
      </c>
      <c r="CO15" s="36">
        <f>'Indicator Data'!W18/'Indicator Data'!$CK18</f>
        <v>0.989684645903391</v>
      </c>
      <c r="CP15" s="35">
        <f t="shared" si="33"/>
        <v>9.9</v>
      </c>
      <c r="CQ15" s="35">
        <f t="shared" si="59"/>
        <v>10</v>
      </c>
      <c r="CR15" s="35">
        <f t="shared" si="34"/>
        <v>9.4</v>
      </c>
      <c r="CS15" s="35">
        <f>IF('Indicator Data'!BZ18="No data","x",ROUND(IF('Indicator Data'!BZ18&gt;CS$195,0,IF('Indicator Data'!BZ18&lt;CS$194,10,(CS$195-'Indicator Data'!BZ18)/(CS$195-CS$194)*10)),1))</f>
        <v>5.8</v>
      </c>
      <c r="CT15" s="35">
        <f>IF('Indicator Data'!CA18="No data","x",ROUND(IF('Indicator Data'!CA18&gt;CT$195,0,IF('Indicator Data'!CA18&lt;CT$194,10,(CT$195-'Indicator Data'!CA18)/(CT$195-CT$194)*10)),1))</f>
        <v>0.5</v>
      </c>
      <c r="CU15" s="35">
        <f>IF('Indicator Data'!AC18="No data","x",ROUND(IF('Indicator Data'!AC18&gt;CU$195,0,IF('Indicator Data'!AC18&lt;CU$194,10,(CU$195-'Indicator Data'!AC18)/(CU$195-CU$194)*10)),1))</f>
        <v>6.5</v>
      </c>
      <c r="CV15" s="35">
        <f t="shared" si="35"/>
        <v>4.3</v>
      </c>
      <c r="CW15" s="35">
        <f>IF('Indicator Data'!X18="No data","x",ROUND(IF(LOG('Indicator Data'!X18)&gt;CW$195,10,IF(LOG('Indicator Data'!X18)&lt;CW$194,0,10-(CW$195-LOG('Indicator Data'!X18))/(CW$195-CW$194)*10)),1))</f>
        <v>10</v>
      </c>
      <c r="CX15" s="35">
        <f>IF('Indicator Data'!Y18="No data","x",ROUND(IF('Indicator Data'!Y18&gt;CX$195,10,IF('Indicator Data'!Y18&lt;CX$194,0,10-(CX$195-'Indicator Data'!Y18)/(CX$195-CX$194)*10)),1))</f>
        <v>6.4</v>
      </c>
      <c r="CY15" s="35">
        <f>IF('Indicator Data'!Z18="No data","x",ROUND(IF('Indicator Data'!Z18&gt;CY$195,10,IF('Indicator Data'!Z18&lt;CY$194,0,10-(CY$195-'Indicator Data'!Z18)/(CY$195-CY$194)*10)),1))</f>
        <v>3.7</v>
      </c>
      <c r="CZ15" s="35">
        <f>IF('Indicator Data'!AA18="No data","x",ROUND(IF('Indicator Data'!AA18&gt;CZ$195,10,IF('Indicator Data'!AA18&lt;CZ$194,0,10-(CZ$195-'Indicator Data'!AA18)/(CZ$195-CZ$194)*10)),1))</f>
        <v>6.2</v>
      </c>
      <c r="DA15" s="35">
        <f t="shared" si="60"/>
        <v>6.6</v>
      </c>
      <c r="DB15" s="35">
        <f t="shared" si="61"/>
        <v>5.8</v>
      </c>
      <c r="DC15" s="35">
        <f>IF('Indicator Data'!AF18="No data","x",ROUND(IF('Indicator Data'!AF18&gt;DC$195,10,IF('Indicator Data'!AF18&lt;DC$194,0,10-(DC$195-'Indicator Data'!AF18)/(DC$195-DC$194)*10)),1))</f>
        <v>5.5</v>
      </c>
      <c r="DD15" s="35">
        <f>IF('Indicator Data'!AG18="No data","x",ROUND(IF('Indicator Data'!AG18&gt;DD$195,10,IF('Indicator Data'!AG18&lt;DD$194,0,10-(DD$195-'Indicator Data'!AG18)/(DD$195-DD$194)*10)),1))</f>
        <v>2.6</v>
      </c>
      <c r="DE15" s="35">
        <f t="shared" si="62"/>
        <v>5.7</v>
      </c>
      <c r="DF15" s="35">
        <f>IF('Indicator Data'!AB18="No data","x",ROUND(IF('Indicator Data'!AB18&gt;DF$195,10,IF('Indicator Data'!AB18&lt;DF$194,0,10-(DF$195-'Indicator Data'!AB18)/(DF$195-DF$194)*10)),1))</f>
        <v>0</v>
      </c>
      <c r="DG15" s="35">
        <f t="shared" si="63"/>
        <v>3.2</v>
      </c>
      <c r="DH15" s="143">
        <f>IF('Indicator Data'!AD18="No data","x",'Indicator Data'!AD18/'Indicator Data'!$CJ18)</f>
        <v>2.1755800425932108E-4</v>
      </c>
      <c r="DI15" s="35">
        <f t="shared" si="64"/>
        <v>7.8</v>
      </c>
      <c r="DJ15" s="35">
        <f>IF('Indicator Data'!AE18="No data","x",ROUND(IF('Indicator Data'!AE18&gt;DJ$195,0,IF('Indicator Data'!AE18&lt;DJ$194,10,(DJ$195-'Indicator Data'!AE18)/(DJ$195-DJ$194)*10)),1))</f>
        <v>6</v>
      </c>
      <c r="DK15" s="35">
        <f t="shared" si="65"/>
        <v>6.9</v>
      </c>
      <c r="DL15" s="35">
        <f t="shared" si="66"/>
        <v>5.3</v>
      </c>
      <c r="DM15" s="37">
        <f t="shared" si="36"/>
        <v>7.6</v>
      </c>
      <c r="DN15" s="38">
        <f t="shared" si="37"/>
        <v>8.1999999999999993</v>
      </c>
      <c r="DO15" s="35">
        <f>ROUND(IF('Indicator Data'!AH18=0,0,IF('Indicator Data'!AH18&gt;DO$195,10,IF('Indicator Data'!AH18&lt;DO$194,0,10-(DO$195-'Indicator Data'!AH18)/(DO$195-DO$194)*10))),1)</f>
        <v>10</v>
      </c>
      <c r="DP15" s="35">
        <f>ROUND(IF('Indicator Data'!AI18=0,0,IF(LOG('Indicator Data'!AI18)&gt;LOG(DP$195),10,IF(LOG('Indicator Data'!AI18)&lt;LOG(DP$194),0,10-(LOG(DP$195)-LOG('Indicator Data'!AI18))/(LOG(DP$195)-LOG(DP$194))*10))),1)</f>
        <v>9.5</v>
      </c>
      <c r="DQ15" s="37">
        <f t="shared" si="38"/>
        <v>9.8000000000000007</v>
      </c>
      <c r="DR15" s="35">
        <f>'Indicator Data'!AJ18</f>
        <v>0</v>
      </c>
      <c r="DS15" s="35">
        <f>'Indicator Data'!AK18</f>
        <v>0</v>
      </c>
      <c r="DT15" s="37">
        <f t="shared" si="39"/>
        <v>0</v>
      </c>
      <c r="DU15" s="38">
        <f t="shared" si="40"/>
        <v>6.9</v>
      </c>
      <c r="DV15" s="13"/>
      <c r="DW15" s="83"/>
    </row>
    <row r="16" spans="1:127" s="2" customFormat="1" x14ac:dyDescent="0.3">
      <c r="A16" s="98" t="str">
        <f>'Indicator Data'!A19</f>
        <v>Barbados</v>
      </c>
      <c r="B16" s="39" t="str">
        <f>'Indicator Data'!B19</f>
        <v>BRB</v>
      </c>
      <c r="C16" s="35">
        <f>ROUND(IF('Indicator Data'!C19=0,0.1,IF(LOG('Indicator Data'!C19)&gt;C$195,10,IF(LOG('Indicator Data'!C19)&lt;C$194,0,10-(C$195-LOG('Indicator Data'!C19))/(C$195-C$194)*10))),1)</f>
        <v>4.4000000000000004</v>
      </c>
      <c r="D16" s="35">
        <f>ROUND(IF('Indicator Data'!D19=0,0.1,IF(LOG('Indicator Data'!D19)&gt;D$195,10,IF(LOG('Indicator Data'!D19)&lt;D$194,0,10-(D$195-LOG('Indicator Data'!D19))/(D$195-D$194)*10))),1)</f>
        <v>0.1</v>
      </c>
      <c r="E16" s="35">
        <f t="shared" si="0"/>
        <v>2.5</v>
      </c>
      <c r="F16" s="35">
        <f>IF('Indicator Data'!E19="No data",0.1,(ROUND(IF('Indicator Data'!E19=0,0,IF(LOG('Indicator Data'!E19)&gt;F$195,10,IF(LOG('Indicator Data'!E19)&lt;F$194,0,10-(F$195-LOG('Indicator Data'!E19))/(F$195-F$194)*10))),1)))</f>
        <v>0.1</v>
      </c>
      <c r="G16" s="35">
        <f>ROUND(IF('Indicator Data'!F19=0,0,IF(LOG('Indicator Data'!F19)&gt;G$195,10,IF(LOG('Indicator Data'!F19)&lt;G$194,0,10-(G$195-LOG('Indicator Data'!F19))/(G$195-G$194)*10))),1)</f>
        <v>3.6</v>
      </c>
      <c r="H16" s="35">
        <f>ROUND(IF('Indicator Data'!G19=0,0,IF(LOG('Indicator Data'!G19)&gt;H$195,10,IF(LOG('Indicator Data'!G19)&lt;H$194,0,10-(H$195-LOG('Indicator Data'!G19))/(H$195-H$194)*10))),1)</f>
        <v>4</v>
      </c>
      <c r="I16" s="35">
        <f>ROUND(IF('Indicator Data'!H19=0,0,IF(LOG('Indicator Data'!H19)&gt;I$195,10,IF(LOG('Indicator Data'!H19)&lt;I$194,0,10-(I$195-LOG('Indicator Data'!H19))/(I$195-I$194)*10))),1)</f>
        <v>6.8</v>
      </c>
      <c r="J16" s="35">
        <f t="shared" si="1"/>
        <v>5.6</v>
      </c>
      <c r="K16" s="35">
        <f>ROUND(IF('Indicator Data'!I19=0,0,IF(LOG('Indicator Data'!I19)&gt;K$195,10,IF(LOG('Indicator Data'!I19)&lt;K$194,0,10-(K$195-LOG('Indicator Data'!I19))/(K$195-K$194)*10))),1)</f>
        <v>3.5</v>
      </c>
      <c r="L16" s="35">
        <f t="shared" si="2"/>
        <v>4.5999999999999996</v>
      </c>
      <c r="M16" s="35">
        <f>ROUND(IF('Indicator Data'!J19=0,0,IF(LOG('Indicator Data'!J19)&gt;M$195,10,IF(LOG('Indicator Data'!J19)&lt;M$194,0,10-(M$195-LOG('Indicator Data'!J19))/(M$195-M$194)*10))),1)</f>
        <v>0</v>
      </c>
      <c r="N16" s="36">
        <f>'Indicator Data'!C19/'Indicator Data'!$CK19</f>
        <v>2.0486271707797188E-3</v>
      </c>
      <c r="O16" s="36">
        <f>'Indicator Data'!D19/'Indicator Data'!$CK19</f>
        <v>0</v>
      </c>
      <c r="P16" s="36" t="str">
        <f>IF(F16=0.1,"x",'Indicator Data'!E19/'Indicator Data'!$CK19)</f>
        <v>x</v>
      </c>
      <c r="Q16" s="36">
        <f>'Indicator Data'!F19/'Indicator Data'!$CK19</f>
        <v>5.4113963020952445E-6</v>
      </c>
      <c r="R16" s="36">
        <f>'Indicator Data'!G19/'Indicator Data'!$CK19</f>
        <v>1.39889168411238E-2</v>
      </c>
      <c r="S16" s="36">
        <f>'Indicator Data'!H19/'Indicator Data'!$CK19</f>
        <v>1.9984166915891139E-3</v>
      </c>
      <c r="T16" s="36">
        <f>'Indicator Data'!I19/'Indicator Data'!$CK19</f>
        <v>1.9141565364248897E-3</v>
      </c>
      <c r="U16" s="36">
        <f>'Indicator Data'!J19/'Indicator Data'!$CK19</f>
        <v>0</v>
      </c>
      <c r="V16" s="35">
        <f t="shared" si="3"/>
        <v>10</v>
      </c>
      <c r="W16" s="35">
        <f t="shared" si="4"/>
        <v>0</v>
      </c>
      <c r="X16" s="35">
        <f t="shared" si="5"/>
        <v>7.6</v>
      </c>
      <c r="Y16" s="35">
        <f t="shared" si="6"/>
        <v>0.1</v>
      </c>
      <c r="Z16" s="35">
        <f t="shared" si="7"/>
        <v>7.2</v>
      </c>
      <c r="AA16" s="35">
        <f t="shared" si="8"/>
        <v>7.8</v>
      </c>
      <c r="AB16" s="35">
        <f t="shared" si="9"/>
        <v>4</v>
      </c>
      <c r="AC16" s="35">
        <f t="shared" si="10"/>
        <v>6.3</v>
      </c>
      <c r="AD16" s="35">
        <f t="shared" si="11"/>
        <v>1.9</v>
      </c>
      <c r="AE16" s="35">
        <f t="shared" si="12"/>
        <v>4.5</v>
      </c>
      <c r="AF16" s="35">
        <f t="shared" si="13"/>
        <v>0</v>
      </c>
      <c r="AG16" s="35">
        <f>ROUND(IF('Indicator Data'!K19=0,0,IF('Indicator Data'!K19&gt;AG$195,10,IF('Indicator Data'!K19&lt;AG$194,0,10-(AG$195-'Indicator Data'!K19)/(AG$195-AG$194)*10))),1)</f>
        <v>1</v>
      </c>
      <c r="AH16" s="35">
        <f t="shared" si="14"/>
        <v>7.2</v>
      </c>
      <c r="AI16" s="35">
        <f t="shared" si="15"/>
        <v>0.1</v>
      </c>
      <c r="AJ16" s="35">
        <f t="shared" si="16"/>
        <v>5.9</v>
      </c>
      <c r="AK16" s="35">
        <f t="shared" si="17"/>
        <v>5.4</v>
      </c>
      <c r="AL16" s="35">
        <f t="shared" si="18"/>
        <v>5.7</v>
      </c>
      <c r="AM16" s="35">
        <f t="shared" si="19"/>
        <v>2.7</v>
      </c>
      <c r="AN16" s="35">
        <f t="shared" si="20"/>
        <v>0</v>
      </c>
      <c r="AO16" s="142">
        <f t="shared" si="21"/>
        <v>5.6</v>
      </c>
      <c r="AP16" s="142">
        <f t="shared" si="41"/>
        <v>0.1</v>
      </c>
      <c r="AQ16" s="142">
        <f t="shared" si="22"/>
        <v>5.7</v>
      </c>
      <c r="AR16" s="142">
        <f t="shared" si="23"/>
        <v>4.5999999999999996</v>
      </c>
      <c r="AS16" s="35">
        <f t="shared" si="24"/>
        <v>0.5</v>
      </c>
      <c r="AT16" s="35" t="str">
        <f>IF('Indicator Data'!L19="No data","x",IF('Indicator Data'!CL19&lt;1000,"x",ROUND((IF('Indicator Data'!L19&gt;AT$195,10,IF('Indicator Data'!L19&lt;AT$194,0,10-(AT$195-'Indicator Data'!L19)/(AT$195-AT$194)*10))),1)))</f>
        <v>x</v>
      </c>
      <c r="AU16" s="142">
        <f t="shared" si="25"/>
        <v>0.5</v>
      </c>
      <c r="AV16" s="35" t="str">
        <f>IF('Indicator Data'!M19="No data","x",ROUND(IF('Indicator Data'!M19=0,0,IF(LOG('Indicator Data'!M19)&gt;AV$195,10,IF(LOG('Indicator Data'!M19)&lt;AV$194,0,10-(AV$195-LOG('Indicator Data'!M19))/(AV$195-AV$194)*10))),1))</f>
        <v>x</v>
      </c>
      <c r="AW16" s="36" t="str">
        <f>IF(AV16="x","x",'Indicator Data'!M19/'Indicator Data'!$CK19)</f>
        <v>x</v>
      </c>
      <c r="AX16" s="35" t="str">
        <f t="shared" si="42"/>
        <v>x</v>
      </c>
      <c r="AY16" s="35" t="str">
        <f t="shared" si="43"/>
        <v>x</v>
      </c>
      <c r="AZ16" s="35" t="str">
        <f>IF('Indicator Data'!N19="No data","x",ROUND(IF('Indicator Data'!N19=0,0,IF(LOG('Indicator Data'!N19)&gt;AZ$195,10,IF(LOG('Indicator Data'!N19)&lt;AZ$194,0,10-(AZ$195-LOG('Indicator Data'!N19))/(AZ$195-AZ$194)*10))),1))</f>
        <v>x</v>
      </c>
      <c r="BA16" s="36" t="str">
        <f>IF(AZ16="x","x",'Indicator Data'!N19/'Indicator Data'!$CK19)</f>
        <v>x</v>
      </c>
      <c r="BB16" s="35" t="str">
        <f t="shared" si="44"/>
        <v>x</v>
      </c>
      <c r="BC16" s="35" t="str">
        <f t="shared" si="45"/>
        <v>x</v>
      </c>
      <c r="BD16" s="35" t="str">
        <f>IF('Indicator Data'!O19="No data","x",ROUND(IF('Indicator Data'!O19=0,0,IF(LOG('Indicator Data'!O19)&gt;BD$195,10,IF(LOG('Indicator Data'!O19)&lt;BD$194,0,10-(BD$195-LOG('Indicator Data'!O19))/(BD$195-BD$194)*10))),1))</f>
        <v>x</v>
      </c>
      <c r="BE16" s="36" t="str">
        <f>IF(BD16="x","x",'Indicator Data'!O19/'Indicator Data'!$CK19)</f>
        <v>x</v>
      </c>
      <c r="BF16" s="35" t="str">
        <f t="shared" si="46"/>
        <v>x</v>
      </c>
      <c r="BG16" s="35" t="str">
        <f t="shared" si="47"/>
        <v>x</v>
      </c>
      <c r="BH16" s="35" t="str">
        <f>IF('Indicator Data'!P19="No data","x",ROUND(IF('Indicator Data'!P19=0,0,IF(LOG('Indicator Data'!P19)&gt;BH$195,10,IF(LOG('Indicator Data'!P19)&lt;BH$194,0,10-(BH$195-LOG('Indicator Data'!P19))/(BH$195-BH$194)*10))),1))</f>
        <v>x</v>
      </c>
      <c r="BI16" s="36" t="str">
        <f>IF(BH16="x","x",'Indicator Data'!P19/'Indicator Data'!$CK19)</f>
        <v>x</v>
      </c>
      <c r="BJ16" s="35" t="str">
        <f t="shared" si="48"/>
        <v>x</v>
      </c>
      <c r="BK16" s="35" t="str">
        <f t="shared" si="49"/>
        <v>x</v>
      </c>
      <c r="BL16" s="35" t="str">
        <f t="shared" si="50"/>
        <v>x</v>
      </c>
      <c r="BM16" s="35">
        <f>ROUND(IF('Indicator Data'!Q19=0,0,IF(LOG('Indicator Data'!Q19)&gt;BM$195,10,IF(LOG('Indicator Data'!Q19)&lt;BM$194,0,10-(BM$195-LOG('Indicator Data'!Q19))/(BM$195-BM$194)*10))),1)</f>
        <v>0</v>
      </c>
      <c r="BN16" s="35">
        <f>ROUND(IF('Indicator Data'!R19=0,0,IF(LOG('Indicator Data'!R19)&gt;BN$195,10,IF(LOG('Indicator Data'!R19)&lt;BN$194,0,10-(BN$195-LOG('Indicator Data'!R19))/(BN$195-BN$194)*10))),1)</f>
        <v>0</v>
      </c>
      <c r="BO16" s="35">
        <f t="shared" si="51"/>
        <v>0</v>
      </c>
      <c r="BP16" s="36">
        <f>'Indicator Data'!Q19/'Indicator Data'!$CK19</f>
        <v>0</v>
      </c>
      <c r="BQ16" s="36">
        <f>'Indicator Data'!R19/'Indicator Data'!$CK19</f>
        <v>0</v>
      </c>
      <c r="BR16" s="35">
        <f t="shared" si="26"/>
        <v>0</v>
      </c>
      <c r="BS16" s="35">
        <f t="shared" si="27"/>
        <v>0</v>
      </c>
      <c r="BT16" s="35">
        <f t="shared" si="28"/>
        <v>0</v>
      </c>
      <c r="BU16" s="35">
        <f t="shared" si="52"/>
        <v>0</v>
      </c>
      <c r="BV16" s="35">
        <f>ROUND(IF('Indicator Data'!S19=0,0,IF(LOG('Indicator Data'!S19)&gt;BV$195,10,IF(LOG('Indicator Data'!S19)&lt;BV$194,0,10-(BV$195-LOG('Indicator Data'!S19))/(BV$195-BV$194)*10))),1)</f>
        <v>0</v>
      </c>
      <c r="BW16" s="35">
        <f>ROUND(IF('Indicator Data'!T19=0,0,IF(LOG('Indicator Data'!T19)&gt;BW$195,10,IF(LOG('Indicator Data'!T19)&lt;BW$194,0,10-(BW$195-LOG('Indicator Data'!T19))/(BW$195-BW$194)*10))),1)</f>
        <v>0</v>
      </c>
      <c r="BX16" s="35">
        <f t="shared" si="53"/>
        <v>0</v>
      </c>
      <c r="BY16" s="36">
        <f>'Indicator Data'!S19/'Indicator Data'!$CK19</f>
        <v>0</v>
      </c>
      <c r="BZ16" s="36">
        <f>'Indicator Data'!T19/'Indicator Data'!$CK19</f>
        <v>0</v>
      </c>
      <c r="CA16" s="35">
        <f t="shared" si="29"/>
        <v>0</v>
      </c>
      <c r="CB16" s="35">
        <f t="shared" si="30"/>
        <v>0</v>
      </c>
      <c r="CC16" s="35">
        <f t="shared" si="54"/>
        <v>0</v>
      </c>
      <c r="CD16" s="35">
        <f t="shared" si="55"/>
        <v>0</v>
      </c>
      <c r="CE16" s="35">
        <f t="shared" si="56"/>
        <v>0</v>
      </c>
      <c r="CF16" s="35">
        <f>ROUND(IF('Indicator Data'!U19=0,0,IF(LOG('Indicator Data'!U19)&gt;CF$195,10,IF(LOG('Indicator Data'!U19)&lt;CF$194,0,10-(CF$195-LOG('Indicator Data'!U19))/(CF$195-CF$194)*10))),1)</f>
        <v>6</v>
      </c>
      <c r="CG16" s="36">
        <f>'Indicator Data'!U19/'Indicator Data'!$CK19</f>
        <v>0.56166282567774395</v>
      </c>
      <c r="CH16" s="35">
        <f t="shared" si="31"/>
        <v>6.2</v>
      </c>
      <c r="CI16" s="35">
        <f t="shared" si="57"/>
        <v>6.1</v>
      </c>
      <c r="CJ16" s="35">
        <f>ROUND(IF('Indicator Data'!V19=0,0,IF(LOG('Indicator Data'!V19)&gt;CJ$195,10,IF(LOG('Indicator Data'!V19)&lt;CJ$194,0,10-(CJ$195-LOG('Indicator Data'!V19))/(CJ$195-CJ$194)*10))),1)</f>
        <v>6.3</v>
      </c>
      <c r="CK16" s="36">
        <f>IF('Indicator Data'!V19/'Indicator Data'!$CK19&gt;1,1,'Indicator Data'!V19/'Indicator Data'!$CK19)</f>
        <v>0.8971024871593688</v>
      </c>
      <c r="CL16" s="35">
        <f t="shared" si="32"/>
        <v>9</v>
      </c>
      <c r="CM16" s="35">
        <f t="shared" si="58"/>
        <v>7.9</v>
      </c>
      <c r="CN16" s="35">
        <f>ROUND(IF('Indicator Data'!W19=0,0,IF(LOG('Indicator Data'!W19)&gt;CN$195,10,IF(LOG('Indicator Data'!W19)&lt;CN$194,0,10-(CN$195-LOG('Indicator Data'!W19))/(CN$195-CN$194)*10))),1)</f>
        <v>6.2</v>
      </c>
      <c r="CO16" s="36">
        <f>'Indicator Data'!W19/'Indicator Data'!$CK19</f>
        <v>0.82039021004169388</v>
      </c>
      <c r="CP16" s="35">
        <f t="shared" si="33"/>
        <v>8.1999999999999993</v>
      </c>
      <c r="CQ16" s="35">
        <f t="shared" si="59"/>
        <v>7.3</v>
      </c>
      <c r="CR16" s="35">
        <f t="shared" si="34"/>
        <v>6</v>
      </c>
      <c r="CS16" s="35">
        <f>IF('Indicator Data'!BZ19="No data","x",ROUND(IF('Indicator Data'!BZ19&gt;CS$195,0,IF('Indicator Data'!BZ19&lt;CS$194,10,(CS$195-'Indicator Data'!BZ19)/(CS$195-CS$194)*10)),1))</f>
        <v>0.3</v>
      </c>
      <c r="CT16" s="35">
        <f>IF('Indicator Data'!CA19="No data","x",ROUND(IF('Indicator Data'!CA19&gt;CT$195,0,IF('Indicator Data'!CA19&lt;CT$194,10,(CT$195-'Indicator Data'!CA19)/(CT$195-CT$194)*10)),1))</f>
        <v>0.3</v>
      </c>
      <c r="CU16" s="35">
        <f>IF('Indicator Data'!AC19="No data","x",ROUND(IF('Indicator Data'!AC19&gt;CU$195,0,IF('Indicator Data'!AC19&lt;CU$194,10,(CU$195-'Indicator Data'!AC19)/(CU$195-CU$194)*10)),1))</f>
        <v>1.2</v>
      </c>
      <c r="CV16" s="35">
        <f t="shared" si="35"/>
        <v>0.6</v>
      </c>
      <c r="CW16" s="35">
        <f>IF('Indicator Data'!X19="No data","x",ROUND(IF(LOG('Indicator Data'!X19)&gt;CW$195,10,IF(LOG('Indicator Data'!X19)&lt;CW$194,0,10-(CW$195-LOG('Indicator Data'!X19))/(CW$195-CW$194)*10)),1))</f>
        <v>9.4</v>
      </c>
      <c r="CX16" s="35">
        <f>IF('Indicator Data'!Y19="No data","x",ROUND(IF('Indicator Data'!Y19&gt;CX$195,10,IF('Indicator Data'!Y19&lt;CX$194,0,10-(CX$195-'Indicator Data'!Y19)/(CX$195-CX$194)*10)),1))</f>
        <v>0.2</v>
      </c>
      <c r="CY16" s="35">
        <f>IF('Indicator Data'!Z19="No data","x",ROUND(IF('Indicator Data'!Z19&gt;CY$195,10,IF('Indicator Data'!Z19&lt;CY$194,0,10-(CY$195-'Indicator Data'!Z19)/(CY$195-CY$194)*10)),1))</f>
        <v>3.1</v>
      </c>
      <c r="CZ16" s="35" t="str">
        <f>IF('Indicator Data'!AA19="No data","x",ROUND(IF('Indicator Data'!AA19&gt;CZ$195,10,IF('Indicator Data'!AA19&lt;CZ$194,0,10-(CZ$195-'Indicator Data'!AA19)/(CZ$195-CZ$194)*10)),1))</f>
        <v>x</v>
      </c>
      <c r="DA16" s="35">
        <f t="shared" si="60"/>
        <v>4.2</v>
      </c>
      <c r="DB16" s="35">
        <f t="shared" si="61"/>
        <v>3</v>
      </c>
      <c r="DC16" s="35" t="str">
        <f>IF('Indicator Data'!AF19="No data","x",ROUND(IF('Indicator Data'!AF19&gt;DC$195,10,IF('Indicator Data'!AF19&lt;DC$194,0,10-(DC$195-'Indicator Data'!AF19)/(DC$195-DC$194)*10)),1))</f>
        <v>x</v>
      </c>
      <c r="DD16" s="35">
        <f>IF('Indicator Data'!AG19="No data","x",ROUND(IF('Indicator Data'!AG19&gt;DD$195,10,IF('Indicator Data'!AG19&lt;DD$194,0,10-(DD$195-'Indicator Data'!AG19)/(DD$195-DD$194)*10)),1))</f>
        <v>0.2</v>
      </c>
      <c r="DE16" s="35">
        <f t="shared" si="62"/>
        <v>3.2</v>
      </c>
      <c r="DF16" s="35">
        <f>IF('Indicator Data'!AB19="No data","x",ROUND(IF('Indicator Data'!AB19&gt;DF$195,10,IF('Indicator Data'!AB19&lt;DF$194,0,10-(DF$195-'Indicator Data'!AB19)/(DF$195-DF$194)*10)),1))</f>
        <v>0.3</v>
      </c>
      <c r="DG16" s="35">
        <f t="shared" si="63"/>
        <v>0.5</v>
      </c>
      <c r="DH16" s="143">
        <f>IF('Indicator Data'!AD19="No data","x",'Indicator Data'!AD19/'Indicator Data'!$CJ19)</f>
        <v>2.055598719257476E-4</v>
      </c>
      <c r="DI16" s="35">
        <f t="shared" si="64"/>
        <v>7.9</v>
      </c>
      <c r="DJ16" s="35" t="str">
        <f>IF('Indicator Data'!AE19="No data","x",ROUND(IF('Indicator Data'!AE19&gt;DJ$195,0,IF('Indicator Data'!AE19&lt;DJ$194,10,(DJ$195-'Indicator Data'!AE19)/(DJ$195-DJ$194)*10)),1))</f>
        <v>x</v>
      </c>
      <c r="DK16" s="35">
        <f t="shared" si="65"/>
        <v>7.9</v>
      </c>
      <c r="DL16" s="35">
        <f t="shared" si="66"/>
        <v>3.9</v>
      </c>
      <c r="DM16" s="37">
        <f t="shared" si="36"/>
        <v>4.4000000000000004</v>
      </c>
      <c r="DN16" s="38">
        <f t="shared" si="37"/>
        <v>3.8</v>
      </c>
      <c r="DO16" s="35">
        <f>ROUND(IF('Indicator Data'!AH19=0,0,IF('Indicator Data'!AH19&gt;DO$195,10,IF('Indicator Data'!AH19&lt;DO$194,0,10-(DO$195-'Indicator Data'!AH19)/(DO$195-DO$194)*10))),1)</f>
        <v>0</v>
      </c>
      <c r="DP16" s="35">
        <f>ROUND(IF('Indicator Data'!AI19=0,0,IF(LOG('Indicator Data'!AI19)&gt;LOG(DP$195),10,IF(LOG('Indicator Data'!AI19)&lt;LOG(DP$194),0,10-(LOG(DP$195)-LOG('Indicator Data'!AI19))/(LOG(DP$195)-LOG(DP$194))*10))),1)</f>
        <v>0</v>
      </c>
      <c r="DQ16" s="37">
        <f t="shared" si="38"/>
        <v>0</v>
      </c>
      <c r="DR16" s="35">
        <f>'Indicator Data'!AJ19</f>
        <v>0</v>
      </c>
      <c r="DS16" s="35">
        <f>'Indicator Data'!AK19</f>
        <v>0</v>
      </c>
      <c r="DT16" s="37">
        <f t="shared" si="39"/>
        <v>0</v>
      </c>
      <c r="DU16" s="38">
        <f t="shared" si="40"/>
        <v>0</v>
      </c>
      <c r="DV16" s="13"/>
      <c r="DW16" s="83"/>
    </row>
    <row r="17" spans="1:127" s="2" customFormat="1" x14ac:dyDescent="0.3">
      <c r="A17" s="98" t="str">
        <f>'Indicator Data'!A20</f>
        <v>Belarus</v>
      </c>
      <c r="B17" s="39" t="str">
        <f>'Indicator Data'!B20</f>
        <v>BLR</v>
      </c>
      <c r="C17" s="35">
        <f>ROUND(IF('Indicator Data'!C20=0,0.1,IF(LOG('Indicator Data'!C20)&gt;C$195,10,IF(LOG('Indicator Data'!C20)&lt;C$194,0,10-(C$195-LOG('Indicator Data'!C20))/(C$195-C$194)*10))),1)</f>
        <v>0.1</v>
      </c>
      <c r="D17" s="35">
        <f>ROUND(IF('Indicator Data'!D20=0,0.1,IF(LOG('Indicator Data'!D20)&gt;D$195,10,IF(LOG('Indicator Data'!D20)&lt;D$194,0,10-(D$195-LOG('Indicator Data'!D20))/(D$195-D$194)*10))),1)</f>
        <v>0.1</v>
      </c>
      <c r="E17" s="35">
        <f t="shared" si="0"/>
        <v>0.1</v>
      </c>
      <c r="F17" s="35">
        <f>IF('Indicator Data'!E20="No data",0.1,(ROUND(IF('Indicator Data'!E20=0,0,IF(LOG('Indicator Data'!E20)&gt;F$195,10,IF(LOG('Indicator Data'!E20)&lt;F$194,0,10-(F$195-LOG('Indicator Data'!E20))/(F$195-F$194)*10))),1)))</f>
        <v>7.1</v>
      </c>
      <c r="G17" s="35">
        <f>ROUND(IF('Indicator Data'!F20=0,0,IF(LOG('Indicator Data'!F20)&gt;G$195,10,IF(LOG('Indicator Data'!F20)&lt;G$194,0,10-(G$195-LOG('Indicator Data'!F20))/(G$195-G$194)*10))),1)</f>
        <v>0</v>
      </c>
      <c r="H17" s="35">
        <f>ROUND(IF('Indicator Data'!G20=0,0,IF(LOG('Indicator Data'!G20)&gt;H$195,10,IF(LOG('Indicator Data'!G20)&lt;H$194,0,10-(H$195-LOG('Indicator Data'!G20))/(H$195-H$194)*10))),1)</f>
        <v>0</v>
      </c>
      <c r="I17" s="35">
        <f>ROUND(IF('Indicator Data'!H20=0,0,IF(LOG('Indicator Data'!H20)&gt;I$195,10,IF(LOG('Indicator Data'!H20)&lt;I$194,0,10-(I$195-LOG('Indicator Data'!H20))/(I$195-I$194)*10))),1)</f>
        <v>0</v>
      </c>
      <c r="J17" s="35">
        <f t="shared" si="1"/>
        <v>0</v>
      </c>
      <c r="K17" s="35">
        <f>ROUND(IF('Indicator Data'!I20=0,0,IF(LOG('Indicator Data'!I20)&gt;K$195,10,IF(LOG('Indicator Data'!I20)&lt;K$194,0,10-(K$195-LOG('Indicator Data'!I20))/(K$195-K$194)*10))),1)</f>
        <v>0</v>
      </c>
      <c r="L17" s="35">
        <f t="shared" si="2"/>
        <v>0</v>
      </c>
      <c r="M17" s="35">
        <f>ROUND(IF('Indicator Data'!J20=0,0,IF(LOG('Indicator Data'!J20)&gt;M$195,10,IF(LOG('Indicator Data'!J20)&lt;M$194,0,10-(M$195-LOG('Indicator Data'!J20))/(M$195-M$194)*10))),1)</f>
        <v>0</v>
      </c>
      <c r="N17" s="36">
        <f>'Indicator Data'!C20/'Indicator Data'!$CK20</f>
        <v>0</v>
      </c>
      <c r="O17" s="36">
        <f>'Indicator Data'!D20/'Indicator Data'!$CK20</f>
        <v>0</v>
      </c>
      <c r="P17" s="36">
        <f>IF(F17=0.1,"x",'Indicator Data'!E20/'Indicator Data'!$CK20)</f>
        <v>7.5713172034969139E-3</v>
      </c>
      <c r="Q17" s="36">
        <f>'Indicator Data'!F20/'Indicator Data'!$CK20</f>
        <v>0</v>
      </c>
      <c r="R17" s="36">
        <f>'Indicator Data'!G20/'Indicator Data'!$CK20</f>
        <v>0</v>
      </c>
      <c r="S17" s="36">
        <f>'Indicator Data'!H20/'Indicator Data'!$CK20</f>
        <v>0</v>
      </c>
      <c r="T17" s="36">
        <f>'Indicator Data'!I20/'Indicator Data'!$CK20</f>
        <v>0</v>
      </c>
      <c r="U17" s="36">
        <f>'Indicator Data'!J20/'Indicator Data'!$CK20</f>
        <v>0</v>
      </c>
      <c r="V17" s="35">
        <f t="shared" si="3"/>
        <v>0</v>
      </c>
      <c r="W17" s="35">
        <f t="shared" si="4"/>
        <v>0</v>
      </c>
      <c r="X17" s="35">
        <f t="shared" si="5"/>
        <v>0</v>
      </c>
      <c r="Y17" s="35">
        <f t="shared" si="6"/>
        <v>5</v>
      </c>
      <c r="Z17" s="35">
        <f t="shared" si="7"/>
        <v>0</v>
      </c>
      <c r="AA17" s="35">
        <f t="shared" si="8"/>
        <v>0</v>
      </c>
      <c r="AB17" s="35">
        <f t="shared" si="9"/>
        <v>0</v>
      </c>
      <c r="AC17" s="35">
        <f t="shared" si="10"/>
        <v>0</v>
      </c>
      <c r="AD17" s="35">
        <f t="shared" si="11"/>
        <v>0</v>
      </c>
      <c r="AE17" s="35">
        <f t="shared" si="12"/>
        <v>0</v>
      </c>
      <c r="AF17" s="35">
        <f t="shared" si="13"/>
        <v>0</v>
      </c>
      <c r="AG17" s="35">
        <f>ROUND(IF('Indicator Data'!K20=0,0,IF('Indicator Data'!K20&gt;AG$195,10,IF('Indicator Data'!K20&lt;AG$194,0,10-(AG$195-'Indicator Data'!K20)/(AG$195-AG$194)*10))),1)</f>
        <v>0</v>
      </c>
      <c r="AH17" s="35">
        <f t="shared" si="14"/>
        <v>0.1</v>
      </c>
      <c r="AI17" s="35">
        <f t="shared" si="15"/>
        <v>0.1</v>
      </c>
      <c r="AJ17" s="35">
        <f t="shared" si="16"/>
        <v>0</v>
      </c>
      <c r="AK17" s="35">
        <f t="shared" si="17"/>
        <v>0</v>
      </c>
      <c r="AL17" s="35">
        <f t="shared" si="18"/>
        <v>0</v>
      </c>
      <c r="AM17" s="35">
        <f t="shared" si="19"/>
        <v>0</v>
      </c>
      <c r="AN17" s="35">
        <f t="shared" si="20"/>
        <v>0</v>
      </c>
      <c r="AO17" s="142">
        <f t="shared" si="21"/>
        <v>0.1</v>
      </c>
      <c r="AP17" s="142">
        <f t="shared" si="41"/>
        <v>6.2</v>
      </c>
      <c r="AQ17" s="142">
        <f t="shared" si="22"/>
        <v>0</v>
      </c>
      <c r="AR17" s="142">
        <f t="shared" si="23"/>
        <v>0</v>
      </c>
      <c r="AS17" s="35">
        <f t="shared" si="24"/>
        <v>0</v>
      </c>
      <c r="AT17" s="35">
        <f>IF('Indicator Data'!L20="No data","x",IF('Indicator Data'!CL20&lt;1000,"x",ROUND((IF('Indicator Data'!L20&gt;AT$195,10,IF('Indicator Data'!L20&lt;AT$194,0,10-(AT$195-'Indicator Data'!L20)/(AT$195-AT$194)*10))),1)))</f>
        <v>6.1</v>
      </c>
      <c r="AU17" s="142">
        <f t="shared" si="25"/>
        <v>3.1</v>
      </c>
      <c r="AV17" s="35">
        <f>IF('Indicator Data'!M20="No data","x",ROUND(IF('Indicator Data'!M20=0,0,IF(LOG('Indicator Data'!M20)&gt;AV$195,10,IF(LOG('Indicator Data'!M20)&lt;AV$194,0,10-(AV$195-LOG('Indicator Data'!M20))/(AV$195-AV$194)*10))),1))</f>
        <v>6.9</v>
      </c>
      <c r="AW17" s="36">
        <f>IF(AV17="x","x",'Indicator Data'!M20/'Indicator Data'!$CK20)</f>
        <v>6.9886281057568292E-2</v>
      </c>
      <c r="AX17" s="35">
        <f t="shared" si="42"/>
        <v>0.8</v>
      </c>
      <c r="AY17" s="35">
        <f t="shared" si="43"/>
        <v>4.5</v>
      </c>
      <c r="AZ17" s="35" t="str">
        <f>IF('Indicator Data'!N20="No data","x",ROUND(IF('Indicator Data'!N20=0,0,IF(LOG('Indicator Data'!N20)&gt;AZ$195,10,IF(LOG('Indicator Data'!N20)&lt;AZ$194,0,10-(AZ$195-LOG('Indicator Data'!N20))/(AZ$195-AZ$194)*10))),1))</f>
        <v>x</v>
      </c>
      <c r="BA17" s="36" t="str">
        <f>IF(AZ17="x","x",'Indicator Data'!N20/'Indicator Data'!$CK20)</f>
        <v>x</v>
      </c>
      <c r="BB17" s="35" t="str">
        <f t="shared" si="44"/>
        <v>x</v>
      </c>
      <c r="BC17" s="35" t="str">
        <f t="shared" si="45"/>
        <v>x</v>
      </c>
      <c r="BD17" s="35" t="str">
        <f>IF('Indicator Data'!O20="No data","x",ROUND(IF('Indicator Data'!O20=0,0,IF(LOG('Indicator Data'!O20)&gt;BD$195,10,IF(LOG('Indicator Data'!O20)&lt;BD$194,0,10-(BD$195-LOG('Indicator Data'!O20))/(BD$195-BD$194)*10))),1))</f>
        <v>x</v>
      </c>
      <c r="BE17" s="36" t="str">
        <f>IF(BD17="x","x",'Indicator Data'!O20/'Indicator Data'!$CK20)</f>
        <v>x</v>
      </c>
      <c r="BF17" s="35" t="str">
        <f t="shared" si="46"/>
        <v>x</v>
      </c>
      <c r="BG17" s="35" t="str">
        <f t="shared" si="47"/>
        <v>x</v>
      </c>
      <c r="BH17" s="35" t="str">
        <f>IF('Indicator Data'!P20="No data","x",ROUND(IF('Indicator Data'!P20=0,0,IF(LOG('Indicator Data'!P20)&gt;BH$195,10,IF(LOG('Indicator Data'!P20)&lt;BH$194,0,10-(BH$195-LOG('Indicator Data'!P20))/(BH$195-BH$194)*10))),1))</f>
        <v>x</v>
      </c>
      <c r="BI17" s="36" t="str">
        <f>IF(BH17="x","x",'Indicator Data'!P20/'Indicator Data'!$CK20)</f>
        <v>x</v>
      </c>
      <c r="BJ17" s="35" t="str">
        <f t="shared" si="48"/>
        <v>x</v>
      </c>
      <c r="BK17" s="35" t="str">
        <f t="shared" si="49"/>
        <v>x</v>
      </c>
      <c r="BL17" s="35">
        <f t="shared" si="50"/>
        <v>4.5</v>
      </c>
      <c r="BM17" s="35">
        <f>ROUND(IF('Indicator Data'!Q20=0,0,IF(LOG('Indicator Data'!Q20)&gt;BM$195,10,IF(LOG('Indicator Data'!Q20)&lt;BM$194,0,10-(BM$195-LOG('Indicator Data'!Q20))/(BM$195-BM$194)*10))),1)</f>
        <v>0</v>
      </c>
      <c r="BN17" s="35">
        <f>ROUND(IF('Indicator Data'!R20=0,0,IF(LOG('Indicator Data'!R20)&gt;BN$195,10,IF(LOG('Indicator Data'!R20)&lt;BN$194,0,10-(BN$195-LOG('Indicator Data'!R20))/(BN$195-BN$194)*10))),1)</f>
        <v>0</v>
      </c>
      <c r="BO17" s="35">
        <f t="shared" si="51"/>
        <v>0</v>
      </c>
      <c r="BP17" s="36">
        <f>'Indicator Data'!Q20/'Indicator Data'!$CK20</f>
        <v>0</v>
      </c>
      <c r="BQ17" s="36">
        <f>'Indicator Data'!R20/'Indicator Data'!$CK20</f>
        <v>0</v>
      </c>
      <c r="BR17" s="35">
        <f t="shared" si="26"/>
        <v>0</v>
      </c>
      <c r="BS17" s="35">
        <f t="shared" si="27"/>
        <v>0</v>
      </c>
      <c r="BT17" s="35">
        <f t="shared" si="28"/>
        <v>0</v>
      </c>
      <c r="BU17" s="35">
        <f t="shared" si="52"/>
        <v>0</v>
      </c>
      <c r="BV17" s="35">
        <f>ROUND(IF('Indicator Data'!S20=0,0,IF(LOG('Indicator Data'!S20)&gt;BV$195,10,IF(LOG('Indicator Data'!S20)&lt;BV$194,0,10-(BV$195-LOG('Indicator Data'!S20))/(BV$195-BV$194)*10))),1)</f>
        <v>0</v>
      </c>
      <c r="BW17" s="35">
        <f>ROUND(IF('Indicator Data'!T20=0,0,IF(LOG('Indicator Data'!T20)&gt;BW$195,10,IF(LOG('Indicator Data'!T20)&lt;BW$194,0,10-(BW$195-LOG('Indicator Data'!T20))/(BW$195-BW$194)*10))),1)</f>
        <v>0</v>
      </c>
      <c r="BX17" s="35">
        <f t="shared" si="53"/>
        <v>0</v>
      </c>
      <c r="BY17" s="36">
        <f>'Indicator Data'!S20/'Indicator Data'!$CK20</f>
        <v>0</v>
      </c>
      <c r="BZ17" s="36">
        <f>'Indicator Data'!T20/'Indicator Data'!$CK20</f>
        <v>0</v>
      </c>
      <c r="CA17" s="35">
        <f t="shared" si="29"/>
        <v>0</v>
      </c>
      <c r="CB17" s="35">
        <f t="shared" si="30"/>
        <v>0</v>
      </c>
      <c r="CC17" s="35">
        <f t="shared" si="54"/>
        <v>0</v>
      </c>
      <c r="CD17" s="35">
        <f t="shared" si="55"/>
        <v>0</v>
      </c>
      <c r="CE17" s="35">
        <f t="shared" si="56"/>
        <v>0</v>
      </c>
      <c r="CF17" s="35">
        <f>ROUND(IF('Indicator Data'!U20=0,0,IF(LOG('Indicator Data'!U20)&gt;CF$195,10,IF(LOG('Indicator Data'!U20)&lt;CF$194,0,10-(CF$195-LOG('Indicator Data'!U20))/(CF$195-CF$194)*10))),1)</f>
        <v>0</v>
      </c>
      <c r="CG17" s="36">
        <f>'Indicator Data'!U20/'Indicator Data'!$CK20</f>
        <v>0</v>
      </c>
      <c r="CH17" s="35">
        <f t="shared" si="31"/>
        <v>0</v>
      </c>
      <c r="CI17" s="35">
        <f t="shared" si="57"/>
        <v>0</v>
      </c>
      <c r="CJ17" s="35">
        <f>ROUND(IF('Indicator Data'!V20=0,0,IF(LOG('Indicator Data'!V20)&gt;CJ$195,10,IF(LOG('Indicator Data'!V20)&lt;CJ$194,0,10-(CJ$195-LOG('Indicator Data'!V20))/(CJ$195-CJ$194)*10))),1)</f>
        <v>0</v>
      </c>
      <c r="CK17" s="36">
        <f>IF('Indicator Data'!V20/'Indicator Data'!$CK20&gt;1,1,'Indicator Data'!V20/'Indicator Data'!$CK20)</f>
        <v>0</v>
      </c>
      <c r="CL17" s="35">
        <f t="shared" si="32"/>
        <v>0</v>
      </c>
      <c r="CM17" s="35">
        <f t="shared" si="58"/>
        <v>0</v>
      </c>
      <c r="CN17" s="35">
        <f>ROUND(IF('Indicator Data'!W20=0,0,IF(LOG('Indicator Data'!W20)&gt;CN$195,10,IF(LOG('Indicator Data'!W20)&lt;CN$194,0,10-(CN$195-LOG('Indicator Data'!W20))/(CN$195-CN$194)*10))),1)</f>
        <v>0</v>
      </c>
      <c r="CO17" s="36">
        <f>'Indicator Data'!W20/'Indicator Data'!$CK20</f>
        <v>0</v>
      </c>
      <c r="CP17" s="35">
        <f t="shared" si="33"/>
        <v>0</v>
      </c>
      <c r="CQ17" s="35">
        <f t="shared" si="59"/>
        <v>0</v>
      </c>
      <c r="CR17" s="35">
        <f t="shared" si="34"/>
        <v>0</v>
      </c>
      <c r="CS17" s="35">
        <f>IF('Indicator Data'!BZ20="No data","x",ROUND(IF('Indicator Data'!BZ20&gt;CS$195,0,IF('Indicator Data'!BZ20&lt;CS$194,10,(CS$195-'Indicator Data'!BZ20)/(CS$195-CS$194)*10)),1))</f>
        <v>0.2</v>
      </c>
      <c r="CT17" s="35">
        <f>IF('Indicator Data'!CA20="No data","x",ROUND(IF('Indicator Data'!CA20&gt;CT$195,0,IF('Indicator Data'!CA20&lt;CT$194,10,(CT$195-'Indicator Data'!CA20)/(CT$195-CT$194)*10)),1))</f>
        <v>0.6</v>
      </c>
      <c r="CU17" s="35" t="str">
        <f>IF('Indicator Data'!AC20="No data","x",ROUND(IF('Indicator Data'!AC20&gt;CU$195,0,IF('Indicator Data'!AC20&lt;CU$194,10,(CU$195-'Indicator Data'!AC20)/(CU$195-CU$194)*10)),1))</f>
        <v>x</v>
      </c>
      <c r="CV17" s="35">
        <f t="shared" si="35"/>
        <v>0.4</v>
      </c>
      <c r="CW17" s="35">
        <f>IF('Indicator Data'!X20="No data","x",ROUND(IF(LOG('Indicator Data'!X20)&gt;CW$195,10,IF(LOG('Indicator Data'!X20)&lt;CW$194,0,10-(CW$195-LOG('Indicator Data'!X20))/(CW$195-CW$194)*10)),1))</f>
        <v>5.6</v>
      </c>
      <c r="CX17" s="35">
        <f>IF('Indicator Data'!Y20="No data","x",ROUND(IF('Indicator Data'!Y20&gt;CX$195,10,IF('Indicator Data'!Y20&lt;CX$194,0,10-(CX$195-'Indicator Data'!Y20)/(CX$195-CX$194)*10)),1))</f>
        <v>0.9</v>
      </c>
      <c r="CY17" s="35">
        <f>IF('Indicator Data'!Z20="No data","x",ROUND(IF('Indicator Data'!Z20&gt;CY$195,10,IF('Indicator Data'!Z20&lt;CY$194,0,10-(CY$195-'Indicator Data'!Z20)/(CY$195-CY$194)*10)),1))</f>
        <v>7.9</v>
      </c>
      <c r="CZ17" s="35">
        <f>IF('Indicator Data'!AA20="No data","x",ROUND(IF('Indicator Data'!AA20&gt;CZ$195,10,IF('Indicator Data'!AA20&lt;CZ$194,0,10-(CZ$195-'Indicator Data'!AA20)/(CZ$195-CZ$194)*10)),1))</f>
        <v>1.2</v>
      </c>
      <c r="DA17" s="35">
        <f t="shared" si="60"/>
        <v>3.9</v>
      </c>
      <c r="DB17" s="35">
        <f t="shared" si="61"/>
        <v>2.7</v>
      </c>
      <c r="DC17" s="35">
        <f>IF('Indicator Data'!AF20="No data","x",ROUND(IF('Indicator Data'!AF20&gt;DC$195,10,IF('Indicator Data'!AF20&lt;DC$194,0,10-(DC$195-'Indicator Data'!AF20)/(DC$195-DC$194)*10)),1))</f>
        <v>5</v>
      </c>
      <c r="DD17" s="35">
        <f>IF('Indicator Data'!AG20="No data","x",ROUND(IF('Indicator Data'!AG20&gt;DD$195,10,IF('Indicator Data'!AG20&lt;DD$194,0,10-(DD$195-'Indicator Data'!AG20)/(DD$195-DD$194)*10)),1))</f>
        <v>0.6</v>
      </c>
      <c r="DE17" s="35">
        <f t="shared" si="62"/>
        <v>3.5</v>
      </c>
      <c r="DF17" s="35">
        <f>IF('Indicator Data'!AB20="No data","x",ROUND(IF('Indicator Data'!AB20&gt;DF$195,10,IF('Indicator Data'!AB20&lt;DF$194,0,10-(DF$195-'Indicator Data'!AB20)/(DF$195-DF$194)*10)),1))</f>
        <v>0</v>
      </c>
      <c r="DG17" s="35">
        <f t="shared" si="63"/>
        <v>0.3</v>
      </c>
      <c r="DH17" s="143" t="str">
        <f>IF('Indicator Data'!AD20="No data","x",'Indicator Data'!AD20/'Indicator Data'!$CJ20)</f>
        <v>x</v>
      </c>
      <c r="DI17" s="35" t="str">
        <f t="shared" si="64"/>
        <v>x</v>
      </c>
      <c r="DJ17" s="35" t="str">
        <f>IF('Indicator Data'!AE20="No data","x",ROUND(IF('Indicator Data'!AE20&gt;DJ$195,0,IF('Indicator Data'!AE20&lt;DJ$194,10,(DJ$195-'Indicator Data'!AE20)/(DJ$195-DJ$194)*10)),1))</f>
        <v>x</v>
      </c>
      <c r="DK17" s="35" t="str">
        <f t="shared" si="65"/>
        <v>x</v>
      </c>
      <c r="DL17" s="35">
        <f t="shared" si="66"/>
        <v>1.9</v>
      </c>
      <c r="DM17" s="37">
        <f t="shared" si="36"/>
        <v>2.4</v>
      </c>
      <c r="DN17" s="38">
        <f t="shared" si="37"/>
        <v>2.2999999999999998</v>
      </c>
      <c r="DO17" s="35">
        <f>ROUND(IF('Indicator Data'!AH20=0,0,IF('Indicator Data'!AH20&gt;DO$195,10,IF('Indicator Data'!AH20&lt;DO$194,0,10-(DO$195-'Indicator Data'!AH20)/(DO$195-DO$194)*10))),1)</f>
        <v>1.1000000000000001</v>
      </c>
      <c r="DP17" s="35">
        <f>ROUND(IF('Indicator Data'!AI20=0,0,IF(LOG('Indicator Data'!AI20)&gt;LOG(DP$195),10,IF(LOG('Indicator Data'!AI20)&lt;LOG(DP$194),0,10-(LOG(DP$195)-LOG('Indicator Data'!AI20))/(LOG(DP$195)-LOG(DP$194))*10))),1)</f>
        <v>4</v>
      </c>
      <c r="DQ17" s="37">
        <f t="shared" si="38"/>
        <v>2.7</v>
      </c>
      <c r="DR17" s="35">
        <f>'Indicator Data'!AJ20</f>
        <v>0</v>
      </c>
      <c r="DS17" s="35">
        <f>'Indicator Data'!AK20</f>
        <v>0</v>
      </c>
      <c r="DT17" s="37">
        <f t="shared" si="39"/>
        <v>0</v>
      </c>
      <c r="DU17" s="38">
        <f t="shared" si="40"/>
        <v>1.9</v>
      </c>
      <c r="DV17" s="13"/>
      <c r="DW17" s="83"/>
    </row>
    <row r="18" spans="1:127" s="2" customFormat="1" x14ac:dyDescent="0.3">
      <c r="A18" s="98" t="str">
        <f>'Indicator Data'!A21</f>
        <v>Belgium</v>
      </c>
      <c r="B18" s="39" t="str">
        <f>'Indicator Data'!B21</f>
        <v>BEL</v>
      </c>
      <c r="C18" s="35">
        <f>ROUND(IF('Indicator Data'!C21=0,0.1,IF(LOG('Indicator Data'!C21)&gt;C$195,10,IF(LOG('Indicator Data'!C21)&lt;C$194,0,10-(C$195-LOG('Indicator Data'!C21))/(C$195-C$194)*10))),1)</f>
        <v>7.3</v>
      </c>
      <c r="D18" s="35">
        <f>ROUND(IF('Indicator Data'!D21=0,0.1,IF(LOG('Indicator Data'!D21)&gt;D$195,10,IF(LOG('Indicator Data'!D21)&lt;D$194,0,10-(D$195-LOG('Indicator Data'!D21))/(D$195-D$194)*10))),1)</f>
        <v>0.1</v>
      </c>
      <c r="E18" s="35">
        <f t="shared" si="0"/>
        <v>4.5999999999999996</v>
      </c>
      <c r="F18" s="35">
        <f>IF('Indicator Data'!E21="No data",0.1,(ROUND(IF('Indicator Data'!E21=0,0,IF(LOG('Indicator Data'!E21)&gt;F$195,10,IF(LOG('Indicator Data'!E21)&lt;F$194,0,10-(F$195-LOG('Indicator Data'!E21))/(F$195-F$194)*10))),1)))</f>
        <v>5.9</v>
      </c>
      <c r="G18" s="35">
        <f>ROUND(IF('Indicator Data'!F21=0,0,IF(LOG('Indicator Data'!F21)&gt;G$195,10,IF(LOG('Indicator Data'!F21)&lt;G$194,0,10-(G$195-LOG('Indicator Data'!F21))/(G$195-G$194)*10))),1)</f>
        <v>0</v>
      </c>
      <c r="H18" s="35">
        <f>ROUND(IF('Indicator Data'!G21=0,0,IF(LOG('Indicator Data'!G21)&gt;H$195,10,IF(LOG('Indicator Data'!G21)&lt;H$194,0,10-(H$195-LOG('Indicator Data'!G21))/(H$195-H$194)*10))),1)</f>
        <v>0</v>
      </c>
      <c r="I18" s="35">
        <f>ROUND(IF('Indicator Data'!H21=0,0,IF(LOG('Indicator Data'!H21)&gt;I$195,10,IF(LOG('Indicator Data'!H21)&lt;I$194,0,10-(I$195-LOG('Indicator Data'!H21))/(I$195-I$194)*10))),1)</f>
        <v>0</v>
      </c>
      <c r="J18" s="35">
        <f t="shared" si="1"/>
        <v>0</v>
      </c>
      <c r="K18" s="35">
        <f>ROUND(IF('Indicator Data'!I21=0,0,IF(LOG('Indicator Data'!I21)&gt;K$195,10,IF(LOG('Indicator Data'!I21)&lt;K$194,0,10-(K$195-LOG('Indicator Data'!I21))/(K$195-K$194)*10))),1)</f>
        <v>0</v>
      </c>
      <c r="L18" s="35">
        <f t="shared" si="2"/>
        <v>0</v>
      </c>
      <c r="M18" s="35">
        <f>ROUND(IF('Indicator Data'!J21=0,0,IF(LOG('Indicator Data'!J21)&gt;M$195,10,IF(LOG('Indicator Data'!J21)&lt;M$194,0,10-(M$195-LOG('Indicator Data'!J21))/(M$195-M$194)*10))),1)</f>
        <v>0</v>
      </c>
      <c r="N18" s="36">
        <f>'Indicator Data'!C21/'Indicator Data'!$CK21</f>
        <v>7.0612974929983561E-4</v>
      </c>
      <c r="O18" s="36">
        <f>'Indicator Data'!D21/'Indicator Data'!$CK21</f>
        <v>0</v>
      </c>
      <c r="P18" s="36">
        <f>IF(F18=0.1,"x",'Indicator Data'!E21/'Indicator Data'!$CK21)</f>
        <v>1.9403083232425891E-3</v>
      </c>
      <c r="Q18" s="36">
        <f>'Indicator Data'!F21/'Indicator Data'!$CK21</f>
        <v>0</v>
      </c>
      <c r="R18" s="36">
        <f>'Indicator Data'!G21/'Indicator Data'!$CK21</f>
        <v>0</v>
      </c>
      <c r="S18" s="36">
        <f>'Indicator Data'!H21/'Indicator Data'!$CK21</f>
        <v>0</v>
      </c>
      <c r="T18" s="36">
        <f>'Indicator Data'!I21/'Indicator Data'!$CK21</f>
        <v>0</v>
      </c>
      <c r="U18" s="36">
        <f>'Indicator Data'!J21/'Indicator Data'!$CK21</f>
        <v>0</v>
      </c>
      <c r="V18" s="35">
        <f t="shared" si="3"/>
        <v>3.5</v>
      </c>
      <c r="W18" s="35">
        <f t="shared" si="4"/>
        <v>0</v>
      </c>
      <c r="X18" s="35">
        <f t="shared" si="5"/>
        <v>1.9</v>
      </c>
      <c r="Y18" s="35">
        <f t="shared" si="6"/>
        <v>1.3</v>
      </c>
      <c r="Z18" s="35">
        <f t="shared" si="7"/>
        <v>0</v>
      </c>
      <c r="AA18" s="35">
        <f t="shared" si="8"/>
        <v>0</v>
      </c>
      <c r="AB18" s="35">
        <f t="shared" si="9"/>
        <v>0</v>
      </c>
      <c r="AC18" s="35">
        <f t="shared" si="10"/>
        <v>0</v>
      </c>
      <c r="AD18" s="35">
        <f t="shared" si="11"/>
        <v>0</v>
      </c>
      <c r="AE18" s="35">
        <f t="shared" si="12"/>
        <v>0</v>
      </c>
      <c r="AF18" s="35">
        <f t="shared" si="13"/>
        <v>0</v>
      </c>
      <c r="AG18" s="35">
        <f>ROUND(IF('Indicator Data'!K21=0,0,IF('Indicator Data'!K21&gt;AG$195,10,IF('Indicator Data'!K21&lt;AG$194,0,10-(AG$195-'Indicator Data'!K21)/(AG$195-AG$194)*10))),1)</f>
        <v>0</v>
      </c>
      <c r="AH18" s="35">
        <f t="shared" si="14"/>
        <v>5.4</v>
      </c>
      <c r="AI18" s="35">
        <f t="shared" si="15"/>
        <v>0.1</v>
      </c>
      <c r="AJ18" s="35">
        <f t="shared" si="16"/>
        <v>0</v>
      </c>
      <c r="AK18" s="35">
        <f t="shared" si="17"/>
        <v>0</v>
      </c>
      <c r="AL18" s="35">
        <f t="shared" si="18"/>
        <v>0</v>
      </c>
      <c r="AM18" s="35">
        <f t="shared" si="19"/>
        <v>0</v>
      </c>
      <c r="AN18" s="35">
        <f t="shared" si="20"/>
        <v>0</v>
      </c>
      <c r="AO18" s="142">
        <f t="shared" si="21"/>
        <v>3.4</v>
      </c>
      <c r="AP18" s="142">
        <f t="shared" si="41"/>
        <v>4</v>
      </c>
      <c r="AQ18" s="142">
        <f t="shared" si="22"/>
        <v>0</v>
      </c>
      <c r="AR18" s="142">
        <f t="shared" si="23"/>
        <v>0</v>
      </c>
      <c r="AS18" s="35">
        <f t="shared" si="24"/>
        <v>0</v>
      </c>
      <c r="AT18" s="35">
        <f>IF('Indicator Data'!L21="No data","x",IF('Indicator Data'!CL21&lt;1000,"x",ROUND((IF('Indicator Data'!L21&gt;AT$195,10,IF('Indicator Data'!L21&lt;AT$194,0,10-(AT$195-'Indicator Data'!L21)/(AT$195-AT$194)*10))),1)))</f>
        <v>1</v>
      </c>
      <c r="AU18" s="142">
        <f t="shared" si="25"/>
        <v>0.5</v>
      </c>
      <c r="AV18" s="35">
        <f>IF('Indicator Data'!M21="No data","x",ROUND(IF('Indicator Data'!M21=0,0,IF(LOG('Indicator Data'!M21)&gt;AV$195,10,IF(LOG('Indicator Data'!M21)&lt;AV$194,0,10-(AV$195-LOG('Indicator Data'!M21))/(AV$195-AV$194)*10))),1))</f>
        <v>0</v>
      </c>
      <c r="AW18" s="36">
        <f>IF(AV18="x","x",'Indicator Data'!M21/'Indicator Data'!$CK21)</f>
        <v>0</v>
      </c>
      <c r="AX18" s="35">
        <f t="shared" si="42"/>
        <v>0</v>
      </c>
      <c r="AY18" s="35">
        <f t="shared" si="43"/>
        <v>0</v>
      </c>
      <c r="AZ18" s="35" t="str">
        <f>IF('Indicator Data'!N21="No data","x",ROUND(IF('Indicator Data'!N21=0,0,IF(LOG('Indicator Data'!N21)&gt;AZ$195,10,IF(LOG('Indicator Data'!N21)&lt;AZ$194,0,10-(AZ$195-LOG('Indicator Data'!N21))/(AZ$195-AZ$194)*10))),1))</f>
        <v>x</v>
      </c>
      <c r="BA18" s="36" t="str">
        <f>IF(AZ18="x","x",'Indicator Data'!N21/'Indicator Data'!$CK21)</f>
        <v>x</v>
      </c>
      <c r="BB18" s="35" t="str">
        <f t="shared" si="44"/>
        <v>x</v>
      </c>
      <c r="BC18" s="35" t="str">
        <f t="shared" si="45"/>
        <v>x</v>
      </c>
      <c r="BD18" s="35" t="str">
        <f>IF('Indicator Data'!O21="No data","x",ROUND(IF('Indicator Data'!O21=0,0,IF(LOG('Indicator Data'!O21)&gt;BD$195,10,IF(LOG('Indicator Data'!O21)&lt;BD$194,0,10-(BD$195-LOG('Indicator Data'!O21))/(BD$195-BD$194)*10))),1))</f>
        <v>x</v>
      </c>
      <c r="BE18" s="36" t="str">
        <f>IF(BD18="x","x",'Indicator Data'!O21/'Indicator Data'!$CK21)</f>
        <v>x</v>
      </c>
      <c r="BF18" s="35" t="str">
        <f t="shared" si="46"/>
        <v>x</v>
      </c>
      <c r="BG18" s="35" t="str">
        <f t="shared" si="47"/>
        <v>x</v>
      </c>
      <c r="BH18" s="35" t="str">
        <f>IF('Indicator Data'!P21="No data","x",ROUND(IF('Indicator Data'!P21=0,0,IF(LOG('Indicator Data'!P21)&gt;BH$195,10,IF(LOG('Indicator Data'!P21)&lt;BH$194,0,10-(BH$195-LOG('Indicator Data'!P21))/(BH$195-BH$194)*10))),1))</f>
        <v>x</v>
      </c>
      <c r="BI18" s="36" t="str">
        <f>IF(BH18="x","x",'Indicator Data'!P21/'Indicator Data'!$CK21)</f>
        <v>x</v>
      </c>
      <c r="BJ18" s="35" t="str">
        <f t="shared" si="48"/>
        <v>x</v>
      </c>
      <c r="BK18" s="35" t="str">
        <f t="shared" si="49"/>
        <v>x</v>
      </c>
      <c r="BL18" s="35">
        <f t="shared" si="50"/>
        <v>0</v>
      </c>
      <c r="BM18" s="35">
        <f>ROUND(IF('Indicator Data'!Q21=0,0,IF(LOG('Indicator Data'!Q21)&gt;BM$195,10,IF(LOG('Indicator Data'!Q21)&lt;BM$194,0,10-(BM$195-LOG('Indicator Data'!Q21))/(BM$195-BM$194)*10))),1)</f>
        <v>0</v>
      </c>
      <c r="BN18" s="35">
        <f>ROUND(IF('Indicator Data'!R21=0,0,IF(LOG('Indicator Data'!R21)&gt;BN$195,10,IF(LOG('Indicator Data'!R21)&lt;BN$194,0,10-(BN$195-LOG('Indicator Data'!R21))/(BN$195-BN$194)*10))),1)</f>
        <v>0</v>
      </c>
      <c r="BO18" s="35">
        <f t="shared" si="51"/>
        <v>0</v>
      </c>
      <c r="BP18" s="36">
        <f>'Indicator Data'!Q21/'Indicator Data'!$CK21</f>
        <v>0</v>
      </c>
      <c r="BQ18" s="36">
        <f>'Indicator Data'!R21/'Indicator Data'!$CK21</f>
        <v>0</v>
      </c>
      <c r="BR18" s="35">
        <f t="shared" si="26"/>
        <v>0</v>
      </c>
      <c r="BS18" s="35">
        <f t="shared" si="27"/>
        <v>0</v>
      </c>
      <c r="BT18" s="35">
        <f t="shared" si="28"/>
        <v>0</v>
      </c>
      <c r="BU18" s="35">
        <f t="shared" si="52"/>
        <v>0</v>
      </c>
      <c r="BV18" s="35">
        <f>ROUND(IF('Indicator Data'!S21=0,0,IF(LOG('Indicator Data'!S21)&gt;BV$195,10,IF(LOG('Indicator Data'!S21)&lt;BV$194,0,10-(BV$195-LOG('Indicator Data'!S21))/(BV$195-BV$194)*10))),1)</f>
        <v>0</v>
      </c>
      <c r="BW18" s="35">
        <f>ROUND(IF('Indicator Data'!T21=0,0,IF(LOG('Indicator Data'!T21)&gt;BW$195,10,IF(LOG('Indicator Data'!T21)&lt;BW$194,0,10-(BW$195-LOG('Indicator Data'!T21))/(BW$195-BW$194)*10))),1)</f>
        <v>0</v>
      </c>
      <c r="BX18" s="35">
        <f t="shared" si="53"/>
        <v>0</v>
      </c>
      <c r="BY18" s="36">
        <f>'Indicator Data'!S21/'Indicator Data'!$CK21</f>
        <v>0</v>
      </c>
      <c r="BZ18" s="36">
        <f>'Indicator Data'!T21/'Indicator Data'!$CK21</f>
        <v>0</v>
      </c>
      <c r="CA18" s="35">
        <f t="shared" si="29"/>
        <v>0</v>
      </c>
      <c r="CB18" s="35">
        <f t="shared" si="30"/>
        <v>0</v>
      </c>
      <c r="CC18" s="35">
        <f t="shared" si="54"/>
        <v>0</v>
      </c>
      <c r="CD18" s="35">
        <f t="shared" si="55"/>
        <v>0</v>
      </c>
      <c r="CE18" s="35">
        <f t="shared" si="56"/>
        <v>0</v>
      </c>
      <c r="CF18" s="35">
        <f>ROUND(IF('Indicator Data'!U21=0,0,IF(LOG('Indicator Data'!U21)&gt;CF$195,10,IF(LOG('Indicator Data'!U21)&lt;CF$194,0,10-(CF$195-LOG('Indicator Data'!U21))/(CF$195-CF$194)*10))),1)</f>
        <v>0</v>
      </c>
      <c r="CG18" s="36">
        <f>'Indicator Data'!U21/'Indicator Data'!$CK21</f>
        <v>0</v>
      </c>
      <c r="CH18" s="35">
        <f t="shared" si="31"/>
        <v>0</v>
      </c>
      <c r="CI18" s="35">
        <f t="shared" si="57"/>
        <v>0</v>
      </c>
      <c r="CJ18" s="35">
        <f>ROUND(IF('Indicator Data'!V21=0,0,IF(LOG('Indicator Data'!V21)&gt;CJ$195,10,IF(LOG('Indicator Data'!V21)&lt;CJ$194,0,10-(CJ$195-LOG('Indicator Data'!V21))/(CJ$195-CJ$194)*10))),1)</f>
        <v>0</v>
      </c>
      <c r="CK18" s="36">
        <f>IF('Indicator Data'!V21/'Indicator Data'!$CK21&gt;1,1,'Indicator Data'!V21/'Indicator Data'!$CK21)</f>
        <v>0</v>
      </c>
      <c r="CL18" s="35">
        <f t="shared" si="32"/>
        <v>0</v>
      </c>
      <c r="CM18" s="35">
        <f t="shared" si="58"/>
        <v>0</v>
      </c>
      <c r="CN18" s="35">
        <f>ROUND(IF('Indicator Data'!W21=0,0,IF(LOG('Indicator Data'!W21)&gt;CN$195,10,IF(LOG('Indicator Data'!W21)&lt;CN$194,0,10-(CN$195-LOG('Indicator Data'!W21))/(CN$195-CN$194)*10))),1)</f>
        <v>0</v>
      </c>
      <c r="CO18" s="36">
        <f>'Indicator Data'!W21/'Indicator Data'!$CK21</f>
        <v>0</v>
      </c>
      <c r="CP18" s="35">
        <f t="shared" si="33"/>
        <v>0</v>
      </c>
      <c r="CQ18" s="35">
        <f t="shared" si="59"/>
        <v>0</v>
      </c>
      <c r="CR18" s="35">
        <f t="shared" si="34"/>
        <v>0</v>
      </c>
      <c r="CS18" s="35">
        <f>IF('Indicator Data'!BZ21="No data","x",ROUND(IF('Indicator Data'!BZ21&gt;CS$195,0,IF('Indicator Data'!BZ21&lt;CS$194,10,(CS$195-'Indicator Data'!BZ21)/(CS$195-CS$194)*10)),1))</f>
        <v>0.1</v>
      </c>
      <c r="CT18" s="35">
        <f>IF('Indicator Data'!CA21="No data","x",ROUND(IF('Indicator Data'!CA21&gt;CT$195,0,IF('Indicator Data'!CA21&lt;CT$194,10,(CT$195-'Indicator Data'!CA21)/(CT$195-CT$194)*10)),1))</f>
        <v>0</v>
      </c>
      <c r="CU18" s="35" t="str">
        <f>IF('Indicator Data'!AC21="No data","x",ROUND(IF('Indicator Data'!AC21&gt;CU$195,0,IF('Indicator Data'!AC21&lt;CU$194,10,(CU$195-'Indicator Data'!AC21)/(CU$195-CU$194)*10)),1))</f>
        <v>x</v>
      </c>
      <c r="CV18" s="35">
        <f t="shared" si="35"/>
        <v>0.1</v>
      </c>
      <c r="CW18" s="35">
        <f>IF('Indicator Data'!X21="No data","x",ROUND(IF(LOG('Indicator Data'!X21)&gt;CW$195,10,IF(LOG('Indicator Data'!X21)&lt;CW$194,0,10-(CW$195-LOG('Indicator Data'!X21))/(CW$195-CW$194)*10)),1))</f>
        <v>8.6</v>
      </c>
      <c r="CX18" s="35">
        <f>IF('Indicator Data'!Y21="No data","x",ROUND(IF('Indicator Data'!Y21&gt;CX$195,10,IF('Indicator Data'!Y21&lt;CX$194,0,10-(CX$195-'Indicator Data'!Y21)/(CX$195-CX$194)*10)),1))</f>
        <v>0.9</v>
      </c>
      <c r="CY18" s="35">
        <f>IF('Indicator Data'!Z21="No data","x",ROUND(IF('Indicator Data'!Z21&gt;CY$195,10,IF('Indicator Data'!Z21&lt;CY$194,0,10-(CY$195-'Indicator Data'!Z21)/(CY$195-CY$194)*10)),1))</f>
        <v>9.8000000000000007</v>
      </c>
      <c r="CZ18" s="35">
        <f>IF('Indicator Data'!AA21="No data","x",ROUND(IF('Indicator Data'!AA21&gt;CZ$195,10,IF('Indicator Data'!AA21&lt;CZ$194,0,10-(CZ$195-'Indicator Data'!AA21)/(CZ$195-CZ$194)*10)),1))</f>
        <v>0.9</v>
      </c>
      <c r="DA18" s="35">
        <f t="shared" si="60"/>
        <v>5.0999999999999996</v>
      </c>
      <c r="DB18" s="35">
        <f t="shared" si="61"/>
        <v>3.4</v>
      </c>
      <c r="DC18" s="35" t="str">
        <f>IF('Indicator Data'!AF21="No data","x",ROUND(IF('Indicator Data'!AF21&gt;DC$195,10,IF('Indicator Data'!AF21&lt;DC$194,0,10-(DC$195-'Indicator Data'!AF21)/(DC$195-DC$194)*10)),1))</f>
        <v>x</v>
      </c>
      <c r="DD18" s="35">
        <f>IF('Indicator Data'!AG21="No data","x",ROUND(IF('Indicator Data'!AG21&gt;DD$195,10,IF('Indicator Data'!AG21&lt;DD$194,0,10-(DD$195-'Indicator Data'!AG21)/(DD$195-DD$194)*10)),1))</f>
        <v>0.3</v>
      </c>
      <c r="DE18" s="35">
        <f t="shared" si="62"/>
        <v>4.0999999999999996</v>
      </c>
      <c r="DF18" s="35">
        <f>IF('Indicator Data'!AB21="No data","x",ROUND(IF('Indicator Data'!AB21&gt;DF$195,10,IF('Indicator Data'!AB21&lt;DF$194,0,10-(DF$195-'Indicator Data'!AB21)/(DF$195-DF$194)*10)),1))</f>
        <v>0</v>
      </c>
      <c r="DG18" s="35">
        <f t="shared" si="63"/>
        <v>0</v>
      </c>
      <c r="DH18" s="143">
        <f>IF('Indicator Data'!AD21="No data","x",'Indicator Data'!AD21/'Indicator Data'!$CJ21)</f>
        <v>9.7692014247625892E-4</v>
      </c>
      <c r="DI18" s="35">
        <f t="shared" si="64"/>
        <v>0.2</v>
      </c>
      <c r="DJ18" s="35">
        <f>IF('Indicator Data'!AE21="No data","x",ROUND(IF('Indicator Data'!AE21&gt;DJ$195,0,IF('Indicator Data'!AE21&lt;DJ$194,10,(DJ$195-'Indicator Data'!AE21)/(DJ$195-DJ$194)*10)),1))</f>
        <v>0</v>
      </c>
      <c r="DK18" s="35">
        <f t="shared" si="65"/>
        <v>0.1</v>
      </c>
      <c r="DL18" s="35">
        <f t="shared" si="66"/>
        <v>1.4</v>
      </c>
      <c r="DM18" s="37">
        <f t="shared" si="36"/>
        <v>1.3</v>
      </c>
      <c r="DN18" s="38">
        <f t="shared" si="37"/>
        <v>1.7</v>
      </c>
      <c r="DO18" s="35">
        <f>ROUND(IF('Indicator Data'!AH21=0,0,IF('Indicator Data'!AH21&gt;DO$195,10,IF('Indicator Data'!AH21&lt;DO$194,0,10-(DO$195-'Indicator Data'!AH21)/(DO$195-DO$194)*10))),1)</f>
        <v>1.6</v>
      </c>
      <c r="DP18" s="35">
        <f>ROUND(IF('Indicator Data'!AI21=0,0,IF(LOG('Indicator Data'!AI21)&gt;LOG(DP$195),10,IF(LOG('Indicator Data'!AI21)&lt;LOG(DP$194),0,10-(LOG(DP$195)-LOG('Indicator Data'!AI21))/(LOG(DP$195)-LOG(DP$194))*10))),1)</f>
        <v>4.9000000000000004</v>
      </c>
      <c r="DQ18" s="37">
        <f t="shared" si="38"/>
        <v>3.4</v>
      </c>
      <c r="DR18" s="35">
        <f>'Indicator Data'!AJ21</f>
        <v>0</v>
      </c>
      <c r="DS18" s="35">
        <f>'Indicator Data'!AK21</f>
        <v>0</v>
      </c>
      <c r="DT18" s="37">
        <f t="shared" si="39"/>
        <v>0</v>
      </c>
      <c r="DU18" s="38">
        <f t="shared" si="40"/>
        <v>2.4</v>
      </c>
      <c r="DV18" s="13"/>
      <c r="DW18" s="83"/>
    </row>
    <row r="19" spans="1:127" s="2" customFormat="1" x14ac:dyDescent="0.3">
      <c r="A19" s="98" t="str">
        <f>'Indicator Data'!A22</f>
        <v>Belize</v>
      </c>
      <c r="B19" s="39" t="str">
        <f>'Indicator Data'!B22</f>
        <v>BLZ</v>
      </c>
      <c r="C19" s="35">
        <f>ROUND(IF('Indicator Data'!C22=0,0.1,IF(LOG('Indicator Data'!C22)&gt;C$195,10,IF(LOG('Indicator Data'!C22)&lt;C$194,0,10-(C$195-LOG('Indicator Data'!C22))/(C$195-C$194)*10))),1)</f>
        <v>3.8</v>
      </c>
      <c r="D19" s="35">
        <f>ROUND(IF('Indicator Data'!D22=0,0.1,IF(LOG('Indicator Data'!D22)&gt;D$195,10,IF(LOG('Indicator Data'!D22)&lt;D$194,0,10-(D$195-LOG('Indicator Data'!D22))/(D$195-D$194)*10))),1)</f>
        <v>0.1</v>
      </c>
      <c r="E19" s="35">
        <f t="shared" si="0"/>
        <v>2.1</v>
      </c>
      <c r="F19" s="35">
        <f>IF('Indicator Data'!E22="No data",0.1,(ROUND(IF('Indicator Data'!E22=0,0,IF(LOG('Indicator Data'!E22)&gt;F$195,10,IF(LOG('Indicator Data'!E22)&lt;F$194,0,10-(F$195-LOG('Indicator Data'!E22))/(F$195-F$194)*10))),1)))</f>
        <v>4.5</v>
      </c>
      <c r="G19" s="35">
        <f>ROUND(IF('Indicator Data'!F22=0,0,IF(LOG('Indicator Data'!F22)&gt;G$195,10,IF(LOG('Indicator Data'!F22)&lt;G$194,0,10-(G$195-LOG('Indicator Data'!F22))/(G$195-G$194)*10))),1)</f>
        <v>3.5</v>
      </c>
      <c r="H19" s="35">
        <f>ROUND(IF('Indicator Data'!G22=0,0,IF(LOG('Indicator Data'!G22)&gt;H$195,10,IF(LOG('Indicator Data'!G22)&lt;H$194,0,10-(H$195-LOG('Indicator Data'!G22))/(H$195-H$194)*10))),1)</f>
        <v>4.0999999999999996</v>
      </c>
      <c r="I19" s="35">
        <f>ROUND(IF('Indicator Data'!H22=0,0,IF(LOG('Indicator Data'!H22)&gt;I$195,10,IF(LOG('Indicator Data'!H22)&lt;I$194,0,10-(I$195-LOG('Indicator Data'!H22))/(I$195-I$194)*10))),1)</f>
        <v>6.7</v>
      </c>
      <c r="J19" s="35">
        <f t="shared" si="1"/>
        <v>5.5</v>
      </c>
      <c r="K19" s="35">
        <f>ROUND(IF('Indicator Data'!I22=0,0,IF(LOG('Indicator Data'!I22)&gt;K$195,10,IF(LOG('Indicator Data'!I22)&lt;K$194,0,10-(K$195-LOG('Indicator Data'!I22))/(K$195-K$194)*10))),1)</f>
        <v>5.2</v>
      </c>
      <c r="L19" s="35">
        <f t="shared" si="2"/>
        <v>5.4</v>
      </c>
      <c r="M19" s="35">
        <f>ROUND(IF('Indicator Data'!J22=0,0,IF(LOG('Indicator Data'!J22)&gt;M$195,10,IF(LOG('Indicator Data'!J22)&lt;M$194,0,10-(M$195-LOG('Indicator Data'!J22))/(M$195-M$194)*10))),1)</f>
        <v>0</v>
      </c>
      <c r="N19" s="36">
        <f>'Indicator Data'!C22/'Indicator Data'!$CK22</f>
        <v>9.2517875113180673E-4</v>
      </c>
      <c r="O19" s="36">
        <f>'Indicator Data'!D22/'Indicator Data'!$CK22</f>
        <v>0</v>
      </c>
      <c r="P19" s="36">
        <f>IF(F19=0.1,"x",'Indicator Data'!E22/'Indicator Data'!$CK22)</f>
        <v>1.7538672520103903E-2</v>
      </c>
      <c r="Q19" s="36">
        <f>'Indicator Data'!F22/'Indicator Data'!$CK22</f>
        <v>3.3139970732813825E-6</v>
      </c>
      <c r="R19" s="36">
        <f>'Indicator Data'!G22/'Indicator Data'!$CK22</f>
        <v>1.1649020600447584E-2</v>
      </c>
      <c r="S19" s="36">
        <f>'Indicator Data'!H22/'Indicator Data'!$CK22</f>
        <v>1.4235194206314297E-3</v>
      </c>
      <c r="T19" s="36">
        <f>'Indicator Data'!I22/'Indicator Data'!$CK22</f>
        <v>1.1366841218599323E-2</v>
      </c>
      <c r="U19" s="36">
        <f>'Indicator Data'!J22/'Indicator Data'!$CK22</f>
        <v>0</v>
      </c>
      <c r="V19" s="35">
        <f t="shared" si="3"/>
        <v>4.5999999999999996</v>
      </c>
      <c r="W19" s="35">
        <f t="shared" si="4"/>
        <v>0</v>
      </c>
      <c r="X19" s="35">
        <f t="shared" si="5"/>
        <v>2.6</v>
      </c>
      <c r="Y19" s="35">
        <f t="shared" si="6"/>
        <v>10</v>
      </c>
      <c r="Z19" s="35">
        <f t="shared" si="7"/>
        <v>6.7</v>
      </c>
      <c r="AA19" s="35">
        <f t="shared" si="8"/>
        <v>6.5</v>
      </c>
      <c r="AB19" s="35">
        <f t="shared" si="9"/>
        <v>2.8</v>
      </c>
      <c r="AC19" s="35">
        <f t="shared" si="10"/>
        <v>4.9000000000000004</v>
      </c>
      <c r="AD19" s="35">
        <f t="shared" si="11"/>
        <v>10</v>
      </c>
      <c r="AE19" s="35">
        <f t="shared" si="12"/>
        <v>8.5</v>
      </c>
      <c r="AF19" s="35">
        <f t="shared" si="13"/>
        <v>0</v>
      </c>
      <c r="AG19" s="35">
        <f>ROUND(IF('Indicator Data'!K22=0,0,IF('Indicator Data'!K22&gt;AG$195,10,IF('Indicator Data'!K22&lt;AG$194,0,10-(AG$195-'Indicator Data'!K22)/(AG$195-AG$194)*10))),1)</f>
        <v>0</v>
      </c>
      <c r="AH19" s="35">
        <f t="shared" si="14"/>
        <v>4.2</v>
      </c>
      <c r="AI19" s="35">
        <f t="shared" si="15"/>
        <v>0.1</v>
      </c>
      <c r="AJ19" s="35">
        <f t="shared" si="16"/>
        <v>5.3</v>
      </c>
      <c r="AK19" s="35">
        <f t="shared" si="17"/>
        <v>4.8</v>
      </c>
      <c r="AL19" s="35">
        <f t="shared" si="18"/>
        <v>5.0999999999999996</v>
      </c>
      <c r="AM19" s="35">
        <f t="shared" si="19"/>
        <v>7.6</v>
      </c>
      <c r="AN19" s="35">
        <f t="shared" si="20"/>
        <v>0</v>
      </c>
      <c r="AO19" s="142">
        <f t="shared" si="21"/>
        <v>2.4</v>
      </c>
      <c r="AP19" s="142">
        <f t="shared" si="41"/>
        <v>8.4</v>
      </c>
      <c r="AQ19" s="142">
        <f t="shared" si="22"/>
        <v>5.3</v>
      </c>
      <c r="AR19" s="142">
        <f t="shared" si="23"/>
        <v>7.2</v>
      </c>
      <c r="AS19" s="35">
        <f t="shared" si="24"/>
        <v>0</v>
      </c>
      <c r="AT19" s="35">
        <f>IF('Indicator Data'!L22="No data","x",IF('Indicator Data'!CL22&lt;1000,"x",ROUND((IF('Indicator Data'!L22&gt;AT$195,10,IF('Indicator Data'!L22&lt;AT$194,0,10-(AT$195-'Indicator Data'!L22)/(AT$195-AT$194)*10))),1)))</f>
        <v>2</v>
      </c>
      <c r="AU19" s="142">
        <f t="shared" si="25"/>
        <v>1</v>
      </c>
      <c r="AV19" s="35" t="str">
        <f>IF('Indicator Data'!M22="No data","x",ROUND(IF('Indicator Data'!M22=0,0,IF(LOG('Indicator Data'!M22)&gt;AV$195,10,IF(LOG('Indicator Data'!M22)&lt;AV$194,0,10-(AV$195-LOG('Indicator Data'!M22))/(AV$195-AV$194)*10))),1))</f>
        <v>x</v>
      </c>
      <c r="AW19" s="36" t="str">
        <f>IF(AV19="x","x",'Indicator Data'!M22/'Indicator Data'!$CK22)</f>
        <v>x</v>
      </c>
      <c r="AX19" s="35" t="str">
        <f t="shared" si="42"/>
        <v>x</v>
      </c>
      <c r="AY19" s="35" t="str">
        <f t="shared" si="43"/>
        <v>x</v>
      </c>
      <c r="AZ19" s="35" t="str">
        <f>IF('Indicator Data'!N22="No data","x",ROUND(IF('Indicator Data'!N22=0,0,IF(LOG('Indicator Data'!N22)&gt;AZ$195,10,IF(LOG('Indicator Data'!N22)&lt;AZ$194,0,10-(AZ$195-LOG('Indicator Data'!N22))/(AZ$195-AZ$194)*10))),1))</f>
        <v>x</v>
      </c>
      <c r="BA19" s="36" t="str">
        <f>IF(AZ19="x","x",'Indicator Data'!N22/'Indicator Data'!$CK22)</f>
        <v>x</v>
      </c>
      <c r="BB19" s="35" t="str">
        <f t="shared" si="44"/>
        <v>x</v>
      </c>
      <c r="BC19" s="35" t="str">
        <f t="shared" si="45"/>
        <v>x</v>
      </c>
      <c r="BD19" s="35" t="str">
        <f>IF('Indicator Data'!O22="No data","x",ROUND(IF('Indicator Data'!O22=0,0,IF(LOG('Indicator Data'!O22)&gt;BD$195,10,IF(LOG('Indicator Data'!O22)&lt;BD$194,0,10-(BD$195-LOG('Indicator Data'!O22))/(BD$195-BD$194)*10))),1))</f>
        <v>x</v>
      </c>
      <c r="BE19" s="36" t="str">
        <f>IF(BD19="x","x",'Indicator Data'!O22/'Indicator Data'!$CK22)</f>
        <v>x</v>
      </c>
      <c r="BF19" s="35" t="str">
        <f t="shared" si="46"/>
        <v>x</v>
      </c>
      <c r="BG19" s="35" t="str">
        <f t="shared" si="47"/>
        <v>x</v>
      </c>
      <c r="BH19" s="35" t="str">
        <f>IF('Indicator Data'!P22="No data","x",ROUND(IF('Indicator Data'!P22=0,0,IF(LOG('Indicator Data'!P22)&gt;BH$195,10,IF(LOG('Indicator Data'!P22)&lt;BH$194,0,10-(BH$195-LOG('Indicator Data'!P22))/(BH$195-BH$194)*10))),1))</f>
        <v>x</v>
      </c>
      <c r="BI19" s="36" t="str">
        <f>IF(BH19="x","x",'Indicator Data'!P22/'Indicator Data'!$CK22)</f>
        <v>x</v>
      </c>
      <c r="BJ19" s="35" t="str">
        <f t="shared" si="48"/>
        <v>x</v>
      </c>
      <c r="BK19" s="35" t="str">
        <f t="shared" si="49"/>
        <v>x</v>
      </c>
      <c r="BL19" s="35" t="str">
        <f t="shared" si="50"/>
        <v>x</v>
      </c>
      <c r="BM19" s="35">
        <f>ROUND(IF('Indicator Data'!Q22=0,0,IF(LOG('Indicator Data'!Q22)&gt;BM$195,10,IF(LOG('Indicator Data'!Q22)&lt;BM$194,0,10-(BM$195-LOG('Indicator Data'!Q22))/(BM$195-BM$194)*10))),1)</f>
        <v>2.6</v>
      </c>
      <c r="BN19" s="35">
        <f>ROUND(IF('Indicator Data'!R22=0,0,IF(LOG('Indicator Data'!R22)&gt;BN$195,10,IF(LOG('Indicator Data'!R22)&lt;BN$194,0,10-(BN$195-LOG('Indicator Data'!R22))/(BN$195-BN$194)*10))),1)</f>
        <v>7.3</v>
      </c>
      <c r="BO19" s="35">
        <f t="shared" si="51"/>
        <v>5.7333333333333334</v>
      </c>
      <c r="BP19" s="36">
        <f>'Indicator Data'!Q22/'Indicator Data'!$CK22</f>
        <v>1.9557562026794135E-3</v>
      </c>
      <c r="BQ19" s="36">
        <f>'Indicator Data'!R22/'Indicator Data'!$CK22</f>
        <v>0.70562411306317896</v>
      </c>
      <c r="BR19" s="35">
        <f t="shared" si="26"/>
        <v>0</v>
      </c>
      <c r="BS19" s="35">
        <f t="shared" si="27"/>
        <v>8.8000000000000007</v>
      </c>
      <c r="BT19" s="35">
        <f t="shared" si="28"/>
        <v>5.8666666666666671</v>
      </c>
      <c r="BU19" s="35">
        <f t="shared" si="52"/>
        <v>5.8</v>
      </c>
      <c r="BV19" s="35">
        <f>ROUND(IF('Indicator Data'!S22=0,0,IF(LOG('Indicator Data'!S22)&gt;BV$195,10,IF(LOG('Indicator Data'!S22)&lt;BV$194,0,10-(BV$195-LOG('Indicator Data'!S22))/(BV$195-BV$194)*10))),1)</f>
        <v>0</v>
      </c>
      <c r="BW19" s="35">
        <f>ROUND(IF('Indicator Data'!T22=0,0,IF(LOG('Indicator Data'!T22)&gt;BW$195,10,IF(LOG('Indicator Data'!T22)&lt;BW$194,0,10-(BW$195-LOG('Indicator Data'!T22))/(BW$195-BW$194)*10))),1)</f>
        <v>2.8</v>
      </c>
      <c r="BX19" s="35">
        <f t="shared" si="53"/>
        <v>1.8666666666666665</v>
      </c>
      <c r="BY19" s="36">
        <f>'Indicator Data'!S22/'Indicator Data'!$CK22</f>
        <v>0</v>
      </c>
      <c r="BZ19" s="36">
        <f>'Indicator Data'!T22/'Indicator Data'!$CK22</f>
        <v>2.4232566245363032E-3</v>
      </c>
      <c r="CA19" s="35">
        <f t="shared" si="29"/>
        <v>0</v>
      </c>
      <c r="CB19" s="35">
        <f t="shared" si="30"/>
        <v>0</v>
      </c>
      <c r="CC19" s="35">
        <f t="shared" si="54"/>
        <v>0</v>
      </c>
      <c r="CD19" s="35">
        <f t="shared" si="55"/>
        <v>1</v>
      </c>
      <c r="CE19" s="35">
        <f t="shared" si="56"/>
        <v>3.8</v>
      </c>
      <c r="CF19" s="35">
        <f>ROUND(IF('Indicator Data'!U22=0,0,IF(LOG('Indicator Data'!U22)&gt;CF$195,10,IF(LOG('Indicator Data'!U22)&lt;CF$194,0,10-(CF$195-LOG('Indicator Data'!U22))/(CF$195-CF$194)*10))),1)</f>
        <v>6.3</v>
      </c>
      <c r="CG19" s="36">
        <f>'Indicator Data'!U22/'Indicator Data'!$CK22</f>
        <v>0.66164034556303375</v>
      </c>
      <c r="CH19" s="35">
        <f t="shared" si="31"/>
        <v>7.4</v>
      </c>
      <c r="CI19" s="35">
        <f t="shared" si="57"/>
        <v>6.9</v>
      </c>
      <c r="CJ19" s="35">
        <f>ROUND(IF('Indicator Data'!V22=0,0,IF(LOG('Indicator Data'!V22)&gt;CJ$195,10,IF(LOG('Indicator Data'!V22)&lt;CJ$194,0,10-(CJ$195-LOG('Indicator Data'!V22))/(CJ$195-CJ$194)*10))),1)</f>
        <v>6.3</v>
      </c>
      <c r="CK19" s="36">
        <f>IF('Indicator Data'!V22/'Indicator Data'!$CK22&gt;1,1,'Indicator Data'!V22/'Indicator Data'!$CK22)</f>
        <v>0.75358058633404978</v>
      </c>
      <c r="CL19" s="35">
        <f t="shared" si="32"/>
        <v>7.5</v>
      </c>
      <c r="CM19" s="35">
        <f t="shared" si="58"/>
        <v>6.9</v>
      </c>
      <c r="CN19" s="35">
        <f>ROUND(IF('Indicator Data'!W22=0,0,IF(LOG('Indicator Data'!W22)&gt;CN$195,10,IF(LOG('Indicator Data'!W22)&lt;CN$194,0,10-(CN$195-LOG('Indicator Data'!W22))/(CN$195-CN$194)*10))),1)</f>
        <v>6.4</v>
      </c>
      <c r="CO19" s="36">
        <f>'Indicator Data'!W22/'Indicator Data'!$CK22</f>
        <v>0.80858483817846338</v>
      </c>
      <c r="CP19" s="35">
        <f t="shared" si="33"/>
        <v>8.1</v>
      </c>
      <c r="CQ19" s="35">
        <f t="shared" si="59"/>
        <v>7.3</v>
      </c>
      <c r="CR19" s="35">
        <f t="shared" si="34"/>
        <v>6.4</v>
      </c>
      <c r="CS19" s="35">
        <f>IF('Indicator Data'!BZ22="No data","x",ROUND(IF('Indicator Data'!BZ22&gt;CS$195,0,IF('Indicator Data'!BZ22&lt;CS$194,10,(CS$195-'Indicator Data'!BZ22)/(CS$195-CS$194)*10)),1))</f>
        <v>1.3</v>
      </c>
      <c r="CT19" s="35">
        <f>IF('Indicator Data'!CA22="No data","x",ROUND(IF('Indicator Data'!CA22&gt;CT$195,0,IF('Indicator Data'!CA22&lt;CT$194,10,(CT$195-'Indicator Data'!CA22)/(CT$195-CT$194)*10)),1))</f>
        <v>0.3</v>
      </c>
      <c r="CU19" s="35">
        <f>IF('Indicator Data'!AC22="No data","x",ROUND(IF('Indicator Data'!AC22&gt;CU$195,0,IF('Indicator Data'!AC22&lt;CU$194,10,(CU$195-'Indicator Data'!AC22)/(CU$195-CU$194)*10)),1))</f>
        <v>1</v>
      </c>
      <c r="CV19" s="35">
        <f t="shared" si="35"/>
        <v>0.9</v>
      </c>
      <c r="CW19" s="35">
        <f>IF('Indicator Data'!X22="No data","x",ROUND(IF(LOG('Indicator Data'!X22)&gt;CW$195,10,IF(LOG('Indicator Data'!X22)&lt;CW$194,0,10-(CW$195-LOG('Indicator Data'!X22))/(CW$195-CW$194)*10)),1))</f>
        <v>4.0999999999999996</v>
      </c>
      <c r="CX19" s="35">
        <f>IF('Indicator Data'!Y22="No data","x",ROUND(IF('Indicator Data'!Y22&gt;CX$195,10,IF('Indicator Data'!Y22&lt;CX$194,0,10-(CX$195-'Indicator Data'!Y22)/(CX$195-CX$194)*10)),1))</f>
        <v>4.4000000000000004</v>
      </c>
      <c r="CY19" s="35">
        <f>IF('Indicator Data'!Z22="No data","x",ROUND(IF('Indicator Data'!Z22&gt;CY$195,10,IF('Indicator Data'!Z22&lt;CY$194,0,10-(CY$195-'Indicator Data'!Z22)/(CY$195-CY$194)*10)),1))</f>
        <v>4.5999999999999996</v>
      </c>
      <c r="CZ19" s="35" t="str">
        <f>IF('Indicator Data'!AA22="No data","x",ROUND(IF('Indicator Data'!AA22&gt;CZ$195,10,IF('Indicator Data'!AA22&lt;CZ$194,0,10-(CZ$195-'Indicator Data'!AA22)/(CZ$195-CZ$194)*10)),1))</f>
        <v>x</v>
      </c>
      <c r="DA19" s="35">
        <f t="shared" si="60"/>
        <v>4.4000000000000004</v>
      </c>
      <c r="DB19" s="35">
        <f t="shared" si="61"/>
        <v>3.2</v>
      </c>
      <c r="DC19" s="35">
        <f>IF('Indicator Data'!AF22="No data","x",ROUND(IF('Indicator Data'!AF22&gt;DC$195,10,IF('Indicator Data'!AF22&lt;DC$194,0,10-(DC$195-'Indicator Data'!AF22)/(DC$195-DC$194)*10)),1))</f>
        <v>0.6</v>
      </c>
      <c r="DD19" s="35">
        <f>IF('Indicator Data'!AG22="No data","x",ROUND(IF('Indicator Data'!AG22&gt;DD$195,10,IF('Indicator Data'!AG22&lt;DD$194,0,10-(DD$195-'Indicator Data'!AG22)/(DD$195-DD$194)*10)),1))</f>
        <v>3.4</v>
      </c>
      <c r="DE19" s="35">
        <f t="shared" si="62"/>
        <v>3.4</v>
      </c>
      <c r="DF19" s="35">
        <f>IF('Indicator Data'!AB22="No data","x",ROUND(IF('Indicator Data'!AB22&gt;DF$195,10,IF('Indicator Data'!AB22&lt;DF$194,0,10-(DF$195-'Indicator Data'!AB22)/(DF$195-DF$194)*10)),1))</f>
        <v>0.3</v>
      </c>
      <c r="DG19" s="35">
        <f t="shared" si="63"/>
        <v>0.7</v>
      </c>
      <c r="DH19" s="143">
        <f>IF('Indicator Data'!AD22="No data","x",'Indicator Data'!AD22/'Indicator Data'!$CJ22)</f>
        <v>1.6907859849212632E-4</v>
      </c>
      <c r="DI19" s="35">
        <f t="shared" si="64"/>
        <v>8.3000000000000007</v>
      </c>
      <c r="DJ19" s="35">
        <f>IF('Indicator Data'!AE22="No data","x",ROUND(IF('Indicator Data'!AE22&gt;DJ$195,0,IF('Indicator Data'!AE22&lt;DJ$194,10,(DJ$195-'Indicator Data'!AE22)/(DJ$195-DJ$194)*10)),1))</f>
        <v>6</v>
      </c>
      <c r="DK19" s="35">
        <f t="shared" si="65"/>
        <v>7.2</v>
      </c>
      <c r="DL19" s="35">
        <f t="shared" si="66"/>
        <v>3.8</v>
      </c>
      <c r="DM19" s="37">
        <f t="shared" si="36"/>
        <v>4.5999999999999996</v>
      </c>
      <c r="DN19" s="38">
        <f t="shared" si="37"/>
        <v>5.4</v>
      </c>
      <c r="DO19" s="35">
        <f>ROUND(IF('Indicator Data'!AH22=0,0,IF('Indicator Data'!AH22&gt;DO$195,10,IF('Indicator Data'!AH22&lt;DO$194,0,10-(DO$195-'Indicator Data'!AH22)/(DO$195-DO$194)*10))),1)</f>
        <v>0.4</v>
      </c>
      <c r="DP19" s="35">
        <f>ROUND(IF('Indicator Data'!AI22=0,0,IF(LOG('Indicator Data'!AI22)&gt;LOG(DP$195),10,IF(LOG('Indicator Data'!AI22)&lt;LOG(DP$194),0,10-(LOG(DP$195)-LOG('Indicator Data'!AI22))/(LOG(DP$195)-LOG(DP$194))*10))),1)</f>
        <v>0</v>
      </c>
      <c r="DQ19" s="37">
        <f t="shared" si="38"/>
        <v>0.2</v>
      </c>
      <c r="DR19" s="35">
        <f>'Indicator Data'!AJ22</f>
        <v>0</v>
      </c>
      <c r="DS19" s="35">
        <f>'Indicator Data'!AK22</f>
        <v>0</v>
      </c>
      <c r="DT19" s="37">
        <f t="shared" si="39"/>
        <v>0</v>
      </c>
      <c r="DU19" s="38">
        <f t="shared" si="40"/>
        <v>0.1</v>
      </c>
      <c r="DV19" s="13"/>
      <c r="DW19" s="83"/>
    </row>
    <row r="20" spans="1:127" s="2" customFormat="1" x14ac:dyDescent="0.3">
      <c r="A20" s="98" t="str">
        <f>'Indicator Data'!A23</f>
        <v>Benin</v>
      </c>
      <c r="B20" s="39" t="str">
        <f>'Indicator Data'!B23</f>
        <v>BEN</v>
      </c>
      <c r="C20" s="35">
        <f>ROUND(IF('Indicator Data'!C23=0,0.1,IF(LOG('Indicator Data'!C23)&gt;C$195,10,IF(LOG('Indicator Data'!C23)&lt;C$194,0,10-(C$195-LOG('Indicator Data'!C23))/(C$195-C$194)*10))),1)</f>
        <v>0.1</v>
      </c>
      <c r="D20" s="35">
        <f>ROUND(IF('Indicator Data'!D23=0,0.1,IF(LOG('Indicator Data'!D23)&gt;D$195,10,IF(LOG('Indicator Data'!D23)&lt;D$194,0,10-(D$195-LOG('Indicator Data'!D23))/(D$195-D$194)*10))),1)</f>
        <v>0.1</v>
      </c>
      <c r="E20" s="35">
        <f t="shared" si="0"/>
        <v>0.1</v>
      </c>
      <c r="F20" s="35">
        <f>IF('Indicator Data'!E23="No data",0.1,(ROUND(IF('Indicator Data'!E23=0,0,IF(LOG('Indicator Data'!E23)&gt;F$195,10,IF(LOG('Indicator Data'!E23)&lt;F$194,0,10-(F$195-LOG('Indicator Data'!E23))/(F$195-F$194)*10))),1)))</f>
        <v>6.7</v>
      </c>
      <c r="G20" s="35">
        <f>ROUND(IF('Indicator Data'!F23=0,0,IF(LOG('Indicator Data'!F23)&gt;G$195,10,IF(LOG('Indicator Data'!F23)&lt;G$194,0,10-(G$195-LOG('Indicator Data'!F23))/(G$195-G$194)*10))),1)</f>
        <v>0</v>
      </c>
      <c r="H20" s="35">
        <f>ROUND(IF('Indicator Data'!G23=0,0,IF(LOG('Indicator Data'!G23)&gt;H$195,10,IF(LOG('Indicator Data'!G23)&lt;H$194,0,10-(H$195-LOG('Indicator Data'!G23))/(H$195-H$194)*10))),1)</f>
        <v>0</v>
      </c>
      <c r="I20" s="35">
        <f>ROUND(IF('Indicator Data'!H23=0,0,IF(LOG('Indicator Data'!H23)&gt;I$195,10,IF(LOG('Indicator Data'!H23)&lt;I$194,0,10-(I$195-LOG('Indicator Data'!H23))/(I$195-I$194)*10))),1)</f>
        <v>0</v>
      </c>
      <c r="J20" s="35">
        <f t="shared" si="1"/>
        <v>0</v>
      </c>
      <c r="K20" s="35">
        <f>ROUND(IF('Indicator Data'!I23=0,0,IF(LOG('Indicator Data'!I23)&gt;K$195,10,IF(LOG('Indicator Data'!I23)&lt;K$194,0,10-(K$195-LOG('Indicator Data'!I23))/(K$195-K$194)*10))),1)</f>
        <v>0</v>
      </c>
      <c r="L20" s="35">
        <f t="shared" si="2"/>
        <v>0</v>
      </c>
      <c r="M20" s="35">
        <f>ROUND(IF('Indicator Data'!J23=0,0,IF(LOG('Indicator Data'!J23)&gt;M$195,10,IF(LOG('Indicator Data'!J23)&lt;M$194,0,10-(M$195-LOG('Indicator Data'!J23))/(M$195-M$194)*10))),1)</f>
        <v>0</v>
      </c>
      <c r="N20" s="36">
        <f>'Indicator Data'!C23/'Indicator Data'!$CK23</f>
        <v>0</v>
      </c>
      <c r="O20" s="36">
        <f>'Indicator Data'!D23/'Indicator Data'!$CK23</f>
        <v>0</v>
      </c>
      <c r="P20" s="36">
        <f>IF(F20=0.1,"x",'Indicator Data'!E23/'Indicator Data'!$CK23)</f>
        <v>4.4294917591233317E-3</v>
      </c>
      <c r="Q20" s="36">
        <f>'Indicator Data'!F23/'Indicator Data'!$CK23</f>
        <v>0</v>
      </c>
      <c r="R20" s="36">
        <f>'Indicator Data'!G23/'Indicator Data'!$CK23</f>
        <v>0</v>
      </c>
      <c r="S20" s="36">
        <f>'Indicator Data'!H23/'Indicator Data'!$CK23</f>
        <v>0</v>
      </c>
      <c r="T20" s="36">
        <f>'Indicator Data'!I23/'Indicator Data'!$CK23</f>
        <v>0</v>
      </c>
      <c r="U20" s="36">
        <f>'Indicator Data'!J23/'Indicator Data'!$CK23</f>
        <v>0</v>
      </c>
      <c r="V20" s="35">
        <f t="shared" si="3"/>
        <v>0</v>
      </c>
      <c r="W20" s="35">
        <f t="shared" si="4"/>
        <v>0</v>
      </c>
      <c r="X20" s="35">
        <f t="shared" si="5"/>
        <v>0</v>
      </c>
      <c r="Y20" s="35">
        <f t="shared" si="6"/>
        <v>3</v>
      </c>
      <c r="Z20" s="35">
        <f t="shared" si="7"/>
        <v>0</v>
      </c>
      <c r="AA20" s="35">
        <f t="shared" si="8"/>
        <v>0</v>
      </c>
      <c r="AB20" s="35">
        <f t="shared" si="9"/>
        <v>0</v>
      </c>
      <c r="AC20" s="35">
        <f t="shared" si="10"/>
        <v>0</v>
      </c>
      <c r="AD20" s="35">
        <f t="shared" si="11"/>
        <v>0</v>
      </c>
      <c r="AE20" s="35">
        <f t="shared" si="12"/>
        <v>0</v>
      </c>
      <c r="AF20" s="35">
        <f t="shared" si="13"/>
        <v>0</v>
      </c>
      <c r="AG20" s="35">
        <f>ROUND(IF('Indicator Data'!K23=0,0,IF('Indicator Data'!K23&gt;AG$195,10,IF('Indicator Data'!K23&lt;AG$194,0,10-(AG$195-'Indicator Data'!K23)/(AG$195-AG$194)*10))),1)</f>
        <v>0</v>
      </c>
      <c r="AH20" s="35">
        <f t="shared" si="14"/>
        <v>0.1</v>
      </c>
      <c r="AI20" s="35">
        <f t="shared" si="15"/>
        <v>0.1</v>
      </c>
      <c r="AJ20" s="35">
        <f t="shared" si="16"/>
        <v>0</v>
      </c>
      <c r="AK20" s="35">
        <f t="shared" si="17"/>
        <v>0</v>
      </c>
      <c r="AL20" s="35">
        <f t="shared" si="18"/>
        <v>0</v>
      </c>
      <c r="AM20" s="35">
        <f t="shared" si="19"/>
        <v>0</v>
      </c>
      <c r="AN20" s="35">
        <f t="shared" si="20"/>
        <v>0</v>
      </c>
      <c r="AO20" s="142">
        <f t="shared" si="21"/>
        <v>0.1</v>
      </c>
      <c r="AP20" s="142">
        <f t="shared" si="41"/>
        <v>5.0999999999999996</v>
      </c>
      <c r="AQ20" s="142">
        <f t="shared" si="22"/>
        <v>0</v>
      </c>
      <c r="AR20" s="142">
        <f t="shared" si="23"/>
        <v>0</v>
      </c>
      <c r="AS20" s="35">
        <f t="shared" si="24"/>
        <v>0</v>
      </c>
      <c r="AT20" s="35">
        <f>IF('Indicator Data'!L23="No data","x",IF('Indicator Data'!CL23&lt;1000,"x",ROUND((IF('Indicator Data'!L23&gt;AT$195,10,IF('Indicator Data'!L23&lt;AT$194,0,10-(AT$195-'Indicator Data'!L23)/(AT$195-AT$194)*10))),1)))</f>
        <v>1</v>
      </c>
      <c r="AU20" s="142">
        <f t="shared" si="25"/>
        <v>0.5</v>
      </c>
      <c r="AV20" s="35">
        <f>IF('Indicator Data'!M23="No data","x",ROUND(IF('Indicator Data'!M23=0,0,IF(LOG('Indicator Data'!M23)&gt;AV$195,10,IF(LOG('Indicator Data'!M23)&lt;AV$194,0,10-(AV$195-LOG('Indicator Data'!M23))/(AV$195-AV$194)*10))),1))</f>
        <v>7.9</v>
      </c>
      <c r="AW20" s="36">
        <f>IF(AV20="x","x",'Indicator Data'!M23/'Indicator Data'!$CK23)</f>
        <v>0.3366609403566011</v>
      </c>
      <c r="AX20" s="35">
        <f t="shared" si="42"/>
        <v>3.7</v>
      </c>
      <c r="AY20" s="35">
        <f t="shared" si="43"/>
        <v>6.2</v>
      </c>
      <c r="AZ20" s="35">
        <f>IF('Indicator Data'!N23="No data","x",ROUND(IF('Indicator Data'!N23=0,0,IF(LOG('Indicator Data'!N23)&gt;AZ$195,10,IF(LOG('Indicator Data'!N23)&lt;AZ$194,0,10-(AZ$195-LOG('Indicator Data'!N23))/(AZ$195-AZ$194)*10))),1))</f>
        <v>4.9000000000000004</v>
      </c>
      <c r="BA20" s="36">
        <f>IF(AZ20="x","x",'Indicator Data'!N23/'Indicator Data'!$CK23)</f>
        <v>8.0200421371424133E-4</v>
      </c>
      <c r="BB20" s="35">
        <f t="shared" si="44"/>
        <v>0.2</v>
      </c>
      <c r="BC20" s="35">
        <f t="shared" si="45"/>
        <v>2.9</v>
      </c>
      <c r="BD20" s="35">
        <f>IF('Indicator Data'!O23="No data","x",ROUND(IF('Indicator Data'!O23=0,0,IF(LOG('Indicator Data'!O23)&gt;BD$195,10,IF(LOG('Indicator Data'!O23)&lt;BD$194,0,10-(BD$195-LOG('Indicator Data'!O23))/(BD$195-BD$194)*10))),1))</f>
        <v>9.4</v>
      </c>
      <c r="BE20" s="36">
        <f>IF(BD20="x","x",'Indicator Data'!O23/'Indicator Data'!$CK23)</f>
        <v>0.39254387228981202</v>
      </c>
      <c r="BF20" s="35">
        <f t="shared" si="46"/>
        <v>10</v>
      </c>
      <c r="BG20" s="35">
        <f t="shared" si="47"/>
        <v>9.6999999999999993</v>
      </c>
      <c r="BH20" s="35">
        <f>IF('Indicator Data'!P23="No data","x",ROUND(IF('Indicator Data'!P23=0,0,IF(LOG('Indicator Data'!P23)&gt;BH$195,10,IF(LOG('Indicator Data'!P23)&lt;BH$194,0,10-(BH$195-LOG('Indicator Data'!P23))/(BH$195-BH$194)*10))),1))</f>
        <v>0</v>
      </c>
      <c r="BI20" s="36">
        <f>IF(BH20="x","x",'Indicator Data'!P23/'Indicator Data'!$CK23)</f>
        <v>0</v>
      </c>
      <c r="BJ20" s="35">
        <f t="shared" si="48"/>
        <v>0</v>
      </c>
      <c r="BK20" s="35">
        <f t="shared" si="49"/>
        <v>0</v>
      </c>
      <c r="BL20" s="35">
        <f t="shared" si="50"/>
        <v>6.1</v>
      </c>
      <c r="BM20" s="35">
        <f>ROUND(IF('Indicator Data'!Q23=0,0,IF(LOG('Indicator Data'!Q23)&gt;BM$195,10,IF(LOG('Indicator Data'!Q23)&lt;BM$194,0,10-(BM$195-LOG('Indicator Data'!Q23))/(BM$195-BM$194)*10))),1)</f>
        <v>8.6</v>
      </c>
      <c r="BN20" s="35">
        <f>ROUND(IF('Indicator Data'!R23=0,0,IF(LOG('Indicator Data'!R23)&gt;BN$195,10,IF(LOG('Indicator Data'!R23)&lt;BN$194,0,10-(BN$195-LOG('Indicator Data'!R23))/(BN$195-BN$194)*10))),1)</f>
        <v>0</v>
      </c>
      <c r="BO20" s="35">
        <f t="shared" si="51"/>
        <v>2.8666666666666667</v>
      </c>
      <c r="BP20" s="36">
        <f>'Indicator Data'!Q23/'Indicator Data'!$CK23</f>
        <v>0.99866034149246974</v>
      </c>
      <c r="BQ20" s="36">
        <f>'Indicator Data'!R23/'Indicator Data'!$CK23</f>
        <v>0</v>
      </c>
      <c r="BR20" s="35">
        <f t="shared" si="26"/>
        <v>10</v>
      </c>
      <c r="BS20" s="35">
        <f t="shared" si="27"/>
        <v>0</v>
      </c>
      <c r="BT20" s="35">
        <f t="shared" si="28"/>
        <v>3.3333333333333335</v>
      </c>
      <c r="BU20" s="35">
        <f t="shared" si="52"/>
        <v>3.1</v>
      </c>
      <c r="BV20" s="35">
        <f>ROUND(IF('Indicator Data'!S23=0,0,IF(LOG('Indicator Data'!S23)&gt;BV$195,10,IF(LOG('Indicator Data'!S23)&lt;BV$194,0,10-(BV$195-LOG('Indicator Data'!S23))/(BV$195-BV$194)*10))),1)</f>
        <v>1.7</v>
      </c>
      <c r="BW20" s="35">
        <f>ROUND(IF('Indicator Data'!T23=0,0,IF(LOG('Indicator Data'!T23)&gt;BW$195,10,IF(LOG('Indicator Data'!T23)&lt;BW$194,0,10-(BW$195-LOG('Indicator Data'!T23))/(BW$195-BW$194)*10))),1)</f>
        <v>8.6</v>
      </c>
      <c r="BX20" s="35">
        <f t="shared" si="53"/>
        <v>6.3</v>
      </c>
      <c r="BY20" s="36">
        <f>'Indicator Data'!S23/'Indicator Data'!$CK23</f>
        <v>1.4343632613227808E-5</v>
      </c>
      <c r="BZ20" s="36">
        <f>'Indicator Data'!T23/'Indicator Data'!$CK23</f>
        <v>0.99864599785985642</v>
      </c>
      <c r="CA20" s="35">
        <f t="shared" si="29"/>
        <v>0</v>
      </c>
      <c r="CB20" s="35">
        <f t="shared" si="30"/>
        <v>10</v>
      </c>
      <c r="CC20" s="35">
        <f t="shared" si="54"/>
        <v>6.666666666666667</v>
      </c>
      <c r="CD20" s="35">
        <f t="shared" si="55"/>
        <v>6.5</v>
      </c>
      <c r="CE20" s="35">
        <f t="shared" si="56"/>
        <v>5</v>
      </c>
      <c r="CF20" s="35">
        <f>ROUND(IF('Indicator Data'!U23=0,0,IF(LOG('Indicator Data'!U23)&gt;CF$195,10,IF(LOG('Indicator Data'!U23)&lt;CF$194,0,10-(CF$195-LOG('Indicator Data'!U23))/(CF$195-CF$194)*10))),1)</f>
        <v>8.3000000000000007</v>
      </c>
      <c r="CG20" s="36">
        <f>'Indicator Data'!U23/'Indicator Data'!$CK23</f>
        <v>0.60804304487368688</v>
      </c>
      <c r="CH20" s="35">
        <f t="shared" si="31"/>
        <v>6.8</v>
      </c>
      <c r="CI20" s="35">
        <f t="shared" si="57"/>
        <v>7.6</v>
      </c>
      <c r="CJ20" s="35">
        <f>ROUND(IF('Indicator Data'!V23=0,0,IF(LOG('Indicator Data'!V23)&gt;CJ$195,10,IF(LOG('Indicator Data'!V23)&lt;CJ$194,0,10-(CJ$195-LOG('Indicator Data'!V23))/(CJ$195-CJ$194)*10))),1)</f>
        <v>8.6</v>
      </c>
      <c r="CK20" s="36">
        <f>IF('Indicator Data'!V23/'Indicator Data'!$CK23&gt;1,1,'Indicator Data'!V23/'Indicator Data'!$CK23)</f>
        <v>0.91348632709127864</v>
      </c>
      <c r="CL20" s="35">
        <f t="shared" si="32"/>
        <v>9.1</v>
      </c>
      <c r="CM20" s="35">
        <f t="shared" si="58"/>
        <v>8.9</v>
      </c>
      <c r="CN20" s="35">
        <f>ROUND(IF('Indicator Data'!W23=0,0,IF(LOG('Indicator Data'!W23)&gt;CN$195,10,IF(LOG('Indicator Data'!W23)&lt;CN$194,0,10-(CN$195-LOG('Indicator Data'!W23))/(CN$195-CN$194)*10))),1)</f>
        <v>8.6</v>
      </c>
      <c r="CO20" s="36">
        <f>'Indicator Data'!W23/'Indicator Data'!$CK23</f>
        <v>0.99612849432497852</v>
      </c>
      <c r="CP20" s="35">
        <f t="shared" si="33"/>
        <v>10</v>
      </c>
      <c r="CQ20" s="35">
        <f t="shared" si="59"/>
        <v>9.4</v>
      </c>
      <c r="CR20" s="35">
        <f t="shared" si="34"/>
        <v>8.1</v>
      </c>
      <c r="CS20" s="35">
        <f>IF('Indicator Data'!BZ23="No data","x",ROUND(IF('Indicator Data'!BZ23&gt;CS$195,0,IF('Indicator Data'!BZ23&lt;CS$194,10,(CS$195-'Indicator Data'!BZ23)/(CS$195-CS$194)*10)),1))</f>
        <v>9.3000000000000007</v>
      </c>
      <c r="CT20" s="35">
        <f>IF('Indicator Data'!CA23="No data","x",ROUND(IF('Indicator Data'!CA23&gt;CT$195,0,IF('Indicator Data'!CA23&lt;CT$194,10,(CT$195-'Indicator Data'!CA23)/(CT$195-CT$194)*10)),1))</f>
        <v>5.6</v>
      </c>
      <c r="CU20" s="35">
        <f>IF('Indicator Data'!AC23="No data","x",ROUND(IF('Indicator Data'!AC23&gt;CU$195,0,IF('Indicator Data'!AC23&lt;CU$194,10,(CU$195-'Indicator Data'!AC23)/(CU$195-CU$194)*10)),1))</f>
        <v>8.9</v>
      </c>
      <c r="CV20" s="35">
        <f t="shared" si="35"/>
        <v>7.9</v>
      </c>
      <c r="CW20" s="35">
        <f>IF('Indicator Data'!X23="No data","x",ROUND(IF(LOG('Indicator Data'!X23)&gt;CW$195,10,IF(LOG('Indicator Data'!X23)&lt;CW$194,0,10-(CW$195-LOG('Indicator Data'!X23))/(CW$195-CW$194)*10)),1))</f>
        <v>6.7</v>
      </c>
      <c r="CX20" s="35">
        <f>IF('Indicator Data'!Y23="No data","x",ROUND(IF('Indicator Data'!Y23&gt;CX$195,10,IF('Indicator Data'!Y23&lt;CX$194,0,10-(CX$195-'Indicator Data'!Y23)/(CX$195-CX$194)*10)),1))</f>
        <v>7.8</v>
      </c>
      <c r="CY20" s="35">
        <f>IF('Indicator Data'!Z23="No data","x",ROUND(IF('Indicator Data'!Z23&gt;CY$195,10,IF('Indicator Data'!Z23&lt;CY$194,0,10-(CY$195-'Indicator Data'!Z23)/(CY$195-CY$194)*10)),1))</f>
        <v>4.7</v>
      </c>
      <c r="CZ20" s="35">
        <f>IF('Indicator Data'!AA23="No data","x",ROUND(IF('Indicator Data'!AA23&gt;CZ$195,10,IF('Indicator Data'!AA23&lt;CZ$194,0,10-(CZ$195-'Indicator Data'!AA23)/(CZ$195-CZ$194)*10)),1))</f>
        <v>7.4</v>
      </c>
      <c r="DA20" s="35">
        <f t="shared" si="60"/>
        <v>6.7</v>
      </c>
      <c r="DB20" s="35">
        <f t="shared" si="61"/>
        <v>7.1</v>
      </c>
      <c r="DC20" s="35">
        <f>IF('Indicator Data'!AF23="No data","x",ROUND(IF('Indicator Data'!AF23&gt;DC$195,10,IF('Indicator Data'!AF23&lt;DC$194,0,10-(DC$195-'Indicator Data'!AF23)/(DC$195-DC$194)*10)),1))</f>
        <v>6.6</v>
      </c>
      <c r="DD20" s="35">
        <f>IF('Indicator Data'!AG23="No data","x",ROUND(IF('Indicator Data'!AG23&gt;DD$195,10,IF('Indicator Data'!AG23&lt;DD$194,0,10-(DD$195-'Indicator Data'!AG23)/(DD$195-DD$194)*10)),1))</f>
        <v>7.3</v>
      </c>
      <c r="DE20" s="35">
        <f t="shared" si="62"/>
        <v>6.8</v>
      </c>
      <c r="DF20" s="35">
        <f>IF('Indicator Data'!AB23="No data","x",ROUND(IF('Indicator Data'!AB23&gt;DF$195,10,IF('Indicator Data'!AB23&lt;DF$194,0,10-(DF$195-'Indicator Data'!AB23)/(DF$195-DF$194)*10)),1))</f>
        <v>10</v>
      </c>
      <c r="DG20" s="35">
        <f t="shared" si="63"/>
        <v>8.5</v>
      </c>
      <c r="DH20" s="143">
        <f>IF('Indicator Data'!AD23="No data","x",'Indicator Data'!AD23/'Indicator Data'!$CJ23)</f>
        <v>4.6859835960068637E-5</v>
      </c>
      <c r="DI20" s="35">
        <f t="shared" si="64"/>
        <v>9.5</v>
      </c>
      <c r="DJ20" s="35">
        <f>IF('Indicator Data'!AE23="No data","x",ROUND(IF('Indicator Data'!AE23&gt;DJ$195,0,IF('Indicator Data'!AE23&lt;DJ$194,10,(DJ$195-'Indicator Data'!AE23)/(DJ$195-DJ$194)*10)),1))</f>
        <v>6</v>
      </c>
      <c r="DK20" s="35">
        <f t="shared" si="65"/>
        <v>7.8</v>
      </c>
      <c r="DL20" s="35">
        <f t="shared" si="66"/>
        <v>7.7</v>
      </c>
      <c r="DM20" s="37">
        <f t="shared" si="36"/>
        <v>7.3</v>
      </c>
      <c r="DN20" s="38">
        <f t="shared" si="37"/>
        <v>2.8</v>
      </c>
      <c r="DO20" s="35">
        <f>ROUND(IF('Indicator Data'!AH23=0,0,IF('Indicator Data'!AH23&gt;DO$195,10,IF('Indicator Data'!AH23&lt;DO$194,0,10-(DO$195-'Indicator Data'!AH23)/(DO$195-DO$194)*10))),1)</f>
        <v>2.4</v>
      </c>
      <c r="DP20" s="35">
        <f>ROUND(IF('Indicator Data'!AI23=0,0,IF(LOG('Indicator Data'!AI23)&gt;LOG(DP$195),10,IF(LOG('Indicator Data'!AI23)&lt;LOG(DP$194),0,10-(LOG(DP$195)-LOG('Indicator Data'!AI23))/(LOG(DP$195)-LOG(DP$194))*10))),1)</f>
        <v>3.3</v>
      </c>
      <c r="DQ20" s="37">
        <f t="shared" si="38"/>
        <v>2.9</v>
      </c>
      <c r="DR20" s="35">
        <f>'Indicator Data'!AJ23</f>
        <v>0</v>
      </c>
      <c r="DS20" s="35">
        <f>'Indicator Data'!AK23</f>
        <v>0</v>
      </c>
      <c r="DT20" s="37">
        <f t="shared" si="39"/>
        <v>0</v>
      </c>
      <c r="DU20" s="38">
        <f t="shared" si="40"/>
        <v>2</v>
      </c>
      <c r="DV20" s="13"/>
      <c r="DW20" s="83"/>
    </row>
    <row r="21" spans="1:127" s="2" customFormat="1" x14ac:dyDescent="0.3">
      <c r="A21" s="98" t="str">
        <f>'Indicator Data'!A24</f>
        <v>Bhutan</v>
      </c>
      <c r="B21" s="39" t="str">
        <f>'Indicator Data'!B24</f>
        <v>BTN</v>
      </c>
      <c r="C21" s="35">
        <f>ROUND(IF('Indicator Data'!C24=0,0.1,IF(LOG('Indicator Data'!C24)&gt;C$195,10,IF(LOG('Indicator Data'!C24)&lt;C$194,0,10-(C$195-LOG('Indicator Data'!C24))/(C$195-C$194)*10))),1)</f>
        <v>5.6</v>
      </c>
      <c r="D21" s="35">
        <f>ROUND(IF('Indicator Data'!D24=0,0.1,IF(LOG('Indicator Data'!D24)&gt;D$195,10,IF(LOG('Indicator Data'!D24)&lt;D$194,0,10-(D$195-LOG('Indicator Data'!D24))/(D$195-D$194)*10))),1)</f>
        <v>5.5</v>
      </c>
      <c r="E21" s="35">
        <f t="shared" si="0"/>
        <v>5.6</v>
      </c>
      <c r="F21" s="35">
        <f>IF('Indicator Data'!E24="No data",0.1,(ROUND(IF('Indicator Data'!E24=0,0,IF(LOG('Indicator Data'!E24)&gt;F$195,10,IF(LOG('Indicator Data'!E24)&lt;F$194,0,10-(F$195-LOG('Indicator Data'!E24))/(F$195-F$194)*10))),1)))</f>
        <v>4.5999999999999996</v>
      </c>
      <c r="G21" s="35">
        <f>ROUND(IF('Indicator Data'!F24=0,0,IF(LOG('Indicator Data'!F24)&gt;G$195,10,IF(LOG('Indicator Data'!F24)&lt;G$194,0,10-(G$195-LOG('Indicator Data'!F24))/(G$195-G$194)*10))),1)</f>
        <v>0</v>
      </c>
      <c r="H21" s="35">
        <f>ROUND(IF('Indicator Data'!G24=0,0,IF(LOG('Indicator Data'!G24)&gt;H$195,10,IF(LOG('Indicator Data'!G24)&lt;H$194,0,10-(H$195-LOG('Indicator Data'!G24))/(H$195-H$194)*10))),1)</f>
        <v>0</v>
      </c>
      <c r="I21" s="35">
        <f>ROUND(IF('Indicator Data'!H24=0,0,IF(LOG('Indicator Data'!H24)&gt;I$195,10,IF(LOG('Indicator Data'!H24)&lt;I$194,0,10-(I$195-LOG('Indicator Data'!H24))/(I$195-I$194)*10))),1)</f>
        <v>0</v>
      </c>
      <c r="J21" s="35">
        <f t="shared" si="1"/>
        <v>0</v>
      </c>
      <c r="K21" s="35">
        <f>ROUND(IF('Indicator Data'!I24=0,0,IF(LOG('Indicator Data'!I24)&gt;K$195,10,IF(LOG('Indicator Data'!I24)&lt;K$194,0,10-(K$195-LOG('Indicator Data'!I24))/(K$195-K$194)*10))),1)</f>
        <v>0</v>
      </c>
      <c r="L21" s="35">
        <f t="shared" si="2"/>
        <v>0</v>
      </c>
      <c r="M21" s="35">
        <f>ROUND(IF('Indicator Data'!J24=0,0,IF(LOG('Indicator Data'!J24)&gt;M$195,10,IF(LOG('Indicator Data'!J24)&lt;M$194,0,10-(M$195-LOG('Indicator Data'!J24))/(M$195-M$194)*10))),1)</f>
        <v>0</v>
      </c>
      <c r="N21" s="36">
        <f>'Indicator Data'!C24/'Indicator Data'!$CK24</f>
        <v>2.1052636186584318E-3</v>
      </c>
      <c r="O21" s="36">
        <f>'Indicator Data'!D24/'Indicator Data'!$CK24</f>
        <v>5.6450590184693868E-4</v>
      </c>
      <c r="P21" s="36">
        <f>IF(F21=0.1,"x",'Indicator Data'!E24/'Indicator Data'!$CK24)</f>
        <v>8.3628576510741126E-3</v>
      </c>
      <c r="Q21" s="36">
        <f>'Indicator Data'!F24/'Indicator Data'!$CK24</f>
        <v>0</v>
      </c>
      <c r="R21" s="36">
        <f>'Indicator Data'!G24/'Indicator Data'!$CK24</f>
        <v>0</v>
      </c>
      <c r="S21" s="36">
        <f>'Indicator Data'!H24/'Indicator Data'!$CK24</f>
        <v>0</v>
      </c>
      <c r="T21" s="36">
        <f>'Indicator Data'!I24/'Indicator Data'!$CK24</f>
        <v>0</v>
      </c>
      <c r="U21" s="36">
        <f>'Indicator Data'!J24/'Indicator Data'!$CK24</f>
        <v>0</v>
      </c>
      <c r="V21" s="35">
        <f t="shared" si="3"/>
        <v>10</v>
      </c>
      <c r="W21" s="35">
        <f t="shared" si="4"/>
        <v>5.6</v>
      </c>
      <c r="X21" s="35">
        <f t="shared" si="5"/>
        <v>8.6</v>
      </c>
      <c r="Y21" s="35">
        <f t="shared" si="6"/>
        <v>5.6</v>
      </c>
      <c r="Z21" s="35">
        <f t="shared" si="7"/>
        <v>0</v>
      </c>
      <c r="AA21" s="35">
        <f t="shared" si="8"/>
        <v>0</v>
      </c>
      <c r="AB21" s="35">
        <f t="shared" si="9"/>
        <v>0</v>
      </c>
      <c r="AC21" s="35">
        <f t="shared" si="10"/>
        <v>0</v>
      </c>
      <c r="AD21" s="35">
        <f t="shared" si="11"/>
        <v>0</v>
      </c>
      <c r="AE21" s="35">
        <f t="shared" si="12"/>
        <v>0</v>
      </c>
      <c r="AF21" s="35">
        <f t="shared" si="13"/>
        <v>0</v>
      </c>
      <c r="AG21" s="35">
        <f>ROUND(IF('Indicator Data'!K24=0,0,IF('Indicator Data'!K24&gt;AG$195,10,IF('Indicator Data'!K24&lt;AG$194,0,10-(AG$195-'Indicator Data'!K24)/(AG$195-AG$194)*10))),1)</f>
        <v>0</v>
      </c>
      <c r="AH21" s="35">
        <f t="shared" si="14"/>
        <v>7.8</v>
      </c>
      <c r="AI21" s="35">
        <f t="shared" si="15"/>
        <v>5.6</v>
      </c>
      <c r="AJ21" s="35">
        <f t="shared" si="16"/>
        <v>0</v>
      </c>
      <c r="AK21" s="35">
        <f t="shared" si="17"/>
        <v>0</v>
      </c>
      <c r="AL21" s="35">
        <f t="shared" si="18"/>
        <v>0</v>
      </c>
      <c r="AM21" s="35">
        <f t="shared" si="19"/>
        <v>0</v>
      </c>
      <c r="AN21" s="35">
        <f t="shared" si="20"/>
        <v>0</v>
      </c>
      <c r="AO21" s="142">
        <f t="shared" si="21"/>
        <v>7.4</v>
      </c>
      <c r="AP21" s="142">
        <f t="shared" si="41"/>
        <v>5.0999999999999996</v>
      </c>
      <c r="AQ21" s="142">
        <f t="shared" si="22"/>
        <v>0</v>
      </c>
      <c r="AR21" s="142">
        <f t="shared" si="23"/>
        <v>0</v>
      </c>
      <c r="AS21" s="35">
        <f t="shared" si="24"/>
        <v>0</v>
      </c>
      <c r="AT21" s="35">
        <f>IF('Indicator Data'!L24="No data","x",IF('Indicator Data'!CL24&lt;1000,"x",ROUND((IF('Indicator Data'!L24&gt;AT$195,10,IF('Indicator Data'!L24&lt;AT$194,0,10-(AT$195-'Indicator Data'!L24)/(AT$195-AT$194)*10))),1)))</f>
        <v>0</v>
      </c>
      <c r="AU21" s="142">
        <f t="shared" si="25"/>
        <v>0</v>
      </c>
      <c r="AV21" s="35">
        <f>IF('Indicator Data'!M24="No data","x",ROUND(IF('Indicator Data'!M24=0,0,IF(LOG('Indicator Data'!M24)&gt;AV$195,10,IF(LOG('Indicator Data'!M24)&lt;AV$194,0,10-(AV$195-LOG('Indicator Data'!M24))/(AV$195-AV$194)*10))),1))</f>
        <v>6.8</v>
      </c>
      <c r="AW21" s="36">
        <f>IF(AV21="x","x",'Indicator Data'!M24/'Indicator Data'!$CK24)</f>
        <v>0.69843639522427803</v>
      </c>
      <c r="AX21" s="35">
        <f t="shared" si="42"/>
        <v>7.8</v>
      </c>
      <c r="AY21" s="35">
        <f t="shared" si="43"/>
        <v>7.3</v>
      </c>
      <c r="AZ21" s="35" t="str">
        <f>IF('Indicator Data'!N24="No data","x",ROUND(IF('Indicator Data'!N24=0,0,IF(LOG('Indicator Data'!N24)&gt;AZ$195,10,IF(LOG('Indicator Data'!N24)&lt;AZ$194,0,10-(AZ$195-LOG('Indicator Data'!N24))/(AZ$195-AZ$194)*10))),1))</f>
        <v>x</v>
      </c>
      <c r="BA21" s="36" t="str">
        <f>IF(AZ21="x","x",'Indicator Data'!N24/'Indicator Data'!$CK24)</f>
        <v>x</v>
      </c>
      <c r="BB21" s="35" t="str">
        <f t="shared" si="44"/>
        <v>x</v>
      </c>
      <c r="BC21" s="35" t="str">
        <f t="shared" si="45"/>
        <v>x</v>
      </c>
      <c r="BD21" s="35" t="str">
        <f>IF('Indicator Data'!O24="No data","x",ROUND(IF('Indicator Data'!O24=0,0,IF(LOG('Indicator Data'!O24)&gt;BD$195,10,IF(LOG('Indicator Data'!O24)&lt;BD$194,0,10-(BD$195-LOG('Indicator Data'!O24))/(BD$195-BD$194)*10))),1))</f>
        <v>x</v>
      </c>
      <c r="BE21" s="36" t="str">
        <f>IF(BD21="x","x",'Indicator Data'!O24/'Indicator Data'!$CK24)</f>
        <v>x</v>
      </c>
      <c r="BF21" s="35" t="str">
        <f t="shared" si="46"/>
        <v>x</v>
      </c>
      <c r="BG21" s="35" t="str">
        <f t="shared" si="47"/>
        <v>x</v>
      </c>
      <c r="BH21" s="35" t="str">
        <f>IF('Indicator Data'!P24="No data","x",ROUND(IF('Indicator Data'!P24=0,0,IF(LOG('Indicator Data'!P24)&gt;BH$195,10,IF(LOG('Indicator Data'!P24)&lt;BH$194,0,10-(BH$195-LOG('Indicator Data'!P24))/(BH$195-BH$194)*10))),1))</f>
        <v>x</v>
      </c>
      <c r="BI21" s="36" t="str">
        <f>IF(BH21="x","x",'Indicator Data'!P24/'Indicator Data'!$CK24)</f>
        <v>x</v>
      </c>
      <c r="BJ21" s="35" t="str">
        <f t="shared" si="48"/>
        <v>x</v>
      </c>
      <c r="BK21" s="35" t="str">
        <f t="shared" si="49"/>
        <v>x</v>
      </c>
      <c r="BL21" s="35">
        <f t="shared" si="50"/>
        <v>7.3</v>
      </c>
      <c r="BM21" s="35">
        <f>ROUND(IF('Indicator Data'!Q24=0,0,IF(LOG('Indicator Data'!Q24)&gt;BM$195,10,IF(LOG('Indicator Data'!Q24)&lt;BM$194,0,10-(BM$195-LOG('Indicator Data'!Q24))/(BM$195-BM$194)*10))),1)</f>
        <v>6.6</v>
      </c>
      <c r="BN21" s="35">
        <f>ROUND(IF('Indicator Data'!R24=0,0,IF(LOG('Indicator Data'!R24)&gt;BN$195,10,IF(LOG('Indicator Data'!R24)&lt;BN$194,0,10-(BN$195-LOG('Indicator Data'!R24))/(BN$195-BN$194)*10))),1)</f>
        <v>6.8</v>
      </c>
      <c r="BO21" s="35">
        <f t="shared" si="51"/>
        <v>6.7333333333333334</v>
      </c>
      <c r="BP21" s="36">
        <f>'Indicator Data'!Q24/'Indicator Data'!$CK24</f>
        <v>0.53835141121087815</v>
      </c>
      <c r="BQ21" s="36">
        <f>'Indicator Data'!R24/'Indicator Data'!$CK24</f>
        <v>0.15592431872897761</v>
      </c>
      <c r="BR21" s="35">
        <f t="shared" si="26"/>
        <v>5.4</v>
      </c>
      <c r="BS21" s="35">
        <f t="shared" si="27"/>
        <v>1.9</v>
      </c>
      <c r="BT21" s="35">
        <f t="shared" si="28"/>
        <v>3.0666666666666669</v>
      </c>
      <c r="BU21" s="35">
        <f t="shared" si="52"/>
        <v>5.2</v>
      </c>
      <c r="BV21" s="35">
        <f>ROUND(IF('Indicator Data'!S24=0,0,IF(LOG('Indicator Data'!S24)&gt;BV$195,10,IF(LOG('Indicator Data'!S24)&lt;BV$194,0,10-(BV$195-LOG('Indicator Data'!S24))/(BV$195-BV$194)*10))),1)</f>
        <v>5.4</v>
      </c>
      <c r="BW21" s="35">
        <f>ROUND(IF('Indicator Data'!T24=0,0,IF(LOG('Indicator Data'!T24)&gt;BW$195,10,IF(LOG('Indicator Data'!T24)&lt;BW$194,0,10-(BW$195-LOG('Indicator Data'!T24))/(BW$195-BW$194)*10))),1)</f>
        <v>6.5</v>
      </c>
      <c r="BX21" s="35">
        <f t="shared" si="53"/>
        <v>6.1333333333333329</v>
      </c>
      <c r="BY21" s="36">
        <f>'Indicator Data'!S24/'Indicator Data'!$CK24</f>
        <v>7.6832523627236263E-2</v>
      </c>
      <c r="BZ21" s="36">
        <f>'Indicator Data'!T24/'Indicator Data'!$CK24</f>
        <v>0.4604059277156653</v>
      </c>
      <c r="CA21" s="35">
        <f t="shared" si="29"/>
        <v>1.3</v>
      </c>
      <c r="CB21" s="35">
        <f t="shared" si="30"/>
        <v>4.5999999999999996</v>
      </c>
      <c r="CC21" s="35">
        <f t="shared" si="54"/>
        <v>3.5</v>
      </c>
      <c r="CD21" s="35">
        <f t="shared" si="55"/>
        <v>5</v>
      </c>
      <c r="CE21" s="35">
        <f t="shared" si="56"/>
        <v>5.0999999999999996</v>
      </c>
      <c r="CF21" s="35">
        <f>ROUND(IF('Indicator Data'!U24=0,0,IF(LOG('Indicator Data'!U24)&gt;CF$195,10,IF(LOG('Indicator Data'!U24)&lt;CF$194,0,10-(CF$195-LOG('Indicator Data'!U24))/(CF$195-CF$194)*10))),1)</f>
        <v>6</v>
      </c>
      <c r="CG21" s="36">
        <f>'Indicator Data'!U24/'Indicator Data'!$CK24</f>
        <v>0.2071871761330018</v>
      </c>
      <c r="CH21" s="35">
        <f t="shared" si="31"/>
        <v>2.2999999999999998</v>
      </c>
      <c r="CI21" s="35">
        <f t="shared" si="57"/>
        <v>4.4000000000000004</v>
      </c>
      <c r="CJ21" s="35">
        <f>ROUND(IF('Indicator Data'!V24=0,0,IF(LOG('Indicator Data'!V24)&gt;CJ$195,10,IF(LOG('Indicator Data'!V24)&lt;CJ$194,0,10-(CJ$195-LOG('Indicator Data'!V24))/(CJ$195-CJ$194)*10))),1)</f>
        <v>6.5</v>
      </c>
      <c r="CK21" s="36">
        <f>IF('Indicator Data'!V24/'Indicator Data'!$CK24&gt;1,1,'Indicator Data'!V24/'Indicator Data'!$CK24)</f>
        <v>0.42209629378064195</v>
      </c>
      <c r="CL21" s="35">
        <f t="shared" si="32"/>
        <v>4.2</v>
      </c>
      <c r="CM21" s="35">
        <f t="shared" si="58"/>
        <v>5.5</v>
      </c>
      <c r="CN21" s="35">
        <f>ROUND(IF('Indicator Data'!W24=0,0,IF(LOG('Indicator Data'!W24)&gt;CN$195,10,IF(LOG('Indicator Data'!W24)&lt;CN$194,0,10-(CN$195-LOG('Indicator Data'!W24))/(CN$195-CN$194)*10))),1)</f>
        <v>6.7</v>
      </c>
      <c r="CO21" s="36">
        <f>'Indicator Data'!W24/'Indicator Data'!$CK24</f>
        <v>0.55912751123521254</v>
      </c>
      <c r="CP21" s="35">
        <f t="shared" si="33"/>
        <v>5.6</v>
      </c>
      <c r="CQ21" s="35">
        <f t="shared" si="59"/>
        <v>6.2</v>
      </c>
      <c r="CR21" s="35">
        <f t="shared" si="34"/>
        <v>5.3</v>
      </c>
      <c r="CS21" s="35">
        <f>IF('Indicator Data'!BZ24="No data","x",ROUND(IF('Indicator Data'!BZ24&gt;CS$195,0,IF('Indicator Data'!BZ24&lt;CS$194,10,(CS$195-'Indicator Data'!BZ24)/(CS$195-CS$194)*10)),1))</f>
        <v>3.4</v>
      </c>
      <c r="CT21" s="35">
        <f>IF('Indicator Data'!CA24="No data","x",ROUND(IF('Indicator Data'!CA24&gt;CT$195,0,IF('Indicator Data'!CA24&lt;CT$194,10,(CT$195-'Indicator Data'!CA24)/(CT$195-CT$194)*10)),1))</f>
        <v>0.5</v>
      </c>
      <c r="CU21" s="35">
        <f>IF('Indicator Data'!AC24="No data","x",ROUND(IF('Indicator Data'!AC24&gt;CU$195,0,IF('Indicator Data'!AC24&lt;CU$194,10,(CU$195-'Indicator Data'!AC24)/(CU$195-CU$194)*10)),1))</f>
        <v>2</v>
      </c>
      <c r="CV21" s="35">
        <f t="shared" si="35"/>
        <v>2</v>
      </c>
      <c r="CW21" s="35">
        <f>IF('Indicator Data'!X24="No data","x",ROUND(IF(LOG('Indicator Data'!X24)&gt;CW$195,10,IF(LOG('Indicator Data'!X24)&lt;CW$194,0,10-(CW$195-LOG('Indicator Data'!X24))/(CW$195-CW$194)*10)),1))</f>
        <v>4.3</v>
      </c>
      <c r="CX21" s="35">
        <f>IF('Indicator Data'!Y24="No data","x",ROUND(IF('Indicator Data'!Y24&gt;CX$195,10,IF('Indicator Data'!Y24&lt;CX$194,0,10-(CX$195-'Indicator Data'!Y24)/(CX$195-CX$194)*10)),1))</f>
        <v>5.9</v>
      </c>
      <c r="CY21" s="35">
        <f>IF('Indicator Data'!Z24="No data","x",ROUND(IF('Indicator Data'!Z24&gt;CY$195,10,IF('Indicator Data'!Z24&lt;CY$194,0,10-(CY$195-'Indicator Data'!Z24)/(CY$195-CY$194)*10)),1))</f>
        <v>4.0999999999999996</v>
      </c>
      <c r="CZ21" s="35" t="str">
        <f>IF('Indicator Data'!AA24="No data","x",ROUND(IF('Indicator Data'!AA24&gt;CZ$195,10,IF('Indicator Data'!AA24&lt;CZ$194,0,10-(CZ$195-'Indicator Data'!AA24)/(CZ$195-CZ$194)*10)),1))</f>
        <v>x</v>
      </c>
      <c r="DA21" s="35">
        <f t="shared" si="60"/>
        <v>4.8</v>
      </c>
      <c r="DB21" s="35">
        <f t="shared" si="61"/>
        <v>3.9</v>
      </c>
      <c r="DC21" s="35" t="str">
        <f>IF('Indicator Data'!AF24="No data","x",ROUND(IF('Indicator Data'!AF24&gt;DC$195,10,IF('Indicator Data'!AF24&lt;DC$194,0,10-(DC$195-'Indicator Data'!AF24)/(DC$195-DC$194)*10)),1))</f>
        <v>x</v>
      </c>
      <c r="DD21" s="35">
        <f>IF('Indicator Data'!AG24="No data","x",ROUND(IF('Indicator Data'!AG24&gt;DD$195,10,IF('Indicator Data'!AG24&lt;DD$194,0,10-(DD$195-'Indicator Data'!AG24)/(DD$195-DD$194)*10)),1))</f>
        <v>2.2000000000000002</v>
      </c>
      <c r="DE21" s="35">
        <f t="shared" si="62"/>
        <v>4.0999999999999996</v>
      </c>
      <c r="DF21" s="35">
        <f>IF('Indicator Data'!AB24="No data","x",ROUND(IF('Indicator Data'!AB24&gt;DF$195,10,IF('Indicator Data'!AB24&lt;DF$194,0,10-(DF$195-'Indicator Data'!AB24)/(DF$195-DF$194)*10)),1))</f>
        <v>0</v>
      </c>
      <c r="DG21" s="35">
        <f t="shared" si="63"/>
        <v>1.5</v>
      </c>
      <c r="DH21" s="143">
        <f>IF('Indicator Data'!AD24="No data","x",'Indicator Data'!AD24/'Indicator Data'!$CJ24)</f>
        <v>1.0837459081056856E-3</v>
      </c>
      <c r="DI21" s="35">
        <f t="shared" si="64"/>
        <v>0</v>
      </c>
      <c r="DJ21" s="35">
        <f>IF('Indicator Data'!AE24="No data","x",ROUND(IF('Indicator Data'!AE24&gt;DJ$195,0,IF('Indicator Data'!AE24&lt;DJ$194,10,(DJ$195-'Indicator Data'!AE24)/(DJ$195-DJ$194)*10)),1))</f>
        <v>6</v>
      </c>
      <c r="DK21" s="35">
        <f t="shared" si="65"/>
        <v>3</v>
      </c>
      <c r="DL21" s="35">
        <f t="shared" si="66"/>
        <v>2.9</v>
      </c>
      <c r="DM21" s="37">
        <f t="shared" si="36"/>
        <v>5.0999999999999996</v>
      </c>
      <c r="DN21" s="38">
        <f t="shared" si="37"/>
        <v>3.6</v>
      </c>
      <c r="DO21" s="35">
        <f>ROUND(IF('Indicator Data'!AH24=0,0,IF('Indicator Data'!AH24&gt;DO$195,10,IF('Indicator Data'!AH24&lt;DO$194,0,10-(DO$195-'Indicator Data'!AH24)/(DO$195-DO$194)*10))),1)</f>
        <v>0.2</v>
      </c>
      <c r="DP21" s="35">
        <f>ROUND(IF('Indicator Data'!AI24=0,0,IF(LOG('Indicator Data'!AI24)&gt;LOG(DP$195),10,IF(LOG('Indicator Data'!AI24)&lt;LOG(DP$194),0,10-(LOG(DP$195)-LOG('Indicator Data'!AI24))/(LOG(DP$195)-LOG(DP$194))*10))),1)</f>
        <v>0</v>
      </c>
      <c r="DQ21" s="37">
        <f t="shared" si="38"/>
        <v>0.1</v>
      </c>
      <c r="DR21" s="35">
        <f>'Indicator Data'!AJ24</f>
        <v>0</v>
      </c>
      <c r="DS21" s="35">
        <f>'Indicator Data'!AK24</f>
        <v>0</v>
      </c>
      <c r="DT21" s="37">
        <f t="shared" si="39"/>
        <v>0</v>
      </c>
      <c r="DU21" s="38">
        <f t="shared" si="40"/>
        <v>0.1</v>
      </c>
      <c r="DV21" s="13"/>
      <c r="DW21" s="83"/>
    </row>
    <row r="22" spans="1:127" s="2" customFormat="1" x14ac:dyDescent="0.3">
      <c r="A22" s="98" t="str">
        <f>'Indicator Data'!A25</f>
        <v>Bolivia</v>
      </c>
      <c r="B22" s="39" t="str">
        <f>'Indicator Data'!B25</f>
        <v>BOL</v>
      </c>
      <c r="C22" s="35">
        <f>ROUND(IF('Indicator Data'!C25=0,0.1,IF(LOG('Indicator Data'!C25)&gt;C$195,10,IF(LOG('Indicator Data'!C25)&lt;C$194,0,10-(C$195-LOG('Indicator Data'!C25))/(C$195-C$194)*10))),1)</f>
        <v>8.3000000000000007</v>
      </c>
      <c r="D22" s="35">
        <f>ROUND(IF('Indicator Data'!D25=0,0.1,IF(LOG('Indicator Data'!D25)&gt;D$195,10,IF(LOG('Indicator Data'!D25)&lt;D$194,0,10-(D$195-LOG('Indicator Data'!D25))/(D$195-D$194)*10))),1)</f>
        <v>8.1</v>
      </c>
      <c r="E22" s="35">
        <f t="shared" si="0"/>
        <v>8.1999999999999993</v>
      </c>
      <c r="F22" s="35">
        <f>IF('Indicator Data'!E25="No data",0.1,(ROUND(IF('Indicator Data'!E25=0,0,IF(LOG('Indicator Data'!E25)&gt;F$195,10,IF(LOG('Indicator Data'!E25)&lt;F$194,0,10-(F$195-LOG('Indicator Data'!E25))/(F$195-F$194)*10))),1)))</f>
        <v>6.9</v>
      </c>
      <c r="G22" s="35">
        <f>ROUND(IF('Indicator Data'!F25=0,0,IF(LOG('Indicator Data'!F25)&gt;G$195,10,IF(LOG('Indicator Data'!F25)&lt;G$194,0,10-(G$195-LOG('Indicator Data'!F25))/(G$195-G$194)*10))),1)</f>
        <v>0</v>
      </c>
      <c r="H22" s="35">
        <f>ROUND(IF('Indicator Data'!G25=0,0,IF(LOG('Indicator Data'!G25)&gt;H$195,10,IF(LOG('Indicator Data'!G25)&lt;H$194,0,10-(H$195-LOG('Indicator Data'!G25))/(H$195-H$194)*10))),1)</f>
        <v>0</v>
      </c>
      <c r="I22" s="35">
        <f>ROUND(IF('Indicator Data'!H25=0,0,IF(LOG('Indicator Data'!H25)&gt;I$195,10,IF(LOG('Indicator Data'!H25)&lt;I$194,0,10-(I$195-LOG('Indicator Data'!H25))/(I$195-I$194)*10))),1)</f>
        <v>0</v>
      </c>
      <c r="J22" s="35">
        <f t="shared" si="1"/>
        <v>0</v>
      </c>
      <c r="K22" s="35">
        <f>ROUND(IF('Indicator Data'!I25=0,0,IF(LOG('Indicator Data'!I25)&gt;K$195,10,IF(LOG('Indicator Data'!I25)&lt;K$194,0,10-(K$195-LOG('Indicator Data'!I25))/(K$195-K$194)*10))),1)</f>
        <v>0</v>
      </c>
      <c r="L22" s="35">
        <f t="shared" si="2"/>
        <v>0</v>
      </c>
      <c r="M22" s="35">
        <f>ROUND(IF('Indicator Data'!J25=0,0,IF(LOG('Indicator Data'!J25)&gt;M$195,10,IF(LOG('Indicator Data'!J25)&lt;M$194,0,10-(M$195-LOG('Indicator Data'!J25))/(M$195-M$194)*10))),1)</f>
        <v>9.1</v>
      </c>
      <c r="N22" s="36">
        <f>'Indicator Data'!C25/'Indicator Data'!$CK25</f>
        <v>1.869821411973175E-3</v>
      </c>
      <c r="O22" s="36">
        <f>'Indicator Data'!D25/'Indicator Data'!$CK25</f>
        <v>2.5563244703215272E-4</v>
      </c>
      <c r="P22" s="36">
        <f>IF(F22=0.1,"x",'Indicator Data'!E25/'Indicator Data'!$CK25)</f>
        <v>5.5175120753811714E-3</v>
      </c>
      <c r="Q22" s="36">
        <f>'Indicator Data'!F25/'Indicator Data'!$CK25</f>
        <v>0</v>
      </c>
      <c r="R22" s="36">
        <f>'Indicator Data'!G25/'Indicator Data'!$CK25</f>
        <v>0</v>
      </c>
      <c r="S22" s="36">
        <f>'Indicator Data'!H25/'Indicator Data'!$CK25</f>
        <v>0</v>
      </c>
      <c r="T22" s="36">
        <f>'Indicator Data'!I25/'Indicator Data'!$CK25</f>
        <v>0</v>
      </c>
      <c r="U22" s="36">
        <f>'Indicator Data'!J25/'Indicator Data'!$CK25</f>
        <v>4.1398244607808504E-3</v>
      </c>
      <c r="V22" s="35">
        <f t="shared" si="3"/>
        <v>9.3000000000000007</v>
      </c>
      <c r="W22" s="35">
        <f t="shared" si="4"/>
        <v>2.6</v>
      </c>
      <c r="X22" s="35">
        <f t="shared" si="5"/>
        <v>7.2</v>
      </c>
      <c r="Y22" s="35">
        <f t="shared" si="6"/>
        <v>3.7</v>
      </c>
      <c r="Z22" s="35">
        <f t="shared" si="7"/>
        <v>0</v>
      </c>
      <c r="AA22" s="35">
        <f t="shared" si="8"/>
        <v>0</v>
      </c>
      <c r="AB22" s="35">
        <f t="shared" si="9"/>
        <v>0</v>
      </c>
      <c r="AC22" s="35">
        <f t="shared" si="10"/>
        <v>0</v>
      </c>
      <c r="AD22" s="35">
        <f t="shared" si="11"/>
        <v>0</v>
      </c>
      <c r="AE22" s="35">
        <f t="shared" si="12"/>
        <v>0</v>
      </c>
      <c r="AF22" s="35">
        <f t="shared" si="13"/>
        <v>1.4</v>
      </c>
      <c r="AG22" s="35">
        <f>ROUND(IF('Indicator Data'!K25=0,0,IF('Indicator Data'!K25&gt;AG$195,10,IF('Indicator Data'!K25&lt;AG$194,0,10-(AG$195-'Indicator Data'!K25)/(AG$195-AG$194)*10))),1)</f>
        <v>9.5</v>
      </c>
      <c r="AH22" s="35">
        <f t="shared" si="14"/>
        <v>8.8000000000000007</v>
      </c>
      <c r="AI22" s="35">
        <f t="shared" si="15"/>
        <v>5.4</v>
      </c>
      <c r="AJ22" s="35">
        <f t="shared" si="16"/>
        <v>0</v>
      </c>
      <c r="AK22" s="35">
        <f t="shared" si="17"/>
        <v>0</v>
      </c>
      <c r="AL22" s="35">
        <f t="shared" si="18"/>
        <v>0</v>
      </c>
      <c r="AM22" s="35">
        <f t="shared" si="19"/>
        <v>0</v>
      </c>
      <c r="AN22" s="35">
        <f t="shared" si="20"/>
        <v>6.7</v>
      </c>
      <c r="AO22" s="142">
        <f t="shared" si="21"/>
        <v>7.7</v>
      </c>
      <c r="AP22" s="142">
        <f t="shared" si="41"/>
        <v>5.5</v>
      </c>
      <c r="AQ22" s="142">
        <f t="shared" si="22"/>
        <v>0</v>
      </c>
      <c r="AR22" s="142">
        <f t="shared" si="23"/>
        <v>0</v>
      </c>
      <c r="AS22" s="35">
        <f t="shared" si="24"/>
        <v>8.1</v>
      </c>
      <c r="AT22" s="35">
        <f>IF('Indicator Data'!L25="No data","x",IF('Indicator Data'!CL25&lt;1000,"x",ROUND((IF('Indicator Data'!L25&gt;AT$195,10,IF('Indicator Data'!L25&lt;AT$194,0,10-(AT$195-'Indicator Data'!L25)/(AT$195-AT$194)*10))),1)))</f>
        <v>0</v>
      </c>
      <c r="AU22" s="142">
        <f t="shared" si="25"/>
        <v>4.0999999999999996</v>
      </c>
      <c r="AV22" s="35" t="str">
        <f>IF('Indicator Data'!M25="No data","x",ROUND(IF('Indicator Data'!M25=0,0,IF(LOG('Indicator Data'!M25)&gt;AV$195,10,IF(LOG('Indicator Data'!M25)&lt;AV$194,0,10-(AV$195-LOG('Indicator Data'!M25))/(AV$195-AV$194)*10))),1))</f>
        <v>x</v>
      </c>
      <c r="AW22" s="36" t="str">
        <f>IF(AV22="x","x",'Indicator Data'!M25/'Indicator Data'!$CK25)</f>
        <v>x</v>
      </c>
      <c r="AX22" s="35" t="str">
        <f t="shared" si="42"/>
        <v>x</v>
      </c>
      <c r="AY22" s="35" t="str">
        <f t="shared" si="43"/>
        <v>x</v>
      </c>
      <c r="AZ22" s="35" t="str">
        <f>IF('Indicator Data'!N25="No data","x",ROUND(IF('Indicator Data'!N25=0,0,IF(LOG('Indicator Data'!N25)&gt;AZ$195,10,IF(LOG('Indicator Data'!N25)&lt;AZ$194,0,10-(AZ$195-LOG('Indicator Data'!N25))/(AZ$195-AZ$194)*10))),1))</f>
        <v>x</v>
      </c>
      <c r="BA22" s="36" t="str">
        <f>IF(AZ22="x","x",'Indicator Data'!N25/'Indicator Data'!$CK25)</f>
        <v>x</v>
      </c>
      <c r="BB22" s="35" t="str">
        <f t="shared" si="44"/>
        <v>x</v>
      </c>
      <c r="BC22" s="35" t="str">
        <f t="shared" si="45"/>
        <v>x</v>
      </c>
      <c r="BD22" s="35" t="str">
        <f>IF('Indicator Data'!O25="No data","x",ROUND(IF('Indicator Data'!O25=0,0,IF(LOG('Indicator Data'!O25)&gt;BD$195,10,IF(LOG('Indicator Data'!O25)&lt;BD$194,0,10-(BD$195-LOG('Indicator Data'!O25))/(BD$195-BD$194)*10))),1))</f>
        <v>x</v>
      </c>
      <c r="BE22" s="36" t="str">
        <f>IF(BD22="x","x",'Indicator Data'!O25/'Indicator Data'!$CK25)</f>
        <v>x</v>
      </c>
      <c r="BF22" s="35" t="str">
        <f t="shared" si="46"/>
        <v>x</v>
      </c>
      <c r="BG22" s="35" t="str">
        <f t="shared" si="47"/>
        <v>x</v>
      </c>
      <c r="BH22" s="35" t="str">
        <f>IF('Indicator Data'!P25="No data","x",ROUND(IF('Indicator Data'!P25=0,0,IF(LOG('Indicator Data'!P25)&gt;BH$195,10,IF(LOG('Indicator Data'!P25)&lt;BH$194,0,10-(BH$195-LOG('Indicator Data'!P25))/(BH$195-BH$194)*10))),1))</f>
        <v>x</v>
      </c>
      <c r="BI22" s="36" t="str">
        <f>IF(BH22="x","x",'Indicator Data'!P25/'Indicator Data'!$CK25)</f>
        <v>x</v>
      </c>
      <c r="BJ22" s="35" t="str">
        <f t="shared" si="48"/>
        <v>x</v>
      </c>
      <c r="BK22" s="35" t="str">
        <f t="shared" si="49"/>
        <v>x</v>
      </c>
      <c r="BL22" s="35" t="str">
        <f t="shared" si="50"/>
        <v>x</v>
      </c>
      <c r="BM22" s="35">
        <f>ROUND(IF('Indicator Data'!Q25=0,0,IF(LOG('Indicator Data'!Q25)&gt;BM$195,10,IF(LOG('Indicator Data'!Q25)&lt;BM$194,0,10-(BM$195-LOG('Indicator Data'!Q25))/(BM$195-BM$194)*10))),1)</f>
        <v>7.2</v>
      </c>
      <c r="BN22" s="35">
        <f>ROUND(IF('Indicator Data'!R25=0,0,IF(LOG('Indicator Data'!R25)&gt;BN$195,10,IF(LOG('Indicator Data'!R25)&lt;BN$194,0,10-(BN$195-LOG('Indicator Data'!R25))/(BN$195-BN$194)*10))),1)</f>
        <v>9.1999999999999993</v>
      </c>
      <c r="BO22" s="35">
        <f t="shared" si="51"/>
        <v>8.5333333333333332</v>
      </c>
      <c r="BP22" s="36">
        <f>'Indicator Data'!Q25/'Indicator Data'!$CK25</f>
        <v>9.8005141252089298E-2</v>
      </c>
      <c r="BQ22" s="36">
        <f>'Indicator Data'!R25/'Indicator Data'!$CK25</f>
        <v>0.32591115002289911</v>
      </c>
      <c r="BR22" s="35">
        <f t="shared" si="26"/>
        <v>1</v>
      </c>
      <c r="BS22" s="35">
        <f t="shared" si="27"/>
        <v>4.0999999999999996</v>
      </c>
      <c r="BT22" s="35">
        <f t="shared" si="28"/>
        <v>3.0666666666666664</v>
      </c>
      <c r="BU22" s="35">
        <f t="shared" si="52"/>
        <v>6.6</v>
      </c>
      <c r="BV22" s="35">
        <f>ROUND(IF('Indicator Data'!S25=0,0,IF(LOG('Indicator Data'!S25)&gt;BV$195,10,IF(LOG('Indicator Data'!S25)&lt;BV$194,0,10-(BV$195-LOG('Indicator Data'!S25))/(BV$195-BV$194)*10))),1)</f>
        <v>6.6</v>
      </c>
      <c r="BW22" s="35">
        <f>ROUND(IF('Indicator Data'!T25=0,0,IF(LOG('Indicator Data'!T25)&gt;BW$195,10,IF(LOG('Indicator Data'!T25)&lt;BW$194,0,10-(BW$195-LOG('Indicator Data'!T25))/(BW$195-BW$194)*10))),1)</f>
        <v>6.5</v>
      </c>
      <c r="BX22" s="35">
        <f t="shared" si="53"/>
        <v>6.5333333333333341</v>
      </c>
      <c r="BY22" s="36">
        <f>'Indicator Data'!S25/'Indicator Data'!$CK25</f>
        <v>3.6933433814720695E-2</v>
      </c>
      <c r="BZ22" s="36">
        <f>'Indicator Data'!T25/'Indicator Data'!$CK25</f>
        <v>3.5665549081510525E-2</v>
      </c>
      <c r="CA22" s="35">
        <f t="shared" si="29"/>
        <v>0.6</v>
      </c>
      <c r="CB22" s="35">
        <f t="shared" si="30"/>
        <v>0.4</v>
      </c>
      <c r="CC22" s="35">
        <f t="shared" si="54"/>
        <v>0.46666666666666662</v>
      </c>
      <c r="CD22" s="35">
        <f t="shared" si="55"/>
        <v>4.0999999999999996</v>
      </c>
      <c r="CE22" s="35">
        <f t="shared" si="56"/>
        <v>5.5</v>
      </c>
      <c r="CF22" s="35">
        <f>ROUND(IF('Indicator Data'!U25=0,0,IF(LOG('Indicator Data'!U25)&gt;CF$195,10,IF(LOG('Indicator Data'!U25)&lt;CF$194,0,10-(CF$195-LOG('Indicator Data'!U25))/(CF$195-CF$194)*10))),1)</f>
        <v>7.9</v>
      </c>
      <c r="CG22" s="36">
        <f>'Indicator Data'!U25/'Indicator Data'!$CK25</f>
        <v>0.32363391571157468</v>
      </c>
      <c r="CH22" s="35">
        <f t="shared" si="31"/>
        <v>3.6</v>
      </c>
      <c r="CI22" s="35">
        <f t="shared" si="57"/>
        <v>6.2</v>
      </c>
      <c r="CJ22" s="35">
        <f>ROUND(IF('Indicator Data'!V25=0,0,IF(LOG('Indicator Data'!V25)&gt;CJ$195,10,IF(LOG('Indicator Data'!V25)&lt;CJ$194,0,10-(CJ$195-LOG('Indicator Data'!V25))/(CJ$195-CJ$194)*10))),1)</f>
        <v>8.1</v>
      </c>
      <c r="CK22" s="36">
        <f>IF('Indicator Data'!V25/'Indicator Data'!$CK25&gt;1,1,'Indicator Data'!V25/'Indicator Data'!$CK25)</f>
        <v>0.41230215534346687</v>
      </c>
      <c r="CL22" s="35">
        <f t="shared" si="32"/>
        <v>4.0999999999999996</v>
      </c>
      <c r="CM22" s="35">
        <f t="shared" si="58"/>
        <v>6.5</v>
      </c>
      <c r="CN22" s="35">
        <f>ROUND(IF('Indicator Data'!W25=0,0,IF(LOG('Indicator Data'!W25)&gt;CN$195,10,IF(LOG('Indicator Data'!W25)&lt;CN$194,0,10-(CN$195-LOG('Indicator Data'!W25))/(CN$195-CN$194)*10))),1)</f>
        <v>8</v>
      </c>
      <c r="CO22" s="36">
        <f>'Indicator Data'!W25/'Indicator Data'!$CK25</f>
        <v>0.37811142361069039</v>
      </c>
      <c r="CP22" s="35">
        <f t="shared" si="33"/>
        <v>3.8</v>
      </c>
      <c r="CQ22" s="35">
        <f t="shared" si="59"/>
        <v>6.3</v>
      </c>
      <c r="CR22" s="35">
        <f t="shared" si="34"/>
        <v>6.1</v>
      </c>
      <c r="CS22" s="35">
        <f>IF('Indicator Data'!BZ25="No data","x",ROUND(IF('Indicator Data'!BZ25&gt;CS$195,0,IF('Indicator Data'!BZ25&lt;CS$194,10,(CS$195-'Indicator Data'!BZ25)/(CS$195-CS$194)*10)),1))</f>
        <v>4.4000000000000004</v>
      </c>
      <c r="CT22" s="35">
        <f>IF('Indicator Data'!CA25="No data","x",ROUND(IF('Indicator Data'!CA25&gt;CT$195,0,IF('Indicator Data'!CA25&lt;CT$194,10,(CT$195-'Indicator Data'!CA25)/(CT$195-CT$194)*10)),1))</f>
        <v>1.2</v>
      </c>
      <c r="CU22" s="35">
        <f>IF('Indicator Data'!AC25="No data","x",ROUND(IF('Indicator Data'!AC25&gt;CU$195,0,IF('Indicator Data'!AC25&lt;CU$194,10,(CU$195-'Indicator Data'!AC25)/(CU$195-CU$194)*10)),1))</f>
        <v>7.5</v>
      </c>
      <c r="CV22" s="35">
        <f t="shared" si="35"/>
        <v>4.4000000000000004</v>
      </c>
      <c r="CW22" s="35">
        <f>IF('Indicator Data'!X25="No data","x",ROUND(IF(LOG('Indicator Data'!X25)&gt;CW$195,10,IF(LOG('Indicator Data'!X25)&lt;CW$194,0,10-(CW$195-LOG('Indicator Data'!X25))/(CW$195-CW$194)*10)),1))</f>
        <v>3.4</v>
      </c>
      <c r="CX22" s="35">
        <f>IF('Indicator Data'!Y25="No data","x",ROUND(IF('Indicator Data'!Y25&gt;CX$195,10,IF('Indicator Data'!Y25&lt;CX$194,0,10-(CX$195-'Indicator Data'!Y25)/(CX$195-CX$194)*10)),1))</f>
        <v>3.8</v>
      </c>
      <c r="CY22" s="35">
        <f>IF('Indicator Data'!Z25="No data","x",ROUND(IF('Indicator Data'!Z25&gt;CY$195,10,IF('Indicator Data'!Z25&lt;CY$194,0,10-(CY$195-'Indicator Data'!Z25)/(CY$195-CY$194)*10)),1))</f>
        <v>6.9</v>
      </c>
      <c r="CZ22" s="35">
        <f>IF('Indicator Data'!AA25="No data","x",ROUND(IF('Indicator Data'!AA25&gt;CZ$195,10,IF('Indicator Data'!AA25&lt;CZ$194,0,10-(CZ$195-'Indicator Data'!AA25)/(CZ$195-CZ$194)*10)),1))</f>
        <v>3.8</v>
      </c>
      <c r="DA22" s="35">
        <f t="shared" si="60"/>
        <v>4.5</v>
      </c>
      <c r="DB22" s="35">
        <f t="shared" si="61"/>
        <v>4.5</v>
      </c>
      <c r="DC22" s="35">
        <f>IF('Indicator Data'!AF25="No data","x",ROUND(IF('Indicator Data'!AF25&gt;DC$195,10,IF('Indicator Data'!AF25&lt;DC$194,0,10-(DC$195-'Indicator Data'!AF25)/(DC$195-DC$194)*10)),1))</f>
        <v>5.5</v>
      </c>
      <c r="DD22" s="35">
        <f>IF('Indicator Data'!AG25="No data","x",ROUND(IF('Indicator Data'!AG25&gt;DD$195,10,IF('Indicator Data'!AG25&lt;DD$194,0,10-(DD$195-'Indicator Data'!AG25)/(DD$195-DD$194)*10)),1))</f>
        <v>3.5</v>
      </c>
      <c r="DE22" s="35">
        <f t="shared" si="62"/>
        <v>4.5</v>
      </c>
      <c r="DF22" s="35">
        <f>IF('Indicator Data'!AB25="No data","x",ROUND(IF('Indicator Data'!AB25&gt;DF$195,10,IF('Indicator Data'!AB25&lt;DF$194,0,10-(DF$195-'Indicator Data'!AB25)/(DF$195-DF$194)*10)),1))</f>
        <v>4.4000000000000004</v>
      </c>
      <c r="DG22" s="35">
        <f t="shared" si="63"/>
        <v>4.4000000000000004</v>
      </c>
      <c r="DH22" s="143">
        <f>IF('Indicator Data'!AD25="No data","x",'Indicator Data'!AD25/'Indicator Data'!$CJ25)</f>
        <v>1.1717954031849973E-3</v>
      </c>
      <c r="DI22" s="35">
        <f t="shared" si="64"/>
        <v>0</v>
      </c>
      <c r="DJ22" s="35" t="str">
        <f>IF('Indicator Data'!AE25="No data","x",ROUND(IF('Indicator Data'!AE25&gt;DJ$195,0,IF('Indicator Data'!AE25&lt;DJ$194,10,(DJ$195-'Indicator Data'!AE25)/(DJ$195-DJ$194)*10)),1))</f>
        <v>x</v>
      </c>
      <c r="DK22" s="35">
        <f t="shared" si="65"/>
        <v>0</v>
      </c>
      <c r="DL22" s="35">
        <f t="shared" si="66"/>
        <v>3</v>
      </c>
      <c r="DM22" s="37">
        <f t="shared" si="36"/>
        <v>4.7</v>
      </c>
      <c r="DN22" s="38">
        <f t="shared" si="37"/>
        <v>4.2</v>
      </c>
      <c r="DO22" s="35">
        <f>ROUND(IF('Indicator Data'!AH25=0,0,IF('Indicator Data'!AH25&gt;DO$195,10,IF('Indicator Data'!AH25&lt;DO$194,0,10-(DO$195-'Indicator Data'!AH25)/(DO$195-DO$194)*10))),1)</f>
        <v>7.9</v>
      </c>
      <c r="DP22" s="35">
        <f>ROUND(IF('Indicator Data'!AI25=0,0,IF(LOG('Indicator Data'!AI25)&gt;LOG(DP$195),10,IF(LOG('Indicator Data'!AI25)&lt;LOG(DP$194),0,10-(LOG(DP$195)-LOG('Indicator Data'!AI25))/(LOG(DP$195)-LOG(DP$194))*10))),1)</f>
        <v>2.7</v>
      </c>
      <c r="DQ22" s="37">
        <f t="shared" si="38"/>
        <v>5.9</v>
      </c>
      <c r="DR22" s="35">
        <f>'Indicator Data'!AJ25</f>
        <v>0</v>
      </c>
      <c r="DS22" s="35">
        <f>'Indicator Data'!AK25</f>
        <v>0</v>
      </c>
      <c r="DT22" s="37">
        <f t="shared" si="39"/>
        <v>0</v>
      </c>
      <c r="DU22" s="38">
        <f t="shared" si="40"/>
        <v>4.0999999999999996</v>
      </c>
      <c r="DV22" s="13"/>
      <c r="DW22" s="83"/>
    </row>
    <row r="23" spans="1:127" s="2" customFormat="1" x14ac:dyDescent="0.3">
      <c r="A23" s="98" t="str">
        <f>'Indicator Data'!A26</f>
        <v>Bosnia and Herzegovina</v>
      </c>
      <c r="B23" s="39" t="str">
        <f>'Indicator Data'!B26</f>
        <v>BIH</v>
      </c>
      <c r="C23" s="35">
        <f>ROUND(IF('Indicator Data'!C26=0,0.1,IF(LOG('Indicator Data'!C26)&gt;C$195,10,IF(LOG('Indicator Data'!C26)&lt;C$194,0,10-(C$195-LOG('Indicator Data'!C26))/(C$195-C$194)*10))),1)</f>
        <v>7.3</v>
      </c>
      <c r="D23" s="35">
        <f>ROUND(IF('Indicator Data'!D26=0,0.1,IF(LOG('Indicator Data'!D26)&gt;D$195,10,IF(LOG('Indicator Data'!D26)&lt;D$194,0,10-(D$195-LOG('Indicator Data'!D26))/(D$195-D$194)*10))),1)</f>
        <v>0.1</v>
      </c>
      <c r="E23" s="35">
        <f t="shared" si="0"/>
        <v>4.5999999999999996</v>
      </c>
      <c r="F23" s="35">
        <f>IF('Indicator Data'!E26="No data",0.1,(ROUND(IF('Indicator Data'!E26=0,0,IF(LOG('Indicator Data'!E26)&gt;F$195,10,IF(LOG('Indicator Data'!E26)&lt;F$194,0,10-(F$195-LOG('Indicator Data'!E26))/(F$195-F$194)*10))),1)))</f>
        <v>6.6</v>
      </c>
      <c r="G23" s="35">
        <f>ROUND(IF('Indicator Data'!F26=0,0,IF(LOG('Indicator Data'!F26)&gt;G$195,10,IF(LOG('Indicator Data'!F26)&lt;G$194,0,10-(G$195-LOG('Indicator Data'!F26))/(G$195-G$194)*10))),1)</f>
        <v>2.7</v>
      </c>
      <c r="H23" s="35">
        <f>ROUND(IF('Indicator Data'!G26=0,0,IF(LOG('Indicator Data'!G26)&gt;H$195,10,IF(LOG('Indicator Data'!G26)&lt;H$194,0,10-(H$195-LOG('Indicator Data'!G26))/(H$195-H$194)*10))),1)</f>
        <v>0</v>
      </c>
      <c r="I23" s="35">
        <f>ROUND(IF('Indicator Data'!H26=0,0,IF(LOG('Indicator Data'!H26)&gt;I$195,10,IF(LOG('Indicator Data'!H26)&lt;I$194,0,10-(I$195-LOG('Indicator Data'!H26))/(I$195-I$194)*10))),1)</f>
        <v>0</v>
      </c>
      <c r="J23" s="35">
        <f t="shared" si="1"/>
        <v>0</v>
      </c>
      <c r="K23" s="35">
        <f>ROUND(IF('Indicator Data'!I26=0,0,IF(LOG('Indicator Data'!I26)&gt;K$195,10,IF(LOG('Indicator Data'!I26)&lt;K$194,0,10-(K$195-LOG('Indicator Data'!I26))/(K$195-K$194)*10))),1)</f>
        <v>0</v>
      </c>
      <c r="L23" s="35">
        <f t="shared" si="2"/>
        <v>0</v>
      </c>
      <c r="M23" s="35">
        <f>ROUND(IF('Indicator Data'!J26=0,0,IF(LOG('Indicator Data'!J26)&gt;M$195,10,IF(LOG('Indicator Data'!J26)&lt;M$194,0,10-(M$195-LOG('Indicator Data'!J26))/(M$195-M$194)*10))),1)</f>
        <v>5.6</v>
      </c>
      <c r="N23" s="36">
        <f>'Indicator Data'!C26/'Indicator Data'!$CK26</f>
        <v>2.105262974272389E-3</v>
      </c>
      <c r="O23" s="36">
        <f>'Indicator Data'!D26/'Indicator Data'!$CK26</f>
        <v>0</v>
      </c>
      <c r="P23" s="36">
        <f>IF(F23=0.1,"x",'Indicator Data'!E26/'Indicator Data'!$CK26)</f>
        <v>1.1235980673152774E-2</v>
      </c>
      <c r="Q23" s="36">
        <f>'Indicator Data'!F26/'Indicator Data'!$CK26</f>
        <v>1.1622403365763871E-7</v>
      </c>
      <c r="R23" s="36">
        <f>'Indicator Data'!G26/'Indicator Data'!$CK26</f>
        <v>0</v>
      </c>
      <c r="S23" s="36">
        <f>'Indicator Data'!H26/'Indicator Data'!$CK26</f>
        <v>0</v>
      </c>
      <c r="T23" s="36">
        <f>'Indicator Data'!I26/'Indicator Data'!$CK26</f>
        <v>0</v>
      </c>
      <c r="U23" s="36">
        <f>'Indicator Data'!J26/'Indicator Data'!$CK26</f>
        <v>4.6989219037601895E-4</v>
      </c>
      <c r="V23" s="35">
        <f t="shared" si="3"/>
        <v>10</v>
      </c>
      <c r="W23" s="35">
        <f t="shared" si="4"/>
        <v>0</v>
      </c>
      <c r="X23" s="35">
        <f t="shared" si="5"/>
        <v>7.6</v>
      </c>
      <c r="Y23" s="35">
        <f t="shared" si="6"/>
        <v>7.5</v>
      </c>
      <c r="Z23" s="35">
        <f t="shared" si="7"/>
        <v>3.5</v>
      </c>
      <c r="AA23" s="35">
        <f t="shared" si="8"/>
        <v>0</v>
      </c>
      <c r="AB23" s="35">
        <f t="shared" si="9"/>
        <v>0</v>
      </c>
      <c r="AC23" s="35">
        <f t="shared" si="10"/>
        <v>0</v>
      </c>
      <c r="AD23" s="35">
        <f t="shared" si="11"/>
        <v>0</v>
      </c>
      <c r="AE23" s="35">
        <f t="shared" si="12"/>
        <v>0</v>
      </c>
      <c r="AF23" s="35">
        <f t="shared" si="13"/>
        <v>0.2</v>
      </c>
      <c r="AG23" s="35">
        <f>ROUND(IF('Indicator Data'!K26=0,0,IF('Indicator Data'!K26&gt;AG$195,10,IF('Indicator Data'!K26&lt;AG$194,0,10-(AG$195-'Indicator Data'!K26)/(AG$195-AG$194)*10))),1)</f>
        <v>1.9</v>
      </c>
      <c r="AH23" s="35">
        <f t="shared" si="14"/>
        <v>8.6999999999999993</v>
      </c>
      <c r="AI23" s="35">
        <f t="shared" si="15"/>
        <v>0.1</v>
      </c>
      <c r="AJ23" s="35">
        <f t="shared" si="16"/>
        <v>0</v>
      </c>
      <c r="AK23" s="35">
        <f t="shared" si="17"/>
        <v>0</v>
      </c>
      <c r="AL23" s="35">
        <f t="shared" si="18"/>
        <v>0</v>
      </c>
      <c r="AM23" s="35">
        <f t="shared" si="19"/>
        <v>0</v>
      </c>
      <c r="AN23" s="35">
        <f t="shared" si="20"/>
        <v>3.4</v>
      </c>
      <c r="AO23" s="142">
        <f t="shared" si="21"/>
        <v>6.3</v>
      </c>
      <c r="AP23" s="142">
        <f t="shared" si="41"/>
        <v>7.1</v>
      </c>
      <c r="AQ23" s="142">
        <f t="shared" si="22"/>
        <v>3.1</v>
      </c>
      <c r="AR23" s="142">
        <f t="shared" si="23"/>
        <v>0</v>
      </c>
      <c r="AS23" s="35">
        <f t="shared" si="24"/>
        <v>2.7</v>
      </c>
      <c r="AT23" s="35">
        <f>IF('Indicator Data'!L26="No data","x",IF('Indicator Data'!CL26&lt;1000,"x",ROUND((IF('Indicator Data'!L26&gt;AT$195,10,IF('Indicator Data'!L26&lt;AT$194,0,10-(AT$195-'Indicator Data'!L26)/(AT$195-AT$194)*10))),1)))</f>
        <v>4</v>
      </c>
      <c r="AU23" s="142">
        <f t="shared" si="25"/>
        <v>3.4</v>
      </c>
      <c r="AV23" s="35">
        <f>IF('Indicator Data'!M26="No data","x",ROUND(IF('Indicator Data'!M26=0,0,IF(LOG('Indicator Data'!M26)&gt;AV$195,10,IF(LOG('Indicator Data'!M26)&lt;AV$194,0,10-(AV$195-LOG('Indicator Data'!M26))/(AV$195-AV$194)*10))),1))</f>
        <v>3.1</v>
      </c>
      <c r="AW23" s="36">
        <f>IF(AV23="x","x",'Indicator Data'!M26/'Indicator Data'!$CK26)</f>
        <v>3.7298777433868001E-4</v>
      </c>
      <c r="AX23" s="35">
        <f t="shared" si="42"/>
        <v>0</v>
      </c>
      <c r="AY23" s="35">
        <f t="shared" si="43"/>
        <v>1.7</v>
      </c>
      <c r="AZ23" s="35" t="str">
        <f>IF('Indicator Data'!N26="No data","x",ROUND(IF('Indicator Data'!N26=0,0,IF(LOG('Indicator Data'!N26)&gt;AZ$195,10,IF(LOG('Indicator Data'!N26)&lt;AZ$194,0,10-(AZ$195-LOG('Indicator Data'!N26))/(AZ$195-AZ$194)*10))),1))</f>
        <v>x</v>
      </c>
      <c r="BA23" s="36" t="str">
        <f>IF(AZ23="x","x",'Indicator Data'!N26/'Indicator Data'!$CK26)</f>
        <v>x</v>
      </c>
      <c r="BB23" s="35" t="str">
        <f t="shared" si="44"/>
        <v>x</v>
      </c>
      <c r="BC23" s="35" t="str">
        <f t="shared" si="45"/>
        <v>x</v>
      </c>
      <c r="BD23" s="35" t="str">
        <f>IF('Indicator Data'!O26="No data","x",ROUND(IF('Indicator Data'!O26=0,0,IF(LOG('Indicator Data'!O26)&gt;BD$195,10,IF(LOG('Indicator Data'!O26)&lt;BD$194,0,10-(BD$195-LOG('Indicator Data'!O26))/(BD$195-BD$194)*10))),1))</f>
        <v>x</v>
      </c>
      <c r="BE23" s="36" t="str">
        <f>IF(BD23="x","x",'Indicator Data'!O26/'Indicator Data'!$CK26)</f>
        <v>x</v>
      </c>
      <c r="BF23" s="35" t="str">
        <f t="shared" si="46"/>
        <v>x</v>
      </c>
      <c r="BG23" s="35" t="str">
        <f t="shared" si="47"/>
        <v>x</v>
      </c>
      <c r="BH23" s="35" t="str">
        <f>IF('Indicator Data'!P26="No data","x",ROUND(IF('Indicator Data'!P26=0,0,IF(LOG('Indicator Data'!P26)&gt;BH$195,10,IF(LOG('Indicator Data'!P26)&lt;BH$194,0,10-(BH$195-LOG('Indicator Data'!P26))/(BH$195-BH$194)*10))),1))</f>
        <v>x</v>
      </c>
      <c r="BI23" s="36" t="str">
        <f>IF(BH23="x","x",'Indicator Data'!P26/'Indicator Data'!$CK26)</f>
        <v>x</v>
      </c>
      <c r="BJ23" s="35" t="str">
        <f t="shared" si="48"/>
        <v>x</v>
      </c>
      <c r="BK23" s="35" t="str">
        <f t="shared" si="49"/>
        <v>x</v>
      </c>
      <c r="BL23" s="35">
        <f t="shared" si="50"/>
        <v>1.7</v>
      </c>
      <c r="BM23" s="35">
        <f>ROUND(IF('Indicator Data'!Q26=0,0,IF(LOG('Indicator Data'!Q26)&gt;BM$195,10,IF(LOG('Indicator Data'!Q26)&lt;BM$194,0,10-(BM$195-LOG('Indicator Data'!Q26))/(BM$195-BM$194)*10))),1)</f>
        <v>0</v>
      </c>
      <c r="BN23" s="35">
        <f>ROUND(IF('Indicator Data'!R26=0,0,IF(LOG('Indicator Data'!R26)&gt;BN$195,10,IF(LOG('Indicator Data'!R26)&lt;BN$194,0,10-(BN$195-LOG('Indicator Data'!R26))/(BN$195-BN$194)*10))),1)</f>
        <v>0</v>
      </c>
      <c r="BO23" s="35">
        <f t="shared" si="51"/>
        <v>0</v>
      </c>
      <c r="BP23" s="36">
        <f>'Indicator Data'!Q26/'Indicator Data'!$CK26</f>
        <v>0</v>
      </c>
      <c r="BQ23" s="36">
        <f>'Indicator Data'!R26/'Indicator Data'!$CK26</f>
        <v>0</v>
      </c>
      <c r="BR23" s="35">
        <f t="shared" si="26"/>
        <v>0</v>
      </c>
      <c r="BS23" s="35">
        <f t="shared" si="27"/>
        <v>0</v>
      </c>
      <c r="BT23" s="35">
        <f t="shared" si="28"/>
        <v>0</v>
      </c>
      <c r="BU23" s="35">
        <f t="shared" si="52"/>
        <v>0</v>
      </c>
      <c r="BV23" s="35">
        <f>ROUND(IF('Indicator Data'!S26=0,0,IF(LOG('Indicator Data'!S26)&gt;BV$195,10,IF(LOG('Indicator Data'!S26)&lt;BV$194,0,10-(BV$195-LOG('Indicator Data'!S26))/(BV$195-BV$194)*10))),1)</f>
        <v>0</v>
      </c>
      <c r="BW23" s="35">
        <f>ROUND(IF('Indicator Data'!T26=0,0,IF(LOG('Indicator Data'!T26)&gt;BW$195,10,IF(LOG('Indicator Data'!T26)&lt;BW$194,0,10-(BW$195-LOG('Indicator Data'!T26))/(BW$195-BW$194)*10))),1)</f>
        <v>0</v>
      </c>
      <c r="BX23" s="35">
        <f t="shared" si="53"/>
        <v>0</v>
      </c>
      <c r="BY23" s="36">
        <f>'Indicator Data'!S26/'Indicator Data'!$CK26</f>
        <v>0</v>
      </c>
      <c r="BZ23" s="36">
        <f>'Indicator Data'!T26/'Indicator Data'!$CK26</f>
        <v>0</v>
      </c>
      <c r="CA23" s="35">
        <f t="shared" si="29"/>
        <v>0</v>
      </c>
      <c r="CB23" s="35">
        <f t="shared" si="30"/>
        <v>0</v>
      </c>
      <c r="CC23" s="35">
        <f t="shared" si="54"/>
        <v>0</v>
      </c>
      <c r="CD23" s="35">
        <f t="shared" si="55"/>
        <v>0</v>
      </c>
      <c r="CE23" s="35">
        <f t="shared" si="56"/>
        <v>0</v>
      </c>
      <c r="CF23" s="35">
        <f>ROUND(IF('Indicator Data'!U26=0,0,IF(LOG('Indicator Data'!U26)&gt;CF$195,10,IF(LOG('Indicator Data'!U26)&lt;CF$194,0,10-(CF$195-LOG('Indicator Data'!U26))/(CF$195-CF$194)*10))),1)</f>
        <v>0</v>
      </c>
      <c r="CG23" s="36">
        <f>'Indicator Data'!U26/'Indicator Data'!$CK26</f>
        <v>0</v>
      </c>
      <c r="CH23" s="35">
        <f t="shared" si="31"/>
        <v>0</v>
      </c>
      <c r="CI23" s="35">
        <f t="shared" si="57"/>
        <v>0</v>
      </c>
      <c r="CJ23" s="35">
        <f>ROUND(IF('Indicator Data'!V26=0,0,IF(LOG('Indicator Data'!V26)&gt;CJ$195,10,IF(LOG('Indicator Data'!V26)&lt;CJ$194,0,10-(CJ$195-LOG('Indicator Data'!V26))/(CJ$195-CJ$194)*10))),1)</f>
        <v>0</v>
      </c>
      <c r="CK23" s="36">
        <f>IF('Indicator Data'!V26/'Indicator Data'!$CK26&gt;1,1,'Indicator Data'!V26/'Indicator Data'!$CK26)</f>
        <v>0</v>
      </c>
      <c r="CL23" s="35">
        <f t="shared" si="32"/>
        <v>0</v>
      </c>
      <c r="CM23" s="35">
        <f t="shared" si="58"/>
        <v>0</v>
      </c>
      <c r="CN23" s="35">
        <f>ROUND(IF('Indicator Data'!W26=0,0,IF(LOG('Indicator Data'!W26)&gt;CN$195,10,IF(LOG('Indicator Data'!W26)&lt;CN$194,0,10-(CN$195-LOG('Indicator Data'!W26))/(CN$195-CN$194)*10))),1)</f>
        <v>5.6</v>
      </c>
      <c r="CO23" s="36">
        <f>'Indicator Data'!W26/'Indicator Data'!$CK26</f>
        <v>2.0956740774546411E-2</v>
      </c>
      <c r="CP23" s="35">
        <f t="shared" si="33"/>
        <v>0.2</v>
      </c>
      <c r="CQ23" s="35">
        <f t="shared" si="59"/>
        <v>3.4</v>
      </c>
      <c r="CR23" s="35">
        <f t="shared" si="34"/>
        <v>1</v>
      </c>
      <c r="CS23" s="35">
        <f>IF('Indicator Data'!BZ26="No data","x",ROUND(IF('Indicator Data'!BZ26&gt;CS$195,0,IF('Indicator Data'!BZ26&lt;CS$194,10,(CS$195-'Indicator Data'!BZ26)/(CS$195-CS$194)*10)),1))</f>
        <v>0.5</v>
      </c>
      <c r="CT23" s="35">
        <f>IF('Indicator Data'!CA26="No data","x",ROUND(IF('Indicator Data'!CA26&gt;CT$195,0,IF('Indicator Data'!CA26&lt;CT$194,10,(CT$195-'Indicator Data'!CA26)/(CT$195-CT$194)*10)),1))</f>
        <v>0.6</v>
      </c>
      <c r="CU23" s="35">
        <f>IF('Indicator Data'!AC26="No data","x",ROUND(IF('Indicator Data'!AC26&gt;CU$195,0,IF('Indicator Data'!AC26&lt;CU$194,10,(CU$195-'Indicator Data'!AC26)/(CU$195-CU$194)*10)),1))</f>
        <v>0.3</v>
      </c>
      <c r="CV23" s="35">
        <f t="shared" si="35"/>
        <v>0.5</v>
      </c>
      <c r="CW23" s="35">
        <f>IF('Indicator Data'!X26="No data","x",ROUND(IF(LOG('Indicator Data'!X26)&gt;CW$195,10,IF(LOG('Indicator Data'!X26)&lt;CW$194,0,10-(CW$195-LOG('Indicator Data'!X26))/(CW$195-CW$194)*10)),1))</f>
        <v>6</v>
      </c>
      <c r="CX23" s="35">
        <f>IF('Indicator Data'!Y26="No data","x",ROUND(IF('Indicator Data'!Y26&gt;CX$195,10,IF('Indicator Data'!Y26&lt;CX$194,0,10-(CX$195-'Indicator Data'!Y26)/(CX$195-CX$194)*10)),1))</f>
        <v>0</v>
      </c>
      <c r="CY23" s="35">
        <f>IF('Indicator Data'!Z26="No data","x",ROUND(IF('Indicator Data'!Z26&gt;CY$195,10,IF('Indicator Data'!Z26&lt;CY$194,0,10-(CY$195-'Indicator Data'!Z26)/(CY$195-CY$194)*10)),1))</f>
        <v>4.8</v>
      </c>
      <c r="CZ23" s="35" t="str">
        <f>IF('Indicator Data'!AA26="No data","x",ROUND(IF('Indicator Data'!AA26&gt;CZ$195,10,IF('Indicator Data'!AA26&lt;CZ$194,0,10-(CZ$195-'Indicator Data'!AA26)/(CZ$195-CZ$194)*10)),1))</f>
        <v>x</v>
      </c>
      <c r="DA23" s="35">
        <f t="shared" si="60"/>
        <v>3.6</v>
      </c>
      <c r="DB23" s="35">
        <f t="shared" si="61"/>
        <v>2.6</v>
      </c>
      <c r="DC23" s="35">
        <f>IF('Indicator Data'!AF26="No data","x",ROUND(IF('Indicator Data'!AF26&gt;DC$195,10,IF('Indicator Data'!AF26&lt;DC$194,0,10-(DC$195-'Indicator Data'!AF26)/(DC$195-DC$194)*10)),1))</f>
        <v>0.8</v>
      </c>
      <c r="DD23" s="35">
        <f>IF('Indicator Data'!AG26="No data","x",ROUND(IF('Indicator Data'!AG26&gt;DD$195,10,IF('Indicator Data'!AG26&lt;DD$194,0,10-(DD$195-'Indicator Data'!AG26)/(DD$195-DD$194)*10)),1))</f>
        <v>0</v>
      </c>
      <c r="DE23" s="35">
        <f t="shared" si="62"/>
        <v>2.2999999999999998</v>
      </c>
      <c r="DF23" s="35">
        <f>IF('Indicator Data'!AB26="No data","x",ROUND(IF('Indicator Data'!AB26&gt;DF$195,10,IF('Indicator Data'!AB26&lt;DF$194,0,10-(DF$195-'Indicator Data'!AB26)/(DF$195-DF$194)*10)),1))</f>
        <v>0</v>
      </c>
      <c r="DG23" s="35">
        <f t="shared" si="63"/>
        <v>0.4</v>
      </c>
      <c r="DH23" s="143">
        <f>IF('Indicator Data'!AD26="No data","x",'Indicator Data'!AD26/'Indicator Data'!$CJ26)</f>
        <v>2.1781291597268462E-4</v>
      </c>
      <c r="DI23" s="35">
        <f t="shared" si="64"/>
        <v>7.8</v>
      </c>
      <c r="DJ23" s="35">
        <f>IF('Indicator Data'!AE26="No data","x",ROUND(IF('Indicator Data'!AE26&gt;DJ$195,0,IF('Indicator Data'!AE26&lt;DJ$194,10,(DJ$195-'Indicator Data'!AE26)/(DJ$195-DJ$194)*10)),1))</f>
        <v>2</v>
      </c>
      <c r="DK23" s="35">
        <f t="shared" si="65"/>
        <v>4.9000000000000004</v>
      </c>
      <c r="DL23" s="35">
        <f t="shared" si="66"/>
        <v>2.5</v>
      </c>
      <c r="DM23" s="37">
        <f t="shared" si="36"/>
        <v>2</v>
      </c>
      <c r="DN23" s="38">
        <f t="shared" si="37"/>
        <v>4.0999999999999996</v>
      </c>
      <c r="DO23" s="35">
        <f>ROUND(IF('Indicator Data'!AH26=0,0,IF('Indicator Data'!AH26&gt;DO$195,10,IF('Indicator Data'!AH26&lt;DO$194,0,10-(DO$195-'Indicator Data'!AH26)/(DO$195-DO$194)*10))),1)</f>
        <v>0.8</v>
      </c>
      <c r="DP23" s="35">
        <f>ROUND(IF('Indicator Data'!AI26=0,0,IF(LOG('Indicator Data'!AI26)&gt;LOG(DP$195),10,IF(LOG('Indicator Data'!AI26)&lt;LOG(DP$194),0,10-(LOG(DP$195)-LOG('Indicator Data'!AI26))/(LOG(DP$195)-LOG(DP$194))*10))),1)</f>
        <v>3.6</v>
      </c>
      <c r="DQ23" s="37">
        <f t="shared" si="38"/>
        <v>2.2999999999999998</v>
      </c>
      <c r="DR23" s="35">
        <f>'Indicator Data'!AJ26</f>
        <v>0</v>
      </c>
      <c r="DS23" s="35">
        <f>'Indicator Data'!AK26</f>
        <v>0</v>
      </c>
      <c r="DT23" s="37">
        <f t="shared" si="39"/>
        <v>0</v>
      </c>
      <c r="DU23" s="38">
        <f t="shared" si="40"/>
        <v>1.6</v>
      </c>
      <c r="DV23" s="13"/>
      <c r="DW23" s="83"/>
    </row>
    <row r="24" spans="1:127" s="2" customFormat="1" x14ac:dyDescent="0.3">
      <c r="A24" s="98" t="str">
        <f>'Indicator Data'!A27</f>
        <v>Botswana</v>
      </c>
      <c r="B24" s="39" t="str">
        <f>'Indicator Data'!B27</f>
        <v>BWA</v>
      </c>
      <c r="C24" s="35">
        <f>ROUND(IF('Indicator Data'!C27=0,0.1,IF(LOG('Indicator Data'!C27)&gt;C$195,10,IF(LOG('Indicator Data'!C27)&lt;C$194,0,10-(C$195-LOG('Indicator Data'!C27))/(C$195-C$194)*10))),1)</f>
        <v>0.1</v>
      </c>
      <c r="D24" s="35">
        <f>ROUND(IF('Indicator Data'!D27=0,0.1,IF(LOG('Indicator Data'!D27)&gt;D$195,10,IF(LOG('Indicator Data'!D27)&lt;D$194,0,10-(D$195-LOG('Indicator Data'!D27))/(D$195-D$194)*10))),1)</f>
        <v>0.1</v>
      </c>
      <c r="E24" s="35">
        <f t="shared" si="0"/>
        <v>0.1</v>
      </c>
      <c r="F24" s="35">
        <f>IF('Indicator Data'!E27="No data",0.1,(ROUND(IF('Indicator Data'!E27=0,0,IF(LOG('Indicator Data'!E27)&gt;F$195,10,IF(LOG('Indicator Data'!E27)&lt;F$194,0,10-(F$195-LOG('Indicator Data'!E27))/(F$195-F$194)*10))),1)))</f>
        <v>5.4</v>
      </c>
      <c r="G24" s="35">
        <f>ROUND(IF('Indicator Data'!F27=0,0,IF(LOG('Indicator Data'!F27)&gt;G$195,10,IF(LOG('Indicator Data'!F27)&lt;G$194,0,10-(G$195-LOG('Indicator Data'!F27))/(G$195-G$194)*10))),1)</f>
        <v>0</v>
      </c>
      <c r="H24" s="35">
        <f>ROUND(IF('Indicator Data'!G27=0,0,IF(LOG('Indicator Data'!G27)&gt;H$195,10,IF(LOG('Indicator Data'!G27)&lt;H$194,0,10-(H$195-LOG('Indicator Data'!G27))/(H$195-H$194)*10))),1)</f>
        <v>0</v>
      </c>
      <c r="I24" s="35">
        <f>ROUND(IF('Indicator Data'!H27=0,0,IF(LOG('Indicator Data'!H27)&gt;I$195,10,IF(LOG('Indicator Data'!H27)&lt;I$194,0,10-(I$195-LOG('Indicator Data'!H27))/(I$195-I$194)*10))),1)</f>
        <v>0</v>
      </c>
      <c r="J24" s="35">
        <f t="shared" si="1"/>
        <v>0</v>
      </c>
      <c r="K24" s="35">
        <f>ROUND(IF('Indicator Data'!I27=0,0,IF(LOG('Indicator Data'!I27)&gt;K$195,10,IF(LOG('Indicator Data'!I27)&lt;K$194,0,10-(K$195-LOG('Indicator Data'!I27))/(K$195-K$194)*10))),1)</f>
        <v>0</v>
      </c>
      <c r="L24" s="35">
        <f t="shared" si="2"/>
        <v>0</v>
      </c>
      <c r="M24" s="35">
        <f>ROUND(IF('Indicator Data'!J27=0,0,IF(LOG('Indicator Data'!J27)&gt;M$195,10,IF(LOG('Indicator Data'!J27)&lt;M$194,0,10-(M$195-LOG('Indicator Data'!J27))/(M$195-M$194)*10))),1)</f>
        <v>6.1</v>
      </c>
      <c r="N24" s="36">
        <f>'Indicator Data'!C27/'Indicator Data'!$CK27</f>
        <v>0</v>
      </c>
      <c r="O24" s="36">
        <f>'Indicator Data'!D27/'Indicator Data'!$CK27</f>
        <v>0</v>
      </c>
      <c r="P24" s="36">
        <f>IF(F24=0.1,"x",'Indicator Data'!E27/'Indicator Data'!$CK27)</f>
        <v>6.1218620964351303E-3</v>
      </c>
      <c r="Q24" s="36">
        <f>'Indicator Data'!F27/'Indicator Data'!$CK27</f>
        <v>0</v>
      </c>
      <c r="R24" s="36">
        <f>'Indicator Data'!G27/'Indicator Data'!$CK27</f>
        <v>0</v>
      </c>
      <c r="S24" s="36">
        <f>'Indicator Data'!H27/'Indicator Data'!$CK27</f>
        <v>0</v>
      </c>
      <c r="T24" s="36">
        <f>'Indicator Data'!I27/'Indicator Data'!$CK27</f>
        <v>0</v>
      </c>
      <c r="U24" s="36">
        <f>'Indicator Data'!J27/'Indicator Data'!$CK27</f>
        <v>1.2644110552986214E-3</v>
      </c>
      <c r="V24" s="35">
        <f t="shared" si="3"/>
        <v>0</v>
      </c>
      <c r="W24" s="35">
        <f t="shared" si="4"/>
        <v>0</v>
      </c>
      <c r="X24" s="35">
        <f t="shared" si="5"/>
        <v>0</v>
      </c>
      <c r="Y24" s="35">
        <f t="shared" si="6"/>
        <v>4.0999999999999996</v>
      </c>
      <c r="Z24" s="35">
        <f t="shared" si="7"/>
        <v>0</v>
      </c>
      <c r="AA24" s="35">
        <f t="shared" si="8"/>
        <v>0</v>
      </c>
      <c r="AB24" s="35">
        <f t="shared" si="9"/>
        <v>0</v>
      </c>
      <c r="AC24" s="35">
        <f t="shared" si="10"/>
        <v>0</v>
      </c>
      <c r="AD24" s="35">
        <f t="shared" si="11"/>
        <v>0</v>
      </c>
      <c r="AE24" s="35">
        <f t="shared" si="12"/>
        <v>0</v>
      </c>
      <c r="AF24" s="35">
        <f t="shared" si="13"/>
        <v>0.4</v>
      </c>
      <c r="AG24" s="35">
        <f>ROUND(IF('Indicator Data'!K27=0,0,IF('Indicator Data'!K27&gt;AG$195,10,IF('Indicator Data'!K27&lt;AG$194,0,10-(AG$195-'Indicator Data'!K27)/(AG$195-AG$194)*10))),1)</f>
        <v>1.9</v>
      </c>
      <c r="AH24" s="35">
        <f t="shared" si="14"/>
        <v>0.1</v>
      </c>
      <c r="AI24" s="35">
        <f t="shared" si="15"/>
        <v>0.1</v>
      </c>
      <c r="AJ24" s="35">
        <f t="shared" si="16"/>
        <v>0</v>
      </c>
      <c r="AK24" s="35">
        <f t="shared" si="17"/>
        <v>0</v>
      </c>
      <c r="AL24" s="35">
        <f t="shared" si="18"/>
        <v>0</v>
      </c>
      <c r="AM24" s="35">
        <f t="shared" si="19"/>
        <v>0</v>
      </c>
      <c r="AN24" s="35">
        <f t="shared" si="20"/>
        <v>3.8</v>
      </c>
      <c r="AO24" s="142">
        <f t="shared" si="21"/>
        <v>0.1</v>
      </c>
      <c r="AP24" s="142">
        <f t="shared" si="41"/>
        <v>4.8</v>
      </c>
      <c r="AQ24" s="142">
        <f t="shared" si="22"/>
        <v>0</v>
      </c>
      <c r="AR24" s="142">
        <f t="shared" si="23"/>
        <v>0</v>
      </c>
      <c r="AS24" s="35">
        <f t="shared" si="24"/>
        <v>2.9</v>
      </c>
      <c r="AT24" s="35">
        <f>IF('Indicator Data'!L27="No data","x",IF('Indicator Data'!CL27&lt;1000,"x",ROUND((IF('Indicator Data'!L27&gt;AT$195,10,IF('Indicator Data'!L27&lt;AT$194,0,10-(AT$195-'Indicator Data'!L27)/(AT$195-AT$194)*10))),1)))</f>
        <v>10</v>
      </c>
      <c r="AU24" s="142">
        <f t="shared" si="25"/>
        <v>6.5</v>
      </c>
      <c r="AV24" s="35">
        <f>IF('Indicator Data'!M27="No data","x",ROUND(IF('Indicator Data'!M27=0,0,IF(LOG('Indicator Data'!M27)&gt;AV$195,10,IF(LOG('Indicator Data'!M27)&lt;AV$194,0,10-(AV$195-LOG('Indicator Data'!M27))/(AV$195-AV$194)*10))),1))</f>
        <v>3.9</v>
      </c>
      <c r="AW24" s="36">
        <f>IF(AV24="x","x",'Indicator Data'!M27/'Indicator Data'!$CK27)</f>
        <v>2.3480715601469321E-3</v>
      </c>
      <c r="AX24" s="35">
        <f t="shared" si="42"/>
        <v>0</v>
      </c>
      <c r="AY24" s="35">
        <f t="shared" si="43"/>
        <v>2.2000000000000002</v>
      </c>
      <c r="AZ24" s="35">
        <f>IF('Indicator Data'!N27="No data","x",ROUND(IF('Indicator Data'!N27=0,0,IF(LOG('Indicator Data'!N27)&gt;AZ$195,10,IF(LOG('Indicator Data'!N27)&lt;AZ$194,0,10-(AZ$195-LOG('Indicator Data'!N27))/(AZ$195-AZ$194)*10))),1))</f>
        <v>0</v>
      </c>
      <c r="BA24" s="36">
        <f>IF(AZ24="x","x",'Indicator Data'!N27/'Indicator Data'!$CK27)</f>
        <v>0</v>
      </c>
      <c r="BB24" s="35">
        <f t="shared" si="44"/>
        <v>0</v>
      </c>
      <c r="BC24" s="35">
        <f t="shared" si="45"/>
        <v>0</v>
      </c>
      <c r="BD24" s="35">
        <f>IF('Indicator Data'!O27="No data","x",ROUND(IF('Indicator Data'!O27=0,0,IF(LOG('Indicator Data'!O27)&gt;BD$195,10,IF(LOG('Indicator Data'!O27)&lt;BD$194,0,10-(BD$195-LOG('Indicator Data'!O27))/(BD$195-BD$194)*10))),1))</f>
        <v>0</v>
      </c>
      <c r="BE24" s="36">
        <f>IF(BD24="x","x",'Indicator Data'!O27/'Indicator Data'!$CK27)</f>
        <v>0</v>
      </c>
      <c r="BF24" s="35">
        <f t="shared" si="46"/>
        <v>0</v>
      </c>
      <c r="BG24" s="35">
        <f t="shared" si="47"/>
        <v>0</v>
      </c>
      <c r="BH24" s="35">
        <f>IF('Indicator Data'!P27="No data","x",ROUND(IF('Indicator Data'!P27=0,0,IF(LOG('Indicator Data'!P27)&gt;BH$195,10,IF(LOG('Indicator Data'!P27)&lt;BH$194,0,10-(BH$195-LOG('Indicator Data'!P27))/(BH$195-BH$194)*10))),1))</f>
        <v>0</v>
      </c>
      <c r="BI24" s="36">
        <f>IF(BH24="x","x",'Indicator Data'!P27/'Indicator Data'!$CK27)</f>
        <v>0</v>
      </c>
      <c r="BJ24" s="35">
        <f t="shared" si="48"/>
        <v>0</v>
      </c>
      <c r="BK24" s="35">
        <f t="shared" si="49"/>
        <v>0</v>
      </c>
      <c r="BL24" s="35">
        <f t="shared" si="50"/>
        <v>0.6</v>
      </c>
      <c r="BM24" s="35">
        <f>ROUND(IF('Indicator Data'!Q27=0,0,IF(LOG('Indicator Data'!Q27)&gt;BM$195,10,IF(LOG('Indicator Data'!Q27)&lt;BM$194,0,10-(BM$195-LOG('Indicator Data'!Q27))/(BM$195-BM$194)*10))),1)</f>
        <v>7.2</v>
      </c>
      <c r="BN24" s="35">
        <f>ROUND(IF('Indicator Data'!R27=0,0,IF(LOG('Indicator Data'!R27)&gt;BN$195,10,IF(LOG('Indicator Data'!R27)&lt;BN$194,0,10-(BN$195-LOG('Indicator Data'!R27))/(BN$195-BN$194)*10))),1)</f>
        <v>0</v>
      </c>
      <c r="BO24" s="35">
        <f t="shared" si="51"/>
        <v>2.4</v>
      </c>
      <c r="BP24" s="36">
        <f>'Indicator Data'!Q27/'Indicator Data'!$CK27</f>
        <v>0.49582217698214248</v>
      </c>
      <c r="BQ24" s="36">
        <f>'Indicator Data'!R27/'Indicator Data'!$CK27</f>
        <v>0</v>
      </c>
      <c r="BR24" s="35">
        <f t="shared" si="26"/>
        <v>5</v>
      </c>
      <c r="BS24" s="35">
        <f t="shared" si="27"/>
        <v>0</v>
      </c>
      <c r="BT24" s="35">
        <f t="shared" si="28"/>
        <v>1.6666666666666667</v>
      </c>
      <c r="BU24" s="35">
        <f t="shared" si="52"/>
        <v>2</v>
      </c>
      <c r="BV24" s="35">
        <f>ROUND(IF('Indicator Data'!S27=0,0,IF(LOG('Indicator Data'!S27)&gt;BV$195,10,IF(LOG('Indicator Data'!S27)&lt;BV$194,0,10-(BV$195-LOG('Indicator Data'!S27))/(BV$195-BV$194)*10))),1)</f>
        <v>3.5</v>
      </c>
      <c r="BW24" s="35">
        <f>ROUND(IF('Indicator Data'!T27=0,0,IF(LOG('Indicator Data'!T27)&gt;BW$195,10,IF(LOG('Indicator Data'!T27)&lt;BW$194,0,10-(BW$195-LOG('Indicator Data'!T27))/(BW$195-BW$194)*10))),1)</f>
        <v>7.2</v>
      </c>
      <c r="BX24" s="35">
        <f t="shared" si="53"/>
        <v>5.9666666666666659</v>
      </c>
      <c r="BY24" s="36">
        <f>'Indicator Data'!S27/'Indicator Data'!$CK27</f>
        <v>1.2334314354628135E-3</v>
      </c>
      <c r="BZ24" s="36">
        <f>'Indicator Data'!T27/'Indicator Data'!$CK27</f>
        <v>0.49458874554667964</v>
      </c>
      <c r="CA24" s="35">
        <f t="shared" si="29"/>
        <v>0</v>
      </c>
      <c r="CB24" s="35">
        <f t="shared" si="30"/>
        <v>4.9000000000000004</v>
      </c>
      <c r="CC24" s="35">
        <f t="shared" si="54"/>
        <v>3.2666666666666671</v>
      </c>
      <c r="CD24" s="35">
        <f t="shared" si="55"/>
        <v>4.8</v>
      </c>
      <c r="CE24" s="35">
        <f t="shared" si="56"/>
        <v>3.5</v>
      </c>
      <c r="CF24" s="35">
        <f>ROUND(IF('Indicator Data'!U27=0,0,IF(LOG('Indicator Data'!U27)&gt;CF$195,10,IF(LOG('Indicator Data'!U27)&lt;CF$194,0,10-(CF$195-LOG('Indicator Data'!U27))/(CF$195-CF$194)*10))),1)</f>
        <v>6.3</v>
      </c>
      <c r="CG24" s="36">
        <f>'Indicator Data'!U27/'Indicator Data'!$CK27</f>
        <v>0.11435639839791109</v>
      </c>
      <c r="CH24" s="35">
        <f t="shared" si="31"/>
        <v>1.3</v>
      </c>
      <c r="CI24" s="35">
        <f t="shared" si="57"/>
        <v>4.2</v>
      </c>
      <c r="CJ24" s="35">
        <f>ROUND(IF('Indicator Data'!V27=0,0,IF(LOG('Indicator Data'!V27)&gt;CJ$195,10,IF(LOG('Indicator Data'!V27)&lt;CJ$194,0,10-(CJ$195-LOG('Indicator Data'!V27))/(CJ$195-CJ$194)*10))),1)</f>
        <v>7.6</v>
      </c>
      <c r="CK24" s="36">
        <f>IF('Indicator Data'!V27/'Indicator Data'!$CK27&gt;1,1,'Indicator Data'!V27/'Indicator Data'!$CK27)</f>
        <v>0.89256206903144431</v>
      </c>
      <c r="CL24" s="35">
        <f t="shared" si="32"/>
        <v>8.9</v>
      </c>
      <c r="CM24" s="35">
        <f t="shared" si="58"/>
        <v>8.3000000000000007</v>
      </c>
      <c r="CN24" s="35">
        <f>ROUND(IF('Indicator Data'!W27=0,0,IF(LOG('Indicator Data'!W27)&gt;CN$195,10,IF(LOG('Indicator Data'!W27)&lt;CN$194,0,10-(CN$195-LOG('Indicator Data'!W27))/(CN$195-CN$194)*10))),1)</f>
        <v>5.0999999999999996</v>
      </c>
      <c r="CO24" s="36">
        <f>'Indicator Data'!W27/'Indicator Data'!$CK27</f>
        <v>1.7526301496802461E-2</v>
      </c>
      <c r="CP24" s="35">
        <f t="shared" si="33"/>
        <v>0.2</v>
      </c>
      <c r="CQ24" s="35">
        <f t="shared" si="59"/>
        <v>3</v>
      </c>
      <c r="CR24" s="35">
        <f t="shared" si="34"/>
        <v>5.2</v>
      </c>
      <c r="CS24" s="35">
        <f>IF('Indicator Data'!BZ27="No data","x",ROUND(IF('Indicator Data'!BZ27&gt;CS$195,0,IF('Indicator Data'!BZ27&lt;CS$194,10,(CS$195-'Indicator Data'!BZ27)/(CS$195-CS$194)*10)),1))</f>
        <v>2.5</v>
      </c>
      <c r="CT24" s="35">
        <f>IF('Indicator Data'!CA27="No data","x",ROUND(IF('Indicator Data'!CA27&gt;CT$195,0,IF('Indicator Data'!CA27&lt;CT$194,10,(CT$195-'Indicator Data'!CA27)/(CT$195-CT$194)*10)),1))</f>
        <v>1.6</v>
      </c>
      <c r="CU24" s="35" t="str">
        <f>IF('Indicator Data'!AC27="No data","x",ROUND(IF('Indicator Data'!AC27&gt;CU$195,0,IF('Indicator Data'!AC27&lt;CU$194,10,(CU$195-'Indicator Data'!AC27)/(CU$195-CU$194)*10)),1))</f>
        <v>x</v>
      </c>
      <c r="CV24" s="35">
        <f t="shared" si="35"/>
        <v>2.1</v>
      </c>
      <c r="CW24" s="35">
        <f>IF('Indicator Data'!X27="No data","x",ROUND(IF(LOG('Indicator Data'!X27)&gt;CW$195,10,IF(LOG('Indicator Data'!X27)&lt;CW$194,0,10-(CW$195-LOG('Indicator Data'!X27))/(CW$195-CW$194)*10)),1))</f>
        <v>2</v>
      </c>
      <c r="CX24" s="35">
        <f>IF('Indicator Data'!Y27="No data","x",ROUND(IF('Indicator Data'!Y27&gt;CX$195,10,IF('Indicator Data'!Y27&lt;CX$194,0,10-(CX$195-'Indicator Data'!Y27)/(CX$195-CX$194)*10)),1))</f>
        <v>6.6</v>
      </c>
      <c r="CY24" s="35">
        <f>IF('Indicator Data'!Z27="No data","x",ROUND(IF('Indicator Data'!Z27&gt;CY$195,10,IF('Indicator Data'!Z27&lt;CY$194,0,10-(CY$195-'Indicator Data'!Z27)/(CY$195-CY$194)*10)),1))</f>
        <v>6.9</v>
      </c>
      <c r="CZ24" s="35">
        <f>IF('Indicator Data'!AA27="No data","x",ROUND(IF('Indicator Data'!AA27&gt;CZ$195,10,IF('Indicator Data'!AA27&lt;CZ$194,0,10-(CZ$195-'Indicator Data'!AA27)/(CZ$195-CZ$194)*10)),1))</f>
        <v>3.8</v>
      </c>
      <c r="DA24" s="35">
        <f t="shared" si="60"/>
        <v>4.8</v>
      </c>
      <c r="DB24" s="35">
        <f t="shared" si="61"/>
        <v>3.9</v>
      </c>
      <c r="DC24" s="35" t="str">
        <f>IF('Indicator Data'!AF27="No data","x",ROUND(IF('Indicator Data'!AF27&gt;DC$195,10,IF('Indicator Data'!AF27&lt;DC$194,0,10-(DC$195-'Indicator Data'!AF27)/(DC$195-DC$194)*10)),1))</f>
        <v>x</v>
      </c>
      <c r="DD24" s="35">
        <f>IF('Indicator Data'!AG27="No data","x",ROUND(IF('Indicator Data'!AG27&gt;DD$195,10,IF('Indicator Data'!AG27&lt;DD$194,0,10-(DD$195-'Indicator Data'!AG27)/(DD$195-DD$194)*10)),1))</f>
        <v>4.5</v>
      </c>
      <c r="DE24" s="35">
        <f t="shared" si="62"/>
        <v>4.8</v>
      </c>
      <c r="DF24" s="35">
        <f>IF('Indicator Data'!AB27="No data","x",ROUND(IF('Indicator Data'!AB27&gt;DF$195,10,IF('Indicator Data'!AB27&lt;DF$194,0,10-(DF$195-'Indicator Data'!AB27)/(DF$195-DF$194)*10)),1))</f>
        <v>3.7</v>
      </c>
      <c r="DG24" s="35">
        <f t="shared" si="63"/>
        <v>2.6</v>
      </c>
      <c r="DH24" s="143">
        <f>IF('Indicator Data'!AD27="No data","x",'Indicator Data'!AD27/'Indicator Data'!$CJ27)</f>
        <v>3.0429269745275322E-4</v>
      </c>
      <c r="DI24" s="35">
        <f t="shared" si="64"/>
        <v>7</v>
      </c>
      <c r="DJ24" s="35">
        <f>IF('Indicator Data'!AE27="No data","x",ROUND(IF('Indicator Data'!AE27&gt;DJ$195,0,IF('Indicator Data'!AE27&lt;DJ$194,10,(DJ$195-'Indicator Data'!AE27)/(DJ$195-DJ$194)*10)),1))</f>
        <v>6</v>
      </c>
      <c r="DK24" s="35">
        <f t="shared" si="65"/>
        <v>6.5</v>
      </c>
      <c r="DL24" s="35">
        <f t="shared" si="66"/>
        <v>4.5999999999999996</v>
      </c>
      <c r="DM24" s="37">
        <f t="shared" si="36"/>
        <v>3.8</v>
      </c>
      <c r="DN24" s="38">
        <f t="shared" si="37"/>
        <v>3</v>
      </c>
      <c r="DO24" s="35">
        <f>ROUND(IF('Indicator Data'!AH27=0,0,IF('Indicator Data'!AH27&gt;DO$195,10,IF('Indicator Data'!AH27&lt;DO$194,0,10-(DO$195-'Indicator Data'!AH27)/(DO$195-DO$194)*10))),1)</f>
        <v>0.5</v>
      </c>
      <c r="DP24" s="35">
        <f>ROUND(IF('Indicator Data'!AI27=0,0,IF(LOG('Indicator Data'!AI27)&gt;LOG(DP$195),10,IF(LOG('Indicator Data'!AI27)&lt;LOG(DP$194),0,10-(LOG(DP$195)-LOG('Indicator Data'!AI27))/(LOG(DP$195)-LOG(DP$194))*10))),1)</f>
        <v>2.7</v>
      </c>
      <c r="DQ24" s="37">
        <f t="shared" si="38"/>
        <v>1.7</v>
      </c>
      <c r="DR24" s="35">
        <f>'Indicator Data'!AJ27</f>
        <v>0</v>
      </c>
      <c r="DS24" s="35">
        <f>'Indicator Data'!AK27</f>
        <v>0</v>
      </c>
      <c r="DT24" s="37">
        <f t="shared" si="39"/>
        <v>0</v>
      </c>
      <c r="DU24" s="38">
        <f t="shared" si="40"/>
        <v>1.2</v>
      </c>
      <c r="DV24" s="13"/>
      <c r="DW24" s="83"/>
    </row>
    <row r="25" spans="1:127" s="2" customFormat="1" x14ac:dyDescent="0.3">
      <c r="A25" s="98" t="str">
        <f>'Indicator Data'!A28</f>
        <v>Brazil</v>
      </c>
      <c r="B25" s="39" t="str">
        <f>'Indicator Data'!B28</f>
        <v>BRA</v>
      </c>
      <c r="C25" s="35">
        <f>ROUND(IF('Indicator Data'!C28=0,0.1,IF(LOG('Indicator Data'!C28)&gt;C$195,10,IF(LOG('Indicator Data'!C28)&lt;C$194,0,10-(C$195-LOG('Indicator Data'!C28))/(C$195-C$194)*10))),1)</f>
        <v>3.5</v>
      </c>
      <c r="D25" s="35">
        <f>ROUND(IF('Indicator Data'!D28=0,0.1,IF(LOG('Indicator Data'!D28)&gt;D$195,10,IF(LOG('Indicator Data'!D28)&lt;D$194,0,10-(D$195-LOG('Indicator Data'!D28))/(D$195-D$194)*10))),1)</f>
        <v>0</v>
      </c>
      <c r="E25" s="35">
        <f t="shared" si="0"/>
        <v>1.9</v>
      </c>
      <c r="F25" s="35">
        <f>IF('Indicator Data'!E28="No data",0.1,(ROUND(IF('Indicator Data'!E28=0,0,IF(LOG('Indicator Data'!E28)&gt;F$195,10,IF(LOG('Indicator Data'!E28)&lt;F$194,0,10-(F$195-LOG('Indicator Data'!E28))/(F$195-F$194)*10))),1)))</f>
        <v>10</v>
      </c>
      <c r="G25" s="35">
        <f>ROUND(IF('Indicator Data'!F28=0,0,IF(LOG('Indicator Data'!F28)&gt;G$195,10,IF(LOG('Indicator Data'!F28)&lt;G$194,0,10-(G$195-LOG('Indicator Data'!F28))/(G$195-G$194)*10))),1)</f>
        <v>0</v>
      </c>
      <c r="H25" s="35">
        <f>ROUND(IF('Indicator Data'!G28=0,0,IF(LOG('Indicator Data'!G28)&gt;H$195,10,IF(LOG('Indicator Data'!G28)&lt;H$194,0,10-(H$195-LOG('Indicator Data'!G28))/(H$195-H$194)*10))),1)</f>
        <v>0</v>
      </c>
      <c r="I25" s="35">
        <f>ROUND(IF('Indicator Data'!H28=0,0,IF(LOG('Indicator Data'!H28)&gt;I$195,10,IF(LOG('Indicator Data'!H28)&lt;I$194,0,10-(I$195-LOG('Indicator Data'!H28))/(I$195-I$194)*10))),1)</f>
        <v>0</v>
      </c>
      <c r="J25" s="35">
        <f t="shared" si="1"/>
        <v>0</v>
      </c>
      <c r="K25" s="35">
        <f>ROUND(IF('Indicator Data'!I28=0,0,IF(LOG('Indicator Data'!I28)&gt;K$195,10,IF(LOG('Indicator Data'!I28)&lt;K$194,0,10-(K$195-LOG('Indicator Data'!I28))/(K$195-K$194)*10))),1)</f>
        <v>0</v>
      </c>
      <c r="L25" s="35">
        <f t="shared" si="2"/>
        <v>0</v>
      </c>
      <c r="M25" s="35">
        <f>ROUND(IF('Indicator Data'!J28=0,0,IF(LOG('Indicator Data'!J28)&gt;M$195,10,IF(LOG('Indicator Data'!J28)&lt;M$194,0,10-(M$195-LOG('Indicator Data'!J28))/(M$195-M$194)*10))),1)</f>
        <v>10</v>
      </c>
      <c r="N25" s="36">
        <f>'Indicator Data'!C28/'Indicator Data'!$CK28</f>
        <v>1.2614216736674627E-6</v>
      </c>
      <c r="O25" s="36">
        <f>'Indicator Data'!D28/'Indicator Data'!$CK28</f>
        <v>2.9841813250579518E-9</v>
      </c>
      <c r="P25" s="36">
        <f>IF(F25=0.1,"x",'Indicator Data'!E28/'Indicator Data'!$CK28)</f>
        <v>4.7054764579780826E-3</v>
      </c>
      <c r="Q25" s="36">
        <f>'Indicator Data'!F28/'Indicator Data'!$CK28</f>
        <v>0</v>
      </c>
      <c r="R25" s="36">
        <f>'Indicator Data'!G28/'Indicator Data'!$CK28</f>
        <v>0</v>
      </c>
      <c r="S25" s="36">
        <f>'Indicator Data'!H28/'Indicator Data'!$CK28</f>
        <v>0</v>
      </c>
      <c r="T25" s="36">
        <f>'Indicator Data'!I28/'Indicator Data'!$CK28</f>
        <v>0</v>
      </c>
      <c r="U25" s="36">
        <f>'Indicator Data'!J28/'Indicator Data'!$CK28</f>
        <v>6.0227083400652137E-3</v>
      </c>
      <c r="V25" s="35">
        <f t="shared" si="3"/>
        <v>0</v>
      </c>
      <c r="W25" s="35">
        <f t="shared" si="4"/>
        <v>0</v>
      </c>
      <c r="X25" s="35">
        <f t="shared" si="5"/>
        <v>0</v>
      </c>
      <c r="Y25" s="35">
        <f t="shared" si="6"/>
        <v>3.1</v>
      </c>
      <c r="Z25" s="35">
        <f t="shared" si="7"/>
        <v>0</v>
      </c>
      <c r="AA25" s="35">
        <f t="shared" si="8"/>
        <v>0</v>
      </c>
      <c r="AB25" s="35">
        <f t="shared" si="9"/>
        <v>0</v>
      </c>
      <c r="AC25" s="35">
        <f t="shared" si="10"/>
        <v>0</v>
      </c>
      <c r="AD25" s="35">
        <f t="shared" si="11"/>
        <v>0</v>
      </c>
      <c r="AE25" s="35">
        <f t="shared" si="12"/>
        <v>0</v>
      </c>
      <c r="AF25" s="35">
        <f t="shared" si="13"/>
        <v>2</v>
      </c>
      <c r="AG25" s="35">
        <f>ROUND(IF('Indicator Data'!K28=0,0,IF('Indicator Data'!K28&gt;AG$195,10,IF('Indicator Data'!K28&lt;AG$194,0,10-(AG$195-'Indicator Data'!K28)/(AG$195-AG$194)*10))),1)</f>
        <v>10</v>
      </c>
      <c r="AH25" s="35">
        <f t="shared" si="14"/>
        <v>1.8</v>
      </c>
      <c r="AI25" s="35">
        <f t="shared" si="15"/>
        <v>0</v>
      </c>
      <c r="AJ25" s="35">
        <f t="shared" si="16"/>
        <v>0</v>
      </c>
      <c r="AK25" s="35">
        <f t="shared" si="17"/>
        <v>0</v>
      </c>
      <c r="AL25" s="35">
        <f t="shared" si="18"/>
        <v>0</v>
      </c>
      <c r="AM25" s="35">
        <f t="shared" si="19"/>
        <v>0</v>
      </c>
      <c r="AN25" s="35">
        <f t="shared" si="20"/>
        <v>7.9</v>
      </c>
      <c r="AO25" s="142">
        <f t="shared" si="21"/>
        <v>1</v>
      </c>
      <c r="AP25" s="142">
        <f t="shared" si="41"/>
        <v>8.1</v>
      </c>
      <c r="AQ25" s="142">
        <f t="shared" si="22"/>
        <v>0</v>
      </c>
      <c r="AR25" s="142">
        <f t="shared" si="23"/>
        <v>0</v>
      </c>
      <c r="AS25" s="35">
        <f t="shared" si="24"/>
        <v>9</v>
      </c>
      <c r="AT25" s="35">
        <f>IF('Indicator Data'!L28="No data","x",IF('Indicator Data'!CL28&lt;1000,"x",ROUND((IF('Indicator Data'!L28&gt;AT$195,10,IF('Indicator Data'!L28&lt;AT$194,0,10-(AT$195-'Indicator Data'!L28)/(AT$195-AT$194)*10))),1)))</f>
        <v>0</v>
      </c>
      <c r="AU25" s="142">
        <f t="shared" si="25"/>
        <v>4.5</v>
      </c>
      <c r="AV25" s="35" t="str">
        <f>IF('Indicator Data'!M28="No data","x",ROUND(IF('Indicator Data'!M28=0,0,IF(LOG('Indicator Data'!M28)&gt;AV$195,10,IF(LOG('Indicator Data'!M28)&lt;AV$194,0,10-(AV$195-LOG('Indicator Data'!M28))/(AV$195-AV$194)*10))),1))</f>
        <v>x</v>
      </c>
      <c r="AW25" s="36" t="str">
        <f>IF(AV25="x","x",'Indicator Data'!M28/'Indicator Data'!$CK28)</f>
        <v>x</v>
      </c>
      <c r="AX25" s="35" t="str">
        <f t="shared" si="42"/>
        <v>x</v>
      </c>
      <c r="AY25" s="35" t="str">
        <f t="shared" si="43"/>
        <v>x</v>
      </c>
      <c r="AZ25" s="35" t="str">
        <f>IF('Indicator Data'!N28="No data","x",ROUND(IF('Indicator Data'!N28=0,0,IF(LOG('Indicator Data'!N28)&gt;AZ$195,10,IF(LOG('Indicator Data'!N28)&lt;AZ$194,0,10-(AZ$195-LOG('Indicator Data'!N28))/(AZ$195-AZ$194)*10))),1))</f>
        <v>x</v>
      </c>
      <c r="BA25" s="36" t="str">
        <f>IF(AZ25="x","x",'Indicator Data'!N28/'Indicator Data'!$CK28)</f>
        <v>x</v>
      </c>
      <c r="BB25" s="35" t="str">
        <f t="shared" si="44"/>
        <v>x</v>
      </c>
      <c r="BC25" s="35" t="str">
        <f t="shared" si="45"/>
        <v>x</v>
      </c>
      <c r="BD25" s="35" t="str">
        <f>IF('Indicator Data'!O28="No data","x",ROUND(IF('Indicator Data'!O28=0,0,IF(LOG('Indicator Data'!O28)&gt;BD$195,10,IF(LOG('Indicator Data'!O28)&lt;BD$194,0,10-(BD$195-LOG('Indicator Data'!O28))/(BD$195-BD$194)*10))),1))</f>
        <v>x</v>
      </c>
      <c r="BE25" s="36" t="str">
        <f>IF(BD25="x","x",'Indicator Data'!O28/'Indicator Data'!$CK28)</f>
        <v>x</v>
      </c>
      <c r="BF25" s="35" t="str">
        <f t="shared" si="46"/>
        <v>x</v>
      </c>
      <c r="BG25" s="35" t="str">
        <f t="shared" si="47"/>
        <v>x</v>
      </c>
      <c r="BH25" s="35" t="str">
        <f>IF('Indicator Data'!P28="No data","x",ROUND(IF('Indicator Data'!P28=0,0,IF(LOG('Indicator Data'!P28)&gt;BH$195,10,IF(LOG('Indicator Data'!P28)&lt;BH$194,0,10-(BH$195-LOG('Indicator Data'!P28))/(BH$195-BH$194)*10))),1))</f>
        <v>x</v>
      </c>
      <c r="BI25" s="36" t="str">
        <f>IF(BH25="x","x",'Indicator Data'!P28/'Indicator Data'!$CK28)</f>
        <v>x</v>
      </c>
      <c r="BJ25" s="35" t="str">
        <f t="shared" si="48"/>
        <v>x</v>
      </c>
      <c r="BK25" s="35" t="str">
        <f t="shared" si="49"/>
        <v>x</v>
      </c>
      <c r="BL25" s="35" t="str">
        <f t="shared" si="50"/>
        <v>x</v>
      </c>
      <c r="BM25" s="35">
        <f>ROUND(IF('Indicator Data'!Q28=0,0,IF(LOG('Indicator Data'!Q28)&gt;BM$195,10,IF(LOG('Indicator Data'!Q28)&lt;BM$194,0,10-(BM$195-LOG('Indicator Data'!Q28))/(BM$195-BM$194)*10))),1)</f>
        <v>9.4</v>
      </c>
      <c r="BN25" s="35">
        <f>ROUND(IF('Indicator Data'!R28=0,0,IF(LOG('Indicator Data'!R28)&gt;BN$195,10,IF(LOG('Indicator Data'!R28)&lt;BN$194,0,10-(BN$195-LOG('Indicator Data'!R28))/(BN$195-BN$194)*10))),1)</f>
        <v>10</v>
      </c>
      <c r="BO25" s="35">
        <f t="shared" si="51"/>
        <v>9.7999999999999989</v>
      </c>
      <c r="BP25" s="36">
        <f>'Indicator Data'!Q28/'Indicator Data'!$CK28</f>
        <v>0.17210128530595056</v>
      </c>
      <c r="BQ25" s="36">
        <f>'Indicator Data'!R28/'Indicator Data'!$CK28</f>
        <v>9.1282273645374529E-2</v>
      </c>
      <c r="BR25" s="35">
        <f t="shared" si="26"/>
        <v>1.7</v>
      </c>
      <c r="BS25" s="35">
        <f t="shared" si="27"/>
        <v>1.1000000000000001</v>
      </c>
      <c r="BT25" s="35">
        <f t="shared" si="28"/>
        <v>1.3</v>
      </c>
      <c r="BU25" s="35">
        <f t="shared" si="52"/>
        <v>7.5</v>
      </c>
      <c r="BV25" s="35">
        <f>ROUND(IF('Indicator Data'!S28=0,0,IF(LOG('Indicator Data'!S28)&gt;BV$195,10,IF(LOG('Indicator Data'!S28)&lt;BV$194,0,10-(BV$195-LOG('Indicator Data'!S28))/(BV$195-BV$194)*10))),1)</f>
        <v>9.1999999999999993</v>
      </c>
      <c r="BW25" s="35">
        <f>ROUND(IF('Indicator Data'!T28=0,0,IF(LOG('Indicator Data'!T28)&gt;BW$195,10,IF(LOG('Indicator Data'!T28)&lt;BW$194,0,10-(BW$195-LOG('Indicator Data'!T28))/(BW$195-BW$194)*10))),1)</f>
        <v>8.6999999999999993</v>
      </c>
      <c r="BX25" s="35">
        <f t="shared" si="53"/>
        <v>8.8666666666666654</v>
      </c>
      <c r="BY25" s="36">
        <f>'Indicator Data'!S28/'Indicator Data'!$CK28</f>
        <v>0.12395270142769496</v>
      </c>
      <c r="BZ25" s="36">
        <f>'Indicator Data'!T28/'Indicator Data'!$CK28</f>
        <v>6.3951044206317698E-2</v>
      </c>
      <c r="CA25" s="35">
        <f t="shared" si="29"/>
        <v>2.1</v>
      </c>
      <c r="CB25" s="35">
        <f t="shared" si="30"/>
        <v>0.6</v>
      </c>
      <c r="CC25" s="35">
        <f t="shared" si="54"/>
        <v>1.1000000000000001</v>
      </c>
      <c r="CD25" s="35">
        <f t="shared" si="55"/>
        <v>6.4</v>
      </c>
      <c r="CE25" s="35">
        <f t="shared" si="56"/>
        <v>7</v>
      </c>
      <c r="CF25" s="35">
        <f>ROUND(IF('Indicator Data'!U28=0,0,IF(LOG('Indicator Data'!U28)&gt;CF$195,10,IF(LOG('Indicator Data'!U28)&lt;CF$194,0,10-(CF$195-LOG('Indicator Data'!U28))/(CF$195-CF$194)*10))),1)</f>
        <v>10</v>
      </c>
      <c r="CG25" s="36">
        <f>'Indicator Data'!U28/'Indicator Data'!$CK28</f>
        <v>0.57067663784943901</v>
      </c>
      <c r="CH25" s="35">
        <f t="shared" si="31"/>
        <v>6.3</v>
      </c>
      <c r="CI25" s="35">
        <f t="shared" si="57"/>
        <v>8.8000000000000007</v>
      </c>
      <c r="CJ25" s="35">
        <f>ROUND(IF('Indicator Data'!V28=0,0,IF(LOG('Indicator Data'!V28)&gt;CJ$195,10,IF(LOG('Indicator Data'!V28)&lt;CJ$194,0,10-(CJ$195-LOG('Indicator Data'!V28))/(CJ$195-CJ$194)*10))),1)</f>
        <v>10</v>
      </c>
      <c r="CK25" s="36">
        <f>IF('Indicator Data'!V28/'Indicator Data'!$CK28&gt;1,1,'Indicator Data'!V28/'Indicator Data'!$CK28)</f>
        <v>0.82048428532756312</v>
      </c>
      <c r="CL25" s="35">
        <f t="shared" si="32"/>
        <v>8.1999999999999993</v>
      </c>
      <c r="CM25" s="35">
        <f t="shared" si="58"/>
        <v>9.3000000000000007</v>
      </c>
      <c r="CN25" s="35">
        <f>ROUND(IF('Indicator Data'!W28=0,0,IF(LOG('Indicator Data'!W28)&gt;CN$195,10,IF(LOG('Indicator Data'!W28)&lt;CN$194,0,10-(CN$195-LOG('Indicator Data'!W28))/(CN$195-CN$194)*10))),1)</f>
        <v>10</v>
      </c>
      <c r="CO25" s="36">
        <f>'Indicator Data'!W28/'Indicator Data'!$CK28</f>
        <v>0.84320739389881172</v>
      </c>
      <c r="CP25" s="35">
        <f t="shared" si="33"/>
        <v>8.4</v>
      </c>
      <c r="CQ25" s="35">
        <f t="shared" si="59"/>
        <v>9.4</v>
      </c>
      <c r="CR25" s="35">
        <f t="shared" si="34"/>
        <v>8.8000000000000007</v>
      </c>
      <c r="CS25" s="35">
        <f>IF('Indicator Data'!BZ28="No data","x",ROUND(IF('Indicator Data'!BZ28&gt;CS$195,0,IF('Indicator Data'!BZ28&lt;CS$194,10,(CS$195-'Indicator Data'!BZ28)/(CS$195-CS$194)*10)),1))</f>
        <v>1.3</v>
      </c>
      <c r="CT25" s="35">
        <f>IF('Indicator Data'!CA28="No data","x",ROUND(IF('Indicator Data'!CA28&gt;CT$195,0,IF('Indicator Data'!CA28&lt;CT$194,10,(CT$195-'Indicator Data'!CA28)/(CT$195-CT$194)*10)),1))</f>
        <v>0.3</v>
      </c>
      <c r="CU25" s="35" t="str">
        <f>IF('Indicator Data'!AC28="No data","x",ROUND(IF('Indicator Data'!AC28&gt;CU$195,0,IF('Indicator Data'!AC28&lt;CU$194,10,(CU$195-'Indicator Data'!AC28)/(CU$195-CU$194)*10)),1))</f>
        <v>x</v>
      </c>
      <c r="CV25" s="35">
        <f t="shared" si="35"/>
        <v>0.8</v>
      </c>
      <c r="CW25" s="35">
        <f>IF('Indicator Data'!X28="No data","x",ROUND(IF(LOG('Indicator Data'!X28)&gt;CW$195,10,IF(LOG('Indicator Data'!X28)&lt;CW$194,0,10-(CW$195-LOG('Indicator Data'!X28))/(CW$195-CW$194)*10)),1))</f>
        <v>4.7</v>
      </c>
      <c r="CX25" s="35">
        <f>IF('Indicator Data'!Y28="No data","x",ROUND(IF('Indicator Data'!Y28&gt;CX$195,10,IF('Indicator Data'!Y28&lt;CX$194,0,10-(CX$195-'Indicator Data'!Y28)/(CX$195-CX$194)*10)),1))</f>
        <v>2.2000000000000002</v>
      </c>
      <c r="CY25" s="35">
        <f>IF('Indicator Data'!Z28="No data","x",ROUND(IF('Indicator Data'!Z28&gt;CY$195,10,IF('Indicator Data'!Z28&lt;CY$194,0,10-(CY$195-'Indicator Data'!Z28)/(CY$195-CY$194)*10)),1))</f>
        <v>8.6999999999999993</v>
      </c>
      <c r="CZ25" s="35">
        <f>IF('Indicator Data'!AA28="No data","x",ROUND(IF('Indicator Data'!AA28&gt;CZ$195,10,IF('Indicator Data'!AA28&lt;CZ$194,0,10-(CZ$195-'Indicator Data'!AA28)/(CZ$195-CZ$194)*10)),1))</f>
        <v>3.3</v>
      </c>
      <c r="DA25" s="35">
        <f t="shared" si="60"/>
        <v>4.7</v>
      </c>
      <c r="DB25" s="35">
        <f t="shared" si="61"/>
        <v>3.4</v>
      </c>
      <c r="DC25" s="35">
        <f>IF('Indicator Data'!AF28="No data","x",ROUND(IF('Indicator Data'!AF28&gt;DC$195,10,IF('Indicator Data'!AF28&lt;DC$194,0,10-(DC$195-'Indicator Data'!AF28)/(DC$195-DC$194)*10)),1))</f>
        <v>1.8</v>
      </c>
      <c r="DD25" s="35">
        <f>IF('Indicator Data'!AG28="No data","x",ROUND(IF('Indicator Data'!AG28&gt;DD$195,10,IF('Indicator Data'!AG28&lt;DD$194,0,10-(DD$195-'Indicator Data'!AG28)/(DD$195-DD$194)*10)),1))</f>
        <v>1.3</v>
      </c>
      <c r="DE25" s="35">
        <f t="shared" si="62"/>
        <v>3.7</v>
      </c>
      <c r="DF25" s="35">
        <f>IF('Indicator Data'!AB28="No data","x",ROUND(IF('Indicator Data'!AB28&gt;DF$195,10,IF('Indicator Data'!AB28&lt;DF$194,0,10-(DF$195-'Indicator Data'!AB28)/(DF$195-DF$194)*10)),1))</f>
        <v>0.4</v>
      </c>
      <c r="DG25" s="35">
        <f t="shared" si="63"/>
        <v>0.7</v>
      </c>
      <c r="DH25" s="143">
        <f>IF('Indicator Data'!AD28="No data","x",'Indicator Data'!AD28/'Indicator Data'!$CJ28)</f>
        <v>7.3237788331562126E-4</v>
      </c>
      <c r="DI25" s="35">
        <f t="shared" si="64"/>
        <v>2.7</v>
      </c>
      <c r="DJ25" s="35">
        <f>IF('Indicator Data'!AE28="No data","x",ROUND(IF('Indicator Data'!AE28&gt;DJ$195,0,IF('Indicator Data'!AE28&lt;DJ$194,10,(DJ$195-'Indicator Data'!AE28)/(DJ$195-DJ$194)*10)),1))</f>
        <v>2</v>
      </c>
      <c r="DK25" s="35">
        <f t="shared" si="65"/>
        <v>2.4</v>
      </c>
      <c r="DL25" s="35">
        <f t="shared" si="66"/>
        <v>2.2999999999999998</v>
      </c>
      <c r="DM25" s="37">
        <f t="shared" si="36"/>
        <v>5.7</v>
      </c>
      <c r="DN25" s="38">
        <f t="shared" si="37"/>
        <v>4</v>
      </c>
      <c r="DO25" s="35">
        <f>ROUND(IF('Indicator Data'!AH28=0,0,IF('Indicator Data'!AH28&gt;DO$195,10,IF('Indicator Data'!AH28&lt;DO$194,0,10-(DO$195-'Indicator Data'!AH28)/(DO$195-DO$194)*10))),1)</f>
        <v>9.1</v>
      </c>
      <c r="DP25" s="35">
        <f>ROUND(IF('Indicator Data'!AI28=0,0,IF(LOG('Indicator Data'!AI28)&gt;LOG(DP$195),10,IF(LOG('Indicator Data'!AI28)&lt;LOG(DP$194),0,10-(LOG(DP$195)-LOG('Indicator Data'!AI28))/(LOG(DP$195)-LOG(DP$194))*10))),1)</f>
        <v>9.3000000000000007</v>
      </c>
      <c r="DQ25" s="37">
        <f t="shared" si="38"/>
        <v>9.1999999999999993</v>
      </c>
      <c r="DR25" s="35">
        <f>'Indicator Data'!AJ28</f>
        <v>0</v>
      </c>
      <c r="DS25" s="35">
        <f>'Indicator Data'!AK28</f>
        <v>5</v>
      </c>
      <c r="DT25" s="37">
        <f t="shared" si="39"/>
        <v>9</v>
      </c>
      <c r="DU25" s="38">
        <f t="shared" si="40"/>
        <v>9</v>
      </c>
      <c r="DV25" s="13"/>
      <c r="DW25" s="83"/>
    </row>
    <row r="26" spans="1:127" s="2" customFormat="1" x14ac:dyDescent="0.3">
      <c r="A26" s="98" t="str">
        <f>'Indicator Data'!A29</f>
        <v>Brunei Darussalam</v>
      </c>
      <c r="B26" s="39" t="str">
        <f>'Indicator Data'!B29</f>
        <v>BRN</v>
      </c>
      <c r="C26" s="35">
        <f>ROUND(IF('Indicator Data'!C29=0,0.1,IF(LOG('Indicator Data'!C29)&gt;C$195,10,IF(LOG('Indicator Data'!C29)&lt;C$194,0,10-(C$195-LOG('Indicator Data'!C29))/(C$195-C$194)*10))),1)</f>
        <v>0.1</v>
      </c>
      <c r="D26" s="35">
        <f>ROUND(IF('Indicator Data'!D29=0,0.1,IF(LOG('Indicator Data'!D29)&gt;D$195,10,IF(LOG('Indicator Data'!D29)&lt;D$194,0,10-(D$195-LOG('Indicator Data'!D29))/(D$195-D$194)*10))),1)</f>
        <v>0.1</v>
      </c>
      <c r="E26" s="35">
        <f t="shared" si="0"/>
        <v>0.1</v>
      </c>
      <c r="F26" s="35">
        <f>IF('Indicator Data'!E29="No data",0.1,(ROUND(IF('Indicator Data'!E29=0,0,IF(LOG('Indicator Data'!E29)&gt;F$195,10,IF(LOG('Indicator Data'!E29)&lt;F$194,0,10-(F$195-LOG('Indicator Data'!E29))/(F$195-F$194)*10))),1)))</f>
        <v>1.9</v>
      </c>
      <c r="G26" s="35">
        <f>ROUND(IF('Indicator Data'!F29=0,0,IF(LOG('Indicator Data'!F29)&gt;G$195,10,IF(LOG('Indicator Data'!F29)&lt;G$194,0,10-(G$195-LOG('Indicator Data'!F29))/(G$195-G$194)*10))),1)</f>
        <v>3.3</v>
      </c>
      <c r="H26" s="35">
        <f>ROUND(IF('Indicator Data'!G29=0,0,IF(LOG('Indicator Data'!G29)&gt;H$195,10,IF(LOG('Indicator Data'!G29)&lt;H$194,0,10-(H$195-LOG('Indicator Data'!G29))/(H$195-H$194)*10))),1)</f>
        <v>0.7</v>
      </c>
      <c r="I26" s="35">
        <f>ROUND(IF('Indicator Data'!H29=0,0,IF(LOG('Indicator Data'!H29)&gt;I$195,10,IF(LOG('Indicator Data'!H29)&lt;I$194,0,10-(I$195-LOG('Indicator Data'!H29))/(I$195-I$194)*10))),1)</f>
        <v>0</v>
      </c>
      <c r="J26" s="35">
        <f t="shared" si="1"/>
        <v>0.4</v>
      </c>
      <c r="K26" s="35">
        <f>ROUND(IF('Indicator Data'!I29=0,0,IF(LOG('Indicator Data'!I29)&gt;K$195,10,IF(LOG('Indicator Data'!I29)&lt;K$194,0,10-(K$195-LOG('Indicator Data'!I29))/(K$195-K$194)*10))),1)</f>
        <v>4.0999999999999996</v>
      </c>
      <c r="L26" s="35">
        <f t="shared" si="2"/>
        <v>2.4</v>
      </c>
      <c r="M26" s="35">
        <f>ROUND(IF('Indicator Data'!J29=0,0,IF(LOG('Indicator Data'!J29)&gt;M$195,10,IF(LOG('Indicator Data'!J29)&lt;M$194,0,10-(M$195-LOG('Indicator Data'!J29))/(M$195-M$194)*10))),1)</f>
        <v>0</v>
      </c>
      <c r="N26" s="36">
        <f>'Indicator Data'!C29/'Indicator Data'!$CK29</f>
        <v>0</v>
      </c>
      <c r="O26" s="36">
        <f>'Indicator Data'!D29/'Indicator Data'!$CK29</f>
        <v>0</v>
      </c>
      <c r="P26" s="36">
        <f>IF(F26=0.1,"x",'Indicator Data'!E29/'Indicator Data'!$CK29)</f>
        <v>1.3790149336270114E-3</v>
      </c>
      <c r="Q26" s="36">
        <f>'Indicator Data'!F29/'Indicator Data'!$CK29</f>
        <v>2.3254769709244481E-6</v>
      </c>
      <c r="R26" s="36">
        <f>'Indicator Data'!G29/'Indicator Data'!$CK29</f>
        <v>4.5855144526975772E-4</v>
      </c>
      <c r="S26" s="36">
        <f>'Indicator Data'!H29/'Indicator Data'!$CK29</f>
        <v>0</v>
      </c>
      <c r="T26" s="36">
        <f>'Indicator Data'!I29/'Indicator Data'!$CK29</f>
        <v>2.5093054528181049E-3</v>
      </c>
      <c r="U26" s="36">
        <f>'Indicator Data'!J29/'Indicator Data'!$CK29</f>
        <v>0</v>
      </c>
      <c r="V26" s="35">
        <f t="shared" si="3"/>
        <v>0</v>
      </c>
      <c r="W26" s="35">
        <f t="shared" si="4"/>
        <v>0</v>
      </c>
      <c r="X26" s="35">
        <f t="shared" si="5"/>
        <v>0</v>
      </c>
      <c r="Y26" s="35">
        <f t="shared" si="6"/>
        <v>0.9</v>
      </c>
      <c r="Z26" s="35">
        <f t="shared" si="7"/>
        <v>6.4</v>
      </c>
      <c r="AA26" s="35">
        <f t="shared" si="8"/>
        <v>0.3</v>
      </c>
      <c r="AB26" s="35">
        <f t="shared" si="9"/>
        <v>0</v>
      </c>
      <c r="AC26" s="35">
        <f t="shared" si="10"/>
        <v>0.2</v>
      </c>
      <c r="AD26" s="35">
        <f t="shared" si="11"/>
        <v>2.5</v>
      </c>
      <c r="AE26" s="35">
        <f t="shared" si="12"/>
        <v>1.4</v>
      </c>
      <c r="AF26" s="35">
        <f t="shared" si="13"/>
        <v>0</v>
      </c>
      <c r="AG26" s="35">
        <f>ROUND(IF('Indicator Data'!K29=0,0,IF('Indicator Data'!K29&gt;AG$195,10,IF('Indicator Data'!K29&lt;AG$194,0,10-(AG$195-'Indicator Data'!K29)/(AG$195-AG$194)*10))),1)</f>
        <v>0</v>
      </c>
      <c r="AH26" s="35">
        <f t="shared" si="14"/>
        <v>0.1</v>
      </c>
      <c r="AI26" s="35">
        <f t="shared" si="15"/>
        <v>0.1</v>
      </c>
      <c r="AJ26" s="35">
        <f t="shared" si="16"/>
        <v>0.5</v>
      </c>
      <c r="AK26" s="35">
        <f t="shared" si="17"/>
        <v>0</v>
      </c>
      <c r="AL26" s="35">
        <f t="shared" si="18"/>
        <v>0.3</v>
      </c>
      <c r="AM26" s="35">
        <f t="shared" si="19"/>
        <v>3.3</v>
      </c>
      <c r="AN26" s="35">
        <f t="shared" si="20"/>
        <v>0</v>
      </c>
      <c r="AO26" s="142">
        <f t="shared" si="21"/>
        <v>0.1</v>
      </c>
      <c r="AP26" s="142">
        <f t="shared" si="41"/>
        <v>1.4</v>
      </c>
      <c r="AQ26" s="142">
        <f t="shared" si="22"/>
        <v>5</v>
      </c>
      <c r="AR26" s="142">
        <f t="shared" si="23"/>
        <v>1.9</v>
      </c>
      <c r="AS26" s="35">
        <f t="shared" si="24"/>
        <v>0</v>
      </c>
      <c r="AT26" s="35">
        <f>IF('Indicator Data'!L29="No data","x",IF('Indicator Data'!CL29&lt;1000,"x",ROUND((IF('Indicator Data'!L29&gt;AT$195,10,IF('Indicator Data'!L29&lt;AT$194,0,10-(AT$195-'Indicator Data'!L29)/(AT$195-AT$194)*10))),1)))</f>
        <v>4</v>
      </c>
      <c r="AU26" s="142">
        <f t="shared" si="25"/>
        <v>2</v>
      </c>
      <c r="AV26" s="35">
        <f>IF('Indicator Data'!M29="No data","x",ROUND(IF('Indicator Data'!M29=0,0,IF(LOG('Indicator Data'!M29)&gt;AV$195,10,IF(LOG('Indicator Data'!M29)&lt;AV$194,0,10-(AV$195-LOG('Indicator Data'!M29))/(AV$195-AV$194)*10))),1))</f>
        <v>0</v>
      </c>
      <c r="AW26" s="36">
        <f>IF(AV26="x","x",'Indicator Data'!M29/'Indicator Data'!$CK29)</f>
        <v>0</v>
      </c>
      <c r="AX26" s="35">
        <f t="shared" si="42"/>
        <v>0</v>
      </c>
      <c r="AY26" s="35">
        <f t="shared" si="43"/>
        <v>0</v>
      </c>
      <c r="AZ26" s="35" t="str">
        <f>IF('Indicator Data'!N29="No data","x",ROUND(IF('Indicator Data'!N29=0,0,IF(LOG('Indicator Data'!N29)&gt;AZ$195,10,IF(LOG('Indicator Data'!N29)&lt;AZ$194,0,10-(AZ$195-LOG('Indicator Data'!N29))/(AZ$195-AZ$194)*10))),1))</f>
        <v>x</v>
      </c>
      <c r="BA26" s="36" t="str">
        <f>IF(AZ26="x","x",'Indicator Data'!N29/'Indicator Data'!$CK29)</f>
        <v>x</v>
      </c>
      <c r="BB26" s="35" t="str">
        <f t="shared" si="44"/>
        <v>x</v>
      </c>
      <c r="BC26" s="35" t="str">
        <f t="shared" si="45"/>
        <v>x</v>
      </c>
      <c r="BD26" s="35" t="str">
        <f>IF('Indicator Data'!O29="No data","x",ROUND(IF('Indicator Data'!O29=0,0,IF(LOG('Indicator Data'!O29)&gt;BD$195,10,IF(LOG('Indicator Data'!O29)&lt;BD$194,0,10-(BD$195-LOG('Indicator Data'!O29))/(BD$195-BD$194)*10))),1))</f>
        <v>x</v>
      </c>
      <c r="BE26" s="36" t="str">
        <f>IF(BD26="x","x",'Indicator Data'!O29/'Indicator Data'!$CK29)</f>
        <v>x</v>
      </c>
      <c r="BF26" s="35" t="str">
        <f t="shared" si="46"/>
        <v>x</v>
      </c>
      <c r="BG26" s="35" t="str">
        <f t="shared" si="47"/>
        <v>x</v>
      </c>
      <c r="BH26" s="35" t="str">
        <f>IF('Indicator Data'!P29="No data","x",ROUND(IF('Indicator Data'!P29=0,0,IF(LOG('Indicator Data'!P29)&gt;BH$195,10,IF(LOG('Indicator Data'!P29)&lt;BH$194,0,10-(BH$195-LOG('Indicator Data'!P29))/(BH$195-BH$194)*10))),1))</f>
        <v>x</v>
      </c>
      <c r="BI26" s="36" t="str">
        <f>IF(BH26="x","x",'Indicator Data'!P29/'Indicator Data'!$CK29)</f>
        <v>x</v>
      </c>
      <c r="BJ26" s="35" t="str">
        <f t="shared" si="48"/>
        <v>x</v>
      </c>
      <c r="BK26" s="35" t="str">
        <f t="shared" si="49"/>
        <v>x</v>
      </c>
      <c r="BL26" s="35">
        <f t="shared" si="50"/>
        <v>0</v>
      </c>
      <c r="BM26" s="35">
        <f>ROUND(IF('Indicator Data'!Q29=0,0,IF(LOG('Indicator Data'!Q29)&gt;BM$195,10,IF(LOG('Indicator Data'!Q29)&lt;BM$194,0,10-(BM$195-LOG('Indicator Data'!Q29))/(BM$195-BM$194)*10))),1)</f>
        <v>0</v>
      </c>
      <c r="BN26" s="35">
        <f>ROUND(IF('Indicator Data'!R29=0,0,IF(LOG('Indicator Data'!R29)&gt;BN$195,10,IF(LOG('Indicator Data'!R29)&lt;BN$194,0,10-(BN$195-LOG('Indicator Data'!R29))/(BN$195-BN$194)*10))),1)</f>
        <v>2.9</v>
      </c>
      <c r="BO26" s="35">
        <f t="shared" si="51"/>
        <v>1.9333333333333333</v>
      </c>
      <c r="BP26" s="36">
        <f>'Indicator Data'!Q29/'Indicator Data'!$CK29</f>
        <v>0</v>
      </c>
      <c r="BQ26" s="36">
        <f>'Indicator Data'!R29/'Indicator Data'!$CK29</f>
        <v>1.3612548122484574E-3</v>
      </c>
      <c r="BR26" s="35">
        <f t="shared" si="26"/>
        <v>0</v>
      </c>
      <c r="BS26" s="35">
        <f t="shared" si="27"/>
        <v>0</v>
      </c>
      <c r="BT26" s="35">
        <f t="shared" si="28"/>
        <v>0</v>
      </c>
      <c r="BU26" s="35">
        <f t="shared" si="52"/>
        <v>1</v>
      </c>
      <c r="BV26" s="35">
        <f>ROUND(IF('Indicator Data'!S29=0,0,IF(LOG('Indicator Data'!S29)&gt;BV$195,10,IF(LOG('Indicator Data'!S29)&lt;BV$194,0,10-(BV$195-LOG('Indicator Data'!S29))/(BV$195-BV$194)*10))),1)</f>
        <v>0</v>
      </c>
      <c r="BW26" s="35">
        <f>ROUND(IF('Indicator Data'!T29=0,0,IF(LOG('Indicator Data'!T29)&gt;BW$195,10,IF(LOG('Indicator Data'!T29)&lt;BW$194,0,10-(BW$195-LOG('Indicator Data'!T29))/(BW$195-BW$194)*10))),1)</f>
        <v>2.5</v>
      </c>
      <c r="BX26" s="35">
        <f t="shared" si="53"/>
        <v>1.6666666666666667</v>
      </c>
      <c r="BY26" s="36">
        <f>'Indicator Data'!S29/'Indicator Data'!$CK29</f>
        <v>0</v>
      </c>
      <c r="BZ26" s="36">
        <f>'Indicator Data'!T29/'Indicator Data'!$CK29</f>
        <v>1.3612548122484574E-3</v>
      </c>
      <c r="CA26" s="35">
        <f t="shared" si="29"/>
        <v>0</v>
      </c>
      <c r="CB26" s="35">
        <f t="shared" si="30"/>
        <v>0</v>
      </c>
      <c r="CC26" s="35">
        <f t="shared" si="54"/>
        <v>0</v>
      </c>
      <c r="CD26" s="35">
        <f t="shared" si="55"/>
        <v>0.9</v>
      </c>
      <c r="CE26" s="35">
        <f t="shared" si="56"/>
        <v>1</v>
      </c>
      <c r="CF26" s="35">
        <f>ROUND(IF('Indicator Data'!U29=0,0,IF(LOG('Indicator Data'!U29)&gt;CF$195,10,IF(LOG('Indicator Data'!U29)&lt;CF$194,0,10-(CF$195-LOG('Indicator Data'!U29))/(CF$195-CF$194)*10))),1)</f>
        <v>6.5</v>
      </c>
      <c r="CG26" s="36">
        <f>'Indicator Data'!U29/'Indicator Data'!$CK29</f>
        <v>0.82039944320896918</v>
      </c>
      <c r="CH26" s="35">
        <f t="shared" si="31"/>
        <v>9.1</v>
      </c>
      <c r="CI26" s="35">
        <f t="shared" si="57"/>
        <v>8.1</v>
      </c>
      <c r="CJ26" s="35">
        <f>ROUND(IF('Indicator Data'!V29=0,0,IF(LOG('Indicator Data'!V29)&gt;CJ$195,10,IF(LOG('Indicator Data'!V29)&lt;CJ$194,0,10-(CJ$195-LOG('Indicator Data'!V29))/(CJ$195-CJ$194)*10))),1)</f>
        <v>6.6</v>
      </c>
      <c r="CK26" s="36">
        <f>IF('Indicator Data'!V29/'Indicator Data'!$CK29&gt;1,1,'Indicator Data'!V29/'Indicator Data'!$CK29)</f>
        <v>0.96842877779405823</v>
      </c>
      <c r="CL26" s="35">
        <f t="shared" si="32"/>
        <v>9.6999999999999993</v>
      </c>
      <c r="CM26" s="35">
        <f t="shared" si="58"/>
        <v>8.6</v>
      </c>
      <c r="CN26" s="35">
        <f>ROUND(IF('Indicator Data'!W29=0,0,IF(LOG('Indicator Data'!W29)&gt;CN$195,10,IF(LOG('Indicator Data'!W29)&lt;CN$194,0,10-(CN$195-LOG('Indicator Data'!W29))/(CN$195-CN$194)*10))),1)</f>
        <v>6.6</v>
      </c>
      <c r="CO26" s="36">
        <f>'Indicator Data'!W29/'Indicator Data'!$CK29</f>
        <v>0.91894500879380059</v>
      </c>
      <c r="CP26" s="35">
        <f t="shared" si="33"/>
        <v>9.1999999999999993</v>
      </c>
      <c r="CQ26" s="35">
        <f t="shared" si="59"/>
        <v>8.1999999999999993</v>
      </c>
      <c r="CR26" s="35">
        <f t="shared" si="34"/>
        <v>7.2</v>
      </c>
      <c r="CS26" s="35">
        <f>IF('Indicator Data'!BZ29="No data","x",ROUND(IF('Indicator Data'!BZ29&gt;CS$195,0,IF('Indicator Data'!BZ29&lt;CS$194,10,(CS$195-'Indicator Data'!BZ29)/(CS$195-CS$194)*10)),1))</f>
        <v>0.4</v>
      </c>
      <c r="CT26" s="35">
        <f>IF('Indicator Data'!CA29="No data","x",ROUND(IF('Indicator Data'!CA29&gt;CT$195,0,IF('Indicator Data'!CA29&lt;CT$194,10,(CT$195-'Indicator Data'!CA29)/(CT$195-CT$194)*10)),1))</f>
        <v>0</v>
      </c>
      <c r="CU26" s="35" t="str">
        <f>IF('Indicator Data'!AC29="No data","x",ROUND(IF('Indicator Data'!AC29&gt;CU$195,0,IF('Indicator Data'!AC29&lt;CU$194,10,(CU$195-'Indicator Data'!AC29)/(CU$195-CU$194)*10)),1))</f>
        <v>x</v>
      </c>
      <c r="CV26" s="35">
        <f t="shared" si="35"/>
        <v>0.2</v>
      </c>
      <c r="CW26" s="35">
        <f>IF('Indicator Data'!X29="No data","x",ROUND(IF(LOG('Indicator Data'!X29)&gt;CW$195,10,IF(LOG('Indicator Data'!X29)&lt;CW$194,0,10-(CW$195-LOG('Indicator Data'!X29))/(CW$195-CW$194)*10)),1))</f>
        <v>6.4</v>
      </c>
      <c r="CX26" s="35">
        <f>IF('Indicator Data'!Y29="No data","x",ROUND(IF('Indicator Data'!Y29&gt;CX$195,10,IF('Indicator Data'!Y29&lt;CX$194,0,10-(CX$195-'Indicator Data'!Y29)/(CX$195-CX$194)*10)),1))</f>
        <v>2.9</v>
      </c>
      <c r="CY26" s="35">
        <f>IF('Indicator Data'!Z29="No data","x",ROUND(IF('Indicator Data'!Z29&gt;CY$195,10,IF('Indicator Data'!Z29&lt;CY$194,0,10-(CY$195-'Indicator Data'!Z29)/(CY$195-CY$194)*10)),1))</f>
        <v>7.8</v>
      </c>
      <c r="CZ26" s="35" t="str">
        <f>IF('Indicator Data'!AA29="No data","x",ROUND(IF('Indicator Data'!AA29&gt;CZ$195,10,IF('Indicator Data'!AA29&lt;CZ$194,0,10-(CZ$195-'Indicator Data'!AA29)/(CZ$195-CZ$194)*10)),1))</f>
        <v>x</v>
      </c>
      <c r="DA26" s="35">
        <f t="shared" si="60"/>
        <v>5.7</v>
      </c>
      <c r="DB26" s="35">
        <f t="shared" si="61"/>
        <v>3.9</v>
      </c>
      <c r="DC26" s="35" t="str">
        <f>IF('Indicator Data'!AF29="No data","x",ROUND(IF('Indicator Data'!AF29&gt;DC$195,10,IF('Indicator Data'!AF29&lt;DC$194,0,10-(DC$195-'Indicator Data'!AF29)/(DC$195-DC$194)*10)),1))</f>
        <v>x</v>
      </c>
      <c r="DD26" s="35">
        <f>IF('Indicator Data'!AG29="No data","x",ROUND(IF('Indicator Data'!AG29&gt;DD$195,10,IF('Indicator Data'!AG29&lt;DD$194,0,10-(DD$195-'Indicator Data'!AG29)/(DD$195-DD$194)*10)),1))</f>
        <v>1.7</v>
      </c>
      <c r="DE26" s="35">
        <f t="shared" si="62"/>
        <v>4.7</v>
      </c>
      <c r="DF26" s="35">
        <f>IF('Indicator Data'!AB29="No data","x",ROUND(IF('Indicator Data'!AB29&gt;DF$195,10,IF('Indicator Data'!AB29&lt;DF$194,0,10-(DF$195-'Indicator Data'!AB29)/(DF$195-DF$194)*10)),1))</f>
        <v>0.9</v>
      </c>
      <c r="DG26" s="35">
        <f t="shared" si="63"/>
        <v>0.4</v>
      </c>
      <c r="DH26" s="143">
        <f>IF('Indicator Data'!AD29="No data","x",'Indicator Data'!AD29/'Indicator Data'!$CJ29)</f>
        <v>2.2386544071489235E-4</v>
      </c>
      <c r="DI26" s="35">
        <f t="shared" si="64"/>
        <v>7.8</v>
      </c>
      <c r="DJ26" s="35" t="str">
        <f>IF('Indicator Data'!AE29="No data","x",ROUND(IF('Indicator Data'!AE29&gt;DJ$195,0,IF('Indicator Data'!AE29&lt;DJ$194,10,(DJ$195-'Indicator Data'!AE29)/(DJ$195-DJ$194)*10)),1))</f>
        <v>x</v>
      </c>
      <c r="DK26" s="35">
        <f t="shared" si="65"/>
        <v>7.8</v>
      </c>
      <c r="DL26" s="35">
        <f t="shared" si="66"/>
        <v>4.3</v>
      </c>
      <c r="DM26" s="37">
        <f t="shared" si="36"/>
        <v>4.3</v>
      </c>
      <c r="DN26" s="38">
        <f t="shared" si="37"/>
        <v>2.6</v>
      </c>
      <c r="DO26" s="35">
        <f>ROUND(IF('Indicator Data'!AH29=0,0,IF('Indicator Data'!AH29&gt;DO$195,10,IF('Indicator Data'!AH29&lt;DO$194,0,10-(DO$195-'Indicator Data'!AH29)/(DO$195-DO$194)*10))),1)</f>
        <v>0</v>
      </c>
      <c r="DP26" s="35">
        <f>ROUND(IF('Indicator Data'!AI29=0,0,IF(LOG('Indicator Data'!AI29)&gt;LOG(DP$195),10,IF(LOG('Indicator Data'!AI29)&lt;LOG(DP$194),0,10-(LOG(DP$195)-LOG('Indicator Data'!AI29))/(LOG(DP$195)-LOG(DP$194))*10))),1)</f>
        <v>0</v>
      </c>
      <c r="DQ26" s="37">
        <f t="shared" si="38"/>
        <v>0</v>
      </c>
      <c r="DR26" s="35">
        <f>'Indicator Data'!AJ29</f>
        <v>0</v>
      </c>
      <c r="DS26" s="35">
        <f>'Indicator Data'!AK29</f>
        <v>0</v>
      </c>
      <c r="DT26" s="37">
        <f t="shared" si="39"/>
        <v>0</v>
      </c>
      <c r="DU26" s="38">
        <f t="shared" si="40"/>
        <v>0</v>
      </c>
      <c r="DV26" s="13"/>
      <c r="DW26" s="83"/>
    </row>
    <row r="27" spans="1:127" s="2" customFormat="1" x14ac:dyDescent="0.3">
      <c r="A27" s="98" t="str">
        <f>'Indicator Data'!A30</f>
        <v>Bulgaria</v>
      </c>
      <c r="B27" s="39" t="str">
        <f>'Indicator Data'!B30</f>
        <v>BGR</v>
      </c>
      <c r="C27" s="35">
        <f>ROUND(IF('Indicator Data'!C30=0,0.1,IF(LOG('Indicator Data'!C30)&gt;C$195,10,IF(LOG('Indicator Data'!C30)&lt;C$194,0,10-(C$195-LOG('Indicator Data'!C30))/(C$195-C$194)*10))),1)</f>
        <v>7.9</v>
      </c>
      <c r="D27" s="35">
        <f>ROUND(IF('Indicator Data'!D30=0,0.1,IF(LOG('Indicator Data'!D30)&gt;D$195,10,IF(LOG('Indicator Data'!D30)&lt;D$194,0,10-(D$195-LOG('Indicator Data'!D30))/(D$195-D$194)*10))),1)</f>
        <v>0.1</v>
      </c>
      <c r="E27" s="35">
        <f t="shared" si="0"/>
        <v>5.2</v>
      </c>
      <c r="F27" s="35">
        <f>IF('Indicator Data'!E30="No data",0.1,(ROUND(IF('Indicator Data'!E30=0,0,IF(LOG('Indicator Data'!E30)&gt;F$195,10,IF(LOG('Indicator Data'!E30)&lt;F$194,0,10-(F$195-LOG('Indicator Data'!E30))/(F$195-F$194)*10))),1)))</f>
        <v>6.3</v>
      </c>
      <c r="G27" s="35">
        <f>ROUND(IF('Indicator Data'!F30=0,0,IF(LOG('Indicator Data'!F30)&gt;G$195,10,IF(LOG('Indicator Data'!F30)&lt;G$194,0,10-(G$195-LOG('Indicator Data'!F30))/(G$195-G$194)*10))),1)</f>
        <v>0</v>
      </c>
      <c r="H27" s="35">
        <f>ROUND(IF('Indicator Data'!G30=0,0,IF(LOG('Indicator Data'!G30)&gt;H$195,10,IF(LOG('Indicator Data'!G30)&lt;H$194,0,10-(H$195-LOG('Indicator Data'!G30))/(H$195-H$194)*10))),1)</f>
        <v>0</v>
      </c>
      <c r="I27" s="35">
        <f>ROUND(IF('Indicator Data'!H30=0,0,IF(LOG('Indicator Data'!H30)&gt;I$195,10,IF(LOG('Indicator Data'!H30)&lt;I$194,0,10-(I$195-LOG('Indicator Data'!H30))/(I$195-I$194)*10))),1)</f>
        <v>0</v>
      </c>
      <c r="J27" s="35">
        <f t="shared" si="1"/>
        <v>0</v>
      </c>
      <c r="K27" s="35">
        <f>ROUND(IF('Indicator Data'!I30=0,0,IF(LOG('Indicator Data'!I30)&gt;K$195,10,IF(LOG('Indicator Data'!I30)&lt;K$194,0,10-(K$195-LOG('Indicator Data'!I30))/(K$195-K$194)*10))),1)</f>
        <v>0</v>
      </c>
      <c r="L27" s="35">
        <f t="shared" si="2"/>
        <v>0</v>
      </c>
      <c r="M27" s="35">
        <f>ROUND(IF('Indicator Data'!J30=0,0,IF(LOG('Indicator Data'!J30)&gt;M$195,10,IF(LOG('Indicator Data'!J30)&lt;M$194,0,10-(M$195-LOG('Indicator Data'!J30))/(M$195-M$194)*10))),1)</f>
        <v>0</v>
      </c>
      <c r="N27" s="36">
        <f>'Indicator Data'!C30/'Indicator Data'!$CK30</f>
        <v>2.0226475079561067E-3</v>
      </c>
      <c r="O27" s="36">
        <f>'Indicator Data'!D30/'Indicator Data'!$CK30</f>
        <v>0</v>
      </c>
      <c r="P27" s="36">
        <f>IF(F27=0.1,"x",'Indicator Data'!E30/'Indicator Data'!$CK30)</f>
        <v>4.6925649923267691E-3</v>
      </c>
      <c r="Q27" s="36">
        <f>'Indicator Data'!F30/'Indicator Data'!$CK30</f>
        <v>0</v>
      </c>
      <c r="R27" s="36">
        <f>'Indicator Data'!G30/'Indicator Data'!$CK30</f>
        <v>0</v>
      </c>
      <c r="S27" s="36">
        <f>'Indicator Data'!H30/'Indicator Data'!$CK30</f>
        <v>0</v>
      </c>
      <c r="T27" s="36">
        <f>'Indicator Data'!I30/'Indicator Data'!$CK30</f>
        <v>0</v>
      </c>
      <c r="U27" s="36">
        <f>'Indicator Data'!J30/'Indicator Data'!$CK30</f>
        <v>0</v>
      </c>
      <c r="V27" s="35">
        <f t="shared" si="3"/>
        <v>10</v>
      </c>
      <c r="W27" s="35">
        <f t="shared" si="4"/>
        <v>0</v>
      </c>
      <c r="X27" s="35">
        <f t="shared" si="5"/>
        <v>7.6</v>
      </c>
      <c r="Y27" s="35">
        <f t="shared" si="6"/>
        <v>3.1</v>
      </c>
      <c r="Z27" s="35">
        <f t="shared" si="7"/>
        <v>0</v>
      </c>
      <c r="AA27" s="35">
        <f t="shared" si="8"/>
        <v>0</v>
      </c>
      <c r="AB27" s="35">
        <f t="shared" si="9"/>
        <v>0</v>
      </c>
      <c r="AC27" s="35">
        <f t="shared" si="10"/>
        <v>0</v>
      </c>
      <c r="AD27" s="35">
        <f t="shared" si="11"/>
        <v>0</v>
      </c>
      <c r="AE27" s="35">
        <f t="shared" si="12"/>
        <v>0</v>
      </c>
      <c r="AF27" s="35">
        <f t="shared" si="13"/>
        <v>0</v>
      </c>
      <c r="AG27" s="35">
        <f>ROUND(IF('Indicator Data'!K30=0,0,IF('Indicator Data'!K30&gt;AG$195,10,IF('Indicator Data'!K30&lt;AG$194,0,10-(AG$195-'Indicator Data'!K30)/(AG$195-AG$194)*10))),1)</f>
        <v>1</v>
      </c>
      <c r="AH27" s="35">
        <f t="shared" si="14"/>
        <v>9</v>
      </c>
      <c r="AI27" s="35">
        <f t="shared" si="15"/>
        <v>0.1</v>
      </c>
      <c r="AJ27" s="35">
        <f t="shared" si="16"/>
        <v>0</v>
      </c>
      <c r="AK27" s="35">
        <f t="shared" si="17"/>
        <v>0</v>
      </c>
      <c r="AL27" s="35">
        <f t="shared" si="18"/>
        <v>0</v>
      </c>
      <c r="AM27" s="35">
        <f t="shared" si="19"/>
        <v>0</v>
      </c>
      <c r="AN27" s="35">
        <f t="shared" si="20"/>
        <v>0</v>
      </c>
      <c r="AO27" s="142">
        <f t="shared" si="21"/>
        <v>6.6</v>
      </c>
      <c r="AP27" s="142">
        <f t="shared" si="41"/>
        <v>4.9000000000000004</v>
      </c>
      <c r="AQ27" s="142">
        <f t="shared" si="22"/>
        <v>0</v>
      </c>
      <c r="AR27" s="142">
        <f t="shared" si="23"/>
        <v>0</v>
      </c>
      <c r="AS27" s="35">
        <f t="shared" si="24"/>
        <v>0.5</v>
      </c>
      <c r="AT27" s="35">
        <f>IF('Indicator Data'!L30="No data","x",IF('Indicator Data'!CL30&lt;1000,"x",ROUND((IF('Indicator Data'!L30&gt;AT$195,10,IF('Indicator Data'!L30&lt;AT$194,0,10-(AT$195-'Indicator Data'!L30)/(AT$195-AT$194)*10))),1)))</f>
        <v>5.0999999999999996</v>
      </c>
      <c r="AU27" s="142">
        <f t="shared" si="25"/>
        <v>2.8</v>
      </c>
      <c r="AV27" s="35">
        <f>IF('Indicator Data'!M30="No data","x",ROUND(IF('Indicator Data'!M30=0,0,IF(LOG('Indicator Data'!M30)&gt;AV$195,10,IF(LOG('Indicator Data'!M30)&lt;AV$194,0,10-(AV$195-LOG('Indicator Data'!M30))/(AV$195-AV$194)*10))),1))</f>
        <v>8.3000000000000007</v>
      </c>
      <c r="AW27" s="36">
        <f>IF(AV27="x","x",'Indicator Data'!M30/'Indicator Data'!$CK30)</f>
        <v>0.86547796028864143</v>
      </c>
      <c r="AX27" s="35">
        <f t="shared" si="42"/>
        <v>9.6</v>
      </c>
      <c r="AY27" s="35">
        <f t="shared" si="43"/>
        <v>9.1</v>
      </c>
      <c r="AZ27" s="35" t="str">
        <f>IF('Indicator Data'!N30="No data","x",ROUND(IF('Indicator Data'!N30=0,0,IF(LOG('Indicator Data'!N30)&gt;AZ$195,10,IF(LOG('Indicator Data'!N30)&lt;AZ$194,0,10-(AZ$195-LOG('Indicator Data'!N30))/(AZ$195-AZ$194)*10))),1))</f>
        <v>x</v>
      </c>
      <c r="BA27" s="36" t="str">
        <f>IF(AZ27="x","x",'Indicator Data'!N30/'Indicator Data'!$CK30)</f>
        <v>x</v>
      </c>
      <c r="BB27" s="35" t="str">
        <f t="shared" si="44"/>
        <v>x</v>
      </c>
      <c r="BC27" s="35" t="str">
        <f t="shared" si="45"/>
        <v>x</v>
      </c>
      <c r="BD27" s="35" t="str">
        <f>IF('Indicator Data'!O30="No data","x",ROUND(IF('Indicator Data'!O30=0,0,IF(LOG('Indicator Data'!O30)&gt;BD$195,10,IF(LOG('Indicator Data'!O30)&lt;BD$194,0,10-(BD$195-LOG('Indicator Data'!O30))/(BD$195-BD$194)*10))),1))</f>
        <v>x</v>
      </c>
      <c r="BE27" s="36" t="str">
        <f>IF(BD27="x","x",'Indicator Data'!O30/'Indicator Data'!$CK30)</f>
        <v>x</v>
      </c>
      <c r="BF27" s="35" t="str">
        <f t="shared" si="46"/>
        <v>x</v>
      </c>
      <c r="BG27" s="35" t="str">
        <f t="shared" si="47"/>
        <v>x</v>
      </c>
      <c r="BH27" s="35" t="str">
        <f>IF('Indicator Data'!P30="No data","x",ROUND(IF('Indicator Data'!P30=0,0,IF(LOG('Indicator Data'!P30)&gt;BH$195,10,IF(LOG('Indicator Data'!P30)&lt;BH$194,0,10-(BH$195-LOG('Indicator Data'!P30))/(BH$195-BH$194)*10))),1))</f>
        <v>x</v>
      </c>
      <c r="BI27" s="36" t="str">
        <f>IF(BH27="x","x",'Indicator Data'!P30/'Indicator Data'!$CK30)</f>
        <v>x</v>
      </c>
      <c r="BJ27" s="35" t="str">
        <f t="shared" si="48"/>
        <v>x</v>
      </c>
      <c r="BK27" s="35" t="str">
        <f t="shared" si="49"/>
        <v>x</v>
      </c>
      <c r="BL27" s="35">
        <f t="shared" si="50"/>
        <v>9.1</v>
      </c>
      <c r="BM27" s="35">
        <f>ROUND(IF('Indicator Data'!Q30=0,0,IF(LOG('Indicator Data'!Q30)&gt;BM$195,10,IF(LOG('Indicator Data'!Q30)&lt;BM$194,0,10-(BM$195-LOG('Indicator Data'!Q30))/(BM$195-BM$194)*10))),1)</f>
        <v>0</v>
      </c>
      <c r="BN27" s="35">
        <f>ROUND(IF('Indicator Data'!R30=0,0,IF(LOG('Indicator Data'!R30)&gt;BN$195,10,IF(LOG('Indicator Data'!R30)&lt;BN$194,0,10-(BN$195-LOG('Indicator Data'!R30))/(BN$195-BN$194)*10))),1)</f>
        <v>0</v>
      </c>
      <c r="BO27" s="35">
        <f t="shared" si="51"/>
        <v>0</v>
      </c>
      <c r="BP27" s="36">
        <f>'Indicator Data'!Q30/'Indicator Data'!$CK30</f>
        <v>0</v>
      </c>
      <c r="BQ27" s="36">
        <f>'Indicator Data'!R30/'Indicator Data'!$CK30</f>
        <v>0</v>
      </c>
      <c r="BR27" s="35">
        <f t="shared" si="26"/>
        <v>0</v>
      </c>
      <c r="BS27" s="35">
        <f t="shared" si="27"/>
        <v>0</v>
      </c>
      <c r="BT27" s="35">
        <f t="shared" si="28"/>
        <v>0</v>
      </c>
      <c r="BU27" s="35">
        <f t="shared" si="52"/>
        <v>0</v>
      </c>
      <c r="BV27" s="35">
        <f>ROUND(IF('Indicator Data'!S30=0,0,IF(LOG('Indicator Data'!S30)&gt;BV$195,10,IF(LOG('Indicator Data'!S30)&lt;BV$194,0,10-(BV$195-LOG('Indicator Data'!S30))/(BV$195-BV$194)*10))),1)</f>
        <v>0</v>
      </c>
      <c r="BW27" s="35">
        <f>ROUND(IF('Indicator Data'!T30=0,0,IF(LOG('Indicator Data'!T30)&gt;BW$195,10,IF(LOG('Indicator Data'!T30)&lt;BW$194,0,10-(BW$195-LOG('Indicator Data'!T30))/(BW$195-BW$194)*10))),1)</f>
        <v>0</v>
      </c>
      <c r="BX27" s="35">
        <f t="shared" si="53"/>
        <v>0</v>
      </c>
      <c r="BY27" s="36">
        <f>'Indicator Data'!S30/'Indicator Data'!$CK30</f>
        <v>0</v>
      </c>
      <c r="BZ27" s="36">
        <f>'Indicator Data'!T30/'Indicator Data'!$CK30</f>
        <v>0</v>
      </c>
      <c r="CA27" s="35">
        <f t="shared" si="29"/>
        <v>0</v>
      </c>
      <c r="CB27" s="35">
        <f t="shared" si="30"/>
        <v>0</v>
      </c>
      <c r="CC27" s="35">
        <f t="shared" si="54"/>
        <v>0</v>
      </c>
      <c r="CD27" s="35">
        <f t="shared" si="55"/>
        <v>0</v>
      </c>
      <c r="CE27" s="35">
        <f t="shared" si="56"/>
        <v>0</v>
      </c>
      <c r="CF27" s="35">
        <f>ROUND(IF('Indicator Data'!U30=0,0,IF(LOG('Indicator Data'!U30)&gt;CF$195,10,IF(LOG('Indicator Data'!U30)&lt;CF$194,0,10-(CF$195-LOG('Indicator Data'!U30))/(CF$195-CF$194)*10))),1)</f>
        <v>0</v>
      </c>
      <c r="CG27" s="36">
        <f>'Indicator Data'!U30/'Indicator Data'!$CK30</f>
        <v>0</v>
      </c>
      <c r="CH27" s="35">
        <f t="shared" si="31"/>
        <v>0</v>
      </c>
      <c r="CI27" s="35">
        <f t="shared" si="57"/>
        <v>0</v>
      </c>
      <c r="CJ27" s="35">
        <f>ROUND(IF('Indicator Data'!V30=0,0,IF(LOG('Indicator Data'!V30)&gt;CJ$195,10,IF(LOG('Indicator Data'!V30)&lt;CJ$194,0,10-(CJ$195-LOG('Indicator Data'!V30))/(CJ$195-CJ$194)*10))),1)</f>
        <v>0</v>
      </c>
      <c r="CK27" s="36">
        <f>IF('Indicator Data'!V30/'Indicator Data'!$CK30&gt;1,1,'Indicator Data'!V30/'Indicator Data'!$CK30)</f>
        <v>0</v>
      </c>
      <c r="CL27" s="35">
        <f t="shared" si="32"/>
        <v>0</v>
      </c>
      <c r="CM27" s="35">
        <f t="shared" si="58"/>
        <v>0</v>
      </c>
      <c r="CN27" s="35">
        <f>ROUND(IF('Indicator Data'!W30=0,0,IF(LOG('Indicator Data'!W30)&gt;CN$195,10,IF(LOG('Indicator Data'!W30)&lt;CN$194,0,10-(CN$195-LOG('Indicator Data'!W30))/(CN$195-CN$194)*10))),1)</f>
        <v>0</v>
      </c>
      <c r="CO27" s="36">
        <f>'Indicator Data'!W30/'Indicator Data'!$CK30</f>
        <v>0</v>
      </c>
      <c r="CP27" s="35">
        <f t="shared" si="33"/>
        <v>0</v>
      </c>
      <c r="CQ27" s="35">
        <f t="shared" si="59"/>
        <v>0</v>
      </c>
      <c r="CR27" s="35">
        <f t="shared" si="34"/>
        <v>0</v>
      </c>
      <c r="CS27" s="35">
        <f>IF('Indicator Data'!BZ30="No data","x",ROUND(IF('Indicator Data'!BZ30&gt;CS$195,0,IF('Indicator Data'!BZ30&lt;CS$194,10,(CS$195-'Indicator Data'!BZ30)/(CS$195-CS$194)*10)),1))</f>
        <v>1.6</v>
      </c>
      <c r="CT27" s="35">
        <f>IF('Indicator Data'!CA30="No data","x",ROUND(IF('Indicator Data'!CA30&gt;CT$195,0,IF('Indicator Data'!CA30&lt;CT$194,10,(CT$195-'Indicator Data'!CA30)/(CT$195-CT$194)*10)),1))</f>
        <v>0.1</v>
      </c>
      <c r="CU27" s="35" t="str">
        <f>IF('Indicator Data'!AC30="No data","x",ROUND(IF('Indicator Data'!AC30&gt;CU$195,0,IF('Indicator Data'!AC30&lt;CU$194,10,(CU$195-'Indicator Data'!AC30)/(CU$195-CU$194)*10)),1))</f>
        <v>x</v>
      </c>
      <c r="CV27" s="35">
        <f t="shared" si="35"/>
        <v>0.9</v>
      </c>
      <c r="CW27" s="35">
        <f>IF('Indicator Data'!X30="No data","x",ROUND(IF(LOG('Indicator Data'!X30)&gt;CW$195,10,IF(LOG('Indicator Data'!X30)&lt;CW$194,0,10-(CW$195-LOG('Indicator Data'!X30))/(CW$195-CW$194)*10)),1))</f>
        <v>6</v>
      </c>
      <c r="CX27" s="35">
        <f>IF('Indicator Data'!Y30="No data","x",ROUND(IF('Indicator Data'!Y30&gt;CX$195,10,IF('Indicator Data'!Y30&lt;CX$194,0,10-(CX$195-'Indicator Data'!Y30)/(CX$195-CX$194)*10)),1))</f>
        <v>0</v>
      </c>
      <c r="CY27" s="35">
        <f>IF('Indicator Data'!Z30="No data","x",ROUND(IF('Indicator Data'!Z30&gt;CY$195,10,IF('Indicator Data'!Z30&lt;CY$194,0,10-(CY$195-'Indicator Data'!Z30)/(CY$195-CY$194)*10)),1))</f>
        <v>7.5</v>
      </c>
      <c r="CZ27" s="35">
        <f>IF('Indicator Data'!AA30="No data","x",ROUND(IF('Indicator Data'!AA30&gt;CZ$195,10,IF('Indicator Data'!AA30&lt;CZ$194,0,10-(CZ$195-'Indicator Data'!AA30)/(CZ$195-CZ$194)*10)),1))</f>
        <v>0.8</v>
      </c>
      <c r="DA27" s="35">
        <f t="shared" si="60"/>
        <v>3.6</v>
      </c>
      <c r="DB27" s="35">
        <f t="shared" si="61"/>
        <v>2.7</v>
      </c>
      <c r="DC27" s="35" t="str">
        <f>IF('Indicator Data'!AF30="No data","x",ROUND(IF('Indicator Data'!AF30&gt;DC$195,10,IF('Indicator Data'!AF30&lt;DC$194,0,10-(DC$195-'Indicator Data'!AF30)/(DC$195-DC$194)*10)),1))</f>
        <v>x</v>
      </c>
      <c r="DD27" s="35">
        <f>IF('Indicator Data'!AG30="No data","x",ROUND(IF('Indicator Data'!AG30&gt;DD$195,10,IF('Indicator Data'!AG30&lt;DD$194,0,10-(DD$195-'Indicator Data'!AG30)/(DD$195-DD$194)*10)),1))</f>
        <v>0</v>
      </c>
      <c r="DE27" s="35">
        <f t="shared" si="62"/>
        <v>2.9</v>
      </c>
      <c r="DF27" s="35">
        <f>IF('Indicator Data'!AB30="No data","x",ROUND(IF('Indicator Data'!AB30&gt;DF$195,10,IF('Indicator Data'!AB30&lt;DF$194,0,10-(DF$195-'Indicator Data'!AB30)/(DF$195-DF$194)*10)),1))</f>
        <v>0</v>
      </c>
      <c r="DG27" s="35">
        <f t="shared" si="63"/>
        <v>0.6</v>
      </c>
      <c r="DH27" s="143">
        <f>IF('Indicator Data'!AD30="No data","x",'Indicator Data'!AD30/'Indicator Data'!$CJ30)</f>
        <v>9.4055570785459724E-4</v>
      </c>
      <c r="DI27" s="35">
        <f t="shared" si="64"/>
        <v>0.6</v>
      </c>
      <c r="DJ27" s="35">
        <f>IF('Indicator Data'!AE30="No data","x",ROUND(IF('Indicator Data'!AE30&gt;DJ$195,0,IF('Indicator Data'!AE30&lt;DJ$194,10,(DJ$195-'Indicator Data'!AE30)/(DJ$195-DJ$194)*10)),1))</f>
        <v>2</v>
      </c>
      <c r="DK27" s="35">
        <f t="shared" si="65"/>
        <v>1.3</v>
      </c>
      <c r="DL27" s="35">
        <f t="shared" si="66"/>
        <v>1.6</v>
      </c>
      <c r="DM27" s="37">
        <f t="shared" si="36"/>
        <v>4.5999999999999996</v>
      </c>
      <c r="DN27" s="38">
        <f t="shared" si="37"/>
        <v>3.5</v>
      </c>
      <c r="DO27" s="35">
        <f>ROUND(IF('Indicator Data'!AH30=0,0,IF('Indicator Data'!AH30&gt;DO$195,10,IF('Indicator Data'!AH30&lt;DO$194,0,10-(DO$195-'Indicator Data'!AH30)/(DO$195-DO$194)*10))),1)</f>
        <v>0.5</v>
      </c>
      <c r="DP27" s="35">
        <f>ROUND(IF('Indicator Data'!AI30=0,0,IF(LOG('Indicator Data'!AI30)&gt;LOG(DP$195),10,IF(LOG('Indicator Data'!AI30)&lt;LOG(DP$194),0,10-(LOG(DP$195)-LOG('Indicator Data'!AI30))/(LOG(DP$195)-LOG(DP$194))*10))),1)</f>
        <v>0.2</v>
      </c>
      <c r="DQ27" s="37">
        <f t="shared" si="38"/>
        <v>0.4</v>
      </c>
      <c r="DR27" s="35">
        <f>'Indicator Data'!AJ30</f>
        <v>0</v>
      </c>
      <c r="DS27" s="35">
        <f>'Indicator Data'!AK30</f>
        <v>0</v>
      </c>
      <c r="DT27" s="37">
        <f t="shared" si="39"/>
        <v>0</v>
      </c>
      <c r="DU27" s="38">
        <f t="shared" si="40"/>
        <v>0.3</v>
      </c>
      <c r="DV27" s="13"/>
      <c r="DW27" s="83"/>
    </row>
    <row r="28" spans="1:127" s="2" customFormat="1" x14ac:dyDescent="0.3">
      <c r="A28" s="98" t="str">
        <f>'Indicator Data'!A31</f>
        <v>Burkina Faso</v>
      </c>
      <c r="B28" s="39" t="str">
        <f>'Indicator Data'!B31</f>
        <v>BFA</v>
      </c>
      <c r="C28" s="35">
        <f>ROUND(IF('Indicator Data'!C31=0,0.1,IF(LOG('Indicator Data'!C31)&gt;C$195,10,IF(LOG('Indicator Data'!C31)&lt;C$194,0,10-(C$195-LOG('Indicator Data'!C31))/(C$195-C$194)*10))),1)</f>
        <v>0.1</v>
      </c>
      <c r="D28" s="35">
        <f>ROUND(IF('Indicator Data'!D31=0,0.1,IF(LOG('Indicator Data'!D31)&gt;D$195,10,IF(LOG('Indicator Data'!D31)&lt;D$194,0,10-(D$195-LOG('Indicator Data'!D31))/(D$195-D$194)*10))),1)</f>
        <v>0.1</v>
      </c>
      <c r="E28" s="35">
        <f t="shared" si="0"/>
        <v>0.1</v>
      </c>
      <c r="F28" s="35">
        <f>IF('Indicator Data'!E31="No data",0.1,(ROUND(IF('Indicator Data'!E31=0,0,IF(LOG('Indicator Data'!E31)&gt;F$195,10,IF(LOG('Indicator Data'!E31)&lt;F$194,0,10-(F$195-LOG('Indicator Data'!E31))/(F$195-F$194)*10))),1)))</f>
        <v>6.6</v>
      </c>
      <c r="G28" s="35">
        <f>ROUND(IF('Indicator Data'!F31=0,0,IF(LOG('Indicator Data'!F31)&gt;G$195,10,IF(LOG('Indicator Data'!F31)&lt;G$194,0,10-(G$195-LOG('Indicator Data'!F31))/(G$195-G$194)*10))),1)</f>
        <v>0</v>
      </c>
      <c r="H28" s="35">
        <f>ROUND(IF('Indicator Data'!G31=0,0,IF(LOG('Indicator Data'!G31)&gt;H$195,10,IF(LOG('Indicator Data'!G31)&lt;H$194,0,10-(H$195-LOG('Indicator Data'!G31))/(H$195-H$194)*10))),1)</f>
        <v>0</v>
      </c>
      <c r="I28" s="35">
        <f>ROUND(IF('Indicator Data'!H31=0,0,IF(LOG('Indicator Data'!H31)&gt;I$195,10,IF(LOG('Indicator Data'!H31)&lt;I$194,0,10-(I$195-LOG('Indicator Data'!H31))/(I$195-I$194)*10))),1)</f>
        <v>0</v>
      </c>
      <c r="J28" s="35">
        <f t="shared" si="1"/>
        <v>0</v>
      </c>
      <c r="K28" s="35">
        <f>ROUND(IF('Indicator Data'!I31=0,0,IF(LOG('Indicator Data'!I31)&gt;K$195,10,IF(LOG('Indicator Data'!I31)&lt;K$194,0,10-(K$195-LOG('Indicator Data'!I31))/(K$195-K$194)*10))),1)</f>
        <v>0</v>
      </c>
      <c r="L28" s="35">
        <f t="shared" si="2"/>
        <v>0</v>
      </c>
      <c r="M28" s="35">
        <f>ROUND(IF('Indicator Data'!J31=0,0,IF(LOG('Indicator Data'!J31)&gt;M$195,10,IF(LOG('Indicator Data'!J31)&lt;M$194,0,10-(M$195-LOG('Indicator Data'!J31))/(M$195-M$194)*10))),1)</f>
        <v>10</v>
      </c>
      <c r="N28" s="36">
        <f>'Indicator Data'!C31/'Indicator Data'!$CK31</f>
        <v>0</v>
      </c>
      <c r="O28" s="36">
        <f>'Indicator Data'!D31/'Indicator Data'!$CK31</f>
        <v>0</v>
      </c>
      <c r="P28" s="36">
        <f>IF(F28=0.1,"x",'Indicator Data'!E31/'Indicator Data'!$CK31)</f>
        <v>2.5099128276320766E-3</v>
      </c>
      <c r="Q28" s="36">
        <f>'Indicator Data'!F31/'Indicator Data'!$CK31</f>
        <v>0</v>
      </c>
      <c r="R28" s="36">
        <f>'Indicator Data'!G31/'Indicator Data'!$CK31</f>
        <v>0</v>
      </c>
      <c r="S28" s="36">
        <f>'Indicator Data'!H31/'Indicator Data'!$CK31</f>
        <v>0</v>
      </c>
      <c r="T28" s="36">
        <f>'Indicator Data'!I31/'Indicator Data'!$CK31</f>
        <v>0</v>
      </c>
      <c r="U28" s="36">
        <f>'Indicator Data'!J31/'Indicator Data'!$CK31</f>
        <v>1.5403451614443141E-2</v>
      </c>
      <c r="V28" s="35">
        <f t="shared" si="3"/>
        <v>0</v>
      </c>
      <c r="W28" s="35">
        <f t="shared" si="4"/>
        <v>0</v>
      </c>
      <c r="X28" s="35">
        <f t="shared" si="5"/>
        <v>0</v>
      </c>
      <c r="Y28" s="35">
        <f t="shared" si="6"/>
        <v>1.7</v>
      </c>
      <c r="Z28" s="35">
        <f t="shared" si="7"/>
        <v>0</v>
      </c>
      <c r="AA28" s="35">
        <f t="shared" si="8"/>
        <v>0</v>
      </c>
      <c r="AB28" s="35">
        <f t="shared" si="9"/>
        <v>0</v>
      </c>
      <c r="AC28" s="35">
        <f t="shared" si="10"/>
        <v>0</v>
      </c>
      <c r="AD28" s="35">
        <f t="shared" si="11"/>
        <v>0</v>
      </c>
      <c r="AE28" s="35">
        <f t="shared" si="12"/>
        <v>0</v>
      </c>
      <c r="AF28" s="35">
        <f t="shared" si="13"/>
        <v>5.0999999999999996</v>
      </c>
      <c r="AG28" s="35">
        <f>ROUND(IF('Indicator Data'!K31=0,0,IF('Indicator Data'!K31&gt;AG$195,10,IF('Indicator Data'!K31&lt;AG$194,0,10-(AG$195-'Indicator Data'!K31)/(AG$195-AG$194)*10))),1)</f>
        <v>6.7</v>
      </c>
      <c r="AH28" s="35">
        <f t="shared" si="14"/>
        <v>0.1</v>
      </c>
      <c r="AI28" s="35">
        <f t="shared" si="15"/>
        <v>0.1</v>
      </c>
      <c r="AJ28" s="35">
        <f t="shared" si="16"/>
        <v>0</v>
      </c>
      <c r="AK28" s="35">
        <f t="shared" si="17"/>
        <v>0</v>
      </c>
      <c r="AL28" s="35">
        <f t="shared" si="18"/>
        <v>0</v>
      </c>
      <c r="AM28" s="35">
        <f t="shared" si="19"/>
        <v>0</v>
      </c>
      <c r="AN28" s="35">
        <f t="shared" si="20"/>
        <v>8.5</v>
      </c>
      <c r="AO28" s="142">
        <f t="shared" si="21"/>
        <v>0.1</v>
      </c>
      <c r="AP28" s="142">
        <f t="shared" si="41"/>
        <v>4.5999999999999996</v>
      </c>
      <c r="AQ28" s="142">
        <f t="shared" si="22"/>
        <v>0</v>
      </c>
      <c r="AR28" s="142">
        <f t="shared" si="23"/>
        <v>0</v>
      </c>
      <c r="AS28" s="35">
        <f t="shared" si="24"/>
        <v>7.6</v>
      </c>
      <c r="AT28" s="35">
        <f>IF('Indicator Data'!L31="No data","x",IF('Indicator Data'!CL31&lt;1000,"x",ROUND((IF('Indicator Data'!L31&gt;AT$195,10,IF('Indicator Data'!L31&lt;AT$194,0,10-(AT$195-'Indicator Data'!L31)/(AT$195-AT$194)*10))),1)))</f>
        <v>4</v>
      </c>
      <c r="AU28" s="142">
        <f t="shared" si="25"/>
        <v>5.8</v>
      </c>
      <c r="AV28" s="35">
        <f>IF('Indicator Data'!M31="No data","x",ROUND(IF('Indicator Data'!M31=0,0,IF(LOG('Indicator Data'!M31)&gt;AV$195,10,IF(LOG('Indicator Data'!M31)&lt;AV$194,0,10-(AV$195-LOG('Indicator Data'!M31))/(AV$195-AV$194)*10))),1))</f>
        <v>8.5</v>
      </c>
      <c r="AW28" s="36">
        <f>IF(AV28="x","x",'Indicator Data'!M31/'Indicator Data'!$CK31)</f>
        <v>0.48239481281237051</v>
      </c>
      <c r="AX28" s="35">
        <f t="shared" si="42"/>
        <v>5.4</v>
      </c>
      <c r="AY28" s="35">
        <f t="shared" si="43"/>
        <v>7.2</v>
      </c>
      <c r="AZ28" s="35">
        <f>IF('Indicator Data'!N31="No data","x",ROUND(IF('Indicator Data'!N31=0,0,IF(LOG('Indicator Data'!N31)&gt;AZ$195,10,IF(LOG('Indicator Data'!N31)&lt;AZ$194,0,10-(AZ$195-LOG('Indicator Data'!N31))/(AZ$195-AZ$194)*10))),1))</f>
        <v>0</v>
      </c>
      <c r="BA28" s="36">
        <f>IF(AZ28="x","x",'Indicator Data'!N31/'Indicator Data'!$CK31)</f>
        <v>0</v>
      </c>
      <c r="BB28" s="35">
        <f t="shared" si="44"/>
        <v>0</v>
      </c>
      <c r="BC28" s="35">
        <f t="shared" si="45"/>
        <v>0</v>
      </c>
      <c r="BD28" s="35">
        <f>IF('Indicator Data'!O31="No data","x",ROUND(IF('Indicator Data'!O31=0,0,IF(LOG('Indicator Data'!O31)&gt;BD$195,10,IF(LOG('Indicator Data'!O31)&lt;BD$194,0,10-(BD$195-LOG('Indicator Data'!O31))/(BD$195-BD$194)*10))),1))</f>
        <v>8.1</v>
      </c>
      <c r="BE28" s="36">
        <f>IF(BD28="x","x",'Indicator Data'!O31/'Indicator Data'!$CK31)</f>
        <v>3.7721757126291708E-2</v>
      </c>
      <c r="BF28" s="35">
        <f t="shared" si="46"/>
        <v>3.8</v>
      </c>
      <c r="BG28" s="35">
        <f t="shared" si="47"/>
        <v>6.4</v>
      </c>
      <c r="BH28" s="35">
        <f>IF('Indicator Data'!P31="No data","x",ROUND(IF('Indicator Data'!P31=0,0,IF(LOG('Indicator Data'!P31)&gt;BH$195,10,IF(LOG('Indicator Data'!P31)&lt;BH$194,0,10-(BH$195-LOG('Indicator Data'!P31))/(BH$195-BH$194)*10))),1))</f>
        <v>0</v>
      </c>
      <c r="BI28" s="36">
        <f>IF(BH28="x","x",'Indicator Data'!P31/'Indicator Data'!$CK31)</f>
        <v>0</v>
      </c>
      <c r="BJ28" s="35">
        <f t="shared" si="48"/>
        <v>0</v>
      </c>
      <c r="BK28" s="35">
        <f t="shared" si="49"/>
        <v>0</v>
      </c>
      <c r="BL28" s="35">
        <f t="shared" si="50"/>
        <v>4.2</v>
      </c>
      <c r="BM28" s="35">
        <f>ROUND(IF('Indicator Data'!Q31=0,0,IF(LOG('Indicator Data'!Q31)&gt;BM$195,10,IF(LOG('Indicator Data'!Q31)&lt;BM$194,0,10-(BM$195-LOG('Indicator Data'!Q31))/(BM$195-BM$194)*10))),1)</f>
        <v>8.9</v>
      </c>
      <c r="BN28" s="35">
        <f>ROUND(IF('Indicator Data'!R31=0,0,IF(LOG('Indicator Data'!R31)&gt;BN$195,10,IF(LOG('Indicator Data'!R31)&lt;BN$194,0,10-(BN$195-LOG('Indicator Data'!R31))/(BN$195-BN$194)*10))),1)</f>
        <v>0</v>
      </c>
      <c r="BO28" s="35">
        <f t="shared" si="51"/>
        <v>2.9666666666666668</v>
      </c>
      <c r="BP28" s="36">
        <f>'Indicator Data'!Q31/'Indicator Data'!$CK31</f>
        <v>0.99930844468035918</v>
      </c>
      <c r="BQ28" s="36">
        <f>'Indicator Data'!R31/'Indicator Data'!$CK31</f>
        <v>0</v>
      </c>
      <c r="BR28" s="35">
        <f t="shared" si="26"/>
        <v>10</v>
      </c>
      <c r="BS28" s="35">
        <f t="shared" si="27"/>
        <v>0</v>
      </c>
      <c r="BT28" s="35">
        <f t="shared" si="28"/>
        <v>3.3333333333333335</v>
      </c>
      <c r="BU28" s="35">
        <f t="shared" si="52"/>
        <v>3.2</v>
      </c>
      <c r="BV28" s="35">
        <f>ROUND(IF('Indicator Data'!S31=0,0,IF(LOG('Indicator Data'!S31)&gt;BV$195,10,IF(LOG('Indicator Data'!S31)&lt;BV$194,0,10-(BV$195-LOG('Indicator Data'!S31))/(BV$195-BV$194)*10))),1)</f>
        <v>5.6</v>
      </c>
      <c r="BW28" s="35">
        <f>ROUND(IF('Indicator Data'!T31=0,0,IF(LOG('Indicator Data'!T31)&gt;BW$195,10,IF(LOG('Indicator Data'!T31)&lt;BW$194,0,10-(BW$195-LOG('Indicator Data'!T31))/(BW$195-BW$194)*10))),1)</f>
        <v>8.9</v>
      </c>
      <c r="BX28" s="35">
        <f t="shared" si="53"/>
        <v>7.8</v>
      </c>
      <c r="BY28" s="36">
        <f>'Indicator Data'!S31/'Indicator Data'!$CK31</f>
        <v>4.3476935700788319E-3</v>
      </c>
      <c r="BZ28" s="36">
        <f>'Indicator Data'!T31/'Indicator Data'!$CK31</f>
        <v>0.99496075111028037</v>
      </c>
      <c r="CA28" s="35">
        <f t="shared" si="29"/>
        <v>0.1</v>
      </c>
      <c r="CB28" s="35">
        <f t="shared" si="30"/>
        <v>9.9</v>
      </c>
      <c r="CC28" s="35">
        <f t="shared" si="54"/>
        <v>6.6333333333333329</v>
      </c>
      <c r="CD28" s="35">
        <f t="shared" si="55"/>
        <v>7.3</v>
      </c>
      <c r="CE28" s="35">
        <f t="shared" si="56"/>
        <v>5.6</v>
      </c>
      <c r="CF28" s="35">
        <f>ROUND(IF('Indicator Data'!U31=0,0,IF(LOG('Indicator Data'!U31)&gt;CF$195,10,IF(LOG('Indicator Data'!U31)&lt;CF$194,0,10-(CF$195-LOG('Indicator Data'!U31))/(CF$195-CF$194)*10))),1)</f>
        <v>7.9</v>
      </c>
      <c r="CG28" s="36">
        <f>'Indicator Data'!U31/'Indicator Data'!$CK31</f>
        <v>0.1986844186147752</v>
      </c>
      <c r="CH28" s="35">
        <f t="shared" si="31"/>
        <v>2.2000000000000002</v>
      </c>
      <c r="CI28" s="35">
        <f t="shared" si="57"/>
        <v>5.8</v>
      </c>
      <c r="CJ28" s="35">
        <f>ROUND(IF('Indicator Data'!V31=0,0,IF(LOG('Indicator Data'!V31)&gt;CJ$195,10,IF(LOG('Indicator Data'!V31)&lt;CJ$194,0,10-(CJ$195-LOG('Indicator Data'!V31))/(CJ$195-CJ$194)*10))),1)</f>
        <v>8.9</v>
      </c>
      <c r="CK28" s="36">
        <f>IF('Indicator Data'!V31/'Indicator Data'!$CK31&gt;1,1,'Indicator Data'!V31/'Indicator Data'!$CK31)</f>
        <v>0.99645568365597892</v>
      </c>
      <c r="CL28" s="35">
        <f t="shared" si="32"/>
        <v>10</v>
      </c>
      <c r="CM28" s="35">
        <f t="shared" si="58"/>
        <v>9.5</v>
      </c>
      <c r="CN28" s="35">
        <f>ROUND(IF('Indicator Data'!W31=0,0,IF(LOG('Indicator Data'!W31)&gt;CN$195,10,IF(LOG('Indicator Data'!W31)&lt;CN$194,0,10-(CN$195-LOG('Indicator Data'!W31))/(CN$195-CN$194)*10))),1)</f>
        <v>8.9</v>
      </c>
      <c r="CO28" s="36">
        <f>'Indicator Data'!W31/'Indicator Data'!$CK31</f>
        <v>0.96284537292128902</v>
      </c>
      <c r="CP28" s="35">
        <f t="shared" si="33"/>
        <v>9.6</v>
      </c>
      <c r="CQ28" s="35">
        <f t="shared" si="59"/>
        <v>9.3000000000000007</v>
      </c>
      <c r="CR28" s="35">
        <f t="shared" si="34"/>
        <v>8.1</v>
      </c>
      <c r="CS28" s="35">
        <f>IF('Indicator Data'!BZ31="No data","x",ROUND(IF('Indicator Data'!BZ31&gt;CS$195,0,IF('Indicator Data'!BZ31&lt;CS$194,10,(CS$195-'Indicator Data'!BZ31)/(CS$195-CS$194)*10)),1))</f>
        <v>9</v>
      </c>
      <c r="CT28" s="35">
        <f>IF('Indicator Data'!CA31="No data","x",ROUND(IF('Indicator Data'!CA31&gt;CT$195,0,IF('Indicator Data'!CA31&lt;CT$194,10,(CT$195-'Indicator Data'!CA31)/(CT$195-CT$194)*10)),1))</f>
        <v>8.6999999999999993</v>
      </c>
      <c r="CU28" s="35">
        <f>IF('Indicator Data'!AC31="No data","x",ROUND(IF('Indicator Data'!AC31&gt;CU$195,0,IF('Indicator Data'!AC31&lt;CU$194,10,(CU$195-'Indicator Data'!AC31)/(CU$195-CU$194)*10)),1))</f>
        <v>8.8000000000000007</v>
      </c>
      <c r="CV28" s="35">
        <f t="shared" si="35"/>
        <v>8.8000000000000007</v>
      </c>
      <c r="CW28" s="35">
        <f>IF('Indicator Data'!X31="No data","x",ROUND(IF(LOG('Indicator Data'!X31)&gt;CW$195,10,IF(LOG('Indicator Data'!X31)&lt;CW$194,0,10-(CW$195-LOG('Indicator Data'!X31))/(CW$195-CW$194)*10)),1))</f>
        <v>6.2</v>
      </c>
      <c r="CX28" s="35">
        <f>IF('Indicator Data'!Y31="No data","x",ROUND(IF('Indicator Data'!Y31&gt;CX$195,10,IF('Indicator Data'!Y31&lt;CX$194,0,10-(CX$195-'Indicator Data'!Y31)/(CX$195-CX$194)*10)),1))</f>
        <v>10</v>
      </c>
      <c r="CY28" s="35">
        <f>IF('Indicator Data'!Z31="No data","x",ROUND(IF('Indicator Data'!Z31&gt;CY$195,10,IF('Indicator Data'!Z31&lt;CY$194,0,10-(CY$195-'Indicator Data'!Z31)/(CY$195-CY$194)*10)),1))</f>
        <v>2.9</v>
      </c>
      <c r="CZ28" s="35">
        <f>IF('Indicator Data'!AA31="No data","x",ROUND(IF('Indicator Data'!AA31&gt;CZ$195,10,IF('Indicator Data'!AA31&lt;CZ$194,0,10-(CZ$195-'Indicator Data'!AA31)/(CZ$195-CZ$194)*10)),1))</f>
        <v>9.8000000000000007</v>
      </c>
      <c r="DA28" s="35">
        <f t="shared" si="60"/>
        <v>7.2</v>
      </c>
      <c r="DB28" s="35">
        <f t="shared" si="61"/>
        <v>7.7</v>
      </c>
      <c r="DC28" s="35">
        <f>IF('Indicator Data'!AF31="No data","x",ROUND(IF('Indicator Data'!AF31&gt;DC$195,10,IF('Indicator Data'!AF31&lt;DC$194,0,10-(DC$195-'Indicator Data'!AF31)/(DC$195-DC$194)*10)),1))</f>
        <v>6.5</v>
      </c>
      <c r="DD28" s="35">
        <f>IF('Indicator Data'!AG31="No data","x",ROUND(IF('Indicator Data'!AG31&gt;DD$195,10,IF('Indicator Data'!AG31&lt;DD$194,0,10-(DD$195-'Indicator Data'!AG31)/(DD$195-DD$194)*10)),1))</f>
        <v>7.8</v>
      </c>
      <c r="DE28" s="35">
        <f t="shared" si="62"/>
        <v>7.2</v>
      </c>
      <c r="DF28" s="35">
        <f>IF('Indicator Data'!AB31="No data","x",ROUND(IF('Indicator Data'!AB31&gt;DF$195,10,IF('Indicator Data'!AB31&lt;DF$194,0,10-(DF$195-'Indicator Data'!AB31)/(DF$195-DF$194)*10)),1))</f>
        <v>10</v>
      </c>
      <c r="DG28" s="35">
        <f t="shared" si="63"/>
        <v>9.1</v>
      </c>
      <c r="DH28" s="143">
        <f>IF('Indicator Data'!AD31="No data","x",'Indicator Data'!AD31/'Indicator Data'!$CJ31)</f>
        <v>1.6278419633151937E-4</v>
      </c>
      <c r="DI28" s="35">
        <f t="shared" si="64"/>
        <v>8.4</v>
      </c>
      <c r="DJ28" s="35">
        <f>IF('Indicator Data'!AE31="No data","x",ROUND(IF('Indicator Data'!AE31&gt;DJ$195,0,IF('Indicator Data'!AE31&lt;DJ$194,10,(DJ$195-'Indicator Data'!AE31)/(DJ$195-DJ$194)*10)),1))</f>
        <v>6</v>
      </c>
      <c r="DK28" s="35">
        <f t="shared" si="65"/>
        <v>7.2</v>
      </c>
      <c r="DL28" s="35">
        <f t="shared" si="66"/>
        <v>7.8</v>
      </c>
      <c r="DM28" s="37">
        <f t="shared" si="36"/>
        <v>7.2</v>
      </c>
      <c r="DN28" s="38">
        <f t="shared" si="37"/>
        <v>3.6</v>
      </c>
      <c r="DO28" s="35">
        <f>ROUND(IF('Indicator Data'!AH31=0,0,IF('Indicator Data'!AH31&gt;DO$195,10,IF('Indicator Data'!AH31&lt;DO$194,0,10-(DO$195-'Indicator Data'!AH31)/(DO$195-DO$194)*10))),1)</f>
        <v>5.9</v>
      </c>
      <c r="DP28" s="35">
        <f>ROUND(IF('Indicator Data'!AI31=0,0,IF(LOG('Indicator Data'!AI31)&gt;LOG(DP$195),10,IF(LOG('Indicator Data'!AI31)&lt;LOG(DP$194),0,10-(LOG(DP$195)-LOG('Indicator Data'!AI31))/(LOG(DP$195)-LOG(DP$194))*10))),1)</f>
        <v>5</v>
      </c>
      <c r="DQ28" s="37">
        <f t="shared" si="38"/>
        <v>5.5</v>
      </c>
      <c r="DR28" s="35">
        <f>'Indicator Data'!AJ31</f>
        <v>0</v>
      </c>
      <c r="DS28" s="35">
        <f>'Indicator Data'!AK31</f>
        <v>4</v>
      </c>
      <c r="DT28" s="37">
        <f t="shared" si="39"/>
        <v>7</v>
      </c>
      <c r="DU28" s="38">
        <f t="shared" si="40"/>
        <v>7</v>
      </c>
      <c r="DV28" s="13"/>
      <c r="DW28" s="83"/>
    </row>
    <row r="29" spans="1:127" s="2" customFormat="1" x14ac:dyDescent="0.3">
      <c r="A29" s="98" t="str">
        <f>'Indicator Data'!A32</f>
        <v>Burundi</v>
      </c>
      <c r="B29" s="39" t="str">
        <f>'Indicator Data'!B32</f>
        <v>BDI</v>
      </c>
      <c r="C29" s="35">
        <f>ROUND(IF('Indicator Data'!C32=0,0.1,IF(LOG('Indicator Data'!C32)&gt;C$195,10,IF(LOG('Indicator Data'!C32)&lt;C$194,0,10-(C$195-LOG('Indicator Data'!C32))/(C$195-C$194)*10))),1)</f>
        <v>8</v>
      </c>
      <c r="D29" s="35">
        <f>ROUND(IF('Indicator Data'!D32=0,0.1,IF(LOG('Indicator Data'!D32)&gt;D$195,10,IF(LOG('Indicator Data'!D32)&lt;D$194,0,10-(D$195-LOG('Indicator Data'!D32))/(D$195-D$194)*10))),1)</f>
        <v>0.1</v>
      </c>
      <c r="E29" s="35">
        <f t="shared" si="0"/>
        <v>5.3</v>
      </c>
      <c r="F29" s="35">
        <f>IF('Indicator Data'!E32="No data",0.1,(ROUND(IF('Indicator Data'!E32=0,0,IF(LOG('Indicator Data'!E32)&gt;F$195,10,IF(LOG('Indicator Data'!E32)&lt;F$194,0,10-(F$195-LOG('Indicator Data'!E32))/(F$195-F$194)*10))),1)))</f>
        <v>5.6</v>
      </c>
      <c r="G29" s="35">
        <f>ROUND(IF('Indicator Data'!F32=0,0,IF(LOG('Indicator Data'!F32)&gt;G$195,10,IF(LOG('Indicator Data'!F32)&lt;G$194,0,10-(G$195-LOG('Indicator Data'!F32))/(G$195-G$194)*10))),1)</f>
        <v>0</v>
      </c>
      <c r="H29" s="35">
        <f>ROUND(IF('Indicator Data'!G32=0,0,IF(LOG('Indicator Data'!G32)&gt;H$195,10,IF(LOG('Indicator Data'!G32)&lt;H$194,0,10-(H$195-LOG('Indicator Data'!G32))/(H$195-H$194)*10))),1)</f>
        <v>0</v>
      </c>
      <c r="I29" s="35">
        <f>ROUND(IF('Indicator Data'!H32=0,0,IF(LOG('Indicator Data'!H32)&gt;I$195,10,IF(LOG('Indicator Data'!H32)&lt;I$194,0,10-(I$195-LOG('Indicator Data'!H32))/(I$195-I$194)*10))),1)</f>
        <v>0</v>
      </c>
      <c r="J29" s="35">
        <f t="shared" si="1"/>
        <v>0</v>
      </c>
      <c r="K29" s="35">
        <f>ROUND(IF('Indicator Data'!I32=0,0,IF(LOG('Indicator Data'!I32)&gt;K$195,10,IF(LOG('Indicator Data'!I32)&lt;K$194,0,10-(K$195-LOG('Indicator Data'!I32))/(K$195-K$194)*10))),1)</f>
        <v>0</v>
      </c>
      <c r="L29" s="35">
        <f t="shared" si="2"/>
        <v>0</v>
      </c>
      <c r="M29" s="35">
        <f>ROUND(IF('Indicator Data'!J32=0,0,IF(LOG('Indicator Data'!J32)&gt;M$195,10,IF(LOG('Indicator Data'!J32)&lt;M$194,0,10-(M$195-LOG('Indicator Data'!J32))/(M$195-M$194)*10))),1)</f>
        <v>9.9</v>
      </c>
      <c r="N29" s="36">
        <f>'Indicator Data'!C32/'Indicator Data'!$CK32</f>
        <v>1.4113147766879862E-3</v>
      </c>
      <c r="O29" s="36">
        <f>'Indicator Data'!D32/'Indicator Data'!$CK32</f>
        <v>0</v>
      </c>
      <c r="P29" s="36">
        <f>IF(F29=0.1,"x",'Indicator Data'!E32/'Indicator Data'!$CK32)</f>
        <v>1.6154330241142177E-3</v>
      </c>
      <c r="Q29" s="36">
        <f>'Indicator Data'!F32/'Indicator Data'!$CK32</f>
        <v>0</v>
      </c>
      <c r="R29" s="36">
        <f>'Indicator Data'!G32/'Indicator Data'!$CK32</f>
        <v>0</v>
      </c>
      <c r="S29" s="36">
        <f>'Indicator Data'!H32/'Indicator Data'!$CK32</f>
        <v>0</v>
      </c>
      <c r="T29" s="36">
        <f>'Indicator Data'!I32/'Indicator Data'!$CK32</f>
        <v>0</v>
      </c>
      <c r="U29" s="36">
        <f>'Indicator Data'!J32/'Indicator Data'!$CK32</f>
        <v>7.8384241882841453E-3</v>
      </c>
      <c r="V29" s="35">
        <f t="shared" si="3"/>
        <v>7.1</v>
      </c>
      <c r="W29" s="35">
        <f t="shared" si="4"/>
        <v>0</v>
      </c>
      <c r="X29" s="35">
        <f t="shared" si="5"/>
        <v>4.4000000000000004</v>
      </c>
      <c r="Y29" s="35">
        <f t="shared" si="6"/>
        <v>1.1000000000000001</v>
      </c>
      <c r="Z29" s="35">
        <f t="shared" si="7"/>
        <v>0</v>
      </c>
      <c r="AA29" s="35">
        <f t="shared" si="8"/>
        <v>0</v>
      </c>
      <c r="AB29" s="35">
        <f t="shared" si="9"/>
        <v>0</v>
      </c>
      <c r="AC29" s="35">
        <f t="shared" si="10"/>
        <v>0</v>
      </c>
      <c r="AD29" s="35">
        <f t="shared" si="11"/>
        <v>0</v>
      </c>
      <c r="AE29" s="35">
        <f t="shared" si="12"/>
        <v>0</v>
      </c>
      <c r="AF29" s="35">
        <f t="shared" si="13"/>
        <v>2.6</v>
      </c>
      <c r="AG29" s="35">
        <f>ROUND(IF('Indicator Data'!K32=0,0,IF('Indicator Data'!K32&gt;AG$195,10,IF('Indicator Data'!K32&lt;AG$194,0,10-(AG$195-'Indicator Data'!K32)/(AG$195-AG$194)*10))),1)</f>
        <v>5.7</v>
      </c>
      <c r="AH29" s="35">
        <f t="shared" si="14"/>
        <v>7.6</v>
      </c>
      <c r="AI29" s="35">
        <f t="shared" si="15"/>
        <v>0.1</v>
      </c>
      <c r="AJ29" s="35">
        <f t="shared" si="16"/>
        <v>0</v>
      </c>
      <c r="AK29" s="35">
        <f t="shared" si="17"/>
        <v>0</v>
      </c>
      <c r="AL29" s="35">
        <f t="shared" si="18"/>
        <v>0</v>
      </c>
      <c r="AM29" s="35">
        <f t="shared" si="19"/>
        <v>0</v>
      </c>
      <c r="AN29" s="35">
        <f t="shared" si="20"/>
        <v>7.9</v>
      </c>
      <c r="AO29" s="142">
        <f t="shared" si="21"/>
        <v>4.9000000000000004</v>
      </c>
      <c r="AP29" s="142">
        <f t="shared" si="41"/>
        <v>3.7</v>
      </c>
      <c r="AQ29" s="142">
        <f t="shared" si="22"/>
        <v>0</v>
      </c>
      <c r="AR29" s="142">
        <f t="shared" si="23"/>
        <v>0</v>
      </c>
      <c r="AS29" s="35">
        <f t="shared" si="24"/>
        <v>6.8</v>
      </c>
      <c r="AT29" s="35">
        <f>IF('Indicator Data'!L32="No data","x",IF('Indicator Data'!CL32&lt;1000,"x",ROUND((IF('Indicator Data'!L32&gt;AT$195,10,IF('Indicator Data'!L32&lt;AT$194,0,10-(AT$195-'Indicator Data'!L32)/(AT$195-AT$194)*10))),1)))</f>
        <v>3</v>
      </c>
      <c r="AU29" s="142">
        <f t="shared" si="25"/>
        <v>4.9000000000000004</v>
      </c>
      <c r="AV29" s="35">
        <f>IF('Indicator Data'!M32="No data","x",ROUND(IF('Indicator Data'!M32=0,0,IF(LOG('Indicator Data'!M32)&gt;AV$195,10,IF(LOG('Indicator Data'!M32)&lt;AV$194,0,10-(AV$195-LOG('Indicator Data'!M32))/(AV$195-AV$194)*10))),1))</f>
        <v>7.9</v>
      </c>
      <c r="AW29" s="36">
        <f>IF(AV29="x","x",'Indicator Data'!M32/'Indicator Data'!$CK32)</f>
        <v>0.32031998547248858</v>
      </c>
      <c r="AX29" s="35">
        <f t="shared" si="42"/>
        <v>3.6</v>
      </c>
      <c r="AY29" s="35">
        <f t="shared" si="43"/>
        <v>6.2</v>
      </c>
      <c r="AZ29" s="35">
        <f>IF('Indicator Data'!N32="No data","x",ROUND(IF('Indicator Data'!N32=0,0,IF(LOG('Indicator Data'!N32)&gt;AZ$195,10,IF(LOG('Indicator Data'!N32)&lt;AZ$194,0,10-(AZ$195-LOG('Indicator Data'!N32))/(AZ$195-AZ$194)*10))),1))</f>
        <v>7.5</v>
      </c>
      <c r="BA29" s="36">
        <f>IF(AZ29="x","x",'Indicator Data'!N32/'Indicator Data'!$CK32)</f>
        <v>2.9453601016504766E-2</v>
      </c>
      <c r="BB29" s="35">
        <f t="shared" si="44"/>
        <v>5.9</v>
      </c>
      <c r="BC29" s="35">
        <f t="shared" si="45"/>
        <v>6.8</v>
      </c>
      <c r="BD29" s="35">
        <f>IF('Indicator Data'!O32="No data","x",ROUND(IF('Indicator Data'!O32=0,0,IF(LOG('Indicator Data'!O32)&gt;BD$195,10,IF(LOG('Indicator Data'!O32)&lt;BD$194,0,10-(BD$195-LOG('Indicator Data'!O32))/(BD$195-BD$194)*10))),1))</f>
        <v>0</v>
      </c>
      <c r="BE29" s="36">
        <f>IF(BD29="x","x",'Indicator Data'!O32/'Indicator Data'!$CK32)</f>
        <v>0</v>
      </c>
      <c r="BF29" s="35">
        <f t="shared" si="46"/>
        <v>0</v>
      </c>
      <c r="BG29" s="35">
        <f t="shared" si="47"/>
        <v>0</v>
      </c>
      <c r="BH29" s="35">
        <f>IF('Indicator Data'!P32="No data","x",ROUND(IF('Indicator Data'!P32=0,0,IF(LOG('Indicator Data'!P32)&gt;BH$195,10,IF(LOG('Indicator Data'!P32)&lt;BH$194,0,10-(BH$195-LOG('Indicator Data'!P32))/(BH$195-BH$194)*10))),1))</f>
        <v>8.6999999999999993</v>
      </c>
      <c r="BI29" s="36">
        <f>IF(BH29="x","x",'Indicator Data'!P32/'Indicator Data'!$CK32)</f>
        <v>0.14888092466262079</v>
      </c>
      <c r="BJ29" s="35">
        <f t="shared" si="48"/>
        <v>10</v>
      </c>
      <c r="BK29" s="35">
        <f t="shared" si="49"/>
        <v>9.5</v>
      </c>
      <c r="BL29" s="35">
        <f t="shared" si="50"/>
        <v>6.7</v>
      </c>
      <c r="BM29" s="35">
        <f>ROUND(IF('Indicator Data'!Q32=0,0,IF(LOG('Indicator Data'!Q32)&gt;BM$195,10,IF(LOG('Indicator Data'!Q32)&lt;BM$194,0,10-(BM$195-LOG('Indicator Data'!Q32))/(BM$195-BM$194)*10))),1)</f>
        <v>8.6</v>
      </c>
      <c r="BN29" s="35">
        <f>ROUND(IF('Indicator Data'!R32=0,0,IF(LOG('Indicator Data'!R32)&gt;BN$195,10,IF(LOG('Indicator Data'!R32)&lt;BN$194,0,10-(BN$195-LOG('Indicator Data'!R32))/(BN$195-BN$194)*10))),1)</f>
        <v>0</v>
      </c>
      <c r="BO29" s="35">
        <f t="shared" si="51"/>
        <v>2.8666666666666667</v>
      </c>
      <c r="BP29" s="36">
        <f>'Indicator Data'!Q32/'Indicator Data'!$CK32</f>
        <v>0.97260439392497944</v>
      </c>
      <c r="BQ29" s="36">
        <f>'Indicator Data'!R32/'Indicator Data'!$CK32</f>
        <v>0</v>
      </c>
      <c r="BR29" s="35">
        <f t="shared" si="26"/>
        <v>9.6999999999999993</v>
      </c>
      <c r="BS29" s="35">
        <f t="shared" si="27"/>
        <v>0</v>
      </c>
      <c r="BT29" s="35">
        <f t="shared" si="28"/>
        <v>3.2333333333333329</v>
      </c>
      <c r="BU29" s="35">
        <f t="shared" si="52"/>
        <v>3.1</v>
      </c>
      <c r="BV29" s="35">
        <f>ROUND(IF('Indicator Data'!S32=0,0,IF(LOG('Indicator Data'!S32)&gt;BV$195,10,IF(LOG('Indicator Data'!S32)&lt;BV$194,0,10-(BV$195-LOG('Indicator Data'!S32))/(BV$195-BV$194)*10))),1)</f>
        <v>0</v>
      </c>
      <c r="BW29" s="35">
        <f>ROUND(IF('Indicator Data'!T32=0,0,IF(LOG('Indicator Data'!T32)&gt;BW$195,10,IF(LOG('Indicator Data'!T32)&lt;BW$194,0,10-(BW$195-LOG('Indicator Data'!T32))/(BW$195-BW$194)*10))),1)</f>
        <v>8.6</v>
      </c>
      <c r="BX29" s="35">
        <f t="shared" si="53"/>
        <v>5.7333333333333334</v>
      </c>
      <c r="BY29" s="36">
        <f>'Indicator Data'!S32/'Indicator Data'!$CK32</f>
        <v>0</v>
      </c>
      <c r="BZ29" s="36">
        <f>'Indicator Data'!T32/'Indicator Data'!$CK32</f>
        <v>0.86708737952789927</v>
      </c>
      <c r="CA29" s="35">
        <f t="shared" si="29"/>
        <v>0</v>
      </c>
      <c r="CB29" s="35">
        <f t="shared" si="30"/>
        <v>8.6999999999999993</v>
      </c>
      <c r="CC29" s="35">
        <f t="shared" si="54"/>
        <v>5.8</v>
      </c>
      <c r="CD29" s="35">
        <f t="shared" si="55"/>
        <v>5.8</v>
      </c>
      <c r="CE29" s="35">
        <f t="shared" si="56"/>
        <v>4.5999999999999996</v>
      </c>
      <c r="CF29" s="35">
        <f>ROUND(IF('Indicator Data'!U32=0,0,IF(LOG('Indicator Data'!U32)&gt;CF$195,10,IF(LOG('Indicator Data'!U32)&lt;CF$194,0,10-(CF$195-LOG('Indicator Data'!U32))/(CF$195-CF$194)*10))),1)</f>
        <v>8.4</v>
      </c>
      <c r="CG29" s="36">
        <f>'Indicator Data'!U32/'Indicator Data'!$CK32</f>
        <v>0.70350573745775991</v>
      </c>
      <c r="CH29" s="35">
        <f t="shared" si="31"/>
        <v>7.8</v>
      </c>
      <c r="CI29" s="35">
        <f t="shared" si="57"/>
        <v>8.1</v>
      </c>
      <c r="CJ29" s="35">
        <f>ROUND(IF('Indicator Data'!V32=0,0,IF(LOG('Indicator Data'!V32)&gt;CJ$195,10,IF(LOG('Indicator Data'!V32)&lt;CJ$194,0,10-(CJ$195-LOG('Indicator Data'!V32))/(CJ$195-CJ$194)*10))),1)</f>
        <v>8.1999999999999993</v>
      </c>
      <c r="CK29" s="36">
        <f>IF('Indicator Data'!V32/'Indicator Data'!$CK32&gt;1,1,'Indicator Data'!V32/'Indicator Data'!$CK32)</f>
        <v>0.51716619796204555</v>
      </c>
      <c r="CL29" s="35">
        <f t="shared" si="32"/>
        <v>5.2</v>
      </c>
      <c r="CM29" s="35">
        <f t="shared" si="58"/>
        <v>7</v>
      </c>
      <c r="CN29" s="35">
        <f>ROUND(IF('Indicator Data'!W32=0,0,IF(LOG('Indicator Data'!W32)&gt;CN$195,10,IF(LOG('Indicator Data'!W32)&lt;CN$194,0,10-(CN$195-LOG('Indicator Data'!W32))/(CN$195-CN$194)*10))),1)</f>
        <v>7.9</v>
      </c>
      <c r="CO29" s="36">
        <f>'Indicator Data'!W32/'Indicator Data'!$CK32</f>
        <v>0.31965354875114643</v>
      </c>
      <c r="CP29" s="35">
        <f t="shared" si="33"/>
        <v>3.2</v>
      </c>
      <c r="CQ29" s="35">
        <f t="shared" si="59"/>
        <v>6.1</v>
      </c>
      <c r="CR29" s="35">
        <f t="shared" si="34"/>
        <v>6.6</v>
      </c>
      <c r="CS29" s="35">
        <f>IF('Indicator Data'!BZ32="No data","x",ROUND(IF('Indicator Data'!BZ32&gt;CS$195,0,IF('Indicator Data'!BZ32&lt;CS$194,10,(CS$195-'Indicator Data'!BZ32)/(CS$195-CS$194)*10)),1))</f>
        <v>6</v>
      </c>
      <c r="CT29" s="35">
        <f>IF('Indicator Data'!CA32="No data","x",ROUND(IF('Indicator Data'!CA32&gt;CT$195,0,IF('Indicator Data'!CA32&lt;CT$194,10,(CT$195-'Indicator Data'!CA32)/(CT$195-CT$194)*10)),1))</f>
        <v>6.5</v>
      </c>
      <c r="CU29" s="35">
        <f>IF('Indicator Data'!AC32="No data","x",ROUND(IF('Indicator Data'!AC32&gt;CU$195,0,IF('Indicator Data'!AC32&lt;CU$194,10,(CU$195-'Indicator Data'!AC32)/(CU$195-CU$194)*10)),1))</f>
        <v>9.4</v>
      </c>
      <c r="CV29" s="35">
        <f t="shared" si="35"/>
        <v>7.3</v>
      </c>
      <c r="CW29" s="35">
        <f>IF('Indicator Data'!X32="No data","x",ROUND(IF(LOG('Indicator Data'!X32)&gt;CW$195,10,IF(LOG('Indicator Data'!X32)&lt;CW$194,0,10-(CW$195-LOG('Indicator Data'!X32))/(CW$195-CW$194)*10)),1))</f>
        <v>8.8000000000000007</v>
      </c>
      <c r="CX29" s="35">
        <f>IF('Indicator Data'!Y32="No data","x",ROUND(IF('Indicator Data'!Y32&gt;CX$195,10,IF('Indicator Data'!Y32&lt;CX$194,0,10-(CX$195-'Indicator Data'!Y32)/(CX$195-CX$194)*10)),1))</f>
        <v>10</v>
      </c>
      <c r="CY29" s="35">
        <f>IF('Indicator Data'!Z32="No data","x",ROUND(IF('Indicator Data'!Z32&gt;CY$195,10,IF('Indicator Data'!Z32&lt;CY$194,0,10-(CY$195-'Indicator Data'!Z32)/(CY$195-CY$194)*10)),1))</f>
        <v>1.3</v>
      </c>
      <c r="CZ29" s="35">
        <f>IF('Indicator Data'!AA32="No data","x",ROUND(IF('Indicator Data'!AA32&gt;CZ$195,10,IF('Indicator Data'!AA32&lt;CZ$194,0,10-(CZ$195-'Indicator Data'!AA32)/(CZ$195-CZ$194)*10)),1))</f>
        <v>7.1</v>
      </c>
      <c r="DA29" s="35">
        <f t="shared" si="60"/>
        <v>6.8</v>
      </c>
      <c r="DB29" s="35">
        <f t="shared" si="61"/>
        <v>7</v>
      </c>
      <c r="DC29" s="35">
        <f>IF('Indicator Data'!AF32="No data","x",ROUND(IF('Indicator Data'!AF32&gt;DC$195,10,IF('Indicator Data'!AF32&lt;DC$194,0,10-(DC$195-'Indicator Data'!AF32)/(DC$195-DC$194)*10)),1))</f>
        <v>5.4</v>
      </c>
      <c r="DD29" s="35">
        <f>IF('Indicator Data'!AG32="No data","x",ROUND(IF('Indicator Data'!AG32&gt;DD$195,10,IF('Indicator Data'!AG32&lt;DD$194,0,10-(DD$195-'Indicator Data'!AG32)/(DD$195-DD$194)*10)),1))</f>
        <v>8.3000000000000007</v>
      </c>
      <c r="DE29" s="35">
        <f t="shared" si="62"/>
        <v>6.8</v>
      </c>
      <c r="DF29" s="35">
        <f>IF('Indicator Data'!AB32="No data","x",ROUND(IF('Indicator Data'!AB32&gt;DF$195,10,IF('Indicator Data'!AB32&lt;DF$194,0,10-(DF$195-'Indicator Data'!AB32)/(DF$195-DF$194)*10)),1))</f>
        <v>0.9</v>
      </c>
      <c r="DG29" s="35">
        <f t="shared" si="63"/>
        <v>5.7</v>
      </c>
      <c r="DH29" s="143">
        <f>IF('Indicator Data'!AD32="No data","x",'Indicator Data'!AD32/'Indicator Data'!$CJ32)</f>
        <v>1.7137043532166691E-4</v>
      </c>
      <c r="DI29" s="35">
        <f t="shared" si="64"/>
        <v>8.3000000000000007</v>
      </c>
      <c r="DJ29" s="35">
        <f>IF('Indicator Data'!AE32="No data","x",ROUND(IF('Indicator Data'!AE32&gt;DJ$195,0,IF('Indicator Data'!AE32&lt;DJ$194,10,(DJ$195-'Indicator Data'!AE32)/(DJ$195-DJ$194)*10)),1))</f>
        <v>6</v>
      </c>
      <c r="DK29" s="35">
        <f t="shared" si="65"/>
        <v>7.2</v>
      </c>
      <c r="DL29" s="35">
        <f t="shared" si="66"/>
        <v>6.6</v>
      </c>
      <c r="DM29" s="37">
        <f t="shared" si="36"/>
        <v>6.7</v>
      </c>
      <c r="DN29" s="38">
        <f t="shared" si="37"/>
        <v>3.8</v>
      </c>
      <c r="DO29" s="35">
        <f>ROUND(IF('Indicator Data'!AH32=0,0,IF('Indicator Data'!AH32&gt;DO$195,10,IF('Indicator Data'!AH32&lt;DO$194,0,10-(DO$195-'Indicator Data'!AH32)/(DO$195-DO$194)*10))),1)</f>
        <v>8.8000000000000007</v>
      </c>
      <c r="DP29" s="35">
        <f>ROUND(IF('Indicator Data'!AI32=0,0,IF(LOG('Indicator Data'!AI32)&gt;LOG(DP$195),10,IF(LOG('Indicator Data'!AI32)&lt;LOG(DP$194),0,10-(LOG(DP$195)-LOG('Indicator Data'!AI32))/(LOG(DP$195)-LOG(DP$194))*10))),1)</f>
        <v>9.1999999999999993</v>
      </c>
      <c r="DQ29" s="37">
        <f t="shared" si="38"/>
        <v>9</v>
      </c>
      <c r="DR29" s="35">
        <f>'Indicator Data'!AJ32</f>
        <v>0</v>
      </c>
      <c r="DS29" s="35">
        <f>'Indicator Data'!AK32</f>
        <v>0</v>
      </c>
      <c r="DT29" s="37">
        <f t="shared" si="39"/>
        <v>0</v>
      </c>
      <c r="DU29" s="38">
        <f t="shared" si="40"/>
        <v>6.3</v>
      </c>
      <c r="DV29" s="13"/>
      <c r="DW29" s="83"/>
    </row>
    <row r="30" spans="1:127" s="2" customFormat="1" x14ac:dyDescent="0.3">
      <c r="A30" s="98" t="str">
        <f>'Indicator Data'!A33</f>
        <v>Cabo Verde</v>
      </c>
      <c r="B30" s="39" t="str">
        <f>'Indicator Data'!B33</f>
        <v>CPV</v>
      </c>
      <c r="C30" s="35">
        <f>ROUND(IF('Indicator Data'!C33=0,0.1,IF(LOG('Indicator Data'!C33)&gt;C$195,10,IF(LOG('Indicator Data'!C33)&lt;C$194,0,10-(C$195-LOG('Indicator Data'!C33))/(C$195-C$194)*10))),1)</f>
        <v>0.1</v>
      </c>
      <c r="D30" s="35">
        <f>ROUND(IF('Indicator Data'!D33=0,0.1,IF(LOG('Indicator Data'!D33)&gt;D$195,10,IF(LOG('Indicator Data'!D33)&lt;D$194,0,10-(D$195-LOG('Indicator Data'!D33))/(D$195-D$194)*10))),1)</f>
        <v>0.1</v>
      </c>
      <c r="E30" s="35">
        <f t="shared" si="0"/>
        <v>0.1</v>
      </c>
      <c r="F30" s="35">
        <f>IF('Indicator Data'!E33="No data",0.1,(ROUND(IF('Indicator Data'!E33=0,0,IF(LOG('Indicator Data'!E33)&gt;F$195,10,IF(LOG('Indicator Data'!E33)&lt;F$194,0,10-(F$195-LOG('Indicator Data'!E33))/(F$195-F$194)*10))),1)))</f>
        <v>0.1</v>
      </c>
      <c r="G30" s="35">
        <f>ROUND(IF('Indicator Data'!F33=0,0,IF(LOG('Indicator Data'!F33)&gt;G$195,10,IF(LOG('Indicator Data'!F33)&lt;G$194,0,10-(G$195-LOG('Indicator Data'!F33))/(G$195-G$194)*10))),1)</f>
        <v>0</v>
      </c>
      <c r="H30" s="35">
        <f>ROUND(IF('Indicator Data'!G33=0,0,IF(LOG('Indicator Data'!G33)&gt;H$195,10,IF(LOG('Indicator Data'!G33)&lt;H$194,0,10-(H$195-LOG('Indicator Data'!G33))/(H$195-H$194)*10))),1)</f>
        <v>0</v>
      </c>
      <c r="I30" s="35">
        <f>ROUND(IF('Indicator Data'!H33=0,0,IF(LOG('Indicator Data'!H33)&gt;I$195,10,IF(LOG('Indicator Data'!H33)&lt;I$194,0,10-(I$195-LOG('Indicator Data'!H33))/(I$195-I$194)*10))),1)</f>
        <v>0</v>
      </c>
      <c r="J30" s="35">
        <f t="shared" si="1"/>
        <v>0</v>
      </c>
      <c r="K30" s="35">
        <f>ROUND(IF('Indicator Data'!I33=0,0,IF(LOG('Indicator Data'!I33)&gt;K$195,10,IF(LOG('Indicator Data'!I33)&lt;K$194,0,10-(K$195-LOG('Indicator Data'!I33))/(K$195-K$194)*10))),1)</f>
        <v>0</v>
      </c>
      <c r="L30" s="35">
        <f t="shared" si="2"/>
        <v>0</v>
      </c>
      <c r="M30" s="35">
        <f>ROUND(IF('Indicator Data'!J33=0,0,IF(LOG('Indicator Data'!J33)&gt;M$195,10,IF(LOG('Indicator Data'!J33)&lt;M$194,0,10-(M$195-LOG('Indicator Data'!J33))/(M$195-M$194)*10))),1)</f>
        <v>5.0999999999999996</v>
      </c>
      <c r="N30" s="36">
        <f>'Indicator Data'!C33/'Indicator Data'!$CK33</f>
        <v>0</v>
      </c>
      <c r="O30" s="36">
        <f>'Indicator Data'!D33/'Indicator Data'!$CK33</f>
        <v>0</v>
      </c>
      <c r="P30" s="36" t="str">
        <f>IF(F30=0.1,"x",'Indicator Data'!E33/'Indicator Data'!$CK33)</f>
        <v>x</v>
      </c>
      <c r="Q30" s="36">
        <f>'Indicator Data'!F33/'Indicator Data'!$CK33</f>
        <v>0</v>
      </c>
      <c r="R30" s="36">
        <f>'Indicator Data'!G33/'Indicator Data'!$CK33</f>
        <v>0</v>
      </c>
      <c r="S30" s="36">
        <f>'Indicator Data'!H33/'Indicator Data'!$CK33</f>
        <v>0</v>
      </c>
      <c r="T30" s="36">
        <f>'Indicator Data'!I33/'Indicator Data'!$CK33</f>
        <v>0</v>
      </c>
      <c r="U30" s="36">
        <f>'Indicator Data'!J33/'Indicator Data'!$CK33</f>
        <v>2.1940357577876742E-3</v>
      </c>
      <c r="V30" s="35">
        <f t="shared" si="3"/>
        <v>0</v>
      </c>
      <c r="W30" s="35">
        <f t="shared" si="4"/>
        <v>0</v>
      </c>
      <c r="X30" s="35">
        <f t="shared" si="5"/>
        <v>0</v>
      </c>
      <c r="Y30" s="35">
        <f t="shared" si="6"/>
        <v>0.1</v>
      </c>
      <c r="Z30" s="35">
        <f t="shared" si="7"/>
        <v>0</v>
      </c>
      <c r="AA30" s="35">
        <f t="shared" si="8"/>
        <v>0</v>
      </c>
      <c r="AB30" s="35">
        <f t="shared" si="9"/>
        <v>0</v>
      </c>
      <c r="AC30" s="35">
        <f t="shared" si="10"/>
        <v>0</v>
      </c>
      <c r="AD30" s="35">
        <f t="shared" si="11"/>
        <v>0</v>
      </c>
      <c r="AE30" s="35">
        <f t="shared" si="12"/>
        <v>0</v>
      </c>
      <c r="AF30" s="35">
        <f t="shared" si="13"/>
        <v>0.7</v>
      </c>
      <c r="AG30" s="35">
        <f>ROUND(IF('Indicator Data'!K33=0,0,IF('Indicator Data'!K33&gt;AG$195,10,IF('Indicator Data'!K33&lt;AG$194,0,10-(AG$195-'Indicator Data'!K33)/(AG$195-AG$194)*10))),1)</f>
        <v>2.9</v>
      </c>
      <c r="AH30" s="35">
        <f t="shared" si="14"/>
        <v>0.1</v>
      </c>
      <c r="AI30" s="35">
        <f t="shared" si="15"/>
        <v>0.1</v>
      </c>
      <c r="AJ30" s="35">
        <f t="shared" si="16"/>
        <v>0</v>
      </c>
      <c r="AK30" s="35">
        <f t="shared" si="17"/>
        <v>0</v>
      </c>
      <c r="AL30" s="35">
        <f t="shared" si="18"/>
        <v>0</v>
      </c>
      <c r="AM30" s="35">
        <f t="shared" si="19"/>
        <v>0</v>
      </c>
      <c r="AN30" s="35">
        <f t="shared" si="20"/>
        <v>3.2</v>
      </c>
      <c r="AO30" s="142">
        <f t="shared" si="21"/>
        <v>0.1</v>
      </c>
      <c r="AP30" s="142">
        <f t="shared" si="41"/>
        <v>0.1</v>
      </c>
      <c r="AQ30" s="142">
        <f t="shared" si="22"/>
        <v>0</v>
      </c>
      <c r="AR30" s="142">
        <f t="shared" si="23"/>
        <v>0</v>
      </c>
      <c r="AS30" s="35">
        <f t="shared" si="24"/>
        <v>3.1</v>
      </c>
      <c r="AT30" s="35">
        <f>IF('Indicator Data'!L33="No data","x",IF('Indicator Data'!CL33&lt;1000,"x",ROUND((IF('Indicator Data'!L33&gt;AT$195,10,IF('Indicator Data'!L33&lt;AT$194,0,10-(AT$195-'Indicator Data'!L33)/(AT$195-AT$194)*10))),1)))</f>
        <v>10</v>
      </c>
      <c r="AU30" s="142">
        <f t="shared" si="25"/>
        <v>6.6</v>
      </c>
      <c r="AV30" s="35">
        <f>IF('Indicator Data'!M33="No data","x",ROUND(IF('Indicator Data'!M33=0,0,IF(LOG('Indicator Data'!M33)&gt;AV$195,10,IF(LOG('Indicator Data'!M33)&lt;AV$194,0,10-(AV$195-LOG('Indicator Data'!M33))/(AV$195-AV$194)*10))),1))</f>
        <v>5.9</v>
      </c>
      <c r="AW30" s="36">
        <f>IF(AV30="x","x",'Indicator Data'!M33/'Indicator Data'!$CK33)</f>
        <v>0.25276054731970288</v>
      </c>
      <c r="AX30" s="35">
        <f t="shared" si="42"/>
        <v>2.8</v>
      </c>
      <c r="AY30" s="35">
        <f t="shared" si="43"/>
        <v>4.5</v>
      </c>
      <c r="AZ30" s="35" t="str">
        <f>IF('Indicator Data'!N33="No data","x",ROUND(IF('Indicator Data'!N33=0,0,IF(LOG('Indicator Data'!N33)&gt;AZ$195,10,IF(LOG('Indicator Data'!N33)&lt;AZ$194,0,10-(AZ$195-LOG('Indicator Data'!N33))/(AZ$195-AZ$194)*10))),1))</f>
        <v>x</v>
      </c>
      <c r="BA30" s="36" t="str">
        <f>IF(AZ30="x","x",'Indicator Data'!N33/'Indicator Data'!$CK33)</f>
        <v>x</v>
      </c>
      <c r="BB30" s="35" t="str">
        <f t="shared" si="44"/>
        <v>x</v>
      </c>
      <c r="BC30" s="35" t="str">
        <f t="shared" si="45"/>
        <v>x</v>
      </c>
      <c r="BD30" s="35" t="str">
        <f>IF('Indicator Data'!O33="No data","x",ROUND(IF('Indicator Data'!O33=0,0,IF(LOG('Indicator Data'!O33)&gt;BD$195,10,IF(LOG('Indicator Data'!O33)&lt;BD$194,0,10-(BD$195-LOG('Indicator Data'!O33))/(BD$195-BD$194)*10))),1))</f>
        <v>x</v>
      </c>
      <c r="BE30" s="36" t="str">
        <f>IF(BD30="x","x",'Indicator Data'!O33/'Indicator Data'!$CK33)</f>
        <v>x</v>
      </c>
      <c r="BF30" s="35" t="str">
        <f t="shared" si="46"/>
        <v>x</v>
      </c>
      <c r="BG30" s="35" t="str">
        <f t="shared" si="47"/>
        <v>x</v>
      </c>
      <c r="BH30" s="35" t="str">
        <f>IF('Indicator Data'!P33="No data","x",ROUND(IF('Indicator Data'!P33=0,0,IF(LOG('Indicator Data'!P33)&gt;BH$195,10,IF(LOG('Indicator Data'!P33)&lt;BH$194,0,10-(BH$195-LOG('Indicator Data'!P33))/(BH$195-BH$194)*10))),1))</f>
        <v>x</v>
      </c>
      <c r="BI30" s="36" t="str">
        <f>IF(BH30="x","x",'Indicator Data'!P33/'Indicator Data'!$CK33)</f>
        <v>x</v>
      </c>
      <c r="BJ30" s="35" t="str">
        <f t="shared" si="48"/>
        <v>x</v>
      </c>
      <c r="BK30" s="35" t="str">
        <f t="shared" si="49"/>
        <v>x</v>
      </c>
      <c r="BL30" s="35">
        <f t="shared" si="50"/>
        <v>4.5</v>
      </c>
      <c r="BM30" s="35">
        <f>ROUND(IF('Indicator Data'!Q33=0,0,IF(LOG('Indicator Data'!Q33)&gt;BM$195,10,IF(LOG('Indicator Data'!Q33)&lt;BM$194,0,10-(BM$195-LOG('Indicator Data'!Q33))/(BM$195-BM$194)*10))),1)</f>
        <v>0</v>
      </c>
      <c r="BN30" s="35">
        <f>ROUND(IF('Indicator Data'!R33=0,0,IF(LOG('Indicator Data'!R33)&gt;BN$195,10,IF(LOG('Indicator Data'!R33)&lt;BN$194,0,10-(BN$195-LOG('Indicator Data'!R33))/(BN$195-BN$194)*10))),1)</f>
        <v>0</v>
      </c>
      <c r="BO30" s="35">
        <f t="shared" si="51"/>
        <v>0</v>
      </c>
      <c r="BP30" s="36">
        <f>'Indicator Data'!Q33/'Indicator Data'!$CK33</f>
        <v>0</v>
      </c>
      <c r="BQ30" s="36">
        <f>'Indicator Data'!R33/'Indicator Data'!$CK33</f>
        <v>0</v>
      </c>
      <c r="BR30" s="35">
        <f t="shared" si="26"/>
        <v>0</v>
      </c>
      <c r="BS30" s="35">
        <f t="shared" si="27"/>
        <v>0</v>
      </c>
      <c r="BT30" s="35">
        <f t="shared" si="28"/>
        <v>0</v>
      </c>
      <c r="BU30" s="35">
        <f t="shared" si="52"/>
        <v>0</v>
      </c>
      <c r="BV30" s="35">
        <f>ROUND(IF('Indicator Data'!S33=0,0,IF(LOG('Indicator Data'!S33)&gt;BV$195,10,IF(LOG('Indicator Data'!S33)&lt;BV$194,0,10-(BV$195-LOG('Indicator Data'!S33))/(BV$195-BV$194)*10))),1)</f>
        <v>6.3</v>
      </c>
      <c r="BW30" s="35">
        <f>ROUND(IF('Indicator Data'!T33=0,0,IF(LOG('Indicator Data'!T33)&gt;BW$195,10,IF(LOG('Indicator Data'!T33)&lt;BW$194,0,10-(BW$195-LOG('Indicator Data'!T33))/(BW$195-BW$194)*10))),1)</f>
        <v>0</v>
      </c>
      <c r="BX30" s="35">
        <f t="shared" si="53"/>
        <v>2.1</v>
      </c>
      <c r="BY30" s="36">
        <f>'Indicator Data'!S33/'Indicator Data'!$CK33</f>
        <v>0.46516247776185299</v>
      </c>
      <c r="BZ30" s="36">
        <f>'Indicator Data'!T33/'Indicator Data'!$CK33</f>
        <v>0</v>
      </c>
      <c r="CA30" s="35">
        <f t="shared" si="29"/>
        <v>7.8</v>
      </c>
      <c r="CB30" s="35">
        <f t="shared" si="30"/>
        <v>0</v>
      </c>
      <c r="CC30" s="35">
        <f t="shared" si="54"/>
        <v>2.6</v>
      </c>
      <c r="CD30" s="35">
        <f t="shared" si="55"/>
        <v>2.4</v>
      </c>
      <c r="CE30" s="35">
        <f t="shared" si="56"/>
        <v>1.3</v>
      </c>
      <c r="CF30" s="35">
        <f>ROUND(IF('Indicator Data'!U33=0,0,IF(LOG('Indicator Data'!U33)&gt;CF$195,10,IF(LOG('Indicator Data'!U33)&lt;CF$194,0,10-(CF$195-LOG('Indicator Data'!U33))/(CF$195-CF$194)*10))),1)</f>
        <v>0</v>
      </c>
      <c r="CG30" s="36">
        <f>'Indicator Data'!U33/'Indicator Data'!$CK33</f>
        <v>0</v>
      </c>
      <c r="CH30" s="35">
        <f t="shared" si="31"/>
        <v>0</v>
      </c>
      <c r="CI30" s="35">
        <f t="shared" si="57"/>
        <v>0</v>
      </c>
      <c r="CJ30" s="35">
        <f>ROUND(IF('Indicator Data'!V33=0,0,IF(LOG('Indicator Data'!V33)&gt;CJ$195,10,IF(LOG('Indicator Data'!V33)&lt;CJ$194,0,10-(CJ$195-LOG('Indicator Data'!V33))/(CJ$195-CJ$194)*10))),1)</f>
        <v>6.6</v>
      </c>
      <c r="CK30" s="36">
        <f>IF('Indicator Data'!V33/'Indicator Data'!$CK33&gt;1,1,'Indicator Data'!V33/'Indicator Data'!$CK33)</f>
        <v>0.76305712687559313</v>
      </c>
      <c r="CL30" s="35">
        <f t="shared" si="32"/>
        <v>7.6</v>
      </c>
      <c r="CM30" s="35">
        <f t="shared" si="58"/>
        <v>7.1</v>
      </c>
      <c r="CN30" s="35">
        <f>ROUND(IF('Indicator Data'!W33=0,0,IF(LOG('Indicator Data'!W33)&gt;CN$195,10,IF(LOG('Indicator Data'!W33)&lt;CN$194,0,10-(CN$195-LOG('Indicator Data'!W33))/(CN$195-CN$194)*10))),1)</f>
        <v>6.6</v>
      </c>
      <c r="CO30" s="36">
        <f>'Indicator Data'!W33/'Indicator Data'!$CK33</f>
        <v>0.81715581170485407</v>
      </c>
      <c r="CP30" s="35">
        <f t="shared" si="33"/>
        <v>8.1999999999999993</v>
      </c>
      <c r="CQ30" s="35">
        <f t="shared" si="59"/>
        <v>7.5</v>
      </c>
      <c r="CR30" s="35">
        <f t="shared" si="34"/>
        <v>4.8</v>
      </c>
      <c r="CS30" s="35">
        <f>IF('Indicator Data'!BZ33="No data","x",ROUND(IF('Indicator Data'!BZ33&gt;CS$195,0,IF('Indicator Data'!BZ33&lt;CS$194,10,(CS$195-'Indicator Data'!BZ33)/(CS$195-CS$194)*10)),1))</f>
        <v>2.9</v>
      </c>
      <c r="CT30" s="35">
        <f>IF('Indicator Data'!CA33="No data","x",ROUND(IF('Indicator Data'!CA33&gt;CT$195,0,IF('Indicator Data'!CA33&lt;CT$194,10,(CT$195-'Indicator Data'!CA33)/(CT$195-CT$194)*10)),1))</f>
        <v>2.2000000000000002</v>
      </c>
      <c r="CU30" s="35" t="str">
        <f>IF('Indicator Data'!AC33="No data","x",ROUND(IF('Indicator Data'!AC33&gt;CU$195,0,IF('Indicator Data'!AC33&lt;CU$194,10,(CU$195-'Indicator Data'!AC33)/(CU$195-CU$194)*10)),1))</f>
        <v>x</v>
      </c>
      <c r="CV30" s="35">
        <f t="shared" si="35"/>
        <v>2.6</v>
      </c>
      <c r="CW30" s="35">
        <f>IF('Indicator Data'!X33="No data","x",ROUND(IF(LOG('Indicator Data'!X33)&gt;CW$195,10,IF(LOG('Indicator Data'!X33)&lt;CW$194,0,10-(CW$195-LOG('Indicator Data'!X33))/(CW$195-CW$194)*10)),1))</f>
        <v>7.1</v>
      </c>
      <c r="CX30" s="35">
        <f>IF('Indicator Data'!Y33="No data","x",ROUND(IF('Indicator Data'!Y33&gt;CX$195,10,IF('Indicator Data'!Y33&lt;CX$194,0,10-(CX$195-'Indicator Data'!Y33)/(CX$195-CX$194)*10)),1))</f>
        <v>3.8</v>
      </c>
      <c r="CY30" s="35">
        <f>IF('Indicator Data'!Z33="No data","x",ROUND(IF('Indicator Data'!Z33&gt;CY$195,10,IF('Indicator Data'!Z33&lt;CY$194,0,10-(CY$195-'Indicator Data'!Z33)/(CY$195-CY$194)*10)),1))</f>
        <v>6.6</v>
      </c>
      <c r="CZ30" s="35" t="str">
        <f>IF('Indicator Data'!AA33="No data","x",ROUND(IF('Indicator Data'!AA33&gt;CZ$195,10,IF('Indicator Data'!AA33&lt;CZ$194,0,10-(CZ$195-'Indicator Data'!AA33)/(CZ$195-CZ$194)*10)),1))</f>
        <v>x</v>
      </c>
      <c r="DA30" s="35">
        <f t="shared" si="60"/>
        <v>5.8</v>
      </c>
      <c r="DB30" s="35">
        <f t="shared" si="61"/>
        <v>4.7</v>
      </c>
      <c r="DC30" s="35" t="str">
        <f>IF('Indicator Data'!AF33="No data","x",ROUND(IF('Indicator Data'!AF33&gt;DC$195,10,IF('Indicator Data'!AF33&lt;DC$194,0,10-(DC$195-'Indicator Data'!AF33)/(DC$195-DC$194)*10)),1))</f>
        <v>x</v>
      </c>
      <c r="DD30" s="35">
        <f>IF('Indicator Data'!AG33="No data","x",ROUND(IF('Indicator Data'!AG33&gt;DD$195,10,IF('Indicator Data'!AG33&lt;DD$194,0,10-(DD$195-'Indicator Data'!AG33)/(DD$195-DD$194)*10)),1))</f>
        <v>3</v>
      </c>
      <c r="DE30" s="35">
        <f t="shared" si="62"/>
        <v>5.0999999999999996</v>
      </c>
      <c r="DF30" s="35">
        <f>IF('Indicator Data'!AB33="No data","x",ROUND(IF('Indicator Data'!AB33&gt;DF$195,10,IF('Indicator Data'!AB33&lt;DF$194,0,10-(DF$195-'Indicator Data'!AB33)/(DF$195-DF$194)*10)),1))</f>
        <v>6.7</v>
      </c>
      <c r="DG30" s="35">
        <f t="shared" si="63"/>
        <v>3.9</v>
      </c>
      <c r="DH30" s="143">
        <f>IF('Indicator Data'!AD33="No data","x",'Indicator Data'!AD33/'Indicator Data'!$CJ33)</f>
        <v>9.6374850891740133E-5</v>
      </c>
      <c r="DI30" s="35">
        <f t="shared" si="64"/>
        <v>9</v>
      </c>
      <c r="DJ30" s="35">
        <f>IF('Indicator Data'!AE33="No data","x",ROUND(IF('Indicator Data'!AE33&gt;DJ$195,0,IF('Indicator Data'!AE33&lt;DJ$194,10,(DJ$195-'Indicator Data'!AE33)/(DJ$195-DJ$194)*10)),1))</f>
        <v>2</v>
      </c>
      <c r="DK30" s="35">
        <f t="shared" si="65"/>
        <v>5.5</v>
      </c>
      <c r="DL30" s="35">
        <f t="shared" si="66"/>
        <v>4.8</v>
      </c>
      <c r="DM30" s="37">
        <f t="shared" si="36"/>
        <v>4.7</v>
      </c>
      <c r="DN30" s="38">
        <f t="shared" si="37"/>
        <v>2.4</v>
      </c>
      <c r="DO30" s="35">
        <f>ROUND(IF('Indicator Data'!AH33=0,0,IF('Indicator Data'!AH33&gt;DO$195,10,IF('Indicator Data'!AH33&lt;DO$194,0,10-(DO$195-'Indicator Data'!AH33)/(DO$195-DO$194)*10))),1)</f>
        <v>0</v>
      </c>
      <c r="DP30" s="35">
        <f>ROUND(IF('Indicator Data'!AI33=0,0,IF(LOG('Indicator Data'!AI33)&gt;LOG(DP$195),10,IF(LOG('Indicator Data'!AI33)&lt;LOG(DP$194),0,10-(LOG(DP$195)-LOG('Indicator Data'!AI33))/(LOG(DP$195)-LOG(DP$194))*10))),1)</f>
        <v>0</v>
      </c>
      <c r="DQ30" s="37">
        <f t="shared" si="38"/>
        <v>0</v>
      </c>
      <c r="DR30" s="35">
        <f>'Indicator Data'!AJ33</f>
        <v>0</v>
      </c>
      <c r="DS30" s="35">
        <f>'Indicator Data'!AK33</f>
        <v>0</v>
      </c>
      <c r="DT30" s="37">
        <f t="shared" si="39"/>
        <v>0</v>
      </c>
      <c r="DU30" s="38">
        <f t="shared" si="40"/>
        <v>0</v>
      </c>
      <c r="DV30" s="13"/>
      <c r="DW30" s="83"/>
    </row>
    <row r="31" spans="1:127" s="2" customFormat="1" x14ac:dyDescent="0.3">
      <c r="A31" s="98" t="str">
        <f>'Indicator Data'!A34</f>
        <v>Cambodia</v>
      </c>
      <c r="B31" s="39" t="str">
        <f>'Indicator Data'!B34</f>
        <v>KHM</v>
      </c>
      <c r="C31" s="35">
        <f>ROUND(IF('Indicator Data'!C34=0,0.1,IF(LOG('Indicator Data'!C34)&gt;C$195,10,IF(LOG('Indicator Data'!C34)&lt;C$194,0,10-(C$195-LOG('Indicator Data'!C34))/(C$195-C$194)*10))),1)</f>
        <v>0.1</v>
      </c>
      <c r="D31" s="35">
        <f>ROUND(IF('Indicator Data'!D34=0,0.1,IF(LOG('Indicator Data'!D34)&gt;D$195,10,IF(LOG('Indicator Data'!D34)&lt;D$194,0,10-(D$195-LOG('Indicator Data'!D34))/(D$195-D$194)*10))),1)</f>
        <v>0.1</v>
      </c>
      <c r="E31" s="35">
        <f t="shared" si="0"/>
        <v>0.1</v>
      </c>
      <c r="F31" s="35">
        <f>IF('Indicator Data'!E34="No data",0.1,(ROUND(IF('Indicator Data'!E34=0,0,IF(LOG('Indicator Data'!E34)&gt;F$195,10,IF(LOG('Indicator Data'!E34)&lt;F$194,0,10-(F$195-LOG('Indicator Data'!E34))/(F$195-F$194)*10))),1)))</f>
        <v>8.6999999999999993</v>
      </c>
      <c r="G31" s="35">
        <f>ROUND(IF('Indicator Data'!F34=0,0,IF(LOG('Indicator Data'!F34)&gt;G$195,10,IF(LOG('Indicator Data'!F34)&lt;G$194,0,10-(G$195-LOG('Indicator Data'!F34))/(G$195-G$194)*10))),1)</f>
        <v>5.0999999999999996</v>
      </c>
      <c r="H31" s="35">
        <f>ROUND(IF('Indicator Data'!G34=0,0,IF(LOG('Indicator Data'!G34)&gt;H$195,10,IF(LOG('Indicator Data'!G34)&lt;H$194,0,10-(H$195-LOG('Indicator Data'!G34))/(H$195-H$194)*10))),1)</f>
        <v>6.3</v>
      </c>
      <c r="I31" s="35">
        <f>ROUND(IF('Indicator Data'!H34=0,0,IF(LOG('Indicator Data'!H34)&gt;I$195,10,IF(LOG('Indicator Data'!H34)&lt;I$194,0,10-(I$195-LOG('Indicator Data'!H34))/(I$195-I$194)*10))),1)</f>
        <v>6.8</v>
      </c>
      <c r="J31" s="35">
        <f t="shared" si="1"/>
        <v>6.6</v>
      </c>
      <c r="K31" s="35">
        <f>ROUND(IF('Indicator Data'!I34=0,0,IF(LOG('Indicator Data'!I34)&gt;K$195,10,IF(LOG('Indicator Data'!I34)&lt;K$194,0,10-(K$195-LOG('Indicator Data'!I34))/(K$195-K$194)*10))),1)</f>
        <v>5.9</v>
      </c>
      <c r="L31" s="35">
        <f t="shared" si="2"/>
        <v>6.3</v>
      </c>
      <c r="M31" s="35">
        <f>ROUND(IF('Indicator Data'!J34=0,0,IF(LOG('Indicator Data'!J34)&gt;M$195,10,IF(LOG('Indicator Data'!J34)&lt;M$194,0,10-(M$195-LOG('Indicator Data'!J34))/(M$195-M$194)*10))),1)</f>
        <v>10</v>
      </c>
      <c r="N31" s="36">
        <f>'Indicator Data'!C34/'Indicator Data'!$CK34</f>
        <v>0</v>
      </c>
      <c r="O31" s="36">
        <f>'Indicator Data'!D34/'Indicator Data'!$CK34</f>
        <v>0</v>
      </c>
      <c r="P31" s="36">
        <f>IF(F31=0.1,"x",'Indicator Data'!E34/'Indicator Data'!$CK34)</f>
        <v>1.9488033547371917E-2</v>
      </c>
      <c r="Q31" s="36">
        <f>'Indicator Data'!F34/'Indicator Data'!$CK34</f>
        <v>7.1962808564958362E-7</v>
      </c>
      <c r="R31" s="36">
        <f>'Indicator Data'!G34/'Indicator Data'!$CK34</f>
        <v>2.0926424787287355E-3</v>
      </c>
      <c r="S31" s="36">
        <f>'Indicator Data'!H34/'Indicator Data'!$CK34</f>
        <v>3.5552964911695183E-5</v>
      </c>
      <c r="T31" s="36">
        <f>'Indicator Data'!I34/'Indicator Data'!$CK34</f>
        <v>5.6127711411932824E-4</v>
      </c>
      <c r="U31" s="36">
        <f>'Indicator Data'!J34/'Indicator Data'!$CK34</f>
        <v>1.6724335226900817E-2</v>
      </c>
      <c r="V31" s="35">
        <f t="shared" si="3"/>
        <v>0</v>
      </c>
      <c r="W31" s="35">
        <f t="shared" si="4"/>
        <v>0</v>
      </c>
      <c r="X31" s="35">
        <f t="shared" si="5"/>
        <v>0</v>
      </c>
      <c r="Y31" s="35">
        <f t="shared" si="6"/>
        <v>10</v>
      </c>
      <c r="Z31" s="35">
        <f t="shared" si="7"/>
        <v>5.2</v>
      </c>
      <c r="AA31" s="35">
        <f t="shared" si="8"/>
        <v>1.2</v>
      </c>
      <c r="AB31" s="35">
        <f t="shared" si="9"/>
        <v>0.1</v>
      </c>
      <c r="AC31" s="35">
        <f t="shared" si="10"/>
        <v>0.7</v>
      </c>
      <c r="AD31" s="35">
        <f t="shared" si="11"/>
        <v>0.6</v>
      </c>
      <c r="AE31" s="35">
        <f t="shared" si="12"/>
        <v>0.7</v>
      </c>
      <c r="AF31" s="35">
        <f t="shared" si="13"/>
        <v>5.6</v>
      </c>
      <c r="AG31" s="35">
        <f>ROUND(IF('Indicator Data'!K34=0,0,IF('Indicator Data'!K34&gt;AG$195,10,IF('Indicator Data'!K34&lt;AG$194,0,10-(AG$195-'Indicator Data'!K34)/(AG$195-AG$194)*10))),1)</f>
        <v>5.7</v>
      </c>
      <c r="AH31" s="35">
        <f t="shared" si="14"/>
        <v>0.1</v>
      </c>
      <c r="AI31" s="35">
        <f t="shared" si="15"/>
        <v>0.1</v>
      </c>
      <c r="AJ31" s="35">
        <f t="shared" si="16"/>
        <v>3.8</v>
      </c>
      <c r="AK31" s="35">
        <f t="shared" si="17"/>
        <v>3.5</v>
      </c>
      <c r="AL31" s="35">
        <f t="shared" si="18"/>
        <v>3.7</v>
      </c>
      <c r="AM31" s="35">
        <f t="shared" si="19"/>
        <v>3.3</v>
      </c>
      <c r="AN31" s="35">
        <f t="shared" si="20"/>
        <v>8.6</v>
      </c>
      <c r="AO31" s="142">
        <f t="shared" si="21"/>
        <v>0.1</v>
      </c>
      <c r="AP31" s="142">
        <f t="shared" si="41"/>
        <v>9.5</v>
      </c>
      <c r="AQ31" s="142">
        <f t="shared" si="22"/>
        <v>5.2</v>
      </c>
      <c r="AR31" s="142">
        <f t="shared" si="23"/>
        <v>4</v>
      </c>
      <c r="AS31" s="35">
        <f t="shared" si="24"/>
        <v>7.2</v>
      </c>
      <c r="AT31" s="35">
        <f>IF('Indicator Data'!L34="No data","x",IF('Indicator Data'!CL34&lt;1000,"x",ROUND((IF('Indicator Data'!L34&gt;AT$195,10,IF('Indicator Data'!L34&lt;AT$194,0,10-(AT$195-'Indicator Data'!L34)/(AT$195-AT$194)*10))),1)))</f>
        <v>2</v>
      </c>
      <c r="AU31" s="142">
        <f t="shared" si="25"/>
        <v>4.5999999999999996</v>
      </c>
      <c r="AV31" s="35">
        <f>IF('Indicator Data'!M34="No data","x",ROUND(IF('Indicator Data'!M34=0,0,IF(LOG('Indicator Data'!M34)&gt;AV$195,10,IF(LOG('Indicator Data'!M34)&lt;AV$194,0,10-(AV$195-LOG('Indicator Data'!M34))/(AV$195-AV$194)*10))),1))</f>
        <v>8.1</v>
      </c>
      <c r="AW31" s="36">
        <f>IF(AV31="x","x",'Indicator Data'!M34/'Indicator Data'!$CK34)</f>
        <v>0.31150849279699244</v>
      </c>
      <c r="AX31" s="35">
        <f t="shared" si="42"/>
        <v>3.5</v>
      </c>
      <c r="AY31" s="35">
        <f t="shared" si="43"/>
        <v>6.3</v>
      </c>
      <c r="AZ31" s="35" t="str">
        <f>IF('Indicator Data'!N34="No data","x",ROUND(IF('Indicator Data'!N34=0,0,IF(LOG('Indicator Data'!N34)&gt;AZ$195,10,IF(LOG('Indicator Data'!N34)&lt;AZ$194,0,10-(AZ$195-LOG('Indicator Data'!N34))/(AZ$195-AZ$194)*10))),1))</f>
        <v>x</v>
      </c>
      <c r="BA31" s="36" t="str">
        <f>IF(AZ31="x","x",'Indicator Data'!N34/'Indicator Data'!$CK34)</f>
        <v>x</v>
      </c>
      <c r="BB31" s="35" t="str">
        <f t="shared" si="44"/>
        <v>x</v>
      </c>
      <c r="BC31" s="35" t="str">
        <f t="shared" si="45"/>
        <v>x</v>
      </c>
      <c r="BD31" s="35" t="str">
        <f>IF('Indicator Data'!O34="No data","x",ROUND(IF('Indicator Data'!O34=0,0,IF(LOG('Indicator Data'!O34)&gt;BD$195,10,IF(LOG('Indicator Data'!O34)&lt;BD$194,0,10-(BD$195-LOG('Indicator Data'!O34))/(BD$195-BD$194)*10))),1))</f>
        <v>x</v>
      </c>
      <c r="BE31" s="36" t="str">
        <f>IF(BD31="x","x",'Indicator Data'!O34/'Indicator Data'!$CK34)</f>
        <v>x</v>
      </c>
      <c r="BF31" s="35" t="str">
        <f t="shared" si="46"/>
        <v>x</v>
      </c>
      <c r="BG31" s="35" t="str">
        <f t="shared" si="47"/>
        <v>x</v>
      </c>
      <c r="BH31" s="35" t="str">
        <f>IF('Indicator Data'!P34="No data","x",ROUND(IF('Indicator Data'!P34=0,0,IF(LOG('Indicator Data'!P34)&gt;BH$195,10,IF(LOG('Indicator Data'!P34)&lt;BH$194,0,10-(BH$195-LOG('Indicator Data'!P34))/(BH$195-BH$194)*10))),1))</f>
        <v>x</v>
      </c>
      <c r="BI31" s="36" t="str">
        <f>IF(BH31="x","x",'Indicator Data'!P34/'Indicator Data'!$CK34)</f>
        <v>x</v>
      </c>
      <c r="BJ31" s="35" t="str">
        <f t="shared" si="48"/>
        <v>x</v>
      </c>
      <c r="BK31" s="35" t="str">
        <f t="shared" si="49"/>
        <v>x</v>
      </c>
      <c r="BL31" s="35">
        <f t="shared" si="50"/>
        <v>6.3</v>
      </c>
      <c r="BM31" s="35">
        <f>ROUND(IF('Indicator Data'!Q34=0,0,IF(LOG('Indicator Data'!Q34)&gt;BM$195,10,IF(LOG('Indicator Data'!Q34)&lt;BM$194,0,10-(BM$195-LOG('Indicator Data'!Q34))/(BM$195-BM$194)*10))),1)</f>
        <v>8.3000000000000007</v>
      </c>
      <c r="BN31" s="35">
        <f>ROUND(IF('Indicator Data'!R34=0,0,IF(LOG('Indicator Data'!R34)&gt;BN$195,10,IF(LOG('Indicator Data'!R34)&lt;BN$194,0,10-(BN$195-LOG('Indicator Data'!R34))/(BN$195-BN$194)*10))),1)</f>
        <v>9.6999999999999993</v>
      </c>
      <c r="BO31" s="35">
        <f t="shared" si="51"/>
        <v>9.2333333333333325</v>
      </c>
      <c r="BP31" s="36">
        <f>'Indicator Data'!Q34/'Indicator Data'!$CK34</f>
        <v>0.45199279932091324</v>
      </c>
      <c r="BQ31" s="36">
        <f>'Indicator Data'!R34/'Indicator Data'!$CK34</f>
        <v>0.41491138471552891</v>
      </c>
      <c r="BR31" s="35">
        <f t="shared" si="26"/>
        <v>4.5</v>
      </c>
      <c r="BS31" s="35">
        <f t="shared" si="27"/>
        <v>5.2</v>
      </c>
      <c r="BT31" s="35">
        <f t="shared" si="28"/>
        <v>4.9666666666666659</v>
      </c>
      <c r="BU31" s="35">
        <f t="shared" si="52"/>
        <v>7.7</v>
      </c>
      <c r="BV31" s="35">
        <f>ROUND(IF('Indicator Data'!S34=0,0,IF(LOG('Indicator Data'!S34)&gt;BV$195,10,IF(LOG('Indicator Data'!S34)&lt;BV$194,0,10-(BV$195-LOG('Indicator Data'!S34))/(BV$195-BV$194)*10))),1)</f>
        <v>7.7</v>
      </c>
      <c r="BW31" s="35">
        <f>ROUND(IF('Indicator Data'!T34=0,0,IF(LOG('Indicator Data'!T34)&gt;BW$195,10,IF(LOG('Indicator Data'!T34)&lt;BW$194,0,10-(BW$195-LOG('Indicator Data'!T34))/(BW$195-BW$194)*10))),1)</f>
        <v>8.6</v>
      </c>
      <c r="BX31" s="35">
        <f t="shared" si="53"/>
        <v>8.2999999999999989</v>
      </c>
      <c r="BY31" s="36">
        <f>'Indicator Data'!S34/'Indicator Data'!$CK34</f>
        <v>0.16104689263738842</v>
      </c>
      <c r="BZ31" s="36">
        <f>'Indicator Data'!T34/'Indicator Data'!$CK34</f>
        <v>0.7060050201917577</v>
      </c>
      <c r="CA31" s="35">
        <f t="shared" si="29"/>
        <v>2.7</v>
      </c>
      <c r="CB31" s="35">
        <f t="shared" si="30"/>
        <v>7.1</v>
      </c>
      <c r="CC31" s="35">
        <f t="shared" si="54"/>
        <v>5.6333333333333329</v>
      </c>
      <c r="CD31" s="35">
        <f t="shared" si="55"/>
        <v>7.2</v>
      </c>
      <c r="CE31" s="35">
        <f t="shared" si="56"/>
        <v>7.5</v>
      </c>
      <c r="CF31" s="35">
        <f>ROUND(IF('Indicator Data'!U34=0,0,IF(LOG('Indicator Data'!U34)&gt;CF$195,10,IF(LOG('Indicator Data'!U34)&lt;CF$194,0,10-(CF$195-LOG('Indicator Data'!U34))/(CF$195-CF$194)*10))),1)</f>
        <v>8.4</v>
      </c>
      <c r="CG31" s="36">
        <f>'Indicator Data'!U34/'Indicator Data'!$CK34</f>
        <v>0.50783900459252851</v>
      </c>
      <c r="CH31" s="35">
        <f t="shared" si="31"/>
        <v>5.6</v>
      </c>
      <c r="CI31" s="35">
        <f t="shared" si="57"/>
        <v>7.2</v>
      </c>
      <c r="CJ31" s="35">
        <f>ROUND(IF('Indicator Data'!V34=0,0,IF(LOG('Indicator Data'!V34)&gt;CJ$195,10,IF(LOG('Indicator Data'!V34)&lt;CJ$194,0,10-(CJ$195-LOG('Indicator Data'!V34))/(CJ$195-CJ$194)*10))),1)</f>
        <v>8.8000000000000007</v>
      </c>
      <c r="CK31" s="36">
        <f>IF('Indicator Data'!V34/'Indicator Data'!$CK34&gt;1,1,'Indicator Data'!V34/'Indicator Data'!$CK34)</f>
        <v>0.97283058377322107</v>
      </c>
      <c r="CL31" s="35">
        <f t="shared" si="32"/>
        <v>9.6999999999999993</v>
      </c>
      <c r="CM31" s="35">
        <f t="shared" si="58"/>
        <v>9.3000000000000007</v>
      </c>
      <c r="CN31" s="35">
        <f>ROUND(IF('Indicator Data'!W34=0,0,IF(LOG('Indicator Data'!W34)&gt;CN$195,10,IF(LOG('Indicator Data'!W34)&lt;CN$194,0,10-(CN$195-LOG('Indicator Data'!W34))/(CN$195-CN$194)*10))),1)</f>
        <v>8.8000000000000007</v>
      </c>
      <c r="CO31" s="36">
        <f>'Indicator Data'!W34/'Indicator Data'!$CK34</f>
        <v>0.99423565596758356</v>
      </c>
      <c r="CP31" s="35">
        <f t="shared" si="33"/>
        <v>9.9</v>
      </c>
      <c r="CQ31" s="35">
        <f t="shared" si="59"/>
        <v>9.4</v>
      </c>
      <c r="CR31" s="35">
        <f t="shared" si="34"/>
        <v>8.5</v>
      </c>
      <c r="CS31" s="35">
        <f>IF('Indicator Data'!BZ34="No data","x",ROUND(IF('Indicator Data'!BZ34&gt;CS$195,0,IF('Indicator Data'!BZ34&lt;CS$194,10,(CS$195-'Indicator Data'!BZ34)/(CS$195-CS$194)*10)),1))</f>
        <v>4.5</v>
      </c>
      <c r="CT31" s="35">
        <f>IF('Indicator Data'!CA34="No data","x",ROUND(IF('Indicator Data'!CA34&gt;CT$195,0,IF('Indicator Data'!CA34&lt;CT$194,10,(CT$195-'Indicator Data'!CA34)/(CT$195-CT$194)*10)),1))</f>
        <v>3.6</v>
      </c>
      <c r="CU31" s="35">
        <f>IF('Indicator Data'!AC34="No data","x",ROUND(IF('Indicator Data'!AC34&gt;CU$195,0,IF('Indicator Data'!AC34&lt;CU$194,10,(CU$195-'Indicator Data'!AC34)/(CU$195-CU$194)*10)),1))</f>
        <v>3.4</v>
      </c>
      <c r="CV31" s="35">
        <f t="shared" si="35"/>
        <v>3.8</v>
      </c>
      <c r="CW31" s="35">
        <f>IF('Indicator Data'!X34="No data","x",ROUND(IF(LOG('Indicator Data'!X34)&gt;CW$195,10,IF(LOG('Indicator Data'!X34)&lt;CW$194,0,10-(CW$195-LOG('Indicator Data'!X34))/(CW$195-CW$194)*10)),1))</f>
        <v>6.5</v>
      </c>
      <c r="CX31" s="35">
        <f>IF('Indicator Data'!Y34="No data","x",ROUND(IF('Indicator Data'!Y34&gt;CX$195,10,IF('Indicator Data'!Y34&lt;CX$194,0,10-(CX$195-'Indicator Data'!Y34)/(CX$195-CX$194)*10)),1))</f>
        <v>6.5</v>
      </c>
      <c r="CY31" s="35">
        <f>IF('Indicator Data'!Z34="No data","x",ROUND(IF('Indicator Data'!Z34&gt;CY$195,10,IF('Indicator Data'!Z34&lt;CY$194,0,10-(CY$195-'Indicator Data'!Z34)/(CY$195-CY$194)*10)),1))</f>
        <v>2.2999999999999998</v>
      </c>
      <c r="CZ31" s="35">
        <f>IF('Indicator Data'!AA34="No data","x",ROUND(IF('Indicator Data'!AA34&gt;CZ$195,10,IF('Indicator Data'!AA34&lt;CZ$194,0,10-(CZ$195-'Indicator Data'!AA34)/(CZ$195-CZ$194)*10)),1))</f>
        <v>6.5</v>
      </c>
      <c r="DA31" s="35">
        <f t="shared" si="60"/>
        <v>5.5</v>
      </c>
      <c r="DB31" s="35">
        <f t="shared" si="61"/>
        <v>4.9000000000000004</v>
      </c>
      <c r="DC31" s="35">
        <f>IF('Indicator Data'!AF34="No data","x",ROUND(IF('Indicator Data'!AF34&gt;DC$195,10,IF('Indicator Data'!AF34&lt;DC$194,0,10-(DC$195-'Indicator Data'!AF34)/(DC$195-DC$194)*10)),1))</f>
        <v>5.3</v>
      </c>
      <c r="DD31" s="35">
        <f>IF('Indicator Data'!AG34="No data","x",ROUND(IF('Indicator Data'!AG34&gt;DD$195,10,IF('Indicator Data'!AG34&lt;DD$194,0,10-(DD$195-'Indicator Data'!AG34)/(DD$195-DD$194)*10)),1))</f>
        <v>3.9</v>
      </c>
      <c r="DE31" s="35">
        <f t="shared" si="62"/>
        <v>5.2</v>
      </c>
      <c r="DF31" s="35">
        <f>IF('Indicator Data'!AB34="No data","x",ROUND(IF('Indicator Data'!AB34&gt;DF$195,10,IF('Indicator Data'!AB34&lt;DF$194,0,10-(DF$195-'Indicator Data'!AB34)/(DF$195-DF$194)*10)),1))</f>
        <v>10</v>
      </c>
      <c r="DG31" s="35">
        <f t="shared" si="63"/>
        <v>5.4</v>
      </c>
      <c r="DH31" s="143">
        <f>IF('Indicator Data'!AD34="No data","x",'Indicator Data'!AD34/'Indicator Data'!$CJ34)</f>
        <v>7.4048275253840365E-4</v>
      </c>
      <c r="DI31" s="35">
        <f t="shared" si="64"/>
        <v>2.6</v>
      </c>
      <c r="DJ31" s="35">
        <f>IF('Indicator Data'!AE34="No data","x",ROUND(IF('Indicator Data'!AE34&gt;DJ$195,0,IF('Indicator Data'!AE34&lt;DJ$194,10,(DJ$195-'Indicator Data'!AE34)/(DJ$195-DJ$194)*10)),1))</f>
        <v>6</v>
      </c>
      <c r="DK31" s="35">
        <f t="shared" si="65"/>
        <v>4.3</v>
      </c>
      <c r="DL31" s="35">
        <f t="shared" si="66"/>
        <v>5</v>
      </c>
      <c r="DM31" s="37">
        <f t="shared" si="36"/>
        <v>6.4</v>
      </c>
      <c r="DN31" s="38">
        <f t="shared" si="37"/>
        <v>5.8</v>
      </c>
      <c r="DO31" s="35">
        <f>ROUND(IF('Indicator Data'!AH34=0,0,IF('Indicator Data'!AH34&gt;DO$195,10,IF('Indicator Data'!AH34&lt;DO$194,0,10-(DO$195-'Indicator Data'!AH34)/(DO$195-DO$194)*10))),1)</f>
        <v>3.9</v>
      </c>
      <c r="DP31" s="35">
        <f>ROUND(IF('Indicator Data'!AI34=0,0,IF(LOG('Indicator Data'!AI34)&gt;LOG(DP$195),10,IF(LOG('Indicator Data'!AI34)&lt;LOG(DP$194),0,10-(LOG(DP$195)-LOG('Indicator Data'!AI34))/(LOG(DP$195)-LOG(DP$194))*10))),1)</f>
        <v>5.3</v>
      </c>
      <c r="DQ31" s="37">
        <f t="shared" si="38"/>
        <v>4.5999999999999996</v>
      </c>
      <c r="DR31" s="35">
        <f>'Indicator Data'!AJ34</f>
        <v>0</v>
      </c>
      <c r="DS31" s="35">
        <f>'Indicator Data'!AK34</f>
        <v>0</v>
      </c>
      <c r="DT31" s="37">
        <f t="shared" si="39"/>
        <v>0</v>
      </c>
      <c r="DU31" s="38">
        <f t="shared" si="40"/>
        <v>3.2</v>
      </c>
      <c r="DV31" s="13"/>
      <c r="DW31" s="83"/>
    </row>
    <row r="32" spans="1:127" s="2" customFormat="1" x14ac:dyDescent="0.3">
      <c r="A32" s="98" t="str">
        <f>'Indicator Data'!A35</f>
        <v>Cameroon</v>
      </c>
      <c r="B32" s="39" t="str">
        <f>'Indicator Data'!B35</f>
        <v>CMR</v>
      </c>
      <c r="C32" s="35">
        <f>ROUND(IF('Indicator Data'!C35=0,0.1,IF(LOG('Indicator Data'!C35)&gt;C$195,10,IF(LOG('Indicator Data'!C35)&lt;C$194,0,10-(C$195-LOG('Indicator Data'!C35))/(C$195-C$194)*10))),1)</f>
        <v>0.1</v>
      </c>
      <c r="D32" s="35">
        <f>ROUND(IF('Indicator Data'!D35=0,0.1,IF(LOG('Indicator Data'!D35)&gt;D$195,10,IF(LOG('Indicator Data'!D35)&lt;D$194,0,10-(D$195-LOG('Indicator Data'!D35))/(D$195-D$194)*10))),1)</f>
        <v>0.1</v>
      </c>
      <c r="E32" s="35">
        <f t="shared" si="0"/>
        <v>0.1</v>
      </c>
      <c r="F32" s="35">
        <f>IF('Indicator Data'!E35="No data",0.1,(ROUND(IF('Indicator Data'!E35=0,0,IF(LOG('Indicator Data'!E35)&gt;F$195,10,IF(LOG('Indicator Data'!E35)&lt;F$194,0,10-(F$195-LOG('Indicator Data'!E35))/(F$195-F$194)*10))),1)))</f>
        <v>7.7</v>
      </c>
      <c r="G32" s="35">
        <f>ROUND(IF('Indicator Data'!F35=0,0,IF(LOG('Indicator Data'!F35)&gt;G$195,10,IF(LOG('Indicator Data'!F35)&lt;G$194,0,10-(G$195-LOG('Indicator Data'!F35))/(G$195-G$194)*10))),1)</f>
        <v>0</v>
      </c>
      <c r="H32" s="35">
        <f>ROUND(IF('Indicator Data'!G35=0,0,IF(LOG('Indicator Data'!G35)&gt;H$195,10,IF(LOG('Indicator Data'!G35)&lt;H$194,0,10-(H$195-LOG('Indicator Data'!G35))/(H$195-H$194)*10))),1)</f>
        <v>0</v>
      </c>
      <c r="I32" s="35">
        <f>ROUND(IF('Indicator Data'!H35=0,0,IF(LOG('Indicator Data'!H35)&gt;I$195,10,IF(LOG('Indicator Data'!H35)&lt;I$194,0,10-(I$195-LOG('Indicator Data'!H35))/(I$195-I$194)*10))),1)</f>
        <v>0</v>
      </c>
      <c r="J32" s="35">
        <f t="shared" si="1"/>
        <v>0</v>
      </c>
      <c r="K32" s="35">
        <f>ROUND(IF('Indicator Data'!I35=0,0,IF(LOG('Indicator Data'!I35)&gt;K$195,10,IF(LOG('Indicator Data'!I35)&lt;K$194,0,10-(K$195-LOG('Indicator Data'!I35))/(K$195-K$194)*10))),1)</f>
        <v>0</v>
      </c>
      <c r="L32" s="35">
        <f t="shared" si="2"/>
        <v>0</v>
      </c>
      <c r="M32" s="35">
        <f>ROUND(IF('Indicator Data'!J35=0,0,IF(LOG('Indicator Data'!J35)&gt;M$195,10,IF(LOG('Indicator Data'!J35)&lt;M$194,0,10-(M$195-LOG('Indicator Data'!J35))/(M$195-M$194)*10))),1)</f>
        <v>6.9</v>
      </c>
      <c r="N32" s="36">
        <f>'Indicator Data'!C35/'Indicator Data'!$CK35</f>
        <v>0</v>
      </c>
      <c r="O32" s="36">
        <f>'Indicator Data'!D35/'Indicator Data'!$CK35</f>
        <v>0</v>
      </c>
      <c r="P32" s="36">
        <f>IF(F32=0.1,"x",'Indicator Data'!E35/'Indicator Data'!$CK35)</f>
        <v>5.2185822483691042E-3</v>
      </c>
      <c r="Q32" s="36">
        <f>'Indicator Data'!F35/'Indicator Data'!$CK35</f>
        <v>0</v>
      </c>
      <c r="R32" s="36">
        <f>'Indicator Data'!G35/'Indicator Data'!$CK35</f>
        <v>0</v>
      </c>
      <c r="S32" s="36">
        <f>'Indicator Data'!H35/'Indicator Data'!$CK35</f>
        <v>0</v>
      </c>
      <c r="T32" s="36">
        <f>'Indicator Data'!I35/'Indicator Data'!$CK35</f>
        <v>0</v>
      </c>
      <c r="U32" s="36">
        <f>'Indicator Data'!J35/'Indicator Data'!$CK35</f>
        <v>2.4312132871069062E-4</v>
      </c>
      <c r="V32" s="35">
        <f t="shared" si="3"/>
        <v>0</v>
      </c>
      <c r="W32" s="35">
        <f t="shared" si="4"/>
        <v>0</v>
      </c>
      <c r="X32" s="35">
        <f t="shared" si="5"/>
        <v>0</v>
      </c>
      <c r="Y32" s="35">
        <f t="shared" si="6"/>
        <v>3.5</v>
      </c>
      <c r="Z32" s="35">
        <f t="shared" si="7"/>
        <v>0</v>
      </c>
      <c r="AA32" s="35">
        <f t="shared" si="8"/>
        <v>0</v>
      </c>
      <c r="AB32" s="35">
        <f t="shared" si="9"/>
        <v>0</v>
      </c>
      <c r="AC32" s="35">
        <f t="shared" si="10"/>
        <v>0</v>
      </c>
      <c r="AD32" s="35">
        <f t="shared" si="11"/>
        <v>0</v>
      </c>
      <c r="AE32" s="35">
        <f t="shared" si="12"/>
        <v>0</v>
      </c>
      <c r="AF32" s="35">
        <f t="shared" si="13"/>
        <v>0.1</v>
      </c>
      <c r="AG32" s="35">
        <f>ROUND(IF('Indicator Data'!K35=0,0,IF('Indicator Data'!K35&gt;AG$195,10,IF('Indicator Data'!K35&lt;AG$194,0,10-(AG$195-'Indicator Data'!K35)/(AG$195-AG$194)*10))),1)</f>
        <v>3.8</v>
      </c>
      <c r="AH32" s="35">
        <f t="shared" si="14"/>
        <v>0.1</v>
      </c>
      <c r="AI32" s="35">
        <f t="shared" si="15"/>
        <v>0.1</v>
      </c>
      <c r="AJ32" s="35">
        <f t="shared" si="16"/>
        <v>0</v>
      </c>
      <c r="AK32" s="35">
        <f t="shared" si="17"/>
        <v>0</v>
      </c>
      <c r="AL32" s="35">
        <f t="shared" si="18"/>
        <v>0</v>
      </c>
      <c r="AM32" s="35">
        <f t="shared" si="19"/>
        <v>0</v>
      </c>
      <c r="AN32" s="35">
        <f t="shared" si="20"/>
        <v>4.3</v>
      </c>
      <c r="AO32" s="142">
        <f t="shared" si="21"/>
        <v>0.1</v>
      </c>
      <c r="AP32" s="142">
        <f t="shared" si="41"/>
        <v>6</v>
      </c>
      <c r="AQ32" s="142">
        <f t="shared" si="22"/>
        <v>0</v>
      </c>
      <c r="AR32" s="142">
        <f t="shared" si="23"/>
        <v>0</v>
      </c>
      <c r="AS32" s="35">
        <f t="shared" si="24"/>
        <v>4.0999999999999996</v>
      </c>
      <c r="AT32" s="35">
        <f>IF('Indicator Data'!L35="No data","x",IF('Indicator Data'!CL35&lt;1000,"x",ROUND((IF('Indicator Data'!L35&gt;AT$195,10,IF('Indicator Data'!L35&lt;AT$194,0,10-(AT$195-'Indicator Data'!L35)/(AT$195-AT$194)*10))),1)))</f>
        <v>2</v>
      </c>
      <c r="AU32" s="142">
        <f t="shared" si="25"/>
        <v>3.1</v>
      </c>
      <c r="AV32" s="35">
        <f>IF('Indicator Data'!M35="No data","x",ROUND(IF('Indicator Data'!M35=0,0,IF(LOG('Indicator Data'!M35)&gt;AV$195,10,IF(LOG('Indicator Data'!M35)&lt;AV$194,0,10-(AV$195-LOG('Indicator Data'!M35))/(AV$195-AV$194)*10))),1))</f>
        <v>8.6</v>
      </c>
      <c r="AW32" s="36">
        <f>IF(AV32="x","x",'Indicator Data'!M35/'Indicator Data'!$CK35)</f>
        <v>0.43328746445976513</v>
      </c>
      <c r="AX32" s="35">
        <f t="shared" si="42"/>
        <v>4.8</v>
      </c>
      <c r="AY32" s="35">
        <f t="shared" si="43"/>
        <v>7.1</v>
      </c>
      <c r="AZ32" s="35">
        <f>IF('Indicator Data'!N35="No data","x",ROUND(IF('Indicator Data'!N35=0,0,IF(LOG('Indicator Data'!N35)&gt;AZ$195,10,IF(LOG('Indicator Data'!N35)&lt;AZ$194,0,10-(AZ$195-LOG('Indicator Data'!N35))/(AZ$195-AZ$194)*10))),1))</f>
        <v>8.9</v>
      </c>
      <c r="BA32" s="36">
        <f>IF(AZ32="x","x",'Indicator Data'!N35/'Indicator Data'!$CK35)</f>
        <v>8.9317362037310527E-2</v>
      </c>
      <c r="BB32" s="35">
        <f t="shared" si="44"/>
        <v>10</v>
      </c>
      <c r="BC32" s="35">
        <f t="shared" si="45"/>
        <v>9.5</v>
      </c>
      <c r="BD32" s="35">
        <f>IF('Indicator Data'!O35="No data","x",ROUND(IF('Indicator Data'!O35=0,0,IF(LOG('Indicator Data'!O35)&gt;BD$195,10,IF(LOG('Indicator Data'!O35)&lt;BD$194,0,10-(BD$195-LOG('Indicator Data'!O35))/(BD$195-BD$194)*10))),1))</f>
        <v>8.6</v>
      </c>
      <c r="BE32" s="36">
        <f>IF(BD32="x","x",'Indicator Data'!O35/'Indicator Data'!$CK35)</f>
        <v>6.4953196057497983E-2</v>
      </c>
      <c r="BF32" s="35">
        <f t="shared" si="46"/>
        <v>6.5</v>
      </c>
      <c r="BG32" s="35">
        <f t="shared" si="47"/>
        <v>7.7</v>
      </c>
      <c r="BH32" s="35">
        <f>IF('Indicator Data'!P35="No data","x",ROUND(IF('Indicator Data'!P35=0,0,IF(LOG('Indicator Data'!P35)&gt;BH$195,10,IF(LOG('Indicator Data'!P35)&lt;BH$194,0,10-(BH$195-LOG('Indicator Data'!P35))/(BH$195-BH$194)*10))),1))</f>
        <v>9.3000000000000007</v>
      </c>
      <c r="BI32" s="36">
        <f>IF(BH32="x","x",'Indicator Data'!P35/'Indicator Data'!$CK35)</f>
        <v>0.17426662149325187</v>
      </c>
      <c r="BJ32" s="35">
        <f t="shared" si="48"/>
        <v>10</v>
      </c>
      <c r="BK32" s="35">
        <f t="shared" si="49"/>
        <v>9.6999999999999993</v>
      </c>
      <c r="BL32" s="35">
        <f t="shared" si="50"/>
        <v>8.6999999999999993</v>
      </c>
      <c r="BM32" s="35">
        <f>ROUND(IF('Indicator Data'!Q35=0,0,IF(LOG('Indicator Data'!Q35)&gt;BM$195,10,IF(LOG('Indicator Data'!Q35)&lt;BM$194,0,10-(BM$195-LOG('Indicator Data'!Q35))/(BM$195-BM$194)*10))),1)</f>
        <v>9.1</v>
      </c>
      <c r="BN32" s="35">
        <f>ROUND(IF('Indicator Data'!R35=0,0,IF(LOG('Indicator Data'!R35)&gt;BN$195,10,IF(LOG('Indicator Data'!R35)&lt;BN$194,0,10-(BN$195-LOG('Indicator Data'!R35))/(BN$195-BN$194)*10))),1)</f>
        <v>0</v>
      </c>
      <c r="BO32" s="35">
        <f t="shared" si="51"/>
        <v>3.0333333333333332</v>
      </c>
      <c r="BP32" s="36">
        <f>'Indicator Data'!Q35/'Indicator Data'!$CK35</f>
        <v>0.99307703244959455</v>
      </c>
      <c r="BQ32" s="36">
        <f>'Indicator Data'!R35/'Indicator Data'!$CK35</f>
        <v>0</v>
      </c>
      <c r="BR32" s="35">
        <f t="shared" si="26"/>
        <v>9.9</v>
      </c>
      <c r="BS32" s="35">
        <f t="shared" si="27"/>
        <v>0</v>
      </c>
      <c r="BT32" s="35">
        <f t="shared" si="28"/>
        <v>3.3000000000000003</v>
      </c>
      <c r="BU32" s="35">
        <f t="shared" si="52"/>
        <v>3.2</v>
      </c>
      <c r="BV32" s="35">
        <f>ROUND(IF('Indicator Data'!S35=0,0,IF(LOG('Indicator Data'!S35)&gt;BV$195,10,IF(LOG('Indicator Data'!S35)&lt;BV$194,0,10-(BV$195-LOG('Indicator Data'!S35))/(BV$195-BV$194)*10))),1)</f>
        <v>5.2</v>
      </c>
      <c r="BW32" s="35">
        <f>ROUND(IF('Indicator Data'!T35=0,0,IF(LOG('Indicator Data'!T35)&gt;BW$195,10,IF(LOG('Indicator Data'!T35)&lt;BW$194,0,10-(BW$195-LOG('Indicator Data'!T35))/(BW$195-BW$194)*10))),1)</f>
        <v>9.1</v>
      </c>
      <c r="BX32" s="35">
        <f t="shared" si="53"/>
        <v>7.8</v>
      </c>
      <c r="BY32" s="36">
        <f>'Indicator Data'!S35/'Indicator Data'!$CK35</f>
        <v>1.9074455671583735E-3</v>
      </c>
      <c r="BZ32" s="36">
        <f>'Indicator Data'!T35/'Indicator Data'!$CK35</f>
        <v>0.98778039340727863</v>
      </c>
      <c r="CA32" s="35">
        <f t="shared" si="29"/>
        <v>0</v>
      </c>
      <c r="CB32" s="35">
        <f t="shared" si="30"/>
        <v>9.9</v>
      </c>
      <c r="CC32" s="35">
        <f t="shared" si="54"/>
        <v>6.6000000000000005</v>
      </c>
      <c r="CD32" s="35">
        <f t="shared" si="55"/>
        <v>7.2</v>
      </c>
      <c r="CE32" s="35">
        <f t="shared" si="56"/>
        <v>5.5</v>
      </c>
      <c r="CF32" s="35">
        <f>ROUND(IF('Indicator Data'!U35=0,0,IF(LOG('Indicator Data'!U35)&gt;CF$195,10,IF(LOG('Indicator Data'!U35)&lt;CF$194,0,10-(CF$195-LOG('Indicator Data'!U35))/(CF$195-CF$194)*10))),1)</f>
        <v>8.8000000000000007</v>
      </c>
      <c r="CG32" s="36">
        <f>'Indicator Data'!U35/'Indicator Data'!$CK35</f>
        <v>0.61781335684276362</v>
      </c>
      <c r="CH32" s="35">
        <f t="shared" si="31"/>
        <v>6.9</v>
      </c>
      <c r="CI32" s="35">
        <f t="shared" si="57"/>
        <v>8</v>
      </c>
      <c r="CJ32" s="35">
        <f>ROUND(IF('Indicator Data'!V35=0,0,IF(LOG('Indicator Data'!V35)&gt;CJ$195,10,IF(LOG('Indicator Data'!V35)&lt;CJ$194,0,10-(CJ$195-LOG('Indicator Data'!V35))/(CJ$195-CJ$194)*10))),1)</f>
        <v>9.1</v>
      </c>
      <c r="CK32" s="36">
        <f>IF('Indicator Data'!V35/'Indicator Data'!$CK35&gt;1,1,'Indicator Data'!V35/'Indicator Data'!$CK35)</f>
        <v>0.92800582806581156</v>
      </c>
      <c r="CL32" s="35">
        <f t="shared" si="32"/>
        <v>9.3000000000000007</v>
      </c>
      <c r="CM32" s="35">
        <f t="shared" si="58"/>
        <v>9.1999999999999993</v>
      </c>
      <c r="CN32" s="35">
        <f>ROUND(IF('Indicator Data'!W35=0,0,IF(LOG('Indicator Data'!W35)&gt;CN$195,10,IF(LOG('Indicator Data'!W35)&lt;CN$194,0,10-(CN$195-LOG('Indicator Data'!W35))/(CN$195-CN$194)*10))),1)</f>
        <v>9.1</v>
      </c>
      <c r="CO32" s="36">
        <f>'Indicator Data'!W35/'Indicator Data'!$CK35</f>
        <v>0.96312109366345466</v>
      </c>
      <c r="CP32" s="35">
        <f t="shared" si="33"/>
        <v>9.6</v>
      </c>
      <c r="CQ32" s="35">
        <f t="shared" si="59"/>
        <v>9.4</v>
      </c>
      <c r="CR32" s="35">
        <f t="shared" si="34"/>
        <v>8.4</v>
      </c>
      <c r="CS32" s="35">
        <f>IF('Indicator Data'!BZ35="No data","x",ROUND(IF('Indicator Data'!BZ35&gt;CS$195,0,IF('Indicator Data'!BZ35&lt;CS$194,10,(CS$195-'Indicator Data'!BZ35)/(CS$195-CS$194)*10)),1))</f>
        <v>6.8</v>
      </c>
      <c r="CT32" s="35">
        <f>IF('Indicator Data'!CA35="No data","x",ROUND(IF('Indicator Data'!CA35&gt;CT$195,0,IF('Indicator Data'!CA35&lt;CT$194,10,(CT$195-'Indicator Data'!CA35)/(CT$195-CT$194)*10)),1))</f>
        <v>6.6</v>
      </c>
      <c r="CU32" s="35">
        <f>IF('Indicator Data'!AC35="No data","x",ROUND(IF('Indicator Data'!AC35&gt;CU$195,0,IF('Indicator Data'!AC35&lt;CU$194,10,(CU$195-'Indicator Data'!AC35)/(CU$195-CU$194)*10)),1))</f>
        <v>9.6999999999999993</v>
      </c>
      <c r="CV32" s="35">
        <f t="shared" si="35"/>
        <v>7.7</v>
      </c>
      <c r="CW32" s="35">
        <f>IF('Indicator Data'!X35="No data","x",ROUND(IF(LOG('Indicator Data'!X35)&gt;CW$195,10,IF(LOG('Indicator Data'!X35)&lt;CW$194,0,10-(CW$195-LOG('Indicator Data'!X35))/(CW$195-CW$194)*10)),1))</f>
        <v>5.8</v>
      </c>
      <c r="CX32" s="35">
        <f>IF('Indicator Data'!Y35="No data","x",ROUND(IF('Indicator Data'!Y35&gt;CX$195,10,IF('Indicator Data'!Y35&lt;CX$194,0,10-(CX$195-'Indicator Data'!Y35)/(CX$195-CX$194)*10)),1))</f>
        <v>7.4</v>
      </c>
      <c r="CY32" s="35">
        <f>IF('Indicator Data'!Z35="No data","x",ROUND(IF('Indicator Data'!Z35&gt;CY$195,10,IF('Indicator Data'!Z35&lt;CY$194,0,10-(CY$195-'Indicator Data'!Z35)/(CY$195-CY$194)*10)),1))</f>
        <v>5.6</v>
      </c>
      <c r="CZ32" s="35">
        <f>IF('Indicator Data'!AA35="No data","x",ROUND(IF('Indicator Data'!AA35&gt;CZ$195,10,IF('Indicator Data'!AA35&lt;CZ$194,0,10-(CZ$195-'Indicator Data'!AA35)/(CZ$195-CZ$194)*10)),1))</f>
        <v>7.5</v>
      </c>
      <c r="DA32" s="35">
        <f t="shared" si="60"/>
        <v>6.6</v>
      </c>
      <c r="DB32" s="35">
        <f t="shared" si="61"/>
        <v>7</v>
      </c>
      <c r="DC32" s="35">
        <f>IF('Indicator Data'!AF35="No data","x",ROUND(IF('Indicator Data'!AF35&gt;DC$195,10,IF('Indicator Data'!AF35&lt;DC$194,0,10-(DC$195-'Indicator Data'!AF35)/(DC$195-DC$194)*10)),1))</f>
        <v>2.4</v>
      </c>
      <c r="DD32" s="35">
        <f>IF('Indicator Data'!AG35="No data","x",ROUND(IF('Indicator Data'!AG35&gt;DD$195,10,IF('Indicator Data'!AG35&lt;DD$194,0,10-(DD$195-'Indicator Data'!AG35)/(DD$195-DD$194)*10)),1))</f>
        <v>7.1</v>
      </c>
      <c r="DE32" s="35">
        <f t="shared" si="62"/>
        <v>6</v>
      </c>
      <c r="DF32" s="35">
        <f>IF('Indicator Data'!AB35="No data","x",ROUND(IF('Indicator Data'!AB35&gt;DF$195,10,IF('Indicator Data'!AB35&lt;DF$194,0,10-(DF$195-'Indicator Data'!AB35)/(DF$195-DF$194)*10)),1))</f>
        <v>2.2999999999999998</v>
      </c>
      <c r="DG32" s="35">
        <f t="shared" si="63"/>
        <v>6.4</v>
      </c>
      <c r="DH32" s="143">
        <f>IF('Indicator Data'!AD35="No data","x",'Indicator Data'!AD35/'Indicator Data'!$CJ35)</f>
        <v>1.7289894450875232E-4</v>
      </c>
      <c r="DI32" s="35">
        <f t="shared" si="64"/>
        <v>8.3000000000000007</v>
      </c>
      <c r="DJ32" s="35">
        <f>IF('Indicator Data'!AE35="No data","x",ROUND(IF('Indicator Data'!AE35&gt;DJ$195,0,IF('Indicator Data'!AE35&lt;DJ$194,10,(DJ$195-'Indicator Data'!AE35)/(DJ$195-DJ$194)*10)),1))</f>
        <v>6</v>
      </c>
      <c r="DK32" s="35">
        <f t="shared" si="65"/>
        <v>7.2</v>
      </c>
      <c r="DL32" s="35">
        <f t="shared" si="66"/>
        <v>6.5</v>
      </c>
      <c r="DM32" s="37">
        <f t="shared" si="36"/>
        <v>7.8</v>
      </c>
      <c r="DN32" s="38">
        <f t="shared" si="37"/>
        <v>3.6</v>
      </c>
      <c r="DO32" s="35">
        <f>ROUND(IF('Indicator Data'!AH35=0,0,IF('Indicator Data'!AH35&gt;DO$195,10,IF('Indicator Data'!AH35&lt;DO$194,0,10-(DO$195-'Indicator Data'!AH35)/(DO$195-DO$194)*10))),1)</f>
        <v>10</v>
      </c>
      <c r="DP32" s="35">
        <f>ROUND(IF('Indicator Data'!AI35=0,0,IF(LOG('Indicator Data'!AI35)&gt;LOG(DP$195),10,IF(LOG('Indicator Data'!AI35)&lt;LOG(DP$194),0,10-(LOG(DP$195)-LOG('Indicator Data'!AI35))/(LOG(DP$195)-LOG(DP$194))*10))),1)</f>
        <v>9.4</v>
      </c>
      <c r="DQ32" s="37">
        <f t="shared" si="38"/>
        <v>9.6999999999999993</v>
      </c>
      <c r="DR32" s="35">
        <f>'Indicator Data'!AJ35</f>
        <v>0</v>
      </c>
      <c r="DS32" s="35">
        <f>'Indicator Data'!AK35</f>
        <v>5</v>
      </c>
      <c r="DT32" s="37">
        <f t="shared" si="39"/>
        <v>9</v>
      </c>
      <c r="DU32" s="38">
        <f t="shared" si="40"/>
        <v>9</v>
      </c>
      <c r="DV32" s="13"/>
      <c r="DW32" s="83"/>
    </row>
    <row r="33" spans="1:127" s="2" customFormat="1" x14ac:dyDescent="0.3">
      <c r="A33" s="98" t="str">
        <f>'Indicator Data'!A36</f>
        <v>Canada</v>
      </c>
      <c r="B33" s="39" t="str">
        <f>'Indicator Data'!B36</f>
        <v>CAN</v>
      </c>
      <c r="C33" s="35">
        <f>ROUND(IF('Indicator Data'!C36=0,0.1,IF(LOG('Indicator Data'!C36)&gt;C$195,10,IF(LOG('Indicator Data'!C36)&lt;C$194,0,10-(C$195-LOG('Indicator Data'!C36))/(C$195-C$194)*10))),1)</f>
        <v>8.4</v>
      </c>
      <c r="D33" s="35">
        <f>ROUND(IF('Indicator Data'!D36=0,0.1,IF(LOG('Indicator Data'!D36)&gt;D$195,10,IF(LOG('Indicator Data'!D36)&lt;D$194,0,10-(D$195-LOG('Indicator Data'!D36))/(D$195-D$194)*10))),1)</f>
        <v>6.8</v>
      </c>
      <c r="E33" s="35">
        <f t="shared" si="0"/>
        <v>7.7</v>
      </c>
      <c r="F33" s="35">
        <f>IF('Indicator Data'!E36="No data",0.1,(ROUND(IF('Indicator Data'!E36=0,0,IF(LOG('Indicator Data'!E36)&gt;F$195,10,IF(LOG('Indicator Data'!E36)&lt;F$194,0,10-(F$195-LOG('Indicator Data'!E36))/(F$195-F$194)*10))),1)))</f>
        <v>7.4</v>
      </c>
      <c r="G33" s="35">
        <f>ROUND(IF('Indicator Data'!F36=0,0,IF(LOG('Indicator Data'!F36)&gt;G$195,10,IF(LOG('Indicator Data'!F36)&lt;G$194,0,10-(G$195-LOG('Indicator Data'!F36))/(G$195-G$194)*10))),1)</f>
        <v>6.9</v>
      </c>
      <c r="H33" s="35">
        <f>ROUND(IF('Indicator Data'!G36=0,0,IF(LOG('Indicator Data'!G36)&gt;H$195,10,IF(LOG('Indicator Data'!G36)&lt;H$194,0,10-(H$195-LOG('Indicator Data'!G36))/(H$195-H$194)*10))),1)</f>
        <v>6</v>
      </c>
      <c r="I33" s="35">
        <f>ROUND(IF('Indicator Data'!H36=0,0,IF(LOG('Indicator Data'!H36)&gt;I$195,10,IF(LOG('Indicator Data'!H36)&lt;I$194,0,10-(I$195-LOG('Indicator Data'!H36))/(I$195-I$194)*10))),1)</f>
        <v>7</v>
      </c>
      <c r="J33" s="35">
        <f t="shared" si="1"/>
        <v>6.5</v>
      </c>
      <c r="K33" s="35">
        <f>ROUND(IF('Indicator Data'!I36=0,0,IF(LOG('Indicator Data'!I36)&gt;K$195,10,IF(LOG('Indicator Data'!I36)&lt;K$194,0,10-(K$195-LOG('Indicator Data'!I36))/(K$195-K$194)*10))),1)</f>
        <v>1.5</v>
      </c>
      <c r="L33" s="35">
        <f t="shared" si="2"/>
        <v>4.5</v>
      </c>
      <c r="M33" s="35">
        <f>ROUND(IF('Indicator Data'!J36=0,0,IF(LOG('Indicator Data'!J36)&gt;M$195,10,IF(LOG('Indicator Data'!J36)&lt;M$194,0,10-(M$195-LOG('Indicator Data'!J36))/(M$195-M$194)*10))),1)</f>
        <v>4.8</v>
      </c>
      <c r="N33" s="36">
        <f>'Indicator Data'!C36/'Indicator Data'!$CK36</f>
        <v>6.3603080853631222E-4</v>
      </c>
      <c r="O33" s="36">
        <f>'Indicator Data'!D36/'Indicator Data'!$CK36</f>
        <v>2.975412257847402E-5</v>
      </c>
      <c r="P33" s="36">
        <f>IF(F33=0.1,"x",'Indicator Data'!E36/'Indicator Data'!$CK36)</f>
        <v>2.654466111476838E-3</v>
      </c>
      <c r="Q33" s="36">
        <f>'Indicator Data'!F36/'Indicator Data'!$CK36</f>
        <v>4.0309703413761588E-6</v>
      </c>
      <c r="R33" s="36">
        <f>'Indicator Data'!G36/'Indicator Data'!$CK36</f>
        <v>6.7005362786773967E-4</v>
      </c>
      <c r="S33" s="36">
        <f>'Indicator Data'!H36/'Indicator Data'!$CK36</f>
        <v>2.0428093715870847E-5</v>
      </c>
      <c r="T33" s="36">
        <f>'Indicator Data'!I36/'Indicator Data'!$CK36</f>
        <v>1.5573583567764798E-6</v>
      </c>
      <c r="U33" s="36">
        <f>'Indicator Data'!J36/'Indicator Data'!$CK36</f>
        <v>2.3857001854666152E-5</v>
      </c>
      <c r="V33" s="35">
        <f t="shared" si="3"/>
        <v>3.2</v>
      </c>
      <c r="W33" s="35">
        <f t="shared" si="4"/>
        <v>0.3</v>
      </c>
      <c r="X33" s="35">
        <f t="shared" si="5"/>
        <v>1.9</v>
      </c>
      <c r="Y33" s="35">
        <f t="shared" si="6"/>
        <v>1.8</v>
      </c>
      <c r="Z33" s="35">
        <f t="shared" si="7"/>
        <v>6.9</v>
      </c>
      <c r="AA33" s="35">
        <f t="shared" si="8"/>
        <v>0.4</v>
      </c>
      <c r="AB33" s="35">
        <f t="shared" si="9"/>
        <v>0</v>
      </c>
      <c r="AC33" s="35">
        <f t="shared" si="10"/>
        <v>0.2</v>
      </c>
      <c r="AD33" s="35">
        <f t="shared" si="11"/>
        <v>0</v>
      </c>
      <c r="AE33" s="35">
        <f t="shared" si="12"/>
        <v>0.1</v>
      </c>
      <c r="AF33" s="35">
        <f t="shared" si="13"/>
        <v>0</v>
      </c>
      <c r="AG33" s="35">
        <f>ROUND(IF('Indicator Data'!K36=0,0,IF('Indicator Data'!K36&gt;AG$195,10,IF('Indicator Data'!K36&lt;AG$194,0,10-(AG$195-'Indicator Data'!K36)/(AG$195-AG$194)*10))),1)</f>
        <v>1.9</v>
      </c>
      <c r="AH33" s="35">
        <f t="shared" si="14"/>
        <v>5.8</v>
      </c>
      <c r="AI33" s="35">
        <f t="shared" si="15"/>
        <v>3.6</v>
      </c>
      <c r="AJ33" s="35">
        <f t="shared" si="16"/>
        <v>3.2</v>
      </c>
      <c r="AK33" s="35">
        <f t="shared" si="17"/>
        <v>3.5</v>
      </c>
      <c r="AL33" s="35">
        <f t="shared" si="18"/>
        <v>3.4</v>
      </c>
      <c r="AM33" s="35">
        <f t="shared" si="19"/>
        <v>0.8</v>
      </c>
      <c r="AN33" s="35">
        <f t="shared" si="20"/>
        <v>2.7</v>
      </c>
      <c r="AO33" s="142">
        <f t="shared" si="21"/>
        <v>5.5</v>
      </c>
      <c r="AP33" s="142">
        <f t="shared" si="41"/>
        <v>5.2</v>
      </c>
      <c r="AQ33" s="142">
        <f t="shared" si="22"/>
        <v>6.9</v>
      </c>
      <c r="AR33" s="142">
        <f t="shared" si="23"/>
        <v>2.6</v>
      </c>
      <c r="AS33" s="35">
        <f t="shared" si="24"/>
        <v>2.2999999999999998</v>
      </c>
      <c r="AT33" s="35">
        <f>IF('Indicator Data'!L36="No data","x",IF('Indicator Data'!CL36&lt;1000,"x",ROUND((IF('Indicator Data'!L36&gt;AT$195,10,IF('Indicator Data'!L36&lt;AT$194,0,10-(AT$195-'Indicator Data'!L36)/(AT$195-AT$194)*10))),1)))</f>
        <v>7.1</v>
      </c>
      <c r="AU33" s="142">
        <f t="shared" si="25"/>
        <v>4.7</v>
      </c>
      <c r="AV33" s="35" t="str">
        <f>IF('Indicator Data'!M36="No data","x",ROUND(IF('Indicator Data'!M36=0,0,IF(LOG('Indicator Data'!M36)&gt;AV$195,10,IF(LOG('Indicator Data'!M36)&lt;AV$194,0,10-(AV$195-LOG('Indicator Data'!M36))/(AV$195-AV$194)*10))),1))</f>
        <v>x</v>
      </c>
      <c r="AW33" s="36" t="str">
        <f>IF(AV33="x","x",'Indicator Data'!M36/'Indicator Data'!$CK36)</f>
        <v>x</v>
      </c>
      <c r="AX33" s="35" t="str">
        <f t="shared" si="42"/>
        <v>x</v>
      </c>
      <c r="AY33" s="35" t="str">
        <f t="shared" si="43"/>
        <v>x</v>
      </c>
      <c r="AZ33" s="35" t="str">
        <f>IF('Indicator Data'!N36="No data","x",ROUND(IF('Indicator Data'!N36=0,0,IF(LOG('Indicator Data'!N36)&gt;AZ$195,10,IF(LOG('Indicator Data'!N36)&lt;AZ$194,0,10-(AZ$195-LOG('Indicator Data'!N36))/(AZ$195-AZ$194)*10))),1))</f>
        <v>x</v>
      </c>
      <c r="BA33" s="36" t="str">
        <f>IF(AZ33="x","x",'Indicator Data'!N36/'Indicator Data'!$CK36)</f>
        <v>x</v>
      </c>
      <c r="BB33" s="35" t="str">
        <f t="shared" si="44"/>
        <v>x</v>
      </c>
      <c r="BC33" s="35" t="str">
        <f t="shared" si="45"/>
        <v>x</v>
      </c>
      <c r="BD33" s="35" t="str">
        <f>IF('Indicator Data'!O36="No data","x",ROUND(IF('Indicator Data'!O36=0,0,IF(LOG('Indicator Data'!O36)&gt;BD$195,10,IF(LOG('Indicator Data'!O36)&lt;BD$194,0,10-(BD$195-LOG('Indicator Data'!O36))/(BD$195-BD$194)*10))),1))</f>
        <v>x</v>
      </c>
      <c r="BE33" s="36" t="str">
        <f>IF(BD33="x","x",'Indicator Data'!O36/'Indicator Data'!$CK36)</f>
        <v>x</v>
      </c>
      <c r="BF33" s="35" t="str">
        <f t="shared" si="46"/>
        <v>x</v>
      </c>
      <c r="BG33" s="35" t="str">
        <f t="shared" si="47"/>
        <v>x</v>
      </c>
      <c r="BH33" s="35" t="str">
        <f>IF('Indicator Data'!P36="No data","x",ROUND(IF('Indicator Data'!P36=0,0,IF(LOG('Indicator Data'!P36)&gt;BH$195,10,IF(LOG('Indicator Data'!P36)&lt;BH$194,0,10-(BH$195-LOG('Indicator Data'!P36))/(BH$195-BH$194)*10))),1))</f>
        <v>x</v>
      </c>
      <c r="BI33" s="36" t="str">
        <f>IF(BH33="x","x",'Indicator Data'!P36/'Indicator Data'!$CK36)</f>
        <v>x</v>
      </c>
      <c r="BJ33" s="35" t="str">
        <f t="shared" si="48"/>
        <v>x</v>
      </c>
      <c r="BK33" s="35" t="str">
        <f t="shared" si="49"/>
        <v>x</v>
      </c>
      <c r="BL33" s="35" t="str">
        <f t="shared" si="50"/>
        <v>x</v>
      </c>
      <c r="BM33" s="35">
        <f>ROUND(IF('Indicator Data'!Q36=0,0,IF(LOG('Indicator Data'!Q36)&gt;BM$195,10,IF(LOG('Indicator Data'!Q36)&lt;BM$194,0,10-(BM$195-LOG('Indicator Data'!Q36))/(BM$195-BM$194)*10))),1)</f>
        <v>0</v>
      </c>
      <c r="BN33" s="35">
        <f>ROUND(IF('Indicator Data'!R36=0,0,IF(LOG('Indicator Data'!R36)&gt;BN$195,10,IF(LOG('Indicator Data'!R36)&lt;BN$194,0,10-(BN$195-LOG('Indicator Data'!R36))/(BN$195-BN$194)*10))),1)</f>
        <v>0</v>
      </c>
      <c r="BO33" s="35">
        <f t="shared" si="51"/>
        <v>0</v>
      </c>
      <c r="BP33" s="36">
        <f>'Indicator Data'!Q36/'Indicator Data'!$CK36</f>
        <v>0</v>
      </c>
      <c r="BQ33" s="36">
        <f>'Indicator Data'!R36/'Indicator Data'!$CK36</f>
        <v>0</v>
      </c>
      <c r="BR33" s="35">
        <f t="shared" si="26"/>
        <v>0</v>
      </c>
      <c r="BS33" s="35">
        <f t="shared" si="27"/>
        <v>0</v>
      </c>
      <c r="BT33" s="35">
        <f t="shared" si="28"/>
        <v>0</v>
      </c>
      <c r="BU33" s="35">
        <f t="shared" si="52"/>
        <v>0</v>
      </c>
      <c r="BV33" s="35">
        <f>ROUND(IF('Indicator Data'!S36=0,0,IF(LOG('Indicator Data'!S36)&gt;BV$195,10,IF(LOG('Indicator Data'!S36)&lt;BV$194,0,10-(BV$195-LOG('Indicator Data'!S36))/(BV$195-BV$194)*10))),1)</f>
        <v>0</v>
      </c>
      <c r="BW33" s="35">
        <f>ROUND(IF('Indicator Data'!T36=0,0,IF(LOG('Indicator Data'!T36)&gt;BW$195,10,IF(LOG('Indicator Data'!T36)&lt;BW$194,0,10-(BW$195-LOG('Indicator Data'!T36))/(BW$195-BW$194)*10))),1)</f>
        <v>0</v>
      </c>
      <c r="BX33" s="35">
        <f t="shared" si="53"/>
        <v>0</v>
      </c>
      <c r="BY33" s="36">
        <f>'Indicator Data'!S36/'Indicator Data'!$CK36</f>
        <v>0</v>
      </c>
      <c r="BZ33" s="36">
        <f>'Indicator Data'!T36/'Indicator Data'!$CK36</f>
        <v>0</v>
      </c>
      <c r="CA33" s="35">
        <f t="shared" si="29"/>
        <v>0</v>
      </c>
      <c r="CB33" s="35">
        <f t="shared" si="30"/>
        <v>0</v>
      </c>
      <c r="CC33" s="35">
        <f t="shared" si="54"/>
        <v>0</v>
      </c>
      <c r="CD33" s="35">
        <f t="shared" si="55"/>
        <v>0</v>
      </c>
      <c r="CE33" s="35">
        <f t="shared" si="56"/>
        <v>0</v>
      </c>
      <c r="CF33" s="35">
        <f>ROUND(IF('Indicator Data'!U36=0,0,IF(LOG('Indicator Data'!U36)&gt;CF$195,10,IF(LOG('Indicator Data'!U36)&lt;CF$194,0,10-(CF$195-LOG('Indicator Data'!U36))/(CF$195-CF$194)*10))),1)</f>
        <v>0</v>
      </c>
      <c r="CG33" s="36">
        <f>'Indicator Data'!U36/'Indicator Data'!$CK36</f>
        <v>0</v>
      </c>
      <c r="CH33" s="35">
        <f t="shared" si="31"/>
        <v>0</v>
      </c>
      <c r="CI33" s="35">
        <f t="shared" si="57"/>
        <v>0</v>
      </c>
      <c r="CJ33" s="35">
        <f>ROUND(IF('Indicator Data'!V36=0,0,IF(LOG('Indicator Data'!V36)&gt;CJ$195,10,IF(LOG('Indicator Data'!V36)&lt;CJ$194,0,10-(CJ$195-LOG('Indicator Data'!V36))/(CJ$195-CJ$194)*10))),1)</f>
        <v>0</v>
      </c>
      <c r="CK33" s="36">
        <f>IF('Indicator Data'!V36/'Indicator Data'!$CK36&gt;1,1,'Indicator Data'!V36/'Indicator Data'!$CK36)</f>
        <v>0</v>
      </c>
      <c r="CL33" s="35">
        <f t="shared" si="32"/>
        <v>0</v>
      </c>
      <c r="CM33" s="35">
        <f t="shared" si="58"/>
        <v>0</v>
      </c>
      <c r="CN33" s="35">
        <f>ROUND(IF('Indicator Data'!W36=0,0,IF(LOG('Indicator Data'!W36)&gt;CN$195,10,IF(LOG('Indicator Data'!W36)&lt;CN$194,0,10-(CN$195-LOG('Indicator Data'!W36))/(CN$195-CN$194)*10))),1)</f>
        <v>0</v>
      </c>
      <c r="CO33" s="36">
        <f>'Indicator Data'!W36/'Indicator Data'!$CK36</f>
        <v>0</v>
      </c>
      <c r="CP33" s="35">
        <f t="shared" si="33"/>
        <v>0</v>
      </c>
      <c r="CQ33" s="35">
        <f t="shared" si="59"/>
        <v>0</v>
      </c>
      <c r="CR33" s="35">
        <f t="shared" si="34"/>
        <v>0</v>
      </c>
      <c r="CS33" s="35">
        <f>IF('Indicator Data'!BZ36="No data","x",ROUND(IF('Indicator Data'!BZ36&gt;CS$195,0,IF('Indicator Data'!BZ36&lt;CS$194,10,(CS$195-'Indicator Data'!BZ36)/(CS$195-CS$194)*10)),1))</f>
        <v>0.1</v>
      </c>
      <c r="CT33" s="35">
        <f>IF('Indicator Data'!CA36="No data","x",ROUND(IF('Indicator Data'!CA36&gt;CT$195,0,IF('Indicator Data'!CA36&lt;CT$194,10,(CT$195-'Indicator Data'!CA36)/(CT$195-CT$194)*10)),1))</f>
        <v>0.1</v>
      </c>
      <c r="CU33" s="35" t="str">
        <f>IF('Indicator Data'!AC36="No data","x",ROUND(IF('Indicator Data'!AC36&gt;CU$195,0,IF('Indicator Data'!AC36&lt;CU$194,10,(CU$195-'Indicator Data'!AC36)/(CU$195-CU$194)*10)),1))</f>
        <v>x</v>
      </c>
      <c r="CV33" s="35">
        <f t="shared" si="35"/>
        <v>0.1</v>
      </c>
      <c r="CW33" s="35">
        <f>IF('Indicator Data'!X36="No data","x",ROUND(IF(LOG('Indicator Data'!X36)&gt;CW$195,10,IF(LOG('Indicator Data'!X36)&lt;CW$194,0,10-(CW$195-LOG('Indicator Data'!X36))/(CW$195-CW$194)*10)),1))</f>
        <v>2</v>
      </c>
      <c r="CX33" s="35">
        <f>IF('Indicator Data'!Y36="No data","x",ROUND(IF('Indicator Data'!Y36&gt;CX$195,10,IF('Indicator Data'!Y36&lt;CX$194,0,10-(CX$195-'Indicator Data'!Y36)/(CX$195-CX$194)*10)),1))</f>
        <v>3</v>
      </c>
      <c r="CY33" s="35">
        <f>IF('Indicator Data'!Z36="No data","x",ROUND(IF('Indicator Data'!Z36&gt;CY$195,10,IF('Indicator Data'!Z36&lt;CY$194,0,10-(CY$195-'Indicator Data'!Z36)/(CY$195-CY$194)*10)),1))</f>
        <v>8.1</v>
      </c>
      <c r="CZ33" s="35">
        <f>IF('Indicator Data'!AA36="No data","x",ROUND(IF('Indicator Data'!AA36&gt;CZ$195,10,IF('Indicator Data'!AA36&lt;CZ$194,0,10-(CZ$195-'Indicator Data'!AA36)/(CZ$195-CZ$194)*10)),1))</f>
        <v>1.2</v>
      </c>
      <c r="DA33" s="35">
        <f t="shared" si="60"/>
        <v>3.6</v>
      </c>
      <c r="DB33" s="35">
        <f t="shared" si="61"/>
        <v>2.4</v>
      </c>
      <c r="DC33" s="35">
        <f>IF('Indicator Data'!AF36="No data","x",ROUND(IF('Indicator Data'!AF36&gt;DC$195,10,IF('Indicator Data'!AF36&lt;DC$194,0,10-(DC$195-'Indicator Data'!AF36)/(DC$195-DC$194)*10)),1))</f>
        <v>0</v>
      </c>
      <c r="DD33" s="35">
        <f>IF('Indicator Data'!AG36="No data","x",ROUND(IF('Indicator Data'!AG36&gt;DD$195,10,IF('Indicator Data'!AG36&lt;DD$194,0,10-(DD$195-'Indicator Data'!AG36)/(DD$195-DD$194)*10)),1))</f>
        <v>0.2</v>
      </c>
      <c r="DE33" s="35">
        <f t="shared" si="62"/>
        <v>2.4</v>
      </c>
      <c r="DF33" s="35">
        <f>IF('Indicator Data'!AB36="No data","x",ROUND(IF('Indicator Data'!AB36&gt;DF$195,10,IF('Indicator Data'!AB36&lt;DF$194,0,10-(DF$195-'Indicator Data'!AB36)/(DF$195-DF$194)*10)),1))</f>
        <v>0</v>
      </c>
      <c r="DG33" s="35">
        <f t="shared" si="63"/>
        <v>0.1</v>
      </c>
      <c r="DH33" s="143">
        <f>IF('Indicator Data'!AD36="No data","x",'Indicator Data'!AD36/'Indicator Data'!$CJ36)</f>
        <v>8.2342008259701316E-4</v>
      </c>
      <c r="DI33" s="35">
        <f t="shared" si="64"/>
        <v>1.8</v>
      </c>
      <c r="DJ33" s="35">
        <f>IF('Indicator Data'!AE36="No data","x",ROUND(IF('Indicator Data'!AE36&gt;DJ$195,0,IF('Indicator Data'!AE36&lt;DJ$194,10,(DJ$195-'Indicator Data'!AE36)/(DJ$195-DJ$194)*10)),1))</f>
        <v>0</v>
      </c>
      <c r="DK33" s="35">
        <f t="shared" si="65"/>
        <v>0.9</v>
      </c>
      <c r="DL33" s="35">
        <f t="shared" si="66"/>
        <v>1.1000000000000001</v>
      </c>
      <c r="DM33" s="37">
        <f t="shared" si="36"/>
        <v>1.2</v>
      </c>
      <c r="DN33" s="38">
        <f t="shared" si="37"/>
        <v>4.5999999999999996</v>
      </c>
      <c r="DO33" s="35">
        <f>ROUND(IF('Indicator Data'!AH36=0,0,IF('Indicator Data'!AH36&gt;DO$195,10,IF('Indicator Data'!AH36&lt;DO$194,0,10-(DO$195-'Indicator Data'!AH36)/(DO$195-DO$194)*10))),1)</f>
        <v>0.2</v>
      </c>
      <c r="DP33" s="35">
        <f>ROUND(IF('Indicator Data'!AI36=0,0,IF(LOG('Indicator Data'!AI36)&gt;LOG(DP$195),10,IF(LOG('Indicator Data'!AI36)&lt;LOG(DP$194),0,10-(LOG(DP$195)-LOG('Indicator Data'!AI36))/(LOG(DP$195)-LOG(DP$194))*10))),1)</f>
        <v>0</v>
      </c>
      <c r="DQ33" s="37">
        <f t="shared" si="38"/>
        <v>0.1</v>
      </c>
      <c r="DR33" s="35">
        <f>'Indicator Data'!AJ36</f>
        <v>0</v>
      </c>
      <c r="DS33" s="35">
        <f>'Indicator Data'!AK36</f>
        <v>0</v>
      </c>
      <c r="DT33" s="37">
        <f t="shared" si="39"/>
        <v>0</v>
      </c>
      <c r="DU33" s="38">
        <f t="shared" si="40"/>
        <v>0.1</v>
      </c>
      <c r="DV33" s="13"/>
      <c r="DW33" s="83"/>
    </row>
    <row r="34" spans="1:127" s="2" customFormat="1" x14ac:dyDescent="0.3">
      <c r="A34" s="98" t="str">
        <f>'Indicator Data'!A37</f>
        <v>Central African Republic</v>
      </c>
      <c r="B34" s="39" t="str">
        <f>'Indicator Data'!B37</f>
        <v>CAF</v>
      </c>
      <c r="C34" s="35">
        <f>ROUND(IF('Indicator Data'!C37=0,0.1,IF(LOG('Indicator Data'!C37)&gt;C$195,10,IF(LOG('Indicator Data'!C37)&lt;C$194,0,10-(C$195-LOG('Indicator Data'!C37))/(C$195-C$194)*10))),1)</f>
        <v>0.1</v>
      </c>
      <c r="D34" s="35">
        <f>ROUND(IF('Indicator Data'!D37=0,0.1,IF(LOG('Indicator Data'!D37)&gt;D$195,10,IF(LOG('Indicator Data'!D37)&lt;D$194,0,10-(D$195-LOG('Indicator Data'!D37))/(D$195-D$194)*10))),1)</f>
        <v>0.1</v>
      </c>
      <c r="E34" s="35">
        <f t="shared" si="0"/>
        <v>0.1</v>
      </c>
      <c r="F34" s="35">
        <f>IF('Indicator Data'!E37="No data",0.1,(ROUND(IF('Indicator Data'!E37=0,0,IF(LOG('Indicator Data'!E37)&gt;F$195,10,IF(LOG('Indicator Data'!E37)&lt;F$194,0,10-(F$195-LOG('Indicator Data'!E37))/(F$195-F$194)*10))),1)))</f>
        <v>6.4</v>
      </c>
      <c r="G34" s="35">
        <f>ROUND(IF('Indicator Data'!F37=0,0,IF(LOG('Indicator Data'!F37)&gt;G$195,10,IF(LOG('Indicator Data'!F37)&lt;G$194,0,10-(G$195-LOG('Indicator Data'!F37))/(G$195-G$194)*10))),1)</f>
        <v>0</v>
      </c>
      <c r="H34" s="35">
        <f>ROUND(IF('Indicator Data'!G37=0,0,IF(LOG('Indicator Data'!G37)&gt;H$195,10,IF(LOG('Indicator Data'!G37)&lt;H$194,0,10-(H$195-LOG('Indicator Data'!G37))/(H$195-H$194)*10))),1)</f>
        <v>0</v>
      </c>
      <c r="I34" s="35">
        <f>ROUND(IF('Indicator Data'!H37=0,0,IF(LOG('Indicator Data'!H37)&gt;I$195,10,IF(LOG('Indicator Data'!H37)&lt;I$194,0,10-(I$195-LOG('Indicator Data'!H37))/(I$195-I$194)*10))),1)</f>
        <v>0</v>
      </c>
      <c r="J34" s="35">
        <f t="shared" si="1"/>
        <v>0</v>
      </c>
      <c r="K34" s="35">
        <f>ROUND(IF('Indicator Data'!I37=0,0,IF(LOG('Indicator Data'!I37)&gt;K$195,10,IF(LOG('Indicator Data'!I37)&lt;K$194,0,10-(K$195-LOG('Indicator Data'!I37))/(K$195-K$194)*10))),1)</f>
        <v>0</v>
      </c>
      <c r="L34" s="35">
        <f t="shared" si="2"/>
        <v>0</v>
      </c>
      <c r="M34" s="35">
        <f>ROUND(IF('Indicator Data'!J37=0,0,IF(LOG('Indicator Data'!J37)&gt;M$195,10,IF(LOG('Indicator Data'!J37)&lt;M$194,0,10-(M$195-LOG('Indicator Data'!J37))/(M$195-M$194)*10))),1)</f>
        <v>0</v>
      </c>
      <c r="N34" s="36">
        <f>'Indicator Data'!C37/'Indicator Data'!$CK37</f>
        <v>0</v>
      </c>
      <c r="O34" s="36">
        <f>'Indicator Data'!D37/'Indicator Data'!$CK37</f>
        <v>0</v>
      </c>
      <c r="P34" s="36">
        <f>IF(F34=0.1,"x",'Indicator Data'!E37/'Indicator Data'!$CK37)</f>
        <v>7.5738897053734648E-3</v>
      </c>
      <c r="Q34" s="36">
        <f>'Indicator Data'!F37/'Indicator Data'!$CK37</f>
        <v>0</v>
      </c>
      <c r="R34" s="36">
        <f>'Indicator Data'!G37/'Indicator Data'!$CK37</f>
        <v>0</v>
      </c>
      <c r="S34" s="36">
        <f>'Indicator Data'!H37/'Indicator Data'!$CK37</f>
        <v>0</v>
      </c>
      <c r="T34" s="36">
        <f>'Indicator Data'!I37/'Indicator Data'!$CK37</f>
        <v>0</v>
      </c>
      <c r="U34" s="36">
        <f>'Indicator Data'!J37/'Indicator Data'!$CK37</f>
        <v>0</v>
      </c>
      <c r="V34" s="35">
        <f t="shared" si="3"/>
        <v>0</v>
      </c>
      <c r="W34" s="35">
        <f t="shared" si="4"/>
        <v>0</v>
      </c>
      <c r="X34" s="35">
        <f t="shared" si="5"/>
        <v>0</v>
      </c>
      <c r="Y34" s="35">
        <f t="shared" si="6"/>
        <v>5</v>
      </c>
      <c r="Z34" s="35">
        <f t="shared" si="7"/>
        <v>0</v>
      </c>
      <c r="AA34" s="35">
        <f t="shared" si="8"/>
        <v>0</v>
      </c>
      <c r="AB34" s="35">
        <f t="shared" si="9"/>
        <v>0</v>
      </c>
      <c r="AC34" s="35">
        <f t="shared" si="10"/>
        <v>0</v>
      </c>
      <c r="AD34" s="35">
        <f t="shared" si="11"/>
        <v>0</v>
      </c>
      <c r="AE34" s="35">
        <f t="shared" si="12"/>
        <v>0</v>
      </c>
      <c r="AF34" s="35">
        <f t="shared" si="13"/>
        <v>0</v>
      </c>
      <c r="AG34" s="35">
        <f>ROUND(IF('Indicator Data'!K37=0,0,IF('Indicator Data'!K37&gt;AG$195,10,IF('Indicator Data'!K37&lt;AG$194,0,10-(AG$195-'Indicator Data'!K37)/(AG$195-AG$194)*10))),1)</f>
        <v>0</v>
      </c>
      <c r="AH34" s="35">
        <f t="shared" si="14"/>
        <v>0.1</v>
      </c>
      <c r="AI34" s="35">
        <f t="shared" si="15"/>
        <v>0.1</v>
      </c>
      <c r="AJ34" s="35">
        <f t="shared" si="16"/>
        <v>0</v>
      </c>
      <c r="AK34" s="35">
        <f t="shared" si="17"/>
        <v>0</v>
      </c>
      <c r="AL34" s="35">
        <f t="shared" si="18"/>
        <v>0</v>
      </c>
      <c r="AM34" s="35">
        <f t="shared" si="19"/>
        <v>0</v>
      </c>
      <c r="AN34" s="35">
        <f t="shared" si="20"/>
        <v>0</v>
      </c>
      <c r="AO34" s="142">
        <f t="shared" si="21"/>
        <v>0.1</v>
      </c>
      <c r="AP34" s="142">
        <f t="shared" si="41"/>
        <v>5.7</v>
      </c>
      <c r="AQ34" s="142">
        <f t="shared" si="22"/>
        <v>0</v>
      </c>
      <c r="AR34" s="142">
        <f t="shared" si="23"/>
        <v>0</v>
      </c>
      <c r="AS34" s="35">
        <f t="shared" si="24"/>
        <v>0</v>
      </c>
      <c r="AT34" s="35">
        <f>IF('Indicator Data'!L37="No data","x",IF('Indicator Data'!CL37&lt;1000,"x",ROUND((IF('Indicator Data'!L37&gt;AT$195,10,IF('Indicator Data'!L37&lt;AT$194,0,10-(AT$195-'Indicator Data'!L37)/(AT$195-AT$194)*10))),1)))</f>
        <v>1</v>
      </c>
      <c r="AU34" s="142">
        <f t="shared" si="25"/>
        <v>0.5</v>
      </c>
      <c r="AV34" s="35">
        <f>IF('Indicator Data'!M37="No data","x",ROUND(IF('Indicator Data'!M37=0,0,IF(LOG('Indicator Data'!M37)&gt;AV$195,10,IF(LOG('Indicator Data'!M37)&lt;AV$194,0,10-(AV$195-LOG('Indicator Data'!M37))/(AV$195-AV$194)*10))),1))</f>
        <v>7.4</v>
      </c>
      <c r="AW34" s="36">
        <f>IF(AV34="x","x",'Indicator Data'!M37/'Indicator Data'!$CK37)</f>
        <v>0.31812371954501228</v>
      </c>
      <c r="AX34" s="35">
        <f t="shared" si="42"/>
        <v>3.5</v>
      </c>
      <c r="AY34" s="35">
        <f t="shared" si="43"/>
        <v>5.8</v>
      </c>
      <c r="AZ34" s="35">
        <f>IF('Indicator Data'!N37="No data","x",ROUND(IF('Indicator Data'!N37=0,0,IF(LOG('Indicator Data'!N37)&gt;AZ$195,10,IF(LOG('Indicator Data'!N37)&lt;AZ$194,0,10-(AZ$195-LOG('Indicator Data'!N37))/(AZ$195-AZ$194)*10))),1))</f>
        <v>8.1999999999999993</v>
      </c>
      <c r="BA34" s="36">
        <f>IF(AZ34="x","x",'Indicator Data'!N37/'Indicator Data'!$CK37)</f>
        <v>0.17736499545907919</v>
      </c>
      <c r="BB34" s="35">
        <f t="shared" si="44"/>
        <v>10</v>
      </c>
      <c r="BC34" s="35">
        <f t="shared" si="45"/>
        <v>9.3000000000000007</v>
      </c>
      <c r="BD34" s="35">
        <f>IF('Indicator Data'!O37="No data","x",ROUND(IF('Indicator Data'!O37=0,0,IF(LOG('Indicator Data'!O37)&gt;BD$195,10,IF(LOG('Indicator Data'!O37)&lt;BD$194,0,10-(BD$195-LOG('Indicator Data'!O37))/(BD$195-BD$194)*10))),1))</f>
        <v>4</v>
      </c>
      <c r="BE34" s="36">
        <f>IF(BD34="x","x",'Indicator Data'!O37/'Indicator Data'!$CK37)</f>
        <v>4.877363662944311E-4</v>
      </c>
      <c r="BF34" s="35">
        <f t="shared" si="46"/>
        <v>0</v>
      </c>
      <c r="BG34" s="35">
        <f t="shared" si="47"/>
        <v>2.2000000000000002</v>
      </c>
      <c r="BH34" s="35">
        <f>IF('Indicator Data'!P37="No data","x",ROUND(IF('Indicator Data'!P37=0,0,IF(LOG('Indicator Data'!P37)&gt;BH$195,10,IF(LOG('Indicator Data'!P37)&lt;BH$194,0,10-(BH$195-LOG('Indicator Data'!P37))/(BH$195-BH$194)*10))),1))</f>
        <v>8.3000000000000007</v>
      </c>
      <c r="BI34" s="36">
        <f>IF(BH34="x","x",'Indicator Data'!P37/'Indicator Data'!$CK37)</f>
        <v>0.18983467541067364</v>
      </c>
      <c r="BJ34" s="35">
        <f t="shared" si="48"/>
        <v>10</v>
      </c>
      <c r="BK34" s="35">
        <f t="shared" si="49"/>
        <v>9.3000000000000007</v>
      </c>
      <c r="BL34" s="35">
        <f t="shared" si="50"/>
        <v>7.6</v>
      </c>
      <c r="BM34" s="35">
        <f>ROUND(IF('Indicator Data'!Q37=0,0,IF(LOG('Indicator Data'!Q37)&gt;BM$195,10,IF(LOG('Indicator Data'!Q37)&lt;BM$194,0,10-(BM$195-LOG('Indicator Data'!Q37))/(BM$195-BM$194)*10))),1)</f>
        <v>8.1</v>
      </c>
      <c r="BN34" s="35">
        <f>ROUND(IF('Indicator Data'!R37=0,0,IF(LOG('Indicator Data'!R37)&gt;BN$195,10,IF(LOG('Indicator Data'!R37)&lt;BN$194,0,10-(BN$195-LOG('Indicator Data'!R37))/(BN$195-BN$194)*10))),1)</f>
        <v>0</v>
      </c>
      <c r="BO34" s="35">
        <f t="shared" si="51"/>
        <v>2.6999999999999997</v>
      </c>
      <c r="BP34" s="36">
        <f>'Indicator Data'!Q37/'Indicator Data'!$CK37</f>
        <v>0.99919168027097338</v>
      </c>
      <c r="BQ34" s="36">
        <f>'Indicator Data'!R37/'Indicator Data'!$CK37</f>
        <v>0</v>
      </c>
      <c r="BR34" s="35">
        <f t="shared" si="26"/>
        <v>10</v>
      </c>
      <c r="BS34" s="35">
        <f t="shared" si="27"/>
        <v>0</v>
      </c>
      <c r="BT34" s="35">
        <f t="shared" si="28"/>
        <v>3.3333333333333335</v>
      </c>
      <c r="BU34" s="35">
        <f t="shared" si="52"/>
        <v>3</v>
      </c>
      <c r="BV34" s="35">
        <f>ROUND(IF('Indicator Data'!S37=0,0,IF(LOG('Indicator Data'!S37)&gt;BV$195,10,IF(LOG('Indicator Data'!S37)&lt;BV$194,0,10-(BV$195-LOG('Indicator Data'!S37))/(BV$195-BV$194)*10))),1)</f>
        <v>3.7</v>
      </c>
      <c r="BW34" s="35">
        <f>ROUND(IF('Indicator Data'!T37=0,0,IF(LOG('Indicator Data'!T37)&gt;BW$195,10,IF(LOG('Indicator Data'!T37)&lt;BW$194,0,10-(BW$195-LOG('Indicator Data'!T37))/(BW$195-BW$194)*10))),1)</f>
        <v>8.1</v>
      </c>
      <c r="BX34" s="35">
        <f t="shared" si="53"/>
        <v>6.6333333333333329</v>
      </c>
      <c r="BY34" s="36">
        <f>'Indicator Data'!S37/'Indicator Data'!$CK37</f>
        <v>8.2399351878615658E-4</v>
      </c>
      <c r="BZ34" s="36">
        <f>'Indicator Data'!T37/'Indicator Data'!$CK37</f>
        <v>0.99836768675218723</v>
      </c>
      <c r="CA34" s="35">
        <f t="shared" si="29"/>
        <v>0</v>
      </c>
      <c r="CB34" s="35">
        <f t="shared" si="30"/>
        <v>10</v>
      </c>
      <c r="CC34" s="35">
        <f t="shared" si="54"/>
        <v>6.666666666666667</v>
      </c>
      <c r="CD34" s="35">
        <f t="shared" si="55"/>
        <v>6.7</v>
      </c>
      <c r="CE34" s="35">
        <f t="shared" si="56"/>
        <v>5.0999999999999996</v>
      </c>
      <c r="CF34" s="35">
        <f>ROUND(IF('Indicator Data'!U37=0,0,IF(LOG('Indicator Data'!U37)&gt;CF$195,10,IF(LOG('Indicator Data'!U37)&lt;CF$194,0,10-(CF$195-LOG('Indicator Data'!U37))/(CF$195-CF$194)*10))),1)</f>
        <v>8.1</v>
      </c>
      <c r="CG34" s="36">
        <f>'Indicator Data'!U37/'Indicator Data'!$CK37</f>
        <v>0.96948577756246102</v>
      </c>
      <c r="CH34" s="35">
        <f t="shared" si="31"/>
        <v>10</v>
      </c>
      <c r="CI34" s="35">
        <f t="shared" si="57"/>
        <v>9.3000000000000007</v>
      </c>
      <c r="CJ34" s="35">
        <f>ROUND(IF('Indicator Data'!V37=0,0,IF(LOG('Indicator Data'!V37)&gt;CJ$195,10,IF(LOG('Indicator Data'!V37)&lt;CJ$194,0,10-(CJ$195-LOG('Indicator Data'!V37))/(CJ$195-CJ$194)*10))),1)</f>
        <v>8.1</v>
      </c>
      <c r="CK34" s="36">
        <f>IF('Indicator Data'!V37/'Indicator Data'!$CK37&gt;1,1,'Indicator Data'!V37/'Indicator Data'!$CK37)</f>
        <v>0.99159252035760659</v>
      </c>
      <c r="CL34" s="35">
        <f t="shared" si="32"/>
        <v>9.9</v>
      </c>
      <c r="CM34" s="35">
        <f t="shared" si="58"/>
        <v>9.1999999999999993</v>
      </c>
      <c r="CN34" s="35">
        <f>ROUND(IF('Indicator Data'!W37=0,0,IF(LOG('Indicator Data'!W37)&gt;CN$195,10,IF(LOG('Indicator Data'!W37)&lt;CN$194,0,10-(CN$195-LOG('Indicator Data'!W37))/(CN$195-CN$194)*10))),1)</f>
        <v>8.1</v>
      </c>
      <c r="CO34" s="36">
        <f>'Indicator Data'!W37/'Indicator Data'!$CK37</f>
        <v>0.99615540460972263</v>
      </c>
      <c r="CP34" s="35">
        <f t="shared" si="33"/>
        <v>10</v>
      </c>
      <c r="CQ34" s="35">
        <f t="shared" si="59"/>
        <v>9.3000000000000007</v>
      </c>
      <c r="CR34" s="35">
        <f t="shared" si="34"/>
        <v>8.6</v>
      </c>
      <c r="CS34" s="35">
        <f>IF('Indicator Data'!BZ37="No data","x",ROUND(IF('Indicator Data'!BZ37&gt;CS$195,0,IF('Indicator Data'!BZ37&lt;CS$194,10,(CS$195-'Indicator Data'!BZ37)/(CS$195-CS$194)*10)),1))</f>
        <v>8.3000000000000007</v>
      </c>
      <c r="CT34" s="35">
        <f>IF('Indicator Data'!CA37="No data","x",ROUND(IF('Indicator Data'!CA37&gt;CT$195,0,IF('Indicator Data'!CA37&lt;CT$194,10,(CT$195-'Indicator Data'!CA37)/(CT$195-CT$194)*10)),1))</f>
        <v>8.9</v>
      </c>
      <c r="CU34" s="35">
        <f>IF('Indicator Data'!AC37="No data","x",ROUND(IF('Indicator Data'!AC37&gt;CU$195,0,IF('Indicator Data'!AC37&lt;CU$194,10,(CU$195-'Indicator Data'!AC37)/(CU$195-CU$194)*10)),1))</f>
        <v>8.3000000000000007</v>
      </c>
      <c r="CV34" s="35">
        <f t="shared" si="35"/>
        <v>8.5</v>
      </c>
      <c r="CW34" s="35">
        <f>IF('Indicator Data'!X37="No data","x",ROUND(IF(LOG('Indicator Data'!X37)&gt;CW$195,10,IF(LOG('Indicator Data'!X37)&lt;CW$194,0,10-(CW$195-LOG('Indicator Data'!X37))/(CW$195-CW$194)*10)),1))</f>
        <v>2.9</v>
      </c>
      <c r="CX34" s="35">
        <f>IF('Indicator Data'!Y37="No data","x",ROUND(IF('Indicator Data'!Y37&gt;CX$195,10,IF('Indicator Data'!Y37&lt;CX$194,0,10-(CX$195-'Indicator Data'!Y37)/(CX$195-CX$194)*10)),1))</f>
        <v>4.9000000000000004</v>
      </c>
      <c r="CY34" s="35">
        <f>IF('Indicator Data'!Z37="No data","x",ROUND(IF('Indicator Data'!Z37&gt;CY$195,10,IF('Indicator Data'!Z37&lt;CY$194,0,10-(CY$195-'Indicator Data'!Z37)/(CY$195-CY$194)*10)),1))</f>
        <v>4.0999999999999996</v>
      </c>
      <c r="CZ34" s="35" t="str">
        <f>IF('Indicator Data'!AA37="No data","x",ROUND(IF('Indicator Data'!AA37&gt;CZ$195,10,IF('Indicator Data'!AA37&lt;CZ$194,0,10-(CZ$195-'Indicator Data'!AA37)/(CZ$195-CZ$194)*10)),1))</f>
        <v>x</v>
      </c>
      <c r="DA34" s="35">
        <f t="shared" si="60"/>
        <v>4</v>
      </c>
      <c r="DB34" s="35">
        <f t="shared" si="61"/>
        <v>5.5</v>
      </c>
      <c r="DC34" s="35">
        <f>IF('Indicator Data'!AF37="No data","x",ROUND(IF('Indicator Data'!AF37&gt;DC$195,10,IF('Indicator Data'!AF37&lt;DC$194,0,10-(DC$195-'Indicator Data'!AF37)/(DC$195-DC$194)*10)),1))</f>
        <v>10</v>
      </c>
      <c r="DD34" s="35">
        <f>IF('Indicator Data'!AG37="No data","x",ROUND(IF('Indicator Data'!AG37&gt;DD$195,10,IF('Indicator Data'!AG37&lt;DD$194,0,10-(DD$195-'Indicator Data'!AG37)/(DD$195-DD$194)*10)),1))</f>
        <v>6.9</v>
      </c>
      <c r="DE34" s="35">
        <f t="shared" si="62"/>
        <v>5.8</v>
      </c>
      <c r="DF34" s="35">
        <f>IF('Indicator Data'!AB37="No data","x",ROUND(IF('Indicator Data'!AB37&gt;DF$195,10,IF('Indicator Data'!AB37&lt;DF$194,0,10-(DF$195-'Indicator Data'!AB37)/(DF$195-DF$194)*10)),1))</f>
        <v>7.9</v>
      </c>
      <c r="DG34" s="35">
        <f t="shared" si="63"/>
        <v>8.4</v>
      </c>
      <c r="DH34" s="143">
        <f>IF('Indicator Data'!AD37="No data","x",'Indicator Data'!AD37/'Indicator Data'!$CJ37)</f>
        <v>5.4581713355808077E-5</v>
      </c>
      <c r="DI34" s="35">
        <f t="shared" si="64"/>
        <v>9.5</v>
      </c>
      <c r="DJ34" s="35">
        <f>IF('Indicator Data'!AE37="No data","x",ROUND(IF('Indicator Data'!AE37&gt;DJ$195,0,IF('Indicator Data'!AE37&lt;DJ$194,10,(DJ$195-'Indicator Data'!AE37)/(DJ$195-DJ$194)*10)),1))</f>
        <v>10</v>
      </c>
      <c r="DK34" s="35">
        <f t="shared" si="65"/>
        <v>9.8000000000000007</v>
      </c>
      <c r="DL34" s="35">
        <f t="shared" si="66"/>
        <v>8</v>
      </c>
      <c r="DM34" s="37">
        <f t="shared" si="36"/>
        <v>7.6</v>
      </c>
      <c r="DN34" s="38">
        <f t="shared" si="37"/>
        <v>3.1</v>
      </c>
      <c r="DO34" s="35">
        <f>ROUND(IF('Indicator Data'!AH37=0,0,IF('Indicator Data'!AH37&gt;DO$195,10,IF('Indicator Data'!AH37&lt;DO$194,0,10-(DO$195-'Indicator Data'!AH37)/(DO$195-DO$194)*10))),1)</f>
        <v>9.6</v>
      </c>
      <c r="DP34" s="35">
        <f>ROUND(IF('Indicator Data'!AI37=0,0,IF(LOG('Indicator Data'!AI37)&gt;LOG(DP$195),10,IF(LOG('Indicator Data'!AI37)&lt;LOG(DP$194),0,10-(LOG(DP$195)-LOG('Indicator Data'!AI37))/(LOG(DP$195)-LOG(DP$194))*10))),1)</f>
        <v>8.6999999999999993</v>
      </c>
      <c r="DQ34" s="37">
        <f t="shared" si="38"/>
        <v>9.1999999999999993</v>
      </c>
      <c r="DR34" s="35">
        <f>'Indicator Data'!AJ37</f>
        <v>4</v>
      </c>
      <c r="DS34" s="35">
        <f>'Indicator Data'!AK37</f>
        <v>0</v>
      </c>
      <c r="DT34" s="37">
        <f t="shared" si="39"/>
        <v>8</v>
      </c>
      <c r="DU34" s="38">
        <f t="shared" si="40"/>
        <v>8</v>
      </c>
      <c r="DV34" s="13"/>
      <c r="DW34" s="83"/>
    </row>
    <row r="35" spans="1:127" s="2" customFormat="1" x14ac:dyDescent="0.3">
      <c r="A35" s="98" t="str">
        <f>'Indicator Data'!A38</f>
        <v>Chad</v>
      </c>
      <c r="B35" s="39" t="str">
        <f>'Indicator Data'!B38</f>
        <v>TCD</v>
      </c>
      <c r="C35" s="35">
        <f>ROUND(IF('Indicator Data'!C38=0,0.1,IF(LOG('Indicator Data'!C38)&gt;C$195,10,IF(LOG('Indicator Data'!C38)&lt;C$194,0,10-(C$195-LOG('Indicator Data'!C38))/(C$195-C$194)*10))),1)</f>
        <v>0.1</v>
      </c>
      <c r="D35" s="35">
        <f>ROUND(IF('Indicator Data'!D38=0,0.1,IF(LOG('Indicator Data'!D38)&gt;D$195,10,IF(LOG('Indicator Data'!D38)&lt;D$194,0,10-(D$195-LOG('Indicator Data'!D38))/(D$195-D$194)*10))),1)</f>
        <v>0.1</v>
      </c>
      <c r="E35" s="35">
        <f t="shared" ref="E35:E66" si="67">ROUND((10-GEOMEAN(((10-C35)/10*9+1),((10-D35)/10*9+1)))/9*10,1)</f>
        <v>0.1</v>
      </c>
      <c r="F35" s="35">
        <f>IF('Indicator Data'!E38="No data",0.1,(ROUND(IF('Indicator Data'!E38=0,0,IF(LOG('Indicator Data'!E38)&gt;F$195,10,IF(LOG('Indicator Data'!E38)&lt;F$194,0,10-(F$195-LOG('Indicator Data'!E38))/(F$195-F$194)*10))),1)))</f>
        <v>7.9</v>
      </c>
      <c r="G35" s="35">
        <f>ROUND(IF('Indicator Data'!F38=0,0,IF(LOG('Indicator Data'!F38)&gt;G$195,10,IF(LOG('Indicator Data'!F38)&lt;G$194,0,10-(G$195-LOG('Indicator Data'!F38))/(G$195-G$194)*10))),1)</f>
        <v>0</v>
      </c>
      <c r="H35" s="35">
        <f>ROUND(IF('Indicator Data'!G38=0,0,IF(LOG('Indicator Data'!G38)&gt;H$195,10,IF(LOG('Indicator Data'!G38)&lt;H$194,0,10-(H$195-LOG('Indicator Data'!G38))/(H$195-H$194)*10))),1)</f>
        <v>0</v>
      </c>
      <c r="I35" s="35">
        <f>ROUND(IF('Indicator Data'!H38=0,0,IF(LOG('Indicator Data'!H38)&gt;I$195,10,IF(LOG('Indicator Data'!H38)&lt;I$194,0,10-(I$195-LOG('Indicator Data'!H38))/(I$195-I$194)*10))),1)</f>
        <v>0</v>
      </c>
      <c r="J35" s="35">
        <f t="shared" ref="J35:J66" si="68">ROUND((10-GEOMEAN(((10-H35)/10*9+1),((10-I35)/10*9+1)))/9*10,1)</f>
        <v>0</v>
      </c>
      <c r="K35" s="35">
        <f>ROUND(IF('Indicator Data'!I38=0,0,IF(LOG('Indicator Data'!I38)&gt;K$195,10,IF(LOG('Indicator Data'!I38)&lt;K$194,0,10-(K$195-LOG('Indicator Data'!I38))/(K$195-K$194)*10))),1)</f>
        <v>0</v>
      </c>
      <c r="L35" s="35">
        <f t="shared" ref="L35:L66" si="69">ROUND((10-GEOMEAN(((10-J35)/10*9+1),((10-K35)/10*9+1)))/9*10,1)</f>
        <v>0</v>
      </c>
      <c r="M35" s="35">
        <f>ROUND(IF('Indicator Data'!J38=0,0,IF(LOG('Indicator Data'!J38)&gt;M$195,10,IF(LOG('Indicator Data'!J38)&lt;M$194,0,10-(M$195-LOG('Indicator Data'!J38))/(M$195-M$194)*10))),1)</f>
        <v>10</v>
      </c>
      <c r="N35" s="36">
        <f>'Indicator Data'!C38/'Indicator Data'!$CK38</f>
        <v>0</v>
      </c>
      <c r="O35" s="36">
        <f>'Indicator Data'!D38/'Indicator Data'!$CK38</f>
        <v>0</v>
      </c>
      <c r="P35" s="36">
        <f>IF(F35=0.1,"x",'Indicator Data'!E38/'Indicator Data'!$CK38)</f>
        <v>1.0515339700790414E-2</v>
      </c>
      <c r="Q35" s="36">
        <f>'Indicator Data'!F38/'Indicator Data'!$CK38</f>
        <v>0</v>
      </c>
      <c r="R35" s="36">
        <f>'Indicator Data'!G38/'Indicator Data'!$CK38</f>
        <v>0</v>
      </c>
      <c r="S35" s="36">
        <f>'Indicator Data'!H38/'Indicator Data'!$CK38</f>
        <v>0</v>
      </c>
      <c r="T35" s="36">
        <f>'Indicator Data'!I38/'Indicator Data'!$CK38</f>
        <v>0</v>
      </c>
      <c r="U35" s="36">
        <f>'Indicator Data'!J38/'Indicator Data'!$CK38</f>
        <v>1.4971469187007419E-2</v>
      </c>
      <c r="V35" s="35">
        <f t="shared" ref="V35:V66" si="70">ROUND(IF(N35&gt;V$195,10,IF(N35&lt;V$194,0,10-(V$195-N35)/(V$195-V$194)*10)),1)</f>
        <v>0</v>
      </c>
      <c r="W35" s="35">
        <f t="shared" ref="W35:W66" si="71">ROUND(IF(O35&gt;W$195,10,IF(O35&lt;W$194,0,10-(W$195-O35)/(W$195-W$194)*10)),1)</f>
        <v>0</v>
      </c>
      <c r="X35" s="35">
        <f t="shared" ref="X35:X66" si="72">ROUND(((10-GEOMEAN(((10-V35)/10*9+1),((10-W35)/10*9+1)))/9*10),1)</f>
        <v>0</v>
      </c>
      <c r="Y35" s="35">
        <f t="shared" ref="Y35:Y66" si="73">IF(P35="x",0.1,ROUND(IF(P35&gt;Y$195,10,IF(P35&lt;Y$194,0,10-(Y$195-P35)/(Y$195-Y$194)*10)),1))</f>
        <v>7</v>
      </c>
      <c r="Z35" s="35">
        <f t="shared" ref="Z35:Z66" si="74">ROUND(IF(Q35=0,0,IF(LOG(Q35)&gt;Z$195,10,IF(LOG(Q35)&lt;=Z$194,0,10-(Z$195-LOG(Q35))/(Z$195-Z$194)*10))),1)</f>
        <v>0</v>
      </c>
      <c r="AA35" s="35">
        <f t="shared" ref="AA35:AA66" si="75">ROUND(IF(R35&gt;AA$195,10,IF(R35&lt;AA$194,0,10-(AA$195-R35)/(AA$195-AA$194)*10)),1)</f>
        <v>0</v>
      </c>
      <c r="AB35" s="35">
        <f t="shared" ref="AB35:AB66" si="76">ROUND(IF(S35&gt;AB$195,10,IF(S35&lt;AB$194,0,10-(AB$195-S35)/(AB$195-AB$194)*10)),1)</f>
        <v>0</v>
      </c>
      <c r="AC35" s="35">
        <f t="shared" ref="AC35:AC66" si="77">ROUND(((10-GEOMEAN(((10-AA35)/10*9+1),((10-AB35)/10*9+1)))/9*10),1)</f>
        <v>0</v>
      </c>
      <c r="AD35" s="35">
        <f t="shared" ref="AD35:AD66" si="78">ROUND(IF(T35=0,0,IF(T35&gt;AD$195,10,IF(T35&lt;=AD$194,0,10-(AD$195-T35)/(AD$195-AD$194)*10))),1)</f>
        <v>0</v>
      </c>
      <c r="AE35" s="35">
        <f t="shared" ref="AE35:AE66" si="79">ROUND((10-GEOMEAN(((10-AC35)/10*9+1),((10-AD35)/10*9+1)))/9*10,1)</f>
        <v>0</v>
      </c>
      <c r="AF35" s="35">
        <f t="shared" ref="AF35:AF66" si="80">ROUND(IF(U35&gt;AF$195,10,IF(U35&lt;AF$194,0,10-(AF$195-U35)/(AF$195-AF$194)*10)),1)</f>
        <v>5</v>
      </c>
      <c r="AG35" s="35">
        <f>ROUND(IF('Indicator Data'!K38=0,0,IF('Indicator Data'!K38&gt;AG$195,10,IF('Indicator Data'!K38&lt;AG$194,0,10-(AG$195-'Indicator Data'!K38)/(AG$195-AG$194)*10))),1)</f>
        <v>5.7</v>
      </c>
      <c r="AH35" s="35">
        <f t="shared" ref="AH35:AH66" si="81">ROUND(AVERAGE(C35,V35),1)</f>
        <v>0.1</v>
      </c>
      <c r="AI35" s="35">
        <f t="shared" ref="AI35:AI66" si="82">ROUND(AVERAGE(D35,W35),1)</f>
        <v>0.1</v>
      </c>
      <c r="AJ35" s="35">
        <f t="shared" ref="AJ35:AJ66" si="83">ROUND(AVERAGE(AA35,H35),1)</f>
        <v>0</v>
      </c>
      <c r="AK35" s="35">
        <f t="shared" ref="AK35:AK66" si="84">ROUND(AVERAGE(AB35,I35),1)</f>
        <v>0</v>
      </c>
      <c r="AL35" s="35">
        <f t="shared" ref="AL35:AL66" si="85">ROUND((10-GEOMEAN(((10-AJ35)/10*9+1),((10-AK35)/10*9+1)))/9*10,1)</f>
        <v>0</v>
      </c>
      <c r="AM35" s="35">
        <f t="shared" ref="AM35:AM66" si="86">ROUND(AVERAGE(AD35,K35),1)</f>
        <v>0</v>
      </c>
      <c r="AN35" s="35">
        <f t="shared" ref="AN35:AN66" si="87">ROUND((10-GEOMEAN(((10-M35)/10*9+1),((10-AF35)/10*9+1)))/9*10,1)</f>
        <v>8.5</v>
      </c>
      <c r="AO35" s="142">
        <f t="shared" ref="AO35:AO66" si="88">ROUND((10-GEOMEAN(((10-E35)/10*9+1),((10-X35)/10*9+1)))/9*10,1)</f>
        <v>0.1</v>
      </c>
      <c r="AP35" s="142">
        <f t="shared" si="41"/>
        <v>7.5</v>
      </c>
      <c r="AQ35" s="142">
        <f t="shared" ref="AQ35:AQ66" si="89">ROUND((10-GEOMEAN(((10-G35)/10*9+1),((10-Z35)/10*9+1)))/9*10,1)</f>
        <v>0</v>
      </c>
      <c r="AR35" s="142">
        <f t="shared" ref="AR35:AR66" si="90">ROUND((10-GEOMEAN(((10-L35)/10*9+1),((10-AE35)/10*9+1)))/9*10,1)</f>
        <v>0</v>
      </c>
      <c r="AS35" s="35">
        <f t="shared" ref="AS35:AS66" si="91">ROUND(AVERAGE(AG35,AN35),1)</f>
        <v>7.1</v>
      </c>
      <c r="AT35" s="35">
        <f>IF('Indicator Data'!L38="No data","x",IF('Indicator Data'!CL38&lt;1000,"x",ROUND((IF('Indicator Data'!L38&gt;AT$195,10,IF('Indicator Data'!L38&lt;AT$194,0,10-(AT$195-'Indicator Data'!L38)/(AT$195-AT$194)*10))),1)))</f>
        <v>4</v>
      </c>
      <c r="AU35" s="142">
        <f t="shared" ref="AU35:AU66" si="92">ROUND(AVERAGE(AS35,AT35),1)</f>
        <v>5.6</v>
      </c>
      <c r="AV35" s="35">
        <f>IF('Indicator Data'!M38="No data","x",ROUND(IF('Indicator Data'!M38=0,0,IF(LOG('Indicator Data'!M38)&gt;AV$195,10,IF(LOG('Indicator Data'!M38)&lt;AV$194,0,10-(AV$195-LOG('Indicator Data'!M38))/(AV$195-AV$194)*10))),1))</f>
        <v>8.1999999999999993</v>
      </c>
      <c r="AW35" s="36">
        <f>IF(AV35="x","x",'Indicator Data'!M38/'Indicator Data'!$CK38)</f>
        <v>0.39737492530678831</v>
      </c>
      <c r="AX35" s="35">
        <f t="shared" si="42"/>
        <v>4.4000000000000004</v>
      </c>
      <c r="AY35" s="35">
        <f t="shared" si="43"/>
        <v>6.7</v>
      </c>
      <c r="AZ35" s="35">
        <f>IF('Indicator Data'!N38="No data","x",ROUND(IF('Indicator Data'!N38=0,0,IF(LOG('Indicator Data'!N38)&gt;AZ$195,10,IF(LOG('Indicator Data'!N38)&lt;AZ$194,0,10-(AZ$195-LOG('Indicator Data'!N38))/(AZ$195-AZ$194)*10))),1))</f>
        <v>0</v>
      </c>
      <c r="BA35" s="36">
        <f>IF(AZ35="x","x",'Indicator Data'!N38/'Indicator Data'!$CK38)</f>
        <v>0</v>
      </c>
      <c r="BB35" s="35">
        <f t="shared" si="44"/>
        <v>0</v>
      </c>
      <c r="BC35" s="35">
        <f t="shared" si="45"/>
        <v>0</v>
      </c>
      <c r="BD35" s="35">
        <f>IF('Indicator Data'!O38="No data","x",ROUND(IF('Indicator Data'!O38=0,0,IF(LOG('Indicator Data'!O38)&gt;BD$195,10,IF(LOG('Indicator Data'!O38)&lt;BD$194,0,10-(BD$195-LOG('Indicator Data'!O38))/(BD$195-BD$194)*10))),1))</f>
        <v>4.4000000000000004</v>
      </c>
      <c r="BE35" s="36">
        <f>IF(BD35="x","x",'Indicator Data'!O38/'Indicator Data'!$CK38)</f>
        <v>2.9288719843615751E-4</v>
      </c>
      <c r="BF35" s="35">
        <f t="shared" si="46"/>
        <v>0</v>
      </c>
      <c r="BG35" s="35">
        <f t="shared" si="47"/>
        <v>2.5</v>
      </c>
      <c r="BH35" s="35">
        <f>IF('Indicator Data'!P38="No data","x",ROUND(IF('Indicator Data'!P38=0,0,IF(LOG('Indicator Data'!P38)&gt;BH$195,10,IF(LOG('Indicator Data'!P38)&lt;BH$194,0,10-(BH$195-LOG('Indicator Data'!P38))/(BH$195-BH$194)*10))),1))</f>
        <v>0</v>
      </c>
      <c r="BI35" s="36">
        <f>IF(BH35="x","x",'Indicator Data'!P38/'Indicator Data'!$CK38)</f>
        <v>0</v>
      </c>
      <c r="BJ35" s="35">
        <f t="shared" si="48"/>
        <v>0</v>
      </c>
      <c r="BK35" s="35">
        <f t="shared" si="49"/>
        <v>0</v>
      </c>
      <c r="BL35" s="35">
        <f t="shared" si="50"/>
        <v>2.8</v>
      </c>
      <c r="BM35" s="35">
        <f>ROUND(IF('Indicator Data'!Q38=0,0,IF(LOG('Indicator Data'!Q38)&gt;BM$195,10,IF(LOG('Indicator Data'!Q38)&lt;BM$194,0,10-(BM$195-LOG('Indicator Data'!Q38))/(BM$195-BM$194)*10))),1)</f>
        <v>8.8000000000000007</v>
      </c>
      <c r="BN35" s="35">
        <f>ROUND(IF('Indicator Data'!R38=0,0,IF(LOG('Indicator Data'!R38)&gt;BN$195,10,IF(LOG('Indicator Data'!R38)&lt;BN$194,0,10-(BN$195-LOG('Indicator Data'!R38))/(BN$195-BN$194)*10))),1)</f>
        <v>0</v>
      </c>
      <c r="BO35" s="35">
        <f t="shared" si="51"/>
        <v>2.9333333333333336</v>
      </c>
      <c r="BP35" s="36">
        <f>'Indicator Data'!Q38/'Indicator Data'!$CK38</f>
        <v>0.99828279901690731</v>
      </c>
      <c r="BQ35" s="36">
        <f>'Indicator Data'!R38/'Indicator Data'!$CK38</f>
        <v>0</v>
      </c>
      <c r="BR35" s="35">
        <f t="shared" ref="BR35:BR66" si="93">ROUND(IF(BP35&gt;BR$195,10,IF(BP35&lt;BR$194,0,10-(BR$195-BP35)/(BR$195-BR$194)*10)),1)</f>
        <v>10</v>
      </c>
      <c r="BS35" s="35">
        <f t="shared" ref="BS35:BS66" si="94">ROUND(IF(BQ35&gt;BS$195,10,IF(BQ35&lt;BS$194,0,10-(BS$195-BQ35)/(BS$195-BS$194)*10)),1)</f>
        <v>0</v>
      </c>
      <c r="BT35" s="35">
        <f t="shared" si="28"/>
        <v>3.3333333333333335</v>
      </c>
      <c r="BU35" s="35">
        <f t="shared" si="52"/>
        <v>3.1</v>
      </c>
      <c r="BV35" s="35">
        <f>ROUND(IF('Indicator Data'!S38=0,0,IF(LOG('Indicator Data'!S38)&gt;BV$195,10,IF(LOG('Indicator Data'!S38)&lt;BV$194,0,10-(BV$195-LOG('Indicator Data'!S38))/(BV$195-BV$194)*10))),1)</f>
        <v>7</v>
      </c>
      <c r="BW35" s="35">
        <f>ROUND(IF('Indicator Data'!T38=0,0,IF(LOG('Indicator Data'!T38)&gt;BW$195,10,IF(LOG('Indicator Data'!T38)&lt;BW$194,0,10-(BW$195-LOG('Indicator Data'!T38))/(BW$195-BW$194)*10))),1)</f>
        <v>8.6999999999999993</v>
      </c>
      <c r="BX35" s="35">
        <f t="shared" si="53"/>
        <v>8.1333333333333329</v>
      </c>
      <c r="BY35" s="36">
        <f>'Indicator Data'!S38/'Indicator Data'!$CK38</f>
        <v>5.6503569562946193E-2</v>
      </c>
      <c r="BZ35" s="36">
        <f>'Indicator Data'!T38/'Indicator Data'!$CK38</f>
        <v>0.94177922945396109</v>
      </c>
      <c r="CA35" s="35">
        <f t="shared" ref="CA35:CA66" si="95">ROUND(IF(BY35&gt;CA$195,10,IF(BY35&lt;CA$194,0,10-(CA$195-BY35)/(CA$195-CA$194)*10)),1)</f>
        <v>0.9</v>
      </c>
      <c r="CB35" s="35">
        <f t="shared" ref="CB35:CB66" si="96">ROUND(IF(BZ35&gt;CB$195,10,IF(BZ35&lt;CB$194,0,10-(CB$195-BZ35)/(CB$195-CB$194)*10)),1)</f>
        <v>9.4</v>
      </c>
      <c r="CC35" s="35">
        <f t="shared" si="54"/>
        <v>6.5666666666666673</v>
      </c>
      <c r="CD35" s="35">
        <f t="shared" si="55"/>
        <v>7.4</v>
      </c>
      <c r="CE35" s="35">
        <f t="shared" si="56"/>
        <v>5.7</v>
      </c>
      <c r="CF35" s="35">
        <f>ROUND(IF('Indicator Data'!U38=0,0,IF(LOG('Indicator Data'!U38)&gt;CF$195,10,IF(LOG('Indicator Data'!U38)&lt;CF$194,0,10-(CF$195-LOG('Indicator Data'!U38))/(CF$195-CF$194)*10))),1)</f>
        <v>7.3</v>
      </c>
      <c r="CG35" s="36">
        <f>'Indicator Data'!U38/'Indicator Data'!$CK38</f>
        <v>8.7285519363558772E-2</v>
      </c>
      <c r="CH35" s="35">
        <f t="shared" ref="CH35:CH66" si="97">ROUND(IF(CG35&gt;CH$195,10,IF(CG35&lt;CH$194,0,10-(CH$195-CG35)/(CH$195-CH$194)*10)),1)</f>
        <v>1</v>
      </c>
      <c r="CI35" s="35">
        <f t="shared" si="57"/>
        <v>4.9000000000000004</v>
      </c>
      <c r="CJ35" s="35">
        <f>ROUND(IF('Indicator Data'!V38=0,0,IF(LOG('Indicator Data'!V38)&gt;CJ$195,10,IF(LOG('Indicator Data'!V38)&lt;CJ$194,0,10-(CJ$195-LOG('Indicator Data'!V38))/(CJ$195-CJ$194)*10))),1)</f>
        <v>8.8000000000000007</v>
      </c>
      <c r="CK35" s="36">
        <f>IF('Indicator Data'!V38/'Indicator Data'!$CK38&gt;1,1,'Indicator Data'!V38/'Indicator Data'!$CK38)</f>
        <v>0.97783931806504287</v>
      </c>
      <c r="CL35" s="35">
        <f t="shared" ref="CL35:CL66" si="98">ROUND(IF(CK35&gt;CL$195,10,IF(CK35&lt;CL$194,0,10-(CL$195-CK35)/(CL$195-CL$194)*10)),1)</f>
        <v>9.8000000000000007</v>
      </c>
      <c r="CM35" s="35">
        <f t="shared" si="58"/>
        <v>9.4</v>
      </c>
      <c r="CN35" s="35">
        <f>ROUND(IF('Indicator Data'!W38=0,0,IF(LOG('Indicator Data'!W38)&gt;CN$195,10,IF(LOG('Indicator Data'!W38)&lt;CN$194,0,10-(CN$195-LOG('Indicator Data'!W38))/(CN$195-CN$194)*10))),1)</f>
        <v>8.6999999999999993</v>
      </c>
      <c r="CO35" s="36">
        <f>'Indicator Data'!W38/'Indicator Data'!$CK38</f>
        <v>0.89238468515484271</v>
      </c>
      <c r="CP35" s="35">
        <f t="shared" ref="CP35:CP66" si="99">ROUND(IF(CO35&gt;CP$195,10,IF(CO35&lt;CP$194,0,10-(CP$195-CO35)/(CP$195-CP$194)*10)),1)</f>
        <v>8.9</v>
      </c>
      <c r="CQ35" s="35">
        <f t="shared" si="59"/>
        <v>8.8000000000000007</v>
      </c>
      <c r="CR35" s="35">
        <f t="shared" ref="CR35:CR66" si="100">ROUND((10-GEOMEAN(((10-CM35)/10*9+1),((10-CE35)/10*9+1),((10-CI35)/10*9+1),((10-CQ35)/10*9+1)))/9*10,1)</f>
        <v>7.7</v>
      </c>
      <c r="CS35" s="35">
        <f>IF('Indicator Data'!BZ38="No data","x",ROUND(IF('Indicator Data'!BZ38&gt;CS$195,0,IF('Indicator Data'!BZ38&lt;CS$194,10,(CS$195-'Indicator Data'!BZ38)/(CS$195-CS$194)*10)),1))</f>
        <v>10</v>
      </c>
      <c r="CT35" s="35">
        <f>IF('Indicator Data'!CA38="No data","x",ROUND(IF('Indicator Data'!CA38&gt;CT$195,0,IF('Indicator Data'!CA38&lt;CT$194,10,(CT$195-'Indicator Data'!CA38)/(CT$195-CT$194)*10)),1))</f>
        <v>10</v>
      </c>
      <c r="CU35" s="35">
        <f>IF('Indicator Data'!AC38="No data","x",ROUND(IF('Indicator Data'!AC38&gt;CU$195,0,IF('Indicator Data'!AC38&lt;CU$194,10,(CU$195-'Indicator Data'!AC38)/(CU$195-CU$194)*10)),1))</f>
        <v>9.4</v>
      </c>
      <c r="CV35" s="35">
        <f t="shared" ref="CV35:CV66" si="101">IF(AND(CT35="x",CS35="x",CU35="x"),"x",ROUND(AVERAGE(CS35:CU35),1))</f>
        <v>9.8000000000000007</v>
      </c>
      <c r="CW35" s="35">
        <f>IF('Indicator Data'!X38="No data","x",ROUND(IF(LOG('Indicator Data'!X38)&gt;CW$195,10,IF(LOG('Indicator Data'!X38)&lt;CW$194,0,10-(CW$195-LOG('Indicator Data'!X38))/(CW$195-CW$194)*10)),1))</f>
        <v>3.6</v>
      </c>
      <c r="CX35" s="35">
        <f>IF('Indicator Data'!Y38="No data","x",ROUND(IF('Indicator Data'!Y38&gt;CX$195,10,IF('Indicator Data'!Y38&lt;CX$194,0,10-(CX$195-'Indicator Data'!Y38)/(CX$195-CX$194)*10)),1))</f>
        <v>7.8</v>
      </c>
      <c r="CY35" s="35">
        <f>IF('Indicator Data'!Z38="No data","x",ROUND(IF('Indicator Data'!Z38&gt;CY$195,10,IF('Indicator Data'!Z38&lt;CY$194,0,10-(CY$195-'Indicator Data'!Z38)/(CY$195-CY$194)*10)),1))</f>
        <v>2.2999999999999998</v>
      </c>
      <c r="CZ35" s="35">
        <f>IF('Indicator Data'!AA38="No data","x",ROUND(IF('Indicator Data'!AA38&gt;CZ$195,10,IF('Indicator Data'!AA38&lt;CZ$194,0,10-(CZ$195-'Indicator Data'!AA38)/(CZ$195-CZ$194)*10)),1))</f>
        <v>9.4</v>
      </c>
      <c r="DA35" s="35">
        <f t="shared" si="60"/>
        <v>5.8</v>
      </c>
      <c r="DB35" s="35">
        <f t="shared" si="61"/>
        <v>7.1</v>
      </c>
      <c r="DC35" s="35">
        <f>IF('Indicator Data'!AF38="No data","x",ROUND(IF('Indicator Data'!AF38&gt;DC$195,10,IF('Indicator Data'!AF38&lt;DC$194,0,10-(DC$195-'Indicator Data'!AF38)/(DC$195-DC$194)*10)),1))</f>
        <v>9.6999999999999993</v>
      </c>
      <c r="DD35" s="35">
        <f>IF('Indicator Data'!AG38="No data","x",ROUND(IF('Indicator Data'!AG38&gt;DD$195,10,IF('Indicator Data'!AG38&lt;DD$194,0,10-(DD$195-'Indicator Data'!AG38)/(DD$195-DD$194)*10)),1))</f>
        <v>8.6999999999999993</v>
      </c>
      <c r="DE35" s="35">
        <f t="shared" si="62"/>
        <v>6.9</v>
      </c>
      <c r="DF35" s="35">
        <f>IF('Indicator Data'!AB38="No data","x",ROUND(IF('Indicator Data'!AB38&gt;DF$195,10,IF('Indicator Data'!AB38&lt;DF$194,0,10-(DF$195-'Indicator Data'!AB38)/(DF$195-DF$194)*10)),1))</f>
        <v>10</v>
      </c>
      <c r="DG35" s="35">
        <f t="shared" si="63"/>
        <v>9.9</v>
      </c>
      <c r="DH35" s="143">
        <f>IF('Indicator Data'!AD38="No data","x",'Indicator Data'!AD38/'Indicator Data'!$CJ38)</f>
        <v>5.4430703130555555E-5</v>
      </c>
      <c r="DI35" s="35">
        <f t="shared" si="64"/>
        <v>9.5</v>
      </c>
      <c r="DJ35" s="35">
        <f>IF('Indicator Data'!AE38="No data","x",ROUND(IF('Indicator Data'!AE38&gt;DJ$195,0,IF('Indicator Data'!AE38&lt;DJ$194,10,(DJ$195-'Indicator Data'!AE38)/(DJ$195-DJ$194)*10)),1))</f>
        <v>8</v>
      </c>
      <c r="DK35" s="35">
        <f t="shared" si="65"/>
        <v>8.8000000000000007</v>
      </c>
      <c r="DL35" s="35">
        <f t="shared" si="66"/>
        <v>8.5</v>
      </c>
      <c r="DM35" s="37">
        <f t="shared" ref="DM35:DM66" si="102">IF(BL35="x",ROUND((10-GEOMEAN(((10-DL35)/10*9+1),((10-CR35)/10*9+1),((10-DB35)/10*9+1)))/9*10,1),ROUND((10-GEOMEAN(((10-BL35)/10*9+1),((10-DL35)/10*9+1),((10-CR35)/10*9+1),((10-DB35)/10*9+1)))/9*10,1))</f>
        <v>7</v>
      </c>
      <c r="DN35" s="3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35">
        <f>ROUND(IF('Indicator Data'!AH38=0,0,IF('Indicator Data'!AH38&gt;DO$195,10,IF('Indicator Data'!AH38&lt;DO$194,0,10-(DO$195-'Indicator Data'!AH38)/(DO$195-DO$194)*10))),1)</f>
        <v>10</v>
      </c>
      <c r="DP35" s="35">
        <f>ROUND(IF('Indicator Data'!AI38=0,0,IF(LOG('Indicator Data'!AI38)&gt;LOG(DP$195),10,IF(LOG('Indicator Data'!AI38)&lt;LOG(DP$194),0,10-(LOG(DP$195)-LOG('Indicator Data'!AI38))/(LOG(DP$195)-LOG(DP$194))*10))),1)</f>
        <v>10</v>
      </c>
      <c r="DQ35" s="37">
        <f t="shared" ref="DQ35:DQ66" si="104">ROUND((10-GEOMEAN(((10-DO35)/10*9+1),((10-DP35)/10*9+1)))/9*10,1)</f>
        <v>10</v>
      </c>
      <c r="DR35" s="35">
        <f>'Indicator Data'!AJ38</f>
        <v>0</v>
      </c>
      <c r="DS35" s="35">
        <f>'Indicator Data'!AK38</f>
        <v>0</v>
      </c>
      <c r="DT35" s="37">
        <f t="shared" ref="DT35:DT66" si="105">ROUND(IF(DR35=5,10,IF(DS35=5,9,IF(DR35=4,8,IF(DS35=4,7,0)))),1)</f>
        <v>0</v>
      </c>
      <c r="DU35" s="38">
        <f t="shared" ref="DU35:DU66" si="106">ROUND(IF(DT35&gt;5,DT35,DQ35/10*7),1)</f>
        <v>7</v>
      </c>
      <c r="DV35" s="13"/>
      <c r="DW35" s="83"/>
    </row>
    <row r="36" spans="1:127" s="2" customFormat="1" x14ac:dyDescent="0.3">
      <c r="A36" s="98" t="str">
        <f>'Indicator Data'!A39</f>
        <v>Chile</v>
      </c>
      <c r="B36" s="39" t="str">
        <f>'Indicator Data'!B39</f>
        <v>CHL</v>
      </c>
      <c r="C36" s="35">
        <f>ROUND(IF('Indicator Data'!C39=0,0.1,IF(LOG('Indicator Data'!C39)&gt;C$195,10,IF(LOG('Indicator Data'!C39)&lt;C$194,0,10-(C$195-LOG('Indicator Data'!C39))/(C$195-C$194)*10))),1)</f>
        <v>8.9</v>
      </c>
      <c r="D36" s="35">
        <f>ROUND(IF('Indicator Data'!D39=0,0.1,IF(LOG('Indicator Data'!D39)&gt;D$195,10,IF(LOG('Indicator Data'!D39)&lt;D$194,0,10-(D$195-LOG('Indicator Data'!D39))/(D$195-D$194)*10))),1)</f>
        <v>10</v>
      </c>
      <c r="E36" s="35">
        <f t="shared" si="67"/>
        <v>9.5</v>
      </c>
      <c r="F36" s="35">
        <f>IF('Indicator Data'!E39="No data",0.1,(ROUND(IF('Indicator Data'!E39=0,0,IF(LOG('Indicator Data'!E39)&gt;F$195,10,IF(LOG('Indicator Data'!E39)&lt;F$194,0,10-(F$195-LOG('Indicator Data'!E39))/(F$195-F$194)*10))),1)))</f>
        <v>7.3</v>
      </c>
      <c r="G36" s="35">
        <f>ROUND(IF('Indicator Data'!F39=0,0,IF(LOG('Indicator Data'!F39)&gt;G$195,10,IF(LOG('Indicator Data'!F39)&lt;G$194,0,10-(G$195-LOG('Indicator Data'!F39))/(G$195-G$194)*10))),1)</f>
        <v>8.5</v>
      </c>
      <c r="H36" s="35">
        <f>ROUND(IF('Indicator Data'!G39=0,0,IF(LOG('Indicator Data'!G39)&gt;H$195,10,IF(LOG('Indicator Data'!G39)&lt;H$194,0,10-(H$195-LOG('Indicator Data'!G39))/(H$195-H$194)*10))),1)</f>
        <v>0</v>
      </c>
      <c r="I36" s="35">
        <f>ROUND(IF('Indicator Data'!H39=0,0,IF(LOG('Indicator Data'!H39)&gt;I$195,10,IF(LOG('Indicator Data'!H39)&lt;I$194,0,10-(I$195-LOG('Indicator Data'!H39))/(I$195-I$194)*10))),1)</f>
        <v>0</v>
      </c>
      <c r="J36" s="35">
        <f t="shared" si="68"/>
        <v>0</v>
      </c>
      <c r="K36" s="35">
        <f>ROUND(IF('Indicator Data'!I39=0,0,IF(LOG('Indicator Data'!I39)&gt;K$195,10,IF(LOG('Indicator Data'!I39)&lt;K$194,0,10-(K$195-LOG('Indicator Data'!I39))/(K$195-K$194)*10))),1)</f>
        <v>0</v>
      </c>
      <c r="L36" s="35">
        <f t="shared" si="69"/>
        <v>0</v>
      </c>
      <c r="M36" s="35">
        <f>ROUND(IF('Indicator Data'!J39=0,0,IF(LOG('Indicator Data'!J39)&gt;M$195,10,IF(LOG('Indicator Data'!J39)&lt;M$194,0,10-(M$195-LOG('Indicator Data'!J39))/(M$195-M$194)*10))),1)</f>
        <v>0</v>
      </c>
      <c r="N36" s="36">
        <f>'Indicator Data'!C39/'Indicator Data'!$CK39</f>
        <v>2.0780861844420947E-3</v>
      </c>
      <c r="O36" s="36">
        <f>'Indicator Data'!D39/'Indicator Data'!$CK39</f>
        <v>2.05352713571716E-3</v>
      </c>
      <c r="P36" s="36">
        <f>IF(F36=0.1,"x",'Indicator Data'!E39/'Indicator Data'!$CK39)</f>
        <v>4.5945077329242424E-3</v>
      </c>
      <c r="Q36" s="36">
        <f>'Indicator Data'!F39/'Indicator Data'!$CK39</f>
        <v>6.6272751298237413E-5</v>
      </c>
      <c r="R36" s="36">
        <f>'Indicator Data'!G39/'Indicator Data'!$CK39</f>
        <v>0</v>
      </c>
      <c r="S36" s="36">
        <f>'Indicator Data'!H39/'Indicator Data'!$CK39</f>
        <v>0</v>
      </c>
      <c r="T36" s="36">
        <f>'Indicator Data'!I39/'Indicator Data'!$CK39</f>
        <v>0</v>
      </c>
      <c r="U36" s="36">
        <f>'Indicator Data'!J39/'Indicator Data'!$CK39</f>
        <v>0</v>
      </c>
      <c r="V36" s="35">
        <f t="shared" si="70"/>
        <v>10</v>
      </c>
      <c r="W36" s="35">
        <f t="shared" si="71"/>
        <v>10</v>
      </c>
      <c r="X36" s="35">
        <f t="shared" si="72"/>
        <v>10</v>
      </c>
      <c r="Y36" s="35">
        <f t="shared" si="73"/>
        <v>3.1</v>
      </c>
      <c r="Z36" s="35">
        <f t="shared" si="74"/>
        <v>9.6</v>
      </c>
      <c r="AA36" s="35">
        <f t="shared" si="75"/>
        <v>0</v>
      </c>
      <c r="AB36" s="35">
        <f t="shared" si="76"/>
        <v>0</v>
      </c>
      <c r="AC36" s="35">
        <f t="shared" si="77"/>
        <v>0</v>
      </c>
      <c r="AD36" s="35">
        <f t="shared" si="78"/>
        <v>0</v>
      </c>
      <c r="AE36" s="35">
        <f t="shared" si="79"/>
        <v>0</v>
      </c>
      <c r="AF36" s="35">
        <f t="shared" si="80"/>
        <v>0</v>
      </c>
      <c r="AG36" s="35">
        <f>ROUND(IF('Indicator Data'!K39=0,0,IF('Indicator Data'!K39&gt;AG$195,10,IF('Indicator Data'!K39&lt;AG$194,0,10-(AG$195-'Indicator Data'!K39)/(AG$195-AG$194)*10))),1)</f>
        <v>1</v>
      </c>
      <c r="AH36" s="35">
        <f t="shared" si="81"/>
        <v>9.5</v>
      </c>
      <c r="AI36" s="35">
        <f t="shared" si="82"/>
        <v>10</v>
      </c>
      <c r="AJ36" s="35">
        <f t="shared" si="83"/>
        <v>0</v>
      </c>
      <c r="AK36" s="35">
        <f t="shared" si="84"/>
        <v>0</v>
      </c>
      <c r="AL36" s="35">
        <f t="shared" si="85"/>
        <v>0</v>
      </c>
      <c r="AM36" s="35">
        <f t="shared" si="86"/>
        <v>0</v>
      </c>
      <c r="AN36" s="35">
        <f t="shared" si="87"/>
        <v>0</v>
      </c>
      <c r="AO36" s="142">
        <f t="shared" si="88"/>
        <v>9.8000000000000007</v>
      </c>
      <c r="AP36" s="142">
        <f t="shared" si="41"/>
        <v>5.6</v>
      </c>
      <c r="AQ36" s="142">
        <f t="shared" si="89"/>
        <v>9.1</v>
      </c>
      <c r="AR36" s="142">
        <f t="shared" si="90"/>
        <v>0</v>
      </c>
      <c r="AS36" s="35">
        <f t="shared" si="91"/>
        <v>0.5</v>
      </c>
      <c r="AT36" s="35">
        <f>IF('Indicator Data'!L39="No data","x",IF('Indicator Data'!CL39&lt;1000,"x",ROUND((IF('Indicator Data'!L39&gt;AT$195,10,IF('Indicator Data'!L39&lt;AT$194,0,10-(AT$195-'Indicator Data'!L39)/(AT$195-AT$194)*10))),1)))</f>
        <v>0</v>
      </c>
      <c r="AU36" s="142">
        <f t="shared" si="92"/>
        <v>0.3</v>
      </c>
      <c r="AV36" s="35" t="str">
        <f>IF('Indicator Data'!M39="No data","x",ROUND(IF('Indicator Data'!M39=0,0,IF(LOG('Indicator Data'!M39)&gt;AV$195,10,IF(LOG('Indicator Data'!M39)&lt;AV$194,0,10-(AV$195-LOG('Indicator Data'!M39))/(AV$195-AV$194)*10))),1))</f>
        <v>x</v>
      </c>
      <c r="AW36" s="36" t="str">
        <f>IF(AV36="x","x",'Indicator Data'!M39/'Indicator Data'!$CK39)</f>
        <v>x</v>
      </c>
      <c r="AX36" s="35" t="str">
        <f t="shared" si="42"/>
        <v>x</v>
      </c>
      <c r="AY36" s="35" t="str">
        <f t="shared" si="43"/>
        <v>x</v>
      </c>
      <c r="AZ36" s="35" t="str">
        <f>IF('Indicator Data'!N39="No data","x",ROUND(IF('Indicator Data'!N39=0,0,IF(LOG('Indicator Data'!N39)&gt;AZ$195,10,IF(LOG('Indicator Data'!N39)&lt;AZ$194,0,10-(AZ$195-LOG('Indicator Data'!N39))/(AZ$195-AZ$194)*10))),1))</f>
        <v>x</v>
      </c>
      <c r="BA36" s="36" t="str">
        <f>IF(AZ36="x","x",'Indicator Data'!N39/'Indicator Data'!$CK39)</f>
        <v>x</v>
      </c>
      <c r="BB36" s="35" t="str">
        <f t="shared" si="44"/>
        <v>x</v>
      </c>
      <c r="BC36" s="35" t="str">
        <f t="shared" si="45"/>
        <v>x</v>
      </c>
      <c r="BD36" s="35" t="str">
        <f>IF('Indicator Data'!O39="No data","x",ROUND(IF('Indicator Data'!O39=0,0,IF(LOG('Indicator Data'!O39)&gt;BD$195,10,IF(LOG('Indicator Data'!O39)&lt;BD$194,0,10-(BD$195-LOG('Indicator Data'!O39))/(BD$195-BD$194)*10))),1))</f>
        <v>x</v>
      </c>
      <c r="BE36" s="36" t="str">
        <f>IF(BD36="x","x",'Indicator Data'!O39/'Indicator Data'!$CK39)</f>
        <v>x</v>
      </c>
      <c r="BF36" s="35" t="str">
        <f t="shared" si="46"/>
        <v>x</v>
      </c>
      <c r="BG36" s="35" t="str">
        <f t="shared" si="47"/>
        <v>x</v>
      </c>
      <c r="BH36" s="35" t="str">
        <f>IF('Indicator Data'!P39="No data","x",ROUND(IF('Indicator Data'!P39=0,0,IF(LOG('Indicator Data'!P39)&gt;BH$195,10,IF(LOG('Indicator Data'!P39)&lt;BH$194,0,10-(BH$195-LOG('Indicator Data'!P39))/(BH$195-BH$194)*10))),1))</f>
        <v>x</v>
      </c>
      <c r="BI36" s="36" t="str">
        <f>IF(BH36="x","x",'Indicator Data'!P39/'Indicator Data'!$CK39)</f>
        <v>x</v>
      </c>
      <c r="BJ36" s="35" t="str">
        <f t="shared" si="48"/>
        <v>x</v>
      </c>
      <c r="BK36" s="35" t="str">
        <f t="shared" si="49"/>
        <v>x</v>
      </c>
      <c r="BL36" s="35" t="str">
        <f t="shared" si="50"/>
        <v>x</v>
      </c>
      <c r="BM36" s="35">
        <f>ROUND(IF('Indicator Data'!Q39=0,0,IF(LOG('Indicator Data'!Q39)&gt;BM$195,10,IF(LOG('Indicator Data'!Q39)&lt;BM$194,0,10-(BM$195-LOG('Indicator Data'!Q39))/(BM$195-BM$194)*10))),1)</f>
        <v>0</v>
      </c>
      <c r="BN36" s="35">
        <f>ROUND(IF('Indicator Data'!R39=0,0,IF(LOG('Indicator Data'!R39)&gt;BN$195,10,IF(LOG('Indicator Data'!R39)&lt;BN$194,0,10-(BN$195-LOG('Indicator Data'!R39))/(BN$195-BN$194)*10))),1)</f>
        <v>0</v>
      </c>
      <c r="BO36" s="35">
        <f t="shared" si="51"/>
        <v>0</v>
      </c>
      <c r="BP36" s="36">
        <f>'Indicator Data'!Q39/'Indicator Data'!$CK39</f>
        <v>0</v>
      </c>
      <c r="BQ36" s="36">
        <f>'Indicator Data'!R39/'Indicator Data'!$CK39</f>
        <v>0</v>
      </c>
      <c r="BR36" s="35">
        <f t="shared" si="93"/>
        <v>0</v>
      </c>
      <c r="BS36" s="35">
        <f t="shared" si="94"/>
        <v>0</v>
      </c>
      <c r="BT36" s="35">
        <f t="shared" si="28"/>
        <v>0</v>
      </c>
      <c r="BU36" s="35">
        <f t="shared" si="52"/>
        <v>0</v>
      </c>
      <c r="BV36" s="35">
        <f>ROUND(IF('Indicator Data'!S39=0,0,IF(LOG('Indicator Data'!S39)&gt;BV$195,10,IF(LOG('Indicator Data'!S39)&lt;BV$194,0,10-(BV$195-LOG('Indicator Data'!S39))/(BV$195-BV$194)*10))),1)</f>
        <v>0</v>
      </c>
      <c r="BW36" s="35">
        <f>ROUND(IF('Indicator Data'!T39=0,0,IF(LOG('Indicator Data'!T39)&gt;BW$195,10,IF(LOG('Indicator Data'!T39)&lt;BW$194,0,10-(BW$195-LOG('Indicator Data'!T39))/(BW$195-BW$194)*10))),1)</f>
        <v>0</v>
      </c>
      <c r="BX36" s="35">
        <f t="shared" si="53"/>
        <v>0</v>
      </c>
      <c r="BY36" s="36">
        <f>'Indicator Data'!S39/'Indicator Data'!$CK39</f>
        <v>0</v>
      </c>
      <c r="BZ36" s="36">
        <f>'Indicator Data'!T39/'Indicator Data'!$CK39</f>
        <v>0</v>
      </c>
      <c r="CA36" s="35">
        <f t="shared" si="95"/>
        <v>0</v>
      </c>
      <c r="CB36" s="35">
        <f t="shared" si="96"/>
        <v>0</v>
      </c>
      <c r="CC36" s="35">
        <f t="shared" si="54"/>
        <v>0</v>
      </c>
      <c r="CD36" s="35">
        <f t="shared" si="55"/>
        <v>0</v>
      </c>
      <c r="CE36" s="35">
        <f t="shared" si="56"/>
        <v>0</v>
      </c>
      <c r="CF36" s="35">
        <f>ROUND(IF('Indicator Data'!U39=0,0,IF(LOG('Indicator Data'!U39)&gt;CF$195,10,IF(LOG('Indicator Data'!U39)&lt;CF$194,0,10-(CF$195-LOG('Indicator Data'!U39))/(CF$195-CF$194)*10))),1)</f>
        <v>0</v>
      </c>
      <c r="CG36" s="36">
        <f>'Indicator Data'!U39/'Indicator Data'!$CK39</f>
        <v>0</v>
      </c>
      <c r="CH36" s="35">
        <f t="shared" si="97"/>
        <v>0</v>
      </c>
      <c r="CI36" s="35">
        <f t="shared" si="57"/>
        <v>0</v>
      </c>
      <c r="CJ36" s="35">
        <f>ROUND(IF('Indicator Data'!V39=0,0,IF(LOG('Indicator Data'!V39)&gt;CJ$195,10,IF(LOG('Indicator Data'!V39)&lt;CJ$194,0,10-(CJ$195-LOG('Indicator Data'!V39))/(CJ$195-CJ$194)*10))),1)</f>
        <v>6.8</v>
      </c>
      <c r="CK36" s="36">
        <f>IF('Indicator Data'!V39/'Indicator Data'!$CK39&gt;1,1,'Indicator Data'!V39/'Indicator Data'!$CK39)</f>
        <v>3.141165591338594E-2</v>
      </c>
      <c r="CL36" s="35">
        <f t="shared" si="98"/>
        <v>0.3</v>
      </c>
      <c r="CM36" s="35">
        <f t="shared" si="58"/>
        <v>4.3</v>
      </c>
      <c r="CN36" s="35">
        <f>ROUND(IF('Indicator Data'!W39=0,0,IF(LOG('Indicator Data'!W39)&gt;CN$195,10,IF(LOG('Indicator Data'!W39)&lt;CN$194,0,10-(CN$195-LOG('Indicator Data'!W39))/(CN$195-CN$194)*10))),1)</f>
        <v>3.7</v>
      </c>
      <c r="CO36" s="36">
        <f>'Indicator Data'!W39/'Indicator Data'!$CK39</f>
        <v>2.2972171077314868E-4</v>
      </c>
      <c r="CP36" s="35">
        <f t="shared" si="99"/>
        <v>0</v>
      </c>
      <c r="CQ36" s="35">
        <f t="shared" si="59"/>
        <v>2</v>
      </c>
      <c r="CR36" s="35">
        <f t="shared" si="100"/>
        <v>1.8</v>
      </c>
      <c r="CS36" s="35">
        <f>IF('Indicator Data'!BZ39="No data","x",ROUND(IF('Indicator Data'!BZ39&gt;CS$195,0,IF('Indicator Data'!BZ39&lt;CS$194,10,(CS$195-'Indicator Data'!BZ39)/(CS$195-CS$194)*10)),1))</f>
        <v>0</v>
      </c>
      <c r="CT36" s="35">
        <f>IF('Indicator Data'!CA39="No data","x",ROUND(IF('Indicator Data'!CA39&gt;CT$195,0,IF('Indicator Data'!CA39&lt;CT$194,10,(CT$195-'Indicator Data'!CA39)/(CT$195-CT$194)*10)),1))</f>
        <v>0</v>
      </c>
      <c r="CU36" s="35" t="str">
        <f>IF('Indicator Data'!AC39="No data","x",ROUND(IF('Indicator Data'!AC39&gt;CU$195,0,IF('Indicator Data'!AC39&lt;CU$194,10,(CU$195-'Indicator Data'!AC39)/(CU$195-CU$194)*10)),1))</f>
        <v>x</v>
      </c>
      <c r="CV36" s="35">
        <f t="shared" si="101"/>
        <v>0</v>
      </c>
      <c r="CW36" s="35">
        <f>IF('Indicator Data'!X39="No data","x",ROUND(IF(LOG('Indicator Data'!X39)&gt;CW$195,10,IF(LOG('Indicator Data'!X39)&lt;CW$194,0,10-(CW$195-LOG('Indicator Data'!X39))/(CW$195-CW$194)*10)),1))</f>
        <v>4.7</v>
      </c>
      <c r="CX36" s="35">
        <f>IF('Indicator Data'!Y39="No data","x",ROUND(IF('Indicator Data'!Y39&gt;CX$195,10,IF('Indicator Data'!Y39&lt;CX$194,0,10-(CX$195-'Indicator Data'!Y39)/(CX$195-CX$194)*10)),1))</f>
        <v>3</v>
      </c>
      <c r="CY36" s="35">
        <f>IF('Indicator Data'!Z39="No data","x",ROUND(IF('Indicator Data'!Z39&gt;CY$195,10,IF('Indicator Data'!Z39&lt;CY$194,0,10-(CY$195-'Indicator Data'!Z39)/(CY$195-CY$194)*10)),1))</f>
        <v>8.8000000000000007</v>
      </c>
      <c r="CZ36" s="35" t="str">
        <f>IF('Indicator Data'!AA39="No data","x",ROUND(IF('Indicator Data'!AA39&gt;CZ$195,10,IF('Indicator Data'!AA39&lt;CZ$194,0,10-(CZ$195-'Indicator Data'!AA39)/(CZ$195-CZ$194)*10)),1))</f>
        <v>x</v>
      </c>
      <c r="DA36" s="35">
        <f t="shared" si="60"/>
        <v>5.5</v>
      </c>
      <c r="DB36" s="35">
        <f t="shared" si="61"/>
        <v>3.7</v>
      </c>
      <c r="DC36" s="35">
        <f>IF('Indicator Data'!AF39="No data","x",ROUND(IF('Indicator Data'!AF39&gt;DC$195,10,IF('Indicator Data'!AF39&lt;DC$194,0,10-(DC$195-'Indicator Data'!AF39)/(DC$195-DC$194)*10)),1))</f>
        <v>1</v>
      </c>
      <c r="DD36" s="35">
        <f>IF('Indicator Data'!AG39="No data","x",ROUND(IF('Indicator Data'!AG39&gt;DD$195,10,IF('Indicator Data'!AG39&lt;DD$194,0,10-(DD$195-'Indicator Data'!AG39)/(DD$195-DD$194)*10)),1))</f>
        <v>0.8</v>
      </c>
      <c r="DE36" s="35">
        <f t="shared" si="62"/>
        <v>3.7</v>
      </c>
      <c r="DF36" s="35">
        <f>IF('Indicator Data'!AB39="No data","x",ROUND(IF('Indicator Data'!AB39&gt;DF$195,10,IF('Indicator Data'!AB39&lt;DF$194,0,10-(DF$195-'Indicator Data'!AB39)/(DF$195-DF$194)*10)),1))</f>
        <v>0</v>
      </c>
      <c r="DG36" s="35">
        <f t="shared" si="63"/>
        <v>0</v>
      </c>
      <c r="DH36" s="143">
        <f>IF('Indicator Data'!AD39="No data","x",'Indicator Data'!AD39/'Indicator Data'!$CJ39)</f>
        <v>8.7220185061920793E-5</v>
      </c>
      <c r="DI36" s="35">
        <f t="shared" si="64"/>
        <v>9.1</v>
      </c>
      <c r="DJ36" s="35">
        <f>IF('Indicator Data'!AE39="No data","x",ROUND(IF('Indicator Data'!AE39&gt;DJ$195,0,IF('Indicator Data'!AE39&lt;DJ$194,10,(DJ$195-'Indicator Data'!AE39)/(DJ$195-DJ$194)*10)),1))</f>
        <v>0</v>
      </c>
      <c r="DK36" s="35">
        <f t="shared" si="65"/>
        <v>4.5999999999999996</v>
      </c>
      <c r="DL36" s="35">
        <f t="shared" si="66"/>
        <v>2.8</v>
      </c>
      <c r="DM36" s="37">
        <f t="shared" si="102"/>
        <v>2.8</v>
      </c>
      <c r="DN36" s="38">
        <f t="shared" si="103"/>
        <v>6.2</v>
      </c>
      <c r="DO36" s="35">
        <f>ROUND(IF('Indicator Data'!AH39=0,0,IF('Indicator Data'!AH39&gt;DO$195,10,IF('Indicator Data'!AH39&lt;DO$194,0,10-(DO$195-'Indicator Data'!AH39)/(DO$195-DO$194)*10))),1)</f>
        <v>1.8</v>
      </c>
      <c r="DP36" s="35">
        <f>ROUND(IF('Indicator Data'!AI39=0,0,IF(LOG('Indicator Data'!AI39)&gt;LOG(DP$195),10,IF(LOG('Indicator Data'!AI39)&lt;LOG(DP$194),0,10-(LOG(DP$195)-LOG('Indicator Data'!AI39))/(LOG(DP$195)-LOG(DP$194))*10))),1)</f>
        <v>5.4</v>
      </c>
      <c r="DQ36" s="37">
        <f t="shared" si="104"/>
        <v>3.8</v>
      </c>
      <c r="DR36" s="35">
        <f>'Indicator Data'!AJ39</f>
        <v>0</v>
      </c>
      <c r="DS36" s="35">
        <f>'Indicator Data'!AK39</f>
        <v>0</v>
      </c>
      <c r="DT36" s="37">
        <f t="shared" si="105"/>
        <v>0</v>
      </c>
      <c r="DU36" s="38">
        <f t="shared" si="106"/>
        <v>2.7</v>
      </c>
      <c r="DV36" s="13"/>
      <c r="DW36" s="83"/>
    </row>
    <row r="37" spans="1:127" s="2" customFormat="1" x14ac:dyDescent="0.3">
      <c r="A37" s="98" t="str">
        <f>'Indicator Data'!A40</f>
        <v>China</v>
      </c>
      <c r="B37" s="39" t="str">
        <f>'Indicator Data'!B40</f>
        <v>CHN</v>
      </c>
      <c r="C37" s="35">
        <f>ROUND(IF('Indicator Data'!C40=0,0.1,IF(LOG('Indicator Data'!C40)&gt;C$195,10,IF(LOG('Indicator Data'!C40)&lt;C$194,0,10-(C$195-LOG('Indicator Data'!C40))/(C$195-C$194)*10))),1)</f>
        <v>10</v>
      </c>
      <c r="D37" s="35">
        <f>ROUND(IF('Indicator Data'!D40=0,0.1,IF(LOG('Indicator Data'!D40)&gt;D$195,10,IF(LOG('Indicator Data'!D40)&lt;D$194,0,10-(D$195-LOG('Indicator Data'!D40))/(D$195-D$194)*10))),1)</f>
        <v>8.6999999999999993</v>
      </c>
      <c r="E37" s="35">
        <f t="shared" si="67"/>
        <v>9.5</v>
      </c>
      <c r="F37" s="35">
        <f>IF('Indicator Data'!E40="No data",0.1,(ROUND(IF('Indicator Data'!E40=0,0,IF(LOG('Indicator Data'!E40)&gt;F$195,10,IF(LOG('Indicator Data'!E40)&lt;F$194,0,10-(F$195-LOG('Indicator Data'!E40))/(F$195-F$194)*10))),1)))</f>
        <v>10</v>
      </c>
      <c r="G37" s="35">
        <f>ROUND(IF('Indicator Data'!F40=0,0,IF(LOG('Indicator Data'!F40)&gt;G$195,10,IF(LOG('Indicator Data'!F40)&lt;G$194,0,10-(G$195-LOG('Indicator Data'!F40))/(G$195-G$194)*10))),1)</f>
        <v>10</v>
      </c>
      <c r="H37" s="35">
        <f>ROUND(IF('Indicator Data'!G40=0,0,IF(LOG('Indicator Data'!G40)&gt;H$195,10,IF(LOG('Indicator Data'!G40)&lt;H$194,0,10-(H$195-LOG('Indicator Data'!G40))/(H$195-H$194)*10))),1)</f>
        <v>10</v>
      </c>
      <c r="I37" s="35">
        <f>ROUND(IF('Indicator Data'!H40=0,0,IF(LOG('Indicator Data'!H40)&gt;I$195,10,IF(LOG('Indicator Data'!H40)&lt;I$194,0,10-(I$195-LOG('Indicator Data'!H40))/(I$195-I$194)*10))),1)</f>
        <v>10</v>
      </c>
      <c r="J37" s="35">
        <f t="shared" si="68"/>
        <v>10</v>
      </c>
      <c r="K37" s="35">
        <f>ROUND(IF('Indicator Data'!I40=0,0,IF(LOG('Indicator Data'!I40)&gt;K$195,10,IF(LOG('Indicator Data'!I40)&lt;K$194,0,10-(K$195-LOG('Indicator Data'!I40))/(K$195-K$194)*10))),1)</f>
        <v>10</v>
      </c>
      <c r="L37" s="35">
        <f t="shared" si="69"/>
        <v>10</v>
      </c>
      <c r="M37" s="35">
        <f>ROUND(IF('Indicator Data'!J40=0,0,IF(LOG('Indicator Data'!J40)&gt;M$195,10,IF(LOG('Indicator Data'!J40)&lt;M$194,0,10-(M$195-LOG('Indicator Data'!J40))/(M$195-M$194)*10))),1)</f>
        <v>10</v>
      </c>
      <c r="N37" s="36">
        <f>'Indicator Data'!C40/'Indicator Data'!$CK40</f>
        <v>6.1750932195175131E-4</v>
      </c>
      <c r="O37" s="36">
        <f>'Indicator Data'!D40/'Indicator Data'!$CK40</f>
        <v>2.9562788960847982E-6</v>
      </c>
      <c r="P37" s="36">
        <f>IF(F37=0.1,"x",'Indicator Data'!E40/'Indicator Data'!$CK40)</f>
        <v>6.7112946138374084E-3</v>
      </c>
      <c r="Q37" s="36">
        <f>'Indicator Data'!F40/'Indicator Data'!$CK40</f>
        <v>1.190133470083439E-5</v>
      </c>
      <c r="R37" s="36">
        <f>'Indicator Data'!G40/'Indicator Data'!$CK40</f>
        <v>7.3696989939892599E-3</v>
      </c>
      <c r="S37" s="36">
        <f>'Indicator Data'!H40/'Indicator Data'!$CK40</f>
        <v>2.1638503403567572E-3</v>
      </c>
      <c r="T37" s="36">
        <f>'Indicator Data'!I40/'Indicator Data'!$CK40</f>
        <v>1.5721725273837666E-3</v>
      </c>
      <c r="U37" s="36">
        <f>'Indicator Data'!J40/'Indicator Data'!$CK40</f>
        <v>1.0464190099383711E-2</v>
      </c>
      <c r="V37" s="35">
        <f t="shared" si="70"/>
        <v>3.1</v>
      </c>
      <c r="W37" s="35">
        <f t="shared" si="71"/>
        <v>0</v>
      </c>
      <c r="X37" s="35">
        <f t="shared" si="72"/>
        <v>1.7</v>
      </c>
      <c r="Y37" s="35">
        <f t="shared" si="73"/>
        <v>4.5</v>
      </c>
      <c r="Z37" s="35">
        <f t="shared" si="74"/>
        <v>7.9</v>
      </c>
      <c r="AA37" s="35">
        <f t="shared" si="75"/>
        <v>4.0999999999999996</v>
      </c>
      <c r="AB37" s="35">
        <f t="shared" si="76"/>
        <v>4.3</v>
      </c>
      <c r="AC37" s="35">
        <f t="shared" si="77"/>
        <v>4.2</v>
      </c>
      <c r="AD37" s="35">
        <f t="shared" si="78"/>
        <v>1.6</v>
      </c>
      <c r="AE37" s="35">
        <f t="shared" si="79"/>
        <v>3</v>
      </c>
      <c r="AF37" s="35">
        <f t="shared" si="80"/>
        <v>3.5</v>
      </c>
      <c r="AG37" s="35">
        <f>ROUND(IF('Indicator Data'!K40=0,0,IF('Indicator Data'!K40&gt;AG$195,10,IF('Indicator Data'!K40&lt;AG$194,0,10-(AG$195-'Indicator Data'!K40)/(AG$195-AG$194)*10))),1)</f>
        <v>10</v>
      </c>
      <c r="AH37" s="35">
        <f t="shared" si="81"/>
        <v>6.6</v>
      </c>
      <c r="AI37" s="35">
        <f t="shared" si="82"/>
        <v>4.4000000000000004</v>
      </c>
      <c r="AJ37" s="35">
        <f t="shared" si="83"/>
        <v>7.1</v>
      </c>
      <c r="AK37" s="35">
        <f t="shared" si="84"/>
        <v>7.2</v>
      </c>
      <c r="AL37" s="35">
        <f t="shared" si="85"/>
        <v>7.2</v>
      </c>
      <c r="AM37" s="35">
        <f t="shared" si="86"/>
        <v>5.8</v>
      </c>
      <c r="AN37" s="35">
        <f t="shared" si="87"/>
        <v>8.1999999999999993</v>
      </c>
      <c r="AO37" s="142">
        <f t="shared" si="88"/>
        <v>7.2</v>
      </c>
      <c r="AP37" s="142">
        <f t="shared" si="41"/>
        <v>8.4</v>
      </c>
      <c r="AQ37" s="142">
        <f t="shared" si="89"/>
        <v>9.1999999999999993</v>
      </c>
      <c r="AR37" s="142">
        <f t="shared" si="90"/>
        <v>8.1</v>
      </c>
      <c r="AS37" s="35">
        <f t="shared" si="91"/>
        <v>9.1</v>
      </c>
      <c r="AT37" s="35">
        <f>IF('Indicator Data'!L40="No data","x",IF('Indicator Data'!CL40&lt;1000,"x",ROUND((IF('Indicator Data'!L40&gt;AT$195,10,IF('Indicator Data'!L40&lt;AT$194,0,10-(AT$195-'Indicator Data'!L40)/(AT$195-AT$194)*10))),1)))</f>
        <v>0</v>
      </c>
      <c r="AU37" s="142">
        <f t="shared" si="92"/>
        <v>4.5999999999999996</v>
      </c>
      <c r="AV37" s="35">
        <f>IF('Indicator Data'!M40="No data","x",ROUND(IF('Indicator Data'!M40=0,0,IF(LOG('Indicator Data'!M40)&gt;AV$195,10,IF(LOG('Indicator Data'!M40)&lt;AV$194,0,10-(AV$195-LOG('Indicator Data'!M40))/(AV$195-AV$194)*10))),1))</f>
        <v>9.6</v>
      </c>
      <c r="AW37" s="36">
        <f>IF(AV37="x","x",'Indicator Data'!M40/'Indicator Data'!$CK40)</f>
        <v>3.9937699925991069E-2</v>
      </c>
      <c r="AX37" s="35">
        <f t="shared" si="42"/>
        <v>0.4</v>
      </c>
      <c r="AY37" s="35">
        <f t="shared" si="43"/>
        <v>7.1</v>
      </c>
      <c r="AZ37" s="35" t="str">
        <f>IF('Indicator Data'!N40="No data","x",ROUND(IF('Indicator Data'!N40=0,0,IF(LOG('Indicator Data'!N40)&gt;AZ$195,10,IF(LOG('Indicator Data'!N40)&lt;AZ$194,0,10-(AZ$195-LOG('Indicator Data'!N40))/(AZ$195-AZ$194)*10))),1))</f>
        <v>x</v>
      </c>
      <c r="BA37" s="36" t="str">
        <f>IF(AZ37="x","x",'Indicator Data'!N40/'Indicator Data'!$CK40)</f>
        <v>x</v>
      </c>
      <c r="BB37" s="35" t="str">
        <f t="shared" si="44"/>
        <v>x</v>
      </c>
      <c r="BC37" s="35" t="str">
        <f t="shared" si="45"/>
        <v>x</v>
      </c>
      <c r="BD37" s="35" t="str">
        <f>IF('Indicator Data'!O40="No data","x",ROUND(IF('Indicator Data'!O40=0,0,IF(LOG('Indicator Data'!O40)&gt;BD$195,10,IF(LOG('Indicator Data'!O40)&lt;BD$194,0,10-(BD$195-LOG('Indicator Data'!O40))/(BD$195-BD$194)*10))),1))</f>
        <v>x</v>
      </c>
      <c r="BE37" s="36" t="str">
        <f>IF(BD37="x","x",'Indicator Data'!O40/'Indicator Data'!$CK40)</f>
        <v>x</v>
      </c>
      <c r="BF37" s="35" t="str">
        <f t="shared" si="46"/>
        <v>x</v>
      </c>
      <c r="BG37" s="35" t="str">
        <f t="shared" si="47"/>
        <v>x</v>
      </c>
      <c r="BH37" s="35" t="str">
        <f>IF('Indicator Data'!P40="No data","x",ROUND(IF('Indicator Data'!P40=0,0,IF(LOG('Indicator Data'!P40)&gt;BH$195,10,IF(LOG('Indicator Data'!P40)&lt;BH$194,0,10-(BH$195-LOG('Indicator Data'!P40))/(BH$195-BH$194)*10))),1))</f>
        <v>x</v>
      </c>
      <c r="BI37" s="36" t="str">
        <f>IF(BH37="x","x",'Indicator Data'!P40/'Indicator Data'!$CK40)</f>
        <v>x</v>
      </c>
      <c r="BJ37" s="35" t="str">
        <f t="shared" si="48"/>
        <v>x</v>
      </c>
      <c r="BK37" s="35" t="str">
        <f t="shared" si="49"/>
        <v>x</v>
      </c>
      <c r="BL37" s="35">
        <f t="shared" si="50"/>
        <v>7.1</v>
      </c>
      <c r="BM37" s="35">
        <f>ROUND(IF('Indicator Data'!Q40=0,0,IF(LOG('Indicator Data'!Q40)&gt;BM$195,10,IF(LOG('Indicator Data'!Q40)&lt;BM$194,0,10-(BM$195-LOG('Indicator Data'!Q40))/(BM$195-BM$194)*10))),1)</f>
        <v>10</v>
      </c>
      <c r="BN37" s="35">
        <f>ROUND(IF('Indicator Data'!R40=0,0,IF(LOG('Indicator Data'!R40)&gt;BN$195,10,IF(LOG('Indicator Data'!R40)&lt;BN$194,0,10-(BN$195-LOG('Indicator Data'!R40))/(BN$195-BN$194)*10))),1)</f>
        <v>10</v>
      </c>
      <c r="BO37" s="35">
        <f t="shared" si="51"/>
        <v>10</v>
      </c>
      <c r="BP37" s="36">
        <f>'Indicator Data'!Q40/'Indicator Data'!$CK40</f>
        <v>0.36488941386858603</v>
      </c>
      <c r="BQ37" s="36">
        <f>'Indicator Data'!R40/'Indicator Data'!$CK40</f>
        <v>3.3286407036172583E-2</v>
      </c>
      <c r="BR37" s="35">
        <f t="shared" si="93"/>
        <v>3.6</v>
      </c>
      <c r="BS37" s="35">
        <f t="shared" si="94"/>
        <v>0.4</v>
      </c>
      <c r="BT37" s="35">
        <f t="shared" si="28"/>
        <v>1.4666666666666668</v>
      </c>
      <c r="BU37" s="35">
        <f t="shared" si="52"/>
        <v>7.8</v>
      </c>
      <c r="BV37" s="35">
        <f>ROUND(IF('Indicator Data'!S40=0,0,IF(LOG('Indicator Data'!S40)&gt;BV$195,10,IF(LOG('Indicator Data'!S40)&lt;BV$194,0,10-(BV$195-LOG('Indicator Data'!S40))/(BV$195-BV$194)*10))),1)</f>
        <v>8.9</v>
      </c>
      <c r="BW37" s="35">
        <f>ROUND(IF('Indicator Data'!T40=0,0,IF(LOG('Indicator Data'!T40)&gt;BW$195,10,IF(LOG('Indicator Data'!T40)&lt;BW$194,0,10-(BW$195-LOG('Indicator Data'!T40))/(BW$195-BW$194)*10))),1)</f>
        <v>8.3000000000000007</v>
      </c>
      <c r="BX37" s="35">
        <f t="shared" si="53"/>
        <v>8.5000000000000018</v>
      </c>
      <c r="BY37" s="36">
        <f>'Indicator Data'!S40/'Indicator Data'!$CK40</f>
        <v>1.2822852701738595E-2</v>
      </c>
      <c r="BZ37" s="36">
        <f>'Indicator Data'!T40/'Indicator Data'!$CK40</f>
        <v>4.7686113630746388E-3</v>
      </c>
      <c r="CA37" s="35">
        <f t="shared" si="95"/>
        <v>0.2</v>
      </c>
      <c r="CB37" s="35">
        <f t="shared" si="96"/>
        <v>0</v>
      </c>
      <c r="CC37" s="35">
        <f t="shared" si="54"/>
        <v>6.6666666666666666E-2</v>
      </c>
      <c r="CD37" s="35">
        <f t="shared" si="55"/>
        <v>5.7</v>
      </c>
      <c r="CE37" s="35">
        <f t="shared" si="56"/>
        <v>6.9</v>
      </c>
      <c r="CF37" s="35">
        <f>ROUND(IF('Indicator Data'!U40=0,0,IF(LOG('Indicator Data'!U40)&gt;CF$195,10,IF(LOG('Indicator Data'!U40)&lt;CF$194,0,10-(CF$195-LOG('Indicator Data'!U40))/(CF$195-CF$194)*10))),1)</f>
        <v>10</v>
      </c>
      <c r="CG37" s="36">
        <f>'Indicator Data'!U40/'Indicator Data'!$CK40</f>
        <v>0.13502806472894238</v>
      </c>
      <c r="CH37" s="35">
        <f t="shared" si="97"/>
        <v>1.5</v>
      </c>
      <c r="CI37" s="35">
        <f t="shared" si="57"/>
        <v>7.8</v>
      </c>
      <c r="CJ37" s="35">
        <f>ROUND(IF('Indicator Data'!V40=0,0,IF(LOG('Indicator Data'!V40)&gt;CJ$195,10,IF(LOG('Indicator Data'!V40)&lt;CJ$194,0,10-(CJ$195-LOG('Indicator Data'!V40))/(CJ$195-CJ$194)*10))),1)</f>
        <v>10</v>
      </c>
      <c r="CK37" s="36">
        <f>IF('Indicator Data'!V40/'Indicator Data'!$CK40&gt;1,1,'Indicator Data'!V40/'Indicator Data'!$CK40)</f>
        <v>0.56433341022914363</v>
      </c>
      <c r="CL37" s="35">
        <f t="shared" si="98"/>
        <v>5.6</v>
      </c>
      <c r="CM37" s="35">
        <f t="shared" si="58"/>
        <v>8.6</v>
      </c>
      <c r="CN37" s="35">
        <f>ROUND(IF('Indicator Data'!W40=0,0,IF(LOG('Indicator Data'!W40)&gt;CN$195,10,IF(LOG('Indicator Data'!W40)&lt;CN$194,0,10-(CN$195-LOG('Indicator Data'!W40))/(CN$195-CN$194)*10))),1)</f>
        <v>10</v>
      </c>
      <c r="CO37" s="36">
        <f>'Indicator Data'!W40/'Indicator Data'!$CK40</f>
        <v>0.25127272595129296</v>
      </c>
      <c r="CP37" s="35">
        <f t="shared" si="99"/>
        <v>2.5</v>
      </c>
      <c r="CQ37" s="35">
        <f t="shared" si="59"/>
        <v>8</v>
      </c>
      <c r="CR37" s="35">
        <f t="shared" si="100"/>
        <v>7.9</v>
      </c>
      <c r="CS37" s="35">
        <f>IF('Indicator Data'!BZ40="No data","x",ROUND(IF('Indicator Data'!BZ40&gt;CS$195,0,IF('Indicator Data'!BZ40&lt;CS$194,10,(CS$195-'Indicator Data'!BZ40)/(CS$195-CS$194)*10)),1))</f>
        <v>1.7</v>
      </c>
      <c r="CT37" s="35">
        <f>IF('Indicator Data'!CA40="No data","x",ROUND(IF('Indicator Data'!CA40&gt;CT$195,0,IF('Indicator Data'!CA40&lt;CT$194,10,(CT$195-'Indicator Data'!CA40)/(CT$195-CT$194)*10)),1))</f>
        <v>1.2</v>
      </c>
      <c r="CU37" s="35" t="str">
        <f>IF('Indicator Data'!AC40="No data","x",ROUND(IF('Indicator Data'!AC40&gt;CU$195,0,IF('Indicator Data'!AC40&lt;CU$194,10,(CU$195-'Indicator Data'!AC40)/(CU$195-CU$194)*10)),1))</f>
        <v>x</v>
      </c>
      <c r="CV37" s="35">
        <f t="shared" si="101"/>
        <v>1.5</v>
      </c>
      <c r="CW37" s="35">
        <f>IF('Indicator Data'!X40="No data","x",ROUND(IF(LOG('Indicator Data'!X40)&gt;CW$195,10,IF(LOG('Indicator Data'!X40)&lt;CW$194,0,10-(CW$195-LOG('Indicator Data'!X40))/(CW$195-CW$194)*10)),1))</f>
        <v>7.2</v>
      </c>
      <c r="CX37" s="35">
        <f>IF('Indicator Data'!Y40="No data","x",ROUND(IF('Indicator Data'!Y40&gt;CX$195,10,IF('Indicator Data'!Y40&lt;CX$194,0,10-(CX$195-'Indicator Data'!Y40)/(CX$195-CX$194)*10)),1))</f>
        <v>5</v>
      </c>
      <c r="CY37" s="35">
        <f>IF('Indicator Data'!Z40="No data","x",ROUND(IF('Indicator Data'!Z40&gt;CY$195,10,IF('Indicator Data'!Z40&lt;CY$194,0,10-(CY$195-'Indicator Data'!Z40)/(CY$195-CY$194)*10)),1))</f>
        <v>5.9</v>
      </c>
      <c r="CZ37" s="35" t="str">
        <f>IF('Indicator Data'!AA40="No data","x",ROUND(IF('Indicator Data'!AA40&gt;CZ$195,10,IF('Indicator Data'!AA40&lt;CZ$194,0,10-(CZ$195-'Indicator Data'!AA40)/(CZ$195-CZ$194)*10)),1))</f>
        <v>x</v>
      </c>
      <c r="DA37" s="35">
        <f t="shared" si="60"/>
        <v>6</v>
      </c>
      <c r="DB37" s="35">
        <f t="shared" si="61"/>
        <v>4.5</v>
      </c>
      <c r="DC37" s="35">
        <f>IF('Indicator Data'!AF40="No data","x",ROUND(IF('Indicator Data'!AF40&gt;DC$195,10,IF('Indicator Data'!AF40&lt;DC$194,0,10-(DC$195-'Indicator Data'!AF40)/(DC$195-DC$194)*10)),1))</f>
        <v>2.8</v>
      </c>
      <c r="DD37" s="35">
        <f>IF('Indicator Data'!AG40="No data","x",ROUND(IF('Indicator Data'!AG40&gt;DD$195,10,IF('Indicator Data'!AG40&lt;DD$194,0,10-(DD$195-'Indicator Data'!AG40)/(DD$195-DD$194)*10)),1))</f>
        <v>0.6</v>
      </c>
      <c r="DE37" s="35">
        <f t="shared" si="62"/>
        <v>4.3</v>
      </c>
      <c r="DF37" s="35">
        <f>IF('Indicator Data'!AB40="No data","x",ROUND(IF('Indicator Data'!AB40&gt;DF$195,10,IF('Indicator Data'!AB40&lt;DF$194,0,10-(DF$195-'Indicator Data'!AB40)/(DF$195-DF$194)*10)),1))</f>
        <v>0.1</v>
      </c>
      <c r="DG37" s="35">
        <f t="shared" si="63"/>
        <v>1</v>
      </c>
      <c r="DH37" s="143" t="str">
        <f>IF('Indicator Data'!AD40="No data","x",'Indicator Data'!AD40/'Indicator Data'!$CJ40)</f>
        <v>x</v>
      </c>
      <c r="DI37" s="35" t="str">
        <f t="shared" si="64"/>
        <v>x</v>
      </c>
      <c r="DJ37" s="35">
        <f>IF('Indicator Data'!AE40="No data","x",ROUND(IF('Indicator Data'!AE40&gt;DJ$195,0,IF('Indicator Data'!AE40&lt;DJ$194,10,(DJ$195-'Indicator Data'!AE40)/(DJ$195-DJ$194)*10)),1))</f>
        <v>0</v>
      </c>
      <c r="DK37" s="35">
        <f t="shared" si="65"/>
        <v>0</v>
      </c>
      <c r="DL37" s="35">
        <f t="shared" si="66"/>
        <v>1.8</v>
      </c>
      <c r="DM37" s="37">
        <f t="shared" si="102"/>
        <v>5.8</v>
      </c>
      <c r="DN37" s="38">
        <f t="shared" si="103"/>
        <v>7.5</v>
      </c>
      <c r="DO37" s="35">
        <f>ROUND(IF('Indicator Data'!AH40=0,0,IF('Indicator Data'!AH40&gt;DO$195,10,IF('Indicator Data'!AH40&lt;DO$194,0,10-(DO$195-'Indicator Data'!AH40)/(DO$195-DO$194)*10))),1)</f>
        <v>8.6999999999999993</v>
      </c>
      <c r="DP37" s="35">
        <f>ROUND(IF('Indicator Data'!AI40=0,0,IF(LOG('Indicator Data'!AI40)&gt;LOG(DP$195),10,IF(LOG('Indicator Data'!AI40)&lt;LOG(DP$194),0,10-(LOG(DP$195)-LOG('Indicator Data'!AI40))/(LOG(DP$195)-LOG(DP$194))*10))),1)</f>
        <v>9.3000000000000007</v>
      </c>
      <c r="DQ37" s="37">
        <f t="shared" si="104"/>
        <v>9</v>
      </c>
      <c r="DR37" s="35">
        <f>'Indicator Data'!AJ40</f>
        <v>0</v>
      </c>
      <c r="DS37" s="35">
        <f>'Indicator Data'!AK40</f>
        <v>0</v>
      </c>
      <c r="DT37" s="37">
        <f t="shared" si="105"/>
        <v>0</v>
      </c>
      <c r="DU37" s="38">
        <f t="shared" si="106"/>
        <v>6.3</v>
      </c>
      <c r="DV37" s="13"/>
      <c r="DW37" s="83"/>
    </row>
    <row r="38" spans="1:127" s="2" customFormat="1" x14ac:dyDescent="0.3">
      <c r="A38" s="98" t="str">
        <f>'Indicator Data'!A41</f>
        <v>Colombia</v>
      </c>
      <c r="B38" s="39" t="str">
        <f>'Indicator Data'!B41</f>
        <v>COL</v>
      </c>
      <c r="C38" s="35">
        <f>ROUND(IF('Indicator Data'!C41=0,0.1,IF(LOG('Indicator Data'!C41)&gt;C$195,10,IF(LOG('Indicator Data'!C41)&lt;C$194,0,10-(C$195-LOG('Indicator Data'!C41))/(C$195-C$194)*10))),1)</f>
        <v>9.9</v>
      </c>
      <c r="D38" s="35">
        <f>ROUND(IF('Indicator Data'!D41=0,0.1,IF(LOG('Indicator Data'!D41)&gt;D$195,10,IF(LOG('Indicator Data'!D41)&lt;D$194,0,10-(D$195-LOG('Indicator Data'!D41))/(D$195-D$194)*10))),1)</f>
        <v>10</v>
      </c>
      <c r="E38" s="35">
        <f t="shared" si="67"/>
        <v>10</v>
      </c>
      <c r="F38" s="35">
        <f>IF('Indicator Data'!E41="No data",0.1,(ROUND(IF('Indicator Data'!E41=0,0,IF(LOG('Indicator Data'!E41)&gt;F$195,10,IF(LOG('Indicator Data'!E41)&lt;F$194,0,10-(F$195-LOG('Indicator Data'!E41))/(F$195-F$194)*10))),1)))</f>
        <v>8.6</v>
      </c>
      <c r="G38" s="35">
        <f>ROUND(IF('Indicator Data'!F41=0,0,IF(LOG('Indicator Data'!F41)&gt;G$195,10,IF(LOG('Indicator Data'!F41)&lt;G$194,0,10-(G$195-LOG('Indicator Data'!F41))/(G$195-G$194)*10))),1)</f>
        <v>7.9</v>
      </c>
      <c r="H38" s="35">
        <f>ROUND(IF('Indicator Data'!G41=0,0,IF(LOG('Indicator Data'!G41)&gt;H$195,10,IF(LOG('Indicator Data'!G41)&lt;H$194,0,10-(H$195-LOG('Indicator Data'!G41))/(H$195-H$194)*10))),1)</f>
        <v>5.5</v>
      </c>
      <c r="I38" s="35">
        <f>ROUND(IF('Indicator Data'!H41=0,0,IF(LOG('Indicator Data'!H41)&gt;I$195,10,IF(LOG('Indicator Data'!H41)&lt;I$194,0,10-(I$195-LOG('Indicator Data'!H41))/(I$195-I$194)*10))),1)</f>
        <v>5.6</v>
      </c>
      <c r="J38" s="35">
        <f t="shared" si="68"/>
        <v>5.6</v>
      </c>
      <c r="K38" s="35">
        <f>ROUND(IF('Indicator Data'!I41=0,0,IF(LOG('Indicator Data'!I41)&gt;K$195,10,IF(LOG('Indicator Data'!I41)&lt;K$194,0,10-(K$195-LOG('Indicator Data'!I41))/(K$195-K$194)*10))),1)</f>
        <v>7.3</v>
      </c>
      <c r="L38" s="35">
        <f t="shared" si="69"/>
        <v>6.5</v>
      </c>
      <c r="M38" s="35">
        <f>ROUND(IF('Indicator Data'!J41=0,0,IF(LOG('Indicator Data'!J41)&gt;M$195,10,IF(LOG('Indicator Data'!J41)&lt;M$194,0,10-(M$195-LOG('Indicator Data'!J41))/(M$195-M$194)*10))),1)</f>
        <v>6.1</v>
      </c>
      <c r="N38" s="36">
        <f>'Indicator Data'!C41/'Indicator Data'!$CK41</f>
        <v>1.9612117860595486E-3</v>
      </c>
      <c r="O38" s="36">
        <f>'Indicator Data'!D41/'Indicator Data'!$CK41</f>
        <v>7.7249544016491807E-4</v>
      </c>
      <c r="P38" s="36">
        <f>IF(F38=0.1,"x",'Indicator Data'!E41/'Indicator Data'!$CK41)</f>
        <v>5.5967477112226528E-3</v>
      </c>
      <c r="Q38" s="36">
        <f>'Indicator Data'!F41/'Indicator Data'!$CK41</f>
        <v>1.0648566371145215E-5</v>
      </c>
      <c r="R38" s="36">
        <f>'Indicator Data'!G41/'Indicator Data'!$CK41</f>
        <v>3.4187734471221134E-4</v>
      </c>
      <c r="S38" s="36">
        <f>'Indicator Data'!H41/'Indicator Data'!$CK41</f>
        <v>1.7444518787941166E-6</v>
      </c>
      <c r="T38" s="36">
        <f>'Indicator Data'!I41/'Indicator Data'!$CK41</f>
        <v>8.8996486258205822E-4</v>
      </c>
      <c r="U38" s="36">
        <f>'Indicator Data'!J41/'Indicator Data'!$CK41</f>
        <v>5.9283434056724721E-5</v>
      </c>
      <c r="V38" s="35">
        <f t="shared" si="70"/>
        <v>9.8000000000000007</v>
      </c>
      <c r="W38" s="35">
        <f t="shared" si="71"/>
        <v>7.7</v>
      </c>
      <c r="X38" s="35">
        <f t="shared" si="72"/>
        <v>9</v>
      </c>
      <c r="Y38" s="35">
        <f t="shared" si="73"/>
        <v>3.7</v>
      </c>
      <c r="Z38" s="35">
        <f t="shared" si="74"/>
        <v>7.8</v>
      </c>
      <c r="AA38" s="35">
        <f t="shared" si="75"/>
        <v>0.2</v>
      </c>
      <c r="AB38" s="35">
        <f t="shared" si="76"/>
        <v>0</v>
      </c>
      <c r="AC38" s="35">
        <f t="shared" si="77"/>
        <v>0.1</v>
      </c>
      <c r="AD38" s="35">
        <f t="shared" si="78"/>
        <v>0.9</v>
      </c>
      <c r="AE38" s="35">
        <f t="shared" si="79"/>
        <v>0.5</v>
      </c>
      <c r="AF38" s="35">
        <f t="shared" si="80"/>
        <v>0</v>
      </c>
      <c r="AG38" s="35">
        <f>ROUND(IF('Indicator Data'!K41=0,0,IF('Indicator Data'!K41&gt;AG$195,10,IF('Indicator Data'!K41&lt;AG$194,0,10-(AG$195-'Indicator Data'!K41)/(AG$195-AG$194)*10))),1)</f>
        <v>1.9</v>
      </c>
      <c r="AH38" s="35">
        <f t="shared" si="81"/>
        <v>9.9</v>
      </c>
      <c r="AI38" s="35">
        <f t="shared" si="82"/>
        <v>8.9</v>
      </c>
      <c r="AJ38" s="35">
        <f t="shared" si="83"/>
        <v>2.9</v>
      </c>
      <c r="AK38" s="35">
        <f t="shared" si="84"/>
        <v>2.8</v>
      </c>
      <c r="AL38" s="35">
        <f t="shared" si="85"/>
        <v>2.9</v>
      </c>
      <c r="AM38" s="35">
        <f t="shared" si="86"/>
        <v>4.0999999999999996</v>
      </c>
      <c r="AN38" s="35">
        <f t="shared" si="87"/>
        <v>3.6</v>
      </c>
      <c r="AO38" s="142">
        <f t="shared" si="88"/>
        <v>9.6</v>
      </c>
      <c r="AP38" s="142">
        <f t="shared" si="41"/>
        <v>6.8</v>
      </c>
      <c r="AQ38" s="142">
        <f t="shared" si="89"/>
        <v>7.9</v>
      </c>
      <c r="AR38" s="142">
        <f t="shared" si="90"/>
        <v>4.0999999999999996</v>
      </c>
      <c r="AS38" s="35">
        <f t="shared" si="91"/>
        <v>2.8</v>
      </c>
      <c r="AT38" s="35">
        <f>IF('Indicator Data'!L41="No data","x",IF('Indicator Data'!CL41&lt;1000,"x",ROUND((IF('Indicator Data'!L41&gt;AT$195,10,IF('Indicator Data'!L41&lt;AT$194,0,10-(AT$195-'Indicator Data'!L41)/(AT$195-AT$194)*10))),1)))</f>
        <v>1</v>
      </c>
      <c r="AU38" s="142">
        <f t="shared" si="92"/>
        <v>1.9</v>
      </c>
      <c r="AV38" s="35" t="str">
        <f>IF('Indicator Data'!M41="No data","x",ROUND(IF('Indicator Data'!M41=0,0,IF(LOG('Indicator Data'!M41)&gt;AV$195,10,IF(LOG('Indicator Data'!M41)&lt;AV$194,0,10-(AV$195-LOG('Indicator Data'!M41))/(AV$195-AV$194)*10))),1))</f>
        <v>x</v>
      </c>
      <c r="AW38" s="36" t="str">
        <f>IF(AV38="x","x",'Indicator Data'!M41/'Indicator Data'!$CK41)</f>
        <v>x</v>
      </c>
      <c r="AX38" s="35" t="str">
        <f t="shared" si="42"/>
        <v>x</v>
      </c>
      <c r="AY38" s="35" t="str">
        <f t="shared" si="43"/>
        <v>x</v>
      </c>
      <c r="AZ38" s="35" t="str">
        <f>IF('Indicator Data'!N41="No data","x",ROUND(IF('Indicator Data'!N41=0,0,IF(LOG('Indicator Data'!N41)&gt;AZ$195,10,IF(LOG('Indicator Data'!N41)&lt;AZ$194,0,10-(AZ$195-LOG('Indicator Data'!N41))/(AZ$195-AZ$194)*10))),1))</f>
        <v>x</v>
      </c>
      <c r="BA38" s="36" t="str">
        <f>IF(AZ38="x","x",'Indicator Data'!N41/'Indicator Data'!$CK41)</f>
        <v>x</v>
      </c>
      <c r="BB38" s="35" t="str">
        <f t="shared" si="44"/>
        <v>x</v>
      </c>
      <c r="BC38" s="35" t="str">
        <f t="shared" si="45"/>
        <v>x</v>
      </c>
      <c r="BD38" s="35" t="str">
        <f>IF('Indicator Data'!O41="No data","x",ROUND(IF('Indicator Data'!O41=0,0,IF(LOG('Indicator Data'!O41)&gt;BD$195,10,IF(LOG('Indicator Data'!O41)&lt;BD$194,0,10-(BD$195-LOG('Indicator Data'!O41))/(BD$195-BD$194)*10))),1))</f>
        <v>x</v>
      </c>
      <c r="BE38" s="36" t="str">
        <f>IF(BD38="x","x",'Indicator Data'!O41/'Indicator Data'!$CK41)</f>
        <v>x</v>
      </c>
      <c r="BF38" s="35" t="str">
        <f t="shared" si="46"/>
        <v>x</v>
      </c>
      <c r="BG38" s="35" t="str">
        <f t="shared" si="47"/>
        <v>x</v>
      </c>
      <c r="BH38" s="35" t="str">
        <f>IF('Indicator Data'!P41="No data","x",ROUND(IF('Indicator Data'!P41=0,0,IF(LOG('Indicator Data'!P41)&gt;BH$195,10,IF(LOG('Indicator Data'!P41)&lt;BH$194,0,10-(BH$195-LOG('Indicator Data'!P41))/(BH$195-BH$194)*10))),1))</f>
        <v>x</v>
      </c>
      <c r="BI38" s="36" t="str">
        <f>IF(BH38="x","x",'Indicator Data'!P41/'Indicator Data'!$CK41)</f>
        <v>x</v>
      </c>
      <c r="BJ38" s="35" t="str">
        <f t="shared" si="48"/>
        <v>x</v>
      </c>
      <c r="BK38" s="35" t="str">
        <f t="shared" si="49"/>
        <v>x</v>
      </c>
      <c r="BL38" s="35" t="str">
        <f t="shared" si="50"/>
        <v>x</v>
      </c>
      <c r="BM38" s="35">
        <f>ROUND(IF('Indicator Data'!Q41=0,0,IF(LOG('Indicator Data'!Q41)&gt;BM$195,10,IF(LOG('Indicator Data'!Q41)&lt;BM$194,0,10-(BM$195-LOG('Indicator Data'!Q41))/(BM$195-BM$194)*10))),1)</f>
        <v>8.9</v>
      </c>
      <c r="BN38" s="35">
        <f>ROUND(IF('Indicator Data'!R41=0,0,IF(LOG('Indicator Data'!R41)&gt;BN$195,10,IF(LOG('Indicator Data'!R41)&lt;BN$194,0,10-(BN$195-LOG('Indicator Data'!R41))/(BN$195-BN$194)*10))),1)</f>
        <v>10</v>
      </c>
      <c r="BO38" s="35">
        <f t="shared" si="51"/>
        <v>9.6333333333333329</v>
      </c>
      <c r="BP38" s="36">
        <f>'Indicator Data'!Q41/'Indicator Data'!$CK41</f>
        <v>0.35219321211942634</v>
      </c>
      <c r="BQ38" s="36">
        <f>'Indicator Data'!R41/'Indicator Data'!$CK41</f>
        <v>0.22900885547593111</v>
      </c>
      <c r="BR38" s="35">
        <f t="shared" si="93"/>
        <v>3.5</v>
      </c>
      <c r="BS38" s="35">
        <f t="shared" si="94"/>
        <v>2.9</v>
      </c>
      <c r="BT38" s="35">
        <f t="shared" si="28"/>
        <v>3.1</v>
      </c>
      <c r="BU38" s="35">
        <f t="shared" si="52"/>
        <v>7.7</v>
      </c>
      <c r="BV38" s="35">
        <f>ROUND(IF('Indicator Data'!S41=0,0,IF(LOG('Indicator Data'!S41)&gt;BV$195,10,IF(LOG('Indicator Data'!S41)&lt;BV$194,0,10-(BV$195-LOG('Indicator Data'!S41))/(BV$195-BV$194)*10))),1)</f>
        <v>8.6</v>
      </c>
      <c r="BW38" s="35">
        <f>ROUND(IF('Indicator Data'!T41=0,0,IF(LOG('Indicator Data'!T41)&gt;BW$195,10,IF(LOG('Indicator Data'!T41)&lt;BW$194,0,10-(BW$195-LOG('Indicator Data'!T41))/(BW$195-BW$194)*10))),1)</f>
        <v>8.3000000000000007</v>
      </c>
      <c r="BX38" s="35">
        <f t="shared" si="53"/>
        <v>8.4</v>
      </c>
      <c r="BY38" s="36">
        <f>'Indicator Data'!S41/'Indicator Data'!$CK41</f>
        <v>0.23152376374482891</v>
      </c>
      <c r="BZ38" s="36">
        <f>'Indicator Data'!T41/'Indicator Data'!$CK41</f>
        <v>0.14416152069374691</v>
      </c>
      <c r="CA38" s="35">
        <f t="shared" si="95"/>
        <v>3.9</v>
      </c>
      <c r="CB38" s="35">
        <f t="shared" si="96"/>
        <v>1.4</v>
      </c>
      <c r="CC38" s="35">
        <f t="shared" si="54"/>
        <v>2.2333333333333329</v>
      </c>
      <c r="CD38" s="35">
        <f t="shared" si="55"/>
        <v>6.2</v>
      </c>
      <c r="CE38" s="35">
        <f t="shared" si="56"/>
        <v>7</v>
      </c>
      <c r="CF38" s="35">
        <f>ROUND(IF('Indicator Data'!U41=0,0,IF(LOG('Indicator Data'!U41)&gt;CF$195,10,IF(LOG('Indicator Data'!U41)&lt;CF$194,0,10-(CF$195-LOG('Indicator Data'!U41))/(CF$195-CF$194)*10))),1)</f>
        <v>9.1999999999999993</v>
      </c>
      <c r="CG38" s="36">
        <f>'Indicator Data'!U41/'Indicator Data'!$CK41</f>
        <v>0.60795178225362745</v>
      </c>
      <c r="CH38" s="35">
        <f t="shared" si="97"/>
        <v>6.8</v>
      </c>
      <c r="CI38" s="35">
        <f t="shared" si="57"/>
        <v>8.1999999999999993</v>
      </c>
      <c r="CJ38" s="35">
        <f>ROUND(IF('Indicator Data'!V41=0,0,IF(LOG('Indicator Data'!V41)&gt;CJ$195,10,IF(LOG('Indicator Data'!V41)&lt;CJ$194,0,10-(CJ$195-LOG('Indicator Data'!V41))/(CJ$195-CJ$194)*10))),1)</f>
        <v>9.3000000000000007</v>
      </c>
      <c r="CK38" s="36">
        <f>IF('Indicator Data'!V41/'Indicator Data'!$CK41&gt;1,1,'Indicator Data'!V41/'Indicator Data'!$CK41)</f>
        <v>0.62622145857998024</v>
      </c>
      <c r="CL38" s="35">
        <f t="shared" si="98"/>
        <v>6.3</v>
      </c>
      <c r="CM38" s="35">
        <f t="shared" si="58"/>
        <v>8.1999999999999993</v>
      </c>
      <c r="CN38" s="35">
        <f>ROUND(IF('Indicator Data'!W41=0,0,IF(LOG('Indicator Data'!W41)&gt;CN$195,10,IF(LOG('Indicator Data'!W41)&lt;CN$194,0,10-(CN$195-LOG('Indicator Data'!W41))/(CN$195-CN$194)*10))),1)</f>
        <v>9.3000000000000007</v>
      </c>
      <c r="CO38" s="36">
        <f>'Indicator Data'!W41/'Indicator Data'!$CK41</f>
        <v>0.70911536092914595</v>
      </c>
      <c r="CP38" s="35">
        <f t="shared" si="99"/>
        <v>7.1</v>
      </c>
      <c r="CQ38" s="35">
        <f t="shared" si="59"/>
        <v>8.4</v>
      </c>
      <c r="CR38" s="35">
        <f t="shared" si="100"/>
        <v>8</v>
      </c>
      <c r="CS38" s="35">
        <f>IF('Indicator Data'!BZ41="No data","x",ROUND(IF('Indicator Data'!BZ41&gt;CS$195,0,IF('Indicator Data'!BZ41&lt;CS$194,10,(CS$195-'Indicator Data'!BZ41)/(CS$195-CS$194)*10)),1))</f>
        <v>1.2</v>
      </c>
      <c r="CT38" s="35">
        <f>IF('Indicator Data'!CA41="No data","x",ROUND(IF('Indicator Data'!CA41&gt;CT$195,0,IF('Indicator Data'!CA41&lt;CT$194,10,(CT$195-'Indicator Data'!CA41)/(CT$195-CT$194)*10)),1))</f>
        <v>0.4</v>
      </c>
      <c r="CU38" s="35">
        <f>IF('Indicator Data'!AC41="No data","x",ROUND(IF('Indicator Data'!AC41&gt;CU$195,0,IF('Indicator Data'!AC41&lt;CU$194,10,(CU$195-'Indicator Data'!AC41)/(CU$195-CU$194)*10)),1))</f>
        <v>3.5</v>
      </c>
      <c r="CV38" s="35">
        <f t="shared" si="101"/>
        <v>1.7</v>
      </c>
      <c r="CW38" s="35">
        <f>IF('Indicator Data'!X41="No data","x",ROUND(IF(LOG('Indicator Data'!X41)&gt;CW$195,10,IF(LOG('Indicator Data'!X41)&lt;CW$194,0,10-(CW$195-LOG('Indicator Data'!X41))/(CW$195-CW$194)*10)),1))</f>
        <v>5.5</v>
      </c>
      <c r="CX38" s="35">
        <f>IF('Indicator Data'!Y41="No data","x",ROUND(IF('Indicator Data'!Y41&gt;CX$195,10,IF('Indicator Data'!Y41&lt;CX$194,0,10-(CX$195-'Indicator Data'!Y41)/(CX$195-CX$194)*10)),1))</f>
        <v>3.9</v>
      </c>
      <c r="CY38" s="35">
        <f>IF('Indicator Data'!Z41="No data","x",ROUND(IF('Indicator Data'!Z41&gt;CY$195,10,IF('Indicator Data'!Z41&lt;CY$194,0,10-(CY$195-'Indicator Data'!Z41)/(CY$195-CY$194)*10)),1))</f>
        <v>8.1</v>
      </c>
      <c r="CZ38" s="35">
        <f>IF('Indicator Data'!AA41="No data","x",ROUND(IF('Indicator Data'!AA41&gt;CZ$195,10,IF('Indicator Data'!AA41&lt;CZ$194,0,10-(CZ$195-'Indicator Data'!AA41)/(CZ$195-CZ$194)*10)),1))</f>
        <v>3.8</v>
      </c>
      <c r="DA38" s="35">
        <f t="shared" si="60"/>
        <v>5.3</v>
      </c>
      <c r="DB38" s="35">
        <f t="shared" si="61"/>
        <v>4.0999999999999996</v>
      </c>
      <c r="DC38" s="35">
        <f>IF('Indicator Data'!AF41="No data","x",ROUND(IF('Indicator Data'!AF41&gt;DC$195,10,IF('Indicator Data'!AF41&lt;DC$194,0,10-(DC$195-'Indicator Data'!AF41)/(DC$195-DC$194)*10)),1))</f>
        <v>3.1</v>
      </c>
      <c r="DD38" s="35">
        <f>IF('Indicator Data'!AG41="No data","x",ROUND(IF('Indicator Data'!AG41&gt;DD$195,10,IF('Indicator Data'!AG41&lt;DD$194,0,10-(DD$195-'Indicator Data'!AG41)/(DD$195-DD$194)*10)),1))</f>
        <v>1.6</v>
      </c>
      <c r="DE38" s="35">
        <f t="shared" si="62"/>
        <v>4.3</v>
      </c>
      <c r="DF38" s="35">
        <f>IF('Indicator Data'!AB41="No data","x",ROUND(IF('Indicator Data'!AB41&gt;DF$195,10,IF('Indicator Data'!AB41&lt;DF$194,0,10-(DF$195-'Indicator Data'!AB41)/(DF$195-DF$194)*10)),1))</f>
        <v>1</v>
      </c>
      <c r="DG38" s="35">
        <f t="shared" si="63"/>
        <v>1.5</v>
      </c>
      <c r="DH38" s="143">
        <f>IF('Indicator Data'!AD41="No data","x",'Indicator Data'!AD41/'Indicator Data'!$CJ41)</f>
        <v>7.4228075984074751E-4</v>
      </c>
      <c r="DI38" s="35">
        <f t="shared" si="64"/>
        <v>2.6</v>
      </c>
      <c r="DJ38" s="35">
        <f>IF('Indicator Data'!AE41="No data","x",ROUND(IF('Indicator Data'!AE41&gt;DJ$195,0,IF('Indicator Data'!AE41&lt;DJ$194,10,(DJ$195-'Indicator Data'!AE41)/(DJ$195-DJ$194)*10)),1))</f>
        <v>2</v>
      </c>
      <c r="DK38" s="35">
        <f t="shared" si="65"/>
        <v>2.2999999999999998</v>
      </c>
      <c r="DL38" s="35">
        <f t="shared" si="66"/>
        <v>2.7</v>
      </c>
      <c r="DM38" s="37">
        <f t="shared" si="102"/>
        <v>5.4</v>
      </c>
      <c r="DN38" s="38">
        <f t="shared" si="103"/>
        <v>6.7</v>
      </c>
      <c r="DO38" s="35">
        <f>ROUND(IF('Indicator Data'!AH41=0,0,IF('Indicator Data'!AH41&gt;DO$195,10,IF('Indicator Data'!AH41&lt;DO$194,0,10-(DO$195-'Indicator Data'!AH41)/(DO$195-DO$194)*10))),1)</f>
        <v>8.3000000000000007</v>
      </c>
      <c r="DP38" s="35">
        <f>ROUND(IF('Indicator Data'!AI41=0,0,IF(LOG('Indicator Data'!AI41)&gt;LOG(DP$195),10,IF(LOG('Indicator Data'!AI41)&lt;LOG(DP$194),0,10-(LOG(DP$195)-LOG('Indicator Data'!AI41))/(LOG(DP$195)-LOG(DP$194))*10))),1)</f>
        <v>7.9</v>
      </c>
      <c r="DQ38" s="37">
        <f t="shared" si="104"/>
        <v>8.1</v>
      </c>
      <c r="DR38" s="35">
        <f>'Indicator Data'!AJ41</f>
        <v>0</v>
      </c>
      <c r="DS38" s="35">
        <f>'Indicator Data'!AK41</f>
        <v>4</v>
      </c>
      <c r="DT38" s="37">
        <f t="shared" si="105"/>
        <v>7</v>
      </c>
      <c r="DU38" s="38">
        <f t="shared" si="106"/>
        <v>7</v>
      </c>
      <c r="DV38" s="13"/>
      <c r="DW38" s="83"/>
    </row>
    <row r="39" spans="1:127" s="2" customFormat="1" x14ac:dyDescent="0.3">
      <c r="A39" s="98" t="str">
        <f>'Indicator Data'!A42</f>
        <v>Comoros</v>
      </c>
      <c r="B39" s="39" t="str">
        <f>'Indicator Data'!B42</f>
        <v>COM</v>
      </c>
      <c r="C39" s="35">
        <f>ROUND(IF('Indicator Data'!C42=0,0.1,IF(LOG('Indicator Data'!C42)&gt;C$195,10,IF(LOG('Indicator Data'!C42)&lt;C$194,0,10-(C$195-LOG('Indicator Data'!C42))/(C$195-C$194)*10))),1)</f>
        <v>0.1</v>
      </c>
      <c r="D39" s="35">
        <f>ROUND(IF('Indicator Data'!D42=0,0.1,IF(LOG('Indicator Data'!D42)&gt;D$195,10,IF(LOG('Indicator Data'!D42)&lt;D$194,0,10-(D$195-LOG('Indicator Data'!D42))/(D$195-D$194)*10))),1)</f>
        <v>0.1</v>
      </c>
      <c r="E39" s="35">
        <f t="shared" si="67"/>
        <v>0.1</v>
      </c>
      <c r="F39" s="35">
        <f>IF('Indicator Data'!E42="No data",0.1,(ROUND(IF('Indicator Data'!E42=0,0,IF(LOG('Indicator Data'!E42)&gt;F$195,10,IF(LOG('Indicator Data'!E42)&lt;F$194,0,10-(F$195-LOG('Indicator Data'!E42))/(F$195-F$194)*10))),1)))</f>
        <v>0.1</v>
      </c>
      <c r="G39" s="35">
        <f>ROUND(IF('Indicator Data'!F42=0,0,IF(LOG('Indicator Data'!F42)&gt;G$195,10,IF(LOG('Indicator Data'!F42)&lt;G$194,0,10-(G$195-LOG('Indicator Data'!F42))/(G$195-G$194)*10))),1)</f>
        <v>4</v>
      </c>
      <c r="H39" s="35">
        <f>ROUND(IF('Indicator Data'!G42=0,0,IF(LOG('Indicator Data'!G42)&gt;H$195,10,IF(LOG('Indicator Data'!G42)&lt;H$194,0,10-(H$195-LOG('Indicator Data'!G42))/(H$195-H$194)*10))),1)</f>
        <v>4.7</v>
      </c>
      <c r="I39" s="35">
        <f>ROUND(IF('Indicator Data'!H42=0,0,IF(LOG('Indicator Data'!H42)&gt;I$195,10,IF(LOG('Indicator Data'!H42)&lt;I$194,0,10-(I$195-LOG('Indicator Data'!H42))/(I$195-I$194)*10))),1)</f>
        <v>7.1</v>
      </c>
      <c r="J39" s="35">
        <f t="shared" si="68"/>
        <v>6</v>
      </c>
      <c r="K39" s="35">
        <f>ROUND(IF('Indicator Data'!I42=0,0,IF(LOG('Indicator Data'!I42)&gt;K$195,10,IF(LOG('Indicator Data'!I42)&lt;K$194,0,10-(K$195-LOG('Indicator Data'!I42))/(K$195-K$194)*10))),1)</f>
        <v>0</v>
      </c>
      <c r="L39" s="35">
        <f t="shared" si="69"/>
        <v>3.6</v>
      </c>
      <c r="M39" s="35">
        <f>ROUND(IF('Indicator Data'!J42=0,0,IF(LOG('Indicator Data'!J42)&gt;M$195,10,IF(LOG('Indicator Data'!J42)&lt;M$194,0,10-(M$195-LOG('Indicator Data'!J42))/(M$195-M$194)*10))),1)</f>
        <v>0</v>
      </c>
      <c r="N39" s="36">
        <f>'Indicator Data'!C42/'Indicator Data'!$CK42</f>
        <v>0</v>
      </c>
      <c r="O39" s="36">
        <f>'Indicator Data'!D42/'Indicator Data'!$CK42</f>
        <v>0</v>
      </c>
      <c r="P39" s="36" t="str">
        <f>IF(F39=0.1,"x",'Indicator Data'!E42/'Indicator Data'!$CK42)</f>
        <v>x</v>
      </c>
      <c r="Q39" s="36">
        <f>'Indicator Data'!F42/'Indicator Data'!$CK42</f>
        <v>3.3938975793748434E-6</v>
      </c>
      <c r="R39" s="36">
        <f>'Indicator Data'!G42/'Indicator Data'!$CK42</f>
        <v>9.3778691497753888E-3</v>
      </c>
      <c r="S39" s="36">
        <f>'Indicator Data'!H42/'Indicator Data'!$CK42</f>
        <v>1.1343449498651826E-3</v>
      </c>
      <c r="T39" s="36">
        <f>'Indicator Data'!I42/'Indicator Data'!$CK42</f>
        <v>0</v>
      </c>
      <c r="U39" s="36">
        <f>'Indicator Data'!J42/'Indicator Data'!$CK42</f>
        <v>0</v>
      </c>
      <c r="V39" s="35">
        <f t="shared" si="70"/>
        <v>0</v>
      </c>
      <c r="W39" s="35">
        <f t="shared" si="71"/>
        <v>0</v>
      </c>
      <c r="X39" s="35">
        <f t="shared" si="72"/>
        <v>0</v>
      </c>
      <c r="Y39" s="35">
        <f t="shared" si="73"/>
        <v>0.1</v>
      </c>
      <c r="Z39" s="35">
        <f t="shared" si="74"/>
        <v>6.7</v>
      </c>
      <c r="AA39" s="35">
        <f t="shared" si="75"/>
        <v>5.2</v>
      </c>
      <c r="AB39" s="35">
        <f t="shared" si="76"/>
        <v>2.2999999999999998</v>
      </c>
      <c r="AC39" s="35">
        <f t="shared" si="77"/>
        <v>3.9</v>
      </c>
      <c r="AD39" s="35">
        <f t="shared" si="78"/>
        <v>0</v>
      </c>
      <c r="AE39" s="35">
        <f t="shared" si="79"/>
        <v>2.2000000000000002</v>
      </c>
      <c r="AF39" s="35">
        <f t="shared" si="80"/>
        <v>0</v>
      </c>
      <c r="AG39" s="35">
        <f>ROUND(IF('Indicator Data'!K42=0,0,IF('Indicator Data'!K42&gt;AG$195,10,IF('Indicator Data'!K42&lt;AG$194,0,10-(AG$195-'Indicator Data'!K42)/(AG$195-AG$194)*10))),1)</f>
        <v>0</v>
      </c>
      <c r="AH39" s="35">
        <f t="shared" si="81"/>
        <v>0.1</v>
      </c>
      <c r="AI39" s="35">
        <f t="shared" si="82"/>
        <v>0.1</v>
      </c>
      <c r="AJ39" s="35">
        <f t="shared" si="83"/>
        <v>5</v>
      </c>
      <c r="AK39" s="35">
        <f t="shared" si="84"/>
        <v>4.7</v>
      </c>
      <c r="AL39" s="35">
        <f t="shared" si="85"/>
        <v>4.9000000000000004</v>
      </c>
      <c r="AM39" s="35">
        <f t="shared" si="86"/>
        <v>0</v>
      </c>
      <c r="AN39" s="35">
        <f t="shared" si="87"/>
        <v>0</v>
      </c>
      <c r="AO39" s="142">
        <f t="shared" si="88"/>
        <v>0.1</v>
      </c>
      <c r="AP39" s="142">
        <f t="shared" si="41"/>
        <v>0.1</v>
      </c>
      <c r="AQ39" s="142">
        <f t="shared" si="89"/>
        <v>5.5</v>
      </c>
      <c r="AR39" s="142">
        <f t="shared" si="90"/>
        <v>2.9</v>
      </c>
      <c r="AS39" s="35">
        <f t="shared" si="91"/>
        <v>0</v>
      </c>
      <c r="AT39" s="35">
        <f>IF('Indicator Data'!L42="No data","x",IF('Indicator Data'!CL42&lt;1000,"x",ROUND((IF('Indicator Data'!L42&gt;AT$195,10,IF('Indicator Data'!L42&lt;AT$194,0,10-(AT$195-'Indicator Data'!L42)/(AT$195-AT$194)*10))),1)))</f>
        <v>2</v>
      </c>
      <c r="AU39" s="142">
        <f t="shared" si="92"/>
        <v>1</v>
      </c>
      <c r="AV39" s="35">
        <f>IF('Indicator Data'!M42="No data","x",ROUND(IF('Indicator Data'!M42=0,0,IF(LOG('Indicator Data'!M42)&gt;AV$195,10,IF(LOG('Indicator Data'!M42)&lt;AV$194,0,10-(AV$195-LOG('Indicator Data'!M42))/(AV$195-AV$194)*10))),1))</f>
        <v>5.6</v>
      </c>
      <c r="AW39" s="36">
        <f>IF(AV39="x","x",'Indicator Data'!M42/'Indicator Data'!$CK42)</f>
        <v>0.10881191701641399</v>
      </c>
      <c r="AX39" s="35">
        <f t="shared" si="42"/>
        <v>1.2</v>
      </c>
      <c r="AY39" s="35">
        <f t="shared" si="43"/>
        <v>3.7</v>
      </c>
      <c r="AZ39" s="35">
        <f>IF('Indicator Data'!N42="No data","x",ROUND(IF('Indicator Data'!N42=0,0,IF(LOG('Indicator Data'!N42)&gt;AZ$195,10,IF(LOG('Indicator Data'!N42)&lt;AZ$194,0,10-(AZ$195-LOG('Indicator Data'!N42))/(AZ$195-AZ$194)*10))),1))</f>
        <v>0</v>
      </c>
      <c r="BA39" s="36">
        <f>IF(AZ39="x","x",'Indicator Data'!N42/'Indicator Data'!$CK42)</f>
        <v>0</v>
      </c>
      <c r="BB39" s="35">
        <f t="shared" si="44"/>
        <v>0</v>
      </c>
      <c r="BC39" s="35">
        <f t="shared" si="45"/>
        <v>0</v>
      </c>
      <c r="BD39" s="35">
        <f>IF('Indicator Data'!O42="No data","x",ROUND(IF('Indicator Data'!O42=0,0,IF(LOG('Indicator Data'!O42)&gt;BD$195,10,IF(LOG('Indicator Data'!O42)&lt;BD$194,0,10-(BD$195-LOG('Indicator Data'!O42))/(BD$195-BD$194)*10))),1))</f>
        <v>0</v>
      </c>
      <c r="BE39" s="36">
        <f>IF(BD39="x","x",'Indicator Data'!O42/'Indicator Data'!$CK42)</f>
        <v>0</v>
      </c>
      <c r="BF39" s="35">
        <f t="shared" si="46"/>
        <v>0</v>
      </c>
      <c r="BG39" s="35">
        <f t="shared" si="47"/>
        <v>0</v>
      </c>
      <c r="BH39" s="35">
        <f>IF('Indicator Data'!P42="No data","x",ROUND(IF('Indicator Data'!P42=0,0,IF(LOG('Indicator Data'!P42)&gt;BH$195,10,IF(LOG('Indicator Data'!P42)&lt;BH$194,0,10-(BH$195-LOG('Indicator Data'!P42))/(BH$195-BH$194)*10))),1))</f>
        <v>0.4</v>
      </c>
      <c r="BI39" s="36">
        <f>IF(BH39="x","x",'Indicator Data'!P42/'Indicator Data'!$CK42)</f>
        <v>2.1747793403967668E-5</v>
      </c>
      <c r="BJ39" s="35">
        <f t="shared" si="48"/>
        <v>0</v>
      </c>
      <c r="BK39" s="35">
        <f t="shared" si="49"/>
        <v>0.2</v>
      </c>
      <c r="BL39" s="35">
        <f t="shared" si="50"/>
        <v>1.1000000000000001</v>
      </c>
      <c r="BM39" s="35">
        <f>ROUND(IF('Indicator Data'!Q42=0,0,IF(LOG('Indicator Data'!Q42)&gt;BM$195,10,IF(LOG('Indicator Data'!Q42)&lt;BM$194,0,10-(BM$195-LOG('Indicator Data'!Q42))/(BM$195-BM$194)*10))),1)</f>
        <v>0</v>
      </c>
      <c r="BN39" s="35">
        <f>ROUND(IF('Indicator Data'!R42=0,0,IF(LOG('Indicator Data'!R42)&gt;BN$195,10,IF(LOG('Indicator Data'!R42)&lt;BN$194,0,10-(BN$195-LOG('Indicator Data'!R42))/(BN$195-BN$194)*10))),1)</f>
        <v>8.1</v>
      </c>
      <c r="BO39" s="35">
        <f t="shared" si="51"/>
        <v>5.3999999999999995</v>
      </c>
      <c r="BP39" s="36">
        <f>'Indicator Data'!Q42/'Indicator Data'!$CK42</f>
        <v>0</v>
      </c>
      <c r="BQ39" s="36">
        <f>'Indicator Data'!R42/'Indicator Data'!$CK42</f>
        <v>0.88083056638519475</v>
      </c>
      <c r="BR39" s="35">
        <f t="shared" si="93"/>
        <v>0</v>
      </c>
      <c r="BS39" s="35">
        <f t="shared" si="94"/>
        <v>10</v>
      </c>
      <c r="BT39" s="35">
        <f t="shared" si="28"/>
        <v>6.666666666666667</v>
      </c>
      <c r="BU39" s="35">
        <f t="shared" si="52"/>
        <v>6.1</v>
      </c>
      <c r="BV39" s="35">
        <f>ROUND(IF('Indicator Data'!S42=0,0,IF(LOG('Indicator Data'!S42)&gt;BV$195,10,IF(LOG('Indicator Data'!S42)&lt;BV$194,0,10-(BV$195-LOG('Indicator Data'!S42))/(BV$195-BV$194)*10))),1)</f>
        <v>0</v>
      </c>
      <c r="BW39" s="35">
        <f>ROUND(IF('Indicator Data'!T42=0,0,IF(LOG('Indicator Data'!T42)&gt;BW$195,10,IF(LOG('Indicator Data'!T42)&lt;BW$194,0,10-(BW$195-LOG('Indicator Data'!T42))/(BW$195-BW$194)*10))),1)</f>
        <v>6.9</v>
      </c>
      <c r="BX39" s="35">
        <f t="shared" si="53"/>
        <v>4.6000000000000005</v>
      </c>
      <c r="BY39" s="36">
        <f>'Indicator Data'!S42/'Indicator Data'!$CK42</f>
        <v>0</v>
      </c>
      <c r="BZ39" s="36">
        <f>'Indicator Data'!T42/'Indicator Data'!$CK42</f>
        <v>0.88083056638519475</v>
      </c>
      <c r="CA39" s="35">
        <f t="shared" si="95"/>
        <v>0</v>
      </c>
      <c r="CB39" s="35">
        <f t="shared" si="96"/>
        <v>8.8000000000000007</v>
      </c>
      <c r="CC39" s="35">
        <f t="shared" si="54"/>
        <v>5.8666666666666671</v>
      </c>
      <c r="CD39" s="35">
        <f t="shared" si="55"/>
        <v>5.3</v>
      </c>
      <c r="CE39" s="35">
        <f t="shared" si="56"/>
        <v>5.7</v>
      </c>
      <c r="CF39" s="35">
        <f>ROUND(IF('Indicator Data'!U42=0,0,IF(LOG('Indicator Data'!U42)&gt;CF$195,10,IF(LOG('Indicator Data'!U42)&lt;CF$194,0,10-(CF$195-LOG('Indicator Data'!U42))/(CF$195-CF$194)*10))),1)</f>
        <v>6.7</v>
      </c>
      <c r="CG39" s="36">
        <f>'Indicator Data'!U42/'Indicator Data'!$CK42</f>
        <v>0.66654448973586955</v>
      </c>
      <c r="CH39" s="35">
        <f t="shared" si="97"/>
        <v>7.4</v>
      </c>
      <c r="CI39" s="35">
        <f t="shared" si="57"/>
        <v>7.1</v>
      </c>
      <c r="CJ39" s="35">
        <f>ROUND(IF('Indicator Data'!V42=0,0,IF(LOG('Indicator Data'!V42)&gt;CJ$195,10,IF(LOG('Indicator Data'!V42)&lt;CJ$194,0,10-(CJ$195-LOG('Indicator Data'!V42))/(CJ$195-CJ$194)*10))),1)</f>
        <v>6.8</v>
      </c>
      <c r="CK39" s="36">
        <f>IF('Indicator Data'!V42/'Indicator Data'!$CK42&gt;1,1,'Indicator Data'!V42/'Indicator Data'!$CK42)</f>
        <v>0.68403043634920113</v>
      </c>
      <c r="CL39" s="35">
        <f t="shared" si="98"/>
        <v>6.8</v>
      </c>
      <c r="CM39" s="35">
        <f t="shared" si="58"/>
        <v>6.8</v>
      </c>
      <c r="CN39" s="35">
        <f>ROUND(IF('Indicator Data'!W42=0,0,IF(LOG('Indicator Data'!W42)&gt;CN$195,10,IF(LOG('Indicator Data'!W42)&lt;CN$194,0,10-(CN$195-LOG('Indicator Data'!W42))/(CN$195-CN$194)*10))),1)</f>
        <v>6.9</v>
      </c>
      <c r="CO39" s="36">
        <f>'Indicator Data'!W42/'Indicator Data'!$CK42</f>
        <v>0.8172498229022136</v>
      </c>
      <c r="CP39" s="35">
        <f t="shared" si="99"/>
        <v>8.1999999999999993</v>
      </c>
      <c r="CQ39" s="35">
        <f t="shared" si="59"/>
        <v>7.6</v>
      </c>
      <c r="CR39" s="35">
        <f t="shared" si="100"/>
        <v>6.9</v>
      </c>
      <c r="CS39" s="35">
        <f>IF('Indicator Data'!BZ42="No data","x",ROUND(IF('Indicator Data'!BZ42&gt;CS$195,0,IF('Indicator Data'!BZ42&lt;CS$194,10,(CS$195-'Indicator Data'!BZ42)/(CS$195-CS$194)*10)),1))</f>
        <v>7.1</v>
      </c>
      <c r="CT39" s="35">
        <f>IF('Indicator Data'!CA42="No data","x",ROUND(IF('Indicator Data'!CA42&gt;CT$195,0,IF('Indicator Data'!CA42&lt;CT$194,10,(CT$195-'Indicator Data'!CA42)/(CT$195-CT$194)*10)),1))</f>
        <v>3.3</v>
      </c>
      <c r="CU39" s="35">
        <f>IF('Indicator Data'!AC42="No data","x",ROUND(IF('Indicator Data'!AC42&gt;CU$195,0,IF('Indicator Data'!AC42&lt;CU$194,10,(CU$195-'Indicator Data'!AC42)/(CU$195-CU$194)*10)),1))</f>
        <v>8.4</v>
      </c>
      <c r="CV39" s="35">
        <f t="shared" si="101"/>
        <v>6.3</v>
      </c>
      <c r="CW39" s="35">
        <f>IF('Indicator Data'!X42="No data","x",ROUND(IF(LOG('Indicator Data'!X42)&gt;CW$195,10,IF(LOG('Indicator Data'!X42)&lt;CW$194,0,10-(CW$195-LOG('Indicator Data'!X42))/(CW$195-CW$194)*10)),1))</f>
        <v>8.8000000000000007</v>
      </c>
      <c r="CX39" s="35">
        <f>IF('Indicator Data'!Y42="No data","x",ROUND(IF('Indicator Data'!Y42&gt;CX$195,10,IF('Indicator Data'!Y42&lt;CX$194,0,10-(CX$195-'Indicator Data'!Y42)/(CX$195-CX$194)*10)),1))</f>
        <v>5.7</v>
      </c>
      <c r="CY39" s="35">
        <f>IF('Indicator Data'!Z42="No data","x",ROUND(IF('Indicator Data'!Z42&gt;CY$195,10,IF('Indicator Data'!Z42&lt;CY$194,0,10-(CY$195-'Indicator Data'!Z42)/(CY$195-CY$194)*10)),1))</f>
        <v>2.9</v>
      </c>
      <c r="CZ39" s="35">
        <f>IF('Indicator Data'!AA42="No data","x",ROUND(IF('Indicator Data'!AA42&gt;CZ$195,10,IF('Indicator Data'!AA42&lt;CZ$194,0,10-(CZ$195-'Indicator Data'!AA42)/(CZ$195-CZ$194)*10)),1))</f>
        <v>8.4</v>
      </c>
      <c r="DA39" s="35">
        <f t="shared" si="60"/>
        <v>6.5</v>
      </c>
      <c r="DB39" s="35">
        <f t="shared" si="61"/>
        <v>6.4</v>
      </c>
      <c r="DC39" s="35">
        <f>IF('Indicator Data'!AF42="No data","x",ROUND(IF('Indicator Data'!AF42&gt;DC$195,10,IF('Indicator Data'!AF42&lt;DC$194,0,10-(DC$195-'Indicator Data'!AF42)/(DC$195-DC$194)*10)),1))</f>
        <v>7.7</v>
      </c>
      <c r="DD39" s="35">
        <f>IF('Indicator Data'!AG42="No data","x",ROUND(IF('Indicator Data'!AG42&gt;DD$195,10,IF('Indicator Data'!AG42&lt;DD$194,0,10-(DD$195-'Indicator Data'!AG42)/(DD$195-DD$194)*10)),1))</f>
        <v>6.3</v>
      </c>
      <c r="DE39" s="35">
        <f t="shared" si="62"/>
        <v>6.6</v>
      </c>
      <c r="DF39" s="35">
        <f>IF('Indicator Data'!AB42="No data","x",ROUND(IF('Indicator Data'!AB42&gt;DF$195,10,IF('Indicator Data'!AB42&lt;DF$194,0,10-(DF$195-'Indicator Data'!AB42)/(DF$195-DF$194)*10)),1))</f>
        <v>0.2</v>
      </c>
      <c r="DG39" s="35">
        <f t="shared" si="63"/>
        <v>4.8</v>
      </c>
      <c r="DH39" s="143">
        <f>IF('Indicator Data'!AD42="No data","x",'Indicator Data'!AD42/'Indicator Data'!$CJ42)</f>
        <v>3.4081921186144876E-5</v>
      </c>
      <c r="DI39" s="35">
        <f t="shared" si="64"/>
        <v>9.6999999999999993</v>
      </c>
      <c r="DJ39" s="35">
        <f>IF('Indicator Data'!AE42="No data","x",ROUND(IF('Indicator Data'!AE42&gt;DJ$195,0,IF('Indicator Data'!AE42&lt;DJ$194,10,(DJ$195-'Indicator Data'!AE42)/(DJ$195-DJ$194)*10)),1))</f>
        <v>8</v>
      </c>
      <c r="DK39" s="35">
        <f t="shared" si="65"/>
        <v>8.9</v>
      </c>
      <c r="DL39" s="35">
        <f t="shared" si="66"/>
        <v>6.8</v>
      </c>
      <c r="DM39" s="37">
        <f t="shared" si="102"/>
        <v>5.7</v>
      </c>
      <c r="DN39" s="38">
        <f t="shared" si="103"/>
        <v>2.9</v>
      </c>
      <c r="DO39" s="35">
        <f>ROUND(IF('Indicator Data'!AH42=0,0,IF('Indicator Data'!AH42&gt;DO$195,10,IF('Indicator Data'!AH42&lt;DO$194,0,10-(DO$195-'Indicator Data'!AH42)/(DO$195-DO$194)*10))),1)</f>
        <v>0.6</v>
      </c>
      <c r="DP39" s="35">
        <f>ROUND(IF('Indicator Data'!AI42=0,0,IF(LOG('Indicator Data'!AI42)&gt;LOG(DP$195),10,IF(LOG('Indicator Data'!AI42)&lt;LOG(DP$194),0,10-(LOG(DP$195)-LOG('Indicator Data'!AI42))/(LOG(DP$195)-LOG(DP$194))*10))),1)</f>
        <v>0.1</v>
      </c>
      <c r="DQ39" s="37">
        <f t="shared" si="104"/>
        <v>0.4</v>
      </c>
      <c r="DR39" s="35">
        <f>'Indicator Data'!AJ42</f>
        <v>0</v>
      </c>
      <c r="DS39" s="35">
        <f>'Indicator Data'!AK42</f>
        <v>0</v>
      </c>
      <c r="DT39" s="37">
        <f t="shared" si="105"/>
        <v>0</v>
      </c>
      <c r="DU39" s="38">
        <f t="shared" si="106"/>
        <v>0.3</v>
      </c>
      <c r="DV39" s="13"/>
      <c r="DW39" s="83"/>
    </row>
    <row r="40" spans="1:127" s="2" customFormat="1" x14ac:dyDescent="0.3">
      <c r="A40" s="98" t="str">
        <f>'Indicator Data'!A43</f>
        <v>Congo</v>
      </c>
      <c r="B40" s="39" t="str">
        <f>'Indicator Data'!B43</f>
        <v>COG</v>
      </c>
      <c r="C40" s="35">
        <f>ROUND(IF('Indicator Data'!C43=0,0.1,IF(LOG('Indicator Data'!C43)&gt;C$195,10,IF(LOG('Indicator Data'!C43)&lt;C$194,0,10-(C$195-LOG('Indicator Data'!C43))/(C$195-C$194)*10))),1)</f>
        <v>0.1</v>
      </c>
      <c r="D40" s="35">
        <f>ROUND(IF('Indicator Data'!D43=0,0.1,IF(LOG('Indicator Data'!D43)&gt;D$195,10,IF(LOG('Indicator Data'!D43)&lt;D$194,0,10-(D$195-LOG('Indicator Data'!D43))/(D$195-D$194)*10))),1)</f>
        <v>0.1</v>
      </c>
      <c r="E40" s="35">
        <f t="shared" si="67"/>
        <v>0.1</v>
      </c>
      <c r="F40" s="35">
        <f>IF('Indicator Data'!E43="No data",0.1,(ROUND(IF('Indicator Data'!E43=0,0,IF(LOG('Indicator Data'!E43)&gt;F$195,10,IF(LOG('Indicator Data'!E43)&lt;F$194,0,10-(F$195-LOG('Indicator Data'!E43))/(F$195-F$194)*10))),1)))</f>
        <v>7.1</v>
      </c>
      <c r="G40" s="35">
        <f>ROUND(IF('Indicator Data'!F43=0,0,IF(LOG('Indicator Data'!F43)&gt;G$195,10,IF(LOG('Indicator Data'!F43)&lt;G$194,0,10-(G$195-LOG('Indicator Data'!F43))/(G$195-G$194)*10))),1)</f>
        <v>0</v>
      </c>
      <c r="H40" s="35">
        <f>ROUND(IF('Indicator Data'!G43=0,0,IF(LOG('Indicator Data'!G43)&gt;H$195,10,IF(LOG('Indicator Data'!G43)&lt;H$194,0,10-(H$195-LOG('Indicator Data'!G43))/(H$195-H$194)*10))),1)</f>
        <v>0</v>
      </c>
      <c r="I40" s="35">
        <f>ROUND(IF('Indicator Data'!H43=0,0,IF(LOG('Indicator Data'!H43)&gt;I$195,10,IF(LOG('Indicator Data'!H43)&lt;I$194,0,10-(I$195-LOG('Indicator Data'!H43))/(I$195-I$194)*10))),1)</f>
        <v>0</v>
      </c>
      <c r="J40" s="35">
        <f t="shared" si="68"/>
        <v>0</v>
      </c>
      <c r="K40" s="35">
        <f>ROUND(IF('Indicator Data'!I43=0,0,IF(LOG('Indicator Data'!I43)&gt;K$195,10,IF(LOG('Indicator Data'!I43)&lt;K$194,0,10-(K$195-LOG('Indicator Data'!I43))/(K$195-K$194)*10))),1)</f>
        <v>0</v>
      </c>
      <c r="L40" s="35">
        <f t="shared" si="69"/>
        <v>0</v>
      </c>
      <c r="M40" s="35">
        <f>ROUND(IF('Indicator Data'!J43=0,0,IF(LOG('Indicator Data'!J43)&gt;M$195,10,IF(LOG('Indicator Data'!J43)&lt;M$194,0,10-(M$195-LOG('Indicator Data'!J43))/(M$195-M$194)*10))),1)</f>
        <v>0</v>
      </c>
      <c r="N40" s="36">
        <f>'Indicator Data'!C43/'Indicator Data'!$CK43</f>
        <v>0</v>
      </c>
      <c r="O40" s="36">
        <f>'Indicator Data'!D43/'Indicator Data'!$CK43</f>
        <v>0</v>
      </c>
      <c r="P40" s="36">
        <f>IF(F40=0.1,"x",'Indicator Data'!E43/'Indicator Data'!$CK43)</f>
        <v>1.435373485125116E-2</v>
      </c>
      <c r="Q40" s="36">
        <f>'Indicator Data'!F43/'Indicator Data'!$CK43</f>
        <v>0</v>
      </c>
      <c r="R40" s="36">
        <f>'Indicator Data'!G43/'Indicator Data'!$CK43</f>
        <v>0</v>
      </c>
      <c r="S40" s="36">
        <f>'Indicator Data'!H43/'Indicator Data'!$CK43</f>
        <v>0</v>
      </c>
      <c r="T40" s="36">
        <f>'Indicator Data'!I43/'Indicator Data'!$CK43</f>
        <v>0</v>
      </c>
      <c r="U40" s="36">
        <f>'Indicator Data'!J43/'Indicator Data'!$CK43</f>
        <v>0</v>
      </c>
      <c r="V40" s="35">
        <f t="shared" si="70"/>
        <v>0</v>
      </c>
      <c r="W40" s="35">
        <f t="shared" si="71"/>
        <v>0</v>
      </c>
      <c r="X40" s="35">
        <f t="shared" si="72"/>
        <v>0</v>
      </c>
      <c r="Y40" s="35">
        <f t="shared" si="73"/>
        <v>9.6</v>
      </c>
      <c r="Z40" s="35">
        <f t="shared" si="74"/>
        <v>0</v>
      </c>
      <c r="AA40" s="35">
        <f t="shared" si="75"/>
        <v>0</v>
      </c>
      <c r="AB40" s="35">
        <f t="shared" si="76"/>
        <v>0</v>
      </c>
      <c r="AC40" s="35">
        <f t="shared" si="77"/>
        <v>0</v>
      </c>
      <c r="AD40" s="35">
        <f t="shared" si="78"/>
        <v>0</v>
      </c>
      <c r="AE40" s="35">
        <f t="shared" si="79"/>
        <v>0</v>
      </c>
      <c r="AF40" s="35">
        <f t="shared" si="80"/>
        <v>0</v>
      </c>
      <c r="AG40" s="35">
        <f>ROUND(IF('Indicator Data'!K43=0,0,IF('Indicator Data'!K43&gt;AG$195,10,IF('Indicator Data'!K43&lt;AG$194,0,10-(AG$195-'Indicator Data'!K43)/(AG$195-AG$194)*10))),1)</f>
        <v>0</v>
      </c>
      <c r="AH40" s="35">
        <f t="shared" si="81"/>
        <v>0.1</v>
      </c>
      <c r="AI40" s="35">
        <f t="shared" si="82"/>
        <v>0.1</v>
      </c>
      <c r="AJ40" s="35">
        <f t="shared" si="83"/>
        <v>0</v>
      </c>
      <c r="AK40" s="35">
        <f t="shared" si="84"/>
        <v>0</v>
      </c>
      <c r="AL40" s="35">
        <f t="shared" si="85"/>
        <v>0</v>
      </c>
      <c r="AM40" s="35">
        <f t="shared" si="86"/>
        <v>0</v>
      </c>
      <c r="AN40" s="35">
        <f t="shared" si="87"/>
        <v>0</v>
      </c>
      <c r="AO40" s="142">
        <f t="shared" si="88"/>
        <v>0.1</v>
      </c>
      <c r="AP40" s="142">
        <f t="shared" si="41"/>
        <v>8.6</v>
      </c>
      <c r="AQ40" s="142">
        <f t="shared" si="89"/>
        <v>0</v>
      </c>
      <c r="AR40" s="142">
        <f t="shared" si="90"/>
        <v>0</v>
      </c>
      <c r="AS40" s="35">
        <f t="shared" si="91"/>
        <v>0</v>
      </c>
      <c r="AT40" s="35">
        <f>IF('Indicator Data'!L43="No data","x",IF('Indicator Data'!CL43&lt;1000,"x",ROUND((IF('Indicator Data'!L43&gt;AT$195,10,IF('Indicator Data'!L43&lt;AT$194,0,10-(AT$195-'Indicator Data'!L43)/(AT$195-AT$194)*10))),1)))</f>
        <v>1</v>
      </c>
      <c r="AU40" s="142">
        <f t="shared" si="92"/>
        <v>0.5</v>
      </c>
      <c r="AV40" s="35">
        <f>IF('Indicator Data'!M43="No data","x",ROUND(IF('Indicator Data'!M43=0,0,IF(LOG('Indicator Data'!M43)&gt;AV$195,10,IF(LOG('Indicator Data'!M43)&lt;AV$194,0,10-(AV$195-LOG('Indicator Data'!M43))/(AV$195-AV$194)*10))),1))</f>
        <v>7.7</v>
      </c>
      <c r="AW40" s="36">
        <f>IF(AV40="x","x",'Indicator Data'!M43/'Indicator Data'!$CK43)</f>
        <v>0.51758885715824499</v>
      </c>
      <c r="AX40" s="35">
        <f t="shared" si="42"/>
        <v>5.8</v>
      </c>
      <c r="AY40" s="35">
        <f t="shared" si="43"/>
        <v>6.9</v>
      </c>
      <c r="AZ40" s="35">
        <f>IF('Indicator Data'!N43="No data","x",ROUND(IF('Indicator Data'!N43=0,0,IF(LOG('Indicator Data'!N43)&gt;AZ$195,10,IF(LOG('Indicator Data'!N43)&lt;AZ$194,0,10-(AZ$195-LOG('Indicator Data'!N43))/(AZ$195-AZ$194)*10))),1))</f>
        <v>7.7</v>
      </c>
      <c r="BA40" s="36">
        <f>IF(AZ40="x","x",'Indicator Data'!N43/'Indicator Data'!$CK43)</f>
        <v>8.8032751205383161E-2</v>
      </c>
      <c r="BB40" s="35">
        <f t="shared" si="44"/>
        <v>10</v>
      </c>
      <c r="BC40" s="35">
        <f t="shared" si="45"/>
        <v>9.1999999999999993</v>
      </c>
      <c r="BD40" s="35">
        <f>IF('Indicator Data'!O43="No data","x",ROUND(IF('Indicator Data'!O43=0,0,IF(LOG('Indicator Data'!O43)&gt;BD$195,10,IF(LOG('Indicator Data'!O43)&lt;BD$194,0,10-(BD$195-LOG('Indicator Data'!O43))/(BD$195-BD$194)*10))),1))</f>
        <v>4.0999999999999996</v>
      </c>
      <c r="BE40" s="36">
        <f>IF(BD40="x","x",'Indicator Data'!O43/'Indicator Data'!$CK43)</f>
        <v>6.4096205940259181E-4</v>
      </c>
      <c r="BF40" s="35">
        <f t="shared" si="46"/>
        <v>0.1</v>
      </c>
      <c r="BG40" s="35">
        <f t="shared" si="47"/>
        <v>2.2999999999999998</v>
      </c>
      <c r="BH40" s="35">
        <f>IF('Indicator Data'!P43="No data","x",ROUND(IF('Indicator Data'!P43=0,0,IF(LOG('Indicator Data'!P43)&gt;BH$195,10,IF(LOG('Indicator Data'!P43)&lt;BH$194,0,10-(BH$195-LOG('Indicator Data'!P43))/(BH$195-BH$194)*10))),1))</f>
        <v>7.5</v>
      </c>
      <c r="BI40" s="36">
        <f>IF(BH40="x","x",'Indicator Data'!P43/'Indicator Data'!$CK43)</f>
        <v>6.5710541114008633E-2</v>
      </c>
      <c r="BJ40" s="35">
        <f t="shared" si="48"/>
        <v>6.6</v>
      </c>
      <c r="BK40" s="35">
        <f t="shared" si="49"/>
        <v>7.1</v>
      </c>
      <c r="BL40" s="35">
        <f t="shared" si="50"/>
        <v>7</v>
      </c>
      <c r="BM40" s="35">
        <f>ROUND(IF('Indicator Data'!Q43=0,0,IF(LOG('Indicator Data'!Q43)&gt;BM$195,10,IF(LOG('Indicator Data'!Q43)&lt;BM$194,0,10-(BM$195-LOG('Indicator Data'!Q43))/(BM$195-BM$194)*10))),1)</f>
        <v>8.1</v>
      </c>
      <c r="BN40" s="35">
        <f>ROUND(IF('Indicator Data'!R43=0,0,IF(LOG('Indicator Data'!R43)&gt;BN$195,10,IF(LOG('Indicator Data'!R43)&lt;BN$194,0,10-(BN$195-LOG('Indicator Data'!R43))/(BN$195-BN$194)*10))),1)</f>
        <v>0</v>
      </c>
      <c r="BO40" s="35">
        <f t="shared" si="51"/>
        <v>2.6999999999999997</v>
      </c>
      <c r="BP40" s="36">
        <f>'Indicator Data'!Q43/'Indicator Data'!$CK43</f>
        <v>0.99636117654788947</v>
      </c>
      <c r="BQ40" s="36">
        <f>'Indicator Data'!R43/'Indicator Data'!$CK43</f>
        <v>0</v>
      </c>
      <c r="BR40" s="35">
        <f t="shared" si="93"/>
        <v>10</v>
      </c>
      <c r="BS40" s="35">
        <f t="shared" si="94"/>
        <v>0</v>
      </c>
      <c r="BT40" s="35">
        <f t="shared" si="28"/>
        <v>3.3333333333333335</v>
      </c>
      <c r="BU40" s="35">
        <f t="shared" si="52"/>
        <v>3</v>
      </c>
      <c r="BV40" s="35">
        <f>ROUND(IF('Indicator Data'!S43=0,0,IF(LOG('Indicator Data'!S43)&gt;BV$195,10,IF(LOG('Indicator Data'!S43)&lt;BV$194,0,10-(BV$195-LOG('Indicator Data'!S43))/(BV$195-BV$194)*10))),1)</f>
        <v>0</v>
      </c>
      <c r="BW40" s="35">
        <f>ROUND(IF('Indicator Data'!T43=0,0,IF(LOG('Indicator Data'!T43)&gt;BW$195,10,IF(LOG('Indicator Data'!T43)&lt;BW$194,0,10-(BW$195-LOG('Indicator Data'!T43))/(BW$195-BW$194)*10))),1)</f>
        <v>8.1</v>
      </c>
      <c r="BX40" s="35">
        <f t="shared" si="53"/>
        <v>5.3999999999999995</v>
      </c>
      <c r="BY40" s="36">
        <f>'Indicator Data'!S43/'Indicator Data'!$CK43</f>
        <v>0</v>
      </c>
      <c r="BZ40" s="36">
        <f>'Indicator Data'!T43/'Indicator Data'!$CK43</f>
        <v>0.99636117654788947</v>
      </c>
      <c r="CA40" s="35">
        <f t="shared" si="95"/>
        <v>0</v>
      </c>
      <c r="CB40" s="35">
        <f t="shared" si="96"/>
        <v>10</v>
      </c>
      <c r="CC40" s="35">
        <f t="shared" si="54"/>
        <v>6.666666666666667</v>
      </c>
      <c r="CD40" s="35">
        <f t="shared" si="55"/>
        <v>6.1</v>
      </c>
      <c r="CE40" s="35">
        <f t="shared" si="56"/>
        <v>4.7</v>
      </c>
      <c r="CF40" s="35">
        <f>ROUND(IF('Indicator Data'!U43=0,0,IF(LOG('Indicator Data'!U43)&gt;CF$195,10,IF(LOG('Indicator Data'!U43)&lt;CF$194,0,10-(CF$195-LOG('Indicator Data'!U43))/(CF$195-CF$194)*10))),1)</f>
        <v>8</v>
      </c>
      <c r="CG40" s="36">
        <f>'Indicator Data'!U43/'Indicator Data'!$CK43</f>
        <v>0.85648868940096534</v>
      </c>
      <c r="CH40" s="35">
        <f t="shared" si="97"/>
        <v>9.5</v>
      </c>
      <c r="CI40" s="35">
        <f t="shared" si="57"/>
        <v>8.9</v>
      </c>
      <c r="CJ40" s="35">
        <f>ROUND(IF('Indicator Data'!V43=0,0,IF(LOG('Indicator Data'!V43)&gt;CJ$195,10,IF(LOG('Indicator Data'!V43)&lt;CJ$194,0,10-(CJ$195-LOG('Indicator Data'!V43))/(CJ$195-CJ$194)*10))),1)</f>
        <v>8.1</v>
      </c>
      <c r="CK40" s="36">
        <f>IF('Indicator Data'!V43/'Indicator Data'!$CK43&gt;1,1,'Indicator Data'!V43/'Indicator Data'!$CK43)</f>
        <v>0.96902357133362849</v>
      </c>
      <c r="CL40" s="35">
        <f t="shared" si="98"/>
        <v>9.6999999999999993</v>
      </c>
      <c r="CM40" s="35">
        <f t="shared" si="58"/>
        <v>9</v>
      </c>
      <c r="CN40" s="35">
        <f>ROUND(IF('Indicator Data'!W43=0,0,IF(LOG('Indicator Data'!W43)&gt;CN$195,10,IF(LOG('Indicator Data'!W43)&lt;CN$194,0,10-(CN$195-LOG('Indicator Data'!W43))/(CN$195-CN$194)*10))),1)</f>
        <v>8.1</v>
      </c>
      <c r="CO40" s="36">
        <f>'Indicator Data'!W43/'Indicator Data'!$CK43</f>
        <v>0.98295648997982499</v>
      </c>
      <c r="CP40" s="35">
        <f t="shared" si="99"/>
        <v>9.8000000000000007</v>
      </c>
      <c r="CQ40" s="35">
        <f t="shared" si="59"/>
        <v>9.1</v>
      </c>
      <c r="CR40" s="35">
        <f t="shared" si="100"/>
        <v>8.3000000000000007</v>
      </c>
      <c r="CS40" s="35">
        <f>IF('Indicator Data'!BZ43="No data","x",ROUND(IF('Indicator Data'!BZ43&gt;CS$195,0,IF('Indicator Data'!BZ43&lt;CS$194,10,(CS$195-'Indicator Data'!BZ43)/(CS$195-CS$194)*10)),1))</f>
        <v>8.9</v>
      </c>
      <c r="CT40" s="35">
        <f>IF('Indicator Data'!CA43="No data","x",ROUND(IF('Indicator Data'!CA43&gt;CT$195,0,IF('Indicator Data'!CA43&lt;CT$194,10,(CT$195-'Indicator Data'!CA43)/(CT$195-CT$194)*10)),1))</f>
        <v>4.5</v>
      </c>
      <c r="CU40" s="35">
        <f>IF('Indicator Data'!AC43="No data","x",ROUND(IF('Indicator Data'!AC43&gt;CU$195,0,IF('Indicator Data'!AC43&lt;CU$194,10,(CU$195-'Indicator Data'!AC43)/(CU$195-CU$194)*10)),1))</f>
        <v>5.2</v>
      </c>
      <c r="CV40" s="35">
        <f t="shared" si="101"/>
        <v>6.2</v>
      </c>
      <c r="CW40" s="35">
        <f>IF('Indicator Data'!X43="No data","x",ROUND(IF(LOG('Indicator Data'!X43)&gt;CW$195,10,IF(LOG('Indicator Data'!X43)&lt;CW$194,0,10-(CW$195-LOG('Indicator Data'!X43))/(CW$195-CW$194)*10)),1))</f>
        <v>4</v>
      </c>
      <c r="CX40" s="35">
        <f>IF('Indicator Data'!Y43="No data","x",ROUND(IF('Indicator Data'!Y43&gt;CX$195,10,IF('Indicator Data'!Y43&lt;CX$194,0,10-(CX$195-'Indicator Data'!Y43)/(CX$195-CX$194)*10)),1))</f>
        <v>6.5</v>
      </c>
      <c r="CY40" s="35">
        <f>IF('Indicator Data'!Z43="No data","x",ROUND(IF('Indicator Data'!Z43&gt;CY$195,10,IF('Indicator Data'!Z43&lt;CY$194,0,10-(CY$195-'Indicator Data'!Z43)/(CY$195-CY$194)*10)),1))</f>
        <v>6.7</v>
      </c>
      <c r="CZ40" s="35">
        <f>IF('Indicator Data'!AA43="No data","x",ROUND(IF('Indicator Data'!AA43&gt;CZ$195,10,IF('Indicator Data'!AA43&lt;CZ$194,0,10-(CZ$195-'Indicator Data'!AA43)/(CZ$195-CZ$194)*10)),1))</f>
        <v>5.8</v>
      </c>
      <c r="DA40" s="35">
        <f t="shared" si="60"/>
        <v>5.8</v>
      </c>
      <c r="DB40" s="35">
        <f t="shared" si="61"/>
        <v>5.9</v>
      </c>
      <c r="DC40" s="35">
        <f>IF('Indicator Data'!AF43="No data","x",ROUND(IF('Indicator Data'!AF43&gt;DC$195,10,IF('Indicator Data'!AF43&lt;DC$194,0,10-(DC$195-'Indicator Data'!AF43)/(DC$195-DC$194)*10)),1))</f>
        <v>5.3</v>
      </c>
      <c r="DD40" s="35">
        <f>IF('Indicator Data'!AG43="No data","x",ROUND(IF('Indicator Data'!AG43&gt;DD$195,10,IF('Indicator Data'!AG43&lt;DD$194,0,10-(DD$195-'Indicator Data'!AG43)/(DD$195-DD$194)*10)),1))</f>
        <v>6.7</v>
      </c>
      <c r="DE40" s="35">
        <f t="shared" si="62"/>
        <v>5.8</v>
      </c>
      <c r="DF40" s="35">
        <f>IF('Indicator Data'!AB43="No data","x",ROUND(IF('Indicator Data'!AB43&gt;DF$195,10,IF('Indicator Data'!AB43&lt;DF$194,0,10-(DF$195-'Indicator Data'!AB43)/(DF$195-DF$194)*10)),1))</f>
        <v>2.9</v>
      </c>
      <c r="DG40" s="35">
        <f t="shared" si="63"/>
        <v>5.4</v>
      </c>
      <c r="DH40" s="143">
        <f>IF('Indicator Data'!AD43="No data","x",'Indicator Data'!AD43/'Indicator Data'!$CJ43)</f>
        <v>5.6500283244841005E-5</v>
      </c>
      <c r="DI40" s="35">
        <f t="shared" si="64"/>
        <v>9.4</v>
      </c>
      <c r="DJ40" s="35">
        <f>IF('Indicator Data'!AE43="No data","x",ROUND(IF('Indicator Data'!AE43&gt;DJ$195,0,IF('Indicator Data'!AE43&lt;DJ$194,10,(DJ$195-'Indicator Data'!AE43)/(DJ$195-DJ$194)*10)),1))</f>
        <v>6</v>
      </c>
      <c r="DK40" s="35">
        <f t="shared" si="65"/>
        <v>7.7</v>
      </c>
      <c r="DL40" s="35">
        <f t="shared" si="66"/>
        <v>6.3</v>
      </c>
      <c r="DM40" s="37">
        <f t="shared" si="102"/>
        <v>7</v>
      </c>
      <c r="DN40" s="38">
        <f t="shared" si="103"/>
        <v>3.8</v>
      </c>
      <c r="DO40" s="35">
        <f>ROUND(IF('Indicator Data'!AH43=0,0,IF('Indicator Data'!AH43&gt;DO$195,10,IF('Indicator Data'!AH43&lt;DO$194,0,10-(DO$195-'Indicator Data'!AH43)/(DO$195-DO$194)*10))),1)</f>
        <v>4.5999999999999996</v>
      </c>
      <c r="DP40" s="35">
        <f>ROUND(IF('Indicator Data'!AI43=0,0,IF(LOG('Indicator Data'!AI43)&gt;LOG(DP$195),10,IF(LOG('Indicator Data'!AI43)&lt;LOG(DP$194),0,10-(LOG(DP$195)-LOG('Indicator Data'!AI43))/(LOG(DP$195)-LOG(DP$194))*10))),1)</f>
        <v>5.4</v>
      </c>
      <c r="DQ40" s="37">
        <f t="shared" si="104"/>
        <v>5</v>
      </c>
      <c r="DR40" s="35">
        <f>'Indicator Data'!AJ43</f>
        <v>0</v>
      </c>
      <c r="DS40" s="35">
        <f>'Indicator Data'!AK43</f>
        <v>0</v>
      </c>
      <c r="DT40" s="37">
        <f t="shared" si="105"/>
        <v>0</v>
      </c>
      <c r="DU40" s="38">
        <f t="shared" si="106"/>
        <v>3.5</v>
      </c>
      <c r="DV40" s="13"/>
      <c r="DW40" s="83"/>
    </row>
    <row r="41" spans="1:127" s="2" customFormat="1" x14ac:dyDescent="0.3">
      <c r="A41" s="98" t="str">
        <f>'Indicator Data'!A44</f>
        <v>Congo DR</v>
      </c>
      <c r="B41" s="39" t="str">
        <f>'Indicator Data'!B44</f>
        <v>COD</v>
      </c>
      <c r="C41" s="35">
        <f>ROUND(IF('Indicator Data'!C44=0,0.1,IF(LOG('Indicator Data'!C44)&gt;C$195,10,IF(LOG('Indicator Data'!C44)&lt;C$194,0,10-(C$195-LOG('Indicator Data'!C44))/(C$195-C$194)*10))),1)</f>
        <v>9.1999999999999993</v>
      </c>
      <c r="D41" s="35">
        <f>ROUND(IF('Indicator Data'!D44=0,0.1,IF(LOG('Indicator Data'!D44)&gt;D$195,10,IF(LOG('Indicator Data'!D44)&lt;D$194,0,10-(D$195-LOG('Indicator Data'!D44))/(D$195-D$194)*10))),1)</f>
        <v>0.1</v>
      </c>
      <c r="E41" s="35">
        <f t="shared" si="67"/>
        <v>6.5</v>
      </c>
      <c r="F41" s="35">
        <f>IF('Indicator Data'!E44="No data",0.1,(ROUND(IF('Indicator Data'!E44=0,0,IF(LOG('Indicator Data'!E44)&gt;F$195,10,IF(LOG('Indicator Data'!E44)&lt;F$194,0,10-(F$195-LOG('Indicator Data'!E44))/(F$195-F$194)*10))),1)))</f>
        <v>9.1999999999999993</v>
      </c>
      <c r="G41" s="35">
        <f>ROUND(IF('Indicator Data'!F44=0,0,IF(LOG('Indicator Data'!F44)&gt;G$195,10,IF(LOG('Indicator Data'!F44)&lt;G$194,0,10-(G$195-LOG('Indicator Data'!F44))/(G$195-G$194)*10))),1)</f>
        <v>0</v>
      </c>
      <c r="H41" s="35">
        <f>ROUND(IF('Indicator Data'!G44=0,0,IF(LOG('Indicator Data'!G44)&gt;H$195,10,IF(LOG('Indicator Data'!G44)&lt;H$194,0,10-(H$195-LOG('Indicator Data'!G44))/(H$195-H$194)*10))),1)</f>
        <v>0</v>
      </c>
      <c r="I41" s="35">
        <f>ROUND(IF('Indicator Data'!H44=0,0,IF(LOG('Indicator Data'!H44)&gt;I$195,10,IF(LOG('Indicator Data'!H44)&lt;I$194,0,10-(I$195-LOG('Indicator Data'!H44))/(I$195-I$194)*10))),1)</f>
        <v>0</v>
      </c>
      <c r="J41" s="35">
        <f t="shared" si="68"/>
        <v>0</v>
      </c>
      <c r="K41" s="35">
        <f>ROUND(IF('Indicator Data'!I44=0,0,IF(LOG('Indicator Data'!I44)&gt;K$195,10,IF(LOG('Indicator Data'!I44)&lt;K$194,0,10-(K$195-LOG('Indicator Data'!I44))/(K$195-K$194)*10))),1)</f>
        <v>0</v>
      </c>
      <c r="L41" s="35">
        <f t="shared" si="69"/>
        <v>0</v>
      </c>
      <c r="M41" s="35">
        <f>ROUND(IF('Indicator Data'!J44=0,0,IF(LOG('Indicator Data'!J44)&gt;M$195,10,IF(LOG('Indicator Data'!J44)&lt;M$194,0,10-(M$195-LOG('Indicator Data'!J44))/(M$195-M$194)*10))),1)</f>
        <v>7.3</v>
      </c>
      <c r="N41" s="36">
        <f>'Indicator Data'!C44/'Indicator Data'!$CK44</f>
        <v>6.1036673193068727E-4</v>
      </c>
      <c r="O41" s="36">
        <f>'Indicator Data'!D44/'Indicator Data'!$CK44</f>
        <v>0</v>
      </c>
      <c r="P41" s="36">
        <f>IF(F41=0.1,"x",'Indicator Data'!E44/'Indicator Data'!$CK44)</f>
        <v>6.3535345392926566E-3</v>
      </c>
      <c r="Q41" s="36">
        <f>'Indicator Data'!F44/'Indicator Data'!$CK44</f>
        <v>0</v>
      </c>
      <c r="R41" s="36">
        <f>'Indicator Data'!G44/'Indicator Data'!$CK44</f>
        <v>0</v>
      </c>
      <c r="S41" s="36">
        <f>'Indicator Data'!H44/'Indicator Data'!$CK44</f>
        <v>0</v>
      </c>
      <c r="T41" s="36">
        <f>'Indicator Data'!I44/'Indicator Data'!$CK44</f>
        <v>0</v>
      </c>
      <c r="U41" s="36">
        <f>'Indicator Data'!J44/'Indicator Data'!$CK44</f>
        <v>1.1097149726030134E-4</v>
      </c>
      <c r="V41" s="35">
        <f t="shared" si="70"/>
        <v>3.1</v>
      </c>
      <c r="W41" s="35">
        <f t="shared" si="71"/>
        <v>0</v>
      </c>
      <c r="X41" s="35">
        <f t="shared" si="72"/>
        <v>1.7</v>
      </c>
      <c r="Y41" s="35">
        <f t="shared" si="73"/>
        <v>4.2</v>
      </c>
      <c r="Z41" s="35">
        <f t="shared" si="74"/>
        <v>0</v>
      </c>
      <c r="AA41" s="35">
        <f t="shared" si="75"/>
        <v>0</v>
      </c>
      <c r="AB41" s="35">
        <f t="shared" si="76"/>
        <v>0</v>
      </c>
      <c r="AC41" s="35">
        <f t="shared" si="77"/>
        <v>0</v>
      </c>
      <c r="AD41" s="35">
        <f t="shared" si="78"/>
        <v>0</v>
      </c>
      <c r="AE41" s="35">
        <f t="shared" si="79"/>
        <v>0</v>
      </c>
      <c r="AF41" s="35">
        <f t="shared" si="80"/>
        <v>0</v>
      </c>
      <c r="AG41" s="35">
        <f>ROUND(IF('Indicator Data'!K44=0,0,IF('Indicator Data'!K44&gt;AG$195,10,IF('Indicator Data'!K44&lt;AG$194,0,10-(AG$195-'Indicator Data'!K44)/(AG$195-AG$194)*10))),1)</f>
        <v>1</v>
      </c>
      <c r="AH41" s="35">
        <f t="shared" si="81"/>
        <v>6.2</v>
      </c>
      <c r="AI41" s="35">
        <f t="shared" si="82"/>
        <v>0.1</v>
      </c>
      <c r="AJ41" s="35">
        <f t="shared" si="83"/>
        <v>0</v>
      </c>
      <c r="AK41" s="35">
        <f t="shared" si="84"/>
        <v>0</v>
      </c>
      <c r="AL41" s="35">
        <f t="shared" si="85"/>
        <v>0</v>
      </c>
      <c r="AM41" s="35">
        <f t="shared" si="86"/>
        <v>0</v>
      </c>
      <c r="AN41" s="35">
        <f t="shared" si="87"/>
        <v>4.5999999999999996</v>
      </c>
      <c r="AO41" s="142">
        <f t="shared" si="88"/>
        <v>4.5</v>
      </c>
      <c r="AP41" s="142">
        <f t="shared" si="41"/>
        <v>7.5</v>
      </c>
      <c r="AQ41" s="142">
        <f t="shared" si="89"/>
        <v>0</v>
      </c>
      <c r="AR41" s="142">
        <f t="shared" si="90"/>
        <v>0</v>
      </c>
      <c r="AS41" s="35">
        <f t="shared" si="91"/>
        <v>2.8</v>
      </c>
      <c r="AT41" s="35">
        <f>IF('Indicator Data'!L44="No data","x",IF('Indicator Data'!CL44&lt;1000,"x",ROUND((IF('Indicator Data'!L44&gt;AT$195,10,IF('Indicator Data'!L44&lt;AT$194,0,10-(AT$195-'Indicator Data'!L44)/(AT$195-AT$194)*10))),1)))</f>
        <v>1</v>
      </c>
      <c r="AU41" s="142">
        <f t="shared" si="92"/>
        <v>1.9</v>
      </c>
      <c r="AV41" s="35">
        <f>IF('Indicator Data'!M44="No data","x",ROUND(IF('Indicator Data'!M44=0,0,IF(LOG('Indicator Data'!M44)&gt;AV$195,10,IF(LOG('Indicator Data'!M44)&lt;AV$194,0,10-(AV$195-LOG('Indicator Data'!M44))/(AV$195-AV$194)*10))),1))</f>
        <v>9.4</v>
      </c>
      <c r="AW41" s="36">
        <f>IF(AV41="x","x",'Indicator Data'!M44/'Indicator Data'!$CK44)</f>
        <v>0.4573979022347453</v>
      </c>
      <c r="AX41" s="35">
        <f t="shared" si="42"/>
        <v>5.0999999999999996</v>
      </c>
      <c r="AY41" s="35">
        <f t="shared" si="43"/>
        <v>7.9</v>
      </c>
      <c r="AZ41" s="35">
        <f>IF('Indicator Data'!N44="No data","x",ROUND(IF('Indicator Data'!N44=0,0,IF(LOG('Indicator Data'!N44)&gt;AZ$195,10,IF(LOG('Indicator Data'!N44)&lt;AZ$194,0,10-(AZ$195-LOG('Indicator Data'!N44))/(AZ$195-AZ$194)*10))),1))</f>
        <v>10</v>
      </c>
      <c r="BA41" s="36">
        <f>IF(AZ41="x","x",'Indicator Data'!N44/'Indicator Data'!$CK44)</f>
        <v>0.2409522440007256</v>
      </c>
      <c r="BB41" s="35">
        <f t="shared" si="44"/>
        <v>10</v>
      </c>
      <c r="BC41" s="35">
        <f t="shared" si="45"/>
        <v>10</v>
      </c>
      <c r="BD41" s="35">
        <f>IF('Indicator Data'!O44="No data","x",ROUND(IF('Indicator Data'!O44=0,0,IF(LOG('Indicator Data'!O44)&gt;BD$195,10,IF(LOG('Indicator Data'!O44)&lt;BD$194,0,10-(BD$195-LOG('Indicator Data'!O44))/(BD$195-BD$194)*10))),1))</f>
        <v>0</v>
      </c>
      <c r="BE41" s="36">
        <f>IF(BD41="x","x",'Indicator Data'!O44/'Indicator Data'!$CK44)</f>
        <v>0</v>
      </c>
      <c r="BF41" s="35">
        <f t="shared" si="46"/>
        <v>0</v>
      </c>
      <c r="BG41" s="35">
        <f t="shared" si="47"/>
        <v>0</v>
      </c>
      <c r="BH41" s="35">
        <f>IF('Indicator Data'!P44="No data","x",ROUND(IF('Indicator Data'!P44=0,0,IF(LOG('Indicator Data'!P44)&gt;BH$195,10,IF(LOG('Indicator Data'!P44)&lt;BH$194,0,10-(BH$195-LOG('Indicator Data'!P44))/(BH$195-BH$194)*10))),1))</f>
        <v>10</v>
      </c>
      <c r="BI41" s="36">
        <f>IF(BH41="x","x",'Indicator Data'!P44/'Indicator Data'!$CK44)</f>
        <v>0.26003360178483498</v>
      </c>
      <c r="BJ41" s="35">
        <f t="shared" si="48"/>
        <v>10</v>
      </c>
      <c r="BK41" s="35">
        <f t="shared" si="49"/>
        <v>10</v>
      </c>
      <c r="BL41" s="35">
        <f t="shared" si="50"/>
        <v>8.5</v>
      </c>
      <c r="BM41" s="35">
        <f>ROUND(IF('Indicator Data'!Q44=0,0,IF(LOG('Indicator Data'!Q44)&gt;BM$195,10,IF(LOG('Indicator Data'!Q44)&lt;BM$194,0,10-(BM$195-LOG('Indicator Data'!Q44))/(BM$195-BM$194)*10))),1)</f>
        <v>9.8000000000000007</v>
      </c>
      <c r="BN41" s="35">
        <f>ROUND(IF('Indicator Data'!R44=0,0,IF(LOG('Indicator Data'!R44)&gt;BN$195,10,IF(LOG('Indicator Data'!R44)&lt;BN$194,0,10-(BN$195-LOG('Indicator Data'!R44))/(BN$195-BN$194)*10))),1)</f>
        <v>8.1</v>
      </c>
      <c r="BO41" s="35">
        <f t="shared" si="51"/>
        <v>8.6666666666666661</v>
      </c>
      <c r="BP41" s="36">
        <f>'Indicator Data'!Q44/'Indicator Data'!$CK44</f>
        <v>0.97242092225613452</v>
      </c>
      <c r="BQ41" s="36">
        <f>'Indicator Data'!R44/'Indicator Data'!$CK44</f>
        <v>8.7922674553173995E-3</v>
      </c>
      <c r="BR41" s="35">
        <f t="shared" si="93"/>
        <v>9.6999999999999993</v>
      </c>
      <c r="BS41" s="35">
        <f t="shared" si="94"/>
        <v>0.1</v>
      </c>
      <c r="BT41" s="35">
        <f t="shared" si="28"/>
        <v>3.2999999999999994</v>
      </c>
      <c r="BU41" s="35">
        <f t="shared" si="52"/>
        <v>6.7</v>
      </c>
      <c r="BV41" s="35">
        <f>ROUND(IF('Indicator Data'!S44=0,0,IF(LOG('Indicator Data'!S44)&gt;BV$195,10,IF(LOG('Indicator Data'!S44)&lt;BV$194,0,10-(BV$195-LOG('Indicator Data'!S44))/(BV$195-BV$194)*10))),1)</f>
        <v>4</v>
      </c>
      <c r="BW41" s="35">
        <f>ROUND(IF('Indicator Data'!T44=0,0,IF(LOG('Indicator Data'!T44)&gt;BW$195,10,IF(LOG('Indicator Data'!T44)&lt;BW$194,0,10-(BW$195-LOG('Indicator Data'!T44))/(BW$195-BW$194)*10))),1)</f>
        <v>9.8000000000000007</v>
      </c>
      <c r="BX41" s="35">
        <f t="shared" si="53"/>
        <v>7.8666666666666671</v>
      </c>
      <c r="BY41" s="36">
        <f>'Indicator Data'!S44/'Indicator Data'!$CK44</f>
        <v>7.958718861965609E-5</v>
      </c>
      <c r="BZ41" s="36">
        <f>'Indicator Data'!T44/'Indicator Data'!$CK44</f>
        <v>0.96059635313556757</v>
      </c>
      <c r="CA41" s="35">
        <f t="shared" si="95"/>
        <v>0</v>
      </c>
      <c r="CB41" s="35">
        <f t="shared" si="96"/>
        <v>9.6</v>
      </c>
      <c r="CC41" s="35">
        <f t="shared" si="54"/>
        <v>6.3999999999999995</v>
      </c>
      <c r="CD41" s="35">
        <f t="shared" si="55"/>
        <v>7.2</v>
      </c>
      <c r="CE41" s="35">
        <f t="shared" si="56"/>
        <v>7</v>
      </c>
      <c r="CF41" s="35">
        <f>ROUND(IF('Indicator Data'!U44=0,0,IF(LOG('Indicator Data'!U44)&gt;CF$195,10,IF(LOG('Indicator Data'!U44)&lt;CF$194,0,10-(CF$195-LOG('Indicator Data'!U44))/(CF$195-CF$194)*10))),1)</f>
        <v>9.6999999999999993</v>
      </c>
      <c r="CG41" s="36">
        <f>'Indicator Data'!U44/'Indicator Data'!$CK44</f>
        <v>0.83900945010794115</v>
      </c>
      <c r="CH41" s="35">
        <f t="shared" si="97"/>
        <v>9.3000000000000007</v>
      </c>
      <c r="CI41" s="35">
        <f t="shared" si="57"/>
        <v>9.5</v>
      </c>
      <c r="CJ41" s="35">
        <f>ROUND(IF('Indicator Data'!V44=0,0,IF(LOG('Indicator Data'!V44)&gt;CJ$195,10,IF(LOG('Indicator Data'!V44)&lt;CJ$194,0,10-(CJ$195-LOG('Indicator Data'!V44))/(CJ$195-CJ$194)*10))),1)</f>
        <v>9.6999999999999993</v>
      </c>
      <c r="CK41" s="36">
        <f>IF('Indicator Data'!V44/'Indicator Data'!$CK44&gt;1,1,'Indicator Data'!V44/'Indicator Data'!$CK44)</f>
        <v>0.85961161680473841</v>
      </c>
      <c r="CL41" s="35">
        <f t="shared" si="98"/>
        <v>8.6</v>
      </c>
      <c r="CM41" s="35">
        <f t="shared" si="58"/>
        <v>9.1999999999999993</v>
      </c>
      <c r="CN41" s="35">
        <f>ROUND(IF('Indicator Data'!W44=0,0,IF(LOG('Indicator Data'!W44)&gt;CN$195,10,IF(LOG('Indicator Data'!W44)&lt;CN$194,0,10-(CN$195-LOG('Indicator Data'!W44))/(CN$195-CN$194)*10))),1)</f>
        <v>9.8000000000000007</v>
      </c>
      <c r="CO41" s="36">
        <f>'Indicator Data'!W44/'Indicator Data'!$CK44</f>
        <v>0.90301532156312136</v>
      </c>
      <c r="CP41" s="35">
        <f t="shared" si="99"/>
        <v>9</v>
      </c>
      <c r="CQ41" s="35">
        <f t="shared" si="59"/>
        <v>9.4</v>
      </c>
      <c r="CR41" s="35">
        <f t="shared" si="100"/>
        <v>9</v>
      </c>
      <c r="CS41" s="35">
        <f>IF('Indicator Data'!BZ44="No data","x",ROUND(IF('Indicator Data'!BZ44&gt;CS$195,0,IF('Indicator Data'!BZ44&lt;CS$194,10,(CS$195-'Indicator Data'!BZ44)/(CS$195-CS$194)*10)),1))</f>
        <v>8.8000000000000007</v>
      </c>
      <c r="CT41" s="35">
        <f>IF('Indicator Data'!CA44="No data","x",ROUND(IF('Indicator Data'!CA44&gt;CT$195,0,IF('Indicator Data'!CA44&lt;CT$194,10,(CT$195-'Indicator Data'!CA44)/(CT$195-CT$194)*10)),1))</f>
        <v>9.5</v>
      </c>
      <c r="CU41" s="35">
        <f>IF('Indicator Data'!AC44="No data","x",ROUND(IF('Indicator Data'!AC44&gt;CU$195,0,IF('Indicator Data'!AC44&lt;CU$194,10,(CU$195-'Indicator Data'!AC44)/(CU$195-CU$194)*10)),1))</f>
        <v>9.6</v>
      </c>
      <c r="CV41" s="35">
        <f t="shared" si="101"/>
        <v>9.3000000000000007</v>
      </c>
      <c r="CW41" s="35">
        <f>IF('Indicator Data'!X44="No data","x",ROUND(IF(LOG('Indicator Data'!X44)&gt;CW$195,10,IF(LOG('Indicator Data'!X44)&lt;CW$194,0,10-(CW$195-LOG('Indicator Data'!X44))/(CW$195-CW$194)*10)),1))</f>
        <v>5.2</v>
      </c>
      <c r="CX41" s="35">
        <f>IF('Indicator Data'!Y44="No data","x",ROUND(IF('Indicator Data'!Y44&gt;CX$195,10,IF('Indicator Data'!Y44&lt;CX$194,0,10-(CX$195-'Indicator Data'!Y44)/(CX$195-CX$194)*10)),1))</f>
        <v>9.1</v>
      </c>
      <c r="CY41" s="35">
        <f>IF('Indicator Data'!Z44="No data","x",ROUND(IF('Indicator Data'!Z44&gt;CY$195,10,IF('Indicator Data'!Z44&lt;CY$194,0,10-(CY$195-'Indicator Data'!Z44)/(CY$195-CY$194)*10)),1))</f>
        <v>4.4000000000000004</v>
      </c>
      <c r="CZ41" s="35">
        <f>IF('Indicator Data'!AA44="No data","x",ROUND(IF('Indicator Data'!AA44&gt;CZ$195,10,IF('Indicator Data'!AA44&lt;CZ$194,0,10-(CZ$195-'Indicator Data'!AA44)/(CZ$195-CZ$194)*10)),1))</f>
        <v>8.3000000000000007</v>
      </c>
      <c r="DA41" s="35">
        <f t="shared" si="60"/>
        <v>6.8</v>
      </c>
      <c r="DB41" s="35">
        <f t="shared" si="61"/>
        <v>7.6</v>
      </c>
      <c r="DC41" s="35">
        <f>IF('Indicator Data'!AF44="No data","x",ROUND(IF('Indicator Data'!AF44&gt;DC$195,10,IF('Indicator Data'!AF44&lt;DC$194,0,10-(DC$195-'Indicator Data'!AF44)/(DC$195-DC$194)*10)),1))</f>
        <v>8.8000000000000007</v>
      </c>
      <c r="DD41" s="35">
        <f>IF('Indicator Data'!AG44="No data","x",ROUND(IF('Indicator Data'!AG44&gt;DD$195,10,IF('Indicator Data'!AG44&lt;DD$194,0,10-(DD$195-'Indicator Data'!AG44)/(DD$195-DD$194)*10)),1))</f>
        <v>8.6</v>
      </c>
      <c r="DE41" s="35">
        <f t="shared" si="62"/>
        <v>7.4</v>
      </c>
      <c r="DF41" s="35">
        <f>IF('Indicator Data'!AB44="No data","x",ROUND(IF('Indicator Data'!AB44&gt;DF$195,10,IF('Indicator Data'!AB44&lt;DF$194,0,10-(DF$195-'Indicator Data'!AB44)/(DF$195-DF$194)*10)),1))</f>
        <v>4</v>
      </c>
      <c r="DG41" s="35">
        <f t="shared" si="63"/>
        <v>8</v>
      </c>
      <c r="DH41" s="143">
        <f>IF('Indicator Data'!AD44="No data","x",'Indicator Data'!AD44/'Indicator Data'!$CJ44)</f>
        <v>4.5385116041641763E-5</v>
      </c>
      <c r="DI41" s="35">
        <f t="shared" si="64"/>
        <v>9.5</v>
      </c>
      <c r="DJ41" s="35">
        <f>IF('Indicator Data'!AE44="No data","x",ROUND(IF('Indicator Data'!AE44&gt;DJ$195,0,IF('Indicator Data'!AE44&lt;DJ$194,10,(DJ$195-'Indicator Data'!AE44)/(DJ$195-DJ$194)*10)),1))</f>
        <v>8</v>
      </c>
      <c r="DK41" s="35">
        <f t="shared" si="65"/>
        <v>8.8000000000000007</v>
      </c>
      <c r="DL41" s="35">
        <f t="shared" si="66"/>
        <v>8.1</v>
      </c>
      <c r="DM41" s="37">
        <f t="shared" si="102"/>
        <v>8.3000000000000007</v>
      </c>
      <c r="DN41" s="38">
        <f t="shared" si="103"/>
        <v>4.5999999999999996</v>
      </c>
      <c r="DO41" s="35">
        <f>ROUND(IF('Indicator Data'!AH44=0,0,IF('Indicator Data'!AH44&gt;DO$195,10,IF('Indicator Data'!AH44&lt;DO$194,0,10-(DO$195-'Indicator Data'!AH44)/(DO$195-DO$194)*10))),1)</f>
        <v>10</v>
      </c>
      <c r="DP41" s="35">
        <f>ROUND(IF('Indicator Data'!AI44=0,0,IF(LOG('Indicator Data'!AI44)&gt;LOG(DP$195),10,IF(LOG('Indicator Data'!AI44)&lt;LOG(DP$194),0,10-(LOG(DP$195)-LOG('Indicator Data'!AI44))/(LOG(DP$195)-LOG(DP$194))*10))),1)</f>
        <v>9.8000000000000007</v>
      </c>
      <c r="DQ41" s="37">
        <f t="shared" si="104"/>
        <v>9.9</v>
      </c>
      <c r="DR41" s="35">
        <f>'Indicator Data'!AJ44</f>
        <v>0</v>
      </c>
      <c r="DS41" s="35">
        <f>'Indicator Data'!AK44</f>
        <v>5</v>
      </c>
      <c r="DT41" s="37">
        <f t="shared" si="105"/>
        <v>9</v>
      </c>
      <c r="DU41" s="38">
        <f t="shared" si="106"/>
        <v>9</v>
      </c>
      <c r="DV41" s="13"/>
      <c r="DW41" s="83"/>
    </row>
    <row r="42" spans="1:127" s="2" customFormat="1" x14ac:dyDescent="0.3">
      <c r="A42" s="98" t="str">
        <f>'Indicator Data'!A45</f>
        <v>Costa Rica</v>
      </c>
      <c r="B42" s="39" t="str">
        <f>'Indicator Data'!B45</f>
        <v>CRI</v>
      </c>
      <c r="C42" s="35">
        <f>ROUND(IF('Indicator Data'!C45=0,0.1,IF(LOG('Indicator Data'!C45)&gt;C$195,10,IF(LOG('Indicator Data'!C45)&lt;C$194,0,10-(C$195-LOG('Indicator Data'!C45))/(C$195-C$194)*10))),1)</f>
        <v>7.5</v>
      </c>
      <c r="D42" s="35">
        <f>ROUND(IF('Indicator Data'!D45=0,0.1,IF(LOG('Indicator Data'!D45)&gt;D$195,10,IF(LOG('Indicator Data'!D45)&lt;D$194,0,10-(D$195-LOG('Indicator Data'!D45))/(D$195-D$194)*10))),1)</f>
        <v>10</v>
      </c>
      <c r="E42" s="35">
        <f t="shared" si="67"/>
        <v>9.1</v>
      </c>
      <c r="F42" s="35">
        <f>IF('Indicator Data'!E45="No data",0.1,(ROUND(IF('Indicator Data'!E45=0,0,IF(LOG('Indicator Data'!E45)&gt;F$195,10,IF(LOG('Indicator Data'!E45)&lt;F$194,0,10-(F$195-LOG('Indicator Data'!E45))/(F$195-F$194)*10))),1)))</f>
        <v>4.9000000000000004</v>
      </c>
      <c r="G42" s="35">
        <f>ROUND(IF('Indicator Data'!F45=0,0,IF(LOG('Indicator Data'!F45)&gt;G$195,10,IF(LOG('Indicator Data'!F45)&lt;G$194,0,10-(G$195-LOG('Indicator Data'!F45))/(G$195-G$194)*10))),1)</f>
        <v>7.5</v>
      </c>
      <c r="H42" s="35">
        <f>ROUND(IF('Indicator Data'!G45=0,0,IF(LOG('Indicator Data'!G45)&gt;H$195,10,IF(LOG('Indicator Data'!G45)&lt;H$194,0,10-(H$195-LOG('Indicator Data'!G45))/(H$195-H$194)*10))),1)</f>
        <v>3.4</v>
      </c>
      <c r="I42" s="35">
        <f>ROUND(IF('Indicator Data'!H45=0,0,IF(LOG('Indicator Data'!H45)&gt;I$195,10,IF(LOG('Indicator Data'!H45)&lt;I$194,0,10-(I$195-LOG('Indicator Data'!H45))/(I$195-I$194)*10))),1)</f>
        <v>0</v>
      </c>
      <c r="J42" s="35">
        <f t="shared" si="68"/>
        <v>1.9</v>
      </c>
      <c r="K42" s="35">
        <f>ROUND(IF('Indicator Data'!I45=0,0,IF(LOG('Indicator Data'!I45)&gt;K$195,10,IF(LOG('Indicator Data'!I45)&lt;K$194,0,10-(K$195-LOG('Indicator Data'!I45))/(K$195-K$194)*10))),1)</f>
        <v>4.5</v>
      </c>
      <c r="L42" s="35">
        <f t="shared" si="69"/>
        <v>3.3</v>
      </c>
      <c r="M42" s="35">
        <f>ROUND(IF('Indicator Data'!J45=0,0,IF(LOG('Indicator Data'!J45)&gt;M$195,10,IF(LOG('Indicator Data'!J45)&lt;M$194,0,10-(M$195-LOG('Indicator Data'!J45))/(M$195-M$194)*10))),1)</f>
        <v>0</v>
      </c>
      <c r="N42" s="36">
        <f>'Indicator Data'!C45/'Indicator Data'!$CK45</f>
        <v>2.1000957033339121E-3</v>
      </c>
      <c r="O42" s="36">
        <f>'Indicator Data'!D45/'Indicator Data'!$CK45</f>
        <v>2.097913881341154E-3</v>
      </c>
      <c r="P42" s="36">
        <f>IF(F42=0.1,"x",'Indicator Data'!E45/'Indicator Data'!$CK45)</f>
        <v>1.8486721553655769E-3</v>
      </c>
      <c r="Q42" s="36">
        <f>'Indicator Data'!F45/'Indicator Data'!$CK45</f>
        <v>6.2082781199494558E-5</v>
      </c>
      <c r="R42" s="36">
        <f>'Indicator Data'!G45/'Indicator Data'!$CK45</f>
        <v>4.75618933890713E-4</v>
      </c>
      <c r="S42" s="36">
        <f>'Indicator Data'!H45/'Indicator Data'!$CK45</f>
        <v>0</v>
      </c>
      <c r="T42" s="36">
        <f>'Indicator Data'!I45/'Indicator Data'!$CK45</f>
        <v>3.695923973717113E-4</v>
      </c>
      <c r="U42" s="36">
        <f>'Indicator Data'!J45/'Indicator Data'!$CK45</f>
        <v>0</v>
      </c>
      <c r="V42" s="35">
        <f t="shared" si="70"/>
        <v>10</v>
      </c>
      <c r="W42" s="35">
        <f t="shared" si="71"/>
        <v>10</v>
      </c>
      <c r="X42" s="35">
        <f t="shared" si="72"/>
        <v>10</v>
      </c>
      <c r="Y42" s="35">
        <f t="shared" si="73"/>
        <v>1.2</v>
      </c>
      <c r="Z42" s="35">
        <f t="shared" si="74"/>
        <v>9.5</v>
      </c>
      <c r="AA42" s="35">
        <f t="shared" si="75"/>
        <v>0.3</v>
      </c>
      <c r="AB42" s="35">
        <f t="shared" si="76"/>
        <v>0</v>
      </c>
      <c r="AC42" s="35">
        <f t="shared" si="77"/>
        <v>0.2</v>
      </c>
      <c r="AD42" s="35">
        <f t="shared" si="78"/>
        <v>0.4</v>
      </c>
      <c r="AE42" s="35">
        <f t="shared" si="79"/>
        <v>0.3</v>
      </c>
      <c r="AF42" s="35">
        <f t="shared" si="80"/>
        <v>0</v>
      </c>
      <c r="AG42" s="35">
        <f>ROUND(IF('Indicator Data'!K45=0,0,IF('Indicator Data'!K45&gt;AG$195,10,IF('Indicator Data'!K45&lt;AG$194,0,10-(AG$195-'Indicator Data'!K45)/(AG$195-AG$194)*10))),1)</f>
        <v>3.8</v>
      </c>
      <c r="AH42" s="35">
        <f t="shared" si="81"/>
        <v>8.8000000000000007</v>
      </c>
      <c r="AI42" s="35">
        <f t="shared" si="82"/>
        <v>10</v>
      </c>
      <c r="AJ42" s="35">
        <f t="shared" si="83"/>
        <v>1.9</v>
      </c>
      <c r="AK42" s="35">
        <f t="shared" si="84"/>
        <v>0</v>
      </c>
      <c r="AL42" s="35">
        <f t="shared" si="85"/>
        <v>1</v>
      </c>
      <c r="AM42" s="35">
        <f t="shared" si="86"/>
        <v>2.5</v>
      </c>
      <c r="AN42" s="35">
        <f t="shared" si="87"/>
        <v>0</v>
      </c>
      <c r="AO42" s="142">
        <f t="shared" si="88"/>
        <v>9.6</v>
      </c>
      <c r="AP42" s="142">
        <f t="shared" si="41"/>
        <v>3.3</v>
      </c>
      <c r="AQ42" s="142">
        <f t="shared" si="89"/>
        <v>8.6999999999999993</v>
      </c>
      <c r="AR42" s="142">
        <f t="shared" si="90"/>
        <v>1.9</v>
      </c>
      <c r="AS42" s="35">
        <f t="shared" si="91"/>
        <v>1.9</v>
      </c>
      <c r="AT42" s="35">
        <f>IF('Indicator Data'!L45="No data","x",IF('Indicator Data'!CL45&lt;1000,"x",ROUND((IF('Indicator Data'!L45&gt;AT$195,10,IF('Indicator Data'!L45&lt;AT$194,0,10-(AT$195-'Indicator Data'!L45)/(AT$195-AT$194)*10))),1)))</f>
        <v>0</v>
      </c>
      <c r="AU42" s="142">
        <f t="shared" si="92"/>
        <v>1</v>
      </c>
      <c r="AV42" s="35" t="str">
        <f>IF('Indicator Data'!M45="No data","x",ROUND(IF('Indicator Data'!M45=0,0,IF(LOG('Indicator Data'!M45)&gt;AV$195,10,IF(LOG('Indicator Data'!M45)&lt;AV$194,0,10-(AV$195-LOG('Indicator Data'!M45))/(AV$195-AV$194)*10))),1))</f>
        <v>x</v>
      </c>
      <c r="AW42" s="36" t="str">
        <f>IF(AV42="x","x",'Indicator Data'!M45/'Indicator Data'!$CK45)</f>
        <v>x</v>
      </c>
      <c r="AX42" s="35" t="str">
        <f t="shared" si="42"/>
        <v>x</v>
      </c>
      <c r="AY42" s="35" t="str">
        <f t="shared" si="43"/>
        <v>x</v>
      </c>
      <c r="AZ42" s="35" t="str">
        <f>IF('Indicator Data'!N45="No data","x",ROUND(IF('Indicator Data'!N45=0,0,IF(LOG('Indicator Data'!N45)&gt;AZ$195,10,IF(LOG('Indicator Data'!N45)&lt;AZ$194,0,10-(AZ$195-LOG('Indicator Data'!N45))/(AZ$195-AZ$194)*10))),1))</f>
        <v>x</v>
      </c>
      <c r="BA42" s="36" t="str">
        <f>IF(AZ42="x","x",'Indicator Data'!N45/'Indicator Data'!$CK45)</f>
        <v>x</v>
      </c>
      <c r="BB42" s="35" t="str">
        <f t="shared" si="44"/>
        <v>x</v>
      </c>
      <c r="BC42" s="35" t="str">
        <f t="shared" si="45"/>
        <v>x</v>
      </c>
      <c r="BD42" s="35" t="str">
        <f>IF('Indicator Data'!O45="No data","x",ROUND(IF('Indicator Data'!O45=0,0,IF(LOG('Indicator Data'!O45)&gt;BD$195,10,IF(LOG('Indicator Data'!O45)&lt;BD$194,0,10-(BD$195-LOG('Indicator Data'!O45))/(BD$195-BD$194)*10))),1))</f>
        <v>x</v>
      </c>
      <c r="BE42" s="36" t="str">
        <f>IF(BD42="x","x",'Indicator Data'!O45/'Indicator Data'!$CK45)</f>
        <v>x</v>
      </c>
      <c r="BF42" s="35" t="str">
        <f t="shared" si="46"/>
        <v>x</v>
      </c>
      <c r="BG42" s="35" t="str">
        <f t="shared" si="47"/>
        <v>x</v>
      </c>
      <c r="BH42" s="35" t="str">
        <f>IF('Indicator Data'!P45="No data","x",ROUND(IF('Indicator Data'!P45=0,0,IF(LOG('Indicator Data'!P45)&gt;BH$195,10,IF(LOG('Indicator Data'!P45)&lt;BH$194,0,10-(BH$195-LOG('Indicator Data'!P45))/(BH$195-BH$194)*10))),1))</f>
        <v>x</v>
      </c>
      <c r="BI42" s="36" t="str">
        <f>IF(BH42="x","x",'Indicator Data'!P45/'Indicator Data'!$CK45)</f>
        <v>x</v>
      </c>
      <c r="BJ42" s="35" t="str">
        <f t="shared" si="48"/>
        <v>x</v>
      </c>
      <c r="BK42" s="35" t="str">
        <f t="shared" si="49"/>
        <v>x</v>
      </c>
      <c r="BL42" s="35" t="str">
        <f t="shared" si="50"/>
        <v>x</v>
      </c>
      <c r="BM42" s="35">
        <f>ROUND(IF('Indicator Data'!Q45=0,0,IF(LOG('Indicator Data'!Q45)&gt;BM$195,10,IF(LOG('Indicator Data'!Q45)&lt;BM$194,0,10-(BM$195-LOG('Indicator Data'!Q45))/(BM$195-BM$194)*10))),1)</f>
        <v>7.1</v>
      </c>
      <c r="BN42" s="35">
        <f>ROUND(IF('Indicator Data'!R45=0,0,IF(LOG('Indicator Data'!R45)&gt;BN$195,10,IF(LOG('Indicator Data'!R45)&lt;BN$194,0,10-(BN$195-LOG('Indicator Data'!R45))/(BN$195-BN$194)*10))),1)</f>
        <v>6.8</v>
      </c>
      <c r="BO42" s="35">
        <f t="shared" si="51"/>
        <v>6.8999999999999995</v>
      </c>
      <c r="BP42" s="36">
        <f>'Indicator Data'!Q45/'Indicator Data'!$CK45</f>
        <v>0.19968666101470106</v>
      </c>
      <c r="BQ42" s="36">
        <f>'Indicator Data'!R45/'Indicator Data'!$CK45</f>
        <v>2.4947163546235586E-2</v>
      </c>
      <c r="BR42" s="35">
        <f t="shared" si="93"/>
        <v>2</v>
      </c>
      <c r="BS42" s="35">
        <f t="shared" si="94"/>
        <v>0.3</v>
      </c>
      <c r="BT42" s="35">
        <f t="shared" si="28"/>
        <v>0.86666666666666659</v>
      </c>
      <c r="BU42" s="35">
        <f t="shared" si="52"/>
        <v>4.5</v>
      </c>
      <c r="BV42" s="35">
        <f>ROUND(IF('Indicator Data'!S45=0,0,IF(LOG('Indicator Data'!S45)&gt;BV$195,10,IF(LOG('Indicator Data'!S45)&lt;BV$194,0,10-(BV$195-LOG('Indicator Data'!S45))/(BV$195-BV$194)*10))),1)</f>
        <v>0</v>
      </c>
      <c r="BW42" s="35">
        <f>ROUND(IF('Indicator Data'!T45=0,0,IF(LOG('Indicator Data'!T45)&gt;BW$195,10,IF(LOG('Indicator Data'!T45)&lt;BW$194,0,10-(BW$195-LOG('Indicator Data'!T45))/(BW$195-BW$194)*10))),1)</f>
        <v>0</v>
      </c>
      <c r="BX42" s="35">
        <f t="shared" si="53"/>
        <v>0</v>
      </c>
      <c r="BY42" s="36">
        <f>'Indicator Data'!S45/'Indicator Data'!$CK45</f>
        <v>1.2473685720498797E-6</v>
      </c>
      <c r="BZ42" s="36">
        <f>'Indicator Data'!T45/'Indicator Data'!$CK45</f>
        <v>2.078947620083133E-6</v>
      </c>
      <c r="CA42" s="35">
        <f t="shared" si="95"/>
        <v>0</v>
      </c>
      <c r="CB42" s="35">
        <f t="shared" si="96"/>
        <v>0</v>
      </c>
      <c r="CC42" s="35">
        <f t="shared" si="54"/>
        <v>0</v>
      </c>
      <c r="CD42" s="35">
        <f t="shared" si="55"/>
        <v>0</v>
      </c>
      <c r="CE42" s="35">
        <f t="shared" si="56"/>
        <v>2.5</v>
      </c>
      <c r="CF42" s="35">
        <f>ROUND(IF('Indicator Data'!U45=0,0,IF(LOG('Indicator Data'!U45)&gt;CF$195,10,IF(LOG('Indicator Data'!U45)&lt;CF$194,0,10-(CF$195-LOG('Indicator Data'!U45))/(CF$195-CF$194)*10))),1)</f>
        <v>7.9</v>
      </c>
      <c r="CG42" s="36">
        <f>'Indicator Data'!U45/'Indicator Data'!$CK45</f>
        <v>0.71893542913428876</v>
      </c>
      <c r="CH42" s="35">
        <f t="shared" si="97"/>
        <v>8</v>
      </c>
      <c r="CI42" s="35">
        <f t="shared" si="57"/>
        <v>8</v>
      </c>
      <c r="CJ42" s="35">
        <f>ROUND(IF('Indicator Data'!V45=0,0,IF(LOG('Indicator Data'!V45)&gt;CJ$195,10,IF(LOG('Indicator Data'!V45)&lt;CJ$194,0,10-(CJ$195-LOG('Indicator Data'!V45))/(CJ$195-CJ$194)*10))),1)</f>
        <v>7.3</v>
      </c>
      <c r="CK42" s="36">
        <f>IF('Indicator Data'!V45/'Indicator Data'!$CK45&gt;1,1,'Indicator Data'!V45/'Indicator Data'!$CK45)</f>
        <v>0.28461766792387561</v>
      </c>
      <c r="CL42" s="35">
        <f t="shared" si="98"/>
        <v>2.8</v>
      </c>
      <c r="CM42" s="35">
        <f t="shared" si="58"/>
        <v>5.5</v>
      </c>
      <c r="CN42" s="35">
        <f>ROUND(IF('Indicator Data'!W45=0,0,IF(LOG('Indicator Data'!W45)&gt;CN$195,10,IF(LOG('Indicator Data'!W45)&lt;CN$194,0,10-(CN$195-LOG('Indicator Data'!W45))/(CN$195-CN$194)*10))),1)</f>
        <v>8</v>
      </c>
      <c r="CO42" s="36">
        <f>'Indicator Data'!W45/'Indicator Data'!$CK45</f>
        <v>0.8831664863934956</v>
      </c>
      <c r="CP42" s="35">
        <f t="shared" si="99"/>
        <v>8.8000000000000007</v>
      </c>
      <c r="CQ42" s="35">
        <f t="shared" si="59"/>
        <v>8.4</v>
      </c>
      <c r="CR42" s="35">
        <f t="shared" si="100"/>
        <v>6.6</v>
      </c>
      <c r="CS42" s="35">
        <f>IF('Indicator Data'!BZ45="No data","x",ROUND(IF('Indicator Data'!BZ45&gt;CS$195,0,IF('Indicator Data'!BZ45&lt;CS$194,10,(CS$195-'Indicator Data'!BZ45)/(CS$195-CS$194)*10)),1))</f>
        <v>0.2</v>
      </c>
      <c r="CT42" s="35">
        <f>IF('Indicator Data'!CA45="No data","x",ROUND(IF('Indicator Data'!CA45&gt;CT$195,0,IF('Indicator Data'!CA45&lt;CT$194,10,(CT$195-'Indicator Data'!CA45)/(CT$195-CT$194)*10)),1))</f>
        <v>0</v>
      </c>
      <c r="CU42" s="35">
        <f>IF('Indicator Data'!AC45="No data","x",ROUND(IF('Indicator Data'!AC45&gt;CU$195,0,IF('Indicator Data'!AC45&lt;CU$194,10,(CU$195-'Indicator Data'!AC45)/(CU$195-CU$194)*10)),1))</f>
        <v>1.6</v>
      </c>
      <c r="CV42" s="35">
        <f t="shared" si="101"/>
        <v>0.6</v>
      </c>
      <c r="CW42" s="35">
        <f>IF('Indicator Data'!X45="No data","x",ROUND(IF(LOG('Indicator Data'!X45)&gt;CW$195,10,IF(LOG('Indicator Data'!X45)&lt;CW$194,0,10-(CW$195-LOG('Indicator Data'!X45))/(CW$195-CW$194)*10)),1))</f>
        <v>6.6</v>
      </c>
      <c r="CX42" s="35">
        <f>IF('Indicator Data'!Y45="No data","x",ROUND(IF('Indicator Data'!Y45&gt;CX$195,10,IF('Indicator Data'!Y45&lt;CX$194,0,10-(CX$195-'Indicator Data'!Y45)/(CX$195-CX$194)*10)),1))</f>
        <v>4</v>
      </c>
      <c r="CY42" s="35">
        <f>IF('Indicator Data'!Z45="No data","x",ROUND(IF('Indicator Data'!Z45&gt;CY$195,10,IF('Indicator Data'!Z45&lt;CY$194,0,10-(CY$195-'Indicator Data'!Z45)/(CY$195-CY$194)*10)),1))</f>
        <v>7.9</v>
      </c>
      <c r="CZ42" s="35">
        <f>IF('Indicator Data'!AA45="No data","x",ROUND(IF('Indicator Data'!AA45&gt;CZ$195,10,IF('Indicator Data'!AA45&lt;CZ$194,0,10-(CZ$195-'Indicator Data'!AA45)/(CZ$195-CZ$194)*10)),1))</f>
        <v>3.7</v>
      </c>
      <c r="DA42" s="35">
        <f t="shared" si="60"/>
        <v>5.6</v>
      </c>
      <c r="DB42" s="35">
        <f t="shared" si="61"/>
        <v>3.9</v>
      </c>
      <c r="DC42" s="35">
        <f>IF('Indicator Data'!AF45="No data","x",ROUND(IF('Indicator Data'!AF45&gt;DC$195,10,IF('Indicator Data'!AF45&lt;DC$194,0,10-(DC$195-'Indicator Data'!AF45)/(DC$195-DC$194)*10)),1))</f>
        <v>0.4</v>
      </c>
      <c r="DD42" s="35">
        <f>IF('Indicator Data'!AG45="No data","x",ROUND(IF('Indicator Data'!AG45&gt;DD$195,10,IF('Indicator Data'!AG45&lt;DD$194,0,10-(DD$195-'Indicator Data'!AG45)/(DD$195-DD$194)*10)),1))</f>
        <v>1.3</v>
      </c>
      <c r="DE42" s="35">
        <f t="shared" si="62"/>
        <v>4</v>
      </c>
      <c r="DF42" s="35">
        <f>IF('Indicator Data'!AB45="No data","x",ROUND(IF('Indicator Data'!AB45&gt;DF$195,10,IF('Indicator Data'!AB45&lt;DF$194,0,10-(DF$195-'Indicator Data'!AB45)/(DF$195-DF$194)*10)),1))</f>
        <v>0.1</v>
      </c>
      <c r="DG42" s="35">
        <f t="shared" si="63"/>
        <v>0.5</v>
      </c>
      <c r="DH42" s="143">
        <f>IF('Indicator Data'!AD45="No data","x",'Indicator Data'!AD45/'Indicator Data'!$CJ45)</f>
        <v>3.0252234693151802E-4</v>
      </c>
      <c r="DI42" s="35">
        <f t="shared" si="64"/>
        <v>7</v>
      </c>
      <c r="DJ42" s="35">
        <f>IF('Indicator Data'!AE45="No data","x",ROUND(IF('Indicator Data'!AE45&gt;DJ$195,0,IF('Indicator Data'!AE45&lt;DJ$194,10,(DJ$195-'Indicator Data'!AE45)/(DJ$195-DJ$194)*10)),1))</f>
        <v>2</v>
      </c>
      <c r="DK42" s="35">
        <f t="shared" si="65"/>
        <v>4.5</v>
      </c>
      <c r="DL42" s="35">
        <f t="shared" si="66"/>
        <v>3</v>
      </c>
      <c r="DM42" s="37">
        <f t="shared" si="102"/>
        <v>4.7</v>
      </c>
      <c r="DN42" s="38">
        <f t="shared" si="103"/>
        <v>6</v>
      </c>
      <c r="DO42" s="35">
        <f>ROUND(IF('Indicator Data'!AH45=0,0,IF('Indicator Data'!AH45&gt;DO$195,10,IF('Indicator Data'!AH45&lt;DO$194,0,10-(DO$195-'Indicator Data'!AH45)/(DO$195-DO$194)*10))),1)</f>
        <v>0.1</v>
      </c>
      <c r="DP42" s="35">
        <f>ROUND(IF('Indicator Data'!AI45=0,0,IF(LOG('Indicator Data'!AI45)&gt;LOG(DP$195),10,IF(LOG('Indicator Data'!AI45)&lt;LOG(DP$194),0,10-(LOG(DP$195)-LOG('Indicator Data'!AI45))/(LOG(DP$195)-LOG(DP$194))*10))),1)</f>
        <v>0</v>
      </c>
      <c r="DQ42" s="37">
        <f t="shared" si="104"/>
        <v>0.1</v>
      </c>
      <c r="DR42" s="35">
        <f>'Indicator Data'!AJ45</f>
        <v>0</v>
      </c>
      <c r="DS42" s="35">
        <f>'Indicator Data'!AK45</f>
        <v>0</v>
      </c>
      <c r="DT42" s="37">
        <f t="shared" si="105"/>
        <v>0</v>
      </c>
      <c r="DU42" s="38">
        <f t="shared" si="106"/>
        <v>0.1</v>
      </c>
      <c r="DV42" s="13"/>
      <c r="DW42" s="83"/>
    </row>
    <row r="43" spans="1:127" s="2" customFormat="1" x14ac:dyDescent="0.3">
      <c r="A43" s="98" t="str">
        <f>'Indicator Data'!A46</f>
        <v>Côte d'Ivoire</v>
      </c>
      <c r="B43" s="39" t="str">
        <f>'Indicator Data'!B46</f>
        <v>CIV</v>
      </c>
      <c r="C43" s="35">
        <f>ROUND(IF('Indicator Data'!C46=0,0.1,IF(LOG('Indicator Data'!C46)&gt;C$195,10,IF(LOG('Indicator Data'!C46)&lt;C$194,0,10-(C$195-LOG('Indicator Data'!C46))/(C$195-C$194)*10))),1)</f>
        <v>0.1</v>
      </c>
      <c r="D43" s="35">
        <f>ROUND(IF('Indicator Data'!D46=0,0.1,IF(LOG('Indicator Data'!D46)&gt;D$195,10,IF(LOG('Indicator Data'!D46)&lt;D$194,0,10-(D$195-LOG('Indicator Data'!D46))/(D$195-D$194)*10))),1)</f>
        <v>0.1</v>
      </c>
      <c r="E43" s="35">
        <f t="shared" si="67"/>
        <v>0.1</v>
      </c>
      <c r="F43" s="35">
        <f>IF('Indicator Data'!E46="No data",0.1,(ROUND(IF('Indicator Data'!E46=0,0,IF(LOG('Indicator Data'!E46)&gt;F$195,10,IF(LOG('Indicator Data'!E46)&lt;F$194,0,10-(F$195-LOG('Indicator Data'!E46))/(F$195-F$194)*10))),1)))</f>
        <v>7.5</v>
      </c>
      <c r="G43" s="35">
        <f>ROUND(IF('Indicator Data'!F46=0,0,IF(LOG('Indicator Data'!F46)&gt;G$195,10,IF(LOG('Indicator Data'!F46)&lt;G$194,0,10-(G$195-LOG('Indicator Data'!F46))/(G$195-G$194)*10))),1)</f>
        <v>4.7</v>
      </c>
      <c r="H43" s="35">
        <f>ROUND(IF('Indicator Data'!G46=0,0,IF(LOG('Indicator Data'!G46)&gt;H$195,10,IF(LOG('Indicator Data'!G46)&lt;H$194,0,10-(H$195-LOG('Indicator Data'!G46))/(H$195-H$194)*10))),1)</f>
        <v>0</v>
      </c>
      <c r="I43" s="35">
        <f>ROUND(IF('Indicator Data'!H46=0,0,IF(LOG('Indicator Data'!H46)&gt;I$195,10,IF(LOG('Indicator Data'!H46)&lt;I$194,0,10-(I$195-LOG('Indicator Data'!H46))/(I$195-I$194)*10))),1)</f>
        <v>0</v>
      </c>
      <c r="J43" s="35">
        <f t="shared" si="68"/>
        <v>0</v>
      </c>
      <c r="K43" s="35">
        <f>ROUND(IF('Indicator Data'!I46=0,0,IF(LOG('Indicator Data'!I46)&gt;K$195,10,IF(LOG('Indicator Data'!I46)&lt;K$194,0,10-(K$195-LOG('Indicator Data'!I46))/(K$195-K$194)*10))),1)</f>
        <v>0</v>
      </c>
      <c r="L43" s="35">
        <f t="shared" si="69"/>
        <v>0</v>
      </c>
      <c r="M43" s="35">
        <f>ROUND(IF('Indicator Data'!J46=0,0,IF(LOG('Indicator Data'!J46)&gt;M$195,10,IF(LOG('Indicator Data'!J46)&lt;M$194,0,10-(M$195-LOG('Indicator Data'!J46))/(M$195-M$194)*10))),1)</f>
        <v>0</v>
      </c>
      <c r="N43" s="36">
        <f>'Indicator Data'!C46/'Indicator Data'!$CK46</f>
        <v>0</v>
      </c>
      <c r="O43" s="36">
        <f>'Indicator Data'!D46/'Indicator Data'!$CK46</f>
        <v>0</v>
      </c>
      <c r="P43" s="36">
        <f>IF(F43=0.1,"x",'Indicator Data'!E46/'Indicator Data'!$CK46)</f>
        <v>4.235002593362595E-3</v>
      </c>
      <c r="Q43" s="36">
        <f>'Indicator Data'!F46/'Indicator Data'!$CK46</f>
        <v>2.883667665803622E-7</v>
      </c>
      <c r="R43" s="36">
        <f>'Indicator Data'!G46/'Indicator Data'!$CK46</f>
        <v>0</v>
      </c>
      <c r="S43" s="36">
        <f>'Indicator Data'!H46/'Indicator Data'!$CK46</f>
        <v>0</v>
      </c>
      <c r="T43" s="36">
        <f>'Indicator Data'!I46/'Indicator Data'!$CK46</f>
        <v>0</v>
      </c>
      <c r="U43" s="36">
        <f>'Indicator Data'!J46/'Indicator Data'!$CK46</f>
        <v>0</v>
      </c>
      <c r="V43" s="35">
        <f t="shared" si="70"/>
        <v>0</v>
      </c>
      <c r="W43" s="35">
        <f t="shared" si="71"/>
        <v>0</v>
      </c>
      <c r="X43" s="35">
        <f t="shared" si="72"/>
        <v>0</v>
      </c>
      <c r="Y43" s="35">
        <f t="shared" si="73"/>
        <v>2.8</v>
      </c>
      <c r="Z43" s="35">
        <f t="shared" si="74"/>
        <v>4.4000000000000004</v>
      </c>
      <c r="AA43" s="35">
        <f t="shared" si="75"/>
        <v>0</v>
      </c>
      <c r="AB43" s="35">
        <f t="shared" si="76"/>
        <v>0</v>
      </c>
      <c r="AC43" s="35">
        <f t="shared" si="77"/>
        <v>0</v>
      </c>
      <c r="AD43" s="35">
        <f t="shared" si="78"/>
        <v>0</v>
      </c>
      <c r="AE43" s="35">
        <f t="shared" si="79"/>
        <v>0</v>
      </c>
      <c r="AF43" s="35">
        <f t="shared" si="80"/>
        <v>0</v>
      </c>
      <c r="AG43" s="35">
        <f>ROUND(IF('Indicator Data'!K46=0,0,IF('Indicator Data'!K46&gt;AG$195,10,IF('Indicator Data'!K46&lt;AG$194,0,10-(AG$195-'Indicator Data'!K46)/(AG$195-AG$194)*10))),1)</f>
        <v>0</v>
      </c>
      <c r="AH43" s="35">
        <f t="shared" si="81"/>
        <v>0.1</v>
      </c>
      <c r="AI43" s="35">
        <f t="shared" si="82"/>
        <v>0.1</v>
      </c>
      <c r="AJ43" s="35">
        <f t="shared" si="83"/>
        <v>0</v>
      </c>
      <c r="AK43" s="35">
        <f t="shared" si="84"/>
        <v>0</v>
      </c>
      <c r="AL43" s="35">
        <f t="shared" si="85"/>
        <v>0</v>
      </c>
      <c r="AM43" s="35">
        <f t="shared" si="86"/>
        <v>0</v>
      </c>
      <c r="AN43" s="35">
        <f t="shared" si="87"/>
        <v>0</v>
      </c>
      <c r="AO43" s="142">
        <f t="shared" si="88"/>
        <v>0.1</v>
      </c>
      <c r="AP43" s="142">
        <f t="shared" si="41"/>
        <v>5.6</v>
      </c>
      <c r="AQ43" s="142">
        <f t="shared" si="89"/>
        <v>4.5999999999999996</v>
      </c>
      <c r="AR43" s="142">
        <f t="shared" si="90"/>
        <v>0</v>
      </c>
      <c r="AS43" s="35">
        <f t="shared" si="91"/>
        <v>0</v>
      </c>
      <c r="AT43" s="35">
        <f>IF('Indicator Data'!L46="No data","x",IF('Indicator Data'!CL46&lt;1000,"x",ROUND((IF('Indicator Data'!L46&gt;AT$195,10,IF('Indicator Data'!L46&lt;AT$194,0,10-(AT$195-'Indicator Data'!L46)/(AT$195-AT$194)*10))),1)))</f>
        <v>2</v>
      </c>
      <c r="AU43" s="142">
        <f t="shared" si="92"/>
        <v>1</v>
      </c>
      <c r="AV43" s="35">
        <f>IF('Indicator Data'!M46="No data","x",ROUND(IF('Indicator Data'!M46=0,0,IF(LOG('Indicator Data'!M46)&gt;AV$195,10,IF(LOG('Indicator Data'!M46)&lt;AV$194,0,10-(AV$195-LOG('Indicator Data'!M46))/(AV$195-AV$194)*10))),1))</f>
        <v>8.4</v>
      </c>
      <c r="AW43" s="36">
        <f>IF(AV43="x","x",'Indicator Data'!M46/'Indicator Data'!$CK46)</f>
        <v>0.30893011748941357</v>
      </c>
      <c r="AX43" s="35">
        <f t="shared" si="42"/>
        <v>3.4</v>
      </c>
      <c r="AY43" s="35">
        <f t="shared" si="43"/>
        <v>6.5</v>
      </c>
      <c r="AZ43" s="35">
        <f>IF('Indicator Data'!N46="No data","x",ROUND(IF('Indicator Data'!N46=0,0,IF(LOG('Indicator Data'!N46)&gt;AZ$195,10,IF(LOG('Indicator Data'!N46)&lt;AZ$194,0,10-(AZ$195-LOG('Indicator Data'!N46))/(AZ$195-AZ$194)*10))),1))</f>
        <v>7.9</v>
      </c>
      <c r="BA43" s="36">
        <f>IF(AZ43="x","x",'Indicator Data'!N46/'Indicator Data'!$CK46)</f>
        <v>2.4985559638793533E-2</v>
      </c>
      <c r="BB43" s="35">
        <f t="shared" si="44"/>
        <v>5</v>
      </c>
      <c r="BC43" s="35">
        <f t="shared" si="45"/>
        <v>6.7</v>
      </c>
      <c r="BD43" s="35">
        <f>IF('Indicator Data'!O46="No data","x",ROUND(IF('Indicator Data'!O46=0,0,IF(LOG('Indicator Data'!O46)&gt;BD$195,10,IF(LOG('Indicator Data'!O46)&lt;BD$194,0,10-(BD$195-LOG('Indicator Data'!O46))/(BD$195-BD$194)*10))),1))</f>
        <v>10</v>
      </c>
      <c r="BE43" s="36">
        <f>IF(BD43="x","x",'Indicator Data'!O46/'Indicator Data'!$CK46)</f>
        <v>0.56816540206723642</v>
      </c>
      <c r="BF43" s="35">
        <f t="shared" si="46"/>
        <v>10</v>
      </c>
      <c r="BG43" s="35">
        <f t="shared" si="47"/>
        <v>10</v>
      </c>
      <c r="BH43" s="35">
        <f>IF('Indicator Data'!P46="No data","x",ROUND(IF('Indicator Data'!P46=0,0,IF(LOG('Indicator Data'!P46)&gt;BH$195,10,IF(LOG('Indicator Data'!P46)&lt;BH$194,0,10-(BH$195-LOG('Indicator Data'!P46))/(BH$195-BH$194)*10))),1))</f>
        <v>7.3</v>
      </c>
      <c r="BI43" s="36">
        <f>IF(BH43="x","x",'Indicator Data'!P46/'Indicator Data'!$CK46)</f>
        <v>1.0453040057562342E-2</v>
      </c>
      <c r="BJ43" s="35">
        <f t="shared" si="48"/>
        <v>1</v>
      </c>
      <c r="BK43" s="35">
        <f t="shared" si="49"/>
        <v>4.9000000000000004</v>
      </c>
      <c r="BL43" s="35">
        <f t="shared" si="50"/>
        <v>7.7</v>
      </c>
      <c r="BM43" s="35">
        <f>ROUND(IF('Indicator Data'!Q46=0,0,IF(LOG('Indicator Data'!Q46)&gt;BM$195,10,IF(LOG('Indicator Data'!Q46)&lt;BM$194,0,10-(BM$195-LOG('Indicator Data'!Q46))/(BM$195-BM$194)*10))),1)</f>
        <v>9.1</v>
      </c>
      <c r="BN43" s="35">
        <f>ROUND(IF('Indicator Data'!R46=0,0,IF(LOG('Indicator Data'!R46)&gt;BN$195,10,IF(LOG('Indicator Data'!R46)&lt;BN$194,0,10-(BN$195-LOG('Indicator Data'!R46))/(BN$195-BN$194)*10))),1)</f>
        <v>0</v>
      </c>
      <c r="BO43" s="35">
        <f t="shared" si="51"/>
        <v>3.0333333333333332</v>
      </c>
      <c r="BP43" s="36">
        <f>'Indicator Data'!Q46/'Indicator Data'!$CK46</f>
        <v>0.99897899838847648</v>
      </c>
      <c r="BQ43" s="36">
        <f>'Indicator Data'!R46/'Indicator Data'!$CK46</f>
        <v>0</v>
      </c>
      <c r="BR43" s="35">
        <f t="shared" si="93"/>
        <v>10</v>
      </c>
      <c r="BS43" s="35">
        <f t="shared" si="94"/>
        <v>0</v>
      </c>
      <c r="BT43" s="35">
        <f t="shared" si="28"/>
        <v>3.3333333333333335</v>
      </c>
      <c r="BU43" s="35">
        <f t="shared" si="52"/>
        <v>3.2</v>
      </c>
      <c r="BV43" s="35">
        <f>ROUND(IF('Indicator Data'!S46=0,0,IF(LOG('Indicator Data'!S46)&gt;BV$195,10,IF(LOG('Indicator Data'!S46)&lt;BV$194,0,10-(BV$195-LOG('Indicator Data'!S46))/(BV$195-BV$194)*10))),1)</f>
        <v>1.6</v>
      </c>
      <c r="BW43" s="35">
        <f>ROUND(IF('Indicator Data'!T46=0,0,IF(LOG('Indicator Data'!T46)&gt;BW$195,10,IF(LOG('Indicator Data'!T46)&lt;BW$194,0,10-(BW$195-LOG('Indicator Data'!T46))/(BW$195-BW$194)*10))),1)</f>
        <v>9.1</v>
      </c>
      <c r="BX43" s="35">
        <f t="shared" si="53"/>
        <v>6.5999999999999988</v>
      </c>
      <c r="BY43" s="36">
        <f>'Indicator Data'!S46/'Indicator Data'!$CK46</f>
        <v>5.4624929813573044E-6</v>
      </c>
      <c r="BZ43" s="36">
        <f>'Indicator Data'!T46/'Indicator Data'!$CK46</f>
        <v>0.99897353589549509</v>
      </c>
      <c r="CA43" s="35">
        <f t="shared" si="95"/>
        <v>0</v>
      </c>
      <c r="CB43" s="35">
        <f t="shared" si="96"/>
        <v>10</v>
      </c>
      <c r="CC43" s="35">
        <f t="shared" si="54"/>
        <v>6.666666666666667</v>
      </c>
      <c r="CD43" s="35">
        <f t="shared" si="55"/>
        <v>6.6</v>
      </c>
      <c r="CE43" s="35">
        <f t="shared" si="56"/>
        <v>5.0999999999999996</v>
      </c>
      <c r="CF43" s="35">
        <f>ROUND(IF('Indicator Data'!U46=0,0,IF(LOG('Indicator Data'!U46)&gt;CF$195,10,IF(LOG('Indicator Data'!U46)&lt;CF$194,0,10-(CF$195-LOG('Indicator Data'!U46))/(CF$195-CF$194)*10))),1)</f>
        <v>9</v>
      </c>
      <c r="CG43" s="36">
        <f>'Indicator Data'!U46/'Indicator Data'!$CK46</f>
        <v>0.87211237863463931</v>
      </c>
      <c r="CH43" s="35">
        <f t="shared" si="97"/>
        <v>9.6999999999999993</v>
      </c>
      <c r="CI43" s="35">
        <f t="shared" si="57"/>
        <v>9.4</v>
      </c>
      <c r="CJ43" s="35">
        <f>ROUND(IF('Indicator Data'!V46=0,0,IF(LOG('Indicator Data'!V46)&gt;CJ$195,10,IF(LOG('Indicator Data'!V46)&lt;CJ$194,0,10-(CJ$195-LOG('Indicator Data'!V46))/(CJ$195-CJ$194)*10))),1)</f>
        <v>9</v>
      </c>
      <c r="CK43" s="36">
        <f>IF('Indicator Data'!V46/'Indicator Data'!$CK46&gt;1,1,'Indicator Data'!V46/'Indicator Data'!$CK46)</f>
        <v>0.89728236322688493</v>
      </c>
      <c r="CL43" s="35">
        <f t="shared" si="98"/>
        <v>9</v>
      </c>
      <c r="CM43" s="35">
        <f t="shared" si="58"/>
        <v>9</v>
      </c>
      <c r="CN43" s="35">
        <f>ROUND(IF('Indicator Data'!W46=0,0,IF(LOG('Indicator Data'!W46)&gt;CN$195,10,IF(LOG('Indicator Data'!W46)&lt;CN$194,0,10-(CN$195-LOG('Indicator Data'!W46))/(CN$195-CN$194)*10))),1)</f>
        <v>9.1</v>
      </c>
      <c r="CO43" s="36">
        <f>'Indicator Data'!W46/'Indicator Data'!$CK46</f>
        <v>0.99539298906646778</v>
      </c>
      <c r="CP43" s="35">
        <f t="shared" si="99"/>
        <v>10</v>
      </c>
      <c r="CQ43" s="35">
        <f t="shared" si="59"/>
        <v>9.6</v>
      </c>
      <c r="CR43" s="35">
        <f t="shared" si="100"/>
        <v>8.6999999999999993</v>
      </c>
      <c r="CS43" s="35">
        <f>IF('Indicator Data'!BZ46="No data","x",ROUND(IF('Indicator Data'!BZ46&gt;CS$195,0,IF('Indicator Data'!BZ46&lt;CS$194,10,(CS$195-'Indicator Data'!BZ46)/(CS$195-CS$194)*10)),1))</f>
        <v>7.5</v>
      </c>
      <c r="CT43" s="35">
        <f>IF('Indicator Data'!CA46="No data","x",ROUND(IF('Indicator Data'!CA46&gt;CT$195,0,IF('Indicator Data'!CA46&lt;CT$194,10,(CT$195-'Indicator Data'!CA46)/(CT$195-CT$194)*10)),1))</f>
        <v>4.5</v>
      </c>
      <c r="CU43" s="35">
        <f>IF('Indicator Data'!AC46="No data","x",ROUND(IF('Indicator Data'!AC46&gt;CU$195,0,IF('Indicator Data'!AC46&lt;CU$194,10,(CU$195-'Indicator Data'!AC46)/(CU$195-CU$194)*10)),1))</f>
        <v>8.1</v>
      </c>
      <c r="CV43" s="35">
        <f t="shared" si="101"/>
        <v>6.7</v>
      </c>
      <c r="CW43" s="35">
        <f>IF('Indicator Data'!X46="No data","x",ROUND(IF(LOG('Indicator Data'!X46)&gt;CW$195,10,IF(LOG('Indicator Data'!X46)&lt;CW$194,0,10-(CW$195-LOG('Indicator Data'!X46))/(CW$195-CW$194)*10)),1))</f>
        <v>6.3</v>
      </c>
      <c r="CX43" s="35">
        <f>IF('Indicator Data'!Y46="No data","x",ROUND(IF('Indicator Data'!Y46&gt;CX$195,10,IF('Indicator Data'!Y46&lt;CX$194,0,10-(CX$195-'Indicator Data'!Y46)/(CX$195-CX$194)*10)),1))</f>
        <v>6.9</v>
      </c>
      <c r="CY43" s="35">
        <f>IF('Indicator Data'!Z46="No data","x",ROUND(IF('Indicator Data'!Z46&gt;CY$195,10,IF('Indicator Data'!Z46&lt;CY$194,0,10-(CY$195-'Indicator Data'!Z46)/(CY$195-CY$194)*10)),1))</f>
        <v>5.0999999999999996</v>
      </c>
      <c r="CZ43" s="35">
        <f>IF('Indicator Data'!AA46="No data","x",ROUND(IF('Indicator Data'!AA46&gt;CZ$195,10,IF('Indicator Data'!AA46&lt;CZ$194,0,10-(CZ$195-'Indicator Data'!AA46)/(CZ$195-CZ$194)*10)),1))</f>
        <v>7.7</v>
      </c>
      <c r="DA43" s="35">
        <f t="shared" si="60"/>
        <v>6.5</v>
      </c>
      <c r="DB43" s="35">
        <f t="shared" si="61"/>
        <v>6.6</v>
      </c>
      <c r="DC43" s="35">
        <f>IF('Indicator Data'!AF46="No data","x",ROUND(IF('Indicator Data'!AF46&gt;DC$195,10,IF('Indicator Data'!AF46&lt;DC$194,0,10-(DC$195-'Indicator Data'!AF46)/(DC$195-DC$194)*10)),1))</f>
        <v>6.6</v>
      </c>
      <c r="DD43" s="35">
        <f>IF('Indicator Data'!AG46="No data","x",ROUND(IF('Indicator Data'!AG46&gt;DD$195,10,IF('Indicator Data'!AG46&lt;DD$194,0,10-(DD$195-'Indicator Data'!AG46)/(DD$195-DD$194)*10)),1))</f>
        <v>7.2</v>
      </c>
      <c r="DE43" s="35">
        <f t="shared" si="62"/>
        <v>6.6</v>
      </c>
      <c r="DF43" s="35">
        <f>IF('Indicator Data'!AB46="No data","x",ROUND(IF('Indicator Data'!AB46&gt;DF$195,10,IF('Indicator Data'!AB46&lt;DF$194,0,10-(DF$195-'Indicator Data'!AB46)/(DF$195-DF$194)*10)),1))</f>
        <v>8.6</v>
      </c>
      <c r="DG43" s="35">
        <f t="shared" si="63"/>
        <v>7.2</v>
      </c>
      <c r="DH43" s="143">
        <f>IF('Indicator Data'!AD46="No data","x",'Indicator Data'!AD46/'Indicator Data'!$CJ46)</f>
        <v>3.4880256507150994E-5</v>
      </c>
      <c r="DI43" s="35">
        <f t="shared" si="64"/>
        <v>9.6999999999999993</v>
      </c>
      <c r="DJ43" s="35">
        <f>IF('Indicator Data'!AE46="No data","x",ROUND(IF('Indicator Data'!AE46&gt;DJ$195,0,IF('Indicator Data'!AE46&lt;DJ$194,10,(DJ$195-'Indicator Data'!AE46)/(DJ$195-DJ$194)*10)),1))</f>
        <v>8</v>
      </c>
      <c r="DK43" s="35">
        <f t="shared" si="65"/>
        <v>8.9</v>
      </c>
      <c r="DL43" s="35">
        <f t="shared" si="66"/>
        <v>7.6</v>
      </c>
      <c r="DM43" s="37">
        <f t="shared" si="102"/>
        <v>7.7</v>
      </c>
      <c r="DN43" s="38">
        <f t="shared" si="103"/>
        <v>3.8</v>
      </c>
      <c r="DO43" s="35">
        <f>ROUND(IF('Indicator Data'!AH46=0,0,IF('Indicator Data'!AH46&gt;DO$195,10,IF('Indicator Data'!AH46&lt;DO$194,0,10-(DO$195-'Indicator Data'!AH46)/(DO$195-DO$194)*10))),1)</f>
        <v>9.4</v>
      </c>
      <c r="DP43" s="35">
        <f>ROUND(IF('Indicator Data'!AI46=0,0,IF(LOG('Indicator Data'!AI46)&gt;LOG(DP$195),10,IF(LOG('Indicator Data'!AI46)&lt;LOG(DP$194),0,10-(LOG(DP$195)-LOG('Indicator Data'!AI46))/(LOG(DP$195)-LOG(DP$194))*10))),1)</f>
        <v>8.8000000000000007</v>
      </c>
      <c r="DQ43" s="37">
        <f t="shared" si="104"/>
        <v>9.1</v>
      </c>
      <c r="DR43" s="35">
        <f>'Indicator Data'!AJ46</f>
        <v>0</v>
      </c>
      <c r="DS43" s="35">
        <f>'Indicator Data'!AK46</f>
        <v>0</v>
      </c>
      <c r="DT43" s="37">
        <f t="shared" si="105"/>
        <v>0</v>
      </c>
      <c r="DU43" s="38">
        <f t="shared" si="106"/>
        <v>6.4</v>
      </c>
      <c r="DV43" s="13"/>
      <c r="DW43" s="83"/>
    </row>
    <row r="44" spans="1:127" s="2" customFormat="1" x14ac:dyDescent="0.3">
      <c r="A44" s="98" t="str">
        <f>'Indicator Data'!A47</f>
        <v>Croatia</v>
      </c>
      <c r="B44" s="39" t="str">
        <f>'Indicator Data'!B47</f>
        <v>HRV</v>
      </c>
      <c r="C44" s="35">
        <f>ROUND(IF('Indicator Data'!C47=0,0.1,IF(LOG('Indicator Data'!C47)&gt;C$195,10,IF(LOG('Indicator Data'!C47)&lt;C$194,0,10-(C$195-LOG('Indicator Data'!C47))/(C$195-C$194)*10))),1)</f>
        <v>7.3</v>
      </c>
      <c r="D44" s="35">
        <f>ROUND(IF('Indicator Data'!D47=0,0.1,IF(LOG('Indicator Data'!D47)&gt;D$195,10,IF(LOG('Indicator Data'!D47)&lt;D$194,0,10-(D$195-LOG('Indicator Data'!D47))/(D$195-D$194)*10))),1)</f>
        <v>0.1</v>
      </c>
      <c r="E44" s="35">
        <f t="shared" si="67"/>
        <v>4.5999999999999996</v>
      </c>
      <c r="F44" s="35">
        <f>IF('Indicator Data'!E47="No data",0.1,(ROUND(IF('Indicator Data'!E47=0,0,IF(LOG('Indicator Data'!E47)&gt;F$195,10,IF(LOG('Indicator Data'!E47)&lt;F$194,0,10-(F$195-LOG('Indicator Data'!E47))/(F$195-F$194)*10))),1)))</f>
        <v>6.5</v>
      </c>
      <c r="G44" s="35">
        <f>ROUND(IF('Indicator Data'!F47=0,0,IF(LOG('Indicator Data'!F47)&gt;G$195,10,IF(LOG('Indicator Data'!F47)&lt;G$194,0,10-(G$195-LOG('Indicator Data'!F47))/(G$195-G$194)*10))),1)</f>
        <v>6.6</v>
      </c>
      <c r="H44" s="35">
        <f>ROUND(IF('Indicator Data'!G47=0,0,IF(LOG('Indicator Data'!G47)&gt;H$195,10,IF(LOG('Indicator Data'!G47)&lt;H$194,0,10-(H$195-LOG('Indicator Data'!G47))/(H$195-H$194)*10))),1)</f>
        <v>0</v>
      </c>
      <c r="I44" s="35">
        <f>ROUND(IF('Indicator Data'!H47=0,0,IF(LOG('Indicator Data'!H47)&gt;I$195,10,IF(LOG('Indicator Data'!H47)&lt;I$194,0,10-(I$195-LOG('Indicator Data'!H47))/(I$195-I$194)*10))),1)</f>
        <v>0</v>
      </c>
      <c r="J44" s="35">
        <f t="shared" si="68"/>
        <v>0</v>
      </c>
      <c r="K44" s="35">
        <f>ROUND(IF('Indicator Data'!I47=0,0,IF(LOG('Indicator Data'!I47)&gt;K$195,10,IF(LOG('Indicator Data'!I47)&lt;K$194,0,10-(K$195-LOG('Indicator Data'!I47))/(K$195-K$194)*10))),1)</f>
        <v>0</v>
      </c>
      <c r="L44" s="35">
        <f t="shared" si="69"/>
        <v>0</v>
      </c>
      <c r="M44" s="35">
        <f>ROUND(IF('Indicator Data'!J47=0,0,IF(LOG('Indicator Data'!J47)&gt;M$195,10,IF(LOG('Indicator Data'!J47)&lt;M$194,0,10-(M$195-LOG('Indicator Data'!J47))/(M$195-M$194)*10))),1)</f>
        <v>0</v>
      </c>
      <c r="N44" s="36">
        <f>'Indicator Data'!C47/'Indicator Data'!$CK47</f>
        <v>1.9179850271711383E-3</v>
      </c>
      <c r="O44" s="36">
        <f>'Indicator Data'!D47/'Indicator Data'!$CK47</f>
        <v>0</v>
      </c>
      <c r="P44" s="36">
        <f>IF(F44=0.1,"x",'Indicator Data'!E47/'Indicator Data'!$CK47)</f>
        <v>9.6824700248065703E-3</v>
      </c>
      <c r="Q44" s="36">
        <f>'Indicator Data'!F47/'Indicator Data'!$CK47</f>
        <v>2.1375913147292716E-5</v>
      </c>
      <c r="R44" s="36">
        <f>'Indicator Data'!G47/'Indicator Data'!$CK47</f>
        <v>0</v>
      </c>
      <c r="S44" s="36">
        <f>'Indicator Data'!H47/'Indicator Data'!$CK47</f>
        <v>0</v>
      </c>
      <c r="T44" s="36">
        <f>'Indicator Data'!I47/'Indicator Data'!$CK47</f>
        <v>0</v>
      </c>
      <c r="U44" s="36">
        <f>'Indicator Data'!J47/'Indicator Data'!$CK47</f>
        <v>0</v>
      </c>
      <c r="V44" s="35">
        <f t="shared" si="70"/>
        <v>9.6</v>
      </c>
      <c r="W44" s="35">
        <f t="shared" si="71"/>
        <v>0</v>
      </c>
      <c r="X44" s="35">
        <f t="shared" si="72"/>
        <v>7</v>
      </c>
      <c r="Y44" s="35">
        <f t="shared" si="73"/>
        <v>6.5</v>
      </c>
      <c r="Z44" s="35">
        <f t="shared" si="74"/>
        <v>8.5</v>
      </c>
      <c r="AA44" s="35">
        <f t="shared" si="75"/>
        <v>0</v>
      </c>
      <c r="AB44" s="35">
        <f t="shared" si="76"/>
        <v>0</v>
      </c>
      <c r="AC44" s="35">
        <f t="shared" si="77"/>
        <v>0</v>
      </c>
      <c r="AD44" s="35">
        <f t="shared" si="78"/>
        <v>0</v>
      </c>
      <c r="AE44" s="35">
        <f t="shared" si="79"/>
        <v>0</v>
      </c>
      <c r="AF44" s="35">
        <f t="shared" si="80"/>
        <v>0</v>
      </c>
      <c r="AG44" s="35">
        <f>ROUND(IF('Indicator Data'!K47=0,0,IF('Indicator Data'!K47&gt;AG$195,10,IF('Indicator Data'!K47&lt;AG$194,0,10-(AG$195-'Indicator Data'!K47)/(AG$195-AG$194)*10))),1)</f>
        <v>1</v>
      </c>
      <c r="AH44" s="35">
        <f t="shared" si="81"/>
        <v>8.5</v>
      </c>
      <c r="AI44" s="35">
        <f t="shared" si="82"/>
        <v>0.1</v>
      </c>
      <c r="AJ44" s="35">
        <f t="shared" si="83"/>
        <v>0</v>
      </c>
      <c r="AK44" s="35">
        <f t="shared" si="84"/>
        <v>0</v>
      </c>
      <c r="AL44" s="35">
        <f t="shared" si="85"/>
        <v>0</v>
      </c>
      <c r="AM44" s="35">
        <f t="shared" si="86"/>
        <v>0</v>
      </c>
      <c r="AN44" s="35">
        <f t="shared" si="87"/>
        <v>0</v>
      </c>
      <c r="AO44" s="142">
        <f t="shared" si="88"/>
        <v>5.9</v>
      </c>
      <c r="AP44" s="142">
        <f t="shared" si="41"/>
        <v>6.5</v>
      </c>
      <c r="AQ44" s="142">
        <f t="shared" si="89"/>
        <v>7.7</v>
      </c>
      <c r="AR44" s="142">
        <f t="shared" si="90"/>
        <v>0</v>
      </c>
      <c r="AS44" s="35">
        <f t="shared" si="91"/>
        <v>0.5</v>
      </c>
      <c r="AT44" s="35">
        <f>IF('Indicator Data'!L47="No data","x",IF('Indicator Data'!CL47&lt;1000,"x",ROUND((IF('Indicator Data'!L47&gt;AT$195,10,IF('Indicator Data'!L47&lt;AT$194,0,10-(AT$195-'Indicator Data'!L47)/(AT$195-AT$194)*10))),1)))</f>
        <v>6.1</v>
      </c>
      <c r="AU44" s="142">
        <f t="shared" si="92"/>
        <v>3.3</v>
      </c>
      <c r="AV44" s="35">
        <f>IF('Indicator Data'!M47="No data","x",ROUND(IF('Indicator Data'!M47=0,0,IF(LOG('Indicator Data'!M47)&gt;AV$195,10,IF(LOG('Indicator Data'!M47)&lt;AV$194,0,10-(AV$195-LOG('Indicator Data'!M47))/(AV$195-AV$194)*10))),1))</f>
        <v>4.3</v>
      </c>
      <c r="AW44" s="36">
        <f>IF(AV44="x","x",'Indicator Data'!M47/'Indicator Data'!$CK47)</f>
        <v>2.3871620267046792E-3</v>
      </c>
      <c r="AX44" s="35">
        <f t="shared" si="42"/>
        <v>0</v>
      </c>
      <c r="AY44" s="35">
        <f t="shared" si="43"/>
        <v>2.4</v>
      </c>
      <c r="AZ44" s="35" t="str">
        <f>IF('Indicator Data'!N47="No data","x",ROUND(IF('Indicator Data'!N47=0,0,IF(LOG('Indicator Data'!N47)&gt;AZ$195,10,IF(LOG('Indicator Data'!N47)&lt;AZ$194,0,10-(AZ$195-LOG('Indicator Data'!N47))/(AZ$195-AZ$194)*10))),1))</f>
        <v>x</v>
      </c>
      <c r="BA44" s="36" t="str">
        <f>IF(AZ44="x","x",'Indicator Data'!N47/'Indicator Data'!$CK47)</f>
        <v>x</v>
      </c>
      <c r="BB44" s="35" t="str">
        <f t="shared" si="44"/>
        <v>x</v>
      </c>
      <c r="BC44" s="35" t="str">
        <f t="shared" si="45"/>
        <v>x</v>
      </c>
      <c r="BD44" s="35" t="str">
        <f>IF('Indicator Data'!O47="No data","x",ROUND(IF('Indicator Data'!O47=0,0,IF(LOG('Indicator Data'!O47)&gt;BD$195,10,IF(LOG('Indicator Data'!O47)&lt;BD$194,0,10-(BD$195-LOG('Indicator Data'!O47))/(BD$195-BD$194)*10))),1))</f>
        <v>x</v>
      </c>
      <c r="BE44" s="36" t="str">
        <f>IF(BD44="x","x",'Indicator Data'!O47/'Indicator Data'!$CK47)</f>
        <v>x</v>
      </c>
      <c r="BF44" s="35" t="str">
        <f t="shared" si="46"/>
        <v>x</v>
      </c>
      <c r="BG44" s="35" t="str">
        <f t="shared" si="47"/>
        <v>x</v>
      </c>
      <c r="BH44" s="35" t="str">
        <f>IF('Indicator Data'!P47="No data","x",ROUND(IF('Indicator Data'!P47=0,0,IF(LOG('Indicator Data'!P47)&gt;BH$195,10,IF(LOG('Indicator Data'!P47)&lt;BH$194,0,10-(BH$195-LOG('Indicator Data'!P47))/(BH$195-BH$194)*10))),1))</f>
        <v>x</v>
      </c>
      <c r="BI44" s="36" t="str">
        <f>IF(BH44="x","x",'Indicator Data'!P47/'Indicator Data'!$CK47)</f>
        <v>x</v>
      </c>
      <c r="BJ44" s="35" t="str">
        <f t="shared" si="48"/>
        <v>x</v>
      </c>
      <c r="BK44" s="35" t="str">
        <f t="shared" si="49"/>
        <v>x</v>
      </c>
      <c r="BL44" s="35">
        <f t="shared" si="50"/>
        <v>2.4</v>
      </c>
      <c r="BM44" s="35">
        <f>ROUND(IF('Indicator Data'!Q47=0,0,IF(LOG('Indicator Data'!Q47)&gt;BM$195,10,IF(LOG('Indicator Data'!Q47)&lt;BM$194,0,10-(BM$195-LOG('Indicator Data'!Q47))/(BM$195-BM$194)*10))),1)</f>
        <v>0</v>
      </c>
      <c r="BN44" s="35">
        <f>ROUND(IF('Indicator Data'!R47=0,0,IF(LOG('Indicator Data'!R47)&gt;BN$195,10,IF(LOG('Indicator Data'!R47)&lt;BN$194,0,10-(BN$195-LOG('Indicator Data'!R47))/(BN$195-BN$194)*10))),1)</f>
        <v>0</v>
      </c>
      <c r="BO44" s="35">
        <f t="shared" si="51"/>
        <v>0</v>
      </c>
      <c r="BP44" s="36">
        <f>'Indicator Data'!Q47/'Indicator Data'!$CK47</f>
        <v>0</v>
      </c>
      <c r="BQ44" s="36">
        <f>'Indicator Data'!R47/'Indicator Data'!$CK47</f>
        <v>0</v>
      </c>
      <c r="BR44" s="35">
        <f t="shared" si="93"/>
        <v>0</v>
      </c>
      <c r="BS44" s="35">
        <f t="shared" si="94"/>
        <v>0</v>
      </c>
      <c r="BT44" s="35">
        <f t="shared" si="28"/>
        <v>0</v>
      </c>
      <c r="BU44" s="35">
        <f t="shared" si="52"/>
        <v>0</v>
      </c>
      <c r="BV44" s="35">
        <f>ROUND(IF('Indicator Data'!S47=0,0,IF(LOG('Indicator Data'!S47)&gt;BV$195,10,IF(LOG('Indicator Data'!S47)&lt;BV$194,0,10-(BV$195-LOG('Indicator Data'!S47))/(BV$195-BV$194)*10))),1)</f>
        <v>0</v>
      </c>
      <c r="BW44" s="35">
        <f>ROUND(IF('Indicator Data'!T47=0,0,IF(LOG('Indicator Data'!T47)&gt;BW$195,10,IF(LOG('Indicator Data'!T47)&lt;BW$194,0,10-(BW$195-LOG('Indicator Data'!T47))/(BW$195-BW$194)*10))),1)</f>
        <v>0</v>
      </c>
      <c r="BX44" s="35">
        <f t="shared" si="53"/>
        <v>0</v>
      </c>
      <c r="BY44" s="36">
        <f>'Indicator Data'!S47/'Indicator Data'!$CK47</f>
        <v>0</v>
      </c>
      <c r="BZ44" s="36">
        <f>'Indicator Data'!T47/'Indicator Data'!$CK47</f>
        <v>0</v>
      </c>
      <c r="CA44" s="35">
        <f t="shared" si="95"/>
        <v>0</v>
      </c>
      <c r="CB44" s="35">
        <f t="shared" si="96"/>
        <v>0</v>
      </c>
      <c r="CC44" s="35">
        <f t="shared" si="54"/>
        <v>0</v>
      </c>
      <c r="CD44" s="35">
        <f t="shared" si="55"/>
        <v>0</v>
      </c>
      <c r="CE44" s="35">
        <f t="shared" si="56"/>
        <v>0</v>
      </c>
      <c r="CF44" s="35">
        <f>ROUND(IF('Indicator Data'!U47=0,0,IF(LOG('Indicator Data'!U47)&gt;CF$195,10,IF(LOG('Indicator Data'!U47)&lt;CF$194,0,10-(CF$195-LOG('Indicator Data'!U47))/(CF$195-CF$194)*10))),1)</f>
        <v>0</v>
      </c>
      <c r="CG44" s="36">
        <f>'Indicator Data'!U47/'Indicator Data'!$CK47</f>
        <v>0</v>
      </c>
      <c r="CH44" s="35">
        <f t="shared" si="97"/>
        <v>0</v>
      </c>
      <c r="CI44" s="35">
        <f t="shared" si="57"/>
        <v>0</v>
      </c>
      <c r="CJ44" s="35">
        <f>ROUND(IF('Indicator Data'!V47=0,0,IF(LOG('Indicator Data'!V47)&gt;CJ$195,10,IF(LOG('Indicator Data'!V47)&lt;CJ$194,0,10-(CJ$195-LOG('Indicator Data'!V47))/(CJ$195-CJ$194)*10))),1)</f>
        <v>1.9</v>
      </c>
      <c r="CK44" s="36">
        <f>IF('Indicator Data'!V47/'Indicator Data'!$CK47&gt;1,1,'Indicator Data'!V47/'Indicator Data'!$CK47)</f>
        <v>4.7277502643864182E-5</v>
      </c>
      <c r="CL44" s="35">
        <f t="shared" si="98"/>
        <v>0</v>
      </c>
      <c r="CM44" s="35">
        <f t="shared" si="58"/>
        <v>1</v>
      </c>
      <c r="CN44" s="35">
        <f>ROUND(IF('Indicator Data'!W47=0,0,IF(LOG('Indicator Data'!W47)&gt;CN$195,10,IF(LOG('Indicator Data'!W47)&lt;CN$194,0,10-(CN$195-LOG('Indicator Data'!W47))/(CN$195-CN$194)*10))),1)</f>
        <v>5.6</v>
      </c>
      <c r="CO44" s="36">
        <f>'Indicator Data'!W47/'Indicator Data'!$CK47</f>
        <v>1.9159707015084414E-2</v>
      </c>
      <c r="CP44" s="35">
        <f t="shared" si="99"/>
        <v>0.2</v>
      </c>
      <c r="CQ44" s="35">
        <f t="shared" si="59"/>
        <v>3.4</v>
      </c>
      <c r="CR44" s="35">
        <f t="shared" si="100"/>
        <v>1.2</v>
      </c>
      <c r="CS44" s="35">
        <f>IF('Indicator Data'!BZ47="No data","x",ROUND(IF('Indicator Data'!BZ47&gt;CS$195,0,IF('Indicator Data'!BZ47&lt;CS$194,10,(CS$195-'Indicator Data'!BZ47)/(CS$195-CS$194)*10)),1))</f>
        <v>0.4</v>
      </c>
      <c r="CT44" s="35">
        <f>IF('Indicator Data'!CA47="No data","x",ROUND(IF('Indicator Data'!CA47&gt;CT$195,0,IF('Indicator Data'!CA47&lt;CT$194,10,(CT$195-'Indicator Data'!CA47)/(CT$195-CT$194)*10)),1))</f>
        <v>0.1</v>
      </c>
      <c r="CU44" s="35" t="str">
        <f>IF('Indicator Data'!AC47="No data","x",ROUND(IF('Indicator Data'!AC47&gt;CU$195,0,IF('Indicator Data'!AC47&lt;CU$194,10,(CU$195-'Indicator Data'!AC47)/(CU$195-CU$194)*10)),1))</f>
        <v>x</v>
      </c>
      <c r="CV44" s="35">
        <f t="shared" si="101"/>
        <v>0.3</v>
      </c>
      <c r="CW44" s="35">
        <f>IF('Indicator Data'!X47="No data","x",ROUND(IF(LOG('Indicator Data'!X47)&gt;CW$195,10,IF(LOG('Indicator Data'!X47)&lt;CW$194,0,10-(CW$195-LOG('Indicator Data'!X47))/(CW$195-CW$194)*10)),1))</f>
        <v>6.2</v>
      </c>
      <c r="CX44" s="35">
        <f>IF('Indicator Data'!Y47="No data","x",ROUND(IF('Indicator Data'!Y47&gt;CX$195,10,IF('Indicator Data'!Y47&lt;CX$194,0,10-(CX$195-'Indicator Data'!Y47)/(CX$195-CX$194)*10)),1))</f>
        <v>0</v>
      </c>
      <c r="CY44" s="35">
        <f>IF('Indicator Data'!Z47="No data","x",ROUND(IF('Indicator Data'!Z47&gt;CY$195,10,IF('Indicator Data'!Z47&lt;CY$194,0,10-(CY$195-'Indicator Data'!Z47)/(CY$195-CY$194)*10)),1))</f>
        <v>5.7</v>
      </c>
      <c r="CZ44" s="35">
        <f>IF('Indicator Data'!AA47="No data","x",ROUND(IF('Indicator Data'!AA47&gt;CZ$195,10,IF('Indicator Data'!AA47&lt;CZ$194,0,10-(CZ$195-'Indicator Data'!AA47)/(CZ$195-CZ$194)*10)),1))</f>
        <v>2</v>
      </c>
      <c r="DA44" s="35">
        <f t="shared" si="60"/>
        <v>3.5</v>
      </c>
      <c r="DB44" s="35">
        <f t="shared" si="61"/>
        <v>2.4</v>
      </c>
      <c r="DC44" s="35" t="str">
        <f>IF('Indicator Data'!AF47="No data","x",ROUND(IF('Indicator Data'!AF47&gt;DC$195,10,IF('Indicator Data'!AF47&lt;DC$194,0,10-(DC$195-'Indicator Data'!AF47)/(DC$195-DC$194)*10)),1))</f>
        <v>x</v>
      </c>
      <c r="DD44" s="35">
        <f>IF('Indicator Data'!AG47="No data","x",ROUND(IF('Indicator Data'!AG47&gt;DD$195,10,IF('Indicator Data'!AG47&lt;DD$194,0,10-(DD$195-'Indicator Data'!AG47)/(DD$195-DD$194)*10)),1))</f>
        <v>0</v>
      </c>
      <c r="DE44" s="35">
        <f t="shared" si="62"/>
        <v>2.8</v>
      </c>
      <c r="DF44" s="35">
        <f>IF('Indicator Data'!AB47="No data","x",ROUND(IF('Indicator Data'!AB47&gt;DF$195,10,IF('Indicator Data'!AB47&lt;DF$194,0,10-(DF$195-'Indicator Data'!AB47)/(DF$195-DF$194)*10)),1))</f>
        <v>0.1</v>
      </c>
      <c r="DG44" s="35">
        <f t="shared" si="63"/>
        <v>0.2</v>
      </c>
      <c r="DH44" s="143">
        <f>IF('Indicator Data'!AD47="No data","x",'Indicator Data'!AD47/'Indicator Data'!$CJ47)</f>
        <v>5.32164862640695E-4</v>
      </c>
      <c r="DI44" s="35">
        <f t="shared" si="64"/>
        <v>4.7</v>
      </c>
      <c r="DJ44" s="35">
        <f>IF('Indicator Data'!AE47="No data","x",ROUND(IF('Indicator Data'!AE47&gt;DJ$195,0,IF('Indicator Data'!AE47&lt;DJ$194,10,(DJ$195-'Indicator Data'!AE47)/(DJ$195-DJ$194)*10)),1))</f>
        <v>2</v>
      </c>
      <c r="DK44" s="35">
        <f t="shared" si="65"/>
        <v>3.4</v>
      </c>
      <c r="DL44" s="35">
        <f t="shared" si="66"/>
        <v>2.1</v>
      </c>
      <c r="DM44" s="37">
        <f t="shared" si="102"/>
        <v>2</v>
      </c>
      <c r="DN44" s="38">
        <f t="shared" si="103"/>
        <v>4.8</v>
      </c>
      <c r="DO44" s="35">
        <f>ROUND(IF('Indicator Data'!AH47=0,0,IF('Indicator Data'!AH47&gt;DO$195,10,IF('Indicator Data'!AH47&lt;DO$194,0,10-(DO$195-'Indicator Data'!AH47)/(DO$195-DO$194)*10))),1)</f>
        <v>0.2</v>
      </c>
      <c r="DP44" s="35">
        <f>ROUND(IF('Indicator Data'!AI47=0,0,IF(LOG('Indicator Data'!AI47)&gt;LOG(DP$195),10,IF(LOG('Indicator Data'!AI47)&lt;LOG(DP$194),0,10-(LOG(DP$195)-LOG('Indicator Data'!AI47))/(LOG(DP$195)-LOG(DP$194))*10))),1)</f>
        <v>0</v>
      </c>
      <c r="DQ44" s="37">
        <f t="shared" si="104"/>
        <v>0.1</v>
      </c>
      <c r="DR44" s="35">
        <f>'Indicator Data'!AJ47</f>
        <v>0</v>
      </c>
      <c r="DS44" s="35">
        <f>'Indicator Data'!AK47</f>
        <v>0</v>
      </c>
      <c r="DT44" s="37">
        <f t="shared" si="105"/>
        <v>0</v>
      </c>
      <c r="DU44" s="38">
        <f t="shared" si="106"/>
        <v>0.1</v>
      </c>
      <c r="DV44" s="13"/>
      <c r="DW44" s="83"/>
    </row>
    <row r="45" spans="1:127" s="2" customFormat="1" x14ac:dyDescent="0.3">
      <c r="A45" s="98" t="str">
        <f>'Indicator Data'!A48</f>
        <v>Cuba</v>
      </c>
      <c r="B45" s="39" t="str">
        <f>'Indicator Data'!B48</f>
        <v>CUB</v>
      </c>
      <c r="C45" s="35">
        <f>ROUND(IF('Indicator Data'!C48=0,0.1,IF(LOG('Indicator Data'!C48)&gt;C$195,10,IF(LOG('Indicator Data'!C48)&lt;C$194,0,10-(C$195-LOG('Indicator Data'!C48))/(C$195-C$194)*10))),1)</f>
        <v>7.6</v>
      </c>
      <c r="D45" s="35">
        <f>ROUND(IF('Indicator Data'!D48=0,0.1,IF(LOG('Indicator Data'!D48)&gt;D$195,10,IF(LOG('Indicator Data'!D48)&lt;D$194,0,10-(D$195-LOG('Indicator Data'!D48))/(D$195-D$194)*10))),1)</f>
        <v>7.4</v>
      </c>
      <c r="E45" s="35">
        <f t="shared" si="67"/>
        <v>7.5</v>
      </c>
      <c r="F45" s="35">
        <f>IF('Indicator Data'!E48="No data",0.1,(ROUND(IF('Indicator Data'!E48=0,0,IF(LOG('Indicator Data'!E48)&gt;F$195,10,IF(LOG('Indicator Data'!E48)&lt;F$194,0,10-(F$195-LOG('Indicator Data'!E48))/(F$195-F$194)*10))),1)))</f>
        <v>5.6</v>
      </c>
      <c r="G45" s="35">
        <f>ROUND(IF('Indicator Data'!F48=0,0,IF(LOG('Indicator Data'!F48)&gt;G$195,10,IF(LOG('Indicator Data'!F48)&lt;G$194,0,10-(G$195-LOG('Indicator Data'!F48))/(G$195-G$194)*10))),1)</f>
        <v>5.4</v>
      </c>
      <c r="H45" s="35">
        <f>ROUND(IF('Indicator Data'!G48=0,0,IF(LOG('Indicator Data'!G48)&gt;H$195,10,IF(LOG('Indicator Data'!G48)&lt;H$194,0,10-(H$195-LOG('Indicator Data'!G48))/(H$195-H$194)*10))),1)</f>
        <v>8.3000000000000007</v>
      </c>
      <c r="I45" s="35">
        <f>ROUND(IF('Indicator Data'!H48=0,0,IF(LOG('Indicator Data'!H48)&gt;I$195,10,IF(LOG('Indicator Data'!H48)&lt;I$194,0,10-(I$195-LOG('Indicator Data'!H48))/(I$195-I$194)*10))),1)</f>
        <v>9.6999999999999993</v>
      </c>
      <c r="J45" s="35">
        <f t="shared" si="68"/>
        <v>9.1</v>
      </c>
      <c r="K45" s="35">
        <f>ROUND(IF('Indicator Data'!I48=0,0,IF(LOG('Indicator Data'!I48)&gt;K$195,10,IF(LOG('Indicator Data'!I48)&lt;K$194,0,10-(K$195-LOG('Indicator Data'!I48))/(K$195-K$194)*10))),1)</f>
        <v>6.6</v>
      </c>
      <c r="L45" s="35">
        <f t="shared" si="69"/>
        <v>8.1</v>
      </c>
      <c r="M45" s="35">
        <f>ROUND(IF('Indicator Data'!J48=0,0,IF(LOG('Indicator Data'!J48)&gt;M$195,10,IF(LOG('Indicator Data'!J48)&lt;M$194,0,10-(M$195-LOG('Indicator Data'!J48))/(M$195-M$194)*10))),1)</f>
        <v>8.5</v>
      </c>
      <c r="N45" s="36">
        <f>'Indicator Data'!C48/'Indicator Data'!$CK48</f>
        <v>1.0069056838756304E-3</v>
      </c>
      <c r="O45" s="36">
        <f>'Indicator Data'!D48/'Indicator Data'!$CK48</f>
        <v>1.4363138650352346E-4</v>
      </c>
      <c r="P45" s="36">
        <f>IF(F45=0.1,"x",'Indicator Data'!E48/'Indicator Data'!$CK48)</f>
        <v>1.4695524646740055E-3</v>
      </c>
      <c r="Q45" s="36">
        <f>'Indicator Data'!F48/'Indicator Data'!$CK48</f>
        <v>1.4346472940699459E-6</v>
      </c>
      <c r="R45" s="36">
        <f>'Indicator Data'!G48/'Indicator Data'!$CK48</f>
        <v>1.8987802161611351E-2</v>
      </c>
      <c r="S45" s="36">
        <f>'Indicator Data'!H48/'Indicator Data'!$CK48</f>
        <v>5.1542952628806796E-3</v>
      </c>
      <c r="T45" s="36">
        <f>'Indicator Data'!I48/'Indicator Data'!$CK48</f>
        <v>1.8212472493447729E-3</v>
      </c>
      <c r="U45" s="36">
        <f>'Indicator Data'!J48/'Indicator Data'!$CK48</f>
        <v>2.3078154299038269E-3</v>
      </c>
      <c r="V45" s="35">
        <f t="shared" si="70"/>
        <v>5</v>
      </c>
      <c r="W45" s="35">
        <f t="shared" si="71"/>
        <v>1.4</v>
      </c>
      <c r="X45" s="35">
        <f t="shared" si="72"/>
        <v>3.4</v>
      </c>
      <c r="Y45" s="35">
        <f t="shared" si="73"/>
        <v>1</v>
      </c>
      <c r="Z45" s="35">
        <f t="shared" si="74"/>
        <v>5.9</v>
      </c>
      <c r="AA45" s="35">
        <f t="shared" si="75"/>
        <v>10</v>
      </c>
      <c r="AB45" s="35">
        <f t="shared" si="76"/>
        <v>10</v>
      </c>
      <c r="AC45" s="35">
        <f t="shared" si="77"/>
        <v>10</v>
      </c>
      <c r="AD45" s="35">
        <f t="shared" si="78"/>
        <v>1.8</v>
      </c>
      <c r="AE45" s="35">
        <f t="shared" si="79"/>
        <v>7.9</v>
      </c>
      <c r="AF45" s="35">
        <f t="shared" si="80"/>
        <v>0.8</v>
      </c>
      <c r="AG45" s="35">
        <f>ROUND(IF('Indicator Data'!K48=0,0,IF('Indicator Data'!K48&gt;AG$195,10,IF('Indicator Data'!K48&lt;AG$194,0,10-(AG$195-'Indicator Data'!K48)/(AG$195-AG$194)*10))),1)</f>
        <v>5.7</v>
      </c>
      <c r="AH45" s="35">
        <f t="shared" si="81"/>
        <v>6.3</v>
      </c>
      <c r="AI45" s="35">
        <f t="shared" si="82"/>
        <v>4.4000000000000004</v>
      </c>
      <c r="AJ45" s="35">
        <f t="shared" si="83"/>
        <v>9.1999999999999993</v>
      </c>
      <c r="AK45" s="35">
        <f t="shared" si="84"/>
        <v>9.9</v>
      </c>
      <c r="AL45" s="35">
        <f t="shared" si="85"/>
        <v>9.6</v>
      </c>
      <c r="AM45" s="35">
        <f t="shared" si="86"/>
        <v>4.2</v>
      </c>
      <c r="AN45" s="35">
        <f t="shared" si="87"/>
        <v>5.9</v>
      </c>
      <c r="AO45" s="142">
        <f t="shared" si="88"/>
        <v>5.8</v>
      </c>
      <c r="AP45" s="142">
        <f t="shared" si="41"/>
        <v>3.6</v>
      </c>
      <c r="AQ45" s="142">
        <f t="shared" si="89"/>
        <v>5.7</v>
      </c>
      <c r="AR45" s="142">
        <f t="shared" si="90"/>
        <v>8</v>
      </c>
      <c r="AS45" s="35">
        <f t="shared" si="91"/>
        <v>5.8</v>
      </c>
      <c r="AT45" s="35">
        <f>IF('Indicator Data'!L48="No data","x",IF('Indicator Data'!CL48&lt;1000,"x",ROUND((IF('Indicator Data'!L48&gt;AT$195,10,IF('Indicator Data'!L48&lt;AT$194,0,10-(AT$195-'Indicator Data'!L48)/(AT$195-AT$194)*10))),1)))</f>
        <v>4</v>
      </c>
      <c r="AU45" s="142">
        <f t="shared" si="92"/>
        <v>4.9000000000000004</v>
      </c>
      <c r="AV45" s="35" t="str">
        <f>IF('Indicator Data'!M48="No data","x",ROUND(IF('Indicator Data'!M48=0,0,IF(LOG('Indicator Data'!M48)&gt;AV$195,10,IF(LOG('Indicator Data'!M48)&lt;AV$194,0,10-(AV$195-LOG('Indicator Data'!M48))/(AV$195-AV$194)*10))),1))</f>
        <v>x</v>
      </c>
      <c r="AW45" s="36" t="str">
        <f>IF(AV45="x","x",'Indicator Data'!M48/'Indicator Data'!$CK48)</f>
        <v>x</v>
      </c>
      <c r="AX45" s="35" t="str">
        <f t="shared" si="42"/>
        <v>x</v>
      </c>
      <c r="AY45" s="35" t="str">
        <f t="shared" si="43"/>
        <v>x</v>
      </c>
      <c r="AZ45" s="35" t="str">
        <f>IF('Indicator Data'!N48="No data","x",ROUND(IF('Indicator Data'!N48=0,0,IF(LOG('Indicator Data'!N48)&gt;AZ$195,10,IF(LOG('Indicator Data'!N48)&lt;AZ$194,0,10-(AZ$195-LOG('Indicator Data'!N48))/(AZ$195-AZ$194)*10))),1))</f>
        <v>x</v>
      </c>
      <c r="BA45" s="36" t="str">
        <f>IF(AZ45="x","x",'Indicator Data'!N48/'Indicator Data'!$CK48)</f>
        <v>x</v>
      </c>
      <c r="BB45" s="35" t="str">
        <f t="shared" si="44"/>
        <v>x</v>
      </c>
      <c r="BC45" s="35" t="str">
        <f t="shared" si="45"/>
        <v>x</v>
      </c>
      <c r="BD45" s="35" t="str">
        <f>IF('Indicator Data'!O48="No data","x",ROUND(IF('Indicator Data'!O48=0,0,IF(LOG('Indicator Data'!O48)&gt;BD$195,10,IF(LOG('Indicator Data'!O48)&lt;BD$194,0,10-(BD$195-LOG('Indicator Data'!O48))/(BD$195-BD$194)*10))),1))</f>
        <v>x</v>
      </c>
      <c r="BE45" s="36" t="str">
        <f>IF(BD45="x","x",'Indicator Data'!O48/'Indicator Data'!$CK48)</f>
        <v>x</v>
      </c>
      <c r="BF45" s="35" t="str">
        <f t="shared" si="46"/>
        <v>x</v>
      </c>
      <c r="BG45" s="35" t="str">
        <f t="shared" si="47"/>
        <v>x</v>
      </c>
      <c r="BH45" s="35" t="str">
        <f>IF('Indicator Data'!P48="No data","x",ROUND(IF('Indicator Data'!P48=0,0,IF(LOG('Indicator Data'!P48)&gt;BH$195,10,IF(LOG('Indicator Data'!P48)&lt;BH$194,0,10-(BH$195-LOG('Indicator Data'!P48))/(BH$195-BH$194)*10))),1))</f>
        <v>x</v>
      </c>
      <c r="BI45" s="36" t="str">
        <f>IF(BH45="x","x",'Indicator Data'!P48/'Indicator Data'!$CK48)</f>
        <v>x</v>
      </c>
      <c r="BJ45" s="35" t="str">
        <f t="shared" si="48"/>
        <v>x</v>
      </c>
      <c r="BK45" s="35" t="str">
        <f t="shared" si="49"/>
        <v>x</v>
      </c>
      <c r="BL45" s="35" t="str">
        <f t="shared" si="50"/>
        <v>x</v>
      </c>
      <c r="BM45" s="35">
        <f>ROUND(IF('Indicator Data'!Q48=0,0,IF(LOG('Indicator Data'!Q48)&gt;BM$195,10,IF(LOG('Indicator Data'!Q48)&lt;BM$194,0,10-(BM$195-LOG('Indicator Data'!Q48))/(BM$195-BM$194)*10))),1)</f>
        <v>0</v>
      </c>
      <c r="BN45" s="35">
        <f>ROUND(IF('Indicator Data'!R48=0,0,IF(LOG('Indicator Data'!R48)&gt;BN$195,10,IF(LOG('Indicator Data'!R48)&lt;BN$194,0,10-(BN$195-LOG('Indicator Data'!R48))/(BN$195-BN$194)*10))),1)</f>
        <v>0</v>
      </c>
      <c r="BO45" s="35">
        <f t="shared" si="51"/>
        <v>0</v>
      </c>
      <c r="BP45" s="36">
        <f>'Indicator Data'!Q48/'Indicator Data'!$CK48</f>
        <v>0</v>
      </c>
      <c r="BQ45" s="36">
        <f>'Indicator Data'!R48/'Indicator Data'!$CK48</f>
        <v>0</v>
      </c>
      <c r="BR45" s="35">
        <f t="shared" si="93"/>
        <v>0</v>
      </c>
      <c r="BS45" s="35">
        <f t="shared" si="94"/>
        <v>0</v>
      </c>
      <c r="BT45" s="35">
        <f t="shared" si="28"/>
        <v>0</v>
      </c>
      <c r="BU45" s="35">
        <f t="shared" si="52"/>
        <v>0</v>
      </c>
      <c r="BV45" s="35">
        <f>ROUND(IF('Indicator Data'!S48=0,0,IF(LOG('Indicator Data'!S48)&gt;BV$195,10,IF(LOG('Indicator Data'!S48)&lt;BV$194,0,10-(BV$195-LOG('Indicator Data'!S48))/(BV$195-BV$194)*10))),1)</f>
        <v>0</v>
      </c>
      <c r="BW45" s="35">
        <f>ROUND(IF('Indicator Data'!T48=0,0,IF(LOG('Indicator Data'!T48)&gt;BW$195,10,IF(LOG('Indicator Data'!T48)&lt;BW$194,0,10-(BW$195-LOG('Indicator Data'!T48))/(BW$195-BW$194)*10))),1)</f>
        <v>0</v>
      </c>
      <c r="BX45" s="35">
        <f t="shared" si="53"/>
        <v>0</v>
      </c>
      <c r="BY45" s="36">
        <f>'Indicator Data'!S48/'Indicator Data'!$CK48</f>
        <v>0</v>
      </c>
      <c r="BZ45" s="36">
        <f>'Indicator Data'!T48/'Indicator Data'!$CK48</f>
        <v>0</v>
      </c>
      <c r="CA45" s="35">
        <f t="shared" si="95"/>
        <v>0</v>
      </c>
      <c r="CB45" s="35">
        <f t="shared" si="96"/>
        <v>0</v>
      </c>
      <c r="CC45" s="35">
        <f t="shared" si="54"/>
        <v>0</v>
      </c>
      <c r="CD45" s="35">
        <f t="shared" si="55"/>
        <v>0</v>
      </c>
      <c r="CE45" s="35">
        <f t="shared" si="56"/>
        <v>0</v>
      </c>
      <c r="CF45" s="35">
        <f>ROUND(IF('Indicator Data'!U48=0,0,IF(LOG('Indicator Data'!U48)&gt;CF$195,10,IF(LOG('Indicator Data'!U48)&lt;CF$194,0,10-(CF$195-LOG('Indicator Data'!U48))/(CF$195-CF$194)*10))),1)</f>
        <v>8.6</v>
      </c>
      <c r="CG45" s="36">
        <f>'Indicator Data'!U48/'Indicator Data'!$CK48</f>
        <v>0.9045045554441572</v>
      </c>
      <c r="CH45" s="35">
        <f t="shared" si="97"/>
        <v>10</v>
      </c>
      <c r="CI45" s="35">
        <f t="shared" si="57"/>
        <v>9.4</v>
      </c>
      <c r="CJ45" s="35">
        <f>ROUND(IF('Indicator Data'!V48=0,0,IF(LOG('Indicator Data'!V48)&gt;CJ$195,10,IF(LOG('Indicator Data'!V48)&lt;CJ$194,0,10-(CJ$195-LOG('Indicator Data'!V48))/(CJ$195-CJ$194)*10))),1)</f>
        <v>8.6</v>
      </c>
      <c r="CK45" s="36">
        <f>IF('Indicator Data'!V48/'Indicator Data'!$CK48&gt;1,1,'Indicator Data'!V48/'Indicator Data'!$CK48)</f>
        <v>0.9691460312115685</v>
      </c>
      <c r="CL45" s="35">
        <f t="shared" si="98"/>
        <v>9.6999999999999993</v>
      </c>
      <c r="CM45" s="35">
        <f t="shared" si="58"/>
        <v>9.1999999999999993</v>
      </c>
      <c r="CN45" s="35">
        <f>ROUND(IF('Indicator Data'!W48=0,0,IF(LOG('Indicator Data'!W48)&gt;CN$195,10,IF(LOG('Indicator Data'!W48)&lt;CN$194,0,10-(CN$195-LOG('Indicator Data'!W48))/(CN$195-CN$194)*10))),1)</f>
        <v>8.6</v>
      </c>
      <c r="CO45" s="36">
        <f>'Indicator Data'!W48/'Indicator Data'!$CK48</f>
        <v>0.95502127906796042</v>
      </c>
      <c r="CP45" s="35">
        <f t="shared" si="99"/>
        <v>9.6</v>
      </c>
      <c r="CQ45" s="35">
        <f t="shared" si="59"/>
        <v>9.1999999999999993</v>
      </c>
      <c r="CR45" s="35">
        <f t="shared" si="100"/>
        <v>8.1999999999999993</v>
      </c>
      <c r="CS45" s="35">
        <f>IF('Indicator Data'!BZ48="No data","x",ROUND(IF('Indicator Data'!BZ48&gt;CS$195,0,IF('Indicator Data'!BZ48&lt;CS$194,10,(CS$195-'Indicator Data'!BZ48)/(CS$195-CS$194)*10)),1))</f>
        <v>0.8</v>
      </c>
      <c r="CT45" s="35">
        <f>IF('Indicator Data'!CA48="No data","x",ROUND(IF('Indicator Data'!CA48&gt;CT$195,0,IF('Indicator Data'!CA48&lt;CT$194,10,(CT$195-'Indicator Data'!CA48)/(CT$195-CT$194)*10)),1))</f>
        <v>0.8</v>
      </c>
      <c r="CU45" s="35">
        <f>IF('Indicator Data'!AC48="No data","x",ROUND(IF('Indicator Data'!AC48&gt;CU$195,0,IF('Indicator Data'!AC48&lt;CU$194,10,(CU$195-'Indicator Data'!AC48)/(CU$195-CU$194)*10)),1))</f>
        <v>1.5</v>
      </c>
      <c r="CV45" s="35">
        <f t="shared" si="101"/>
        <v>1</v>
      </c>
      <c r="CW45" s="35">
        <f>IF('Indicator Data'!X48="No data","x",ROUND(IF(LOG('Indicator Data'!X48)&gt;CW$195,10,IF(LOG('Indicator Data'!X48)&lt;CW$194,0,10-(CW$195-LOG('Indicator Data'!X48))/(CW$195-CW$194)*10)),1))</f>
        <v>6.8</v>
      </c>
      <c r="CX45" s="35">
        <f>IF('Indicator Data'!Y48="No data","x",ROUND(IF('Indicator Data'!Y48&gt;CX$195,10,IF('Indicator Data'!Y48&lt;CX$194,0,10-(CX$195-'Indicator Data'!Y48)/(CX$195-CX$194)*10)),1))</f>
        <v>0.1</v>
      </c>
      <c r="CY45" s="35">
        <f>IF('Indicator Data'!Z48="No data","x",ROUND(IF('Indicator Data'!Z48&gt;CY$195,10,IF('Indicator Data'!Z48&lt;CY$194,0,10-(CY$195-'Indicator Data'!Z48)/(CY$195-CY$194)*10)),1))</f>
        <v>7.7</v>
      </c>
      <c r="CZ45" s="35" t="str">
        <f>IF('Indicator Data'!AA48="No data","x",ROUND(IF('Indicator Data'!AA48&gt;CZ$195,10,IF('Indicator Data'!AA48&lt;CZ$194,0,10-(CZ$195-'Indicator Data'!AA48)/(CZ$195-CZ$194)*10)),1))</f>
        <v>x</v>
      </c>
      <c r="DA45" s="35">
        <f t="shared" si="60"/>
        <v>4.9000000000000004</v>
      </c>
      <c r="DB45" s="35">
        <f t="shared" si="61"/>
        <v>3.6</v>
      </c>
      <c r="DC45" s="35">
        <f>IF('Indicator Data'!AF48="No data","x",ROUND(IF('Indicator Data'!AF48&gt;DC$195,10,IF('Indicator Data'!AF48&lt;DC$194,0,10-(DC$195-'Indicator Data'!AF48)/(DC$195-DC$194)*10)),1))</f>
        <v>0.7</v>
      </c>
      <c r="DD45" s="35">
        <f>IF('Indicator Data'!AG48="No data","x",ROUND(IF('Indicator Data'!AG48&gt;DD$195,10,IF('Indicator Data'!AG48&lt;DD$194,0,10-(DD$195-'Indicator Data'!AG48)/(DD$195-DD$194)*10)),1))</f>
        <v>0.1</v>
      </c>
      <c r="DE45" s="35">
        <f t="shared" si="62"/>
        <v>3.1</v>
      </c>
      <c r="DF45" s="35">
        <f>IF('Indicator Data'!AB48="No data","x",ROUND(IF('Indicator Data'!AB48&gt;DF$195,10,IF('Indicator Data'!AB48&lt;DF$194,0,10-(DF$195-'Indicator Data'!AB48)/(DF$195-DF$194)*10)),1))</f>
        <v>0.1</v>
      </c>
      <c r="DG45" s="35">
        <f t="shared" si="63"/>
        <v>0.8</v>
      </c>
      <c r="DH45" s="143">
        <f>IF('Indicator Data'!AD48="No data","x",'Indicator Data'!AD48/'Indicator Data'!$CJ48)</f>
        <v>1.0631329254093445E-3</v>
      </c>
      <c r="DI45" s="35">
        <f t="shared" si="64"/>
        <v>0</v>
      </c>
      <c r="DJ45" s="35">
        <f>IF('Indicator Data'!AE48="No data","x",ROUND(IF('Indicator Data'!AE48&gt;DJ$195,0,IF('Indicator Data'!AE48&lt;DJ$194,10,(DJ$195-'Indicator Data'!AE48)/(DJ$195-DJ$194)*10)),1))</f>
        <v>0</v>
      </c>
      <c r="DK45" s="35">
        <f t="shared" si="65"/>
        <v>0</v>
      </c>
      <c r="DL45" s="35">
        <f t="shared" si="66"/>
        <v>1.3</v>
      </c>
      <c r="DM45" s="37">
        <f t="shared" si="102"/>
        <v>5.0999999999999996</v>
      </c>
      <c r="DN45" s="38">
        <f t="shared" si="103"/>
        <v>5.7</v>
      </c>
      <c r="DO45" s="35">
        <f>ROUND(IF('Indicator Data'!AH48=0,0,IF('Indicator Data'!AH48&gt;DO$195,10,IF('Indicator Data'!AH48&lt;DO$194,0,10-(DO$195-'Indicator Data'!AH48)/(DO$195-DO$194)*10))),1)</f>
        <v>0.2</v>
      </c>
      <c r="DP45" s="35">
        <f>ROUND(IF('Indicator Data'!AI48=0,0,IF(LOG('Indicator Data'!AI48)&gt;LOG(DP$195),10,IF(LOG('Indicator Data'!AI48)&lt;LOG(DP$194),0,10-(LOG(DP$195)-LOG('Indicator Data'!AI48))/(LOG(DP$195)-LOG(DP$194))*10))),1)</f>
        <v>5.5</v>
      </c>
      <c r="DQ45" s="37">
        <f t="shared" si="104"/>
        <v>3.3</v>
      </c>
      <c r="DR45" s="35">
        <f>'Indicator Data'!AJ48</f>
        <v>0</v>
      </c>
      <c r="DS45" s="35">
        <f>'Indicator Data'!AK48</f>
        <v>0</v>
      </c>
      <c r="DT45" s="37">
        <f t="shared" si="105"/>
        <v>0</v>
      </c>
      <c r="DU45" s="38">
        <f t="shared" si="106"/>
        <v>2.2999999999999998</v>
      </c>
      <c r="DV45" s="13"/>
      <c r="DW45" s="83"/>
    </row>
    <row r="46" spans="1:127" s="2" customFormat="1" x14ac:dyDescent="0.3">
      <c r="A46" s="98" t="str">
        <f>'Indicator Data'!A49</f>
        <v>Cyprus</v>
      </c>
      <c r="B46" s="39" t="str">
        <f>'Indicator Data'!B49</f>
        <v>CYP</v>
      </c>
      <c r="C46" s="35">
        <f>ROUND(IF('Indicator Data'!C49=0,0.1,IF(LOG('Indicator Data'!C49)&gt;C$195,10,IF(LOG('Indicator Data'!C49)&lt;C$194,0,10-(C$195-LOG('Indicator Data'!C49))/(C$195-C$194)*10))),1)</f>
        <v>5.9</v>
      </c>
      <c r="D46" s="35">
        <f>ROUND(IF('Indicator Data'!D49=0,0.1,IF(LOG('Indicator Data'!D49)&gt;D$195,10,IF(LOG('Indicator Data'!D49)&lt;D$194,0,10-(D$195-LOG('Indicator Data'!D49))/(D$195-D$194)*10))),1)</f>
        <v>6.9</v>
      </c>
      <c r="E46" s="35">
        <f t="shared" si="67"/>
        <v>6.4</v>
      </c>
      <c r="F46" s="35">
        <f>IF('Indicator Data'!E49="No data",0.1,(ROUND(IF('Indicator Data'!E49=0,0,IF(LOG('Indicator Data'!E49)&gt;F$195,10,IF(LOG('Indicator Data'!E49)&lt;F$194,0,10-(F$195-LOG('Indicator Data'!E49))/(F$195-F$194)*10))),1)))</f>
        <v>0</v>
      </c>
      <c r="G46" s="35">
        <f>ROUND(IF('Indicator Data'!F49=0,0,IF(LOG('Indicator Data'!F49)&gt;G$195,10,IF(LOG('Indicator Data'!F49)&lt;G$194,0,10-(G$195-LOG('Indicator Data'!F49))/(G$195-G$194)*10))),1)</f>
        <v>4.9000000000000004</v>
      </c>
      <c r="H46" s="35">
        <f>ROUND(IF('Indicator Data'!G49=0,0,IF(LOG('Indicator Data'!G49)&gt;H$195,10,IF(LOG('Indicator Data'!G49)&lt;H$194,0,10-(H$195-LOG('Indicator Data'!G49))/(H$195-H$194)*10))),1)</f>
        <v>0</v>
      </c>
      <c r="I46" s="35">
        <f>ROUND(IF('Indicator Data'!H49=0,0,IF(LOG('Indicator Data'!H49)&gt;I$195,10,IF(LOG('Indicator Data'!H49)&lt;I$194,0,10-(I$195-LOG('Indicator Data'!H49))/(I$195-I$194)*10))),1)</f>
        <v>0</v>
      </c>
      <c r="J46" s="35">
        <f t="shared" si="68"/>
        <v>0</v>
      </c>
      <c r="K46" s="35">
        <f>ROUND(IF('Indicator Data'!I49=0,0,IF(LOG('Indicator Data'!I49)&gt;K$195,10,IF(LOG('Indicator Data'!I49)&lt;K$194,0,10-(K$195-LOG('Indicator Data'!I49))/(K$195-K$194)*10))),1)</f>
        <v>0</v>
      </c>
      <c r="L46" s="35">
        <f t="shared" si="69"/>
        <v>0</v>
      </c>
      <c r="M46" s="35">
        <f>ROUND(IF('Indicator Data'!J49=0,0,IF(LOG('Indicator Data'!J49)&gt;M$195,10,IF(LOG('Indicator Data'!J49)&lt;M$194,0,10-(M$195-LOG('Indicator Data'!J49))/(M$195-M$194)*10))),1)</f>
        <v>0</v>
      </c>
      <c r="N46" s="36">
        <f>'Indicator Data'!C49/'Indicator Data'!$CK49</f>
        <v>1.9543888796974738E-3</v>
      </c>
      <c r="O46" s="36">
        <f>'Indicator Data'!D49/'Indicator Data'!$CK49</f>
        <v>1.0258280361757841E-3</v>
      </c>
      <c r="P46" s="36">
        <f>IF(F46=0.1,"x",'Indicator Data'!E49/'Indicator Data'!$CK49)</f>
        <v>5.4185492694857444E-5</v>
      </c>
      <c r="Q46" s="36">
        <f>'Indicator Data'!F49/'Indicator Data'!$CK49</f>
        <v>7.2583724871811377E-6</v>
      </c>
      <c r="R46" s="36">
        <f>'Indicator Data'!G49/'Indicator Data'!$CK49</f>
        <v>0</v>
      </c>
      <c r="S46" s="36">
        <f>'Indicator Data'!H49/'Indicator Data'!$CK49</f>
        <v>0</v>
      </c>
      <c r="T46" s="36">
        <f>'Indicator Data'!I49/'Indicator Data'!$CK49</f>
        <v>0</v>
      </c>
      <c r="U46" s="36">
        <f>'Indicator Data'!J49/'Indicator Data'!$CK49</f>
        <v>0</v>
      </c>
      <c r="V46" s="35">
        <f t="shared" si="70"/>
        <v>9.8000000000000007</v>
      </c>
      <c r="W46" s="35">
        <f t="shared" si="71"/>
        <v>10</v>
      </c>
      <c r="X46" s="35">
        <f t="shared" si="72"/>
        <v>9.9</v>
      </c>
      <c r="Y46" s="35">
        <f t="shared" si="73"/>
        <v>0</v>
      </c>
      <c r="Z46" s="35">
        <f t="shared" si="74"/>
        <v>7.5</v>
      </c>
      <c r="AA46" s="35">
        <f t="shared" si="75"/>
        <v>0</v>
      </c>
      <c r="AB46" s="35">
        <f t="shared" si="76"/>
        <v>0</v>
      </c>
      <c r="AC46" s="35">
        <f t="shared" si="77"/>
        <v>0</v>
      </c>
      <c r="AD46" s="35">
        <f t="shared" si="78"/>
        <v>0</v>
      </c>
      <c r="AE46" s="35">
        <f t="shared" si="79"/>
        <v>0</v>
      </c>
      <c r="AF46" s="35">
        <f t="shared" si="80"/>
        <v>0</v>
      </c>
      <c r="AG46" s="35">
        <f>ROUND(IF('Indicator Data'!K49=0,0,IF('Indicator Data'!K49&gt;AG$195,10,IF('Indicator Data'!K49&lt;AG$194,0,10-(AG$195-'Indicator Data'!K49)/(AG$195-AG$194)*10))),1)</f>
        <v>1.9</v>
      </c>
      <c r="AH46" s="35">
        <f t="shared" si="81"/>
        <v>7.9</v>
      </c>
      <c r="AI46" s="35">
        <f t="shared" si="82"/>
        <v>8.5</v>
      </c>
      <c r="AJ46" s="35">
        <f t="shared" si="83"/>
        <v>0</v>
      </c>
      <c r="AK46" s="35">
        <f t="shared" si="84"/>
        <v>0</v>
      </c>
      <c r="AL46" s="35">
        <f t="shared" si="85"/>
        <v>0</v>
      </c>
      <c r="AM46" s="35">
        <f t="shared" si="86"/>
        <v>0</v>
      </c>
      <c r="AN46" s="35">
        <f t="shared" si="87"/>
        <v>0</v>
      </c>
      <c r="AO46" s="142">
        <f t="shared" si="88"/>
        <v>8.6999999999999993</v>
      </c>
      <c r="AP46" s="142">
        <f t="shared" si="41"/>
        <v>0</v>
      </c>
      <c r="AQ46" s="142">
        <f t="shared" si="89"/>
        <v>6.4</v>
      </c>
      <c r="AR46" s="142">
        <f t="shared" si="90"/>
        <v>0</v>
      </c>
      <c r="AS46" s="35">
        <f t="shared" si="91"/>
        <v>1</v>
      </c>
      <c r="AT46" s="35">
        <f>IF('Indicator Data'!L49="No data","x",IF('Indicator Data'!CL49&lt;1000,"x",ROUND((IF('Indicator Data'!L49&gt;AT$195,10,IF('Indicator Data'!L49&lt;AT$194,0,10-(AT$195-'Indicator Data'!L49)/(AT$195-AT$194)*10))),1)))</f>
        <v>5.0999999999999996</v>
      </c>
      <c r="AU46" s="142">
        <f t="shared" si="92"/>
        <v>3.1</v>
      </c>
      <c r="AV46" s="35">
        <f>IF('Indicator Data'!M49="No data","x",ROUND(IF('Indicator Data'!M49=0,0,IF(LOG('Indicator Data'!M49)&gt;AV$195,10,IF(LOG('Indicator Data'!M49)&lt;AV$194,0,10-(AV$195-LOG('Indicator Data'!M49))/(AV$195-AV$194)*10))),1))</f>
        <v>0</v>
      </c>
      <c r="AW46" s="36">
        <f>IF(AV46="x","x",'Indicator Data'!M49/'Indicator Data'!$CK49)</f>
        <v>0</v>
      </c>
      <c r="AX46" s="35">
        <f t="shared" si="42"/>
        <v>0</v>
      </c>
      <c r="AY46" s="35">
        <f t="shared" si="43"/>
        <v>0</v>
      </c>
      <c r="AZ46" s="35" t="str">
        <f>IF('Indicator Data'!N49="No data","x",ROUND(IF('Indicator Data'!N49=0,0,IF(LOG('Indicator Data'!N49)&gt;AZ$195,10,IF(LOG('Indicator Data'!N49)&lt;AZ$194,0,10-(AZ$195-LOG('Indicator Data'!N49))/(AZ$195-AZ$194)*10))),1))</f>
        <v>x</v>
      </c>
      <c r="BA46" s="36" t="str">
        <f>IF(AZ46="x","x",'Indicator Data'!N49/'Indicator Data'!$CK49)</f>
        <v>x</v>
      </c>
      <c r="BB46" s="35" t="str">
        <f t="shared" si="44"/>
        <v>x</v>
      </c>
      <c r="BC46" s="35" t="str">
        <f t="shared" si="45"/>
        <v>x</v>
      </c>
      <c r="BD46" s="35" t="str">
        <f>IF('Indicator Data'!O49="No data","x",ROUND(IF('Indicator Data'!O49=0,0,IF(LOG('Indicator Data'!O49)&gt;BD$195,10,IF(LOG('Indicator Data'!O49)&lt;BD$194,0,10-(BD$195-LOG('Indicator Data'!O49))/(BD$195-BD$194)*10))),1))</f>
        <v>x</v>
      </c>
      <c r="BE46" s="36" t="str">
        <f>IF(BD46="x","x",'Indicator Data'!O49/'Indicator Data'!$CK49)</f>
        <v>x</v>
      </c>
      <c r="BF46" s="35" t="str">
        <f t="shared" si="46"/>
        <v>x</v>
      </c>
      <c r="BG46" s="35" t="str">
        <f t="shared" si="47"/>
        <v>x</v>
      </c>
      <c r="BH46" s="35" t="str">
        <f>IF('Indicator Data'!P49="No data","x",ROUND(IF('Indicator Data'!P49=0,0,IF(LOG('Indicator Data'!P49)&gt;BH$195,10,IF(LOG('Indicator Data'!P49)&lt;BH$194,0,10-(BH$195-LOG('Indicator Data'!P49))/(BH$195-BH$194)*10))),1))</f>
        <v>x</v>
      </c>
      <c r="BI46" s="36" t="str">
        <f>IF(BH46="x","x",'Indicator Data'!P49/'Indicator Data'!$CK49)</f>
        <v>x</v>
      </c>
      <c r="BJ46" s="35" t="str">
        <f t="shared" si="48"/>
        <v>x</v>
      </c>
      <c r="BK46" s="35" t="str">
        <f t="shared" si="49"/>
        <v>x</v>
      </c>
      <c r="BL46" s="35">
        <f t="shared" si="50"/>
        <v>0</v>
      </c>
      <c r="BM46" s="35">
        <f>ROUND(IF('Indicator Data'!Q49=0,0,IF(LOG('Indicator Data'!Q49)&gt;BM$195,10,IF(LOG('Indicator Data'!Q49)&lt;BM$194,0,10-(BM$195-LOG('Indicator Data'!Q49))/(BM$195-BM$194)*10))),1)</f>
        <v>0</v>
      </c>
      <c r="BN46" s="35">
        <f>ROUND(IF('Indicator Data'!R49=0,0,IF(LOG('Indicator Data'!R49)&gt;BN$195,10,IF(LOG('Indicator Data'!R49)&lt;BN$194,0,10-(BN$195-LOG('Indicator Data'!R49))/(BN$195-BN$194)*10))),1)</f>
        <v>0</v>
      </c>
      <c r="BO46" s="35">
        <f t="shared" si="51"/>
        <v>0</v>
      </c>
      <c r="BP46" s="36">
        <f>'Indicator Data'!Q49/'Indicator Data'!$CK49</f>
        <v>0</v>
      </c>
      <c r="BQ46" s="36">
        <f>'Indicator Data'!R49/'Indicator Data'!$CK49</f>
        <v>0</v>
      </c>
      <c r="BR46" s="35">
        <f t="shared" si="93"/>
        <v>0</v>
      </c>
      <c r="BS46" s="35">
        <f t="shared" si="94"/>
        <v>0</v>
      </c>
      <c r="BT46" s="35">
        <f t="shared" si="28"/>
        <v>0</v>
      </c>
      <c r="BU46" s="35">
        <f t="shared" si="52"/>
        <v>0</v>
      </c>
      <c r="BV46" s="35">
        <f>ROUND(IF('Indicator Data'!S49=0,0,IF(LOG('Indicator Data'!S49)&gt;BV$195,10,IF(LOG('Indicator Data'!S49)&lt;BV$194,0,10-(BV$195-LOG('Indicator Data'!S49))/(BV$195-BV$194)*10))),1)</f>
        <v>0</v>
      </c>
      <c r="BW46" s="35">
        <f>ROUND(IF('Indicator Data'!T49=0,0,IF(LOG('Indicator Data'!T49)&gt;BW$195,10,IF(LOG('Indicator Data'!T49)&lt;BW$194,0,10-(BW$195-LOG('Indicator Data'!T49))/(BW$195-BW$194)*10))),1)</f>
        <v>0</v>
      </c>
      <c r="BX46" s="35">
        <f t="shared" si="53"/>
        <v>0</v>
      </c>
      <c r="BY46" s="36">
        <f>'Indicator Data'!S49/'Indicator Data'!$CK49</f>
        <v>0</v>
      </c>
      <c r="BZ46" s="36">
        <f>'Indicator Data'!T49/'Indicator Data'!$CK49</f>
        <v>0</v>
      </c>
      <c r="CA46" s="35">
        <f t="shared" si="95"/>
        <v>0</v>
      </c>
      <c r="CB46" s="35">
        <f t="shared" si="96"/>
        <v>0</v>
      </c>
      <c r="CC46" s="35">
        <f t="shared" si="54"/>
        <v>0</v>
      </c>
      <c r="CD46" s="35">
        <f t="shared" si="55"/>
        <v>0</v>
      </c>
      <c r="CE46" s="35">
        <f t="shared" si="56"/>
        <v>0</v>
      </c>
      <c r="CF46" s="35">
        <f>ROUND(IF('Indicator Data'!U49=0,0,IF(LOG('Indicator Data'!U49)&gt;CF$195,10,IF(LOG('Indicator Data'!U49)&lt;CF$194,0,10-(CF$195-LOG('Indicator Data'!U49))/(CF$195-CF$194)*10))),1)</f>
        <v>5</v>
      </c>
      <c r="CG46" s="36">
        <f>'Indicator Data'!U49/'Indicator Data'!$CK49</f>
        <v>2.6423805539464933E-2</v>
      </c>
      <c r="CH46" s="35">
        <f t="shared" si="97"/>
        <v>0.3</v>
      </c>
      <c r="CI46" s="35">
        <f t="shared" si="57"/>
        <v>3</v>
      </c>
      <c r="CJ46" s="35">
        <f>ROUND(IF('Indicator Data'!V49=0,0,IF(LOG('Indicator Data'!V49)&gt;CJ$195,10,IF(LOG('Indicator Data'!V49)&lt;CJ$194,0,10-(CJ$195-LOG('Indicator Data'!V49))/(CJ$195-CJ$194)*10))),1)</f>
        <v>7.1</v>
      </c>
      <c r="CK46" s="36">
        <f>IF('Indicator Data'!V49/'Indicator Data'!$CK49&gt;1,1,'Indicator Data'!V49/'Indicator Data'!$CK49)</f>
        <v>0.7967295922876575</v>
      </c>
      <c r="CL46" s="35">
        <f t="shared" si="98"/>
        <v>8</v>
      </c>
      <c r="CM46" s="35">
        <f t="shared" si="58"/>
        <v>7.6</v>
      </c>
      <c r="CN46" s="35">
        <f>ROUND(IF('Indicator Data'!W49=0,0,IF(LOG('Indicator Data'!W49)&gt;CN$195,10,IF(LOG('Indicator Data'!W49)&lt;CN$194,0,10-(CN$195-LOG('Indicator Data'!W49))/(CN$195-CN$194)*10))),1)</f>
        <v>4.3</v>
      </c>
      <c r="CO46" s="36">
        <f>'Indicator Data'!W49/'Indicator Data'!$CK49</f>
        <v>8.9414830573898881E-3</v>
      </c>
      <c r="CP46" s="35">
        <f t="shared" si="99"/>
        <v>0.1</v>
      </c>
      <c r="CQ46" s="35">
        <f t="shared" si="59"/>
        <v>2.5</v>
      </c>
      <c r="CR46" s="35">
        <f t="shared" si="100"/>
        <v>3.9</v>
      </c>
      <c r="CS46" s="35">
        <f>IF('Indicator Data'!BZ49="No data","x",ROUND(IF('Indicator Data'!BZ49&gt;CS$195,0,IF('Indicator Data'!BZ49&lt;CS$194,10,(CS$195-'Indicator Data'!BZ49)/(CS$195-CS$194)*10)),1))</f>
        <v>0.1</v>
      </c>
      <c r="CT46" s="35">
        <f>IF('Indicator Data'!CA49="No data","x",ROUND(IF('Indicator Data'!CA49&gt;CT$195,0,IF('Indicator Data'!CA49&lt;CT$194,10,(CT$195-'Indicator Data'!CA49)/(CT$195-CT$194)*10)),1))</f>
        <v>0.1</v>
      </c>
      <c r="CU46" s="35" t="str">
        <f>IF('Indicator Data'!AC49="No data","x",ROUND(IF('Indicator Data'!AC49&gt;CU$195,0,IF('Indicator Data'!AC49&lt;CU$194,10,(CU$195-'Indicator Data'!AC49)/(CU$195-CU$194)*10)),1))</f>
        <v>x</v>
      </c>
      <c r="CV46" s="35">
        <f t="shared" si="101"/>
        <v>0.1</v>
      </c>
      <c r="CW46" s="35">
        <f>IF('Indicator Data'!X49="No data","x",ROUND(IF(LOG('Indicator Data'!X49)&gt;CW$195,10,IF(LOG('Indicator Data'!X49)&lt;CW$194,0,10-(CW$195-LOG('Indicator Data'!X49))/(CW$195-CW$194)*10)),1))</f>
        <v>7</v>
      </c>
      <c r="CX46" s="35">
        <f>IF('Indicator Data'!Y49="No data","x",ROUND(IF('Indicator Data'!Y49&gt;CX$195,10,IF('Indicator Data'!Y49&lt;CX$194,0,10-(CX$195-'Indicator Data'!Y49)/(CX$195-CX$194)*10)),1))</f>
        <v>1.5</v>
      </c>
      <c r="CY46" s="35">
        <f>IF('Indicator Data'!Z49="No data","x",ROUND(IF('Indicator Data'!Z49&gt;CY$195,10,IF('Indicator Data'!Z49&lt;CY$194,0,10-(CY$195-'Indicator Data'!Z49)/(CY$195-CY$194)*10)),1))</f>
        <v>6.7</v>
      </c>
      <c r="CZ46" s="35">
        <f>IF('Indicator Data'!AA49="No data","x",ROUND(IF('Indicator Data'!AA49&gt;CZ$195,10,IF('Indicator Data'!AA49&lt;CZ$194,0,10-(CZ$195-'Indicator Data'!AA49)/(CZ$195-CZ$194)*10)),1))</f>
        <v>1.9</v>
      </c>
      <c r="DA46" s="35">
        <f t="shared" si="60"/>
        <v>4.3</v>
      </c>
      <c r="DB46" s="35">
        <f t="shared" si="61"/>
        <v>2.9</v>
      </c>
      <c r="DC46" s="35" t="str">
        <f>IF('Indicator Data'!AF49="No data","x",ROUND(IF('Indicator Data'!AF49&gt;DC$195,10,IF('Indicator Data'!AF49&lt;DC$194,0,10-(DC$195-'Indicator Data'!AF49)/(DC$195-DC$194)*10)),1))</f>
        <v>x</v>
      </c>
      <c r="DD46" s="35">
        <f>IF('Indicator Data'!AG49="No data","x",ROUND(IF('Indicator Data'!AG49&gt;DD$195,10,IF('Indicator Data'!AG49&lt;DD$194,0,10-(DD$195-'Indicator Data'!AG49)/(DD$195-DD$194)*10)),1))</f>
        <v>0.3</v>
      </c>
      <c r="DE46" s="35">
        <f t="shared" si="62"/>
        <v>3.5</v>
      </c>
      <c r="DF46" s="35">
        <f>IF('Indicator Data'!AB49="No data","x",ROUND(IF('Indicator Data'!AB49&gt;DF$195,10,IF('Indicator Data'!AB49&lt;DF$194,0,10-(DF$195-'Indicator Data'!AB49)/(DF$195-DF$194)*10)),1))</f>
        <v>0</v>
      </c>
      <c r="DG46" s="35">
        <f t="shared" si="63"/>
        <v>0.1</v>
      </c>
      <c r="DH46" s="143">
        <f>IF('Indicator Data'!AD49="No data","x",'Indicator Data'!AD49/'Indicator Data'!$CJ49)</f>
        <v>2.4278851368376086E-4</v>
      </c>
      <c r="DI46" s="35">
        <f t="shared" si="64"/>
        <v>7.6</v>
      </c>
      <c r="DJ46" s="35">
        <f>IF('Indicator Data'!AE49="No data","x",ROUND(IF('Indicator Data'!AE49&gt;DJ$195,0,IF('Indicator Data'!AE49&lt;DJ$194,10,(DJ$195-'Indicator Data'!AE49)/(DJ$195-DJ$194)*10)),1))</f>
        <v>0</v>
      </c>
      <c r="DK46" s="35">
        <f t="shared" si="65"/>
        <v>3.8</v>
      </c>
      <c r="DL46" s="35">
        <f t="shared" si="66"/>
        <v>2.5</v>
      </c>
      <c r="DM46" s="37">
        <f t="shared" si="102"/>
        <v>2.4</v>
      </c>
      <c r="DN46" s="38">
        <f t="shared" si="103"/>
        <v>4.3</v>
      </c>
      <c r="DO46" s="35">
        <f>ROUND(IF('Indicator Data'!AH49=0,0,IF('Indicator Data'!AH49&gt;DO$195,10,IF('Indicator Data'!AH49&lt;DO$194,0,10-(DO$195-'Indicator Data'!AH49)/(DO$195-DO$194)*10))),1)</f>
        <v>0.2</v>
      </c>
      <c r="DP46" s="35">
        <f>ROUND(IF('Indicator Data'!AI49=0,0,IF(LOG('Indicator Data'!AI49)&gt;LOG(DP$195),10,IF(LOG('Indicator Data'!AI49)&lt;LOG(DP$194),0,10-(LOG(DP$195)-LOG('Indicator Data'!AI49))/(LOG(DP$195)-LOG(DP$194))*10))),1)</f>
        <v>0</v>
      </c>
      <c r="DQ46" s="37">
        <f t="shared" si="104"/>
        <v>0.1</v>
      </c>
      <c r="DR46" s="35">
        <f>'Indicator Data'!AJ49</f>
        <v>0</v>
      </c>
      <c r="DS46" s="35">
        <f>'Indicator Data'!AK49</f>
        <v>0</v>
      </c>
      <c r="DT46" s="37">
        <f t="shared" si="105"/>
        <v>0</v>
      </c>
      <c r="DU46" s="38">
        <f t="shared" si="106"/>
        <v>0.1</v>
      </c>
      <c r="DV46" s="13"/>
      <c r="DW46" s="83"/>
    </row>
    <row r="47" spans="1:127" s="2" customFormat="1" x14ac:dyDescent="0.3">
      <c r="A47" s="98" t="str">
        <f>'Indicator Data'!A50</f>
        <v>Czech Republic</v>
      </c>
      <c r="B47" s="39" t="str">
        <f>'Indicator Data'!B50</f>
        <v>CZE</v>
      </c>
      <c r="C47" s="35">
        <f>ROUND(IF('Indicator Data'!C50=0,0.1,IF(LOG('Indicator Data'!C50)&gt;C$195,10,IF(LOG('Indicator Data'!C50)&lt;C$194,0,10-(C$195-LOG('Indicator Data'!C50))/(C$195-C$194)*10))),1)</f>
        <v>3.1</v>
      </c>
      <c r="D47" s="35">
        <f>ROUND(IF('Indicator Data'!D50=0,0.1,IF(LOG('Indicator Data'!D50)&gt;D$195,10,IF(LOG('Indicator Data'!D50)&lt;D$194,0,10-(D$195-LOG('Indicator Data'!D50))/(D$195-D$194)*10))),1)</f>
        <v>0.1</v>
      </c>
      <c r="E47" s="35">
        <f t="shared" si="67"/>
        <v>1.7</v>
      </c>
      <c r="F47" s="35">
        <f>IF('Indicator Data'!E50="No data",0.1,(ROUND(IF('Indicator Data'!E50=0,0,IF(LOG('Indicator Data'!E50)&gt;F$195,10,IF(LOG('Indicator Data'!E50)&lt;F$194,0,10-(F$195-LOG('Indicator Data'!E50))/(F$195-F$194)*10))),1)))</f>
        <v>6.8</v>
      </c>
      <c r="G47" s="35">
        <f>ROUND(IF('Indicator Data'!F50=0,0,IF(LOG('Indicator Data'!F50)&gt;G$195,10,IF(LOG('Indicator Data'!F50)&lt;G$194,0,10-(G$195-LOG('Indicator Data'!F50))/(G$195-G$194)*10))),1)</f>
        <v>0</v>
      </c>
      <c r="H47" s="35">
        <f>ROUND(IF('Indicator Data'!G50=0,0,IF(LOG('Indicator Data'!G50)&gt;H$195,10,IF(LOG('Indicator Data'!G50)&lt;H$194,0,10-(H$195-LOG('Indicator Data'!G50))/(H$195-H$194)*10))),1)</f>
        <v>0</v>
      </c>
      <c r="I47" s="35">
        <f>ROUND(IF('Indicator Data'!H50=0,0,IF(LOG('Indicator Data'!H50)&gt;I$195,10,IF(LOG('Indicator Data'!H50)&lt;I$194,0,10-(I$195-LOG('Indicator Data'!H50))/(I$195-I$194)*10))),1)</f>
        <v>0</v>
      </c>
      <c r="J47" s="35">
        <f t="shared" si="68"/>
        <v>0</v>
      </c>
      <c r="K47" s="35">
        <f>ROUND(IF('Indicator Data'!I50=0,0,IF(LOG('Indicator Data'!I50)&gt;K$195,10,IF(LOG('Indicator Data'!I50)&lt;K$194,0,10-(K$195-LOG('Indicator Data'!I50))/(K$195-K$194)*10))),1)</f>
        <v>0</v>
      </c>
      <c r="L47" s="35">
        <f t="shared" si="69"/>
        <v>0</v>
      </c>
      <c r="M47" s="35">
        <f>ROUND(IF('Indicator Data'!J50=0,0,IF(LOG('Indicator Data'!J50)&gt;M$195,10,IF(LOG('Indicator Data'!J50)&lt;M$194,0,10-(M$195-LOG('Indicator Data'!J50))/(M$195-M$194)*10))),1)</f>
        <v>0</v>
      </c>
      <c r="N47" s="36">
        <f>'Indicator Data'!C50/'Indicator Data'!$CK50</f>
        <v>1.7150416067726604E-5</v>
      </c>
      <c r="O47" s="36">
        <f>'Indicator Data'!D50/'Indicator Data'!$CK50</f>
        <v>0</v>
      </c>
      <c r="P47" s="36">
        <f>IF(F47=0.1,"x",'Indicator Data'!E50/'Indicator Data'!$CK50)</f>
        <v>5.0996761809937981E-3</v>
      </c>
      <c r="Q47" s="36">
        <f>'Indicator Data'!F50/'Indicator Data'!$CK50</f>
        <v>0</v>
      </c>
      <c r="R47" s="36">
        <f>'Indicator Data'!G50/'Indicator Data'!$CK50</f>
        <v>0</v>
      </c>
      <c r="S47" s="36">
        <f>'Indicator Data'!H50/'Indicator Data'!$CK50</f>
        <v>0</v>
      </c>
      <c r="T47" s="36">
        <f>'Indicator Data'!I50/'Indicator Data'!$CK50</f>
        <v>0</v>
      </c>
      <c r="U47" s="36">
        <f>'Indicator Data'!J50/'Indicator Data'!$CK50</f>
        <v>0</v>
      </c>
      <c r="V47" s="35">
        <f t="shared" si="70"/>
        <v>0.1</v>
      </c>
      <c r="W47" s="35">
        <f t="shared" si="71"/>
        <v>0</v>
      </c>
      <c r="X47" s="35">
        <f t="shared" si="72"/>
        <v>0.1</v>
      </c>
      <c r="Y47" s="35">
        <f t="shared" si="73"/>
        <v>3.4</v>
      </c>
      <c r="Z47" s="35">
        <f t="shared" si="74"/>
        <v>0</v>
      </c>
      <c r="AA47" s="35">
        <f t="shared" si="75"/>
        <v>0</v>
      </c>
      <c r="AB47" s="35">
        <f t="shared" si="76"/>
        <v>0</v>
      </c>
      <c r="AC47" s="35">
        <f t="shared" si="77"/>
        <v>0</v>
      </c>
      <c r="AD47" s="35">
        <f t="shared" si="78"/>
        <v>0</v>
      </c>
      <c r="AE47" s="35">
        <f t="shared" si="79"/>
        <v>0</v>
      </c>
      <c r="AF47" s="35">
        <f t="shared" si="80"/>
        <v>0</v>
      </c>
      <c r="AG47" s="35">
        <f>ROUND(IF('Indicator Data'!K50=0,0,IF('Indicator Data'!K50&gt;AG$195,10,IF('Indicator Data'!K50&lt;AG$194,0,10-(AG$195-'Indicator Data'!K50)/(AG$195-AG$194)*10))),1)</f>
        <v>0</v>
      </c>
      <c r="AH47" s="35">
        <f t="shared" si="81"/>
        <v>1.6</v>
      </c>
      <c r="AI47" s="35">
        <f t="shared" si="82"/>
        <v>0.1</v>
      </c>
      <c r="AJ47" s="35">
        <f t="shared" si="83"/>
        <v>0</v>
      </c>
      <c r="AK47" s="35">
        <f t="shared" si="84"/>
        <v>0</v>
      </c>
      <c r="AL47" s="35">
        <f t="shared" si="85"/>
        <v>0</v>
      </c>
      <c r="AM47" s="35">
        <f t="shared" si="86"/>
        <v>0</v>
      </c>
      <c r="AN47" s="35">
        <f t="shared" si="87"/>
        <v>0</v>
      </c>
      <c r="AO47" s="142">
        <f t="shared" si="88"/>
        <v>0.9</v>
      </c>
      <c r="AP47" s="142">
        <f t="shared" si="41"/>
        <v>5.3</v>
      </c>
      <c r="AQ47" s="142">
        <f t="shared" si="89"/>
        <v>0</v>
      </c>
      <c r="AR47" s="142">
        <f t="shared" si="90"/>
        <v>0</v>
      </c>
      <c r="AS47" s="35">
        <f t="shared" si="91"/>
        <v>0</v>
      </c>
      <c r="AT47" s="35">
        <f>IF('Indicator Data'!L50="No data","x",IF('Indicator Data'!CL50&lt;1000,"x",ROUND((IF('Indicator Data'!L50&gt;AT$195,10,IF('Indicator Data'!L50&lt;AT$194,0,10-(AT$195-'Indicator Data'!L50)/(AT$195-AT$194)*10))),1)))</f>
        <v>3</v>
      </c>
      <c r="AU47" s="142">
        <f t="shared" si="92"/>
        <v>1.5</v>
      </c>
      <c r="AV47" s="35">
        <f>IF('Indicator Data'!M50="No data","x",ROUND(IF('Indicator Data'!M50=0,0,IF(LOG('Indicator Data'!M50)&gt;AV$195,10,IF(LOG('Indicator Data'!M50)&lt;AV$194,0,10-(AV$195-LOG('Indicator Data'!M50))/(AV$195-AV$194)*10))),1))</f>
        <v>0</v>
      </c>
      <c r="AW47" s="36">
        <f>IF(AV47="x","x",'Indicator Data'!M50/'Indicator Data'!$CK50)</f>
        <v>0</v>
      </c>
      <c r="AX47" s="35">
        <f t="shared" si="42"/>
        <v>0</v>
      </c>
      <c r="AY47" s="35">
        <f t="shared" si="43"/>
        <v>0</v>
      </c>
      <c r="AZ47" s="35" t="str">
        <f>IF('Indicator Data'!N50="No data","x",ROUND(IF('Indicator Data'!N50=0,0,IF(LOG('Indicator Data'!N50)&gt;AZ$195,10,IF(LOG('Indicator Data'!N50)&lt;AZ$194,0,10-(AZ$195-LOG('Indicator Data'!N50))/(AZ$195-AZ$194)*10))),1))</f>
        <v>x</v>
      </c>
      <c r="BA47" s="36" t="str">
        <f>IF(AZ47="x","x",'Indicator Data'!N50/'Indicator Data'!$CK50)</f>
        <v>x</v>
      </c>
      <c r="BB47" s="35" t="str">
        <f t="shared" si="44"/>
        <v>x</v>
      </c>
      <c r="BC47" s="35" t="str">
        <f t="shared" si="45"/>
        <v>x</v>
      </c>
      <c r="BD47" s="35" t="str">
        <f>IF('Indicator Data'!O50="No data","x",ROUND(IF('Indicator Data'!O50=0,0,IF(LOG('Indicator Data'!O50)&gt;BD$195,10,IF(LOG('Indicator Data'!O50)&lt;BD$194,0,10-(BD$195-LOG('Indicator Data'!O50))/(BD$195-BD$194)*10))),1))</f>
        <v>x</v>
      </c>
      <c r="BE47" s="36" t="str">
        <f>IF(BD47="x","x",'Indicator Data'!O50/'Indicator Data'!$CK50)</f>
        <v>x</v>
      </c>
      <c r="BF47" s="35" t="str">
        <f t="shared" si="46"/>
        <v>x</v>
      </c>
      <c r="BG47" s="35" t="str">
        <f t="shared" si="47"/>
        <v>x</v>
      </c>
      <c r="BH47" s="35" t="str">
        <f>IF('Indicator Data'!P50="No data","x",ROUND(IF('Indicator Data'!P50=0,0,IF(LOG('Indicator Data'!P50)&gt;BH$195,10,IF(LOG('Indicator Data'!P50)&lt;BH$194,0,10-(BH$195-LOG('Indicator Data'!P50))/(BH$195-BH$194)*10))),1))</f>
        <v>x</v>
      </c>
      <c r="BI47" s="36" t="str">
        <f>IF(BH47="x","x",'Indicator Data'!P50/'Indicator Data'!$CK50)</f>
        <v>x</v>
      </c>
      <c r="BJ47" s="35" t="str">
        <f t="shared" si="48"/>
        <v>x</v>
      </c>
      <c r="BK47" s="35" t="str">
        <f t="shared" si="49"/>
        <v>x</v>
      </c>
      <c r="BL47" s="35">
        <f t="shared" si="50"/>
        <v>0</v>
      </c>
      <c r="BM47" s="35">
        <f>ROUND(IF('Indicator Data'!Q50=0,0,IF(LOG('Indicator Data'!Q50)&gt;BM$195,10,IF(LOG('Indicator Data'!Q50)&lt;BM$194,0,10-(BM$195-LOG('Indicator Data'!Q50))/(BM$195-BM$194)*10))),1)</f>
        <v>0</v>
      </c>
      <c r="BN47" s="35">
        <f>ROUND(IF('Indicator Data'!R50=0,0,IF(LOG('Indicator Data'!R50)&gt;BN$195,10,IF(LOG('Indicator Data'!R50)&lt;BN$194,0,10-(BN$195-LOG('Indicator Data'!R50))/(BN$195-BN$194)*10))),1)</f>
        <v>0</v>
      </c>
      <c r="BO47" s="35">
        <f t="shared" si="51"/>
        <v>0</v>
      </c>
      <c r="BP47" s="36">
        <f>'Indicator Data'!Q50/'Indicator Data'!$CK50</f>
        <v>0</v>
      </c>
      <c r="BQ47" s="36">
        <f>'Indicator Data'!R50/'Indicator Data'!$CK50</f>
        <v>0</v>
      </c>
      <c r="BR47" s="35">
        <f t="shared" si="93"/>
        <v>0</v>
      </c>
      <c r="BS47" s="35">
        <f t="shared" si="94"/>
        <v>0</v>
      </c>
      <c r="BT47" s="35">
        <f t="shared" si="28"/>
        <v>0</v>
      </c>
      <c r="BU47" s="35">
        <f t="shared" si="52"/>
        <v>0</v>
      </c>
      <c r="BV47" s="35">
        <f>ROUND(IF('Indicator Data'!S50=0,0,IF(LOG('Indicator Data'!S50)&gt;BV$195,10,IF(LOG('Indicator Data'!S50)&lt;BV$194,0,10-(BV$195-LOG('Indicator Data'!S50))/(BV$195-BV$194)*10))),1)</f>
        <v>0</v>
      </c>
      <c r="BW47" s="35">
        <f>ROUND(IF('Indicator Data'!T50=0,0,IF(LOG('Indicator Data'!T50)&gt;BW$195,10,IF(LOG('Indicator Data'!T50)&lt;BW$194,0,10-(BW$195-LOG('Indicator Data'!T50))/(BW$195-BW$194)*10))),1)</f>
        <v>0</v>
      </c>
      <c r="BX47" s="35">
        <f t="shared" si="53"/>
        <v>0</v>
      </c>
      <c r="BY47" s="36">
        <f>'Indicator Data'!S50/'Indicator Data'!$CK50</f>
        <v>0</v>
      </c>
      <c r="BZ47" s="36">
        <f>'Indicator Data'!T50/'Indicator Data'!$CK50</f>
        <v>0</v>
      </c>
      <c r="CA47" s="35">
        <f t="shared" si="95"/>
        <v>0</v>
      </c>
      <c r="CB47" s="35">
        <f t="shared" si="96"/>
        <v>0</v>
      </c>
      <c r="CC47" s="35">
        <f t="shared" si="54"/>
        <v>0</v>
      </c>
      <c r="CD47" s="35">
        <f t="shared" si="55"/>
        <v>0</v>
      </c>
      <c r="CE47" s="35">
        <f t="shared" si="56"/>
        <v>0</v>
      </c>
      <c r="CF47" s="35">
        <f>ROUND(IF('Indicator Data'!U50=0,0,IF(LOG('Indicator Data'!U50)&gt;CF$195,10,IF(LOG('Indicator Data'!U50)&lt;CF$194,0,10-(CF$195-LOG('Indicator Data'!U50))/(CF$195-CF$194)*10))),1)</f>
        <v>0</v>
      </c>
      <c r="CG47" s="36">
        <f>'Indicator Data'!U50/'Indicator Data'!$CK50</f>
        <v>0</v>
      </c>
      <c r="CH47" s="35">
        <f t="shared" si="97"/>
        <v>0</v>
      </c>
      <c r="CI47" s="35">
        <f t="shared" si="57"/>
        <v>0</v>
      </c>
      <c r="CJ47" s="35">
        <f>ROUND(IF('Indicator Data'!V50=0,0,IF(LOG('Indicator Data'!V50)&gt;CJ$195,10,IF(LOG('Indicator Data'!V50)&lt;CJ$194,0,10-(CJ$195-LOG('Indicator Data'!V50))/(CJ$195-CJ$194)*10))),1)</f>
        <v>0</v>
      </c>
      <c r="CK47" s="36">
        <f>IF('Indicator Data'!V50/'Indicator Data'!$CK50&gt;1,1,'Indicator Data'!V50/'Indicator Data'!$CK50)</f>
        <v>0</v>
      </c>
      <c r="CL47" s="35">
        <f t="shared" si="98"/>
        <v>0</v>
      </c>
      <c r="CM47" s="35">
        <f t="shared" si="58"/>
        <v>0</v>
      </c>
      <c r="CN47" s="35">
        <f>ROUND(IF('Indicator Data'!W50=0,0,IF(LOG('Indicator Data'!W50)&gt;CN$195,10,IF(LOG('Indicator Data'!W50)&lt;CN$194,0,10-(CN$195-LOG('Indicator Data'!W50))/(CN$195-CN$194)*10))),1)</f>
        <v>0</v>
      </c>
      <c r="CO47" s="36">
        <f>'Indicator Data'!W50/'Indicator Data'!$CK50</f>
        <v>0</v>
      </c>
      <c r="CP47" s="35">
        <f t="shared" si="99"/>
        <v>0</v>
      </c>
      <c r="CQ47" s="35">
        <f t="shared" si="59"/>
        <v>0</v>
      </c>
      <c r="CR47" s="35">
        <f t="shared" si="100"/>
        <v>0</v>
      </c>
      <c r="CS47" s="35">
        <f>IF('Indicator Data'!BZ50="No data","x",ROUND(IF('Indicator Data'!BZ50&gt;CS$195,0,IF('Indicator Data'!BZ50&lt;CS$194,10,(CS$195-'Indicator Data'!BZ50)/(CS$195-CS$194)*10)),1))</f>
        <v>0.1</v>
      </c>
      <c r="CT47" s="35">
        <f>IF('Indicator Data'!CA50="No data","x",ROUND(IF('Indicator Data'!CA50&gt;CT$195,0,IF('Indicator Data'!CA50&lt;CT$194,10,(CT$195-'Indicator Data'!CA50)/(CT$195-CT$194)*10)),1))</f>
        <v>0</v>
      </c>
      <c r="CU47" s="35" t="str">
        <f>IF('Indicator Data'!AC50="No data","x",ROUND(IF('Indicator Data'!AC50&gt;CU$195,0,IF('Indicator Data'!AC50&lt;CU$194,10,(CU$195-'Indicator Data'!AC50)/(CU$195-CU$194)*10)),1))</f>
        <v>x</v>
      </c>
      <c r="CV47" s="35">
        <f t="shared" si="101"/>
        <v>0.1</v>
      </c>
      <c r="CW47" s="35">
        <f>IF('Indicator Data'!X50="No data","x",ROUND(IF(LOG('Indicator Data'!X50)&gt;CW$195,10,IF(LOG('Indicator Data'!X50)&lt;CW$194,0,10-(CW$195-LOG('Indicator Data'!X50))/(CW$195-CW$194)*10)),1))</f>
        <v>7.1</v>
      </c>
      <c r="CX47" s="35">
        <f>IF('Indicator Data'!Y50="No data","x",ROUND(IF('Indicator Data'!Y50&gt;CX$195,10,IF('Indicator Data'!Y50&lt;CX$194,0,10-(CX$195-'Indicator Data'!Y50)/(CX$195-CX$194)*10)),1))</f>
        <v>0.9</v>
      </c>
      <c r="CY47" s="35">
        <f>IF('Indicator Data'!Z50="No data","x",ROUND(IF('Indicator Data'!Z50&gt;CY$195,10,IF('Indicator Data'!Z50&lt;CY$194,0,10-(CY$195-'Indicator Data'!Z50)/(CY$195-CY$194)*10)),1))</f>
        <v>7.4</v>
      </c>
      <c r="CZ47" s="35">
        <f>IF('Indicator Data'!AA50="No data","x",ROUND(IF('Indicator Data'!AA50&gt;CZ$195,10,IF('Indicator Data'!AA50&lt;CZ$194,0,10-(CZ$195-'Indicator Data'!AA50)/(CZ$195-CZ$194)*10)),1))</f>
        <v>1</v>
      </c>
      <c r="DA47" s="35">
        <f t="shared" si="60"/>
        <v>4.0999999999999996</v>
      </c>
      <c r="DB47" s="35">
        <f t="shared" si="61"/>
        <v>2.8</v>
      </c>
      <c r="DC47" s="35" t="str">
        <f>IF('Indicator Data'!AF50="No data","x",ROUND(IF('Indicator Data'!AF50&gt;DC$195,10,IF('Indicator Data'!AF50&lt;DC$194,0,10-(DC$195-'Indicator Data'!AF50)/(DC$195-DC$194)*10)),1))</f>
        <v>x</v>
      </c>
      <c r="DD47" s="35">
        <f>IF('Indicator Data'!AG50="No data","x",ROUND(IF('Indicator Data'!AG50&gt;DD$195,10,IF('Indicator Data'!AG50&lt;DD$194,0,10-(DD$195-'Indicator Data'!AG50)/(DD$195-DD$194)*10)),1))</f>
        <v>0.1</v>
      </c>
      <c r="DE47" s="35">
        <f t="shared" si="62"/>
        <v>3.3</v>
      </c>
      <c r="DF47" s="35">
        <f>IF('Indicator Data'!AB50="No data","x",ROUND(IF('Indicator Data'!AB50&gt;DF$195,10,IF('Indicator Data'!AB50&lt;DF$194,0,10-(DF$195-'Indicator Data'!AB50)/(DF$195-DF$194)*10)),1))</f>
        <v>0</v>
      </c>
      <c r="DG47" s="35">
        <f t="shared" si="63"/>
        <v>0</v>
      </c>
      <c r="DH47" s="143">
        <f>IF('Indicator Data'!AD50="No data","x",'Indicator Data'!AD50/'Indicator Data'!$CJ50)</f>
        <v>1.0684603253766204E-3</v>
      </c>
      <c r="DI47" s="35">
        <f t="shared" si="64"/>
        <v>0</v>
      </c>
      <c r="DJ47" s="35">
        <f>IF('Indicator Data'!AE50="No data","x",ROUND(IF('Indicator Data'!AE50&gt;DJ$195,0,IF('Indicator Data'!AE50&lt;DJ$194,10,(DJ$195-'Indicator Data'!AE50)/(DJ$195-DJ$194)*10)),1))</f>
        <v>4</v>
      </c>
      <c r="DK47" s="35">
        <f t="shared" si="65"/>
        <v>2</v>
      </c>
      <c r="DL47" s="35">
        <f t="shared" si="66"/>
        <v>1.8</v>
      </c>
      <c r="DM47" s="37">
        <f t="shared" si="102"/>
        <v>1.2</v>
      </c>
      <c r="DN47" s="38">
        <f t="shared" si="103"/>
        <v>1.7</v>
      </c>
      <c r="DO47" s="35">
        <f>ROUND(IF('Indicator Data'!AH50=0,0,IF('Indicator Data'!AH50&gt;DO$195,10,IF('Indicator Data'!AH50&lt;DO$194,0,10-(DO$195-'Indicator Data'!AH50)/(DO$195-DO$194)*10))),1)</f>
        <v>0.1</v>
      </c>
      <c r="DP47" s="35">
        <f>ROUND(IF('Indicator Data'!AI50=0,0,IF(LOG('Indicator Data'!AI50)&gt;LOG(DP$195),10,IF(LOG('Indicator Data'!AI50)&lt;LOG(DP$194),0,10-(LOG(DP$195)-LOG('Indicator Data'!AI50))/(LOG(DP$195)-LOG(DP$194))*10))),1)</f>
        <v>0</v>
      </c>
      <c r="DQ47" s="37">
        <f t="shared" si="104"/>
        <v>0.1</v>
      </c>
      <c r="DR47" s="35">
        <f>'Indicator Data'!AJ50</f>
        <v>0</v>
      </c>
      <c r="DS47" s="35">
        <f>'Indicator Data'!AK50</f>
        <v>0</v>
      </c>
      <c r="DT47" s="37">
        <f t="shared" si="105"/>
        <v>0</v>
      </c>
      <c r="DU47" s="38">
        <f t="shared" si="106"/>
        <v>0.1</v>
      </c>
      <c r="DV47" s="13"/>
      <c r="DW47" s="83"/>
    </row>
    <row r="48" spans="1:127" s="2" customFormat="1" x14ac:dyDescent="0.3">
      <c r="A48" s="98" t="str">
        <f>'Indicator Data'!A51</f>
        <v>Denmark</v>
      </c>
      <c r="B48" s="39" t="str">
        <f>'Indicator Data'!B51</f>
        <v>DNK</v>
      </c>
      <c r="C48" s="35">
        <f>ROUND(IF('Indicator Data'!C51=0,0.1,IF(LOG('Indicator Data'!C51)&gt;C$195,10,IF(LOG('Indicator Data'!C51)&lt;C$194,0,10-(C$195-LOG('Indicator Data'!C51))/(C$195-C$194)*10))),1)</f>
        <v>0.1</v>
      </c>
      <c r="D48" s="35">
        <f>ROUND(IF('Indicator Data'!D51=0,0.1,IF(LOG('Indicator Data'!D51)&gt;D$195,10,IF(LOG('Indicator Data'!D51)&lt;D$194,0,10-(D$195-LOG('Indicator Data'!D51))/(D$195-D$194)*10))),1)</f>
        <v>0.1</v>
      </c>
      <c r="E48" s="35">
        <f t="shared" si="67"/>
        <v>0.1</v>
      </c>
      <c r="F48" s="35">
        <f>IF('Indicator Data'!E51="No data",0.1,(ROUND(IF('Indicator Data'!E51=0,0,IF(LOG('Indicator Data'!E51)&gt;F$195,10,IF(LOG('Indicator Data'!E51)&lt;F$194,0,10-(F$195-LOG('Indicator Data'!E51))/(F$195-F$194)*10))),1)))</f>
        <v>3.8</v>
      </c>
      <c r="G48" s="35">
        <f>ROUND(IF('Indicator Data'!F51=0,0,IF(LOG('Indicator Data'!F51)&gt;G$195,10,IF(LOG('Indicator Data'!F51)&lt;G$194,0,10-(G$195-LOG('Indicator Data'!F51))/(G$195-G$194)*10))),1)</f>
        <v>0</v>
      </c>
      <c r="H48" s="35">
        <f>ROUND(IF('Indicator Data'!G51=0,0,IF(LOG('Indicator Data'!G51)&gt;H$195,10,IF(LOG('Indicator Data'!G51)&lt;H$194,0,10-(H$195-LOG('Indicator Data'!G51))/(H$195-H$194)*10))),1)</f>
        <v>0</v>
      </c>
      <c r="I48" s="35">
        <f>ROUND(IF('Indicator Data'!H51=0,0,IF(LOG('Indicator Data'!H51)&gt;I$195,10,IF(LOG('Indicator Data'!H51)&lt;I$194,0,10-(I$195-LOG('Indicator Data'!H51))/(I$195-I$194)*10))),1)</f>
        <v>0</v>
      </c>
      <c r="J48" s="35">
        <f t="shared" si="68"/>
        <v>0</v>
      </c>
      <c r="K48" s="35">
        <f>ROUND(IF('Indicator Data'!I51=0,0,IF(LOG('Indicator Data'!I51)&gt;K$195,10,IF(LOG('Indicator Data'!I51)&lt;K$194,0,10-(K$195-LOG('Indicator Data'!I51))/(K$195-K$194)*10))),1)</f>
        <v>0</v>
      </c>
      <c r="L48" s="35">
        <f t="shared" si="69"/>
        <v>0</v>
      </c>
      <c r="M48" s="35">
        <f>ROUND(IF('Indicator Data'!J51=0,0,IF(LOG('Indicator Data'!J51)&gt;M$195,10,IF(LOG('Indicator Data'!J51)&lt;M$194,0,10-(M$195-LOG('Indicator Data'!J51))/(M$195-M$194)*10))),1)</f>
        <v>0</v>
      </c>
      <c r="N48" s="36">
        <f>'Indicator Data'!C51/'Indicator Data'!$CK51</f>
        <v>0</v>
      </c>
      <c r="O48" s="36">
        <f>'Indicator Data'!D51/'Indicator Data'!$CK51</f>
        <v>0</v>
      </c>
      <c r="P48" s="36">
        <f>IF(F48=0.1,"x",'Indicator Data'!E51/'Indicator Data'!$CK51)</f>
        <v>5.9920571082433983E-4</v>
      </c>
      <c r="Q48" s="36">
        <f>'Indicator Data'!F51/'Indicator Data'!$CK51</f>
        <v>0</v>
      </c>
      <c r="R48" s="36">
        <f>'Indicator Data'!G51/'Indicator Data'!$CK51</f>
        <v>0</v>
      </c>
      <c r="S48" s="36">
        <f>'Indicator Data'!H51/'Indicator Data'!$CK51</f>
        <v>0</v>
      </c>
      <c r="T48" s="36">
        <f>'Indicator Data'!I51/'Indicator Data'!$CK51</f>
        <v>0</v>
      </c>
      <c r="U48" s="36">
        <f>'Indicator Data'!J51/'Indicator Data'!$CK51</f>
        <v>0</v>
      </c>
      <c r="V48" s="35">
        <f t="shared" si="70"/>
        <v>0</v>
      </c>
      <c r="W48" s="35">
        <f t="shared" si="71"/>
        <v>0</v>
      </c>
      <c r="X48" s="35">
        <f t="shared" si="72"/>
        <v>0</v>
      </c>
      <c r="Y48" s="35">
        <f t="shared" si="73"/>
        <v>0.4</v>
      </c>
      <c r="Z48" s="35">
        <f t="shared" si="74"/>
        <v>0</v>
      </c>
      <c r="AA48" s="35">
        <f t="shared" si="75"/>
        <v>0</v>
      </c>
      <c r="AB48" s="35">
        <f t="shared" si="76"/>
        <v>0</v>
      </c>
      <c r="AC48" s="35">
        <f t="shared" si="77"/>
        <v>0</v>
      </c>
      <c r="AD48" s="35">
        <f t="shared" si="78"/>
        <v>0</v>
      </c>
      <c r="AE48" s="35">
        <f t="shared" si="79"/>
        <v>0</v>
      </c>
      <c r="AF48" s="35">
        <f t="shared" si="80"/>
        <v>0</v>
      </c>
      <c r="AG48" s="35">
        <f>ROUND(IF('Indicator Data'!K51=0,0,IF('Indicator Data'!K51&gt;AG$195,10,IF('Indicator Data'!K51&lt;AG$194,0,10-(AG$195-'Indicator Data'!K51)/(AG$195-AG$194)*10))),1)</f>
        <v>1</v>
      </c>
      <c r="AH48" s="35">
        <f t="shared" si="81"/>
        <v>0.1</v>
      </c>
      <c r="AI48" s="35">
        <f t="shared" si="82"/>
        <v>0.1</v>
      </c>
      <c r="AJ48" s="35">
        <f t="shared" si="83"/>
        <v>0</v>
      </c>
      <c r="AK48" s="35">
        <f t="shared" si="84"/>
        <v>0</v>
      </c>
      <c r="AL48" s="35">
        <f t="shared" si="85"/>
        <v>0</v>
      </c>
      <c r="AM48" s="35">
        <f t="shared" si="86"/>
        <v>0</v>
      </c>
      <c r="AN48" s="35">
        <f t="shared" si="87"/>
        <v>0</v>
      </c>
      <c r="AO48" s="142">
        <f t="shared" si="88"/>
        <v>0.1</v>
      </c>
      <c r="AP48" s="142">
        <f t="shared" si="41"/>
        <v>2.2999999999999998</v>
      </c>
      <c r="AQ48" s="142">
        <f t="shared" si="89"/>
        <v>0</v>
      </c>
      <c r="AR48" s="142">
        <f t="shared" si="90"/>
        <v>0</v>
      </c>
      <c r="AS48" s="35">
        <f t="shared" si="91"/>
        <v>0.5</v>
      </c>
      <c r="AT48" s="35">
        <f>IF('Indicator Data'!L51="No data","x",IF('Indicator Data'!CL51&lt;1000,"x",ROUND((IF('Indicator Data'!L51&gt;AT$195,10,IF('Indicator Data'!L51&lt;AT$194,0,10-(AT$195-'Indicator Data'!L51)/(AT$195-AT$194)*10))),1)))</f>
        <v>4</v>
      </c>
      <c r="AU48" s="142">
        <f t="shared" si="92"/>
        <v>2.2999999999999998</v>
      </c>
      <c r="AV48" s="35">
        <f>IF('Indicator Data'!M51="No data","x",ROUND(IF('Indicator Data'!M51=0,0,IF(LOG('Indicator Data'!M51)&gt;AV$195,10,IF(LOG('Indicator Data'!M51)&lt;AV$194,0,10-(AV$195-LOG('Indicator Data'!M51))/(AV$195-AV$194)*10))),1))</f>
        <v>0</v>
      </c>
      <c r="AW48" s="36">
        <f>IF(AV48="x","x",'Indicator Data'!M51/'Indicator Data'!$CK51)</f>
        <v>0</v>
      </c>
      <c r="AX48" s="35">
        <f t="shared" si="42"/>
        <v>0</v>
      </c>
      <c r="AY48" s="35">
        <f t="shared" si="43"/>
        <v>0</v>
      </c>
      <c r="AZ48" s="35" t="str">
        <f>IF('Indicator Data'!N51="No data","x",ROUND(IF('Indicator Data'!N51=0,0,IF(LOG('Indicator Data'!N51)&gt;AZ$195,10,IF(LOG('Indicator Data'!N51)&lt;AZ$194,0,10-(AZ$195-LOG('Indicator Data'!N51))/(AZ$195-AZ$194)*10))),1))</f>
        <v>x</v>
      </c>
      <c r="BA48" s="36" t="str">
        <f>IF(AZ48="x","x",'Indicator Data'!N51/'Indicator Data'!$CK51)</f>
        <v>x</v>
      </c>
      <c r="BB48" s="35" t="str">
        <f t="shared" si="44"/>
        <v>x</v>
      </c>
      <c r="BC48" s="35" t="str">
        <f t="shared" si="45"/>
        <v>x</v>
      </c>
      <c r="BD48" s="35" t="str">
        <f>IF('Indicator Data'!O51="No data","x",ROUND(IF('Indicator Data'!O51=0,0,IF(LOG('Indicator Data'!O51)&gt;BD$195,10,IF(LOG('Indicator Data'!O51)&lt;BD$194,0,10-(BD$195-LOG('Indicator Data'!O51))/(BD$195-BD$194)*10))),1))</f>
        <v>x</v>
      </c>
      <c r="BE48" s="36" t="str">
        <f>IF(BD48="x","x",'Indicator Data'!O51/'Indicator Data'!$CK51)</f>
        <v>x</v>
      </c>
      <c r="BF48" s="35" t="str">
        <f t="shared" si="46"/>
        <v>x</v>
      </c>
      <c r="BG48" s="35" t="str">
        <f t="shared" si="47"/>
        <v>x</v>
      </c>
      <c r="BH48" s="35" t="str">
        <f>IF('Indicator Data'!P51="No data","x",ROUND(IF('Indicator Data'!P51=0,0,IF(LOG('Indicator Data'!P51)&gt;BH$195,10,IF(LOG('Indicator Data'!P51)&lt;BH$194,0,10-(BH$195-LOG('Indicator Data'!P51))/(BH$195-BH$194)*10))),1))</f>
        <v>x</v>
      </c>
      <c r="BI48" s="36" t="str">
        <f>IF(BH48="x","x",'Indicator Data'!P51/'Indicator Data'!$CK51)</f>
        <v>x</v>
      </c>
      <c r="BJ48" s="35" t="str">
        <f t="shared" si="48"/>
        <v>x</v>
      </c>
      <c r="BK48" s="35" t="str">
        <f t="shared" si="49"/>
        <v>x</v>
      </c>
      <c r="BL48" s="35">
        <f t="shared" si="50"/>
        <v>0</v>
      </c>
      <c r="BM48" s="35">
        <f>ROUND(IF('Indicator Data'!Q51=0,0,IF(LOG('Indicator Data'!Q51)&gt;BM$195,10,IF(LOG('Indicator Data'!Q51)&lt;BM$194,0,10-(BM$195-LOG('Indicator Data'!Q51))/(BM$195-BM$194)*10))),1)</f>
        <v>0</v>
      </c>
      <c r="BN48" s="35">
        <f>ROUND(IF('Indicator Data'!R51=0,0,IF(LOG('Indicator Data'!R51)&gt;BN$195,10,IF(LOG('Indicator Data'!R51)&lt;BN$194,0,10-(BN$195-LOG('Indicator Data'!R51))/(BN$195-BN$194)*10))),1)</f>
        <v>0</v>
      </c>
      <c r="BO48" s="35">
        <f t="shared" si="51"/>
        <v>0</v>
      </c>
      <c r="BP48" s="36">
        <f>'Indicator Data'!Q51/'Indicator Data'!$CK51</f>
        <v>0</v>
      </c>
      <c r="BQ48" s="36">
        <f>'Indicator Data'!R51/'Indicator Data'!$CK51</f>
        <v>0</v>
      </c>
      <c r="BR48" s="35">
        <f t="shared" si="93"/>
        <v>0</v>
      </c>
      <c r="BS48" s="35">
        <f t="shared" si="94"/>
        <v>0</v>
      </c>
      <c r="BT48" s="35">
        <f t="shared" si="28"/>
        <v>0</v>
      </c>
      <c r="BU48" s="35">
        <f t="shared" si="52"/>
        <v>0</v>
      </c>
      <c r="BV48" s="35">
        <f>ROUND(IF('Indicator Data'!S51=0,0,IF(LOG('Indicator Data'!S51)&gt;BV$195,10,IF(LOG('Indicator Data'!S51)&lt;BV$194,0,10-(BV$195-LOG('Indicator Data'!S51))/(BV$195-BV$194)*10))),1)</f>
        <v>0</v>
      </c>
      <c r="BW48" s="35">
        <f>ROUND(IF('Indicator Data'!T51=0,0,IF(LOG('Indicator Data'!T51)&gt;BW$195,10,IF(LOG('Indicator Data'!T51)&lt;BW$194,0,10-(BW$195-LOG('Indicator Data'!T51))/(BW$195-BW$194)*10))),1)</f>
        <v>0</v>
      </c>
      <c r="BX48" s="35">
        <f t="shared" si="53"/>
        <v>0</v>
      </c>
      <c r="BY48" s="36">
        <f>'Indicator Data'!S51/'Indicator Data'!$CK51</f>
        <v>0</v>
      </c>
      <c r="BZ48" s="36">
        <f>'Indicator Data'!T51/'Indicator Data'!$CK51</f>
        <v>0</v>
      </c>
      <c r="CA48" s="35">
        <f t="shared" si="95"/>
        <v>0</v>
      </c>
      <c r="CB48" s="35">
        <f t="shared" si="96"/>
        <v>0</v>
      </c>
      <c r="CC48" s="35">
        <f t="shared" si="54"/>
        <v>0</v>
      </c>
      <c r="CD48" s="35">
        <f t="shared" si="55"/>
        <v>0</v>
      </c>
      <c r="CE48" s="35">
        <f t="shared" si="56"/>
        <v>0</v>
      </c>
      <c r="CF48" s="35">
        <f>ROUND(IF('Indicator Data'!U51=0,0,IF(LOG('Indicator Data'!U51)&gt;CF$195,10,IF(LOG('Indicator Data'!U51)&lt;CF$194,0,10-(CF$195-LOG('Indicator Data'!U51))/(CF$195-CF$194)*10))),1)</f>
        <v>0</v>
      </c>
      <c r="CG48" s="36">
        <f>'Indicator Data'!U51/'Indicator Data'!$CK51</f>
        <v>0</v>
      </c>
      <c r="CH48" s="35">
        <f t="shared" si="97"/>
        <v>0</v>
      </c>
      <c r="CI48" s="35">
        <f t="shared" si="57"/>
        <v>0</v>
      </c>
      <c r="CJ48" s="35">
        <f>ROUND(IF('Indicator Data'!V51=0,0,IF(LOG('Indicator Data'!V51)&gt;CJ$195,10,IF(LOG('Indicator Data'!V51)&lt;CJ$194,0,10-(CJ$195-LOG('Indicator Data'!V51))/(CJ$195-CJ$194)*10))),1)</f>
        <v>0</v>
      </c>
      <c r="CK48" s="36">
        <f>IF('Indicator Data'!V51/'Indicator Data'!$CK51&gt;1,1,'Indicator Data'!V51/'Indicator Data'!$CK51)</f>
        <v>0</v>
      </c>
      <c r="CL48" s="35">
        <f t="shared" si="98"/>
        <v>0</v>
      </c>
      <c r="CM48" s="35">
        <f t="shared" si="58"/>
        <v>0</v>
      </c>
      <c r="CN48" s="35">
        <f>ROUND(IF('Indicator Data'!W51=0,0,IF(LOG('Indicator Data'!W51)&gt;CN$195,10,IF(LOG('Indicator Data'!W51)&lt;CN$194,0,10-(CN$195-LOG('Indicator Data'!W51))/(CN$195-CN$194)*10))),1)</f>
        <v>0</v>
      </c>
      <c r="CO48" s="36">
        <f>'Indicator Data'!W51/'Indicator Data'!$CK51</f>
        <v>0</v>
      </c>
      <c r="CP48" s="35">
        <f t="shared" si="99"/>
        <v>0</v>
      </c>
      <c r="CQ48" s="35">
        <f t="shared" si="59"/>
        <v>0</v>
      </c>
      <c r="CR48" s="35">
        <f t="shared" si="100"/>
        <v>0</v>
      </c>
      <c r="CS48" s="35">
        <f>IF('Indicator Data'!BZ51="No data","x",ROUND(IF('Indicator Data'!BZ51&gt;CS$195,0,IF('Indicator Data'!BZ51&lt;CS$194,10,(CS$195-'Indicator Data'!BZ51)/(CS$195-CS$194)*10)),1))</f>
        <v>0</v>
      </c>
      <c r="CT48" s="35">
        <f>IF('Indicator Data'!CA51="No data","x",ROUND(IF('Indicator Data'!CA51&gt;CT$195,0,IF('Indicator Data'!CA51&lt;CT$194,10,(CT$195-'Indicator Data'!CA51)/(CT$195-CT$194)*10)),1))</f>
        <v>0</v>
      </c>
      <c r="CU48" s="35" t="str">
        <f>IF('Indicator Data'!AC51="No data","x",ROUND(IF('Indicator Data'!AC51&gt;CU$195,0,IF('Indicator Data'!AC51&lt;CU$194,10,(CU$195-'Indicator Data'!AC51)/(CU$195-CU$194)*10)),1))</f>
        <v>x</v>
      </c>
      <c r="CV48" s="35">
        <f t="shared" si="101"/>
        <v>0</v>
      </c>
      <c r="CW48" s="35">
        <f>IF('Indicator Data'!X51="No data","x",ROUND(IF(LOG('Indicator Data'!X51)&gt;CW$195,10,IF(LOG('Indicator Data'!X51)&lt;CW$194,0,10-(CW$195-LOG('Indicator Data'!X51))/(CW$195-CW$194)*10)),1))</f>
        <v>7.1</v>
      </c>
      <c r="CX48" s="35">
        <f>IF('Indicator Data'!Y51="No data","x",ROUND(IF('Indicator Data'!Y51&gt;CX$195,10,IF('Indicator Data'!Y51&lt;CX$194,0,10-(CX$195-'Indicator Data'!Y51)/(CX$195-CX$194)*10)),1))</f>
        <v>1.4</v>
      </c>
      <c r="CY48" s="35">
        <f>IF('Indicator Data'!Z51="No data","x",ROUND(IF('Indicator Data'!Z51&gt;CY$195,10,IF('Indicator Data'!Z51&lt;CY$194,0,10-(CY$195-'Indicator Data'!Z51)/(CY$195-CY$194)*10)),1))</f>
        <v>8.8000000000000007</v>
      </c>
      <c r="CZ48" s="35" t="str">
        <f>IF('Indicator Data'!AA51="No data","x",ROUND(IF('Indicator Data'!AA51&gt;CZ$195,10,IF('Indicator Data'!AA51&lt;CZ$194,0,10-(CZ$195-'Indicator Data'!AA51)/(CZ$195-CZ$194)*10)),1))</f>
        <v>x</v>
      </c>
      <c r="DA48" s="35">
        <f t="shared" si="60"/>
        <v>5.8</v>
      </c>
      <c r="DB48" s="35">
        <f t="shared" si="61"/>
        <v>3.9</v>
      </c>
      <c r="DC48" s="35">
        <f>IF('Indicator Data'!AF51="No data","x",ROUND(IF('Indicator Data'!AF51&gt;DC$195,10,IF('Indicator Data'!AF51&lt;DC$194,0,10-(DC$195-'Indicator Data'!AF51)/(DC$195-DC$194)*10)),1))</f>
        <v>0</v>
      </c>
      <c r="DD48" s="35">
        <f>IF('Indicator Data'!AG51="No data","x",ROUND(IF('Indicator Data'!AG51&gt;DD$195,10,IF('Indicator Data'!AG51&lt;DD$194,0,10-(DD$195-'Indicator Data'!AG51)/(DD$195-DD$194)*10)),1))</f>
        <v>0.2</v>
      </c>
      <c r="DE48" s="35">
        <f t="shared" si="62"/>
        <v>3.5</v>
      </c>
      <c r="DF48" s="35">
        <f>IF('Indicator Data'!AB51="No data","x",ROUND(IF('Indicator Data'!AB51&gt;DF$195,10,IF('Indicator Data'!AB51&lt;DF$194,0,10-(DF$195-'Indicator Data'!AB51)/(DF$195-DF$194)*10)),1))</f>
        <v>0</v>
      </c>
      <c r="DG48" s="35">
        <f t="shared" si="63"/>
        <v>0</v>
      </c>
      <c r="DH48" s="143">
        <f>IF('Indicator Data'!AD51="No data","x",'Indicator Data'!AD51/'Indicator Data'!$CJ51)</f>
        <v>3.7769342624591618E-4</v>
      </c>
      <c r="DI48" s="35">
        <f t="shared" si="64"/>
        <v>6.2</v>
      </c>
      <c r="DJ48" s="35">
        <f>IF('Indicator Data'!AE51="No data","x",ROUND(IF('Indicator Data'!AE51&gt;DJ$195,0,IF('Indicator Data'!AE51&lt;DJ$194,10,(DJ$195-'Indicator Data'!AE51)/(DJ$195-DJ$194)*10)),1))</f>
        <v>0</v>
      </c>
      <c r="DK48" s="35">
        <f t="shared" si="65"/>
        <v>3.1</v>
      </c>
      <c r="DL48" s="35">
        <f t="shared" si="66"/>
        <v>2.2000000000000002</v>
      </c>
      <c r="DM48" s="37">
        <f t="shared" si="102"/>
        <v>1.7</v>
      </c>
      <c r="DN48" s="38">
        <f t="shared" si="103"/>
        <v>1.1000000000000001</v>
      </c>
      <c r="DO48" s="35">
        <f>ROUND(IF('Indicator Data'!AH51=0,0,IF('Indicator Data'!AH51&gt;DO$195,10,IF('Indicator Data'!AH51&lt;DO$194,0,10-(DO$195-'Indicator Data'!AH51)/(DO$195-DO$194)*10))),1)</f>
        <v>0</v>
      </c>
      <c r="DP48" s="35">
        <f>ROUND(IF('Indicator Data'!AI51=0,0,IF(LOG('Indicator Data'!AI51)&gt;LOG(DP$195),10,IF(LOG('Indicator Data'!AI51)&lt;LOG(DP$194),0,10-(LOG(DP$195)-LOG('Indicator Data'!AI51))/(LOG(DP$195)-LOG(DP$194))*10))),1)</f>
        <v>0</v>
      </c>
      <c r="DQ48" s="37">
        <f t="shared" si="104"/>
        <v>0</v>
      </c>
      <c r="DR48" s="35">
        <f>'Indicator Data'!AJ51</f>
        <v>0</v>
      </c>
      <c r="DS48" s="35">
        <f>'Indicator Data'!AK51</f>
        <v>0</v>
      </c>
      <c r="DT48" s="37">
        <f t="shared" si="105"/>
        <v>0</v>
      </c>
      <c r="DU48" s="38">
        <f t="shared" si="106"/>
        <v>0</v>
      </c>
      <c r="DV48" s="13"/>
      <c r="DW48" s="83"/>
    </row>
    <row r="49" spans="1:127" s="2" customFormat="1" x14ac:dyDescent="0.3">
      <c r="A49" s="98" t="str">
        <f>'Indicator Data'!A52</f>
        <v>Djibouti</v>
      </c>
      <c r="B49" s="39" t="str">
        <f>'Indicator Data'!B52</f>
        <v>DJI</v>
      </c>
      <c r="C49" s="35">
        <f>ROUND(IF('Indicator Data'!C52=0,0.1,IF(LOG('Indicator Data'!C52)&gt;C$195,10,IF(LOG('Indicator Data'!C52)&lt;C$194,0,10-(C$195-LOG('Indicator Data'!C52))/(C$195-C$194)*10))),1)</f>
        <v>5.6</v>
      </c>
      <c r="D49" s="35">
        <f>ROUND(IF('Indicator Data'!D52=0,0.1,IF(LOG('Indicator Data'!D52)&gt;D$195,10,IF(LOG('Indicator Data'!D52)&lt;D$194,0,10-(D$195-LOG('Indicator Data'!D52))/(D$195-D$194)*10))),1)</f>
        <v>0.1</v>
      </c>
      <c r="E49" s="35">
        <f t="shared" si="67"/>
        <v>3.3</v>
      </c>
      <c r="F49" s="35">
        <f>IF('Indicator Data'!E52="No data",0.1,(ROUND(IF('Indicator Data'!E52=0,0,IF(LOG('Indicator Data'!E52)&gt;F$195,10,IF(LOG('Indicator Data'!E52)&lt;F$194,0,10-(F$195-LOG('Indicator Data'!E52))/(F$195-F$194)*10))),1)))</f>
        <v>0.6</v>
      </c>
      <c r="G49" s="35">
        <f>ROUND(IF('Indicator Data'!F52=0,0,IF(LOG('Indicator Data'!F52)&gt;G$195,10,IF(LOG('Indicator Data'!F52)&lt;G$194,0,10-(G$195-LOG('Indicator Data'!F52))/(G$195-G$194)*10))),1)</f>
        <v>6.4</v>
      </c>
      <c r="H49" s="35">
        <f>ROUND(IF('Indicator Data'!G52=0,0,IF(LOG('Indicator Data'!G52)&gt;H$195,10,IF(LOG('Indicator Data'!G52)&lt;H$194,0,10-(H$195-LOG('Indicator Data'!G52))/(H$195-H$194)*10))),1)</f>
        <v>0</v>
      </c>
      <c r="I49" s="35">
        <f>ROUND(IF('Indicator Data'!H52=0,0,IF(LOG('Indicator Data'!H52)&gt;I$195,10,IF(LOG('Indicator Data'!H52)&lt;I$194,0,10-(I$195-LOG('Indicator Data'!H52))/(I$195-I$194)*10))),1)</f>
        <v>0</v>
      </c>
      <c r="J49" s="35">
        <f t="shared" si="68"/>
        <v>0</v>
      </c>
      <c r="K49" s="35">
        <f>ROUND(IF('Indicator Data'!I52=0,0,IF(LOG('Indicator Data'!I52)&gt;K$195,10,IF(LOG('Indicator Data'!I52)&lt;K$194,0,10-(K$195-LOG('Indicator Data'!I52))/(K$195-K$194)*10))),1)</f>
        <v>0</v>
      </c>
      <c r="L49" s="35">
        <f t="shared" si="69"/>
        <v>0</v>
      </c>
      <c r="M49" s="35">
        <f>ROUND(IF('Indicator Data'!J52=0,0,IF(LOG('Indicator Data'!J52)&gt;M$195,10,IF(LOG('Indicator Data'!J52)&lt;M$194,0,10-(M$195-LOG('Indicator Data'!J52))/(M$195-M$194)*10))),1)</f>
        <v>8.6</v>
      </c>
      <c r="N49" s="36">
        <f>'Indicator Data'!C52/'Indicator Data'!$CK52</f>
        <v>1.8875457063571382E-3</v>
      </c>
      <c r="O49" s="36">
        <f>'Indicator Data'!D52/'Indicator Data'!$CK52</f>
        <v>0</v>
      </c>
      <c r="P49" s="36">
        <f>IF(F49=0.1,"x",'Indicator Data'!E52/'Indicator Data'!$CK52)</f>
        <v>1.9281365114127535E-4</v>
      </c>
      <c r="Q49" s="36">
        <f>'Indicator Data'!F52/'Indicator Data'!$CK52</f>
        <v>7.3553008693328316E-5</v>
      </c>
      <c r="R49" s="36">
        <f>'Indicator Data'!G52/'Indicator Data'!$CK52</f>
        <v>0</v>
      </c>
      <c r="S49" s="36">
        <f>'Indicator Data'!H52/'Indicator Data'!$CK52</f>
        <v>0</v>
      </c>
      <c r="T49" s="36">
        <f>'Indicator Data'!I52/'Indicator Data'!$CK52</f>
        <v>0</v>
      </c>
      <c r="U49" s="36">
        <f>'Indicator Data'!J52/'Indicator Data'!$CK52</f>
        <v>3.1156471983068562E-2</v>
      </c>
      <c r="V49" s="35">
        <f t="shared" si="70"/>
        <v>9.4</v>
      </c>
      <c r="W49" s="35">
        <f t="shared" si="71"/>
        <v>0</v>
      </c>
      <c r="X49" s="35">
        <f t="shared" si="72"/>
        <v>6.8</v>
      </c>
      <c r="Y49" s="35">
        <f t="shared" si="73"/>
        <v>0.1</v>
      </c>
      <c r="Z49" s="35">
        <f t="shared" si="74"/>
        <v>9.6999999999999993</v>
      </c>
      <c r="AA49" s="35">
        <f t="shared" si="75"/>
        <v>0</v>
      </c>
      <c r="AB49" s="35">
        <f t="shared" si="76"/>
        <v>0</v>
      </c>
      <c r="AC49" s="35">
        <f t="shared" si="77"/>
        <v>0</v>
      </c>
      <c r="AD49" s="35">
        <f t="shared" si="78"/>
        <v>0</v>
      </c>
      <c r="AE49" s="35">
        <f t="shared" si="79"/>
        <v>0</v>
      </c>
      <c r="AF49" s="35">
        <f t="shared" si="80"/>
        <v>10</v>
      </c>
      <c r="AG49" s="35">
        <f>ROUND(IF('Indicator Data'!K52=0,0,IF('Indicator Data'!K52&gt;AG$195,10,IF('Indicator Data'!K52&lt;AG$194,0,10-(AG$195-'Indicator Data'!K52)/(AG$195-AG$194)*10))),1)</f>
        <v>6.7</v>
      </c>
      <c r="AH49" s="35">
        <f t="shared" si="81"/>
        <v>7.5</v>
      </c>
      <c r="AI49" s="35">
        <f t="shared" si="82"/>
        <v>0.1</v>
      </c>
      <c r="AJ49" s="35">
        <f t="shared" si="83"/>
        <v>0</v>
      </c>
      <c r="AK49" s="35">
        <f t="shared" si="84"/>
        <v>0</v>
      </c>
      <c r="AL49" s="35">
        <f t="shared" si="85"/>
        <v>0</v>
      </c>
      <c r="AM49" s="35">
        <f t="shared" si="86"/>
        <v>0</v>
      </c>
      <c r="AN49" s="35">
        <f t="shared" si="87"/>
        <v>9.4</v>
      </c>
      <c r="AO49" s="142">
        <f t="shared" si="88"/>
        <v>5.3</v>
      </c>
      <c r="AP49" s="142">
        <f t="shared" si="41"/>
        <v>0.4</v>
      </c>
      <c r="AQ49" s="142">
        <f t="shared" si="89"/>
        <v>8.5</v>
      </c>
      <c r="AR49" s="142">
        <f t="shared" si="90"/>
        <v>0</v>
      </c>
      <c r="AS49" s="35">
        <f t="shared" si="91"/>
        <v>8.1</v>
      </c>
      <c r="AT49" s="35">
        <f>IF('Indicator Data'!L52="No data","x",IF('Indicator Data'!CL52&lt;1000,"x",ROUND((IF('Indicator Data'!L52&gt;AT$195,10,IF('Indicator Data'!L52&lt;AT$194,0,10-(AT$195-'Indicator Data'!L52)/(AT$195-AT$194)*10))),1)))</f>
        <v>10</v>
      </c>
      <c r="AU49" s="142">
        <f t="shared" si="92"/>
        <v>9.1</v>
      </c>
      <c r="AV49" s="35">
        <f>IF('Indicator Data'!M52="No data","x",ROUND(IF('Indicator Data'!M52=0,0,IF(LOG('Indicator Data'!M52)&gt;AV$195,10,IF(LOG('Indicator Data'!M52)&lt;AV$194,0,10-(AV$195-LOG('Indicator Data'!M52))/(AV$195-AV$194)*10))),1))</f>
        <v>6.2</v>
      </c>
      <c r="AW49" s="36">
        <f>IF(AV49="x","x",'Indicator Data'!M52/'Indicator Data'!$CK52)</f>
        <v>0.2518398506201513</v>
      </c>
      <c r="AX49" s="35">
        <f t="shared" si="42"/>
        <v>2.8</v>
      </c>
      <c r="AY49" s="35">
        <f t="shared" si="43"/>
        <v>4.7</v>
      </c>
      <c r="AZ49" s="35">
        <f>IF('Indicator Data'!N52="No data","x",ROUND(IF('Indicator Data'!N52=0,0,IF(LOG('Indicator Data'!N52)&gt;AZ$195,10,IF(LOG('Indicator Data'!N52)&lt;AZ$194,0,10-(AZ$195-LOG('Indicator Data'!N52))/(AZ$195-AZ$194)*10))),1))</f>
        <v>0</v>
      </c>
      <c r="BA49" s="36">
        <f>IF(AZ49="x","x",'Indicator Data'!N52/'Indicator Data'!$CK52)</f>
        <v>0</v>
      </c>
      <c r="BB49" s="35">
        <f t="shared" si="44"/>
        <v>0</v>
      </c>
      <c r="BC49" s="35">
        <f t="shared" si="45"/>
        <v>0</v>
      </c>
      <c r="BD49" s="35">
        <f>IF('Indicator Data'!O52="No data","x",ROUND(IF('Indicator Data'!O52=0,0,IF(LOG('Indicator Data'!O52)&gt;BD$195,10,IF(LOG('Indicator Data'!O52)&lt;BD$194,0,10-(BD$195-LOG('Indicator Data'!O52))/(BD$195-BD$194)*10))),1))</f>
        <v>0</v>
      </c>
      <c r="BE49" s="36">
        <f>IF(BD49="x","x",'Indicator Data'!O52/'Indicator Data'!$CK52)</f>
        <v>0</v>
      </c>
      <c r="BF49" s="35">
        <f t="shared" si="46"/>
        <v>0</v>
      </c>
      <c r="BG49" s="35">
        <f t="shared" si="47"/>
        <v>0</v>
      </c>
      <c r="BH49" s="35">
        <f>IF('Indicator Data'!P52="No data","x",ROUND(IF('Indicator Data'!P52=0,0,IF(LOG('Indicator Data'!P52)&gt;BH$195,10,IF(LOG('Indicator Data'!P52)&lt;BH$194,0,10-(BH$195-LOG('Indicator Data'!P52))/(BH$195-BH$194)*10))),1))</f>
        <v>0</v>
      </c>
      <c r="BI49" s="36">
        <f>IF(BH49="x","x",'Indicator Data'!P52/'Indicator Data'!$CK52)</f>
        <v>0</v>
      </c>
      <c r="BJ49" s="35">
        <f t="shared" si="48"/>
        <v>0</v>
      </c>
      <c r="BK49" s="35">
        <f t="shared" si="49"/>
        <v>0</v>
      </c>
      <c r="BL49" s="35">
        <f t="shared" si="50"/>
        <v>1.4</v>
      </c>
      <c r="BM49" s="35">
        <f>ROUND(IF('Indicator Data'!Q52=0,0,IF(LOG('Indicator Data'!Q52)&gt;BM$195,10,IF(LOG('Indicator Data'!Q52)&lt;BM$194,0,10-(BM$195-LOG('Indicator Data'!Q52))/(BM$195-BM$194)*10))),1)</f>
        <v>6.8</v>
      </c>
      <c r="BN49" s="35">
        <f>ROUND(IF('Indicator Data'!R52=0,0,IF(LOG('Indicator Data'!R52)&gt;BN$195,10,IF(LOG('Indicator Data'!R52)&lt;BN$194,0,10-(BN$195-LOG('Indicator Data'!R52))/(BN$195-BN$194)*10))),1)</f>
        <v>4.9000000000000004</v>
      </c>
      <c r="BO49" s="35">
        <f t="shared" si="51"/>
        <v>5.5333333333333341</v>
      </c>
      <c r="BP49" s="36">
        <f>'Indicator Data'!Q52/'Indicator Data'!$CK52</f>
        <v>0.63907909830357235</v>
      </c>
      <c r="BQ49" s="36">
        <f>'Indicator Data'!R52/'Indicator Data'!$CK52</f>
        <v>1.0011425776052525E-2</v>
      </c>
      <c r="BR49" s="35">
        <f t="shared" si="93"/>
        <v>6.4</v>
      </c>
      <c r="BS49" s="35">
        <f t="shared" si="94"/>
        <v>0.1</v>
      </c>
      <c r="BT49" s="35">
        <f t="shared" si="28"/>
        <v>2.1999999999999997</v>
      </c>
      <c r="BU49" s="35">
        <f t="shared" si="52"/>
        <v>4.0999999999999996</v>
      </c>
      <c r="BV49" s="35">
        <f>ROUND(IF('Indicator Data'!S52=0,0,IF(LOG('Indicator Data'!S52)&gt;BV$195,10,IF(LOG('Indicator Data'!S52)&lt;BV$194,0,10-(BV$195-LOG('Indicator Data'!S52))/(BV$195-BV$194)*10))),1)</f>
        <v>6.7</v>
      </c>
      <c r="BW49" s="35">
        <f>ROUND(IF('Indicator Data'!T52=0,0,IF(LOG('Indicator Data'!T52)&gt;BW$195,10,IF(LOG('Indicator Data'!T52)&lt;BW$194,0,10-(BW$195-LOG('Indicator Data'!T52))/(BW$195-BW$194)*10))),1)</f>
        <v>5.2</v>
      </c>
      <c r="BX49" s="35">
        <f t="shared" si="53"/>
        <v>5.7</v>
      </c>
      <c r="BY49" s="36">
        <f>'Indicator Data'!S52/'Indicator Data'!$CK52</f>
        <v>0.59562378056168619</v>
      </c>
      <c r="BZ49" s="36">
        <f>'Indicator Data'!T52/'Indicator Data'!$CK52</f>
        <v>5.3466743517938696E-2</v>
      </c>
      <c r="CA49" s="35">
        <f t="shared" si="95"/>
        <v>9.9</v>
      </c>
      <c r="CB49" s="35">
        <f t="shared" si="96"/>
        <v>0.5</v>
      </c>
      <c r="CC49" s="35">
        <f t="shared" si="54"/>
        <v>3.6333333333333333</v>
      </c>
      <c r="CD49" s="35">
        <f t="shared" si="55"/>
        <v>4.8</v>
      </c>
      <c r="CE49" s="35">
        <f t="shared" si="56"/>
        <v>4.5</v>
      </c>
      <c r="CF49" s="35">
        <f>ROUND(IF('Indicator Data'!U52=0,0,IF(LOG('Indicator Data'!U52)&gt;CF$195,10,IF(LOG('Indicator Data'!U52)&lt;CF$194,0,10-(CF$195-LOG('Indicator Data'!U52))/(CF$195-CF$194)*10))),1)</f>
        <v>6.3</v>
      </c>
      <c r="CG49" s="36">
        <f>'Indicator Data'!U52/'Indicator Data'!$CK52</f>
        <v>0.28345096937914666</v>
      </c>
      <c r="CH49" s="35">
        <f t="shared" si="97"/>
        <v>3.1</v>
      </c>
      <c r="CI49" s="35">
        <f t="shared" si="57"/>
        <v>4.9000000000000004</v>
      </c>
      <c r="CJ49" s="35">
        <f>ROUND(IF('Indicator Data'!V52=0,0,IF(LOG('Indicator Data'!V52)&gt;CJ$195,10,IF(LOG('Indicator Data'!V52)&lt;CJ$194,0,10-(CJ$195-LOG('Indicator Data'!V52))/(CJ$195-CJ$194)*10))),1)</f>
        <v>7</v>
      </c>
      <c r="CK49" s="36">
        <f>IF('Indicator Data'!V52/'Indicator Data'!$CK52&gt;1,1,'Indicator Data'!V52/'Indicator Data'!$CK52)</f>
        <v>0.86892800042804197</v>
      </c>
      <c r="CL49" s="35">
        <f t="shared" si="98"/>
        <v>8.6999999999999993</v>
      </c>
      <c r="CM49" s="35">
        <f t="shared" si="58"/>
        <v>8</v>
      </c>
      <c r="CN49" s="35">
        <f>ROUND(IF('Indicator Data'!W52=0,0,IF(LOG('Indicator Data'!W52)&gt;CN$195,10,IF(LOG('Indicator Data'!W52)&lt;CN$194,0,10-(CN$195-LOG('Indicator Data'!W52))/(CN$195-CN$194)*10))),1)</f>
        <v>6.8</v>
      </c>
      <c r="CO49" s="36">
        <f>'Indicator Data'!W52/'Indicator Data'!$CK52</f>
        <v>0.62211889928784236</v>
      </c>
      <c r="CP49" s="35">
        <f t="shared" si="99"/>
        <v>6.2</v>
      </c>
      <c r="CQ49" s="35">
        <f t="shared" si="59"/>
        <v>6.5</v>
      </c>
      <c r="CR49" s="35">
        <f t="shared" si="100"/>
        <v>6.2</v>
      </c>
      <c r="CS49" s="35">
        <f>IF('Indicator Data'!BZ52="No data","x",ROUND(IF('Indicator Data'!BZ52&gt;CS$195,0,IF('Indicator Data'!BZ52&lt;CS$194,10,(CS$195-'Indicator Data'!BZ52)/(CS$195-CS$194)*10)),1))</f>
        <v>4</v>
      </c>
      <c r="CT49" s="35">
        <f>IF('Indicator Data'!CA52="No data","x",ROUND(IF('Indicator Data'!CA52&gt;CT$195,0,IF('Indicator Data'!CA52&lt;CT$194,10,(CT$195-'Indicator Data'!CA52)/(CT$195-CT$194)*10)),1))</f>
        <v>4.0999999999999996</v>
      </c>
      <c r="CU49" s="35" t="str">
        <f>IF('Indicator Data'!AC52="No data","x",ROUND(IF('Indicator Data'!AC52&gt;CU$195,0,IF('Indicator Data'!AC52&lt;CU$194,10,(CU$195-'Indicator Data'!AC52)/(CU$195-CU$194)*10)),1))</f>
        <v>x</v>
      </c>
      <c r="CV49" s="35">
        <f t="shared" si="101"/>
        <v>4.0999999999999996</v>
      </c>
      <c r="CW49" s="35">
        <f>IF('Indicator Data'!X52="No data","x",ROUND(IF(LOG('Indicator Data'!X52)&gt;CW$195,10,IF(LOG('Indicator Data'!X52)&lt;CW$194,0,10-(CW$195-LOG('Indicator Data'!X52))/(CW$195-CW$194)*10)),1))</f>
        <v>5.4</v>
      </c>
      <c r="CX49" s="35">
        <f>IF('Indicator Data'!Y52="No data","x",ROUND(IF('Indicator Data'!Y52&gt;CX$195,10,IF('Indicator Data'!Y52&lt;CX$194,0,10-(CX$195-'Indicator Data'!Y52)/(CX$195-CX$194)*10)),1))</f>
        <v>3.4</v>
      </c>
      <c r="CY49" s="35">
        <f>IF('Indicator Data'!Z52="No data","x",ROUND(IF('Indicator Data'!Z52&gt;CY$195,10,IF('Indicator Data'!Z52&lt;CY$194,0,10-(CY$195-'Indicator Data'!Z52)/(CY$195-CY$194)*10)),1))</f>
        <v>7.8</v>
      </c>
      <c r="CZ49" s="35" t="str">
        <f>IF('Indicator Data'!AA52="No data","x",ROUND(IF('Indicator Data'!AA52&gt;CZ$195,10,IF('Indicator Data'!AA52&lt;CZ$194,0,10-(CZ$195-'Indicator Data'!AA52)/(CZ$195-CZ$194)*10)),1))</f>
        <v>x</v>
      </c>
      <c r="DA49" s="35">
        <f t="shared" si="60"/>
        <v>5.5</v>
      </c>
      <c r="DB49" s="35">
        <f t="shared" si="61"/>
        <v>5</v>
      </c>
      <c r="DC49" s="35">
        <f>IF('Indicator Data'!AF52="No data","x",ROUND(IF('Indicator Data'!AF52&gt;DC$195,10,IF('Indicator Data'!AF52&lt;DC$194,0,10-(DC$195-'Indicator Data'!AF52)/(DC$195-DC$194)*10)),1))</f>
        <v>7.3</v>
      </c>
      <c r="DD49" s="35">
        <f>IF('Indicator Data'!AG52="No data","x",ROUND(IF('Indicator Data'!AG52&gt;DD$195,10,IF('Indicator Data'!AG52&lt;DD$194,0,10-(DD$195-'Indicator Data'!AG52)/(DD$195-DD$194)*10)),1))</f>
        <v>3.5</v>
      </c>
      <c r="DE49" s="35">
        <f t="shared" si="62"/>
        <v>5.5</v>
      </c>
      <c r="DF49" s="35">
        <f>IF('Indicator Data'!AB52="No data","x",ROUND(IF('Indicator Data'!AB52&gt;DF$195,10,IF('Indicator Data'!AB52&lt;DF$194,0,10-(DF$195-'Indicator Data'!AB52)/(DF$195-DF$194)*10)),1))</f>
        <v>5.8</v>
      </c>
      <c r="DG49" s="35">
        <f t="shared" si="63"/>
        <v>4.5999999999999996</v>
      </c>
      <c r="DH49" s="143">
        <f>IF('Indicator Data'!AD52="No data","x",'Indicator Data'!AD52/'Indicator Data'!$CJ52)</f>
        <v>1.4688405506816757E-4</v>
      </c>
      <c r="DI49" s="35">
        <f t="shared" si="64"/>
        <v>8.5</v>
      </c>
      <c r="DJ49" s="35">
        <f>IF('Indicator Data'!AE52="No data","x",ROUND(IF('Indicator Data'!AE52&gt;DJ$195,0,IF('Indicator Data'!AE52&lt;DJ$194,10,(DJ$195-'Indicator Data'!AE52)/(DJ$195-DJ$194)*10)),1))</f>
        <v>2</v>
      </c>
      <c r="DK49" s="35">
        <f t="shared" si="65"/>
        <v>5.3</v>
      </c>
      <c r="DL49" s="35">
        <f t="shared" si="66"/>
        <v>5.0999999999999996</v>
      </c>
      <c r="DM49" s="37">
        <f t="shared" si="102"/>
        <v>4.5999999999999996</v>
      </c>
      <c r="DN49" s="38">
        <f t="shared" si="103"/>
        <v>5.8</v>
      </c>
      <c r="DO49" s="35">
        <f>ROUND(IF('Indicator Data'!AH52=0,0,IF('Indicator Data'!AH52&gt;DO$195,10,IF('Indicator Data'!AH52&lt;DO$194,0,10-(DO$195-'Indicator Data'!AH52)/(DO$195-DO$194)*10))),1)</f>
        <v>2.5</v>
      </c>
      <c r="DP49" s="35">
        <f>ROUND(IF('Indicator Data'!AI52=0,0,IF(LOG('Indicator Data'!AI52)&gt;LOG(DP$195),10,IF(LOG('Indicator Data'!AI52)&lt;LOG(DP$194),0,10-(LOG(DP$195)-LOG('Indicator Data'!AI52))/(LOG(DP$195)-LOG(DP$194))*10))),1)</f>
        <v>1.9</v>
      </c>
      <c r="DQ49" s="37">
        <f t="shared" si="104"/>
        <v>2.2000000000000002</v>
      </c>
      <c r="DR49" s="35">
        <f>'Indicator Data'!AJ52</f>
        <v>0</v>
      </c>
      <c r="DS49" s="35">
        <f>'Indicator Data'!AK52</f>
        <v>0</v>
      </c>
      <c r="DT49" s="37">
        <f t="shared" si="105"/>
        <v>0</v>
      </c>
      <c r="DU49" s="38">
        <f t="shared" si="106"/>
        <v>1.5</v>
      </c>
      <c r="DV49" s="13"/>
      <c r="DW49" s="83"/>
    </row>
    <row r="50" spans="1:127" s="2" customFormat="1" x14ac:dyDescent="0.3">
      <c r="A50" s="98" t="str">
        <f>'Indicator Data'!A53</f>
        <v>Dominica</v>
      </c>
      <c r="B50" s="39" t="str">
        <f>'Indicator Data'!B53</f>
        <v>DMA</v>
      </c>
      <c r="C50" s="35">
        <f>ROUND(IF('Indicator Data'!C53=0,0.1,IF(LOG('Indicator Data'!C53)&gt;C$195,10,IF(LOG('Indicator Data'!C53)&lt;C$194,0,10-(C$195-LOG('Indicator Data'!C53))/(C$195-C$194)*10))),1)</f>
        <v>2.8</v>
      </c>
      <c r="D50" s="35">
        <f>ROUND(IF('Indicator Data'!D53=0,0.1,IF(LOG('Indicator Data'!D53)&gt;D$195,10,IF(LOG('Indicator Data'!D53)&lt;D$194,0,10-(D$195-LOG('Indicator Data'!D53))/(D$195-D$194)*10))),1)</f>
        <v>0.1</v>
      </c>
      <c r="E50" s="35">
        <f t="shared" si="67"/>
        <v>1.5</v>
      </c>
      <c r="F50" s="35">
        <f>IF('Indicator Data'!E53="No data",0.1,(ROUND(IF('Indicator Data'!E53=0,0,IF(LOG('Indicator Data'!E53)&gt;F$195,10,IF(LOG('Indicator Data'!E53)&lt;F$194,0,10-(F$195-LOG('Indicator Data'!E53))/(F$195-F$194)*10))),1)))</f>
        <v>0.1</v>
      </c>
      <c r="G50" s="35">
        <f>ROUND(IF('Indicator Data'!F53=0,0,IF(LOG('Indicator Data'!F53)&gt;G$195,10,IF(LOG('Indicator Data'!F53)&lt;G$194,0,10-(G$195-LOG('Indicator Data'!F53))/(G$195-G$194)*10))),1)</f>
        <v>4.9000000000000004</v>
      </c>
      <c r="H50" s="35">
        <f>ROUND(IF('Indicator Data'!G53=0,0,IF(LOG('Indicator Data'!G53)&gt;H$195,10,IF(LOG('Indicator Data'!G53)&lt;H$194,0,10-(H$195-LOG('Indicator Data'!G53))/(H$195-H$194)*10))),1)</f>
        <v>2.8</v>
      </c>
      <c r="I50" s="35">
        <f>ROUND(IF('Indicator Data'!H53=0,0,IF(LOG('Indicator Data'!H53)&gt;I$195,10,IF(LOG('Indicator Data'!H53)&lt;I$194,0,10-(I$195-LOG('Indicator Data'!H53))/(I$195-I$194)*10))),1)</f>
        <v>5.9</v>
      </c>
      <c r="J50" s="35">
        <f t="shared" si="68"/>
        <v>4.5</v>
      </c>
      <c r="K50" s="35">
        <f>ROUND(IF('Indicator Data'!I53=0,0,IF(LOG('Indicator Data'!I53)&gt;K$195,10,IF(LOG('Indicator Data'!I53)&lt;K$194,0,10-(K$195-LOG('Indicator Data'!I53))/(K$195-K$194)*10))),1)</f>
        <v>3.9</v>
      </c>
      <c r="L50" s="35">
        <f t="shared" si="69"/>
        <v>4.2</v>
      </c>
      <c r="M50" s="35">
        <f>ROUND(IF('Indicator Data'!J53=0,0,IF(LOG('Indicator Data'!J53)&gt;M$195,10,IF(LOG('Indicator Data'!J53)&lt;M$194,0,10-(M$195-LOG('Indicator Data'!J53))/(M$195-M$194)*10))),1)</f>
        <v>0</v>
      </c>
      <c r="N50" s="36">
        <f>'Indicator Data'!C53/'Indicator Data'!$CK53</f>
        <v>1.7332080410682733E-3</v>
      </c>
      <c r="O50" s="36">
        <f>'Indicator Data'!D53/'Indicator Data'!$CK53</f>
        <v>0</v>
      </c>
      <c r="P50" s="36" t="str">
        <f>IF(F50=0.1,"x",'Indicator Data'!E53/'Indicator Data'!$CK53)</f>
        <v>x</v>
      </c>
      <c r="Q50" s="36">
        <f>'Indicator Data'!F53/'Indicator Data'!$CK53</f>
        <v>1.2308750687947166E-4</v>
      </c>
      <c r="R50" s="36">
        <f>'Indicator Data'!G53/'Indicator Data'!$CK53</f>
        <v>1.8980654925701709E-2</v>
      </c>
      <c r="S50" s="36">
        <f>'Indicator Data'!H53/'Indicator Data'!$CK53</f>
        <v>1.9979636763896532E-3</v>
      </c>
      <c r="T50" s="36">
        <f>'Indicator Data'!I53/'Indicator Data'!$CK53</f>
        <v>1.1683984589983489E-2</v>
      </c>
      <c r="U50" s="36">
        <f>'Indicator Data'!J53/'Indicator Data'!$CK53</f>
        <v>0</v>
      </c>
      <c r="V50" s="35">
        <f t="shared" si="70"/>
        <v>8.6999999999999993</v>
      </c>
      <c r="W50" s="35">
        <f t="shared" si="71"/>
        <v>0</v>
      </c>
      <c r="X50" s="35">
        <f t="shared" si="72"/>
        <v>5.9</v>
      </c>
      <c r="Y50" s="35">
        <f t="shared" si="73"/>
        <v>0.1</v>
      </c>
      <c r="Z50" s="35">
        <f t="shared" si="74"/>
        <v>10</v>
      </c>
      <c r="AA50" s="35">
        <f t="shared" si="75"/>
        <v>10</v>
      </c>
      <c r="AB50" s="35">
        <f t="shared" si="76"/>
        <v>4</v>
      </c>
      <c r="AC50" s="35">
        <f t="shared" si="77"/>
        <v>8.3000000000000007</v>
      </c>
      <c r="AD50" s="35">
        <f t="shared" si="78"/>
        <v>10</v>
      </c>
      <c r="AE50" s="35">
        <f t="shared" si="79"/>
        <v>9.3000000000000007</v>
      </c>
      <c r="AF50" s="35">
        <f t="shared" si="80"/>
        <v>0</v>
      </c>
      <c r="AG50" s="35">
        <f>ROUND(IF('Indicator Data'!K53=0,0,IF('Indicator Data'!K53&gt;AG$195,10,IF('Indicator Data'!K53&lt;AG$194,0,10-(AG$195-'Indicator Data'!K53)/(AG$195-AG$194)*10))),1)</f>
        <v>0</v>
      </c>
      <c r="AH50" s="35">
        <f t="shared" si="81"/>
        <v>5.8</v>
      </c>
      <c r="AI50" s="35">
        <f t="shared" si="82"/>
        <v>0.1</v>
      </c>
      <c r="AJ50" s="35">
        <f t="shared" si="83"/>
        <v>6.4</v>
      </c>
      <c r="AK50" s="35">
        <f t="shared" si="84"/>
        <v>5</v>
      </c>
      <c r="AL50" s="35">
        <f t="shared" si="85"/>
        <v>5.7</v>
      </c>
      <c r="AM50" s="35">
        <f t="shared" si="86"/>
        <v>7</v>
      </c>
      <c r="AN50" s="35">
        <f t="shared" si="87"/>
        <v>0</v>
      </c>
      <c r="AO50" s="142">
        <f t="shared" si="88"/>
        <v>4</v>
      </c>
      <c r="AP50" s="142">
        <f t="shared" si="41"/>
        <v>0.1</v>
      </c>
      <c r="AQ50" s="142">
        <f t="shared" si="89"/>
        <v>8.5</v>
      </c>
      <c r="AR50" s="142">
        <f t="shared" si="90"/>
        <v>7.6</v>
      </c>
      <c r="AS50" s="35">
        <f t="shared" si="91"/>
        <v>0</v>
      </c>
      <c r="AT50" s="35" t="str">
        <f>IF('Indicator Data'!L53="No data","x",IF('Indicator Data'!CL53&lt;1000,"x",ROUND((IF('Indicator Data'!L53&gt;AT$195,10,IF('Indicator Data'!L53&lt;AT$194,0,10-(AT$195-'Indicator Data'!L53)/(AT$195-AT$194)*10))),1)))</f>
        <v>x</v>
      </c>
      <c r="AU50" s="142">
        <f t="shared" si="92"/>
        <v>0</v>
      </c>
      <c r="AV50" s="35" t="str">
        <f>IF('Indicator Data'!M53="No data","x",ROUND(IF('Indicator Data'!M53=0,0,IF(LOG('Indicator Data'!M53)&gt;AV$195,10,IF(LOG('Indicator Data'!M53)&lt;AV$194,0,10-(AV$195-LOG('Indicator Data'!M53))/(AV$195-AV$194)*10))),1))</f>
        <v>x</v>
      </c>
      <c r="AW50" s="36" t="str">
        <f>IF(AV50="x","x",'Indicator Data'!M53/'Indicator Data'!$CK53)</f>
        <v>x</v>
      </c>
      <c r="AX50" s="35" t="str">
        <f t="shared" si="42"/>
        <v>x</v>
      </c>
      <c r="AY50" s="35" t="str">
        <f t="shared" si="43"/>
        <v>x</v>
      </c>
      <c r="AZ50" s="35" t="str">
        <f>IF('Indicator Data'!N53="No data","x",ROUND(IF('Indicator Data'!N53=0,0,IF(LOG('Indicator Data'!N53)&gt;AZ$195,10,IF(LOG('Indicator Data'!N53)&lt;AZ$194,0,10-(AZ$195-LOG('Indicator Data'!N53))/(AZ$195-AZ$194)*10))),1))</f>
        <v>x</v>
      </c>
      <c r="BA50" s="36" t="str">
        <f>IF(AZ50="x","x",'Indicator Data'!N53/'Indicator Data'!$CK53)</f>
        <v>x</v>
      </c>
      <c r="BB50" s="35" t="str">
        <f t="shared" si="44"/>
        <v>x</v>
      </c>
      <c r="BC50" s="35" t="str">
        <f t="shared" si="45"/>
        <v>x</v>
      </c>
      <c r="BD50" s="35" t="str">
        <f>IF('Indicator Data'!O53="No data","x",ROUND(IF('Indicator Data'!O53=0,0,IF(LOG('Indicator Data'!O53)&gt;BD$195,10,IF(LOG('Indicator Data'!O53)&lt;BD$194,0,10-(BD$195-LOG('Indicator Data'!O53))/(BD$195-BD$194)*10))),1))</f>
        <v>x</v>
      </c>
      <c r="BE50" s="36" t="str">
        <f>IF(BD50="x","x",'Indicator Data'!O53/'Indicator Data'!$CK53)</f>
        <v>x</v>
      </c>
      <c r="BF50" s="35" t="str">
        <f t="shared" si="46"/>
        <v>x</v>
      </c>
      <c r="BG50" s="35" t="str">
        <f t="shared" si="47"/>
        <v>x</v>
      </c>
      <c r="BH50" s="35" t="str">
        <f>IF('Indicator Data'!P53="No data","x",ROUND(IF('Indicator Data'!P53=0,0,IF(LOG('Indicator Data'!P53)&gt;BH$195,10,IF(LOG('Indicator Data'!P53)&lt;BH$194,0,10-(BH$195-LOG('Indicator Data'!P53))/(BH$195-BH$194)*10))),1))</f>
        <v>x</v>
      </c>
      <c r="BI50" s="36" t="str">
        <f>IF(BH50="x","x",'Indicator Data'!P53/'Indicator Data'!$CK53)</f>
        <v>x</v>
      </c>
      <c r="BJ50" s="35" t="str">
        <f t="shared" si="48"/>
        <v>x</v>
      </c>
      <c r="BK50" s="35" t="str">
        <f t="shared" si="49"/>
        <v>x</v>
      </c>
      <c r="BL50" s="35" t="str">
        <f t="shared" si="50"/>
        <v>x</v>
      </c>
      <c r="BM50" s="35">
        <f>ROUND(IF('Indicator Data'!Q53=0,0,IF(LOG('Indicator Data'!Q53)&gt;BM$195,10,IF(LOG('Indicator Data'!Q53)&lt;BM$194,0,10-(BM$195-LOG('Indicator Data'!Q53))/(BM$195-BM$194)*10))),1)</f>
        <v>0</v>
      </c>
      <c r="BN50" s="35">
        <f>ROUND(IF('Indicator Data'!R53=0,0,IF(LOG('Indicator Data'!R53)&gt;BN$195,10,IF(LOG('Indicator Data'!R53)&lt;BN$194,0,10-(BN$195-LOG('Indicator Data'!R53))/(BN$195-BN$194)*10))),1)</f>
        <v>0</v>
      </c>
      <c r="BO50" s="35">
        <f t="shared" si="51"/>
        <v>0</v>
      </c>
      <c r="BP50" s="36">
        <f>'Indicator Data'!Q53/'Indicator Data'!$CK53</f>
        <v>0</v>
      </c>
      <c r="BQ50" s="36">
        <f>'Indicator Data'!R53/'Indicator Data'!$CK53</f>
        <v>0</v>
      </c>
      <c r="BR50" s="35">
        <f t="shared" si="93"/>
        <v>0</v>
      </c>
      <c r="BS50" s="35">
        <f t="shared" si="94"/>
        <v>0</v>
      </c>
      <c r="BT50" s="35">
        <f t="shared" si="28"/>
        <v>0</v>
      </c>
      <c r="BU50" s="35">
        <f t="shared" si="52"/>
        <v>0</v>
      </c>
      <c r="BV50" s="35">
        <f>ROUND(IF('Indicator Data'!S53=0,0,IF(LOG('Indicator Data'!S53)&gt;BV$195,10,IF(LOG('Indicator Data'!S53)&lt;BV$194,0,10-(BV$195-LOG('Indicator Data'!S53))/(BV$195-BV$194)*10))),1)</f>
        <v>0</v>
      </c>
      <c r="BW50" s="35">
        <f>ROUND(IF('Indicator Data'!T53=0,0,IF(LOG('Indicator Data'!T53)&gt;BW$195,10,IF(LOG('Indicator Data'!T53)&lt;BW$194,0,10-(BW$195-LOG('Indicator Data'!T53))/(BW$195-BW$194)*10))),1)</f>
        <v>0</v>
      </c>
      <c r="BX50" s="35">
        <f t="shared" si="53"/>
        <v>0</v>
      </c>
      <c r="BY50" s="36">
        <f>'Indicator Data'!S53/'Indicator Data'!$CK53</f>
        <v>0</v>
      </c>
      <c r="BZ50" s="36">
        <f>'Indicator Data'!T53/'Indicator Data'!$CK53</f>
        <v>0</v>
      </c>
      <c r="CA50" s="35">
        <f t="shared" si="95"/>
        <v>0</v>
      </c>
      <c r="CB50" s="35">
        <f t="shared" si="96"/>
        <v>0</v>
      </c>
      <c r="CC50" s="35">
        <f t="shared" si="54"/>
        <v>0</v>
      </c>
      <c r="CD50" s="35">
        <f t="shared" si="55"/>
        <v>0</v>
      </c>
      <c r="CE50" s="35">
        <f t="shared" si="56"/>
        <v>0</v>
      </c>
      <c r="CF50" s="35">
        <f>ROUND(IF('Indicator Data'!U53=0,0,IF(LOG('Indicator Data'!U53)&gt;CF$195,10,IF(LOG('Indicator Data'!U53)&lt;CF$194,0,10-(CF$195-LOG('Indicator Data'!U53))/(CF$195-CF$194)*10))),1)</f>
        <v>5.2</v>
      </c>
      <c r="CG50" s="36">
        <f>'Indicator Data'!U53/'Indicator Data'!$CK53</f>
        <v>0.55924600990643913</v>
      </c>
      <c r="CH50" s="35">
        <f t="shared" si="97"/>
        <v>6.2</v>
      </c>
      <c r="CI50" s="35">
        <f t="shared" si="57"/>
        <v>5.7</v>
      </c>
      <c r="CJ50" s="35">
        <f>ROUND(IF('Indicator Data'!V53=0,0,IF(LOG('Indicator Data'!V53)&gt;CJ$195,10,IF(LOG('Indicator Data'!V53)&lt;CJ$194,0,10-(CJ$195-LOG('Indicator Data'!V53))/(CJ$195-CJ$194)*10))),1)</f>
        <v>5.3</v>
      </c>
      <c r="CK50" s="36">
        <f>IF('Indicator Data'!V53/'Indicator Data'!$CK53&gt;1,1,'Indicator Data'!V53/'Indicator Data'!$CK53)</f>
        <v>0.68744567874380846</v>
      </c>
      <c r="CL50" s="35">
        <f t="shared" si="98"/>
        <v>6.9</v>
      </c>
      <c r="CM50" s="35">
        <f t="shared" si="58"/>
        <v>6.2</v>
      </c>
      <c r="CN50" s="35">
        <f>ROUND(IF('Indicator Data'!W53=0,0,IF(LOG('Indicator Data'!W53)&gt;CN$195,10,IF(LOG('Indicator Data'!W53)&lt;CN$194,0,10-(CN$195-LOG('Indicator Data'!W53))/(CN$195-CN$194)*10))),1)</f>
        <v>5.3</v>
      </c>
      <c r="CO50" s="36">
        <f>'Indicator Data'!W53/'Indicator Data'!$CK53</f>
        <v>0.76279064106494221</v>
      </c>
      <c r="CP50" s="35">
        <f t="shared" si="99"/>
        <v>7.6</v>
      </c>
      <c r="CQ50" s="35">
        <f t="shared" si="59"/>
        <v>6.6</v>
      </c>
      <c r="CR50" s="35">
        <f t="shared" si="100"/>
        <v>5.0999999999999996</v>
      </c>
      <c r="CS50" s="35">
        <f>IF('Indicator Data'!BZ53="No data","x",ROUND(IF('Indicator Data'!BZ53&gt;CS$195,0,IF('Indicator Data'!BZ53&lt;CS$194,10,(CS$195-'Indicator Data'!BZ53)/(CS$195-CS$194)*10)),1))</f>
        <v>2.5</v>
      </c>
      <c r="CT50" s="35">
        <f>IF('Indicator Data'!CA53="No data","x",ROUND(IF('Indicator Data'!CA53&gt;CT$195,0,IF('Indicator Data'!CA53&lt;CT$194,10,(CT$195-'Indicator Data'!CA53)/(CT$195-CT$194)*10)),1))</f>
        <v>0.6</v>
      </c>
      <c r="CU50" s="35" t="str">
        <f>IF('Indicator Data'!AC53="No data","x",ROUND(IF('Indicator Data'!AC53&gt;CU$195,0,IF('Indicator Data'!AC53&lt;CU$194,10,(CU$195-'Indicator Data'!AC53)/(CU$195-CU$194)*10)),1))</f>
        <v>x</v>
      </c>
      <c r="CV50" s="35">
        <f t="shared" si="101"/>
        <v>1.6</v>
      </c>
      <c r="CW50" s="35">
        <f>IF('Indicator Data'!X53="No data","x",ROUND(IF(LOG('Indicator Data'!X53)&gt;CW$195,10,IF(LOG('Indicator Data'!X53)&lt;CW$194,0,10-(CW$195-LOG('Indicator Data'!X53))/(CW$195-CW$194)*10)),1))</f>
        <v>6.6</v>
      </c>
      <c r="CX50" s="35">
        <f>IF('Indicator Data'!Y53="No data","x",ROUND(IF('Indicator Data'!Y53&gt;CX$195,10,IF('Indicator Data'!Y53&lt;CX$194,0,10-(CX$195-'Indicator Data'!Y53)/(CX$195-CX$194)*10)),1))</f>
        <v>1.3</v>
      </c>
      <c r="CY50" s="35">
        <f>IF('Indicator Data'!Z53="No data","x",ROUND(IF('Indicator Data'!Z53&gt;CY$195,10,IF('Indicator Data'!Z53&lt;CY$194,0,10-(CY$195-'Indicator Data'!Z53)/(CY$195-CY$194)*10)),1))</f>
        <v>7</v>
      </c>
      <c r="CZ50" s="35" t="str">
        <f>IF('Indicator Data'!AA53="No data","x",ROUND(IF('Indicator Data'!AA53&gt;CZ$195,10,IF('Indicator Data'!AA53&lt;CZ$194,0,10-(CZ$195-'Indicator Data'!AA53)/(CZ$195-CZ$194)*10)),1))</f>
        <v>x</v>
      </c>
      <c r="DA50" s="35">
        <f t="shared" si="60"/>
        <v>5</v>
      </c>
      <c r="DB50" s="35">
        <f t="shared" si="61"/>
        <v>3.9</v>
      </c>
      <c r="DC50" s="35" t="str">
        <f>IF('Indicator Data'!AF53="No data","x",ROUND(IF('Indicator Data'!AF53&gt;DC$195,10,IF('Indicator Data'!AF53&lt;DC$194,0,10-(DC$195-'Indicator Data'!AF53)/(DC$195-DC$194)*10)),1))</f>
        <v>x</v>
      </c>
      <c r="DD50" s="35" t="str">
        <f>IF('Indicator Data'!AG53="No data","x",ROUND(IF('Indicator Data'!AG53&gt;DD$195,10,IF('Indicator Data'!AG53&lt;DD$194,0,10-(DD$195-'Indicator Data'!AG53)/(DD$195-DD$194)*10)),1))</f>
        <v>x</v>
      </c>
      <c r="DE50" s="35">
        <f t="shared" si="62"/>
        <v>5</v>
      </c>
      <c r="DF50" s="35">
        <f>IF('Indicator Data'!AB53="No data","x",ROUND(IF('Indicator Data'!AB53&gt;DF$195,10,IF('Indicator Data'!AB53&lt;DF$194,0,10-(DF$195-'Indicator Data'!AB53)/(DF$195-DF$194)*10)),1))</f>
        <v>1.3</v>
      </c>
      <c r="DG50" s="35">
        <f t="shared" si="63"/>
        <v>1.5</v>
      </c>
      <c r="DH50" s="143" t="str">
        <f>IF('Indicator Data'!AD53="No data","x",'Indicator Data'!AD53/'Indicator Data'!$CJ53)</f>
        <v>x</v>
      </c>
      <c r="DI50" s="35" t="str">
        <f t="shared" si="64"/>
        <v>x</v>
      </c>
      <c r="DJ50" s="35">
        <f>IF('Indicator Data'!AE53="No data","x",ROUND(IF('Indicator Data'!AE53&gt;DJ$195,0,IF('Indicator Data'!AE53&lt;DJ$194,10,(DJ$195-'Indicator Data'!AE53)/(DJ$195-DJ$194)*10)),1))</f>
        <v>0</v>
      </c>
      <c r="DK50" s="35">
        <f t="shared" si="65"/>
        <v>0</v>
      </c>
      <c r="DL50" s="35">
        <f t="shared" si="66"/>
        <v>2.2000000000000002</v>
      </c>
      <c r="DM50" s="37">
        <f t="shared" si="102"/>
        <v>3.8</v>
      </c>
      <c r="DN50" s="38">
        <f t="shared" si="103"/>
        <v>4.9000000000000004</v>
      </c>
      <c r="DO50" s="35">
        <f>ROUND(IF('Indicator Data'!AH53=0,0,IF('Indicator Data'!AH53&gt;DO$195,10,IF('Indicator Data'!AH53&lt;DO$194,0,10-(DO$195-'Indicator Data'!AH53)/(DO$195-DO$194)*10))),1)</f>
        <v>0</v>
      </c>
      <c r="DP50" s="35">
        <f>ROUND(IF('Indicator Data'!AI53=0,0,IF(LOG('Indicator Data'!AI53)&gt;LOG(DP$195),10,IF(LOG('Indicator Data'!AI53)&lt;LOG(DP$194),0,10-(LOG(DP$195)-LOG('Indicator Data'!AI53))/(LOG(DP$195)-LOG(DP$194))*10))),1)</f>
        <v>0</v>
      </c>
      <c r="DQ50" s="37">
        <f t="shared" si="104"/>
        <v>0</v>
      </c>
      <c r="DR50" s="35">
        <f>'Indicator Data'!AJ53</f>
        <v>0</v>
      </c>
      <c r="DS50" s="35">
        <f>'Indicator Data'!AK53</f>
        <v>0</v>
      </c>
      <c r="DT50" s="37">
        <f t="shared" si="105"/>
        <v>0</v>
      </c>
      <c r="DU50" s="38">
        <f t="shared" si="106"/>
        <v>0</v>
      </c>
      <c r="DV50" s="13"/>
      <c r="DW50" s="83"/>
    </row>
    <row r="51" spans="1:127" s="2" customFormat="1" x14ac:dyDescent="0.3">
      <c r="A51" s="98" t="str">
        <f>'Indicator Data'!A54</f>
        <v>Dominican Republic</v>
      </c>
      <c r="B51" s="39" t="str">
        <f>'Indicator Data'!B54</f>
        <v>DOM</v>
      </c>
      <c r="C51" s="35">
        <f>ROUND(IF('Indicator Data'!C54=0,0.1,IF(LOG('Indicator Data'!C54)&gt;C$195,10,IF(LOG('Indicator Data'!C54)&lt;C$194,0,10-(C$195-LOG('Indicator Data'!C54))/(C$195-C$194)*10))),1)</f>
        <v>8.3000000000000007</v>
      </c>
      <c r="D51" s="35">
        <f>ROUND(IF('Indicator Data'!D54=0,0.1,IF(LOG('Indicator Data'!D54)&gt;D$195,10,IF(LOG('Indicator Data'!D54)&lt;D$194,0,10-(D$195-LOG('Indicator Data'!D54))/(D$195-D$194)*10))),1)</f>
        <v>10</v>
      </c>
      <c r="E51" s="35">
        <f t="shared" si="67"/>
        <v>9.3000000000000007</v>
      </c>
      <c r="F51" s="35">
        <f>IF('Indicator Data'!E54="No data",0.1,(ROUND(IF('Indicator Data'!E54=0,0,IF(LOG('Indicator Data'!E54)&gt;F$195,10,IF(LOG('Indicator Data'!E54)&lt;F$194,0,10-(F$195-LOG('Indicator Data'!E54))/(F$195-F$194)*10))),1)))</f>
        <v>6.4</v>
      </c>
      <c r="G51" s="35">
        <f>ROUND(IF('Indicator Data'!F54=0,0,IF(LOG('Indicator Data'!F54)&gt;G$195,10,IF(LOG('Indicator Data'!F54)&lt;G$194,0,10-(G$195-LOG('Indicator Data'!F54))/(G$195-G$194)*10))),1)</f>
        <v>5.9</v>
      </c>
      <c r="H51" s="35">
        <f>ROUND(IF('Indicator Data'!G54=0,0,IF(LOG('Indicator Data'!G54)&gt;H$195,10,IF(LOG('Indicator Data'!G54)&lt;H$194,0,10-(H$195-LOG('Indicator Data'!G54))/(H$195-H$194)*10))),1)</f>
        <v>8.3000000000000007</v>
      </c>
      <c r="I51" s="35">
        <f>ROUND(IF('Indicator Data'!H54=0,0,IF(LOG('Indicator Data'!H54)&gt;I$195,10,IF(LOG('Indicator Data'!H54)&lt;I$194,0,10-(I$195-LOG('Indicator Data'!H54))/(I$195-I$194)*10))),1)</f>
        <v>9.6</v>
      </c>
      <c r="J51" s="35">
        <f t="shared" si="68"/>
        <v>9.1</v>
      </c>
      <c r="K51" s="35">
        <f>ROUND(IF('Indicator Data'!I54=0,0,IF(LOG('Indicator Data'!I54)&gt;K$195,10,IF(LOG('Indicator Data'!I54)&lt;K$194,0,10-(K$195-LOG('Indicator Data'!I54))/(K$195-K$194)*10))),1)</f>
        <v>6.3</v>
      </c>
      <c r="L51" s="35">
        <f t="shared" si="69"/>
        <v>8</v>
      </c>
      <c r="M51" s="35">
        <f>ROUND(IF('Indicator Data'!J54=0,0,IF(LOG('Indicator Data'!J54)&gt;M$195,10,IF(LOG('Indicator Data'!J54)&lt;M$194,0,10-(M$195-LOG('Indicator Data'!J54))/(M$195-M$194)*10))),1)</f>
        <v>0</v>
      </c>
      <c r="N51" s="36">
        <f>'Indicator Data'!C54/'Indicator Data'!$CK54</f>
        <v>2.0713900273317811E-3</v>
      </c>
      <c r="O51" s="36">
        <f>'Indicator Data'!D54/'Indicator Data'!$CK54</f>
        <v>1.8909100069174928E-3</v>
      </c>
      <c r="P51" s="36">
        <f>IF(F51=0.1,"x",'Indicator Data'!E54/'Indicator Data'!$CK54)</f>
        <v>3.3230964682684832E-3</v>
      </c>
      <c r="Q51" s="36">
        <f>'Indicator Data'!F54/'Indicator Data'!$CK54</f>
        <v>3.4839005999016009E-6</v>
      </c>
      <c r="R51" s="36">
        <f>'Indicator Data'!G54/'Indicator Data'!$CK54</f>
        <v>1.8991699548838104E-2</v>
      </c>
      <c r="S51" s="36">
        <f>'Indicator Data'!H54/'Indicator Data'!$CK54</f>
        <v>5.3700303182619051E-3</v>
      </c>
      <c r="T51" s="36">
        <f>'Indicator Data'!I54/'Indicator Data'!$CK54</f>
        <v>1.3494179684559284E-3</v>
      </c>
      <c r="U51" s="36">
        <f>'Indicator Data'!J54/'Indicator Data'!$CK54</f>
        <v>0</v>
      </c>
      <c r="V51" s="35">
        <f t="shared" si="70"/>
        <v>10</v>
      </c>
      <c r="W51" s="35">
        <f t="shared" si="71"/>
        <v>10</v>
      </c>
      <c r="X51" s="35">
        <f t="shared" si="72"/>
        <v>10</v>
      </c>
      <c r="Y51" s="35">
        <f t="shared" si="73"/>
        <v>2.2000000000000002</v>
      </c>
      <c r="Z51" s="35">
        <f t="shared" si="74"/>
        <v>6.8</v>
      </c>
      <c r="AA51" s="35">
        <f t="shared" si="75"/>
        <v>10</v>
      </c>
      <c r="AB51" s="35">
        <f t="shared" si="76"/>
        <v>10</v>
      </c>
      <c r="AC51" s="35">
        <f t="shared" si="77"/>
        <v>10</v>
      </c>
      <c r="AD51" s="35">
        <f t="shared" si="78"/>
        <v>1.3</v>
      </c>
      <c r="AE51" s="35">
        <f t="shared" si="79"/>
        <v>7.8</v>
      </c>
      <c r="AF51" s="35">
        <f t="shared" si="80"/>
        <v>0</v>
      </c>
      <c r="AG51" s="35">
        <f>ROUND(IF('Indicator Data'!K54=0,0,IF('Indicator Data'!K54&gt;AG$195,10,IF('Indicator Data'!K54&lt;AG$194,0,10-(AG$195-'Indicator Data'!K54)/(AG$195-AG$194)*10))),1)</f>
        <v>0</v>
      </c>
      <c r="AH51" s="35">
        <f t="shared" si="81"/>
        <v>9.1999999999999993</v>
      </c>
      <c r="AI51" s="35">
        <f t="shared" si="82"/>
        <v>10</v>
      </c>
      <c r="AJ51" s="35">
        <f t="shared" si="83"/>
        <v>9.1999999999999993</v>
      </c>
      <c r="AK51" s="35">
        <f t="shared" si="84"/>
        <v>9.8000000000000007</v>
      </c>
      <c r="AL51" s="35">
        <f t="shared" si="85"/>
        <v>9.5</v>
      </c>
      <c r="AM51" s="35">
        <f t="shared" si="86"/>
        <v>3.8</v>
      </c>
      <c r="AN51" s="35">
        <f t="shared" si="87"/>
        <v>0</v>
      </c>
      <c r="AO51" s="142">
        <f t="shared" si="88"/>
        <v>9.6999999999999993</v>
      </c>
      <c r="AP51" s="142">
        <f t="shared" si="41"/>
        <v>4.5999999999999996</v>
      </c>
      <c r="AQ51" s="142">
        <f t="shared" si="89"/>
        <v>6.4</v>
      </c>
      <c r="AR51" s="142">
        <f t="shared" si="90"/>
        <v>7.9</v>
      </c>
      <c r="AS51" s="35">
        <f t="shared" si="91"/>
        <v>0</v>
      </c>
      <c r="AT51" s="35">
        <f>IF('Indicator Data'!L54="No data","x",IF('Indicator Data'!CL54&lt;1000,"x",ROUND((IF('Indicator Data'!L54&gt;AT$195,10,IF('Indicator Data'!L54&lt;AT$194,0,10-(AT$195-'Indicator Data'!L54)/(AT$195-AT$194)*10))),1)))</f>
        <v>2</v>
      </c>
      <c r="AU51" s="142">
        <f t="shared" si="92"/>
        <v>1</v>
      </c>
      <c r="AV51" s="35" t="str">
        <f>IF('Indicator Data'!M54="No data","x",ROUND(IF('Indicator Data'!M54=0,0,IF(LOG('Indicator Data'!M54)&gt;AV$195,10,IF(LOG('Indicator Data'!M54)&lt;AV$194,0,10-(AV$195-LOG('Indicator Data'!M54))/(AV$195-AV$194)*10))),1))</f>
        <v>x</v>
      </c>
      <c r="AW51" s="36" t="str">
        <f>IF(AV51="x","x",'Indicator Data'!M54/'Indicator Data'!$CK54)</f>
        <v>x</v>
      </c>
      <c r="AX51" s="35" t="str">
        <f t="shared" si="42"/>
        <v>x</v>
      </c>
      <c r="AY51" s="35" t="str">
        <f t="shared" si="43"/>
        <v>x</v>
      </c>
      <c r="AZ51" s="35" t="str">
        <f>IF('Indicator Data'!N54="No data","x",ROUND(IF('Indicator Data'!N54=0,0,IF(LOG('Indicator Data'!N54)&gt;AZ$195,10,IF(LOG('Indicator Data'!N54)&lt;AZ$194,0,10-(AZ$195-LOG('Indicator Data'!N54))/(AZ$195-AZ$194)*10))),1))</f>
        <v>x</v>
      </c>
      <c r="BA51" s="36" t="str">
        <f>IF(AZ51="x","x",'Indicator Data'!N54/'Indicator Data'!$CK54)</f>
        <v>x</v>
      </c>
      <c r="BB51" s="35" t="str">
        <f t="shared" si="44"/>
        <v>x</v>
      </c>
      <c r="BC51" s="35" t="str">
        <f t="shared" si="45"/>
        <v>x</v>
      </c>
      <c r="BD51" s="35" t="str">
        <f>IF('Indicator Data'!O54="No data","x",ROUND(IF('Indicator Data'!O54=0,0,IF(LOG('Indicator Data'!O54)&gt;BD$195,10,IF(LOG('Indicator Data'!O54)&lt;BD$194,0,10-(BD$195-LOG('Indicator Data'!O54))/(BD$195-BD$194)*10))),1))</f>
        <v>x</v>
      </c>
      <c r="BE51" s="36" t="str">
        <f>IF(BD51="x","x",'Indicator Data'!O54/'Indicator Data'!$CK54)</f>
        <v>x</v>
      </c>
      <c r="BF51" s="35" t="str">
        <f t="shared" si="46"/>
        <v>x</v>
      </c>
      <c r="BG51" s="35" t="str">
        <f t="shared" si="47"/>
        <v>x</v>
      </c>
      <c r="BH51" s="35" t="str">
        <f>IF('Indicator Data'!P54="No data","x",ROUND(IF('Indicator Data'!P54=0,0,IF(LOG('Indicator Data'!P54)&gt;BH$195,10,IF(LOG('Indicator Data'!P54)&lt;BH$194,0,10-(BH$195-LOG('Indicator Data'!P54))/(BH$195-BH$194)*10))),1))</f>
        <v>x</v>
      </c>
      <c r="BI51" s="36" t="str">
        <f>IF(BH51="x","x",'Indicator Data'!P54/'Indicator Data'!$CK54)</f>
        <v>x</v>
      </c>
      <c r="BJ51" s="35" t="str">
        <f t="shared" si="48"/>
        <v>x</v>
      </c>
      <c r="BK51" s="35" t="str">
        <f t="shared" si="49"/>
        <v>x</v>
      </c>
      <c r="BL51" s="35" t="str">
        <f t="shared" si="50"/>
        <v>x</v>
      </c>
      <c r="BM51" s="35">
        <f>ROUND(IF('Indicator Data'!Q54=0,0,IF(LOG('Indicator Data'!Q54)&gt;BM$195,10,IF(LOG('Indicator Data'!Q54)&lt;BM$194,0,10-(BM$195-LOG('Indicator Data'!Q54))/(BM$195-BM$194)*10))),1)</f>
        <v>0</v>
      </c>
      <c r="BN51" s="35">
        <f>ROUND(IF('Indicator Data'!R54=0,0,IF(LOG('Indicator Data'!R54)&gt;BN$195,10,IF(LOG('Indicator Data'!R54)&lt;BN$194,0,10-(BN$195-LOG('Indicator Data'!R54))/(BN$195-BN$194)*10))),1)</f>
        <v>0</v>
      </c>
      <c r="BO51" s="35">
        <f t="shared" si="51"/>
        <v>0</v>
      </c>
      <c r="BP51" s="36">
        <f>'Indicator Data'!Q54/'Indicator Data'!$CK54</f>
        <v>0</v>
      </c>
      <c r="BQ51" s="36">
        <f>'Indicator Data'!R54/'Indicator Data'!$CK54</f>
        <v>0</v>
      </c>
      <c r="BR51" s="35">
        <f t="shared" si="93"/>
        <v>0</v>
      </c>
      <c r="BS51" s="35">
        <f t="shared" si="94"/>
        <v>0</v>
      </c>
      <c r="BT51" s="35">
        <f t="shared" si="28"/>
        <v>0</v>
      </c>
      <c r="BU51" s="35">
        <f t="shared" si="52"/>
        <v>0</v>
      </c>
      <c r="BV51" s="35">
        <f>ROUND(IF('Indicator Data'!S54=0,0,IF(LOG('Indicator Data'!S54)&gt;BV$195,10,IF(LOG('Indicator Data'!S54)&lt;BV$194,0,10-(BV$195-LOG('Indicator Data'!S54))/(BV$195-BV$194)*10))),1)</f>
        <v>8.3000000000000007</v>
      </c>
      <c r="BW51" s="35">
        <f>ROUND(IF('Indicator Data'!T54=0,0,IF(LOG('Indicator Data'!T54)&gt;BW$195,10,IF(LOG('Indicator Data'!T54)&lt;BW$194,0,10-(BW$195-LOG('Indicator Data'!T54))/(BW$195-BW$194)*10))),1)</f>
        <v>7.4</v>
      </c>
      <c r="BX51" s="35">
        <f t="shared" si="53"/>
        <v>7.7</v>
      </c>
      <c r="BY51" s="36">
        <f>'Indicator Data'!S54/'Indicator Data'!$CK54</f>
        <v>0.65316986287202983</v>
      </c>
      <c r="BZ51" s="36">
        <f>'Indicator Data'!T54/'Indicator Data'!$CK54</f>
        <v>0.14095872092979045</v>
      </c>
      <c r="CA51" s="35">
        <f t="shared" si="95"/>
        <v>10</v>
      </c>
      <c r="CB51" s="35">
        <f t="shared" si="96"/>
        <v>1.4</v>
      </c>
      <c r="CC51" s="35">
        <f t="shared" si="54"/>
        <v>4.2666666666666666</v>
      </c>
      <c r="CD51" s="35">
        <f t="shared" si="55"/>
        <v>6.3</v>
      </c>
      <c r="CE51" s="35">
        <f t="shared" si="56"/>
        <v>3.8</v>
      </c>
      <c r="CF51" s="35">
        <f>ROUND(IF('Indicator Data'!U54=0,0,IF(LOG('Indicator Data'!U54)&gt;CF$195,10,IF(LOG('Indicator Data'!U54)&lt;CF$194,0,10-(CF$195-LOG('Indicator Data'!U54))/(CF$195-CF$194)*10))),1)</f>
        <v>8.4</v>
      </c>
      <c r="CG51" s="36">
        <f>'Indicator Data'!U54/'Indicator Data'!$CK54</f>
        <v>0.69730728664863439</v>
      </c>
      <c r="CH51" s="35">
        <f t="shared" si="97"/>
        <v>7.7</v>
      </c>
      <c r="CI51" s="35">
        <f t="shared" si="57"/>
        <v>8.1</v>
      </c>
      <c r="CJ51" s="35">
        <f>ROUND(IF('Indicator Data'!V54=0,0,IF(LOG('Indicator Data'!V54)&gt;CJ$195,10,IF(LOG('Indicator Data'!V54)&lt;CJ$194,0,10-(CJ$195-LOG('Indicator Data'!V54))/(CJ$195-CJ$194)*10))),1)</f>
        <v>8.5</v>
      </c>
      <c r="CK51" s="36">
        <f>IF('Indicator Data'!V54/'Indicator Data'!$CK54&gt;1,1,'Indicator Data'!V54/'Indicator Data'!$CK54)</f>
        <v>0.80136069302360591</v>
      </c>
      <c r="CL51" s="35">
        <f t="shared" si="98"/>
        <v>8</v>
      </c>
      <c r="CM51" s="35">
        <f t="shared" si="58"/>
        <v>8.3000000000000007</v>
      </c>
      <c r="CN51" s="35">
        <f>ROUND(IF('Indicator Data'!W54=0,0,IF(LOG('Indicator Data'!W54)&gt;CN$195,10,IF(LOG('Indicator Data'!W54)&lt;CN$194,0,10-(CN$195-LOG('Indicator Data'!W54))/(CN$195-CN$194)*10))),1)</f>
        <v>8.6</v>
      </c>
      <c r="CO51" s="36">
        <f>'Indicator Data'!W54/'Indicator Data'!$CK54</f>
        <v>0.92071737679641596</v>
      </c>
      <c r="CP51" s="35">
        <f t="shared" si="99"/>
        <v>9.1999999999999993</v>
      </c>
      <c r="CQ51" s="35">
        <f t="shared" si="59"/>
        <v>8.9</v>
      </c>
      <c r="CR51" s="35">
        <f t="shared" si="100"/>
        <v>7.7</v>
      </c>
      <c r="CS51" s="35">
        <f>IF('Indicator Data'!BZ54="No data","x",ROUND(IF('Indicator Data'!BZ54&gt;CS$195,0,IF('Indicator Data'!BZ54&lt;CS$194,10,(CS$195-'Indicator Data'!BZ54)/(CS$195-CS$194)*10)),1))</f>
        <v>1.8</v>
      </c>
      <c r="CT51" s="35">
        <f>IF('Indicator Data'!CA54="No data","x",ROUND(IF('Indicator Data'!CA54&gt;CT$195,0,IF('Indicator Data'!CA54&lt;CT$194,10,(CT$195-'Indicator Data'!CA54)/(CT$195-CT$194)*10)),1))</f>
        <v>0.6</v>
      </c>
      <c r="CU51" s="35">
        <f>IF('Indicator Data'!AC54="No data","x",ROUND(IF('Indicator Data'!AC54&gt;CU$195,0,IF('Indicator Data'!AC54&lt;CU$194,10,(CU$195-'Indicator Data'!AC54)/(CU$195-CU$194)*10)),1))</f>
        <v>4.5</v>
      </c>
      <c r="CV51" s="35">
        <f t="shared" si="101"/>
        <v>2.2999999999999998</v>
      </c>
      <c r="CW51" s="35">
        <f>IF('Indicator Data'!X54="No data","x",ROUND(IF(LOG('Indicator Data'!X54)&gt;CW$195,10,IF(LOG('Indicator Data'!X54)&lt;CW$194,0,10-(CW$195-LOG('Indicator Data'!X54))/(CW$195-CW$194)*10)),1))</f>
        <v>7.8</v>
      </c>
      <c r="CX51" s="35">
        <f>IF('Indicator Data'!Y54="No data","x",ROUND(IF('Indicator Data'!Y54&gt;CX$195,10,IF('Indicator Data'!Y54&lt;CX$194,0,10-(CX$195-'Indicator Data'!Y54)/(CX$195-CX$194)*10)),1))</f>
        <v>4.0999999999999996</v>
      </c>
      <c r="CY51" s="35">
        <f>IF('Indicator Data'!Z54="No data","x",ROUND(IF('Indicator Data'!Z54&gt;CY$195,10,IF('Indicator Data'!Z54&lt;CY$194,0,10-(CY$195-'Indicator Data'!Z54)/(CY$195-CY$194)*10)),1))</f>
        <v>8.1</v>
      </c>
      <c r="CZ51" s="35">
        <f>IF('Indicator Data'!AA54="No data","x",ROUND(IF('Indicator Data'!AA54&gt;CZ$195,10,IF('Indicator Data'!AA54&lt;CZ$194,0,10-(CZ$195-'Indicator Data'!AA54)/(CZ$195-CZ$194)*10)),1))</f>
        <v>3.7</v>
      </c>
      <c r="DA51" s="35">
        <f t="shared" si="60"/>
        <v>5.9</v>
      </c>
      <c r="DB51" s="35">
        <f t="shared" si="61"/>
        <v>4.7</v>
      </c>
      <c r="DC51" s="35">
        <f>IF('Indicator Data'!AF54="No data","x",ROUND(IF('Indicator Data'!AF54&gt;DC$195,10,IF('Indicator Data'!AF54&lt;DC$194,0,10-(DC$195-'Indicator Data'!AF54)/(DC$195-DC$194)*10)),1))</f>
        <v>1.6</v>
      </c>
      <c r="DD51" s="35">
        <f>IF('Indicator Data'!AG54="No data","x",ROUND(IF('Indicator Data'!AG54&gt;DD$195,10,IF('Indicator Data'!AG54&lt;DD$194,0,10-(DD$195-'Indicator Data'!AG54)/(DD$195-DD$194)*10)),1))</f>
        <v>2.9</v>
      </c>
      <c r="DE51" s="35">
        <f t="shared" si="62"/>
        <v>4.7</v>
      </c>
      <c r="DF51" s="35">
        <f>IF('Indicator Data'!AB54="No data","x",ROUND(IF('Indicator Data'!AB54&gt;DF$195,10,IF('Indicator Data'!AB54&lt;DF$194,0,10-(DF$195-'Indicator Data'!AB54)/(DF$195-DF$194)*10)),1))</f>
        <v>1</v>
      </c>
      <c r="DG51" s="35">
        <f t="shared" si="63"/>
        <v>2</v>
      </c>
      <c r="DH51" s="143">
        <f>IF('Indicator Data'!AD54="No data","x",'Indicator Data'!AD54/'Indicator Data'!$CJ54)</f>
        <v>2.1249735891483689E-4</v>
      </c>
      <c r="DI51" s="35">
        <f t="shared" si="64"/>
        <v>7.9</v>
      </c>
      <c r="DJ51" s="35">
        <f>IF('Indicator Data'!AE54="No data","x",ROUND(IF('Indicator Data'!AE54&gt;DJ$195,0,IF('Indicator Data'!AE54&lt;DJ$194,10,(DJ$195-'Indicator Data'!AE54)/(DJ$195-DJ$194)*10)),1))</f>
        <v>8</v>
      </c>
      <c r="DK51" s="35">
        <f t="shared" si="65"/>
        <v>8</v>
      </c>
      <c r="DL51" s="35">
        <f t="shared" si="66"/>
        <v>4.9000000000000004</v>
      </c>
      <c r="DM51" s="37">
        <f t="shared" si="102"/>
        <v>6</v>
      </c>
      <c r="DN51" s="38">
        <f t="shared" si="103"/>
        <v>6.7</v>
      </c>
      <c r="DO51" s="35">
        <f>ROUND(IF('Indicator Data'!AH54=0,0,IF('Indicator Data'!AH54&gt;DO$195,10,IF('Indicator Data'!AH54&lt;DO$194,0,10-(DO$195-'Indicator Data'!AH54)/(DO$195-DO$194)*10))),1)</f>
        <v>4.3</v>
      </c>
      <c r="DP51" s="35">
        <f>ROUND(IF('Indicator Data'!AI54=0,0,IF(LOG('Indicator Data'!AI54)&gt;LOG(DP$195),10,IF(LOG('Indicator Data'!AI54)&lt;LOG(DP$194),0,10-(LOG(DP$195)-LOG('Indicator Data'!AI54))/(LOG(DP$195)-LOG(DP$194))*10))),1)</f>
        <v>5.9</v>
      </c>
      <c r="DQ51" s="37">
        <f t="shared" si="104"/>
        <v>5.2</v>
      </c>
      <c r="DR51" s="35">
        <f>'Indicator Data'!AJ54</f>
        <v>0</v>
      </c>
      <c r="DS51" s="35">
        <f>'Indicator Data'!AK54</f>
        <v>0</v>
      </c>
      <c r="DT51" s="37">
        <f t="shared" si="105"/>
        <v>0</v>
      </c>
      <c r="DU51" s="38">
        <f t="shared" si="106"/>
        <v>3.6</v>
      </c>
      <c r="DV51" s="13"/>
      <c r="DW51" s="83"/>
    </row>
    <row r="52" spans="1:127" s="2" customFormat="1" x14ac:dyDescent="0.3">
      <c r="A52" s="98" t="str">
        <f>'Indicator Data'!A55</f>
        <v>Ecuador</v>
      </c>
      <c r="B52" s="39" t="str">
        <f>'Indicator Data'!B55</f>
        <v>ECU</v>
      </c>
      <c r="C52" s="35">
        <f>ROUND(IF('Indicator Data'!C55=0,0.1,IF(LOG('Indicator Data'!C55)&gt;C$195,10,IF(LOG('Indicator Data'!C55)&lt;C$194,0,10-(C$195-LOG('Indicator Data'!C55))/(C$195-C$194)*10))),1)</f>
        <v>8.8000000000000007</v>
      </c>
      <c r="D52" s="35">
        <f>ROUND(IF('Indicator Data'!D55=0,0.1,IF(LOG('Indicator Data'!D55)&gt;D$195,10,IF(LOG('Indicator Data'!D55)&lt;D$194,0,10-(D$195-LOG('Indicator Data'!D55))/(D$195-D$194)*10))),1)</f>
        <v>10</v>
      </c>
      <c r="E52" s="35">
        <f t="shared" si="67"/>
        <v>9.5</v>
      </c>
      <c r="F52" s="35">
        <f>IF('Indicator Data'!E55="No data",0.1,(ROUND(IF('Indicator Data'!E55=0,0,IF(LOG('Indicator Data'!E55)&gt;F$195,10,IF(LOG('Indicator Data'!E55)&lt;F$194,0,10-(F$195-LOG('Indicator Data'!E55))/(F$195-F$194)*10))),1)))</f>
        <v>7.8</v>
      </c>
      <c r="G52" s="35">
        <f>ROUND(IF('Indicator Data'!F55=0,0,IF(LOG('Indicator Data'!F55)&gt;G$195,10,IF(LOG('Indicator Data'!F55)&lt;G$194,0,10-(G$195-LOG('Indicator Data'!F55))/(G$195-G$194)*10))),1)</f>
        <v>8.5</v>
      </c>
      <c r="H52" s="35">
        <f>ROUND(IF('Indicator Data'!G55=0,0,IF(LOG('Indicator Data'!G55)&gt;H$195,10,IF(LOG('Indicator Data'!G55)&lt;H$194,0,10-(H$195-LOG('Indicator Data'!G55))/(H$195-H$194)*10))),1)</f>
        <v>0</v>
      </c>
      <c r="I52" s="35">
        <f>ROUND(IF('Indicator Data'!H55=0,0,IF(LOG('Indicator Data'!H55)&gt;I$195,10,IF(LOG('Indicator Data'!H55)&lt;I$194,0,10-(I$195-LOG('Indicator Data'!H55))/(I$195-I$194)*10))),1)</f>
        <v>0</v>
      </c>
      <c r="J52" s="35">
        <f t="shared" si="68"/>
        <v>0</v>
      </c>
      <c r="K52" s="35">
        <f>ROUND(IF('Indicator Data'!I55=0,0,IF(LOG('Indicator Data'!I55)&gt;K$195,10,IF(LOG('Indicator Data'!I55)&lt;K$194,0,10-(K$195-LOG('Indicator Data'!I55))/(K$195-K$194)*10))),1)</f>
        <v>0</v>
      </c>
      <c r="L52" s="35">
        <f t="shared" si="69"/>
        <v>0</v>
      </c>
      <c r="M52" s="35">
        <f>ROUND(IF('Indicator Data'!J55=0,0,IF(LOG('Indicator Data'!J55)&gt;M$195,10,IF(LOG('Indicator Data'!J55)&lt;M$194,0,10-(M$195-LOG('Indicator Data'!J55))/(M$195-M$194)*10))),1)</f>
        <v>6.5</v>
      </c>
      <c r="N52" s="36">
        <f>'Indicator Data'!C55/'Indicator Data'!$CK55</f>
        <v>2.0842489049792347E-3</v>
      </c>
      <c r="O52" s="36">
        <f>'Indicator Data'!D55/'Indicator Data'!$CK55</f>
        <v>2.0340075545288131E-3</v>
      </c>
      <c r="P52" s="36">
        <f>IF(F52=0.1,"x",'Indicator Data'!E55/'Indicator Data'!$CK55)</f>
        <v>7.8841468334929967E-3</v>
      </c>
      <c r="Q52" s="36">
        <f>'Indicator Data'!F55/'Indicator Data'!$CK55</f>
        <v>7.6009693298424635E-5</v>
      </c>
      <c r="R52" s="36">
        <f>'Indicator Data'!G55/'Indicator Data'!$CK55</f>
        <v>0</v>
      </c>
      <c r="S52" s="36">
        <f>'Indicator Data'!H55/'Indicator Data'!$CK55</f>
        <v>0</v>
      </c>
      <c r="T52" s="36">
        <f>'Indicator Data'!I55/'Indicator Data'!$CK55</f>
        <v>0</v>
      </c>
      <c r="U52" s="36">
        <f>'Indicator Data'!J55/'Indicator Data'!$CK55</f>
        <v>2.5595054042225709E-4</v>
      </c>
      <c r="V52" s="35">
        <f t="shared" si="70"/>
        <v>10</v>
      </c>
      <c r="W52" s="35">
        <f t="shared" si="71"/>
        <v>10</v>
      </c>
      <c r="X52" s="35">
        <f t="shared" si="72"/>
        <v>10</v>
      </c>
      <c r="Y52" s="35">
        <f t="shared" si="73"/>
        <v>5.3</v>
      </c>
      <c r="Z52" s="35">
        <f t="shared" si="74"/>
        <v>9.6999999999999993</v>
      </c>
      <c r="AA52" s="35">
        <f t="shared" si="75"/>
        <v>0</v>
      </c>
      <c r="AB52" s="35">
        <f t="shared" si="76"/>
        <v>0</v>
      </c>
      <c r="AC52" s="35">
        <f t="shared" si="77"/>
        <v>0</v>
      </c>
      <c r="AD52" s="35">
        <f t="shared" si="78"/>
        <v>0</v>
      </c>
      <c r="AE52" s="35">
        <f t="shared" si="79"/>
        <v>0</v>
      </c>
      <c r="AF52" s="35">
        <f t="shared" si="80"/>
        <v>0.1</v>
      </c>
      <c r="AG52" s="35">
        <f>ROUND(IF('Indicator Data'!K55=0,0,IF('Indicator Data'!K55&gt;AG$195,10,IF('Indicator Data'!K55&lt;AG$194,0,10-(AG$195-'Indicator Data'!K55)/(AG$195-AG$194)*10))),1)</f>
        <v>2.9</v>
      </c>
      <c r="AH52" s="35">
        <f t="shared" si="81"/>
        <v>9.4</v>
      </c>
      <c r="AI52" s="35">
        <f t="shared" si="82"/>
        <v>10</v>
      </c>
      <c r="AJ52" s="35">
        <f t="shared" si="83"/>
        <v>0</v>
      </c>
      <c r="AK52" s="35">
        <f t="shared" si="84"/>
        <v>0</v>
      </c>
      <c r="AL52" s="35">
        <f t="shared" si="85"/>
        <v>0</v>
      </c>
      <c r="AM52" s="35">
        <f t="shared" si="86"/>
        <v>0</v>
      </c>
      <c r="AN52" s="35">
        <f t="shared" si="87"/>
        <v>4</v>
      </c>
      <c r="AO52" s="142">
        <f t="shared" si="88"/>
        <v>9.8000000000000007</v>
      </c>
      <c r="AP52" s="142">
        <f t="shared" si="41"/>
        <v>6.7</v>
      </c>
      <c r="AQ52" s="142">
        <f t="shared" si="89"/>
        <v>9.1999999999999993</v>
      </c>
      <c r="AR52" s="142">
        <f t="shared" si="90"/>
        <v>0</v>
      </c>
      <c r="AS52" s="35">
        <f t="shared" si="91"/>
        <v>3.5</v>
      </c>
      <c r="AT52" s="35">
        <f>IF('Indicator Data'!L55="No data","x",IF('Indicator Data'!CL55&lt;1000,"x",ROUND((IF('Indicator Data'!L55&gt;AT$195,10,IF('Indicator Data'!L55&lt;AT$194,0,10-(AT$195-'Indicator Data'!L55)/(AT$195-AT$194)*10))),1)))</f>
        <v>2</v>
      </c>
      <c r="AU52" s="142">
        <f t="shared" si="92"/>
        <v>2.8</v>
      </c>
      <c r="AV52" s="35" t="str">
        <f>IF('Indicator Data'!M55="No data","x",ROUND(IF('Indicator Data'!M55=0,0,IF(LOG('Indicator Data'!M55)&gt;AV$195,10,IF(LOG('Indicator Data'!M55)&lt;AV$194,0,10-(AV$195-LOG('Indicator Data'!M55))/(AV$195-AV$194)*10))),1))</f>
        <v>x</v>
      </c>
      <c r="AW52" s="36" t="str">
        <f>IF(AV52="x","x",'Indicator Data'!M55/'Indicator Data'!$CK55)</f>
        <v>x</v>
      </c>
      <c r="AX52" s="35" t="str">
        <f t="shared" si="42"/>
        <v>x</v>
      </c>
      <c r="AY52" s="35" t="str">
        <f t="shared" si="43"/>
        <v>x</v>
      </c>
      <c r="AZ52" s="35" t="str">
        <f>IF('Indicator Data'!N55="No data","x",ROUND(IF('Indicator Data'!N55=0,0,IF(LOG('Indicator Data'!N55)&gt;AZ$195,10,IF(LOG('Indicator Data'!N55)&lt;AZ$194,0,10-(AZ$195-LOG('Indicator Data'!N55))/(AZ$195-AZ$194)*10))),1))</f>
        <v>x</v>
      </c>
      <c r="BA52" s="36" t="str">
        <f>IF(AZ52="x","x",'Indicator Data'!N55/'Indicator Data'!$CK55)</f>
        <v>x</v>
      </c>
      <c r="BB52" s="35" t="str">
        <f t="shared" si="44"/>
        <v>x</v>
      </c>
      <c r="BC52" s="35" t="str">
        <f t="shared" si="45"/>
        <v>x</v>
      </c>
      <c r="BD52" s="35" t="str">
        <f>IF('Indicator Data'!O55="No data","x",ROUND(IF('Indicator Data'!O55=0,0,IF(LOG('Indicator Data'!O55)&gt;BD$195,10,IF(LOG('Indicator Data'!O55)&lt;BD$194,0,10-(BD$195-LOG('Indicator Data'!O55))/(BD$195-BD$194)*10))),1))</f>
        <v>x</v>
      </c>
      <c r="BE52" s="36" t="str">
        <f>IF(BD52="x","x",'Indicator Data'!O55/'Indicator Data'!$CK55)</f>
        <v>x</v>
      </c>
      <c r="BF52" s="35" t="str">
        <f t="shared" si="46"/>
        <v>x</v>
      </c>
      <c r="BG52" s="35" t="str">
        <f t="shared" si="47"/>
        <v>x</v>
      </c>
      <c r="BH52" s="35" t="str">
        <f>IF('Indicator Data'!P55="No data","x",ROUND(IF('Indicator Data'!P55=0,0,IF(LOG('Indicator Data'!P55)&gt;BH$195,10,IF(LOG('Indicator Data'!P55)&lt;BH$194,0,10-(BH$195-LOG('Indicator Data'!P55))/(BH$195-BH$194)*10))),1))</f>
        <v>x</v>
      </c>
      <c r="BI52" s="36" t="str">
        <f>IF(BH52="x","x",'Indicator Data'!P55/'Indicator Data'!$CK55)</f>
        <v>x</v>
      </c>
      <c r="BJ52" s="35" t="str">
        <f t="shared" si="48"/>
        <v>x</v>
      </c>
      <c r="BK52" s="35" t="str">
        <f t="shared" si="49"/>
        <v>x</v>
      </c>
      <c r="BL52" s="35" t="str">
        <f t="shared" si="50"/>
        <v>x</v>
      </c>
      <c r="BM52" s="35">
        <f>ROUND(IF('Indicator Data'!Q55=0,0,IF(LOG('Indicator Data'!Q55)&gt;BM$195,10,IF(LOG('Indicator Data'!Q55)&lt;BM$194,0,10-(BM$195-LOG('Indicator Data'!Q55))/(BM$195-BM$194)*10))),1)</f>
        <v>7.6</v>
      </c>
      <c r="BN52" s="35">
        <f>ROUND(IF('Indicator Data'!R55=0,0,IF(LOG('Indicator Data'!R55)&gt;BN$195,10,IF(LOG('Indicator Data'!R55)&lt;BN$194,0,10-(BN$195-LOG('Indicator Data'!R55))/(BN$195-BN$194)*10))),1)</f>
        <v>9.4</v>
      </c>
      <c r="BO52" s="35">
        <f t="shared" si="51"/>
        <v>8.7999999999999989</v>
      </c>
      <c r="BP52" s="36">
        <f>'Indicator Data'!Q55/'Indicator Data'!$CK55</f>
        <v>0.1376885096166619</v>
      </c>
      <c r="BQ52" s="36">
        <f>'Indicator Data'!R55/'Indicator Data'!$CK55</f>
        <v>0.27340459612360957</v>
      </c>
      <c r="BR52" s="35">
        <f t="shared" si="93"/>
        <v>1.4</v>
      </c>
      <c r="BS52" s="35">
        <f t="shared" si="94"/>
        <v>3.4</v>
      </c>
      <c r="BT52" s="35">
        <f t="shared" si="28"/>
        <v>2.7333333333333329</v>
      </c>
      <c r="BU52" s="35">
        <f t="shared" si="52"/>
        <v>6.7</v>
      </c>
      <c r="BV52" s="35">
        <f>ROUND(IF('Indicator Data'!S55=0,0,IF(LOG('Indicator Data'!S55)&gt;BV$195,10,IF(LOG('Indicator Data'!S55)&lt;BV$194,0,10-(BV$195-LOG('Indicator Data'!S55))/(BV$195-BV$194)*10))),1)</f>
        <v>7.9</v>
      </c>
      <c r="BW52" s="35">
        <f>ROUND(IF('Indicator Data'!T55=0,0,IF(LOG('Indicator Data'!T55)&gt;BW$195,10,IF(LOG('Indicator Data'!T55)&lt;BW$194,0,10-(BW$195-LOG('Indicator Data'!T55))/(BW$195-BW$194)*10))),1)</f>
        <v>7.6</v>
      </c>
      <c r="BX52" s="35">
        <f t="shared" si="53"/>
        <v>7.7</v>
      </c>
      <c r="BY52" s="36">
        <f>'Indicator Data'!S55/'Indicator Data'!$CK55</f>
        <v>0.21729662103794539</v>
      </c>
      <c r="BZ52" s="36">
        <f>'Indicator Data'!T55/'Indicator Data'!$CK55</f>
        <v>0.13445163014731987</v>
      </c>
      <c r="CA52" s="35">
        <f t="shared" si="95"/>
        <v>3.6</v>
      </c>
      <c r="CB52" s="35">
        <f t="shared" si="96"/>
        <v>1.3</v>
      </c>
      <c r="CC52" s="35">
        <f t="shared" si="54"/>
        <v>2.0666666666666669</v>
      </c>
      <c r="CD52" s="35">
        <f t="shared" si="55"/>
        <v>5.6</v>
      </c>
      <c r="CE52" s="35">
        <f t="shared" si="56"/>
        <v>6.2</v>
      </c>
      <c r="CF52" s="35">
        <f>ROUND(IF('Indicator Data'!U55=0,0,IF(LOG('Indicator Data'!U55)&gt;CF$195,10,IF(LOG('Indicator Data'!U55)&lt;CF$194,0,10-(CF$195-LOG('Indicator Data'!U55))/(CF$195-CF$194)*10))),1)</f>
        <v>8.4</v>
      </c>
      <c r="CG52" s="36">
        <f>'Indicator Data'!U55/'Indicator Data'!$CK55</f>
        <v>0.45259740875004051</v>
      </c>
      <c r="CH52" s="35">
        <f t="shared" si="97"/>
        <v>5</v>
      </c>
      <c r="CI52" s="35">
        <f t="shared" si="57"/>
        <v>7</v>
      </c>
      <c r="CJ52" s="35">
        <f>ROUND(IF('Indicator Data'!V55=0,0,IF(LOG('Indicator Data'!V55)&gt;CJ$195,10,IF(LOG('Indicator Data'!V55)&lt;CJ$194,0,10-(CJ$195-LOG('Indicator Data'!V55))/(CJ$195-CJ$194)*10))),1)</f>
        <v>8.4</v>
      </c>
      <c r="CK52" s="36">
        <f>IF('Indicator Data'!V55/'Indicator Data'!$CK55&gt;1,1,'Indicator Data'!V55/'Indicator Data'!$CK55)</f>
        <v>0.45589717607718916</v>
      </c>
      <c r="CL52" s="35">
        <f t="shared" si="98"/>
        <v>4.5999999999999996</v>
      </c>
      <c r="CM52" s="35">
        <f t="shared" si="58"/>
        <v>6.9</v>
      </c>
      <c r="CN52" s="35">
        <f>ROUND(IF('Indicator Data'!W55=0,0,IF(LOG('Indicator Data'!W55)&gt;CN$195,10,IF(LOG('Indicator Data'!W55)&lt;CN$194,0,10-(CN$195-LOG('Indicator Data'!W55))/(CN$195-CN$194)*10))),1)</f>
        <v>8.5</v>
      </c>
      <c r="CO52" s="36">
        <f>'Indicator Data'!W55/'Indicator Data'!$CK55</f>
        <v>0.58922064232252735</v>
      </c>
      <c r="CP52" s="35">
        <f t="shared" si="99"/>
        <v>5.9</v>
      </c>
      <c r="CQ52" s="35">
        <f t="shared" si="59"/>
        <v>7.4</v>
      </c>
      <c r="CR52" s="35">
        <f t="shared" si="100"/>
        <v>6.9</v>
      </c>
      <c r="CS52" s="35">
        <f>IF('Indicator Data'!BZ55="No data","x",ROUND(IF('Indicator Data'!BZ55&gt;CS$195,0,IF('Indicator Data'!BZ55&lt;CS$194,10,(CS$195-'Indicator Data'!BZ55)/(CS$195-CS$194)*10)),1))</f>
        <v>1.3</v>
      </c>
      <c r="CT52" s="35">
        <f>IF('Indicator Data'!CA55="No data","x",ROUND(IF('Indicator Data'!CA55&gt;CT$195,0,IF('Indicator Data'!CA55&lt;CT$194,10,(CT$195-'Indicator Data'!CA55)/(CT$195-CT$194)*10)),1))</f>
        <v>1</v>
      </c>
      <c r="CU52" s="35">
        <f>IF('Indicator Data'!AC55="No data","x",ROUND(IF('Indicator Data'!AC55&gt;CU$195,0,IF('Indicator Data'!AC55&lt;CU$194,10,(CU$195-'Indicator Data'!AC55)/(CU$195-CU$194)*10)),1))</f>
        <v>1.9</v>
      </c>
      <c r="CV52" s="35">
        <f t="shared" si="101"/>
        <v>1.4</v>
      </c>
      <c r="CW52" s="35">
        <f>IF('Indicator Data'!X55="No data","x",ROUND(IF(LOG('Indicator Data'!X55)&gt;CW$195,10,IF(LOG('Indicator Data'!X55)&lt;CW$194,0,10-(CW$195-LOG('Indicator Data'!X55))/(CW$195-CW$194)*10)),1))</f>
        <v>6.1</v>
      </c>
      <c r="CX52" s="35">
        <f>IF('Indicator Data'!Y55="No data","x",ROUND(IF('Indicator Data'!Y55&gt;CX$195,10,IF('Indicator Data'!Y55&lt;CX$194,0,10-(CX$195-'Indicator Data'!Y55)/(CX$195-CX$194)*10)),1))</f>
        <v>4</v>
      </c>
      <c r="CY52" s="35">
        <f>IF('Indicator Data'!Z55="No data","x",ROUND(IF('Indicator Data'!Z55&gt;CY$195,10,IF('Indicator Data'!Z55&lt;CY$194,0,10-(CY$195-'Indicator Data'!Z55)/(CY$195-CY$194)*10)),1))</f>
        <v>6.4</v>
      </c>
      <c r="CZ52" s="35">
        <f>IF('Indicator Data'!AA55="No data","x",ROUND(IF('Indicator Data'!AA55&gt;CZ$195,10,IF('Indicator Data'!AA55&lt;CZ$194,0,10-(CZ$195-'Indicator Data'!AA55)/(CZ$195-CZ$194)*10)),1))</f>
        <v>4.4000000000000004</v>
      </c>
      <c r="DA52" s="35">
        <f t="shared" si="60"/>
        <v>5.2</v>
      </c>
      <c r="DB52" s="35">
        <f t="shared" si="61"/>
        <v>3.9</v>
      </c>
      <c r="DC52" s="35">
        <f>IF('Indicator Data'!AF55="No data","x",ROUND(IF('Indicator Data'!AF55&gt;DC$195,10,IF('Indicator Data'!AF55&lt;DC$194,0,10-(DC$195-'Indicator Data'!AF55)/(DC$195-DC$194)*10)),1))</f>
        <v>2.2999999999999998</v>
      </c>
      <c r="DD52" s="35">
        <f>IF('Indicator Data'!AG55="No data","x",ROUND(IF('Indicator Data'!AG55&gt;DD$195,10,IF('Indicator Data'!AG55&lt;DD$194,0,10-(DD$195-'Indicator Data'!AG55)/(DD$195-DD$194)*10)),1))</f>
        <v>3</v>
      </c>
      <c r="DE52" s="35">
        <f t="shared" si="62"/>
        <v>4.4000000000000004</v>
      </c>
      <c r="DF52" s="35">
        <f>IF('Indicator Data'!AB55="No data","x",ROUND(IF('Indicator Data'!AB55&gt;DF$195,10,IF('Indicator Data'!AB55&lt;DF$194,0,10-(DF$195-'Indicator Data'!AB55)/(DF$195-DF$194)*10)),1))</f>
        <v>0.7</v>
      </c>
      <c r="DG52" s="35">
        <f t="shared" si="63"/>
        <v>1.2</v>
      </c>
      <c r="DH52" s="143">
        <f>IF('Indicator Data'!AD55="No data","x",'Indicator Data'!AD55/'Indicator Data'!$CJ55)</f>
        <v>3.0741944542821354E-4</v>
      </c>
      <c r="DI52" s="35">
        <f t="shared" si="64"/>
        <v>6.9</v>
      </c>
      <c r="DJ52" s="35">
        <f>IF('Indicator Data'!AE55="No data","x",ROUND(IF('Indicator Data'!AE55&gt;DJ$195,0,IF('Indicator Data'!AE55&lt;DJ$194,10,(DJ$195-'Indicator Data'!AE55)/(DJ$195-DJ$194)*10)),1))</f>
        <v>4</v>
      </c>
      <c r="DK52" s="35">
        <f t="shared" si="65"/>
        <v>5.5</v>
      </c>
      <c r="DL52" s="35">
        <f t="shared" si="66"/>
        <v>3.7</v>
      </c>
      <c r="DM52" s="37">
        <f t="shared" si="102"/>
        <v>5</v>
      </c>
      <c r="DN52" s="38">
        <f t="shared" si="103"/>
        <v>6.8</v>
      </c>
      <c r="DO52" s="35">
        <f>ROUND(IF('Indicator Data'!AH55=0,0,IF('Indicator Data'!AH55&gt;DO$195,10,IF('Indicator Data'!AH55&lt;DO$194,0,10-(DO$195-'Indicator Data'!AH55)/(DO$195-DO$194)*10))),1)</f>
        <v>1.4</v>
      </c>
      <c r="DP52" s="35">
        <f>ROUND(IF('Indicator Data'!AI55=0,0,IF(LOG('Indicator Data'!AI55)&gt;LOG(DP$195),10,IF(LOG('Indicator Data'!AI55)&lt;LOG(DP$194),0,10-(LOG(DP$195)-LOG('Indicator Data'!AI55))/(LOG(DP$195)-LOG(DP$194))*10))),1)</f>
        <v>0</v>
      </c>
      <c r="DQ52" s="37">
        <f t="shared" si="104"/>
        <v>0.7</v>
      </c>
      <c r="DR52" s="35">
        <f>'Indicator Data'!AJ55</f>
        <v>0</v>
      </c>
      <c r="DS52" s="35">
        <f>'Indicator Data'!AK55</f>
        <v>0</v>
      </c>
      <c r="DT52" s="37">
        <f t="shared" si="105"/>
        <v>0</v>
      </c>
      <c r="DU52" s="38">
        <f t="shared" si="106"/>
        <v>0.5</v>
      </c>
      <c r="DV52" s="13"/>
      <c r="DW52" s="83"/>
    </row>
    <row r="53" spans="1:127" s="2" customFormat="1" x14ac:dyDescent="0.3">
      <c r="A53" s="98" t="str">
        <f>'Indicator Data'!A56</f>
        <v>Egypt</v>
      </c>
      <c r="B53" s="39" t="str">
        <f>'Indicator Data'!B56</f>
        <v>EGY</v>
      </c>
      <c r="C53" s="35">
        <f>ROUND(IF('Indicator Data'!C56=0,0.1,IF(LOG('Indicator Data'!C56)&gt;C$195,10,IF(LOG('Indicator Data'!C56)&lt;C$194,0,10-(C$195-LOG('Indicator Data'!C56))/(C$195-C$194)*10))),1)</f>
        <v>9.5</v>
      </c>
      <c r="D53" s="35">
        <f>ROUND(IF('Indicator Data'!D56=0,0.1,IF(LOG('Indicator Data'!D56)&gt;D$195,10,IF(LOG('Indicator Data'!D56)&lt;D$194,0,10-(D$195-LOG('Indicator Data'!D56))/(D$195-D$194)*10))),1)</f>
        <v>0</v>
      </c>
      <c r="E53" s="35">
        <f t="shared" si="67"/>
        <v>6.9</v>
      </c>
      <c r="F53" s="35">
        <f>IF('Indicator Data'!E56="No data",0.1,(ROUND(IF('Indicator Data'!E56=0,0,IF(LOG('Indicator Data'!E56)&gt;F$195,10,IF(LOG('Indicator Data'!E56)&lt;F$194,0,10-(F$195-LOG('Indicator Data'!E56))/(F$195-F$194)*10))),1)))</f>
        <v>9.6</v>
      </c>
      <c r="G53" s="35">
        <f>ROUND(IF('Indicator Data'!F56=0,0,IF(LOG('Indicator Data'!F56)&gt;G$195,10,IF(LOG('Indicator Data'!F56)&lt;G$194,0,10-(G$195-LOG('Indicator Data'!F56))/(G$195-G$194)*10))),1)</f>
        <v>7.6</v>
      </c>
      <c r="H53" s="35">
        <f>ROUND(IF('Indicator Data'!G56=0,0,IF(LOG('Indicator Data'!G56)&gt;H$195,10,IF(LOG('Indicator Data'!G56)&lt;H$194,0,10-(H$195-LOG('Indicator Data'!G56))/(H$195-H$194)*10))),1)</f>
        <v>0</v>
      </c>
      <c r="I53" s="35">
        <f>ROUND(IF('Indicator Data'!H56=0,0,IF(LOG('Indicator Data'!H56)&gt;I$195,10,IF(LOG('Indicator Data'!H56)&lt;I$194,0,10-(I$195-LOG('Indicator Data'!H56))/(I$195-I$194)*10))),1)</f>
        <v>0</v>
      </c>
      <c r="J53" s="35">
        <f t="shared" si="68"/>
        <v>0</v>
      </c>
      <c r="K53" s="35">
        <f>ROUND(IF('Indicator Data'!I56=0,0,IF(LOG('Indicator Data'!I56)&gt;K$195,10,IF(LOG('Indicator Data'!I56)&lt;K$194,0,10-(K$195-LOG('Indicator Data'!I56))/(K$195-K$194)*10))),1)</f>
        <v>0</v>
      </c>
      <c r="L53" s="35">
        <f t="shared" si="69"/>
        <v>0</v>
      </c>
      <c r="M53" s="35">
        <f>ROUND(IF('Indicator Data'!J56=0,0,IF(LOG('Indicator Data'!J56)&gt;M$195,10,IF(LOG('Indicator Data'!J56)&lt;M$194,0,10-(M$195-LOG('Indicator Data'!J56))/(M$195-M$194)*10))),1)</f>
        <v>0</v>
      </c>
      <c r="N53" s="36">
        <f>'Indicator Data'!C56/'Indicator Data'!$CK56</f>
        <v>7.2105231165732865E-4</v>
      </c>
      <c r="O53" s="36">
        <f>'Indicator Data'!D56/'Indicator Data'!$CK56</f>
        <v>2.8416051138588195E-10</v>
      </c>
      <c r="P53" s="36">
        <f>IF(F53=0.1,"x",'Indicator Data'!E56/'Indicator Data'!$CK56)</f>
        <v>7.7621237729317014E-3</v>
      </c>
      <c r="Q53" s="36">
        <f>'Indicator Data'!F56/'Indicator Data'!$CK56</f>
        <v>3.7400353005920471E-6</v>
      </c>
      <c r="R53" s="36">
        <f>'Indicator Data'!G56/'Indicator Data'!$CK56</f>
        <v>0</v>
      </c>
      <c r="S53" s="36">
        <f>'Indicator Data'!H56/'Indicator Data'!$CK56</f>
        <v>0</v>
      </c>
      <c r="T53" s="36">
        <f>'Indicator Data'!I56/'Indicator Data'!$CK56</f>
        <v>0</v>
      </c>
      <c r="U53" s="36">
        <f>'Indicator Data'!J56/'Indicator Data'!$CK56</f>
        <v>0</v>
      </c>
      <c r="V53" s="35">
        <f t="shared" si="70"/>
        <v>3.6</v>
      </c>
      <c r="W53" s="35">
        <f t="shared" si="71"/>
        <v>0</v>
      </c>
      <c r="X53" s="35">
        <f t="shared" si="72"/>
        <v>2</v>
      </c>
      <c r="Y53" s="35">
        <f t="shared" si="73"/>
        <v>5.2</v>
      </c>
      <c r="Z53" s="35">
        <f t="shared" si="74"/>
        <v>6.8</v>
      </c>
      <c r="AA53" s="35">
        <f t="shared" si="75"/>
        <v>0</v>
      </c>
      <c r="AB53" s="35">
        <f t="shared" si="76"/>
        <v>0</v>
      </c>
      <c r="AC53" s="35">
        <f t="shared" si="77"/>
        <v>0</v>
      </c>
      <c r="AD53" s="35">
        <f t="shared" si="78"/>
        <v>0</v>
      </c>
      <c r="AE53" s="35">
        <f t="shared" si="79"/>
        <v>0</v>
      </c>
      <c r="AF53" s="35">
        <f t="shared" si="80"/>
        <v>0</v>
      </c>
      <c r="AG53" s="35">
        <f>ROUND(IF('Indicator Data'!K56=0,0,IF('Indicator Data'!K56&gt;AG$195,10,IF('Indicator Data'!K56&lt;AG$194,0,10-(AG$195-'Indicator Data'!K56)/(AG$195-AG$194)*10))),1)</f>
        <v>0</v>
      </c>
      <c r="AH53" s="35">
        <f t="shared" si="81"/>
        <v>6.6</v>
      </c>
      <c r="AI53" s="35">
        <f t="shared" si="82"/>
        <v>0</v>
      </c>
      <c r="AJ53" s="35">
        <f t="shared" si="83"/>
        <v>0</v>
      </c>
      <c r="AK53" s="35">
        <f t="shared" si="84"/>
        <v>0</v>
      </c>
      <c r="AL53" s="35">
        <f t="shared" si="85"/>
        <v>0</v>
      </c>
      <c r="AM53" s="35">
        <f t="shared" si="86"/>
        <v>0</v>
      </c>
      <c r="AN53" s="35">
        <f t="shared" si="87"/>
        <v>0</v>
      </c>
      <c r="AO53" s="142">
        <f t="shared" si="88"/>
        <v>4.9000000000000004</v>
      </c>
      <c r="AP53" s="142">
        <f t="shared" si="41"/>
        <v>8.1</v>
      </c>
      <c r="AQ53" s="142">
        <f t="shared" si="89"/>
        <v>7.2</v>
      </c>
      <c r="AR53" s="142">
        <f t="shared" si="90"/>
        <v>0</v>
      </c>
      <c r="AS53" s="35">
        <f t="shared" si="91"/>
        <v>0</v>
      </c>
      <c r="AT53" s="35">
        <f>IF('Indicator Data'!L56="No data","x",IF('Indicator Data'!CL56&lt;1000,"x",ROUND((IF('Indicator Data'!L56&gt;AT$195,10,IF('Indicator Data'!L56&lt;AT$194,0,10-(AT$195-'Indicator Data'!L56)/(AT$195-AT$194)*10))),1)))</f>
        <v>6.1</v>
      </c>
      <c r="AU53" s="142">
        <f t="shared" si="92"/>
        <v>3.1</v>
      </c>
      <c r="AV53" s="35">
        <f>IF('Indicator Data'!M56="No data","x",ROUND(IF('Indicator Data'!M56=0,0,IF(LOG('Indicator Data'!M56)&gt;AV$195,10,IF(LOG('Indicator Data'!M56)&lt;AV$194,0,10-(AV$195-LOG('Indicator Data'!M56))/(AV$195-AV$194)*10))),1))</f>
        <v>9</v>
      </c>
      <c r="AW53" s="36">
        <f>IF(AV53="x","x",'Indicator Data'!M56/'Indicator Data'!$CK56)</f>
        <v>0.23512061391149114</v>
      </c>
      <c r="AX53" s="35">
        <f t="shared" si="42"/>
        <v>2.6</v>
      </c>
      <c r="AY53" s="35">
        <f t="shared" si="43"/>
        <v>6.9</v>
      </c>
      <c r="AZ53" s="35">
        <f>IF('Indicator Data'!N56="No data","x",ROUND(IF('Indicator Data'!N56=0,0,IF(LOG('Indicator Data'!N56)&gt;AZ$195,10,IF(LOG('Indicator Data'!N56)&lt;AZ$194,0,10-(AZ$195-LOG('Indicator Data'!N56))/(AZ$195-AZ$194)*10))),1))</f>
        <v>0</v>
      </c>
      <c r="BA53" s="36">
        <f>IF(AZ53="x","x",'Indicator Data'!N56/'Indicator Data'!$CK56)</f>
        <v>0</v>
      </c>
      <c r="BB53" s="35">
        <f t="shared" si="44"/>
        <v>0</v>
      </c>
      <c r="BC53" s="35">
        <f t="shared" si="45"/>
        <v>0</v>
      </c>
      <c r="BD53" s="35">
        <f>IF('Indicator Data'!O56="No data","x",ROUND(IF('Indicator Data'!O56=0,0,IF(LOG('Indicator Data'!O56)&gt;BD$195,10,IF(LOG('Indicator Data'!O56)&lt;BD$194,0,10-(BD$195-LOG('Indicator Data'!O56))/(BD$195-BD$194)*10))),1))</f>
        <v>0</v>
      </c>
      <c r="BE53" s="36">
        <f>IF(BD53="x","x",'Indicator Data'!O56/'Indicator Data'!$CK56)</f>
        <v>0</v>
      </c>
      <c r="BF53" s="35">
        <f t="shared" si="46"/>
        <v>0</v>
      </c>
      <c r="BG53" s="35">
        <f t="shared" si="47"/>
        <v>0</v>
      </c>
      <c r="BH53" s="35">
        <f>IF('Indicator Data'!P56="No data","x",ROUND(IF('Indicator Data'!P56=0,0,IF(LOG('Indicator Data'!P56)&gt;BH$195,10,IF(LOG('Indicator Data'!P56)&lt;BH$194,0,10-(BH$195-LOG('Indicator Data'!P56))/(BH$195-BH$194)*10))),1))</f>
        <v>0</v>
      </c>
      <c r="BI53" s="36">
        <f>IF(BH53="x","x",'Indicator Data'!P56/'Indicator Data'!$CK56)</f>
        <v>0</v>
      </c>
      <c r="BJ53" s="35">
        <f t="shared" si="48"/>
        <v>0</v>
      </c>
      <c r="BK53" s="35">
        <f t="shared" si="49"/>
        <v>0</v>
      </c>
      <c r="BL53" s="35">
        <f t="shared" si="50"/>
        <v>2.4</v>
      </c>
      <c r="BM53" s="35">
        <f>ROUND(IF('Indicator Data'!Q56=0,0,IF(LOG('Indicator Data'!Q56)&gt;BM$195,10,IF(LOG('Indicator Data'!Q56)&lt;BM$194,0,10-(BM$195-LOG('Indicator Data'!Q56))/(BM$195-BM$194)*10))),1)</f>
        <v>0</v>
      </c>
      <c r="BN53" s="35">
        <f>ROUND(IF('Indicator Data'!R56=0,0,IF(LOG('Indicator Data'!R56)&gt;BN$195,10,IF(LOG('Indicator Data'!R56)&lt;BN$194,0,10-(BN$195-LOG('Indicator Data'!R56))/(BN$195-BN$194)*10))),1)</f>
        <v>0</v>
      </c>
      <c r="BO53" s="35">
        <f t="shared" si="51"/>
        <v>0</v>
      </c>
      <c r="BP53" s="36">
        <f>'Indicator Data'!Q56/'Indicator Data'!$CK56</f>
        <v>0</v>
      </c>
      <c r="BQ53" s="36">
        <f>'Indicator Data'!R56/'Indicator Data'!$CK56</f>
        <v>0</v>
      </c>
      <c r="BR53" s="35">
        <f t="shared" si="93"/>
        <v>0</v>
      </c>
      <c r="BS53" s="35">
        <f t="shared" si="94"/>
        <v>0</v>
      </c>
      <c r="BT53" s="35">
        <f t="shared" si="28"/>
        <v>0</v>
      </c>
      <c r="BU53" s="35">
        <f t="shared" si="52"/>
        <v>0</v>
      </c>
      <c r="BV53" s="35">
        <f>ROUND(IF('Indicator Data'!S56=0,0,IF(LOG('Indicator Data'!S56)&gt;BV$195,10,IF(LOG('Indicator Data'!S56)&lt;BV$194,0,10-(BV$195-LOG('Indicator Data'!S56))/(BV$195-BV$194)*10))),1)</f>
        <v>0</v>
      </c>
      <c r="BW53" s="35">
        <f>ROUND(IF('Indicator Data'!T56=0,0,IF(LOG('Indicator Data'!T56)&gt;BW$195,10,IF(LOG('Indicator Data'!T56)&lt;BW$194,0,10-(BW$195-LOG('Indicator Data'!T56))/(BW$195-BW$194)*10))),1)</f>
        <v>0</v>
      </c>
      <c r="BX53" s="35">
        <f t="shared" si="53"/>
        <v>0</v>
      </c>
      <c r="BY53" s="36">
        <f>'Indicator Data'!S56/'Indicator Data'!$CK56</f>
        <v>0</v>
      </c>
      <c r="BZ53" s="36">
        <f>'Indicator Data'!T56/'Indicator Data'!$CK56</f>
        <v>0</v>
      </c>
      <c r="CA53" s="35">
        <f t="shared" si="95"/>
        <v>0</v>
      </c>
      <c r="CB53" s="35">
        <f t="shared" si="96"/>
        <v>0</v>
      </c>
      <c r="CC53" s="35">
        <f t="shared" si="54"/>
        <v>0</v>
      </c>
      <c r="CD53" s="35">
        <f t="shared" si="55"/>
        <v>0</v>
      </c>
      <c r="CE53" s="35">
        <f t="shared" si="56"/>
        <v>0</v>
      </c>
      <c r="CF53" s="35">
        <f>ROUND(IF('Indicator Data'!U56=0,0,IF(LOG('Indicator Data'!U56)&gt;CF$195,10,IF(LOG('Indicator Data'!U56)&lt;CF$194,0,10-(CF$195-LOG('Indicator Data'!U56))/(CF$195-CF$194)*10))),1)</f>
        <v>5.6</v>
      </c>
      <c r="CG53" s="36">
        <f>'Indicator Data'!U56/'Indicator Data'!$CK56</f>
        <v>9.2405435823930367E-4</v>
      </c>
      <c r="CH53" s="35">
        <f t="shared" si="97"/>
        <v>0</v>
      </c>
      <c r="CI53" s="35">
        <f t="shared" si="57"/>
        <v>3.3</v>
      </c>
      <c r="CJ53" s="35">
        <f>ROUND(IF('Indicator Data'!V56=0,0,IF(LOG('Indicator Data'!V56)&gt;CJ$195,10,IF(LOG('Indicator Data'!V56)&lt;CJ$194,0,10-(CJ$195-LOG('Indicator Data'!V56))/(CJ$195-CJ$194)*10))),1)</f>
        <v>8.4</v>
      </c>
      <c r="CK53" s="36">
        <f>IF('Indicator Data'!V56/'Indicator Data'!$CK56&gt;1,1,'Indicator Data'!V56/'Indicator Data'!$CK56)</f>
        <v>7.7354143068550402E-2</v>
      </c>
      <c r="CL53" s="35">
        <f t="shared" si="98"/>
        <v>0.8</v>
      </c>
      <c r="CM53" s="35">
        <f t="shared" si="58"/>
        <v>5.8</v>
      </c>
      <c r="CN53" s="35">
        <f>ROUND(IF('Indicator Data'!W56=0,0,IF(LOG('Indicator Data'!W56)&gt;CN$195,10,IF(LOG('Indicator Data'!W56)&lt;CN$194,0,10-(CN$195-LOG('Indicator Data'!W56))/(CN$195-CN$194)*10))),1)</f>
        <v>8.1</v>
      </c>
      <c r="CO53" s="36">
        <f>'Indicator Data'!W56/'Indicator Data'!$CK56</f>
        <v>4.9614219044689836E-2</v>
      </c>
      <c r="CP53" s="35">
        <f t="shared" si="99"/>
        <v>0.5</v>
      </c>
      <c r="CQ53" s="35">
        <f t="shared" si="59"/>
        <v>5.5</v>
      </c>
      <c r="CR53" s="35">
        <f t="shared" si="100"/>
        <v>4</v>
      </c>
      <c r="CS53" s="35">
        <f>IF('Indicator Data'!BZ56="No data","x",ROUND(IF('Indicator Data'!BZ56&gt;CS$195,0,IF('Indicator Data'!BZ56&lt;CS$194,10,(CS$195-'Indicator Data'!BZ56)/(CS$195-CS$194)*10)),1))</f>
        <v>0.6</v>
      </c>
      <c r="CT53" s="35">
        <f>IF('Indicator Data'!CA56="No data","x",ROUND(IF('Indicator Data'!CA56&gt;CT$195,0,IF('Indicator Data'!CA56&lt;CT$194,10,(CT$195-'Indicator Data'!CA56)/(CT$195-CT$194)*10)),1))</f>
        <v>0.1</v>
      </c>
      <c r="CU53" s="35">
        <f>IF('Indicator Data'!AC56="No data","x",ROUND(IF('Indicator Data'!AC56&gt;CU$195,0,IF('Indicator Data'!AC56&lt;CU$194,10,(CU$195-'Indicator Data'!AC56)/(CU$195-CU$194)*10)),1))</f>
        <v>1</v>
      </c>
      <c r="CV53" s="35">
        <f t="shared" si="101"/>
        <v>0.6</v>
      </c>
      <c r="CW53" s="35">
        <f>IF('Indicator Data'!X56="No data","x",ROUND(IF(LOG('Indicator Data'!X56)&gt;CW$195,10,IF(LOG('Indicator Data'!X56)&lt;CW$194,0,10-(CW$195-LOG('Indicator Data'!X56))/(CW$195-CW$194)*10)),1))</f>
        <v>6.7</v>
      </c>
      <c r="CX53" s="35">
        <f>IF('Indicator Data'!Y56="No data","x",ROUND(IF('Indicator Data'!Y56&gt;CX$195,10,IF('Indicator Data'!Y56&lt;CX$194,0,10-(CX$195-'Indicator Data'!Y56)/(CX$195-CX$194)*10)),1))</f>
        <v>4.0999999999999996</v>
      </c>
      <c r="CY53" s="35">
        <f>IF('Indicator Data'!Z56="No data","x",ROUND(IF('Indicator Data'!Z56&gt;CY$195,10,IF('Indicator Data'!Z56&lt;CY$194,0,10-(CY$195-'Indicator Data'!Z56)/(CY$195-CY$194)*10)),1))</f>
        <v>4.3</v>
      </c>
      <c r="CZ53" s="35">
        <f>IF('Indicator Data'!AA56="No data","x",ROUND(IF('Indicator Data'!AA56&gt;CZ$195,10,IF('Indicator Data'!AA56&lt;CZ$194,0,10-(CZ$195-'Indicator Data'!AA56)/(CZ$195-CZ$194)*10)),1))</f>
        <v>5.3</v>
      </c>
      <c r="DA53" s="35">
        <f t="shared" si="60"/>
        <v>5.0999999999999996</v>
      </c>
      <c r="DB53" s="35">
        <f t="shared" si="61"/>
        <v>3.6</v>
      </c>
      <c r="DC53" s="35">
        <f>IF('Indicator Data'!AF56="No data","x",ROUND(IF('Indicator Data'!AF56&gt;DC$195,10,IF('Indicator Data'!AF56&lt;DC$194,0,10-(DC$195-'Indicator Data'!AF56)/(DC$195-DC$194)*10)),1))</f>
        <v>0.5</v>
      </c>
      <c r="DD53" s="35">
        <f>IF('Indicator Data'!AG56="No data","x",ROUND(IF('Indicator Data'!AG56&gt;DD$195,10,IF('Indicator Data'!AG56&lt;DD$194,0,10-(DD$195-'Indicator Data'!AG56)/(DD$195-DD$194)*10)),1))</f>
        <v>5.2</v>
      </c>
      <c r="DE53" s="35">
        <f t="shared" si="62"/>
        <v>4.4000000000000004</v>
      </c>
      <c r="DF53" s="35">
        <f>IF('Indicator Data'!AB56="No data","x",ROUND(IF('Indicator Data'!AB56&gt;DF$195,10,IF('Indicator Data'!AB56&lt;DF$194,0,10-(DF$195-'Indicator Data'!AB56)/(DF$195-DF$194)*10)),1))</f>
        <v>0</v>
      </c>
      <c r="DG53" s="35">
        <f t="shared" si="63"/>
        <v>0.4</v>
      </c>
      <c r="DH53" s="143">
        <f>IF('Indicator Data'!AD56="No data","x",'Indicator Data'!AD56/'Indicator Data'!$CJ56)</f>
        <v>6.2756457250958764E-4</v>
      </c>
      <c r="DI53" s="35">
        <f t="shared" si="64"/>
        <v>3.7</v>
      </c>
      <c r="DJ53" s="35">
        <f>IF('Indicator Data'!AE56="No data","x",ROUND(IF('Indicator Data'!AE56&gt;DJ$195,0,IF('Indicator Data'!AE56&lt;DJ$194,10,(DJ$195-'Indicator Data'!AE56)/(DJ$195-DJ$194)*10)),1))</f>
        <v>2</v>
      </c>
      <c r="DK53" s="35">
        <f t="shared" si="65"/>
        <v>2.9</v>
      </c>
      <c r="DL53" s="35">
        <f t="shared" si="66"/>
        <v>2.6</v>
      </c>
      <c r="DM53" s="37">
        <f t="shared" si="102"/>
        <v>3.2</v>
      </c>
      <c r="DN53" s="38">
        <f t="shared" si="103"/>
        <v>5</v>
      </c>
      <c r="DO53" s="35">
        <f>ROUND(IF('Indicator Data'!AH56=0,0,IF('Indicator Data'!AH56&gt;DO$195,10,IF('Indicator Data'!AH56&lt;DO$194,0,10-(DO$195-'Indicator Data'!AH56)/(DO$195-DO$194)*10))),1)</f>
        <v>9.1</v>
      </c>
      <c r="DP53" s="35">
        <f>ROUND(IF('Indicator Data'!AI56=0,0,IF(LOG('Indicator Data'!AI56)&gt;LOG(DP$195),10,IF(LOG('Indicator Data'!AI56)&lt;LOG(DP$194),0,10-(LOG(DP$195)-LOG('Indicator Data'!AI56))/(LOG(DP$195)-LOG(DP$194))*10))),1)</f>
        <v>9.6</v>
      </c>
      <c r="DQ53" s="37">
        <f t="shared" si="104"/>
        <v>9.4</v>
      </c>
      <c r="DR53" s="35">
        <f>'Indicator Data'!AJ56</f>
        <v>0</v>
      </c>
      <c r="DS53" s="35">
        <f>'Indicator Data'!AK56</f>
        <v>5</v>
      </c>
      <c r="DT53" s="37">
        <f t="shared" si="105"/>
        <v>9</v>
      </c>
      <c r="DU53" s="38">
        <f t="shared" si="106"/>
        <v>9</v>
      </c>
      <c r="DV53" s="13"/>
      <c r="DW53" s="83"/>
    </row>
    <row r="54" spans="1:127" s="2" customFormat="1" x14ac:dyDescent="0.3">
      <c r="A54" s="98" t="str">
        <f>'Indicator Data'!A57</f>
        <v>El Salvador</v>
      </c>
      <c r="B54" s="39" t="str">
        <f>'Indicator Data'!B57</f>
        <v>SLV</v>
      </c>
      <c r="C54" s="35">
        <f>ROUND(IF('Indicator Data'!C57=0,0.1,IF(LOG('Indicator Data'!C57)&gt;C$195,10,IF(LOG('Indicator Data'!C57)&lt;C$194,0,10-(C$195-LOG('Indicator Data'!C57))/(C$195-C$194)*10))),1)</f>
        <v>7.8</v>
      </c>
      <c r="D54" s="35">
        <f>ROUND(IF('Indicator Data'!D57=0,0.1,IF(LOG('Indicator Data'!D57)&gt;D$195,10,IF(LOG('Indicator Data'!D57)&lt;D$194,0,10-(D$195-LOG('Indicator Data'!D57))/(D$195-D$194)*10))),1)</f>
        <v>10</v>
      </c>
      <c r="E54" s="35">
        <f t="shared" si="67"/>
        <v>9.1999999999999993</v>
      </c>
      <c r="F54" s="35">
        <f>IF('Indicator Data'!E57="No data",0.1,(ROUND(IF('Indicator Data'!E57=0,0,IF(LOG('Indicator Data'!E57)&gt;F$195,10,IF(LOG('Indicator Data'!E57)&lt;F$194,0,10-(F$195-LOG('Indicator Data'!E57))/(F$195-F$194)*10))),1)))</f>
        <v>4.7</v>
      </c>
      <c r="G54" s="35">
        <f>ROUND(IF('Indicator Data'!F57=0,0,IF(LOG('Indicator Data'!F57)&gt;G$195,10,IF(LOG('Indicator Data'!F57)&lt;G$194,0,10-(G$195-LOG('Indicator Data'!F57))/(G$195-G$194)*10))),1)</f>
        <v>7.2</v>
      </c>
      <c r="H54" s="35">
        <f>ROUND(IF('Indicator Data'!G57=0,0,IF(LOG('Indicator Data'!G57)&gt;H$195,10,IF(LOG('Indicator Data'!G57)&lt;H$194,0,10-(H$195-LOG('Indicator Data'!G57))/(H$195-H$194)*10))),1)</f>
        <v>6.4</v>
      </c>
      <c r="I54" s="35">
        <f>ROUND(IF('Indicator Data'!H57=0,0,IF(LOG('Indicator Data'!H57)&gt;I$195,10,IF(LOG('Indicator Data'!H57)&lt;I$194,0,10-(I$195-LOG('Indicator Data'!H57))/(I$195-I$194)*10))),1)</f>
        <v>7.1</v>
      </c>
      <c r="J54" s="35">
        <f t="shared" si="68"/>
        <v>6.8</v>
      </c>
      <c r="K54" s="35">
        <f>ROUND(IF('Indicator Data'!I57=0,0,IF(LOG('Indicator Data'!I57)&gt;K$195,10,IF(LOG('Indicator Data'!I57)&lt;K$194,0,10-(K$195-LOG('Indicator Data'!I57))/(K$195-K$194)*10))),1)</f>
        <v>4</v>
      </c>
      <c r="L54" s="35">
        <f t="shared" si="69"/>
        <v>5.6</v>
      </c>
      <c r="M54" s="35">
        <f>ROUND(IF('Indicator Data'!J57=0,0,IF(LOG('Indicator Data'!J57)&gt;M$195,10,IF(LOG('Indicator Data'!J57)&lt;M$194,0,10-(M$195-LOG('Indicator Data'!J57))/(M$195-M$194)*10))),1)</f>
        <v>9.1</v>
      </c>
      <c r="N54" s="36">
        <f>'Indicator Data'!C57/'Indicator Data'!$CK57</f>
        <v>2.0832940367782331E-3</v>
      </c>
      <c r="O54" s="36">
        <f>'Indicator Data'!D57/'Indicator Data'!$CK57</f>
        <v>2.0832940367782331E-3</v>
      </c>
      <c r="P54" s="36">
        <f>IF(F54=0.1,"x",'Indicator Data'!E57/'Indicator Data'!$CK57)</f>
        <v>1.2738306118697967E-3</v>
      </c>
      <c r="Q54" s="36">
        <f>'Indicator Data'!F57/'Indicator Data'!$CK57</f>
        <v>3.4593824138076257E-5</v>
      </c>
      <c r="R54" s="36">
        <f>'Indicator Data'!G57/'Indicator Data'!$CK57</f>
        <v>5.9961506555899404E-3</v>
      </c>
      <c r="S54" s="36">
        <f>'Indicator Data'!H57/'Indicator Data'!$CK57</f>
        <v>1.4120435738866169E-4</v>
      </c>
      <c r="T54" s="36">
        <f>'Indicator Data'!I57/'Indicator Data'!$CK57</f>
        <v>1.6172633188589803E-4</v>
      </c>
      <c r="U54" s="36">
        <f>'Indicator Data'!J57/'Indicator Data'!$CK57</f>
        <v>6.9331292711775159E-3</v>
      </c>
      <c r="V54" s="35">
        <f t="shared" si="70"/>
        <v>10</v>
      </c>
      <c r="W54" s="35">
        <f t="shared" si="71"/>
        <v>10</v>
      </c>
      <c r="X54" s="35">
        <f t="shared" si="72"/>
        <v>10</v>
      </c>
      <c r="Y54" s="35">
        <f t="shared" si="73"/>
        <v>0.8</v>
      </c>
      <c r="Z54" s="35">
        <f t="shared" si="74"/>
        <v>9</v>
      </c>
      <c r="AA54" s="35">
        <f t="shared" si="75"/>
        <v>3.3</v>
      </c>
      <c r="AB54" s="35">
        <f t="shared" si="76"/>
        <v>0.3</v>
      </c>
      <c r="AC54" s="35">
        <f t="shared" si="77"/>
        <v>1.9</v>
      </c>
      <c r="AD54" s="35">
        <f t="shared" si="78"/>
        <v>0.2</v>
      </c>
      <c r="AE54" s="35">
        <f t="shared" si="79"/>
        <v>1.1000000000000001</v>
      </c>
      <c r="AF54" s="35">
        <f t="shared" si="80"/>
        <v>2.2999999999999998</v>
      </c>
      <c r="AG54" s="35">
        <f>ROUND(IF('Indicator Data'!K57=0,0,IF('Indicator Data'!K57&gt;AG$195,10,IF('Indicator Data'!K57&lt;AG$194,0,10-(AG$195-'Indicator Data'!K57)/(AG$195-AG$194)*10))),1)</f>
        <v>5.7</v>
      </c>
      <c r="AH54" s="35">
        <f t="shared" si="81"/>
        <v>8.9</v>
      </c>
      <c r="AI54" s="35">
        <f t="shared" si="82"/>
        <v>10</v>
      </c>
      <c r="AJ54" s="35">
        <f t="shared" si="83"/>
        <v>4.9000000000000004</v>
      </c>
      <c r="AK54" s="35">
        <f t="shared" si="84"/>
        <v>3.7</v>
      </c>
      <c r="AL54" s="35">
        <f t="shared" si="85"/>
        <v>4.3</v>
      </c>
      <c r="AM54" s="35">
        <f t="shared" si="86"/>
        <v>2.1</v>
      </c>
      <c r="AN54" s="35">
        <f t="shared" si="87"/>
        <v>6.9</v>
      </c>
      <c r="AO54" s="142">
        <f t="shared" si="88"/>
        <v>9.6999999999999993</v>
      </c>
      <c r="AP54" s="142">
        <f t="shared" si="41"/>
        <v>3</v>
      </c>
      <c r="AQ54" s="142">
        <f t="shared" si="89"/>
        <v>8.1999999999999993</v>
      </c>
      <c r="AR54" s="142">
        <f t="shared" si="90"/>
        <v>3.7</v>
      </c>
      <c r="AS54" s="35">
        <f t="shared" si="91"/>
        <v>6.3</v>
      </c>
      <c r="AT54" s="35">
        <f>IF('Indicator Data'!L57="No data","x",IF('Indicator Data'!CL57&lt;1000,"x",ROUND((IF('Indicator Data'!L57&gt;AT$195,10,IF('Indicator Data'!L57&lt;AT$194,0,10-(AT$195-'Indicator Data'!L57)/(AT$195-AT$194)*10))),1)))</f>
        <v>1</v>
      </c>
      <c r="AU54" s="142">
        <f t="shared" si="92"/>
        <v>3.7</v>
      </c>
      <c r="AV54" s="35" t="str">
        <f>IF('Indicator Data'!M57="No data","x",ROUND(IF('Indicator Data'!M57=0,0,IF(LOG('Indicator Data'!M57)&gt;AV$195,10,IF(LOG('Indicator Data'!M57)&lt;AV$194,0,10-(AV$195-LOG('Indicator Data'!M57))/(AV$195-AV$194)*10))),1))</f>
        <v>x</v>
      </c>
      <c r="AW54" s="36" t="str">
        <f>IF(AV54="x","x",'Indicator Data'!M57/'Indicator Data'!$CK57)</f>
        <v>x</v>
      </c>
      <c r="AX54" s="35" t="str">
        <f t="shared" si="42"/>
        <v>x</v>
      </c>
      <c r="AY54" s="35" t="str">
        <f t="shared" si="43"/>
        <v>x</v>
      </c>
      <c r="AZ54" s="35" t="str">
        <f>IF('Indicator Data'!N57="No data","x",ROUND(IF('Indicator Data'!N57=0,0,IF(LOG('Indicator Data'!N57)&gt;AZ$195,10,IF(LOG('Indicator Data'!N57)&lt;AZ$194,0,10-(AZ$195-LOG('Indicator Data'!N57))/(AZ$195-AZ$194)*10))),1))</f>
        <v>x</v>
      </c>
      <c r="BA54" s="36" t="str">
        <f>IF(AZ54="x","x",'Indicator Data'!N57/'Indicator Data'!$CK57)</f>
        <v>x</v>
      </c>
      <c r="BB54" s="35" t="str">
        <f t="shared" si="44"/>
        <v>x</v>
      </c>
      <c r="BC54" s="35" t="str">
        <f t="shared" si="45"/>
        <v>x</v>
      </c>
      <c r="BD54" s="35" t="str">
        <f>IF('Indicator Data'!O57="No data","x",ROUND(IF('Indicator Data'!O57=0,0,IF(LOG('Indicator Data'!O57)&gt;BD$195,10,IF(LOG('Indicator Data'!O57)&lt;BD$194,0,10-(BD$195-LOG('Indicator Data'!O57))/(BD$195-BD$194)*10))),1))</f>
        <v>x</v>
      </c>
      <c r="BE54" s="36" t="str">
        <f>IF(BD54="x","x",'Indicator Data'!O57/'Indicator Data'!$CK57)</f>
        <v>x</v>
      </c>
      <c r="BF54" s="35" t="str">
        <f t="shared" si="46"/>
        <v>x</v>
      </c>
      <c r="BG54" s="35" t="str">
        <f t="shared" si="47"/>
        <v>x</v>
      </c>
      <c r="BH54" s="35" t="str">
        <f>IF('Indicator Data'!P57="No data","x",ROUND(IF('Indicator Data'!P57=0,0,IF(LOG('Indicator Data'!P57)&gt;BH$195,10,IF(LOG('Indicator Data'!P57)&lt;BH$194,0,10-(BH$195-LOG('Indicator Data'!P57))/(BH$195-BH$194)*10))),1))</f>
        <v>x</v>
      </c>
      <c r="BI54" s="36" t="str">
        <f>IF(BH54="x","x",'Indicator Data'!P57/'Indicator Data'!$CK57)</f>
        <v>x</v>
      </c>
      <c r="BJ54" s="35" t="str">
        <f t="shared" si="48"/>
        <v>x</v>
      </c>
      <c r="BK54" s="35" t="str">
        <f t="shared" si="49"/>
        <v>x</v>
      </c>
      <c r="BL54" s="35" t="str">
        <f t="shared" si="50"/>
        <v>x</v>
      </c>
      <c r="BM54" s="35">
        <f>ROUND(IF('Indicator Data'!Q57=0,0,IF(LOG('Indicator Data'!Q57)&gt;BM$195,10,IF(LOG('Indicator Data'!Q57)&lt;BM$194,0,10-(BM$195-LOG('Indicator Data'!Q57))/(BM$195-BM$194)*10))),1)</f>
        <v>7.9</v>
      </c>
      <c r="BN54" s="35">
        <f>ROUND(IF('Indicator Data'!R57=0,0,IF(LOG('Indicator Data'!R57)&gt;BN$195,10,IF(LOG('Indicator Data'!R57)&lt;BN$194,0,10-(BN$195-LOG('Indicator Data'!R57))/(BN$195-BN$194)*10))),1)</f>
        <v>5.4</v>
      </c>
      <c r="BO54" s="35">
        <f t="shared" si="51"/>
        <v>6.2333333333333343</v>
      </c>
      <c r="BP54" s="36">
        <f>'Indicator Data'!Q57/'Indicator Data'!$CK57</f>
        <v>0.59437929117347388</v>
      </c>
      <c r="BQ54" s="36">
        <f>'Indicator Data'!R57/'Indicator Data'!$CK57</f>
        <v>2.7684200320000625E-3</v>
      </c>
      <c r="BR54" s="35">
        <f t="shared" si="93"/>
        <v>5.9</v>
      </c>
      <c r="BS54" s="35">
        <f t="shared" si="94"/>
        <v>0</v>
      </c>
      <c r="BT54" s="35">
        <f t="shared" si="28"/>
        <v>1.9666666666666668</v>
      </c>
      <c r="BU54" s="35">
        <f t="shared" si="52"/>
        <v>4.4000000000000004</v>
      </c>
      <c r="BV54" s="35">
        <f>ROUND(IF('Indicator Data'!S57=0,0,IF(LOG('Indicator Data'!S57)&gt;BV$195,10,IF(LOG('Indicator Data'!S57)&lt;BV$194,0,10-(BV$195-LOG('Indicator Data'!S57))/(BV$195-BV$194)*10))),1)</f>
        <v>4.5999999999999996</v>
      </c>
      <c r="BW54" s="35">
        <f>ROUND(IF('Indicator Data'!T57=0,0,IF(LOG('Indicator Data'!T57)&gt;BW$195,10,IF(LOG('Indicator Data'!T57)&lt;BW$194,0,10-(BW$195-LOG('Indicator Data'!T57))/(BW$195-BW$194)*10))),1)</f>
        <v>0</v>
      </c>
      <c r="BX54" s="35">
        <f t="shared" si="53"/>
        <v>1.5333333333333332</v>
      </c>
      <c r="BY54" s="36">
        <f>'Indicator Data'!S57/'Indicator Data'!$CK57</f>
        <v>2.7684200320000625E-3</v>
      </c>
      <c r="BZ54" s="36">
        <f>'Indicator Data'!T57/'Indicator Data'!$CK57</f>
        <v>0</v>
      </c>
      <c r="CA54" s="35">
        <f t="shared" si="95"/>
        <v>0</v>
      </c>
      <c r="CB54" s="35">
        <f t="shared" si="96"/>
        <v>0</v>
      </c>
      <c r="CC54" s="35">
        <f t="shared" si="54"/>
        <v>0</v>
      </c>
      <c r="CD54" s="35">
        <f t="shared" si="55"/>
        <v>0.8</v>
      </c>
      <c r="CE54" s="35">
        <f t="shared" si="56"/>
        <v>2.8</v>
      </c>
      <c r="CF54" s="35">
        <f>ROUND(IF('Indicator Data'!U57=0,0,IF(LOG('Indicator Data'!U57)&gt;CF$195,10,IF(LOG('Indicator Data'!U57)&lt;CF$194,0,10-(CF$195-LOG('Indicator Data'!U57))/(CF$195-CF$194)*10))),1)</f>
        <v>8.1999999999999993</v>
      </c>
      <c r="CG54" s="36">
        <f>'Indicator Data'!U57/'Indicator Data'!$CK57</f>
        <v>0.97217884776921826</v>
      </c>
      <c r="CH54" s="35">
        <f t="shared" si="97"/>
        <v>10</v>
      </c>
      <c r="CI54" s="35">
        <f t="shared" si="57"/>
        <v>9.3000000000000007</v>
      </c>
      <c r="CJ54" s="35">
        <f>ROUND(IF('Indicator Data'!V57=0,0,IF(LOG('Indicator Data'!V57)&gt;CJ$195,10,IF(LOG('Indicator Data'!V57)&lt;CJ$194,0,10-(CJ$195-LOG('Indicator Data'!V57))/(CJ$195-CJ$194)*10))),1)</f>
        <v>8.1</v>
      </c>
      <c r="CK54" s="36">
        <f>IF('Indicator Data'!V57/'Indicator Data'!$CK57&gt;1,1,'Indicator Data'!V57/'Indicator Data'!$CK57)</f>
        <v>0.7317294803613571</v>
      </c>
      <c r="CL54" s="35">
        <f t="shared" si="98"/>
        <v>7.3</v>
      </c>
      <c r="CM54" s="35">
        <f t="shared" si="58"/>
        <v>7.7</v>
      </c>
      <c r="CN54" s="35">
        <f>ROUND(IF('Indicator Data'!W57=0,0,IF(LOG('Indicator Data'!W57)&gt;CN$195,10,IF(LOG('Indicator Data'!W57)&lt;CN$194,0,10-(CN$195-LOG('Indicator Data'!W57))/(CN$195-CN$194)*10))),1)</f>
        <v>8.1999999999999993</v>
      </c>
      <c r="CO54" s="36">
        <f>'Indicator Data'!W57/'Indicator Data'!$CK57</f>
        <v>0.97195490195777567</v>
      </c>
      <c r="CP54" s="35">
        <f t="shared" si="99"/>
        <v>9.6999999999999993</v>
      </c>
      <c r="CQ54" s="35">
        <f t="shared" si="59"/>
        <v>9.1</v>
      </c>
      <c r="CR54" s="35">
        <f t="shared" si="100"/>
        <v>7.9</v>
      </c>
      <c r="CS54" s="35">
        <f>IF('Indicator Data'!BZ57="No data","x",ROUND(IF('Indicator Data'!BZ57&gt;CS$195,0,IF('Indicator Data'!BZ57&lt;CS$194,10,(CS$195-'Indicator Data'!BZ57)/(CS$195-CS$194)*10)),1))</f>
        <v>1.4</v>
      </c>
      <c r="CT54" s="35">
        <f>IF('Indicator Data'!CA57="No data","x",ROUND(IF('Indicator Data'!CA57&gt;CT$195,0,IF('Indicator Data'!CA57&lt;CT$194,10,(CT$195-'Indicator Data'!CA57)/(CT$195-CT$194)*10)),1))</f>
        <v>0.4</v>
      </c>
      <c r="CU54" s="35">
        <f>IF('Indicator Data'!AC57="No data","x",ROUND(IF('Indicator Data'!AC57&gt;CU$195,0,IF('Indicator Data'!AC57&lt;CU$194,10,(CU$195-'Indicator Data'!AC57)/(CU$195-CU$194)*10)),1))</f>
        <v>0.9</v>
      </c>
      <c r="CV54" s="35">
        <f t="shared" si="101"/>
        <v>0.9</v>
      </c>
      <c r="CW54" s="35">
        <f>IF('Indicator Data'!X57="No data","x",ROUND(IF(LOG('Indicator Data'!X57)&gt;CW$195,10,IF(LOG('Indicator Data'!X57)&lt;CW$194,0,10-(CW$195-LOG('Indicator Data'!X57))/(CW$195-CW$194)*10)),1))</f>
        <v>8.3000000000000007</v>
      </c>
      <c r="CX54" s="35">
        <f>IF('Indicator Data'!Y57="No data","x",ROUND(IF('Indicator Data'!Y57&gt;CX$195,10,IF('Indicator Data'!Y57&lt;CX$194,0,10-(CX$195-'Indicator Data'!Y57)/(CX$195-CX$194)*10)),1))</f>
        <v>3.1</v>
      </c>
      <c r="CY54" s="35">
        <f>IF('Indicator Data'!Z57="No data","x",ROUND(IF('Indicator Data'!Z57&gt;CY$195,10,IF('Indicator Data'!Z57&lt;CY$194,0,10-(CY$195-'Indicator Data'!Z57)/(CY$195-CY$194)*10)),1))</f>
        <v>7.2</v>
      </c>
      <c r="CZ54" s="35">
        <f>IF('Indicator Data'!AA57="No data","x",ROUND(IF('Indicator Data'!AA57&gt;CZ$195,10,IF('Indicator Data'!AA57&lt;CZ$194,0,10-(CZ$195-'Indicator Data'!AA57)/(CZ$195-CZ$194)*10)),1))</f>
        <v>5.2</v>
      </c>
      <c r="DA54" s="35">
        <f t="shared" si="60"/>
        <v>6</v>
      </c>
      <c r="DB54" s="35">
        <f t="shared" si="61"/>
        <v>4.3</v>
      </c>
      <c r="DC54" s="35">
        <f>IF('Indicator Data'!AF57="No data","x",ROUND(IF('Indicator Data'!AF57&gt;DC$195,10,IF('Indicator Data'!AF57&lt;DC$194,0,10-(DC$195-'Indicator Data'!AF57)/(DC$195-DC$194)*10)),1))</f>
        <v>2.5</v>
      </c>
      <c r="DD54" s="35">
        <f>IF('Indicator Data'!AG57="No data","x",ROUND(IF('Indicator Data'!AG57&gt;DD$195,10,IF('Indicator Data'!AG57&lt;DD$194,0,10-(DD$195-'Indicator Data'!AG57)/(DD$195-DD$194)*10)),1))</f>
        <v>2.6</v>
      </c>
      <c r="DE54" s="35">
        <f t="shared" si="62"/>
        <v>4.8</v>
      </c>
      <c r="DF54" s="35">
        <f>IF('Indicator Data'!AB57="No data","x",ROUND(IF('Indicator Data'!AB57&gt;DF$195,10,IF('Indicator Data'!AB57&lt;DF$194,0,10-(DF$195-'Indicator Data'!AB57)/(DF$195-DF$194)*10)),1))</f>
        <v>0.3</v>
      </c>
      <c r="DG54" s="35">
        <f t="shared" si="63"/>
        <v>0.8</v>
      </c>
      <c r="DH54" s="143">
        <f>IF('Indicator Data'!AD57="No data","x",'Indicator Data'!AD57/'Indicator Data'!$CJ57)</f>
        <v>1.2566726840266209E-4</v>
      </c>
      <c r="DI54" s="35">
        <f t="shared" si="64"/>
        <v>8.6999999999999993</v>
      </c>
      <c r="DJ54" s="35">
        <f>IF('Indicator Data'!AE57="No data","x",ROUND(IF('Indicator Data'!AE57&gt;DJ$195,0,IF('Indicator Data'!AE57&lt;DJ$194,10,(DJ$195-'Indicator Data'!AE57)/(DJ$195-DJ$194)*10)),1))</f>
        <v>8</v>
      </c>
      <c r="DK54" s="35">
        <f t="shared" si="65"/>
        <v>8.4</v>
      </c>
      <c r="DL54" s="35">
        <f t="shared" si="66"/>
        <v>4.7</v>
      </c>
      <c r="DM54" s="37">
        <f t="shared" si="102"/>
        <v>5.9</v>
      </c>
      <c r="DN54" s="38">
        <f t="shared" si="103"/>
        <v>6.5</v>
      </c>
      <c r="DO54" s="35">
        <f>ROUND(IF('Indicator Data'!AH57=0,0,IF('Indicator Data'!AH57&gt;DO$195,10,IF('Indicator Data'!AH57&lt;DO$194,0,10-(DO$195-'Indicator Data'!AH57)/(DO$195-DO$194)*10))),1)</f>
        <v>4.2</v>
      </c>
      <c r="DP54" s="35">
        <f>ROUND(IF('Indicator Data'!AI57=0,0,IF(LOG('Indicator Data'!AI57)&gt;LOG(DP$195),10,IF(LOG('Indicator Data'!AI57)&lt;LOG(DP$194),0,10-(LOG(DP$195)-LOG('Indicator Data'!AI57))/(LOG(DP$195)-LOG(DP$194))*10))),1)</f>
        <v>6.6</v>
      </c>
      <c r="DQ54" s="37">
        <f t="shared" si="104"/>
        <v>5.5</v>
      </c>
      <c r="DR54" s="35">
        <f>'Indicator Data'!AJ57</f>
        <v>0</v>
      </c>
      <c r="DS54" s="35">
        <f>'Indicator Data'!AK57</f>
        <v>0</v>
      </c>
      <c r="DT54" s="37">
        <f t="shared" si="105"/>
        <v>0</v>
      </c>
      <c r="DU54" s="38">
        <f t="shared" si="106"/>
        <v>3.9</v>
      </c>
      <c r="DV54" s="13"/>
      <c r="DW54" s="83"/>
    </row>
    <row r="55" spans="1:127" s="2" customFormat="1" x14ac:dyDescent="0.3">
      <c r="A55" s="98" t="str">
        <f>'Indicator Data'!A58</f>
        <v>Equatorial Guinea</v>
      </c>
      <c r="B55" s="39" t="str">
        <f>'Indicator Data'!B58</f>
        <v>GNQ</v>
      </c>
      <c r="C55" s="35">
        <f>ROUND(IF('Indicator Data'!C58=0,0.1,IF(LOG('Indicator Data'!C58)&gt;C$195,10,IF(LOG('Indicator Data'!C58)&lt;C$194,0,10-(C$195-LOG('Indicator Data'!C58))/(C$195-C$194)*10))),1)</f>
        <v>0.1</v>
      </c>
      <c r="D55" s="35">
        <f>ROUND(IF('Indicator Data'!D58=0,0.1,IF(LOG('Indicator Data'!D58)&gt;D$195,10,IF(LOG('Indicator Data'!D58)&lt;D$194,0,10-(D$195-LOG('Indicator Data'!D58))/(D$195-D$194)*10))),1)</f>
        <v>0.1</v>
      </c>
      <c r="E55" s="35">
        <f t="shared" si="67"/>
        <v>0.1</v>
      </c>
      <c r="F55" s="35">
        <f>IF('Indicator Data'!E58="No data",0.1,(ROUND(IF('Indicator Data'!E58=0,0,IF(LOG('Indicator Data'!E58)&gt;F$195,10,IF(LOG('Indicator Data'!E58)&lt;F$194,0,10-(F$195-LOG('Indicator Data'!E58))/(F$195-F$194)*10))),1)))</f>
        <v>4.3</v>
      </c>
      <c r="G55" s="35">
        <f>ROUND(IF('Indicator Data'!F58=0,0,IF(LOG('Indicator Data'!F58)&gt;G$195,10,IF(LOG('Indicator Data'!F58)&lt;G$194,0,10-(G$195-LOG('Indicator Data'!F58))/(G$195-G$194)*10))),1)</f>
        <v>0</v>
      </c>
      <c r="H55" s="35">
        <f>ROUND(IF('Indicator Data'!G58=0,0,IF(LOG('Indicator Data'!G58)&gt;H$195,10,IF(LOG('Indicator Data'!G58)&lt;H$194,0,10-(H$195-LOG('Indicator Data'!G58))/(H$195-H$194)*10))),1)</f>
        <v>0</v>
      </c>
      <c r="I55" s="35">
        <f>ROUND(IF('Indicator Data'!H58=0,0,IF(LOG('Indicator Data'!H58)&gt;I$195,10,IF(LOG('Indicator Data'!H58)&lt;I$194,0,10-(I$195-LOG('Indicator Data'!H58))/(I$195-I$194)*10))),1)</f>
        <v>0</v>
      </c>
      <c r="J55" s="35">
        <f t="shared" si="68"/>
        <v>0</v>
      </c>
      <c r="K55" s="35">
        <f>ROUND(IF('Indicator Data'!I58=0,0,IF(LOG('Indicator Data'!I58)&gt;K$195,10,IF(LOG('Indicator Data'!I58)&lt;K$194,0,10-(K$195-LOG('Indicator Data'!I58))/(K$195-K$194)*10))),1)</f>
        <v>0</v>
      </c>
      <c r="L55" s="35">
        <f t="shared" si="69"/>
        <v>0</v>
      </c>
      <c r="M55" s="35">
        <f>ROUND(IF('Indicator Data'!J58=0,0,IF(LOG('Indicator Data'!J58)&gt;M$195,10,IF(LOG('Indicator Data'!J58)&lt;M$194,0,10-(M$195-LOG('Indicator Data'!J58))/(M$195-M$194)*10))),1)</f>
        <v>0</v>
      </c>
      <c r="N55" s="36">
        <f>'Indicator Data'!C58/'Indicator Data'!$CK58</f>
        <v>0</v>
      </c>
      <c r="O55" s="36">
        <f>'Indicator Data'!D58/'Indicator Data'!$CK58</f>
        <v>0</v>
      </c>
      <c r="P55" s="36">
        <f>IF(F55=0.1,"x",'Indicator Data'!E58/'Indicator Data'!$CK58)</f>
        <v>6.6107655998534952E-3</v>
      </c>
      <c r="Q55" s="36">
        <f>'Indicator Data'!F58/'Indicator Data'!$CK58</f>
        <v>0</v>
      </c>
      <c r="R55" s="36">
        <f>'Indicator Data'!G58/'Indicator Data'!$CK58</f>
        <v>0</v>
      </c>
      <c r="S55" s="36">
        <f>'Indicator Data'!H58/'Indicator Data'!$CK58</f>
        <v>0</v>
      </c>
      <c r="T55" s="36">
        <f>'Indicator Data'!I58/'Indicator Data'!$CK58</f>
        <v>0</v>
      </c>
      <c r="U55" s="36">
        <f>'Indicator Data'!J58/'Indicator Data'!$CK58</f>
        <v>0</v>
      </c>
      <c r="V55" s="35">
        <f t="shared" si="70"/>
        <v>0</v>
      </c>
      <c r="W55" s="35">
        <f t="shared" si="71"/>
        <v>0</v>
      </c>
      <c r="X55" s="35">
        <f t="shared" si="72"/>
        <v>0</v>
      </c>
      <c r="Y55" s="35">
        <f t="shared" si="73"/>
        <v>4.4000000000000004</v>
      </c>
      <c r="Z55" s="35">
        <f t="shared" si="74"/>
        <v>0</v>
      </c>
      <c r="AA55" s="35">
        <f t="shared" si="75"/>
        <v>0</v>
      </c>
      <c r="AB55" s="35">
        <f t="shared" si="76"/>
        <v>0</v>
      </c>
      <c r="AC55" s="35">
        <f t="shared" si="77"/>
        <v>0</v>
      </c>
      <c r="AD55" s="35">
        <f t="shared" si="78"/>
        <v>0</v>
      </c>
      <c r="AE55" s="35">
        <f t="shared" si="79"/>
        <v>0</v>
      </c>
      <c r="AF55" s="35">
        <f t="shared" si="80"/>
        <v>0</v>
      </c>
      <c r="AG55" s="35">
        <f>ROUND(IF('Indicator Data'!K58=0,0,IF('Indicator Data'!K58&gt;AG$195,10,IF('Indicator Data'!K58&lt;AG$194,0,10-(AG$195-'Indicator Data'!K58)/(AG$195-AG$194)*10))),1)</f>
        <v>0</v>
      </c>
      <c r="AH55" s="35">
        <f t="shared" si="81"/>
        <v>0.1</v>
      </c>
      <c r="AI55" s="35">
        <f t="shared" si="82"/>
        <v>0.1</v>
      </c>
      <c r="AJ55" s="35">
        <f t="shared" si="83"/>
        <v>0</v>
      </c>
      <c r="AK55" s="35">
        <f t="shared" si="84"/>
        <v>0</v>
      </c>
      <c r="AL55" s="35">
        <f t="shared" si="85"/>
        <v>0</v>
      </c>
      <c r="AM55" s="35">
        <f t="shared" si="86"/>
        <v>0</v>
      </c>
      <c r="AN55" s="35">
        <f t="shared" si="87"/>
        <v>0</v>
      </c>
      <c r="AO55" s="142">
        <f t="shared" si="88"/>
        <v>0.1</v>
      </c>
      <c r="AP55" s="142">
        <f t="shared" si="41"/>
        <v>4.4000000000000004</v>
      </c>
      <c r="AQ55" s="142">
        <f t="shared" si="89"/>
        <v>0</v>
      </c>
      <c r="AR55" s="142">
        <f t="shared" si="90"/>
        <v>0</v>
      </c>
      <c r="AS55" s="35">
        <f t="shared" si="91"/>
        <v>0</v>
      </c>
      <c r="AT55" s="35">
        <f>IF('Indicator Data'!L58="No data","x",IF('Indicator Data'!CL58&lt;1000,"x",ROUND((IF('Indicator Data'!L58&gt;AT$195,10,IF('Indicator Data'!L58&lt;AT$194,0,10-(AT$195-'Indicator Data'!L58)/(AT$195-AT$194)*10))),1)))</f>
        <v>7.1</v>
      </c>
      <c r="AU55" s="142">
        <f t="shared" si="92"/>
        <v>3.6</v>
      </c>
      <c r="AV55" s="35">
        <f>IF('Indicator Data'!M58="No data","x",ROUND(IF('Indicator Data'!M58=0,0,IF(LOG('Indicator Data'!M58)&gt;AV$195,10,IF(LOG('Indicator Data'!M58)&lt;AV$194,0,10-(AV$195-LOG('Indicator Data'!M58))/(AV$195-AV$194)*10))),1))</f>
        <v>2</v>
      </c>
      <c r="AW55" s="36">
        <f>IF(AV55="x","x",'Indicator Data'!M58/'Indicator Data'!$CK58)</f>
        <v>3.2221721330239904E-4</v>
      </c>
      <c r="AX55" s="35">
        <f t="shared" si="42"/>
        <v>0</v>
      </c>
      <c r="AY55" s="35">
        <f t="shared" si="43"/>
        <v>1</v>
      </c>
      <c r="AZ55" s="35">
        <f>IF('Indicator Data'!N58="No data","x",ROUND(IF('Indicator Data'!N58=0,0,IF(LOG('Indicator Data'!N58)&gt;AZ$195,10,IF(LOG('Indicator Data'!N58)&lt;AZ$194,0,10-(AZ$195-LOG('Indicator Data'!N58))/(AZ$195-AZ$194)*10))),1))</f>
        <v>7.4</v>
      </c>
      <c r="BA55" s="36">
        <f>IF(AZ55="x","x",'Indicator Data'!N58/'Indicator Data'!$CK58)</f>
        <v>0.32013027658230075</v>
      </c>
      <c r="BB55" s="35">
        <f t="shared" si="44"/>
        <v>10</v>
      </c>
      <c r="BC55" s="35">
        <f t="shared" si="45"/>
        <v>9.1</v>
      </c>
      <c r="BD55" s="35">
        <f>IF('Indicator Data'!O58="No data","x",ROUND(IF('Indicator Data'!O58=0,0,IF(LOG('Indicator Data'!O58)&gt;BD$195,10,IF(LOG('Indicator Data'!O58)&lt;BD$194,0,10-(BD$195-LOG('Indicator Data'!O58))/(BD$195-BD$194)*10))),1))</f>
        <v>0</v>
      </c>
      <c r="BE55" s="36">
        <f>IF(BD55="x","x",'Indicator Data'!O58/'Indicator Data'!$CK58)</f>
        <v>0</v>
      </c>
      <c r="BF55" s="35">
        <f t="shared" si="46"/>
        <v>0</v>
      </c>
      <c r="BG55" s="35">
        <f t="shared" si="47"/>
        <v>0</v>
      </c>
      <c r="BH55" s="35">
        <f>IF('Indicator Data'!P58="No data","x",ROUND(IF('Indicator Data'!P58=0,0,IF(LOG('Indicator Data'!P58)&gt;BH$195,10,IF(LOG('Indicator Data'!P58)&lt;BH$194,0,10-(BH$195-LOG('Indicator Data'!P58))/(BH$195-BH$194)*10))),1))</f>
        <v>7.4</v>
      </c>
      <c r="BI55" s="36">
        <f>IF(BH55="x","x",'Indicator Data'!P58/'Indicator Data'!$CK58)</f>
        <v>0.3202748437655768</v>
      </c>
      <c r="BJ55" s="35">
        <f t="shared" si="48"/>
        <v>10</v>
      </c>
      <c r="BK55" s="35">
        <f t="shared" si="49"/>
        <v>9.1</v>
      </c>
      <c r="BL55" s="35">
        <f t="shared" si="50"/>
        <v>6.5</v>
      </c>
      <c r="BM55" s="35">
        <f>ROUND(IF('Indicator Data'!Q58=0,0,IF(LOG('Indicator Data'!Q58)&gt;BM$195,10,IF(LOG('Indicator Data'!Q58)&lt;BM$194,0,10-(BM$195-LOG('Indicator Data'!Q58))/(BM$195-BM$194)*10))),1)</f>
        <v>7</v>
      </c>
      <c r="BN55" s="35">
        <f>ROUND(IF('Indicator Data'!R58=0,0,IF(LOG('Indicator Data'!R58)&gt;BN$195,10,IF(LOG('Indicator Data'!R58)&lt;BN$194,0,10-(BN$195-LOG('Indicator Data'!R58))/(BN$195-BN$194)*10))),1)</f>
        <v>0</v>
      </c>
      <c r="BO55" s="35">
        <f t="shared" si="51"/>
        <v>2.3333333333333335</v>
      </c>
      <c r="BP55" s="36">
        <f>'Indicator Data'!Q58/'Indicator Data'!$CK58</f>
        <v>0.96879362264915236</v>
      </c>
      <c r="BQ55" s="36">
        <f>'Indicator Data'!R58/'Indicator Data'!$CK58</f>
        <v>0</v>
      </c>
      <c r="BR55" s="35">
        <f t="shared" si="93"/>
        <v>9.6999999999999993</v>
      </c>
      <c r="BS55" s="35">
        <f t="shared" si="94"/>
        <v>0</v>
      </c>
      <c r="BT55" s="35">
        <f t="shared" si="28"/>
        <v>3.2333333333333329</v>
      </c>
      <c r="BU55" s="35">
        <f t="shared" si="52"/>
        <v>2.8</v>
      </c>
      <c r="BV55" s="35">
        <f>ROUND(IF('Indicator Data'!S58=0,0,IF(LOG('Indicator Data'!S58)&gt;BV$195,10,IF(LOG('Indicator Data'!S58)&lt;BV$194,0,10-(BV$195-LOG('Indicator Data'!S58))/(BV$195-BV$194)*10))),1)</f>
        <v>0</v>
      </c>
      <c r="BW55" s="35">
        <f>ROUND(IF('Indicator Data'!T58=0,0,IF(LOG('Indicator Data'!T58)&gt;BW$195,10,IF(LOG('Indicator Data'!T58)&lt;BW$194,0,10-(BW$195-LOG('Indicator Data'!T58))/(BW$195-BW$194)*10))),1)</f>
        <v>7</v>
      </c>
      <c r="BX55" s="35">
        <f t="shared" si="53"/>
        <v>4.666666666666667</v>
      </c>
      <c r="BY55" s="36">
        <f>'Indicator Data'!S58/'Indicator Data'!$CK58</f>
        <v>0</v>
      </c>
      <c r="BZ55" s="36">
        <f>'Indicator Data'!T58/'Indicator Data'!$CK58</f>
        <v>0.96625888522490644</v>
      </c>
      <c r="CA55" s="35">
        <f t="shared" si="95"/>
        <v>0</v>
      </c>
      <c r="CB55" s="35">
        <f t="shared" si="96"/>
        <v>9.6999999999999993</v>
      </c>
      <c r="CC55" s="35">
        <f t="shared" si="54"/>
        <v>6.4666666666666659</v>
      </c>
      <c r="CD55" s="35">
        <f t="shared" si="55"/>
        <v>5.6</v>
      </c>
      <c r="CE55" s="35">
        <f t="shared" si="56"/>
        <v>4.3</v>
      </c>
      <c r="CF55" s="35">
        <f>ROUND(IF('Indicator Data'!U58=0,0,IF(LOG('Indicator Data'!U58)&gt;CF$195,10,IF(LOG('Indicator Data'!U58)&lt;CF$194,0,10-(CF$195-LOG('Indicator Data'!U58))/(CF$195-CF$194)*10))),1)</f>
        <v>6.9</v>
      </c>
      <c r="CG55" s="36">
        <f>'Indicator Data'!U58/'Indicator Data'!$CK58</f>
        <v>0.8419184930318977</v>
      </c>
      <c r="CH55" s="35">
        <f t="shared" si="97"/>
        <v>9.4</v>
      </c>
      <c r="CI55" s="35">
        <f t="shared" si="57"/>
        <v>8.4</v>
      </c>
      <c r="CJ55" s="35">
        <f>ROUND(IF('Indicator Data'!V58=0,0,IF(LOG('Indicator Data'!V58)&gt;CJ$195,10,IF(LOG('Indicator Data'!V58)&lt;CJ$194,0,10-(CJ$195-LOG('Indicator Data'!V58))/(CJ$195-CJ$194)*10))),1)</f>
        <v>6.8</v>
      </c>
      <c r="CK55" s="36">
        <f>IF('Indicator Data'!V58/'Indicator Data'!$CK58&gt;1,1,'Indicator Data'!V58/'Indicator Data'!$CK58)</f>
        <v>0.72730315662009137</v>
      </c>
      <c r="CL55" s="35">
        <f t="shared" si="98"/>
        <v>7.3</v>
      </c>
      <c r="CM55" s="35">
        <f t="shared" si="58"/>
        <v>7.1</v>
      </c>
      <c r="CN55" s="35">
        <f>ROUND(IF('Indicator Data'!W58=0,0,IF(LOG('Indicator Data'!W58)&gt;CN$195,10,IF(LOG('Indicator Data'!W58)&lt;CN$194,0,10-(CN$195-LOG('Indicator Data'!W58))/(CN$195-CN$194)*10))),1)</f>
        <v>7</v>
      </c>
      <c r="CO55" s="36">
        <f>'Indicator Data'!W58/'Indicator Data'!$CK58</f>
        <v>0.90337458105398993</v>
      </c>
      <c r="CP55" s="35">
        <f t="shared" si="99"/>
        <v>9</v>
      </c>
      <c r="CQ55" s="35">
        <f t="shared" si="59"/>
        <v>8.1999999999999993</v>
      </c>
      <c r="CR55" s="35">
        <f t="shared" si="100"/>
        <v>7.3</v>
      </c>
      <c r="CS55" s="35">
        <f>IF('Indicator Data'!BZ58="No data","x",ROUND(IF('Indicator Data'!BZ58&gt;CS$195,0,IF('Indicator Data'!BZ58&lt;CS$194,10,(CS$195-'Indicator Data'!BZ58)/(CS$195-CS$194)*10)),1))</f>
        <v>3.7</v>
      </c>
      <c r="CT55" s="35">
        <f>IF('Indicator Data'!CA58="No data","x",ROUND(IF('Indicator Data'!CA58&gt;CT$195,0,IF('Indicator Data'!CA58&lt;CT$194,10,(CT$195-'Indicator Data'!CA58)/(CT$195-CT$194)*10)),1))</f>
        <v>5.9</v>
      </c>
      <c r="CU55" s="35">
        <f>IF('Indicator Data'!AC58="No data","x",ROUND(IF('Indicator Data'!AC58&gt;CU$195,0,IF('Indicator Data'!AC58&lt;CU$194,10,(CU$195-'Indicator Data'!AC58)/(CU$195-CU$194)*10)),1))</f>
        <v>7.5</v>
      </c>
      <c r="CV55" s="35">
        <f t="shared" si="101"/>
        <v>5.7</v>
      </c>
      <c r="CW55" s="35">
        <f>IF('Indicator Data'!X58="No data","x",ROUND(IF(LOG('Indicator Data'!X58)&gt;CW$195,10,IF(LOG('Indicator Data'!X58)&lt;CW$194,0,10-(CW$195-LOG('Indicator Data'!X58))/(CW$195-CW$194)*10)),1))</f>
        <v>5.6</v>
      </c>
      <c r="CX55" s="35">
        <f>IF('Indicator Data'!Y58="No data","x",ROUND(IF('Indicator Data'!Y58&gt;CX$195,10,IF('Indicator Data'!Y58&lt;CX$194,0,10-(CX$195-'Indicator Data'!Y58)/(CX$195-CX$194)*10)),1))</f>
        <v>8.6999999999999993</v>
      </c>
      <c r="CY55" s="35">
        <f>IF('Indicator Data'!Z58="No data","x",ROUND(IF('Indicator Data'!Z58&gt;CY$195,10,IF('Indicator Data'!Z58&lt;CY$194,0,10-(CY$195-'Indicator Data'!Z58)/(CY$195-CY$194)*10)),1))</f>
        <v>7.2</v>
      </c>
      <c r="CZ55" s="35" t="str">
        <f>IF('Indicator Data'!AA58="No data","x",ROUND(IF('Indicator Data'!AA58&gt;CZ$195,10,IF('Indicator Data'!AA58&lt;CZ$194,0,10-(CZ$195-'Indicator Data'!AA58)/(CZ$195-CZ$194)*10)),1))</f>
        <v>x</v>
      </c>
      <c r="DA55" s="35">
        <f t="shared" si="60"/>
        <v>7.2</v>
      </c>
      <c r="DB55" s="35">
        <f t="shared" si="61"/>
        <v>6.7</v>
      </c>
      <c r="DC55" s="35">
        <f>IF('Indicator Data'!AF58="No data","x",ROUND(IF('Indicator Data'!AF58&gt;DC$195,10,IF('Indicator Data'!AF58&lt;DC$194,0,10-(DC$195-'Indicator Data'!AF58)/(DC$195-DC$194)*10)),1))</f>
        <v>7.3</v>
      </c>
      <c r="DD55" s="35">
        <f>IF('Indicator Data'!AG58="No data","x",ROUND(IF('Indicator Data'!AG58&gt;DD$195,10,IF('Indicator Data'!AG58&lt;DD$194,0,10-(DD$195-'Indicator Data'!AG58)/(DD$195-DD$194)*10)),1))</f>
        <v>6.3</v>
      </c>
      <c r="DE55" s="35">
        <f t="shared" si="62"/>
        <v>7</v>
      </c>
      <c r="DF55" s="35">
        <f>IF('Indicator Data'!AB58="No data","x",ROUND(IF('Indicator Data'!AB58&gt;DF$195,10,IF('Indicator Data'!AB58&lt;DF$194,0,10-(DF$195-'Indicator Data'!AB58)/(DF$195-DF$194)*10)),1))</f>
        <v>1</v>
      </c>
      <c r="DG55" s="35">
        <f t="shared" si="63"/>
        <v>4.5</v>
      </c>
      <c r="DH55" s="143" t="str">
        <f>IF('Indicator Data'!AD58="No data","x",'Indicator Data'!AD58/'Indicator Data'!$CJ58)</f>
        <v>x</v>
      </c>
      <c r="DI55" s="35" t="str">
        <f t="shared" si="64"/>
        <v>x</v>
      </c>
      <c r="DJ55" s="35">
        <f>IF('Indicator Data'!AE58="No data","x",ROUND(IF('Indicator Data'!AE58&gt;DJ$195,0,IF('Indicator Data'!AE58&lt;DJ$194,10,(DJ$195-'Indicator Data'!AE58)/(DJ$195-DJ$194)*10)),1))</f>
        <v>10</v>
      </c>
      <c r="DK55" s="35">
        <f t="shared" si="65"/>
        <v>10</v>
      </c>
      <c r="DL55" s="35">
        <f t="shared" si="66"/>
        <v>7.2</v>
      </c>
      <c r="DM55" s="37">
        <f t="shared" si="102"/>
        <v>6.9</v>
      </c>
      <c r="DN55" s="38">
        <f t="shared" si="103"/>
        <v>3</v>
      </c>
      <c r="DO55" s="35">
        <f>ROUND(IF('Indicator Data'!AH58=0,0,IF('Indicator Data'!AH58&gt;DO$195,10,IF('Indicator Data'!AH58&lt;DO$194,0,10-(DO$195-'Indicator Data'!AH58)/(DO$195-DO$194)*10))),1)</f>
        <v>2.7</v>
      </c>
      <c r="DP55" s="35">
        <f>ROUND(IF('Indicator Data'!AI58=0,0,IF(LOG('Indicator Data'!AI58)&gt;LOG(DP$195),10,IF(LOG('Indicator Data'!AI58)&lt;LOG(DP$194),0,10-(LOG(DP$195)-LOG('Indicator Data'!AI58))/(LOG(DP$195)-LOG(DP$194))*10))),1)</f>
        <v>5.4</v>
      </c>
      <c r="DQ55" s="37">
        <f t="shared" si="104"/>
        <v>4.2</v>
      </c>
      <c r="DR55" s="35">
        <f>'Indicator Data'!AJ58</f>
        <v>0</v>
      </c>
      <c r="DS55" s="35">
        <f>'Indicator Data'!AK58</f>
        <v>0</v>
      </c>
      <c r="DT55" s="37">
        <f t="shared" si="105"/>
        <v>0</v>
      </c>
      <c r="DU55" s="38">
        <f t="shared" si="106"/>
        <v>2.9</v>
      </c>
      <c r="DV55" s="13"/>
      <c r="DW55" s="83"/>
    </row>
    <row r="56" spans="1:127" s="2" customFormat="1" x14ac:dyDescent="0.3">
      <c r="A56" s="98" t="str">
        <f>'Indicator Data'!A59</f>
        <v>Eritrea</v>
      </c>
      <c r="B56" s="39" t="str">
        <f>'Indicator Data'!B59</f>
        <v>ERI</v>
      </c>
      <c r="C56" s="35">
        <f>ROUND(IF('Indicator Data'!C59=0,0.1,IF(LOG('Indicator Data'!C59)&gt;C$195,10,IF(LOG('Indicator Data'!C59)&lt;C$194,0,10-(C$195-LOG('Indicator Data'!C59))/(C$195-C$194)*10))),1)</f>
        <v>6.7</v>
      </c>
      <c r="D56" s="35">
        <f>ROUND(IF('Indicator Data'!D59=0,0.1,IF(LOG('Indicator Data'!D59)&gt;D$195,10,IF(LOG('Indicator Data'!D59)&lt;D$194,0,10-(D$195-LOG('Indicator Data'!D59))/(D$195-D$194)*10))),1)</f>
        <v>0.1</v>
      </c>
      <c r="E56" s="35">
        <f t="shared" si="67"/>
        <v>4.0999999999999996</v>
      </c>
      <c r="F56" s="35">
        <f>IF('Indicator Data'!E59="No data",0.1,(ROUND(IF('Indicator Data'!E59=0,0,IF(LOG('Indicator Data'!E59)&gt;F$195,10,IF(LOG('Indicator Data'!E59)&lt;F$194,0,10-(F$195-LOG('Indicator Data'!E59))/(F$195-F$194)*10))),1)))</f>
        <v>4.7</v>
      </c>
      <c r="G56" s="35">
        <f>ROUND(IF('Indicator Data'!F59=0,0,IF(LOG('Indicator Data'!F59)&gt;G$195,10,IF(LOG('Indicator Data'!F59)&lt;G$194,0,10-(G$195-LOG('Indicator Data'!F59))/(G$195-G$194)*10))),1)</f>
        <v>0</v>
      </c>
      <c r="H56" s="35">
        <f>ROUND(IF('Indicator Data'!G59=0,0,IF(LOG('Indicator Data'!G59)&gt;H$195,10,IF(LOG('Indicator Data'!G59)&lt;H$194,0,10-(H$195-LOG('Indicator Data'!G59))/(H$195-H$194)*10))),1)</f>
        <v>0</v>
      </c>
      <c r="I56" s="35">
        <f>ROUND(IF('Indicator Data'!H59=0,0,IF(LOG('Indicator Data'!H59)&gt;I$195,10,IF(LOG('Indicator Data'!H59)&lt;I$194,0,10-(I$195-LOG('Indicator Data'!H59))/(I$195-I$194)*10))),1)</f>
        <v>0</v>
      </c>
      <c r="J56" s="35">
        <f t="shared" si="68"/>
        <v>0</v>
      </c>
      <c r="K56" s="35">
        <f>ROUND(IF('Indicator Data'!I59=0,0,IF(LOG('Indicator Data'!I59)&gt;K$195,10,IF(LOG('Indicator Data'!I59)&lt;K$194,0,10-(K$195-LOG('Indicator Data'!I59))/(K$195-K$194)*10))),1)</f>
        <v>0</v>
      </c>
      <c r="L56" s="35">
        <f t="shared" si="69"/>
        <v>0</v>
      </c>
      <c r="M56" s="35">
        <f>ROUND(IF('Indicator Data'!J59=0,0,IF(LOG('Indicator Data'!J59)&gt;M$195,10,IF(LOG('Indicator Data'!J59)&lt;M$194,0,10-(M$195-LOG('Indicator Data'!J59))/(M$195-M$194)*10))),1)</f>
        <v>10</v>
      </c>
      <c r="N56" s="36">
        <f>'Indicator Data'!C59/'Indicator Data'!$CK59</f>
        <v>9.1433438585640004E-4</v>
      </c>
      <c r="O56" s="36">
        <f>'Indicator Data'!D59/'Indicator Data'!$CK59</f>
        <v>0</v>
      </c>
      <c r="P56" s="36">
        <f>IF(F56=0.1,"x",'Indicator Data'!E59/'Indicator Data'!$CK59)</f>
        <v>1.4712646491943746E-3</v>
      </c>
      <c r="Q56" s="36">
        <f>'Indicator Data'!F59/'Indicator Data'!$CK59</f>
        <v>0</v>
      </c>
      <c r="R56" s="36">
        <f>'Indicator Data'!G59/'Indicator Data'!$CK59</f>
        <v>0</v>
      </c>
      <c r="S56" s="36">
        <f>'Indicator Data'!H59/'Indicator Data'!$CK59</f>
        <v>0</v>
      </c>
      <c r="T56" s="36">
        <f>'Indicator Data'!I59/'Indicator Data'!$CK59</f>
        <v>0</v>
      </c>
      <c r="U56" s="36">
        <f>'Indicator Data'!J59/'Indicator Data'!$CK59</f>
        <v>3.0245449383106252E-2</v>
      </c>
      <c r="V56" s="35">
        <f t="shared" si="70"/>
        <v>4.5999999999999996</v>
      </c>
      <c r="W56" s="35">
        <f t="shared" si="71"/>
        <v>0</v>
      </c>
      <c r="X56" s="35">
        <f t="shared" si="72"/>
        <v>2.6</v>
      </c>
      <c r="Y56" s="35">
        <f t="shared" si="73"/>
        <v>1</v>
      </c>
      <c r="Z56" s="35">
        <f t="shared" si="74"/>
        <v>0</v>
      </c>
      <c r="AA56" s="35">
        <f t="shared" si="75"/>
        <v>0</v>
      </c>
      <c r="AB56" s="35">
        <f t="shared" si="76"/>
        <v>0</v>
      </c>
      <c r="AC56" s="35">
        <f t="shared" si="77"/>
        <v>0</v>
      </c>
      <c r="AD56" s="35">
        <f t="shared" si="78"/>
        <v>0</v>
      </c>
      <c r="AE56" s="35">
        <f t="shared" si="79"/>
        <v>0</v>
      </c>
      <c r="AF56" s="35">
        <f t="shared" si="80"/>
        <v>10</v>
      </c>
      <c r="AG56" s="35">
        <f>ROUND(IF('Indicator Data'!K59=0,0,IF('Indicator Data'!K59&gt;AG$195,10,IF('Indicator Data'!K59&lt;AG$194,0,10-(AG$195-'Indicator Data'!K59)/(AG$195-AG$194)*10))),1)</f>
        <v>2.9</v>
      </c>
      <c r="AH56" s="35">
        <f t="shared" si="81"/>
        <v>5.7</v>
      </c>
      <c r="AI56" s="35">
        <f t="shared" si="82"/>
        <v>0.1</v>
      </c>
      <c r="AJ56" s="35">
        <f t="shared" si="83"/>
        <v>0</v>
      </c>
      <c r="AK56" s="35">
        <f t="shared" si="84"/>
        <v>0</v>
      </c>
      <c r="AL56" s="35">
        <f t="shared" si="85"/>
        <v>0</v>
      </c>
      <c r="AM56" s="35">
        <f t="shared" si="86"/>
        <v>0</v>
      </c>
      <c r="AN56" s="35">
        <f t="shared" si="87"/>
        <v>10</v>
      </c>
      <c r="AO56" s="142">
        <f t="shared" si="88"/>
        <v>3.4</v>
      </c>
      <c r="AP56" s="142">
        <f t="shared" si="41"/>
        <v>3.1</v>
      </c>
      <c r="AQ56" s="142">
        <f t="shared" si="89"/>
        <v>0</v>
      </c>
      <c r="AR56" s="142">
        <f t="shared" si="90"/>
        <v>0</v>
      </c>
      <c r="AS56" s="35">
        <f t="shared" si="91"/>
        <v>6.5</v>
      </c>
      <c r="AT56" s="35">
        <f>IF('Indicator Data'!L59="No data","x",IF('Indicator Data'!CL59&lt;1000,"x",ROUND((IF('Indicator Data'!L59&gt;AT$195,10,IF('Indicator Data'!L59&lt;AT$194,0,10-(AT$195-'Indicator Data'!L59)/(AT$195-AT$194)*10))),1)))</f>
        <v>10</v>
      </c>
      <c r="AU56" s="142">
        <f t="shared" si="92"/>
        <v>8.3000000000000007</v>
      </c>
      <c r="AV56" s="35">
        <f>IF('Indicator Data'!M59="No data","x",ROUND(IF('Indicator Data'!M59=0,0,IF(LOG('Indicator Data'!M59)&gt;AV$195,10,IF(LOG('Indicator Data'!M59)&lt;AV$194,0,10-(AV$195-LOG('Indicator Data'!M59))/(AV$195-AV$194)*10))),1))</f>
        <v>7.7</v>
      </c>
      <c r="AW56" s="36">
        <f>IF(AV56="x","x",'Indicator Data'!M59/'Indicator Data'!$CK59)</f>
        <v>0.45427057760679856</v>
      </c>
      <c r="AX56" s="35">
        <f t="shared" si="42"/>
        <v>5</v>
      </c>
      <c r="AY56" s="35">
        <f t="shared" si="43"/>
        <v>6.5</v>
      </c>
      <c r="AZ56" s="35">
        <f>IF('Indicator Data'!N59="No data","x",ROUND(IF('Indicator Data'!N59=0,0,IF(LOG('Indicator Data'!N59)&gt;AZ$195,10,IF(LOG('Indicator Data'!N59)&lt;AZ$194,0,10-(AZ$195-LOG('Indicator Data'!N59))/(AZ$195-AZ$194)*10))),1))</f>
        <v>0</v>
      </c>
      <c r="BA56" s="36">
        <f>IF(AZ56="x","x",'Indicator Data'!N59/'Indicator Data'!$CK59)</f>
        <v>0</v>
      </c>
      <c r="BB56" s="35">
        <f t="shared" si="44"/>
        <v>0</v>
      </c>
      <c r="BC56" s="35">
        <f t="shared" si="45"/>
        <v>0</v>
      </c>
      <c r="BD56" s="35">
        <f>IF('Indicator Data'!O59="No data","x",ROUND(IF('Indicator Data'!O59=0,0,IF(LOG('Indicator Data'!O59)&gt;BD$195,10,IF(LOG('Indicator Data'!O59)&lt;BD$194,0,10-(BD$195-LOG('Indicator Data'!O59))/(BD$195-BD$194)*10))),1))</f>
        <v>0</v>
      </c>
      <c r="BE56" s="36">
        <f>IF(BD56="x","x",'Indicator Data'!O59/'Indicator Data'!$CK59)</f>
        <v>0</v>
      </c>
      <c r="BF56" s="35">
        <f t="shared" si="46"/>
        <v>0</v>
      </c>
      <c r="BG56" s="35">
        <f t="shared" si="47"/>
        <v>0</v>
      </c>
      <c r="BH56" s="35">
        <f>IF('Indicator Data'!P59="No data","x",ROUND(IF('Indicator Data'!P59=0,0,IF(LOG('Indicator Data'!P59)&gt;BH$195,10,IF(LOG('Indicator Data'!P59)&lt;BH$194,0,10-(BH$195-LOG('Indicator Data'!P59))/(BH$195-BH$194)*10))),1))</f>
        <v>0</v>
      </c>
      <c r="BI56" s="36">
        <f>IF(BH56="x","x",'Indicator Data'!P59/'Indicator Data'!$CK59)</f>
        <v>0</v>
      </c>
      <c r="BJ56" s="35">
        <f t="shared" si="48"/>
        <v>0</v>
      </c>
      <c r="BK56" s="35">
        <f t="shared" si="49"/>
        <v>0</v>
      </c>
      <c r="BL56" s="35">
        <f t="shared" si="50"/>
        <v>2.2000000000000002</v>
      </c>
      <c r="BM56" s="35">
        <f>ROUND(IF('Indicator Data'!Q59=0,0,IF(LOG('Indicator Data'!Q59)&gt;BM$195,10,IF(LOG('Indicator Data'!Q59)&lt;BM$194,0,10-(BM$195-LOG('Indicator Data'!Q59))/(BM$195-BM$194)*10))),1)</f>
        <v>8.1</v>
      </c>
      <c r="BN56" s="35">
        <f>ROUND(IF('Indicator Data'!R59=0,0,IF(LOG('Indicator Data'!R59)&gt;BN$195,10,IF(LOG('Indicator Data'!R59)&lt;BN$194,0,10-(BN$195-LOG('Indicator Data'!R59))/(BN$195-BN$194)*10))),1)</f>
        <v>3.9</v>
      </c>
      <c r="BO56" s="35">
        <f t="shared" si="51"/>
        <v>5.3</v>
      </c>
      <c r="BP56" s="36">
        <f>'Indicator Data'!Q59/'Indicator Data'!$CK59</f>
        <v>0.82460285834619396</v>
      </c>
      <c r="BQ56" s="36">
        <f>'Indicator Data'!R59/'Indicator Data'!$CK59</f>
        <v>4.2759504065366464E-4</v>
      </c>
      <c r="BR56" s="35">
        <f t="shared" si="93"/>
        <v>8.1999999999999993</v>
      </c>
      <c r="BS56" s="35">
        <f t="shared" si="94"/>
        <v>0</v>
      </c>
      <c r="BT56" s="35">
        <f t="shared" si="28"/>
        <v>2.7333333333333329</v>
      </c>
      <c r="BU56" s="35">
        <f t="shared" si="52"/>
        <v>4.0999999999999996</v>
      </c>
      <c r="BV56" s="35">
        <f>ROUND(IF('Indicator Data'!S59=0,0,IF(LOG('Indicator Data'!S59)&gt;BV$195,10,IF(LOG('Indicator Data'!S59)&lt;BV$194,0,10-(BV$195-LOG('Indicator Data'!S59))/(BV$195-BV$194)*10))),1)</f>
        <v>7</v>
      </c>
      <c r="BW56" s="35">
        <f>ROUND(IF('Indicator Data'!T59=0,0,IF(LOG('Indicator Data'!T59)&gt;BW$195,10,IF(LOG('Indicator Data'!T59)&lt;BW$194,0,10-(BW$195-LOG('Indicator Data'!T59))/(BW$195-BW$194)*10))),1)</f>
        <v>7.9</v>
      </c>
      <c r="BX56" s="35">
        <f t="shared" si="53"/>
        <v>7.6000000000000005</v>
      </c>
      <c r="BY56" s="36">
        <f>'Indicator Data'!S59/'Indicator Data'!$CK59</f>
        <v>0.15482135147253751</v>
      </c>
      <c r="BZ56" s="36">
        <f>'Indicator Data'!T59/'Indicator Data'!$CK59</f>
        <v>0.67020910191431016</v>
      </c>
      <c r="CA56" s="35">
        <f t="shared" si="95"/>
        <v>2.6</v>
      </c>
      <c r="CB56" s="35">
        <f t="shared" si="96"/>
        <v>6.7</v>
      </c>
      <c r="CC56" s="35">
        <f t="shared" si="54"/>
        <v>5.333333333333333</v>
      </c>
      <c r="CD56" s="35">
        <f t="shared" si="55"/>
        <v>6.6</v>
      </c>
      <c r="CE56" s="35">
        <f t="shared" si="56"/>
        <v>5.5</v>
      </c>
      <c r="CF56" s="35">
        <f>ROUND(IF('Indicator Data'!U59=0,0,IF(LOG('Indicator Data'!U59)&gt;CF$195,10,IF(LOG('Indicator Data'!U59)&lt;CF$194,0,10-(CF$195-LOG('Indicator Data'!U59))/(CF$195-CF$194)*10))),1)</f>
        <v>7.3</v>
      </c>
      <c r="CG56" s="36">
        <f>'Indicator Data'!U59/'Indicator Data'!$CK59</f>
        <v>0.23485251184676445</v>
      </c>
      <c r="CH56" s="35">
        <f t="shared" si="97"/>
        <v>2.6</v>
      </c>
      <c r="CI56" s="35">
        <f t="shared" si="57"/>
        <v>5.4</v>
      </c>
      <c r="CJ56" s="35">
        <f>ROUND(IF('Indicator Data'!V59=0,0,IF(LOG('Indicator Data'!V59)&gt;CJ$195,10,IF(LOG('Indicator Data'!V59)&lt;CJ$194,0,10-(CJ$195-LOG('Indicator Data'!V59))/(CJ$195-CJ$194)*10))),1)</f>
        <v>7.9</v>
      </c>
      <c r="CK56" s="36">
        <f>IF('Indicator Data'!V59/'Indicator Data'!$CK59&gt;1,1,'Indicator Data'!V59/'Indicator Data'!$CK59)</f>
        <v>0.63329750795077255</v>
      </c>
      <c r="CL56" s="35">
        <f t="shared" si="98"/>
        <v>6.3</v>
      </c>
      <c r="CM56" s="35">
        <f t="shared" si="58"/>
        <v>7.2</v>
      </c>
      <c r="CN56" s="35">
        <f>ROUND(IF('Indicator Data'!W59=0,0,IF(LOG('Indicator Data'!W59)&gt;CN$195,10,IF(LOG('Indicator Data'!W59)&lt;CN$194,0,10-(CN$195-LOG('Indicator Data'!W59))/(CN$195-CN$194)*10))),1)</f>
        <v>7.1</v>
      </c>
      <c r="CO56" s="36">
        <f>'Indicator Data'!W59/'Indicator Data'!$CK59</f>
        <v>0.18983392237165156</v>
      </c>
      <c r="CP56" s="35">
        <f t="shared" si="99"/>
        <v>1.9</v>
      </c>
      <c r="CQ56" s="35">
        <f t="shared" si="59"/>
        <v>5</v>
      </c>
      <c r="CR56" s="35">
        <f t="shared" si="100"/>
        <v>5.9</v>
      </c>
      <c r="CS56" s="35">
        <f>IF('Indicator Data'!BZ59="No data","x",ROUND(IF('Indicator Data'!BZ59&gt;CS$195,0,IF('Indicator Data'!BZ59&lt;CS$194,10,(CS$195-'Indicator Data'!BZ59)/(CS$195-CS$194)*10)),1))</f>
        <v>9.8000000000000007</v>
      </c>
      <c r="CT56" s="35">
        <f>IF('Indicator Data'!CA59="No data","x",ROUND(IF('Indicator Data'!CA59&gt;CT$195,0,IF('Indicator Data'!CA59&lt;CT$194,10,(CT$195-'Indicator Data'!CA59)/(CT$195-CT$194)*10)),1))</f>
        <v>8</v>
      </c>
      <c r="CU56" s="35" t="str">
        <f>IF('Indicator Data'!AC59="No data","x",ROUND(IF('Indicator Data'!AC59&gt;CU$195,0,IF('Indicator Data'!AC59&lt;CU$194,10,(CU$195-'Indicator Data'!AC59)/(CU$195-CU$194)*10)),1))</f>
        <v>x</v>
      </c>
      <c r="CV56" s="35">
        <f t="shared" si="101"/>
        <v>8.9</v>
      </c>
      <c r="CW56" s="35">
        <f>IF('Indicator Data'!X59="No data","x",ROUND(IF(LOG('Indicator Data'!X59)&gt;CW$195,10,IF(LOG('Indicator Data'!X59)&lt;CW$194,0,10-(CW$195-LOG('Indicator Data'!X59))/(CW$195-CW$194)*10)),1))</f>
        <v>5.0999999999999996</v>
      </c>
      <c r="CX56" s="35" t="str">
        <f>IF('Indicator Data'!Y59="No data","x",ROUND(IF('Indicator Data'!Y59&gt;CX$195,10,IF('Indicator Data'!Y59&lt;CX$194,0,10-(CX$195-'Indicator Data'!Y59)/(CX$195-CX$194)*10)),1))</f>
        <v>x</v>
      </c>
      <c r="CY56" s="35" t="str">
        <f>IF('Indicator Data'!Z59="No data","x",ROUND(IF('Indicator Data'!Z59&gt;CY$195,10,IF('Indicator Data'!Z59&lt;CY$194,0,10-(CY$195-'Indicator Data'!Z59)/(CY$195-CY$194)*10)),1))</f>
        <v>x</v>
      </c>
      <c r="CZ56" s="35" t="str">
        <f>IF('Indicator Data'!AA59="No data","x",ROUND(IF('Indicator Data'!AA59&gt;CZ$195,10,IF('Indicator Data'!AA59&lt;CZ$194,0,10-(CZ$195-'Indicator Data'!AA59)/(CZ$195-CZ$194)*10)),1))</f>
        <v>x</v>
      </c>
      <c r="DA56" s="35">
        <f t="shared" si="60"/>
        <v>5.0999999999999996</v>
      </c>
      <c r="DB56" s="35">
        <f t="shared" si="61"/>
        <v>6.4</v>
      </c>
      <c r="DC56" s="35" t="str">
        <f>IF('Indicator Data'!AF59="No data","x",ROUND(IF('Indicator Data'!AF59&gt;DC$195,10,IF('Indicator Data'!AF59&lt;DC$194,0,10-(DC$195-'Indicator Data'!AF59)/(DC$195-DC$194)*10)),1))</f>
        <v>x</v>
      </c>
      <c r="DD56" s="35">
        <f>IF('Indicator Data'!AG59="No data","x",ROUND(IF('Indicator Data'!AG59&gt;DD$195,10,IF('Indicator Data'!AG59&lt;DD$194,0,10-(DD$195-'Indicator Data'!AG59)/(DD$195-DD$194)*10)),1))</f>
        <v>6</v>
      </c>
      <c r="DE56" s="35">
        <f t="shared" si="62"/>
        <v>5.6</v>
      </c>
      <c r="DF56" s="35">
        <f>IF('Indicator Data'!AB59="No data","x",ROUND(IF('Indicator Data'!AB59&gt;DF$195,10,IF('Indicator Data'!AB59&lt;DF$194,0,10-(DF$195-'Indicator Data'!AB59)/(DF$195-DF$194)*10)),1))</f>
        <v>10</v>
      </c>
      <c r="DG56" s="35">
        <f t="shared" si="63"/>
        <v>9.3000000000000007</v>
      </c>
      <c r="DH56" s="143">
        <f>IF('Indicator Data'!AD59="No data","x",'Indicator Data'!AD59/'Indicator Data'!$CJ59)</f>
        <v>1.1466588049527654E-4</v>
      </c>
      <c r="DI56" s="35">
        <f t="shared" si="64"/>
        <v>8.9</v>
      </c>
      <c r="DJ56" s="35">
        <f>IF('Indicator Data'!AE59="No data","x",ROUND(IF('Indicator Data'!AE59&gt;DJ$195,0,IF('Indicator Data'!AE59&lt;DJ$194,10,(DJ$195-'Indicator Data'!AE59)/(DJ$195-DJ$194)*10)),1))</f>
        <v>8</v>
      </c>
      <c r="DK56" s="35">
        <f t="shared" si="65"/>
        <v>8.5</v>
      </c>
      <c r="DL56" s="35">
        <f t="shared" si="66"/>
        <v>7.8</v>
      </c>
      <c r="DM56" s="37">
        <f t="shared" si="102"/>
        <v>5.9</v>
      </c>
      <c r="DN56" s="38">
        <f t="shared" si="103"/>
        <v>4.2</v>
      </c>
      <c r="DO56" s="35">
        <f>ROUND(IF('Indicator Data'!AH59=0,0,IF('Indicator Data'!AH59&gt;DO$195,10,IF('Indicator Data'!AH59&lt;DO$194,0,10-(DO$195-'Indicator Data'!AH59)/(DO$195-DO$194)*10))),1)</f>
        <v>4.3</v>
      </c>
      <c r="DP56" s="35">
        <f>ROUND(IF('Indicator Data'!AI59=0,0,IF(LOG('Indicator Data'!AI59)&gt;LOG(DP$195),10,IF(LOG('Indicator Data'!AI59)&lt;LOG(DP$194),0,10-(LOG(DP$195)-LOG('Indicator Data'!AI59))/(LOG(DP$195)-LOG(DP$194))*10))),1)</f>
        <v>4.8</v>
      </c>
      <c r="DQ56" s="37">
        <f t="shared" si="104"/>
        <v>4.5999999999999996</v>
      </c>
      <c r="DR56" s="35">
        <f>'Indicator Data'!AJ59</f>
        <v>0</v>
      </c>
      <c r="DS56" s="35">
        <f>'Indicator Data'!AK59</f>
        <v>0</v>
      </c>
      <c r="DT56" s="37">
        <f t="shared" si="105"/>
        <v>0</v>
      </c>
      <c r="DU56" s="38">
        <f t="shared" si="106"/>
        <v>3.2</v>
      </c>
      <c r="DV56" s="13"/>
      <c r="DW56" s="83"/>
    </row>
    <row r="57" spans="1:127" s="2" customFormat="1" x14ac:dyDescent="0.3">
      <c r="A57" s="98" t="str">
        <f>'Indicator Data'!A60</f>
        <v>Estonia</v>
      </c>
      <c r="B57" s="39" t="str">
        <f>'Indicator Data'!B60</f>
        <v>EST</v>
      </c>
      <c r="C57" s="35">
        <f>ROUND(IF('Indicator Data'!C60=0,0.1,IF(LOG('Indicator Data'!C60)&gt;C$195,10,IF(LOG('Indicator Data'!C60)&lt;C$194,0,10-(C$195-LOG('Indicator Data'!C60))/(C$195-C$194)*10))),1)</f>
        <v>0.1</v>
      </c>
      <c r="D57" s="35">
        <f>ROUND(IF('Indicator Data'!D60=0,0.1,IF(LOG('Indicator Data'!D60)&gt;D$195,10,IF(LOG('Indicator Data'!D60)&lt;D$194,0,10-(D$195-LOG('Indicator Data'!D60))/(D$195-D$194)*10))),1)</f>
        <v>0.1</v>
      </c>
      <c r="E57" s="35">
        <f t="shared" si="67"/>
        <v>0.1</v>
      </c>
      <c r="F57" s="35">
        <f>IF('Indicator Data'!E60="No data",0.1,(ROUND(IF('Indicator Data'!E60=0,0,IF(LOG('Indicator Data'!E60)&gt;F$195,10,IF(LOG('Indicator Data'!E60)&lt;F$194,0,10-(F$195-LOG('Indicator Data'!E60))/(F$195-F$194)*10))),1)))</f>
        <v>4.3</v>
      </c>
      <c r="G57" s="35">
        <f>ROUND(IF('Indicator Data'!F60=0,0,IF(LOG('Indicator Data'!F60)&gt;G$195,10,IF(LOG('Indicator Data'!F60)&lt;G$194,0,10-(G$195-LOG('Indicator Data'!F60))/(G$195-G$194)*10))),1)</f>
        <v>0</v>
      </c>
      <c r="H57" s="35">
        <f>ROUND(IF('Indicator Data'!G60=0,0,IF(LOG('Indicator Data'!G60)&gt;H$195,10,IF(LOG('Indicator Data'!G60)&lt;H$194,0,10-(H$195-LOG('Indicator Data'!G60))/(H$195-H$194)*10))),1)</f>
        <v>0</v>
      </c>
      <c r="I57" s="35">
        <f>ROUND(IF('Indicator Data'!H60=0,0,IF(LOG('Indicator Data'!H60)&gt;I$195,10,IF(LOG('Indicator Data'!H60)&lt;I$194,0,10-(I$195-LOG('Indicator Data'!H60))/(I$195-I$194)*10))),1)</f>
        <v>0</v>
      </c>
      <c r="J57" s="35">
        <f t="shared" si="68"/>
        <v>0</v>
      </c>
      <c r="K57" s="35">
        <f>ROUND(IF('Indicator Data'!I60=0,0,IF(LOG('Indicator Data'!I60)&gt;K$195,10,IF(LOG('Indicator Data'!I60)&lt;K$194,0,10-(K$195-LOG('Indicator Data'!I60))/(K$195-K$194)*10))),1)</f>
        <v>0</v>
      </c>
      <c r="L57" s="35">
        <f t="shared" si="69"/>
        <v>0</v>
      </c>
      <c r="M57" s="35">
        <f>ROUND(IF('Indicator Data'!J60=0,0,IF(LOG('Indicator Data'!J60)&gt;M$195,10,IF(LOG('Indicator Data'!J60)&lt;M$194,0,10-(M$195-LOG('Indicator Data'!J60))/(M$195-M$194)*10))),1)</f>
        <v>0</v>
      </c>
      <c r="N57" s="36">
        <f>'Indicator Data'!C60/'Indicator Data'!$CK60</f>
        <v>0</v>
      </c>
      <c r="O57" s="36">
        <f>'Indicator Data'!D60/'Indicator Data'!$CK60</f>
        <v>0</v>
      </c>
      <c r="P57" s="36">
        <f>IF(F57=0.1,"x",'Indicator Data'!E60/'Indicator Data'!$CK60)</f>
        <v>4.1305681688098596E-3</v>
      </c>
      <c r="Q57" s="36">
        <f>'Indicator Data'!F60/'Indicator Data'!$CK60</f>
        <v>0</v>
      </c>
      <c r="R57" s="36">
        <f>'Indicator Data'!G60/'Indicator Data'!$CK60</f>
        <v>0</v>
      </c>
      <c r="S57" s="36">
        <f>'Indicator Data'!H60/'Indicator Data'!$CK60</f>
        <v>0</v>
      </c>
      <c r="T57" s="36">
        <f>'Indicator Data'!I60/'Indicator Data'!$CK60</f>
        <v>0</v>
      </c>
      <c r="U57" s="36">
        <f>'Indicator Data'!J60/'Indicator Data'!$CK60</f>
        <v>0</v>
      </c>
      <c r="V57" s="35">
        <f t="shared" si="70"/>
        <v>0</v>
      </c>
      <c r="W57" s="35">
        <f t="shared" si="71"/>
        <v>0</v>
      </c>
      <c r="X57" s="35">
        <f t="shared" si="72"/>
        <v>0</v>
      </c>
      <c r="Y57" s="35">
        <f t="shared" si="73"/>
        <v>2.8</v>
      </c>
      <c r="Z57" s="35">
        <f t="shared" si="74"/>
        <v>0</v>
      </c>
      <c r="AA57" s="35">
        <f t="shared" si="75"/>
        <v>0</v>
      </c>
      <c r="AB57" s="35">
        <f t="shared" si="76"/>
        <v>0</v>
      </c>
      <c r="AC57" s="35">
        <f t="shared" si="77"/>
        <v>0</v>
      </c>
      <c r="AD57" s="35">
        <f t="shared" si="78"/>
        <v>0</v>
      </c>
      <c r="AE57" s="35">
        <f t="shared" si="79"/>
        <v>0</v>
      </c>
      <c r="AF57" s="35">
        <f t="shared" si="80"/>
        <v>0</v>
      </c>
      <c r="AG57" s="35">
        <f>ROUND(IF('Indicator Data'!K60=0,0,IF('Indicator Data'!K60&gt;AG$195,10,IF('Indicator Data'!K60&lt;AG$194,0,10-(AG$195-'Indicator Data'!K60)/(AG$195-AG$194)*10))),1)</f>
        <v>0</v>
      </c>
      <c r="AH57" s="35">
        <f t="shared" si="81"/>
        <v>0.1</v>
      </c>
      <c r="AI57" s="35">
        <f t="shared" si="82"/>
        <v>0.1</v>
      </c>
      <c r="AJ57" s="35">
        <f t="shared" si="83"/>
        <v>0</v>
      </c>
      <c r="AK57" s="35">
        <f t="shared" si="84"/>
        <v>0</v>
      </c>
      <c r="AL57" s="35">
        <f t="shared" si="85"/>
        <v>0</v>
      </c>
      <c r="AM57" s="35">
        <f t="shared" si="86"/>
        <v>0</v>
      </c>
      <c r="AN57" s="35">
        <f t="shared" si="87"/>
        <v>0</v>
      </c>
      <c r="AO57" s="142">
        <f t="shared" si="88"/>
        <v>0.1</v>
      </c>
      <c r="AP57" s="142">
        <f t="shared" si="41"/>
        <v>3.6</v>
      </c>
      <c r="AQ57" s="142">
        <f t="shared" si="89"/>
        <v>0</v>
      </c>
      <c r="AR57" s="142">
        <f t="shared" si="90"/>
        <v>0</v>
      </c>
      <c r="AS57" s="35">
        <f t="shared" si="91"/>
        <v>0</v>
      </c>
      <c r="AT57" s="35">
        <f>IF('Indicator Data'!L60="No data","x",IF('Indicator Data'!CL60&lt;1000,"x",ROUND((IF('Indicator Data'!L60&gt;AT$195,10,IF('Indicator Data'!L60&lt;AT$194,0,10-(AT$195-'Indicator Data'!L60)/(AT$195-AT$194)*10))),1)))</f>
        <v>0</v>
      </c>
      <c r="AU57" s="142">
        <f t="shared" si="92"/>
        <v>0</v>
      </c>
      <c r="AV57" s="35">
        <f>IF('Indicator Data'!M60="No data","x",ROUND(IF('Indicator Data'!M60=0,0,IF(LOG('Indicator Data'!M60)&gt;AV$195,10,IF(LOG('Indicator Data'!M60)&lt;AV$194,0,10-(AV$195-LOG('Indicator Data'!M60))/(AV$195-AV$194)*10))),1))</f>
        <v>0</v>
      </c>
      <c r="AW57" s="36">
        <f>IF(AV57="x","x",'Indicator Data'!M60/'Indicator Data'!$CK60)</f>
        <v>0</v>
      </c>
      <c r="AX57" s="35">
        <f t="shared" si="42"/>
        <v>0</v>
      </c>
      <c r="AY57" s="35">
        <f t="shared" si="43"/>
        <v>0</v>
      </c>
      <c r="AZ57" s="35" t="str">
        <f>IF('Indicator Data'!N60="No data","x",ROUND(IF('Indicator Data'!N60=0,0,IF(LOG('Indicator Data'!N60)&gt;AZ$195,10,IF(LOG('Indicator Data'!N60)&lt;AZ$194,0,10-(AZ$195-LOG('Indicator Data'!N60))/(AZ$195-AZ$194)*10))),1))</f>
        <v>x</v>
      </c>
      <c r="BA57" s="36" t="str">
        <f>IF(AZ57="x","x",'Indicator Data'!N60/'Indicator Data'!$CK60)</f>
        <v>x</v>
      </c>
      <c r="BB57" s="35" t="str">
        <f t="shared" si="44"/>
        <v>x</v>
      </c>
      <c r="BC57" s="35" t="str">
        <f t="shared" si="45"/>
        <v>x</v>
      </c>
      <c r="BD57" s="35" t="str">
        <f>IF('Indicator Data'!O60="No data","x",ROUND(IF('Indicator Data'!O60=0,0,IF(LOG('Indicator Data'!O60)&gt;BD$195,10,IF(LOG('Indicator Data'!O60)&lt;BD$194,0,10-(BD$195-LOG('Indicator Data'!O60))/(BD$195-BD$194)*10))),1))</f>
        <v>x</v>
      </c>
      <c r="BE57" s="36" t="str">
        <f>IF(BD57="x","x",'Indicator Data'!O60/'Indicator Data'!$CK60)</f>
        <v>x</v>
      </c>
      <c r="BF57" s="35" t="str">
        <f t="shared" si="46"/>
        <v>x</v>
      </c>
      <c r="BG57" s="35" t="str">
        <f t="shared" si="47"/>
        <v>x</v>
      </c>
      <c r="BH57" s="35" t="str">
        <f>IF('Indicator Data'!P60="No data","x",ROUND(IF('Indicator Data'!P60=0,0,IF(LOG('Indicator Data'!P60)&gt;BH$195,10,IF(LOG('Indicator Data'!P60)&lt;BH$194,0,10-(BH$195-LOG('Indicator Data'!P60))/(BH$195-BH$194)*10))),1))</f>
        <v>x</v>
      </c>
      <c r="BI57" s="36" t="str">
        <f>IF(BH57="x","x",'Indicator Data'!P60/'Indicator Data'!$CK60)</f>
        <v>x</v>
      </c>
      <c r="BJ57" s="35" t="str">
        <f t="shared" si="48"/>
        <v>x</v>
      </c>
      <c r="BK57" s="35" t="str">
        <f t="shared" si="49"/>
        <v>x</v>
      </c>
      <c r="BL57" s="35">
        <f t="shared" si="50"/>
        <v>0</v>
      </c>
      <c r="BM57" s="35">
        <f>ROUND(IF('Indicator Data'!Q60=0,0,IF(LOG('Indicator Data'!Q60)&gt;BM$195,10,IF(LOG('Indicator Data'!Q60)&lt;BM$194,0,10-(BM$195-LOG('Indicator Data'!Q60))/(BM$195-BM$194)*10))),1)</f>
        <v>0</v>
      </c>
      <c r="BN57" s="35">
        <f>ROUND(IF('Indicator Data'!R60=0,0,IF(LOG('Indicator Data'!R60)&gt;BN$195,10,IF(LOG('Indicator Data'!R60)&lt;BN$194,0,10-(BN$195-LOG('Indicator Data'!R60))/(BN$195-BN$194)*10))),1)</f>
        <v>0</v>
      </c>
      <c r="BO57" s="35">
        <f t="shared" si="51"/>
        <v>0</v>
      </c>
      <c r="BP57" s="36">
        <f>'Indicator Data'!Q60/'Indicator Data'!$CK60</f>
        <v>0</v>
      </c>
      <c r="BQ57" s="36">
        <f>'Indicator Data'!R60/'Indicator Data'!$CK60</f>
        <v>0</v>
      </c>
      <c r="BR57" s="35">
        <f t="shared" si="93"/>
        <v>0</v>
      </c>
      <c r="BS57" s="35">
        <f t="shared" si="94"/>
        <v>0</v>
      </c>
      <c r="BT57" s="35">
        <f t="shared" si="28"/>
        <v>0</v>
      </c>
      <c r="BU57" s="35">
        <f t="shared" si="52"/>
        <v>0</v>
      </c>
      <c r="BV57" s="35">
        <f>ROUND(IF('Indicator Data'!S60=0,0,IF(LOG('Indicator Data'!S60)&gt;BV$195,10,IF(LOG('Indicator Data'!S60)&lt;BV$194,0,10-(BV$195-LOG('Indicator Data'!S60))/(BV$195-BV$194)*10))),1)</f>
        <v>0</v>
      </c>
      <c r="BW57" s="35">
        <f>ROUND(IF('Indicator Data'!T60=0,0,IF(LOG('Indicator Data'!T60)&gt;BW$195,10,IF(LOG('Indicator Data'!T60)&lt;BW$194,0,10-(BW$195-LOG('Indicator Data'!T60))/(BW$195-BW$194)*10))),1)</f>
        <v>0</v>
      </c>
      <c r="BX57" s="35">
        <f t="shared" si="53"/>
        <v>0</v>
      </c>
      <c r="BY57" s="36">
        <f>'Indicator Data'!S60/'Indicator Data'!$CK60</f>
        <v>0</v>
      </c>
      <c r="BZ57" s="36">
        <f>'Indicator Data'!T60/'Indicator Data'!$CK60</f>
        <v>0</v>
      </c>
      <c r="CA57" s="35">
        <f t="shared" si="95"/>
        <v>0</v>
      </c>
      <c r="CB57" s="35">
        <f t="shared" si="96"/>
        <v>0</v>
      </c>
      <c r="CC57" s="35">
        <f t="shared" si="54"/>
        <v>0</v>
      </c>
      <c r="CD57" s="35">
        <f t="shared" si="55"/>
        <v>0</v>
      </c>
      <c r="CE57" s="35">
        <f t="shared" si="56"/>
        <v>0</v>
      </c>
      <c r="CF57" s="35">
        <f>ROUND(IF('Indicator Data'!U60=0,0,IF(LOG('Indicator Data'!U60)&gt;CF$195,10,IF(LOG('Indicator Data'!U60)&lt;CF$194,0,10-(CF$195-LOG('Indicator Data'!U60))/(CF$195-CF$194)*10))),1)</f>
        <v>0</v>
      </c>
      <c r="CG57" s="36">
        <f>'Indicator Data'!U60/'Indicator Data'!$CK60</f>
        <v>0</v>
      </c>
      <c r="CH57" s="35">
        <f t="shared" si="97"/>
        <v>0</v>
      </c>
      <c r="CI57" s="35">
        <f t="shared" si="57"/>
        <v>0</v>
      </c>
      <c r="CJ57" s="35">
        <f>ROUND(IF('Indicator Data'!V60=0,0,IF(LOG('Indicator Data'!V60)&gt;CJ$195,10,IF(LOG('Indicator Data'!V60)&lt;CJ$194,0,10-(CJ$195-LOG('Indicator Data'!V60))/(CJ$195-CJ$194)*10))),1)</f>
        <v>0</v>
      </c>
      <c r="CK57" s="36">
        <f>IF('Indicator Data'!V60/'Indicator Data'!$CK60&gt;1,1,'Indicator Data'!V60/'Indicator Data'!$CK60)</f>
        <v>0</v>
      </c>
      <c r="CL57" s="35">
        <f t="shared" si="98"/>
        <v>0</v>
      </c>
      <c r="CM57" s="35">
        <f t="shared" si="58"/>
        <v>0</v>
      </c>
      <c r="CN57" s="35">
        <f>ROUND(IF('Indicator Data'!W60=0,0,IF(LOG('Indicator Data'!W60)&gt;CN$195,10,IF(LOG('Indicator Data'!W60)&lt;CN$194,0,10-(CN$195-LOG('Indicator Data'!W60))/(CN$195-CN$194)*10))),1)</f>
        <v>0</v>
      </c>
      <c r="CO57" s="36">
        <f>'Indicator Data'!W60/'Indicator Data'!$CK60</f>
        <v>0</v>
      </c>
      <c r="CP57" s="35">
        <f t="shared" si="99"/>
        <v>0</v>
      </c>
      <c r="CQ57" s="35">
        <f t="shared" si="59"/>
        <v>0</v>
      </c>
      <c r="CR57" s="35">
        <f t="shared" si="100"/>
        <v>0</v>
      </c>
      <c r="CS57" s="35">
        <f>IF('Indicator Data'!BZ60="No data","x",ROUND(IF('Indicator Data'!BZ60&gt;CS$195,0,IF('Indicator Data'!BZ60&lt;CS$194,10,(CS$195-'Indicator Data'!BZ60)/(CS$195-CS$194)*10)),1))</f>
        <v>0.1</v>
      </c>
      <c r="CT57" s="35">
        <f>IF('Indicator Data'!CA60="No data","x",ROUND(IF('Indicator Data'!CA60&gt;CT$195,0,IF('Indicator Data'!CA60&lt;CT$194,10,(CT$195-'Indicator Data'!CA60)/(CT$195-CT$194)*10)),1))</f>
        <v>0</v>
      </c>
      <c r="CU57" s="35" t="str">
        <f>IF('Indicator Data'!AC60="No data","x",ROUND(IF('Indicator Data'!AC60&gt;CU$195,0,IF('Indicator Data'!AC60&lt;CU$194,10,(CU$195-'Indicator Data'!AC60)/(CU$195-CU$194)*10)),1))</f>
        <v>x</v>
      </c>
      <c r="CV57" s="35">
        <f t="shared" si="101"/>
        <v>0.1</v>
      </c>
      <c r="CW57" s="35">
        <f>IF('Indicator Data'!X60="No data","x",ROUND(IF(LOG('Indicator Data'!X60)&gt;CW$195,10,IF(LOG('Indicator Data'!X60)&lt;CW$194,0,10-(CW$195-LOG('Indicator Data'!X60))/(CW$195-CW$194)*10)),1))</f>
        <v>4.9000000000000004</v>
      </c>
      <c r="CX57" s="35">
        <f>IF('Indicator Data'!Y60="No data","x",ROUND(IF('Indicator Data'!Y60&gt;CX$195,10,IF('Indicator Data'!Y60&lt;CX$194,0,10-(CX$195-'Indicator Data'!Y60)/(CX$195-CX$194)*10)),1))</f>
        <v>1</v>
      </c>
      <c r="CY57" s="35">
        <f>IF('Indicator Data'!Z60="No data","x",ROUND(IF('Indicator Data'!Z60&gt;CY$195,10,IF('Indicator Data'!Z60&lt;CY$194,0,10-(CY$195-'Indicator Data'!Z60)/(CY$195-CY$194)*10)),1))</f>
        <v>6.9</v>
      </c>
      <c r="CZ57" s="35">
        <f>IF('Indicator Data'!AA60="No data","x",ROUND(IF('Indicator Data'!AA60&gt;CZ$195,10,IF('Indicator Data'!AA60&lt;CZ$194,0,10-(CZ$195-'Indicator Data'!AA60)/(CZ$195-CZ$194)*10)),1))</f>
        <v>0.7</v>
      </c>
      <c r="DA57" s="35">
        <f t="shared" si="60"/>
        <v>3.4</v>
      </c>
      <c r="DB57" s="35">
        <f t="shared" si="61"/>
        <v>2.2999999999999998</v>
      </c>
      <c r="DC57" s="35" t="str">
        <f>IF('Indicator Data'!AF60="No data","x",ROUND(IF('Indicator Data'!AF60&gt;DC$195,10,IF('Indicator Data'!AF60&lt;DC$194,0,10-(DC$195-'Indicator Data'!AF60)/(DC$195-DC$194)*10)),1))</f>
        <v>x</v>
      </c>
      <c r="DD57" s="35">
        <f>IF('Indicator Data'!AG60="No data","x",ROUND(IF('Indicator Data'!AG60&gt;DD$195,10,IF('Indicator Data'!AG60&lt;DD$194,0,10-(DD$195-'Indicator Data'!AG60)/(DD$195-DD$194)*10)),1))</f>
        <v>0.1</v>
      </c>
      <c r="DE57" s="35">
        <f t="shared" si="62"/>
        <v>2.7</v>
      </c>
      <c r="DF57" s="35">
        <f>IF('Indicator Data'!AB60="No data","x",ROUND(IF('Indicator Data'!AB60&gt;DF$195,10,IF('Indicator Data'!AB60&lt;DF$194,0,10-(DF$195-'Indicator Data'!AB60)/(DF$195-DF$194)*10)),1))</f>
        <v>0</v>
      </c>
      <c r="DG57" s="35">
        <f t="shared" si="63"/>
        <v>0</v>
      </c>
      <c r="DH57" s="143">
        <f>IF('Indicator Data'!AD60="No data","x",'Indicator Data'!AD60/'Indicator Data'!$CJ60)</f>
        <v>8.2601050504319017E-4</v>
      </c>
      <c r="DI57" s="35">
        <f t="shared" si="64"/>
        <v>1.7</v>
      </c>
      <c r="DJ57" s="35">
        <f>IF('Indicator Data'!AE60="No data","x",ROUND(IF('Indicator Data'!AE60&gt;DJ$195,0,IF('Indicator Data'!AE60&lt;DJ$194,10,(DJ$195-'Indicator Data'!AE60)/(DJ$195-DJ$194)*10)),1))</f>
        <v>2</v>
      </c>
      <c r="DK57" s="35">
        <f t="shared" si="65"/>
        <v>1.9</v>
      </c>
      <c r="DL57" s="35">
        <f t="shared" si="66"/>
        <v>1.5</v>
      </c>
      <c r="DM57" s="37">
        <f t="shared" si="102"/>
        <v>1</v>
      </c>
      <c r="DN57" s="38">
        <f t="shared" si="103"/>
        <v>0.9</v>
      </c>
      <c r="DO57" s="35">
        <f>ROUND(IF('Indicator Data'!AH60=0,0,IF('Indicator Data'!AH60&gt;DO$195,10,IF('Indicator Data'!AH60&lt;DO$194,0,10-(DO$195-'Indicator Data'!AH60)/(DO$195-DO$194)*10))),1)</f>
        <v>0</v>
      </c>
      <c r="DP57" s="35">
        <f>ROUND(IF('Indicator Data'!AI60=0,0,IF(LOG('Indicator Data'!AI60)&gt;LOG(DP$195),10,IF(LOG('Indicator Data'!AI60)&lt;LOG(DP$194),0,10-(LOG(DP$195)-LOG('Indicator Data'!AI60))/(LOG(DP$195)-LOG(DP$194))*10))),1)</f>
        <v>0</v>
      </c>
      <c r="DQ57" s="37">
        <f t="shared" si="104"/>
        <v>0</v>
      </c>
      <c r="DR57" s="35">
        <f>'Indicator Data'!AJ60</f>
        <v>0</v>
      </c>
      <c r="DS57" s="35">
        <f>'Indicator Data'!AK60</f>
        <v>0</v>
      </c>
      <c r="DT57" s="37">
        <f t="shared" si="105"/>
        <v>0</v>
      </c>
      <c r="DU57" s="38">
        <f t="shared" si="106"/>
        <v>0</v>
      </c>
      <c r="DV57" s="13"/>
      <c r="DW57" s="83"/>
    </row>
    <row r="58" spans="1:127" s="2" customFormat="1" x14ac:dyDescent="0.3">
      <c r="A58" s="98" t="str">
        <f>'Indicator Data'!A61</f>
        <v>Eswatini</v>
      </c>
      <c r="B58" s="39" t="str">
        <f>'Indicator Data'!B61</f>
        <v>SWZ</v>
      </c>
      <c r="C58" s="35">
        <f>ROUND(IF('Indicator Data'!C61=0,0.1,IF(LOG('Indicator Data'!C61)&gt;C$195,10,IF(LOG('Indicator Data'!C61)&lt;C$194,0,10-(C$195-LOG('Indicator Data'!C61))/(C$195-C$194)*10))),1)</f>
        <v>0.1</v>
      </c>
      <c r="D58" s="35">
        <f>ROUND(IF('Indicator Data'!D61=0,0.1,IF(LOG('Indicator Data'!D61)&gt;D$195,10,IF(LOG('Indicator Data'!D61)&lt;D$194,0,10-(D$195-LOG('Indicator Data'!D61))/(D$195-D$194)*10))),1)</f>
        <v>0.1</v>
      </c>
      <c r="E58" s="35">
        <f t="shared" si="67"/>
        <v>0.1</v>
      </c>
      <c r="F58" s="35">
        <f>IF('Indicator Data'!E61="No data",0.1,(ROUND(IF('Indicator Data'!E61=0,0,IF(LOG('Indicator Data'!E61)&gt;F$195,10,IF(LOG('Indicator Data'!E61)&lt;F$194,0,10-(F$195-LOG('Indicator Data'!E61))/(F$195-F$194)*10))),1)))</f>
        <v>4.5999999999999996</v>
      </c>
      <c r="G58" s="35">
        <f>ROUND(IF('Indicator Data'!F61=0,0,IF(LOG('Indicator Data'!F61)&gt;G$195,10,IF(LOG('Indicator Data'!F61)&lt;G$194,0,10-(G$195-LOG('Indicator Data'!F61))/(G$195-G$194)*10))),1)</f>
        <v>0</v>
      </c>
      <c r="H58" s="35">
        <f>ROUND(IF('Indicator Data'!G61=0,0,IF(LOG('Indicator Data'!G61)&gt;H$195,10,IF(LOG('Indicator Data'!G61)&lt;H$194,0,10-(H$195-LOG('Indicator Data'!G61))/(H$195-H$194)*10))),1)</f>
        <v>0.5</v>
      </c>
      <c r="I58" s="35">
        <f>ROUND(IF('Indicator Data'!H61=0,0,IF(LOG('Indicator Data'!H61)&gt;I$195,10,IF(LOG('Indicator Data'!H61)&lt;I$194,0,10-(I$195-LOG('Indicator Data'!H61))/(I$195-I$194)*10))),1)</f>
        <v>0</v>
      </c>
      <c r="J58" s="35">
        <f t="shared" si="68"/>
        <v>0.3</v>
      </c>
      <c r="K58" s="35">
        <f>ROUND(IF('Indicator Data'!I61=0,0,IF(LOG('Indicator Data'!I61)&gt;K$195,10,IF(LOG('Indicator Data'!I61)&lt;K$194,0,10-(K$195-LOG('Indicator Data'!I61))/(K$195-K$194)*10))),1)</f>
        <v>0</v>
      </c>
      <c r="L58" s="35">
        <f t="shared" si="69"/>
        <v>0.2</v>
      </c>
      <c r="M58" s="35">
        <f>ROUND(IF('Indicator Data'!J61=0,0,IF(LOG('Indicator Data'!J61)&gt;M$195,10,IF(LOG('Indicator Data'!J61)&lt;M$194,0,10-(M$195-LOG('Indicator Data'!J61))/(M$195-M$194)*10))),1)</f>
        <v>9.5</v>
      </c>
      <c r="N58" s="36">
        <f>'Indicator Data'!C61/'Indicator Data'!$CK61</f>
        <v>0</v>
      </c>
      <c r="O58" s="36">
        <f>'Indicator Data'!D61/'Indicator Data'!$CK61</f>
        <v>0</v>
      </c>
      <c r="P58" s="36">
        <f>IF(F58=0.1,"x",'Indicator Data'!E61/'Indicator Data'!$CK61)</f>
        <v>5.5295645442199354E-3</v>
      </c>
      <c r="Q58" s="36">
        <f>'Indicator Data'!F61/'Indicator Data'!$CK61</f>
        <v>0</v>
      </c>
      <c r="R58" s="36">
        <f>'Indicator Data'!G61/'Indicator Data'!$CK61</f>
        <v>1.2561491289481112E-4</v>
      </c>
      <c r="S58" s="36">
        <f>'Indicator Data'!H61/'Indicator Data'!$CK61</f>
        <v>0</v>
      </c>
      <c r="T58" s="36">
        <f>'Indicator Data'!I61/'Indicator Data'!$CK61</f>
        <v>0</v>
      </c>
      <c r="U58" s="36">
        <f>'Indicator Data'!J61/'Indicator Data'!$CK61</f>
        <v>4.7265849745303276E-2</v>
      </c>
      <c r="V58" s="35">
        <f t="shared" si="70"/>
        <v>0</v>
      </c>
      <c r="W58" s="35">
        <f t="shared" si="71"/>
        <v>0</v>
      </c>
      <c r="X58" s="35">
        <f t="shared" si="72"/>
        <v>0</v>
      </c>
      <c r="Y58" s="35">
        <f t="shared" si="73"/>
        <v>3.7</v>
      </c>
      <c r="Z58" s="35">
        <f t="shared" si="74"/>
        <v>0</v>
      </c>
      <c r="AA58" s="35">
        <f t="shared" si="75"/>
        <v>0.1</v>
      </c>
      <c r="AB58" s="35">
        <f t="shared" si="76"/>
        <v>0</v>
      </c>
      <c r="AC58" s="35">
        <f t="shared" si="77"/>
        <v>0.1</v>
      </c>
      <c r="AD58" s="35">
        <f t="shared" si="78"/>
        <v>0</v>
      </c>
      <c r="AE58" s="35">
        <f t="shared" si="79"/>
        <v>0.1</v>
      </c>
      <c r="AF58" s="35">
        <f t="shared" si="80"/>
        <v>10</v>
      </c>
      <c r="AG58" s="35">
        <f>ROUND(IF('Indicator Data'!K61=0,0,IF('Indicator Data'!K61&gt;AG$195,10,IF('Indicator Data'!K61&lt;AG$194,0,10-(AG$195-'Indicator Data'!K61)/(AG$195-AG$194)*10))),1)</f>
        <v>4.8</v>
      </c>
      <c r="AH58" s="35">
        <f t="shared" si="81"/>
        <v>0.1</v>
      </c>
      <c r="AI58" s="35">
        <f t="shared" si="82"/>
        <v>0.1</v>
      </c>
      <c r="AJ58" s="35">
        <f t="shared" si="83"/>
        <v>0.3</v>
      </c>
      <c r="AK58" s="35">
        <f t="shared" si="84"/>
        <v>0</v>
      </c>
      <c r="AL58" s="35">
        <f t="shared" si="85"/>
        <v>0.2</v>
      </c>
      <c r="AM58" s="35">
        <f t="shared" si="86"/>
        <v>0</v>
      </c>
      <c r="AN58" s="35">
        <f t="shared" si="87"/>
        <v>9.8000000000000007</v>
      </c>
      <c r="AO58" s="142">
        <f t="shared" si="88"/>
        <v>0.1</v>
      </c>
      <c r="AP58" s="142">
        <f t="shared" si="41"/>
        <v>4.2</v>
      </c>
      <c r="AQ58" s="142">
        <f t="shared" si="89"/>
        <v>0</v>
      </c>
      <c r="AR58" s="142">
        <f t="shared" si="90"/>
        <v>0.2</v>
      </c>
      <c r="AS58" s="35">
        <f t="shared" si="91"/>
        <v>7.3</v>
      </c>
      <c r="AT58" s="35">
        <f>IF('Indicator Data'!L61="No data","x",IF('Indicator Data'!CL61&lt;1000,"x",ROUND((IF('Indicator Data'!L61&gt;AT$195,10,IF('Indicator Data'!L61&lt;AT$194,0,10-(AT$195-'Indicator Data'!L61)/(AT$195-AT$194)*10))),1)))</f>
        <v>3</v>
      </c>
      <c r="AU58" s="142">
        <f t="shared" si="92"/>
        <v>5.2</v>
      </c>
      <c r="AV58" s="35">
        <f>IF('Indicator Data'!M61="No data","x",ROUND(IF('Indicator Data'!M61=0,0,IF(LOG('Indicator Data'!M61)&gt;AV$195,10,IF(LOG('Indicator Data'!M61)&lt;AV$194,0,10-(AV$195-LOG('Indicator Data'!M61))/(AV$195-AV$194)*10))),1))</f>
        <v>4.2</v>
      </c>
      <c r="AW58" s="36">
        <f>IF(AV58="x","x",'Indicator Data'!M61/'Indicator Data'!$CK61)</f>
        <v>7.0632932699099243E-3</v>
      </c>
      <c r="AX58" s="35">
        <f t="shared" si="42"/>
        <v>0.1</v>
      </c>
      <c r="AY58" s="35">
        <f t="shared" si="43"/>
        <v>2.4</v>
      </c>
      <c r="AZ58" s="35">
        <f>IF('Indicator Data'!N61="No data","x",ROUND(IF('Indicator Data'!N61=0,0,IF(LOG('Indicator Data'!N61)&gt;AZ$195,10,IF(LOG('Indicator Data'!N61)&lt;AZ$194,0,10-(AZ$195-LOG('Indicator Data'!N61))/(AZ$195-AZ$194)*10))),1))</f>
        <v>0</v>
      </c>
      <c r="BA58" s="36">
        <f>IF(AZ58="x","x",'Indicator Data'!N61/'Indicator Data'!$CK61)</f>
        <v>0</v>
      </c>
      <c r="BB58" s="35">
        <f t="shared" si="44"/>
        <v>0</v>
      </c>
      <c r="BC58" s="35">
        <f t="shared" si="45"/>
        <v>0</v>
      </c>
      <c r="BD58" s="35">
        <f>IF('Indicator Data'!O61="No data","x",ROUND(IF('Indicator Data'!O61=0,0,IF(LOG('Indicator Data'!O61)&gt;BD$195,10,IF(LOG('Indicator Data'!O61)&lt;BD$194,0,10-(BD$195-LOG('Indicator Data'!O61))/(BD$195-BD$194)*10))),1))</f>
        <v>0</v>
      </c>
      <c r="BE58" s="36">
        <f>IF(BD58="x","x",'Indicator Data'!O61/'Indicator Data'!$CK61)</f>
        <v>0</v>
      </c>
      <c r="BF58" s="35">
        <f t="shared" si="46"/>
        <v>0</v>
      </c>
      <c r="BG58" s="35">
        <f t="shared" si="47"/>
        <v>0</v>
      </c>
      <c r="BH58" s="35">
        <f>IF('Indicator Data'!P61="No data","x",ROUND(IF('Indicator Data'!P61=0,0,IF(LOG('Indicator Data'!P61)&gt;BH$195,10,IF(LOG('Indicator Data'!P61)&lt;BH$194,0,10-(BH$195-LOG('Indicator Data'!P61))/(BH$195-BH$194)*10))),1))</f>
        <v>4.2</v>
      </c>
      <c r="BI58" s="36">
        <f>IF(BH58="x","x",'Indicator Data'!P61/'Indicator Data'!$CK61)</f>
        <v>2.4115613625144421E-3</v>
      </c>
      <c r="BJ58" s="35">
        <f t="shared" si="48"/>
        <v>0.2</v>
      </c>
      <c r="BK58" s="35">
        <f t="shared" si="49"/>
        <v>2.4</v>
      </c>
      <c r="BL58" s="35">
        <f t="shared" si="50"/>
        <v>1.3</v>
      </c>
      <c r="BM58" s="35">
        <f>ROUND(IF('Indicator Data'!Q61=0,0,IF(LOG('Indicator Data'!Q61)&gt;BM$195,10,IF(LOG('Indicator Data'!Q61)&lt;BM$194,0,10-(BM$195-LOG('Indicator Data'!Q61))/(BM$195-BM$194)*10))),1)</f>
        <v>6.5</v>
      </c>
      <c r="BN58" s="35">
        <f>ROUND(IF('Indicator Data'!R61=0,0,IF(LOG('Indicator Data'!R61)&gt;BN$195,10,IF(LOG('Indicator Data'!R61)&lt;BN$194,0,10-(BN$195-LOG('Indicator Data'!R61))/(BN$195-BN$194)*10))),1)</f>
        <v>0</v>
      </c>
      <c r="BO58" s="35">
        <f t="shared" si="51"/>
        <v>2.1666666666666665</v>
      </c>
      <c r="BP58" s="36">
        <f>'Indicator Data'!Q61/'Indicator Data'!$CK61</f>
        <v>0.2890219240322382</v>
      </c>
      <c r="BQ58" s="36">
        <f>'Indicator Data'!R61/'Indicator Data'!$CK61</f>
        <v>0</v>
      </c>
      <c r="BR58" s="35">
        <f t="shared" si="93"/>
        <v>2.9</v>
      </c>
      <c r="BS58" s="35">
        <f t="shared" si="94"/>
        <v>0</v>
      </c>
      <c r="BT58" s="35">
        <f t="shared" si="28"/>
        <v>0.96666666666666667</v>
      </c>
      <c r="BU58" s="35">
        <f t="shared" si="52"/>
        <v>1.6</v>
      </c>
      <c r="BV58" s="35">
        <f>ROUND(IF('Indicator Data'!S61=0,0,IF(LOG('Indicator Data'!S61)&gt;BV$195,10,IF(LOG('Indicator Data'!S61)&lt;BV$194,0,10-(BV$195-LOG('Indicator Data'!S61))/(BV$195-BV$194)*10))),1)</f>
        <v>6.5</v>
      </c>
      <c r="BW58" s="35">
        <f>ROUND(IF('Indicator Data'!T61=0,0,IF(LOG('Indicator Data'!T61)&gt;BW$195,10,IF(LOG('Indicator Data'!T61)&lt;BW$194,0,10-(BW$195-LOG('Indicator Data'!T61))/(BW$195-BW$194)*10))),1)</f>
        <v>3.4</v>
      </c>
      <c r="BX58" s="35">
        <f t="shared" si="53"/>
        <v>4.4333333333333336</v>
      </c>
      <c r="BY58" s="36">
        <f>'Indicator Data'!S61/'Indicator Data'!$CK61</f>
        <v>0.28694505816627713</v>
      </c>
      <c r="BZ58" s="36">
        <f>'Indicator Data'!T61/'Indicator Data'!$CK61</f>
        <v>1.9809745365642214E-3</v>
      </c>
      <c r="CA58" s="35">
        <f t="shared" si="95"/>
        <v>4.8</v>
      </c>
      <c r="CB58" s="35">
        <f t="shared" si="96"/>
        <v>0</v>
      </c>
      <c r="CC58" s="35">
        <f t="shared" si="54"/>
        <v>1.5999999999999999</v>
      </c>
      <c r="CD58" s="35">
        <f t="shared" si="55"/>
        <v>3.1</v>
      </c>
      <c r="CE58" s="35">
        <f t="shared" si="56"/>
        <v>2.4</v>
      </c>
      <c r="CF58" s="35">
        <f>ROUND(IF('Indicator Data'!U61=0,0,IF(LOG('Indicator Data'!U61)&gt;CF$195,10,IF(LOG('Indicator Data'!U61)&lt;CF$194,0,10-(CF$195-LOG('Indicator Data'!U61))/(CF$195-CF$194)*10))),1)</f>
        <v>3</v>
      </c>
      <c r="CG58" s="36">
        <f>'Indicator Data'!U61/'Indicator Data'!$CK61</f>
        <v>9.5891329396851331E-4</v>
      </c>
      <c r="CH58" s="35">
        <f t="shared" si="97"/>
        <v>0</v>
      </c>
      <c r="CI58" s="35">
        <f t="shared" si="57"/>
        <v>1.6</v>
      </c>
      <c r="CJ58" s="35">
        <f>ROUND(IF('Indicator Data'!V61=0,0,IF(LOG('Indicator Data'!V61)&gt;CJ$195,10,IF(LOG('Indicator Data'!V61)&lt;CJ$194,0,10-(CJ$195-LOG('Indicator Data'!V61))/(CJ$195-CJ$194)*10))),1)</f>
        <v>7</v>
      </c>
      <c r="CK58" s="36">
        <f>IF('Indicator Data'!V61/'Indicator Data'!$CK61&gt;1,1,'Indicator Data'!V61/'Indicator Data'!$CK61)</f>
        <v>0.66196076328718589</v>
      </c>
      <c r="CL58" s="35">
        <f t="shared" si="98"/>
        <v>6.6</v>
      </c>
      <c r="CM58" s="35">
        <f t="shared" si="58"/>
        <v>6.8</v>
      </c>
      <c r="CN58" s="35">
        <f>ROUND(IF('Indicator Data'!W61=0,0,IF(LOG('Indicator Data'!W61)&gt;CN$195,10,IF(LOG('Indicator Data'!W61)&lt;CN$194,0,10-(CN$195-LOG('Indicator Data'!W61))/(CN$195-CN$194)*10))),1)</f>
        <v>5.8</v>
      </c>
      <c r="CO58" s="36">
        <f>'Indicator Data'!W61/'Indicator Data'!$CK61</f>
        <v>8.8101456986112131E-2</v>
      </c>
      <c r="CP58" s="35">
        <f t="shared" si="99"/>
        <v>0.9</v>
      </c>
      <c r="CQ58" s="35">
        <f t="shared" si="59"/>
        <v>3.7</v>
      </c>
      <c r="CR58" s="35">
        <f t="shared" si="100"/>
        <v>3.9</v>
      </c>
      <c r="CS58" s="35">
        <f>IF('Indicator Data'!BZ61="No data","x",ROUND(IF('Indicator Data'!BZ61&gt;CS$195,0,IF('Indicator Data'!BZ61&lt;CS$194,10,(CS$195-'Indicator Data'!BZ61)/(CS$195-CS$194)*10)),1))</f>
        <v>4.5999999999999996</v>
      </c>
      <c r="CT58" s="35">
        <f>IF('Indicator Data'!CA61="No data","x",ROUND(IF('Indicator Data'!CA61&gt;CT$195,0,IF('Indicator Data'!CA61&lt;CT$194,10,(CT$195-'Indicator Data'!CA61)/(CT$195-CT$194)*10)),1))</f>
        <v>5.2</v>
      </c>
      <c r="CU58" s="35">
        <f>IF('Indicator Data'!AC61="No data","x",ROUND(IF('Indicator Data'!AC61&gt;CU$195,0,IF('Indicator Data'!AC61&lt;CU$194,10,(CU$195-'Indicator Data'!AC61)/(CU$195-CU$194)*10)),1))</f>
        <v>7.6</v>
      </c>
      <c r="CV58" s="35">
        <f t="shared" si="101"/>
        <v>5.8</v>
      </c>
      <c r="CW58" s="35">
        <f>IF('Indicator Data'!X61="No data","x",ROUND(IF(LOG('Indicator Data'!X61)&gt;CW$195,10,IF(LOG('Indicator Data'!X61)&lt;CW$194,0,10-(CW$195-LOG('Indicator Data'!X61))/(CW$195-CW$194)*10)),1))</f>
        <v>6.1</v>
      </c>
      <c r="CX58" s="35">
        <f>IF('Indicator Data'!Y61="No data","x",ROUND(IF('Indicator Data'!Y61&gt;CX$195,10,IF('Indicator Data'!Y61&lt;CX$194,0,10-(CX$195-'Indicator Data'!Y61)/(CX$195-CX$194)*10)),1))</f>
        <v>3.5</v>
      </c>
      <c r="CY58" s="35">
        <f>IF('Indicator Data'!Z61="No data","x",ROUND(IF('Indicator Data'!Z61&gt;CY$195,10,IF('Indicator Data'!Z61&lt;CY$194,0,10-(CY$195-'Indicator Data'!Z61)/(CY$195-CY$194)*10)),1))</f>
        <v>2.4</v>
      </c>
      <c r="CZ58" s="35">
        <f>IF('Indicator Data'!AA61="No data","x",ROUND(IF('Indicator Data'!AA61&gt;CZ$195,10,IF('Indicator Data'!AA61&lt;CZ$194,0,10-(CZ$195-'Indicator Data'!AA61)/(CZ$195-CZ$194)*10)),1))</f>
        <v>6.8</v>
      </c>
      <c r="DA58" s="35">
        <f t="shared" si="60"/>
        <v>4.7</v>
      </c>
      <c r="DB58" s="35">
        <f t="shared" si="61"/>
        <v>5.0999999999999996</v>
      </c>
      <c r="DC58" s="35">
        <f>IF('Indicator Data'!AF61="No data","x",ROUND(IF('Indicator Data'!AF61&gt;DC$195,10,IF('Indicator Data'!AF61&lt;DC$194,0,10-(DC$195-'Indicator Data'!AF61)/(DC$195-DC$194)*10)),1))</f>
        <v>3.6</v>
      </c>
      <c r="DD58" s="35">
        <f>IF('Indicator Data'!AG61="No data","x",ROUND(IF('Indicator Data'!AG61&gt;DD$195,10,IF('Indicator Data'!AG61&lt;DD$194,0,10-(DD$195-'Indicator Data'!AG61)/(DD$195-DD$194)*10)),1))</f>
        <v>5</v>
      </c>
      <c r="DE58" s="35">
        <f t="shared" si="62"/>
        <v>4.5999999999999996</v>
      </c>
      <c r="DF58" s="35">
        <f>IF('Indicator Data'!AB61="No data","x",ROUND(IF('Indicator Data'!AB61&gt;DF$195,10,IF('Indicator Data'!AB61&lt;DF$194,0,10-(DF$195-'Indicator Data'!AB61)/(DF$195-DF$194)*10)),1))</f>
        <v>2.2999999999999998</v>
      </c>
      <c r="DG58" s="35">
        <f t="shared" si="63"/>
        <v>4.9000000000000004</v>
      </c>
      <c r="DH58" s="143">
        <f>IF('Indicator Data'!AD61="No data","x",'Indicator Data'!AD61/'Indicator Data'!$CJ61)</f>
        <v>8.8665685944050031E-4</v>
      </c>
      <c r="DI58" s="35">
        <f t="shared" si="64"/>
        <v>1.1000000000000001</v>
      </c>
      <c r="DJ58" s="35">
        <f>IF('Indicator Data'!AE61="No data","x",ROUND(IF('Indicator Data'!AE61&gt;DJ$195,0,IF('Indicator Data'!AE61&lt;DJ$194,10,(DJ$195-'Indicator Data'!AE61)/(DJ$195-DJ$194)*10)),1))</f>
        <v>6</v>
      </c>
      <c r="DK58" s="35">
        <f t="shared" si="65"/>
        <v>3.6</v>
      </c>
      <c r="DL58" s="35">
        <f t="shared" si="66"/>
        <v>4.4000000000000004</v>
      </c>
      <c r="DM58" s="37">
        <f t="shared" si="102"/>
        <v>3.8</v>
      </c>
      <c r="DN58" s="38">
        <f t="shared" si="103"/>
        <v>2.5</v>
      </c>
      <c r="DO58" s="35">
        <f>ROUND(IF('Indicator Data'!AH61=0,0,IF('Indicator Data'!AH61&gt;DO$195,10,IF('Indicator Data'!AH61&lt;DO$194,0,10-(DO$195-'Indicator Data'!AH61)/(DO$195-DO$194)*10))),1)</f>
        <v>1.3</v>
      </c>
      <c r="DP58" s="35">
        <f>ROUND(IF('Indicator Data'!AI61=0,0,IF(LOG('Indicator Data'!AI61)&gt;LOG(DP$195),10,IF(LOG('Indicator Data'!AI61)&lt;LOG(DP$194),0,10-(LOG(DP$195)-LOG('Indicator Data'!AI61))/(LOG(DP$195)-LOG(DP$194))*10))),1)</f>
        <v>4.9000000000000004</v>
      </c>
      <c r="DQ58" s="37">
        <f t="shared" si="104"/>
        <v>3.3</v>
      </c>
      <c r="DR58" s="35">
        <f>'Indicator Data'!AJ61</f>
        <v>0</v>
      </c>
      <c r="DS58" s="35">
        <f>'Indicator Data'!AK61</f>
        <v>0</v>
      </c>
      <c r="DT58" s="37">
        <f t="shared" si="105"/>
        <v>0</v>
      </c>
      <c r="DU58" s="38">
        <f t="shared" si="106"/>
        <v>2.2999999999999998</v>
      </c>
      <c r="DV58" s="13"/>
      <c r="DW58" s="83"/>
    </row>
    <row r="59" spans="1:127" s="2" customFormat="1" x14ac:dyDescent="0.3">
      <c r="A59" s="98" t="str">
        <f>'Indicator Data'!A62</f>
        <v>Ethiopia</v>
      </c>
      <c r="B59" s="39" t="str">
        <f>'Indicator Data'!B62</f>
        <v>ETH</v>
      </c>
      <c r="C59" s="35">
        <f>ROUND(IF('Indicator Data'!C62=0,0.1,IF(LOG('Indicator Data'!C62)&gt;C$195,10,IF(LOG('Indicator Data'!C62)&lt;C$194,0,10-(C$195-LOG('Indicator Data'!C62))/(C$195-C$194)*10))),1)</f>
        <v>9.5</v>
      </c>
      <c r="D59" s="35">
        <f>ROUND(IF('Indicator Data'!D62=0,0.1,IF(LOG('Indicator Data'!D62)&gt;D$195,10,IF(LOG('Indicator Data'!D62)&lt;D$194,0,10-(D$195-LOG('Indicator Data'!D62))/(D$195-D$194)*10))),1)</f>
        <v>0.1</v>
      </c>
      <c r="E59" s="35">
        <f t="shared" si="67"/>
        <v>6.9</v>
      </c>
      <c r="F59" s="35">
        <f>IF('Indicator Data'!E62="No data",0.1,(ROUND(IF('Indicator Data'!E62=0,0,IF(LOG('Indicator Data'!E62)&gt;F$195,10,IF(LOG('Indicator Data'!E62)&lt;F$194,0,10-(F$195-LOG('Indicator Data'!E62))/(F$195-F$194)*10))),1)))</f>
        <v>8.1999999999999993</v>
      </c>
      <c r="G59" s="35">
        <f>ROUND(IF('Indicator Data'!F62=0,0,IF(LOG('Indicator Data'!F62)&gt;G$195,10,IF(LOG('Indicator Data'!F62)&lt;G$194,0,10-(G$195-LOG('Indicator Data'!F62))/(G$195-G$194)*10))),1)</f>
        <v>0</v>
      </c>
      <c r="H59" s="35">
        <f>ROUND(IF('Indicator Data'!G62=0,0,IF(LOG('Indicator Data'!G62)&gt;H$195,10,IF(LOG('Indicator Data'!G62)&lt;H$194,0,10-(H$195-LOG('Indicator Data'!G62))/(H$195-H$194)*10))),1)</f>
        <v>0</v>
      </c>
      <c r="I59" s="35">
        <f>ROUND(IF('Indicator Data'!H62=0,0,IF(LOG('Indicator Data'!H62)&gt;I$195,10,IF(LOG('Indicator Data'!H62)&lt;I$194,0,10-(I$195-LOG('Indicator Data'!H62))/(I$195-I$194)*10))),1)</f>
        <v>0</v>
      </c>
      <c r="J59" s="35">
        <f t="shared" si="68"/>
        <v>0</v>
      </c>
      <c r="K59" s="35">
        <f>ROUND(IF('Indicator Data'!I62=0,0,IF(LOG('Indicator Data'!I62)&gt;K$195,10,IF(LOG('Indicator Data'!I62)&lt;K$194,0,10-(K$195-LOG('Indicator Data'!I62))/(K$195-K$194)*10))),1)</f>
        <v>0</v>
      </c>
      <c r="L59" s="35">
        <f t="shared" si="69"/>
        <v>0</v>
      </c>
      <c r="M59" s="35">
        <f>ROUND(IF('Indicator Data'!J62=0,0,IF(LOG('Indicator Data'!J62)&gt;M$195,10,IF(LOG('Indicator Data'!J62)&lt;M$194,0,10-(M$195-LOG('Indicator Data'!J62))/(M$195-M$194)*10))),1)</f>
        <v>10</v>
      </c>
      <c r="N59" s="36">
        <f>'Indicator Data'!C62/'Indicator Data'!$CK62</f>
        <v>6.5898594279192293E-4</v>
      </c>
      <c r="O59" s="36">
        <f>'Indicator Data'!D62/'Indicator Data'!$CK62</f>
        <v>0</v>
      </c>
      <c r="P59" s="36">
        <f>IF(F59=0.1,"x",'Indicator Data'!E62/'Indicator Data'!$CK62)</f>
        <v>1.8576437703236273E-3</v>
      </c>
      <c r="Q59" s="36">
        <f>'Indicator Data'!F62/'Indicator Data'!$CK62</f>
        <v>0</v>
      </c>
      <c r="R59" s="36">
        <f>'Indicator Data'!G62/'Indicator Data'!$CK62</f>
        <v>0</v>
      </c>
      <c r="S59" s="36">
        <f>'Indicator Data'!H62/'Indicator Data'!$CK62</f>
        <v>0</v>
      </c>
      <c r="T59" s="36">
        <f>'Indicator Data'!I62/'Indicator Data'!$CK62</f>
        <v>0</v>
      </c>
      <c r="U59" s="36">
        <f>'Indicator Data'!J62/'Indicator Data'!$CK62</f>
        <v>1.8188898922742024E-2</v>
      </c>
      <c r="V59" s="35">
        <f t="shared" si="70"/>
        <v>3.3</v>
      </c>
      <c r="W59" s="35">
        <f t="shared" si="71"/>
        <v>0</v>
      </c>
      <c r="X59" s="35">
        <f t="shared" si="72"/>
        <v>1.8</v>
      </c>
      <c r="Y59" s="35">
        <f t="shared" si="73"/>
        <v>1.2</v>
      </c>
      <c r="Z59" s="35">
        <f t="shared" si="74"/>
        <v>0</v>
      </c>
      <c r="AA59" s="35">
        <f t="shared" si="75"/>
        <v>0</v>
      </c>
      <c r="AB59" s="35">
        <f t="shared" si="76"/>
        <v>0</v>
      </c>
      <c r="AC59" s="35">
        <f t="shared" si="77"/>
        <v>0</v>
      </c>
      <c r="AD59" s="35">
        <f t="shared" si="78"/>
        <v>0</v>
      </c>
      <c r="AE59" s="35">
        <f t="shared" si="79"/>
        <v>0</v>
      </c>
      <c r="AF59" s="35">
        <f t="shared" si="80"/>
        <v>6.1</v>
      </c>
      <c r="AG59" s="35">
        <f>ROUND(IF('Indicator Data'!K62=0,0,IF('Indicator Data'!K62&gt;AG$195,10,IF('Indicator Data'!K62&lt;AG$194,0,10-(AG$195-'Indicator Data'!K62)/(AG$195-AG$194)*10))),1)</f>
        <v>10</v>
      </c>
      <c r="AH59" s="35">
        <f t="shared" si="81"/>
        <v>6.4</v>
      </c>
      <c r="AI59" s="35">
        <f t="shared" si="82"/>
        <v>0.1</v>
      </c>
      <c r="AJ59" s="35">
        <f t="shared" si="83"/>
        <v>0</v>
      </c>
      <c r="AK59" s="35">
        <f t="shared" si="84"/>
        <v>0</v>
      </c>
      <c r="AL59" s="35">
        <f t="shared" si="85"/>
        <v>0</v>
      </c>
      <c r="AM59" s="35">
        <f t="shared" si="86"/>
        <v>0</v>
      </c>
      <c r="AN59" s="35">
        <f t="shared" si="87"/>
        <v>8.8000000000000007</v>
      </c>
      <c r="AO59" s="142">
        <f t="shared" si="88"/>
        <v>4.8</v>
      </c>
      <c r="AP59" s="142">
        <f t="shared" si="41"/>
        <v>5.7</v>
      </c>
      <c r="AQ59" s="142">
        <f t="shared" si="89"/>
        <v>0</v>
      </c>
      <c r="AR59" s="142">
        <f t="shared" si="90"/>
        <v>0</v>
      </c>
      <c r="AS59" s="35">
        <f t="shared" si="91"/>
        <v>9.4</v>
      </c>
      <c r="AT59" s="35">
        <f>IF('Indicator Data'!L62="No data","x",IF('Indicator Data'!CL62&lt;1000,"x",ROUND((IF('Indicator Data'!L62&gt;AT$195,10,IF('Indicator Data'!L62&lt;AT$194,0,10-(AT$195-'Indicator Data'!L62)/(AT$195-AT$194)*10))),1)))</f>
        <v>2</v>
      </c>
      <c r="AU59" s="142">
        <f t="shared" si="92"/>
        <v>5.7</v>
      </c>
      <c r="AV59" s="35">
        <f>IF('Indicator Data'!M62="No data","x",ROUND(IF('Indicator Data'!M62=0,0,IF(LOG('Indicator Data'!M62)&gt;AV$195,10,IF(LOG('Indicator Data'!M62)&lt;AV$194,0,10-(AV$195-LOG('Indicator Data'!M62))/(AV$195-AV$194)*10))),1))</f>
        <v>9.5</v>
      </c>
      <c r="AW59" s="36">
        <f>IF(AV59="x","x",'Indicator Data'!M62/'Indicator Data'!$CK62)</f>
        <v>0.46741217950989178</v>
      </c>
      <c r="AX59" s="35">
        <f t="shared" si="42"/>
        <v>5.2</v>
      </c>
      <c r="AY59" s="35">
        <f t="shared" si="43"/>
        <v>8</v>
      </c>
      <c r="AZ59" s="35">
        <f>IF('Indicator Data'!N62="No data","x",ROUND(IF('Indicator Data'!N62=0,0,IF(LOG('Indicator Data'!N62)&gt;AZ$195,10,IF(LOG('Indicator Data'!N62)&lt;AZ$194,0,10-(AZ$195-LOG('Indicator Data'!N62))/(AZ$195-AZ$194)*10))),1))</f>
        <v>6.9</v>
      </c>
      <c r="BA59" s="36">
        <f>IF(AZ59="x","x",'Indicator Data'!N62/'Indicator Data'!$CK62)</f>
        <v>1.4632231011937568E-3</v>
      </c>
      <c r="BB59" s="35">
        <f t="shared" si="44"/>
        <v>0.3</v>
      </c>
      <c r="BC59" s="35">
        <f t="shared" si="45"/>
        <v>4.4000000000000004</v>
      </c>
      <c r="BD59" s="35">
        <f>IF('Indicator Data'!O62="No data","x",ROUND(IF('Indicator Data'!O62=0,0,IF(LOG('Indicator Data'!O62)&gt;BD$195,10,IF(LOG('Indicator Data'!O62)&lt;BD$194,0,10-(BD$195-LOG('Indicator Data'!O62))/(BD$195-BD$194)*10))),1))</f>
        <v>0</v>
      </c>
      <c r="BE59" s="36">
        <f>IF(BD59="x","x",'Indicator Data'!O62/'Indicator Data'!$CK62)</f>
        <v>0</v>
      </c>
      <c r="BF59" s="35">
        <f t="shared" si="46"/>
        <v>0</v>
      </c>
      <c r="BG59" s="35">
        <f t="shared" si="47"/>
        <v>0</v>
      </c>
      <c r="BH59" s="35">
        <f>IF('Indicator Data'!P62="No data","x",ROUND(IF('Indicator Data'!P62=0,0,IF(LOG('Indicator Data'!P62)&gt;BH$195,10,IF(LOG('Indicator Data'!P62)&lt;BH$194,0,10-(BH$195-LOG('Indicator Data'!P62))/(BH$195-BH$194)*10))),1))</f>
        <v>10</v>
      </c>
      <c r="BI59" s="36">
        <f>IF(BH59="x","x",'Indicator Data'!P62/'Indicator Data'!$CK62)</f>
        <v>0.1266491742374159</v>
      </c>
      <c r="BJ59" s="35">
        <f t="shared" si="48"/>
        <v>10</v>
      </c>
      <c r="BK59" s="35">
        <f t="shared" si="49"/>
        <v>10</v>
      </c>
      <c r="BL59" s="35">
        <f t="shared" si="50"/>
        <v>7.1</v>
      </c>
      <c r="BM59" s="35">
        <f>ROUND(IF('Indicator Data'!Q62=0,0,IF(LOG('Indicator Data'!Q62)&gt;BM$195,10,IF(LOG('Indicator Data'!Q62)&lt;BM$194,0,10-(BM$195-LOG('Indicator Data'!Q62))/(BM$195-BM$194)*10))),1)</f>
        <v>8.5</v>
      </c>
      <c r="BN59" s="35">
        <f>ROUND(IF('Indicator Data'!R62=0,0,IF(LOG('Indicator Data'!R62)&gt;BN$195,10,IF(LOG('Indicator Data'!R62)&lt;BN$194,0,10-(BN$195-LOG('Indicator Data'!R62))/(BN$195-BN$194)*10))),1)</f>
        <v>10</v>
      </c>
      <c r="BO59" s="35">
        <f t="shared" si="51"/>
        <v>9.5</v>
      </c>
      <c r="BP59" s="36">
        <f>'Indicator Data'!Q62/'Indicator Data'!$CK62</f>
        <v>8.468704803397098E-2</v>
      </c>
      <c r="BQ59" s="36">
        <f>'Indicator Data'!R62/'Indicator Data'!$CK62</f>
        <v>0.73990223714404013</v>
      </c>
      <c r="BR59" s="35">
        <f t="shared" si="93"/>
        <v>0.8</v>
      </c>
      <c r="BS59" s="35">
        <f t="shared" si="94"/>
        <v>9.1999999999999993</v>
      </c>
      <c r="BT59" s="35">
        <f t="shared" si="28"/>
        <v>6.3999999999999995</v>
      </c>
      <c r="BU59" s="35">
        <f t="shared" si="52"/>
        <v>8.4</v>
      </c>
      <c r="BV59" s="35">
        <f>ROUND(IF('Indicator Data'!S62=0,0,IF(LOG('Indicator Data'!S62)&gt;BV$195,10,IF(LOG('Indicator Data'!S62)&lt;BV$194,0,10-(BV$195-LOG('Indicator Data'!S62))/(BV$195-BV$194)*10))),1)</f>
        <v>7.3</v>
      </c>
      <c r="BW59" s="35">
        <f>ROUND(IF('Indicator Data'!T62=0,0,IF(LOG('Indicator Data'!T62)&gt;BW$195,10,IF(LOG('Indicator Data'!T62)&lt;BW$194,0,10-(BW$195-LOG('Indicator Data'!T62))/(BW$195-BW$194)*10))),1)</f>
        <v>9.6999999999999993</v>
      </c>
      <c r="BX59" s="35">
        <f t="shared" si="53"/>
        <v>8.9</v>
      </c>
      <c r="BY59" s="36">
        <f>'Indicator Data'!S62/'Indicator Data'!$CK62</f>
        <v>1.4002257219022306E-2</v>
      </c>
      <c r="BZ59" s="36">
        <f>'Indicator Data'!T62/'Indicator Data'!$CK62</f>
        <v>0.67194349128772268</v>
      </c>
      <c r="CA59" s="35">
        <f t="shared" si="95"/>
        <v>0.2</v>
      </c>
      <c r="CB59" s="35">
        <f t="shared" si="96"/>
        <v>6.7</v>
      </c>
      <c r="CC59" s="35">
        <f t="shared" si="54"/>
        <v>4.5333333333333341</v>
      </c>
      <c r="CD59" s="35">
        <f t="shared" si="55"/>
        <v>7.3</v>
      </c>
      <c r="CE59" s="35">
        <f t="shared" si="56"/>
        <v>7.9</v>
      </c>
      <c r="CF59" s="35">
        <f>ROUND(IF('Indicator Data'!U62=0,0,IF(LOG('Indicator Data'!U62)&gt;CF$195,10,IF(LOG('Indicator Data'!U62)&lt;CF$194,0,10-(CF$195-LOG('Indicator Data'!U62))/(CF$195-CF$194)*10))),1)</f>
        <v>8.6999999999999993</v>
      </c>
      <c r="CG59" s="36">
        <f>'Indicator Data'!U62/'Indicator Data'!$CK62</f>
        <v>0.1218732852661408</v>
      </c>
      <c r="CH59" s="35">
        <f t="shared" si="97"/>
        <v>1.4</v>
      </c>
      <c r="CI59" s="35">
        <f t="shared" si="57"/>
        <v>6.3</v>
      </c>
      <c r="CJ59" s="35">
        <f>ROUND(IF('Indicator Data'!V62=0,0,IF(LOG('Indicator Data'!V62)&gt;CJ$195,10,IF(LOG('Indicator Data'!V62)&lt;CJ$194,0,10-(CJ$195-LOG('Indicator Data'!V62))/(CJ$195-CJ$194)*10))),1)</f>
        <v>9.3000000000000007</v>
      </c>
      <c r="CK59" s="36">
        <f>IF('Indicator Data'!V62/'Indicator Data'!$CK62&gt;1,1,'Indicator Data'!V62/'Indicator Data'!$CK62)</f>
        <v>0.32100551454832754</v>
      </c>
      <c r="CL59" s="35">
        <f t="shared" si="98"/>
        <v>3.2</v>
      </c>
      <c r="CM59" s="35">
        <f t="shared" si="58"/>
        <v>7.3</v>
      </c>
      <c r="CN59" s="35">
        <f>ROUND(IF('Indicator Data'!W62=0,0,IF(LOG('Indicator Data'!W62)&gt;CN$195,10,IF(LOG('Indicator Data'!W62)&lt;CN$194,0,10-(CN$195-LOG('Indicator Data'!W62))/(CN$195-CN$194)*10))),1)</f>
        <v>9.3000000000000007</v>
      </c>
      <c r="CO59" s="36">
        <f>'Indicator Data'!W62/'Indicator Data'!$CK62</f>
        <v>0.33166441059174473</v>
      </c>
      <c r="CP59" s="35">
        <f t="shared" si="99"/>
        <v>3.3</v>
      </c>
      <c r="CQ59" s="35">
        <f t="shared" si="59"/>
        <v>7.3</v>
      </c>
      <c r="CR59" s="35">
        <f t="shared" si="100"/>
        <v>7.2</v>
      </c>
      <c r="CS59" s="35">
        <f>IF('Indicator Data'!BZ62="No data","x",ROUND(IF('Indicator Data'!BZ62&gt;CS$195,0,IF('Indicator Data'!BZ62&lt;CS$194,10,(CS$195-'Indicator Data'!BZ62)/(CS$195-CS$194)*10)),1))</f>
        <v>10</v>
      </c>
      <c r="CT59" s="35">
        <f>IF('Indicator Data'!CA62="No data","x",ROUND(IF('Indicator Data'!CA62&gt;CT$195,0,IF('Indicator Data'!CA62&lt;CT$194,10,(CT$195-'Indicator Data'!CA62)/(CT$195-CT$194)*10)),1))</f>
        <v>9.8000000000000007</v>
      </c>
      <c r="CU59" s="35">
        <f>IF('Indicator Data'!AC62="No data","x",ROUND(IF('Indicator Data'!AC62&gt;CU$195,0,IF('Indicator Data'!AC62&lt;CU$194,10,(CU$195-'Indicator Data'!AC62)/(CU$195-CU$194)*10)),1))</f>
        <v>9.1999999999999993</v>
      </c>
      <c r="CV59" s="35">
        <f t="shared" si="101"/>
        <v>9.6999999999999993</v>
      </c>
      <c r="CW59" s="35">
        <f>IF('Indicator Data'!X62="No data","x",ROUND(IF(LOG('Indicator Data'!X62)&gt;CW$195,10,IF(LOG('Indicator Data'!X62)&lt;CW$194,0,10-(CW$195-LOG('Indicator Data'!X62))/(CW$195-CW$194)*10)),1))</f>
        <v>6.8</v>
      </c>
      <c r="CX59" s="35">
        <f>IF('Indicator Data'!Y62="No data","x",ROUND(IF('Indicator Data'!Y62&gt;CX$195,10,IF('Indicator Data'!Y62&lt;CX$194,0,10-(CX$195-'Indicator Data'!Y62)/(CX$195-CX$194)*10)),1))</f>
        <v>9.6999999999999993</v>
      </c>
      <c r="CY59" s="35">
        <f>IF('Indicator Data'!Z62="No data","x",ROUND(IF('Indicator Data'!Z62&gt;CY$195,10,IF('Indicator Data'!Z62&lt;CY$194,0,10-(CY$195-'Indicator Data'!Z62)/(CY$195-CY$194)*10)),1))</f>
        <v>2.1</v>
      </c>
      <c r="CZ59" s="35">
        <f>IF('Indicator Data'!AA62="No data","x",ROUND(IF('Indicator Data'!AA62&gt;CZ$195,10,IF('Indicator Data'!AA62&lt;CZ$194,0,10-(CZ$195-'Indicator Data'!AA62)/(CZ$195-CZ$194)*10)),1))</f>
        <v>6.5</v>
      </c>
      <c r="DA59" s="35">
        <f t="shared" si="60"/>
        <v>6.3</v>
      </c>
      <c r="DB59" s="35">
        <f t="shared" si="61"/>
        <v>7.4</v>
      </c>
      <c r="DC59" s="35">
        <f>IF('Indicator Data'!AF62="No data","x",ROUND(IF('Indicator Data'!AF62&gt;DC$195,10,IF('Indicator Data'!AF62&lt;DC$194,0,10-(DC$195-'Indicator Data'!AF62)/(DC$195-DC$194)*10)),1))</f>
        <v>7.3</v>
      </c>
      <c r="DD59" s="35">
        <f>IF('Indicator Data'!AG62="No data","x",ROUND(IF('Indicator Data'!AG62&gt;DD$195,10,IF('Indicator Data'!AG62&lt;DD$194,0,10-(DD$195-'Indicator Data'!AG62)/(DD$195-DD$194)*10)),1))</f>
        <v>6.5</v>
      </c>
      <c r="DE59" s="35">
        <f t="shared" si="62"/>
        <v>6.5</v>
      </c>
      <c r="DF59" s="35">
        <f>IF('Indicator Data'!AB62="No data","x",ROUND(IF('Indicator Data'!AB62&gt;DF$195,10,IF('Indicator Data'!AB62&lt;DF$194,0,10-(DF$195-'Indicator Data'!AB62)/(DF$195-DF$194)*10)),1))</f>
        <v>7.5</v>
      </c>
      <c r="DG59" s="35">
        <f t="shared" si="63"/>
        <v>9.1</v>
      </c>
      <c r="DH59" s="143">
        <f>IF('Indicator Data'!AD62="No data","x",'Indicator Data'!AD62/'Indicator Data'!$CJ62)</f>
        <v>1.0466749858784531E-4</v>
      </c>
      <c r="DI59" s="35">
        <f t="shared" si="64"/>
        <v>9</v>
      </c>
      <c r="DJ59" s="35">
        <f>IF('Indicator Data'!AE62="No data","x",ROUND(IF('Indicator Data'!AE62&gt;DJ$195,0,IF('Indicator Data'!AE62&lt;DJ$194,10,(DJ$195-'Indicator Data'!AE62)/(DJ$195-DJ$194)*10)),1))</f>
        <v>8</v>
      </c>
      <c r="DK59" s="35">
        <f t="shared" si="65"/>
        <v>8.5</v>
      </c>
      <c r="DL59" s="35">
        <f t="shared" si="66"/>
        <v>8</v>
      </c>
      <c r="DM59" s="37">
        <f t="shared" si="102"/>
        <v>7.4</v>
      </c>
      <c r="DN59" s="38">
        <f t="shared" si="103"/>
        <v>4.5</v>
      </c>
      <c r="DO59" s="35">
        <f>ROUND(IF('Indicator Data'!AH62=0,0,IF('Indicator Data'!AH62&gt;DO$195,10,IF('Indicator Data'!AH62&lt;DO$194,0,10-(DO$195-'Indicator Data'!AH62)/(DO$195-DO$194)*10))),1)</f>
        <v>10</v>
      </c>
      <c r="DP59" s="35">
        <f>ROUND(IF('Indicator Data'!AI62=0,0,IF(LOG('Indicator Data'!AI62)&gt;LOG(DP$195),10,IF(LOG('Indicator Data'!AI62)&lt;LOG(DP$194),0,10-(LOG(DP$195)-LOG('Indicator Data'!AI62))/(LOG(DP$195)-LOG(DP$194))*10))),1)</f>
        <v>9.6999999999999993</v>
      </c>
      <c r="DQ59" s="37">
        <f t="shared" si="104"/>
        <v>9.9</v>
      </c>
      <c r="DR59" s="35">
        <f>'Indicator Data'!AJ62</f>
        <v>0</v>
      </c>
      <c r="DS59" s="35">
        <f>'Indicator Data'!AK62</f>
        <v>0</v>
      </c>
      <c r="DT59" s="37">
        <f t="shared" si="105"/>
        <v>0</v>
      </c>
      <c r="DU59" s="38">
        <f t="shared" si="106"/>
        <v>6.9</v>
      </c>
      <c r="DV59" s="13"/>
      <c r="DW59" s="83"/>
    </row>
    <row r="60" spans="1:127" s="2" customFormat="1" x14ac:dyDescent="0.3">
      <c r="A60" s="98" t="str">
        <f>'Indicator Data'!A63</f>
        <v>Fiji</v>
      </c>
      <c r="B60" s="39" t="str">
        <f>'Indicator Data'!B63</f>
        <v>FJI</v>
      </c>
      <c r="C60" s="35">
        <f>ROUND(IF('Indicator Data'!C63=0,0.1,IF(LOG('Indicator Data'!C63)&gt;C$195,10,IF(LOG('Indicator Data'!C63)&lt;C$194,0,10-(C$195-LOG('Indicator Data'!C63))/(C$195-C$194)*10))),1)</f>
        <v>5.0999999999999996</v>
      </c>
      <c r="D60" s="35">
        <f>ROUND(IF('Indicator Data'!D63=0,0.1,IF(LOG('Indicator Data'!D63)&gt;D$195,10,IF(LOG('Indicator Data'!D63)&lt;D$194,0,10-(D$195-LOG('Indicator Data'!D63))/(D$195-D$194)*10))),1)</f>
        <v>0.1</v>
      </c>
      <c r="E60" s="35">
        <f t="shared" si="67"/>
        <v>3</v>
      </c>
      <c r="F60" s="35">
        <f>IF('Indicator Data'!E63="No data",0.1,(ROUND(IF('Indicator Data'!E63=0,0,IF(LOG('Indicator Data'!E63)&gt;F$195,10,IF(LOG('Indicator Data'!E63)&lt;F$194,0,10-(F$195-LOG('Indicator Data'!E63))/(F$195-F$194)*10))),1)))</f>
        <v>0.1</v>
      </c>
      <c r="G60" s="35">
        <f>ROUND(IF('Indicator Data'!F63=0,0,IF(LOG('Indicator Data'!F63)&gt;G$195,10,IF(LOG('Indicator Data'!F63)&lt;G$194,0,10-(G$195-LOG('Indicator Data'!F63))/(G$195-G$194)*10))),1)</f>
        <v>6</v>
      </c>
      <c r="H60" s="35">
        <f>ROUND(IF('Indicator Data'!G63=0,0,IF(LOG('Indicator Data'!G63)&gt;H$195,10,IF(LOG('Indicator Data'!G63)&lt;H$194,0,10-(H$195-LOG('Indicator Data'!G63))/(H$195-H$194)*10))),1)</f>
        <v>5.0999999999999996</v>
      </c>
      <c r="I60" s="35">
        <f>ROUND(IF('Indicator Data'!H63=0,0,IF(LOG('Indicator Data'!H63)&gt;I$195,10,IF(LOG('Indicator Data'!H63)&lt;I$194,0,10-(I$195-LOG('Indicator Data'!H63))/(I$195-I$194)*10))),1)</f>
        <v>6.6</v>
      </c>
      <c r="J60" s="35">
        <f t="shared" si="68"/>
        <v>5.9</v>
      </c>
      <c r="K60" s="35">
        <f>ROUND(IF('Indicator Data'!I63=0,0,IF(LOG('Indicator Data'!I63)&gt;K$195,10,IF(LOG('Indicator Data'!I63)&lt;K$194,0,10-(K$195-LOG('Indicator Data'!I63))/(K$195-K$194)*10))),1)</f>
        <v>0</v>
      </c>
      <c r="L60" s="35">
        <f t="shared" si="69"/>
        <v>3.5</v>
      </c>
      <c r="M60" s="35">
        <f>ROUND(IF('Indicator Data'!J63=0,0,IF(LOG('Indicator Data'!J63)&gt;M$195,10,IF(LOG('Indicator Data'!J63)&lt;M$194,0,10-(M$195-LOG('Indicator Data'!J63))/(M$195-M$194)*10))),1)</f>
        <v>7.4</v>
      </c>
      <c r="N60" s="36">
        <f>'Indicator Data'!C63/'Indicator Data'!$CK63</f>
        <v>1.2739609502362274E-3</v>
      </c>
      <c r="O60" s="36">
        <f>'Indicator Data'!D63/'Indicator Data'!$CK63</f>
        <v>0</v>
      </c>
      <c r="P60" s="36" t="str">
        <f>IF(F60=0.1,"x",'Indicator Data'!E63/'Indicator Data'!$CK63)</f>
        <v>x</v>
      </c>
      <c r="Q60" s="36">
        <f>'Indicator Data'!F63/'Indicator Data'!$CK63</f>
        <v>4.3570923269926933E-5</v>
      </c>
      <c r="R60" s="36">
        <f>'Indicator Data'!G63/'Indicator Data'!$CK63</f>
        <v>1.2825533565553141E-2</v>
      </c>
      <c r="S60" s="36">
        <f>'Indicator Data'!H63/'Indicator Data'!$CK63</f>
        <v>5.0304045759335227E-4</v>
      </c>
      <c r="T60" s="36">
        <f>'Indicator Data'!I63/'Indicator Data'!$CK63</f>
        <v>0</v>
      </c>
      <c r="U60" s="36">
        <f>'Indicator Data'!J63/'Indicator Data'!$CK63</f>
        <v>1.0584424829955233E-2</v>
      </c>
      <c r="V60" s="35">
        <f t="shared" si="70"/>
        <v>6.4</v>
      </c>
      <c r="W60" s="35">
        <f t="shared" si="71"/>
        <v>0</v>
      </c>
      <c r="X60" s="35">
        <f t="shared" si="72"/>
        <v>3.9</v>
      </c>
      <c r="Y60" s="35">
        <f t="shared" si="73"/>
        <v>0.1</v>
      </c>
      <c r="Z60" s="35">
        <f t="shared" si="74"/>
        <v>9.1999999999999993</v>
      </c>
      <c r="AA60" s="35">
        <f t="shared" si="75"/>
        <v>7.1</v>
      </c>
      <c r="AB60" s="35">
        <f t="shared" si="76"/>
        <v>1</v>
      </c>
      <c r="AC60" s="35">
        <f t="shared" si="77"/>
        <v>4.7</v>
      </c>
      <c r="AD60" s="35">
        <f t="shared" si="78"/>
        <v>0</v>
      </c>
      <c r="AE60" s="35">
        <f t="shared" si="79"/>
        <v>2.7</v>
      </c>
      <c r="AF60" s="35">
        <f t="shared" si="80"/>
        <v>3.5</v>
      </c>
      <c r="AG60" s="35">
        <f>ROUND(IF('Indicator Data'!K63=0,0,IF('Indicator Data'!K63&gt;AG$195,10,IF('Indicator Data'!K63&lt;AG$194,0,10-(AG$195-'Indicator Data'!K63)/(AG$195-AG$194)*10))),1)</f>
        <v>1.9</v>
      </c>
      <c r="AH60" s="35">
        <f t="shared" si="81"/>
        <v>5.8</v>
      </c>
      <c r="AI60" s="35">
        <f t="shared" si="82"/>
        <v>0.1</v>
      </c>
      <c r="AJ60" s="35">
        <f t="shared" si="83"/>
        <v>6.1</v>
      </c>
      <c r="AK60" s="35">
        <f t="shared" si="84"/>
        <v>3.8</v>
      </c>
      <c r="AL60" s="35">
        <f t="shared" si="85"/>
        <v>5.0999999999999996</v>
      </c>
      <c r="AM60" s="35">
        <f t="shared" si="86"/>
        <v>0</v>
      </c>
      <c r="AN60" s="35">
        <f t="shared" si="87"/>
        <v>5.8</v>
      </c>
      <c r="AO60" s="142">
        <f t="shared" si="88"/>
        <v>3.5</v>
      </c>
      <c r="AP60" s="142">
        <f t="shared" si="41"/>
        <v>0.1</v>
      </c>
      <c r="AQ60" s="142">
        <f t="shared" si="89"/>
        <v>8</v>
      </c>
      <c r="AR60" s="142">
        <f t="shared" si="90"/>
        <v>3.1</v>
      </c>
      <c r="AS60" s="35">
        <f t="shared" si="91"/>
        <v>3.9</v>
      </c>
      <c r="AT60" s="35">
        <f>IF('Indicator Data'!L63="No data","x",IF('Indicator Data'!CL63&lt;1000,"x",ROUND((IF('Indicator Data'!L63&gt;AT$195,10,IF('Indicator Data'!L63&lt;AT$194,0,10-(AT$195-'Indicator Data'!L63)/(AT$195-AT$194)*10))),1)))</f>
        <v>1</v>
      </c>
      <c r="AU60" s="142">
        <f t="shared" si="92"/>
        <v>2.5</v>
      </c>
      <c r="AV60" s="35">
        <f>IF('Indicator Data'!M63="No data","x",ROUND(IF('Indicator Data'!M63=0,0,IF(LOG('Indicator Data'!M63)&gt;AV$195,10,IF(LOG('Indicator Data'!M63)&lt;AV$194,0,10-(AV$195-LOG('Indicator Data'!M63))/(AV$195-AV$194)*10))),1))</f>
        <v>0</v>
      </c>
      <c r="AW60" s="36">
        <f>IF(AV60="x","x",'Indicator Data'!M63/'Indicator Data'!$CK63)</f>
        <v>0</v>
      </c>
      <c r="AX60" s="35">
        <f t="shared" si="42"/>
        <v>0</v>
      </c>
      <c r="AY60" s="35">
        <f t="shared" si="43"/>
        <v>0</v>
      </c>
      <c r="AZ60" s="35" t="str">
        <f>IF('Indicator Data'!N63="No data","x",ROUND(IF('Indicator Data'!N63=0,0,IF(LOG('Indicator Data'!N63)&gt;AZ$195,10,IF(LOG('Indicator Data'!N63)&lt;AZ$194,0,10-(AZ$195-LOG('Indicator Data'!N63))/(AZ$195-AZ$194)*10))),1))</f>
        <v>x</v>
      </c>
      <c r="BA60" s="36" t="str">
        <f>IF(AZ60="x","x",'Indicator Data'!N63/'Indicator Data'!$CK63)</f>
        <v>x</v>
      </c>
      <c r="BB60" s="35" t="str">
        <f t="shared" si="44"/>
        <v>x</v>
      </c>
      <c r="BC60" s="35" t="str">
        <f t="shared" si="45"/>
        <v>x</v>
      </c>
      <c r="BD60" s="35" t="str">
        <f>IF('Indicator Data'!O63="No data","x",ROUND(IF('Indicator Data'!O63=0,0,IF(LOG('Indicator Data'!O63)&gt;BD$195,10,IF(LOG('Indicator Data'!O63)&lt;BD$194,0,10-(BD$195-LOG('Indicator Data'!O63))/(BD$195-BD$194)*10))),1))</f>
        <v>x</v>
      </c>
      <c r="BE60" s="36" t="str">
        <f>IF(BD60="x","x",'Indicator Data'!O63/'Indicator Data'!$CK63)</f>
        <v>x</v>
      </c>
      <c r="BF60" s="35" t="str">
        <f t="shared" si="46"/>
        <v>x</v>
      </c>
      <c r="BG60" s="35" t="str">
        <f t="shared" si="47"/>
        <v>x</v>
      </c>
      <c r="BH60" s="35" t="str">
        <f>IF('Indicator Data'!P63="No data","x",ROUND(IF('Indicator Data'!P63=0,0,IF(LOG('Indicator Data'!P63)&gt;BH$195,10,IF(LOG('Indicator Data'!P63)&lt;BH$194,0,10-(BH$195-LOG('Indicator Data'!P63))/(BH$195-BH$194)*10))),1))</f>
        <v>x</v>
      </c>
      <c r="BI60" s="36" t="str">
        <f>IF(BH60="x","x",'Indicator Data'!P63/'Indicator Data'!$CK63)</f>
        <v>x</v>
      </c>
      <c r="BJ60" s="35" t="str">
        <f t="shared" si="48"/>
        <v>x</v>
      </c>
      <c r="BK60" s="35" t="str">
        <f t="shared" si="49"/>
        <v>x</v>
      </c>
      <c r="BL60" s="35">
        <f t="shared" si="50"/>
        <v>0</v>
      </c>
      <c r="BM60" s="35">
        <f>ROUND(IF('Indicator Data'!Q63=0,0,IF(LOG('Indicator Data'!Q63)&gt;BM$195,10,IF(LOG('Indicator Data'!Q63)&lt;BM$194,0,10-(BM$195-LOG('Indicator Data'!Q63))/(BM$195-BM$194)*10))),1)</f>
        <v>0</v>
      </c>
      <c r="BN60" s="35">
        <f>ROUND(IF('Indicator Data'!R63=0,0,IF(LOG('Indicator Data'!R63)&gt;BN$195,10,IF(LOG('Indicator Data'!R63)&lt;BN$194,0,10-(BN$195-LOG('Indicator Data'!R63))/(BN$195-BN$194)*10))),1)</f>
        <v>0</v>
      </c>
      <c r="BO60" s="35">
        <f t="shared" si="51"/>
        <v>0</v>
      </c>
      <c r="BP60" s="36">
        <f>'Indicator Data'!Q63/'Indicator Data'!$CK63</f>
        <v>0</v>
      </c>
      <c r="BQ60" s="36">
        <f>'Indicator Data'!R63/'Indicator Data'!$CK63</f>
        <v>0</v>
      </c>
      <c r="BR60" s="35">
        <f t="shared" si="93"/>
        <v>0</v>
      </c>
      <c r="BS60" s="35">
        <f t="shared" si="94"/>
        <v>0</v>
      </c>
      <c r="BT60" s="35">
        <f t="shared" si="28"/>
        <v>0</v>
      </c>
      <c r="BU60" s="35">
        <f t="shared" si="52"/>
        <v>0</v>
      </c>
      <c r="BV60" s="35">
        <f>ROUND(IF('Indicator Data'!S63=0,0,IF(LOG('Indicator Data'!S63)&gt;BV$195,10,IF(LOG('Indicator Data'!S63)&lt;BV$194,0,10-(BV$195-LOG('Indicator Data'!S63))/(BV$195-BV$194)*10))),1)</f>
        <v>0</v>
      </c>
      <c r="BW60" s="35">
        <f>ROUND(IF('Indicator Data'!T63=0,0,IF(LOG('Indicator Data'!T63)&gt;BW$195,10,IF(LOG('Indicator Data'!T63)&lt;BW$194,0,10-(BW$195-LOG('Indicator Data'!T63))/(BW$195-BW$194)*10))),1)</f>
        <v>0</v>
      </c>
      <c r="BX60" s="35">
        <f t="shared" si="53"/>
        <v>0</v>
      </c>
      <c r="BY60" s="36">
        <f>'Indicator Data'!S63/'Indicator Data'!$CK63</f>
        <v>0</v>
      </c>
      <c r="BZ60" s="36">
        <f>'Indicator Data'!T63/'Indicator Data'!$CK63</f>
        <v>0</v>
      </c>
      <c r="CA60" s="35">
        <f t="shared" si="95"/>
        <v>0</v>
      </c>
      <c r="CB60" s="35">
        <f t="shared" si="96"/>
        <v>0</v>
      </c>
      <c r="CC60" s="35">
        <f t="shared" si="54"/>
        <v>0</v>
      </c>
      <c r="CD60" s="35">
        <f t="shared" si="55"/>
        <v>0</v>
      </c>
      <c r="CE60" s="35">
        <f t="shared" si="56"/>
        <v>0</v>
      </c>
      <c r="CF60" s="35">
        <f>ROUND(IF('Indicator Data'!U63=0,0,IF(LOG('Indicator Data'!U63)&gt;CF$195,10,IF(LOG('Indicator Data'!U63)&lt;CF$194,0,10-(CF$195-LOG('Indicator Data'!U63))/(CF$195-CF$194)*10))),1)</f>
        <v>6.8</v>
      </c>
      <c r="CG60" s="36">
        <f>'Indicator Data'!U63/'Indicator Data'!$CK63</f>
        <v>0.60425843441098426</v>
      </c>
      <c r="CH60" s="35">
        <f t="shared" si="97"/>
        <v>6.7</v>
      </c>
      <c r="CI60" s="35">
        <f t="shared" si="57"/>
        <v>6.8</v>
      </c>
      <c r="CJ60" s="35">
        <f>ROUND(IF('Indicator Data'!V63=0,0,IF(LOG('Indicator Data'!V63)&gt;CJ$195,10,IF(LOG('Indicator Data'!V63)&lt;CJ$194,0,10-(CJ$195-LOG('Indicator Data'!V63))/(CJ$195-CJ$194)*10))),1)</f>
        <v>6.7</v>
      </c>
      <c r="CK60" s="36">
        <f>IF('Indicator Data'!V63/'Indicator Data'!$CK63&gt;1,1,'Indicator Data'!V63/'Indicator Data'!$CK63)</f>
        <v>0.54803210026559157</v>
      </c>
      <c r="CL60" s="35">
        <f t="shared" si="98"/>
        <v>5.5</v>
      </c>
      <c r="CM60" s="35">
        <f t="shared" si="58"/>
        <v>6.1</v>
      </c>
      <c r="CN60" s="35">
        <f>ROUND(IF('Indicator Data'!W63=0,0,IF(LOG('Indicator Data'!W63)&gt;CN$195,10,IF(LOG('Indicator Data'!W63)&lt;CN$194,0,10-(CN$195-LOG('Indicator Data'!W63))/(CN$195-CN$194)*10))),1)</f>
        <v>7</v>
      </c>
      <c r="CO60" s="36">
        <f>'Indicator Data'!W63/'Indicator Data'!$CK63</f>
        <v>0.8629349887092741</v>
      </c>
      <c r="CP60" s="35">
        <f t="shared" si="99"/>
        <v>8.6</v>
      </c>
      <c r="CQ60" s="35">
        <f t="shared" si="59"/>
        <v>7.9</v>
      </c>
      <c r="CR60" s="35">
        <f t="shared" si="100"/>
        <v>5.8</v>
      </c>
      <c r="CS60" s="35">
        <f>IF('Indicator Data'!BZ63="No data","x",ROUND(IF('Indicator Data'!BZ63&gt;CS$195,0,IF('Indicator Data'!BZ63&lt;CS$194,10,(CS$195-'Indicator Data'!BZ63)/(CS$195-CS$194)*10)),1))</f>
        <v>0.5</v>
      </c>
      <c r="CT60" s="35">
        <f>IF('Indicator Data'!CA63="No data","x",ROUND(IF('Indicator Data'!CA63&gt;CT$195,0,IF('Indicator Data'!CA63&lt;CT$194,10,(CT$195-'Indicator Data'!CA63)/(CT$195-CT$194)*10)),1))</f>
        <v>1</v>
      </c>
      <c r="CU60" s="35" t="str">
        <f>IF('Indicator Data'!AC63="No data","x",ROUND(IF('Indicator Data'!AC63&gt;CU$195,0,IF('Indicator Data'!AC63&lt;CU$194,10,(CU$195-'Indicator Data'!AC63)/(CU$195-CU$194)*10)),1))</f>
        <v>x</v>
      </c>
      <c r="CV60" s="35">
        <f t="shared" si="101"/>
        <v>0.8</v>
      </c>
      <c r="CW60" s="35">
        <f>IF('Indicator Data'!X63="No data","x",ROUND(IF(LOG('Indicator Data'!X63)&gt;CW$195,10,IF(LOG('Indicator Data'!X63)&lt;CW$194,0,10-(CW$195-LOG('Indicator Data'!X63))/(CW$195-CW$194)*10)),1))</f>
        <v>5.6</v>
      </c>
      <c r="CX60" s="35">
        <f>IF('Indicator Data'!Y63="No data","x",ROUND(IF('Indicator Data'!Y63&gt;CX$195,10,IF('Indicator Data'!Y63&lt;CX$194,0,10-(CX$195-'Indicator Data'!Y63)/(CX$195-CX$194)*10)),1))</f>
        <v>3.2</v>
      </c>
      <c r="CY60" s="35">
        <f>IF('Indicator Data'!Z63="No data","x",ROUND(IF('Indicator Data'!Z63&gt;CY$195,10,IF('Indicator Data'!Z63&lt;CY$194,0,10-(CY$195-'Indicator Data'!Z63)/(CY$195-CY$194)*10)),1))</f>
        <v>5.6</v>
      </c>
      <c r="CZ60" s="35">
        <f>IF('Indicator Data'!AA63="No data","x",ROUND(IF('Indicator Data'!AA63&gt;CZ$195,10,IF('Indicator Data'!AA63&lt;CZ$194,0,10-(CZ$195-'Indicator Data'!AA63)/(CZ$195-CZ$194)*10)),1))</f>
        <v>7</v>
      </c>
      <c r="DA60" s="35">
        <f t="shared" si="60"/>
        <v>5.4</v>
      </c>
      <c r="DB60" s="35">
        <f t="shared" si="61"/>
        <v>3.9</v>
      </c>
      <c r="DC60" s="35">
        <f>IF('Indicator Data'!AF63="No data","x",ROUND(IF('Indicator Data'!AF63&gt;DC$195,10,IF('Indicator Data'!AF63&lt;DC$194,0,10-(DC$195-'Indicator Data'!AF63)/(DC$195-DC$194)*10)),1))</f>
        <v>1.2</v>
      </c>
      <c r="DD60" s="35">
        <f>IF('Indicator Data'!AG63="No data","x",ROUND(IF('Indicator Data'!AG63&gt;DD$195,10,IF('Indicator Data'!AG63&lt;DD$194,0,10-(DD$195-'Indicator Data'!AG63)/(DD$195-DD$194)*10)),1))</f>
        <v>3.4</v>
      </c>
      <c r="DE60" s="35">
        <f t="shared" si="62"/>
        <v>4.3</v>
      </c>
      <c r="DF60" s="35">
        <f>IF('Indicator Data'!AB63="No data","x",ROUND(IF('Indicator Data'!AB63&gt;DF$195,10,IF('Indicator Data'!AB63&lt;DF$194,0,10-(DF$195-'Indicator Data'!AB63)/(DF$195-DF$194)*10)),1))</f>
        <v>0</v>
      </c>
      <c r="DG60" s="35">
        <f t="shared" si="63"/>
        <v>0.5</v>
      </c>
      <c r="DH60" s="143">
        <f>IF('Indicator Data'!AD63="No data","x",'Indicator Data'!AD63/'Indicator Data'!$CJ63)</f>
        <v>3.0450977858431042E-4</v>
      </c>
      <c r="DI60" s="35">
        <f t="shared" si="64"/>
        <v>7</v>
      </c>
      <c r="DJ60" s="35">
        <f>IF('Indicator Data'!AE63="No data","x",ROUND(IF('Indicator Data'!AE63&gt;DJ$195,0,IF('Indicator Data'!AE63&lt;DJ$194,10,(DJ$195-'Indicator Data'!AE63)/(DJ$195-DJ$194)*10)),1))</f>
        <v>2</v>
      </c>
      <c r="DK60" s="35">
        <f t="shared" si="65"/>
        <v>4.5</v>
      </c>
      <c r="DL60" s="35">
        <f t="shared" si="66"/>
        <v>3.1</v>
      </c>
      <c r="DM60" s="37">
        <f t="shared" si="102"/>
        <v>3.5</v>
      </c>
      <c r="DN60" s="38">
        <f t="shared" si="103"/>
        <v>3.9</v>
      </c>
      <c r="DO60" s="35">
        <f>ROUND(IF('Indicator Data'!AH63=0,0,IF('Indicator Data'!AH63&gt;DO$195,10,IF('Indicator Data'!AH63&lt;DO$194,0,10-(DO$195-'Indicator Data'!AH63)/(DO$195-DO$194)*10))),1)</f>
        <v>0.1</v>
      </c>
      <c r="DP60" s="35">
        <f>ROUND(IF('Indicator Data'!AI63=0,0,IF(LOG('Indicator Data'!AI63)&gt;LOG(DP$195),10,IF(LOG('Indicator Data'!AI63)&lt;LOG(DP$194),0,10-(LOG(DP$195)-LOG('Indicator Data'!AI63))/(LOG(DP$195)-LOG(DP$194))*10))),1)</f>
        <v>0</v>
      </c>
      <c r="DQ60" s="37">
        <f t="shared" si="104"/>
        <v>0.1</v>
      </c>
      <c r="DR60" s="35">
        <f>'Indicator Data'!AJ63</f>
        <v>0</v>
      </c>
      <c r="DS60" s="35">
        <f>'Indicator Data'!AK63</f>
        <v>0</v>
      </c>
      <c r="DT60" s="37">
        <f t="shared" si="105"/>
        <v>0</v>
      </c>
      <c r="DU60" s="38">
        <f t="shared" si="106"/>
        <v>0.1</v>
      </c>
      <c r="DV60" s="13"/>
      <c r="DW60" s="83"/>
    </row>
    <row r="61" spans="1:127" s="2" customFormat="1" x14ac:dyDescent="0.3">
      <c r="A61" s="98" t="str">
        <f>'Indicator Data'!A64</f>
        <v>Finland</v>
      </c>
      <c r="B61" s="39" t="str">
        <f>'Indicator Data'!B64</f>
        <v>FIN</v>
      </c>
      <c r="C61" s="35">
        <f>ROUND(IF('Indicator Data'!C64=0,0.1,IF(LOG('Indicator Data'!C64)&gt;C$195,10,IF(LOG('Indicator Data'!C64)&lt;C$194,0,10-(C$195-LOG('Indicator Data'!C64))/(C$195-C$194)*10))),1)</f>
        <v>0.1</v>
      </c>
      <c r="D61" s="35">
        <f>ROUND(IF('Indicator Data'!D64=0,0.1,IF(LOG('Indicator Data'!D64)&gt;D$195,10,IF(LOG('Indicator Data'!D64)&lt;D$194,0,10-(D$195-LOG('Indicator Data'!D64))/(D$195-D$194)*10))),1)</f>
        <v>0.1</v>
      </c>
      <c r="E61" s="35">
        <f t="shared" si="67"/>
        <v>0.1</v>
      </c>
      <c r="F61" s="35">
        <f>IF('Indicator Data'!E64="No data",0.1,(ROUND(IF('Indicator Data'!E64=0,0,IF(LOG('Indicator Data'!E64)&gt;F$195,10,IF(LOG('Indicator Data'!E64)&lt;F$194,0,10-(F$195-LOG('Indicator Data'!E64))/(F$195-F$194)*10))),1)))</f>
        <v>0.1</v>
      </c>
      <c r="G61" s="35">
        <f>ROUND(IF('Indicator Data'!F64=0,0,IF(LOG('Indicator Data'!F64)&gt;G$195,10,IF(LOG('Indicator Data'!F64)&lt;G$194,0,10-(G$195-LOG('Indicator Data'!F64))/(G$195-G$194)*10))),1)</f>
        <v>0</v>
      </c>
      <c r="H61" s="35">
        <f>ROUND(IF('Indicator Data'!G64=0,0,IF(LOG('Indicator Data'!G64)&gt;H$195,10,IF(LOG('Indicator Data'!G64)&lt;H$194,0,10-(H$195-LOG('Indicator Data'!G64))/(H$195-H$194)*10))),1)</f>
        <v>0</v>
      </c>
      <c r="I61" s="35">
        <f>ROUND(IF('Indicator Data'!H64=0,0,IF(LOG('Indicator Data'!H64)&gt;I$195,10,IF(LOG('Indicator Data'!H64)&lt;I$194,0,10-(I$195-LOG('Indicator Data'!H64))/(I$195-I$194)*10))),1)</f>
        <v>0</v>
      </c>
      <c r="J61" s="35">
        <f t="shared" si="68"/>
        <v>0</v>
      </c>
      <c r="K61" s="35">
        <f>ROUND(IF('Indicator Data'!I64=0,0,IF(LOG('Indicator Data'!I64)&gt;K$195,10,IF(LOG('Indicator Data'!I64)&lt;K$194,0,10-(K$195-LOG('Indicator Data'!I64))/(K$195-K$194)*10))),1)</f>
        <v>0</v>
      </c>
      <c r="L61" s="35">
        <f t="shared" si="69"/>
        <v>0</v>
      </c>
      <c r="M61" s="35">
        <f>ROUND(IF('Indicator Data'!J64=0,0,IF(LOG('Indicator Data'!J64)&gt;M$195,10,IF(LOG('Indicator Data'!J64)&lt;M$194,0,10-(M$195-LOG('Indicator Data'!J64))/(M$195-M$194)*10))),1)</f>
        <v>0</v>
      </c>
      <c r="N61" s="36">
        <f>'Indicator Data'!C64/'Indicator Data'!$CK64</f>
        <v>0</v>
      </c>
      <c r="O61" s="36">
        <f>'Indicator Data'!D64/'Indicator Data'!$CK64</f>
        <v>0</v>
      </c>
      <c r="P61" s="36" t="str">
        <f>IF(F61=0.1,"x",'Indicator Data'!E64/'Indicator Data'!$CK64)</f>
        <v>x</v>
      </c>
      <c r="Q61" s="36">
        <f>'Indicator Data'!F64/'Indicator Data'!$CK64</f>
        <v>0</v>
      </c>
      <c r="R61" s="36">
        <f>'Indicator Data'!G64/'Indicator Data'!$CK64</f>
        <v>0</v>
      </c>
      <c r="S61" s="36">
        <f>'Indicator Data'!H64/'Indicator Data'!$CK64</f>
        <v>0</v>
      </c>
      <c r="T61" s="36">
        <f>'Indicator Data'!I64/'Indicator Data'!$CK64</f>
        <v>0</v>
      </c>
      <c r="U61" s="36">
        <f>'Indicator Data'!J64/'Indicator Data'!$CK64</f>
        <v>0</v>
      </c>
      <c r="V61" s="35">
        <f t="shared" si="70"/>
        <v>0</v>
      </c>
      <c r="W61" s="35">
        <f t="shared" si="71"/>
        <v>0</v>
      </c>
      <c r="X61" s="35">
        <f t="shared" si="72"/>
        <v>0</v>
      </c>
      <c r="Y61" s="35">
        <f t="shared" si="73"/>
        <v>0.1</v>
      </c>
      <c r="Z61" s="35">
        <f t="shared" si="74"/>
        <v>0</v>
      </c>
      <c r="AA61" s="35">
        <f t="shared" si="75"/>
        <v>0</v>
      </c>
      <c r="AB61" s="35">
        <f t="shared" si="76"/>
        <v>0</v>
      </c>
      <c r="AC61" s="35">
        <f t="shared" si="77"/>
        <v>0</v>
      </c>
      <c r="AD61" s="35">
        <f t="shared" si="78"/>
        <v>0</v>
      </c>
      <c r="AE61" s="35">
        <f t="shared" si="79"/>
        <v>0</v>
      </c>
      <c r="AF61" s="35">
        <f t="shared" si="80"/>
        <v>0</v>
      </c>
      <c r="AG61" s="35">
        <f>ROUND(IF('Indicator Data'!K64=0,0,IF('Indicator Data'!K64&gt;AG$195,10,IF('Indicator Data'!K64&lt;AG$194,0,10-(AG$195-'Indicator Data'!K64)/(AG$195-AG$194)*10))),1)</f>
        <v>0</v>
      </c>
      <c r="AH61" s="35">
        <f t="shared" si="81"/>
        <v>0.1</v>
      </c>
      <c r="AI61" s="35">
        <f t="shared" si="82"/>
        <v>0.1</v>
      </c>
      <c r="AJ61" s="35">
        <f t="shared" si="83"/>
        <v>0</v>
      </c>
      <c r="AK61" s="35">
        <f t="shared" si="84"/>
        <v>0</v>
      </c>
      <c r="AL61" s="35">
        <f t="shared" si="85"/>
        <v>0</v>
      </c>
      <c r="AM61" s="35">
        <f t="shared" si="86"/>
        <v>0</v>
      </c>
      <c r="AN61" s="35">
        <f t="shared" si="87"/>
        <v>0</v>
      </c>
      <c r="AO61" s="142">
        <f t="shared" si="88"/>
        <v>0.1</v>
      </c>
      <c r="AP61" s="142">
        <f t="shared" si="41"/>
        <v>0.1</v>
      </c>
      <c r="AQ61" s="142">
        <f t="shared" si="89"/>
        <v>0</v>
      </c>
      <c r="AR61" s="142">
        <f t="shared" si="90"/>
        <v>0</v>
      </c>
      <c r="AS61" s="35">
        <f t="shared" si="91"/>
        <v>0</v>
      </c>
      <c r="AT61" s="35">
        <f>IF('Indicator Data'!L64="No data","x",IF('Indicator Data'!CL64&lt;1000,"x",ROUND((IF('Indicator Data'!L64&gt;AT$195,10,IF('Indicator Data'!L64&lt;AT$194,0,10-(AT$195-'Indicator Data'!L64)/(AT$195-AT$194)*10))),1)))</f>
        <v>0</v>
      </c>
      <c r="AU61" s="142">
        <f t="shared" si="92"/>
        <v>0</v>
      </c>
      <c r="AV61" s="35">
        <f>IF('Indicator Data'!M64="No data","x",ROUND(IF('Indicator Data'!M64=0,0,IF(LOG('Indicator Data'!M64)&gt;AV$195,10,IF(LOG('Indicator Data'!M64)&lt;AV$194,0,10-(AV$195-LOG('Indicator Data'!M64))/(AV$195-AV$194)*10))),1))</f>
        <v>0</v>
      </c>
      <c r="AW61" s="36">
        <f>IF(AV61="x","x",'Indicator Data'!M64/'Indicator Data'!$CK64)</f>
        <v>0</v>
      </c>
      <c r="AX61" s="35">
        <f t="shared" si="42"/>
        <v>0</v>
      </c>
      <c r="AY61" s="35">
        <f t="shared" si="43"/>
        <v>0</v>
      </c>
      <c r="AZ61" s="35" t="str">
        <f>IF('Indicator Data'!N64="No data","x",ROUND(IF('Indicator Data'!N64=0,0,IF(LOG('Indicator Data'!N64)&gt;AZ$195,10,IF(LOG('Indicator Data'!N64)&lt;AZ$194,0,10-(AZ$195-LOG('Indicator Data'!N64))/(AZ$195-AZ$194)*10))),1))</f>
        <v>x</v>
      </c>
      <c r="BA61" s="36" t="str">
        <f>IF(AZ61="x","x",'Indicator Data'!N64/'Indicator Data'!$CK64)</f>
        <v>x</v>
      </c>
      <c r="BB61" s="35" t="str">
        <f t="shared" si="44"/>
        <v>x</v>
      </c>
      <c r="BC61" s="35" t="str">
        <f t="shared" si="45"/>
        <v>x</v>
      </c>
      <c r="BD61" s="35" t="str">
        <f>IF('Indicator Data'!O64="No data","x",ROUND(IF('Indicator Data'!O64=0,0,IF(LOG('Indicator Data'!O64)&gt;BD$195,10,IF(LOG('Indicator Data'!O64)&lt;BD$194,0,10-(BD$195-LOG('Indicator Data'!O64))/(BD$195-BD$194)*10))),1))</f>
        <v>x</v>
      </c>
      <c r="BE61" s="36" t="str">
        <f>IF(BD61="x","x",'Indicator Data'!O64/'Indicator Data'!$CK64)</f>
        <v>x</v>
      </c>
      <c r="BF61" s="35" t="str">
        <f t="shared" si="46"/>
        <v>x</v>
      </c>
      <c r="BG61" s="35" t="str">
        <f t="shared" si="47"/>
        <v>x</v>
      </c>
      <c r="BH61" s="35" t="str">
        <f>IF('Indicator Data'!P64="No data","x",ROUND(IF('Indicator Data'!P64=0,0,IF(LOG('Indicator Data'!P64)&gt;BH$195,10,IF(LOG('Indicator Data'!P64)&lt;BH$194,0,10-(BH$195-LOG('Indicator Data'!P64))/(BH$195-BH$194)*10))),1))</f>
        <v>x</v>
      </c>
      <c r="BI61" s="36" t="str">
        <f>IF(BH61="x","x",'Indicator Data'!P64/'Indicator Data'!$CK64)</f>
        <v>x</v>
      </c>
      <c r="BJ61" s="35" t="str">
        <f t="shared" si="48"/>
        <v>x</v>
      </c>
      <c r="BK61" s="35" t="str">
        <f t="shared" si="49"/>
        <v>x</v>
      </c>
      <c r="BL61" s="35">
        <f t="shared" si="50"/>
        <v>0</v>
      </c>
      <c r="BM61" s="35">
        <f>ROUND(IF('Indicator Data'!Q64=0,0,IF(LOG('Indicator Data'!Q64)&gt;BM$195,10,IF(LOG('Indicator Data'!Q64)&lt;BM$194,0,10-(BM$195-LOG('Indicator Data'!Q64))/(BM$195-BM$194)*10))),1)</f>
        <v>0</v>
      </c>
      <c r="BN61" s="35">
        <f>ROUND(IF('Indicator Data'!R64=0,0,IF(LOG('Indicator Data'!R64)&gt;BN$195,10,IF(LOG('Indicator Data'!R64)&lt;BN$194,0,10-(BN$195-LOG('Indicator Data'!R64))/(BN$195-BN$194)*10))),1)</f>
        <v>0</v>
      </c>
      <c r="BO61" s="35">
        <f t="shared" si="51"/>
        <v>0</v>
      </c>
      <c r="BP61" s="36">
        <f>'Indicator Data'!Q64/'Indicator Data'!$CK64</f>
        <v>0</v>
      </c>
      <c r="BQ61" s="36">
        <f>'Indicator Data'!R64/'Indicator Data'!$CK64</f>
        <v>0</v>
      </c>
      <c r="BR61" s="35">
        <f t="shared" si="93"/>
        <v>0</v>
      </c>
      <c r="BS61" s="35">
        <f t="shared" si="94"/>
        <v>0</v>
      </c>
      <c r="BT61" s="35">
        <f t="shared" si="28"/>
        <v>0</v>
      </c>
      <c r="BU61" s="35">
        <f t="shared" si="52"/>
        <v>0</v>
      </c>
      <c r="BV61" s="35">
        <f>ROUND(IF('Indicator Data'!S64=0,0,IF(LOG('Indicator Data'!S64)&gt;BV$195,10,IF(LOG('Indicator Data'!S64)&lt;BV$194,0,10-(BV$195-LOG('Indicator Data'!S64))/(BV$195-BV$194)*10))),1)</f>
        <v>0</v>
      </c>
      <c r="BW61" s="35">
        <f>ROUND(IF('Indicator Data'!T64=0,0,IF(LOG('Indicator Data'!T64)&gt;BW$195,10,IF(LOG('Indicator Data'!T64)&lt;BW$194,0,10-(BW$195-LOG('Indicator Data'!T64))/(BW$195-BW$194)*10))),1)</f>
        <v>0</v>
      </c>
      <c r="BX61" s="35">
        <f t="shared" si="53"/>
        <v>0</v>
      </c>
      <c r="BY61" s="36">
        <f>'Indicator Data'!S64/'Indicator Data'!$CK64</f>
        <v>0</v>
      </c>
      <c r="BZ61" s="36">
        <f>'Indicator Data'!T64/'Indicator Data'!$CK64</f>
        <v>0</v>
      </c>
      <c r="CA61" s="35">
        <f t="shared" si="95"/>
        <v>0</v>
      </c>
      <c r="CB61" s="35">
        <f t="shared" si="96"/>
        <v>0</v>
      </c>
      <c r="CC61" s="35">
        <f t="shared" si="54"/>
        <v>0</v>
      </c>
      <c r="CD61" s="35">
        <f t="shared" si="55"/>
        <v>0</v>
      </c>
      <c r="CE61" s="35">
        <f t="shared" si="56"/>
        <v>0</v>
      </c>
      <c r="CF61" s="35">
        <f>ROUND(IF('Indicator Data'!U64=0,0,IF(LOG('Indicator Data'!U64)&gt;CF$195,10,IF(LOG('Indicator Data'!U64)&lt;CF$194,0,10-(CF$195-LOG('Indicator Data'!U64))/(CF$195-CF$194)*10))),1)</f>
        <v>0</v>
      </c>
      <c r="CG61" s="36">
        <f>'Indicator Data'!U64/'Indicator Data'!$CK64</f>
        <v>0</v>
      </c>
      <c r="CH61" s="35">
        <f t="shared" si="97"/>
        <v>0</v>
      </c>
      <c r="CI61" s="35">
        <f t="shared" si="57"/>
        <v>0</v>
      </c>
      <c r="CJ61" s="35">
        <f>ROUND(IF('Indicator Data'!V64=0,0,IF(LOG('Indicator Data'!V64)&gt;CJ$195,10,IF(LOG('Indicator Data'!V64)&lt;CJ$194,0,10-(CJ$195-LOG('Indicator Data'!V64))/(CJ$195-CJ$194)*10))),1)</f>
        <v>0</v>
      </c>
      <c r="CK61" s="36">
        <f>IF('Indicator Data'!V64/'Indicator Data'!$CK64&gt;1,1,'Indicator Data'!V64/'Indicator Data'!$CK64)</f>
        <v>0</v>
      </c>
      <c r="CL61" s="35">
        <f t="shared" si="98"/>
        <v>0</v>
      </c>
      <c r="CM61" s="35">
        <f t="shared" si="58"/>
        <v>0</v>
      </c>
      <c r="CN61" s="35">
        <f>ROUND(IF('Indicator Data'!W64=0,0,IF(LOG('Indicator Data'!W64)&gt;CN$195,10,IF(LOG('Indicator Data'!W64)&lt;CN$194,0,10-(CN$195-LOG('Indicator Data'!W64))/(CN$195-CN$194)*10))),1)</f>
        <v>0</v>
      </c>
      <c r="CO61" s="36">
        <f>'Indicator Data'!W64/'Indicator Data'!$CK64</f>
        <v>0</v>
      </c>
      <c r="CP61" s="35">
        <f t="shared" si="99"/>
        <v>0</v>
      </c>
      <c r="CQ61" s="35">
        <f t="shared" si="59"/>
        <v>0</v>
      </c>
      <c r="CR61" s="35">
        <f t="shared" si="100"/>
        <v>0</v>
      </c>
      <c r="CS61" s="35">
        <f>IF('Indicator Data'!BZ64="No data","x",ROUND(IF('Indicator Data'!BZ64&gt;CS$195,0,IF('Indicator Data'!BZ64&lt;CS$194,10,(CS$195-'Indicator Data'!BZ64)/(CS$195-CS$194)*10)),1))</f>
        <v>0.1</v>
      </c>
      <c r="CT61" s="35">
        <f>IF('Indicator Data'!CA64="No data","x",ROUND(IF('Indicator Data'!CA64&gt;CT$195,0,IF('Indicator Data'!CA64&lt;CT$194,10,(CT$195-'Indicator Data'!CA64)/(CT$195-CT$194)*10)),1))</f>
        <v>0</v>
      </c>
      <c r="CU61" s="35" t="str">
        <f>IF('Indicator Data'!AC64="No data","x",ROUND(IF('Indicator Data'!AC64&gt;CU$195,0,IF('Indicator Data'!AC64&lt;CU$194,10,(CU$195-'Indicator Data'!AC64)/(CU$195-CU$194)*10)),1))</f>
        <v>x</v>
      </c>
      <c r="CV61" s="35">
        <f t="shared" si="101"/>
        <v>0.1</v>
      </c>
      <c r="CW61" s="35">
        <f>IF('Indicator Data'!X64="No data","x",ROUND(IF(LOG('Indicator Data'!X64)&gt;CW$195,10,IF(LOG('Indicator Data'!X64)&lt;CW$194,0,10-(CW$195-LOG('Indicator Data'!X64))/(CW$195-CW$194)*10)),1))</f>
        <v>4.2</v>
      </c>
      <c r="CX61" s="35">
        <f>IF('Indicator Data'!Y64="No data","x",ROUND(IF('Indicator Data'!Y64&gt;CX$195,10,IF('Indicator Data'!Y64&lt;CX$194,0,10-(CX$195-'Indicator Data'!Y64)/(CX$195-CX$194)*10)),1))</f>
        <v>0.5</v>
      </c>
      <c r="CY61" s="35">
        <f>IF('Indicator Data'!Z64="No data","x",ROUND(IF('Indicator Data'!Z64&gt;CY$195,10,IF('Indicator Data'!Z64&lt;CY$194,0,10-(CY$195-'Indicator Data'!Z64)/(CY$195-CY$194)*10)),1))</f>
        <v>8.5</v>
      </c>
      <c r="CZ61" s="35">
        <f>IF('Indicator Data'!AA64="No data","x",ROUND(IF('Indicator Data'!AA64&gt;CZ$195,10,IF('Indicator Data'!AA64&lt;CZ$194,0,10-(CZ$195-'Indicator Data'!AA64)/(CZ$195-CZ$194)*10)),1))</f>
        <v>0.2</v>
      </c>
      <c r="DA61" s="35">
        <f t="shared" si="60"/>
        <v>3.4</v>
      </c>
      <c r="DB61" s="35">
        <f t="shared" si="61"/>
        <v>2.2999999999999998</v>
      </c>
      <c r="DC61" s="35" t="str">
        <f>IF('Indicator Data'!AF64="No data","x",ROUND(IF('Indicator Data'!AF64&gt;DC$195,10,IF('Indicator Data'!AF64&lt;DC$194,0,10-(DC$195-'Indicator Data'!AF64)/(DC$195-DC$194)*10)),1))</f>
        <v>x</v>
      </c>
      <c r="DD61" s="35">
        <f>IF('Indicator Data'!AG64="No data","x",ROUND(IF('Indicator Data'!AG64&gt;DD$195,10,IF('Indicator Data'!AG64&lt;DD$194,0,10-(DD$195-'Indicator Data'!AG64)/(DD$195-DD$194)*10)),1))</f>
        <v>0</v>
      </c>
      <c r="DE61" s="35">
        <f t="shared" si="62"/>
        <v>2.7</v>
      </c>
      <c r="DF61" s="35">
        <f>IF('Indicator Data'!AB64="No data","x",ROUND(IF('Indicator Data'!AB64&gt;DF$195,10,IF('Indicator Data'!AB64&lt;DF$194,0,10-(DF$195-'Indicator Data'!AB64)/(DF$195-DF$194)*10)),1))</f>
        <v>0</v>
      </c>
      <c r="DG61" s="35">
        <f t="shared" si="63"/>
        <v>0</v>
      </c>
      <c r="DH61" s="143">
        <f>IF('Indicator Data'!AD64="No data","x",'Indicator Data'!AD64/'Indicator Data'!$CJ64)</f>
        <v>4.6853317122664043E-4</v>
      </c>
      <c r="DI61" s="35">
        <f t="shared" si="64"/>
        <v>5.3</v>
      </c>
      <c r="DJ61" s="35">
        <f>IF('Indicator Data'!AE64="No data","x",ROUND(IF('Indicator Data'!AE64&gt;DJ$195,0,IF('Indicator Data'!AE64&lt;DJ$194,10,(DJ$195-'Indicator Data'!AE64)/(DJ$195-DJ$194)*10)),1))</f>
        <v>0</v>
      </c>
      <c r="DK61" s="35">
        <f t="shared" si="65"/>
        <v>2.7</v>
      </c>
      <c r="DL61" s="35">
        <f t="shared" si="66"/>
        <v>1.8</v>
      </c>
      <c r="DM61" s="37">
        <f t="shared" si="102"/>
        <v>1.1000000000000001</v>
      </c>
      <c r="DN61" s="38">
        <f t="shared" si="103"/>
        <v>0.2</v>
      </c>
      <c r="DO61" s="35">
        <f>ROUND(IF('Indicator Data'!AH64=0,0,IF('Indicator Data'!AH64&gt;DO$195,10,IF('Indicator Data'!AH64&lt;DO$194,0,10-(DO$195-'Indicator Data'!AH64)/(DO$195-DO$194)*10))),1)</f>
        <v>0</v>
      </c>
      <c r="DP61" s="35">
        <f>ROUND(IF('Indicator Data'!AI64=0,0,IF(LOG('Indicator Data'!AI64)&gt;LOG(DP$195),10,IF(LOG('Indicator Data'!AI64)&lt;LOG(DP$194),0,10-(LOG(DP$195)-LOG('Indicator Data'!AI64))/(LOG(DP$195)-LOG(DP$194))*10))),1)</f>
        <v>0</v>
      </c>
      <c r="DQ61" s="37">
        <f t="shared" si="104"/>
        <v>0</v>
      </c>
      <c r="DR61" s="35">
        <f>'Indicator Data'!AJ64</f>
        <v>0</v>
      </c>
      <c r="DS61" s="35">
        <f>'Indicator Data'!AK64</f>
        <v>0</v>
      </c>
      <c r="DT61" s="37">
        <f t="shared" si="105"/>
        <v>0</v>
      </c>
      <c r="DU61" s="38">
        <f t="shared" si="106"/>
        <v>0</v>
      </c>
      <c r="DV61" s="13"/>
      <c r="DW61" s="83"/>
    </row>
    <row r="62" spans="1:127" s="2" customFormat="1" x14ac:dyDescent="0.3">
      <c r="A62" s="98" t="str">
        <f>'Indicator Data'!A65</f>
        <v>France</v>
      </c>
      <c r="B62" s="39" t="str">
        <f>'Indicator Data'!B65</f>
        <v>FRA</v>
      </c>
      <c r="C62" s="35">
        <f>ROUND(IF('Indicator Data'!C65=0,0.1,IF(LOG('Indicator Data'!C65)&gt;C$195,10,IF(LOG('Indicator Data'!C65)&lt;C$194,0,10-(C$195-LOG('Indicator Data'!C65))/(C$195-C$194)*10))),1)</f>
        <v>8</v>
      </c>
      <c r="D62" s="35">
        <f>ROUND(IF('Indicator Data'!D65=0,0.1,IF(LOG('Indicator Data'!D65)&gt;D$195,10,IF(LOG('Indicator Data'!D65)&lt;D$194,0,10-(D$195-LOG('Indicator Data'!D65))/(D$195-D$194)*10))),1)</f>
        <v>0.1</v>
      </c>
      <c r="E62" s="35">
        <f t="shared" si="67"/>
        <v>5.3</v>
      </c>
      <c r="F62" s="35">
        <f>IF('Indicator Data'!E65="No data",0.1,(ROUND(IF('Indicator Data'!E65=0,0,IF(LOG('Indicator Data'!E65)&gt;F$195,10,IF(LOG('Indicator Data'!E65)&lt;F$194,0,10-(F$195-LOG('Indicator Data'!E65))/(F$195-F$194)*10))),1)))</f>
        <v>8.5</v>
      </c>
      <c r="G62" s="35">
        <f>ROUND(IF('Indicator Data'!F65=0,0,IF(LOG('Indicator Data'!F65)&gt;G$195,10,IF(LOG('Indicator Data'!F65)&lt;G$194,0,10-(G$195-LOG('Indicator Data'!F65))/(G$195-G$194)*10))),1)</f>
        <v>6.1</v>
      </c>
      <c r="H62" s="35">
        <f>ROUND(IF('Indicator Data'!G65=0,0,IF(LOG('Indicator Data'!G65)&gt;H$195,10,IF(LOG('Indicator Data'!G65)&lt;H$194,0,10-(H$195-LOG('Indicator Data'!G65))/(H$195-H$194)*10))),1)</f>
        <v>0</v>
      </c>
      <c r="I62" s="35">
        <f>ROUND(IF('Indicator Data'!H65=0,0,IF(LOG('Indicator Data'!H65)&gt;I$195,10,IF(LOG('Indicator Data'!H65)&lt;I$194,0,10-(I$195-LOG('Indicator Data'!H65))/(I$195-I$194)*10))),1)</f>
        <v>0</v>
      </c>
      <c r="J62" s="35">
        <f t="shared" si="68"/>
        <v>0</v>
      </c>
      <c r="K62" s="35">
        <f>ROUND(IF('Indicator Data'!I65=0,0,IF(LOG('Indicator Data'!I65)&gt;K$195,10,IF(LOG('Indicator Data'!I65)&lt;K$194,0,10-(K$195-LOG('Indicator Data'!I65))/(K$195-K$194)*10))),1)</f>
        <v>0</v>
      </c>
      <c r="L62" s="35">
        <f t="shared" si="69"/>
        <v>0</v>
      </c>
      <c r="M62" s="35">
        <f>ROUND(IF('Indicator Data'!J65=0,0,IF(LOG('Indicator Data'!J65)&gt;M$195,10,IF(LOG('Indicator Data'!J65)&lt;M$194,0,10-(M$195-LOG('Indicator Data'!J65))/(M$195-M$194)*10))),1)</f>
        <v>0</v>
      </c>
      <c r="N62" s="36">
        <f>'Indicator Data'!C65/'Indicator Data'!$CK65</f>
        <v>2.5539619339341973E-4</v>
      </c>
      <c r="O62" s="36">
        <f>'Indicator Data'!D65/'Indicator Data'!$CK65</f>
        <v>0</v>
      </c>
      <c r="P62" s="36">
        <f>IF(F62=0.1,"x",'Indicator Data'!E65/'Indicator Data'!$CK65)</f>
        <v>4.0094794565288076E-3</v>
      </c>
      <c r="Q62" s="36">
        <f>'Indicator Data'!F65/'Indicator Data'!$CK65</f>
        <v>7.2403496110419728E-7</v>
      </c>
      <c r="R62" s="36">
        <f>'Indicator Data'!G65/'Indicator Data'!$CK65</f>
        <v>0</v>
      </c>
      <c r="S62" s="36">
        <f>'Indicator Data'!H65/'Indicator Data'!$CK65</f>
        <v>0</v>
      </c>
      <c r="T62" s="36">
        <f>'Indicator Data'!I65/'Indicator Data'!$CK65</f>
        <v>0</v>
      </c>
      <c r="U62" s="36">
        <f>'Indicator Data'!J65/'Indicator Data'!$CK65</f>
        <v>0</v>
      </c>
      <c r="V62" s="35">
        <f t="shared" si="70"/>
        <v>1.3</v>
      </c>
      <c r="W62" s="35">
        <f t="shared" si="71"/>
        <v>0</v>
      </c>
      <c r="X62" s="35">
        <f t="shared" si="72"/>
        <v>0.7</v>
      </c>
      <c r="Y62" s="35">
        <f t="shared" si="73"/>
        <v>2.7</v>
      </c>
      <c r="Z62" s="35">
        <f t="shared" si="74"/>
        <v>5.2</v>
      </c>
      <c r="AA62" s="35">
        <f t="shared" si="75"/>
        <v>0</v>
      </c>
      <c r="AB62" s="35">
        <f t="shared" si="76"/>
        <v>0</v>
      </c>
      <c r="AC62" s="35">
        <f t="shared" si="77"/>
        <v>0</v>
      </c>
      <c r="AD62" s="35">
        <f t="shared" si="78"/>
        <v>0</v>
      </c>
      <c r="AE62" s="35">
        <f t="shared" si="79"/>
        <v>0</v>
      </c>
      <c r="AF62" s="35">
        <f t="shared" si="80"/>
        <v>0</v>
      </c>
      <c r="AG62" s="35">
        <f>ROUND(IF('Indicator Data'!K65=0,0,IF('Indicator Data'!K65&gt;AG$195,10,IF('Indicator Data'!K65&lt;AG$194,0,10-(AG$195-'Indicator Data'!K65)/(AG$195-AG$194)*10))),1)</f>
        <v>2.9</v>
      </c>
      <c r="AH62" s="35">
        <f t="shared" si="81"/>
        <v>4.7</v>
      </c>
      <c r="AI62" s="35">
        <f t="shared" si="82"/>
        <v>0.1</v>
      </c>
      <c r="AJ62" s="35">
        <f t="shared" si="83"/>
        <v>0</v>
      </c>
      <c r="AK62" s="35">
        <f t="shared" si="84"/>
        <v>0</v>
      </c>
      <c r="AL62" s="35">
        <f t="shared" si="85"/>
        <v>0</v>
      </c>
      <c r="AM62" s="35">
        <f t="shared" si="86"/>
        <v>0</v>
      </c>
      <c r="AN62" s="35">
        <f t="shared" si="87"/>
        <v>0</v>
      </c>
      <c r="AO62" s="142">
        <f t="shared" si="88"/>
        <v>3.3</v>
      </c>
      <c r="AP62" s="142">
        <f t="shared" si="41"/>
        <v>6.4</v>
      </c>
      <c r="AQ62" s="142">
        <f t="shared" si="89"/>
        <v>5.7</v>
      </c>
      <c r="AR62" s="142">
        <f t="shared" si="90"/>
        <v>0</v>
      </c>
      <c r="AS62" s="35">
        <f t="shared" si="91"/>
        <v>1.5</v>
      </c>
      <c r="AT62" s="35">
        <f>IF('Indicator Data'!L65="No data","x",IF('Indicator Data'!CL65&lt;1000,"x",ROUND((IF('Indicator Data'!L65&gt;AT$195,10,IF('Indicator Data'!L65&lt;AT$194,0,10-(AT$195-'Indicator Data'!L65)/(AT$195-AT$194)*10))),1)))</f>
        <v>3</v>
      </c>
      <c r="AU62" s="142">
        <f t="shared" si="92"/>
        <v>2.2999999999999998</v>
      </c>
      <c r="AV62" s="35">
        <f>IF('Indicator Data'!M65="No data","x",ROUND(IF('Indicator Data'!M65=0,0,IF(LOG('Indicator Data'!M65)&gt;AV$195,10,IF(LOG('Indicator Data'!M65)&lt;AV$194,0,10-(AV$195-LOG('Indicator Data'!M65))/(AV$195-AV$194)*10))),1))</f>
        <v>0</v>
      </c>
      <c r="AW62" s="36">
        <f>IF(AV62="x","x",'Indicator Data'!M65/'Indicator Data'!$CK65)</f>
        <v>0</v>
      </c>
      <c r="AX62" s="35">
        <f t="shared" si="42"/>
        <v>0</v>
      </c>
      <c r="AY62" s="35">
        <f t="shared" si="43"/>
        <v>0</v>
      </c>
      <c r="AZ62" s="35" t="str">
        <f>IF('Indicator Data'!N65="No data","x",ROUND(IF('Indicator Data'!N65=0,0,IF(LOG('Indicator Data'!N65)&gt;AZ$195,10,IF(LOG('Indicator Data'!N65)&lt;AZ$194,0,10-(AZ$195-LOG('Indicator Data'!N65))/(AZ$195-AZ$194)*10))),1))</f>
        <v>x</v>
      </c>
      <c r="BA62" s="36" t="str">
        <f>IF(AZ62="x","x",'Indicator Data'!N65/'Indicator Data'!$CK65)</f>
        <v>x</v>
      </c>
      <c r="BB62" s="35" t="str">
        <f t="shared" si="44"/>
        <v>x</v>
      </c>
      <c r="BC62" s="35" t="str">
        <f t="shared" si="45"/>
        <v>x</v>
      </c>
      <c r="BD62" s="35" t="str">
        <f>IF('Indicator Data'!O65="No data","x",ROUND(IF('Indicator Data'!O65=0,0,IF(LOG('Indicator Data'!O65)&gt;BD$195,10,IF(LOG('Indicator Data'!O65)&lt;BD$194,0,10-(BD$195-LOG('Indicator Data'!O65))/(BD$195-BD$194)*10))),1))</f>
        <v>x</v>
      </c>
      <c r="BE62" s="36" t="str">
        <f>IF(BD62="x","x",'Indicator Data'!O65/'Indicator Data'!$CK65)</f>
        <v>x</v>
      </c>
      <c r="BF62" s="35" t="str">
        <f t="shared" si="46"/>
        <v>x</v>
      </c>
      <c r="BG62" s="35" t="str">
        <f t="shared" si="47"/>
        <v>x</v>
      </c>
      <c r="BH62" s="35" t="str">
        <f>IF('Indicator Data'!P65="No data","x",ROUND(IF('Indicator Data'!P65=0,0,IF(LOG('Indicator Data'!P65)&gt;BH$195,10,IF(LOG('Indicator Data'!P65)&lt;BH$194,0,10-(BH$195-LOG('Indicator Data'!P65))/(BH$195-BH$194)*10))),1))</f>
        <v>x</v>
      </c>
      <c r="BI62" s="36" t="str">
        <f>IF(BH62="x","x",'Indicator Data'!P65/'Indicator Data'!$CK65)</f>
        <v>x</v>
      </c>
      <c r="BJ62" s="35" t="str">
        <f t="shared" si="48"/>
        <v>x</v>
      </c>
      <c r="BK62" s="35" t="str">
        <f t="shared" si="49"/>
        <v>x</v>
      </c>
      <c r="BL62" s="35">
        <f t="shared" si="50"/>
        <v>0</v>
      </c>
      <c r="BM62" s="35">
        <f>ROUND(IF('Indicator Data'!Q65=0,0,IF(LOG('Indicator Data'!Q65)&gt;BM$195,10,IF(LOG('Indicator Data'!Q65)&lt;BM$194,0,10-(BM$195-LOG('Indicator Data'!Q65))/(BM$195-BM$194)*10))),1)</f>
        <v>0</v>
      </c>
      <c r="BN62" s="35">
        <f>ROUND(IF('Indicator Data'!R65=0,0,IF(LOG('Indicator Data'!R65)&gt;BN$195,10,IF(LOG('Indicator Data'!R65)&lt;BN$194,0,10-(BN$195-LOG('Indicator Data'!R65))/(BN$195-BN$194)*10))),1)</f>
        <v>0</v>
      </c>
      <c r="BO62" s="35">
        <f t="shared" si="51"/>
        <v>0</v>
      </c>
      <c r="BP62" s="36">
        <f>'Indicator Data'!Q65/'Indicator Data'!$CK65</f>
        <v>0</v>
      </c>
      <c r="BQ62" s="36">
        <f>'Indicator Data'!R65/'Indicator Data'!$CK65</f>
        <v>0</v>
      </c>
      <c r="BR62" s="35">
        <f t="shared" si="93"/>
        <v>0</v>
      </c>
      <c r="BS62" s="35">
        <f t="shared" si="94"/>
        <v>0</v>
      </c>
      <c r="BT62" s="35">
        <f t="shared" si="28"/>
        <v>0</v>
      </c>
      <c r="BU62" s="35">
        <f t="shared" si="52"/>
        <v>0</v>
      </c>
      <c r="BV62" s="35">
        <f>ROUND(IF('Indicator Data'!S65=0,0,IF(LOG('Indicator Data'!S65)&gt;BV$195,10,IF(LOG('Indicator Data'!S65)&lt;BV$194,0,10-(BV$195-LOG('Indicator Data'!S65))/(BV$195-BV$194)*10))),1)</f>
        <v>0</v>
      </c>
      <c r="BW62" s="35">
        <f>ROUND(IF('Indicator Data'!T65=0,0,IF(LOG('Indicator Data'!T65)&gt;BW$195,10,IF(LOG('Indicator Data'!T65)&lt;BW$194,0,10-(BW$195-LOG('Indicator Data'!T65))/(BW$195-BW$194)*10))),1)</f>
        <v>0</v>
      </c>
      <c r="BX62" s="35">
        <f t="shared" si="53"/>
        <v>0</v>
      </c>
      <c r="BY62" s="36">
        <f>'Indicator Data'!S65/'Indicator Data'!$CK65</f>
        <v>0</v>
      </c>
      <c r="BZ62" s="36">
        <f>'Indicator Data'!T65/'Indicator Data'!$CK65</f>
        <v>0</v>
      </c>
      <c r="CA62" s="35">
        <f t="shared" si="95"/>
        <v>0</v>
      </c>
      <c r="CB62" s="35">
        <f t="shared" si="96"/>
        <v>0</v>
      </c>
      <c r="CC62" s="35">
        <f t="shared" si="54"/>
        <v>0</v>
      </c>
      <c r="CD62" s="35">
        <f t="shared" si="55"/>
        <v>0</v>
      </c>
      <c r="CE62" s="35">
        <f t="shared" si="56"/>
        <v>0</v>
      </c>
      <c r="CF62" s="35">
        <f>ROUND(IF('Indicator Data'!U65=0,0,IF(LOG('Indicator Data'!U65)&gt;CF$195,10,IF(LOG('Indicator Data'!U65)&lt;CF$194,0,10-(CF$195-LOG('Indicator Data'!U65))/(CF$195-CF$194)*10))),1)</f>
        <v>0</v>
      </c>
      <c r="CG62" s="36">
        <f>'Indicator Data'!U65/'Indicator Data'!$CK65</f>
        <v>0</v>
      </c>
      <c r="CH62" s="35">
        <f t="shared" si="97"/>
        <v>0</v>
      </c>
      <c r="CI62" s="35">
        <f t="shared" si="57"/>
        <v>0</v>
      </c>
      <c r="CJ62" s="35">
        <f>ROUND(IF('Indicator Data'!V65=0,0,IF(LOG('Indicator Data'!V65)&gt;CJ$195,10,IF(LOG('Indicator Data'!V65)&lt;CJ$194,0,10-(CJ$195-LOG('Indicator Data'!V65))/(CJ$195-CJ$194)*10))),1)</f>
        <v>0</v>
      </c>
      <c r="CK62" s="36">
        <f>IF('Indicator Data'!V65/'Indicator Data'!$CK65&gt;1,1,'Indicator Data'!V65/'Indicator Data'!$CK65)</f>
        <v>0</v>
      </c>
      <c r="CL62" s="35">
        <f t="shared" si="98"/>
        <v>0</v>
      </c>
      <c r="CM62" s="35">
        <f t="shared" si="58"/>
        <v>0</v>
      </c>
      <c r="CN62" s="35">
        <f>ROUND(IF('Indicator Data'!W65=0,0,IF(LOG('Indicator Data'!W65)&gt;CN$195,10,IF(LOG('Indicator Data'!W65)&lt;CN$194,0,10-(CN$195-LOG('Indicator Data'!W65))/(CN$195-CN$194)*10))),1)</f>
        <v>3.9</v>
      </c>
      <c r="CO62" s="36">
        <f>'Indicator Data'!W65/'Indicator Data'!$CK65</f>
        <v>8.9104911205187048E-5</v>
      </c>
      <c r="CP62" s="35">
        <f t="shared" si="99"/>
        <v>0</v>
      </c>
      <c r="CQ62" s="35">
        <f t="shared" si="59"/>
        <v>2.2000000000000002</v>
      </c>
      <c r="CR62" s="35">
        <f t="shared" si="100"/>
        <v>0.6</v>
      </c>
      <c r="CS62" s="35">
        <f>IF('Indicator Data'!BZ65="No data","x",ROUND(IF('Indicator Data'!BZ65&gt;CS$195,0,IF('Indicator Data'!BZ65&lt;CS$194,10,(CS$195-'Indicator Data'!BZ65)/(CS$195-CS$194)*10)),1))</f>
        <v>0.1</v>
      </c>
      <c r="CT62" s="35">
        <f>IF('Indicator Data'!CA65="No data","x",ROUND(IF('Indicator Data'!CA65&gt;CT$195,0,IF('Indicator Data'!CA65&lt;CT$194,10,(CT$195-'Indicator Data'!CA65)/(CT$195-CT$194)*10)),1))</f>
        <v>0</v>
      </c>
      <c r="CU62" s="35" t="str">
        <f>IF('Indicator Data'!AC65="No data","x",ROUND(IF('Indicator Data'!AC65&gt;CU$195,0,IF('Indicator Data'!AC65&lt;CU$194,10,(CU$195-'Indicator Data'!AC65)/(CU$195-CU$194)*10)),1))</f>
        <v>x</v>
      </c>
      <c r="CV62" s="35">
        <f t="shared" si="101"/>
        <v>0.1</v>
      </c>
      <c r="CW62" s="35">
        <f>IF('Indicator Data'!X65="No data","x",ROUND(IF(LOG('Indicator Data'!X65)&gt;CW$195,10,IF(LOG('Indicator Data'!X65)&lt;CW$194,0,10-(CW$195-LOG('Indicator Data'!X65))/(CW$195-CW$194)*10)),1))</f>
        <v>7</v>
      </c>
      <c r="CX62" s="35">
        <f>IF('Indicator Data'!Y65="No data","x",ROUND(IF('Indicator Data'!Y65&gt;CX$195,10,IF('Indicator Data'!Y65&lt;CX$194,0,10-(CX$195-'Indicator Data'!Y65)/(CX$195-CX$194)*10)),1))</f>
        <v>1</v>
      </c>
      <c r="CY62" s="35">
        <f>IF('Indicator Data'!Z65="No data","x",ROUND(IF('Indicator Data'!Z65&gt;CY$195,10,IF('Indicator Data'!Z65&lt;CY$194,0,10-(CY$195-'Indicator Data'!Z65)/(CY$195-CY$194)*10)),1))</f>
        <v>8</v>
      </c>
      <c r="CZ62" s="35">
        <f>IF('Indicator Data'!AA65="No data","x",ROUND(IF('Indicator Data'!AA65&gt;CZ$195,10,IF('Indicator Data'!AA65&lt;CZ$194,0,10-(CZ$195-'Indicator Data'!AA65)/(CZ$195-CZ$194)*10)),1))</f>
        <v>0.7</v>
      </c>
      <c r="DA62" s="35">
        <f t="shared" si="60"/>
        <v>4.2</v>
      </c>
      <c r="DB62" s="35">
        <f t="shared" si="61"/>
        <v>2.8</v>
      </c>
      <c r="DC62" s="35" t="str">
        <f>IF('Indicator Data'!AF65="No data","x",ROUND(IF('Indicator Data'!AF65&gt;DC$195,10,IF('Indicator Data'!AF65&lt;DC$194,0,10-(DC$195-'Indicator Data'!AF65)/(DC$195-DC$194)*10)),1))</f>
        <v>x</v>
      </c>
      <c r="DD62" s="35">
        <f>IF('Indicator Data'!AG65="No data","x",ROUND(IF('Indicator Data'!AG65&gt;DD$195,10,IF('Indicator Data'!AG65&lt;DD$194,0,10-(DD$195-'Indicator Data'!AG65)/(DD$195-DD$194)*10)),1))</f>
        <v>0.4</v>
      </c>
      <c r="DE62" s="35">
        <f t="shared" si="62"/>
        <v>3.4</v>
      </c>
      <c r="DF62" s="35">
        <f>IF('Indicator Data'!AB65="No data","x",ROUND(IF('Indicator Data'!AB65&gt;DF$195,10,IF('Indicator Data'!AB65&lt;DF$194,0,10-(DF$195-'Indicator Data'!AB65)/(DF$195-DF$194)*10)),1))</f>
        <v>0</v>
      </c>
      <c r="DG62" s="35">
        <f t="shared" si="63"/>
        <v>0</v>
      </c>
      <c r="DH62" s="143">
        <f>IF('Indicator Data'!AD65="No data","x",'Indicator Data'!AD65/'Indicator Data'!$CJ65)</f>
        <v>9.107975587984541E-4</v>
      </c>
      <c r="DI62" s="35">
        <f t="shared" si="64"/>
        <v>0.9</v>
      </c>
      <c r="DJ62" s="35">
        <f>IF('Indicator Data'!AE65="No data","x",ROUND(IF('Indicator Data'!AE65&gt;DJ$195,0,IF('Indicator Data'!AE65&lt;DJ$194,10,(DJ$195-'Indicator Data'!AE65)/(DJ$195-DJ$194)*10)),1))</f>
        <v>2</v>
      </c>
      <c r="DK62" s="35">
        <f t="shared" si="65"/>
        <v>1.5</v>
      </c>
      <c r="DL62" s="35">
        <f t="shared" si="66"/>
        <v>1.6</v>
      </c>
      <c r="DM62" s="37">
        <f t="shared" si="102"/>
        <v>1.3</v>
      </c>
      <c r="DN62" s="38">
        <f t="shared" si="103"/>
        <v>3.5</v>
      </c>
      <c r="DO62" s="35">
        <f>ROUND(IF('Indicator Data'!AH65=0,0,IF('Indicator Data'!AH65&gt;DO$195,10,IF('Indicator Data'!AH65&lt;DO$194,0,10-(DO$195-'Indicator Data'!AH65)/(DO$195-DO$194)*10))),1)</f>
        <v>0.4</v>
      </c>
      <c r="DP62" s="35">
        <f>ROUND(IF('Indicator Data'!AI65=0,0,IF(LOG('Indicator Data'!AI65)&gt;LOG(DP$195),10,IF(LOG('Indicator Data'!AI65)&lt;LOG(DP$194),0,10-(LOG(DP$195)-LOG('Indicator Data'!AI65))/(LOG(DP$195)-LOG(DP$194))*10))),1)</f>
        <v>1.4</v>
      </c>
      <c r="DQ62" s="37">
        <f t="shared" si="104"/>
        <v>0.9</v>
      </c>
      <c r="DR62" s="35">
        <f>'Indicator Data'!AJ65</f>
        <v>0</v>
      </c>
      <c r="DS62" s="35">
        <f>'Indicator Data'!AK65</f>
        <v>0</v>
      </c>
      <c r="DT62" s="37">
        <f t="shared" si="105"/>
        <v>0</v>
      </c>
      <c r="DU62" s="38">
        <f t="shared" si="106"/>
        <v>0.6</v>
      </c>
      <c r="DV62" s="13"/>
      <c r="DW62" s="83"/>
    </row>
    <row r="63" spans="1:127" s="2" customFormat="1" x14ac:dyDescent="0.3">
      <c r="A63" s="98" t="str">
        <f>'Indicator Data'!A66</f>
        <v>Gabon</v>
      </c>
      <c r="B63" s="39" t="str">
        <f>'Indicator Data'!B66</f>
        <v>GAB</v>
      </c>
      <c r="C63" s="35">
        <f>ROUND(IF('Indicator Data'!C66=0,0.1,IF(LOG('Indicator Data'!C66)&gt;C$195,10,IF(LOG('Indicator Data'!C66)&lt;C$194,0,10-(C$195-LOG('Indicator Data'!C66))/(C$195-C$194)*10))),1)</f>
        <v>0.1</v>
      </c>
      <c r="D63" s="35">
        <f>ROUND(IF('Indicator Data'!D66=0,0.1,IF(LOG('Indicator Data'!D66)&gt;D$195,10,IF(LOG('Indicator Data'!D66)&lt;D$194,0,10-(D$195-LOG('Indicator Data'!D66))/(D$195-D$194)*10))),1)</f>
        <v>0.1</v>
      </c>
      <c r="E63" s="35">
        <f t="shared" si="67"/>
        <v>0.1</v>
      </c>
      <c r="F63" s="35">
        <f>IF('Indicator Data'!E66="No data",0.1,(ROUND(IF('Indicator Data'!E66=0,0,IF(LOG('Indicator Data'!E66)&gt;F$195,10,IF(LOG('Indicator Data'!E66)&lt;F$194,0,10-(F$195-LOG('Indicator Data'!E66))/(F$195-F$194)*10))),1)))</f>
        <v>5.2</v>
      </c>
      <c r="G63" s="35">
        <f>ROUND(IF('Indicator Data'!F66=0,0,IF(LOG('Indicator Data'!F66)&gt;G$195,10,IF(LOG('Indicator Data'!F66)&lt;G$194,0,10-(G$195-LOG('Indicator Data'!F66))/(G$195-G$194)*10))),1)</f>
        <v>0</v>
      </c>
      <c r="H63" s="35">
        <f>ROUND(IF('Indicator Data'!G66=0,0,IF(LOG('Indicator Data'!G66)&gt;H$195,10,IF(LOG('Indicator Data'!G66)&lt;H$194,0,10-(H$195-LOG('Indicator Data'!G66))/(H$195-H$194)*10))),1)</f>
        <v>0</v>
      </c>
      <c r="I63" s="35">
        <f>ROUND(IF('Indicator Data'!H66=0,0,IF(LOG('Indicator Data'!H66)&gt;I$195,10,IF(LOG('Indicator Data'!H66)&lt;I$194,0,10-(I$195-LOG('Indicator Data'!H66))/(I$195-I$194)*10))),1)</f>
        <v>0</v>
      </c>
      <c r="J63" s="35">
        <f t="shared" si="68"/>
        <v>0</v>
      </c>
      <c r="K63" s="35">
        <f>ROUND(IF('Indicator Data'!I66=0,0,IF(LOG('Indicator Data'!I66)&gt;K$195,10,IF(LOG('Indicator Data'!I66)&lt;K$194,0,10-(K$195-LOG('Indicator Data'!I66))/(K$195-K$194)*10))),1)</f>
        <v>0</v>
      </c>
      <c r="L63" s="35">
        <f t="shared" si="69"/>
        <v>0</v>
      </c>
      <c r="M63" s="35">
        <f>ROUND(IF('Indicator Data'!J66=0,0,IF(LOG('Indicator Data'!J66)&gt;M$195,10,IF(LOG('Indicator Data'!J66)&lt;M$194,0,10-(M$195-LOG('Indicator Data'!J66))/(M$195-M$194)*10))),1)</f>
        <v>0</v>
      </c>
      <c r="N63" s="36">
        <f>'Indicator Data'!C66/'Indicator Data'!$CK66</f>
        <v>0</v>
      </c>
      <c r="O63" s="36">
        <f>'Indicator Data'!D66/'Indicator Data'!$CK66</f>
        <v>0</v>
      </c>
      <c r="P63" s="36">
        <f>IF(F63=0.1,"x",'Indicator Data'!E66/'Indicator Data'!$CK66)</f>
        <v>6.5875470923175312E-3</v>
      </c>
      <c r="Q63" s="36">
        <f>'Indicator Data'!F66/'Indicator Data'!$CK66</f>
        <v>0</v>
      </c>
      <c r="R63" s="36">
        <f>'Indicator Data'!G66/'Indicator Data'!$CK66</f>
        <v>0</v>
      </c>
      <c r="S63" s="36">
        <f>'Indicator Data'!H66/'Indicator Data'!$CK66</f>
        <v>0</v>
      </c>
      <c r="T63" s="36">
        <f>'Indicator Data'!I66/'Indicator Data'!$CK66</f>
        <v>0</v>
      </c>
      <c r="U63" s="36">
        <f>'Indicator Data'!J66/'Indicator Data'!$CK66</f>
        <v>0</v>
      </c>
      <c r="V63" s="35">
        <f t="shared" si="70"/>
        <v>0</v>
      </c>
      <c r="W63" s="35">
        <f t="shared" si="71"/>
        <v>0</v>
      </c>
      <c r="X63" s="35">
        <f t="shared" si="72"/>
        <v>0</v>
      </c>
      <c r="Y63" s="35">
        <f t="shared" si="73"/>
        <v>4.4000000000000004</v>
      </c>
      <c r="Z63" s="35">
        <f t="shared" si="74"/>
        <v>0</v>
      </c>
      <c r="AA63" s="35">
        <f t="shared" si="75"/>
        <v>0</v>
      </c>
      <c r="AB63" s="35">
        <f t="shared" si="76"/>
        <v>0</v>
      </c>
      <c r="AC63" s="35">
        <f t="shared" si="77"/>
        <v>0</v>
      </c>
      <c r="AD63" s="35">
        <f t="shared" si="78"/>
        <v>0</v>
      </c>
      <c r="AE63" s="35">
        <f t="shared" si="79"/>
        <v>0</v>
      </c>
      <c r="AF63" s="35">
        <f t="shared" si="80"/>
        <v>0</v>
      </c>
      <c r="AG63" s="35">
        <f>ROUND(IF('Indicator Data'!K66=0,0,IF('Indicator Data'!K66&gt;AG$195,10,IF('Indicator Data'!K66&lt;AG$194,0,10-(AG$195-'Indicator Data'!K66)/(AG$195-AG$194)*10))),1)</f>
        <v>0</v>
      </c>
      <c r="AH63" s="35">
        <f t="shared" si="81"/>
        <v>0.1</v>
      </c>
      <c r="AI63" s="35">
        <f t="shared" si="82"/>
        <v>0.1</v>
      </c>
      <c r="AJ63" s="35">
        <f t="shared" si="83"/>
        <v>0</v>
      </c>
      <c r="AK63" s="35">
        <f t="shared" si="84"/>
        <v>0</v>
      </c>
      <c r="AL63" s="35">
        <f t="shared" si="85"/>
        <v>0</v>
      </c>
      <c r="AM63" s="35">
        <f t="shared" si="86"/>
        <v>0</v>
      </c>
      <c r="AN63" s="35">
        <f t="shared" si="87"/>
        <v>0</v>
      </c>
      <c r="AO63" s="142">
        <f t="shared" si="88"/>
        <v>0.1</v>
      </c>
      <c r="AP63" s="142">
        <f t="shared" si="41"/>
        <v>4.8</v>
      </c>
      <c r="AQ63" s="142">
        <f t="shared" si="89"/>
        <v>0</v>
      </c>
      <c r="AR63" s="142">
        <f t="shared" si="90"/>
        <v>0</v>
      </c>
      <c r="AS63" s="35">
        <f t="shared" si="91"/>
        <v>0</v>
      </c>
      <c r="AT63" s="35">
        <f>IF('Indicator Data'!L66="No data","x",IF('Indicator Data'!CL66&lt;1000,"x",ROUND((IF('Indicator Data'!L66&gt;AT$195,10,IF('Indicator Data'!L66&lt;AT$194,0,10-(AT$195-'Indicator Data'!L66)/(AT$195-AT$194)*10))),1)))</f>
        <v>3</v>
      </c>
      <c r="AU63" s="142">
        <f t="shared" si="92"/>
        <v>1.5</v>
      </c>
      <c r="AV63" s="35">
        <f>IF('Indicator Data'!M66="No data","x",ROUND(IF('Indicator Data'!M66=0,0,IF(LOG('Indicator Data'!M66)&gt;AV$195,10,IF(LOG('Indicator Data'!M66)&lt;AV$194,0,10-(AV$195-LOG('Indicator Data'!M66))/(AV$195-AV$194)*10))),1))</f>
        <v>7.2</v>
      </c>
      <c r="AW63" s="36">
        <f>IF(AV63="x","x",'Indicator Data'!M66/'Indicator Data'!$CK66)</f>
        <v>0.61153267232670661</v>
      </c>
      <c r="AX63" s="35">
        <f t="shared" si="42"/>
        <v>6.8</v>
      </c>
      <c r="AY63" s="35">
        <f t="shared" si="43"/>
        <v>7</v>
      </c>
      <c r="AZ63" s="35">
        <f>IF('Indicator Data'!N66="No data","x",ROUND(IF('Indicator Data'!N66=0,0,IF(LOG('Indicator Data'!N66)&gt;AZ$195,10,IF(LOG('Indicator Data'!N66)&lt;AZ$194,0,10-(AZ$195-LOG('Indicator Data'!N66))/(AZ$195-AZ$194)*10))),1))</f>
        <v>7.9</v>
      </c>
      <c r="BA63" s="36">
        <f>IF(AZ63="x","x",'Indicator Data'!N66/'Indicator Data'!$CK66)</f>
        <v>0.31465403423938976</v>
      </c>
      <c r="BB63" s="35">
        <f t="shared" si="44"/>
        <v>10</v>
      </c>
      <c r="BC63" s="35">
        <f t="shared" si="45"/>
        <v>9.1999999999999993</v>
      </c>
      <c r="BD63" s="35">
        <f>IF('Indicator Data'!O66="No data","x",ROUND(IF('Indicator Data'!O66=0,0,IF(LOG('Indicator Data'!O66)&gt;BD$195,10,IF(LOG('Indicator Data'!O66)&lt;BD$194,0,10-(BD$195-LOG('Indicator Data'!O66))/(BD$195-BD$194)*10))),1))</f>
        <v>0</v>
      </c>
      <c r="BE63" s="36">
        <f>IF(BD63="x","x",'Indicator Data'!O66/'Indicator Data'!$CK66)</f>
        <v>0</v>
      </c>
      <c r="BF63" s="35">
        <f t="shared" si="46"/>
        <v>0</v>
      </c>
      <c r="BG63" s="35">
        <f t="shared" si="47"/>
        <v>0</v>
      </c>
      <c r="BH63" s="35">
        <f>IF('Indicator Data'!P66="No data","x",ROUND(IF('Indicator Data'!P66=0,0,IF(LOG('Indicator Data'!P66)&gt;BH$195,10,IF(LOG('Indicator Data'!P66)&lt;BH$194,0,10-(BH$195-LOG('Indicator Data'!P66))/(BH$195-BH$194)*10))),1))</f>
        <v>7.6</v>
      </c>
      <c r="BI63" s="36">
        <f>IF(BH63="x","x",'Indicator Data'!P66/'Indicator Data'!$CK66)</f>
        <v>0.19698245527302391</v>
      </c>
      <c r="BJ63" s="35">
        <f t="shared" si="48"/>
        <v>10</v>
      </c>
      <c r="BK63" s="35">
        <f t="shared" si="49"/>
        <v>9.1</v>
      </c>
      <c r="BL63" s="35">
        <f t="shared" si="50"/>
        <v>7.5</v>
      </c>
      <c r="BM63" s="35">
        <f>ROUND(IF('Indicator Data'!Q66=0,0,IF(LOG('Indicator Data'!Q66)&gt;BM$195,10,IF(LOG('Indicator Data'!Q66)&lt;BM$194,0,10-(BM$195-LOG('Indicator Data'!Q66))/(BM$195-BM$194)*10))),1)</f>
        <v>7.5</v>
      </c>
      <c r="BN63" s="35">
        <f>ROUND(IF('Indicator Data'!R66=0,0,IF(LOG('Indicator Data'!R66)&gt;BN$195,10,IF(LOG('Indicator Data'!R66)&lt;BN$194,0,10-(BN$195-LOG('Indicator Data'!R66))/(BN$195-BN$194)*10))),1)</f>
        <v>0</v>
      </c>
      <c r="BO63" s="35">
        <f t="shared" si="51"/>
        <v>2.5</v>
      </c>
      <c r="BP63" s="36">
        <f>'Indicator Data'!Q66/'Indicator Data'!$CK66</f>
        <v>0.94045746332433722</v>
      </c>
      <c r="BQ63" s="36">
        <f>'Indicator Data'!R66/'Indicator Data'!$CK66</f>
        <v>0</v>
      </c>
      <c r="BR63" s="35">
        <f t="shared" si="93"/>
        <v>9.4</v>
      </c>
      <c r="BS63" s="35">
        <f t="shared" si="94"/>
        <v>0</v>
      </c>
      <c r="BT63" s="35">
        <f t="shared" si="28"/>
        <v>3.1333333333333333</v>
      </c>
      <c r="BU63" s="35">
        <f t="shared" si="52"/>
        <v>2.8</v>
      </c>
      <c r="BV63" s="35">
        <f>ROUND(IF('Indicator Data'!S66=0,0,IF(LOG('Indicator Data'!S66)&gt;BV$195,10,IF(LOG('Indicator Data'!S66)&lt;BV$194,0,10-(BV$195-LOG('Indicator Data'!S66))/(BV$195-BV$194)*10))),1)</f>
        <v>0</v>
      </c>
      <c r="BW63" s="35">
        <f>ROUND(IF('Indicator Data'!T66=0,0,IF(LOG('Indicator Data'!T66)&gt;BW$195,10,IF(LOG('Indicator Data'!T66)&lt;BW$194,0,10-(BW$195-LOG('Indicator Data'!T66))/(BW$195-BW$194)*10))),1)</f>
        <v>7.5</v>
      </c>
      <c r="BX63" s="35">
        <f t="shared" si="53"/>
        <v>5</v>
      </c>
      <c r="BY63" s="36">
        <f>'Indicator Data'!S66/'Indicator Data'!$CK66</f>
        <v>0</v>
      </c>
      <c r="BZ63" s="36">
        <f>'Indicator Data'!T66/'Indicator Data'!$CK66</f>
        <v>0.94045746332433722</v>
      </c>
      <c r="CA63" s="35">
        <f t="shared" si="95"/>
        <v>0</v>
      </c>
      <c r="CB63" s="35">
        <f t="shared" si="96"/>
        <v>9.4</v>
      </c>
      <c r="CC63" s="35">
        <f t="shared" si="54"/>
        <v>6.2666666666666666</v>
      </c>
      <c r="CD63" s="35">
        <f t="shared" si="55"/>
        <v>5.7</v>
      </c>
      <c r="CE63" s="35">
        <f t="shared" si="56"/>
        <v>4.4000000000000004</v>
      </c>
      <c r="CF63" s="35">
        <f>ROUND(IF('Indicator Data'!U66=0,0,IF(LOG('Indicator Data'!U66)&gt;CF$195,10,IF(LOG('Indicator Data'!U66)&lt;CF$194,0,10-(CF$195-LOG('Indicator Data'!U66))/(CF$195-CF$194)*10))),1)</f>
        <v>7.3</v>
      </c>
      <c r="CG63" s="36">
        <f>'Indicator Data'!U66/'Indicator Data'!$CK66</f>
        <v>0.77339399895433036</v>
      </c>
      <c r="CH63" s="35">
        <f t="shared" si="97"/>
        <v>8.6</v>
      </c>
      <c r="CI63" s="35">
        <f t="shared" si="57"/>
        <v>8</v>
      </c>
      <c r="CJ63" s="35">
        <f>ROUND(IF('Indicator Data'!V66=0,0,IF(LOG('Indicator Data'!V66)&gt;CJ$195,10,IF(LOG('Indicator Data'!V66)&lt;CJ$194,0,10-(CJ$195-LOG('Indicator Data'!V66))/(CJ$195-CJ$194)*10))),1)</f>
        <v>7.4</v>
      </c>
      <c r="CK63" s="36">
        <f>IF('Indicator Data'!V66/'Indicator Data'!$CK66&gt;1,1,'Indicator Data'!V66/'Indicator Data'!$CK66)</f>
        <v>0.80145205788136342</v>
      </c>
      <c r="CL63" s="35">
        <f t="shared" si="98"/>
        <v>8</v>
      </c>
      <c r="CM63" s="35">
        <f t="shared" si="58"/>
        <v>7.7</v>
      </c>
      <c r="CN63" s="35">
        <f>ROUND(IF('Indicator Data'!W66=0,0,IF(LOG('Indicator Data'!W66)&gt;CN$195,10,IF(LOG('Indicator Data'!W66)&lt;CN$194,0,10-(CN$195-LOG('Indicator Data'!W66))/(CN$195-CN$194)*10))),1)</f>
        <v>7.4</v>
      </c>
      <c r="CO63" s="36">
        <f>'Indicator Data'!W66/'Indicator Data'!$CK66</f>
        <v>0.88401706256056367</v>
      </c>
      <c r="CP63" s="35">
        <f t="shared" si="99"/>
        <v>8.8000000000000007</v>
      </c>
      <c r="CQ63" s="35">
        <f t="shared" si="59"/>
        <v>8.1999999999999993</v>
      </c>
      <c r="CR63" s="35">
        <f t="shared" si="100"/>
        <v>7.3</v>
      </c>
      <c r="CS63" s="35">
        <f>IF('Indicator Data'!BZ66="No data","x",ROUND(IF('Indicator Data'!BZ66&gt;CS$195,0,IF('Indicator Data'!BZ66&lt;CS$194,10,(CS$195-'Indicator Data'!BZ66)/(CS$195-CS$194)*10)),1))</f>
        <v>5.8</v>
      </c>
      <c r="CT63" s="35">
        <f>IF('Indicator Data'!CA66="No data","x",ROUND(IF('Indicator Data'!CA66&gt;CT$195,0,IF('Indicator Data'!CA66&lt;CT$194,10,(CT$195-'Indicator Data'!CA66)/(CT$195-CT$194)*10)),1))</f>
        <v>2.4</v>
      </c>
      <c r="CU63" s="35" t="str">
        <f>IF('Indicator Data'!AC66="No data","x",ROUND(IF('Indicator Data'!AC66&gt;CU$195,0,IF('Indicator Data'!AC66&lt;CU$194,10,(CU$195-'Indicator Data'!AC66)/(CU$195-CU$194)*10)),1))</f>
        <v>x</v>
      </c>
      <c r="CV63" s="35">
        <f t="shared" si="101"/>
        <v>4.0999999999999996</v>
      </c>
      <c r="CW63" s="35">
        <f>IF('Indicator Data'!X66="No data","x",ROUND(IF(LOG('Indicator Data'!X66)&gt;CW$195,10,IF(LOG('Indicator Data'!X66)&lt;CW$194,0,10-(CW$195-LOG('Indicator Data'!X66))/(CW$195-CW$194)*10)),1))</f>
        <v>3.1</v>
      </c>
      <c r="CX63" s="35">
        <f>IF('Indicator Data'!Y66="No data","x",ROUND(IF('Indicator Data'!Y66&gt;CX$195,10,IF('Indicator Data'!Y66&lt;CX$194,0,10-(CX$195-'Indicator Data'!Y66)/(CX$195-CX$194)*10)),1))</f>
        <v>6.1</v>
      </c>
      <c r="CY63" s="35">
        <f>IF('Indicator Data'!Z66="No data","x",ROUND(IF('Indicator Data'!Z66&gt;CY$195,10,IF('Indicator Data'!Z66&lt;CY$194,0,10-(CY$195-'Indicator Data'!Z66)/(CY$195-CY$194)*10)),1))</f>
        <v>8.9</v>
      </c>
      <c r="CZ63" s="35">
        <f>IF('Indicator Data'!AA66="No data","x",ROUND(IF('Indicator Data'!AA66&gt;CZ$195,10,IF('Indicator Data'!AA66&lt;CZ$194,0,10-(CZ$195-'Indicator Data'!AA66)/(CZ$195-CZ$194)*10)),1))</f>
        <v>5.2</v>
      </c>
      <c r="DA63" s="35">
        <f t="shared" si="60"/>
        <v>5.8</v>
      </c>
      <c r="DB63" s="35">
        <f t="shared" si="61"/>
        <v>5.2</v>
      </c>
      <c r="DC63" s="35">
        <f>IF('Indicator Data'!AF66="No data","x",ROUND(IF('Indicator Data'!AF66&gt;DC$195,10,IF('Indicator Data'!AF66&lt;DC$194,0,10-(DC$195-'Indicator Data'!AF66)/(DC$195-DC$194)*10)),1))</f>
        <v>4.0999999999999996</v>
      </c>
      <c r="DD63" s="35">
        <f>IF('Indicator Data'!AG66="No data","x",ROUND(IF('Indicator Data'!AG66&gt;DD$195,10,IF('Indicator Data'!AG66&lt;DD$194,0,10-(DD$195-'Indicator Data'!AG66)/(DD$195-DD$194)*10)),1))</f>
        <v>6.4</v>
      </c>
      <c r="DE63" s="35">
        <f t="shared" si="62"/>
        <v>5.6</v>
      </c>
      <c r="DF63" s="35">
        <f>IF('Indicator Data'!AB66="No data","x",ROUND(IF('Indicator Data'!AB66&gt;DF$195,10,IF('Indicator Data'!AB66&lt;DF$194,0,10-(DF$195-'Indicator Data'!AB66)/(DF$195-DF$194)*10)),1))</f>
        <v>1</v>
      </c>
      <c r="DG63" s="35">
        <f t="shared" si="63"/>
        <v>3.1</v>
      </c>
      <c r="DH63" s="143" t="str">
        <f>IF('Indicator Data'!AD66="No data","x",'Indicator Data'!AD66/'Indicator Data'!$CJ66)</f>
        <v>x</v>
      </c>
      <c r="DI63" s="35" t="str">
        <f t="shared" si="64"/>
        <v>x</v>
      </c>
      <c r="DJ63" s="35">
        <f>IF('Indicator Data'!AE66="No data","x",ROUND(IF('Indicator Data'!AE66&gt;DJ$195,0,IF('Indicator Data'!AE66&lt;DJ$194,10,(DJ$195-'Indicator Data'!AE66)/(DJ$195-DJ$194)*10)),1))</f>
        <v>8</v>
      </c>
      <c r="DK63" s="35">
        <f t="shared" si="65"/>
        <v>8</v>
      </c>
      <c r="DL63" s="35">
        <f t="shared" si="66"/>
        <v>5.6</v>
      </c>
      <c r="DM63" s="37">
        <f t="shared" si="102"/>
        <v>6.5</v>
      </c>
      <c r="DN63" s="38">
        <f t="shared" si="103"/>
        <v>2.6</v>
      </c>
      <c r="DO63" s="35">
        <f>ROUND(IF('Indicator Data'!AH66=0,0,IF('Indicator Data'!AH66&gt;DO$195,10,IF('Indicator Data'!AH66&lt;DO$194,0,10-(DO$195-'Indicator Data'!AH66)/(DO$195-DO$194)*10))),1)</f>
        <v>6.9</v>
      </c>
      <c r="DP63" s="35">
        <f>ROUND(IF('Indicator Data'!AI66=0,0,IF(LOG('Indicator Data'!AI66)&gt;LOG(DP$195),10,IF(LOG('Indicator Data'!AI66)&lt;LOG(DP$194),0,10-(LOG(DP$195)-LOG('Indicator Data'!AI66))/(LOG(DP$195)-LOG(DP$194))*10))),1)</f>
        <v>5.2</v>
      </c>
      <c r="DQ63" s="37">
        <f t="shared" si="104"/>
        <v>6.1</v>
      </c>
      <c r="DR63" s="35">
        <f>'Indicator Data'!AJ66</f>
        <v>0</v>
      </c>
      <c r="DS63" s="35">
        <f>'Indicator Data'!AK66</f>
        <v>0</v>
      </c>
      <c r="DT63" s="37">
        <f t="shared" si="105"/>
        <v>0</v>
      </c>
      <c r="DU63" s="38">
        <f t="shared" si="106"/>
        <v>4.3</v>
      </c>
      <c r="DV63" s="13"/>
      <c r="DW63" s="83"/>
    </row>
    <row r="64" spans="1:127" s="2" customFormat="1" x14ac:dyDescent="0.3">
      <c r="A64" s="98" t="str">
        <f>'Indicator Data'!A67</f>
        <v>Gambia</v>
      </c>
      <c r="B64" s="39" t="str">
        <f>'Indicator Data'!B67</f>
        <v>GMB</v>
      </c>
      <c r="C64" s="35">
        <f>ROUND(IF('Indicator Data'!C67=0,0.1,IF(LOG('Indicator Data'!C67)&gt;C$195,10,IF(LOG('Indicator Data'!C67)&lt;C$194,0,10-(C$195-LOG('Indicator Data'!C67))/(C$195-C$194)*10))),1)</f>
        <v>0.1</v>
      </c>
      <c r="D64" s="35">
        <f>ROUND(IF('Indicator Data'!D67=0,0.1,IF(LOG('Indicator Data'!D67)&gt;D$195,10,IF(LOG('Indicator Data'!D67)&lt;D$194,0,10-(D$195-LOG('Indicator Data'!D67))/(D$195-D$194)*10))),1)</f>
        <v>0.1</v>
      </c>
      <c r="E64" s="35">
        <f t="shared" si="67"/>
        <v>0.1</v>
      </c>
      <c r="F64" s="35">
        <f>IF('Indicator Data'!E67="No data",0.1,(ROUND(IF('Indicator Data'!E67=0,0,IF(LOG('Indicator Data'!E67)&gt;F$195,10,IF(LOG('Indicator Data'!E67)&lt;F$194,0,10-(F$195-LOG('Indicator Data'!E67))/(F$195-F$194)*10))),1)))</f>
        <v>4.5999999999999996</v>
      </c>
      <c r="G64" s="35">
        <f>ROUND(IF('Indicator Data'!F67=0,0,IF(LOG('Indicator Data'!F67)&gt;G$195,10,IF(LOG('Indicator Data'!F67)&lt;G$194,0,10-(G$195-LOG('Indicator Data'!F67))/(G$195-G$194)*10))),1)</f>
        <v>2.9</v>
      </c>
      <c r="H64" s="35">
        <f>ROUND(IF('Indicator Data'!G67=0,0,IF(LOG('Indicator Data'!G67)&gt;H$195,10,IF(LOG('Indicator Data'!G67)&lt;H$194,0,10-(H$195-LOG('Indicator Data'!G67))/(H$195-H$194)*10))),1)</f>
        <v>0</v>
      </c>
      <c r="I64" s="35">
        <f>ROUND(IF('Indicator Data'!H67=0,0,IF(LOG('Indicator Data'!H67)&gt;I$195,10,IF(LOG('Indicator Data'!H67)&lt;I$194,0,10-(I$195-LOG('Indicator Data'!H67))/(I$195-I$194)*10))),1)</f>
        <v>0</v>
      </c>
      <c r="J64" s="35">
        <f t="shared" si="68"/>
        <v>0</v>
      </c>
      <c r="K64" s="35">
        <f>ROUND(IF('Indicator Data'!I67=0,0,IF(LOG('Indicator Data'!I67)&gt;K$195,10,IF(LOG('Indicator Data'!I67)&lt;K$194,0,10-(K$195-LOG('Indicator Data'!I67))/(K$195-K$194)*10))),1)</f>
        <v>0</v>
      </c>
      <c r="L64" s="35">
        <f t="shared" si="69"/>
        <v>0</v>
      </c>
      <c r="M64" s="35">
        <f>ROUND(IF('Indicator Data'!J67=0,0,IF(LOG('Indicator Data'!J67)&gt;M$195,10,IF(LOG('Indicator Data'!J67)&lt;M$194,0,10-(M$195-LOG('Indicator Data'!J67))/(M$195-M$194)*10))),1)</f>
        <v>7.9</v>
      </c>
      <c r="N64" s="36">
        <f>'Indicator Data'!C67/'Indicator Data'!$CK67</f>
        <v>0</v>
      </c>
      <c r="O64" s="36">
        <f>'Indicator Data'!D67/'Indicator Data'!$CK67</f>
        <v>0</v>
      </c>
      <c r="P64" s="36">
        <f>IF(F64=0.1,"x",'Indicator Data'!E67/'Indicator Data'!$CK67)</f>
        <v>3.3505201231405638E-3</v>
      </c>
      <c r="Q64" s="36">
        <f>'Indicator Data'!F67/'Indicator Data'!$CK67</f>
        <v>2.5754106182782282E-7</v>
      </c>
      <c r="R64" s="36">
        <f>'Indicator Data'!G67/'Indicator Data'!$CK67</f>
        <v>0</v>
      </c>
      <c r="S64" s="36">
        <f>'Indicator Data'!H67/'Indicator Data'!$CK67</f>
        <v>0</v>
      </c>
      <c r="T64" s="36">
        <f>'Indicator Data'!I67/'Indicator Data'!$CK67</f>
        <v>0</v>
      </c>
      <c r="U64" s="36">
        <f>'Indicator Data'!J67/'Indicator Data'!$CK67</f>
        <v>7.003020617260043E-3</v>
      </c>
      <c r="V64" s="35">
        <f t="shared" si="70"/>
        <v>0</v>
      </c>
      <c r="W64" s="35">
        <f t="shared" si="71"/>
        <v>0</v>
      </c>
      <c r="X64" s="35">
        <f t="shared" si="72"/>
        <v>0</v>
      </c>
      <c r="Y64" s="35">
        <f t="shared" si="73"/>
        <v>2.2000000000000002</v>
      </c>
      <c r="Z64" s="35">
        <f t="shared" si="74"/>
        <v>4.2</v>
      </c>
      <c r="AA64" s="35">
        <f t="shared" si="75"/>
        <v>0</v>
      </c>
      <c r="AB64" s="35">
        <f t="shared" si="76"/>
        <v>0</v>
      </c>
      <c r="AC64" s="35">
        <f t="shared" si="77"/>
        <v>0</v>
      </c>
      <c r="AD64" s="35">
        <f t="shared" si="78"/>
        <v>0</v>
      </c>
      <c r="AE64" s="35">
        <f t="shared" si="79"/>
        <v>0</v>
      </c>
      <c r="AF64" s="35">
        <f t="shared" si="80"/>
        <v>2.2999999999999998</v>
      </c>
      <c r="AG64" s="35">
        <f>ROUND(IF('Indicator Data'!K67=0,0,IF('Indicator Data'!K67&gt;AG$195,10,IF('Indicator Data'!K67&lt;AG$194,0,10-(AG$195-'Indicator Data'!K67)/(AG$195-AG$194)*10))),1)</f>
        <v>2.9</v>
      </c>
      <c r="AH64" s="35">
        <f t="shared" si="81"/>
        <v>0.1</v>
      </c>
      <c r="AI64" s="35">
        <f t="shared" si="82"/>
        <v>0.1</v>
      </c>
      <c r="AJ64" s="35">
        <f t="shared" si="83"/>
        <v>0</v>
      </c>
      <c r="AK64" s="35">
        <f t="shared" si="84"/>
        <v>0</v>
      </c>
      <c r="AL64" s="35">
        <f t="shared" si="85"/>
        <v>0</v>
      </c>
      <c r="AM64" s="35">
        <f t="shared" si="86"/>
        <v>0</v>
      </c>
      <c r="AN64" s="35">
        <f t="shared" si="87"/>
        <v>5.8</v>
      </c>
      <c r="AO64" s="142">
        <f t="shared" si="88"/>
        <v>0.1</v>
      </c>
      <c r="AP64" s="142">
        <f t="shared" si="41"/>
        <v>3.5</v>
      </c>
      <c r="AQ64" s="142">
        <f t="shared" si="89"/>
        <v>3.6</v>
      </c>
      <c r="AR64" s="142">
        <f t="shared" si="90"/>
        <v>0</v>
      </c>
      <c r="AS64" s="35">
        <f t="shared" si="91"/>
        <v>4.4000000000000004</v>
      </c>
      <c r="AT64" s="35">
        <f>IF('Indicator Data'!L67="No data","x",IF('Indicator Data'!CL67&lt;1000,"x",ROUND((IF('Indicator Data'!L67&gt;AT$195,10,IF('Indicator Data'!L67&lt;AT$194,0,10-(AT$195-'Indicator Data'!L67)/(AT$195-AT$194)*10))),1)))</f>
        <v>2</v>
      </c>
      <c r="AU64" s="142">
        <f t="shared" si="92"/>
        <v>3.2</v>
      </c>
      <c r="AV64" s="35">
        <f>IF('Indicator Data'!M67="No data","x",ROUND(IF('Indicator Data'!M67=0,0,IF(LOG('Indicator Data'!M67)&gt;AV$195,10,IF(LOG('Indicator Data'!M67)&lt;AV$194,0,10-(AV$195-LOG('Indicator Data'!M67))/(AV$195-AV$194)*10))),1))</f>
        <v>7</v>
      </c>
      <c r="AW64" s="36">
        <f>IF(AV64="x","x",'Indicator Data'!M67/'Indicator Data'!$CK67)</f>
        <v>0.41414792710439996</v>
      </c>
      <c r="AX64" s="35">
        <f t="shared" si="42"/>
        <v>4.5999999999999996</v>
      </c>
      <c r="AY64" s="35">
        <f t="shared" si="43"/>
        <v>5.9</v>
      </c>
      <c r="AZ64" s="35">
        <f>IF('Indicator Data'!N67="No data","x",ROUND(IF('Indicator Data'!N67=0,0,IF(LOG('Indicator Data'!N67)&gt;AZ$195,10,IF(LOG('Indicator Data'!N67)&lt;AZ$194,0,10-(AZ$195-LOG('Indicator Data'!N67))/(AZ$195-AZ$194)*10))),1))</f>
        <v>0</v>
      </c>
      <c r="BA64" s="36">
        <f>IF(AZ64="x","x",'Indicator Data'!N67/'Indicator Data'!$CK67)</f>
        <v>0</v>
      </c>
      <c r="BB64" s="35">
        <f t="shared" si="44"/>
        <v>0</v>
      </c>
      <c r="BC64" s="35">
        <f t="shared" si="45"/>
        <v>0</v>
      </c>
      <c r="BD64" s="35">
        <f>IF('Indicator Data'!O67="No data","x",ROUND(IF('Indicator Data'!O67=0,0,IF(LOG('Indicator Data'!O67)&gt;BD$195,10,IF(LOG('Indicator Data'!O67)&lt;BD$194,0,10-(BD$195-LOG('Indicator Data'!O67))/(BD$195-BD$194)*10))),1))</f>
        <v>3.2</v>
      </c>
      <c r="BE64" s="36">
        <f>IF(BD64="x","x",'Indicator Data'!O67/'Indicator Data'!$CK67)</f>
        <v>4.3770640207350502E-4</v>
      </c>
      <c r="BF64" s="35">
        <f t="shared" si="46"/>
        <v>0</v>
      </c>
      <c r="BG64" s="35">
        <f t="shared" si="47"/>
        <v>1.7</v>
      </c>
      <c r="BH64" s="35">
        <f>IF('Indicator Data'!P67="No data","x",ROUND(IF('Indicator Data'!P67=0,0,IF(LOG('Indicator Data'!P67)&gt;BH$195,10,IF(LOG('Indicator Data'!P67)&lt;BH$194,0,10-(BH$195-LOG('Indicator Data'!P67))/(BH$195-BH$194)*10))),1))</f>
        <v>0</v>
      </c>
      <c r="BI64" s="36">
        <f>IF(BH64="x","x",'Indicator Data'!P67/'Indicator Data'!$CK67)</f>
        <v>0</v>
      </c>
      <c r="BJ64" s="35">
        <f t="shared" si="48"/>
        <v>0</v>
      </c>
      <c r="BK64" s="35">
        <f t="shared" si="49"/>
        <v>0</v>
      </c>
      <c r="BL64" s="35">
        <f t="shared" si="50"/>
        <v>2.2999999999999998</v>
      </c>
      <c r="BM64" s="35">
        <f>ROUND(IF('Indicator Data'!Q67=0,0,IF(LOG('Indicator Data'!Q67)&gt;BM$195,10,IF(LOG('Indicator Data'!Q67)&lt;BM$194,0,10-(BM$195-LOG('Indicator Data'!Q67))/(BM$195-BM$194)*10))),1)</f>
        <v>7.6</v>
      </c>
      <c r="BN64" s="35">
        <f>ROUND(IF('Indicator Data'!R67=0,0,IF(LOG('Indicator Data'!R67)&gt;BN$195,10,IF(LOG('Indicator Data'!R67)&lt;BN$194,0,10-(BN$195-LOG('Indicator Data'!R67))/(BN$195-BN$194)*10))),1)</f>
        <v>0</v>
      </c>
      <c r="BO64" s="35">
        <f t="shared" si="51"/>
        <v>2.5333333333333332</v>
      </c>
      <c r="BP64" s="36">
        <f>'Indicator Data'!Q67/'Indicator Data'!$CK67</f>
        <v>0.9766356352978991</v>
      </c>
      <c r="BQ64" s="36">
        <f>'Indicator Data'!R67/'Indicator Data'!$CK67</f>
        <v>0</v>
      </c>
      <c r="BR64" s="35">
        <f t="shared" si="93"/>
        <v>9.8000000000000007</v>
      </c>
      <c r="BS64" s="35">
        <f t="shared" si="94"/>
        <v>0</v>
      </c>
      <c r="BT64" s="35">
        <f t="shared" si="28"/>
        <v>3.2666666666666671</v>
      </c>
      <c r="BU64" s="35">
        <f t="shared" si="52"/>
        <v>2.9</v>
      </c>
      <c r="BV64" s="35">
        <f>ROUND(IF('Indicator Data'!S67=0,0,IF(LOG('Indicator Data'!S67)&gt;BV$195,10,IF(LOG('Indicator Data'!S67)&lt;BV$194,0,10-(BV$195-LOG('Indicator Data'!S67))/(BV$195-BV$194)*10))),1)</f>
        <v>1.9</v>
      </c>
      <c r="BW64" s="35">
        <f>ROUND(IF('Indicator Data'!T67=0,0,IF(LOG('Indicator Data'!T67)&gt;BW$195,10,IF(LOG('Indicator Data'!T67)&lt;BW$194,0,10-(BW$195-LOG('Indicator Data'!T67))/(BW$195-BW$194)*10))),1)</f>
        <v>7.6</v>
      </c>
      <c r="BX64" s="35">
        <f t="shared" si="53"/>
        <v>5.7</v>
      </c>
      <c r="BY64" s="36">
        <f>'Indicator Data'!S67/'Indicator Data'!$CK67</f>
        <v>1.0231766991221643E-4</v>
      </c>
      <c r="BZ64" s="36">
        <f>'Indicator Data'!T67/'Indicator Data'!$CK67</f>
        <v>0.9765333176279869</v>
      </c>
      <c r="CA64" s="35">
        <f t="shared" si="95"/>
        <v>0</v>
      </c>
      <c r="CB64" s="35">
        <f t="shared" si="96"/>
        <v>9.8000000000000007</v>
      </c>
      <c r="CC64" s="35">
        <f t="shared" si="54"/>
        <v>6.5333333333333341</v>
      </c>
      <c r="CD64" s="35">
        <f t="shared" si="55"/>
        <v>6.1</v>
      </c>
      <c r="CE64" s="35">
        <f t="shared" si="56"/>
        <v>4.7</v>
      </c>
      <c r="CF64" s="35">
        <f>ROUND(IF('Indicator Data'!U67=0,0,IF(LOG('Indicator Data'!U67)&gt;CF$195,10,IF(LOG('Indicator Data'!U67)&lt;CF$194,0,10-(CF$195-LOG('Indicator Data'!U67))/(CF$195-CF$194)*10))),1)</f>
        <v>6.5</v>
      </c>
      <c r="CG64" s="36">
        <f>'Indicator Data'!U67/'Indicator Data'!$CK67</f>
        <v>0.17232990810375909</v>
      </c>
      <c r="CH64" s="35">
        <f t="shared" si="97"/>
        <v>1.9</v>
      </c>
      <c r="CI64" s="35">
        <f t="shared" si="57"/>
        <v>4.5999999999999996</v>
      </c>
      <c r="CJ64" s="35">
        <f>ROUND(IF('Indicator Data'!V67=0,0,IF(LOG('Indicator Data'!V67)&gt;CJ$195,10,IF(LOG('Indicator Data'!V67)&lt;CJ$194,0,10-(CJ$195-LOG('Indicator Data'!V67))/(CJ$195-CJ$194)*10))),1)</f>
        <v>7.5</v>
      </c>
      <c r="CK64" s="36">
        <f>IF('Indicator Data'!V67/'Indicator Data'!$CK67&gt;1,1,'Indicator Data'!V67/'Indicator Data'!$CK67)</f>
        <v>0.95314019285633</v>
      </c>
      <c r="CL64" s="35">
        <f t="shared" si="98"/>
        <v>9.5</v>
      </c>
      <c r="CM64" s="35">
        <f t="shared" si="58"/>
        <v>8.6999999999999993</v>
      </c>
      <c r="CN64" s="35">
        <f>ROUND(IF('Indicator Data'!W67=0,0,IF(LOG('Indicator Data'!W67)&gt;CN$195,10,IF(LOG('Indicator Data'!W67)&lt;CN$194,0,10-(CN$195-LOG('Indicator Data'!W67))/(CN$195-CN$194)*10))),1)</f>
        <v>7.5</v>
      </c>
      <c r="CO64" s="36">
        <f>'Indicator Data'!W67/'Indicator Data'!$CK67</f>
        <v>0.95727551817161816</v>
      </c>
      <c r="CP64" s="35">
        <f t="shared" si="99"/>
        <v>9.6</v>
      </c>
      <c r="CQ64" s="35">
        <f t="shared" si="59"/>
        <v>8.8000000000000007</v>
      </c>
      <c r="CR64" s="35">
        <f t="shared" si="100"/>
        <v>7.2</v>
      </c>
      <c r="CS64" s="35">
        <f>IF('Indicator Data'!BZ67="No data","x",ROUND(IF('Indicator Data'!BZ67&gt;CS$195,0,IF('Indicator Data'!BZ67&lt;CS$194,10,(CS$195-'Indicator Data'!BZ67)/(CS$195-CS$194)*10)),1))</f>
        <v>6.8</v>
      </c>
      <c r="CT64" s="35">
        <f>IF('Indicator Data'!CA67="No data","x",ROUND(IF('Indicator Data'!CA67&gt;CT$195,0,IF('Indicator Data'!CA67&lt;CT$194,10,(CT$195-'Indicator Data'!CA67)/(CT$195-CT$194)*10)),1))</f>
        <v>3.7</v>
      </c>
      <c r="CU64" s="35">
        <f>IF('Indicator Data'!AC67="No data","x",ROUND(IF('Indicator Data'!AC67&gt;CU$195,0,IF('Indicator Data'!AC67&lt;CU$194,10,(CU$195-'Indicator Data'!AC67)/(CU$195-CU$194)*10)),1))</f>
        <v>9.1999999999999993</v>
      </c>
      <c r="CV64" s="35">
        <f t="shared" si="101"/>
        <v>6.6</v>
      </c>
      <c r="CW64" s="35">
        <f>IF('Indicator Data'!X67="No data","x",ROUND(IF(LOG('Indicator Data'!X67)&gt;CW$195,10,IF(LOG('Indicator Data'!X67)&lt;CW$194,0,10-(CW$195-LOG('Indicator Data'!X67))/(CW$195-CW$194)*10)),1))</f>
        <v>7.8</v>
      </c>
      <c r="CX64" s="35">
        <f>IF('Indicator Data'!Y67="No data","x",ROUND(IF('Indicator Data'!Y67&gt;CX$195,10,IF('Indicator Data'!Y67&lt;CX$194,0,10-(CX$195-'Indicator Data'!Y67)/(CX$195-CX$194)*10)),1))</f>
        <v>8.1</v>
      </c>
      <c r="CY64" s="35">
        <f>IF('Indicator Data'!Z67="No data","x",ROUND(IF('Indicator Data'!Z67&gt;CY$195,10,IF('Indicator Data'!Z67&lt;CY$194,0,10-(CY$195-'Indicator Data'!Z67)/(CY$195-CY$194)*10)),1))</f>
        <v>6.1</v>
      </c>
      <c r="CZ64" s="35">
        <f>IF('Indicator Data'!AA67="No data","x",ROUND(IF('Indicator Data'!AA67&gt;CZ$195,10,IF('Indicator Data'!AA67&lt;CZ$194,0,10-(CZ$195-'Indicator Data'!AA67)/(CZ$195-CZ$194)*10)),1))</f>
        <v>10</v>
      </c>
      <c r="DA64" s="35">
        <f t="shared" si="60"/>
        <v>8</v>
      </c>
      <c r="DB64" s="35">
        <f t="shared" si="61"/>
        <v>7.5</v>
      </c>
      <c r="DC64" s="35">
        <f>IF('Indicator Data'!AF67="No data","x",ROUND(IF('Indicator Data'!AF67&gt;DC$195,10,IF('Indicator Data'!AF67&lt;DC$194,0,10-(DC$195-'Indicator Data'!AF67)/(DC$195-DC$194)*10)),1))</f>
        <v>2.9</v>
      </c>
      <c r="DD64" s="35">
        <f>IF('Indicator Data'!AG67="No data","x",ROUND(IF('Indicator Data'!AG67&gt;DD$195,10,IF('Indicator Data'!AG67&lt;DD$194,0,10-(DD$195-'Indicator Data'!AG67)/(DD$195-DD$194)*10)),1))</f>
        <v>8.1</v>
      </c>
      <c r="DE64" s="35">
        <f t="shared" si="62"/>
        <v>7.2</v>
      </c>
      <c r="DF64" s="35">
        <f>IF('Indicator Data'!AB67="No data","x",ROUND(IF('Indicator Data'!AB67&gt;DF$195,10,IF('Indicator Data'!AB67&lt;DF$194,0,10-(DF$195-'Indicator Data'!AB67)/(DF$195-DF$194)*10)),1))</f>
        <v>0.4</v>
      </c>
      <c r="DG64" s="35">
        <f t="shared" si="63"/>
        <v>5</v>
      </c>
      <c r="DH64" s="143">
        <f>IF('Indicator Data'!AD67="No data","x",'Indicator Data'!AD67/'Indicator Data'!$CJ67)</f>
        <v>1.328962523256844E-4</v>
      </c>
      <c r="DI64" s="35">
        <f t="shared" si="64"/>
        <v>8.6999999999999993</v>
      </c>
      <c r="DJ64" s="35">
        <f>IF('Indicator Data'!AE67="No data","x",ROUND(IF('Indicator Data'!AE67&gt;DJ$195,0,IF('Indicator Data'!AE67&lt;DJ$194,10,(DJ$195-'Indicator Data'!AE67)/(DJ$195-DJ$194)*10)),1))</f>
        <v>6</v>
      </c>
      <c r="DK64" s="35">
        <f t="shared" si="65"/>
        <v>7.4</v>
      </c>
      <c r="DL64" s="35">
        <f t="shared" si="66"/>
        <v>6.5</v>
      </c>
      <c r="DM64" s="37">
        <f t="shared" si="102"/>
        <v>6.2</v>
      </c>
      <c r="DN64" s="38">
        <f t="shared" si="103"/>
        <v>3.1</v>
      </c>
      <c r="DO64" s="35">
        <f>ROUND(IF('Indicator Data'!AH67=0,0,IF('Indicator Data'!AH67&gt;DO$195,10,IF('Indicator Data'!AH67&lt;DO$194,0,10-(DO$195-'Indicator Data'!AH67)/(DO$195-DO$194)*10))),1)</f>
        <v>1.1000000000000001</v>
      </c>
      <c r="DP64" s="35">
        <f>ROUND(IF('Indicator Data'!AI67=0,0,IF(LOG('Indicator Data'!AI67)&gt;LOG(DP$195),10,IF(LOG('Indicator Data'!AI67)&lt;LOG(DP$194),0,10-(LOG(DP$195)-LOG('Indicator Data'!AI67))/(LOG(DP$195)-LOG(DP$194))*10))),1)</f>
        <v>3.3</v>
      </c>
      <c r="DQ64" s="37">
        <f t="shared" si="104"/>
        <v>2.2999999999999998</v>
      </c>
      <c r="DR64" s="35">
        <f>'Indicator Data'!AJ67</f>
        <v>0</v>
      </c>
      <c r="DS64" s="35">
        <f>'Indicator Data'!AK67</f>
        <v>0</v>
      </c>
      <c r="DT64" s="37">
        <f t="shared" si="105"/>
        <v>0</v>
      </c>
      <c r="DU64" s="38">
        <f t="shared" si="106"/>
        <v>1.6</v>
      </c>
      <c r="DV64" s="13"/>
      <c r="DW64" s="83"/>
    </row>
    <row r="65" spans="1:127" s="2" customFormat="1" x14ac:dyDescent="0.3">
      <c r="A65" s="98" t="str">
        <f>'Indicator Data'!A68</f>
        <v>Georgia</v>
      </c>
      <c r="B65" s="39" t="str">
        <f>'Indicator Data'!B68</f>
        <v>GEO</v>
      </c>
      <c r="C65" s="35">
        <f>ROUND(IF('Indicator Data'!C68=0,0.1,IF(LOG('Indicator Data'!C68)&gt;C$195,10,IF(LOG('Indicator Data'!C68)&lt;C$194,0,10-(C$195-LOG('Indicator Data'!C68))/(C$195-C$194)*10))),1)</f>
        <v>7.3</v>
      </c>
      <c r="D65" s="35">
        <f>ROUND(IF('Indicator Data'!D68=0,0.1,IF(LOG('Indicator Data'!D68)&gt;D$195,10,IF(LOG('Indicator Data'!D68)&lt;D$194,0,10-(D$195-LOG('Indicator Data'!D68))/(D$195-D$194)*10))),1)</f>
        <v>7.4</v>
      </c>
      <c r="E65" s="35">
        <f t="shared" si="67"/>
        <v>7.4</v>
      </c>
      <c r="F65" s="35">
        <f>IF('Indicator Data'!E68="No data",0.1,(ROUND(IF('Indicator Data'!E68=0,0,IF(LOG('Indicator Data'!E68)&gt;F$195,10,IF(LOG('Indicator Data'!E68)&lt;F$194,0,10-(F$195-LOG('Indicator Data'!E68))/(F$195-F$194)*10))),1)))</f>
        <v>6</v>
      </c>
      <c r="G65" s="35">
        <f>ROUND(IF('Indicator Data'!F68=0,0,IF(LOG('Indicator Data'!F68)&gt;G$195,10,IF(LOG('Indicator Data'!F68)&lt;G$194,0,10-(G$195-LOG('Indicator Data'!F68))/(G$195-G$194)*10))),1)</f>
        <v>0</v>
      </c>
      <c r="H65" s="35">
        <f>ROUND(IF('Indicator Data'!G68=0,0,IF(LOG('Indicator Data'!G68)&gt;H$195,10,IF(LOG('Indicator Data'!G68)&lt;H$194,0,10-(H$195-LOG('Indicator Data'!G68))/(H$195-H$194)*10))),1)</f>
        <v>0</v>
      </c>
      <c r="I65" s="35">
        <f>ROUND(IF('Indicator Data'!H68=0,0,IF(LOG('Indicator Data'!H68)&gt;I$195,10,IF(LOG('Indicator Data'!H68)&lt;I$194,0,10-(I$195-LOG('Indicator Data'!H68))/(I$195-I$194)*10))),1)</f>
        <v>0</v>
      </c>
      <c r="J65" s="35">
        <f t="shared" si="68"/>
        <v>0</v>
      </c>
      <c r="K65" s="35">
        <f>ROUND(IF('Indicator Data'!I68=0,0,IF(LOG('Indicator Data'!I68)&gt;K$195,10,IF(LOG('Indicator Data'!I68)&lt;K$194,0,10-(K$195-LOG('Indicator Data'!I68))/(K$195-K$194)*10))),1)</f>
        <v>0</v>
      </c>
      <c r="L65" s="35">
        <f t="shared" si="69"/>
        <v>0</v>
      </c>
      <c r="M65" s="35">
        <f>ROUND(IF('Indicator Data'!J68=0,0,IF(LOG('Indicator Data'!J68)&gt;M$195,10,IF(LOG('Indicator Data'!J68)&lt;M$194,0,10-(M$195-LOG('Indicator Data'!J68))/(M$195-M$194)*10))),1)</f>
        <v>8.1999999999999993</v>
      </c>
      <c r="N65" s="36">
        <f>'Indicator Data'!C68/'Indicator Data'!$CK68</f>
        <v>2.0933070596421358E-3</v>
      </c>
      <c r="O65" s="36">
        <f>'Indicator Data'!D68/'Indicator Data'!$CK68</f>
        <v>4.2861135307620799E-4</v>
      </c>
      <c r="P65" s="36">
        <f>IF(F65=0.1,"x",'Indicator Data'!E68/'Indicator Data'!$CK68)</f>
        <v>6.2243202128114215E-3</v>
      </c>
      <c r="Q65" s="36">
        <f>'Indicator Data'!F68/'Indicator Data'!$CK68</f>
        <v>0</v>
      </c>
      <c r="R65" s="36">
        <f>'Indicator Data'!G68/'Indicator Data'!$CK68</f>
        <v>0</v>
      </c>
      <c r="S65" s="36">
        <f>'Indicator Data'!H68/'Indicator Data'!$CK68</f>
        <v>0</v>
      </c>
      <c r="T65" s="36">
        <f>'Indicator Data'!I68/'Indicator Data'!$CK68</f>
        <v>0</v>
      </c>
      <c r="U65" s="36">
        <f>'Indicator Data'!J68/'Indicator Data'!$CK68</f>
        <v>4.9696485307609622E-3</v>
      </c>
      <c r="V65" s="35">
        <f t="shared" si="70"/>
        <v>10</v>
      </c>
      <c r="W65" s="35">
        <f t="shared" si="71"/>
        <v>4.3</v>
      </c>
      <c r="X65" s="35">
        <f t="shared" si="72"/>
        <v>8.4</v>
      </c>
      <c r="Y65" s="35">
        <f t="shared" si="73"/>
        <v>4.0999999999999996</v>
      </c>
      <c r="Z65" s="35">
        <f t="shared" si="74"/>
        <v>0</v>
      </c>
      <c r="AA65" s="35">
        <f t="shared" si="75"/>
        <v>0</v>
      </c>
      <c r="AB65" s="35">
        <f t="shared" si="76"/>
        <v>0</v>
      </c>
      <c r="AC65" s="35">
        <f t="shared" si="77"/>
        <v>0</v>
      </c>
      <c r="AD65" s="35">
        <f t="shared" si="78"/>
        <v>0</v>
      </c>
      <c r="AE65" s="35">
        <f t="shared" si="79"/>
        <v>0</v>
      </c>
      <c r="AF65" s="35">
        <f t="shared" si="80"/>
        <v>1.7</v>
      </c>
      <c r="AG65" s="35">
        <f>ROUND(IF('Indicator Data'!K68=0,0,IF('Indicator Data'!K68&gt;AG$195,10,IF('Indicator Data'!K68&lt;AG$194,0,10-(AG$195-'Indicator Data'!K68)/(AG$195-AG$194)*10))),1)</f>
        <v>1</v>
      </c>
      <c r="AH65" s="35">
        <f t="shared" si="81"/>
        <v>8.6999999999999993</v>
      </c>
      <c r="AI65" s="35">
        <f t="shared" si="82"/>
        <v>5.9</v>
      </c>
      <c r="AJ65" s="35">
        <f t="shared" si="83"/>
        <v>0</v>
      </c>
      <c r="AK65" s="35">
        <f t="shared" si="84"/>
        <v>0</v>
      </c>
      <c r="AL65" s="35">
        <f t="shared" si="85"/>
        <v>0</v>
      </c>
      <c r="AM65" s="35">
        <f t="shared" si="86"/>
        <v>0</v>
      </c>
      <c r="AN65" s="35">
        <f t="shared" si="87"/>
        <v>5.9</v>
      </c>
      <c r="AO65" s="142">
        <f t="shared" si="88"/>
        <v>7.9</v>
      </c>
      <c r="AP65" s="142">
        <f t="shared" si="41"/>
        <v>5.0999999999999996</v>
      </c>
      <c r="AQ65" s="142">
        <f t="shared" si="89"/>
        <v>0</v>
      </c>
      <c r="AR65" s="142">
        <f t="shared" si="90"/>
        <v>0</v>
      </c>
      <c r="AS65" s="35">
        <f t="shared" si="91"/>
        <v>3.5</v>
      </c>
      <c r="AT65" s="35">
        <f>IF('Indicator Data'!L68="No data","x",IF('Indicator Data'!CL68&lt;1000,"x",ROUND((IF('Indicator Data'!L68&gt;AT$195,10,IF('Indicator Data'!L68&lt;AT$194,0,10-(AT$195-'Indicator Data'!L68)/(AT$195-AT$194)*10))),1)))</f>
        <v>7.1</v>
      </c>
      <c r="AU65" s="142">
        <f t="shared" si="92"/>
        <v>5.3</v>
      </c>
      <c r="AV65" s="35">
        <f>IF('Indicator Data'!M68="No data","x",ROUND(IF('Indicator Data'!M68=0,0,IF(LOG('Indicator Data'!M68)&gt;AV$195,10,IF(LOG('Indicator Data'!M68)&lt;AV$194,0,10-(AV$195-LOG('Indicator Data'!M68))/(AV$195-AV$194)*10))),1))</f>
        <v>7.9</v>
      </c>
      <c r="AW65" s="36">
        <f>IF(AV65="x","x",'Indicator Data'!M68/'Indicator Data'!$CK68)</f>
        <v>0.80377903172952514</v>
      </c>
      <c r="AX65" s="35">
        <f t="shared" si="42"/>
        <v>8.9</v>
      </c>
      <c r="AY65" s="35">
        <f t="shared" si="43"/>
        <v>8.4</v>
      </c>
      <c r="AZ65" s="35" t="str">
        <f>IF('Indicator Data'!N68="No data","x",ROUND(IF('Indicator Data'!N68=0,0,IF(LOG('Indicator Data'!N68)&gt;AZ$195,10,IF(LOG('Indicator Data'!N68)&lt;AZ$194,0,10-(AZ$195-LOG('Indicator Data'!N68))/(AZ$195-AZ$194)*10))),1))</f>
        <v>x</v>
      </c>
      <c r="BA65" s="36" t="str">
        <f>IF(AZ65="x","x",'Indicator Data'!N68/'Indicator Data'!$CK68)</f>
        <v>x</v>
      </c>
      <c r="BB65" s="35" t="str">
        <f t="shared" si="44"/>
        <v>x</v>
      </c>
      <c r="BC65" s="35" t="str">
        <f t="shared" si="45"/>
        <v>x</v>
      </c>
      <c r="BD65" s="35" t="str">
        <f>IF('Indicator Data'!O68="No data","x",ROUND(IF('Indicator Data'!O68=0,0,IF(LOG('Indicator Data'!O68)&gt;BD$195,10,IF(LOG('Indicator Data'!O68)&lt;BD$194,0,10-(BD$195-LOG('Indicator Data'!O68))/(BD$195-BD$194)*10))),1))</f>
        <v>x</v>
      </c>
      <c r="BE65" s="36" t="str">
        <f>IF(BD65="x","x",'Indicator Data'!O68/'Indicator Data'!$CK68)</f>
        <v>x</v>
      </c>
      <c r="BF65" s="35" t="str">
        <f t="shared" si="46"/>
        <v>x</v>
      </c>
      <c r="BG65" s="35" t="str">
        <f t="shared" si="47"/>
        <v>x</v>
      </c>
      <c r="BH65" s="35" t="str">
        <f>IF('Indicator Data'!P68="No data","x",ROUND(IF('Indicator Data'!P68=0,0,IF(LOG('Indicator Data'!P68)&gt;BH$195,10,IF(LOG('Indicator Data'!P68)&lt;BH$194,0,10-(BH$195-LOG('Indicator Data'!P68))/(BH$195-BH$194)*10))),1))</f>
        <v>x</v>
      </c>
      <c r="BI65" s="36" t="str">
        <f>IF(BH65="x","x",'Indicator Data'!P68/'Indicator Data'!$CK68)</f>
        <v>x</v>
      </c>
      <c r="BJ65" s="35" t="str">
        <f t="shared" si="48"/>
        <v>x</v>
      </c>
      <c r="BK65" s="35" t="str">
        <f t="shared" si="49"/>
        <v>x</v>
      </c>
      <c r="BL65" s="35">
        <f t="shared" si="50"/>
        <v>8.4</v>
      </c>
      <c r="BM65" s="35">
        <f>ROUND(IF('Indicator Data'!Q68=0,0,IF(LOG('Indicator Data'!Q68)&gt;BM$195,10,IF(LOG('Indicator Data'!Q68)&lt;BM$194,0,10-(BM$195-LOG('Indicator Data'!Q68))/(BM$195-BM$194)*10))),1)</f>
        <v>6.1</v>
      </c>
      <c r="BN65" s="35">
        <f>ROUND(IF('Indicator Data'!R68=0,0,IF(LOG('Indicator Data'!R68)&gt;BN$195,10,IF(LOG('Indicator Data'!R68)&lt;BN$194,0,10-(BN$195-LOG('Indicator Data'!R68))/(BN$195-BN$194)*10))),1)</f>
        <v>7.1</v>
      </c>
      <c r="BO65" s="35">
        <f t="shared" si="51"/>
        <v>6.7666666666666657</v>
      </c>
      <c r="BP65" s="36">
        <f>'Indicator Data'!Q68/'Indicator Data'!$CK68</f>
        <v>4.9267623508324442E-2</v>
      </c>
      <c r="BQ65" s="36">
        <f>'Indicator Data'!R68/'Indicator Data'!$CK68</f>
        <v>4.3156342868510625E-2</v>
      </c>
      <c r="BR65" s="35">
        <f t="shared" si="93"/>
        <v>0.5</v>
      </c>
      <c r="BS65" s="35">
        <f t="shared" si="94"/>
        <v>0.5</v>
      </c>
      <c r="BT65" s="35">
        <f t="shared" si="28"/>
        <v>0.5</v>
      </c>
      <c r="BU65" s="35">
        <f t="shared" si="52"/>
        <v>4.3</v>
      </c>
      <c r="BV65" s="35">
        <f>ROUND(IF('Indicator Data'!S68=0,0,IF(LOG('Indicator Data'!S68)&gt;BV$195,10,IF(LOG('Indicator Data'!S68)&lt;BV$194,0,10-(BV$195-LOG('Indicator Data'!S68))/(BV$195-BV$194)*10))),1)</f>
        <v>0</v>
      </c>
      <c r="BW65" s="35">
        <f>ROUND(IF('Indicator Data'!T68=0,0,IF(LOG('Indicator Data'!T68)&gt;BW$195,10,IF(LOG('Indicator Data'!T68)&lt;BW$194,0,10-(BW$195-LOG('Indicator Data'!T68))/(BW$195-BW$194)*10))),1)</f>
        <v>0</v>
      </c>
      <c r="BX65" s="35">
        <f t="shared" si="53"/>
        <v>0</v>
      </c>
      <c r="BY65" s="36">
        <f>'Indicator Data'!S68/'Indicator Data'!$CK68</f>
        <v>0</v>
      </c>
      <c r="BZ65" s="36">
        <f>'Indicator Data'!T68/'Indicator Data'!$CK68</f>
        <v>0</v>
      </c>
      <c r="CA65" s="35">
        <f t="shared" si="95"/>
        <v>0</v>
      </c>
      <c r="CB65" s="35">
        <f t="shared" si="96"/>
        <v>0</v>
      </c>
      <c r="CC65" s="35">
        <f t="shared" si="54"/>
        <v>0</v>
      </c>
      <c r="CD65" s="35">
        <f t="shared" si="55"/>
        <v>0</v>
      </c>
      <c r="CE65" s="35">
        <f t="shared" si="56"/>
        <v>2.4</v>
      </c>
      <c r="CF65" s="35">
        <f>ROUND(IF('Indicator Data'!U68=0,0,IF(LOG('Indicator Data'!U68)&gt;CF$195,10,IF(LOG('Indicator Data'!U68)&lt;CF$194,0,10-(CF$195-LOG('Indicator Data'!U68))/(CF$195-CF$194)*10))),1)</f>
        <v>0</v>
      </c>
      <c r="CG65" s="36">
        <f>'Indicator Data'!U68/'Indicator Data'!$CK68</f>
        <v>0</v>
      </c>
      <c r="CH65" s="35">
        <f t="shared" si="97"/>
        <v>0</v>
      </c>
      <c r="CI65" s="35">
        <f t="shared" si="57"/>
        <v>0</v>
      </c>
      <c r="CJ65" s="35">
        <f>ROUND(IF('Indicator Data'!V68=0,0,IF(LOG('Indicator Data'!V68)&gt;CJ$195,10,IF(LOG('Indicator Data'!V68)&lt;CJ$194,0,10-(CJ$195-LOG('Indicator Data'!V68))/(CJ$195-CJ$194)*10))),1)</f>
        <v>5.4</v>
      </c>
      <c r="CK65" s="36">
        <f>IF('Indicator Data'!V68/'Indicator Data'!$CK68&gt;1,1,'Indicator Data'!V68/'Indicator Data'!$CK68)</f>
        <v>1.3899344254913853E-2</v>
      </c>
      <c r="CL65" s="35">
        <f t="shared" si="98"/>
        <v>0.1</v>
      </c>
      <c r="CM65" s="35">
        <f t="shared" si="58"/>
        <v>3.2</v>
      </c>
      <c r="CN65" s="35">
        <f>ROUND(IF('Indicator Data'!W68=0,0,IF(LOG('Indicator Data'!W68)&gt;CN$195,10,IF(LOG('Indicator Data'!W68)&lt;CN$194,0,10-(CN$195-LOG('Indicator Data'!W68))/(CN$195-CN$194)*10))),1)</f>
        <v>7</v>
      </c>
      <c r="CO65" s="36">
        <f>'Indicator Data'!W68/'Indicator Data'!$CK68</f>
        <v>0.18588853385646475</v>
      </c>
      <c r="CP65" s="35">
        <f t="shared" si="99"/>
        <v>1.9</v>
      </c>
      <c r="CQ65" s="35">
        <f t="shared" si="59"/>
        <v>5</v>
      </c>
      <c r="CR65" s="35">
        <f t="shared" si="100"/>
        <v>2.8</v>
      </c>
      <c r="CS65" s="35">
        <f>IF('Indicator Data'!BZ68="No data","x",ROUND(IF('Indicator Data'!BZ68&gt;CS$195,0,IF('Indicator Data'!BZ68&lt;CS$194,10,(CS$195-'Indicator Data'!BZ68)/(CS$195-CS$194)*10)),1))</f>
        <v>1.1000000000000001</v>
      </c>
      <c r="CT65" s="35">
        <f>IF('Indicator Data'!CA68="No data","x",ROUND(IF('Indicator Data'!CA68&gt;CT$195,0,IF('Indicator Data'!CA68&lt;CT$194,10,(CT$195-'Indicator Data'!CA68)/(CT$195-CT$194)*10)),1))</f>
        <v>0.3</v>
      </c>
      <c r="CU65" s="35" t="str">
        <f>IF('Indicator Data'!AC68="No data","x",ROUND(IF('Indicator Data'!AC68&gt;CU$195,0,IF('Indicator Data'!AC68&lt;CU$194,10,(CU$195-'Indicator Data'!AC68)/(CU$195-CU$194)*10)),1))</f>
        <v>x</v>
      </c>
      <c r="CV65" s="35">
        <f t="shared" si="101"/>
        <v>0.7</v>
      </c>
      <c r="CW65" s="35">
        <f>IF('Indicator Data'!X68="No data","x",ROUND(IF(LOG('Indicator Data'!X68)&gt;CW$195,10,IF(LOG('Indicator Data'!X68)&lt;CW$194,0,10-(CW$195-LOG('Indicator Data'!X68))/(CW$195-CW$194)*10)),1))</f>
        <v>6</v>
      </c>
      <c r="CX65" s="35">
        <f>IF('Indicator Data'!Y68="No data","x",ROUND(IF('Indicator Data'!Y68&gt;CX$195,10,IF('Indicator Data'!Y68&lt;CX$194,0,10-(CX$195-'Indicator Data'!Y68)/(CX$195-CX$194)*10)),1))</f>
        <v>1.5</v>
      </c>
      <c r="CY65" s="35">
        <f>IF('Indicator Data'!Z68="No data","x",ROUND(IF('Indicator Data'!Z68&gt;CY$195,10,IF('Indicator Data'!Z68&lt;CY$194,0,10-(CY$195-'Indicator Data'!Z68)/(CY$195-CY$194)*10)),1))</f>
        <v>5.9</v>
      </c>
      <c r="CZ65" s="35" t="str">
        <f>IF('Indicator Data'!AA68="No data","x",ROUND(IF('Indicator Data'!AA68&gt;CZ$195,10,IF('Indicator Data'!AA68&lt;CZ$194,0,10-(CZ$195-'Indicator Data'!AA68)/(CZ$195-CZ$194)*10)),1))</f>
        <v>x</v>
      </c>
      <c r="DA65" s="35">
        <f t="shared" si="60"/>
        <v>4.5</v>
      </c>
      <c r="DB65" s="35">
        <f t="shared" si="61"/>
        <v>3.2</v>
      </c>
      <c r="DC65" s="35">
        <f>IF('Indicator Data'!AF68="No data","x",ROUND(IF('Indicator Data'!AF68&gt;DC$195,10,IF('Indicator Data'!AF68&lt;DC$194,0,10-(DC$195-'Indicator Data'!AF68)/(DC$195-DC$194)*10)),1))</f>
        <v>3.8</v>
      </c>
      <c r="DD65" s="35">
        <f>IF('Indicator Data'!AG68="No data","x",ROUND(IF('Indicator Data'!AG68&gt;DD$195,10,IF('Indicator Data'!AG68&lt;DD$194,0,10-(DD$195-'Indicator Data'!AG68)/(DD$195-DD$194)*10)),1))</f>
        <v>1.2</v>
      </c>
      <c r="DE65" s="35">
        <f t="shared" si="62"/>
        <v>3.7</v>
      </c>
      <c r="DF65" s="35">
        <f>IF('Indicator Data'!AB68="No data","x",ROUND(IF('Indicator Data'!AB68&gt;DF$195,10,IF('Indicator Data'!AB68&lt;DF$194,0,10-(DF$195-'Indicator Data'!AB68)/(DF$195-DF$194)*10)),1))</f>
        <v>0</v>
      </c>
      <c r="DG65" s="35">
        <f t="shared" si="63"/>
        <v>0.5</v>
      </c>
      <c r="DH65" s="143">
        <f>IF('Indicator Data'!AD68="No data","x",'Indicator Data'!AD68/'Indicator Data'!$CJ68)</f>
        <v>1.1859600346480477E-3</v>
      </c>
      <c r="DI65" s="35">
        <f t="shared" si="64"/>
        <v>0</v>
      </c>
      <c r="DJ65" s="35">
        <f>IF('Indicator Data'!AE68="No data","x",ROUND(IF('Indicator Data'!AE68&gt;DJ$195,0,IF('Indicator Data'!AE68&lt;DJ$194,10,(DJ$195-'Indicator Data'!AE68)/(DJ$195-DJ$194)*10)),1))</f>
        <v>4</v>
      </c>
      <c r="DK65" s="35">
        <f t="shared" si="65"/>
        <v>2</v>
      </c>
      <c r="DL65" s="35">
        <f t="shared" si="66"/>
        <v>2.1</v>
      </c>
      <c r="DM65" s="37">
        <f t="shared" si="102"/>
        <v>4.8</v>
      </c>
      <c r="DN65" s="38">
        <f t="shared" si="103"/>
        <v>4.4000000000000004</v>
      </c>
      <c r="DO65" s="35">
        <f>ROUND(IF('Indicator Data'!AH68=0,0,IF('Indicator Data'!AH68&gt;DO$195,10,IF('Indicator Data'!AH68&lt;DO$194,0,10-(DO$195-'Indicator Data'!AH68)/(DO$195-DO$194)*10))),1)</f>
        <v>3.3</v>
      </c>
      <c r="DP65" s="35">
        <f>ROUND(IF('Indicator Data'!AI68=0,0,IF(LOG('Indicator Data'!AI68)&gt;LOG(DP$195),10,IF(LOG('Indicator Data'!AI68)&lt;LOG(DP$194),0,10-(LOG(DP$195)-LOG('Indicator Data'!AI68))/(LOG(DP$195)-LOG(DP$194))*10))),1)</f>
        <v>5.9</v>
      </c>
      <c r="DQ65" s="37">
        <f t="shared" si="104"/>
        <v>4.7</v>
      </c>
      <c r="DR65" s="35">
        <f>'Indicator Data'!AJ68</f>
        <v>0</v>
      </c>
      <c r="DS65" s="35">
        <f>'Indicator Data'!AK68</f>
        <v>0</v>
      </c>
      <c r="DT65" s="37">
        <f t="shared" si="105"/>
        <v>0</v>
      </c>
      <c r="DU65" s="38">
        <f t="shared" si="106"/>
        <v>3.3</v>
      </c>
      <c r="DV65" s="13"/>
      <c r="DW65" s="83"/>
    </row>
    <row r="66" spans="1:127" s="2" customFormat="1" x14ac:dyDescent="0.3">
      <c r="A66" s="98" t="str">
        <f>'Indicator Data'!A69</f>
        <v>Germany</v>
      </c>
      <c r="B66" s="39" t="str">
        <f>'Indicator Data'!B69</f>
        <v>DEU</v>
      </c>
      <c r="C66" s="35">
        <f>ROUND(IF('Indicator Data'!C69=0,0.1,IF(LOG('Indicator Data'!C69)&gt;C$195,10,IF(LOG('Indicator Data'!C69)&lt;C$194,0,10-(C$195-LOG('Indicator Data'!C69))/(C$195-C$194)*10))),1)</f>
        <v>8.3000000000000007</v>
      </c>
      <c r="D66" s="35">
        <f>ROUND(IF('Indicator Data'!D69=0,0.1,IF(LOG('Indicator Data'!D69)&gt;D$195,10,IF(LOG('Indicator Data'!D69)&lt;D$194,0,10-(D$195-LOG('Indicator Data'!D69))/(D$195-D$194)*10))),1)</f>
        <v>3.8</v>
      </c>
      <c r="E66" s="35">
        <f t="shared" si="67"/>
        <v>6.6</v>
      </c>
      <c r="F66" s="35">
        <f>IF('Indicator Data'!E69="No data",0.1,(ROUND(IF('Indicator Data'!E69=0,0,IF(LOG('Indicator Data'!E69)&gt;F$195,10,IF(LOG('Indicator Data'!E69)&lt;F$194,0,10-(F$195-LOG('Indicator Data'!E69))/(F$195-F$194)*10))),1)))</f>
        <v>8.4</v>
      </c>
      <c r="G66" s="35">
        <f>ROUND(IF('Indicator Data'!F69=0,0,IF(LOG('Indicator Data'!F69)&gt;G$195,10,IF(LOG('Indicator Data'!F69)&lt;G$194,0,10-(G$195-LOG('Indicator Data'!F69))/(G$195-G$194)*10))),1)</f>
        <v>0</v>
      </c>
      <c r="H66" s="35">
        <f>ROUND(IF('Indicator Data'!G69=0,0,IF(LOG('Indicator Data'!G69)&gt;H$195,10,IF(LOG('Indicator Data'!G69)&lt;H$194,0,10-(H$195-LOG('Indicator Data'!G69))/(H$195-H$194)*10))),1)</f>
        <v>0</v>
      </c>
      <c r="I66" s="35">
        <f>ROUND(IF('Indicator Data'!H69=0,0,IF(LOG('Indicator Data'!H69)&gt;I$195,10,IF(LOG('Indicator Data'!H69)&lt;I$194,0,10-(I$195-LOG('Indicator Data'!H69))/(I$195-I$194)*10))),1)</f>
        <v>0</v>
      </c>
      <c r="J66" s="35">
        <f t="shared" si="68"/>
        <v>0</v>
      </c>
      <c r="K66" s="35">
        <f>ROUND(IF('Indicator Data'!I69=0,0,IF(LOG('Indicator Data'!I69)&gt;K$195,10,IF(LOG('Indicator Data'!I69)&lt;K$194,0,10-(K$195-LOG('Indicator Data'!I69))/(K$195-K$194)*10))),1)</f>
        <v>0</v>
      </c>
      <c r="L66" s="35">
        <f t="shared" si="69"/>
        <v>0</v>
      </c>
      <c r="M66" s="35">
        <f>ROUND(IF('Indicator Data'!J69=0,0,IF(LOG('Indicator Data'!J69)&gt;M$195,10,IF(LOG('Indicator Data'!J69)&lt;M$194,0,10-(M$195-LOG('Indicator Data'!J69))/(M$195-M$194)*10))),1)</f>
        <v>0</v>
      </c>
      <c r="N66" s="36">
        <f>'Indicator Data'!C69/'Indicator Data'!$CK69</f>
        <v>2.5111320391843039E-4</v>
      </c>
      <c r="O66" s="36">
        <f>'Indicator Data'!D69/'Indicator Data'!$CK69</f>
        <v>1.7411843065761939E-6</v>
      </c>
      <c r="P66" s="36">
        <f>IF(F66=0.1,"x",'Indicator Data'!E69/'Indicator Data'!$CK69)</f>
        <v>2.7146369450828508E-3</v>
      </c>
      <c r="Q66" s="36">
        <f>'Indicator Data'!F69/'Indicator Data'!$CK69</f>
        <v>0</v>
      </c>
      <c r="R66" s="36">
        <f>'Indicator Data'!G69/'Indicator Data'!$CK69</f>
        <v>0</v>
      </c>
      <c r="S66" s="36">
        <f>'Indicator Data'!H69/'Indicator Data'!$CK69</f>
        <v>0</v>
      </c>
      <c r="T66" s="36">
        <f>'Indicator Data'!I69/'Indicator Data'!$CK69</f>
        <v>0</v>
      </c>
      <c r="U66" s="36">
        <f>'Indicator Data'!J69/'Indicator Data'!$CK69</f>
        <v>0</v>
      </c>
      <c r="V66" s="35">
        <f t="shared" si="70"/>
        <v>1.3</v>
      </c>
      <c r="W66" s="35">
        <f t="shared" si="71"/>
        <v>0</v>
      </c>
      <c r="X66" s="35">
        <f t="shared" si="72"/>
        <v>0.7</v>
      </c>
      <c r="Y66" s="35">
        <f t="shared" si="73"/>
        <v>1.8</v>
      </c>
      <c r="Z66" s="35">
        <f t="shared" si="74"/>
        <v>0</v>
      </c>
      <c r="AA66" s="35">
        <f t="shared" si="75"/>
        <v>0</v>
      </c>
      <c r="AB66" s="35">
        <f t="shared" si="76"/>
        <v>0</v>
      </c>
      <c r="AC66" s="35">
        <f t="shared" si="77"/>
        <v>0</v>
      </c>
      <c r="AD66" s="35">
        <f t="shared" si="78"/>
        <v>0</v>
      </c>
      <c r="AE66" s="35">
        <f t="shared" si="79"/>
        <v>0</v>
      </c>
      <c r="AF66" s="35">
        <f t="shared" si="80"/>
        <v>0</v>
      </c>
      <c r="AG66" s="35">
        <f>ROUND(IF('Indicator Data'!K69=0,0,IF('Indicator Data'!K69&gt;AG$195,10,IF('Indicator Data'!K69&lt;AG$194,0,10-(AG$195-'Indicator Data'!K69)/(AG$195-AG$194)*10))),1)</f>
        <v>0</v>
      </c>
      <c r="AH66" s="35">
        <f t="shared" si="81"/>
        <v>4.8</v>
      </c>
      <c r="AI66" s="35">
        <f t="shared" si="82"/>
        <v>1.9</v>
      </c>
      <c r="AJ66" s="35">
        <f t="shared" si="83"/>
        <v>0</v>
      </c>
      <c r="AK66" s="35">
        <f t="shared" si="84"/>
        <v>0</v>
      </c>
      <c r="AL66" s="35">
        <f t="shared" si="85"/>
        <v>0</v>
      </c>
      <c r="AM66" s="35">
        <f t="shared" si="86"/>
        <v>0</v>
      </c>
      <c r="AN66" s="35">
        <f t="shared" si="87"/>
        <v>0</v>
      </c>
      <c r="AO66" s="142">
        <f t="shared" si="88"/>
        <v>4.3</v>
      </c>
      <c r="AP66" s="142">
        <f t="shared" si="41"/>
        <v>6.1</v>
      </c>
      <c r="AQ66" s="142">
        <f t="shared" si="89"/>
        <v>0</v>
      </c>
      <c r="AR66" s="142">
        <f t="shared" si="90"/>
        <v>0</v>
      </c>
      <c r="AS66" s="35">
        <f t="shared" si="91"/>
        <v>0</v>
      </c>
      <c r="AT66" s="35">
        <f>IF('Indicator Data'!L69="No data","x",IF('Indicator Data'!CL69&lt;1000,"x",ROUND((IF('Indicator Data'!L69&gt;AT$195,10,IF('Indicator Data'!L69&lt;AT$194,0,10-(AT$195-'Indicator Data'!L69)/(AT$195-AT$194)*10))),1)))</f>
        <v>1</v>
      </c>
      <c r="AU66" s="142">
        <f t="shared" si="92"/>
        <v>0.5</v>
      </c>
      <c r="AV66" s="35">
        <f>IF('Indicator Data'!M69="No data","x",ROUND(IF('Indicator Data'!M69=0,0,IF(LOG('Indicator Data'!M69)&gt;AV$195,10,IF(LOG('Indicator Data'!M69)&lt;AV$194,0,10-(AV$195-LOG('Indicator Data'!M69))/(AV$195-AV$194)*10))),1))</f>
        <v>0</v>
      </c>
      <c r="AW66" s="36">
        <f>IF(AV66="x","x",'Indicator Data'!M69/'Indicator Data'!$CK69)</f>
        <v>0</v>
      </c>
      <c r="AX66" s="35">
        <f t="shared" si="42"/>
        <v>0</v>
      </c>
      <c r="AY66" s="35">
        <f t="shared" si="43"/>
        <v>0</v>
      </c>
      <c r="AZ66" s="35" t="str">
        <f>IF('Indicator Data'!N69="No data","x",ROUND(IF('Indicator Data'!N69=0,0,IF(LOG('Indicator Data'!N69)&gt;AZ$195,10,IF(LOG('Indicator Data'!N69)&lt;AZ$194,0,10-(AZ$195-LOG('Indicator Data'!N69))/(AZ$195-AZ$194)*10))),1))</f>
        <v>x</v>
      </c>
      <c r="BA66" s="36" t="str">
        <f>IF(AZ66="x","x",'Indicator Data'!N69/'Indicator Data'!$CK69)</f>
        <v>x</v>
      </c>
      <c r="BB66" s="35" t="str">
        <f t="shared" si="44"/>
        <v>x</v>
      </c>
      <c r="BC66" s="35" t="str">
        <f t="shared" si="45"/>
        <v>x</v>
      </c>
      <c r="BD66" s="35" t="str">
        <f>IF('Indicator Data'!O69="No data","x",ROUND(IF('Indicator Data'!O69=0,0,IF(LOG('Indicator Data'!O69)&gt;BD$195,10,IF(LOG('Indicator Data'!O69)&lt;BD$194,0,10-(BD$195-LOG('Indicator Data'!O69))/(BD$195-BD$194)*10))),1))</f>
        <v>x</v>
      </c>
      <c r="BE66" s="36" t="str">
        <f>IF(BD66="x","x",'Indicator Data'!O69/'Indicator Data'!$CK69)</f>
        <v>x</v>
      </c>
      <c r="BF66" s="35" t="str">
        <f t="shared" si="46"/>
        <v>x</v>
      </c>
      <c r="BG66" s="35" t="str">
        <f t="shared" si="47"/>
        <v>x</v>
      </c>
      <c r="BH66" s="35" t="str">
        <f>IF('Indicator Data'!P69="No data","x",ROUND(IF('Indicator Data'!P69=0,0,IF(LOG('Indicator Data'!P69)&gt;BH$195,10,IF(LOG('Indicator Data'!P69)&lt;BH$194,0,10-(BH$195-LOG('Indicator Data'!P69))/(BH$195-BH$194)*10))),1))</f>
        <v>x</v>
      </c>
      <c r="BI66" s="36" t="str">
        <f>IF(BH66="x","x",'Indicator Data'!P69/'Indicator Data'!$CK69)</f>
        <v>x</v>
      </c>
      <c r="BJ66" s="35" t="str">
        <f t="shared" si="48"/>
        <v>x</v>
      </c>
      <c r="BK66" s="35" t="str">
        <f t="shared" si="49"/>
        <v>x</v>
      </c>
      <c r="BL66" s="35">
        <f t="shared" si="50"/>
        <v>0</v>
      </c>
      <c r="BM66" s="35">
        <f>ROUND(IF('Indicator Data'!Q69=0,0,IF(LOG('Indicator Data'!Q69)&gt;BM$195,10,IF(LOG('Indicator Data'!Q69)&lt;BM$194,0,10-(BM$195-LOG('Indicator Data'!Q69))/(BM$195-BM$194)*10))),1)</f>
        <v>0</v>
      </c>
      <c r="BN66" s="35">
        <f>ROUND(IF('Indicator Data'!R69=0,0,IF(LOG('Indicator Data'!R69)&gt;BN$195,10,IF(LOG('Indicator Data'!R69)&lt;BN$194,0,10-(BN$195-LOG('Indicator Data'!R69))/(BN$195-BN$194)*10))),1)</f>
        <v>0</v>
      </c>
      <c r="BO66" s="35">
        <f t="shared" si="51"/>
        <v>0</v>
      </c>
      <c r="BP66" s="36">
        <f>'Indicator Data'!Q69/'Indicator Data'!$CK69</f>
        <v>0</v>
      </c>
      <c r="BQ66" s="36">
        <f>'Indicator Data'!R69/'Indicator Data'!$CK69</f>
        <v>0</v>
      </c>
      <c r="BR66" s="35">
        <f t="shared" si="93"/>
        <v>0</v>
      </c>
      <c r="BS66" s="35">
        <f t="shared" si="94"/>
        <v>0</v>
      </c>
      <c r="BT66" s="35">
        <f t="shared" si="28"/>
        <v>0</v>
      </c>
      <c r="BU66" s="35">
        <f t="shared" si="52"/>
        <v>0</v>
      </c>
      <c r="BV66" s="35">
        <f>ROUND(IF('Indicator Data'!S69=0,0,IF(LOG('Indicator Data'!S69)&gt;BV$195,10,IF(LOG('Indicator Data'!S69)&lt;BV$194,0,10-(BV$195-LOG('Indicator Data'!S69))/(BV$195-BV$194)*10))),1)</f>
        <v>0</v>
      </c>
      <c r="BW66" s="35">
        <f>ROUND(IF('Indicator Data'!T69=0,0,IF(LOG('Indicator Data'!T69)&gt;BW$195,10,IF(LOG('Indicator Data'!T69)&lt;BW$194,0,10-(BW$195-LOG('Indicator Data'!T69))/(BW$195-BW$194)*10))),1)</f>
        <v>0</v>
      </c>
      <c r="BX66" s="35">
        <f t="shared" si="53"/>
        <v>0</v>
      </c>
      <c r="BY66" s="36">
        <f>'Indicator Data'!S69/'Indicator Data'!$CK69</f>
        <v>0</v>
      </c>
      <c r="BZ66" s="36">
        <f>'Indicator Data'!T69/'Indicator Data'!$CK69</f>
        <v>0</v>
      </c>
      <c r="CA66" s="35">
        <f t="shared" si="95"/>
        <v>0</v>
      </c>
      <c r="CB66" s="35">
        <f t="shared" si="96"/>
        <v>0</v>
      </c>
      <c r="CC66" s="35">
        <f t="shared" si="54"/>
        <v>0</v>
      </c>
      <c r="CD66" s="35">
        <f t="shared" si="55"/>
        <v>0</v>
      </c>
      <c r="CE66" s="35">
        <f t="shared" si="56"/>
        <v>0</v>
      </c>
      <c r="CF66" s="35">
        <f>ROUND(IF('Indicator Data'!U69=0,0,IF(LOG('Indicator Data'!U69)&gt;CF$195,10,IF(LOG('Indicator Data'!U69)&lt;CF$194,0,10-(CF$195-LOG('Indicator Data'!U69))/(CF$195-CF$194)*10))),1)</f>
        <v>0</v>
      </c>
      <c r="CG66" s="36">
        <f>'Indicator Data'!U69/'Indicator Data'!$CK69</f>
        <v>0</v>
      </c>
      <c r="CH66" s="35">
        <f t="shared" si="97"/>
        <v>0</v>
      </c>
      <c r="CI66" s="35">
        <f t="shared" si="57"/>
        <v>0</v>
      </c>
      <c r="CJ66" s="35">
        <f>ROUND(IF('Indicator Data'!V69=0,0,IF(LOG('Indicator Data'!V69)&gt;CJ$195,10,IF(LOG('Indicator Data'!V69)&lt;CJ$194,0,10-(CJ$195-LOG('Indicator Data'!V69))/(CJ$195-CJ$194)*10))),1)</f>
        <v>0</v>
      </c>
      <c r="CK66" s="36">
        <f>IF('Indicator Data'!V69/'Indicator Data'!$CK69&gt;1,1,'Indicator Data'!V69/'Indicator Data'!$CK69)</f>
        <v>0</v>
      </c>
      <c r="CL66" s="35">
        <f t="shared" si="98"/>
        <v>0</v>
      </c>
      <c r="CM66" s="35">
        <f t="shared" si="58"/>
        <v>0</v>
      </c>
      <c r="CN66" s="35">
        <f>ROUND(IF('Indicator Data'!W69=0,0,IF(LOG('Indicator Data'!W69)&gt;CN$195,10,IF(LOG('Indicator Data'!W69)&lt;CN$194,0,10-(CN$195-LOG('Indicator Data'!W69))/(CN$195-CN$194)*10))),1)</f>
        <v>0</v>
      </c>
      <c r="CO66" s="36">
        <f>'Indicator Data'!W69/'Indicator Data'!$CK69</f>
        <v>0</v>
      </c>
      <c r="CP66" s="35">
        <f t="shared" si="99"/>
        <v>0</v>
      </c>
      <c r="CQ66" s="35">
        <f t="shared" si="59"/>
        <v>0</v>
      </c>
      <c r="CR66" s="35">
        <f t="shared" si="100"/>
        <v>0</v>
      </c>
      <c r="CS66" s="35">
        <f>IF('Indicator Data'!BZ69="No data","x",ROUND(IF('Indicator Data'!BZ69&gt;CS$195,0,IF('Indicator Data'!BZ69&lt;CS$194,10,(CS$195-'Indicator Data'!BZ69)/(CS$195-CS$194)*10)),1))</f>
        <v>0.1</v>
      </c>
      <c r="CT66" s="35">
        <f>IF('Indicator Data'!CA69="No data","x",ROUND(IF('Indicator Data'!CA69&gt;CT$195,0,IF('Indicator Data'!CA69&lt;CT$194,10,(CT$195-'Indicator Data'!CA69)/(CT$195-CT$194)*10)),1))</f>
        <v>0</v>
      </c>
      <c r="CU66" s="35" t="str">
        <f>IF('Indicator Data'!AC69="No data","x",ROUND(IF('Indicator Data'!AC69&gt;CU$195,0,IF('Indicator Data'!AC69&lt;CU$194,10,(CU$195-'Indicator Data'!AC69)/(CU$195-CU$194)*10)),1))</f>
        <v>x</v>
      </c>
      <c r="CV66" s="35">
        <f t="shared" si="101"/>
        <v>0.1</v>
      </c>
      <c r="CW66" s="35">
        <f>IF('Indicator Data'!X69="No data","x",ROUND(IF(LOG('Indicator Data'!X69)&gt;CW$195,10,IF(LOG('Indicator Data'!X69)&lt;CW$194,0,10-(CW$195-LOG('Indicator Data'!X69))/(CW$195-CW$194)*10)),1))</f>
        <v>7.9</v>
      </c>
      <c r="CX66" s="35">
        <f>IF('Indicator Data'!Y69="No data","x",ROUND(IF('Indicator Data'!Y69&gt;CX$195,10,IF('Indicator Data'!Y69&lt;CX$194,0,10-(CX$195-'Indicator Data'!Y69)/(CX$195-CX$194)*10)),1))</f>
        <v>0.8</v>
      </c>
      <c r="CY66" s="35">
        <f>IF('Indicator Data'!Z69="No data","x",ROUND(IF('Indicator Data'!Z69&gt;CY$195,10,IF('Indicator Data'!Z69&lt;CY$194,0,10-(CY$195-'Indicator Data'!Z69)/(CY$195-CY$194)*10)),1))</f>
        <v>7.7</v>
      </c>
      <c r="CZ66" s="35">
        <f>IF('Indicator Data'!AA69="No data","x",ROUND(IF('Indicator Data'!AA69&gt;CZ$195,10,IF('Indicator Data'!AA69&lt;CZ$194,0,10-(CZ$195-'Indicator Data'!AA69)/(CZ$195-CZ$194)*10)),1))</f>
        <v>0.3</v>
      </c>
      <c r="DA66" s="35">
        <f t="shared" si="60"/>
        <v>4.2</v>
      </c>
      <c r="DB66" s="35">
        <f t="shared" si="61"/>
        <v>2.8</v>
      </c>
      <c r="DC66" s="35">
        <f>IF('Indicator Data'!AF69="No data","x",ROUND(IF('Indicator Data'!AF69&gt;DC$195,10,IF('Indicator Data'!AF69&lt;DC$194,0,10-(DC$195-'Indicator Data'!AF69)/(DC$195-DC$194)*10)),1))</f>
        <v>0</v>
      </c>
      <c r="DD66" s="35">
        <f>IF('Indicator Data'!AG69="No data","x",ROUND(IF('Indicator Data'!AG69&gt;DD$195,10,IF('Indicator Data'!AG69&lt;DD$194,0,10-(DD$195-'Indicator Data'!AG69)/(DD$195-DD$194)*10)),1))</f>
        <v>0</v>
      </c>
      <c r="DE66" s="35">
        <f t="shared" si="62"/>
        <v>2.8</v>
      </c>
      <c r="DF66" s="35">
        <f>IF('Indicator Data'!AB69="No data","x",ROUND(IF('Indicator Data'!AB69&gt;DF$195,10,IF('Indicator Data'!AB69&lt;DF$194,0,10-(DF$195-'Indicator Data'!AB69)/(DF$195-DF$194)*10)),1))</f>
        <v>0</v>
      </c>
      <c r="DG66" s="35">
        <f t="shared" si="63"/>
        <v>0</v>
      </c>
      <c r="DH66" s="143">
        <f>IF('Indicator Data'!AD69="No data","x",'Indicator Data'!AD69/'Indicator Data'!$CJ69)</f>
        <v>3.714331562924292E-4</v>
      </c>
      <c r="DI66" s="35">
        <f t="shared" si="64"/>
        <v>6.3</v>
      </c>
      <c r="DJ66" s="35">
        <f>IF('Indicator Data'!AE69="No data","x",ROUND(IF('Indicator Data'!AE69&gt;DJ$195,0,IF('Indicator Data'!AE69&lt;DJ$194,10,(DJ$195-'Indicator Data'!AE69)/(DJ$195-DJ$194)*10)),1))</f>
        <v>2</v>
      </c>
      <c r="DK66" s="35">
        <f t="shared" si="65"/>
        <v>4.2</v>
      </c>
      <c r="DL66" s="35">
        <f t="shared" si="66"/>
        <v>2.2999999999999998</v>
      </c>
      <c r="DM66" s="37">
        <f t="shared" si="102"/>
        <v>1.4</v>
      </c>
      <c r="DN66" s="38">
        <f t="shared" si="103"/>
        <v>2.4</v>
      </c>
      <c r="DO66" s="35">
        <f>ROUND(IF('Indicator Data'!AH69=0,0,IF('Indicator Data'!AH69&gt;DO$195,10,IF('Indicator Data'!AH69&lt;DO$194,0,10-(DO$195-'Indicator Data'!AH69)/(DO$195-DO$194)*10))),1)</f>
        <v>0.3</v>
      </c>
      <c r="DP66" s="35">
        <f>ROUND(IF('Indicator Data'!AI69=0,0,IF(LOG('Indicator Data'!AI69)&gt;LOG(DP$195),10,IF(LOG('Indicator Data'!AI69)&lt;LOG(DP$194),0,10-(LOG(DP$195)-LOG('Indicator Data'!AI69))/(LOG(DP$195)-LOG(DP$194))*10))),1)</f>
        <v>1.3</v>
      </c>
      <c r="DQ66" s="37">
        <f t="shared" si="104"/>
        <v>0.8</v>
      </c>
      <c r="DR66" s="35">
        <f>'Indicator Data'!AJ69</f>
        <v>0</v>
      </c>
      <c r="DS66" s="35">
        <f>'Indicator Data'!AK69</f>
        <v>0</v>
      </c>
      <c r="DT66" s="37">
        <f t="shared" si="105"/>
        <v>0</v>
      </c>
      <c r="DU66" s="38">
        <f t="shared" si="106"/>
        <v>0.6</v>
      </c>
      <c r="DV66" s="13"/>
      <c r="DW66" s="83"/>
    </row>
    <row r="67" spans="1:127" s="2" customFormat="1" x14ac:dyDescent="0.3">
      <c r="A67" s="98" t="str">
        <f>'Indicator Data'!A70</f>
        <v>Ghana</v>
      </c>
      <c r="B67" s="39" t="str">
        <f>'Indicator Data'!B70</f>
        <v>GHA</v>
      </c>
      <c r="C67" s="35">
        <f>ROUND(IF('Indicator Data'!C70=0,0.1,IF(LOG('Indicator Data'!C70)&gt;C$195,10,IF(LOG('Indicator Data'!C70)&lt;C$194,0,10-(C$195-LOG('Indicator Data'!C70))/(C$195-C$194)*10))),1)</f>
        <v>0.1</v>
      </c>
      <c r="D67" s="35">
        <f>ROUND(IF('Indicator Data'!D70=0,0.1,IF(LOG('Indicator Data'!D70)&gt;D$195,10,IF(LOG('Indicator Data'!D70)&lt;D$194,0,10-(D$195-LOG('Indicator Data'!D70))/(D$195-D$194)*10))),1)</f>
        <v>0.1</v>
      </c>
      <c r="E67" s="35">
        <f t="shared" ref="E67:E98" si="107">ROUND((10-GEOMEAN(((10-C67)/10*9+1),((10-D67)/10*9+1)))/9*10,1)</f>
        <v>0.1</v>
      </c>
      <c r="F67" s="35">
        <f>IF('Indicator Data'!E70="No data",0.1,(ROUND(IF('Indicator Data'!E70=0,0,IF(LOG('Indicator Data'!E70)&gt;F$195,10,IF(LOG('Indicator Data'!E70)&lt;F$194,0,10-(F$195-LOG('Indicator Data'!E70))/(F$195-F$194)*10))),1)))</f>
        <v>7.1</v>
      </c>
      <c r="G67" s="35">
        <f>ROUND(IF('Indicator Data'!F70=0,0,IF(LOG('Indicator Data'!F70)&gt;G$195,10,IF(LOG('Indicator Data'!F70)&lt;G$194,0,10-(G$195-LOG('Indicator Data'!F70))/(G$195-G$194)*10))),1)</f>
        <v>5.3</v>
      </c>
      <c r="H67" s="35">
        <f>ROUND(IF('Indicator Data'!G70=0,0,IF(LOG('Indicator Data'!G70)&gt;H$195,10,IF(LOG('Indicator Data'!G70)&lt;H$194,0,10-(H$195-LOG('Indicator Data'!G70))/(H$195-H$194)*10))),1)</f>
        <v>0</v>
      </c>
      <c r="I67" s="35">
        <f>ROUND(IF('Indicator Data'!H70=0,0,IF(LOG('Indicator Data'!H70)&gt;I$195,10,IF(LOG('Indicator Data'!H70)&lt;I$194,0,10-(I$195-LOG('Indicator Data'!H70))/(I$195-I$194)*10))),1)</f>
        <v>0</v>
      </c>
      <c r="J67" s="35">
        <f t="shared" ref="J67:J98" si="108">ROUND((10-GEOMEAN(((10-H67)/10*9+1),((10-I67)/10*9+1)))/9*10,1)</f>
        <v>0</v>
      </c>
      <c r="K67" s="35">
        <f>ROUND(IF('Indicator Data'!I70=0,0,IF(LOG('Indicator Data'!I70)&gt;K$195,10,IF(LOG('Indicator Data'!I70)&lt;K$194,0,10-(K$195-LOG('Indicator Data'!I70))/(K$195-K$194)*10))),1)</f>
        <v>0</v>
      </c>
      <c r="L67" s="35">
        <f t="shared" ref="L67:L98" si="109">ROUND((10-GEOMEAN(((10-J67)/10*9+1),((10-K67)/10*9+1)))/9*10,1)</f>
        <v>0</v>
      </c>
      <c r="M67" s="35">
        <f>ROUND(IF('Indicator Data'!J70=0,0,IF(LOG('Indicator Data'!J70)&gt;M$195,10,IF(LOG('Indicator Data'!J70)&lt;M$194,0,10-(M$195-LOG('Indicator Data'!J70))/(M$195-M$194)*10))),1)</f>
        <v>0</v>
      </c>
      <c r="N67" s="36">
        <f>'Indicator Data'!C70/'Indicator Data'!$CK70</f>
        <v>0</v>
      </c>
      <c r="O67" s="36">
        <f>'Indicator Data'!D70/'Indicator Data'!$CK70</f>
        <v>0</v>
      </c>
      <c r="P67" s="36">
        <f>IF(F67=0.1,"x",'Indicator Data'!E70/'Indicator Data'!$CK70)</f>
        <v>2.4497627290656259E-3</v>
      </c>
      <c r="Q67" s="36">
        <f>'Indicator Data'!F70/'Indicator Data'!$CK70</f>
        <v>5.7992680973956479E-7</v>
      </c>
      <c r="R67" s="36">
        <f>'Indicator Data'!G70/'Indicator Data'!$CK70</f>
        <v>0</v>
      </c>
      <c r="S67" s="36">
        <f>'Indicator Data'!H70/'Indicator Data'!$CK70</f>
        <v>0</v>
      </c>
      <c r="T67" s="36">
        <f>'Indicator Data'!I70/'Indicator Data'!$CK70</f>
        <v>0</v>
      </c>
      <c r="U67" s="36">
        <f>'Indicator Data'!J70/'Indicator Data'!$CK70</f>
        <v>0</v>
      </c>
      <c r="V67" s="35">
        <f t="shared" ref="V67:V98" si="110">ROUND(IF(N67&gt;V$195,10,IF(N67&lt;V$194,0,10-(V$195-N67)/(V$195-V$194)*10)),1)</f>
        <v>0</v>
      </c>
      <c r="W67" s="35">
        <f t="shared" ref="W67:W98" si="111">ROUND(IF(O67&gt;W$195,10,IF(O67&lt;W$194,0,10-(W$195-O67)/(W$195-W$194)*10)),1)</f>
        <v>0</v>
      </c>
      <c r="X67" s="35">
        <f t="shared" ref="X67:X98" si="112">ROUND(((10-GEOMEAN(((10-V67)/10*9+1),((10-W67)/10*9+1)))/9*10),1)</f>
        <v>0</v>
      </c>
      <c r="Y67" s="35">
        <f t="shared" ref="Y67:Y98" si="113">IF(P67="x",0.1,ROUND(IF(P67&gt;Y$195,10,IF(P67&lt;Y$194,0,10-(Y$195-P67)/(Y$195-Y$194)*10)),1))</f>
        <v>1.6</v>
      </c>
      <c r="Z67" s="35">
        <f t="shared" ref="Z67:Z98" si="114">ROUND(IF(Q67=0,0,IF(LOG(Q67)&gt;Z$195,10,IF(LOG(Q67)&lt;=Z$194,0,10-(Z$195-LOG(Q67))/(Z$195-Z$194)*10))),1)</f>
        <v>5</v>
      </c>
      <c r="AA67" s="35">
        <f t="shared" ref="AA67:AA98" si="115">ROUND(IF(R67&gt;AA$195,10,IF(R67&lt;AA$194,0,10-(AA$195-R67)/(AA$195-AA$194)*10)),1)</f>
        <v>0</v>
      </c>
      <c r="AB67" s="35">
        <f t="shared" ref="AB67:AB98" si="116">ROUND(IF(S67&gt;AB$195,10,IF(S67&lt;AB$194,0,10-(AB$195-S67)/(AB$195-AB$194)*10)),1)</f>
        <v>0</v>
      </c>
      <c r="AC67" s="35">
        <f t="shared" ref="AC67:AC98" si="117">ROUND(((10-GEOMEAN(((10-AA67)/10*9+1),((10-AB67)/10*9+1)))/9*10),1)</f>
        <v>0</v>
      </c>
      <c r="AD67" s="35">
        <f t="shared" ref="AD67:AD98" si="118">ROUND(IF(T67=0,0,IF(T67&gt;AD$195,10,IF(T67&lt;=AD$194,0,10-(AD$195-T67)/(AD$195-AD$194)*10))),1)</f>
        <v>0</v>
      </c>
      <c r="AE67" s="35">
        <f t="shared" ref="AE67:AE98" si="119">ROUND((10-GEOMEAN(((10-AC67)/10*9+1),((10-AD67)/10*9+1)))/9*10,1)</f>
        <v>0</v>
      </c>
      <c r="AF67" s="35">
        <f t="shared" ref="AF67:AF98" si="120">ROUND(IF(U67&gt;AF$195,10,IF(U67&lt;AF$194,0,10-(AF$195-U67)/(AF$195-AF$194)*10)),1)</f>
        <v>0</v>
      </c>
      <c r="AG67" s="35">
        <f>ROUND(IF('Indicator Data'!K70=0,0,IF('Indicator Data'!K70&gt;AG$195,10,IF('Indicator Data'!K70&lt;AG$194,0,10-(AG$195-'Indicator Data'!K70)/(AG$195-AG$194)*10))),1)</f>
        <v>0</v>
      </c>
      <c r="AH67" s="35">
        <f t="shared" ref="AH67:AH98" si="121">ROUND(AVERAGE(C67,V67),1)</f>
        <v>0.1</v>
      </c>
      <c r="AI67" s="35">
        <f t="shared" ref="AI67:AI98" si="122">ROUND(AVERAGE(D67,W67),1)</f>
        <v>0.1</v>
      </c>
      <c r="AJ67" s="35">
        <f t="shared" ref="AJ67:AJ98" si="123">ROUND(AVERAGE(AA67,H67),1)</f>
        <v>0</v>
      </c>
      <c r="AK67" s="35">
        <f t="shared" ref="AK67:AK98" si="124">ROUND(AVERAGE(AB67,I67),1)</f>
        <v>0</v>
      </c>
      <c r="AL67" s="35">
        <f t="shared" ref="AL67:AL98" si="125">ROUND((10-GEOMEAN(((10-AJ67)/10*9+1),((10-AK67)/10*9+1)))/9*10,1)</f>
        <v>0</v>
      </c>
      <c r="AM67" s="35">
        <f t="shared" ref="AM67:AM98" si="126">ROUND(AVERAGE(AD67,K67),1)</f>
        <v>0</v>
      </c>
      <c r="AN67" s="35">
        <f t="shared" ref="AN67:AN98" si="127">ROUND((10-GEOMEAN(((10-M67)/10*9+1),((10-AF67)/10*9+1)))/9*10,1)</f>
        <v>0</v>
      </c>
      <c r="AO67" s="142">
        <f t="shared" ref="AO67:AO98" si="128">ROUND((10-GEOMEAN(((10-E67)/10*9+1),((10-X67)/10*9+1)))/9*10,1)</f>
        <v>0.1</v>
      </c>
      <c r="AP67" s="142">
        <f t="shared" si="41"/>
        <v>4.9000000000000004</v>
      </c>
      <c r="AQ67" s="142">
        <f t="shared" ref="AQ67:AQ98" si="129">ROUND((10-GEOMEAN(((10-G67)/10*9+1),((10-Z67)/10*9+1)))/9*10,1)</f>
        <v>5.2</v>
      </c>
      <c r="AR67" s="142">
        <f t="shared" ref="AR67:AR98" si="130">ROUND((10-GEOMEAN(((10-L67)/10*9+1),((10-AE67)/10*9+1)))/9*10,1)</f>
        <v>0</v>
      </c>
      <c r="AS67" s="35">
        <f t="shared" ref="AS67:AS98" si="131">ROUND(AVERAGE(AG67,AN67),1)</f>
        <v>0</v>
      </c>
      <c r="AT67" s="35">
        <f>IF('Indicator Data'!L70="No data","x",IF('Indicator Data'!CL70&lt;1000,"x",ROUND((IF('Indicator Data'!L70&gt;AT$195,10,IF('Indicator Data'!L70&lt;AT$194,0,10-(AT$195-'Indicator Data'!L70)/(AT$195-AT$194)*10))),1)))</f>
        <v>2</v>
      </c>
      <c r="AU67" s="142">
        <f t="shared" ref="AU67:AU98" si="132">ROUND(AVERAGE(AS67,AT67),1)</f>
        <v>1</v>
      </c>
      <c r="AV67" s="35">
        <f>IF('Indicator Data'!M70="No data","x",ROUND(IF('Indicator Data'!M70=0,0,IF(LOG('Indicator Data'!M70)&gt;AV$195,10,IF(LOG('Indicator Data'!M70)&lt;AV$194,0,10-(AV$195-LOG('Indicator Data'!M70))/(AV$195-AV$194)*10))),1))</f>
        <v>8.6999999999999993</v>
      </c>
      <c r="AW67" s="36">
        <f>IF(AV67="x","x",'Indicator Data'!M70/'Indicator Data'!$CK70)</f>
        <v>0.47627400801552106</v>
      </c>
      <c r="AX67" s="35">
        <f t="shared" si="42"/>
        <v>5.3</v>
      </c>
      <c r="AY67" s="35">
        <f t="shared" si="43"/>
        <v>7.4</v>
      </c>
      <c r="AZ67" s="35">
        <f>IF('Indicator Data'!N70="No data","x",ROUND(IF('Indicator Data'!N70=0,0,IF(LOG('Indicator Data'!N70)&gt;AZ$195,10,IF(LOG('Indicator Data'!N70)&lt;AZ$194,0,10-(AZ$195-LOG('Indicator Data'!N70))/(AZ$195-AZ$194)*10))),1))</f>
        <v>7.8</v>
      </c>
      <c r="BA67" s="36">
        <f>IF(AZ67="x","x",'Indicator Data'!N70/'Indicator Data'!$CK70)</f>
        <v>1.6847403487356357E-2</v>
      </c>
      <c r="BB67" s="35">
        <f t="shared" si="44"/>
        <v>3.4</v>
      </c>
      <c r="BC67" s="35">
        <f t="shared" si="45"/>
        <v>6.1</v>
      </c>
      <c r="BD67" s="35">
        <f>IF('Indicator Data'!O70="No data","x",ROUND(IF('Indicator Data'!O70=0,0,IF(LOG('Indicator Data'!O70)&gt;BD$195,10,IF(LOG('Indicator Data'!O70)&lt;BD$194,0,10-(BD$195-LOG('Indicator Data'!O70))/(BD$195-BD$194)*10))),1))</f>
        <v>10</v>
      </c>
      <c r="BE67" s="36">
        <f>IF(BD67="x","x",'Indicator Data'!O70/'Indicator Data'!$CK70)</f>
        <v>0.34838698186417333</v>
      </c>
      <c r="BF67" s="35">
        <f t="shared" si="46"/>
        <v>10</v>
      </c>
      <c r="BG67" s="35">
        <f t="shared" si="47"/>
        <v>10</v>
      </c>
      <c r="BH67" s="35">
        <f>IF('Indicator Data'!P70="No data","x",ROUND(IF('Indicator Data'!P70=0,0,IF(LOG('Indicator Data'!P70)&gt;BH$195,10,IF(LOG('Indicator Data'!P70)&lt;BH$194,0,10-(BH$195-LOG('Indicator Data'!P70))/(BH$195-BH$194)*10))),1))</f>
        <v>7.2</v>
      </c>
      <c r="BI67" s="36">
        <f>IF(BH67="x","x",'Indicator Data'!P70/'Indicator Data'!$CK70)</f>
        <v>7.8015037450449402E-3</v>
      </c>
      <c r="BJ67" s="35">
        <f t="shared" si="48"/>
        <v>0.8</v>
      </c>
      <c r="BK67" s="35">
        <f t="shared" si="49"/>
        <v>4.8</v>
      </c>
      <c r="BL67" s="35">
        <f t="shared" si="50"/>
        <v>7.7</v>
      </c>
      <c r="BM67" s="35">
        <f>ROUND(IF('Indicator Data'!Q70=0,0,IF(LOG('Indicator Data'!Q70)&gt;BM$195,10,IF(LOG('Indicator Data'!Q70)&lt;BM$194,0,10-(BM$195-LOG('Indicator Data'!Q70))/(BM$195-BM$194)*10))),1)</f>
        <v>9.1999999999999993</v>
      </c>
      <c r="BN67" s="35">
        <f>ROUND(IF('Indicator Data'!R70=0,0,IF(LOG('Indicator Data'!R70)&gt;BN$195,10,IF(LOG('Indicator Data'!R70)&lt;BN$194,0,10-(BN$195-LOG('Indicator Data'!R70))/(BN$195-BN$194)*10))),1)</f>
        <v>0</v>
      </c>
      <c r="BO67" s="35">
        <f t="shared" si="51"/>
        <v>3.0666666666666664</v>
      </c>
      <c r="BP67" s="36">
        <f>'Indicator Data'!Q70/'Indicator Data'!$CK70</f>
        <v>0.99297239446388463</v>
      </c>
      <c r="BQ67" s="36">
        <f>'Indicator Data'!R70/'Indicator Data'!$CK70</f>
        <v>0</v>
      </c>
      <c r="BR67" s="35">
        <f t="shared" ref="BR67:BR98" si="133">ROUND(IF(BP67&gt;BR$195,10,IF(BP67&lt;BR$194,0,10-(BR$195-BP67)/(BR$195-BR$194)*10)),1)</f>
        <v>9.9</v>
      </c>
      <c r="BS67" s="35">
        <f t="shared" ref="BS67:BS98" si="134">ROUND(IF(BQ67&gt;BS$195,10,IF(BQ67&lt;BS$194,0,10-(BS$195-BQ67)/(BS$195-BS$194)*10)),1)</f>
        <v>0</v>
      </c>
      <c r="BT67" s="35">
        <f t="shared" ref="BT67:BT130" si="135">AVERAGE(BR67,BS67,BS67)</f>
        <v>3.3000000000000003</v>
      </c>
      <c r="BU67" s="35">
        <f t="shared" si="52"/>
        <v>3.2</v>
      </c>
      <c r="BV67" s="35">
        <f>ROUND(IF('Indicator Data'!S70=0,0,IF(LOG('Indicator Data'!S70)&gt;BV$195,10,IF(LOG('Indicator Data'!S70)&lt;BV$194,0,10-(BV$195-LOG('Indicator Data'!S70))/(BV$195-BV$194)*10))),1)</f>
        <v>5.5</v>
      </c>
      <c r="BW67" s="35">
        <f>ROUND(IF('Indicator Data'!T70=0,0,IF(LOG('Indicator Data'!T70)&gt;BW$195,10,IF(LOG('Indicator Data'!T70)&lt;BW$194,0,10-(BW$195-LOG('Indicator Data'!T70))/(BW$195-BW$194)*10))),1)</f>
        <v>9.1999999999999993</v>
      </c>
      <c r="BX67" s="35">
        <f t="shared" si="53"/>
        <v>7.9666666666666659</v>
      </c>
      <c r="BY67" s="36">
        <f>'Indicator Data'!S70/'Indicator Data'!$CK70</f>
        <v>2.583224232780873E-3</v>
      </c>
      <c r="BZ67" s="36">
        <f>'Indicator Data'!T70/'Indicator Data'!$CK70</f>
        <v>0.99038917023110373</v>
      </c>
      <c r="CA67" s="35">
        <f t="shared" ref="CA67:CA98" si="136">ROUND(IF(BY67&gt;CA$195,10,IF(BY67&lt;CA$194,0,10-(CA$195-BY67)/(CA$195-CA$194)*10)),1)</f>
        <v>0</v>
      </c>
      <c r="CB67" s="35">
        <f t="shared" ref="CB67:CB98" si="137">ROUND(IF(BZ67&gt;CB$195,10,IF(BZ67&lt;CB$194,0,10-(CB$195-BZ67)/(CB$195-CB$194)*10)),1)</f>
        <v>9.9</v>
      </c>
      <c r="CC67" s="35">
        <f t="shared" si="54"/>
        <v>6.6000000000000005</v>
      </c>
      <c r="CD67" s="35">
        <f t="shared" si="55"/>
        <v>7.3</v>
      </c>
      <c r="CE67" s="35">
        <f t="shared" si="56"/>
        <v>5.6</v>
      </c>
      <c r="CF67" s="35">
        <f>ROUND(IF('Indicator Data'!U70=0,0,IF(LOG('Indicator Data'!U70)&gt;CF$195,10,IF(LOG('Indicator Data'!U70)&lt;CF$194,0,10-(CF$195-LOG('Indicator Data'!U70))/(CF$195-CF$194)*10))),1)</f>
        <v>9</v>
      </c>
      <c r="CG67" s="36">
        <f>'Indicator Data'!U70/'Indicator Data'!$CK70</f>
        <v>0.68876100385622185</v>
      </c>
      <c r="CH67" s="35">
        <f t="shared" ref="CH67:CH98" si="138">ROUND(IF(CG67&gt;CH$195,10,IF(CG67&lt;CH$194,0,10-(CH$195-CG67)/(CH$195-CH$194)*10)),1)</f>
        <v>7.7</v>
      </c>
      <c r="CI67" s="35">
        <f t="shared" si="57"/>
        <v>8.4</v>
      </c>
      <c r="CJ67" s="35">
        <f>ROUND(IF('Indicator Data'!V70=0,0,IF(LOG('Indicator Data'!V70)&gt;CJ$195,10,IF(LOG('Indicator Data'!V70)&lt;CJ$194,0,10-(CJ$195-LOG('Indicator Data'!V70))/(CJ$195-CJ$194)*10))),1)</f>
        <v>9.1</v>
      </c>
      <c r="CK67" s="36">
        <f>IF('Indicator Data'!V70/'Indicator Data'!$CK70&gt;1,1,'Indicator Data'!V70/'Indicator Data'!$CK70)</f>
        <v>0.87711717682740697</v>
      </c>
      <c r="CL67" s="35">
        <f t="shared" ref="CL67:CL98" si="139">ROUND(IF(CK67&gt;CL$195,10,IF(CK67&lt;CL$194,0,10-(CL$195-CK67)/(CL$195-CL$194)*10)),1)</f>
        <v>8.8000000000000007</v>
      </c>
      <c r="CM67" s="35">
        <f t="shared" si="58"/>
        <v>9</v>
      </c>
      <c r="CN67" s="35">
        <f>ROUND(IF('Indicator Data'!W70=0,0,IF(LOG('Indicator Data'!W70)&gt;CN$195,10,IF(LOG('Indicator Data'!W70)&lt;CN$194,0,10-(CN$195-LOG('Indicator Data'!W70))/(CN$195-CN$194)*10))),1)</f>
        <v>9.1999999999999993</v>
      </c>
      <c r="CO67" s="36">
        <f>'Indicator Data'!W70/'Indicator Data'!$CK70</f>
        <v>0.98285981679121248</v>
      </c>
      <c r="CP67" s="35">
        <f t="shared" ref="CP67:CP98" si="140">ROUND(IF(CO67&gt;CP$195,10,IF(CO67&lt;CP$194,0,10-(CP$195-CO67)/(CP$195-CP$194)*10)),1)</f>
        <v>9.8000000000000007</v>
      </c>
      <c r="CQ67" s="35">
        <f t="shared" si="59"/>
        <v>9.5</v>
      </c>
      <c r="CR67" s="35">
        <f t="shared" ref="CR67:CR98" si="141">ROUND((10-GEOMEAN(((10-CM67)/10*9+1),((10-CE67)/10*9+1),((10-CI67)/10*9+1),((10-CQ67)/10*9+1)))/9*10,1)</f>
        <v>8.4</v>
      </c>
      <c r="CS67" s="35">
        <f>IF('Indicator Data'!BZ70="No data","x",ROUND(IF('Indicator Data'!BZ70&gt;CS$195,0,IF('Indicator Data'!BZ70&lt;CS$194,10,(CS$195-'Indicator Data'!BZ70)/(CS$195-CS$194)*10)),1))</f>
        <v>9.1</v>
      </c>
      <c r="CT67" s="35">
        <f>IF('Indicator Data'!CA70="No data","x",ROUND(IF('Indicator Data'!CA70&gt;CT$195,0,IF('Indicator Data'!CA70&lt;CT$194,10,(CT$195-'Indicator Data'!CA70)/(CT$195-CT$194)*10)),1))</f>
        <v>3.1</v>
      </c>
      <c r="CU67" s="35">
        <f>IF('Indicator Data'!AC70="No data","x",ROUND(IF('Indicator Data'!AC70&gt;CU$195,0,IF('Indicator Data'!AC70&lt;CU$194,10,(CU$195-'Indicator Data'!AC70)/(CU$195-CU$194)*10)),1))</f>
        <v>5.9</v>
      </c>
      <c r="CV67" s="35">
        <f t="shared" ref="CV67:CV98" si="142">IF(AND(CT67="x",CS67="x",CU67="x"),"x",ROUND(AVERAGE(CS67:CU67),1))</f>
        <v>6</v>
      </c>
      <c r="CW67" s="35">
        <f>IF('Indicator Data'!X70="No data","x",ROUND(IF(LOG('Indicator Data'!X70)&gt;CW$195,10,IF(LOG('Indicator Data'!X70)&lt;CW$194,0,10-(CW$195-LOG('Indicator Data'!X70))/(CW$195-CW$194)*10)),1))</f>
        <v>7.1</v>
      </c>
      <c r="CX67" s="35">
        <f>IF('Indicator Data'!Y70="No data","x",ROUND(IF('Indicator Data'!Y70&gt;CX$195,10,IF('Indicator Data'!Y70&lt;CX$194,0,10-(CX$195-'Indicator Data'!Y70)/(CX$195-CX$194)*10)),1))</f>
        <v>6.7</v>
      </c>
      <c r="CY67" s="35">
        <f>IF('Indicator Data'!Z70="No data","x",ROUND(IF('Indicator Data'!Z70&gt;CY$195,10,IF('Indicator Data'!Z70&lt;CY$194,0,10-(CY$195-'Indicator Data'!Z70)/(CY$195-CY$194)*10)),1))</f>
        <v>5.6</v>
      </c>
      <c r="CZ67" s="35">
        <f>IF('Indicator Data'!AA70="No data","x",ROUND(IF('Indicator Data'!AA70&gt;CZ$195,10,IF('Indicator Data'!AA70&lt;CZ$194,0,10-(CZ$195-'Indicator Data'!AA70)/(CZ$195-CZ$194)*10)),1))</f>
        <v>3.7</v>
      </c>
      <c r="DA67" s="35">
        <f t="shared" si="60"/>
        <v>5.8</v>
      </c>
      <c r="DB67" s="35">
        <f t="shared" si="61"/>
        <v>5.9</v>
      </c>
      <c r="DC67" s="35">
        <f>IF('Indicator Data'!AF70="No data","x",ROUND(IF('Indicator Data'!AF70&gt;DC$195,10,IF('Indicator Data'!AF70&lt;DC$194,0,10-(DC$195-'Indicator Data'!AF70)/(DC$195-DC$194)*10)),1))</f>
        <v>3.4</v>
      </c>
      <c r="DD67" s="35">
        <f>IF('Indicator Data'!AG70="No data","x",ROUND(IF('Indicator Data'!AG70&gt;DD$195,10,IF('Indicator Data'!AG70&lt;DD$194,0,10-(DD$195-'Indicator Data'!AG70)/(DD$195-DD$194)*10)),1))</f>
        <v>5.7</v>
      </c>
      <c r="DE67" s="35">
        <f t="shared" si="62"/>
        <v>5.4</v>
      </c>
      <c r="DF67" s="35">
        <f>IF('Indicator Data'!AB70="No data","x",ROUND(IF('Indicator Data'!AB70&gt;DF$195,10,IF('Indicator Data'!AB70&lt;DF$194,0,10-(DF$195-'Indicator Data'!AB70)/(DF$195-DF$194)*10)),1))</f>
        <v>6</v>
      </c>
      <c r="DG67" s="35">
        <f t="shared" si="63"/>
        <v>6</v>
      </c>
      <c r="DH67" s="143">
        <f>IF('Indicator Data'!AD70="No data","x",'Indicator Data'!AD70/'Indicator Data'!$CJ70)</f>
        <v>2.8634494907563841E-5</v>
      </c>
      <c r="DI67" s="35">
        <f t="shared" si="64"/>
        <v>9.6999999999999993</v>
      </c>
      <c r="DJ67" s="35">
        <f>IF('Indicator Data'!AE70="No data","x",ROUND(IF('Indicator Data'!AE70&gt;DJ$195,0,IF('Indicator Data'!AE70&lt;DJ$194,10,(DJ$195-'Indicator Data'!AE70)/(DJ$195-DJ$194)*10)),1))</f>
        <v>6</v>
      </c>
      <c r="DK67" s="35">
        <f t="shared" si="65"/>
        <v>7.9</v>
      </c>
      <c r="DL67" s="35">
        <f t="shared" si="66"/>
        <v>6.4</v>
      </c>
      <c r="DM67" s="37">
        <f t="shared" ref="DM67:DM98" si="143">IF(BL67="x",ROUND((10-GEOMEAN(((10-DL67)/10*9+1),((10-CR67)/10*9+1),((10-DB67)/10*9+1)))/9*10,1),ROUND((10-GEOMEAN(((10-BL67)/10*9+1),((10-DL67)/10*9+1),((10-CR67)/10*9+1),((10-DB67)/10*9+1)))/9*10,1))</f>
        <v>7.2</v>
      </c>
      <c r="DN67" s="3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3.6</v>
      </c>
      <c r="DO67" s="35">
        <f>ROUND(IF('Indicator Data'!AH70=0,0,IF('Indicator Data'!AH70&gt;DO$195,10,IF('Indicator Data'!AH70&lt;DO$194,0,10-(DO$195-'Indicator Data'!AH70)/(DO$195-DO$194)*10))),1)</f>
        <v>2.9</v>
      </c>
      <c r="DP67" s="35">
        <f>ROUND(IF('Indicator Data'!AI70=0,0,IF(LOG('Indicator Data'!AI70)&gt;LOG(DP$195),10,IF(LOG('Indicator Data'!AI70)&lt;LOG(DP$194),0,10-(LOG(DP$195)-LOG('Indicator Data'!AI70))/(LOG(DP$195)-LOG(DP$194))*10))),1)</f>
        <v>0.7</v>
      </c>
      <c r="DQ67" s="37">
        <f t="shared" ref="DQ67:DQ98" si="145">ROUND((10-GEOMEAN(((10-DO67)/10*9+1),((10-DP67)/10*9+1)))/9*10,1)</f>
        <v>1.9</v>
      </c>
      <c r="DR67" s="35">
        <f>'Indicator Data'!AJ70</f>
        <v>0</v>
      </c>
      <c r="DS67" s="35">
        <f>'Indicator Data'!AK70</f>
        <v>0</v>
      </c>
      <c r="DT67" s="37">
        <f t="shared" ref="DT67:DT98" si="146">ROUND(IF(DR67=5,10,IF(DS67=5,9,IF(DR67=4,8,IF(DS67=4,7,0)))),1)</f>
        <v>0</v>
      </c>
      <c r="DU67" s="38">
        <f t="shared" ref="DU67:DU98" si="147">ROUND(IF(DT67&gt;5,DT67,DQ67/10*7),1)</f>
        <v>1.3</v>
      </c>
      <c r="DV67" s="13"/>
      <c r="DW67" s="83"/>
    </row>
    <row r="68" spans="1:127" s="2" customFormat="1" x14ac:dyDescent="0.3">
      <c r="A68" s="98" t="str">
        <f>'Indicator Data'!A71</f>
        <v>Greece</v>
      </c>
      <c r="B68" s="39" t="str">
        <f>'Indicator Data'!B71</f>
        <v>GRC</v>
      </c>
      <c r="C68" s="35">
        <f>ROUND(IF('Indicator Data'!C71=0,0.1,IF(LOG('Indicator Data'!C71)&gt;C$195,10,IF(LOG('Indicator Data'!C71)&lt;C$194,0,10-(C$195-LOG('Indicator Data'!C71))/(C$195-C$194)*10))),1)</f>
        <v>8.3000000000000007</v>
      </c>
      <c r="D68" s="35">
        <f>ROUND(IF('Indicator Data'!D71=0,0.1,IF(LOG('Indicator Data'!D71)&gt;D$195,10,IF(LOG('Indicator Data'!D71)&lt;D$194,0,10-(D$195-LOG('Indicator Data'!D71))/(D$195-D$194)*10))),1)</f>
        <v>10</v>
      </c>
      <c r="E68" s="35">
        <f t="shared" si="107"/>
        <v>9.3000000000000007</v>
      </c>
      <c r="F68" s="35">
        <f>IF('Indicator Data'!E71="No data",0.1,(ROUND(IF('Indicator Data'!E71=0,0,IF(LOG('Indicator Data'!E71)&gt;F$195,10,IF(LOG('Indicator Data'!E71)&lt;F$194,0,10-(F$195-LOG('Indicator Data'!E71))/(F$195-F$194)*10))),1)))</f>
        <v>5</v>
      </c>
      <c r="G68" s="35">
        <f>ROUND(IF('Indicator Data'!F71=0,0,IF(LOG('Indicator Data'!F71)&gt;G$195,10,IF(LOG('Indicator Data'!F71)&lt;G$194,0,10-(G$195-LOG('Indicator Data'!F71))/(G$195-G$194)*10))),1)</f>
        <v>7.8</v>
      </c>
      <c r="H68" s="35">
        <f>ROUND(IF('Indicator Data'!G71=0,0,IF(LOG('Indicator Data'!G71)&gt;H$195,10,IF(LOG('Indicator Data'!G71)&lt;H$194,0,10-(H$195-LOG('Indicator Data'!G71))/(H$195-H$194)*10))),1)</f>
        <v>0</v>
      </c>
      <c r="I68" s="35">
        <f>ROUND(IF('Indicator Data'!H71=0,0,IF(LOG('Indicator Data'!H71)&gt;I$195,10,IF(LOG('Indicator Data'!H71)&lt;I$194,0,10-(I$195-LOG('Indicator Data'!H71))/(I$195-I$194)*10))),1)</f>
        <v>0</v>
      </c>
      <c r="J68" s="35">
        <f t="shared" si="108"/>
        <v>0</v>
      </c>
      <c r="K68" s="35">
        <f>ROUND(IF('Indicator Data'!I71=0,0,IF(LOG('Indicator Data'!I71)&gt;K$195,10,IF(LOG('Indicator Data'!I71)&lt;K$194,0,10-(K$195-LOG('Indicator Data'!I71))/(K$195-K$194)*10))),1)</f>
        <v>0</v>
      </c>
      <c r="L68" s="35">
        <f t="shared" si="109"/>
        <v>0</v>
      </c>
      <c r="M68" s="35">
        <f>ROUND(IF('Indicator Data'!J71=0,0,IF(LOG('Indicator Data'!J71)&gt;M$195,10,IF(LOG('Indicator Data'!J71)&lt;M$194,0,10-(M$195-LOG('Indicator Data'!J71))/(M$195-M$194)*10))),1)</f>
        <v>0</v>
      </c>
      <c r="N68" s="36">
        <f>'Indicator Data'!C71/'Indicator Data'!$CK71</f>
        <v>1.9885088319360747E-3</v>
      </c>
      <c r="O68" s="36">
        <f>'Indicator Data'!D71/'Indicator Data'!$CK71</f>
        <v>9.6818854837966571E-4</v>
      </c>
      <c r="P68" s="36">
        <f>IF(F68=0.1,"x",'Indicator Data'!E71/'Indicator Data'!$CK71)</f>
        <v>9.4523062693327724E-4</v>
      </c>
      <c r="Q68" s="36">
        <f>'Indicator Data'!F71/'Indicator Data'!$CK71</f>
        <v>4.6393630205957929E-5</v>
      </c>
      <c r="R68" s="36">
        <f>'Indicator Data'!G71/'Indicator Data'!$CK71</f>
        <v>0</v>
      </c>
      <c r="S68" s="36">
        <f>'Indicator Data'!H71/'Indicator Data'!$CK71</f>
        <v>0</v>
      </c>
      <c r="T68" s="36">
        <f>'Indicator Data'!I71/'Indicator Data'!$CK71</f>
        <v>0</v>
      </c>
      <c r="U68" s="36">
        <f>'Indicator Data'!J71/'Indicator Data'!$CK71</f>
        <v>0</v>
      </c>
      <c r="V68" s="35">
        <f t="shared" si="110"/>
        <v>9.9</v>
      </c>
      <c r="W68" s="35">
        <f t="shared" si="111"/>
        <v>9.6999999999999993</v>
      </c>
      <c r="X68" s="35">
        <f t="shared" si="112"/>
        <v>9.8000000000000007</v>
      </c>
      <c r="Y68" s="35">
        <f t="shared" si="113"/>
        <v>0.6</v>
      </c>
      <c r="Z68" s="35">
        <f t="shared" si="114"/>
        <v>9.3000000000000007</v>
      </c>
      <c r="AA68" s="35">
        <f t="shared" si="115"/>
        <v>0</v>
      </c>
      <c r="AB68" s="35">
        <f t="shared" si="116"/>
        <v>0</v>
      </c>
      <c r="AC68" s="35">
        <f t="shared" si="117"/>
        <v>0</v>
      </c>
      <c r="AD68" s="35">
        <f t="shared" si="118"/>
        <v>0</v>
      </c>
      <c r="AE68" s="35">
        <f t="shared" si="119"/>
        <v>0</v>
      </c>
      <c r="AF68" s="35">
        <f t="shared" si="120"/>
        <v>0</v>
      </c>
      <c r="AG68" s="35">
        <f>ROUND(IF('Indicator Data'!K71=0,0,IF('Indicator Data'!K71&gt;AG$195,10,IF('Indicator Data'!K71&lt;AG$194,0,10-(AG$195-'Indicator Data'!K71)/(AG$195-AG$194)*10))),1)</f>
        <v>1</v>
      </c>
      <c r="AH68" s="35">
        <f t="shared" si="121"/>
        <v>9.1</v>
      </c>
      <c r="AI68" s="35">
        <f t="shared" si="122"/>
        <v>9.9</v>
      </c>
      <c r="AJ68" s="35">
        <f t="shared" si="123"/>
        <v>0</v>
      </c>
      <c r="AK68" s="35">
        <f t="shared" si="124"/>
        <v>0</v>
      </c>
      <c r="AL68" s="35">
        <f t="shared" si="125"/>
        <v>0</v>
      </c>
      <c r="AM68" s="35">
        <f t="shared" si="126"/>
        <v>0</v>
      </c>
      <c r="AN68" s="35">
        <f t="shared" si="127"/>
        <v>0</v>
      </c>
      <c r="AO68" s="142">
        <f t="shared" si="128"/>
        <v>9.6</v>
      </c>
      <c r="AP68" s="142">
        <f t="shared" ref="AP68:AP131" si="148">IF(AND(Y68="x",F68="x"),"x",ROUND((10-GEOMEAN(((10-F68)/10*9+1),((10-Y68)/10*9+1)))/9*10,1))</f>
        <v>3.1</v>
      </c>
      <c r="AQ68" s="142">
        <f t="shared" si="129"/>
        <v>8.6999999999999993</v>
      </c>
      <c r="AR68" s="142">
        <f t="shared" si="130"/>
        <v>0</v>
      </c>
      <c r="AS68" s="35">
        <f t="shared" si="131"/>
        <v>0.5</v>
      </c>
      <c r="AT68" s="35">
        <f>IF('Indicator Data'!L71="No data","x",IF('Indicator Data'!CL71&lt;1000,"x",ROUND((IF('Indicator Data'!L71&gt;AT$195,10,IF('Indicator Data'!L71&lt;AT$194,0,10-(AT$195-'Indicator Data'!L71)/(AT$195-AT$194)*10))),1)))</f>
        <v>4</v>
      </c>
      <c r="AU68" s="142">
        <f t="shared" si="132"/>
        <v>2.2999999999999998</v>
      </c>
      <c r="AV68" s="35">
        <f>IF('Indicator Data'!M71="No data","x",ROUND(IF('Indicator Data'!M71=0,0,IF(LOG('Indicator Data'!M71)&gt;AV$195,10,IF(LOG('Indicator Data'!M71)&lt;AV$194,0,10-(AV$195-LOG('Indicator Data'!M71))/(AV$195-AV$194)*10))),1))</f>
        <v>8.4</v>
      </c>
      <c r="AW68" s="36">
        <f>IF(AV68="x","x",'Indicator Data'!M71/'Indicator Data'!$CK71)</f>
        <v>0.70641086027048328</v>
      </c>
      <c r="AX68" s="35">
        <f t="shared" ref="AX68:AX131" si="149">IF(AV68="x","x",ROUND(IF(AW68&gt;AX$195,10,IF(AW68&lt;AX$194,0,10-(AX$195-AW68)/(AX$195-AX$194)*10)),1))</f>
        <v>7.8</v>
      </c>
      <c r="AY68" s="35">
        <f t="shared" ref="AY68:AY131" si="150">IF(AND(AV68="x",AX68="x"),"x",ROUND((10-GEOMEAN(((10-AV68)/10*9+1),((10-AX68)/10*9+1)))/9*10,1))</f>
        <v>8.1</v>
      </c>
      <c r="AZ68" s="35" t="str">
        <f>IF('Indicator Data'!N71="No data","x",ROUND(IF('Indicator Data'!N71=0,0,IF(LOG('Indicator Data'!N71)&gt;AZ$195,10,IF(LOG('Indicator Data'!N71)&lt;AZ$194,0,10-(AZ$195-LOG('Indicator Data'!N71))/(AZ$195-AZ$194)*10))),1))</f>
        <v>x</v>
      </c>
      <c r="BA68" s="36" t="str">
        <f>IF(AZ68="x","x",'Indicator Data'!N71/'Indicator Data'!$CK71)</f>
        <v>x</v>
      </c>
      <c r="BB68" s="35" t="str">
        <f t="shared" ref="BB68:BB131" si="151">IF(AZ68="x","x",ROUND(IF(BA68&gt;BB$195,10,IF(BA68&lt;BB$194,0,10-(BB$195-BA68)/(BB$195-BB$194)*10)),1))</f>
        <v>x</v>
      </c>
      <c r="BC68" s="35" t="str">
        <f t="shared" ref="BC68:BC131" si="152">IF(AND(AZ68="x",BB68="x"),"x",ROUND((10-GEOMEAN(((10-AZ68)/10*9+1),((10-BB68)/10*9+1)))/9*10,1))</f>
        <v>x</v>
      </c>
      <c r="BD68" s="35" t="str">
        <f>IF('Indicator Data'!O71="No data","x",ROUND(IF('Indicator Data'!O71=0,0,IF(LOG('Indicator Data'!O71)&gt;BD$195,10,IF(LOG('Indicator Data'!O71)&lt;BD$194,0,10-(BD$195-LOG('Indicator Data'!O71))/(BD$195-BD$194)*10))),1))</f>
        <v>x</v>
      </c>
      <c r="BE68" s="36" t="str">
        <f>IF(BD68="x","x",'Indicator Data'!O71/'Indicator Data'!$CK71)</f>
        <v>x</v>
      </c>
      <c r="BF68" s="35" t="str">
        <f t="shared" ref="BF68:BF131" si="153">IF(BD68="x","x",ROUND(IF(BE68&gt;BF$195,10,IF(BE68&lt;BF$194,0,10-(BF$195-BE68)/(BF$195-BF$194)*10)),1))</f>
        <v>x</v>
      </c>
      <c r="BG68" s="35" t="str">
        <f t="shared" ref="BG68:BG131" si="154">IF(AND(BD68="x",BF68="x"),"x",ROUND((10-GEOMEAN(((10-BD68)/10*9+1),((10-BF68)/10*9+1)))/9*10,1))</f>
        <v>x</v>
      </c>
      <c r="BH68" s="35" t="str">
        <f>IF('Indicator Data'!P71="No data","x",ROUND(IF('Indicator Data'!P71=0,0,IF(LOG('Indicator Data'!P71)&gt;BH$195,10,IF(LOG('Indicator Data'!P71)&lt;BH$194,0,10-(BH$195-LOG('Indicator Data'!P71))/(BH$195-BH$194)*10))),1))</f>
        <v>x</v>
      </c>
      <c r="BI68" s="36" t="str">
        <f>IF(BH68="x","x",'Indicator Data'!P71/'Indicator Data'!$CK71)</f>
        <v>x</v>
      </c>
      <c r="BJ68" s="35" t="str">
        <f t="shared" ref="BJ68:BJ131" si="155">IF(BH68="x","x",ROUND(IF(BI68&gt;BJ$195,10,IF(BI68&lt;BJ$194,0,10-(BJ$195-BI68)/(BJ$195-BJ$194)*10)),1))</f>
        <v>x</v>
      </c>
      <c r="BK68" s="35" t="str">
        <f t="shared" ref="BK68:BK131" si="156">IF(AND(BH68="x",BJ68="x"),"x",ROUND((10-GEOMEAN(((10-BH68)/10*9+1),((10-BJ68)/10*9+1)))/9*10,1))</f>
        <v>x</v>
      </c>
      <c r="BL68" s="35">
        <f t="shared" ref="BL68:BL131" si="157">IF(AND(BC68="x",BG68="x",BK68="x",AY68="x"),"x",IF(AND(BC68="x",BG68="x",BK68="x"),AY68,ROUND((10-GEOMEAN(((10-AY68)/10*9+1),((10-BC68)/10*9+1),((10-BG68)/10*9+1),((10-BK68)/10*9+1)))/9*10,1)))</f>
        <v>8.1</v>
      </c>
      <c r="BM68" s="35">
        <f>ROUND(IF('Indicator Data'!Q71=0,0,IF(LOG('Indicator Data'!Q71)&gt;BM$195,10,IF(LOG('Indicator Data'!Q71)&lt;BM$194,0,10-(BM$195-LOG('Indicator Data'!Q71))/(BM$195-BM$194)*10))),1)</f>
        <v>0</v>
      </c>
      <c r="BN68" s="35">
        <f>ROUND(IF('Indicator Data'!R71=0,0,IF(LOG('Indicator Data'!R71)&gt;BN$195,10,IF(LOG('Indicator Data'!R71)&lt;BN$194,0,10-(BN$195-LOG('Indicator Data'!R71))/(BN$195-BN$194)*10))),1)</f>
        <v>0</v>
      </c>
      <c r="BO68" s="35">
        <f t="shared" ref="BO68:BO131" si="158">AVERAGE(BM68,BN68,BN68)</f>
        <v>0</v>
      </c>
      <c r="BP68" s="36">
        <f>'Indicator Data'!Q71/'Indicator Data'!$CK71</f>
        <v>0</v>
      </c>
      <c r="BQ68" s="36">
        <f>'Indicator Data'!R71/'Indicator Data'!$CK71</f>
        <v>0</v>
      </c>
      <c r="BR68" s="35">
        <f t="shared" si="133"/>
        <v>0</v>
      </c>
      <c r="BS68" s="35">
        <f t="shared" si="134"/>
        <v>0</v>
      </c>
      <c r="BT68" s="35">
        <f t="shared" si="135"/>
        <v>0</v>
      </c>
      <c r="BU68" s="35">
        <f t="shared" ref="BU68:BU131" si="159">ROUND((10-GEOMEAN(((10-BT68)/10*9+1),((10-BO68)/10*9+1)))/9*10,1)</f>
        <v>0</v>
      </c>
      <c r="BV68" s="35">
        <f>ROUND(IF('Indicator Data'!S71=0,0,IF(LOG('Indicator Data'!S71)&gt;BV$195,10,IF(LOG('Indicator Data'!S71)&lt;BV$194,0,10-(BV$195-LOG('Indicator Data'!S71))/(BV$195-BV$194)*10))),1)</f>
        <v>0</v>
      </c>
      <c r="BW68" s="35">
        <f>ROUND(IF('Indicator Data'!T71=0,0,IF(LOG('Indicator Data'!T71)&gt;BW$195,10,IF(LOG('Indicator Data'!T71)&lt;BW$194,0,10-(BW$195-LOG('Indicator Data'!T71))/(BW$195-BW$194)*10))),1)</f>
        <v>0</v>
      </c>
      <c r="BX68" s="35">
        <f t="shared" ref="BX68:BX131" si="160">AVERAGE(BV68,BW68,BW68)</f>
        <v>0</v>
      </c>
      <c r="BY68" s="36">
        <f>'Indicator Data'!S71/'Indicator Data'!$CK71</f>
        <v>0</v>
      </c>
      <c r="BZ68" s="36">
        <f>'Indicator Data'!T71/'Indicator Data'!$CK71</f>
        <v>0</v>
      </c>
      <c r="CA68" s="35">
        <f t="shared" si="136"/>
        <v>0</v>
      </c>
      <c r="CB68" s="35">
        <f t="shared" si="137"/>
        <v>0</v>
      </c>
      <c r="CC68" s="35">
        <f t="shared" ref="CC68:CC131" si="161">AVERAGE(CA68,CB68,CB68)</f>
        <v>0</v>
      </c>
      <c r="CD68" s="35">
        <f t="shared" ref="CD68:CD131" si="162">ROUND((10-GEOMEAN(((10-CC68)/10*9+1),((10-BX68)/10*9+1)))/9*10,1)</f>
        <v>0</v>
      </c>
      <c r="CE68" s="35">
        <f t="shared" ref="CE68:CE131" si="163">ROUND((10-GEOMEAN(((10-CD68)/10*9+1),((10-BU68)/10*9+1)))/9*10,1)</f>
        <v>0</v>
      </c>
      <c r="CF68" s="35">
        <f>ROUND(IF('Indicator Data'!U71=0,0,IF(LOG('Indicator Data'!U71)&gt;CF$195,10,IF(LOG('Indicator Data'!U71)&lt;CF$194,0,10-(CF$195-LOG('Indicator Data'!U71))/(CF$195-CF$194)*10))),1)</f>
        <v>0</v>
      </c>
      <c r="CG68" s="36">
        <f>'Indicator Data'!U71/'Indicator Data'!$CK71</f>
        <v>0</v>
      </c>
      <c r="CH68" s="35">
        <f t="shared" si="138"/>
        <v>0</v>
      </c>
      <c r="CI68" s="35">
        <f t="shared" ref="CI68:CI131" si="164">ROUND((10-GEOMEAN(((10-CF68)/10*9+1),((10-CH68)/10*9+1)))/9*10,1)</f>
        <v>0</v>
      </c>
      <c r="CJ68" s="35">
        <f>ROUND(IF('Indicator Data'!V71=0,0,IF(LOG('Indicator Data'!V71)&gt;CJ$195,10,IF(LOG('Indicator Data'!V71)&lt;CJ$194,0,10-(CJ$195-LOG('Indicator Data'!V71))/(CJ$195-CJ$194)*10))),1)</f>
        <v>8.1</v>
      </c>
      <c r="CK68" s="36">
        <f>IF('Indicator Data'!V71/'Indicator Data'!$CK71&gt;1,1,'Indicator Data'!V71/'Indicator Data'!$CK71)</f>
        <v>0.41255015425966468</v>
      </c>
      <c r="CL68" s="35">
        <f t="shared" si="139"/>
        <v>4.0999999999999996</v>
      </c>
      <c r="CM68" s="35">
        <f t="shared" ref="CM68:CM131" si="165">ROUND((10-GEOMEAN(((10-CJ68)/10*9+1),((10-CL68)/10*9+1)))/9*10,1)</f>
        <v>6.5</v>
      </c>
      <c r="CN68" s="35">
        <f>ROUND(IF('Indicator Data'!W71=0,0,IF(LOG('Indicator Data'!W71)&gt;CN$195,10,IF(LOG('Indicator Data'!W71)&lt;CN$194,0,10-(CN$195-LOG('Indicator Data'!W71))/(CN$195-CN$194)*10))),1)</f>
        <v>6.3</v>
      </c>
      <c r="CO68" s="36">
        <f>'Indicator Data'!W71/'Indicator Data'!$CK71</f>
        <v>2.2417978842529534E-2</v>
      </c>
      <c r="CP68" s="35">
        <f t="shared" si="140"/>
        <v>0.2</v>
      </c>
      <c r="CQ68" s="35">
        <f t="shared" ref="CQ68:CQ131" si="166">ROUND((10-GEOMEAN(((10-CN68)/10*9+1),((10-CP68)/10*9+1)))/9*10,1)</f>
        <v>3.9</v>
      </c>
      <c r="CR68" s="35">
        <f t="shared" si="141"/>
        <v>3.1</v>
      </c>
      <c r="CS68" s="35">
        <f>IF('Indicator Data'!BZ71="No data","x",ROUND(IF('Indicator Data'!BZ71&gt;CS$195,0,IF('Indicator Data'!BZ71&lt;CS$194,10,(CS$195-'Indicator Data'!BZ71)/(CS$195-CS$194)*10)),1))</f>
        <v>0.1</v>
      </c>
      <c r="CT68" s="35">
        <f>IF('Indicator Data'!CA71="No data","x",ROUND(IF('Indicator Data'!CA71&gt;CT$195,0,IF('Indicator Data'!CA71&lt;CT$194,10,(CT$195-'Indicator Data'!CA71)/(CT$195-CT$194)*10)),1))</f>
        <v>0</v>
      </c>
      <c r="CU68" s="35" t="str">
        <f>IF('Indicator Data'!AC71="No data","x",ROUND(IF('Indicator Data'!AC71&gt;CU$195,0,IF('Indicator Data'!AC71&lt;CU$194,10,(CU$195-'Indicator Data'!AC71)/(CU$195-CU$194)*10)),1))</f>
        <v>x</v>
      </c>
      <c r="CV68" s="35">
        <f t="shared" si="142"/>
        <v>0.1</v>
      </c>
      <c r="CW68" s="35">
        <f>IF('Indicator Data'!X71="No data","x",ROUND(IF(LOG('Indicator Data'!X71)&gt;CW$195,10,IF(LOG('Indicator Data'!X71)&lt;CW$194,0,10-(CW$195-LOG('Indicator Data'!X71))/(CW$195-CW$194)*10)),1))</f>
        <v>6.4</v>
      </c>
      <c r="CX68" s="35">
        <f>IF('Indicator Data'!Y71="No data","x",ROUND(IF('Indicator Data'!Y71&gt;CX$195,10,IF('Indicator Data'!Y71&lt;CX$194,0,10-(CX$195-'Indicator Data'!Y71)/(CX$195-CX$194)*10)),1))</f>
        <v>0.3</v>
      </c>
      <c r="CY68" s="35">
        <f>IF('Indicator Data'!Z71="No data","x",ROUND(IF('Indicator Data'!Z71&gt;CY$195,10,IF('Indicator Data'!Z71&lt;CY$194,0,10-(CY$195-'Indicator Data'!Z71)/(CY$195-CY$194)*10)),1))</f>
        <v>7.9</v>
      </c>
      <c r="CZ68" s="35">
        <f>IF('Indicator Data'!AA71="No data","x",ROUND(IF('Indicator Data'!AA71&gt;CZ$195,10,IF('Indicator Data'!AA71&lt;CZ$194,0,10-(CZ$195-'Indicator Data'!AA71)/(CZ$195-CZ$194)*10)),1))</f>
        <v>1.4</v>
      </c>
      <c r="DA68" s="35">
        <f t="shared" ref="DA68:DA131" si="167">ROUND(AVERAGE(CW68:CZ68),1)</f>
        <v>4</v>
      </c>
      <c r="DB68" s="35">
        <f t="shared" ref="DB68:DB131" si="168">ROUND(AVERAGE(CV68,DA68,DA68),1)</f>
        <v>2.7</v>
      </c>
      <c r="DC68" s="35">
        <f>IF('Indicator Data'!AF71="No data","x",ROUND(IF('Indicator Data'!AF71&gt;DC$195,10,IF('Indicator Data'!AF71&lt;DC$194,0,10-(DC$195-'Indicator Data'!AF71)/(DC$195-DC$194)*10)),1))</f>
        <v>0.3</v>
      </c>
      <c r="DD68" s="35">
        <f>IF('Indicator Data'!AG71="No data","x",ROUND(IF('Indicator Data'!AG71&gt;DD$195,10,IF('Indicator Data'!AG71&lt;DD$194,0,10-(DD$195-'Indicator Data'!AG71)/(DD$195-DD$194)*10)),1))</f>
        <v>0</v>
      </c>
      <c r="DE68" s="35">
        <f t="shared" ref="DE68:DE131" si="169">ROUND(AVERAGE(CW68,CX68,CY68,CZ68,DC68,DD68),1)</f>
        <v>2.7</v>
      </c>
      <c r="DF68" s="35">
        <f>IF('Indicator Data'!AB71="No data","x",ROUND(IF('Indicator Data'!AB71&gt;DF$195,10,IF('Indicator Data'!AB71&lt;DF$194,0,10-(DF$195-'Indicator Data'!AB71)/(DF$195-DF$194)*10)),1))</f>
        <v>0</v>
      </c>
      <c r="DG68" s="35">
        <f t="shared" ref="DG68:DG131" si="170">IF(AND(CT68="x",CS68="x",CU68="x"),"x",ROUND(AVERAGE(CS68:CU68,DF68),1))</f>
        <v>0</v>
      </c>
      <c r="DH68" s="143">
        <f>IF('Indicator Data'!AD71="No data","x",'Indicator Data'!AD71/'Indicator Data'!$CJ71)</f>
        <v>3.3245963222058975E-4</v>
      </c>
      <c r="DI68" s="35">
        <f t="shared" ref="DI68:DI131" si="171">IF(DH68="x","x",ROUND(IF(DH68&gt;DI$195,0,IF(DH68&lt;DI$194,10,(DI$195-DH68)/(DI$195-DI$194)*10)),1))</f>
        <v>6.7</v>
      </c>
      <c r="DJ68" s="35" t="str">
        <f>IF('Indicator Data'!AE71="No data","x",ROUND(IF('Indicator Data'!AE71&gt;DJ$195,0,IF('Indicator Data'!AE71&lt;DJ$194,10,(DJ$195-'Indicator Data'!AE71)/(DJ$195-DJ$194)*10)),1))</f>
        <v>x</v>
      </c>
      <c r="DK68" s="35">
        <f t="shared" ref="DK68:DK131" si="172">IF(AND(DI68="x",DJ68="x"),"x",ROUND(AVERAGE(DI68:DJ68),1))</f>
        <v>6.7</v>
      </c>
      <c r="DL68" s="35">
        <f t="shared" ref="DL68:DL131" si="173">ROUND(AVERAGE(DG68,DK68,DE68),1)</f>
        <v>3.1</v>
      </c>
      <c r="DM68" s="37">
        <f t="shared" si="143"/>
        <v>4.8</v>
      </c>
      <c r="DN68" s="38">
        <f t="shared" si="144"/>
        <v>6</v>
      </c>
      <c r="DO68" s="35">
        <f>ROUND(IF('Indicator Data'!AH71=0,0,IF('Indicator Data'!AH71&gt;DO$195,10,IF('Indicator Data'!AH71&lt;DO$194,0,10-(DO$195-'Indicator Data'!AH71)/(DO$195-DO$194)*10))),1)</f>
        <v>2.1</v>
      </c>
      <c r="DP68" s="35">
        <f>ROUND(IF('Indicator Data'!AI71=0,0,IF(LOG('Indicator Data'!AI71)&gt;LOG(DP$195),10,IF(LOG('Indicator Data'!AI71)&lt;LOG(DP$194),0,10-(LOG(DP$195)-LOG('Indicator Data'!AI71))/(LOG(DP$195)-LOG(DP$194))*10))),1)</f>
        <v>3.4</v>
      </c>
      <c r="DQ68" s="37">
        <f t="shared" si="145"/>
        <v>2.8</v>
      </c>
      <c r="DR68" s="35">
        <f>'Indicator Data'!AJ71</f>
        <v>0</v>
      </c>
      <c r="DS68" s="35">
        <f>'Indicator Data'!AK71</f>
        <v>0</v>
      </c>
      <c r="DT68" s="37">
        <f t="shared" si="146"/>
        <v>0</v>
      </c>
      <c r="DU68" s="38">
        <f t="shared" si="147"/>
        <v>2</v>
      </c>
      <c r="DV68" s="13"/>
      <c r="DW68" s="83"/>
    </row>
    <row r="69" spans="1:127" s="2" customFormat="1" x14ac:dyDescent="0.3">
      <c r="A69" s="98" t="str">
        <f>'Indicator Data'!A72</f>
        <v>Grenada</v>
      </c>
      <c r="B69" s="39" t="str">
        <f>'Indicator Data'!B72</f>
        <v>GRD</v>
      </c>
      <c r="C69" s="35">
        <f>ROUND(IF('Indicator Data'!C72=0,0.1,IF(LOG('Indicator Data'!C72)&gt;C$195,10,IF(LOG('Indicator Data'!C72)&lt;C$194,0,10-(C$195-LOG('Indicator Data'!C72))/(C$195-C$194)*10))),1)</f>
        <v>3.1</v>
      </c>
      <c r="D69" s="35">
        <f>ROUND(IF('Indicator Data'!D72=0,0.1,IF(LOG('Indicator Data'!D72)&gt;D$195,10,IF(LOG('Indicator Data'!D72)&lt;D$194,0,10-(D$195-LOG('Indicator Data'!D72))/(D$195-D$194)*10))),1)</f>
        <v>0.1</v>
      </c>
      <c r="E69" s="35">
        <f t="shared" si="107"/>
        <v>1.7</v>
      </c>
      <c r="F69" s="35">
        <f>IF('Indicator Data'!E72="No data",0.1,(ROUND(IF('Indicator Data'!E72=0,0,IF(LOG('Indicator Data'!E72)&gt;F$195,10,IF(LOG('Indicator Data'!E72)&lt;F$194,0,10-(F$195-LOG('Indicator Data'!E72))/(F$195-F$194)*10))),1)))</f>
        <v>0.1</v>
      </c>
      <c r="G69" s="35">
        <f>ROUND(IF('Indicator Data'!F72=0,0,IF(LOG('Indicator Data'!F72)&gt;G$195,10,IF(LOG('Indicator Data'!F72)&lt;G$194,0,10-(G$195-LOG('Indicator Data'!F72))/(G$195-G$194)*10))),1)</f>
        <v>0</v>
      </c>
      <c r="H69" s="35">
        <f>ROUND(IF('Indicator Data'!G72=0,0,IF(LOG('Indicator Data'!G72)&gt;H$195,10,IF(LOG('Indicator Data'!G72)&lt;H$194,0,10-(H$195-LOG('Indicator Data'!G72))/(H$195-H$194)*10))),1)</f>
        <v>2.1</v>
      </c>
      <c r="I69" s="35">
        <f>ROUND(IF('Indicator Data'!H72=0,0,IF(LOG('Indicator Data'!H72)&gt;I$195,10,IF(LOG('Indicator Data'!H72)&lt;I$194,0,10-(I$195-LOG('Indicator Data'!H72))/(I$195-I$194)*10))),1)</f>
        <v>5.3</v>
      </c>
      <c r="J69" s="35">
        <f t="shared" si="108"/>
        <v>3.9</v>
      </c>
      <c r="K69" s="35">
        <f>ROUND(IF('Indicator Data'!I72=0,0,IF(LOG('Indicator Data'!I72)&gt;K$195,10,IF(LOG('Indicator Data'!I72)&lt;K$194,0,10-(K$195-LOG('Indicator Data'!I72))/(K$195-K$194)*10))),1)</f>
        <v>0</v>
      </c>
      <c r="L69" s="35">
        <f t="shared" si="109"/>
        <v>2.2000000000000002</v>
      </c>
      <c r="M69" s="35">
        <f>ROUND(IF('Indicator Data'!J72=0,0,IF(LOG('Indicator Data'!J72)&gt;M$195,10,IF(LOG('Indicator Data'!J72)&lt;M$194,0,10-(M$195-LOG('Indicator Data'!J72))/(M$195-M$194)*10))),1)</f>
        <v>0</v>
      </c>
      <c r="N69" s="36">
        <f>'Indicator Data'!C72/'Indicator Data'!$CK72</f>
        <v>1.5656136993065393E-3</v>
      </c>
      <c r="O69" s="36">
        <f>'Indicator Data'!D72/'Indicator Data'!$CK72</f>
        <v>0</v>
      </c>
      <c r="P69" s="36" t="str">
        <f>IF(F69=0.1,"x",'Indicator Data'!E72/'Indicator Data'!$CK72)</f>
        <v>x</v>
      </c>
      <c r="Q69" s="36">
        <f>'Indicator Data'!F72/'Indicator Data'!$CK72</f>
        <v>0</v>
      </c>
      <c r="R69" s="36">
        <f>'Indicator Data'!G72/'Indicator Data'!$CK72</f>
        <v>6.3846852328574774E-3</v>
      </c>
      <c r="S69" s="36">
        <f>'Indicator Data'!H72/'Indicator Data'!$CK72</f>
        <v>4.9940556985724317E-4</v>
      </c>
      <c r="T69" s="36">
        <f>'Indicator Data'!I72/'Indicator Data'!$CK72</f>
        <v>0</v>
      </c>
      <c r="U69" s="36">
        <f>'Indicator Data'!J72/'Indicator Data'!$CK72</f>
        <v>0</v>
      </c>
      <c r="V69" s="35">
        <f t="shared" si="110"/>
        <v>7.8</v>
      </c>
      <c r="W69" s="35">
        <f t="shared" si="111"/>
        <v>0</v>
      </c>
      <c r="X69" s="35">
        <f t="shared" si="112"/>
        <v>5</v>
      </c>
      <c r="Y69" s="35">
        <f t="shared" si="113"/>
        <v>0.1</v>
      </c>
      <c r="Z69" s="35">
        <f t="shared" si="114"/>
        <v>0</v>
      </c>
      <c r="AA69" s="35">
        <f t="shared" si="115"/>
        <v>3.5</v>
      </c>
      <c r="AB69" s="35">
        <f t="shared" si="116"/>
        <v>1</v>
      </c>
      <c r="AC69" s="35">
        <f t="shared" si="117"/>
        <v>2.2999999999999998</v>
      </c>
      <c r="AD69" s="35">
        <f t="shared" si="118"/>
        <v>0</v>
      </c>
      <c r="AE69" s="35">
        <f t="shared" si="119"/>
        <v>1.2</v>
      </c>
      <c r="AF69" s="35">
        <f t="shared" si="120"/>
        <v>0</v>
      </c>
      <c r="AG69" s="35">
        <f>ROUND(IF('Indicator Data'!K72=0,0,IF('Indicator Data'!K72&gt;AG$195,10,IF('Indicator Data'!K72&lt;AG$194,0,10-(AG$195-'Indicator Data'!K72)/(AG$195-AG$194)*10))),1)</f>
        <v>1</v>
      </c>
      <c r="AH69" s="35">
        <f t="shared" si="121"/>
        <v>5.5</v>
      </c>
      <c r="AI69" s="35">
        <f t="shared" si="122"/>
        <v>0.1</v>
      </c>
      <c r="AJ69" s="35">
        <f t="shared" si="123"/>
        <v>2.8</v>
      </c>
      <c r="AK69" s="35">
        <f t="shared" si="124"/>
        <v>3.2</v>
      </c>
      <c r="AL69" s="35">
        <f t="shared" si="125"/>
        <v>3</v>
      </c>
      <c r="AM69" s="35">
        <f t="shared" si="126"/>
        <v>0</v>
      </c>
      <c r="AN69" s="35">
        <f t="shared" si="127"/>
        <v>0</v>
      </c>
      <c r="AO69" s="142">
        <f t="shared" si="128"/>
        <v>3.5</v>
      </c>
      <c r="AP69" s="142">
        <f t="shared" si="148"/>
        <v>0.1</v>
      </c>
      <c r="AQ69" s="142">
        <f t="shared" si="129"/>
        <v>0</v>
      </c>
      <c r="AR69" s="142">
        <f t="shared" si="130"/>
        <v>1.7</v>
      </c>
      <c r="AS69" s="35">
        <f t="shared" si="131"/>
        <v>0.5</v>
      </c>
      <c r="AT69" s="35" t="str">
        <f>IF('Indicator Data'!L72="No data","x",IF('Indicator Data'!CL72&lt;1000,"x",ROUND((IF('Indicator Data'!L72&gt;AT$195,10,IF('Indicator Data'!L72&lt;AT$194,0,10-(AT$195-'Indicator Data'!L72)/(AT$195-AT$194)*10))),1)))</f>
        <v>x</v>
      </c>
      <c r="AU69" s="142">
        <f t="shared" si="132"/>
        <v>0.5</v>
      </c>
      <c r="AV69" s="35" t="str">
        <f>IF('Indicator Data'!M72="No data","x",ROUND(IF('Indicator Data'!M72=0,0,IF(LOG('Indicator Data'!M72)&gt;AV$195,10,IF(LOG('Indicator Data'!M72)&lt;AV$194,0,10-(AV$195-LOG('Indicator Data'!M72))/(AV$195-AV$194)*10))),1))</f>
        <v>x</v>
      </c>
      <c r="AW69" s="36" t="str">
        <f>IF(AV69="x","x",'Indicator Data'!M72/'Indicator Data'!$CK72)</f>
        <v>x</v>
      </c>
      <c r="AX69" s="35" t="str">
        <f t="shared" si="149"/>
        <v>x</v>
      </c>
      <c r="AY69" s="35" t="str">
        <f t="shared" si="150"/>
        <v>x</v>
      </c>
      <c r="AZ69" s="35" t="str">
        <f>IF('Indicator Data'!N72="No data","x",ROUND(IF('Indicator Data'!N72=0,0,IF(LOG('Indicator Data'!N72)&gt;AZ$195,10,IF(LOG('Indicator Data'!N72)&lt;AZ$194,0,10-(AZ$195-LOG('Indicator Data'!N72))/(AZ$195-AZ$194)*10))),1))</f>
        <v>x</v>
      </c>
      <c r="BA69" s="36" t="str">
        <f>IF(AZ69="x","x",'Indicator Data'!N72/'Indicator Data'!$CK72)</f>
        <v>x</v>
      </c>
      <c r="BB69" s="35" t="str">
        <f t="shared" si="151"/>
        <v>x</v>
      </c>
      <c r="BC69" s="35" t="str">
        <f t="shared" si="152"/>
        <v>x</v>
      </c>
      <c r="BD69" s="35" t="str">
        <f>IF('Indicator Data'!O72="No data","x",ROUND(IF('Indicator Data'!O72=0,0,IF(LOG('Indicator Data'!O72)&gt;BD$195,10,IF(LOG('Indicator Data'!O72)&lt;BD$194,0,10-(BD$195-LOG('Indicator Data'!O72))/(BD$195-BD$194)*10))),1))</f>
        <v>x</v>
      </c>
      <c r="BE69" s="36" t="str">
        <f>IF(BD69="x","x",'Indicator Data'!O72/'Indicator Data'!$CK72)</f>
        <v>x</v>
      </c>
      <c r="BF69" s="35" t="str">
        <f t="shared" si="153"/>
        <v>x</v>
      </c>
      <c r="BG69" s="35" t="str">
        <f t="shared" si="154"/>
        <v>x</v>
      </c>
      <c r="BH69" s="35" t="str">
        <f>IF('Indicator Data'!P72="No data","x",ROUND(IF('Indicator Data'!P72=0,0,IF(LOG('Indicator Data'!P72)&gt;BH$195,10,IF(LOG('Indicator Data'!P72)&lt;BH$194,0,10-(BH$195-LOG('Indicator Data'!P72))/(BH$195-BH$194)*10))),1))</f>
        <v>x</v>
      </c>
      <c r="BI69" s="36" t="str">
        <f>IF(BH69="x","x",'Indicator Data'!P72/'Indicator Data'!$CK72)</f>
        <v>x</v>
      </c>
      <c r="BJ69" s="35" t="str">
        <f t="shared" si="155"/>
        <v>x</v>
      </c>
      <c r="BK69" s="35" t="str">
        <f t="shared" si="156"/>
        <v>x</v>
      </c>
      <c r="BL69" s="35" t="str">
        <f t="shared" si="157"/>
        <v>x</v>
      </c>
      <c r="BM69" s="35">
        <f>ROUND(IF('Indicator Data'!Q72=0,0,IF(LOG('Indicator Data'!Q72)&gt;BM$195,10,IF(LOG('Indicator Data'!Q72)&lt;BM$194,0,10-(BM$195-LOG('Indicator Data'!Q72))/(BM$195-BM$194)*10))),1)</f>
        <v>0</v>
      </c>
      <c r="BN69" s="35">
        <f>ROUND(IF('Indicator Data'!R72=0,0,IF(LOG('Indicator Data'!R72)&gt;BN$195,10,IF(LOG('Indicator Data'!R72)&lt;BN$194,0,10-(BN$195-LOG('Indicator Data'!R72))/(BN$195-BN$194)*10))),1)</f>
        <v>0</v>
      </c>
      <c r="BO69" s="35">
        <f t="shared" si="158"/>
        <v>0</v>
      </c>
      <c r="BP69" s="36">
        <f>'Indicator Data'!Q72/'Indicator Data'!$CK72</f>
        <v>0</v>
      </c>
      <c r="BQ69" s="36">
        <f>'Indicator Data'!R72/'Indicator Data'!$CK72</f>
        <v>0</v>
      </c>
      <c r="BR69" s="35">
        <f t="shared" si="133"/>
        <v>0</v>
      </c>
      <c r="BS69" s="35">
        <f t="shared" si="134"/>
        <v>0</v>
      </c>
      <c r="BT69" s="35">
        <f t="shared" si="135"/>
        <v>0</v>
      </c>
      <c r="BU69" s="35">
        <f t="shared" si="159"/>
        <v>0</v>
      </c>
      <c r="BV69" s="35">
        <f>ROUND(IF('Indicator Data'!S72=0,0,IF(LOG('Indicator Data'!S72)&gt;BV$195,10,IF(LOG('Indicator Data'!S72)&lt;BV$194,0,10-(BV$195-LOG('Indicator Data'!S72))/(BV$195-BV$194)*10))),1)</f>
        <v>0</v>
      </c>
      <c r="BW69" s="35">
        <f>ROUND(IF('Indicator Data'!T72=0,0,IF(LOG('Indicator Data'!T72)&gt;BW$195,10,IF(LOG('Indicator Data'!T72)&lt;BW$194,0,10-(BW$195-LOG('Indicator Data'!T72))/(BW$195-BW$194)*10))),1)</f>
        <v>0</v>
      </c>
      <c r="BX69" s="35">
        <f t="shared" si="160"/>
        <v>0</v>
      </c>
      <c r="BY69" s="36">
        <f>'Indicator Data'!S72/'Indicator Data'!$CK72</f>
        <v>0</v>
      </c>
      <c r="BZ69" s="36">
        <f>'Indicator Data'!T72/'Indicator Data'!$CK72</f>
        <v>0</v>
      </c>
      <c r="CA69" s="35">
        <f t="shared" si="136"/>
        <v>0</v>
      </c>
      <c r="CB69" s="35">
        <f t="shared" si="137"/>
        <v>0</v>
      </c>
      <c r="CC69" s="35">
        <f t="shared" si="161"/>
        <v>0</v>
      </c>
      <c r="CD69" s="35">
        <f t="shared" si="162"/>
        <v>0</v>
      </c>
      <c r="CE69" s="35">
        <f t="shared" si="163"/>
        <v>0</v>
      </c>
      <c r="CF69" s="35">
        <f>ROUND(IF('Indicator Data'!U72=0,0,IF(LOG('Indicator Data'!U72)&gt;CF$195,10,IF(LOG('Indicator Data'!U72)&lt;CF$194,0,10-(CF$195-LOG('Indicator Data'!U72))/(CF$195-CF$194)*10))),1)</f>
        <v>5.2</v>
      </c>
      <c r="CG69" s="36">
        <f>'Indicator Data'!U72/'Indicator Data'!$CK72</f>
        <v>0.43022700678680087</v>
      </c>
      <c r="CH69" s="35">
        <f t="shared" si="138"/>
        <v>4.8</v>
      </c>
      <c r="CI69" s="35">
        <f t="shared" si="164"/>
        <v>5</v>
      </c>
      <c r="CJ69" s="35">
        <f>ROUND(IF('Indicator Data'!V72=0,0,IF(LOG('Indicator Data'!V72)&gt;CJ$195,10,IF(LOG('Indicator Data'!V72)&lt;CJ$194,0,10-(CJ$195-LOG('Indicator Data'!V72))/(CJ$195-CJ$194)*10))),1)</f>
        <v>5.7</v>
      </c>
      <c r="CK69" s="36">
        <f>IF('Indicator Data'!V72/'Indicator Data'!$CK72&gt;1,1,'Indicator Data'!V72/'Indicator Data'!$CK72)</f>
        <v>0.86428959109852566</v>
      </c>
      <c r="CL69" s="35">
        <f t="shared" si="139"/>
        <v>8.6</v>
      </c>
      <c r="CM69" s="35">
        <f t="shared" si="165"/>
        <v>7.4</v>
      </c>
      <c r="CN69" s="35">
        <f>ROUND(IF('Indicator Data'!W72=0,0,IF(LOG('Indicator Data'!W72)&gt;CN$195,10,IF(LOG('Indicator Data'!W72)&lt;CN$194,0,10-(CN$195-LOG('Indicator Data'!W72))/(CN$195-CN$194)*10))),1)</f>
        <v>5.5</v>
      </c>
      <c r="CO69" s="36">
        <f>'Indicator Data'!W72/'Indicator Data'!$CK72</f>
        <v>0.66894729984086121</v>
      </c>
      <c r="CP69" s="35">
        <f t="shared" si="140"/>
        <v>6.7</v>
      </c>
      <c r="CQ69" s="35">
        <f t="shared" si="166"/>
        <v>6.1</v>
      </c>
      <c r="CR69" s="35">
        <f t="shared" si="141"/>
        <v>5.0999999999999996</v>
      </c>
      <c r="CS69" s="35">
        <f>IF('Indicator Data'!BZ72="No data","x",ROUND(IF('Indicator Data'!BZ72&gt;CS$195,0,IF('Indicator Data'!BZ72&lt;CS$194,10,(CS$195-'Indicator Data'!BZ72)/(CS$195-CS$194)*10)),1))</f>
        <v>0.9</v>
      </c>
      <c r="CT69" s="35">
        <f>IF('Indicator Data'!CA72="No data","x",ROUND(IF('Indicator Data'!CA72&gt;CT$195,0,IF('Indicator Data'!CA72&lt;CT$194,10,(CT$195-'Indicator Data'!CA72)/(CT$195-CT$194)*10)),1))</f>
        <v>0.7</v>
      </c>
      <c r="CU69" s="35" t="str">
        <f>IF('Indicator Data'!AC72="No data","x",ROUND(IF('Indicator Data'!AC72&gt;CU$195,0,IF('Indicator Data'!AC72&lt;CU$194,10,(CU$195-'Indicator Data'!AC72)/(CU$195-CU$194)*10)),1))</f>
        <v>x</v>
      </c>
      <c r="CV69" s="35">
        <f t="shared" si="142"/>
        <v>0.8</v>
      </c>
      <c r="CW69" s="35">
        <f>IF('Indicator Data'!X72="No data","x",ROUND(IF(LOG('Indicator Data'!X72)&gt;CW$195,10,IF(LOG('Indicator Data'!X72)&lt;CW$194,0,10-(CW$195-LOG('Indicator Data'!X72))/(CW$195-CW$194)*10)),1))</f>
        <v>8.4</v>
      </c>
      <c r="CX69" s="35">
        <f>IF('Indicator Data'!Y72="No data","x",ROUND(IF('Indicator Data'!Y72&gt;CX$195,10,IF('Indicator Data'!Y72&lt;CX$194,0,10-(CX$195-'Indicator Data'!Y72)/(CX$195-CX$194)*10)),1))</f>
        <v>1.6</v>
      </c>
      <c r="CY69" s="35">
        <f>IF('Indicator Data'!Z72="No data","x",ROUND(IF('Indicator Data'!Z72&gt;CY$195,10,IF('Indicator Data'!Z72&lt;CY$194,0,10-(CY$195-'Indicator Data'!Z72)/(CY$195-CY$194)*10)),1))</f>
        <v>3.6</v>
      </c>
      <c r="CZ69" s="35" t="str">
        <f>IF('Indicator Data'!AA72="No data","x",ROUND(IF('Indicator Data'!AA72&gt;CZ$195,10,IF('Indicator Data'!AA72&lt;CZ$194,0,10-(CZ$195-'Indicator Data'!AA72)/(CZ$195-CZ$194)*10)),1))</f>
        <v>x</v>
      </c>
      <c r="DA69" s="35">
        <f t="shared" si="167"/>
        <v>4.5</v>
      </c>
      <c r="DB69" s="35">
        <f t="shared" si="168"/>
        <v>3.3</v>
      </c>
      <c r="DC69" s="35">
        <f>IF('Indicator Data'!AF72="No data","x",ROUND(IF('Indicator Data'!AF72&gt;DC$195,10,IF('Indicator Data'!AF72&lt;DC$194,0,10-(DC$195-'Indicator Data'!AF72)/(DC$195-DC$194)*10)),1))</f>
        <v>0.7</v>
      </c>
      <c r="DD69" s="35">
        <f>IF('Indicator Data'!AG72="No data","x",ROUND(IF('Indicator Data'!AG72&gt;DD$195,10,IF('Indicator Data'!AG72&lt;DD$194,0,10-(DD$195-'Indicator Data'!AG72)/(DD$195-DD$194)*10)),1))</f>
        <v>2.1</v>
      </c>
      <c r="DE69" s="35">
        <f t="shared" si="169"/>
        <v>3.3</v>
      </c>
      <c r="DF69" s="35">
        <f>IF('Indicator Data'!AB72="No data","x",ROUND(IF('Indicator Data'!AB72&gt;DF$195,10,IF('Indicator Data'!AB72&lt;DF$194,0,10-(DF$195-'Indicator Data'!AB72)/(DF$195-DF$194)*10)),1))</f>
        <v>1.2</v>
      </c>
      <c r="DG69" s="35">
        <f t="shared" si="170"/>
        <v>0.9</v>
      </c>
      <c r="DH69" s="143" t="str">
        <f>IF('Indicator Data'!AD72="No data","x",'Indicator Data'!AD72/'Indicator Data'!$CJ72)</f>
        <v>x</v>
      </c>
      <c r="DI69" s="35" t="str">
        <f t="shared" si="171"/>
        <v>x</v>
      </c>
      <c r="DJ69" s="35" t="str">
        <f>IF('Indicator Data'!AE72="No data","x",ROUND(IF('Indicator Data'!AE72&gt;DJ$195,0,IF('Indicator Data'!AE72&lt;DJ$194,10,(DJ$195-'Indicator Data'!AE72)/(DJ$195-DJ$194)*10)),1))</f>
        <v>x</v>
      </c>
      <c r="DK69" s="35" t="str">
        <f t="shared" si="172"/>
        <v>x</v>
      </c>
      <c r="DL69" s="35">
        <f t="shared" si="173"/>
        <v>2.1</v>
      </c>
      <c r="DM69" s="37">
        <f t="shared" si="143"/>
        <v>3.6</v>
      </c>
      <c r="DN69" s="38">
        <f t="shared" si="144"/>
        <v>1.7</v>
      </c>
      <c r="DO69" s="35">
        <f>ROUND(IF('Indicator Data'!AH72=0,0,IF('Indicator Data'!AH72&gt;DO$195,10,IF('Indicator Data'!AH72&lt;DO$194,0,10-(DO$195-'Indicator Data'!AH72)/(DO$195-DO$194)*10))),1)</f>
        <v>0</v>
      </c>
      <c r="DP69" s="35">
        <f>ROUND(IF('Indicator Data'!AI72=0,0,IF(LOG('Indicator Data'!AI72)&gt;LOG(DP$195),10,IF(LOG('Indicator Data'!AI72)&lt;LOG(DP$194),0,10-(LOG(DP$195)-LOG('Indicator Data'!AI72))/(LOG(DP$195)-LOG(DP$194))*10))),1)</f>
        <v>0</v>
      </c>
      <c r="DQ69" s="37">
        <f t="shared" si="145"/>
        <v>0</v>
      </c>
      <c r="DR69" s="35">
        <f>'Indicator Data'!AJ72</f>
        <v>0</v>
      </c>
      <c r="DS69" s="35">
        <f>'Indicator Data'!AK72</f>
        <v>0</v>
      </c>
      <c r="DT69" s="37">
        <f t="shared" si="146"/>
        <v>0</v>
      </c>
      <c r="DU69" s="38">
        <f t="shared" si="147"/>
        <v>0</v>
      </c>
      <c r="DV69" s="13"/>
      <c r="DW69" s="83"/>
    </row>
    <row r="70" spans="1:127" s="2" customFormat="1" x14ac:dyDescent="0.3">
      <c r="A70" s="98" t="str">
        <f>'Indicator Data'!A73</f>
        <v>Guatemala</v>
      </c>
      <c r="B70" s="39" t="str">
        <f>'Indicator Data'!B73</f>
        <v>GTM</v>
      </c>
      <c r="C70" s="35">
        <f>ROUND(IF('Indicator Data'!C73=0,0.1,IF(LOG('Indicator Data'!C73)&gt;C$195,10,IF(LOG('Indicator Data'!C73)&lt;C$194,0,10-(C$195-LOG('Indicator Data'!C73))/(C$195-C$194)*10))),1)</f>
        <v>8.8000000000000007</v>
      </c>
      <c r="D70" s="35">
        <f>ROUND(IF('Indicator Data'!D73=0,0.1,IF(LOG('Indicator Data'!D73)&gt;D$195,10,IF(LOG('Indicator Data'!D73)&lt;D$194,0,10-(D$195-LOG('Indicator Data'!D73))/(D$195-D$194)*10))),1)</f>
        <v>10</v>
      </c>
      <c r="E70" s="35">
        <f t="shared" si="107"/>
        <v>9.5</v>
      </c>
      <c r="F70" s="35">
        <f>IF('Indicator Data'!E73="No data",0.1,(ROUND(IF('Indicator Data'!E73=0,0,IF(LOG('Indicator Data'!E73)&gt;F$195,10,IF(LOG('Indicator Data'!E73)&lt;F$194,0,10-(F$195-LOG('Indicator Data'!E73))/(F$195-F$194)*10))),1)))</f>
        <v>6.9</v>
      </c>
      <c r="G70" s="35">
        <f>ROUND(IF('Indicator Data'!F73=0,0,IF(LOG('Indicator Data'!F73)&gt;G$195,10,IF(LOG('Indicator Data'!F73)&lt;G$194,0,10-(G$195-LOG('Indicator Data'!F73))/(G$195-G$194)*10))),1)</f>
        <v>7</v>
      </c>
      <c r="H70" s="35">
        <f>ROUND(IF('Indicator Data'!G73=0,0,IF(LOG('Indicator Data'!G73)&gt;H$195,10,IF(LOG('Indicator Data'!G73)&lt;H$194,0,10-(H$195-LOG('Indicator Data'!G73))/(H$195-H$194)*10))),1)</f>
        <v>7.6</v>
      </c>
      <c r="I70" s="35">
        <f>ROUND(IF('Indicator Data'!H73=0,0,IF(LOG('Indicator Data'!H73)&gt;I$195,10,IF(LOG('Indicator Data'!H73)&lt;I$194,0,10-(I$195-LOG('Indicator Data'!H73))/(I$195-I$194)*10))),1)</f>
        <v>8.5</v>
      </c>
      <c r="J70" s="35">
        <f t="shared" si="108"/>
        <v>8.1</v>
      </c>
      <c r="K70" s="35">
        <f>ROUND(IF('Indicator Data'!I73=0,0,IF(LOG('Indicator Data'!I73)&gt;K$195,10,IF(LOG('Indicator Data'!I73)&lt;K$194,0,10-(K$195-LOG('Indicator Data'!I73))/(K$195-K$194)*10))),1)</f>
        <v>4.3</v>
      </c>
      <c r="L70" s="35">
        <f t="shared" si="109"/>
        <v>6.6</v>
      </c>
      <c r="M70" s="35">
        <f>ROUND(IF('Indicator Data'!J73=0,0,IF(LOG('Indicator Data'!J73)&gt;M$195,10,IF(LOG('Indicator Data'!J73)&lt;M$194,0,10-(M$195-LOG('Indicator Data'!J73))/(M$195-M$194)*10))),1)</f>
        <v>10</v>
      </c>
      <c r="N70" s="36">
        <f>'Indicator Data'!C73/'Indicator Data'!$CK73</f>
        <v>2.1048728168532658E-3</v>
      </c>
      <c r="O70" s="36">
        <f>'Indicator Data'!D73/'Indicator Data'!$CK73</f>
        <v>2.0076984850967857E-3</v>
      </c>
      <c r="P70" s="36">
        <f>IF(F70=0.1,"x",'Indicator Data'!E73/'Indicator Data'!$CK73)</f>
        <v>3.5271486867860368E-3</v>
      </c>
      <c r="Q70" s="36">
        <f>'Indicator Data'!F73/'Indicator Data'!$CK73</f>
        <v>9.846226209403792E-6</v>
      </c>
      <c r="R70" s="36">
        <f>'Indicator Data'!G73/'Indicator Data'!$CK73</f>
        <v>6.6841772477504733E-3</v>
      </c>
      <c r="S70" s="36">
        <f>'Indicator Data'!H73/'Indicator Data'!$CK73</f>
        <v>5.0707771002726635E-4</v>
      </c>
      <c r="T70" s="36">
        <f>'Indicator Data'!I73/'Indicator Data'!$CK73</f>
        <v>8.2964659220915405E-5</v>
      </c>
      <c r="U70" s="36">
        <f>'Indicator Data'!J73/'Indicator Data'!$CK73</f>
        <v>1.0067014211275437E-2</v>
      </c>
      <c r="V70" s="35">
        <f t="shared" si="110"/>
        <v>10</v>
      </c>
      <c r="W70" s="35">
        <f t="shared" si="111"/>
        <v>10</v>
      </c>
      <c r="X70" s="35">
        <f t="shared" si="112"/>
        <v>10</v>
      </c>
      <c r="Y70" s="35">
        <f t="shared" si="113"/>
        <v>2.4</v>
      </c>
      <c r="Z70" s="35">
        <f t="shared" si="114"/>
        <v>7.8</v>
      </c>
      <c r="AA70" s="35">
        <f t="shared" si="115"/>
        <v>3.7</v>
      </c>
      <c r="AB70" s="35">
        <f t="shared" si="116"/>
        <v>1</v>
      </c>
      <c r="AC70" s="35">
        <f t="shared" si="117"/>
        <v>2.5</v>
      </c>
      <c r="AD70" s="35">
        <f t="shared" si="118"/>
        <v>0.1</v>
      </c>
      <c r="AE70" s="35">
        <f t="shared" si="119"/>
        <v>1.4</v>
      </c>
      <c r="AF70" s="35">
        <f t="shared" si="120"/>
        <v>3.4</v>
      </c>
      <c r="AG70" s="35">
        <f>ROUND(IF('Indicator Data'!K73=0,0,IF('Indicator Data'!K73&gt;AG$195,10,IF('Indicator Data'!K73&lt;AG$194,0,10-(AG$195-'Indicator Data'!K73)/(AG$195-AG$194)*10))),1)</f>
        <v>6.7</v>
      </c>
      <c r="AH70" s="35">
        <f t="shared" si="121"/>
        <v>9.4</v>
      </c>
      <c r="AI70" s="35">
        <f t="shared" si="122"/>
        <v>10</v>
      </c>
      <c r="AJ70" s="35">
        <f t="shared" si="123"/>
        <v>5.7</v>
      </c>
      <c r="AK70" s="35">
        <f t="shared" si="124"/>
        <v>4.8</v>
      </c>
      <c r="AL70" s="35">
        <f t="shared" si="125"/>
        <v>5.3</v>
      </c>
      <c r="AM70" s="35">
        <f t="shared" si="126"/>
        <v>2.2000000000000002</v>
      </c>
      <c r="AN70" s="35">
        <f t="shared" si="127"/>
        <v>8.1999999999999993</v>
      </c>
      <c r="AO70" s="142">
        <f t="shared" si="128"/>
        <v>9.8000000000000007</v>
      </c>
      <c r="AP70" s="142">
        <f t="shared" si="148"/>
        <v>5.0999999999999996</v>
      </c>
      <c r="AQ70" s="142">
        <f t="shared" si="129"/>
        <v>7.4</v>
      </c>
      <c r="AR70" s="142">
        <f t="shared" si="130"/>
        <v>4.5</v>
      </c>
      <c r="AS70" s="35">
        <f t="shared" si="131"/>
        <v>7.5</v>
      </c>
      <c r="AT70" s="35">
        <f>IF('Indicator Data'!L73="No data","x",IF('Indicator Data'!CL73&lt;1000,"x",ROUND((IF('Indicator Data'!L73&gt;AT$195,10,IF('Indicator Data'!L73&lt;AT$194,0,10-(AT$195-'Indicator Data'!L73)/(AT$195-AT$194)*10))),1)))</f>
        <v>0</v>
      </c>
      <c r="AU70" s="142">
        <f t="shared" si="132"/>
        <v>3.8</v>
      </c>
      <c r="AV70" s="35" t="str">
        <f>IF('Indicator Data'!M73="No data","x",ROUND(IF('Indicator Data'!M73=0,0,IF(LOG('Indicator Data'!M73)&gt;AV$195,10,IF(LOG('Indicator Data'!M73)&lt;AV$194,0,10-(AV$195-LOG('Indicator Data'!M73))/(AV$195-AV$194)*10))),1))</f>
        <v>x</v>
      </c>
      <c r="AW70" s="36" t="str">
        <f>IF(AV70="x","x",'Indicator Data'!M73/'Indicator Data'!$CK73)</f>
        <v>x</v>
      </c>
      <c r="AX70" s="35" t="str">
        <f t="shared" si="149"/>
        <v>x</v>
      </c>
      <c r="AY70" s="35" t="str">
        <f t="shared" si="150"/>
        <v>x</v>
      </c>
      <c r="AZ70" s="35" t="str">
        <f>IF('Indicator Data'!N73="No data","x",ROUND(IF('Indicator Data'!N73=0,0,IF(LOG('Indicator Data'!N73)&gt;AZ$195,10,IF(LOG('Indicator Data'!N73)&lt;AZ$194,0,10-(AZ$195-LOG('Indicator Data'!N73))/(AZ$195-AZ$194)*10))),1))</f>
        <v>x</v>
      </c>
      <c r="BA70" s="36" t="str">
        <f>IF(AZ70="x","x",'Indicator Data'!N73/'Indicator Data'!$CK73)</f>
        <v>x</v>
      </c>
      <c r="BB70" s="35" t="str">
        <f t="shared" si="151"/>
        <v>x</v>
      </c>
      <c r="BC70" s="35" t="str">
        <f t="shared" si="152"/>
        <v>x</v>
      </c>
      <c r="BD70" s="35" t="str">
        <f>IF('Indicator Data'!O73="No data","x",ROUND(IF('Indicator Data'!O73=0,0,IF(LOG('Indicator Data'!O73)&gt;BD$195,10,IF(LOG('Indicator Data'!O73)&lt;BD$194,0,10-(BD$195-LOG('Indicator Data'!O73))/(BD$195-BD$194)*10))),1))</f>
        <v>x</v>
      </c>
      <c r="BE70" s="36" t="str">
        <f>IF(BD70="x","x",'Indicator Data'!O73/'Indicator Data'!$CK73)</f>
        <v>x</v>
      </c>
      <c r="BF70" s="35" t="str">
        <f t="shared" si="153"/>
        <v>x</v>
      </c>
      <c r="BG70" s="35" t="str">
        <f t="shared" si="154"/>
        <v>x</v>
      </c>
      <c r="BH70" s="35" t="str">
        <f>IF('Indicator Data'!P73="No data","x",ROUND(IF('Indicator Data'!P73=0,0,IF(LOG('Indicator Data'!P73)&gt;BH$195,10,IF(LOG('Indicator Data'!P73)&lt;BH$194,0,10-(BH$195-LOG('Indicator Data'!P73))/(BH$195-BH$194)*10))),1))</f>
        <v>x</v>
      </c>
      <c r="BI70" s="36" t="str">
        <f>IF(BH70="x","x",'Indicator Data'!P73/'Indicator Data'!$CK73)</f>
        <v>x</v>
      </c>
      <c r="BJ70" s="35" t="str">
        <f t="shared" si="155"/>
        <v>x</v>
      </c>
      <c r="BK70" s="35" t="str">
        <f t="shared" si="156"/>
        <v>x</v>
      </c>
      <c r="BL70" s="35" t="str">
        <f t="shared" si="157"/>
        <v>x</v>
      </c>
      <c r="BM70" s="35">
        <f>ROUND(IF('Indicator Data'!Q73=0,0,IF(LOG('Indicator Data'!Q73)&gt;BM$195,10,IF(LOG('Indicator Data'!Q73)&lt;BM$194,0,10-(BM$195-LOG('Indicator Data'!Q73))/(BM$195-BM$194)*10))),1)</f>
        <v>7.2</v>
      </c>
      <c r="BN70" s="35">
        <f>ROUND(IF('Indicator Data'!R73=0,0,IF(LOG('Indicator Data'!R73)&gt;BN$195,10,IF(LOG('Indicator Data'!R73)&lt;BN$194,0,10-(BN$195-LOG('Indicator Data'!R73))/(BN$195-BN$194)*10))),1)</f>
        <v>9.6</v>
      </c>
      <c r="BO70" s="35">
        <f t="shared" si="158"/>
        <v>8.7999999999999989</v>
      </c>
      <c r="BP70" s="36">
        <f>'Indicator Data'!Q73/'Indicator Data'!$CK73</f>
        <v>6.4463972052709845E-2</v>
      </c>
      <c r="BQ70" s="36">
        <f>'Indicator Data'!R73/'Indicator Data'!$CK73</f>
        <v>0.36216642944460642</v>
      </c>
      <c r="BR70" s="35">
        <f t="shared" si="133"/>
        <v>0.6</v>
      </c>
      <c r="BS70" s="35">
        <f t="shared" si="134"/>
        <v>4.5</v>
      </c>
      <c r="BT70" s="35">
        <f t="shared" si="135"/>
        <v>3.1999999999999997</v>
      </c>
      <c r="BU70" s="35">
        <f t="shared" si="159"/>
        <v>6.8</v>
      </c>
      <c r="BV70" s="35">
        <f>ROUND(IF('Indicator Data'!S73=0,0,IF(LOG('Indicator Data'!S73)&gt;BV$195,10,IF(LOG('Indicator Data'!S73)&lt;BV$194,0,10-(BV$195-LOG('Indicator Data'!S73))/(BV$195-BV$194)*10))),1)</f>
        <v>7.9</v>
      </c>
      <c r="BW70" s="35">
        <f>ROUND(IF('Indicator Data'!T73=0,0,IF(LOG('Indicator Data'!T73)&gt;BW$195,10,IF(LOG('Indicator Data'!T73)&lt;BW$194,0,10-(BW$195-LOG('Indicator Data'!T73))/(BW$195-BW$194)*10))),1)</f>
        <v>7.8</v>
      </c>
      <c r="BX70" s="35">
        <f t="shared" si="160"/>
        <v>7.833333333333333</v>
      </c>
      <c r="BY70" s="36">
        <f>'Indicator Data'!S73/'Indicator Data'!$CK73</f>
        <v>0.19524978135557097</v>
      </c>
      <c r="BZ70" s="36">
        <f>'Indicator Data'!T73/'Indicator Data'!$CK73</f>
        <v>0.17768056845101751</v>
      </c>
      <c r="CA70" s="35">
        <f t="shared" si="136"/>
        <v>3.3</v>
      </c>
      <c r="CB70" s="35">
        <f t="shared" si="137"/>
        <v>1.8</v>
      </c>
      <c r="CC70" s="35">
        <f t="shared" si="161"/>
        <v>2.2999999999999998</v>
      </c>
      <c r="CD70" s="35">
        <f t="shared" si="162"/>
        <v>5.7</v>
      </c>
      <c r="CE70" s="35">
        <f t="shared" si="163"/>
        <v>6.3</v>
      </c>
      <c r="CF70" s="35">
        <f>ROUND(IF('Indicator Data'!U73=0,0,IF(LOG('Indicator Data'!U73)&gt;CF$195,10,IF(LOG('Indicator Data'!U73)&lt;CF$194,0,10-(CF$195-LOG('Indicator Data'!U73))/(CF$195-CF$194)*10))),1)</f>
        <v>8.3000000000000007</v>
      </c>
      <c r="CG70" s="36">
        <f>'Indicator Data'!U73/'Indicator Data'!$CK73</f>
        <v>0.37192434045326156</v>
      </c>
      <c r="CH70" s="35">
        <f t="shared" si="138"/>
        <v>4.0999999999999996</v>
      </c>
      <c r="CI70" s="35">
        <f t="shared" si="164"/>
        <v>6.7</v>
      </c>
      <c r="CJ70" s="35">
        <f>ROUND(IF('Indicator Data'!V73=0,0,IF(LOG('Indicator Data'!V73)&gt;CJ$195,10,IF(LOG('Indicator Data'!V73)&lt;CJ$194,0,10-(CJ$195-LOG('Indicator Data'!V73))/(CJ$195-CJ$194)*10))),1)</f>
        <v>8.5</v>
      </c>
      <c r="CK70" s="36">
        <f>IF('Indicator Data'!V73/'Indicator Data'!$CK73&gt;1,1,'Indicator Data'!V73/'Indicator Data'!$CK73)</f>
        <v>0.5399097704809197</v>
      </c>
      <c r="CL70" s="35">
        <f t="shared" si="139"/>
        <v>5.4</v>
      </c>
      <c r="CM70" s="35">
        <f t="shared" si="165"/>
        <v>7.2</v>
      </c>
      <c r="CN70" s="35">
        <f>ROUND(IF('Indicator Data'!W73=0,0,IF(LOG('Indicator Data'!W73)&gt;CN$195,10,IF(LOG('Indicator Data'!W73)&lt;CN$194,0,10-(CN$195-LOG('Indicator Data'!W73))/(CN$195-CN$194)*10))),1)</f>
        <v>8.4</v>
      </c>
      <c r="CO70" s="36">
        <f>'Indicator Data'!W73/'Indicator Data'!$CK73</f>
        <v>0.4636497709812909</v>
      </c>
      <c r="CP70" s="35">
        <f t="shared" si="140"/>
        <v>4.5999999999999996</v>
      </c>
      <c r="CQ70" s="35">
        <f t="shared" si="166"/>
        <v>6.9</v>
      </c>
      <c r="CR70" s="35">
        <f t="shared" si="141"/>
        <v>6.8</v>
      </c>
      <c r="CS70" s="35">
        <f>IF('Indicator Data'!BZ73="No data","x",ROUND(IF('Indicator Data'!BZ73&gt;CS$195,0,IF('Indicator Data'!BZ73&lt;CS$194,10,(CS$195-'Indicator Data'!BZ73)/(CS$195-CS$194)*10)),1))</f>
        <v>3.9</v>
      </c>
      <c r="CT70" s="35">
        <f>IF('Indicator Data'!CA73="No data","x",ROUND(IF('Indicator Data'!CA73&gt;CT$195,0,IF('Indicator Data'!CA73&lt;CT$194,10,(CT$195-'Indicator Data'!CA73)/(CT$195-CT$194)*10)),1))</f>
        <v>1</v>
      </c>
      <c r="CU70" s="35">
        <f>IF('Indicator Data'!AC73="No data","x",ROUND(IF('Indicator Data'!AC73&gt;CU$195,0,IF('Indicator Data'!AC73&lt;CU$194,10,(CU$195-'Indicator Data'!AC73)/(CU$195-CU$194)*10)),1))</f>
        <v>2.2999999999999998</v>
      </c>
      <c r="CV70" s="35">
        <f t="shared" si="142"/>
        <v>2.4</v>
      </c>
      <c r="CW70" s="35">
        <f>IF('Indicator Data'!X73="No data","x",ROUND(IF(LOG('Indicator Data'!X73)&gt;CW$195,10,IF(LOG('Indicator Data'!X73)&lt;CW$194,0,10-(CW$195-LOG('Indicator Data'!X73))/(CW$195-CW$194)*10)),1))</f>
        <v>7.4</v>
      </c>
      <c r="CX70" s="35">
        <f>IF('Indicator Data'!Y73="No data","x",ROUND(IF('Indicator Data'!Y73&gt;CX$195,10,IF('Indicator Data'!Y73&lt;CX$194,0,10-(CX$195-'Indicator Data'!Y73)/(CX$195-CX$194)*10)),1))</f>
        <v>5.4</v>
      </c>
      <c r="CY70" s="35">
        <f>IF('Indicator Data'!Z73="No data","x",ROUND(IF('Indicator Data'!Z73&gt;CY$195,10,IF('Indicator Data'!Z73&lt;CY$194,0,10-(CY$195-'Indicator Data'!Z73)/(CY$195-CY$194)*10)),1))</f>
        <v>5.0999999999999996</v>
      </c>
      <c r="CZ70" s="35">
        <f>IF('Indicator Data'!AA73="No data","x",ROUND(IF('Indicator Data'!AA73&gt;CZ$195,10,IF('Indicator Data'!AA73&lt;CZ$194,0,10-(CZ$195-'Indicator Data'!AA73)/(CZ$195-CZ$194)*10)),1))</f>
        <v>7</v>
      </c>
      <c r="DA70" s="35">
        <f t="shared" si="167"/>
        <v>6.2</v>
      </c>
      <c r="DB70" s="35">
        <f t="shared" si="168"/>
        <v>4.9000000000000004</v>
      </c>
      <c r="DC70" s="35">
        <f>IF('Indicator Data'!AF73="No data","x",ROUND(IF('Indicator Data'!AF73&gt;DC$195,10,IF('Indicator Data'!AF73&lt;DC$194,0,10-(DC$195-'Indicator Data'!AF73)/(DC$195-DC$194)*10)),1))</f>
        <v>3.4</v>
      </c>
      <c r="DD70" s="35">
        <f>IF('Indicator Data'!AG73="No data","x",ROUND(IF('Indicator Data'!AG73&gt;DD$195,10,IF('Indicator Data'!AG73&lt;DD$194,0,10-(DD$195-'Indicator Data'!AG73)/(DD$195-DD$194)*10)),1))</f>
        <v>4.5</v>
      </c>
      <c r="DE70" s="35">
        <f t="shared" si="169"/>
        <v>5.5</v>
      </c>
      <c r="DF70" s="35">
        <f>IF('Indicator Data'!AB73="No data","x",ROUND(IF('Indicator Data'!AB73&gt;DF$195,10,IF('Indicator Data'!AB73&lt;DF$194,0,10-(DF$195-'Indicator Data'!AB73)/(DF$195-DF$194)*10)),1))</f>
        <v>1.6</v>
      </c>
      <c r="DG70" s="35">
        <f t="shared" si="170"/>
        <v>2.2000000000000002</v>
      </c>
      <c r="DH70" s="143">
        <f>IF('Indicator Data'!AD73="No data","x",'Indicator Data'!AD73/'Indicator Data'!$CJ73)</f>
        <v>1.5567521179677974E-4</v>
      </c>
      <c r="DI70" s="35">
        <f t="shared" si="171"/>
        <v>8.4</v>
      </c>
      <c r="DJ70" s="35">
        <f>IF('Indicator Data'!AE73="No data","x",ROUND(IF('Indicator Data'!AE73&gt;DJ$195,0,IF('Indicator Data'!AE73&lt;DJ$194,10,(DJ$195-'Indicator Data'!AE73)/(DJ$195-DJ$194)*10)),1))</f>
        <v>8</v>
      </c>
      <c r="DK70" s="35">
        <f t="shared" si="172"/>
        <v>8.1999999999999993</v>
      </c>
      <c r="DL70" s="35">
        <f t="shared" si="173"/>
        <v>5.3</v>
      </c>
      <c r="DM70" s="37">
        <f t="shared" si="143"/>
        <v>5.7</v>
      </c>
      <c r="DN70" s="38">
        <f t="shared" si="144"/>
        <v>6.7</v>
      </c>
      <c r="DO70" s="35">
        <f>ROUND(IF('Indicator Data'!AH73=0,0,IF('Indicator Data'!AH73&gt;DO$195,10,IF('Indicator Data'!AH73&lt;DO$194,0,10-(DO$195-'Indicator Data'!AH73)/(DO$195-DO$194)*10))),1)</f>
        <v>7.6</v>
      </c>
      <c r="DP70" s="35">
        <f>ROUND(IF('Indicator Data'!AI73=0,0,IF(LOG('Indicator Data'!AI73)&gt;LOG(DP$195),10,IF(LOG('Indicator Data'!AI73)&lt;LOG(DP$194),0,10-(LOG(DP$195)-LOG('Indicator Data'!AI73))/(LOG(DP$195)-LOG(DP$194))*10))),1)</f>
        <v>5.8</v>
      </c>
      <c r="DQ70" s="37">
        <f t="shared" si="145"/>
        <v>6.8</v>
      </c>
      <c r="DR70" s="35">
        <f>'Indicator Data'!AJ73</f>
        <v>0</v>
      </c>
      <c r="DS70" s="35">
        <f>'Indicator Data'!AK73</f>
        <v>0</v>
      </c>
      <c r="DT70" s="37">
        <f t="shared" si="146"/>
        <v>0</v>
      </c>
      <c r="DU70" s="38">
        <f t="shared" si="147"/>
        <v>4.8</v>
      </c>
      <c r="DV70" s="13"/>
      <c r="DW70" s="83"/>
    </row>
    <row r="71" spans="1:127" s="2" customFormat="1" x14ac:dyDescent="0.3">
      <c r="A71" s="98" t="str">
        <f>'Indicator Data'!A74</f>
        <v>Guinea</v>
      </c>
      <c r="B71" s="39" t="str">
        <f>'Indicator Data'!B74</f>
        <v>GIN</v>
      </c>
      <c r="C71" s="35">
        <f>ROUND(IF('Indicator Data'!C74=0,0.1,IF(LOG('Indicator Data'!C74)&gt;C$195,10,IF(LOG('Indicator Data'!C74)&lt;C$194,0,10-(C$195-LOG('Indicator Data'!C74))/(C$195-C$194)*10))),1)</f>
        <v>0.1</v>
      </c>
      <c r="D71" s="35">
        <f>ROUND(IF('Indicator Data'!D74=0,0.1,IF(LOG('Indicator Data'!D74)&gt;D$195,10,IF(LOG('Indicator Data'!D74)&lt;D$194,0,10-(D$195-LOG('Indicator Data'!D74))/(D$195-D$194)*10))),1)</f>
        <v>0.1</v>
      </c>
      <c r="E71" s="35">
        <f t="shared" si="107"/>
        <v>0.1</v>
      </c>
      <c r="F71" s="35">
        <f>IF('Indicator Data'!E74="No data",0.1,(ROUND(IF('Indicator Data'!E74=0,0,IF(LOG('Indicator Data'!E74)&gt;F$195,10,IF(LOG('Indicator Data'!E74)&lt;F$194,0,10-(F$195-LOG('Indicator Data'!E74))/(F$195-F$194)*10))),1)))</f>
        <v>6.8</v>
      </c>
      <c r="G71" s="35">
        <f>ROUND(IF('Indicator Data'!F74=0,0,IF(LOG('Indicator Data'!F74)&gt;G$195,10,IF(LOG('Indicator Data'!F74)&lt;G$194,0,10-(G$195-LOG('Indicator Data'!F74))/(G$195-G$194)*10))),1)</f>
        <v>5</v>
      </c>
      <c r="H71" s="35">
        <f>ROUND(IF('Indicator Data'!G74=0,0,IF(LOG('Indicator Data'!G74)&gt;H$195,10,IF(LOG('Indicator Data'!G74)&lt;H$194,0,10-(H$195-LOG('Indicator Data'!G74))/(H$195-H$194)*10))),1)</f>
        <v>0</v>
      </c>
      <c r="I71" s="35">
        <f>ROUND(IF('Indicator Data'!H74=0,0,IF(LOG('Indicator Data'!H74)&gt;I$195,10,IF(LOG('Indicator Data'!H74)&lt;I$194,0,10-(I$195-LOG('Indicator Data'!H74))/(I$195-I$194)*10))),1)</f>
        <v>0</v>
      </c>
      <c r="J71" s="35">
        <f t="shared" si="108"/>
        <v>0</v>
      </c>
      <c r="K71" s="35">
        <f>ROUND(IF('Indicator Data'!I74=0,0,IF(LOG('Indicator Data'!I74)&gt;K$195,10,IF(LOG('Indicator Data'!I74)&lt;K$194,0,10-(K$195-LOG('Indicator Data'!I74))/(K$195-K$194)*10))),1)</f>
        <v>0</v>
      </c>
      <c r="L71" s="35">
        <f t="shared" si="109"/>
        <v>0</v>
      </c>
      <c r="M71" s="35">
        <f>ROUND(IF('Indicator Data'!J74=0,0,IF(LOG('Indicator Data'!J74)&gt;M$195,10,IF(LOG('Indicator Data'!J74)&lt;M$194,0,10-(M$195-LOG('Indicator Data'!J74))/(M$195-M$194)*10))),1)</f>
        <v>0</v>
      </c>
      <c r="N71" s="36">
        <f>'Indicator Data'!C74/'Indicator Data'!$CK74</f>
        <v>0</v>
      </c>
      <c r="O71" s="36">
        <f>'Indicator Data'!D74/'Indicator Data'!$CK74</f>
        <v>0</v>
      </c>
      <c r="P71" s="36">
        <f>IF(F71=0.1,"x",'Indicator Data'!E74/'Indicator Data'!$CK74)</f>
        <v>4.2516338552607514E-3</v>
      </c>
      <c r="Q71" s="36">
        <f>'Indicator Data'!F74/'Indicator Data'!$CK74</f>
        <v>8.0850079017984826E-7</v>
      </c>
      <c r="R71" s="36">
        <f>'Indicator Data'!G74/'Indicator Data'!$CK74</f>
        <v>0</v>
      </c>
      <c r="S71" s="36">
        <f>'Indicator Data'!H74/'Indicator Data'!$CK74</f>
        <v>0</v>
      </c>
      <c r="T71" s="36">
        <f>'Indicator Data'!I74/'Indicator Data'!$CK74</f>
        <v>0</v>
      </c>
      <c r="U71" s="36">
        <f>'Indicator Data'!J74/'Indicator Data'!$CK74</f>
        <v>0</v>
      </c>
      <c r="V71" s="35">
        <f t="shared" si="110"/>
        <v>0</v>
      </c>
      <c r="W71" s="35">
        <f t="shared" si="111"/>
        <v>0</v>
      </c>
      <c r="X71" s="35">
        <f t="shared" si="112"/>
        <v>0</v>
      </c>
      <c r="Y71" s="35">
        <f t="shared" si="113"/>
        <v>2.8</v>
      </c>
      <c r="Z71" s="35">
        <f t="shared" si="114"/>
        <v>5.4</v>
      </c>
      <c r="AA71" s="35">
        <f t="shared" si="115"/>
        <v>0</v>
      </c>
      <c r="AB71" s="35">
        <f t="shared" si="116"/>
        <v>0</v>
      </c>
      <c r="AC71" s="35">
        <f t="shared" si="117"/>
        <v>0</v>
      </c>
      <c r="AD71" s="35">
        <f t="shared" si="118"/>
        <v>0</v>
      </c>
      <c r="AE71" s="35">
        <f t="shared" si="119"/>
        <v>0</v>
      </c>
      <c r="AF71" s="35">
        <f t="shared" si="120"/>
        <v>0</v>
      </c>
      <c r="AG71" s="35">
        <f>ROUND(IF('Indicator Data'!K74=0,0,IF('Indicator Data'!K74&gt;AG$195,10,IF('Indicator Data'!K74&lt;AG$194,0,10-(AG$195-'Indicator Data'!K74)/(AG$195-AG$194)*10))),1)</f>
        <v>1</v>
      </c>
      <c r="AH71" s="35">
        <f t="shared" si="121"/>
        <v>0.1</v>
      </c>
      <c r="AI71" s="35">
        <f t="shared" si="122"/>
        <v>0.1</v>
      </c>
      <c r="AJ71" s="35">
        <f t="shared" si="123"/>
        <v>0</v>
      </c>
      <c r="AK71" s="35">
        <f t="shared" si="124"/>
        <v>0</v>
      </c>
      <c r="AL71" s="35">
        <f t="shared" si="125"/>
        <v>0</v>
      </c>
      <c r="AM71" s="35">
        <f t="shared" si="126"/>
        <v>0</v>
      </c>
      <c r="AN71" s="35">
        <f t="shared" si="127"/>
        <v>0</v>
      </c>
      <c r="AO71" s="142">
        <f t="shared" si="128"/>
        <v>0.1</v>
      </c>
      <c r="AP71" s="142">
        <f t="shared" si="148"/>
        <v>5.0999999999999996</v>
      </c>
      <c r="AQ71" s="142">
        <f t="shared" si="129"/>
        <v>5.2</v>
      </c>
      <c r="AR71" s="142">
        <f t="shared" si="130"/>
        <v>0</v>
      </c>
      <c r="AS71" s="35">
        <f t="shared" si="131"/>
        <v>0.5</v>
      </c>
      <c r="AT71" s="35">
        <f>IF('Indicator Data'!L74="No data","x",IF('Indicator Data'!CL74&lt;1000,"x",ROUND((IF('Indicator Data'!L74&gt;AT$195,10,IF('Indicator Data'!L74&lt;AT$194,0,10-(AT$195-'Indicator Data'!L74)/(AT$195-AT$194)*10))),1)))</f>
        <v>1</v>
      </c>
      <c r="AU71" s="142">
        <f t="shared" si="132"/>
        <v>0.8</v>
      </c>
      <c r="AV71" s="35">
        <f>IF('Indicator Data'!M74="No data","x",ROUND(IF('Indicator Data'!M74=0,0,IF(LOG('Indicator Data'!M74)&gt;AV$195,10,IF(LOG('Indicator Data'!M74)&lt;AV$194,0,10-(AV$195-LOG('Indicator Data'!M74))/(AV$195-AV$194)*10))),1))</f>
        <v>7.9</v>
      </c>
      <c r="AW71" s="36">
        <f>IF(AV71="x","x",'Indicator Data'!M74/'Indicator Data'!$CK74)</f>
        <v>0.26651775543398348</v>
      </c>
      <c r="AX71" s="35">
        <f t="shared" si="149"/>
        <v>3</v>
      </c>
      <c r="AY71" s="35">
        <f t="shared" si="150"/>
        <v>6</v>
      </c>
      <c r="AZ71" s="35">
        <f>IF('Indicator Data'!N74="No data","x",ROUND(IF('Indicator Data'!N74=0,0,IF(LOG('Indicator Data'!N74)&gt;AZ$195,10,IF(LOG('Indicator Data'!N74)&lt;AZ$194,0,10-(AZ$195-LOG('Indicator Data'!N74))/(AZ$195-AZ$194)*10))),1))</f>
        <v>8.6999999999999993</v>
      </c>
      <c r="BA71" s="36">
        <f>IF(AZ71="x","x",'Indicator Data'!N74/'Indicator Data'!$CK74)</f>
        <v>0.1274382109171876</v>
      </c>
      <c r="BB71" s="35">
        <f t="shared" si="151"/>
        <v>10</v>
      </c>
      <c r="BC71" s="35">
        <f t="shared" si="152"/>
        <v>9.5</v>
      </c>
      <c r="BD71" s="35">
        <f>IF('Indicator Data'!O74="No data","x",ROUND(IF('Indicator Data'!O74=0,0,IF(LOG('Indicator Data'!O74)&gt;BD$195,10,IF(LOG('Indicator Data'!O74)&lt;BD$194,0,10-(BD$195-LOG('Indicator Data'!O74))/(BD$195-BD$194)*10))),1))</f>
        <v>9.6999999999999993</v>
      </c>
      <c r="BE71" s="36">
        <f>IF(BD71="x","x",'Indicator Data'!O74/'Indicator Data'!$CK74)</f>
        <v>0.53739292479800571</v>
      </c>
      <c r="BF71" s="35">
        <f t="shared" si="153"/>
        <v>10</v>
      </c>
      <c r="BG71" s="35">
        <f t="shared" si="154"/>
        <v>9.9</v>
      </c>
      <c r="BH71" s="35">
        <f>IF('Indicator Data'!P74="No data","x",ROUND(IF('Indicator Data'!P74=0,0,IF(LOG('Indicator Data'!P74)&gt;BH$195,10,IF(LOG('Indicator Data'!P74)&lt;BH$194,0,10-(BH$195-LOG('Indicator Data'!P74))/(BH$195-BH$194)*10))),1))</f>
        <v>8.4</v>
      </c>
      <c r="BI71" s="36">
        <f>IF(BH71="x","x",'Indicator Data'!P74/'Indicator Data'!$CK74)</f>
        <v>8.5238984531255918E-2</v>
      </c>
      <c r="BJ71" s="35">
        <f t="shared" si="155"/>
        <v>8.5</v>
      </c>
      <c r="BK71" s="35">
        <f t="shared" si="156"/>
        <v>8.5</v>
      </c>
      <c r="BL71" s="35">
        <f t="shared" si="157"/>
        <v>8.9</v>
      </c>
      <c r="BM71" s="35">
        <f>ROUND(IF('Indicator Data'!Q74=0,0,IF(LOG('Indicator Data'!Q74)&gt;BM$195,10,IF(LOG('Indicator Data'!Q74)&lt;BM$194,0,10-(BM$195-LOG('Indicator Data'!Q74))/(BM$195-BM$194)*10))),1)</f>
        <v>8.6999999999999993</v>
      </c>
      <c r="BN71" s="35">
        <f>ROUND(IF('Indicator Data'!R74=0,0,IF(LOG('Indicator Data'!R74)&gt;BN$195,10,IF(LOG('Indicator Data'!R74)&lt;BN$194,0,10-(BN$195-LOG('Indicator Data'!R74))/(BN$195-BN$194)*10))),1)</f>
        <v>0</v>
      </c>
      <c r="BO71" s="35">
        <f t="shared" si="158"/>
        <v>2.9</v>
      </c>
      <c r="BP71" s="36">
        <f>'Indicator Data'!Q74/'Indicator Data'!$CK74</f>
        <v>0.99692763354816682</v>
      </c>
      <c r="BQ71" s="36">
        <f>'Indicator Data'!R74/'Indicator Data'!$CK74</f>
        <v>0</v>
      </c>
      <c r="BR71" s="35">
        <f t="shared" si="133"/>
        <v>10</v>
      </c>
      <c r="BS71" s="35">
        <f t="shared" si="134"/>
        <v>0</v>
      </c>
      <c r="BT71" s="35">
        <f t="shared" si="135"/>
        <v>3.3333333333333335</v>
      </c>
      <c r="BU71" s="35">
        <f t="shared" si="159"/>
        <v>3.1</v>
      </c>
      <c r="BV71" s="35">
        <f>ROUND(IF('Indicator Data'!S74=0,0,IF(LOG('Indicator Data'!S74)&gt;BV$195,10,IF(LOG('Indicator Data'!S74)&lt;BV$194,0,10-(BV$195-LOG('Indicator Data'!S74))/(BV$195-BV$194)*10))),1)</f>
        <v>4.8</v>
      </c>
      <c r="BW71" s="35">
        <f>ROUND(IF('Indicator Data'!T74=0,0,IF(LOG('Indicator Data'!T74)&gt;BW$195,10,IF(LOG('Indicator Data'!T74)&lt;BW$194,0,10-(BW$195-LOG('Indicator Data'!T74))/(BW$195-BW$194)*10))),1)</f>
        <v>8.6999999999999993</v>
      </c>
      <c r="BX71" s="35">
        <f t="shared" si="160"/>
        <v>7.3999999999999995</v>
      </c>
      <c r="BY71" s="36">
        <f>'Indicator Data'!S74/'Indicator Data'!$CK74</f>
        <v>1.887850138184317E-3</v>
      </c>
      <c r="BZ71" s="36">
        <f>'Indicator Data'!T74/'Indicator Data'!$CK74</f>
        <v>0.99503978340998256</v>
      </c>
      <c r="CA71" s="35">
        <f t="shared" si="136"/>
        <v>0</v>
      </c>
      <c r="CB71" s="35">
        <f t="shared" si="137"/>
        <v>10</v>
      </c>
      <c r="CC71" s="35">
        <f t="shared" si="161"/>
        <v>6.666666666666667</v>
      </c>
      <c r="CD71" s="35">
        <f t="shared" si="162"/>
        <v>7</v>
      </c>
      <c r="CE71" s="35">
        <f t="shared" si="163"/>
        <v>5.4</v>
      </c>
      <c r="CF71" s="35">
        <f>ROUND(IF('Indicator Data'!U74=0,0,IF(LOG('Indicator Data'!U74)&gt;CF$195,10,IF(LOG('Indicator Data'!U74)&lt;CF$194,0,10-(CF$195-LOG('Indicator Data'!U74))/(CF$195-CF$194)*10))),1)</f>
        <v>8.5</v>
      </c>
      <c r="CG71" s="36">
        <f>'Indicator Data'!U74/'Indicator Data'!$CK74</f>
        <v>0.72037134883850784</v>
      </c>
      <c r="CH71" s="35">
        <f t="shared" si="138"/>
        <v>8</v>
      </c>
      <c r="CI71" s="35">
        <f t="shared" si="164"/>
        <v>8.3000000000000007</v>
      </c>
      <c r="CJ71" s="35">
        <f>ROUND(IF('Indicator Data'!V74=0,0,IF(LOG('Indicator Data'!V74)&gt;CJ$195,10,IF(LOG('Indicator Data'!V74)&lt;CJ$194,0,10-(CJ$195-LOG('Indicator Data'!V74))/(CJ$195-CJ$194)*10))),1)</f>
        <v>8.6999999999999993</v>
      </c>
      <c r="CK71" s="36">
        <f>IF('Indicator Data'!V74/'Indicator Data'!$CK74&gt;1,1,'Indicator Data'!V74/'Indicator Data'!$CK74)</f>
        <v>0.91762493613446527</v>
      </c>
      <c r="CL71" s="35">
        <f t="shared" si="139"/>
        <v>9.1999999999999993</v>
      </c>
      <c r="CM71" s="35">
        <f t="shared" si="165"/>
        <v>9</v>
      </c>
      <c r="CN71" s="35">
        <f>ROUND(IF('Indicator Data'!W74=0,0,IF(LOG('Indicator Data'!W74)&gt;CN$195,10,IF(LOG('Indicator Data'!W74)&lt;CN$194,0,10-(CN$195-LOG('Indicator Data'!W74))/(CN$195-CN$194)*10))),1)</f>
        <v>8.6999999999999993</v>
      </c>
      <c r="CO71" s="36">
        <f>'Indicator Data'!W74/'Indicator Data'!$CK74</f>
        <v>0.9843138400757836</v>
      </c>
      <c r="CP71" s="35">
        <f t="shared" si="140"/>
        <v>9.8000000000000007</v>
      </c>
      <c r="CQ71" s="35">
        <f t="shared" si="166"/>
        <v>9.3000000000000007</v>
      </c>
      <c r="CR71" s="35">
        <f t="shared" si="141"/>
        <v>8.3000000000000007</v>
      </c>
      <c r="CS71" s="35">
        <f>IF('Indicator Data'!BZ74="No data","x",ROUND(IF('Indicator Data'!BZ74&gt;CS$195,0,IF('Indicator Data'!BZ74&lt;CS$194,10,(CS$195-'Indicator Data'!BZ74)/(CS$195-CS$194)*10)),1))</f>
        <v>8.6</v>
      </c>
      <c r="CT71" s="35">
        <f>IF('Indicator Data'!CA74="No data","x",ROUND(IF('Indicator Data'!CA74&gt;CT$195,0,IF('Indicator Data'!CA74&lt;CT$194,10,(CT$195-'Indicator Data'!CA74)/(CT$195-CT$194)*10)),1))</f>
        <v>6.4</v>
      </c>
      <c r="CU71" s="35">
        <f>IF('Indicator Data'!AC74="No data","x",ROUND(IF('Indicator Data'!AC74&gt;CU$195,0,IF('Indicator Data'!AC74&lt;CU$194,10,(CU$195-'Indicator Data'!AC74)/(CU$195-CU$194)*10)),1))</f>
        <v>8.3000000000000007</v>
      </c>
      <c r="CV71" s="35">
        <f t="shared" si="142"/>
        <v>7.8</v>
      </c>
      <c r="CW71" s="35">
        <f>IF('Indicator Data'!X74="No data","x",ROUND(IF(LOG('Indicator Data'!X74)&gt;CW$195,10,IF(LOG('Indicator Data'!X74)&lt;CW$194,0,10-(CW$195-LOG('Indicator Data'!X74))/(CW$195-CW$194)*10)),1))</f>
        <v>5.7</v>
      </c>
      <c r="CX71" s="35">
        <f>IF('Indicator Data'!Y74="No data","x",ROUND(IF('Indicator Data'!Y74&gt;CX$195,10,IF('Indicator Data'!Y74&lt;CX$194,0,10-(CX$195-'Indicator Data'!Y74)/(CX$195-CX$194)*10)),1))</f>
        <v>7.6</v>
      </c>
      <c r="CY71" s="35">
        <f>IF('Indicator Data'!Z74="No data","x",ROUND(IF('Indicator Data'!Z74&gt;CY$195,10,IF('Indicator Data'!Z74&lt;CY$194,0,10-(CY$195-'Indicator Data'!Z74)/(CY$195-CY$194)*10)),1))</f>
        <v>3.6</v>
      </c>
      <c r="CZ71" s="35">
        <f>IF('Indicator Data'!AA74="No data","x",ROUND(IF('Indicator Data'!AA74&gt;CZ$195,10,IF('Indicator Data'!AA74&lt;CZ$194,0,10-(CZ$195-'Indicator Data'!AA74)/(CZ$195-CZ$194)*10)),1))</f>
        <v>10</v>
      </c>
      <c r="DA71" s="35">
        <f t="shared" si="167"/>
        <v>6.7</v>
      </c>
      <c r="DB71" s="35">
        <f t="shared" si="168"/>
        <v>7.1</v>
      </c>
      <c r="DC71" s="35">
        <f>IF('Indicator Data'!AF74="No data","x",ROUND(IF('Indicator Data'!AF74&gt;DC$195,10,IF('Indicator Data'!AF74&lt;DC$194,0,10-(DC$195-'Indicator Data'!AF74)/(DC$195-DC$194)*10)),1))</f>
        <v>5.5</v>
      </c>
      <c r="DD71" s="35">
        <f>IF('Indicator Data'!AG74="No data","x",ROUND(IF('Indicator Data'!AG74&gt;DD$195,10,IF('Indicator Data'!AG74&lt;DD$194,0,10-(DD$195-'Indicator Data'!AG74)/(DD$195-DD$194)*10)),1))</f>
        <v>7.4</v>
      </c>
      <c r="DE71" s="35">
        <f t="shared" si="169"/>
        <v>6.6</v>
      </c>
      <c r="DF71" s="35">
        <f>IF('Indicator Data'!AB74="No data","x",ROUND(IF('Indicator Data'!AB74&gt;DF$195,10,IF('Indicator Data'!AB74&lt;DF$194,0,10-(DF$195-'Indicator Data'!AB74)/(DF$195-DF$194)*10)),1))</f>
        <v>4.8</v>
      </c>
      <c r="DG71" s="35">
        <f t="shared" si="170"/>
        <v>7</v>
      </c>
      <c r="DH71" s="143">
        <f>IF('Indicator Data'!AD74="No data","x",'Indicator Data'!AD74/'Indicator Data'!$CJ74)</f>
        <v>6.5772752321895605E-6</v>
      </c>
      <c r="DI71" s="35">
        <f t="shared" si="171"/>
        <v>9.9</v>
      </c>
      <c r="DJ71" s="35">
        <f>IF('Indicator Data'!AE74="No data","x",ROUND(IF('Indicator Data'!AE74&gt;DJ$195,0,IF('Indicator Data'!AE74&lt;DJ$194,10,(DJ$195-'Indicator Data'!AE74)/(DJ$195-DJ$194)*10)),1))</f>
        <v>6</v>
      </c>
      <c r="DK71" s="35">
        <f t="shared" si="172"/>
        <v>8</v>
      </c>
      <c r="DL71" s="35">
        <f t="shared" si="173"/>
        <v>7.2</v>
      </c>
      <c r="DM71" s="37">
        <f t="shared" si="143"/>
        <v>8</v>
      </c>
      <c r="DN71" s="38">
        <f t="shared" si="144"/>
        <v>3.9</v>
      </c>
      <c r="DO71" s="35">
        <f>ROUND(IF('Indicator Data'!AH74=0,0,IF('Indicator Data'!AH74&gt;DO$195,10,IF('Indicator Data'!AH74&lt;DO$194,0,10-(DO$195-'Indicator Data'!AH74)/(DO$195-DO$194)*10))),1)</f>
        <v>7.1</v>
      </c>
      <c r="DP71" s="35">
        <f>ROUND(IF('Indicator Data'!AI74=0,0,IF(LOG('Indicator Data'!AI74)&gt;LOG(DP$195),10,IF(LOG('Indicator Data'!AI74)&lt;LOG(DP$194),0,10-(LOG(DP$195)-LOG('Indicator Data'!AI74))/(LOG(DP$195)-LOG(DP$194))*10))),1)</f>
        <v>4.4000000000000004</v>
      </c>
      <c r="DQ71" s="37">
        <f t="shared" si="145"/>
        <v>5.9</v>
      </c>
      <c r="DR71" s="35">
        <f>'Indicator Data'!AJ74</f>
        <v>0</v>
      </c>
      <c r="DS71" s="35">
        <f>'Indicator Data'!AK74</f>
        <v>0</v>
      </c>
      <c r="DT71" s="37">
        <f t="shared" si="146"/>
        <v>0</v>
      </c>
      <c r="DU71" s="38">
        <f t="shared" si="147"/>
        <v>4.0999999999999996</v>
      </c>
      <c r="DV71" s="13"/>
      <c r="DW71" s="83"/>
    </row>
    <row r="72" spans="1:127" s="2" customFormat="1" x14ac:dyDescent="0.3">
      <c r="A72" s="98" t="str">
        <f>'Indicator Data'!A75</f>
        <v>Guinea-Bissau</v>
      </c>
      <c r="B72" s="39" t="str">
        <f>'Indicator Data'!B75</f>
        <v>GNB</v>
      </c>
      <c r="C72" s="35">
        <f>ROUND(IF('Indicator Data'!C75=0,0.1,IF(LOG('Indicator Data'!C75)&gt;C$195,10,IF(LOG('Indicator Data'!C75)&lt;C$194,0,10-(C$195-LOG('Indicator Data'!C75))/(C$195-C$194)*10))),1)</f>
        <v>0.1</v>
      </c>
      <c r="D72" s="35">
        <f>ROUND(IF('Indicator Data'!D75=0,0.1,IF(LOG('Indicator Data'!D75)&gt;D$195,10,IF(LOG('Indicator Data'!D75)&lt;D$194,0,10-(D$195-LOG('Indicator Data'!D75))/(D$195-D$194)*10))),1)</f>
        <v>0.1</v>
      </c>
      <c r="E72" s="35">
        <f t="shared" si="107"/>
        <v>0.1</v>
      </c>
      <c r="F72" s="35">
        <f>IF('Indicator Data'!E75="No data",0.1,(ROUND(IF('Indicator Data'!E75=0,0,IF(LOG('Indicator Data'!E75)&gt;F$195,10,IF(LOG('Indicator Data'!E75)&lt;F$194,0,10-(F$195-LOG('Indicator Data'!E75))/(F$195-F$194)*10))),1)))</f>
        <v>4.4000000000000004</v>
      </c>
      <c r="G72" s="35">
        <f>ROUND(IF('Indicator Data'!F75=0,0,IF(LOG('Indicator Data'!F75)&gt;G$195,10,IF(LOG('Indicator Data'!F75)&lt;G$194,0,10-(G$195-LOG('Indicator Data'!F75))/(G$195-G$194)*10))),1)</f>
        <v>1</v>
      </c>
      <c r="H72" s="35">
        <f>ROUND(IF('Indicator Data'!G75=0,0,IF(LOG('Indicator Data'!G75)&gt;H$195,10,IF(LOG('Indicator Data'!G75)&lt;H$194,0,10-(H$195-LOG('Indicator Data'!G75))/(H$195-H$194)*10))),1)</f>
        <v>0</v>
      </c>
      <c r="I72" s="35">
        <f>ROUND(IF('Indicator Data'!H75=0,0,IF(LOG('Indicator Data'!H75)&gt;I$195,10,IF(LOG('Indicator Data'!H75)&lt;I$194,0,10-(I$195-LOG('Indicator Data'!H75))/(I$195-I$194)*10))),1)</f>
        <v>0</v>
      </c>
      <c r="J72" s="35">
        <f t="shared" si="108"/>
        <v>0</v>
      </c>
      <c r="K72" s="35">
        <f>ROUND(IF('Indicator Data'!I75=0,0,IF(LOG('Indicator Data'!I75)&gt;K$195,10,IF(LOG('Indicator Data'!I75)&lt;K$194,0,10-(K$195-LOG('Indicator Data'!I75))/(K$195-K$194)*10))),1)</f>
        <v>0</v>
      </c>
      <c r="L72" s="35">
        <f t="shared" si="109"/>
        <v>0</v>
      </c>
      <c r="M72" s="35">
        <f>ROUND(IF('Indicator Data'!J75=0,0,IF(LOG('Indicator Data'!J75)&gt;M$195,10,IF(LOG('Indicator Data'!J75)&lt;M$194,0,10-(M$195-LOG('Indicator Data'!J75))/(M$195-M$194)*10))),1)</f>
        <v>6.4</v>
      </c>
      <c r="N72" s="36">
        <f>'Indicator Data'!C75/'Indicator Data'!$CK75</f>
        <v>0</v>
      </c>
      <c r="O72" s="36">
        <f>'Indicator Data'!D75/'Indicator Data'!$CK75</f>
        <v>0</v>
      </c>
      <c r="P72" s="36">
        <f>IF(F72=0.1,"x",'Indicator Data'!E75/'Indicator Data'!$CK75)</f>
        <v>3.0862689034393824E-3</v>
      </c>
      <c r="Q72" s="36">
        <f>'Indicator Data'!F75/'Indicator Data'!$CK75</f>
        <v>2.2748309990136985E-8</v>
      </c>
      <c r="R72" s="36">
        <f>'Indicator Data'!G75/'Indicator Data'!$CK75</f>
        <v>0</v>
      </c>
      <c r="S72" s="36">
        <f>'Indicator Data'!H75/'Indicator Data'!$CK75</f>
        <v>0</v>
      </c>
      <c r="T72" s="36">
        <f>'Indicator Data'!I75/'Indicator Data'!$CK75</f>
        <v>0</v>
      </c>
      <c r="U72" s="36">
        <f>'Indicator Data'!J75/'Indicator Data'!$CK75</f>
        <v>2.0424732612572992E-3</v>
      </c>
      <c r="V72" s="35">
        <f t="shared" si="110"/>
        <v>0</v>
      </c>
      <c r="W72" s="35">
        <f t="shared" si="111"/>
        <v>0</v>
      </c>
      <c r="X72" s="35">
        <f t="shared" si="112"/>
        <v>0</v>
      </c>
      <c r="Y72" s="35">
        <f t="shared" si="113"/>
        <v>2.1</v>
      </c>
      <c r="Z72" s="35">
        <f t="shared" si="114"/>
        <v>1.9</v>
      </c>
      <c r="AA72" s="35">
        <f t="shared" si="115"/>
        <v>0</v>
      </c>
      <c r="AB72" s="35">
        <f t="shared" si="116"/>
        <v>0</v>
      </c>
      <c r="AC72" s="35">
        <f t="shared" si="117"/>
        <v>0</v>
      </c>
      <c r="AD72" s="35">
        <f t="shared" si="118"/>
        <v>0</v>
      </c>
      <c r="AE72" s="35">
        <f t="shared" si="119"/>
        <v>0</v>
      </c>
      <c r="AF72" s="35">
        <f t="shared" si="120"/>
        <v>0.7</v>
      </c>
      <c r="AG72" s="35">
        <f>ROUND(IF('Indicator Data'!K75=0,0,IF('Indicator Data'!K75&gt;AG$195,10,IF('Indicator Data'!K75&lt;AG$194,0,10-(AG$195-'Indicator Data'!K75)/(AG$195-AG$194)*10))),1)</f>
        <v>1.9</v>
      </c>
      <c r="AH72" s="35">
        <f t="shared" si="121"/>
        <v>0.1</v>
      </c>
      <c r="AI72" s="35">
        <f t="shared" si="122"/>
        <v>0.1</v>
      </c>
      <c r="AJ72" s="35">
        <f t="shared" si="123"/>
        <v>0</v>
      </c>
      <c r="AK72" s="35">
        <f t="shared" si="124"/>
        <v>0</v>
      </c>
      <c r="AL72" s="35">
        <f t="shared" si="125"/>
        <v>0</v>
      </c>
      <c r="AM72" s="35">
        <f t="shared" si="126"/>
        <v>0</v>
      </c>
      <c r="AN72" s="35">
        <f t="shared" si="127"/>
        <v>4.0999999999999996</v>
      </c>
      <c r="AO72" s="142">
        <f t="shared" si="128"/>
        <v>0.1</v>
      </c>
      <c r="AP72" s="142">
        <f t="shared" si="148"/>
        <v>3.3</v>
      </c>
      <c r="AQ72" s="142">
        <f t="shared" si="129"/>
        <v>1.5</v>
      </c>
      <c r="AR72" s="142">
        <f t="shared" si="130"/>
        <v>0</v>
      </c>
      <c r="AS72" s="35">
        <f t="shared" si="131"/>
        <v>3</v>
      </c>
      <c r="AT72" s="35">
        <f>IF('Indicator Data'!L75="No data","x",IF('Indicator Data'!CL75&lt;1000,"x",ROUND((IF('Indicator Data'!L75&gt;AT$195,10,IF('Indicator Data'!L75&lt;AT$194,0,10-(AT$195-'Indicator Data'!L75)/(AT$195-AT$194)*10))),1)))</f>
        <v>1</v>
      </c>
      <c r="AU72" s="142">
        <f t="shared" si="132"/>
        <v>2</v>
      </c>
      <c r="AV72" s="35">
        <f>IF('Indicator Data'!M75="No data","x",ROUND(IF('Indicator Data'!M75=0,0,IF(LOG('Indicator Data'!M75)&gt;AV$195,10,IF(LOG('Indicator Data'!M75)&lt;AV$194,0,10-(AV$195-LOG('Indicator Data'!M75))/(AV$195-AV$194)*10))),1))</f>
        <v>6.4</v>
      </c>
      <c r="AW72" s="36">
        <f>IF(AV72="x","x",'Indicator Data'!M75/'Indicator Data'!$CK75)</f>
        <v>0.16907212844454098</v>
      </c>
      <c r="AX72" s="35">
        <f t="shared" si="149"/>
        <v>1.9</v>
      </c>
      <c r="AY72" s="35">
        <f t="shared" si="150"/>
        <v>4.5</v>
      </c>
      <c r="AZ72" s="35">
        <f>IF('Indicator Data'!N75="No data","x",ROUND(IF('Indicator Data'!N75=0,0,IF(LOG('Indicator Data'!N75)&gt;AZ$195,10,IF(LOG('Indicator Data'!N75)&lt;AZ$194,0,10-(AZ$195-LOG('Indicator Data'!N75))/(AZ$195-AZ$194)*10))),1))</f>
        <v>0</v>
      </c>
      <c r="BA72" s="36">
        <f>IF(AZ72="x","x",'Indicator Data'!N75/'Indicator Data'!$CK75)</f>
        <v>0</v>
      </c>
      <c r="BB72" s="35">
        <f t="shared" si="151"/>
        <v>0</v>
      </c>
      <c r="BC72" s="35">
        <f t="shared" si="152"/>
        <v>0</v>
      </c>
      <c r="BD72" s="35">
        <f>IF('Indicator Data'!O75="No data","x",ROUND(IF('Indicator Data'!O75=0,0,IF(LOG('Indicator Data'!O75)&gt;BD$195,10,IF(LOG('Indicator Data'!O75)&lt;BD$194,0,10-(BD$195-LOG('Indicator Data'!O75))/(BD$195-BD$194)*10))),1))</f>
        <v>8.5</v>
      </c>
      <c r="BE72" s="36">
        <f>IF(BD72="x","x",'Indicator Data'!O75/'Indicator Data'!$CK75)</f>
        <v>0.69430780709541451</v>
      </c>
      <c r="BF72" s="35">
        <f t="shared" si="153"/>
        <v>10</v>
      </c>
      <c r="BG72" s="35">
        <f t="shared" si="154"/>
        <v>9.4</v>
      </c>
      <c r="BH72" s="35">
        <f>IF('Indicator Data'!P75="No data","x",ROUND(IF('Indicator Data'!P75=0,0,IF(LOG('Indicator Data'!P75)&gt;BH$195,10,IF(LOG('Indicator Data'!P75)&lt;BH$194,0,10-(BH$195-LOG('Indicator Data'!P75))/(BH$195-BH$194)*10))),1))</f>
        <v>0</v>
      </c>
      <c r="BI72" s="36">
        <f>IF(BH72="x","x",'Indicator Data'!P75/'Indicator Data'!$CK75)</f>
        <v>0</v>
      </c>
      <c r="BJ72" s="35">
        <f t="shared" si="155"/>
        <v>0</v>
      </c>
      <c r="BK72" s="35">
        <f t="shared" si="156"/>
        <v>0</v>
      </c>
      <c r="BL72" s="35">
        <f t="shared" si="157"/>
        <v>5</v>
      </c>
      <c r="BM72" s="35">
        <f>ROUND(IF('Indicator Data'!Q75=0,0,IF(LOG('Indicator Data'!Q75)&gt;BM$195,10,IF(LOG('Indicator Data'!Q75)&lt;BM$194,0,10-(BM$195-LOG('Indicator Data'!Q75))/(BM$195-BM$194)*10))),1)</f>
        <v>7.5</v>
      </c>
      <c r="BN72" s="35">
        <f>ROUND(IF('Indicator Data'!R75=0,0,IF(LOG('Indicator Data'!R75)&gt;BN$195,10,IF(LOG('Indicator Data'!R75)&lt;BN$194,0,10-(BN$195-LOG('Indicator Data'!R75))/(BN$195-BN$194)*10))),1)</f>
        <v>0</v>
      </c>
      <c r="BO72" s="35">
        <f t="shared" si="158"/>
        <v>2.5</v>
      </c>
      <c r="BP72" s="36">
        <f>'Indicator Data'!Q75/'Indicator Data'!$CK75</f>
        <v>0.96750674731123099</v>
      </c>
      <c r="BQ72" s="36">
        <f>'Indicator Data'!R75/'Indicator Data'!$CK75</f>
        <v>0</v>
      </c>
      <c r="BR72" s="35">
        <f t="shared" si="133"/>
        <v>9.6999999999999993</v>
      </c>
      <c r="BS72" s="35">
        <f t="shared" si="134"/>
        <v>0</v>
      </c>
      <c r="BT72" s="35">
        <f t="shared" si="135"/>
        <v>3.2333333333333329</v>
      </c>
      <c r="BU72" s="35">
        <f t="shared" si="159"/>
        <v>2.9</v>
      </c>
      <c r="BV72" s="35">
        <f>ROUND(IF('Indicator Data'!S75=0,0,IF(LOG('Indicator Data'!S75)&gt;BV$195,10,IF(LOG('Indicator Data'!S75)&lt;BV$194,0,10-(BV$195-LOG('Indicator Data'!S75))/(BV$195-BV$194)*10))),1)</f>
        <v>2.5</v>
      </c>
      <c r="BW72" s="35">
        <f>ROUND(IF('Indicator Data'!T75=0,0,IF(LOG('Indicator Data'!T75)&gt;BW$195,10,IF(LOG('Indicator Data'!T75)&lt;BW$194,0,10-(BW$195-LOG('Indicator Data'!T75))/(BW$195-BW$194)*10))),1)</f>
        <v>7.5</v>
      </c>
      <c r="BX72" s="35">
        <f t="shared" si="160"/>
        <v>5.833333333333333</v>
      </c>
      <c r="BY72" s="36">
        <f>'Indicator Data'!S75/'Indicator Data'!$CK75</f>
        <v>2.8706200701839523E-4</v>
      </c>
      <c r="BZ72" s="36">
        <f>'Indicator Data'!T75/'Indicator Data'!$CK75</f>
        <v>0.96721968530421265</v>
      </c>
      <c r="CA72" s="35">
        <f t="shared" si="136"/>
        <v>0</v>
      </c>
      <c r="CB72" s="35">
        <f t="shared" si="137"/>
        <v>9.6999999999999993</v>
      </c>
      <c r="CC72" s="35">
        <f t="shared" si="161"/>
        <v>6.4666666666666659</v>
      </c>
      <c r="CD72" s="35">
        <f t="shared" si="162"/>
        <v>6.2</v>
      </c>
      <c r="CE72" s="35">
        <f t="shared" si="163"/>
        <v>4.8</v>
      </c>
      <c r="CF72" s="35">
        <f>ROUND(IF('Indicator Data'!U75=0,0,IF(LOG('Indicator Data'!U75)&gt;CF$195,10,IF(LOG('Indicator Data'!U75)&lt;CF$194,0,10-(CF$195-LOG('Indicator Data'!U75))/(CF$195-CF$194)*10))),1)</f>
        <v>7.4</v>
      </c>
      <c r="CG72" s="36">
        <f>'Indicator Data'!U75/'Indicator Data'!$CK75</f>
        <v>0.8306361239912885</v>
      </c>
      <c r="CH72" s="35">
        <f t="shared" si="138"/>
        <v>9.1999999999999993</v>
      </c>
      <c r="CI72" s="35">
        <f t="shared" si="164"/>
        <v>8.4</v>
      </c>
      <c r="CJ72" s="35">
        <f>ROUND(IF('Indicator Data'!V75=0,0,IF(LOG('Indicator Data'!V75)&gt;CJ$195,10,IF(LOG('Indicator Data'!V75)&lt;CJ$194,0,10-(CJ$195-LOG('Indicator Data'!V75))/(CJ$195-CJ$194)*10))),1)</f>
        <v>7.5</v>
      </c>
      <c r="CK72" s="36">
        <f>IF('Indicator Data'!V75/'Indicator Data'!$CK75&gt;1,1,'Indicator Data'!V75/'Indicator Data'!$CK75)</f>
        <v>0.96624278939235475</v>
      </c>
      <c r="CL72" s="35">
        <f t="shared" si="139"/>
        <v>9.6999999999999993</v>
      </c>
      <c r="CM72" s="35">
        <f t="shared" si="165"/>
        <v>8.9</v>
      </c>
      <c r="CN72" s="35">
        <f>ROUND(IF('Indicator Data'!W75=0,0,IF(LOG('Indicator Data'!W75)&gt;CN$195,10,IF(LOG('Indicator Data'!W75)&lt;CN$194,0,10-(CN$195-LOG('Indicator Data'!W75))/(CN$195-CN$194)*10))),1)</f>
        <v>7.5</v>
      </c>
      <c r="CO72" s="36">
        <f>'Indicator Data'!W75/'Indicator Data'!$CK75</f>
        <v>0.97067989682016531</v>
      </c>
      <c r="CP72" s="35">
        <f t="shared" si="140"/>
        <v>9.6999999999999993</v>
      </c>
      <c r="CQ72" s="35">
        <f t="shared" si="166"/>
        <v>8.9</v>
      </c>
      <c r="CR72" s="35">
        <f t="shared" si="141"/>
        <v>8.1</v>
      </c>
      <c r="CS72" s="35">
        <f>IF('Indicator Data'!BZ75="No data","x",ROUND(IF('Indicator Data'!BZ75&gt;CS$195,0,IF('Indicator Data'!BZ75&lt;CS$194,10,(CS$195-'Indicator Data'!BZ75)/(CS$195-CS$194)*10)),1))</f>
        <v>8.8000000000000007</v>
      </c>
      <c r="CT72" s="35">
        <f>IF('Indicator Data'!CA75="No data","x",ROUND(IF('Indicator Data'!CA75&gt;CT$195,0,IF('Indicator Data'!CA75&lt;CT$194,10,(CT$195-'Indicator Data'!CA75)/(CT$195-CT$194)*10)),1))</f>
        <v>5.6</v>
      </c>
      <c r="CU72" s="35">
        <f>IF('Indicator Data'!AC75="No data","x",ROUND(IF('Indicator Data'!AC75&gt;CU$195,0,IF('Indicator Data'!AC75&lt;CU$194,10,(CU$195-'Indicator Data'!AC75)/(CU$195-CU$194)*10)),1))</f>
        <v>9.4</v>
      </c>
      <c r="CV72" s="35">
        <f t="shared" si="142"/>
        <v>7.9</v>
      </c>
      <c r="CW72" s="35">
        <f>IF('Indicator Data'!X75="No data","x",ROUND(IF(LOG('Indicator Data'!X75)&gt;CW$195,10,IF(LOG('Indicator Data'!X75)&lt;CW$194,0,10-(CW$195-LOG('Indicator Data'!X75))/(CW$195-CW$194)*10)),1))</f>
        <v>6.1</v>
      </c>
      <c r="CX72" s="35">
        <f>IF('Indicator Data'!Y75="No data","x",ROUND(IF('Indicator Data'!Y75&gt;CX$195,10,IF('Indicator Data'!Y75&lt;CX$194,0,10-(CX$195-'Indicator Data'!Y75)/(CX$195-CX$194)*10)),1))</f>
        <v>6.9</v>
      </c>
      <c r="CY72" s="35">
        <f>IF('Indicator Data'!Z75="No data","x",ROUND(IF('Indicator Data'!Z75&gt;CY$195,10,IF('Indicator Data'!Z75&lt;CY$194,0,10-(CY$195-'Indicator Data'!Z75)/(CY$195-CY$194)*10)),1))</f>
        <v>4.3</v>
      </c>
      <c r="CZ72" s="35" t="str">
        <f>IF('Indicator Data'!AA75="No data","x",ROUND(IF('Indicator Data'!AA75&gt;CZ$195,10,IF('Indicator Data'!AA75&lt;CZ$194,0,10-(CZ$195-'Indicator Data'!AA75)/(CZ$195-CZ$194)*10)),1))</f>
        <v>x</v>
      </c>
      <c r="DA72" s="35">
        <f t="shared" si="167"/>
        <v>5.8</v>
      </c>
      <c r="DB72" s="35">
        <f t="shared" si="168"/>
        <v>6.5</v>
      </c>
      <c r="DC72" s="35">
        <f>IF('Indicator Data'!AF75="No data","x",ROUND(IF('Indicator Data'!AF75&gt;DC$195,10,IF('Indicator Data'!AF75&lt;DC$194,0,10-(DC$195-'Indicator Data'!AF75)/(DC$195-DC$194)*10)),1))</f>
        <v>8.8000000000000007</v>
      </c>
      <c r="DD72" s="35">
        <f>IF('Indicator Data'!AG75="No data","x",ROUND(IF('Indicator Data'!AG75&gt;DD$195,10,IF('Indicator Data'!AG75&lt;DD$194,0,10-(DD$195-'Indicator Data'!AG75)/(DD$195-DD$194)*10)),1))</f>
        <v>7.1</v>
      </c>
      <c r="DE72" s="35">
        <f t="shared" si="169"/>
        <v>6.6</v>
      </c>
      <c r="DF72" s="35">
        <f>IF('Indicator Data'!AB75="No data","x",ROUND(IF('Indicator Data'!AB75&gt;DF$195,10,IF('Indicator Data'!AB75&lt;DF$194,0,10-(DF$195-'Indicator Data'!AB75)/(DF$195-DF$194)*10)),1))</f>
        <v>5.6</v>
      </c>
      <c r="DG72" s="35">
        <f t="shared" si="170"/>
        <v>7.4</v>
      </c>
      <c r="DH72" s="143">
        <f>IF('Indicator Data'!AD75="No data","x",'Indicator Data'!AD75/'Indicator Data'!$CJ75)</f>
        <v>4.9455546491597506E-5</v>
      </c>
      <c r="DI72" s="35">
        <f t="shared" si="171"/>
        <v>9.5</v>
      </c>
      <c r="DJ72" s="35">
        <f>IF('Indicator Data'!AE75="No data","x",ROUND(IF('Indicator Data'!AE75&gt;DJ$195,0,IF('Indicator Data'!AE75&lt;DJ$194,10,(DJ$195-'Indicator Data'!AE75)/(DJ$195-DJ$194)*10)),1))</f>
        <v>8</v>
      </c>
      <c r="DK72" s="35">
        <f t="shared" si="172"/>
        <v>8.8000000000000007</v>
      </c>
      <c r="DL72" s="35">
        <f t="shared" si="173"/>
        <v>7.6</v>
      </c>
      <c r="DM72" s="37">
        <f t="shared" si="143"/>
        <v>7</v>
      </c>
      <c r="DN72" s="38">
        <f t="shared" si="144"/>
        <v>2.7</v>
      </c>
      <c r="DO72" s="35">
        <f>ROUND(IF('Indicator Data'!AH75=0,0,IF('Indicator Data'!AH75&gt;DO$195,10,IF('Indicator Data'!AH75&lt;DO$194,0,10-(DO$195-'Indicator Data'!AH75)/(DO$195-DO$194)*10))),1)</f>
        <v>1.2</v>
      </c>
      <c r="DP72" s="35">
        <f>ROUND(IF('Indicator Data'!AI75=0,0,IF(LOG('Indicator Data'!AI75)&gt;LOG(DP$195),10,IF(LOG('Indicator Data'!AI75)&lt;LOG(DP$194),0,10-(LOG(DP$195)-LOG('Indicator Data'!AI75))/(LOG(DP$195)-LOG(DP$194))*10))),1)</f>
        <v>3.3</v>
      </c>
      <c r="DQ72" s="37">
        <f t="shared" si="145"/>
        <v>2.2999999999999998</v>
      </c>
      <c r="DR72" s="35">
        <f>'Indicator Data'!AJ75</f>
        <v>0</v>
      </c>
      <c r="DS72" s="35">
        <f>'Indicator Data'!AK75</f>
        <v>0</v>
      </c>
      <c r="DT72" s="37">
        <f t="shared" si="146"/>
        <v>0</v>
      </c>
      <c r="DU72" s="38">
        <f t="shared" si="147"/>
        <v>1.6</v>
      </c>
      <c r="DV72" s="13"/>
      <c r="DW72" s="83"/>
    </row>
    <row r="73" spans="1:127" s="2" customFormat="1" x14ac:dyDescent="0.3">
      <c r="A73" s="98" t="str">
        <f>'Indicator Data'!A76</f>
        <v>Guyana</v>
      </c>
      <c r="B73" s="39" t="str">
        <f>'Indicator Data'!B76</f>
        <v>GUY</v>
      </c>
      <c r="C73" s="35">
        <f>ROUND(IF('Indicator Data'!C76=0,0.1,IF(LOG('Indicator Data'!C76)&gt;C$195,10,IF(LOG('Indicator Data'!C76)&lt;C$194,0,10-(C$195-LOG('Indicator Data'!C76))/(C$195-C$194)*10))),1)</f>
        <v>0.1</v>
      </c>
      <c r="D73" s="35">
        <f>ROUND(IF('Indicator Data'!D76=0,0.1,IF(LOG('Indicator Data'!D76)&gt;D$195,10,IF(LOG('Indicator Data'!D76)&lt;D$194,0,10-(D$195-LOG('Indicator Data'!D76))/(D$195-D$194)*10))),1)</f>
        <v>0.1</v>
      </c>
      <c r="E73" s="35">
        <f t="shared" si="107"/>
        <v>0.1</v>
      </c>
      <c r="F73" s="35">
        <f>IF('Indicator Data'!E76="No data",0.1,(ROUND(IF('Indicator Data'!E76=0,0,IF(LOG('Indicator Data'!E76)&gt;F$195,10,IF(LOG('Indicator Data'!E76)&lt;F$194,0,10-(F$195-LOG('Indicator Data'!E76))/(F$195-F$194)*10))),1)))</f>
        <v>4.4000000000000004</v>
      </c>
      <c r="G73" s="35">
        <f>ROUND(IF('Indicator Data'!F76=0,0,IF(LOG('Indicator Data'!F76)&gt;G$195,10,IF(LOG('Indicator Data'!F76)&lt;G$194,0,10-(G$195-LOG('Indicator Data'!F76))/(G$195-G$194)*10))),1)</f>
        <v>4.9000000000000004</v>
      </c>
      <c r="H73" s="35">
        <f>ROUND(IF('Indicator Data'!G76=0,0,IF(LOG('Indicator Data'!G76)&gt;H$195,10,IF(LOG('Indicator Data'!G76)&lt;H$194,0,10-(H$195-LOG('Indicator Data'!G76))/(H$195-H$194)*10))),1)</f>
        <v>0</v>
      </c>
      <c r="I73" s="35">
        <f>ROUND(IF('Indicator Data'!H76=0,0,IF(LOG('Indicator Data'!H76)&gt;I$195,10,IF(LOG('Indicator Data'!H76)&lt;I$194,0,10-(I$195-LOG('Indicator Data'!H76))/(I$195-I$194)*10))),1)</f>
        <v>0</v>
      </c>
      <c r="J73" s="35">
        <f t="shared" si="108"/>
        <v>0</v>
      </c>
      <c r="K73" s="35">
        <f>ROUND(IF('Indicator Data'!I76=0,0,IF(LOG('Indicator Data'!I76)&gt;K$195,10,IF(LOG('Indicator Data'!I76)&lt;K$194,0,10-(K$195-LOG('Indicator Data'!I76))/(K$195-K$194)*10))),1)</f>
        <v>0</v>
      </c>
      <c r="L73" s="35">
        <f t="shared" si="109"/>
        <v>0</v>
      </c>
      <c r="M73" s="35">
        <f>ROUND(IF('Indicator Data'!J76=0,0,IF(LOG('Indicator Data'!J76)&gt;M$195,10,IF(LOG('Indicator Data'!J76)&lt;M$194,0,10-(M$195-LOG('Indicator Data'!J76))/(M$195-M$194)*10))),1)</f>
        <v>8.1</v>
      </c>
      <c r="N73" s="36">
        <f>'Indicator Data'!C76/'Indicator Data'!$CK76</f>
        <v>0</v>
      </c>
      <c r="O73" s="36">
        <f>'Indicator Data'!D76/'Indicator Data'!$CK76</f>
        <v>0</v>
      </c>
      <c r="P73" s="36">
        <f>IF(F73=0.1,"x",'Indicator Data'!E76/'Indicator Data'!$CK76)</f>
        <v>7.7362736544027743E-3</v>
      </c>
      <c r="Q73" s="36">
        <f>'Indicator Data'!F76/'Indicator Data'!$CK76</f>
        <v>1.1980021107407447E-5</v>
      </c>
      <c r="R73" s="36">
        <f>'Indicator Data'!G76/'Indicator Data'!$CK76</f>
        <v>0</v>
      </c>
      <c r="S73" s="36">
        <f>'Indicator Data'!H76/'Indicator Data'!$CK76</f>
        <v>0</v>
      </c>
      <c r="T73" s="36">
        <f>'Indicator Data'!I76/'Indicator Data'!$CK76</f>
        <v>0</v>
      </c>
      <c r="U73" s="36">
        <f>'Indicator Data'!J76/'Indicator Data'!$CK76</f>
        <v>2.2659115369745353E-2</v>
      </c>
      <c r="V73" s="35">
        <f t="shared" si="110"/>
        <v>0</v>
      </c>
      <c r="W73" s="35">
        <f t="shared" si="111"/>
        <v>0</v>
      </c>
      <c r="X73" s="35">
        <f t="shared" si="112"/>
        <v>0</v>
      </c>
      <c r="Y73" s="35">
        <f t="shared" si="113"/>
        <v>5.2</v>
      </c>
      <c r="Z73" s="35">
        <f t="shared" si="114"/>
        <v>8</v>
      </c>
      <c r="AA73" s="35">
        <f t="shared" si="115"/>
        <v>0</v>
      </c>
      <c r="AB73" s="35">
        <f t="shared" si="116"/>
        <v>0</v>
      </c>
      <c r="AC73" s="35">
        <f t="shared" si="117"/>
        <v>0</v>
      </c>
      <c r="AD73" s="35">
        <f t="shared" si="118"/>
        <v>0</v>
      </c>
      <c r="AE73" s="35">
        <f t="shared" si="119"/>
        <v>0</v>
      </c>
      <c r="AF73" s="35">
        <f t="shared" si="120"/>
        <v>7.6</v>
      </c>
      <c r="AG73" s="35">
        <f>ROUND(IF('Indicator Data'!K76=0,0,IF('Indicator Data'!K76&gt;AG$195,10,IF('Indicator Data'!K76&lt;AG$194,0,10-(AG$195-'Indicator Data'!K76)/(AG$195-AG$194)*10))),1)</f>
        <v>2.9</v>
      </c>
      <c r="AH73" s="35">
        <f t="shared" si="121"/>
        <v>0.1</v>
      </c>
      <c r="AI73" s="35">
        <f t="shared" si="122"/>
        <v>0.1</v>
      </c>
      <c r="AJ73" s="35">
        <f t="shared" si="123"/>
        <v>0</v>
      </c>
      <c r="AK73" s="35">
        <f t="shared" si="124"/>
        <v>0</v>
      </c>
      <c r="AL73" s="35">
        <f t="shared" si="125"/>
        <v>0</v>
      </c>
      <c r="AM73" s="35">
        <f t="shared" si="126"/>
        <v>0</v>
      </c>
      <c r="AN73" s="35">
        <f t="shared" si="127"/>
        <v>7.9</v>
      </c>
      <c r="AO73" s="142">
        <f t="shared" si="128"/>
        <v>0.1</v>
      </c>
      <c r="AP73" s="142">
        <f t="shared" si="148"/>
        <v>4.8</v>
      </c>
      <c r="AQ73" s="142">
        <f t="shared" si="129"/>
        <v>6.7</v>
      </c>
      <c r="AR73" s="142">
        <f t="shared" si="130"/>
        <v>0</v>
      </c>
      <c r="AS73" s="35">
        <f t="shared" si="131"/>
        <v>5.4</v>
      </c>
      <c r="AT73" s="35">
        <f>IF('Indicator Data'!L76="No data","x",IF('Indicator Data'!CL76&lt;1000,"x",ROUND((IF('Indicator Data'!L76&gt;AT$195,10,IF('Indicator Data'!L76&lt;AT$194,0,10-(AT$195-'Indicator Data'!L76)/(AT$195-AT$194)*10))),1)))</f>
        <v>3</v>
      </c>
      <c r="AU73" s="142">
        <f t="shared" si="132"/>
        <v>4.2</v>
      </c>
      <c r="AV73" s="35" t="str">
        <f>IF('Indicator Data'!M76="No data","x",ROUND(IF('Indicator Data'!M76=0,0,IF(LOG('Indicator Data'!M76)&gt;AV$195,10,IF(LOG('Indicator Data'!M76)&lt;AV$194,0,10-(AV$195-LOG('Indicator Data'!M76))/(AV$195-AV$194)*10))),1))</f>
        <v>x</v>
      </c>
      <c r="AW73" s="36" t="str">
        <f>IF(AV73="x","x",'Indicator Data'!M76/'Indicator Data'!$CK76)</f>
        <v>x</v>
      </c>
      <c r="AX73" s="35" t="str">
        <f t="shared" si="149"/>
        <v>x</v>
      </c>
      <c r="AY73" s="35" t="str">
        <f t="shared" si="150"/>
        <v>x</v>
      </c>
      <c r="AZ73" s="35" t="str">
        <f>IF('Indicator Data'!N76="No data","x",ROUND(IF('Indicator Data'!N76=0,0,IF(LOG('Indicator Data'!N76)&gt;AZ$195,10,IF(LOG('Indicator Data'!N76)&lt;AZ$194,0,10-(AZ$195-LOG('Indicator Data'!N76))/(AZ$195-AZ$194)*10))),1))</f>
        <v>x</v>
      </c>
      <c r="BA73" s="36" t="str">
        <f>IF(AZ73="x","x",'Indicator Data'!N76/'Indicator Data'!$CK76)</f>
        <v>x</v>
      </c>
      <c r="BB73" s="35" t="str">
        <f t="shared" si="151"/>
        <v>x</v>
      </c>
      <c r="BC73" s="35" t="str">
        <f t="shared" si="152"/>
        <v>x</v>
      </c>
      <c r="BD73" s="35" t="str">
        <f>IF('Indicator Data'!O76="No data","x",ROUND(IF('Indicator Data'!O76=0,0,IF(LOG('Indicator Data'!O76)&gt;BD$195,10,IF(LOG('Indicator Data'!O76)&lt;BD$194,0,10-(BD$195-LOG('Indicator Data'!O76))/(BD$195-BD$194)*10))),1))</f>
        <v>x</v>
      </c>
      <c r="BE73" s="36" t="str">
        <f>IF(BD73="x","x",'Indicator Data'!O76/'Indicator Data'!$CK76)</f>
        <v>x</v>
      </c>
      <c r="BF73" s="35" t="str">
        <f t="shared" si="153"/>
        <v>x</v>
      </c>
      <c r="BG73" s="35" t="str">
        <f t="shared" si="154"/>
        <v>x</v>
      </c>
      <c r="BH73" s="35" t="str">
        <f>IF('Indicator Data'!P76="No data","x",ROUND(IF('Indicator Data'!P76=0,0,IF(LOG('Indicator Data'!P76)&gt;BH$195,10,IF(LOG('Indicator Data'!P76)&lt;BH$194,0,10-(BH$195-LOG('Indicator Data'!P76))/(BH$195-BH$194)*10))),1))</f>
        <v>x</v>
      </c>
      <c r="BI73" s="36" t="str">
        <f>IF(BH73="x","x",'Indicator Data'!P76/'Indicator Data'!$CK76)</f>
        <v>x</v>
      </c>
      <c r="BJ73" s="35" t="str">
        <f t="shared" si="155"/>
        <v>x</v>
      </c>
      <c r="BK73" s="35" t="str">
        <f t="shared" si="156"/>
        <v>x</v>
      </c>
      <c r="BL73" s="35" t="str">
        <f t="shared" si="157"/>
        <v>x</v>
      </c>
      <c r="BM73" s="35">
        <f>ROUND(IF('Indicator Data'!Q76=0,0,IF(LOG('Indicator Data'!Q76)&gt;BM$195,10,IF(LOG('Indicator Data'!Q76)&lt;BM$194,0,10-(BM$195-LOG('Indicator Data'!Q76))/(BM$195-BM$194)*10))),1)</f>
        <v>5.6</v>
      </c>
      <c r="BN73" s="35">
        <f>ROUND(IF('Indicator Data'!R76=0,0,IF(LOG('Indicator Data'!R76)&gt;BN$195,10,IF(LOG('Indicator Data'!R76)&lt;BN$194,0,10-(BN$195-LOG('Indicator Data'!R76))/(BN$195-BN$194)*10))),1)</f>
        <v>8</v>
      </c>
      <c r="BO73" s="35">
        <f t="shared" si="158"/>
        <v>7.2</v>
      </c>
      <c r="BP73" s="36">
        <f>'Indicator Data'!Q76/'Indicator Data'!$CK76</f>
        <v>0.11703508845257625</v>
      </c>
      <c r="BQ73" s="36">
        <f>'Indicator Data'!R76/'Indicator Data'!$CK76</f>
        <v>0.78537841819834697</v>
      </c>
      <c r="BR73" s="35">
        <f t="shared" si="133"/>
        <v>1.2</v>
      </c>
      <c r="BS73" s="35">
        <f t="shared" si="134"/>
        <v>9.8000000000000007</v>
      </c>
      <c r="BT73" s="35">
        <f t="shared" si="135"/>
        <v>6.9333333333333336</v>
      </c>
      <c r="BU73" s="35">
        <f t="shared" si="159"/>
        <v>7.1</v>
      </c>
      <c r="BV73" s="35">
        <f>ROUND(IF('Indicator Data'!S76=0,0,IF(LOG('Indicator Data'!S76)&gt;BV$195,10,IF(LOG('Indicator Data'!S76)&lt;BV$194,0,10-(BV$195-LOG('Indicator Data'!S76))/(BV$195-BV$194)*10))),1)</f>
        <v>5.6</v>
      </c>
      <c r="BW73" s="35">
        <f>ROUND(IF('Indicator Data'!T76=0,0,IF(LOG('Indicator Data'!T76)&gt;BW$195,10,IF(LOG('Indicator Data'!T76)&lt;BW$194,0,10-(BW$195-LOG('Indicator Data'!T76))/(BW$195-BW$194)*10))),1)</f>
        <v>6.8</v>
      </c>
      <c r="BX73" s="35">
        <f t="shared" si="160"/>
        <v>6.3999999999999995</v>
      </c>
      <c r="BY73" s="36">
        <f>'Indicator Data'!S76/'Indicator Data'!$CK76</f>
        <v>0.11703508845257625</v>
      </c>
      <c r="BZ73" s="36">
        <f>'Indicator Data'!T76/'Indicator Data'!$CK76</f>
        <v>0.7853327028975664</v>
      </c>
      <c r="CA73" s="35">
        <f t="shared" si="136"/>
        <v>2</v>
      </c>
      <c r="CB73" s="35">
        <f t="shared" si="137"/>
        <v>7.9</v>
      </c>
      <c r="CC73" s="35">
        <f t="shared" si="161"/>
        <v>5.9333333333333336</v>
      </c>
      <c r="CD73" s="35">
        <f t="shared" si="162"/>
        <v>6.2</v>
      </c>
      <c r="CE73" s="35">
        <f t="shared" si="163"/>
        <v>6.7</v>
      </c>
      <c r="CF73" s="35">
        <f>ROUND(IF('Indicator Data'!U76=0,0,IF(LOG('Indicator Data'!U76)&gt;CF$195,10,IF(LOG('Indicator Data'!U76)&lt;CF$194,0,10-(CF$195-LOG('Indicator Data'!U76))/(CF$195-CF$194)*10))),1)</f>
        <v>6.8</v>
      </c>
      <c r="CG73" s="36">
        <f>'Indicator Data'!U76/'Indicator Data'!$CK76</f>
        <v>0.70792755561592879</v>
      </c>
      <c r="CH73" s="35">
        <f t="shared" si="138"/>
        <v>7.9</v>
      </c>
      <c r="CI73" s="35">
        <f t="shared" si="164"/>
        <v>7.4</v>
      </c>
      <c r="CJ73" s="35">
        <f>ROUND(IF('Indicator Data'!V76=0,0,IF(LOG('Indicator Data'!V76)&gt;CJ$195,10,IF(LOG('Indicator Data'!V76)&lt;CJ$194,0,10-(CJ$195-LOG('Indicator Data'!V76))/(CJ$195-CJ$194)*10))),1)</f>
        <v>7</v>
      </c>
      <c r="CK73" s="36">
        <f>IF('Indicator Data'!V76/'Indicator Data'!$CK76&gt;1,1,'Indicator Data'!V76/'Indicator Data'!$CK76)</f>
        <v>0.98338195384322002</v>
      </c>
      <c r="CL73" s="35">
        <f t="shared" si="139"/>
        <v>9.8000000000000007</v>
      </c>
      <c r="CM73" s="35">
        <f t="shared" si="165"/>
        <v>8.8000000000000007</v>
      </c>
      <c r="CN73" s="35">
        <f>ROUND(IF('Indicator Data'!W76=0,0,IF(LOG('Indicator Data'!W76)&gt;CN$195,10,IF(LOG('Indicator Data'!W76)&lt;CN$194,0,10-(CN$195-LOG('Indicator Data'!W76))/(CN$195-CN$194)*10))),1)</f>
        <v>6.9</v>
      </c>
      <c r="CO73" s="36">
        <f>'Indicator Data'!W76/'Indicator Data'!$CK76</f>
        <v>0.90027324572366019</v>
      </c>
      <c r="CP73" s="35">
        <f t="shared" si="140"/>
        <v>9</v>
      </c>
      <c r="CQ73" s="35">
        <f t="shared" si="166"/>
        <v>8.1</v>
      </c>
      <c r="CR73" s="35">
        <f t="shared" si="141"/>
        <v>7.8</v>
      </c>
      <c r="CS73" s="35">
        <f>IF('Indicator Data'!BZ76="No data","x",ROUND(IF('Indicator Data'!BZ76&gt;CS$195,0,IF('Indicator Data'!BZ76&lt;CS$194,10,(CS$195-'Indicator Data'!BZ76)/(CS$195-CS$194)*10)),1))</f>
        <v>1.6</v>
      </c>
      <c r="CT73" s="35">
        <f>IF('Indicator Data'!CA76="No data","x",ROUND(IF('Indicator Data'!CA76&gt;CT$195,0,IF('Indicator Data'!CA76&lt;CT$194,10,(CT$195-'Indicator Data'!CA76)/(CT$195-CT$194)*10)),1))</f>
        <v>0.7</v>
      </c>
      <c r="CU73" s="35">
        <f>IF('Indicator Data'!AC76="No data","x",ROUND(IF('Indicator Data'!AC76&gt;CU$195,0,IF('Indicator Data'!AC76&lt;CU$194,10,(CU$195-'Indicator Data'!AC76)/(CU$195-CU$194)*10)),1))</f>
        <v>2.2999999999999998</v>
      </c>
      <c r="CV73" s="35">
        <f t="shared" si="142"/>
        <v>1.5</v>
      </c>
      <c r="CW73" s="35">
        <f>IF('Indicator Data'!X76="No data","x",ROUND(IF(LOG('Indicator Data'!X76)&gt;CW$195,10,IF(LOG('Indicator Data'!X76)&lt;CW$194,0,10-(CW$195-LOG('Indicator Data'!X76))/(CW$195-CW$194)*10)),1))</f>
        <v>2</v>
      </c>
      <c r="CX73" s="35">
        <f>IF('Indicator Data'!Y76="No data","x",ROUND(IF('Indicator Data'!Y76&gt;CX$195,10,IF('Indicator Data'!Y76&lt;CX$194,0,10-(CX$195-'Indicator Data'!Y76)/(CX$195-CX$194)*10)),1))</f>
        <v>1.5</v>
      </c>
      <c r="CY73" s="35">
        <f>IF('Indicator Data'!Z76="No data","x",ROUND(IF('Indicator Data'!Z76&gt;CY$195,10,IF('Indicator Data'!Z76&lt;CY$194,0,10-(CY$195-'Indicator Data'!Z76)/(CY$195-CY$194)*10)),1))</f>
        <v>2.7</v>
      </c>
      <c r="CZ73" s="35">
        <f>IF('Indicator Data'!AA76="No data","x",ROUND(IF('Indicator Data'!AA76&gt;CZ$195,10,IF('Indicator Data'!AA76&lt;CZ$194,0,10-(CZ$195-'Indicator Data'!AA76)/(CZ$195-CZ$194)*10)),1))</f>
        <v>4.5</v>
      </c>
      <c r="DA73" s="35">
        <f t="shared" si="167"/>
        <v>2.7</v>
      </c>
      <c r="DB73" s="35">
        <f t="shared" si="168"/>
        <v>2.2999999999999998</v>
      </c>
      <c r="DC73" s="35">
        <f>IF('Indicator Data'!AF76="No data","x",ROUND(IF('Indicator Data'!AF76&gt;DC$195,10,IF('Indicator Data'!AF76&lt;DC$194,0,10-(DC$195-'Indicator Data'!AF76)/(DC$195-DC$194)*10)),1))</f>
        <v>3.6</v>
      </c>
      <c r="DD73" s="35">
        <f>IF('Indicator Data'!AG76="No data","x",ROUND(IF('Indicator Data'!AG76&gt;DD$195,10,IF('Indicator Data'!AG76&lt;DD$194,0,10-(DD$195-'Indicator Data'!AG76)/(DD$195-DD$194)*10)),1))</f>
        <v>3</v>
      </c>
      <c r="DE73" s="35">
        <f t="shared" si="169"/>
        <v>2.9</v>
      </c>
      <c r="DF73" s="35">
        <f>IF('Indicator Data'!AB76="No data","x",ROUND(IF('Indicator Data'!AB76&gt;DF$195,10,IF('Indicator Data'!AB76&lt;DF$194,0,10-(DF$195-'Indicator Data'!AB76)/(DF$195-DF$194)*10)),1))</f>
        <v>0.2</v>
      </c>
      <c r="DG73" s="35">
        <f t="shared" si="170"/>
        <v>1.2</v>
      </c>
      <c r="DH73" s="143">
        <f>IF('Indicator Data'!AD76="No data","x",'Indicator Data'!AD76/'Indicator Data'!$CJ76)</f>
        <v>2.17176072306857E-4</v>
      </c>
      <c r="DI73" s="35">
        <f t="shared" si="171"/>
        <v>7.8</v>
      </c>
      <c r="DJ73" s="35" t="str">
        <f>IF('Indicator Data'!AE76="No data","x",ROUND(IF('Indicator Data'!AE76&gt;DJ$195,0,IF('Indicator Data'!AE76&lt;DJ$194,10,(DJ$195-'Indicator Data'!AE76)/(DJ$195-DJ$194)*10)),1))</f>
        <v>x</v>
      </c>
      <c r="DK73" s="35">
        <f t="shared" si="172"/>
        <v>7.8</v>
      </c>
      <c r="DL73" s="35">
        <f t="shared" si="173"/>
        <v>4</v>
      </c>
      <c r="DM73" s="37">
        <f t="shared" si="143"/>
        <v>5.2</v>
      </c>
      <c r="DN73" s="38">
        <f t="shared" si="144"/>
        <v>3.9</v>
      </c>
      <c r="DO73" s="35">
        <f>ROUND(IF('Indicator Data'!AH76=0,0,IF('Indicator Data'!AH76&gt;DO$195,10,IF('Indicator Data'!AH76&lt;DO$194,0,10-(DO$195-'Indicator Data'!AH76)/(DO$195-DO$194)*10))),1)</f>
        <v>1</v>
      </c>
      <c r="DP73" s="35">
        <f>ROUND(IF('Indicator Data'!AI76=0,0,IF(LOG('Indicator Data'!AI76)&gt;LOG(DP$195),10,IF(LOG('Indicator Data'!AI76)&lt;LOG(DP$194),0,10-(LOG(DP$195)-LOG('Indicator Data'!AI76))/(LOG(DP$195)-LOG(DP$194))*10))),1)</f>
        <v>0.9</v>
      </c>
      <c r="DQ73" s="37">
        <f t="shared" si="145"/>
        <v>1</v>
      </c>
      <c r="DR73" s="35">
        <f>'Indicator Data'!AJ76</f>
        <v>0</v>
      </c>
      <c r="DS73" s="35">
        <f>'Indicator Data'!AK76</f>
        <v>0</v>
      </c>
      <c r="DT73" s="37">
        <f t="shared" si="146"/>
        <v>0</v>
      </c>
      <c r="DU73" s="38">
        <f t="shared" si="147"/>
        <v>0.7</v>
      </c>
      <c r="DV73" s="13"/>
      <c r="DW73" s="83"/>
    </row>
    <row r="74" spans="1:127" s="2" customFormat="1" x14ac:dyDescent="0.3">
      <c r="A74" s="98" t="str">
        <f>'Indicator Data'!A77</f>
        <v>Haiti</v>
      </c>
      <c r="B74" s="39" t="str">
        <f>'Indicator Data'!B77</f>
        <v>HTI</v>
      </c>
      <c r="C74" s="35">
        <f>ROUND(IF('Indicator Data'!C77=0,0.1,IF(LOG('Indicator Data'!C77)&gt;C$195,10,IF(LOG('Indicator Data'!C77)&lt;C$194,0,10-(C$195-LOG('Indicator Data'!C77))/(C$195-C$194)*10))),1)</f>
        <v>8.4</v>
      </c>
      <c r="D74" s="35">
        <f>ROUND(IF('Indicator Data'!D77=0,0.1,IF(LOG('Indicator Data'!D77)&gt;D$195,10,IF(LOG('Indicator Data'!D77)&lt;D$194,0,10-(D$195-LOG('Indicator Data'!D77))/(D$195-D$194)*10))),1)</f>
        <v>10</v>
      </c>
      <c r="E74" s="35">
        <f t="shared" si="107"/>
        <v>9.4</v>
      </c>
      <c r="F74" s="35">
        <f>IF('Indicator Data'!E77="No data",0.1,(ROUND(IF('Indicator Data'!E77=0,0,IF(LOG('Indicator Data'!E77)&gt;F$195,10,IF(LOG('Indicator Data'!E77)&lt;F$194,0,10-(F$195-LOG('Indicator Data'!E77))/(F$195-F$194)*10))),1)))</f>
        <v>6.1</v>
      </c>
      <c r="G74" s="35">
        <f>ROUND(IF('Indicator Data'!F77=0,0,IF(LOG('Indicator Data'!F77)&gt;G$195,10,IF(LOG('Indicator Data'!F77)&lt;G$194,0,10-(G$195-LOG('Indicator Data'!F77))/(G$195-G$194)*10))),1)</f>
        <v>5.9</v>
      </c>
      <c r="H74" s="35">
        <f>ROUND(IF('Indicator Data'!G77=0,0,IF(LOG('Indicator Data'!G77)&gt;H$195,10,IF(LOG('Indicator Data'!G77)&lt;H$194,0,10-(H$195-LOG('Indicator Data'!G77))/(H$195-H$194)*10))),1)</f>
        <v>8.3000000000000007</v>
      </c>
      <c r="I74" s="35">
        <f>ROUND(IF('Indicator Data'!H77=0,0,IF(LOG('Indicator Data'!H77)&gt;I$195,10,IF(LOG('Indicator Data'!H77)&lt;I$194,0,10-(I$195-LOG('Indicator Data'!H77))/(I$195-I$194)*10))),1)</f>
        <v>9.1</v>
      </c>
      <c r="J74" s="35">
        <f t="shared" si="108"/>
        <v>8.6999999999999993</v>
      </c>
      <c r="K74" s="35">
        <f>ROUND(IF('Indicator Data'!I77=0,0,IF(LOG('Indicator Data'!I77)&gt;K$195,10,IF(LOG('Indicator Data'!I77)&lt;K$194,0,10-(K$195-LOG('Indicator Data'!I77))/(K$195-K$194)*10))),1)</f>
        <v>6.8</v>
      </c>
      <c r="L74" s="35">
        <f t="shared" si="109"/>
        <v>7.9</v>
      </c>
      <c r="M74" s="35">
        <f>ROUND(IF('Indicator Data'!J77=0,0,IF(LOG('Indicator Data'!J77)&gt;M$195,10,IF(LOG('Indicator Data'!J77)&lt;M$194,0,10-(M$195-LOG('Indicator Data'!J77))/(M$195-M$194)*10))),1)</f>
        <v>10</v>
      </c>
      <c r="N74" s="36">
        <f>'Indicator Data'!C77/'Indicator Data'!$CK77</f>
        <v>2.08580308360666E-3</v>
      </c>
      <c r="O74" s="36">
        <f>'Indicator Data'!D77/'Indicator Data'!$CK77</f>
        <v>1.2562826450917088E-3</v>
      </c>
      <c r="P74" s="36">
        <f>IF(F74=0.1,"x",'Indicator Data'!E77/'Indicator Data'!$CK77)</f>
        <v>2.6384992613163755E-3</v>
      </c>
      <c r="Q74" s="36">
        <f>'Indicator Data'!F77/'Indicator Data'!$CK77</f>
        <v>3.4187673779100945E-6</v>
      </c>
      <c r="R74" s="36">
        <f>'Indicator Data'!G77/'Indicator Data'!$CK77</f>
        <v>1.8992184861594312E-2</v>
      </c>
      <c r="S74" s="36">
        <f>'Indicator Data'!H77/'Indicator Data'!$CK77</f>
        <v>2.1309880672461447E-3</v>
      </c>
      <c r="T74" s="36">
        <f>'Indicator Data'!I77/'Indicator Data'!$CK77</f>
        <v>2.4395742241769525E-3</v>
      </c>
      <c r="U74" s="36">
        <f>'Indicator Data'!J77/'Indicator Data'!$CK77</f>
        <v>1.5019962556446139E-2</v>
      </c>
      <c r="V74" s="35">
        <f t="shared" si="110"/>
        <v>10</v>
      </c>
      <c r="W74" s="35">
        <f t="shared" si="111"/>
        <v>10</v>
      </c>
      <c r="X74" s="35">
        <f t="shared" si="112"/>
        <v>10</v>
      </c>
      <c r="Y74" s="35">
        <f t="shared" si="113"/>
        <v>1.8</v>
      </c>
      <c r="Z74" s="35">
        <f t="shared" si="114"/>
        <v>6.7</v>
      </c>
      <c r="AA74" s="35">
        <f t="shared" si="115"/>
        <v>10</v>
      </c>
      <c r="AB74" s="35">
        <f t="shared" si="116"/>
        <v>4.3</v>
      </c>
      <c r="AC74" s="35">
        <f t="shared" si="117"/>
        <v>8.4</v>
      </c>
      <c r="AD74" s="35">
        <f t="shared" si="118"/>
        <v>2.4</v>
      </c>
      <c r="AE74" s="35">
        <f t="shared" si="119"/>
        <v>6.3</v>
      </c>
      <c r="AF74" s="35">
        <f t="shared" si="120"/>
        <v>5</v>
      </c>
      <c r="AG74" s="35">
        <f>ROUND(IF('Indicator Data'!K77=0,0,IF('Indicator Data'!K77&gt;AG$195,10,IF('Indicator Data'!K77&lt;AG$194,0,10-(AG$195-'Indicator Data'!K77)/(AG$195-AG$194)*10))),1)</f>
        <v>4.8</v>
      </c>
      <c r="AH74" s="35">
        <f t="shared" si="121"/>
        <v>9.1999999999999993</v>
      </c>
      <c r="AI74" s="35">
        <f t="shared" si="122"/>
        <v>10</v>
      </c>
      <c r="AJ74" s="35">
        <f t="shared" si="123"/>
        <v>9.1999999999999993</v>
      </c>
      <c r="AK74" s="35">
        <f t="shared" si="124"/>
        <v>6.7</v>
      </c>
      <c r="AL74" s="35">
        <f t="shared" si="125"/>
        <v>8.1999999999999993</v>
      </c>
      <c r="AM74" s="35">
        <f t="shared" si="126"/>
        <v>4.5999999999999996</v>
      </c>
      <c r="AN74" s="35">
        <f t="shared" si="127"/>
        <v>8.5</v>
      </c>
      <c r="AO74" s="142">
        <f t="shared" si="128"/>
        <v>9.6999999999999993</v>
      </c>
      <c r="AP74" s="142">
        <f t="shared" si="148"/>
        <v>4.3</v>
      </c>
      <c r="AQ74" s="142">
        <f t="shared" si="129"/>
        <v>6.3</v>
      </c>
      <c r="AR74" s="142">
        <f t="shared" si="130"/>
        <v>7.2</v>
      </c>
      <c r="AS74" s="35">
        <f t="shared" si="131"/>
        <v>6.7</v>
      </c>
      <c r="AT74" s="35">
        <f>IF('Indicator Data'!L77="No data","x",IF('Indicator Data'!CL77&lt;1000,"x",ROUND((IF('Indicator Data'!L77&gt;AT$195,10,IF('Indicator Data'!L77&lt;AT$194,0,10-(AT$195-'Indicator Data'!L77)/(AT$195-AT$194)*10))),1)))</f>
        <v>1</v>
      </c>
      <c r="AU74" s="142">
        <f t="shared" si="132"/>
        <v>3.9</v>
      </c>
      <c r="AV74" s="35" t="str">
        <f>IF('Indicator Data'!M77="No data","x",ROUND(IF('Indicator Data'!M77=0,0,IF(LOG('Indicator Data'!M77)&gt;AV$195,10,IF(LOG('Indicator Data'!M77)&lt;AV$194,0,10-(AV$195-LOG('Indicator Data'!M77))/(AV$195-AV$194)*10))),1))</f>
        <v>x</v>
      </c>
      <c r="AW74" s="36" t="str">
        <f>IF(AV74="x","x",'Indicator Data'!M77/'Indicator Data'!$CK77)</f>
        <v>x</v>
      </c>
      <c r="AX74" s="35" t="str">
        <f t="shared" si="149"/>
        <v>x</v>
      </c>
      <c r="AY74" s="35" t="str">
        <f t="shared" si="150"/>
        <v>x</v>
      </c>
      <c r="AZ74" s="35" t="str">
        <f>IF('Indicator Data'!N77="No data","x",ROUND(IF('Indicator Data'!N77=0,0,IF(LOG('Indicator Data'!N77)&gt;AZ$195,10,IF(LOG('Indicator Data'!N77)&lt;AZ$194,0,10-(AZ$195-LOG('Indicator Data'!N77))/(AZ$195-AZ$194)*10))),1))</f>
        <v>x</v>
      </c>
      <c r="BA74" s="36" t="str">
        <f>IF(AZ74="x","x",'Indicator Data'!N77/'Indicator Data'!$CK77)</f>
        <v>x</v>
      </c>
      <c r="BB74" s="35" t="str">
        <f t="shared" si="151"/>
        <v>x</v>
      </c>
      <c r="BC74" s="35" t="str">
        <f t="shared" si="152"/>
        <v>x</v>
      </c>
      <c r="BD74" s="35" t="str">
        <f>IF('Indicator Data'!O77="No data","x",ROUND(IF('Indicator Data'!O77=0,0,IF(LOG('Indicator Data'!O77)&gt;BD$195,10,IF(LOG('Indicator Data'!O77)&lt;BD$194,0,10-(BD$195-LOG('Indicator Data'!O77))/(BD$195-BD$194)*10))),1))</f>
        <v>x</v>
      </c>
      <c r="BE74" s="36" t="str">
        <f>IF(BD74="x","x",'Indicator Data'!O77/'Indicator Data'!$CK77)</f>
        <v>x</v>
      </c>
      <c r="BF74" s="35" t="str">
        <f t="shared" si="153"/>
        <v>x</v>
      </c>
      <c r="BG74" s="35" t="str">
        <f t="shared" si="154"/>
        <v>x</v>
      </c>
      <c r="BH74" s="35" t="str">
        <f>IF('Indicator Data'!P77="No data","x",ROUND(IF('Indicator Data'!P77=0,0,IF(LOG('Indicator Data'!P77)&gt;BH$195,10,IF(LOG('Indicator Data'!P77)&lt;BH$194,0,10-(BH$195-LOG('Indicator Data'!P77))/(BH$195-BH$194)*10))),1))</f>
        <v>x</v>
      </c>
      <c r="BI74" s="36" t="str">
        <f>IF(BH74="x","x",'Indicator Data'!P77/'Indicator Data'!$CK77)</f>
        <v>x</v>
      </c>
      <c r="BJ74" s="35" t="str">
        <f t="shared" si="155"/>
        <v>x</v>
      </c>
      <c r="BK74" s="35" t="str">
        <f t="shared" si="156"/>
        <v>x</v>
      </c>
      <c r="BL74" s="35" t="str">
        <f t="shared" si="157"/>
        <v>x</v>
      </c>
      <c r="BM74" s="35">
        <f>ROUND(IF('Indicator Data'!Q77=0,0,IF(LOG('Indicator Data'!Q77)&gt;BM$195,10,IF(LOG('Indicator Data'!Q77)&lt;BM$194,0,10-(BM$195-LOG('Indicator Data'!Q77))/(BM$195-BM$194)*10))),1)</f>
        <v>0</v>
      </c>
      <c r="BN74" s="35">
        <f>ROUND(IF('Indicator Data'!R77=0,0,IF(LOG('Indicator Data'!R77)&gt;BN$195,10,IF(LOG('Indicator Data'!R77)&lt;BN$194,0,10-(BN$195-LOG('Indicator Data'!R77))/(BN$195-BN$194)*10))),1)</f>
        <v>0</v>
      </c>
      <c r="BO74" s="35">
        <f t="shared" si="158"/>
        <v>0</v>
      </c>
      <c r="BP74" s="36">
        <f>'Indicator Data'!Q77/'Indicator Data'!$CK77</f>
        <v>0</v>
      </c>
      <c r="BQ74" s="36">
        <f>'Indicator Data'!R77/'Indicator Data'!$CK77</f>
        <v>0</v>
      </c>
      <c r="BR74" s="35">
        <f t="shared" si="133"/>
        <v>0</v>
      </c>
      <c r="BS74" s="35">
        <f t="shared" si="134"/>
        <v>0</v>
      </c>
      <c r="BT74" s="35">
        <f t="shared" si="135"/>
        <v>0</v>
      </c>
      <c r="BU74" s="35">
        <f t="shared" si="159"/>
        <v>0</v>
      </c>
      <c r="BV74" s="35">
        <f>ROUND(IF('Indicator Data'!S77=0,0,IF(LOG('Indicator Data'!S77)&gt;BV$195,10,IF(LOG('Indicator Data'!S77)&lt;BV$194,0,10-(BV$195-LOG('Indicator Data'!S77))/(BV$195-BV$194)*10))),1)</f>
        <v>7.9</v>
      </c>
      <c r="BW74" s="35">
        <f>ROUND(IF('Indicator Data'!T77=0,0,IF(LOG('Indicator Data'!T77)&gt;BW$195,10,IF(LOG('Indicator Data'!T77)&lt;BW$194,0,10-(BW$195-LOG('Indicator Data'!T77))/(BW$195-BW$194)*10))),1)</f>
        <v>8.3000000000000007</v>
      </c>
      <c r="BX74" s="35">
        <f t="shared" si="160"/>
        <v>8.1666666666666679</v>
      </c>
      <c r="BY74" s="36">
        <f>'Indicator Data'!S77/'Indicator Data'!$CK77</f>
        <v>0.34207041134546401</v>
      </c>
      <c r="BZ74" s="36">
        <f>'Indicator Data'!T77/'Indicator Data'!$CK77</f>
        <v>0.57765143387466145</v>
      </c>
      <c r="CA74" s="35">
        <f t="shared" si="136"/>
        <v>5.7</v>
      </c>
      <c r="CB74" s="35">
        <f t="shared" si="137"/>
        <v>5.8</v>
      </c>
      <c r="CC74" s="35">
        <f t="shared" si="161"/>
        <v>5.7666666666666666</v>
      </c>
      <c r="CD74" s="35">
        <f t="shared" si="162"/>
        <v>7.1</v>
      </c>
      <c r="CE74" s="35">
        <f t="shared" si="163"/>
        <v>4.4000000000000004</v>
      </c>
      <c r="CF74" s="35">
        <f>ROUND(IF('Indicator Data'!U77=0,0,IF(LOG('Indicator Data'!U77)&gt;CF$195,10,IF(LOG('Indicator Data'!U77)&lt;CF$194,0,10-(CF$195-LOG('Indicator Data'!U77))/(CF$195-CF$194)*10))),1)</f>
        <v>8.5</v>
      </c>
      <c r="CG74" s="36">
        <f>'Indicator Data'!U77/'Indicator Data'!$CK77</f>
        <v>0.81431370712453732</v>
      </c>
      <c r="CH74" s="35">
        <f t="shared" si="138"/>
        <v>9</v>
      </c>
      <c r="CI74" s="35">
        <f t="shared" si="164"/>
        <v>8.8000000000000007</v>
      </c>
      <c r="CJ74" s="35">
        <f>ROUND(IF('Indicator Data'!V77=0,0,IF(LOG('Indicator Data'!V77)&gt;CJ$195,10,IF(LOG('Indicator Data'!V77)&lt;CJ$194,0,10-(CJ$195-LOG('Indicator Data'!V77))/(CJ$195-CJ$194)*10))),1)</f>
        <v>8.6</v>
      </c>
      <c r="CK74" s="36">
        <f>IF('Indicator Data'!V77/'Indicator Data'!$CK77&gt;1,1,'Indicator Data'!V77/'Indicator Data'!$CK77)</f>
        <v>0.92293794712655985</v>
      </c>
      <c r="CL74" s="35">
        <f t="shared" si="139"/>
        <v>9.1999999999999993</v>
      </c>
      <c r="CM74" s="35">
        <f t="shared" si="165"/>
        <v>8.9</v>
      </c>
      <c r="CN74" s="35">
        <f>ROUND(IF('Indicator Data'!W77=0,0,IF(LOG('Indicator Data'!W77)&gt;CN$195,10,IF(LOG('Indicator Data'!W77)&lt;CN$194,0,10-(CN$195-LOG('Indicator Data'!W77))/(CN$195-CN$194)*10))),1)</f>
        <v>8.5</v>
      </c>
      <c r="CO74" s="36">
        <f>'Indicator Data'!W77/'Indicator Data'!$CK77</f>
        <v>0.86705353600518253</v>
      </c>
      <c r="CP74" s="35">
        <f t="shared" si="140"/>
        <v>8.6999999999999993</v>
      </c>
      <c r="CQ74" s="35">
        <f t="shared" si="166"/>
        <v>8.6</v>
      </c>
      <c r="CR74" s="35">
        <f t="shared" si="141"/>
        <v>8.1</v>
      </c>
      <c r="CS74" s="35">
        <f>IF('Indicator Data'!BZ77="No data","x",ROUND(IF('Indicator Data'!BZ77&gt;CS$195,0,IF('Indicator Data'!BZ77&lt;CS$194,10,(CS$195-'Indicator Data'!BZ77)/(CS$195-CS$194)*10)),1))</f>
        <v>7.3</v>
      </c>
      <c r="CT74" s="35">
        <f>IF('Indicator Data'!CA77="No data","x",ROUND(IF('Indicator Data'!CA77&gt;CT$195,0,IF('Indicator Data'!CA77&lt;CT$194,10,(CT$195-'Indicator Data'!CA77)/(CT$195-CT$194)*10)),1))</f>
        <v>5.8</v>
      </c>
      <c r="CU74" s="35">
        <f>IF('Indicator Data'!AC77="No data","x",ROUND(IF('Indicator Data'!AC77&gt;CU$195,0,IF('Indicator Data'!AC77&lt;CU$194,10,(CU$195-'Indicator Data'!AC77)/(CU$195-CU$194)*10)),1))</f>
        <v>7.7</v>
      </c>
      <c r="CV74" s="35">
        <f t="shared" si="142"/>
        <v>6.9</v>
      </c>
      <c r="CW74" s="35">
        <f>IF('Indicator Data'!X77="No data","x",ROUND(IF(LOG('Indicator Data'!X77)&gt;CW$195,10,IF(LOG('Indicator Data'!X77)&lt;CW$194,0,10-(CW$195-LOG('Indicator Data'!X77))/(CW$195-CW$194)*10)),1))</f>
        <v>8.6999999999999993</v>
      </c>
      <c r="CX74" s="35">
        <f>IF('Indicator Data'!Y77="No data","x",ROUND(IF('Indicator Data'!Y77&gt;CX$195,10,IF('Indicator Data'!Y77&lt;CX$194,0,10-(CX$195-'Indicator Data'!Y77)/(CX$195-CX$194)*10)),1))</f>
        <v>5.9</v>
      </c>
      <c r="CY74" s="35">
        <f>IF('Indicator Data'!Z77="No data","x",ROUND(IF('Indicator Data'!Z77&gt;CY$195,10,IF('Indicator Data'!Z77&lt;CY$194,0,10-(CY$195-'Indicator Data'!Z77)/(CY$195-CY$194)*10)),1))</f>
        <v>5.5</v>
      </c>
      <c r="CZ74" s="35">
        <f>IF('Indicator Data'!AA77="No data","x",ROUND(IF('Indicator Data'!AA77&gt;CZ$195,10,IF('Indicator Data'!AA77&lt;CZ$194,0,10-(CZ$195-'Indicator Data'!AA77)/(CZ$195-CZ$194)*10)),1))</f>
        <v>6.1</v>
      </c>
      <c r="DA74" s="35">
        <f t="shared" si="167"/>
        <v>6.6</v>
      </c>
      <c r="DB74" s="35">
        <f t="shared" si="168"/>
        <v>6.7</v>
      </c>
      <c r="DC74" s="35">
        <f>IF('Indicator Data'!AF77="No data","x",ROUND(IF('Indicator Data'!AF77&gt;DC$195,10,IF('Indicator Data'!AF77&lt;DC$194,0,10-(DC$195-'Indicator Data'!AF77)/(DC$195-DC$194)*10)),1))</f>
        <v>7.3</v>
      </c>
      <c r="DD74" s="35">
        <f>IF('Indicator Data'!AG77="No data","x",ROUND(IF('Indicator Data'!AG77&gt;DD$195,10,IF('Indicator Data'!AG77&lt;DD$194,0,10-(DD$195-'Indicator Data'!AG77)/(DD$195-DD$194)*10)),1))</f>
        <v>4.2</v>
      </c>
      <c r="DE74" s="35">
        <f t="shared" si="169"/>
        <v>6.3</v>
      </c>
      <c r="DF74" s="35">
        <f>IF('Indicator Data'!AB77="No data","x",ROUND(IF('Indicator Data'!AB77&gt;DF$195,10,IF('Indicator Data'!AB77&lt;DF$194,0,10-(DF$195-'Indicator Data'!AB77)/(DF$195-DF$194)*10)),1))</f>
        <v>6.6</v>
      </c>
      <c r="DG74" s="35">
        <f t="shared" si="170"/>
        <v>6.9</v>
      </c>
      <c r="DH74" s="143">
        <f>IF('Indicator Data'!AD77="No data","x",'Indicator Data'!AD77/'Indicator Data'!$CJ77)</f>
        <v>1.6523012934562564E-4</v>
      </c>
      <c r="DI74" s="35">
        <f t="shared" si="171"/>
        <v>8.3000000000000007</v>
      </c>
      <c r="DJ74" s="35">
        <f>IF('Indicator Data'!AE77="No data","x",ROUND(IF('Indicator Data'!AE77&gt;DJ$195,0,IF('Indicator Data'!AE77&lt;DJ$194,10,(DJ$195-'Indicator Data'!AE77)/(DJ$195-DJ$194)*10)),1))</f>
        <v>8</v>
      </c>
      <c r="DK74" s="35">
        <f t="shared" si="172"/>
        <v>8.1999999999999993</v>
      </c>
      <c r="DL74" s="35">
        <f t="shared" si="173"/>
        <v>7.1</v>
      </c>
      <c r="DM74" s="37">
        <f t="shared" si="143"/>
        <v>7.3</v>
      </c>
      <c r="DN74" s="38">
        <f t="shared" si="144"/>
        <v>7</v>
      </c>
      <c r="DO74" s="35">
        <f>ROUND(IF('Indicator Data'!AH77=0,0,IF('Indicator Data'!AH77&gt;DO$195,10,IF('Indicator Data'!AH77&lt;DO$194,0,10-(DO$195-'Indicator Data'!AH77)/(DO$195-DO$194)*10))),1)</f>
        <v>7.2</v>
      </c>
      <c r="DP74" s="35">
        <f>ROUND(IF('Indicator Data'!AI77=0,0,IF(LOG('Indicator Data'!AI77)&gt;LOG(DP$195),10,IF(LOG('Indicator Data'!AI77)&lt;LOG(DP$194),0,10-(LOG(DP$195)-LOG('Indicator Data'!AI77))/(LOG(DP$195)-LOG(DP$194))*10))),1)</f>
        <v>8</v>
      </c>
      <c r="DQ74" s="37">
        <f t="shared" si="145"/>
        <v>7.6</v>
      </c>
      <c r="DR74" s="35">
        <f>'Indicator Data'!AJ77</f>
        <v>0</v>
      </c>
      <c r="DS74" s="35">
        <f>'Indicator Data'!AK77</f>
        <v>0</v>
      </c>
      <c r="DT74" s="37">
        <f t="shared" si="146"/>
        <v>0</v>
      </c>
      <c r="DU74" s="38">
        <f t="shared" si="147"/>
        <v>5.3</v>
      </c>
      <c r="DV74" s="13"/>
      <c r="DW74" s="83"/>
    </row>
    <row r="75" spans="1:127" s="2" customFormat="1" x14ac:dyDescent="0.3">
      <c r="A75" s="98" t="str">
        <f>'Indicator Data'!A78</f>
        <v>Honduras</v>
      </c>
      <c r="B75" s="39" t="str">
        <f>'Indicator Data'!B78</f>
        <v>HND</v>
      </c>
      <c r="C75" s="35">
        <f>ROUND(IF('Indicator Data'!C78=0,0.1,IF(LOG('Indicator Data'!C78)&gt;C$195,10,IF(LOG('Indicator Data'!C78)&lt;C$194,0,10-(C$195-LOG('Indicator Data'!C78))/(C$195-C$194)*10))),1)</f>
        <v>8.1</v>
      </c>
      <c r="D75" s="35">
        <f>ROUND(IF('Indicator Data'!D78=0,0.1,IF(LOG('Indicator Data'!D78)&gt;D$195,10,IF(LOG('Indicator Data'!D78)&lt;D$194,0,10-(D$195-LOG('Indicator Data'!D78))/(D$195-D$194)*10))),1)</f>
        <v>9.6</v>
      </c>
      <c r="E75" s="35">
        <f t="shared" si="107"/>
        <v>9</v>
      </c>
      <c r="F75" s="35">
        <f>IF('Indicator Data'!E78="No data",0.1,(ROUND(IF('Indicator Data'!E78=0,0,IF(LOG('Indicator Data'!E78)&gt;F$195,10,IF(LOG('Indicator Data'!E78)&lt;F$194,0,10-(F$195-LOG('Indicator Data'!E78))/(F$195-F$194)*10))),1)))</f>
        <v>6.5</v>
      </c>
      <c r="G75" s="35">
        <f>ROUND(IF('Indicator Data'!F78=0,0,IF(LOG('Indicator Data'!F78)&gt;G$195,10,IF(LOG('Indicator Data'!F78)&lt;G$194,0,10-(G$195-LOG('Indicator Data'!F78))/(G$195-G$194)*10))),1)</f>
        <v>6.4</v>
      </c>
      <c r="H75" s="35">
        <f>ROUND(IF('Indicator Data'!G78=0,0,IF(LOG('Indicator Data'!G78)&gt;H$195,10,IF(LOG('Indicator Data'!G78)&lt;H$194,0,10-(H$195-LOG('Indicator Data'!G78))/(H$195-H$194)*10))),1)</f>
        <v>6.8</v>
      </c>
      <c r="I75" s="35">
        <f>ROUND(IF('Indicator Data'!H78=0,0,IF(LOG('Indicator Data'!H78)&gt;I$195,10,IF(LOG('Indicator Data'!H78)&lt;I$194,0,10-(I$195-LOG('Indicator Data'!H78))/(I$195-I$194)*10))),1)</f>
        <v>8</v>
      </c>
      <c r="J75" s="35">
        <f t="shared" si="108"/>
        <v>7.4</v>
      </c>
      <c r="K75" s="35">
        <f>ROUND(IF('Indicator Data'!I78=0,0,IF(LOG('Indicator Data'!I78)&gt;K$195,10,IF(LOG('Indicator Data'!I78)&lt;K$194,0,10-(K$195-LOG('Indicator Data'!I78))/(K$195-K$194)*10))),1)</f>
        <v>5</v>
      </c>
      <c r="L75" s="35">
        <f t="shared" si="109"/>
        <v>6.3</v>
      </c>
      <c r="M75" s="35">
        <f>ROUND(IF('Indicator Data'!J78=0,0,IF(LOG('Indicator Data'!J78)&gt;M$195,10,IF(LOG('Indicator Data'!J78)&lt;M$194,0,10-(M$195-LOG('Indicator Data'!J78))/(M$195-M$194)*10))),1)</f>
        <v>9.1</v>
      </c>
      <c r="N75" s="36">
        <f>'Indicator Data'!C78/'Indicator Data'!$CK78</f>
        <v>2.0808697034711407E-3</v>
      </c>
      <c r="O75" s="36">
        <f>'Indicator Data'!D78/'Indicator Data'!$CK78</f>
        <v>9.482577285738475E-4</v>
      </c>
      <c r="P75" s="36">
        <f>IF(F75=0.1,"x",'Indicator Data'!E78/'Indicator Data'!$CK78)</f>
        <v>4.7422648955329702E-3</v>
      </c>
      <c r="Q75" s="36">
        <f>'Indicator Data'!F78/'Indicator Data'!$CK78</f>
        <v>8.1160263505549963E-6</v>
      </c>
      <c r="R75" s="36">
        <f>'Indicator Data'!G78/'Indicator Data'!$CK78</f>
        <v>6.6777390352073364E-3</v>
      </c>
      <c r="S75" s="36">
        <f>'Indicator Data'!H78/'Indicator Data'!$CK78</f>
        <v>4.8492849280846448E-4</v>
      </c>
      <c r="T75" s="36">
        <f>'Indicator Data'!I78/'Indicator Data'!$CK78</f>
        <v>3.9980848463529525E-4</v>
      </c>
      <c r="U75" s="36">
        <f>'Indicator Data'!J78/'Indicator Data'!$CK78</f>
        <v>5.3620344166122142E-3</v>
      </c>
      <c r="V75" s="35">
        <f t="shared" si="110"/>
        <v>10</v>
      </c>
      <c r="W75" s="35">
        <f t="shared" si="111"/>
        <v>9.5</v>
      </c>
      <c r="X75" s="35">
        <f t="shared" si="112"/>
        <v>9.8000000000000007</v>
      </c>
      <c r="Y75" s="35">
        <f t="shared" si="113"/>
        <v>3.2</v>
      </c>
      <c r="Z75" s="35">
        <f t="shared" si="114"/>
        <v>7.6</v>
      </c>
      <c r="AA75" s="35">
        <f t="shared" si="115"/>
        <v>3.7</v>
      </c>
      <c r="AB75" s="35">
        <f t="shared" si="116"/>
        <v>1</v>
      </c>
      <c r="AC75" s="35">
        <f t="shared" si="117"/>
        <v>2.5</v>
      </c>
      <c r="AD75" s="35">
        <f t="shared" si="118"/>
        <v>0.4</v>
      </c>
      <c r="AE75" s="35">
        <f t="shared" si="119"/>
        <v>1.5</v>
      </c>
      <c r="AF75" s="35">
        <f t="shared" si="120"/>
        <v>1.8</v>
      </c>
      <c r="AG75" s="35">
        <f>ROUND(IF('Indicator Data'!K78=0,0,IF('Indicator Data'!K78&gt;AG$195,10,IF('Indicator Data'!K78&lt;AG$194,0,10-(AG$195-'Indicator Data'!K78)/(AG$195-AG$194)*10))),1)</f>
        <v>9.5</v>
      </c>
      <c r="AH75" s="35">
        <f t="shared" si="121"/>
        <v>9.1</v>
      </c>
      <c r="AI75" s="35">
        <f t="shared" si="122"/>
        <v>9.6</v>
      </c>
      <c r="AJ75" s="35">
        <f t="shared" si="123"/>
        <v>5.3</v>
      </c>
      <c r="AK75" s="35">
        <f t="shared" si="124"/>
        <v>4.5</v>
      </c>
      <c r="AL75" s="35">
        <f t="shared" si="125"/>
        <v>4.9000000000000004</v>
      </c>
      <c r="AM75" s="35">
        <f t="shared" si="126"/>
        <v>2.7</v>
      </c>
      <c r="AN75" s="35">
        <f t="shared" si="127"/>
        <v>6.8</v>
      </c>
      <c r="AO75" s="142">
        <f t="shared" si="128"/>
        <v>9.4</v>
      </c>
      <c r="AP75" s="142">
        <f t="shared" si="148"/>
        <v>5.0999999999999996</v>
      </c>
      <c r="AQ75" s="142">
        <f t="shared" si="129"/>
        <v>7</v>
      </c>
      <c r="AR75" s="142">
        <f t="shared" si="130"/>
        <v>4.3</v>
      </c>
      <c r="AS75" s="35">
        <f t="shared" si="131"/>
        <v>8.1999999999999993</v>
      </c>
      <c r="AT75" s="35">
        <f>IF('Indicator Data'!L78="No data","x",IF('Indicator Data'!CL78&lt;1000,"x",ROUND((IF('Indicator Data'!L78&gt;AT$195,10,IF('Indicator Data'!L78&lt;AT$194,0,10-(AT$195-'Indicator Data'!L78)/(AT$195-AT$194)*10))),1)))</f>
        <v>1</v>
      </c>
      <c r="AU75" s="142">
        <f t="shared" si="132"/>
        <v>4.5999999999999996</v>
      </c>
      <c r="AV75" s="35" t="str">
        <f>IF('Indicator Data'!M78="No data","x",ROUND(IF('Indicator Data'!M78=0,0,IF(LOG('Indicator Data'!M78)&gt;AV$195,10,IF(LOG('Indicator Data'!M78)&lt;AV$194,0,10-(AV$195-LOG('Indicator Data'!M78))/(AV$195-AV$194)*10))),1))</f>
        <v>x</v>
      </c>
      <c r="AW75" s="36" t="str">
        <f>IF(AV75="x","x",'Indicator Data'!M78/'Indicator Data'!$CK78)</f>
        <v>x</v>
      </c>
      <c r="AX75" s="35" t="str">
        <f t="shared" si="149"/>
        <v>x</v>
      </c>
      <c r="AY75" s="35" t="str">
        <f t="shared" si="150"/>
        <v>x</v>
      </c>
      <c r="AZ75" s="35" t="str">
        <f>IF('Indicator Data'!N78="No data","x",ROUND(IF('Indicator Data'!N78=0,0,IF(LOG('Indicator Data'!N78)&gt;AZ$195,10,IF(LOG('Indicator Data'!N78)&lt;AZ$194,0,10-(AZ$195-LOG('Indicator Data'!N78))/(AZ$195-AZ$194)*10))),1))</f>
        <v>x</v>
      </c>
      <c r="BA75" s="36" t="str">
        <f>IF(AZ75="x","x",'Indicator Data'!N78/'Indicator Data'!$CK78)</f>
        <v>x</v>
      </c>
      <c r="BB75" s="35" t="str">
        <f t="shared" si="151"/>
        <v>x</v>
      </c>
      <c r="BC75" s="35" t="str">
        <f t="shared" si="152"/>
        <v>x</v>
      </c>
      <c r="BD75" s="35" t="str">
        <f>IF('Indicator Data'!O78="No data","x",ROUND(IF('Indicator Data'!O78=0,0,IF(LOG('Indicator Data'!O78)&gt;BD$195,10,IF(LOG('Indicator Data'!O78)&lt;BD$194,0,10-(BD$195-LOG('Indicator Data'!O78))/(BD$195-BD$194)*10))),1))</f>
        <v>x</v>
      </c>
      <c r="BE75" s="36" t="str">
        <f>IF(BD75="x","x",'Indicator Data'!O78/'Indicator Data'!$CK78)</f>
        <v>x</v>
      </c>
      <c r="BF75" s="35" t="str">
        <f t="shared" si="153"/>
        <v>x</v>
      </c>
      <c r="BG75" s="35" t="str">
        <f t="shared" si="154"/>
        <v>x</v>
      </c>
      <c r="BH75" s="35" t="str">
        <f>IF('Indicator Data'!P78="No data","x",ROUND(IF('Indicator Data'!P78=0,0,IF(LOG('Indicator Data'!P78)&gt;BH$195,10,IF(LOG('Indicator Data'!P78)&lt;BH$194,0,10-(BH$195-LOG('Indicator Data'!P78))/(BH$195-BH$194)*10))),1))</f>
        <v>x</v>
      </c>
      <c r="BI75" s="36" t="str">
        <f>IF(BH75="x","x",'Indicator Data'!P78/'Indicator Data'!$CK78)</f>
        <v>x</v>
      </c>
      <c r="BJ75" s="35" t="str">
        <f t="shared" si="155"/>
        <v>x</v>
      </c>
      <c r="BK75" s="35" t="str">
        <f t="shared" si="156"/>
        <v>x</v>
      </c>
      <c r="BL75" s="35" t="str">
        <f t="shared" si="157"/>
        <v>x</v>
      </c>
      <c r="BM75" s="35">
        <f>ROUND(IF('Indicator Data'!Q78=0,0,IF(LOG('Indicator Data'!Q78)&gt;BM$195,10,IF(LOG('Indicator Data'!Q78)&lt;BM$194,0,10-(BM$195-LOG('Indicator Data'!Q78))/(BM$195-BM$194)*10))),1)</f>
        <v>7.4</v>
      </c>
      <c r="BN75" s="35">
        <f>ROUND(IF('Indicator Data'!R78=0,0,IF(LOG('Indicator Data'!R78)&gt;BN$195,10,IF(LOG('Indicator Data'!R78)&lt;BN$194,0,10-(BN$195-LOG('Indicator Data'!R78))/(BN$195-BN$194)*10))),1)</f>
        <v>9.1</v>
      </c>
      <c r="BO75" s="35">
        <f t="shared" si="158"/>
        <v>8.5333333333333332</v>
      </c>
      <c r="BP75" s="36">
        <f>'Indicator Data'!Q78/'Indicator Data'!$CK78</f>
        <v>0.18283780402476638</v>
      </c>
      <c r="BQ75" s="36">
        <f>'Indicator Data'!R78/'Indicator Data'!$CK78</f>
        <v>0.36114288809968992</v>
      </c>
      <c r="BR75" s="35">
        <f t="shared" si="133"/>
        <v>1.8</v>
      </c>
      <c r="BS75" s="35">
        <f t="shared" si="134"/>
        <v>4.5</v>
      </c>
      <c r="BT75" s="35">
        <f t="shared" si="135"/>
        <v>3.6</v>
      </c>
      <c r="BU75" s="35">
        <f t="shared" si="159"/>
        <v>6.7</v>
      </c>
      <c r="BV75" s="35">
        <f>ROUND(IF('Indicator Data'!S78=0,0,IF(LOG('Indicator Data'!S78)&gt;BV$195,10,IF(LOG('Indicator Data'!S78)&lt;BV$194,0,10-(BV$195-LOG('Indicator Data'!S78))/(BV$195-BV$194)*10))),1)</f>
        <v>7.2</v>
      </c>
      <c r="BW75" s="35">
        <f>ROUND(IF('Indicator Data'!T78=0,0,IF(LOG('Indicator Data'!T78)&gt;BW$195,10,IF(LOG('Indicator Data'!T78)&lt;BW$194,0,10-(BW$195-LOG('Indicator Data'!T78))/(BW$195-BW$194)*10))),1)</f>
        <v>6.9</v>
      </c>
      <c r="BX75" s="35">
        <f t="shared" si="160"/>
        <v>7</v>
      </c>
      <c r="BY75" s="36">
        <f>'Indicator Data'!S78/'Indicator Data'!$CK78</f>
        <v>0.13461709481185569</v>
      </c>
      <c r="BZ75" s="36">
        <f>'Indicator Data'!T78/'Indicator Data'!$CK78</f>
        <v>8.0873806785932104E-2</v>
      </c>
      <c r="CA75" s="35">
        <f t="shared" si="136"/>
        <v>2.2000000000000002</v>
      </c>
      <c r="CB75" s="35">
        <f t="shared" si="137"/>
        <v>0.8</v>
      </c>
      <c r="CC75" s="35">
        <f t="shared" si="161"/>
        <v>1.2666666666666666</v>
      </c>
      <c r="CD75" s="35">
        <f t="shared" si="162"/>
        <v>4.7</v>
      </c>
      <c r="CE75" s="35">
        <f t="shared" si="163"/>
        <v>5.8</v>
      </c>
      <c r="CF75" s="35">
        <f>ROUND(IF('Indicator Data'!U78=0,0,IF(LOG('Indicator Data'!U78)&gt;CF$195,10,IF(LOG('Indicator Data'!U78)&lt;CF$194,0,10-(CF$195-LOG('Indicator Data'!U78))/(CF$195-CF$194)*10))),1)</f>
        <v>8.1999999999999993</v>
      </c>
      <c r="CG75" s="36">
        <f>'Indicator Data'!U78/'Indicator Data'!$CK78</f>
        <v>0.70848501872172776</v>
      </c>
      <c r="CH75" s="35">
        <f t="shared" si="138"/>
        <v>7.9</v>
      </c>
      <c r="CI75" s="35">
        <f t="shared" si="164"/>
        <v>8.1</v>
      </c>
      <c r="CJ75" s="35">
        <f>ROUND(IF('Indicator Data'!V78=0,0,IF(LOG('Indicator Data'!V78)&gt;CJ$195,10,IF(LOG('Indicator Data'!V78)&lt;CJ$194,0,10-(CJ$195-LOG('Indicator Data'!V78))/(CJ$195-CJ$194)*10))),1)</f>
        <v>8.4</v>
      </c>
      <c r="CK75" s="36">
        <f>IF('Indicator Data'!V78/'Indicator Data'!$CK78&gt;1,1,'Indicator Data'!V78/'Indicator Data'!$CK78)</f>
        <v>0.88104099600605612</v>
      </c>
      <c r="CL75" s="35">
        <f t="shared" si="139"/>
        <v>8.8000000000000007</v>
      </c>
      <c r="CM75" s="35">
        <f t="shared" si="165"/>
        <v>8.6</v>
      </c>
      <c r="CN75" s="35">
        <f>ROUND(IF('Indicator Data'!W78=0,0,IF(LOG('Indicator Data'!W78)&gt;CN$195,10,IF(LOG('Indicator Data'!W78)&lt;CN$194,0,10-(CN$195-LOG('Indicator Data'!W78))/(CN$195-CN$194)*10))),1)</f>
        <v>8.3000000000000007</v>
      </c>
      <c r="CO75" s="36">
        <f>'Indicator Data'!W78/'Indicator Data'!$CK78</f>
        <v>0.8473128441033515</v>
      </c>
      <c r="CP75" s="35">
        <f t="shared" si="140"/>
        <v>8.5</v>
      </c>
      <c r="CQ75" s="35">
        <f t="shared" si="166"/>
        <v>8.4</v>
      </c>
      <c r="CR75" s="35">
        <f t="shared" si="141"/>
        <v>7.9</v>
      </c>
      <c r="CS75" s="35">
        <f>IF('Indicator Data'!BZ78="No data","x",ROUND(IF('Indicator Data'!BZ78&gt;CS$195,0,IF('Indicator Data'!BZ78&lt;CS$194,10,(CS$195-'Indicator Data'!BZ78)/(CS$195-CS$194)*10)),1))</f>
        <v>2.1</v>
      </c>
      <c r="CT75" s="35">
        <f>IF('Indicator Data'!CA78="No data","x",ROUND(IF('Indicator Data'!CA78&gt;CT$195,0,IF('Indicator Data'!CA78&lt;CT$194,10,(CT$195-'Indicator Data'!CA78)/(CT$195-CT$194)*10)),1))</f>
        <v>0.9</v>
      </c>
      <c r="CU75" s="35">
        <f>IF('Indicator Data'!AC78="No data","x",ROUND(IF('Indicator Data'!AC78&gt;CU$195,0,IF('Indicator Data'!AC78&lt;CU$194,10,(CU$195-'Indicator Data'!AC78)/(CU$195-CU$194)*10)),1))</f>
        <v>1.6</v>
      </c>
      <c r="CV75" s="35">
        <f t="shared" si="142"/>
        <v>1.5</v>
      </c>
      <c r="CW75" s="35">
        <f>IF('Indicator Data'!X78="No data","x",ROUND(IF(LOG('Indicator Data'!X78)&gt;CW$195,10,IF(LOG('Indicator Data'!X78)&lt;CW$194,0,10-(CW$195-LOG('Indicator Data'!X78))/(CW$195-CW$194)*10)),1))</f>
        <v>6.4</v>
      </c>
      <c r="CX75" s="35">
        <f>IF('Indicator Data'!Y78="No data","x",ROUND(IF('Indicator Data'!Y78&gt;CX$195,10,IF('Indicator Data'!Y78&lt;CX$194,0,10-(CX$195-'Indicator Data'!Y78)/(CX$195-CX$194)*10)),1))</f>
        <v>5.6</v>
      </c>
      <c r="CY75" s="35">
        <f>IF('Indicator Data'!Z78="No data","x",ROUND(IF('Indicator Data'!Z78&gt;CY$195,10,IF('Indicator Data'!Z78&lt;CY$194,0,10-(CY$195-'Indicator Data'!Z78)/(CY$195-CY$194)*10)),1))</f>
        <v>5.7</v>
      </c>
      <c r="CZ75" s="35">
        <f>IF('Indicator Data'!AA78="No data","x",ROUND(IF('Indicator Data'!AA78&gt;CZ$195,10,IF('Indicator Data'!AA78&lt;CZ$194,0,10-(CZ$195-'Indicator Data'!AA78)/(CZ$195-CZ$194)*10)),1))</f>
        <v>6.2</v>
      </c>
      <c r="DA75" s="35">
        <f t="shared" si="167"/>
        <v>6</v>
      </c>
      <c r="DB75" s="35">
        <f t="shared" si="168"/>
        <v>4.5</v>
      </c>
      <c r="DC75" s="35">
        <f>IF('Indicator Data'!AF78="No data","x",ROUND(IF('Indicator Data'!AF78&gt;DC$195,10,IF('Indicator Data'!AF78&lt;DC$194,0,10-(DC$195-'Indicator Data'!AF78)/(DC$195-DC$194)*10)),1))</f>
        <v>4.5</v>
      </c>
      <c r="DD75" s="35">
        <f>IF('Indicator Data'!AG78="No data","x",ROUND(IF('Indicator Data'!AG78&gt;DD$195,10,IF('Indicator Data'!AG78&lt;DD$194,0,10-(DD$195-'Indicator Data'!AG78)/(DD$195-DD$194)*10)),1))</f>
        <v>3.6</v>
      </c>
      <c r="DE75" s="35">
        <f t="shared" si="169"/>
        <v>5.3</v>
      </c>
      <c r="DF75" s="35">
        <f>IF('Indicator Data'!AB78="No data","x",ROUND(IF('Indicator Data'!AB78&gt;DF$195,10,IF('Indicator Data'!AB78&lt;DF$194,0,10-(DF$195-'Indicator Data'!AB78)/(DF$195-DF$194)*10)),1))</f>
        <v>2</v>
      </c>
      <c r="DG75" s="35">
        <f t="shared" si="170"/>
        <v>1.7</v>
      </c>
      <c r="DH75" s="143">
        <f>IF('Indicator Data'!AD78="No data","x",'Indicator Data'!AD78/'Indicator Data'!$CJ78)</f>
        <v>4.156528011417883E-4</v>
      </c>
      <c r="DI75" s="35">
        <f t="shared" si="171"/>
        <v>5.8</v>
      </c>
      <c r="DJ75" s="35">
        <f>IF('Indicator Data'!AE78="No data","x",ROUND(IF('Indicator Data'!AE78&gt;DJ$195,0,IF('Indicator Data'!AE78&lt;DJ$194,10,(DJ$195-'Indicator Data'!AE78)/(DJ$195-DJ$194)*10)),1))</f>
        <v>8</v>
      </c>
      <c r="DK75" s="35">
        <f t="shared" si="172"/>
        <v>6.9</v>
      </c>
      <c r="DL75" s="35">
        <f t="shared" si="173"/>
        <v>4.5999999999999996</v>
      </c>
      <c r="DM75" s="37">
        <f t="shared" si="143"/>
        <v>5.9</v>
      </c>
      <c r="DN75" s="38">
        <f t="shared" si="144"/>
        <v>6.5</v>
      </c>
      <c r="DO75" s="35">
        <f>ROUND(IF('Indicator Data'!AH78=0,0,IF('Indicator Data'!AH78&gt;DO$195,10,IF('Indicator Data'!AH78&lt;DO$194,0,10-(DO$195-'Indicator Data'!AH78)/(DO$195-DO$194)*10))),1)</f>
        <v>6.4</v>
      </c>
      <c r="DP75" s="35">
        <f>ROUND(IF('Indicator Data'!AI78=0,0,IF(LOG('Indicator Data'!AI78)&gt;LOG(DP$195),10,IF(LOG('Indicator Data'!AI78)&lt;LOG(DP$194),0,10-(LOG(DP$195)-LOG('Indicator Data'!AI78))/(LOG(DP$195)-LOG(DP$194))*10))),1)</f>
        <v>4.2</v>
      </c>
      <c r="DQ75" s="37">
        <f t="shared" si="145"/>
        <v>5.4</v>
      </c>
      <c r="DR75" s="35">
        <f>'Indicator Data'!AJ78</f>
        <v>0</v>
      </c>
      <c r="DS75" s="35">
        <f>'Indicator Data'!AK78</f>
        <v>0</v>
      </c>
      <c r="DT75" s="37">
        <f t="shared" si="146"/>
        <v>0</v>
      </c>
      <c r="DU75" s="38">
        <f t="shared" si="147"/>
        <v>3.8</v>
      </c>
      <c r="DV75" s="13"/>
      <c r="DW75" s="83"/>
    </row>
    <row r="76" spans="1:127" s="2" customFormat="1" x14ac:dyDescent="0.3">
      <c r="A76" s="98" t="str">
        <f>'Indicator Data'!A79</f>
        <v>Hungary</v>
      </c>
      <c r="B76" s="39" t="str">
        <f>'Indicator Data'!B79</f>
        <v>HUN</v>
      </c>
      <c r="C76" s="35">
        <f>ROUND(IF('Indicator Data'!C79=0,0.1,IF(LOG('Indicator Data'!C79)&gt;C$195,10,IF(LOG('Indicator Data'!C79)&lt;C$194,0,10-(C$195-LOG('Indicator Data'!C79))/(C$195-C$194)*10))),1)</f>
        <v>6.1</v>
      </c>
      <c r="D76" s="35">
        <f>ROUND(IF('Indicator Data'!D79=0,0.1,IF(LOG('Indicator Data'!D79)&gt;D$195,10,IF(LOG('Indicator Data'!D79)&lt;D$194,0,10-(D$195-LOG('Indicator Data'!D79))/(D$195-D$194)*10))),1)</f>
        <v>0.1</v>
      </c>
      <c r="E76" s="35">
        <f t="shared" si="107"/>
        <v>3.7</v>
      </c>
      <c r="F76" s="35">
        <f>IF('Indicator Data'!E79="No data",0.1,(ROUND(IF('Indicator Data'!E79=0,0,IF(LOG('Indicator Data'!E79)&gt;F$195,10,IF(LOG('Indicator Data'!E79)&lt;F$194,0,10-(F$195-LOG('Indicator Data'!E79))/(F$195-F$194)*10))),1)))</f>
        <v>7.6</v>
      </c>
      <c r="G76" s="35">
        <f>ROUND(IF('Indicator Data'!F79=0,0,IF(LOG('Indicator Data'!F79)&gt;G$195,10,IF(LOG('Indicator Data'!F79)&lt;G$194,0,10-(G$195-LOG('Indicator Data'!F79))/(G$195-G$194)*10))),1)</f>
        <v>0</v>
      </c>
      <c r="H76" s="35">
        <f>ROUND(IF('Indicator Data'!G79=0,0,IF(LOG('Indicator Data'!G79)&gt;H$195,10,IF(LOG('Indicator Data'!G79)&lt;H$194,0,10-(H$195-LOG('Indicator Data'!G79))/(H$195-H$194)*10))),1)</f>
        <v>0</v>
      </c>
      <c r="I76" s="35">
        <f>ROUND(IF('Indicator Data'!H79=0,0,IF(LOG('Indicator Data'!H79)&gt;I$195,10,IF(LOG('Indicator Data'!H79)&lt;I$194,0,10-(I$195-LOG('Indicator Data'!H79))/(I$195-I$194)*10))),1)</f>
        <v>0</v>
      </c>
      <c r="J76" s="35">
        <f t="shared" si="108"/>
        <v>0</v>
      </c>
      <c r="K76" s="35">
        <f>ROUND(IF('Indicator Data'!I79=0,0,IF(LOG('Indicator Data'!I79)&gt;K$195,10,IF(LOG('Indicator Data'!I79)&lt;K$194,0,10-(K$195-LOG('Indicator Data'!I79))/(K$195-K$194)*10))),1)</f>
        <v>0</v>
      </c>
      <c r="L76" s="35">
        <f t="shared" si="109"/>
        <v>0</v>
      </c>
      <c r="M76" s="35">
        <f>ROUND(IF('Indicator Data'!J79=0,0,IF(LOG('Indicator Data'!J79)&gt;M$195,10,IF(LOG('Indicator Data'!J79)&lt;M$194,0,10-(M$195-LOG('Indicator Data'!J79))/(M$195-M$194)*10))),1)</f>
        <v>0</v>
      </c>
      <c r="N76" s="36">
        <f>'Indicator Data'!C79/'Indicator Data'!$CK79</f>
        <v>2.7249849650080106E-4</v>
      </c>
      <c r="O76" s="36">
        <f>'Indicator Data'!D79/'Indicator Data'!$CK79</f>
        <v>0</v>
      </c>
      <c r="P76" s="36">
        <f>IF(F76=0.1,"x",'Indicator Data'!E79/'Indicator Data'!$CK79)</f>
        <v>1.0900272499855172E-2</v>
      </c>
      <c r="Q76" s="36">
        <f>'Indicator Data'!F79/'Indicator Data'!$CK79</f>
        <v>0</v>
      </c>
      <c r="R76" s="36">
        <f>'Indicator Data'!G79/'Indicator Data'!$CK79</f>
        <v>0</v>
      </c>
      <c r="S76" s="36">
        <f>'Indicator Data'!H79/'Indicator Data'!$CK79</f>
        <v>0</v>
      </c>
      <c r="T76" s="36">
        <f>'Indicator Data'!I79/'Indicator Data'!$CK79</f>
        <v>0</v>
      </c>
      <c r="U76" s="36">
        <f>'Indicator Data'!J79/'Indicator Data'!$CK79</f>
        <v>0</v>
      </c>
      <c r="V76" s="35">
        <f t="shared" si="110"/>
        <v>1.4</v>
      </c>
      <c r="W76" s="35">
        <f t="shared" si="111"/>
        <v>0</v>
      </c>
      <c r="X76" s="35">
        <f t="shared" si="112"/>
        <v>0.7</v>
      </c>
      <c r="Y76" s="35">
        <f t="shared" si="113"/>
        <v>7.3</v>
      </c>
      <c r="Z76" s="35">
        <f t="shared" si="114"/>
        <v>0</v>
      </c>
      <c r="AA76" s="35">
        <f t="shared" si="115"/>
        <v>0</v>
      </c>
      <c r="AB76" s="35">
        <f t="shared" si="116"/>
        <v>0</v>
      </c>
      <c r="AC76" s="35">
        <f t="shared" si="117"/>
        <v>0</v>
      </c>
      <c r="AD76" s="35">
        <f t="shared" si="118"/>
        <v>0</v>
      </c>
      <c r="AE76" s="35">
        <f t="shared" si="119"/>
        <v>0</v>
      </c>
      <c r="AF76" s="35">
        <f t="shared" si="120"/>
        <v>0</v>
      </c>
      <c r="AG76" s="35">
        <f>ROUND(IF('Indicator Data'!K79=0,0,IF('Indicator Data'!K79&gt;AG$195,10,IF('Indicator Data'!K79&lt;AG$194,0,10-(AG$195-'Indicator Data'!K79)/(AG$195-AG$194)*10))),1)</f>
        <v>2.9</v>
      </c>
      <c r="AH76" s="35">
        <f t="shared" si="121"/>
        <v>3.8</v>
      </c>
      <c r="AI76" s="35">
        <f t="shared" si="122"/>
        <v>0.1</v>
      </c>
      <c r="AJ76" s="35">
        <f t="shared" si="123"/>
        <v>0</v>
      </c>
      <c r="AK76" s="35">
        <f t="shared" si="124"/>
        <v>0</v>
      </c>
      <c r="AL76" s="35">
        <f t="shared" si="125"/>
        <v>0</v>
      </c>
      <c r="AM76" s="35">
        <f t="shared" si="126"/>
        <v>0</v>
      </c>
      <c r="AN76" s="35">
        <f t="shared" si="127"/>
        <v>0</v>
      </c>
      <c r="AO76" s="142">
        <f t="shared" si="128"/>
        <v>2.2999999999999998</v>
      </c>
      <c r="AP76" s="142">
        <f t="shared" si="148"/>
        <v>7.5</v>
      </c>
      <c r="AQ76" s="142">
        <f t="shared" si="129"/>
        <v>0</v>
      </c>
      <c r="AR76" s="142">
        <f t="shared" si="130"/>
        <v>0</v>
      </c>
      <c r="AS76" s="35">
        <f t="shared" si="131"/>
        <v>1.5</v>
      </c>
      <c r="AT76" s="35">
        <f>IF('Indicator Data'!L79="No data","x",IF('Indicator Data'!CL79&lt;1000,"x",ROUND((IF('Indicator Data'!L79&gt;AT$195,10,IF('Indicator Data'!L79&lt;AT$194,0,10-(AT$195-'Indicator Data'!L79)/(AT$195-AT$194)*10))),1)))</f>
        <v>6.1</v>
      </c>
      <c r="AU76" s="142">
        <f t="shared" si="132"/>
        <v>3.8</v>
      </c>
      <c r="AV76" s="35">
        <f>IF('Indicator Data'!M79="No data","x",ROUND(IF('Indicator Data'!M79=0,0,IF(LOG('Indicator Data'!M79)&gt;AV$195,10,IF(LOG('Indicator Data'!M79)&lt;AV$194,0,10-(AV$195-LOG('Indicator Data'!M79))/(AV$195-AV$194)*10))),1))</f>
        <v>8.5</v>
      </c>
      <c r="AW76" s="36">
        <f>IF(AV76="x","x",'Indicator Data'!M79/'Indicator Data'!$CK79)</f>
        <v>0.88815104439407055</v>
      </c>
      <c r="AX76" s="35">
        <f t="shared" si="149"/>
        <v>9.9</v>
      </c>
      <c r="AY76" s="35">
        <f t="shared" si="150"/>
        <v>9.3000000000000007</v>
      </c>
      <c r="AZ76" s="35" t="str">
        <f>IF('Indicator Data'!N79="No data","x",ROUND(IF('Indicator Data'!N79=0,0,IF(LOG('Indicator Data'!N79)&gt;AZ$195,10,IF(LOG('Indicator Data'!N79)&lt;AZ$194,0,10-(AZ$195-LOG('Indicator Data'!N79))/(AZ$195-AZ$194)*10))),1))</f>
        <v>x</v>
      </c>
      <c r="BA76" s="36" t="str">
        <f>IF(AZ76="x","x",'Indicator Data'!N79/'Indicator Data'!$CK79)</f>
        <v>x</v>
      </c>
      <c r="BB76" s="35" t="str">
        <f t="shared" si="151"/>
        <v>x</v>
      </c>
      <c r="BC76" s="35" t="str">
        <f t="shared" si="152"/>
        <v>x</v>
      </c>
      <c r="BD76" s="35" t="str">
        <f>IF('Indicator Data'!O79="No data","x",ROUND(IF('Indicator Data'!O79=0,0,IF(LOG('Indicator Data'!O79)&gt;BD$195,10,IF(LOG('Indicator Data'!O79)&lt;BD$194,0,10-(BD$195-LOG('Indicator Data'!O79))/(BD$195-BD$194)*10))),1))</f>
        <v>x</v>
      </c>
      <c r="BE76" s="36" t="str">
        <f>IF(BD76="x","x",'Indicator Data'!O79/'Indicator Data'!$CK79)</f>
        <v>x</v>
      </c>
      <c r="BF76" s="35" t="str">
        <f t="shared" si="153"/>
        <v>x</v>
      </c>
      <c r="BG76" s="35" t="str">
        <f t="shared" si="154"/>
        <v>x</v>
      </c>
      <c r="BH76" s="35" t="str">
        <f>IF('Indicator Data'!P79="No data","x",ROUND(IF('Indicator Data'!P79=0,0,IF(LOG('Indicator Data'!P79)&gt;BH$195,10,IF(LOG('Indicator Data'!P79)&lt;BH$194,0,10-(BH$195-LOG('Indicator Data'!P79))/(BH$195-BH$194)*10))),1))</f>
        <v>x</v>
      </c>
      <c r="BI76" s="36" t="str">
        <f>IF(BH76="x","x",'Indicator Data'!P79/'Indicator Data'!$CK79)</f>
        <v>x</v>
      </c>
      <c r="BJ76" s="35" t="str">
        <f t="shared" si="155"/>
        <v>x</v>
      </c>
      <c r="BK76" s="35" t="str">
        <f t="shared" si="156"/>
        <v>x</v>
      </c>
      <c r="BL76" s="35">
        <f t="shared" si="157"/>
        <v>9.3000000000000007</v>
      </c>
      <c r="BM76" s="35">
        <f>ROUND(IF('Indicator Data'!Q79=0,0,IF(LOG('Indicator Data'!Q79)&gt;BM$195,10,IF(LOG('Indicator Data'!Q79)&lt;BM$194,0,10-(BM$195-LOG('Indicator Data'!Q79))/(BM$195-BM$194)*10))),1)</f>
        <v>0</v>
      </c>
      <c r="BN76" s="35">
        <f>ROUND(IF('Indicator Data'!R79=0,0,IF(LOG('Indicator Data'!R79)&gt;BN$195,10,IF(LOG('Indicator Data'!R79)&lt;BN$194,0,10-(BN$195-LOG('Indicator Data'!R79))/(BN$195-BN$194)*10))),1)</f>
        <v>0</v>
      </c>
      <c r="BO76" s="35">
        <f t="shared" si="158"/>
        <v>0</v>
      </c>
      <c r="BP76" s="36">
        <f>'Indicator Data'!Q79/'Indicator Data'!$CK79</f>
        <v>0</v>
      </c>
      <c r="BQ76" s="36">
        <f>'Indicator Data'!R79/'Indicator Data'!$CK79</f>
        <v>0</v>
      </c>
      <c r="BR76" s="35">
        <f t="shared" si="133"/>
        <v>0</v>
      </c>
      <c r="BS76" s="35">
        <f t="shared" si="134"/>
        <v>0</v>
      </c>
      <c r="BT76" s="35">
        <f t="shared" si="135"/>
        <v>0</v>
      </c>
      <c r="BU76" s="35">
        <f t="shared" si="159"/>
        <v>0</v>
      </c>
      <c r="BV76" s="35">
        <f>ROUND(IF('Indicator Data'!S79=0,0,IF(LOG('Indicator Data'!S79)&gt;BV$195,10,IF(LOG('Indicator Data'!S79)&lt;BV$194,0,10-(BV$195-LOG('Indicator Data'!S79))/(BV$195-BV$194)*10))),1)</f>
        <v>0</v>
      </c>
      <c r="BW76" s="35">
        <f>ROUND(IF('Indicator Data'!T79=0,0,IF(LOG('Indicator Data'!T79)&gt;BW$195,10,IF(LOG('Indicator Data'!T79)&lt;BW$194,0,10-(BW$195-LOG('Indicator Data'!T79))/(BW$195-BW$194)*10))),1)</f>
        <v>0</v>
      </c>
      <c r="BX76" s="35">
        <f t="shared" si="160"/>
        <v>0</v>
      </c>
      <c r="BY76" s="36">
        <f>'Indicator Data'!S79/'Indicator Data'!$CK79</f>
        <v>0</v>
      </c>
      <c r="BZ76" s="36">
        <f>'Indicator Data'!T79/'Indicator Data'!$CK79</f>
        <v>0</v>
      </c>
      <c r="CA76" s="35">
        <f t="shared" si="136"/>
        <v>0</v>
      </c>
      <c r="CB76" s="35">
        <f t="shared" si="137"/>
        <v>0</v>
      </c>
      <c r="CC76" s="35">
        <f t="shared" si="161"/>
        <v>0</v>
      </c>
      <c r="CD76" s="35">
        <f t="shared" si="162"/>
        <v>0</v>
      </c>
      <c r="CE76" s="35">
        <f t="shared" si="163"/>
        <v>0</v>
      </c>
      <c r="CF76" s="35">
        <f>ROUND(IF('Indicator Data'!U79=0,0,IF(LOG('Indicator Data'!U79)&gt;CF$195,10,IF(LOG('Indicator Data'!U79)&lt;CF$194,0,10-(CF$195-LOG('Indicator Data'!U79))/(CF$195-CF$194)*10))),1)</f>
        <v>0</v>
      </c>
      <c r="CG76" s="36">
        <f>'Indicator Data'!U79/'Indicator Data'!$CK79</f>
        <v>0</v>
      </c>
      <c r="CH76" s="35">
        <f t="shared" si="138"/>
        <v>0</v>
      </c>
      <c r="CI76" s="35">
        <f t="shared" si="164"/>
        <v>0</v>
      </c>
      <c r="CJ76" s="35">
        <f>ROUND(IF('Indicator Data'!V79=0,0,IF(LOG('Indicator Data'!V79)&gt;CJ$195,10,IF(LOG('Indicator Data'!V79)&lt;CJ$194,0,10-(CJ$195-LOG('Indicator Data'!V79))/(CJ$195-CJ$194)*10))),1)</f>
        <v>0</v>
      </c>
      <c r="CK76" s="36">
        <f>IF('Indicator Data'!V79/'Indicator Data'!$CK79&gt;1,1,'Indicator Data'!V79/'Indicator Data'!$CK79)</f>
        <v>0</v>
      </c>
      <c r="CL76" s="35">
        <f t="shared" si="139"/>
        <v>0</v>
      </c>
      <c r="CM76" s="35">
        <f t="shared" si="165"/>
        <v>0</v>
      </c>
      <c r="CN76" s="35">
        <f>ROUND(IF('Indicator Data'!W79=0,0,IF(LOG('Indicator Data'!W79)&gt;CN$195,10,IF(LOG('Indicator Data'!W79)&lt;CN$194,0,10-(CN$195-LOG('Indicator Data'!W79))/(CN$195-CN$194)*10))),1)</f>
        <v>0</v>
      </c>
      <c r="CO76" s="36">
        <f>'Indicator Data'!W79/'Indicator Data'!$CK79</f>
        <v>0</v>
      </c>
      <c r="CP76" s="35">
        <f t="shared" si="140"/>
        <v>0</v>
      </c>
      <c r="CQ76" s="35">
        <f t="shared" si="166"/>
        <v>0</v>
      </c>
      <c r="CR76" s="35">
        <f t="shared" si="141"/>
        <v>0</v>
      </c>
      <c r="CS76" s="35">
        <f>IF('Indicator Data'!BZ79="No data","x",ROUND(IF('Indicator Data'!BZ79&gt;CS$195,0,IF('Indicator Data'!BZ79&lt;CS$194,10,(CS$195-'Indicator Data'!BZ79)/(CS$195-CS$194)*10)),1))</f>
        <v>0.2</v>
      </c>
      <c r="CT76" s="35">
        <f>IF('Indicator Data'!CA79="No data","x",ROUND(IF('Indicator Data'!CA79&gt;CT$195,0,IF('Indicator Data'!CA79&lt;CT$194,10,(CT$195-'Indicator Data'!CA79)/(CT$195-CT$194)*10)),1))</f>
        <v>0</v>
      </c>
      <c r="CU76" s="35" t="str">
        <f>IF('Indicator Data'!AC79="No data","x",ROUND(IF('Indicator Data'!AC79&gt;CU$195,0,IF('Indicator Data'!AC79&lt;CU$194,10,(CU$195-'Indicator Data'!AC79)/(CU$195-CU$194)*10)),1))</f>
        <v>x</v>
      </c>
      <c r="CV76" s="35">
        <f t="shared" si="142"/>
        <v>0.1</v>
      </c>
      <c r="CW76" s="35">
        <f>IF('Indicator Data'!X79="No data","x",ROUND(IF(LOG('Indicator Data'!X79)&gt;CW$195,10,IF(LOG('Indicator Data'!X79)&lt;CW$194,0,10-(CW$195-LOG('Indicator Data'!X79))/(CW$195-CW$194)*10)),1))</f>
        <v>6.8</v>
      </c>
      <c r="CX76" s="35">
        <f>IF('Indicator Data'!Y79="No data","x",ROUND(IF('Indicator Data'!Y79&gt;CX$195,10,IF('Indicator Data'!Y79&lt;CX$194,0,10-(CX$195-'Indicator Data'!Y79)/(CX$195-CX$194)*10)),1))</f>
        <v>0.4</v>
      </c>
      <c r="CY76" s="35">
        <f>IF('Indicator Data'!Z79="No data","x",ROUND(IF('Indicator Data'!Z79&gt;CY$195,10,IF('Indicator Data'!Z79&lt;CY$194,0,10-(CY$195-'Indicator Data'!Z79)/(CY$195-CY$194)*10)),1))</f>
        <v>7.1</v>
      </c>
      <c r="CZ76" s="35">
        <f>IF('Indicator Data'!AA79="No data","x",ROUND(IF('Indicator Data'!AA79&gt;CZ$195,10,IF('Indicator Data'!AA79&lt;CZ$194,0,10-(CZ$195-'Indicator Data'!AA79)/(CZ$195-CZ$194)*10)),1))</f>
        <v>1.5</v>
      </c>
      <c r="DA76" s="35">
        <f t="shared" si="167"/>
        <v>4</v>
      </c>
      <c r="DB76" s="35">
        <f t="shared" si="168"/>
        <v>2.7</v>
      </c>
      <c r="DC76" s="35">
        <f>IF('Indicator Data'!AF79="No data","x",ROUND(IF('Indicator Data'!AF79&gt;DC$195,10,IF('Indicator Data'!AF79&lt;DC$194,0,10-(DC$195-'Indicator Data'!AF79)/(DC$195-DC$194)*10)),1))</f>
        <v>1.5</v>
      </c>
      <c r="DD76" s="35">
        <f>IF('Indicator Data'!AG79="No data","x",ROUND(IF('Indicator Data'!AG79&gt;DD$195,10,IF('Indicator Data'!AG79&lt;DD$194,0,10-(DD$195-'Indicator Data'!AG79)/(DD$195-DD$194)*10)),1))</f>
        <v>0</v>
      </c>
      <c r="DE76" s="35">
        <f t="shared" si="169"/>
        <v>2.9</v>
      </c>
      <c r="DF76" s="35">
        <f>IF('Indicator Data'!AB79="No data","x",ROUND(IF('Indicator Data'!AB79&gt;DF$195,10,IF('Indicator Data'!AB79&lt;DF$194,0,10-(DF$195-'Indicator Data'!AB79)/(DF$195-DF$194)*10)),1))</f>
        <v>0</v>
      </c>
      <c r="DG76" s="35">
        <f t="shared" si="170"/>
        <v>0.1</v>
      </c>
      <c r="DH76" s="143">
        <f>IF('Indicator Data'!AD79="No data","x",'Indicator Data'!AD79/'Indicator Data'!$CJ79)</f>
        <v>4.7373790357554404E-4</v>
      </c>
      <c r="DI76" s="35">
        <f t="shared" si="171"/>
        <v>5.3</v>
      </c>
      <c r="DJ76" s="35">
        <f>IF('Indicator Data'!AE79="No data","x",ROUND(IF('Indicator Data'!AE79&gt;DJ$195,0,IF('Indicator Data'!AE79&lt;DJ$194,10,(DJ$195-'Indicator Data'!AE79)/(DJ$195-DJ$194)*10)),1))</f>
        <v>2</v>
      </c>
      <c r="DK76" s="35">
        <f t="shared" si="172"/>
        <v>3.7</v>
      </c>
      <c r="DL76" s="35">
        <f t="shared" si="173"/>
        <v>2.2000000000000002</v>
      </c>
      <c r="DM76" s="37">
        <f t="shared" si="143"/>
        <v>4.9000000000000004</v>
      </c>
      <c r="DN76" s="38">
        <f t="shared" si="144"/>
        <v>3.6</v>
      </c>
      <c r="DO76" s="35">
        <f>ROUND(IF('Indicator Data'!AH79=0,0,IF('Indicator Data'!AH79&gt;DO$195,10,IF('Indicator Data'!AH79&lt;DO$194,0,10-(DO$195-'Indicator Data'!AH79)/(DO$195-DO$194)*10))),1)</f>
        <v>0.2</v>
      </c>
      <c r="DP76" s="35">
        <f>ROUND(IF('Indicator Data'!AI79=0,0,IF(LOG('Indicator Data'!AI79)&gt;LOG(DP$195),10,IF(LOG('Indicator Data'!AI79)&lt;LOG(DP$194),0,10-(LOG(DP$195)-LOG('Indicator Data'!AI79))/(LOG(DP$195)-LOG(DP$194))*10))),1)</f>
        <v>0</v>
      </c>
      <c r="DQ76" s="37">
        <f t="shared" si="145"/>
        <v>0.1</v>
      </c>
      <c r="DR76" s="35">
        <f>'Indicator Data'!AJ79</f>
        <v>0</v>
      </c>
      <c r="DS76" s="35">
        <f>'Indicator Data'!AK79</f>
        <v>0</v>
      </c>
      <c r="DT76" s="37">
        <f t="shared" si="146"/>
        <v>0</v>
      </c>
      <c r="DU76" s="38">
        <f t="shared" si="147"/>
        <v>0.1</v>
      </c>
      <c r="DV76" s="13"/>
      <c r="DW76" s="83"/>
    </row>
    <row r="77" spans="1:127" s="2" customFormat="1" x14ac:dyDescent="0.3">
      <c r="A77" s="98" t="str">
        <f>'Indicator Data'!A80</f>
        <v>Iceland</v>
      </c>
      <c r="B77" s="39" t="str">
        <f>'Indicator Data'!B80</f>
        <v>ISL</v>
      </c>
      <c r="C77" s="35">
        <f>ROUND(IF('Indicator Data'!C80=0,0.1,IF(LOG('Indicator Data'!C80)&gt;C$195,10,IF(LOG('Indicator Data'!C80)&lt;C$194,0,10-(C$195-LOG('Indicator Data'!C80))/(C$195-C$194)*10))),1)</f>
        <v>4.2</v>
      </c>
      <c r="D77" s="35">
        <f>ROUND(IF('Indicator Data'!D80=0,0.1,IF(LOG('Indicator Data'!D80)&gt;D$195,10,IF(LOG('Indicator Data'!D80)&lt;D$194,0,10-(D$195-LOG('Indicator Data'!D80))/(D$195-D$194)*10))),1)</f>
        <v>5.3</v>
      </c>
      <c r="E77" s="35">
        <f t="shared" si="107"/>
        <v>4.8</v>
      </c>
      <c r="F77" s="35">
        <f>IF('Indicator Data'!E80="No data",0.1,(ROUND(IF('Indicator Data'!E80=0,0,IF(LOG('Indicator Data'!E80)&gt;F$195,10,IF(LOG('Indicator Data'!E80)&lt;F$194,0,10-(F$195-LOG('Indicator Data'!E80))/(F$195-F$194)*10))),1)))</f>
        <v>0.1</v>
      </c>
      <c r="G77" s="35">
        <f>ROUND(IF('Indicator Data'!F80=0,0,IF(LOG('Indicator Data'!F80)&gt;G$195,10,IF(LOG('Indicator Data'!F80)&lt;G$194,0,10-(G$195-LOG('Indicator Data'!F80))/(G$195-G$194)*10))),1)</f>
        <v>0</v>
      </c>
      <c r="H77" s="35">
        <f>ROUND(IF('Indicator Data'!G80=0,0,IF(LOG('Indicator Data'!G80)&gt;H$195,10,IF(LOG('Indicator Data'!G80)&lt;H$194,0,10-(H$195-LOG('Indicator Data'!G80))/(H$195-H$194)*10))),1)</f>
        <v>0</v>
      </c>
      <c r="I77" s="35">
        <f>ROUND(IF('Indicator Data'!H80=0,0,IF(LOG('Indicator Data'!H80)&gt;I$195,10,IF(LOG('Indicator Data'!H80)&lt;I$194,0,10-(I$195-LOG('Indicator Data'!H80))/(I$195-I$194)*10))),1)</f>
        <v>0</v>
      </c>
      <c r="J77" s="35">
        <f t="shared" si="108"/>
        <v>0</v>
      </c>
      <c r="K77" s="35">
        <f>ROUND(IF('Indicator Data'!I80=0,0,IF(LOG('Indicator Data'!I80)&gt;K$195,10,IF(LOG('Indicator Data'!I80)&lt;K$194,0,10-(K$195-LOG('Indicator Data'!I80))/(K$195-K$194)*10))),1)</f>
        <v>0</v>
      </c>
      <c r="L77" s="35">
        <f t="shared" si="109"/>
        <v>0</v>
      </c>
      <c r="M77" s="35">
        <f>ROUND(IF('Indicator Data'!J80=0,0,IF(LOG('Indicator Data'!J80)&gt;M$195,10,IF(LOG('Indicator Data'!J80)&lt;M$194,0,10-(M$195-LOG('Indicator Data'!J80))/(M$195-M$194)*10))),1)</f>
        <v>0</v>
      </c>
      <c r="N77" s="36">
        <f>'Indicator Data'!C80/'Indicator Data'!$CK80</f>
        <v>1.4611012697051881E-3</v>
      </c>
      <c r="O77" s="36">
        <f>'Indicator Data'!D80/'Indicator Data'!$CK80</f>
        <v>1.2126637693844538E-3</v>
      </c>
      <c r="P77" s="36" t="str">
        <f>IF(F77=0.1,"x",'Indicator Data'!E80/'Indicator Data'!$CK80)</f>
        <v>x</v>
      </c>
      <c r="Q77" s="36">
        <f>'Indicator Data'!F80/'Indicator Data'!$CK80</f>
        <v>0</v>
      </c>
      <c r="R77" s="36">
        <f>'Indicator Data'!G80/'Indicator Data'!$CK80</f>
        <v>0</v>
      </c>
      <c r="S77" s="36">
        <f>'Indicator Data'!H80/'Indicator Data'!$CK80</f>
        <v>0</v>
      </c>
      <c r="T77" s="36">
        <f>'Indicator Data'!I80/'Indicator Data'!$CK80</f>
        <v>0</v>
      </c>
      <c r="U77" s="36">
        <f>'Indicator Data'!J80/'Indicator Data'!$CK80</f>
        <v>0</v>
      </c>
      <c r="V77" s="35">
        <f t="shared" si="110"/>
        <v>7.3</v>
      </c>
      <c r="W77" s="35">
        <f t="shared" si="111"/>
        <v>10</v>
      </c>
      <c r="X77" s="35">
        <f t="shared" si="112"/>
        <v>9.1</v>
      </c>
      <c r="Y77" s="35">
        <f t="shared" si="113"/>
        <v>0.1</v>
      </c>
      <c r="Z77" s="35">
        <f t="shared" si="114"/>
        <v>0</v>
      </c>
      <c r="AA77" s="35">
        <f t="shared" si="115"/>
        <v>0</v>
      </c>
      <c r="AB77" s="35">
        <f t="shared" si="116"/>
        <v>0</v>
      </c>
      <c r="AC77" s="35">
        <f t="shared" si="117"/>
        <v>0</v>
      </c>
      <c r="AD77" s="35">
        <f t="shared" si="118"/>
        <v>0</v>
      </c>
      <c r="AE77" s="35">
        <f t="shared" si="119"/>
        <v>0</v>
      </c>
      <c r="AF77" s="35">
        <f t="shared" si="120"/>
        <v>0</v>
      </c>
      <c r="AG77" s="35">
        <f>ROUND(IF('Indicator Data'!K80=0,0,IF('Indicator Data'!K80&gt;AG$195,10,IF('Indicator Data'!K80&lt;AG$194,0,10-(AG$195-'Indicator Data'!K80)/(AG$195-AG$194)*10))),1)</f>
        <v>0</v>
      </c>
      <c r="AH77" s="35">
        <f t="shared" si="121"/>
        <v>5.8</v>
      </c>
      <c r="AI77" s="35">
        <f t="shared" si="122"/>
        <v>7.7</v>
      </c>
      <c r="AJ77" s="35">
        <f t="shared" si="123"/>
        <v>0</v>
      </c>
      <c r="AK77" s="35">
        <f t="shared" si="124"/>
        <v>0</v>
      </c>
      <c r="AL77" s="35">
        <f t="shared" si="125"/>
        <v>0</v>
      </c>
      <c r="AM77" s="35">
        <f t="shared" si="126"/>
        <v>0</v>
      </c>
      <c r="AN77" s="35">
        <f t="shared" si="127"/>
        <v>0</v>
      </c>
      <c r="AO77" s="142">
        <f t="shared" si="128"/>
        <v>7.5</v>
      </c>
      <c r="AP77" s="142">
        <f t="shared" si="148"/>
        <v>0.1</v>
      </c>
      <c r="AQ77" s="142">
        <f t="shared" si="129"/>
        <v>0</v>
      </c>
      <c r="AR77" s="142">
        <f t="shared" si="130"/>
        <v>0</v>
      </c>
      <c r="AS77" s="35">
        <f t="shared" si="131"/>
        <v>0</v>
      </c>
      <c r="AT77" s="35" t="str">
        <f>IF('Indicator Data'!L80="No data","x",IF('Indicator Data'!CL80&lt;1000,"x",ROUND((IF('Indicator Data'!L80&gt;AT$195,10,IF('Indicator Data'!L80&lt;AT$194,0,10-(AT$195-'Indicator Data'!L80)/(AT$195-AT$194)*10))),1)))</f>
        <v>x</v>
      </c>
      <c r="AU77" s="142">
        <f t="shared" si="132"/>
        <v>0</v>
      </c>
      <c r="AV77" s="35" t="str">
        <f>IF('Indicator Data'!M80="No data","x",ROUND(IF('Indicator Data'!M80=0,0,IF(LOG('Indicator Data'!M80)&gt;AV$195,10,IF(LOG('Indicator Data'!M80)&lt;AV$194,0,10-(AV$195-LOG('Indicator Data'!M80))/(AV$195-AV$194)*10))),1))</f>
        <v>x</v>
      </c>
      <c r="AW77" s="36" t="str">
        <f>IF(AV77="x","x",'Indicator Data'!M80/'Indicator Data'!$CK80)</f>
        <v>x</v>
      </c>
      <c r="AX77" s="35" t="str">
        <f t="shared" si="149"/>
        <v>x</v>
      </c>
      <c r="AY77" s="35" t="str">
        <f t="shared" si="150"/>
        <v>x</v>
      </c>
      <c r="AZ77" s="35" t="str">
        <f>IF('Indicator Data'!N80="No data","x",ROUND(IF('Indicator Data'!N80=0,0,IF(LOG('Indicator Data'!N80)&gt;AZ$195,10,IF(LOG('Indicator Data'!N80)&lt;AZ$194,0,10-(AZ$195-LOG('Indicator Data'!N80))/(AZ$195-AZ$194)*10))),1))</f>
        <v>x</v>
      </c>
      <c r="BA77" s="36" t="str">
        <f>IF(AZ77="x","x",'Indicator Data'!N80/'Indicator Data'!$CK80)</f>
        <v>x</v>
      </c>
      <c r="BB77" s="35" t="str">
        <f t="shared" si="151"/>
        <v>x</v>
      </c>
      <c r="BC77" s="35" t="str">
        <f t="shared" si="152"/>
        <v>x</v>
      </c>
      <c r="BD77" s="35" t="str">
        <f>IF('Indicator Data'!O80="No data","x",ROUND(IF('Indicator Data'!O80=0,0,IF(LOG('Indicator Data'!O80)&gt;BD$195,10,IF(LOG('Indicator Data'!O80)&lt;BD$194,0,10-(BD$195-LOG('Indicator Data'!O80))/(BD$195-BD$194)*10))),1))</f>
        <v>x</v>
      </c>
      <c r="BE77" s="36" t="str">
        <f>IF(BD77="x","x",'Indicator Data'!O80/'Indicator Data'!$CK80)</f>
        <v>x</v>
      </c>
      <c r="BF77" s="35" t="str">
        <f t="shared" si="153"/>
        <v>x</v>
      </c>
      <c r="BG77" s="35" t="str">
        <f t="shared" si="154"/>
        <v>x</v>
      </c>
      <c r="BH77" s="35" t="str">
        <f>IF('Indicator Data'!P80="No data","x",ROUND(IF('Indicator Data'!P80=0,0,IF(LOG('Indicator Data'!P80)&gt;BH$195,10,IF(LOG('Indicator Data'!P80)&lt;BH$194,0,10-(BH$195-LOG('Indicator Data'!P80))/(BH$195-BH$194)*10))),1))</f>
        <v>x</v>
      </c>
      <c r="BI77" s="36" t="str">
        <f>IF(BH77="x","x",'Indicator Data'!P80/'Indicator Data'!$CK80)</f>
        <v>x</v>
      </c>
      <c r="BJ77" s="35" t="str">
        <f t="shared" si="155"/>
        <v>x</v>
      </c>
      <c r="BK77" s="35" t="str">
        <f t="shared" si="156"/>
        <v>x</v>
      </c>
      <c r="BL77" s="35" t="str">
        <f t="shared" si="157"/>
        <v>x</v>
      </c>
      <c r="BM77" s="35">
        <f>ROUND(IF('Indicator Data'!Q80=0,0,IF(LOG('Indicator Data'!Q80)&gt;BM$195,10,IF(LOG('Indicator Data'!Q80)&lt;BM$194,0,10-(BM$195-LOG('Indicator Data'!Q80))/(BM$195-BM$194)*10))),1)</f>
        <v>0</v>
      </c>
      <c r="BN77" s="35">
        <f>ROUND(IF('Indicator Data'!R80=0,0,IF(LOG('Indicator Data'!R80)&gt;BN$195,10,IF(LOG('Indicator Data'!R80)&lt;BN$194,0,10-(BN$195-LOG('Indicator Data'!R80))/(BN$195-BN$194)*10))),1)</f>
        <v>0</v>
      </c>
      <c r="BO77" s="35">
        <f t="shared" si="158"/>
        <v>0</v>
      </c>
      <c r="BP77" s="36">
        <f>'Indicator Data'!Q80/'Indicator Data'!$CK80</f>
        <v>0</v>
      </c>
      <c r="BQ77" s="36">
        <f>'Indicator Data'!R80/'Indicator Data'!$CK80</f>
        <v>0</v>
      </c>
      <c r="BR77" s="35">
        <f t="shared" si="133"/>
        <v>0</v>
      </c>
      <c r="BS77" s="35">
        <f t="shared" si="134"/>
        <v>0</v>
      </c>
      <c r="BT77" s="35">
        <f t="shared" si="135"/>
        <v>0</v>
      </c>
      <c r="BU77" s="35">
        <f t="shared" si="159"/>
        <v>0</v>
      </c>
      <c r="BV77" s="35">
        <f>ROUND(IF('Indicator Data'!S80=0,0,IF(LOG('Indicator Data'!S80)&gt;BV$195,10,IF(LOG('Indicator Data'!S80)&lt;BV$194,0,10-(BV$195-LOG('Indicator Data'!S80))/(BV$195-BV$194)*10))),1)</f>
        <v>0</v>
      </c>
      <c r="BW77" s="35">
        <f>ROUND(IF('Indicator Data'!T80=0,0,IF(LOG('Indicator Data'!T80)&gt;BW$195,10,IF(LOG('Indicator Data'!T80)&lt;BW$194,0,10-(BW$195-LOG('Indicator Data'!T80))/(BW$195-BW$194)*10))),1)</f>
        <v>0</v>
      </c>
      <c r="BX77" s="35">
        <f t="shared" si="160"/>
        <v>0</v>
      </c>
      <c r="BY77" s="36">
        <f>'Indicator Data'!S80/'Indicator Data'!$CK80</f>
        <v>0</v>
      </c>
      <c r="BZ77" s="36">
        <f>'Indicator Data'!T80/'Indicator Data'!$CK80</f>
        <v>0</v>
      </c>
      <c r="CA77" s="35">
        <f t="shared" si="136"/>
        <v>0</v>
      </c>
      <c r="CB77" s="35">
        <f t="shared" si="137"/>
        <v>0</v>
      </c>
      <c r="CC77" s="35">
        <f t="shared" si="161"/>
        <v>0</v>
      </c>
      <c r="CD77" s="35">
        <f t="shared" si="162"/>
        <v>0</v>
      </c>
      <c r="CE77" s="35">
        <f t="shared" si="163"/>
        <v>0</v>
      </c>
      <c r="CF77" s="35">
        <f>ROUND(IF('Indicator Data'!U80=0,0,IF(LOG('Indicator Data'!U80)&gt;CF$195,10,IF(LOG('Indicator Data'!U80)&lt;CF$194,0,10-(CF$195-LOG('Indicator Data'!U80))/(CF$195-CF$194)*10))),1)</f>
        <v>0</v>
      </c>
      <c r="CG77" s="36">
        <f>'Indicator Data'!U80/'Indicator Data'!$CK80</f>
        <v>0</v>
      </c>
      <c r="CH77" s="35">
        <f t="shared" si="138"/>
        <v>0</v>
      </c>
      <c r="CI77" s="35">
        <f t="shared" si="164"/>
        <v>0</v>
      </c>
      <c r="CJ77" s="35">
        <f>ROUND(IF('Indicator Data'!V80=0,0,IF(LOG('Indicator Data'!V80)&gt;CJ$195,10,IF(LOG('Indicator Data'!V80)&lt;CJ$194,0,10-(CJ$195-LOG('Indicator Data'!V80))/(CJ$195-CJ$194)*10))),1)</f>
        <v>0</v>
      </c>
      <c r="CK77" s="36">
        <f>IF('Indicator Data'!V80/'Indicator Data'!$CK80&gt;1,1,'Indicator Data'!V80/'Indicator Data'!$CK80)</f>
        <v>0</v>
      </c>
      <c r="CL77" s="35">
        <f t="shared" si="139"/>
        <v>0</v>
      </c>
      <c r="CM77" s="35">
        <f t="shared" si="165"/>
        <v>0</v>
      </c>
      <c r="CN77" s="35">
        <f>ROUND(IF('Indicator Data'!W80=0,0,IF(LOG('Indicator Data'!W80)&gt;CN$195,10,IF(LOG('Indicator Data'!W80)&lt;CN$194,0,10-(CN$195-LOG('Indicator Data'!W80))/(CN$195-CN$194)*10))),1)</f>
        <v>0</v>
      </c>
      <c r="CO77" s="36">
        <f>'Indicator Data'!W80/'Indicator Data'!$CK80</f>
        <v>0</v>
      </c>
      <c r="CP77" s="35">
        <f t="shared" si="140"/>
        <v>0</v>
      </c>
      <c r="CQ77" s="35">
        <f t="shared" si="166"/>
        <v>0</v>
      </c>
      <c r="CR77" s="35">
        <f t="shared" si="141"/>
        <v>0</v>
      </c>
      <c r="CS77" s="35">
        <f>IF('Indicator Data'!BZ80="No data","x",ROUND(IF('Indicator Data'!BZ80&gt;CS$195,0,IF('Indicator Data'!BZ80&lt;CS$194,10,(CS$195-'Indicator Data'!BZ80)/(CS$195-CS$194)*10)),1))</f>
        <v>0.1</v>
      </c>
      <c r="CT77" s="35">
        <f>IF('Indicator Data'!CA80="No data","x",ROUND(IF('Indicator Data'!CA80&gt;CT$195,0,IF('Indicator Data'!CA80&lt;CT$194,10,(CT$195-'Indicator Data'!CA80)/(CT$195-CT$194)*10)),1))</f>
        <v>0</v>
      </c>
      <c r="CU77" s="35" t="str">
        <f>IF('Indicator Data'!AC80="No data","x",ROUND(IF('Indicator Data'!AC80&gt;CU$195,0,IF('Indicator Data'!AC80&lt;CU$194,10,(CU$195-'Indicator Data'!AC80)/(CU$195-CU$194)*10)),1))</f>
        <v>x</v>
      </c>
      <c r="CV77" s="35">
        <f t="shared" si="142"/>
        <v>0.1</v>
      </c>
      <c r="CW77" s="35">
        <f>IF('Indicator Data'!X80="No data","x",ROUND(IF(LOG('Indicator Data'!X80)&gt;CW$195,10,IF(LOG('Indicator Data'!X80)&lt;CW$194,0,10-(CW$195-LOG('Indicator Data'!X80))/(CW$195-CW$194)*10)),1))</f>
        <v>1.8</v>
      </c>
      <c r="CX77" s="35">
        <f>IF('Indicator Data'!Y80="No data","x",ROUND(IF('Indicator Data'!Y80&gt;CX$195,10,IF('Indicator Data'!Y80&lt;CX$194,0,10-(CX$195-'Indicator Data'!Y80)/(CX$195-CX$194)*10)),1))</f>
        <v>5.9</v>
      </c>
      <c r="CY77" s="35">
        <f>IF('Indicator Data'!Z80="No data","x",ROUND(IF('Indicator Data'!Z80&gt;CY$195,10,IF('Indicator Data'!Z80&lt;CY$194,0,10-(CY$195-'Indicator Data'!Z80)/(CY$195-CY$194)*10)),1))</f>
        <v>9.4</v>
      </c>
      <c r="CZ77" s="35" t="str">
        <f>IF('Indicator Data'!AA80="No data","x",ROUND(IF('Indicator Data'!AA80&gt;CZ$195,10,IF('Indicator Data'!AA80&lt;CZ$194,0,10-(CZ$195-'Indicator Data'!AA80)/(CZ$195-CZ$194)*10)),1))</f>
        <v>x</v>
      </c>
      <c r="DA77" s="35">
        <f t="shared" si="167"/>
        <v>5.7</v>
      </c>
      <c r="DB77" s="35">
        <f t="shared" si="168"/>
        <v>3.8</v>
      </c>
      <c r="DC77" s="35" t="str">
        <f>IF('Indicator Data'!AF80="No data","x",ROUND(IF('Indicator Data'!AF80&gt;DC$195,10,IF('Indicator Data'!AF80&lt;DC$194,0,10-(DC$195-'Indicator Data'!AF80)/(DC$195-DC$194)*10)),1))</f>
        <v>x</v>
      </c>
      <c r="DD77" s="35">
        <f>IF('Indicator Data'!AG80="No data","x",ROUND(IF('Indicator Data'!AG80&gt;DD$195,10,IF('Indicator Data'!AG80&lt;DD$194,0,10-(DD$195-'Indicator Data'!AG80)/(DD$195-DD$194)*10)),1))</f>
        <v>0.7</v>
      </c>
      <c r="DE77" s="35">
        <f t="shared" si="169"/>
        <v>4.5</v>
      </c>
      <c r="DF77" s="35">
        <f>IF('Indicator Data'!AB80="No data","x",ROUND(IF('Indicator Data'!AB80&gt;DF$195,10,IF('Indicator Data'!AB80&lt;DF$194,0,10-(DF$195-'Indicator Data'!AB80)/(DF$195-DF$194)*10)),1))</f>
        <v>0</v>
      </c>
      <c r="DG77" s="35">
        <f t="shared" si="170"/>
        <v>0</v>
      </c>
      <c r="DH77" s="143">
        <f>IF('Indicator Data'!AD80="No data","x",'Indicator Data'!AD80/'Indicator Data'!$CJ80)</f>
        <v>6.1645189168143893E-4</v>
      </c>
      <c r="DI77" s="35">
        <f t="shared" si="171"/>
        <v>3.8</v>
      </c>
      <c r="DJ77" s="35">
        <f>IF('Indicator Data'!AE80="No data","x",ROUND(IF('Indicator Data'!AE80&gt;DJ$195,0,IF('Indicator Data'!AE80&lt;DJ$194,10,(DJ$195-'Indicator Data'!AE80)/(DJ$195-DJ$194)*10)),1))</f>
        <v>2</v>
      </c>
      <c r="DK77" s="35">
        <f t="shared" si="172"/>
        <v>2.9</v>
      </c>
      <c r="DL77" s="35">
        <f t="shared" si="173"/>
        <v>2.5</v>
      </c>
      <c r="DM77" s="37">
        <f t="shared" si="143"/>
        <v>2.2000000000000002</v>
      </c>
      <c r="DN77" s="38">
        <f t="shared" si="144"/>
        <v>2.2000000000000002</v>
      </c>
      <c r="DO77" s="35">
        <f>ROUND(IF('Indicator Data'!AH80=0,0,IF('Indicator Data'!AH80&gt;DO$195,10,IF('Indicator Data'!AH80&lt;DO$194,0,10-(DO$195-'Indicator Data'!AH80)/(DO$195-DO$194)*10))),1)</f>
        <v>0</v>
      </c>
      <c r="DP77" s="35">
        <f>ROUND(IF('Indicator Data'!AI80=0,0,IF(LOG('Indicator Data'!AI80)&gt;LOG(DP$195),10,IF(LOG('Indicator Data'!AI80)&lt;LOG(DP$194),0,10-(LOG(DP$195)-LOG('Indicator Data'!AI80))/(LOG(DP$195)-LOG(DP$194))*10))),1)</f>
        <v>0</v>
      </c>
      <c r="DQ77" s="37">
        <f t="shared" si="145"/>
        <v>0</v>
      </c>
      <c r="DR77" s="35">
        <f>'Indicator Data'!AJ80</f>
        <v>0</v>
      </c>
      <c r="DS77" s="35">
        <f>'Indicator Data'!AK80</f>
        <v>0</v>
      </c>
      <c r="DT77" s="37">
        <f t="shared" si="146"/>
        <v>0</v>
      </c>
      <c r="DU77" s="38">
        <f t="shared" si="147"/>
        <v>0</v>
      </c>
      <c r="DV77" s="13"/>
      <c r="DW77" s="83"/>
    </row>
    <row r="78" spans="1:127" s="2" customFormat="1" x14ac:dyDescent="0.3">
      <c r="A78" s="98" t="str">
        <f>'Indicator Data'!A81</f>
        <v>India</v>
      </c>
      <c r="B78" s="39" t="str">
        <f>'Indicator Data'!B81</f>
        <v>IND</v>
      </c>
      <c r="C78" s="35">
        <f>ROUND(IF('Indicator Data'!C81=0,0.1,IF(LOG('Indicator Data'!C81)&gt;C$195,10,IF(LOG('Indicator Data'!C81)&lt;C$194,0,10-(C$195-LOG('Indicator Data'!C81))/(C$195-C$194)*10))),1)</f>
        <v>10</v>
      </c>
      <c r="D78" s="35">
        <f>ROUND(IF('Indicator Data'!D81=0,0.1,IF(LOG('Indicator Data'!D81)&gt;D$195,10,IF(LOG('Indicator Data'!D81)&lt;D$194,0,10-(D$195-LOG('Indicator Data'!D81))/(D$195-D$194)*10))),1)</f>
        <v>10</v>
      </c>
      <c r="E78" s="35">
        <f t="shared" si="107"/>
        <v>10</v>
      </c>
      <c r="F78" s="35">
        <f>IF('Indicator Data'!E81="No data",0.1,(ROUND(IF('Indicator Data'!E81=0,0,IF(LOG('Indicator Data'!E81)&gt;F$195,10,IF(LOG('Indicator Data'!E81)&lt;F$194,0,10-(F$195-LOG('Indicator Data'!E81))/(F$195-F$194)*10))),1)))</f>
        <v>10</v>
      </c>
      <c r="G78" s="35">
        <f>ROUND(IF('Indicator Data'!F81=0,0,IF(LOG('Indicator Data'!F81)&gt;G$195,10,IF(LOG('Indicator Data'!F81)&lt;G$194,0,10-(G$195-LOG('Indicator Data'!F81))/(G$195-G$194)*10))),1)</f>
        <v>9.1999999999999993</v>
      </c>
      <c r="H78" s="35">
        <f>ROUND(IF('Indicator Data'!G81=0,0,IF(LOG('Indicator Data'!G81)&gt;H$195,10,IF(LOG('Indicator Data'!G81)&lt;H$194,0,10-(H$195-LOG('Indicator Data'!G81))/(H$195-H$194)*10))),1)</f>
        <v>10</v>
      </c>
      <c r="I78" s="35">
        <f>ROUND(IF('Indicator Data'!H81=0,0,IF(LOG('Indicator Data'!H81)&gt;I$195,10,IF(LOG('Indicator Data'!H81)&lt;I$194,0,10-(I$195-LOG('Indicator Data'!H81))/(I$195-I$194)*10))),1)</f>
        <v>9.3000000000000007</v>
      </c>
      <c r="J78" s="35">
        <f t="shared" si="108"/>
        <v>9.6999999999999993</v>
      </c>
      <c r="K78" s="35">
        <f>ROUND(IF('Indicator Data'!I81=0,0,IF(LOG('Indicator Data'!I81)&gt;K$195,10,IF(LOG('Indicator Data'!I81)&lt;K$194,0,10-(K$195-LOG('Indicator Data'!I81))/(K$195-K$194)*10))),1)</f>
        <v>9.6999999999999993</v>
      </c>
      <c r="L78" s="35">
        <f t="shared" si="109"/>
        <v>9.6999999999999993</v>
      </c>
      <c r="M78" s="35">
        <f>ROUND(IF('Indicator Data'!J81=0,0,IF(LOG('Indicator Data'!J81)&gt;M$195,10,IF(LOG('Indicator Data'!J81)&lt;M$194,0,10-(M$195-LOG('Indicator Data'!J81))/(M$195-M$194)*10))),1)</f>
        <v>10</v>
      </c>
      <c r="N78" s="36">
        <f>'Indicator Data'!C81/'Indicator Data'!$CK81</f>
        <v>1.2153257647438262E-3</v>
      </c>
      <c r="O78" s="36">
        <f>'Indicator Data'!D81/'Indicator Data'!$CK81</f>
        <v>1.7357917067151052E-4</v>
      </c>
      <c r="P78" s="36">
        <f>IF(F78=0.1,"x",'Indicator Data'!E81/'Indicator Data'!$CK81)</f>
        <v>6.8068889823234228E-3</v>
      </c>
      <c r="Q78" s="36">
        <f>'Indicator Data'!F81/'Indicator Data'!$CK81</f>
        <v>2.5227507011833729E-6</v>
      </c>
      <c r="R78" s="36">
        <f>'Indicator Data'!G81/'Indicator Data'!$CK81</f>
        <v>1.253275127784623E-3</v>
      </c>
      <c r="S78" s="36">
        <f>'Indicator Data'!H81/'Indicator Data'!$CK81</f>
        <v>2.5825030223470889E-5</v>
      </c>
      <c r="T78" s="36">
        <f>'Indicator Data'!I81/'Indicator Data'!$CK81</f>
        <v>5.5844511000518017E-4</v>
      </c>
      <c r="U78" s="36">
        <f>'Indicator Data'!J81/'Indicator Data'!$CK81</f>
        <v>2.155963333644768E-2</v>
      </c>
      <c r="V78" s="35">
        <f t="shared" si="110"/>
        <v>6.1</v>
      </c>
      <c r="W78" s="35">
        <f t="shared" si="111"/>
        <v>1.7</v>
      </c>
      <c r="X78" s="35">
        <f t="shared" si="112"/>
        <v>4.2</v>
      </c>
      <c r="Y78" s="35">
        <f t="shared" si="113"/>
        <v>4.5</v>
      </c>
      <c r="Z78" s="35">
        <f t="shared" si="114"/>
        <v>6.4</v>
      </c>
      <c r="AA78" s="35">
        <f t="shared" si="115"/>
        <v>0.7</v>
      </c>
      <c r="AB78" s="35">
        <f t="shared" si="116"/>
        <v>0.1</v>
      </c>
      <c r="AC78" s="35">
        <f t="shared" si="117"/>
        <v>0.4</v>
      </c>
      <c r="AD78" s="35">
        <f t="shared" si="118"/>
        <v>0.6</v>
      </c>
      <c r="AE78" s="35">
        <f t="shared" si="119"/>
        <v>0.5</v>
      </c>
      <c r="AF78" s="35">
        <f t="shared" si="120"/>
        <v>7.2</v>
      </c>
      <c r="AG78" s="35">
        <f>ROUND(IF('Indicator Data'!K81=0,0,IF('Indicator Data'!K81&gt;AG$195,10,IF('Indicator Data'!K81&lt;AG$194,0,10-(AG$195-'Indicator Data'!K81)/(AG$195-AG$194)*10))),1)</f>
        <v>7.6</v>
      </c>
      <c r="AH78" s="35">
        <f t="shared" si="121"/>
        <v>8.1</v>
      </c>
      <c r="AI78" s="35">
        <f t="shared" si="122"/>
        <v>5.9</v>
      </c>
      <c r="AJ78" s="35">
        <f t="shared" si="123"/>
        <v>5.4</v>
      </c>
      <c r="AK78" s="35">
        <f t="shared" si="124"/>
        <v>4.7</v>
      </c>
      <c r="AL78" s="35">
        <f t="shared" si="125"/>
        <v>5.0999999999999996</v>
      </c>
      <c r="AM78" s="35">
        <f t="shared" si="126"/>
        <v>5.2</v>
      </c>
      <c r="AN78" s="35">
        <f t="shared" si="127"/>
        <v>9</v>
      </c>
      <c r="AO78" s="142">
        <f t="shared" si="128"/>
        <v>8.3000000000000007</v>
      </c>
      <c r="AP78" s="142">
        <f t="shared" si="148"/>
        <v>8.4</v>
      </c>
      <c r="AQ78" s="142">
        <f t="shared" si="129"/>
        <v>8.1</v>
      </c>
      <c r="AR78" s="142">
        <f t="shared" si="130"/>
        <v>7.2</v>
      </c>
      <c r="AS78" s="35">
        <f t="shared" si="131"/>
        <v>8.3000000000000007</v>
      </c>
      <c r="AT78" s="35">
        <f>IF('Indicator Data'!L81="No data","x",IF('Indicator Data'!CL81&lt;1000,"x",ROUND((IF('Indicator Data'!L81&gt;AT$195,10,IF('Indicator Data'!L81&lt;AT$194,0,10-(AT$195-'Indicator Data'!L81)/(AT$195-AT$194)*10))),1)))</f>
        <v>4</v>
      </c>
      <c r="AU78" s="142">
        <f t="shared" si="132"/>
        <v>6.2</v>
      </c>
      <c r="AV78" s="35">
        <f>IF('Indicator Data'!M81="No data","x",ROUND(IF('Indicator Data'!M81=0,0,IF(LOG('Indicator Data'!M81)&gt;AV$195,10,IF(LOG('Indicator Data'!M81)&lt;AV$194,0,10-(AV$195-LOG('Indicator Data'!M81))/(AV$195-AV$194)*10))),1))</f>
        <v>10</v>
      </c>
      <c r="AW78" s="36">
        <f>IF(AV78="x","x",'Indicator Data'!M81/'Indicator Data'!$CK81)</f>
        <v>0.28480697788232112</v>
      </c>
      <c r="AX78" s="35">
        <f t="shared" si="149"/>
        <v>3.2</v>
      </c>
      <c r="AY78" s="35">
        <f t="shared" si="150"/>
        <v>8.1</v>
      </c>
      <c r="AZ78" s="35" t="str">
        <f>IF('Indicator Data'!N81="No data","x",ROUND(IF('Indicator Data'!N81=0,0,IF(LOG('Indicator Data'!N81)&gt;AZ$195,10,IF(LOG('Indicator Data'!N81)&lt;AZ$194,0,10-(AZ$195-LOG('Indicator Data'!N81))/(AZ$195-AZ$194)*10))),1))</f>
        <v>x</v>
      </c>
      <c r="BA78" s="36" t="str">
        <f>IF(AZ78="x","x",'Indicator Data'!N81/'Indicator Data'!$CK81)</f>
        <v>x</v>
      </c>
      <c r="BB78" s="35" t="str">
        <f t="shared" si="151"/>
        <v>x</v>
      </c>
      <c r="BC78" s="35" t="str">
        <f t="shared" si="152"/>
        <v>x</v>
      </c>
      <c r="BD78" s="35" t="str">
        <f>IF('Indicator Data'!O81="No data","x",ROUND(IF('Indicator Data'!O81=0,0,IF(LOG('Indicator Data'!O81)&gt;BD$195,10,IF(LOG('Indicator Data'!O81)&lt;BD$194,0,10-(BD$195-LOG('Indicator Data'!O81))/(BD$195-BD$194)*10))),1))</f>
        <v>x</v>
      </c>
      <c r="BE78" s="36" t="str">
        <f>IF(BD78="x","x",'Indicator Data'!O81/'Indicator Data'!$CK81)</f>
        <v>x</v>
      </c>
      <c r="BF78" s="35" t="str">
        <f t="shared" si="153"/>
        <v>x</v>
      </c>
      <c r="BG78" s="35" t="str">
        <f t="shared" si="154"/>
        <v>x</v>
      </c>
      <c r="BH78" s="35" t="str">
        <f>IF('Indicator Data'!P81="No data","x",ROUND(IF('Indicator Data'!P81=0,0,IF(LOG('Indicator Data'!P81)&gt;BH$195,10,IF(LOG('Indicator Data'!P81)&lt;BH$194,0,10-(BH$195-LOG('Indicator Data'!P81))/(BH$195-BH$194)*10))),1))</f>
        <v>x</v>
      </c>
      <c r="BI78" s="36" t="str">
        <f>IF(BH78="x","x",'Indicator Data'!P81/'Indicator Data'!$CK81)</f>
        <v>x</v>
      </c>
      <c r="BJ78" s="35" t="str">
        <f t="shared" si="155"/>
        <v>x</v>
      </c>
      <c r="BK78" s="35" t="str">
        <f t="shared" si="156"/>
        <v>x</v>
      </c>
      <c r="BL78" s="35">
        <f t="shared" si="157"/>
        <v>8.1</v>
      </c>
      <c r="BM78" s="35">
        <f>ROUND(IF('Indicator Data'!Q81=0,0,IF(LOG('Indicator Data'!Q81)&gt;BM$195,10,IF(LOG('Indicator Data'!Q81)&lt;BM$194,0,10-(BM$195-LOG('Indicator Data'!Q81))/(BM$195-BM$194)*10))),1)</f>
        <v>10</v>
      </c>
      <c r="BN78" s="35">
        <f>ROUND(IF('Indicator Data'!R81=0,0,IF(LOG('Indicator Data'!R81)&gt;BN$195,10,IF(LOG('Indicator Data'!R81)&lt;BN$194,0,10-(BN$195-LOG('Indicator Data'!R81))/(BN$195-BN$194)*10))),1)</f>
        <v>10</v>
      </c>
      <c r="BO78" s="35">
        <f t="shared" si="158"/>
        <v>10</v>
      </c>
      <c r="BP78" s="36">
        <f>'Indicator Data'!Q81/'Indicator Data'!$CK81</f>
        <v>0.42269657614717399</v>
      </c>
      <c r="BQ78" s="36">
        <f>'Indicator Data'!R81/'Indicator Data'!$CK81</f>
        <v>0.52250667064783107</v>
      </c>
      <c r="BR78" s="35">
        <f t="shared" si="133"/>
        <v>4.2</v>
      </c>
      <c r="BS78" s="35">
        <f t="shared" si="134"/>
        <v>6.5</v>
      </c>
      <c r="BT78" s="35">
        <f t="shared" si="135"/>
        <v>5.7333333333333334</v>
      </c>
      <c r="BU78" s="35">
        <f t="shared" si="159"/>
        <v>8.6999999999999993</v>
      </c>
      <c r="BV78" s="35">
        <f>ROUND(IF('Indicator Data'!S81=0,0,IF(LOG('Indicator Data'!S81)&gt;BV$195,10,IF(LOG('Indicator Data'!S81)&lt;BV$194,0,10-(BV$195-LOG('Indicator Data'!S81))/(BV$195-BV$194)*10))),1)</f>
        <v>10</v>
      </c>
      <c r="BW78" s="35">
        <f>ROUND(IF('Indicator Data'!T81=0,0,IF(LOG('Indicator Data'!T81)&gt;BW$195,10,IF(LOG('Indicator Data'!T81)&lt;BW$194,0,10-(BW$195-LOG('Indicator Data'!T81))/(BW$195-BW$194)*10))),1)</f>
        <v>10</v>
      </c>
      <c r="BX78" s="35">
        <f t="shared" si="160"/>
        <v>10</v>
      </c>
      <c r="BY78" s="36">
        <f>'Indicator Data'!S81/'Indicator Data'!$CK81</f>
        <v>0.53803205714497737</v>
      </c>
      <c r="BZ78" s="36">
        <f>'Indicator Data'!T81/'Indicator Data'!$CK81</f>
        <v>0.32729836320896133</v>
      </c>
      <c r="CA78" s="35">
        <f t="shared" si="136"/>
        <v>9</v>
      </c>
      <c r="CB78" s="35">
        <f t="shared" si="137"/>
        <v>3.3</v>
      </c>
      <c r="CC78" s="35">
        <f t="shared" si="161"/>
        <v>5.2</v>
      </c>
      <c r="CD78" s="35">
        <f t="shared" si="162"/>
        <v>8.5</v>
      </c>
      <c r="CE78" s="35">
        <f t="shared" si="163"/>
        <v>8.6</v>
      </c>
      <c r="CF78" s="35">
        <f>ROUND(IF('Indicator Data'!U81=0,0,IF(LOG('Indicator Data'!U81)&gt;CF$195,10,IF(LOG('Indicator Data'!U81)&lt;CF$194,0,10-(CF$195-LOG('Indicator Data'!U81))/(CF$195-CF$194)*10))),1)</f>
        <v>10</v>
      </c>
      <c r="CG78" s="36">
        <f>'Indicator Data'!U81/'Indicator Data'!$CK81</f>
        <v>0.35140479107279859</v>
      </c>
      <c r="CH78" s="35">
        <f t="shared" si="138"/>
        <v>3.9</v>
      </c>
      <c r="CI78" s="35">
        <f t="shared" si="164"/>
        <v>8.3000000000000007</v>
      </c>
      <c r="CJ78" s="35">
        <f>ROUND(IF('Indicator Data'!V81=0,0,IF(LOG('Indicator Data'!V81)&gt;CJ$195,10,IF(LOG('Indicator Data'!V81)&lt;CJ$194,0,10-(CJ$195-LOG('Indicator Data'!V81))/(CJ$195-CJ$194)*10))),1)</f>
        <v>10</v>
      </c>
      <c r="CK78" s="36">
        <f>IF('Indicator Data'!V81/'Indicator Data'!$CK81&gt;1,1,'Indicator Data'!V81/'Indicator Data'!$CK81)</f>
        <v>0.97606319366881911</v>
      </c>
      <c r="CL78" s="35">
        <f t="shared" si="139"/>
        <v>9.8000000000000007</v>
      </c>
      <c r="CM78" s="35">
        <f t="shared" si="165"/>
        <v>9.9</v>
      </c>
      <c r="CN78" s="35">
        <f>ROUND(IF('Indicator Data'!W81=0,0,IF(LOG('Indicator Data'!W81)&gt;CN$195,10,IF(LOG('Indicator Data'!W81)&lt;CN$194,0,10-(CN$195-LOG('Indicator Data'!W81))/(CN$195-CN$194)*10))),1)</f>
        <v>10</v>
      </c>
      <c r="CO78" s="36">
        <f>'Indicator Data'!W81/'Indicator Data'!$CK81</f>
        <v>0.97318648772722149</v>
      </c>
      <c r="CP78" s="35">
        <f t="shared" si="140"/>
        <v>9.6999999999999993</v>
      </c>
      <c r="CQ78" s="35">
        <f t="shared" si="166"/>
        <v>9.9</v>
      </c>
      <c r="CR78" s="35">
        <f t="shared" si="141"/>
        <v>9.3000000000000007</v>
      </c>
      <c r="CS78" s="35">
        <f>IF('Indicator Data'!BZ81="No data","x",ROUND(IF('Indicator Data'!BZ81&gt;CS$195,0,IF('Indicator Data'!BZ81&lt;CS$194,10,(CS$195-'Indicator Data'!BZ81)/(CS$195-CS$194)*10)),1))</f>
        <v>4.5</v>
      </c>
      <c r="CT78" s="35">
        <f>IF('Indicator Data'!CA81="No data","x",ROUND(IF('Indicator Data'!CA81&gt;CT$195,0,IF('Indicator Data'!CA81&lt;CT$194,10,(CT$195-'Indicator Data'!CA81)/(CT$195-CT$194)*10)),1))</f>
        <v>1.2</v>
      </c>
      <c r="CU78" s="35">
        <f>IF('Indicator Data'!AC81="No data","x",ROUND(IF('Indicator Data'!AC81&gt;CU$195,0,IF('Indicator Data'!AC81&lt;CU$194,10,(CU$195-'Indicator Data'!AC81)/(CU$195-CU$194)*10)),1))</f>
        <v>4</v>
      </c>
      <c r="CV78" s="35">
        <f t="shared" si="142"/>
        <v>3.2</v>
      </c>
      <c r="CW78" s="35">
        <f>IF('Indicator Data'!X81="No data","x",ROUND(IF(LOG('Indicator Data'!X81)&gt;CW$195,10,IF(LOG('Indicator Data'!X81)&lt;CW$194,0,10-(CW$195-LOG('Indicator Data'!X81))/(CW$195-CW$194)*10)),1))</f>
        <v>8.9</v>
      </c>
      <c r="CX78" s="35">
        <f>IF('Indicator Data'!Y81="No data","x",ROUND(IF('Indicator Data'!Y81&gt;CX$195,10,IF('Indicator Data'!Y81&lt;CX$194,0,10-(CX$195-'Indicator Data'!Y81)/(CX$195-CX$194)*10)),1))</f>
        <v>4.5999999999999996</v>
      </c>
      <c r="CY78" s="35">
        <f>IF('Indicator Data'!Z81="No data","x",ROUND(IF('Indicator Data'!Z81&gt;CY$195,10,IF('Indicator Data'!Z81&lt;CY$194,0,10-(CY$195-'Indicator Data'!Z81)/(CY$195-CY$194)*10)),1))</f>
        <v>3.4</v>
      </c>
      <c r="CZ78" s="35">
        <f>IF('Indicator Data'!AA81="No data","x",ROUND(IF('Indicator Data'!AA81&gt;CZ$195,10,IF('Indicator Data'!AA81&lt;CZ$194,0,10-(CZ$195-'Indicator Data'!AA81)/(CZ$195-CZ$194)*10)),1))</f>
        <v>6.4</v>
      </c>
      <c r="DA78" s="35">
        <f t="shared" si="167"/>
        <v>5.8</v>
      </c>
      <c r="DB78" s="35">
        <f t="shared" si="168"/>
        <v>4.9000000000000004</v>
      </c>
      <c r="DC78" s="35">
        <f>IF('Indicator Data'!AF81="No data","x",ROUND(IF('Indicator Data'!AF81&gt;DC$195,10,IF('Indicator Data'!AF81&lt;DC$194,0,10-(DC$195-'Indicator Data'!AF81)/(DC$195-DC$194)*10)),1))</f>
        <v>3.9</v>
      </c>
      <c r="DD78" s="35">
        <f>IF('Indicator Data'!AG81="No data","x",ROUND(IF('Indicator Data'!AG81&gt;DD$195,10,IF('Indicator Data'!AG81&lt;DD$194,0,10-(DD$195-'Indicator Data'!AG81)/(DD$195-DD$194)*10)),1))</f>
        <v>2.4</v>
      </c>
      <c r="DE78" s="35">
        <f t="shared" si="169"/>
        <v>4.9000000000000004</v>
      </c>
      <c r="DF78" s="35">
        <f>IF('Indicator Data'!AB81="No data","x",ROUND(IF('Indicator Data'!AB81&gt;DF$195,10,IF('Indicator Data'!AB81&lt;DF$194,0,10-(DF$195-'Indicator Data'!AB81)/(DF$195-DF$194)*10)),1))</f>
        <v>8.6</v>
      </c>
      <c r="DG78" s="35">
        <f t="shared" si="170"/>
        <v>4.5999999999999996</v>
      </c>
      <c r="DH78" s="143">
        <f>IF('Indicator Data'!AD81="No data","x",'Indicator Data'!AD81/'Indicator Data'!$CJ81)</f>
        <v>1.3233215040276452E-4</v>
      </c>
      <c r="DI78" s="35">
        <f t="shared" si="171"/>
        <v>8.6999999999999993</v>
      </c>
      <c r="DJ78" s="35">
        <f>IF('Indicator Data'!AE81="No data","x",ROUND(IF('Indicator Data'!AE81&gt;DJ$195,0,IF('Indicator Data'!AE81&lt;DJ$194,10,(DJ$195-'Indicator Data'!AE81)/(DJ$195-DJ$194)*10)),1))</f>
        <v>4</v>
      </c>
      <c r="DK78" s="35">
        <f t="shared" si="172"/>
        <v>6.4</v>
      </c>
      <c r="DL78" s="35">
        <f t="shared" si="173"/>
        <v>5.3</v>
      </c>
      <c r="DM78" s="37">
        <f t="shared" si="143"/>
        <v>7.4</v>
      </c>
      <c r="DN78" s="38">
        <f t="shared" si="144"/>
        <v>7.7</v>
      </c>
      <c r="DO78" s="35">
        <f>ROUND(IF('Indicator Data'!AH81=0,0,IF('Indicator Data'!AH81&gt;DO$195,10,IF('Indicator Data'!AH81&lt;DO$194,0,10-(DO$195-'Indicator Data'!AH81)/(DO$195-DO$194)*10))),1)</f>
        <v>10</v>
      </c>
      <c r="DP78" s="35">
        <f>ROUND(IF('Indicator Data'!AI81=0,0,IF(LOG('Indicator Data'!AI81)&gt;LOG(DP$195),10,IF(LOG('Indicator Data'!AI81)&lt;LOG(DP$194),0,10-(LOG(DP$195)-LOG('Indicator Data'!AI81))/(LOG(DP$195)-LOG(DP$194))*10))),1)</f>
        <v>8.6</v>
      </c>
      <c r="DQ78" s="37">
        <f t="shared" si="145"/>
        <v>9.4</v>
      </c>
      <c r="DR78" s="35">
        <f>'Indicator Data'!AJ81</f>
        <v>0</v>
      </c>
      <c r="DS78" s="35">
        <f>'Indicator Data'!AK81</f>
        <v>4</v>
      </c>
      <c r="DT78" s="37">
        <f t="shared" si="146"/>
        <v>7</v>
      </c>
      <c r="DU78" s="38">
        <f t="shared" si="147"/>
        <v>7</v>
      </c>
      <c r="DV78" s="13"/>
      <c r="DW78" s="83"/>
    </row>
    <row r="79" spans="1:127" s="2" customFormat="1" x14ac:dyDescent="0.3">
      <c r="A79" s="98" t="str">
        <f>'Indicator Data'!A82</f>
        <v>Indonesia</v>
      </c>
      <c r="B79" s="39" t="str">
        <f>'Indicator Data'!B82</f>
        <v>IDN</v>
      </c>
      <c r="C79" s="35">
        <f>ROUND(IF('Indicator Data'!C82=0,0.1,IF(LOG('Indicator Data'!C82)&gt;C$195,10,IF(LOG('Indicator Data'!C82)&lt;C$194,0,10-(C$195-LOG('Indicator Data'!C82))/(C$195-C$194)*10))),1)</f>
        <v>10</v>
      </c>
      <c r="D79" s="35">
        <f>ROUND(IF('Indicator Data'!D82=0,0.1,IF(LOG('Indicator Data'!D82)&gt;D$195,10,IF(LOG('Indicator Data'!D82)&lt;D$194,0,10-(D$195-LOG('Indicator Data'!D82))/(D$195-D$194)*10))),1)</f>
        <v>10</v>
      </c>
      <c r="E79" s="35">
        <f t="shared" si="107"/>
        <v>10</v>
      </c>
      <c r="F79" s="35">
        <f>IF('Indicator Data'!E82="No data",0.1,(ROUND(IF('Indicator Data'!E82=0,0,IF(LOG('Indicator Data'!E82)&gt;F$195,10,IF(LOG('Indicator Data'!E82)&lt;F$194,0,10-(F$195-LOG('Indicator Data'!E82))/(F$195-F$194)*10))),1)))</f>
        <v>10</v>
      </c>
      <c r="G79" s="35">
        <f>ROUND(IF('Indicator Data'!F82=0,0,IF(LOG('Indicator Data'!F82)&gt;G$195,10,IF(LOG('Indicator Data'!F82)&lt;G$194,0,10-(G$195-LOG('Indicator Data'!F82))/(G$195-G$194)*10))),1)</f>
        <v>10</v>
      </c>
      <c r="H79" s="35">
        <f>ROUND(IF('Indicator Data'!G82=0,0,IF(LOG('Indicator Data'!G82)&gt;H$195,10,IF(LOG('Indicator Data'!G82)&lt;H$194,0,10-(H$195-LOG('Indicator Data'!G82))/(H$195-H$194)*10))),1)</f>
        <v>7.6</v>
      </c>
      <c r="I79" s="35">
        <f>ROUND(IF('Indicator Data'!H82=0,0,IF(LOG('Indicator Data'!H82)&gt;I$195,10,IF(LOG('Indicator Data'!H82)&lt;I$194,0,10-(I$195-LOG('Indicator Data'!H82))/(I$195-I$194)*10))),1)</f>
        <v>8.5</v>
      </c>
      <c r="J79" s="35">
        <f t="shared" si="108"/>
        <v>8.1</v>
      </c>
      <c r="K79" s="35">
        <f>ROUND(IF('Indicator Data'!I82=0,0,IF(LOG('Indicator Data'!I82)&gt;K$195,10,IF(LOG('Indicator Data'!I82)&lt;K$194,0,10-(K$195-LOG('Indicator Data'!I82))/(K$195-K$194)*10))),1)</f>
        <v>9.1999999999999993</v>
      </c>
      <c r="L79" s="35">
        <f t="shared" si="109"/>
        <v>8.6999999999999993</v>
      </c>
      <c r="M79" s="35">
        <f>ROUND(IF('Indicator Data'!J82=0,0,IF(LOG('Indicator Data'!J82)&gt;M$195,10,IF(LOG('Indicator Data'!J82)&lt;M$194,0,10-(M$195-LOG('Indicator Data'!J82))/(M$195-M$194)*10))),1)</f>
        <v>8.6999999999999993</v>
      </c>
      <c r="N79" s="36">
        <f>'Indicator Data'!C82/'Indicator Data'!$CK82</f>
        <v>1.8296764768959296E-3</v>
      </c>
      <c r="O79" s="36">
        <f>'Indicator Data'!D82/'Indicator Data'!$CK82</f>
        <v>2.2982534446099577E-4</v>
      </c>
      <c r="P79" s="36">
        <f>IF(F79=0.1,"x",'Indicator Data'!E82/'Indicator Data'!$CK82)</f>
        <v>4.5150435241298956E-3</v>
      </c>
      <c r="Q79" s="36">
        <f>'Indicator Data'!F82/'Indicator Data'!$CK82</f>
        <v>4.6172982486292034E-5</v>
      </c>
      <c r="R79" s="36">
        <f>'Indicator Data'!G82/'Indicator Data'!$CK82</f>
        <v>4.3812571895213034E-4</v>
      </c>
      <c r="S79" s="36">
        <f>'Indicator Data'!H82/'Indicator Data'!$CK82</f>
        <v>3.3313265897643562E-5</v>
      </c>
      <c r="T79" s="36">
        <f>'Indicator Data'!I82/'Indicator Data'!$CK82</f>
        <v>1.5538103132652649E-3</v>
      </c>
      <c r="U79" s="36">
        <f>'Indicator Data'!J82/'Indicator Data'!$CK82</f>
        <v>1.2013361271121557E-4</v>
      </c>
      <c r="V79" s="35">
        <f t="shared" si="110"/>
        <v>9.1</v>
      </c>
      <c r="W79" s="35">
        <f t="shared" si="111"/>
        <v>2.2999999999999998</v>
      </c>
      <c r="X79" s="35">
        <f t="shared" si="112"/>
        <v>6.9</v>
      </c>
      <c r="Y79" s="35">
        <f t="shared" si="113"/>
        <v>3</v>
      </c>
      <c r="Z79" s="35">
        <f t="shared" si="114"/>
        <v>9.3000000000000007</v>
      </c>
      <c r="AA79" s="35">
        <f t="shared" si="115"/>
        <v>0.2</v>
      </c>
      <c r="AB79" s="35">
        <f t="shared" si="116"/>
        <v>0.1</v>
      </c>
      <c r="AC79" s="35">
        <f t="shared" si="117"/>
        <v>0.2</v>
      </c>
      <c r="AD79" s="35">
        <f t="shared" si="118"/>
        <v>1.6</v>
      </c>
      <c r="AE79" s="35">
        <f t="shared" si="119"/>
        <v>0.9</v>
      </c>
      <c r="AF79" s="35">
        <f t="shared" si="120"/>
        <v>0</v>
      </c>
      <c r="AG79" s="35">
        <f>ROUND(IF('Indicator Data'!K82=0,0,IF('Indicator Data'!K82&gt;AG$195,10,IF('Indicator Data'!K82&lt;AG$194,0,10-(AG$195-'Indicator Data'!K82)/(AG$195-AG$194)*10))),1)</f>
        <v>5.7</v>
      </c>
      <c r="AH79" s="35">
        <f t="shared" si="121"/>
        <v>9.6</v>
      </c>
      <c r="AI79" s="35">
        <f t="shared" si="122"/>
        <v>6.2</v>
      </c>
      <c r="AJ79" s="35">
        <f t="shared" si="123"/>
        <v>3.9</v>
      </c>
      <c r="AK79" s="35">
        <f t="shared" si="124"/>
        <v>4.3</v>
      </c>
      <c r="AL79" s="35">
        <f t="shared" si="125"/>
        <v>4.0999999999999996</v>
      </c>
      <c r="AM79" s="35">
        <f t="shared" si="126"/>
        <v>5.4</v>
      </c>
      <c r="AN79" s="35">
        <f t="shared" si="127"/>
        <v>5.9</v>
      </c>
      <c r="AO79" s="142">
        <f t="shared" si="128"/>
        <v>8.9</v>
      </c>
      <c r="AP79" s="142">
        <f t="shared" si="148"/>
        <v>8.1</v>
      </c>
      <c r="AQ79" s="142">
        <f t="shared" si="129"/>
        <v>9.6999999999999993</v>
      </c>
      <c r="AR79" s="142">
        <f t="shared" si="130"/>
        <v>6.1</v>
      </c>
      <c r="AS79" s="35">
        <f t="shared" si="131"/>
        <v>5.8</v>
      </c>
      <c r="AT79" s="35">
        <f>IF('Indicator Data'!L82="No data","x",IF('Indicator Data'!CL82&lt;1000,"x",ROUND((IF('Indicator Data'!L82&gt;AT$195,10,IF('Indicator Data'!L82&lt;AT$194,0,10-(AT$195-'Indicator Data'!L82)/(AT$195-AT$194)*10))),1)))</f>
        <v>1</v>
      </c>
      <c r="AU79" s="142">
        <f t="shared" si="132"/>
        <v>3.4</v>
      </c>
      <c r="AV79" s="35">
        <f>IF('Indicator Data'!M82="No data","x",ROUND(IF('Indicator Data'!M82=0,0,IF(LOG('Indicator Data'!M82)&gt;AV$195,10,IF(LOG('Indicator Data'!M82)&lt;AV$194,0,10-(AV$195-LOG('Indicator Data'!M82))/(AV$195-AV$194)*10))),1))</f>
        <v>9.5</v>
      </c>
      <c r="AW79" s="36">
        <f>IF(AV79="x","x",'Indicator Data'!M82/'Indicator Data'!$CK82)</f>
        <v>0.16358240472604127</v>
      </c>
      <c r="AX79" s="35">
        <f t="shared" si="149"/>
        <v>1.8</v>
      </c>
      <c r="AY79" s="35">
        <f t="shared" si="150"/>
        <v>7.2</v>
      </c>
      <c r="AZ79" s="35" t="str">
        <f>IF('Indicator Data'!N82="No data","x",ROUND(IF('Indicator Data'!N82=0,0,IF(LOG('Indicator Data'!N82)&gt;AZ$195,10,IF(LOG('Indicator Data'!N82)&lt;AZ$194,0,10-(AZ$195-LOG('Indicator Data'!N82))/(AZ$195-AZ$194)*10))),1))</f>
        <v>x</v>
      </c>
      <c r="BA79" s="36" t="str">
        <f>IF(AZ79="x","x",'Indicator Data'!N82/'Indicator Data'!$CK82)</f>
        <v>x</v>
      </c>
      <c r="BB79" s="35" t="str">
        <f t="shared" si="151"/>
        <v>x</v>
      </c>
      <c r="BC79" s="35" t="str">
        <f t="shared" si="152"/>
        <v>x</v>
      </c>
      <c r="BD79" s="35" t="str">
        <f>IF('Indicator Data'!O82="No data","x",ROUND(IF('Indicator Data'!O82=0,0,IF(LOG('Indicator Data'!O82)&gt;BD$195,10,IF(LOG('Indicator Data'!O82)&lt;BD$194,0,10-(BD$195-LOG('Indicator Data'!O82))/(BD$195-BD$194)*10))),1))</f>
        <v>x</v>
      </c>
      <c r="BE79" s="36" t="str">
        <f>IF(BD79="x","x",'Indicator Data'!O82/'Indicator Data'!$CK82)</f>
        <v>x</v>
      </c>
      <c r="BF79" s="35" t="str">
        <f t="shared" si="153"/>
        <v>x</v>
      </c>
      <c r="BG79" s="35" t="str">
        <f t="shared" si="154"/>
        <v>x</v>
      </c>
      <c r="BH79" s="35" t="str">
        <f>IF('Indicator Data'!P82="No data","x",ROUND(IF('Indicator Data'!P82=0,0,IF(LOG('Indicator Data'!P82)&gt;BH$195,10,IF(LOG('Indicator Data'!P82)&lt;BH$194,0,10-(BH$195-LOG('Indicator Data'!P82))/(BH$195-BH$194)*10))),1))</f>
        <v>x</v>
      </c>
      <c r="BI79" s="36" t="str">
        <f>IF(BH79="x","x",'Indicator Data'!P82/'Indicator Data'!$CK82)</f>
        <v>x</v>
      </c>
      <c r="BJ79" s="35" t="str">
        <f t="shared" si="155"/>
        <v>x</v>
      </c>
      <c r="BK79" s="35" t="str">
        <f t="shared" si="156"/>
        <v>x</v>
      </c>
      <c r="BL79" s="35">
        <f t="shared" si="157"/>
        <v>7.2</v>
      </c>
      <c r="BM79" s="35">
        <f>ROUND(IF('Indicator Data'!Q82=0,0,IF(LOG('Indicator Data'!Q82)&gt;BM$195,10,IF(LOG('Indicator Data'!Q82)&lt;BM$194,0,10-(BM$195-LOG('Indicator Data'!Q82))/(BM$195-BM$194)*10))),1)</f>
        <v>10</v>
      </c>
      <c r="BN79" s="35">
        <f>ROUND(IF('Indicator Data'!R82=0,0,IF(LOG('Indicator Data'!R82)&gt;BN$195,10,IF(LOG('Indicator Data'!R82)&lt;BN$194,0,10-(BN$195-LOG('Indicator Data'!R82))/(BN$195-BN$194)*10))),1)</f>
        <v>10</v>
      </c>
      <c r="BO79" s="35">
        <f t="shared" si="158"/>
        <v>10</v>
      </c>
      <c r="BP79" s="36">
        <f>'Indicator Data'!Q82/'Indicator Data'!$CK82</f>
        <v>0.40894623234228178</v>
      </c>
      <c r="BQ79" s="36">
        <f>'Indicator Data'!R82/'Indicator Data'!$CK82</f>
        <v>0.12561753236979073</v>
      </c>
      <c r="BR79" s="35">
        <f t="shared" si="133"/>
        <v>4.0999999999999996</v>
      </c>
      <c r="BS79" s="35">
        <f t="shared" si="134"/>
        <v>1.6</v>
      </c>
      <c r="BT79" s="35">
        <f t="shared" si="135"/>
        <v>2.4333333333333331</v>
      </c>
      <c r="BU79" s="35">
        <f t="shared" si="159"/>
        <v>8</v>
      </c>
      <c r="BV79" s="35">
        <f>ROUND(IF('Indicator Data'!S82=0,0,IF(LOG('Indicator Data'!S82)&gt;BV$195,10,IF(LOG('Indicator Data'!S82)&lt;BV$194,0,10-(BV$195-LOG('Indicator Data'!S82))/(BV$195-BV$194)*10))),1)</f>
        <v>10</v>
      </c>
      <c r="BW79" s="35">
        <f>ROUND(IF('Indicator Data'!T82=0,0,IF(LOG('Indicator Data'!T82)&gt;BW$195,10,IF(LOG('Indicator Data'!T82)&lt;BW$194,0,10-(BW$195-LOG('Indicator Data'!T82))/(BW$195-BW$194)*10))),1)</f>
        <v>9.5</v>
      </c>
      <c r="BX79" s="35">
        <f t="shared" si="160"/>
        <v>9.6666666666666661</v>
      </c>
      <c r="BY79" s="36">
        <f>'Indicator Data'!S82/'Indicator Data'!$CK82</f>
        <v>0.37178382213028638</v>
      </c>
      <c r="BZ79" s="36">
        <f>'Indicator Data'!T82/'Indicator Data'!$CK82</f>
        <v>0.17461834486545999</v>
      </c>
      <c r="CA79" s="35">
        <f t="shared" si="136"/>
        <v>6.2</v>
      </c>
      <c r="CB79" s="35">
        <f t="shared" si="137"/>
        <v>1.7</v>
      </c>
      <c r="CC79" s="35">
        <f t="shared" si="161"/>
        <v>3.1999999999999997</v>
      </c>
      <c r="CD79" s="35">
        <f t="shared" si="162"/>
        <v>7.7</v>
      </c>
      <c r="CE79" s="35">
        <f t="shared" si="163"/>
        <v>7.9</v>
      </c>
      <c r="CF79" s="35">
        <f>ROUND(IF('Indicator Data'!U82=0,0,IF(LOG('Indicator Data'!U82)&gt;CF$195,10,IF(LOG('Indicator Data'!U82)&lt;CF$194,0,10-(CF$195-LOG('Indicator Data'!U82))/(CF$195-CF$194)*10))),1)</f>
        <v>10</v>
      </c>
      <c r="CG79" s="36">
        <f>'Indicator Data'!U82/'Indicator Data'!$CK82</f>
        <v>0.86697225584837867</v>
      </c>
      <c r="CH79" s="35">
        <f t="shared" si="138"/>
        <v>9.6</v>
      </c>
      <c r="CI79" s="35">
        <f t="shared" si="164"/>
        <v>9.8000000000000007</v>
      </c>
      <c r="CJ79" s="35">
        <f>ROUND(IF('Indicator Data'!V82=0,0,IF(LOG('Indicator Data'!V82)&gt;CJ$195,10,IF(LOG('Indicator Data'!V82)&lt;CJ$194,0,10-(CJ$195-LOG('Indicator Data'!V82))/(CJ$195-CJ$194)*10))),1)</f>
        <v>10</v>
      </c>
      <c r="CK79" s="36">
        <f>IF('Indicator Data'!V82/'Indicator Data'!$CK82&gt;1,1,'Indicator Data'!V82/'Indicator Data'!$CK82)</f>
        <v>0.90573545102338548</v>
      </c>
      <c r="CL79" s="35">
        <f t="shared" si="139"/>
        <v>9.1</v>
      </c>
      <c r="CM79" s="35">
        <f t="shared" si="165"/>
        <v>9.6</v>
      </c>
      <c r="CN79" s="35">
        <f>ROUND(IF('Indicator Data'!W82=0,0,IF(LOG('Indicator Data'!W82)&gt;CN$195,10,IF(LOG('Indicator Data'!W82)&lt;CN$194,0,10-(CN$195-LOG('Indicator Data'!W82))/(CN$195-CN$194)*10))),1)</f>
        <v>10</v>
      </c>
      <c r="CO79" s="36">
        <f>'Indicator Data'!W82/'Indicator Data'!$CK82</f>
        <v>0.92399243357414318</v>
      </c>
      <c r="CP79" s="35">
        <f t="shared" si="140"/>
        <v>9.1999999999999993</v>
      </c>
      <c r="CQ79" s="35">
        <f t="shared" si="166"/>
        <v>9.6999999999999993</v>
      </c>
      <c r="CR79" s="35">
        <f t="shared" si="141"/>
        <v>9.4</v>
      </c>
      <c r="CS79" s="35">
        <f>IF('Indicator Data'!BZ82="No data","x",ROUND(IF('Indicator Data'!BZ82&gt;CS$195,0,IF('Indicator Data'!BZ82&lt;CS$194,10,(CS$195-'Indicator Data'!BZ82)/(CS$195-CS$194)*10)),1))</f>
        <v>3</v>
      </c>
      <c r="CT79" s="35">
        <f>IF('Indicator Data'!CA82="No data","x",ROUND(IF('Indicator Data'!CA82&gt;CT$195,0,IF('Indicator Data'!CA82&lt;CT$194,10,(CT$195-'Indicator Data'!CA82)/(CT$195-CT$194)*10)),1))</f>
        <v>1.8</v>
      </c>
      <c r="CU79" s="35">
        <f>IF('Indicator Data'!AC82="No data","x",ROUND(IF('Indicator Data'!AC82&gt;CU$195,0,IF('Indicator Data'!AC82&lt;CU$194,10,(CU$195-'Indicator Data'!AC82)/(CU$195-CU$194)*10)),1))</f>
        <v>3.6</v>
      </c>
      <c r="CV79" s="35">
        <f t="shared" si="142"/>
        <v>2.8</v>
      </c>
      <c r="CW79" s="35">
        <f>IF('Indicator Data'!X82="No data","x",ROUND(IF(LOG('Indicator Data'!X82)&gt;CW$195,10,IF(LOG('Indicator Data'!X82)&lt;CW$194,0,10-(CW$195-LOG('Indicator Data'!X82))/(CW$195-CW$194)*10)),1))</f>
        <v>7.2</v>
      </c>
      <c r="CX79" s="35">
        <f>IF('Indicator Data'!Y82="No data","x",ROUND(IF('Indicator Data'!Y82&gt;CX$195,10,IF('Indicator Data'!Y82&lt;CX$194,0,10-(CX$195-'Indicator Data'!Y82)/(CX$195-CX$194)*10)),1))</f>
        <v>4.7</v>
      </c>
      <c r="CY79" s="35">
        <f>IF('Indicator Data'!Z82="No data","x",ROUND(IF('Indicator Data'!Z82&gt;CY$195,10,IF('Indicator Data'!Z82&lt;CY$194,0,10-(CY$195-'Indicator Data'!Z82)/(CY$195-CY$194)*10)),1))</f>
        <v>5.5</v>
      </c>
      <c r="CZ79" s="35">
        <f>IF('Indicator Data'!AA82="No data","x",ROUND(IF('Indicator Data'!AA82&gt;CZ$195,10,IF('Indicator Data'!AA82&lt;CZ$194,0,10-(CZ$195-'Indicator Data'!AA82)/(CZ$195-CZ$194)*10)),1))</f>
        <v>5</v>
      </c>
      <c r="DA79" s="35">
        <f t="shared" si="167"/>
        <v>5.6</v>
      </c>
      <c r="DB79" s="35">
        <f t="shared" si="168"/>
        <v>4.7</v>
      </c>
      <c r="DC79" s="35">
        <f>IF('Indicator Data'!AF82="No data","x",ROUND(IF('Indicator Data'!AF82&gt;DC$195,10,IF('Indicator Data'!AF82&lt;DC$194,0,10-(DC$195-'Indicator Data'!AF82)/(DC$195-DC$194)*10)),1))</f>
        <v>3.4</v>
      </c>
      <c r="DD79" s="35">
        <f>IF('Indicator Data'!AG82="No data","x",ROUND(IF('Indicator Data'!AG82&gt;DD$195,10,IF('Indicator Data'!AG82&lt;DD$194,0,10-(DD$195-'Indicator Data'!AG82)/(DD$195-DD$194)*10)),1))</f>
        <v>2.6</v>
      </c>
      <c r="DE79" s="35">
        <f t="shared" si="169"/>
        <v>4.7</v>
      </c>
      <c r="DF79" s="35">
        <f>IF('Indicator Data'!AB82="No data","x",ROUND(IF('Indicator Data'!AB82&gt;DF$195,10,IF('Indicator Data'!AB82&lt;DF$194,0,10-(DF$195-'Indicator Data'!AB82)/(DF$195-DF$194)*10)),1))</f>
        <v>3.2</v>
      </c>
      <c r="DG79" s="35">
        <f t="shared" si="170"/>
        <v>2.9</v>
      </c>
      <c r="DH79" s="143">
        <f>IF('Indicator Data'!AD82="No data","x",'Indicator Data'!AD82/'Indicator Data'!$CJ82)</f>
        <v>3.6530177505364822E-5</v>
      </c>
      <c r="DI79" s="35">
        <f t="shared" si="171"/>
        <v>9.6</v>
      </c>
      <c r="DJ79" s="35">
        <f>IF('Indicator Data'!AE82="No data","x",ROUND(IF('Indicator Data'!AE82&gt;DJ$195,0,IF('Indicator Data'!AE82&lt;DJ$194,10,(DJ$195-'Indicator Data'!AE82)/(DJ$195-DJ$194)*10)),1))</f>
        <v>4</v>
      </c>
      <c r="DK79" s="35">
        <f t="shared" si="172"/>
        <v>6.8</v>
      </c>
      <c r="DL79" s="35">
        <f t="shared" si="173"/>
        <v>4.8</v>
      </c>
      <c r="DM79" s="37">
        <f t="shared" si="143"/>
        <v>7.1</v>
      </c>
      <c r="DN79" s="38">
        <f t="shared" si="144"/>
        <v>7.7</v>
      </c>
      <c r="DO79" s="35">
        <f>ROUND(IF('Indicator Data'!AH82=0,0,IF('Indicator Data'!AH82&gt;DO$195,10,IF('Indicator Data'!AH82&lt;DO$194,0,10-(DO$195-'Indicator Data'!AH82)/(DO$195-DO$194)*10))),1)</f>
        <v>9.8000000000000007</v>
      </c>
      <c r="DP79" s="35">
        <f>ROUND(IF('Indicator Data'!AI82=0,0,IF(LOG('Indicator Data'!AI82)&gt;LOG(DP$195),10,IF(LOG('Indicator Data'!AI82)&lt;LOG(DP$194),0,10-(LOG(DP$195)-LOG('Indicator Data'!AI82))/(LOG(DP$195)-LOG(DP$194))*10))),1)</f>
        <v>8.9</v>
      </c>
      <c r="DQ79" s="37">
        <f t="shared" si="145"/>
        <v>9.4</v>
      </c>
      <c r="DR79" s="35">
        <f>'Indicator Data'!AJ82</f>
        <v>0</v>
      </c>
      <c r="DS79" s="35">
        <f>'Indicator Data'!AK82</f>
        <v>4</v>
      </c>
      <c r="DT79" s="37">
        <f t="shared" si="146"/>
        <v>7</v>
      </c>
      <c r="DU79" s="38">
        <f t="shared" si="147"/>
        <v>7</v>
      </c>
      <c r="DV79" s="13"/>
      <c r="DW79" s="83"/>
    </row>
    <row r="80" spans="1:127" s="2" customFormat="1" x14ac:dyDescent="0.3">
      <c r="A80" s="98" t="str">
        <f>'Indicator Data'!A83</f>
        <v>Iran</v>
      </c>
      <c r="B80" s="39" t="str">
        <f>'Indicator Data'!B83</f>
        <v>IRN</v>
      </c>
      <c r="C80" s="35">
        <f>ROUND(IF('Indicator Data'!C83=0,0.1,IF(LOG('Indicator Data'!C83)&gt;C$195,10,IF(LOG('Indicator Data'!C83)&lt;C$194,0,10-(C$195-LOG('Indicator Data'!C83))/(C$195-C$194)*10))),1)</f>
        <v>10</v>
      </c>
      <c r="D80" s="35">
        <f>ROUND(IF('Indicator Data'!D83=0,0.1,IF(LOG('Indicator Data'!D83)&gt;D$195,10,IF(LOG('Indicator Data'!D83)&lt;D$194,0,10-(D$195-LOG('Indicator Data'!D83))/(D$195-D$194)*10))),1)</f>
        <v>10</v>
      </c>
      <c r="E80" s="35">
        <f t="shared" si="107"/>
        <v>10</v>
      </c>
      <c r="F80" s="35">
        <f>IF('Indicator Data'!E83="No data",0.1,(ROUND(IF('Indicator Data'!E83=0,0,IF(LOG('Indicator Data'!E83)&gt;F$195,10,IF(LOG('Indicator Data'!E83)&lt;F$194,0,10-(F$195-LOG('Indicator Data'!E83))/(F$195-F$194)*10))),1)))</f>
        <v>8.6</v>
      </c>
      <c r="G80" s="35">
        <f>ROUND(IF('Indicator Data'!F83=0,0,IF(LOG('Indicator Data'!F83)&gt;G$195,10,IF(LOG('Indicator Data'!F83)&lt;G$194,0,10-(G$195-LOG('Indicator Data'!F83))/(G$195-G$194)*10))),1)</f>
        <v>7.2</v>
      </c>
      <c r="H80" s="35">
        <f>ROUND(IF('Indicator Data'!G83=0,0,IF(LOG('Indicator Data'!G83)&gt;H$195,10,IF(LOG('Indicator Data'!G83)&lt;H$194,0,10-(H$195-LOG('Indicator Data'!G83))/(H$195-H$194)*10))),1)</f>
        <v>2.5</v>
      </c>
      <c r="I80" s="35">
        <f>ROUND(IF('Indicator Data'!H83=0,0,IF(LOG('Indicator Data'!H83)&gt;I$195,10,IF(LOG('Indicator Data'!H83)&lt;I$194,0,10-(I$195-LOG('Indicator Data'!H83))/(I$195-I$194)*10))),1)</f>
        <v>0</v>
      </c>
      <c r="J80" s="35">
        <f t="shared" si="108"/>
        <v>1.3</v>
      </c>
      <c r="K80" s="35">
        <f>ROUND(IF('Indicator Data'!I83=0,0,IF(LOG('Indicator Data'!I83)&gt;K$195,10,IF(LOG('Indicator Data'!I83)&lt;K$194,0,10-(K$195-LOG('Indicator Data'!I83))/(K$195-K$194)*10))),1)</f>
        <v>4.9000000000000004</v>
      </c>
      <c r="L80" s="35">
        <f t="shared" si="109"/>
        <v>3.3</v>
      </c>
      <c r="M80" s="35">
        <f>ROUND(IF('Indicator Data'!J83=0,0,IF(LOG('Indicator Data'!J83)&gt;M$195,10,IF(LOG('Indicator Data'!J83)&lt;M$194,0,10-(M$195-LOG('Indicator Data'!J83))/(M$195-M$194)*10))),1)</f>
        <v>10</v>
      </c>
      <c r="N80" s="36">
        <f>'Indicator Data'!C83/'Indicator Data'!$CK83</f>
        <v>2.0899657972909998E-3</v>
      </c>
      <c r="O80" s="36">
        <f>'Indicator Data'!D83/'Indicator Data'!$CK83</f>
        <v>7.2736023754586322E-4</v>
      </c>
      <c r="P80" s="36">
        <f>IF(F80=0.1,"x",'Indicator Data'!E83/'Indicator Data'!$CK83)</f>
        <v>3.6200056508480815E-3</v>
      </c>
      <c r="Q80" s="36">
        <f>'Indicator Data'!F83/'Indicator Data'!$CK83</f>
        <v>2.7005823670800011E-6</v>
      </c>
      <c r="R80" s="36">
        <f>'Indicator Data'!G83/'Indicator Data'!$CK83</f>
        <v>1.2726573994274111E-5</v>
      </c>
      <c r="S80" s="36">
        <f>'Indicator Data'!H83/'Indicator Data'!$CK83</f>
        <v>0</v>
      </c>
      <c r="T80" s="36">
        <f>'Indicator Data'!I83/'Indicator Data'!$CK83</f>
        <v>3.4538165395889096E-5</v>
      </c>
      <c r="U80" s="36">
        <f>'Indicator Data'!J83/'Indicator Data'!$CK83</f>
        <v>1.3355128198325692E-2</v>
      </c>
      <c r="V80" s="35">
        <f t="shared" si="110"/>
        <v>10</v>
      </c>
      <c r="W80" s="35">
        <f t="shared" si="111"/>
        <v>7.3</v>
      </c>
      <c r="X80" s="35">
        <f t="shared" si="112"/>
        <v>9.1</v>
      </c>
      <c r="Y80" s="35">
        <f t="shared" si="113"/>
        <v>2.4</v>
      </c>
      <c r="Z80" s="35">
        <f t="shared" si="114"/>
        <v>6.5</v>
      </c>
      <c r="AA80" s="35">
        <f t="shared" si="115"/>
        <v>0</v>
      </c>
      <c r="AB80" s="35">
        <f t="shared" si="116"/>
        <v>0</v>
      </c>
      <c r="AC80" s="35">
        <f t="shared" si="117"/>
        <v>0</v>
      </c>
      <c r="AD80" s="35">
        <f t="shared" si="118"/>
        <v>0</v>
      </c>
      <c r="AE80" s="35">
        <f t="shared" si="119"/>
        <v>0</v>
      </c>
      <c r="AF80" s="35">
        <f t="shared" si="120"/>
        <v>4.5</v>
      </c>
      <c r="AG80" s="35">
        <f>ROUND(IF('Indicator Data'!K83=0,0,IF('Indicator Data'!K83&gt;AG$195,10,IF('Indicator Data'!K83&lt;AG$194,0,10-(AG$195-'Indicator Data'!K83)/(AG$195-AG$194)*10))),1)</f>
        <v>1</v>
      </c>
      <c r="AH80" s="35">
        <f t="shared" si="121"/>
        <v>10</v>
      </c>
      <c r="AI80" s="35">
        <f t="shared" si="122"/>
        <v>8.6999999999999993</v>
      </c>
      <c r="AJ80" s="35">
        <f t="shared" si="123"/>
        <v>1.3</v>
      </c>
      <c r="AK80" s="35">
        <f t="shared" si="124"/>
        <v>0</v>
      </c>
      <c r="AL80" s="35">
        <f t="shared" si="125"/>
        <v>0.7</v>
      </c>
      <c r="AM80" s="35">
        <f t="shared" si="126"/>
        <v>2.5</v>
      </c>
      <c r="AN80" s="35">
        <f t="shared" si="127"/>
        <v>8.4</v>
      </c>
      <c r="AO80" s="142">
        <f t="shared" si="128"/>
        <v>9.6</v>
      </c>
      <c r="AP80" s="142">
        <f t="shared" si="148"/>
        <v>6.4</v>
      </c>
      <c r="AQ80" s="142">
        <f t="shared" si="129"/>
        <v>6.9</v>
      </c>
      <c r="AR80" s="142">
        <f t="shared" si="130"/>
        <v>1.8</v>
      </c>
      <c r="AS80" s="35">
        <f t="shared" si="131"/>
        <v>4.7</v>
      </c>
      <c r="AT80" s="35">
        <f>IF('Indicator Data'!L83="No data","x",IF('Indicator Data'!CL83&lt;1000,"x",ROUND((IF('Indicator Data'!L83&gt;AT$195,10,IF('Indicator Data'!L83&lt;AT$194,0,10-(AT$195-'Indicator Data'!L83)/(AT$195-AT$194)*10))),1)))</f>
        <v>6.1</v>
      </c>
      <c r="AU80" s="142">
        <f t="shared" si="132"/>
        <v>5.4</v>
      </c>
      <c r="AV80" s="35">
        <f>IF('Indicator Data'!M83="No data","x",ROUND(IF('Indicator Data'!M83=0,0,IF(LOG('Indicator Data'!M83)&gt;AV$195,10,IF(LOG('Indicator Data'!M83)&lt;AV$194,0,10-(AV$195-LOG('Indicator Data'!M83))/(AV$195-AV$194)*10))),1))</f>
        <v>9.6999999999999993</v>
      </c>
      <c r="AW80" s="36">
        <f>IF(AV80="x","x",'Indicator Data'!M83/'Indicator Data'!$CK83)</f>
        <v>0.80439826409686355</v>
      </c>
      <c r="AX80" s="35">
        <f t="shared" si="149"/>
        <v>8.9</v>
      </c>
      <c r="AY80" s="35">
        <f t="shared" si="150"/>
        <v>9.3000000000000007</v>
      </c>
      <c r="AZ80" s="35" t="str">
        <f>IF('Indicator Data'!N83="No data","x",ROUND(IF('Indicator Data'!N83=0,0,IF(LOG('Indicator Data'!N83)&gt;AZ$195,10,IF(LOG('Indicator Data'!N83)&lt;AZ$194,0,10-(AZ$195-LOG('Indicator Data'!N83))/(AZ$195-AZ$194)*10))),1))</f>
        <v>x</v>
      </c>
      <c r="BA80" s="36" t="str">
        <f>IF(AZ80="x","x",'Indicator Data'!N83/'Indicator Data'!$CK83)</f>
        <v>x</v>
      </c>
      <c r="BB80" s="35" t="str">
        <f t="shared" si="151"/>
        <v>x</v>
      </c>
      <c r="BC80" s="35" t="str">
        <f t="shared" si="152"/>
        <v>x</v>
      </c>
      <c r="BD80" s="35" t="str">
        <f>IF('Indicator Data'!O83="No data","x",ROUND(IF('Indicator Data'!O83=0,0,IF(LOG('Indicator Data'!O83)&gt;BD$195,10,IF(LOG('Indicator Data'!O83)&lt;BD$194,0,10-(BD$195-LOG('Indicator Data'!O83))/(BD$195-BD$194)*10))),1))</f>
        <v>x</v>
      </c>
      <c r="BE80" s="36" t="str">
        <f>IF(BD80="x","x",'Indicator Data'!O83/'Indicator Data'!$CK83)</f>
        <v>x</v>
      </c>
      <c r="BF80" s="35" t="str">
        <f t="shared" si="153"/>
        <v>x</v>
      </c>
      <c r="BG80" s="35" t="str">
        <f t="shared" si="154"/>
        <v>x</v>
      </c>
      <c r="BH80" s="35" t="str">
        <f>IF('Indicator Data'!P83="No data","x",ROUND(IF('Indicator Data'!P83=0,0,IF(LOG('Indicator Data'!P83)&gt;BH$195,10,IF(LOG('Indicator Data'!P83)&lt;BH$194,0,10-(BH$195-LOG('Indicator Data'!P83))/(BH$195-BH$194)*10))),1))</f>
        <v>x</v>
      </c>
      <c r="BI80" s="36" t="str">
        <f>IF(BH80="x","x",'Indicator Data'!P83/'Indicator Data'!$CK83)</f>
        <v>x</v>
      </c>
      <c r="BJ80" s="35" t="str">
        <f t="shared" si="155"/>
        <v>x</v>
      </c>
      <c r="BK80" s="35" t="str">
        <f t="shared" si="156"/>
        <v>x</v>
      </c>
      <c r="BL80" s="35">
        <f t="shared" si="157"/>
        <v>9.3000000000000007</v>
      </c>
      <c r="BM80" s="35">
        <f>ROUND(IF('Indicator Data'!Q83=0,0,IF(LOG('Indicator Data'!Q83)&gt;BM$195,10,IF(LOG('Indicator Data'!Q83)&lt;BM$194,0,10-(BM$195-LOG('Indicator Data'!Q83))/(BM$195-BM$194)*10))),1)</f>
        <v>8</v>
      </c>
      <c r="BN80" s="35">
        <f>ROUND(IF('Indicator Data'!R83=0,0,IF(LOG('Indicator Data'!R83)&gt;BN$195,10,IF(LOG('Indicator Data'!R83)&lt;BN$194,0,10-(BN$195-LOG('Indicator Data'!R83))/(BN$195-BN$194)*10))),1)</f>
        <v>7.2</v>
      </c>
      <c r="BO80" s="35">
        <f t="shared" si="158"/>
        <v>7.4666666666666659</v>
      </c>
      <c r="BP80" s="36">
        <f>'Indicator Data'!Q83/'Indicator Data'!$CK83</f>
        <v>5.3115938019305108E-2</v>
      </c>
      <c r="BQ80" s="36">
        <f>'Indicator Data'!R83/'Indicator Data'!$CK83</f>
        <v>2.4700510104949374E-3</v>
      </c>
      <c r="BR80" s="35">
        <f t="shared" si="133"/>
        <v>0.5</v>
      </c>
      <c r="BS80" s="35">
        <f t="shared" si="134"/>
        <v>0</v>
      </c>
      <c r="BT80" s="35">
        <f t="shared" si="135"/>
        <v>0.16666666666666666</v>
      </c>
      <c r="BU80" s="35">
        <f t="shared" si="159"/>
        <v>4.8</v>
      </c>
      <c r="BV80" s="35">
        <f>ROUND(IF('Indicator Data'!S83=0,0,IF(LOG('Indicator Data'!S83)&gt;BV$195,10,IF(LOG('Indicator Data'!S83)&lt;BV$194,0,10-(BV$195-LOG('Indicator Data'!S83))/(BV$195-BV$194)*10))),1)</f>
        <v>7.5</v>
      </c>
      <c r="BW80" s="35">
        <f>ROUND(IF('Indicator Data'!T83=0,0,IF(LOG('Indicator Data'!T83)&gt;BW$195,10,IF(LOG('Indicator Data'!T83)&lt;BW$194,0,10-(BW$195-LOG('Indicator Data'!T83))/(BW$195-BW$194)*10))),1)</f>
        <v>5.9</v>
      </c>
      <c r="BX80" s="35">
        <f t="shared" si="160"/>
        <v>6.4333333333333336</v>
      </c>
      <c r="BY80" s="36">
        <f>'Indicator Data'!S83/'Indicator Data'!$CK83</f>
        <v>2.3244377639873335E-2</v>
      </c>
      <c r="BZ80" s="36">
        <f>'Indicator Data'!T83/'Indicator Data'!$CK83</f>
        <v>1.6518718797477294E-3</v>
      </c>
      <c r="CA80" s="35">
        <f t="shared" si="136"/>
        <v>0.4</v>
      </c>
      <c r="CB80" s="35">
        <f t="shared" si="137"/>
        <v>0</v>
      </c>
      <c r="CC80" s="35">
        <f t="shared" si="161"/>
        <v>0.13333333333333333</v>
      </c>
      <c r="CD80" s="35">
        <f t="shared" si="162"/>
        <v>3.9</v>
      </c>
      <c r="CE80" s="35">
        <f t="shared" si="163"/>
        <v>4.4000000000000004</v>
      </c>
      <c r="CF80" s="35">
        <f>ROUND(IF('Indicator Data'!U83=0,0,IF(LOG('Indicator Data'!U83)&gt;CF$195,10,IF(LOG('Indicator Data'!U83)&lt;CF$194,0,10-(CF$195-LOG('Indicator Data'!U83))/(CF$195-CF$194)*10))),1)</f>
        <v>7</v>
      </c>
      <c r="CG80" s="36">
        <f>'Indicator Data'!U83/'Indicator Data'!$CK83</f>
        <v>1.0308117134387097E-2</v>
      </c>
      <c r="CH80" s="35">
        <f t="shared" si="138"/>
        <v>0.1</v>
      </c>
      <c r="CI80" s="35">
        <f t="shared" si="164"/>
        <v>4.4000000000000004</v>
      </c>
      <c r="CJ80" s="35">
        <f>ROUND(IF('Indicator Data'!V83=0,0,IF(LOG('Indicator Data'!V83)&gt;CJ$195,10,IF(LOG('Indicator Data'!V83)&lt;CJ$194,0,10-(CJ$195-LOG('Indicator Data'!V83))/(CJ$195-CJ$194)*10))),1)</f>
        <v>9.1999999999999993</v>
      </c>
      <c r="CK80" s="36">
        <f>IF('Indicator Data'!V83/'Indicator Data'!$CK83&gt;1,1,'Indicator Data'!V83/'Indicator Data'!$CK83)</f>
        <v>0.35894838709029453</v>
      </c>
      <c r="CL80" s="35">
        <f t="shared" si="139"/>
        <v>3.6</v>
      </c>
      <c r="CM80" s="35">
        <f t="shared" si="165"/>
        <v>7.3</v>
      </c>
      <c r="CN80" s="35">
        <f>ROUND(IF('Indicator Data'!W83=0,0,IF(LOG('Indicator Data'!W83)&gt;CN$195,10,IF(LOG('Indicator Data'!W83)&lt;CN$194,0,10-(CN$195-LOG('Indicator Data'!W83))/(CN$195-CN$194)*10))),1)</f>
        <v>8.6</v>
      </c>
      <c r="CO80" s="36">
        <f>'Indicator Data'!W83/'Indicator Data'!$CK83</f>
        <v>0.1250474674531111</v>
      </c>
      <c r="CP80" s="35">
        <f t="shared" si="140"/>
        <v>1.3</v>
      </c>
      <c r="CQ80" s="35">
        <f t="shared" si="166"/>
        <v>6.1</v>
      </c>
      <c r="CR80" s="35">
        <f t="shared" si="141"/>
        <v>5.7</v>
      </c>
      <c r="CS80" s="35">
        <f>IF('Indicator Data'!BZ83="No data","x",ROUND(IF('Indicator Data'!BZ83&gt;CS$195,0,IF('Indicator Data'!BZ83&lt;CS$194,10,(CS$195-'Indicator Data'!BZ83)/(CS$195-CS$194)*10)),1))</f>
        <v>1.3</v>
      </c>
      <c r="CT80" s="35">
        <f>IF('Indicator Data'!CA83="No data","x",ROUND(IF('Indicator Data'!CA83&gt;CT$195,0,IF('Indicator Data'!CA83&lt;CT$194,10,(CT$195-'Indicator Data'!CA83)/(CT$195-CT$194)*10)),1))</f>
        <v>0.8</v>
      </c>
      <c r="CU80" s="35" t="str">
        <f>IF('Indicator Data'!AC83="No data","x",ROUND(IF('Indicator Data'!AC83&gt;CU$195,0,IF('Indicator Data'!AC83&lt;CU$194,10,(CU$195-'Indicator Data'!AC83)/(CU$195-CU$194)*10)),1))</f>
        <v>x</v>
      </c>
      <c r="CV80" s="35">
        <f t="shared" si="142"/>
        <v>1.1000000000000001</v>
      </c>
      <c r="CW80" s="35">
        <f>IF('Indicator Data'!X83="No data","x",ROUND(IF(LOG('Indicator Data'!X83)&gt;CW$195,10,IF(LOG('Indicator Data'!X83)&lt;CW$194,0,10-(CW$195-LOG('Indicator Data'!X83))/(CW$195-CW$194)*10)),1))</f>
        <v>5.7</v>
      </c>
      <c r="CX80" s="35">
        <f>IF('Indicator Data'!Y83="No data","x",ROUND(IF('Indicator Data'!Y83&gt;CX$195,10,IF('Indicator Data'!Y83&lt;CX$194,0,10-(CX$195-'Indicator Data'!Y83)/(CX$195-CX$194)*10)),1))</f>
        <v>4.0999999999999996</v>
      </c>
      <c r="CY80" s="35">
        <f>IF('Indicator Data'!Z83="No data","x",ROUND(IF('Indicator Data'!Z83&gt;CY$195,10,IF('Indicator Data'!Z83&lt;CY$194,0,10-(CY$195-'Indicator Data'!Z83)/(CY$195-CY$194)*10)),1))</f>
        <v>7.5</v>
      </c>
      <c r="CZ80" s="35">
        <f>IF('Indicator Data'!AA83="No data","x",ROUND(IF('Indicator Data'!AA83&gt;CZ$195,10,IF('Indicator Data'!AA83&lt;CZ$194,0,10-(CZ$195-'Indicator Data'!AA83)/(CZ$195-CZ$194)*10)),1))</f>
        <v>3.8</v>
      </c>
      <c r="DA80" s="35">
        <f t="shared" si="167"/>
        <v>5.3</v>
      </c>
      <c r="DB80" s="35">
        <f t="shared" si="168"/>
        <v>3.9</v>
      </c>
      <c r="DC80" s="35">
        <f>IF('Indicator Data'!AF83="No data","x",ROUND(IF('Indicator Data'!AF83&gt;DC$195,10,IF('Indicator Data'!AF83&lt;DC$194,0,10-(DC$195-'Indicator Data'!AF83)/(DC$195-DC$194)*10)),1))</f>
        <v>2.7</v>
      </c>
      <c r="DD80" s="35">
        <f>IF('Indicator Data'!AG83="No data","x",ROUND(IF('Indicator Data'!AG83&gt;DD$195,10,IF('Indicator Data'!AG83&lt;DD$194,0,10-(DD$195-'Indicator Data'!AG83)/(DD$195-DD$194)*10)),1))</f>
        <v>2.8</v>
      </c>
      <c r="DE80" s="35">
        <f t="shared" si="169"/>
        <v>4.4000000000000004</v>
      </c>
      <c r="DF80" s="35">
        <f>IF('Indicator Data'!AB83="No data","x",ROUND(IF('Indicator Data'!AB83&gt;DF$195,10,IF('Indicator Data'!AB83&lt;DF$194,0,10-(DF$195-'Indicator Data'!AB83)/(DF$195-DF$194)*10)),1))</f>
        <v>0.2</v>
      </c>
      <c r="DG80" s="35">
        <f t="shared" si="170"/>
        <v>0.8</v>
      </c>
      <c r="DH80" s="143">
        <f>IF('Indicator Data'!AD83="No data","x",'Indicator Data'!AD83/'Indicator Data'!$CJ83)</f>
        <v>2.3614860298502689E-4</v>
      </c>
      <c r="DI80" s="35">
        <f t="shared" si="171"/>
        <v>7.6</v>
      </c>
      <c r="DJ80" s="35">
        <f>IF('Indicator Data'!AE83="No data","x",ROUND(IF('Indicator Data'!AE83&gt;DJ$195,0,IF('Indicator Data'!AE83&lt;DJ$194,10,(DJ$195-'Indicator Data'!AE83)/(DJ$195-DJ$194)*10)),1))</f>
        <v>2</v>
      </c>
      <c r="DK80" s="35">
        <f t="shared" si="172"/>
        <v>4.8</v>
      </c>
      <c r="DL80" s="35">
        <f t="shared" si="173"/>
        <v>3.3</v>
      </c>
      <c r="DM80" s="37">
        <f t="shared" si="143"/>
        <v>6.3</v>
      </c>
      <c r="DN80" s="38">
        <f t="shared" si="144"/>
        <v>6.7</v>
      </c>
      <c r="DO80" s="35">
        <f>ROUND(IF('Indicator Data'!AH83=0,0,IF('Indicator Data'!AH83&gt;DO$195,10,IF('Indicator Data'!AH83&lt;DO$194,0,10-(DO$195-'Indicator Data'!AH83)/(DO$195-DO$194)*10))),1)</f>
        <v>8.6999999999999993</v>
      </c>
      <c r="DP80" s="35">
        <f>ROUND(IF('Indicator Data'!AI83=0,0,IF(LOG('Indicator Data'!AI83)&gt;LOG(DP$195),10,IF(LOG('Indicator Data'!AI83)&lt;LOG(DP$194),0,10-(LOG(DP$195)-LOG('Indicator Data'!AI83))/(LOG(DP$195)-LOG(DP$194))*10))),1)</f>
        <v>8.6999999999999993</v>
      </c>
      <c r="DQ80" s="37">
        <f t="shared" si="145"/>
        <v>8.6999999999999993</v>
      </c>
      <c r="DR80" s="35">
        <f>'Indicator Data'!AJ83</f>
        <v>0</v>
      </c>
      <c r="DS80" s="35">
        <f>'Indicator Data'!AK83</f>
        <v>0</v>
      </c>
      <c r="DT80" s="37">
        <f t="shared" si="146"/>
        <v>0</v>
      </c>
      <c r="DU80" s="38">
        <f t="shared" si="147"/>
        <v>6.1</v>
      </c>
      <c r="DV80" s="13"/>
      <c r="DW80" s="83"/>
    </row>
    <row r="81" spans="1:127" s="2" customFormat="1" x14ac:dyDescent="0.3">
      <c r="A81" s="98" t="str">
        <f>'Indicator Data'!A84</f>
        <v>Iraq</v>
      </c>
      <c r="B81" s="39" t="str">
        <f>'Indicator Data'!B84</f>
        <v>IRQ</v>
      </c>
      <c r="C81" s="35">
        <f>ROUND(IF('Indicator Data'!C84=0,0.1,IF(LOG('Indicator Data'!C84)&gt;C$195,10,IF(LOG('Indicator Data'!C84)&lt;C$194,0,10-(C$195-LOG('Indicator Data'!C84))/(C$195-C$194)*10))),1)</f>
        <v>8.8000000000000007</v>
      </c>
      <c r="D81" s="35">
        <f>ROUND(IF('Indicator Data'!D84=0,0.1,IF(LOG('Indicator Data'!D84)&gt;D$195,10,IF(LOG('Indicator Data'!D84)&lt;D$194,0,10-(D$195-LOG('Indicator Data'!D84))/(D$195-D$194)*10))),1)</f>
        <v>4.8</v>
      </c>
      <c r="E81" s="35">
        <f t="shared" si="107"/>
        <v>7.3</v>
      </c>
      <c r="F81" s="35">
        <f>IF('Indicator Data'!E84="No data",0.1,(ROUND(IF('Indicator Data'!E84=0,0,IF(LOG('Indicator Data'!E84)&gt;F$195,10,IF(LOG('Indicator Data'!E84)&lt;F$194,0,10-(F$195-LOG('Indicator Data'!E84))/(F$195-F$194)*10))),1)))</f>
        <v>9.3000000000000007</v>
      </c>
      <c r="G81" s="35">
        <f>ROUND(IF('Indicator Data'!F84=0,0,IF(LOG('Indicator Data'!F84)&gt;G$195,10,IF(LOG('Indicator Data'!F84)&lt;G$194,0,10-(G$195-LOG('Indicator Data'!F84))/(G$195-G$194)*10))),1)</f>
        <v>0</v>
      </c>
      <c r="H81" s="35">
        <f>ROUND(IF('Indicator Data'!G84=0,0,IF(LOG('Indicator Data'!G84)&gt;H$195,10,IF(LOG('Indicator Data'!G84)&lt;H$194,0,10-(H$195-LOG('Indicator Data'!G84))/(H$195-H$194)*10))),1)</f>
        <v>0</v>
      </c>
      <c r="I81" s="35">
        <f>ROUND(IF('Indicator Data'!H84=0,0,IF(LOG('Indicator Data'!H84)&gt;I$195,10,IF(LOG('Indicator Data'!H84)&lt;I$194,0,10-(I$195-LOG('Indicator Data'!H84))/(I$195-I$194)*10))),1)</f>
        <v>0</v>
      </c>
      <c r="J81" s="35">
        <f t="shared" si="108"/>
        <v>0</v>
      </c>
      <c r="K81" s="35">
        <f>ROUND(IF('Indicator Data'!I84=0,0,IF(LOG('Indicator Data'!I84)&gt;K$195,10,IF(LOG('Indicator Data'!I84)&lt;K$194,0,10-(K$195-LOG('Indicator Data'!I84))/(K$195-K$194)*10))),1)</f>
        <v>0</v>
      </c>
      <c r="L81" s="35">
        <f t="shared" si="109"/>
        <v>0</v>
      </c>
      <c r="M81" s="35">
        <f>ROUND(IF('Indicator Data'!J84=0,0,IF(LOG('Indicator Data'!J84)&gt;M$195,10,IF(LOG('Indicator Data'!J84)&lt;M$194,0,10-(M$195-LOG('Indicator Data'!J84))/(M$195-M$194)*10))),1)</f>
        <v>0</v>
      </c>
      <c r="N81" s="36">
        <f>'Indicator Data'!C84/'Indicator Data'!$CK84</f>
        <v>9.3797958311196792E-4</v>
      </c>
      <c r="O81" s="36">
        <f>'Indicator Data'!D84/'Indicator Data'!$CK84</f>
        <v>7.4825599974101856E-6</v>
      </c>
      <c r="P81" s="36">
        <f>IF(F81=0.1,"x",'Indicator Data'!E84/'Indicator Data'!$CK84)</f>
        <v>1.4553166500397903E-2</v>
      </c>
      <c r="Q81" s="36">
        <f>'Indicator Data'!F84/'Indicator Data'!$CK84</f>
        <v>0</v>
      </c>
      <c r="R81" s="36">
        <f>'Indicator Data'!G84/'Indicator Data'!$CK84</f>
        <v>0</v>
      </c>
      <c r="S81" s="36">
        <f>'Indicator Data'!H84/'Indicator Data'!$CK84</f>
        <v>0</v>
      </c>
      <c r="T81" s="36">
        <f>'Indicator Data'!I84/'Indicator Data'!$CK84</f>
        <v>0</v>
      </c>
      <c r="U81" s="36">
        <f>'Indicator Data'!J84/'Indicator Data'!$CK84</f>
        <v>0</v>
      </c>
      <c r="V81" s="35">
        <f t="shared" si="110"/>
        <v>4.7</v>
      </c>
      <c r="W81" s="35">
        <f t="shared" si="111"/>
        <v>0.1</v>
      </c>
      <c r="X81" s="35">
        <f t="shared" si="112"/>
        <v>2.7</v>
      </c>
      <c r="Y81" s="35">
        <f t="shared" si="113"/>
        <v>9.6999999999999993</v>
      </c>
      <c r="Z81" s="35">
        <f t="shared" si="114"/>
        <v>0</v>
      </c>
      <c r="AA81" s="35">
        <f t="shared" si="115"/>
        <v>0</v>
      </c>
      <c r="AB81" s="35">
        <f t="shared" si="116"/>
        <v>0</v>
      </c>
      <c r="AC81" s="35">
        <f t="shared" si="117"/>
        <v>0</v>
      </c>
      <c r="AD81" s="35">
        <f t="shared" si="118"/>
        <v>0</v>
      </c>
      <c r="AE81" s="35">
        <f t="shared" si="119"/>
        <v>0</v>
      </c>
      <c r="AF81" s="35">
        <f t="shared" si="120"/>
        <v>0</v>
      </c>
      <c r="AG81" s="35">
        <f>ROUND(IF('Indicator Data'!K84=0,0,IF('Indicator Data'!K84&gt;AG$195,10,IF('Indicator Data'!K84&lt;AG$194,0,10-(AG$195-'Indicator Data'!K84)/(AG$195-AG$194)*10))),1)</f>
        <v>1</v>
      </c>
      <c r="AH81" s="35">
        <f t="shared" si="121"/>
        <v>6.8</v>
      </c>
      <c r="AI81" s="35">
        <f t="shared" si="122"/>
        <v>2.5</v>
      </c>
      <c r="AJ81" s="35">
        <f t="shared" si="123"/>
        <v>0</v>
      </c>
      <c r="AK81" s="35">
        <f t="shared" si="124"/>
        <v>0</v>
      </c>
      <c r="AL81" s="35">
        <f t="shared" si="125"/>
        <v>0</v>
      </c>
      <c r="AM81" s="35">
        <f t="shared" si="126"/>
        <v>0</v>
      </c>
      <c r="AN81" s="35">
        <f t="shared" si="127"/>
        <v>0</v>
      </c>
      <c r="AO81" s="142">
        <f t="shared" si="128"/>
        <v>5.4</v>
      </c>
      <c r="AP81" s="142">
        <f t="shared" si="148"/>
        <v>9.5</v>
      </c>
      <c r="AQ81" s="142">
        <f t="shared" si="129"/>
        <v>0</v>
      </c>
      <c r="AR81" s="142">
        <f t="shared" si="130"/>
        <v>0</v>
      </c>
      <c r="AS81" s="35">
        <f t="shared" si="131"/>
        <v>0.5</v>
      </c>
      <c r="AT81" s="35">
        <f>IF('Indicator Data'!L84="No data","x",IF('Indicator Data'!CL84&lt;1000,"x",ROUND((IF('Indicator Data'!L84&gt;AT$195,10,IF('Indicator Data'!L84&lt;AT$194,0,10-(AT$195-'Indicator Data'!L84)/(AT$195-AT$194)*10))),1)))</f>
        <v>6.1</v>
      </c>
      <c r="AU81" s="142">
        <f t="shared" si="132"/>
        <v>3.3</v>
      </c>
      <c r="AV81" s="35">
        <f>IF('Indicator Data'!M84="No data","x",ROUND(IF('Indicator Data'!M84=0,0,IF(LOG('Indicator Data'!M84)&gt;AV$195,10,IF(LOG('Indicator Data'!M84)&lt;AV$194,0,10-(AV$195-LOG('Indicator Data'!M84))/(AV$195-AV$194)*10))),1))</f>
        <v>9.3000000000000007</v>
      </c>
      <c r="AW81" s="36">
        <f>IF(AV81="x","x",'Indicator Data'!M84/'Indicator Data'!$CK84)</f>
        <v>0.86484974849424845</v>
      </c>
      <c r="AX81" s="35">
        <f t="shared" si="149"/>
        <v>9.6</v>
      </c>
      <c r="AY81" s="35">
        <f t="shared" si="150"/>
        <v>9.5</v>
      </c>
      <c r="AZ81" s="35" t="str">
        <f>IF('Indicator Data'!N84="No data","x",ROUND(IF('Indicator Data'!N84=0,0,IF(LOG('Indicator Data'!N84)&gt;AZ$195,10,IF(LOG('Indicator Data'!N84)&lt;AZ$194,0,10-(AZ$195-LOG('Indicator Data'!N84))/(AZ$195-AZ$194)*10))),1))</f>
        <v>x</v>
      </c>
      <c r="BA81" s="36" t="str">
        <f>IF(AZ81="x","x",'Indicator Data'!N84/'Indicator Data'!$CK84)</f>
        <v>x</v>
      </c>
      <c r="BB81" s="35" t="str">
        <f t="shared" si="151"/>
        <v>x</v>
      </c>
      <c r="BC81" s="35" t="str">
        <f t="shared" si="152"/>
        <v>x</v>
      </c>
      <c r="BD81" s="35" t="str">
        <f>IF('Indicator Data'!O84="No data","x",ROUND(IF('Indicator Data'!O84=0,0,IF(LOG('Indicator Data'!O84)&gt;BD$195,10,IF(LOG('Indicator Data'!O84)&lt;BD$194,0,10-(BD$195-LOG('Indicator Data'!O84))/(BD$195-BD$194)*10))),1))</f>
        <v>x</v>
      </c>
      <c r="BE81" s="36" t="str">
        <f>IF(BD81="x","x",'Indicator Data'!O84/'Indicator Data'!$CK84)</f>
        <v>x</v>
      </c>
      <c r="BF81" s="35" t="str">
        <f t="shared" si="153"/>
        <v>x</v>
      </c>
      <c r="BG81" s="35" t="str">
        <f t="shared" si="154"/>
        <v>x</v>
      </c>
      <c r="BH81" s="35" t="str">
        <f>IF('Indicator Data'!P84="No data","x",ROUND(IF('Indicator Data'!P84=0,0,IF(LOG('Indicator Data'!P84)&gt;BH$195,10,IF(LOG('Indicator Data'!P84)&lt;BH$194,0,10-(BH$195-LOG('Indicator Data'!P84))/(BH$195-BH$194)*10))),1))</f>
        <v>x</v>
      </c>
      <c r="BI81" s="36" t="str">
        <f>IF(BH81="x","x",'Indicator Data'!P84/'Indicator Data'!$CK84)</f>
        <v>x</v>
      </c>
      <c r="BJ81" s="35" t="str">
        <f t="shared" si="155"/>
        <v>x</v>
      </c>
      <c r="BK81" s="35" t="str">
        <f t="shared" si="156"/>
        <v>x</v>
      </c>
      <c r="BL81" s="35">
        <f t="shared" si="157"/>
        <v>9.5</v>
      </c>
      <c r="BM81" s="35">
        <f>ROUND(IF('Indicator Data'!Q84=0,0,IF(LOG('Indicator Data'!Q84)&gt;BM$195,10,IF(LOG('Indicator Data'!Q84)&lt;BM$194,0,10-(BM$195-LOG('Indicator Data'!Q84))/(BM$195-BM$194)*10))),1)</f>
        <v>7.9</v>
      </c>
      <c r="BN81" s="35">
        <f>ROUND(IF('Indicator Data'!R84=0,0,IF(LOG('Indicator Data'!R84)&gt;BN$195,10,IF(LOG('Indicator Data'!R84)&lt;BN$194,0,10-(BN$195-LOG('Indicator Data'!R84))/(BN$195-BN$194)*10))),1)</f>
        <v>0</v>
      </c>
      <c r="BO81" s="35">
        <f t="shared" si="158"/>
        <v>2.6333333333333333</v>
      </c>
      <c r="BP81" s="36">
        <f>'Indicator Data'!Q84/'Indicator Data'!$CK84</f>
        <v>0.10011230552813079</v>
      </c>
      <c r="BQ81" s="36">
        <f>'Indicator Data'!R84/'Indicator Data'!$CK84</f>
        <v>0</v>
      </c>
      <c r="BR81" s="35">
        <f t="shared" si="133"/>
        <v>1</v>
      </c>
      <c r="BS81" s="35">
        <f t="shared" si="134"/>
        <v>0</v>
      </c>
      <c r="BT81" s="35">
        <f t="shared" si="135"/>
        <v>0.33333333333333331</v>
      </c>
      <c r="BU81" s="35">
        <f t="shared" si="159"/>
        <v>1.6</v>
      </c>
      <c r="BV81" s="35">
        <f>ROUND(IF('Indicator Data'!S84=0,0,IF(LOG('Indicator Data'!S84)&gt;BV$195,10,IF(LOG('Indicator Data'!S84)&lt;BV$194,0,10-(BV$195-LOG('Indicator Data'!S84))/(BV$195-BV$194)*10))),1)</f>
        <v>0</v>
      </c>
      <c r="BW81" s="35">
        <f>ROUND(IF('Indicator Data'!T84=0,0,IF(LOG('Indicator Data'!T84)&gt;BW$195,10,IF(LOG('Indicator Data'!T84)&lt;BW$194,0,10-(BW$195-LOG('Indicator Data'!T84))/(BW$195-BW$194)*10))),1)</f>
        <v>0</v>
      </c>
      <c r="BX81" s="35">
        <f t="shared" si="160"/>
        <v>0</v>
      </c>
      <c r="BY81" s="36">
        <f>'Indicator Data'!S84/'Indicator Data'!$CK84</f>
        <v>0</v>
      </c>
      <c r="BZ81" s="36">
        <f>'Indicator Data'!T84/'Indicator Data'!$CK84</f>
        <v>0</v>
      </c>
      <c r="CA81" s="35">
        <f t="shared" si="136"/>
        <v>0</v>
      </c>
      <c r="CB81" s="35">
        <f t="shared" si="137"/>
        <v>0</v>
      </c>
      <c r="CC81" s="35">
        <f t="shared" si="161"/>
        <v>0</v>
      </c>
      <c r="CD81" s="35">
        <f t="shared" si="162"/>
        <v>0</v>
      </c>
      <c r="CE81" s="35">
        <f t="shared" si="163"/>
        <v>0.8</v>
      </c>
      <c r="CF81" s="35">
        <f>ROUND(IF('Indicator Data'!U84=0,0,IF(LOG('Indicator Data'!U84)&gt;CF$195,10,IF(LOG('Indicator Data'!U84)&lt;CF$194,0,10-(CF$195-LOG('Indicator Data'!U84))/(CF$195-CF$194)*10))),1)</f>
        <v>7.6</v>
      </c>
      <c r="CG81" s="36">
        <f>'Indicator Data'!U84/'Indicator Data'!$CK84</f>
        <v>5.6195255378280289E-2</v>
      </c>
      <c r="CH81" s="35">
        <f t="shared" si="138"/>
        <v>0.6</v>
      </c>
      <c r="CI81" s="35">
        <f t="shared" si="164"/>
        <v>5</v>
      </c>
      <c r="CJ81" s="35">
        <f>ROUND(IF('Indicator Data'!V84=0,0,IF(LOG('Indicator Data'!V84)&gt;CJ$195,10,IF(LOG('Indicator Data'!V84)&lt;CJ$194,0,10-(CJ$195-LOG('Indicator Data'!V84))/(CJ$195-CJ$194)*10))),1)</f>
        <v>9.1</v>
      </c>
      <c r="CK81" s="36">
        <f>IF('Indicator Data'!V84/'Indicator Data'!$CK84&gt;1,1,'Indicator Data'!V84/'Indicator Data'!$CK84)</f>
        <v>0.66166473411527593</v>
      </c>
      <c r="CL81" s="35">
        <f t="shared" si="139"/>
        <v>6.6</v>
      </c>
      <c r="CM81" s="35">
        <f t="shared" si="165"/>
        <v>8.1</v>
      </c>
      <c r="CN81" s="35">
        <f>ROUND(IF('Indicator Data'!W84=0,0,IF(LOG('Indicator Data'!W84)&gt;CN$195,10,IF(LOG('Indicator Data'!W84)&lt;CN$194,0,10-(CN$195-LOG('Indicator Data'!W84))/(CN$195-CN$194)*10))),1)</f>
        <v>9.3000000000000007</v>
      </c>
      <c r="CO81" s="36">
        <f>'Indicator Data'!W84/'Indicator Data'!$CK84</f>
        <v>0.86330711343555555</v>
      </c>
      <c r="CP81" s="35">
        <f t="shared" si="140"/>
        <v>8.6</v>
      </c>
      <c r="CQ81" s="35">
        <f t="shared" si="166"/>
        <v>9</v>
      </c>
      <c r="CR81" s="35">
        <f t="shared" si="141"/>
        <v>6.6</v>
      </c>
      <c r="CS81" s="35">
        <f>IF('Indicator Data'!BZ84="No data","x",ROUND(IF('Indicator Data'!BZ84&gt;CS$195,0,IF('Indicator Data'!BZ84&lt;CS$194,10,(CS$195-'Indicator Data'!BZ84)/(CS$195-CS$194)*10)),1))</f>
        <v>0.7</v>
      </c>
      <c r="CT81" s="35">
        <f>IF('Indicator Data'!CA84="No data","x",ROUND(IF('Indicator Data'!CA84&gt;CT$195,0,IF('Indicator Data'!CA84&lt;CT$194,10,(CT$195-'Indicator Data'!CA84)/(CT$195-CT$194)*10)),1))</f>
        <v>0.6</v>
      </c>
      <c r="CU81" s="35">
        <f>IF('Indicator Data'!AC84="No data","x",ROUND(IF('Indicator Data'!AC84&gt;CU$195,0,IF('Indicator Data'!AC84&lt;CU$194,10,(CU$195-'Indicator Data'!AC84)/(CU$195-CU$194)*10)),1))</f>
        <v>0.5</v>
      </c>
      <c r="CV81" s="35">
        <f t="shared" si="142"/>
        <v>0.6</v>
      </c>
      <c r="CW81" s="35">
        <f>IF('Indicator Data'!X84="No data","x",ROUND(IF(LOG('Indicator Data'!X84)&gt;CW$195,10,IF(LOG('Indicator Data'!X84)&lt;CW$194,0,10-(CW$195-LOG('Indicator Data'!X84))/(CW$195-CW$194)*10)),1))</f>
        <v>6.5</v>
      </c>
      <c r="CX81" s="35">
        <f>IF('Indicator Data'!Y84="No data","x",ROUND(IF('Indicator Data'!Y84&gt;CX$195,10,IF('Indicator Data'!Y84&lt;CX$194,0,10-(CX$195-'Indicator Data'!Y84)/(CX$195-CX$194)*10)),1))</f>
        <v>5.2</v>
      </c>
      <c r="CY81" s="35">
        <f>IF('Indicator Data'!Z84="No data","x",ROUND(IF('Indicator Data'!Z84&gt;CY$195,10,IF('Indicator Data'!Z84&lt;CY$194,0,10-(CY$195-'Indicator Data'!Z84)/(CY$195-CY$194)*10)),1))</f>
        <v>7</v>
      </c>
      <c r="CZ81" s="35" t="str">
        <f>IF('Indicator Data'!AA84="No data","x",ROUND(IF('Indicator Data'!AA84&gt;CZ$195,10,IF('Indicator Data'!AA84&lt;CZ$194,0,10-(CZ$195-'Indicator Data'!AA84)/(CZ$195-CZ$194)*10)),1))</f>
        <v>x</v>
      </c>
      <c r="DA81" s="35">
        <f t="shared" si="167"/>
        <v>6.2</v>
      </c>
      <c r="DB81" s="35">
        <f t="shared" si="168"/>
        <v>4.3</v>
      </c>
      <c r="DC81" s="35">
        <f>IF('Indicator Data'!AF84="No data","x",ROUND(IF('Indicator Data'!AF84&gt;DC$195,10,IF('Indicator Data'!AF84&lt;DC$194,0,10-(DC$195-'Indicator Data'!AF84)/(DC$195-DC$194)*10)),1))</f>
        <v>5.2</v>
      </c>
      <c r="DD81" s="35">
        <f>IF('Indicator Data'!AG84="No data","x",ROUND(IF('Indicator Data'!AG84&gt;DD$195,10,IF('Indicator Data'!AG84&lt;DD$194,0,10-(DD$195-'Indicator Data'!AG84)/(DD$195-DD$194)*10)),1))</f>
        <v>5.8</v>
      </c>
      <c r="DE81" s="35">
        <f t="shared" si="169"/>
        <v>5.9</v>
      </c>
      <c r="DF81" s="35">
        <f>IF('Indicator Data'!AB84="No data","x",ROUND(IF('Indicator Data'!AB84&gt;DF$195,10,IF('Indicator Data'!AB84&lt;DF$194,0,10-(DF$195-'Indicator Data'!AB84)/(DF$195-DF$194)*10)),1))</f>
        <v>0</v>
      </c>
      <c r="DG81" s="35">
        <f t="shared" si="170"/>
        <v>0.5</v>
      </c>
      <c r="DH81" s="143">
        <f>IF('Indicator Data'!AD84="No data","x",'Indicator Data'!AD84/'Indicator Data'!$CJ84)</f>
        <v>1.4072830561364752E-4</v>
      </c>
      <c r="DI81" s="35">
        <f t="shared" si="171"/>
        <v>8.6</v>
      </c>
      <c r="DJ81" s="35">
        <f>IF('Indicator Data'!AE84="No data","x",ROUND(IF('Indicator Data'!AE84&gt;DJ$195,0,IF('Indicator Data'!AE84&lt;DJ$194,10,(DJ$195-'Indicator Data'!AE84)/(DJ$195-DJ$194)*10)),1))</f>
        <v>4</v>
      </c>
      <c r="DK81" s="35">
        <f t="shared" si="172"/>
        <v>6.3</v>
      </c>
      <c r="DL81" s="35">
        <f t="shared" si="173"/>
        <v>4.2</v>
      </c>
      <c r="DM81" s="37">
        <f t="shared" si="143"/>
        <v>6.8</v>
      </c>
      <c r="DN81" s="38">
        <f t="shared" si="144"/>
        <v>5.3</v>
      </c>
      <c r="DO81" s="35">
        <f>ROUND(IF('Indicator Data'!AH84=0,0,IF('Indicator Data'!AH84&gt;DO$195,10,IF('Indicator Data'!AH84&lt;DO$194,0,10-(DO$195-'Indicator Data'!AH84)/(DO$195-DO$194)*10))),1)</f>
        <v>10</v>
      </c>
      <c r="DP81" s="35">
        <f>ROUND(IF('Indicator Data'!AI84=0,0,IF(LOG('Indicator Data'!AI84)&gt;LOG(DP$195),10,IF(LOG('Indicator Data'!AI84)&lt;LOG(DP$194),0,10-(LOG(DP$195)-LOG('Indicator Data'!AI84))/(LOG(DP$195)-LOG(DP$194))*10))),1)</f>
        <v>10</v>
      </c>
      <c r="DQ81" s="37">
        <f t="shared" si="145"/>
        <v>10</v>
      </c>
      <c r="DR81" s="35">
        <f>'Indicator Data'!AJ84</f>
        <v>4</v>
      </c>
      <c r="DS81" s="35">
        <f>'Indicator Data'!AK84</f>
        <v>5</v>
      </c>
      <c r="DT81" s="37">
        <f t="shared" si="146"/>
        <v>9</v>
      </c>
      <c r="DU81" s="38">
        <f t="shared" si="147"/>
        <v>9</v>
      </c>
      <c r="DV81" s="13"/>
      <c r="DW81" s="83"/>
    </row>
    <row r="82" spans="1:127" s="2" customFormat="1" x14ac:dyDescent="0.3">
      <c r="A82" s="98" t="str">
        <f>'Indicator Data'!A85</f>
        <v>Ireland</v>
      </c>
      <c r="B82" s="39" t="str">
        <f>'Indicator Data'!B85</f>
        <v>IRL</v>
      </c>
      <c r="C82" s="35">
        <f>ROUND(IF('Indicator Data'!C85=0,0.1,IF(LOG('Indicator Data'!C85)&gt;C$195,10,IF(LOG('Indicator Data'!C85)&lt;C$194,0,10-(C$195-LOG('Indicator Data'!C85))/(C$195-C$194)*10))),1)</f>
        <v>0.1</v>
      </c>
      <c r="D82" s="35">
        <f>ROUND(IF('Indicator Data'!D85=0,0.1,IF(LOG('Indicator Data'!D85)&gt;D$195,10,IF(LOG('Indicator Data'!D85)&lt;D$194,0,10-(D$195-LOG('Indicator Data'!D85))/(D$195-D$194)*10))),1)</f>
        <v>0.1</v>
      </c>
      <c r="E82" s="35">
        <f t="shared" si="107"/>
        <v>0.1</v>
      </c>
      <c r="F82" s="35">
        <f>IF('Indicator Data'!E85="No data",0.1,(ROUND(IF('Indicator Data'!E85=0,0,IF(LOG('Indicator Data'!E85)&gt;F$195,10,IF(LOG('Indicator Data'!E85)&lt;F$194,0,10-(F$195-LOG('Indicator Data'!E85))/(F$195-F$194)*10))),1)))</f>
        <v>5.4</v>
      </c>
      <c r="G82" s="35">
        <f>ROUND(IF('Indicator Data'!F85=0,0,IF(LOG('Indicator Data'!F85)&gt;G$195,10,IF(LOG('Indicator Data'!F85)&lt;G$194,0,10-(G$195-LOG('Indicator Data'!F85))/(G$195-G$194)*10))),1)</f>
        <v>5.0999999999999996</v>
      </c>
      <c r="H82" s="35">
        <f>ROUND(IF('Indicator Data'!G85=0,0,IF(LOG('Indicator Data'!G85)&gt;H$195,10,IF(LOG('Indicator Data'!G85)&lt;H$194,0,10-(H$195-LOG('Indicator Data'!G85))/(H$195-H$194)*10))),1)</f>
        <v>0</v>
      </c>
      <c r="I82" s="35">
        <f>ROUND(IF('Indicator Data'!H85=0,0,IF(LOG('Indicator Data'!H85)&gt;I$195,10,IF(LOG('Indicator Data'!H85)&lt;I$194,0,10-(I$195-LOG('Indicator Data'!H85))/(I$195-I$194)*10))),1)</f>
        <v>0</v>
      </c>
      <c r="J82" s="35">
        <f t="shared" si="108"/>
        <v>0</v>
      </c>
      <c r="K82" s="35">
        <f>ROUND(IF('Indicator Data'!I85=0,0,IF(LOG('Indicator Data'!I85)&gt;K$195,10,IF(LOG('Indicator Data'!I85)&lt;K$194,0,10-(K$195-LOG('Indicator Data'!I85))/(K$195-K$194)*10))),1)</f>
        <v>0</v>
      </c>
      <c r="L82" s="35">
        <f t="shared" si="109"/>
        <v>0</v>
      </c>
      <c r="M82" s="35">
        <f>ROUND(IF('Indicator Data'!J85=0,0,IF(LOG('Indicator Data'!J85)&gt;M$195,10,IF(LOG('Indicator Data'!J85)&lt;M$194,0,10-(M$195-LOG('Indicator Data'!J85))/(M$195-M$194)*10))),1)</f>
        <v>0</v>
      </c>
      <c r="N82" s="36">
        <f>'Indicator Data'!C85/'Indicator Data'!$CK85</f>
        <v>0</v>
      </c>
      <c r="O82" s="36">
        <f>'Indicator Data'!D85/'Indicator Data'!$CK85</f>
        <v>0</v>
      </c>
      <c r="P82" s="36">
        <f>IF(F82=0.1,"x",'Indicator Data'!E85/'Indicator Data'!$CK85)</f>
        <v>3.0544615447447776E-3</v>
      </c>
      <c r="Q82" s="36">
        <f>'Indicator Data'!F85/'Indicator Data'!$CK85</f>
        <v>2.3747370857185644E-6</v>
      </c>
      <c r="R82" s="36">
        <f>'Indicator Data'!G85/'Indicator Data'!$CK85</f>
        <v>0</v>
      </c>
      <c r="S82" s="36">
        <f>'Indicator Data'!H85/'Indicator Data'!$CK85</f>
        <v>0</v>
      </c>
      <c r="T82" s="36">
        <f>'Indicator Data'!I85/'Indicator Data'!$CK85</f>
        <v>0</v>
      </c>
      <c r="U82" s="36">
        <f>'Indicator Data'!J85/'Indicator Data'!$CK85</f>
        <v>0</v>
      </c>
      <c r="V82" s="35">
        <f t="shared" si="110"/>
        <v>0</v>
      </c>
      <c r="W82" s="35">
        <f t="shared" si="111"/>
        <v>0</v>
      </c>
      <c r="X82" s="35">
        <f t="shared" si="112"/>
        <v>0</v>
      </c>
      <c r="Y82" s="35">
        <f t="shared" si="113"/>
        <v>2</v>
      </c>
      <c r="Z82" s="35">
        <f t="shared" si="114"/>
        <v>6.4</v>
      </c>
      <c r="AA82" s="35">
        <f t="shared" si="115"/>
        <v>0</v>
      </c>
      <c r="AB82" s="35">
        <f t="shared" si="116"/>
        <v>0</v>
      </c>
      <c r="AC82" s="35">
        <f t="shared" si="117"/>
        <v>0</v>
      </c>
      <c r="AD82" s="35">
        <f t="shared" si="118"/>
        <v>0</v>
      </c>
      <c r="AE82" s="35">
        <f t="shared" si="119"/>
        <v>0</v>
      </c>
      <c r="AF82" s="35">
        <f t="shared" si="120"/>
        <v>0</v>
      </c>
      <c r="AG82" s="35">
        <f>ROUND(IF('Indicator Data'!K85=0,0,IF('Indicator Data'!K85&gt;AG$195,10,IF('Indicator Data'!K85&lt;AG$194,0,10-(AG$195-'Indicator Data'!K85)/(AG$195-AG$194)*10))),1)</f>
        <v>0</v>
      </c>
      <c r="AH82" s="35">
        <f t="shared" si="121"/>
        <v>0.1</v>
      </c>
      <c r="AI82" s="35">
        <f t="shared" si="122"/>
        <v>0.1</v>
      </c>
      <c r="AJ82" s="35">
        <f t="shared" si="123"/>
        <v>0</v>
      </c>
      <c r="AK82" s="35">
        <f t="shared" si="124"/>
        <v>0</v>
      </c>
      <c r="AL82" s="35">
        <f t="shared" si="125"/>
        <v>0</v>
      </c>
      <c r="AM82" s="35">
        <f t="shared" si="126"/>
        <v>0</v>
      </c>
      <c r="AN82" s="35">
        <f t="shared" si="127"/>
        <v>0</v>
      </c>
      <c r="AO82" s="142">
        <f t="shared" si="128"/>
        <v>0.1</v>
      </c>
      <c r="AP82" s="142">
        <f t="shared" si="148"/>
        <v>3.9</v>
      </c>
      <c r="AQ82" s="142">
        <f t="shared" si="129"/>
        <v>5.8</v>
      </c>
      <c r="AR82" s="142">
        <f t="shared" si="130"/>
        <v>0</v>
      </c>
      <c r="AS82" s="35">
        <f t="shared" si="131"/>
        <v>0</v>
      </c>
      <c r="AT82" s="35">
        <f>IF('Indicator Data'!L85="No data","x",IF('Indicator Data'!CL85&lt;1000,"x",ROUND((IF('Indicator Data'!L85&gt;AT$195,10,IF('Indicator Data'!L85&lt;AT$194,0,10-(AT$195-'Indicator Data'!L85)/(AT$195-AT$194)*10))),1)))</f>
        <v>1</v>
      </c>
      <c r="AU82" s="142">
        <f t="shared" si="132"/>
        <v>0.5</v>
      </c>
      <c r="AV82" s="35">
        <f>IF('Indicator Data'!M85="No data","x",ROUND(IF('Indicator Data'!M85=0,0,IF(LOG('Indicator Data'!M85)&gt;AV$195,10,IF(LOG('Indicator Data'!M85)&lt;AV$194,0,10-(AV$195-LOG('Indicator Data'!M85))/(AV$195-AV$194)*10))),1))</f>
        <v>0</v>
      </c>
      <c r="AW82" s="36">
        <f>IF(AV82="x","x",'Indicator Data'!M85/'Indicator Data'!$CK85)</f>
        <v>0</v>
      </c>
      <c r="AX82" s="35">
        <f t="shared" si="149"/>
        <v>0</v>
      </c>
      <c r="AY82" s="35">
        <f t="shared" si="150"/>
        <v>0</v>
      </c>
      <c r="AZ82" s="35" t="str">
        <f>IF('Indicator Data'!N85="No data","x",ROUND(IF('Indicator Data'!N85=0,0,IF(LOG('Indicator Data'!N85)&gt;AZ$195,10,IF(LOG('Indicator Data'!N85)&lt;AZ$194,0,10-(AZ$195-LOG('Indicator Data'!N85))/(AZ$195-AZ$194)*10))),1))</f>
        <v>x</v>
      </c>
      <c r="BA82" s="36" t="str">
        <f>IF(AZ82="x","x",'Indicator Data'!N85/'Indicator Data'!$CK85)</f>
        <v>x</v>
      </c>
      <c r="BB82" s="35" t="str">
        <f t="shared" si="151"/>
        <v>x</v>
      </c>
      <c r="BC82" s="35" t="str">
        <f t="shared" si="152"/>
        <v>x</v>
      </c>
      <c r="BD82" s="35" t="str">
        <f>IF('Indicator Data'!O85="No data","x",ROUND(IF('Indicator Data'!O85=0,0,IF(LOG('Indicator Data'!O85)&gt;BD$195,10,IF(LOG('Indicator Data'!O85)&lt;BD$194,0,10-(BD$195-LOG('Indicator Data'!O85))/(BD$195-BD$194)*10))),1))</f>
        <v>x</v>
      </c>
      <c r="BE82" s="36" t="str">
        <f>IF(BD82="x","x",'Indicator Data'!O85/'Indicator Data'!$CK85)</f>
        <v>x</v>
      </c>
      <c r="BF82" s="35" t="str">
        <f t="shared" si="153"/>
        <v>x</v>
      </c>
      <c r="BG82" s="35" t="str">
        <f t="shared" si="154"/>
        <v>x</v>
      </c>
      <c r="BH82" s="35" t="str">
        <f>IF('Indicator Data'!P85="No data","x",ROUND(IF('Indicator Data'!P85=0,0,IF(LOG('Indicator Data'!P85)&gt;BH$195,10,IF(LOG('Indicator Data'!P85)&lt;BH$194,0,10-(BH$195-LOG('Indicator Data'!P85))/(BH$195-BH$194)*10))),1))</f>
        <v>x</v>
      </c>
      <c r="BI82" s="36" t="str">
        <f>IF(BH82="x","x",'Indicator Data'!P85/'Indicator Data'!$CK85)</f>
        <v>x</v>
      </c>
      <c r="BJ82" s="35" t="str">
        <f t="shared" si="155"/>
        <v>x</v>
      </c>
      <c r="BK82" s="35" t="str">
        <f t="shared" si="156"/>
        <v>x</v>
      </c>
      <c r="BL82" s="35">
        <f t="shared" si="157"/>
        <v>0</v>
      </c>
      <c r="BM82" s="35">
        <f>ROUND(IF('Indicator Data'!Q85=0,0,IF(LOG('Indicator Data'!Q85)&gt;BM$195,10,IF(LOG('Indicator Data'!Q85)&lt;BM$194,0,10-(BM$195-LOG('Indicator Data'!Q85))/(BM$195-BM$194)*10))),1)</f>
        <v>0</v>
      </c>
      <c r="BN82" s="35">
        <f>ROUND(IF('Indicator Data'!R85=0,0,IF(LOG('Indicator Data'!R85)&gt;BN$195,10,IF(LOG('Indicator Data'!R85)&lt;BN$194,0,10-(BN$195-LOG('Indicator Data'!R85))/(BN$195-BN$194)*10))),1)</f>
        <v>0</v>
      </c>
      <c r="BO82" s="35">
        <f t="shared" si="158"/>
        <v>0</v>
      </c>
      <c r="BP82" s="36">
        <f>'Indicator Data'!Q85/'Indicator Data'!$CK85</f>
        <v>0</v>
      </c>
      <c r="BQ82" s="36">
        <f>'Indicator Data'!R85/'Indicator Data'!$CK85</f>
        <v>0</v>
      </c>
      <c r="BR82" s="35">
        <f t="shared" si="133"/>
        <v>0</v>
      </c>
      <c r="BS82" s="35">
        <f t="shared" si="134"/>
        <v>0</v>
      </c>
      <c r="BT82" s="35">
        <f t="shared" si="135"/>
        <v>0</v>
      </c>
      <c r="BU82" s="35">
        <f t="shared" si="159"/>
        <v>0</v>
      </c>
      <c r="BV82" s="35">
        <f>ROUND(IF('Indicator Data'!S85=0,0,IF(LOG('Indicator Data'!S85)&gt;BV$195,10,IF(LOG('Indicator Data'!S85)&lt;BV$194,0,10-(BV$195-LOG('Indicator Data'!S85))/(BV$195-BV$194)*10))),1)</f>
        <v>0</v>
      </c>
      <c r="BW82" s="35">
        <f>ROUND(IF('Indicator Data'!T85=0,0,IF(LOG('Indicator Data'!T85)&gt;BW$195,10,IF(LOG('Indicator Data'!T85)&lt;BW$194,0,10-(BW$195-LOG('Indicator Data'!T85))/(BW$195-BW$194)*10))),1)</f>
        <v>0</v>
      </c>
      <c r="BX82" s="35">
        <f t="shared" si="160"/>
        <v>0</v>
      </c>
      <c r="BY82" s="36">
        <f>'Indicator Data'!S85/'Indicator Data'!$CK85</f>
        <v>0</v>
      </c>
      <c r="BZ82" s="36">
        <f>'Indicator Data'!T85/'Indicator Data'!$CK85</f>
        <v>0</v>
      </c>
      <c r="CA82" s="35">
        <f t="shared" si="136"/>
        <v>0</v>
      </c>
      <c r="CB82" s="35">
        <f t="shared" si="137"/>
        <v>0</v>
      </c>
      <c r="CC82" s="35">
        <f t="shared" si="161"/>
        <v>0</v>
      </c>
      <c r="CD82" s="35">
        <f t="shared" si="162"/>
        <v>0</v>
      </c>
      <c r="CE82" s="35">
        <f t="shared" si="163"/>
        <v>0</v>
      </c>
      <c r="CF82" s="35">
        <f>ROUND(IF('Indicator Data'!U85=0,0,IF(LOG('Indicator Data'!U85)&gt;CF$195,10,IF(LOG('Indicator Data'!U85)&lt;CF$194,0,10-(CF$195-LOG('Indicator Data'!U85))/(CF$195-CF$194)*10))),1)</f>
        <v>0</v>
      </c>
      <c r="CG82" s="36">
        <f>'Indicator Data'!U85/'Indicator Data'!$CK85</f>
        <v>0</v>
      </c>
      <c r="CH82" s="35">
        <f t="shared" si="138"/>
        <v>0</v>
      </c>
      <c r="CI82" s="35">
        <f t="shared" si="164"/>
        <v>0</v>
      </c>
      <c r="CJ82" s="35">
        <f>ROUND(IF('Indicator Data'!V85=0,0,IF(LOG('Indicator Data'!V85)&gt;CJ$195,10,IF(LOG('Indicator Data'!V85)&lt;CJ$194,0,10-(CJ$195-LOG('Indicator Data'!V85))/(CJ$195-CJ$194)*10))),1)</f>
        <v>0</v>
      </c>
      <c r="CK82" s="36">
        <f>IF('Indicator Data'!V85/'Indicator Data'!$CK85&gt;1,1,'Indicator Data'!V85/'Indicator Data'!$CK85)</f>
        <v>0</v>
      </c>
      <c r="CL82" s="35">
        <f t="shared" si="139"/>
        <v>0</v>
      </c>
      <c r="CM82" s="35">
        <f t="shared" si="165"/>
        <v>0</v>
      </c>
      <c r="CN82" s="35">
        <f>ROUND(IF('Indicator Data'!W85=0,0,IF(LOG('Indicator Data'!W85)&gt;CN$195,10,IF(LOG('Indicator Data'!W85)&lt;CN$194,0,10-(CN$195-LOG('Indicator Data'!W85))/(CN$195-CN$194)*10))),1)</f>
        <v>0</v>
      </c>
      <c r="CO82" s="36">
        <f>'Indicator Data'!W85/'Indicator Data'!$CK85</f>
        <v>0</v>
      </c>
      <c r="CP82" s="35">
        <f t="shared" si="140"/>
        <v>0</v>
      </c>
      <c r="CQ82" s="35">
        <f t="shared" si="166"/>
        <v>0</v>
      </c>
      <c r="CR82" s="35">
        <f t="shared" si="141"/>
        <v>0</v>
      </c>
      <c r="CS82" s="35">
        <f>IF('Indicator Data'!BZ85="No data","x",ROUND(IF('Indicator Data'!BZ85&gt;CS$195,0,IF('Indicator Data'!BZ85&lt;CS$194,10,(CS$195-'Indicator Data'!BZ85)/(CS$195-CS$194)*10)),1))</f>
        <v>1</v>
      </c>
      <c r="CT82" s="35">
        <f>IF('Indicator Data'!CA85="No data","x",ROUND(IF('Indicator Data'!CA85&gt;CT$195,0,IF('Indicator Data'!CA85&lt;CT$194,10,(CT$195-'Indicator Data'!CA85)/(CT$195-CT$194)*10)),1))</f>
        <v>0.4</v>
      </c>
      <c r="CU82" s="35" t="str">
        <f>IF('Indicator Data'!AC85="No data","x",ROUND(IF('Indicator Data'!AC85&gt;CU$195,0,IF('Indicator Data'!AC85&lt;CU$194,10,(CU$195-'Indicator Data'!AC85)/(CU$195-CU$194)*10)),1))</f>
        <v>x</v>
      </c>
      <c r="CV82" s="35">
        <f t="shared" si="142"/>
        <v>0.7</v>
      </c>
      <c r="CW82" s="35">
        <f>IF('Indicator Data'!X85="No data","x",ROUND(IF(LOG('Indicator Data'!X85)&gt;CW$195,10,IF(LOG('Indicator Data'!X85)&lt;CW$194,0,10-(CW$195-LOG('Indicator Data'!X85))/(CW$195-CW$194)*10)),1))</f>
        <v>6.2</v>
      </c>
      <c r="CX82" s="35">
        <f>IF('Indicator Data'!Y85="No data","x",ROUND(IF('Indicator Data'!Y85&gt;CX$195,10,IF('Indicator Data'!Y85&lt;CX$194,0,10-(CX$195-'Indicator Data'!Y85)/(CX$195-CX$194)*10)),1))</f>
        <v>2.6</v>
      </c>
      <c r="CY82" s="35">
        <f>IF('Indicator Data'!Z85="No data","x",ROUND(IF('Indicator Data'!Z85&gt;CY$195,10,IF('Indicator Data'!Z85&lt;CY$194,0,10-(CY$195-'Indicator Data'!Z85)/(CY$195-CY$194)*10)),1))</f>
        <v>6.3</v>
      </c>
      <c r="CZ82" s="35">
        <f>IF('Indicator Data'!AA85="No data","x",ROUND(IF('Indicator Data'!AA85&gt;CZ$195,10,IF('Indicator Data'!AA85&lt;CZ$194,0,10-(CZ$195-'Indicator Data'!AA85)/(CZ$195-CZ$194)*10)),1))</f>
        <v>2</v>
      </c>
      <c r="DA82" s="35">
        <f t="shared" si="167"/>
        <v>4.3</v>
      </c>
      <c r="DB82" s="35">
        <f t="shared" si="168"/>
        <v>3.1</v>
      </c>
      <c r="DC82" s="35" t="str">
        <f>IF('Indicator Data'!AF85="No data","x",ROUND(IF('Indicator Data'!AF85&gt;DC$195,10,IF('Indicator Data'!AF85&lt;DC$194,0,10-(DC$195-'Indicator Data'!AF85)/(DC$195-DC$194)*10)),1))</f>
        <v>x</v>
      </c>
      <c r="DD82" s="35">
        <f>IF('Indicator Data'!AG85="No data","x",ROUND(IF('Indicator Data'!AG85&gt;DD$195,10,IF('Indicator Data'!AG85&lt;DD$194,0,10-(DD$195-'Indicator Data'!AG85)/(DD$195-DD$194)*10)),1))</f>
        <v>1.1000000000000001</v>
      </c>
      <c r="DE82" s="35">
        <f t="shared" si="169"/>
        <v>3.6</v>
      </c>
      <c r="DF82" s="35">
        <f>IF('Indicator Data'!AB85="No data","x",ROUND(IF('Indicator Data'!AB85&gt;DF$195,10,IF('Indicator Data'!AB85&lt;DF$194,0,10-(DF$195-'Indicator Data'!AB85)/(DF$195-DF$194)*10)),1))</f>
        <v>0</v>
      </c>
      <c r="DG82" s="35">
        <f t="shared" si="170"/>
        <v>0.5</v>
      </c>
      <c r="DH82" s="143">
        <f>IF('Indicator Data'!AD85="No data","x",'Indicator Data'!AD85/'Indicator Data'!$CJ85)</f>
        <v>7.8975966810431873E-4</v>
      </c>
      <c r="DI82" s="35">
        <f t="shared" si="171"/>
        <v>2.1</v>
      </c>
      <c r="DJ82" s="35">
        <f>IF('Indicator Data'!AE85="No data","x",ROUND(IF('Indicator Data'!AE85&gt;DJ$195,0,IF('Indicator Data'!AE85&lt;DJ$194,10,(DJ$195-'Indicator Data'!AE85)/(DJ$195-DJ$194)*10)),1))</f>
        <v>0</v>
      </c>
      <c r="DK82" s="35">
        <f t="shared" si="172"/>
        <v>1.1000000000000001</v>
      </c>
      <c r="DL82" s="35">
        <f t="shared" si="173"/>
        <v>1.7</v>
      </c>
      <c r="DM82" s="37">
        <f t="shared" si="143"/>
        <v>1.3</v>
      </c>
      <c r="DN82" s="38">
        <f t="shared" si="144"/>
        <v>2.2000000000000002</v>
      </c>
      <c r="DO82" s="35">
        <f>ROUND(IF('Indicator Data'!AH85=0,0,IF('Indicator Data'!AH85&gt;DO$195,10,IF('Indicator Data'!AH85&lt;DO$194,0,10-(DO$195-'Indicator Data'!AH85)/(DO$195-DO$194)*10))),1)</f>
        <v>0</v>
      </c>
      <c r="DP82" s="35">
        <f>ROUND(IF('Indicator Data'!AI85=0,0,IF(LOG('Indicator Data'!AI85)&gt;LOG(DP$195),10,IF(LOG('Indicator Data'!AI85)&lt;LOG(DP$194),0,10-(LOG(DP$195)-LOG('Indicator Data'!AI85))/(LOG(DP$195)-LOG(DP$194))*10))),1)</f>
        <v>0</v>
      </c>
      <c r="DQ82" s="37">
        <f t="shared" si="145"/>
        <v>0</v>
      </c>
      <c r="DR82" s="35">
        <f>'Indicator Data'!AJ85</f>
        <v>0</v>
      </c>
      <c r="DS82" s="35">
        <f>'Indicator Data'!AK85</f>
        <v>0</v>
      </c>
      <c r="DT82" s="37">
        <f t="shared" si="146"/>
        <v>0</v>
      </c>
      <c r="DU82" s="38">
        <f t="shared" si="147"/>
        <v>0</v>
      </c>
      <c r="DV82" s="13"/>
      <c r="DW82" s="83"/>
    </row>
    <row r="83" spans="1:127" s="2" customFormat="1" x14ac:dyDescent="0.3">
      <c r="A83" s="98" t="str">
        <f>'Indicator Data'!A86</f>
        <v>Israel</v>
      </c>
      <c r="B83" s="39" t="str">
        <f>'Indicator Data'!B86</f>
        <v>ISR</v>
      </c>
      <c r="C83" s="35">
        <f>ROUND(IF('Indicator Data'!C86=0,0.1,IF(LOG('Indicator Data'!C86)&gt;C$195,10,IF(LOG('Indicator Data'!C86)&lt;C$194,0,10-(C$195-LOG('Indicator Data'!C86))/(C$195-C$194)*10))),1)</f>
        <v>8</v>
      </c>
      <c r="D83" s="35">
        <f>ROUND(IF('Indicator Data'!D86=0,0.1,IF(LOG('Indicator Data'!D86)&gt;D$195,10,IF(LOG('Indicator Data'!D86)&lt;D$194,0,10-(D$195-LOG('Indicator Data'!D86))/(D$195-D$194)*10))),1)</f>
        <v>5.3</v>
      </c>
      <c r="E83" s="35">
        <f t="shared" si="107"/>
        <v>6.9</v>
      </c>
      <c r="F83" s="35">
        <f>IF('Indicator Data'!E86="No data",0.1,(ROUND(IF('Indicator Data'!E86=0,0,IF(LOG('Indicator Data'!E86)&gt;F$195,10,IF(LOG('Indicator Data'!E86)&lt;F$194,0,10-(F$195-LOG('Indicator Data'!E86))/(F$195-F$194)*10))),1)))</f>
        <v>4</v>
      </c>
      <c r="G83" s="35">
        <f>ROUND(IF('Indicator Data'!F86=0,0,IF(LOG('Indicator Data'!F86)&gt;G$195,10,IF(LOG('Indicator Data'!F86)&lt;G$194,0,10-(G$195-LOG('Indicator Data'!F86))/(G$195-G$194)*10))),1)</f>
        <v>5.7</v>
      </c>
      <c r="H83" s="35">
        <f>ROUND(IF('Indicator Data'!G86=0,0,IF(LOG('Indicator Data'!G86)&gt;H$195,10,IF(LOG('Indicator Data'!G86)&lt;H$194,0,10-(H$195-LOG('Indicator Data'!G86))/(H$195-H$194)*10))),1)</f>
        <v>0</v>
      </c>
      <c r="I83" s="35">
        <f>ROUND(IF('Indicator Data'!H86=0,0,IF(LOG('Indicator Data'!H86)&gt;I$195,10,IF(LOG('Indicator Data'!H86)&lt;I$194,0,10-(I$195-LOG('Indicator Data'!H86))/(I$195-I$194)*10))),1)</f>
        <v>0</v>
      </c>
      <c r="J83" s="35">
        <f t="shared" si="108"/>
        <v>0</v>
      </c>
      <c r="K83" s="35">
        <f>ROUND(IF('Indicator Data'!I86=0,0,IF(LOG('Indicator Data'!I86)&gt;K$195,10,IF(LOG('Indicator Data'!I86)&lt;K$194,0,10-(K$195-LOG('Indicator Data'!I86))/(K$195-K$194)*10))),1)</f>
        <v>0</v>
      </c>
      <c r="L83" s="35">
        <f t="shared" si="109"/>
        <v>0</v>
      </c>
      <c r="M83" s="35">
        <f>ROUND(IF('Indicator Data'!J86=0,0,IF(LOG('Indicator Data'!J86)&gt;M$195,10,IF(LOG('Indicator Data'!J86)&lt;M$194,0,10-(M$195-LOG('Indicator Data'!J86))/(M$195-M$194)*10))),1)</f>
        <v>0</v>
      </c>
      <c r="N83" s="36">
        <f>'Indicator Data'!C86/'Indicator Data'!$CK86</f>
        <v>2.0303461658698861E-3</v>
      </c>
      <c r="O83" s="36">
        <f>'Indicator Data'!D86/'Indicator Data'!$CK86</f>
        <v>4.7323150815002557E-5</v>
      </c>
      <c r="P83" s="36">
        <f>IF(F83=0.1,"x",'Indicator Data'!E86/'Indicator Data'!$CK86)</f>
        <v>4.8721482241836402E-4</v>
      </c>
      <c r="Q83" s="36">
        <f>'Indicator Data'!F86/'Indicator Data'!$CK86</f>
        <v>3.2338810620061433E-6</v>
      </c>
      <c r="R83" s="36">
        <f>'Indicator Data'!G86/'Indicator Data'!$CK86</f>
        <v>0</v>
      </c>
      <c r="S83" s="36">
        <f>'Indicator Data'!H86/'Indicator Data'!$CK86</f>
        <v>0</v>
      </c>
      <c r="T83" s="36">
        <f>'Indicator Data'!I86/'Indicator Data'!$CK86</f>
        <v>0</v>
      </c>
      <c r="U83" s="36">
        <f>'Indicator Data'!J86/'Indicator Data'!$CK86</f>
        <v>0</v>
      </c>
      <c r="V83" s="35">
        <f t="shared" si="110"/>
        <v>10</v>
      </c>
      <c r="W83" s="35">
        <f t="shared" si="111"/>
        <v>0.5</v>
      </c>
      <c r="X83" s="35">
        <f t="shared" si="112"/>
        <v>7.7</v>
      </c>
      <c r="Y83" s="35">
        <f t="shared" si="113"/>
        <v>0.3</v>
      </c>
      <c r="Z83" s="35">
        <f t="shared" si="114"/>
        <v>6.7</v>
      </c>
      <c r="AA83" s="35">
        <f t="shared" si="115"/>
        <v>0</v>
      </c>
      <c r="AB83" s="35">
        <f t="shared" si="116"/>
        <v>0</v>
      </c>
      <c r="AC83" s="35">
        <f t="shared" si="117"/>
        <v>0</v>
      </c>
      <c r="AD83" s="35">
        <f t="shared" si="118"/>
        <v>0</v>
      </c>
      <c r="AE83" s="35">
        <f t="shared" si="119"/>
        <v>0</v>
      </c>
      <c r="AF83" s="35">
        <f t="shared" si="120"/>
        <v>0</v>
      </c>
      <c r="AG83" s="35">
        <f>ROUND(IF('Indicator Data'!K86=0,0,IF('Indicator Data'!K86&gt;AG$195,10,IF('Indicator Data'!K86&lt;AG$194,0,10-(AG$195-'Indicator Data'!K86)/(AG$195-AG$194)*10))),1)</f>
        <v>1</v>
      </c>
      <c r="AH83" s="35">
        <f t="shared" si="121"/>
        <v>9</v>
      </c>
      <c r="AI83" s="35">
        <f t="shared" si="122"/>
        <v>2.9</v>
      </c>
      <c r="AJ83" s="35">
        <f t="shared" si="123"/>
        <v>0</v>
      </c>
      <c r="AK83" s="35">
        <f t="shared" si="124"/>
        <v>0</v>
      </c>
      <c r="AL83" s="35">
        <f t="shared" si="125"/>
        <v>0</v>
      </c>
      <c r="AM83" s="35">
        <f t="shared" si="126"/>
        <v>0</v>
      </c>
      <c r="AN83" s="35">
        <f t="shared" si="127"/>
        <v>0</v>
      </c>
      <c r="AO83" s="142">
        <f t="shared" si="128"/>
        <v>7.3</v>
      </c>
      <c r="AP83" s="142">
        <f t="shared" si="148"/>
        <v>2.2999999999999998</v>
      </c>
      <c r="AQ83" s="142">
        <f t="shared" si="129"/>
        <v>6.2</v>
      </c>
      <c r="AR83" s="142">
        <f t="shared" si="130"/>
        <v>0</v>
      </c>
      <c r="AS83" s="35">
        <f t="shared" si="131"/>
        <v>0.5</v>
      </c>
      <c r="AT83" s="35">
        <f>IF('Indicator Data'!L86="No data","x",IF('Indicator Data'!CL86&lt;1000,"x",ROUND((IF('Indicator Data'!L86&gt;AT$195,10,IF('Indicator Data'!L86&lt;AT$194,0,10-(AT$195-'Indicator Data'!L86)/(AT$195-AT$194)*10))),1)))</f>
        <v>10</v>
      </c>
      <c r="AU83" s="142">
        <f t="shared" si="132"/>
        <v>5.3</v>
      </c>
      <c r="AV83" s="35">
        <f>IF('Indicator Data'!M86="No data","x",ROUND(IF('Indicator Data'!M86=0,0,IF(LOG('Indicator Data'!M86)&gt;AV$195,10,IF(LOG('Indicator Data'!M86)&lt;AV$194,0,10-(AV$195-LOG('Indicator Data'!M86))/(AV$195-AV$194)*10))),1))</f>
        <v>4.8</v>
      </c>
      <c r="AW83" s="36">
        <f>IF(AV83="x","x",'Indicator Data'!M86/'Indicator Data'!$CK86)</f>
        <v>2.832581601267729E-3</v>
      </c>
      <c r="AX83" s="35">
        <f t="shared" si="149"/>
        <v>0</v>
      </c>
      <c r="AY83" s="35">
        <f t="shared" si="150"/>
        <v>2.7</v>
      </c>
      <c r="AZ83" s="35" t="str">
        <f>IF('Indicator Data'!N86="No data","x",ROUND(IF('Indicator Data'!N86=0,0,IF(LOG('Indicator Data'!N86)&gt;AZ$195,10,IF(LOG('Indicator Data'!N86)&lt;AZ$194,0,10-(AZ$195-LOG('Indicator Data'!N86))/(AZ$195-AZ$194)*10))),1))</f>
        <v>x</v>
      </c>
      <c r="BA83" s="36" t="str">
        <f>IF(AZ83="x","x",'Indicator Data'!N86/'Indicator Data'!$CK86)</f>
        <v>x</v>
      </c>
      <c r="BB83" s="35" t="str">
        <f t="shared" si="151"/>
        <v>x</v>
      </c>
      <c r="BC83" s="35" t="str">
        <f t="shared" si="152"/>
        <v>x</v>
      </c>
      <c r="BD83" s="35" t="str">
        <f>IF('Indicator Data'!O86="No data","x",ROUND(IF('Indicator Data'!O86=0,0,IF(LOG('Indicator Data'!O86)&gt;BD$195,10,IF(LOG('Indicator Data'!O86)&lt;BD$194,0,10-(BD$195-LOG('Indicator Data'!O86))/(BD$195-BD$194)*10))),1))</f>
        <v>x</v>
      </c>
      <c r="BE83" s="36" t="str">
        <f>IF(BD83="x","x",'Indicator Data'!O86/'Indicator Data'!$CK86)</f>
        <v>x</v>
      </c>
      <c r="BF83" s="35" t="str">
        <f t="shared" si="153"/>
        <v>x</v>
      </c>
      <c r="BG83" s="35" t="str">
        <f t="shared" si="154"/>
        <v>x</v>
      </c>
      <c r="BH83" s="35" t="str">
        <f>IF('Indicator Data'!P86="No data","x",ROUND(IF('Indicator Data'!P86=0,0,IF(LOG('Indicator Data'!P86)&gt;BH$195,10,IF(LOG('Indicator Data'!P86)&lt;BH$194,0,10-(BH$195-LOG('Indicator Data'!P86))/(BH$195-BH$194)*10))),1))</f>
        <v>x</v>
      </c>
      <c r="BI83" s="36" t="str">
        <f>IF(BH83="x","x",'Indicator Data'!P86/'Indicator Data'!$CK86)</f>
        <v>x</v>
      </c>
      <c r="BJ83" s="35" t="str">
        <f t="shared" si="155"/>
        <v>x</v>
      </c>
      <c r="BK83" s="35" t="str">
        <f t="shared" si="156"/>
        <v>x</v>
      </c>
      <c r="BL83" s="35">
        <f t="shared" si="157"/>
        <v>2.7</v>
      </c>
      <c r="BM83" s="35">
        <f>ROUND(IF('Indicator Data'!Q86=0,0,IF(LOG('Indicator Data'!Q86)&gt;BM$195,10,IF(LOG('Indicator Data'!Q86)&lt;BM$194,0,10-(BM$195-LOG('Indicator Data'!Q86))/(BM$195-BM$194)*10))),1)</f>
        <v>0</v>
      </c>
      <c r="BN83" s="35">
        <f>ROUND(IF('Indicator Data'!R86=0,0,IF(LOG('Indicator Data'!R86)&gt;BN$195,10,IF(LOG('Indicator Data'!R86)&lt;BN$194,0,10-(BN$195-LOG('Indicator Data'!R86))/(BN$195-BN$194)*10))),1)</f>
        <v>0</v>
      </c>
      <c r="BO83" s="35">
        <f t="shared" si="158"/>
        <v>0</v>
      </c>
      <c r="BP83" s="36">
        <f>'Indicator Data'!Q86/'Indicator Data'!$CK86</f>
        <v>0</v>
      </c>
      <c r="BQ83" s="36">
        <f>'Indicator Data'!R86/'Indicator Data'!$CK86</f>
        <v>0</v>
      </c>
      <c r="BR83" s="35">
        <f t="shared" si="133"/>
        <v>0</v>
      </c>
      <c r="BS83" s="35">
        <f t="shared" si="134"/>
        <v>0</v>
      </c>
      <c r="BT83" s="35">
        <f t="shared" si="135"/>
        <v>0</v>
      </c>
      <c r="BU83" s="35">
        <f t="shared" si="159"/>
        <v>0</v>
      </c>
      <c r="BV83" s="35">
        <f>ROUND(IF('Indicator Data'!S86=0,0,IF(LOG('Indicator Data'!S86)&gt;BV$195,10,IF(LOG('Indicator Data'!S86)&lt;BV$194,0,10-(BV$195-LOG('Indicator Data'!S86))/(BV$195-BV$194)*10))),1)</f>
        <v>0</v>
      </c>
      <c r="BW83" s="35">
        <f>ROUND(IF('Indicator Data'!T86=0,0,IF(LOG('Indicator Data'!T86)&gt;BW$195,10,IF(LOG('Indicator Data'!T86)&lt;BW$194,0,10-(BW$195-LOG('Indicator Data'!T86))/(BW$195-BW$194)*10))),1)</f>
        <v>0</v>
      </c>
      <c r="BX83" s="35">
        <f t="shared" si="160"/>
        <v>0</v>
      </c>
      <c r="BY83" s="36">
        <f>'Indicator Data'!S86/'Indicator Data'!$CK86</f>
        <v>0</v>
      </c>
      <c r="BZ83" s="36">
        <f>'Indicator Data'!T86/'Indicator Data'!$CK86</f>
        <v>0</v>
      </c>
      <c r="CA83" s="35">
        <f t="shared" si="136"/>
        <v>0</v>
      </c>
      <c r="CB83" s="35">
        <f t="shared" si="137"/>
        <v>0</v>
      </c>
      <c r="CC83" s="35">
        <f t="shared" si="161"/>
        <v>0</v>
      </c>
      <c r="CD83" s="35">
        <f t="shared" si="162"/>
        <v>0</v>
      </c>
      <c r="CE83" s="35">
        <f t="shared" si="163"/>
        <v>0</v>
      </c>
      <c r="CF83" s="35">
        <f>ROUND(IF('Indicator Data'!U86=0,0,IF(LOG('Indicator Data'!U86)&gt;CF$195,10,IF(LOG('Indicator Data'!U86)&lt;CF$194,0,10-(CF$195-LOG('Indicator Data'!U86))/(CF$195-CF$194)*10))),1)</f>
        <v>7.7</v>
      </c>
      <c r="CG83" s="36">
        <f>'Indicator Data'!U86/'Indicator Data'!$CK86</f>
        <v>0.29014411181123906</v>
      </c>
      <c r="CH83" s="35">
        <f t="shared" si="138"/>
        <v>3.2</v>
      </c>
      <c r="CI83" s="35">
        <f t="shared" si="164"/>
        <v>5.9</v>
      </c>
      <c r="CJ83" s="35">
        <f>ROUND(IF('Indicator Data'!V86=0,0,IF(LOG('Indicator Data'!V86)&gt;CJ$195,10,IF(LOG('Indicator Data'!V86)&lt;CJ$194,0,10-(CJ$195-LOG('Indicator Data'!V86))/(CJ$195-CJ$194)*10))),1)</f>
        <v>8.4</v>
      </c>
      <c r="CK83" s="36">
        <f>IF('Indicator Data'!V86/'Indicator Data'!$CK86&gt;1,1,'Indicator Data'!V86/'Indicator Data'!$CK86)</f>
        <v>0.95089507163627585</v>
      </c>
      <c r="CL83" s="35">
        <f t="shared" si="139"/>
        <v>9.5</v>
      </c>
      <c r="CM83" s="35">
        <f t="shared" si="165"/>
        <v>9</v>
      </c>
      <c r="CN83" s="35">
        <f>ROUND(IF('Indicator Data'!W86=0,0,IF(LOG('Indicator Data'!W86)&gt;CN$195,10,IF(LOG('Indicator Data'!W86)&lt;CN$194,0,10-(CN$195-LOG('Indicator Data'!W86))/(CN$195-CN$194)*10))),1)</f>
        <v>6.2</v>
      </c>
      <c r="CO83" s="36">
        <f>'Indicator Data'!W86/'Indicator Data'!$CK86</f>
        <v>2.8803504634302528E-2</v>
      </c>
      <c r="CP83" s="35">
        <f t="shared" si="140"/>
        <v>0.3</v>
      </c>
      <c r="CQ83" s="35">
        <f t="shared" si="166"/>
        <v>3.8</v>
      </c>
      <c r="CR83" s="35">
        <f t="shared" si="141"/>
        <v>5.6</v>
      </c>
      <c r="CS83" s="35">
        <f>IF('Indicator Data'!BZ86="No data","x",ROUND(IF('Indicator Data'!BZ86&gt;CS$195,0,IF('Indicator Data'!BZ86&lt;CS$194,10,(CS$195-'Indicator Data'!BZ86)/(CS$195-CS$194)*10)),1))</f>
        <v>0</v>
      </c>
      <c r="CT83" s="35">
        <f>IF('Indicator Data'!CA86="No data","x",ROUND(IF('Indicator Data'!CA86&gt;CT$195,0,IF('Indicator Data'!CA86&lt;CT$194,10,(CT$195-'Indicator Data'!CA86)/(CT$195-CT$194)*10)),1))</f>
        <v>0</v>
      </c>
      <c r="CU83" s="35" t="str">
        <f>IF('Indicator Data'!AC86="No data","x",ROUND(IF('Indicator Data'!AC86&gt;CU$195,0,IF('Indicator Data'!AC86&lt;CU$194,10,(CU$195-'Indicator Data'!AC86)/(CU$195-CU$194)*10)),1))</f>
        <v>x</v>
      </c>
      <c r="CV83" s="35">
        <f t="shared" si="142"/>
        <v>0</v>
      </c>
      <c r="CW83" s="35">
        <f>IF('Indicator Data'!X86="No data","x",ROUND(IF(LOG('Indicator Data'!X86)&gt;CW$195,10,IF(LOG('Indicator Data'!X86)&lt;CW$194,0,10-(CW$195-LOG('Indicator Data'!X86))/(CW$195-CW$194)*10)),1))</f>
        <v>8.6999999999999993</v>
      </c>
      <c r="CX83" s="35">
        <f>IF('Indicator Data'!Y86="No data","x",ROUND(IF('Indicator Data'!Y86&gt;CX$195,10,IF('Indicator Data'!Y86&lt;CX$194,0,10-(CX$195-'Indicator Data'!Y86)/(CX$195-CX$194)*10)),1))</f>
        <v>4.0999999999999996</v>
      </c>
      <c r="CY83" s="35">
        <f>IF('Indicator Data'!Z86="No data","x",ROUND(IF('Indicator Data'!Z86&gt;CY$195,10,IF('Indicator Data'!Z86&lt;CY$194,0,10-(CY$195-'Indicator Data'!Z86)/(CY$195-CY$194)*10)),1))</f>
        <v>9.1999999999999993</v>
      </c>
      <c r="CZ83" s="35">
        <f>IF('Indicator Data'!AA86="No data","x",ROUND(IF('Indicator Data'!AA86&gt;CZ$195,10,IF('Indicator Data'!AA86&lt;CZ$194,0,10-(CZ$195-'Indicator Data'!AA86)/(CZ$195-CZ$194)*10)),1))</f>
        <v>2.9</v>
      </c>
      <c r="DA83" s="35">
        <f t="shared" si="167"/>
        <v>6.2</v>
      </c>
      <c r="DB83" s="35">
        <f t="shared" si="168"/>
        <v>4.0999999999999996</v>
      </c>
      <c r="DC83" s="35" t="str">
        <f>IF('Indicator Data'!AF86="No data","x",ROUND(IF('Indicator Data'!AF86&gt;DC$195,10,IF('Indicator Data'!AF86&lt;DC$194,0,10-(DC$195-'Indicator Data'!AF86)/(DC$195-DC$194)*10)),1))</f>
        <v>x</v>
      </c>
      <c r="DD83" s="35">
        <f>IF('Indicator Data'!AG86="No data","x",ROUND(IF('Indicator Data'!AG86&gt;DD$195,10,IF('Indicator Data'!AG86&lt;DD$194,0,10-(DD$195-'Indicator Data'!AG86)/(DD$195-DD$194)*10)),1))</f>
        <v>3.3</v>
      </c>
      <c r="DE83" s="35">
        <f t="shared" si="169"/>
        <v>5.6</v>
      </c>
      <c r="DF83" s="35">
        <f>IF('Indicator Data'!AB86="No data","x",ROUND(IF('Indicator Data'!AB86&gt;DF$195,10,IF('Indicator Data'!AB86&lt;DF$194,0,10-(DF$195-'Indicator Data'!AB86)/(DF$195-DF$194)*10)),1))</f>
        <v>0</v>
      </c>
      <c r="DG83" s="35">
        <f t="shared" si="170"/>
        <v>0</v>
      </c>
      <c r="DH83" s="143">
        <f>IF('Indicator Data'!AD86="No data","x",'Indicator Data'!AD86/'Indicator Data'!$CJ86)</f>
        <v>2.0952246133606312E-4</v>
      </c>
      <c r="DI83" s="35">
        <f t="shared" si="171"/>
        <v>7.9</v>
      </c>
      <c r="DJ83" s="35">
        <f>IF('Indicator Data'!AE86="No data","x",ROUND(IF('Indicator Data'!AE86&gt;DJ$195,0,IF('Indicator Data'!AE86&lt;DJ$194,10,(DJ$195-'Indicator Data'!AE86)/(DJ$195-DJ$194)*10)),1))</f>
        <v>0</v>
      </c>
      <c r="DK83" s="35">
        <f t="shared" si="172"/>
        <v>4</v>
      </c>
      <c r="DL83" s="35">
        <f t="shared" si="173"/>
        <v>3.2</v>
      </c>
      <c r="DM83" s="37">
        <f t="shared" si="143"/>
        <v>4</v>
      </c>
      <c r="DN83" s="38">
        <f t="shared" si="144"/>
        <v>4.5999999999999996</v>
      </c>
      <c r="DO83" s="35">
        <f>ROUND(IF('Indicator Data'!AH86=0,0,IF('Indicator Data'!AH86&gt;DO$195,10,IF('Indicator Data'!AH86&lt;DO$194,0,10-(DO$195-'Indicator Data'!AH86)/(DO$195-DO$194)*10))),1)</f>
        <v>7</v>
      </c>
      <c r="DP83" s="35">
        <f>ROUND(IF('Indicator Data'!AI86=0,0,IF(LOG('Indicator Data'!AI86)&gt;LOG(DP$195),10,IF(LOG('Indicator Data'!AI86)&lt;LOG(DP$194),0,10-(LOG(DP$195)-LOG('Indicator Data'!AI86))/(LOG(DP$195)-LOG(DP$194))*10))),1)</f>
        <v>6</v>
      </c>
      <c r="DQ83" s="37">
        <f t="shared" si="145"/>
        <v>6.5</v>
      </c>
      <c r="DR83" s="35">
        <f>'Indicator Data'!AJ86</f>
        <v>0</v>
      </c>
      <c r="DS83" s="35">
        <f>'Indicator Data'!AK86</f>
        <v>0</v>
      </c>
      <c r="DT83" s="37">
        <f t="shared" si="146"/>
        <v>0</v>
      </c>
      <c r="DU83" s="38">
        <f t="shared" si="147"/>
        <v>4.5999999999999996</v>
      </c>
      <c r="DV83" s="13"/>
      <c r="DW83" s="83"/>
    </row>
    <row r="84" spans="1:127" s="2" customFormat="1" x14ac:dyDescent="0.3">
      <c r="A84" s="98" t="str">
        <f>'Indicator Data'!A87</f>
        <v>Italy</v>
      </c>
      <c r="B84" s="39" t="str">
        <f>'Indicator Data'!B87</f>
        <v>ITA</v>
      </c>
      <c r="C84" s="35">
        <f>ROUND(IF('Indicator Data'!C87=0,0.1,IF(LOG('Indicator Data'!C87)&gt;C$195,10,IF(LOG('Indicator Data'!C87)&lt;C$194,0,10-(C$195-LOG('Indicator Data'!C87))/(C$195-C$194)*10))),1)</f>
        <v>10</v>
      </c>
      <c r="D84" s="35">
        <f>ROUND(IF('Indicator Data'!D87=0,0.1,IF(LOG('Indicator Data'!D87)&gt;D$195,10,IF(LOG('Indicator Data'!D87)&lt;D$194,0,10-(D$195-LOG('Indicator Data'!D87))/(D$195-D$194)*10))),1)</f>
        <v>9.1999999999999993</v>
      </c>
      <c r="E84" s="35">
        <f t="shared" si="107"/>
        <v>9.6999999999999993</v>
      </c>
      <c r="F84" s="35">
        <f>IF('Indicator Data'!E87="No data",0.1,(ROUND(IF('Indicator Data'!E87=0,0,IF(LOG('Indicator Data'!E87)&gt;F$195,10,IF(LOG('Indicator Data'!E87)&lt;F$194,0,10-(F$195-LOG('Indicator Data'!E87))/(F$195-F$194)*10))),1)))</f>
        <v>7.7</v>
      </c>
      <c r="G84" s="35">
        <f>ROUND(IF('Indicator Data'!F87=0,0,IF(LOG('Indicator Data'!F87)&gt;G$195,10,IF(LOG('Indicator Data'!F87)&lt;G$194,0,10-(G$195-LOG('Indicator Data'!F87))/(G$195-G$194)*10))),1)</f>
        <v>7.5</v>
      </c>
      <c r="H84" s="35">
        <f>ROUND(IF('Indicator Data'!G87=0,0,IF(LOG('Indicator Data'!G87)&gt;H$195,10,IF(LOG('Indicator Data'!G87)&lt;H$194,0,10-(H$195-LOG('Indicator Data'!G87))/(H$195-H$194)*10))),1)</f>
        <v>0</v>
      </c>
      <c r="I84" s="35">
        <f>ROUND(IF('Indicator Data'!H87=0,0,IF(LOG('Indicator Data'!H87)&gt;I$195,10,IF(LOG('Indicator Data'!H87)&lt;I$194,0,10-(I$195-LOG('Indicator Data'!H87))/(I$195-I$194)*10))),1)</f>
        <v>0</v>
      </c>
      <c r="J84" s="35">
        <f t="shared" si="108"/>
        <v>0</v>
      </c>
      <c r="K84" s="35">
        <f>ROUND(IF('Indicator Data'!I87=0,0,IF(LOG('Indicator Data'!I87)&gt;K$195,10,IF(LOG('Indicator Data'!I87)&lt;K$194,0,10-(K$195-LOG('Indicator Data'!I87))/(K$195-K$194)*10))),1)</f>
        <v>0</v>
      </c>
      <c r="L84" s="35">
        <f t="shared" si="109"/>
        <v>0</v>
      </c>
      <c r="M84" s="35">
        <f>ROUND(IF('Indicator Data'!J87=0,0,IF(LOG('Indicator Data'!J87)&gt;M$195,10,IF(LOG('Indicator Data'!J87)&lt;M$194,0,10-(M$195-LOG('Indicator Data'!J87))/(M$195-M$194)*10))),1)</f>
        <v>0</v>
      </c>
      <c r="N84" s="36">
        <f>'Indicator Data'!C87/'Indicator Data'!$CK87</f>
        <v>1.8246972786937529E-3</v>
      </c>
      <c r="O84" s="36">
        <f>'Indicator Data'!D87/'Indicator Data'!$CK87</f>
        <v>9.7392647321133333E-5</v>
      </c>
      <c r="P84" s="36">
        <f>IF(F84=0.1,"x",'Indicator Data'!E87/'Indicator Data'!$CK87)</f>
        <v>2.0513478505483291E-3</v>
      </c>
      <c r="Q84" s="36">
        <f>'Indicator Data'!F87/'Indicator Data'!$CK87</f>
        <v>5.6493850723785667E-6</v>
      </c>
      <c r="R84" s="36">
        <f>'Indicator Data'!G87/'Indicator Data'!$CK87</f>
        <v>0</v>
      </c>
      <c r="S84" s="36">
        <f>'Indicator Data'!H87/'Indicator Data'!$CK87</f>
        <v>0</v>
      </c>
      <c r="T84" s="36">
        <f>'Indicator Data'!I87/'Indicator Data'!$CK87</f>
        <v>0</v>
      </c>
      <c r="U84" s="36">
        <f>'Indicator Data'!J87/'Indicator Data'!$CK87</f>
        <v>0</v>
      </c>
      <c r="V84" s="35">
        <f t="shared" si="110"/>
        <v>9.1</v>
      </c>
      <c r="W84" s="35">
        <f t="shared" si="111"/>
        <v>1</v>
      </c>
      <c r="X84" s="35">
        <f t="shared" si="112"/>
        <v>6.6</v>
      </c>
      <c r="Y84" s="35">
        <f t="shared" si="113"/>
        <v>1.4</v>
      </c>
      <c r="Z84" s="35">
        <f t="shared" si="114"/>
        <v>7.2</v>
      </c>
      <c r="AA84" s="35">
        <f t="shared" si="115"/>
        <v>0</v>
      </c>
      <c r="AB84" s="35">
        <f t="shared" si="116"/>
        <v>0</v>
      </c>
      <c r="AC84" s="35">
        <f t="shared" si="117"/>
        <v>0</v>
      </c>
      <c r="AD84" s="35">
        <f t="shared" si="118"/>
        <v>0</v>
      </c>
      <c r="AE84" s="35">
        <f t="shared" si="119"/>
        <v>0</v>
      </c>
      <c r="AF84" s="35">
        <f t="shared" si="120"/>
        <v>0</v>
      </c>
      <c r="AG84" s="35">
        <f>ROUND(IF('Indicator Data'!K87=0,0,IF('Indicator Data'!K87&gt;AG$195,10,IF('Indicator Data'!K87&lt;AG$194,0,10-(AG$195-'Indicator Data'!K87)/(AG$195-AG$194)*10))),1)</f>
        <v>3.8</v>
      </c>
      <c r="AH84" s="35">
        <f t="shared" si="121"/>
        <v>9.6</v>
      </c>
      <c r="AI84" s="35">
        <f t="shared" si="122"/>
        <v>5.0999999999999996</v>
      </c>
      <c r="AJ84" s="35">
        <f t="shared" si="123"/>
        <v>0</v>
      </c>
      <c r="AK84" s="35">
        <f t="shared" si="124"/>
        <v>0</v>
      </c>
      <c r="AL84" s="35">
        <f t="shared" si="125"/>
        <v>0</v>
      </c>
      <c r="AM84" s="35">
        <f t="shared" si="126"/>
        <v>0</v>
      </c>
      <c r="AN84" s="35">
        <f t="shared" si="127"/>
        <v>0</v>
      </c>
      <c r="AO84" s="142">
        <f t="shared" si="128"/>
        <v>8.6</v>
      </c>
      <c r="AP84" s="142">
        <f t="shared" si="148"/>
        <v>5.4</v>
      </c>
      <c r="AQ84" s="142">
        <f t="shared" si="129"/>
        <v>7.4</v>
      </c>
      <c r="AR84" s="142">
        <f t="shared" si="130"/>
        <v>0</v>
      </c>
      <c r="AS84" s="35">
        <f t="shared" si="131"/>
        <v>1.9</v>
      </c>
      <c r="AT84" s="35">
        <f>IF('Indicator Data'!L87="No data","x",IF('Indicator Data'!CL87&lt;1000,"x",ROUND((IF('Indicator Data'!L87&gt;AT$195,10,IF('Indicator Data'!L87&lt;AT$194,0,10-(AT$195-'Indicator Data'!L87)/(AT$195-AT$194)*10))),1)))</f>
        <v>4</v>
      </c>
      <c r="AU84" s="142">
        <f t="shared" si="132"/>
        <v>3</v>
      </c>
      <c r="AV84" s="35">
        <f>IF('Indicator Data'!M87="No data","x",ROUND(IF('Indicator Data'!M87=0,0,IF(LOG('Indicator Data'!M87)&gt;AV$195,10,IF(LOG('Indicator Data'!M87)&lt;AV$194,0,10-(AV$195-LOG('Indicator Data'!M87))/(AV$195-AV$194)*10))),1))</f>
        <v>0</v>
      </c>
      <c r="AW84" s="36">
        <f>IF(AV84="x","x",'Indicator Data'!M87/'Indicator Data'!$CK87)</f>
        <v>0</v>
      </c>
      <c r="AX84" s="35">
        <f t="shared" si="149"/>
        <v>0</v>
      </c>
      <c r="AY84" s="35">
        <f t="shared" si="150"/>
        <v>0</v>
      </c>
      <c r="AZ84" s="35" t="str">
        <f>IF('Indicator Data'!N87="No data","x",ROUND(IF('Indicator Data'!N87=0,0,IF(LOG('Indicator Data'!N87)&gt;AZ$195,10,IF(LOG('Indicator Data'!N87)&lt;AZ$194,0,10-(AZ$195-LOG('Indicator Data'!N87))/(AZ$195-AZ$194)*10))),1))</f>
        <v>x</v>
      </c>
      <c r="BA84" s="36" t="str">
        <f>IF(AZ84="x","x",'Indicator Data'!N87/'Indicator Data'!$CK87)</f>
        <v>x</v>
      </c>
      <c r="BB84" s="35" t="str">
        <f t="shared" si="151"/>
        <v>x</v>
      </c>
      <c r="BC84" s="35" t="str">
        <f t="shared" si="152"/>
        <v>x</v>
      </c>
      <c r="BD84" s="35" t="str">
        <f>IF('Indicator Data'!O87="No data","x",ROUND(IF('Indicator Data'!O87=0,0,IF(LOG('Indicator Data'!O87)&gt;BD$195,10,IF(LOG('Indicator Data'!O87)&lt;BD$194,0,10-(BD$195-LOG('Indicator Data'!O87))/(BD$195-BD$194)*10))),1))</f>
        <v>x</v>
      </c>
      <c r="BE84" s="36" t="str">
        <f>IF(BD84="x","x",'Indicator Data'!O87/'Indicator Data'!$CK87)</f>
        <v>x</v>
      </c>
      <c r="BF84" s="35" t="str">
        <f t="shared" si="153"/>
        <v>x</v>
      </c>
      <c r="BG84" s="35" t="str">
        <f t="shared" si="154"/>
        <v>x</v>
      </c>
      <c r="BH84" s="35" t="str">
        <f>IF('Indicator Data'!P87="No data","x",ROUND(IF('Indicator Data'!P87=0,0,IF(LOG('Indicator Data'!P87)&gt;BH$195,10,IF(LOG('Indicator Data'!P87)&lt;BH$194,0,10-(BH$195-LOG('Indicator Data'!P87))/(BH$195-BH$194)*10))),1))</f>
        <v>x</v>
      </c>
      <c r="BI84" s="36" t="str">
        <f>IF(BH84="x","x",'Indicator Data'!P87/'Indicator Data'!$CK87)</f>
        <v>x</v>
      </c>
      <c r="BJ84" s="35" t="str">
        <f t="shared" si="155"/>
        <v>x</v>
      </c>
      <c r="BK84" s="35" t="str">
        <f t="shared" si="156"/>
        <v>x</v>
      </c>
      <c r="BL84" s="35">
        <f t="shared" si="157"/>
        <v>0</v>
      </c>
      <c r="BM84" s="35">
        <f>ROUND(IF('Indicator Data'!Q87=0,0,IF(LOG('Indicator Data'!Q87)&gt;BM$195,10,IF(LOG('Indicator Data'!Q87)&lt;BM$194,0,10-(BM$195-LOG('Indicator Data'!Q87))/(BM$195-BM$194)*10))),1)</f>
        <v>0</v>
      </c>
      <c r="BN84" s="35">
        <f>ROUND(IF('Indicator Data'!R87=0,0,IF(LOG('Indicator Data'!R87)&gt;BN$195,10,IF(LOG('Indicator Data'!R87)&lt;BN$194,0,10-(BN$195-LOG('Indicator Data'!R87))/(BN$195-BN$194)*10))),1)</f>
        <v>0</v>
      </c>
      <c r="BO84" s="35">
        <f t="shared" si="158"/>
        <v>0</v>
      </c>
      <c r="BP84" s="36">
        <f>'Indicator Data'!Q87/'Indicator Data'!$CK87</f>
        <v>0</v>
      </c>
      <c r="BQ84" s="36">
        <f>'Indicator Data'!R87/'Indicator Data'!$CK87</f>
        <v>0</v>
      </c>
      <c r="BR84" s="35">
        <f t="shared" si="133"/>
        <v>0</v>
      </c>
      <c r="BS84" s="35">
        <f t="shared" si="134"/>
        <v>0</v>
      </c>
      <c r="BT84" s="35">
        <f t="shared" si="135"/>
        <v>0</v>
      </c>
      <c r="BU84" s="35">
        <f t="shared" si="159"/>
        <v>0</v>
      </c>
      <c r="BV84" s="35">
        <f>ROUND(IF('Indicator Data'!S87=0,0,IF(LOG('Indicator Data'!S87)&gt;BV$195,10,IF(LOG('Indicator Data'!S87)&lt;BV$194,0,10-(BV$195-LOG('Indicator Data'!S87))/(BV$195-BV$194)*10))),1)</f>
        <v>0</v>
      </c>
      <c r="BW84" s="35">
        <f>ROUND(IF('Indicator Data'!T87=0,0,IF(LOG('Indicator Data'!T87)&gt;BW$195,10,IF(LOG('Indicator Data'!T87)&lt;BW$194,0,10-(BW$195-LOG('Indicator Data'!T87))/(BW$195-BW$194)*10))),1)</f>
        <v>0</v>
      </c>
      <c r="BX84" s="35">
        <f t="shared" si="160"/>
        <v>0</v>
      </c>
      <c r="BY84" s="36">
        <f>'Indicator Data'!S87/'Indicator Data'!$CK87</f>
        <v>0</v>
      </c>
      <c r="BZ84" s="36">
        <f>'Indicator Data'!T87/'Indicator Data'!$CK87</f>
        <v>0</v>
      </c>
      <c r="CA84" s="35">
        <f t="shared" si="136"/>
        <v>0</v>
      </c>
      <c r="CB84" s="35">
        <f t="shared" si="137"/>
        <v>0</v>
      </c>
      <c r="CC84" s="35">
        <f t="shared" si="161"/>
        <v>0</v>
      </c>
      <c r="CD84" s="35">
        <f t="shared" si="162"/>
        <v>0</v>
      </c>
      <c r="CE84" s="35">
        <f t="shared" si="163"/>
        <v>0</v>
      </c>
      <c r="CF84" s="35">
        <f>ROUND(IF('Indicator Data'!U87=0,0,IF(LOG('Indicator Data'!U87)&gt;CF$195,10,IF(LOG('Indicator Data'!U87)&lt;CF$194,0,10-(CF$195-LOG('Indicator Data'!U87))/(CF$195-CF$194)*10))),1)</f>
        <v>0</v>
      </c>
      <c r="CG84" s="36">
        <f>'Indicator Data'!U87/'Indicator Data'!$CK87</f>
        <v>0</v>
      </c>
      <c r="CH84" s="35">
        <f t="shared" si="138"/>
        <v>0</v>
      </c>
      <c r="CI84" s="35">
        <f t="shared" si="164"/>
        <v>0</v>
      </c>
      <c r="CJ84" s="35">
        <f>ROUND(IF('Indicator Data'!V87=0,0,IF(LOG('Indicator Data'!V87)&gt;CJ$195,10,IF(LOG('Indicator Data'!V87)&lt;CJ$194,0,10-(CJ$195-LOG('Indicator Data'!V87))/(CJ$195-CJ$194)*10))),1)</f>
        <v>8.1999999999999993</v>
      </c>
      <c r="CK84" s="36">
        <f>IF('Indicator Data'!V87/'Indicator Data'!$CK87&gt;1,1,'Indicator Data'!V87/'Indicator Data'!$CK87)</f>
        <v>9.1251637440709812E-2</v>
      </c>
      <c r="CL84" s="35">
        <f t="shared" si="139"/>
        <v>0.9</v>
      </c>
      <c r="CM84" s="35">
        <f t="shared" si="165"/>
        <v>5.7</v>
      </c>
      <c r="CN84" s="35">
        <f>ROUND(IF('Indicator Data'!W87=0,0,IF(LOG('Indicator Data'!W87)&gt;CN$195,10,IF(LOG('Indicator Data'!W87)&lt;CN$194,0,10-(CN$195-LOG('Indicator Data'!W87))/(CN$195-CN$194)*10))),1)</f>
        <v>6.4</v>
      </c>
      <c r="CO84" s="36">
        <f>'Indicator Data'!W87/'Indicator Data'!$CK87</f>
        <v>5.0001250315942431E-3</v>
      </c>
      <c r="CP84" s="35">
        <f t="shared" si="140"/>
        <v>0.1</v>
      </c>
      <c r="CQ84" s="35">
        <f t="shared" si="166"/>
        <v>3.9</v>
      </c>
      <c r="CR84" s="35">
        <f t="shared" si="141"/>
        <v>2.8</v>
      </c>
      <c r="CS84" s="35">
        <f>IF('Indicator Data'!BZ87="No data","x",ROUND(IF('Indicator Data'!BZ87&gt;CS$195,0,IF('Indicator Data'!BZ87&lt;CS$194,10,(CS$195-'Indicator Data'!BZ87)/(CS$195-CS$194)*10)),1))</f>
        <v>0.1</v>
      </c>
      <c r="CT84" s="35">
        <f>IF('Indicator Data'!CA87="No data","x",ROUND(IF('Indicator Data'!CA87&gt;CT$195,0,IF('Indicator Data'!CA87&lt;CT$194,10,(CT$195-'Indicator Data'!CA87)/(CT$195-CT$194)*10)),1))</f>
        <v>0.1</v>
      </c>
      <c r="CU84" s="35" t="str">
        <f>IF('Indicator Data'!AC87="No data","x",ROUND(IF('Indicator Data'!AC87&gt;CU$195,0,IF('Indicator Data'!AC87&lt;CU$194,10,(CU$195-'Indicator Data'!AC87)/(CU$195-CU$194)*10)),1))</f>
        <v>x</v>
      </c>
      <c r="CV84" s="35">
        <f t="shared" si="142"/>
        <v>0.1</v>
      </c>
      <c r="CW84" s="35">
        <f>IF('Indicator Data'!X87="No data","x",ROUND(IF(LOG('Indicator Data'!X87)&gt;CW$195,10,IF(LOG('Indicator Data'!X87)&lt;CW$194,0,10-(CW$195-LOG('Indicator Data'!X87))/(CW$195-CW$194)*10)),1))</f>
        <v>7.7</v>
      </c>
      <c r="CX84" s="35">
        <f>IF('Indicator Data'!Y87="No data","x",ROUND(IF('Indicator Data'!Y87&gt;CX$195,10,IF('Indicator Data'!Y87&lt;CX$194,0,10-(CX$195-'Indicator Data'!Y87)/(CX$195-CX$194)*10)),1))</f>
        <v>0.5</v>
      </c>
      <c r="CY84" s="35">
        <f>IF('Indicator Data'!Z87="No data","x",ROUND(IF('Indicator Data'!Z87&gt;CY$195,10,IF('Indicator Data'!Z87&lt;CY$194,0,10-(CY$195-'Indicator Data'!Z87)/(CY$195-CY$194)*10)),1))</f>
        <v>7</v>
      </c>
      <c r="CZ84" s="35">
        <f>IF('Indicator Data'!AA87="No data","x",ROUND(IF('Indicator Data'!AA87&gt;CZ$195,10,IF('Indicator Data'!AA87&lt;CZ$194,0,10-(CZ$195-'Indicator Data'!AA87)/(CZ$195-CZ$194)*10)),1))</f>
        <v>1</v>
      </c>
      <c r="DA84" s="35">
        <f t="shared" si="167"/>
        <v>4.0999999999999996</v>
      </c>
      <c r="DB84" s="35">
        <f t="shared" si="168"/>
        <v>2.8</v>
      </c>
      <c r="DC84" s="35" t="str">
        <f>IF('Indicator Data'!AF87="No data","x",ROUND(IF('Indicator Data'!AF87&gt;DC$195,10,IF('Indicator Data'!AF87&lt;DC$194,0,10-(DC$195-'Indicator Data'!AF87)/(DC$195-DC$194)*10)),1))</f>
        <v>x</v>
      </c>
      <c r="DD84" s="35">
        <f>IF('Indicator Data'!AG87="No data","x",ROUND(IF('Indicator Data'!AG87&gt;DD$195,10,IF('Indicator Data'!AG87&lt;DD$194,0,10-(DD$195-'Indicator Data'!AG87)/(DD$195-DD$194)*10)),1))</f>
        <v>0</v>
      </c>
      <c r="DE84" s="35">
        <f t="shared" si="169"/>
        <v>3.2</v>
      </c>
      <c r="DF84" s="35">
        <f>IF('Indicator Data'!AB87="No data","x",ROUND(IF('Indicator Data'!AB87&gt;DF$195,10,IF('Indicator Data'!AB87&lt;DF$194,0,10-(DF$195-'Indicator Data'!AB87)/(DF$195-DF$194)*10)),1))</f>
        <v>0</v>
      </c>
      <c r="DG84" s="35">
        <f t="shared" si="170"/>
        <v>0.1</v>
      </c>
      <c r="DH84" s="143">
        <f>IF('Indicator Data'!AD87="No data","x",'Indicator Data'!AD87/'Indicator Data'!$CJ87)</f>
        <v>4.3131230915388207E-4</v>
      </c>
      <c r="DI84" s="35">
        <f t="shared" si="171"/>
        <v>5.7</v>
      </c>
      <c r="DJ84" s="35">
        <f>IF('Indicator Data'!AE87="No data","x",ROUND(IF('Indicator Data'!AE87&gt;DJ$195,0,IF('Indicator Data'!AE87&lt;DJ$194,10,(DJ$195-'Indicator Data'!AE87)/(DJ$195-DJ$194)*10)),1))</f>
        <v>2</v>
      </c>
      <c r="DK84" s="35">
        <f t="shared" si="172"/>
        <v>3.9</v>
      </c>
      <c r="DL84" s="35">
        <f t="shared" si="173"/>
        <v>2.4</v>
      </c>
      <c r="DM84" s="37">
        <f t="shared" si="143"/>
        <v>2.1</v>
      </c>
      <c r="DN84" s="38">
        <f t="shared" si="144"/>
        <v>5.2</v>
      </c>
      <c r="DO84" s="35">
        <f>ROUND(IF('Indicator Data'!AH87=0,0,IF('Indicator Data'!AH87&gt;DO$195,10,IF('Indicator Data'!AH87&lt;DO$194,0,10-(DO$195-'Indicator Data'!AH87)/(DO$195-DO$194)*10))),1)</f>
        <v>0.4</v>
      </c>
      <c r="DP84" s="35">
        <f>ROUND(IF('Indicator Data'!AI87=0,0,IF(LOG('Indicator Data'!AI87)&gt;LOG(DP$195),10,IF(LOG('Indicator Data'!AI87)&lt;LOG(DP$194),0,10-(LOG(DP$195)-LOG('Indicator Data'!AI87))/(LOG(DP$195)-LOG(DP$194))*10))),1)</f>
        <v>1.2</v>
      </c>
      <c r="DQ84" s="37">
        <f t="shared" si="145"/>
        <v>0.8</v>
      </c>
      <c r="DR84" s="35">
        <f>'Indicator Data'!AJ87</f>
        <v>0</v>
      </c>
      <c r="DS84" s="35">
        <f>'Indicator Data'!AK87</f>
        <v>0</v>
      </c>
      <c r="DT84" s="37">
        <f t="shared" si="146"/>
        <v>0</v>
      </c>
      <c r="DU84" s="38">
        <f t="shared" si="147"/>
        <v>0.6</v>
      </c>
      <c r="DV84" s="13"/>
      <c r="DW84" s="83"/>
    </row>
    <row r="85" spans="1:127" s="2" customFormat="1" x14ac:dyDescent="0.3">
      <c r="A85" s="98" t="str">
        <f>'Indicator Data'!A88</f>
        <v>Jamaica</v>
      </c>
      <c r="B85" s="34" t="str">
        <f>'Indicator Data'!B88</f>
        <v>JAM</v>
      </c>
      <c r="C85" s="35">
        <f>ROUND(IF('Indicator Data'!C88=0,0.1,IF(LOG('Indicator Data'!C88)&gt;C$195,10,IF(LOG('Indicator Data'!C88)&lt;C$194,0,10-(C$195-LOG('Indicator Data'!C88))/(C$195-C$194)*10))),1)</f>
        <v>6.8</v>
      </c>
      <c r="D85" s="35">
        <f>ROUND(IF('Indicator Data'!D88=0,0.1,IF(LOG('Indicator Data'!D88)&gt;D$195,10,IF(LOG('Indicator Data'!D88)&lt;D$194,0,10-(D$195-LOG('Indicator Data'!D88))/(D$195-D$194)*10))),1)</f>
        <v>8.6</v>
      </c>
      <c r="E85" s="35">
        <f t="shared" si="107"/>
        <v>7.8</v>
      </c>
      <c r="F85" s="35">
        <f>IF('Indicator Data'!E88="No data",0.1,(ROUND(IF('Indicator Data'!E88=0,0,IF(LOG('Indicator Data'!E88)&gt;F$195,10,IF(LOG('Indicator Data'!E88)&lt;F$194,0,10-(F$195-LOG('Indicator Data'!E88))/(F$195-F$194)*10))),1)))</f>
        <v>4.5</v>
      </c>
      <c r="G85" s="35">
        <f>ROUND(IF('Indicator Data'!F88=0,0,IF(LOG('Indicator Data'!F88)&gt;G$195,10,IF(LOG('Indicator Data'!F88)&lt;G$194,0,10-(G$195-LOG('Indicator Data'!F88))/(G$195-G$194)*10))),1)</f>
        <v>0</v>
      </c>
      <c r="H85" s="35">
        <f>ROUND(IF('Indicator Data'!G88=0,0,IF(LOG('Indicator Data'!G88)&gt;H$195,10,IF(LOG('Indicator Data'!G88)&lt;H$194,0,10-(H$195-LOG('Indicator Data'!G88))/(H$195-H$194)*10))),1)</f>
        <v>6.8</v>
      </c>
      <c r="I85" s="35">
        <f>ROUND(IF('Indicator Data'!H88=0,0,IF(LOG('Indicator Data'!H88)&gt;I$195,10,IF(LOG('Indicator Data'!H88)&lt;I$194,0,10-(I$195-LOG('Indicator Data'!H88))/(I$195-I$194)*10))),1)</f>
        <v>8.3000000000000007</v>
      </c>
      <c r="J85" s="35">
        <f t="shared" si="108"/>
        <v>7.6</v>
      </c>
      <c r="K85" s="35">
        <f>ROUND(IF('Indicator Data'!I88=0,0,IF(LOG('Indicator Data'!I88)&gt;K$195,10,IF(LOG('Indicator Data'!I88)&lt;K$194,0,10-(K$195-LOG('Indicator Data'!I88))/(K$195-K$194)*10))),1)</f>
        <v>6.4</v>
      </c>
      <c r="L85" s="35">
        <f t="shared" si="109"/>
        <v>7</v>
      </c>
      <c r="M85" s="35">
        <f>ROUND(IF('Indicator Data'!J88=0,0,IF(LOG('Indicator Data'!J88)&gt;M$195,10,IF(LOG('Indicator Data'!J88)&lt;M$194,0,10-(M$195-LOG('Indicator Data'!J88))/(M$195-M$194)*10))),1)</f>
        <v>6</v>
      </c>
      <c r="N85" s="36">
        <f>'Indicator Data'!C88/'Indicator Data'!$CK88</f>
        <v>1.945134029101038E-3</v>
      </c>
      <c r="O85" s="36">
        <f>'Indicator Data'!D88/'Indicator Data'!$CK88</f>
        <v>1.3992722792308347E-3</v>
      </c>
      <c r="P85" s="36">
        <f>IF(F85=0.1,"x",'Indicator Data'!E88/'Indicator Data'!$CK88)</f>
        <v>2.1985943325809471E-3</v>
      </c>
      <c r="Q85" s="36">
        <f>'Indicator Data'!F88/'Indicator Data'!$CK88</f>
        <v>0</v>
      </c>
      <c r="R85" s="36">
        <f>'Indicator Data'!G88/'Indicator Data'!$CK88</f>
        <v>1.8985409913239909E-2</v>
      </c>
      <c r="S85" s="36">
        <f>'Indicator Data'!H88/'Indicator Data'!$CK88</f>
        <v>2.2140974856220256E-3</v>
      </c>
      <c r="T85" s="36">
        <f>'Indicator Data'!I88/'Indicator Data'!$CK88</f>
        <v>5.7349032607975766E-3</v>
      </c>
      <c r="U85" s="36">
        <f>'Indicator Data'!J88/'Indicator Data'!$CK88</f>
        <v>9.3615695933355644E-4</v>
      </c>
      <c r="V85" s="35">
        <f t="shared" si="110"/>
        <v>9.6999999999999993</v>
      </c>
      <c r="W85" s="35">
        <f t="shared" si="111"/>
        <v>10</v>
      </c>
      <c r="X85" s="35">
        <f t="shared" si="112"/>
        <v>9.9</v>
      </c>
      <c r="Y85" s="35">
        <f t="shared" si="113"/>
        <v>1.5</v>
      </c>
      <c r="Z85" s="35">
        <f t="shared" si="114"/>
        <v>0</v>
      </c>
      <c r="AA85" s="35">
        <f t="shared" si="115"/>
        <v>10</v>
      </c>
      <c r="AB85" s="35">
        <f t="shared" si="116"/>
        <v>4.4000000000000004</v>
      </c>
      <c r="AC85" s="35">
        <f t="shared" si="117"/>
        <v>8.4</v>
      </c>
      <c r="AD85" s="35">
        <f t="shared" si="118"/>
        <v>5.7</v>
      </c>
      <c r="AE85" s="35">
        <f t="shared" si="119"/>
        <v>7.3</v>
      </c>
      <c r="AF85" s="35">
        <f t="shared" si="120"/>
        <v>0.3</v>
      </c>
      <c r="AG85" s="35">
        <f>ROUND(IF('Indicator Data'!K88=0,0,IF('Indicator Data'!K88&gt;AG$195,10,IF('Indicator Data'!K88&lt;AG$194,0,10-(AG$195-'Indicator Data'!K88)/(AG$195-AG$194)*10))),1)</f>
        <v>1.9</v>
      </c>
      <c r="AH85" s="35">
        <f t="shared" si="121"/>
        <v>8.3000000000000007</v>
      </c>
      <c r="AI85" s="35">
        <f t="shared" si="122"/>
        <v>9.3000000000000007</v>
      </c>
      <c r="AJ85" s="35">
        <f t="shared" si="123"/>
        <v>8.4</v>
      </c>
      <c r="AK85" s="35">
        <f t="shared" si="124"/>
        <v>6.4</v>
      </c>
      <c r="AL85" s="35">
        <f t="shared" si="125"/>
        <v>7.5</v>
      </c>
      <c r="AM85" s="35">
        <f t="shared" si="126"/>
        <v>6.1</v>
      </c>
      <c r="AN85" s="35">
        <f t="shared" si="127"/>
        <v>3.7</v>
      </c>
      <c r="AO85" s="142">
        <f t="shared" si="128"/>
        <v>9.1</v>
      </c>
      <c r="AP85" s="142">
        <f t="shared" si="148"/>
        <v>3.1</v>
      </c>
      <c r="AQ85" s="142">
        <f t="shared" si="129"/>
        <v>0</v>
      </c>
      <c r="AR85" s="142">
        <f t="shared" si="130"/>
        <v>7.2</v>
      </c>
      <c r="AS85" s="35">
        <f t="shared" si="131"/>
        <v>2.8</v>
      </c>
      <c r="AT85" s="35">
        <f>IF('Indicator Data'!L88="No data","x",IF('Indicator Data'!CL88&lt;1000,"x",ROUND((IF('Indicator Data'!L88&gt;AT$195,10,IF('Indicator Data'!L88&lt;AT$194,0,10-(AT$195-'Indicator Data'!L88)/(AT$195-AT$194)*10))),1)))</f>
        <v>2</v>
      </c>
      <c r="AU85" s="142">
        <f t="shared" si="132"/>
        <v>2.4</v>
      </c>
      <c r="AV85" s="35" t="str">
        <f>IF('Indicator Data'!M88="No data","x",ROUND(IF('Indicator Data'!M88=0,0,IF(LOG('Indicator Data'!M88)&gt;AV$195,10,IF(LOG('Indicator Data'!M88)&lt;AV$194,0,10-(AV$195-LOG('Indicator Data'!M88))/(AV$195-AV$194)*10))),1))</f>
        <v>x</v>
      </c>
      <c r="AW85" s="36" t="str">
        <f>IF(AV85="x","x",'Indicator Data'!M88/'Indicator Data'!$CK88)</f>
        <v>x</v>
      </c>
      <c r="AX85" s="35" t="str">
        <f t="shared" si="149"/>
        <v>x</v>
      </c>
      <c r="AY85" s="35" t="str">
        <f t="shared" si="150"/>
        <v>x</v>
      </c>
      <c r="AZ85" s="35" t="str">
        <f>IF('Indicator Data'!N88="No data","x",ROUND(IF('Indicator Data'!N88=0,0,IF(LOG('Indicator Data'!N88)&gt;AZ$195,10,IF(LOG('Indicator Data'!N88)&lt;AZ$194,0,10-(AZ$195-LOG('Indicator Data'!N88))/(AZ$195-AZ$194)*10))),1))</f>
        <v>x</v>
      </c>
      <c r="BA85" s="36" t="str">
        <f>IF(AZ85="x","x",'Indicator Data'!N88/'Indicator Data'!$CK88)</f>
        <v>x</v>
      </c>
      <c r="BB85" s="35" t="str">
        <f t="shared" si="151"/>
        <v>x</v>
      </c>
      <c r="BC85" s="35" t="str">
        <f t="shared" si="152"/>
        <v>x</v>
      </c>
      <c r="BD85" s="35" t="str">
        <f>IF('Indicator Data'!O88="No data","x",ROUND(IF('Indicator Data'!O88=0,0,IF(LOG('Indicator Data'!O88)&gt;BD$195,10,IF(LOG('Indicator Data'!O88)&lt;BD$194,0,10-(BD$195-LOG('Indicator Data'!O88))/(BD$195-BD$194)*10))),1))</f>
        <v>x</v>
      </c>
      <c r="BE85" s="36" t="str">
        <f>IF(BD85="x","x",'Indicator Data'!O88/'Indicator Data'!$CK88)</f>
        <v>x</v>
      </c>
      <c r="BF85" s="35" t="str">
        <f t="shared" si="153"/>
        <v>x</v>
      </c>
      <c r="BG85" s="35" t="str">
        <f t="shared" si="154"/>
        <v>x</v>
      </c>
      <c r="BH85" s="35" t="str">
        <f>IF('Indicator Data'!P88="No data","x",ROUND(IF('Indicator Data'!P88=0,0,IF(LOG('Indicator Data'!P88)&gt;BH$195,10,IF(LOG('Indicator Data'!P88)&lt;BH$194,0,10-(BH$195-LOG('Indicator Data'!P88))/(BH$195-BH$194)*10))),1))</f>
        <v>x</v>
      </c>
      <c r="BI85" s="36" t="str">
        <f>IF(BH85="x","x",'Indicator Data'!P88/'Indicator Data'!$CK88)</f>
        <v>x</v>
      </c>
      <c r="BJ85" s="35" t="str">
        <f t="shared" si="155"/>
        <v>x</v>
      </c>
      <c r="BK85" s="35" t="str">
        <f t="shared" si="156"/>
        <v>x</v>
      </c>
      <c r="BL85" s="35" t="str">
        <f t="shared" si="157"/>
        <v>x</v>
      </c>
      <c r="BM85" s="35">
        <f>ROUND(IF('Indicator Data'!Q88=0,0,IF(LOG('Indicator Data'!Q88)&gt;BM$195,10,IF(LOG('Indicator Data'!Q88)&lt;BM$194,0,10-(BM$195-LOG('Indicator Data'!Q88))/(BM$195-BM$194)*10))),1)</f>
        <v>0</v>
      </c>
      <c r="BN85" s="35">
        <f>ROUND(IF('Indicator Data'!R88=0,0,IF(LOG('Indicator Data'!R88)&gt;BN$195,10,IF(LOG('Indicator Data'!R88)&lt;BN$194,0,10-(BN$195-LOG('Indicator Data'!R88))/(BN$195-BN$194)*10))),1)</f>
        <v>0</v>
      </c>
      <c r="BO85" s="35">
        <f t="shared" si="158"/>
        <v>0</v>
      </c>
      <c r="BP85" s="36">
        <f>'Indicator Data'!Q88/'Indicator Data'!$CK88</f>
        <v>0</v>
      </c>
      <c r="BQ85" s="36">
        <f>'Indicator Data'!R88/'Indicator Data'!$CK88</f>
        <v>0</v>
      </c>
      <c r="BR85" s="35">
        <f t="shared" si="133"/>
        <v>0</v>
      </c>
      <c r="BS85" s="35">
        <f t="shared" si="134"/>
        <v>0</v>
      </c>
      <c r="BT85" s="35">
        <f t="shared" si="135"/>
        <v>0</v>
      </c>
      <c r="BU85" s="35">
        <f t="shared" si="159"/>
        <v>0</v>
      </c>
      <c r="BV85" s="35">
        <f>ROUND(IF('Indicator Data'!S88=0,0,IF(LOG('Indicator Data'!S88)&gt;BV$195,10,IF(LOG('Indicator Data'!S88)&lt;BV$194,0,10-(BV$195-LOG('Indicator Data'!S88))/(BV$195-BV$194)*10))),1)</f>
        <v>0</v>
      </c>
      <c r="BW85" s="35">
        <f>ROUND(IF('Indicator Data'!T88=0,0,IF(LOG('Indicator Data'!T88)&gt;BW$195,10,IF(LOG('Indicator Data'!T88)&lt;BW$194,0,10-(BW$195-LOG('Indicator Data'!T88))/(BW$195-BW$194)*10))),1)</f>
        <v>0</v>
      </c>
      <c r="BX85" s="35">
        <f t="shared" si="160"/>
        <v>0</v>
      </c>
      <c r="BY85" s="36">
        <f>'Indicator Data'!S88/'Indicator Data'!$CK88</f>
        <v>0</v>
      </c>
      <c r="BZ85" s="36">
        <f>'Indicator Data'!T88/'Indicator Data'!$CK88</f>
        <v>0</v>
      </c>
      <c r="CA85" s="35">
        <f t="shared" si="136"/>
        <v>0</v>
      </c>
      <c r="CB85" s="35">
        <f t="shared" si="137"/>
        <v>0</v>
      </c>
      <c r="CC85" s="35">
        <f t="shared" si="161"/>
        <v>0</v>
      </c>
      <c r="CD85" s="35">
        <f t="shared" si="162"/>
        <v>0</v>
      </c>
      <c r="CE85" s="35">
        <f t="shared" si="163"/>
        <v>0</v>
      </c>
      <c r="CF85" s="35">
        <f>ROUND(IF('Indicator Data'!U88=0,0,IF(LOG('Indicator Data'!U88)&gt;CF$195,10,IF(LOG('Indicator Data'!U88)&lt;CF$194,0,10-(CF$195-LOG('Indicator Data'!U88))/(CF$195-CF$194)*10))),1)</f>
        <v>7.6</v>
      </c>
      <c r="CG85" s="36">
        <f>'Indicator Data'!U88/'Indicator Data'!$CK88</f>
        <v>0.78103449818944026</v>
      </c>
      <c r="CH85" s="35">
        <f t="shared" si="138"/>
        <v>8.6999999999999993</v>
      </c>
      <c r="CI85" s="35">
        <f t="shared" si="164"/>
        <v>8.1999999999999993</v>
      </c>
      <c r="CJ85" s="35">
        <f>ROUND(IF('Indicator Data'!V88=0,0,IF(LOG('Indicator Data'!V88)&gt;CJ$195,10,IF(LOG('Indicator Data'!V88)&lt;CJ$194,0,10-(CJ$195-LOG('Indicator Data'!V88))/(CJ$195-CJ$194)*10))),1)</f>
        <v>7.7</v>
      </c>
      <c r="CK85" s="36">
        <f>IF('Indicator Data'!V88/'Indicator Data'!$CK88&gt;1,1,'Indicator Data'!V88/'Indicator Data'!$CK88)</f>
        <v>0.89817664470247927</v>
      </c>
      <c r="CL85" s="35">
        <f t="shared" si="139"/>
        <v>9</v>
      </c>
      <c r="CM85" s="35">
        <f t="shared" si="165"/>
        <v>8.4</v>
      </c>
      <c r="CN85" s="35">
        <f>ROUND(IF('Indicator Data'!W88=0,0,IF(LOG('Indicator Data'!W88)&gt;CN$195,10,IF(LOG('Indicator Data'!W88)&lt;CN$194,0,10-(CN$195-LOG('Indicator Data'!W88))/(CN$195-CN$194)*10))),1)</f>
        <v>7.7</v>
      </c>
      <c r="CO85" s="36">
        <f>'Indicator Data'!W88/'Indicator Data'!$CK88</f>
        <v>0.90244281863435638</v>
      </c>
      <c r="CP85" s="35">
        <f t="shared" si="140"/>
        <v>9</v>
      </c>
      <c r="CQ85" s="35">
        <f t="shared" si="166"/>
        <v>8.4</v>
      </c>
      <c r="CR85" s="35">
        <f t="shared" si="141"/>
        <v>7.2</v>
      </c>
      <c r="CS85" s="35">
        <f>IF('Indicator Data'!BZ88="No data","x",ROUND(IF('Indicator Data'!BZ88&gt;CS$195,0,IF('Indicator Data'!BZ88&lt;CS$194,10,(CS$195-'Indicator Data'!BZ88)/(CS$195-CS$194)*10)),1))</f>
        <v>1.4</v>
      </c>
      <c r="CT85" s="35">
        <f>IF('Indicator Data'!CA88="No data","x",ROUND(IF('Indicator Data'!CA88&gt;CT$195,0,IF('Indicator Data'!CA88&lt;CT$194,10,(CT$195-'Indicator Data'!CA88)/(CT$195-CT$194)*10)),1))</f>
        <v>1.6</v>
      </c>
      <c r="CU85" s="35">
        <f>IF('Indicator Data'!AC88="No data","x",ROUND(IF('Indicator Data'!AC88&gt;CU$195,0,IF('Indicator Data'!AC88&lt;CU$194,10,(CU$195-'Indicator Data'!AC88)/(CU$195-CU$194)*10)),1))</f>
        <v>3.4</v>
      </c>
      <c r="CV85" s="35">
        <f t="shared" si="142"/>
        <v>2.1</v>
      </c>
      <c r="CW85" s="35">
        <f>IF('Indicator Data'!X88="No data","x",ROUND(IF(LOG('Indicator Data'!X88)&gt;CW$195,10,IF(LOG('Indicator Data'!X88)&lt;CW$194,0,10-(CW$195-LOG('Indicator Data'!X88))/(CW$195-CW$194)*10)),1))</f>
        <v>8.1</v>
      </c>
      <c r="CX85" s="35">
        <f>IF('Indicator Data'!Y88="No data","x",ROUND(IF('Indicator Data'!Y88&gt;CX$195,10,IF('Indicator Data'!Y88&lt;CX$194,0,10-(CX$195-'Indicator Data'!Y88)/(CX$195-CX$194)*10)),1))</f>
        <v>2</v>
      </c>
      <c r="CY85" s="35">
        <f>IF('Indicator Data'!Z88="No data","x",ROUND(IF('Indicator Data'!Z88&gt;CY$195,10,IF('Indicator Data'!Z88&lt;CY$194,0,10-(CY$195-'Indicator Data'!Z88)/(CY$195-CY$194)*10)),1))</f>
        <v>5.6</v>
      </c>
      <c r="CZ85" s="35">
        <f>IF('Indicator Data'!AA88="No data","x",ROUND(IF('Indicator Data'!AA88&gt;CZ$195,10,IF('Indicator Data'!AA88&lt;CZ$194,0,10-(CZ$195-'Indicator Data'!AA88)/(CZ$195-CZ$194)*10)),1))</f>
        <v>2.7</v>
      </c>
      <c r="DA85" s="35">
        <f t="shared" si="167"/>
        <v>4.5999999999999996</v>
      </c>
      <c r="DB85" s="35">
        <f t="shared" si="168"/>
        <v>3.8</v>
      </c>
      <c r="DC85" s="35">
        <f>IF('Indicator Data'!AF88="No data","x",ROUND(IF('Indicator Data'!AF88&gt;DC$195,10,IF('Indicator Data'!AF88&lt;DC$194,0,10-(DC$195-'Indicator Data'!AF88)/(DC$195-DC$194)*10)),1))</f>
        <v>6.6</v>
      </c>
      <c r="DD85" s="35">
        <f>IF('Indicator Data'!AG88="No data","x",ROUND(IF('Indicator Data'!AG88&gt;DD$195,10,IF('Indicator Data'!AG88&lt;DD$194,0,10-(DD$195-'Indicator Data'!AG88)/(DD$195-DD$194)*10)),1))</f>
        <v>1.9</v>
      </c>
      <c r="DE85" s="35">
        <f t="shared" si="169"/>
        <v>4.5</v>
      </c>
      <c r="DF85" s="35">
        <f>IF('Indicator Data'!AB88="No data","x",ROUND(IF('Indicator Data'!AB88&gt;DF$195,10,IF('Indicator Data'!AB88&lt;DF$194,0,10-(DF$195-'Indicator Data'!AB88)/(DF$195-DF$194)*10)),1))</f>
        <v>0.2</v>
      </c>
      <c r="DG85" s="35">
        <f t="shared" si="170"/>
        <v>1.7</v>
      </c>
      <c r="DH85" s="143">
        <f>IF('Indicator Data'!AD88="No data","x",'Indicator Data'!AD88/'Indicator Data'!$CJ88)</f>
        <v>5.1216354501290077E-5</v>
      </c>
      <c r="DI85" s="35">
        <f t="shared" si="171"/>
        <v>9.5</v>
      </c>
      <c r="DJ85" s="35">
        <f>IF('Indicator Data'!AE88="No data","x",ROUND(IF('Indicator Data'!AE88&gt;DJ$195,0,IF('Indicator Data'!AE88&lt;DJ$194,10,(DJ$195-'Indicator Data'!AE88)/(DJ$195-DJ$194)*10)),1))</f>
        <v>2</v>
      </c>
      <c r="DK85" s="35">
        <f t="shared" si="172"/>
        <v>5.8</v>
      </c>
      <c r="DL85" s="35">
        <f t="shared" si="173"/>
        <v>4</v>
      </c>
      <c r="DM85" s="37">
        <f t="shared" si="143"/>
        <v>5.2</v>
      </c>
      <c r="DN85" s="38">
        <f t="shared" si="144"/>
        <v>5.4</v>
      </c>
      <c r="DO85" s="35">
        <f>ROUND(IF('Indicator Data'!AH88=0,0,IF('Indicator Data'!AH88&gt;DO$195,10,IF('Indicator Data'!AH88&lt;DO$194,0,10-(DO$195-'Indicator Data'!AH88)/(DO$195-DO$194)*10))),1)</f>
        <v>1.6</v>
      </c>
      <c r="DP85" s="35">
        <f>ROUND(IF('Indicator Data'!AI88=0,0,IF(LOG('Indicator Data'!AI88)&gt;LOG(DP$195),10,IF(LOG('Indicator Data'!AI88)&lt;LOG(DP$194),0,10-(LOG(DP$195)-LOG('Indicator Data'!AI88))/(LOG(DP$195)-LOG(DP$194))*10))),1)</f>
        <v>2.7</v>
      </c>
      <c r="DQ85" s="37">
        <f t="shared" si="145"/>
        <v>2.2000000000000002</v>
      </c>
      <c r="DR85" s="35">
        <f>'Indicator Data'!AJ88</f>
        <v>0</v>
      </c>
      <c r="DS85" s="35">
        <f>'Indicator Data'!AK88</f>
        <v>0</v>
      </c>
      <c r="DT85" s="37">
        <f t="shared" si="146"/>
        <v>0</v>
      </c>
      <c r="DU85" s="38">
        <f t="shared" si="147"/>
        <v>1.5</v>
      </c>
      <c r="DV85" s="13"/>
      <c r="DW85" s="83"/>
    </row>
    <row r="86" spans="1:127" s="2" customFormat="1" x14ac:dyDescent="0.3">
      <c r="A86" s="98" t="str">
        <f>'Indicator Data'!A89</f>
        <v>Japan</v>
      </c>
      <c r="B86" s="39" t="str">
        <f>'Indicator Data'!B89</f>
        <v>JPN</v>
      </c>
      <c r="C86" s="35">
        <f>ROUND(IF('Indicator Data'!C89=0,0.1,IF(LOG('Indicator Data'!C89)&gt;C$195,10,IF(LOG('Indicator Data'!C89)&lt;C$194,0,10-(C$195-LOG('Indicator Data'!C89))/(C$195-C$194)*10))),1)</f>
        <v>10</v>
      </c>
      <c r="D86" s="35">
        <f>ROUND(IF('Indicator Data'!D89=0,0.1,IF(LOG('Indicator Data'!D89)&gt;D$195,10,IF(LOG('Indicator Data'!D89)&lt;D$194,0,10-(D$195-LOG('Indicator Data'!D89))/(D$195-D$194)*10))),1)</f>
        <v>10</v>
      </c>
      <c r="E86" s="35">
        <f t="shared" si="107"/>
        <v>10</v>
      </c>
      <c r="F86" s="35">
        <f>IF('Indicator Data'!E89="No data",0.1,(ROUND(IF('Indicator Data'!E89=0,0,IF(LOG('Indicator Data'!E89)&gt;F$195,10,IF(LOG('Indicator Data'!E89)&lt;F$194,0,10-(F$195-LOG('Indicator Data'!E89))/(F$195-F$194)*10))),1)))</f>
        <v>6.3</v>
      </c>
      <c r="G86" s="35">
        <f>ROUND(IF('Indicator Data'!F89=0,0,IF(LOG('Indicator Data'!F89)&gt;G$195,10,IF(LOG('Indicator Data'!F89)&lt;G$194,0,10-(G$195-LOG('Indicator Data'!F89))/(G$195-G$194)*10))),1)</f>
        <v>10</v>
      </c>
      <c r="H86" s="35">
        <f>ROUND(IF('Indicator Data'!G89=0,0,IF(LOG('Indicator Data'!G89)&gt;H$195,10,IF(LOG('Indicator Data'!G89)&lt;H$194,0,10-(H$195-LOG('Indicator Data'!G89))/(H$195-H$194)*10))),1)</f>
        <v>10</v>
      </c>
      <c r="I86" s="35">
        <f>ROUND(IF('Indicator Data'!H89=0,0,IF(LOG('Indicator Data'!H89)&gt;I$195,10,IF(LOG('Indicator Data'!H89)&lt;I$194,0,10-(I$195-LOG('Indicator Data'!H89))/(I$195-I$194)*10))),1)</f>
        <v>10</v>
      </c>
      <c r="J86" s="35">
        <f t="shared" si="108"/>
        <v>10</v>
      </c>
      <c r="K86" s="35">
        <f>ROUND(IF('Indicator Data'!I89=0,0,IF(LOG('Indicator Data'!I89)&gt;K$195,10,IF(LOG('Indicator Data'!I89)&lt;K$194,0,10-(K$195-LOG('Indicator Data'!I89))/(K$195-K$194)*10))),1)</f>
        <v>10</v>
      </c>
      <c r="L86" s="35">
        <f t="shared" si="109"/>
        <v>10</v>
      </c>
      <c r="M86" s="35">
        <f>ROUND(IF('Indicator Data'!J89=0,0,IF(LOG('Indicator Data'!J89)&gt;M$195,10,IF(LOG('Indicator Data'!J89)&lt;M$194,0,10-(M$195-LOG('Indicator Data'!J89))/(M$195-M$194)*10))),1)</f>
        <v>0</v>
      </c>
      <c r="N86" s="36">
        <f>'Indicator Data'!C89/'Indicator Data'!$CK89</f>
        <v>2.0565715380930156E-3</v>
      </c>
      <c r="O86" s="36">
        <f>'Indicator Data'!D89/'Indicator Data'!$CK89</f>
        <v>1.5379433178217851E-3</v>
      </c>
      <c r="P86" s="36">
        <f>IF(F86=0.1,"x",'Indicator Data'!E89/'Indicator Data'!$CK89)</f>
        <v>2.6574366959911127E-4</v>
      </c>
      <c r="Q86" s="36">
        <f>'Indicator Data'!F89/'Indicator Data'!$CK89</f>
        <v>3.0230011645174178E-4</v>
      </c>
      <c r="R86" s="36">
        <f>'Indicator Data'!G89/'Indicator Data'!$CK89</f>
        <v>1.8882426909381897E-2</v>
      </c>
      <c r="S86" s="36">
        <f>'Indicator Data'!H89/'Indicator Data'!$CK89</f>
        <v>1.2010843868763294E-2</v>
      </c>
      <c r="T86" s="36">
        <f>'Indicator Data'!I89/'Indicator Data'!$CK89</f>
        <v>1.0161921708058533E-2</v>
      </c>
      <c r="U86" s="36">
        <f>'Indicator Data'!J89/'Indicator Data'!$CK89</f>
        <v>0</v>
      </c>
      <c r="V86" s="35">
        <f t="shared" si="110"/>
        <v>10</v>
      </c>
      <c r="W86" s="35">
        <f t="shared" si="111"/>
        <v>10</v>
      </c>
      <c r="X86" s="35">
        <f t="shared" si="112"/>
        <v>10</v>
      </c>
      <c r="Y86" s="35">
        <f t="shared" si="113"/>
        <v>0.2</v>
      </c>
      <c r="Z86" s="35">
        <f t="shared" si="114"/>
        <v>10</v>
      </c>
      <c r="AA86" s="35">
        <f t="shared" si="115"/>
        <v>10</v>
      </c>
      <c r="AB86" s="35">
        <f t="shared" si="116"/>
        <v>10</v>
      </c>
      <c r="AC86" s="35">
        <f t="shared" si="117"/>
        <v>10</v>
      </c>
      <c r="AD86" s="35">
        <f t="shared" si="118"/>
        <v>10</v>
      </c>
      <c r="AE86" s="35">
        <f t="shared" si="119"/>
        <v>10</v>
      </c>
      <c r="AF86" s="35">
        <f t="shared" si="120"/>
        <v>0</v>
      </c>
      <c r="AG86" s="35">
        <f>ROUND(IF('Indicator Data'!K89=0,0,IF('Indicator Data'!K89&gt;AG$195,10,IF('Indicator Data'!K89&lt;AG$194,0,10-(AG$195-'Indicator Data'!K89)/(AG$195-AG$194)*10))),1)</f>
        <v>0</v>
      </c>
      <c r="AH86" s="35">
        <f t="shared" si="121"/>
        <v>10</v>
      </c>
      <c r="AI86" s="35">
        <f t="shared" si="122"/>
        <v>10</v>
      </c>
      <c r="AJ86" s="35">
        <f t="shared" si="123"/>
        <v>10</v>
      </c>
      <c r="AK86" s="35">
        <f t="shared" si="124"/>
        <v>10</v>
      </c>
      <c r="AL86" s="35">
        <f t="shared" si="125"/>
        <v>10</v>
      </c>
      <c r="AM86" s="35">
        <f t="shared" si="126"/>
        <v>10</v>
      </c>
      <c r="AN86" s="35">
        <f t="shared" si="127"/>
        <v>0</v>
      </c>
      <c r="AO86" s="142">
        <f t="shared" si="128"/>
        <v>10</v>
      </c>
      <c r="AP86" s="142">
        <f t="shared" si="148"/>
        <v>3.9</v>
      </c>
      <c r="AQ86" s="142">
        <f t="shared" si="129"/>
        <v>10</v>
      </c>
      <c r="AR86" s="142">
        <f t="shared" si="130"/>
        <v>10</v>
      </c>
      <c r="AS86" s="35">
        <f t="shared" si="131"/>
        <v>0</v>
      </c>
      <c r="AT86" s="35">
        <f>IF('Indicator Data'!L89="No data","x",IF('Indicator Data'!CL89&lt;1000,"x",ROUND((IF('Indicator Data'!L89&gt;AT$195,10,IF('Indicator Data'!L89&lt;AT$194,0,10-(AT$195-'Indicator Data'!L89)/(AT$195-AT$194)*10))),1)))</f>
        <v>1</v>
      </c>
      <c r="AU86" s="142">
        <f t="shared" si="132"/>
        <v>0.5</v>
      </c>
      <c r="AV86" s="35">
        <f>IF('Indicator Data'!M89="No data","x",ROUND(IF('Indicator Data'!M89=0,0,IF(LOG('Indicator Data'!M89)&gt;AV$195,10,IF(LOG('Indicator Data'!M89)&lt;AV$194,0,10-(AV$195-LOG('Indicator Data'!M89))/(AV$195-AV$194)*10))),1))</f>
        <v>0</v>
      </c>
      <c r="AW86" s="36">
        <f>IF(AV86="x","x",'Indicator Data'!M89/'Indicator Data'!$CK89)</f>
        <v>0</v>
      </c>
      <c r="AX86" s="35">
        <f t="shared" si="149"/>
        <v>0</v>
      </c>
      <c r="AY86" s="35">
        <f t="shared" si="150"/>
        <v>0</v>
      </c>
      <c r="AZ86" s="35" t="str">
        <f>IF('Indicator Data'!N89="No data","x",ROUND(IF('Indicator Data'!N89=0,0,IF(LOG('Indicator Data'!N89)&gt;AZ$195,10,IF(LOG('Indicator Data'!N89)&lt;AZ$194,0,10-(AZ$195-LOG('Indicator Data'!N89))/(AZ$195-AZ$194)*10))),1))</f>
        <v>x</v>
      </c>
      <c r="BA86" s="36" t="str">
        <f>IF(AZ86="x","x",'Indicator Data'!N89/'Indicator Data'!$CK89)</f>
        <v>x</v>
      </c>
      <c r="BB86" s="35" t="str">
        <f t="shared" si="151"/>
        <v>x</v>
      </c>
      <c r="BC86" s="35" t="str">
        <f t="shared" si="152"/>
        <v>x</v>
      </c>
      <c r="BD86" s="35" t="str">
        <f>IF('Indicator Data'!O89="No data","x",ROUND(IF('Indicator Data'!O89=0,0,IF(LOG('Indicator Data'!O89)&gt;BD$195,10,IF(LOG('Indicator Data'!O89)&lt;BD$194,0,10-(BD$195-LOG('Indicator Data'!O89))/(BD$195-BD$194)*10))),1))</f>
        <v>x</v>
      </c>
      <c r="BE86" s="36" t="str">
        <f>IF(BD86="x","x",'Indicator Data'!O89/'Indicator Data'!$CK89)</f>
        <v>x</v>
      </c>
      <c r="BF86" s="35" t="str">
        <f t="shared" si="153"/>
        <v>x</v>
      </c>
      <c r="BG86" s="35" t="str">
        <f t="shared" si="154"/>
        <v>x</v>
      </c>
      <c r="BH86" s="35" t="str">
        <f>IF('Indicator Data'!P89="No data","x",ROUND(IF('Indicator Data'!P89=0,0,IF(LOG('Indicator Data'!P89)&gt;BH$195,10,IF(LOG('Indicator Data'!P89)&lt;BH$194,0,10-(BH$195-LOG('Indicator Data'!P89))/(BH$195-BH$194)*10))),1))</f>
        <v>x</v>
      </c>
      <c r="BI86" s="36" t="str">
        <f>IF(BH86="x","x",'Indicator Data'!P89/'Indicator Data'!$CK89)</f>
        <v>x</v>
      </c>
      <c r="BJ86" s="35" t="str">
        <f t="shared" si="155"/>
        <v>x</v>
      </c>
      <c r="BK86" s="35" t="str">
        <f t="shared" si="156"/>
        <v>x</v>
      </c>
      <c r="BL86" s="35">
        <f t="shared" si="157"/>
        <v>0</v>
      </c>
      <c r="BM86" s="35">
        <f>ROUND(IF('Indicator Data'!Q89=0,0,IF(LOG('Indicator Data'!Q89)&gt;BM$195,10,IF(LOG('Indicator Data'!Q89)&lt;BM$194,0,10-(BM$195-LOG('Indicator Data'!Q89))/(BM$195-BM$194)*10))),1)</f>
        <v>0</v>
      </c>
      <c r="BN86" s="35">
        <f>ROUND(IF('Indicator Data'!R89=0,0,IF(LOG('Indicator Data'!R89)&gt;BN$195,10,IF(LOG('Indicator Data'!R89)&lt;BN$194,0,10-(BN$195-LOG('Indicator Data'!R89))/(BN$195-BN$194)*10))),1)</f>
        <v>0</v>
      </c>
      <c r="BO86" s="35">
        <f t="shared" si="158"/>
        <v>0</v>
      </c>
      <c r="BP86" s="36">
        <f>'Indicator Data'!Q89/'Indicator Data'!$CK89</f>
        <v>0</v>
      </c>
      <c r="BQ86" s="36">
        <f>'Indicator Data'!R89/'Indicator Data'!$CK89</f>
        <v>0</v>
      </c>
      <c r="BR86" s="35">
        <f t="shared" si="133"/>
        <v>0</v>
      </c>
      <c r="BS86" s="35">
        <f t="shared" si="134"/>
        <v>0</v>
      </c>
      <c r="BT86" s="35">
        <f t="shared" si="135"/>
        <v>0</v>
      </c>
      <c r="BU86" s="35">
        <f t="shared" si="159"/>
        <v>0</v>
      </c>
      <c r="BV86" s="35">
        <f>ROUND(IF('Indicator Data'!S89=0,0,IF(LOG('Indicator Data'!S89)&gt;BV$195,10,IF(LOG('Indicator Data'!S89)&lt;BV$194,0,10-(BV$195-LOG('Indicator Data'!S89))/(BV$195-BV$194)*10))),1)</f>
        <v>0</v>
      </c>
      <c r="BW86" s="35">
        <f>ROUND(IF('Indicator Data'!T89=0,0,IF(LOG('Indicator Data'!T89)&gt;BW$195,10,IF(LOG('Indicator Data'!T89)&lt;BW$194,0,10-(BW$195-LOG('Indicator Data'!T89))/(BW$195-BW$194)*10))),1)</f>
        <v>0</v>
      </c>
      <c r="BX86" s="35">
        <f t="shared" si="160"/>
        <v>0</v>
      </c>
      <c r="BY86" s="36">
        <f>'Indicator Data'!S89/'Indicator Data'!$CK89</f>
        <v>0</v>
      </c>
      <c r="BZ86" s="36">
        <f>'Indicator Data'!T89/'Indicator Data'!$CK89</f>
        <v>0</v>
      </c>
      <c r="CA86" s="35">
        <f t="shared" si="136"/>
        <v>0</v>
      </c>
      <c r="CB86" s="35">
        <f t="shared" si="137"/>
        <v>0</v>
      </c>
      <c r="CC86" s="35">
        <f t="shared" si="161"/>
        <v>0</v>
      </c>
      <c r="CD86" s="35">
        <f t="shared" si="162"/>
        <v>0</v>
      </c>
      <c r="CE86" s="35">
        <f t="shared" si="163"/>
        <v>0</v>
      </c>
      <c r="CF86" s="35">
        <f>ROUND(IF('Indicator Data'!U89=0,0,IF(LOG('Indicator Data'!U89)&gt;CF$195,10,IF(LOG('Indicator Data'!U89)&lt;CF$194,0,10-(CF$195-LOG('Indicator Data'!U89))/(CF$195-CF$194)*10))),1)</f>
        <v>8.4</v>
      </c>
      <c r="CG86" s="36">
        <f>'Indicator Data'!U89/'Indicator Data'!$CK89</f>
        <v>6.3578485856525646E-2</v>
      </c>
      <c r="CH86" s="35">
        <f t="shared" si="138"/>
        <v>0.7</v>
      </c>
      <c r="CI86" s="35">
        <f t="shared" si="164"/>
        <v>5.8</v>
      </c>
      <c r="CJ86" s="35">
        <f>ROUND(IF('Indicator Data'!V89=0,0,IF(LOG('Indicator Data'!V89)&gt;CJ$195,10,IF(LOG('Indicator Data'!V89)&lt;CJ$194,0,10-(CJ$195-LOG('Indicator Data'!V89))/(CJ$195-CJ$194)*10))),1)</f>
        <v>9.8000000000000007</v>
      </c>
      <c r="CK86" s="36">
        <f>IF('Indicator Data'!V89/'Indicator Data'!$CK89&gt;1,1,'Indicator Data'!V89/'Indicator Data'!$CK89)</f>
        <v>0.5908605677575649</v>
      </c>
      <c r="CL86" s="35">
        <f t="shared" si="139"/>
        <v>5.9</v>
      </c>
      <c r="CM86" s="35">
        <f t="shared" si="165"/>
        <v>8.5</v>
      </c>
      <c r="CN86" s="35">
        <f>ROUND(IF('Indicator Data'!W89=0,0,IF(LOG('Indicator Data'!W89)&gt;CN$195,10,IF(LOG('Indicator Data'!W89)&lt;CN$194,0,10-(CN$195-LOG('Indicator Data'!W89))/(CN$195-CN$194)*10))),1)</f>
        <v>9.8000000000000007</v>
      </c>
      <c r="CO86" s="36">
        <f>'Indicator Data'!W89/'Indicator Data'!$CK89</f>
        <v>0.59169734141108776</v>
      </c>
      <c r="CP86" s="35">
        <f t="shared" si="140"/>
        <v>5.9</v>
      </c>
      <c r="CQ86" s="35">
        <f t="shared" si="166"/>
        <v>8.5</v>
      </c>
      <c r="CR86" s="35">
        <f t="shared" si="141"/>
        <v>6.6</v>
      </c>
      <c r="CS86" s="35">
        <f>IF('Indicator Data'!BZ89="No data","x",ROUND(IF('Indicator Data'!BZ89&gt;CS$195,0,IF('Indicator Data'!BZ89&lt;CS$194,10,(CS$195-'Indicator Data'!BZ89)/(CS$195-CS$194)*10)),1))</f>
        <v>0</v>
      </c>
      <c r="CT86" s="35">
        <f>IF('Indicator Data'!CA89="No data","x",ROUND(IF('Indicator Data'!CA89&gt;CT$195,0,IF('Indicator Data'!CA89&lt;CT$194,10,(CT$195-'Indicator Data'!CA89)/(CT$195-CT$194)*10)),1))</f>
        <v>0.2</v>
      </c>
      <c r="CU86" s="35" t="str">
        <f>IF('Indicator Data'!AC89="No data","x",ROUND(IF('Indicator Data'!AC89&gt;CU$195,0,IF('Indicator Data'!AC89&lt;CU$194,10,(CU$195-'Indicator Data'!AC89)/(CU$195-CU$194)*10)),1))</f>
        <v>x</v>
      </c>
      <c r="CV86" s="35">
        <f t="shared" si="142"/>
        <v>0.1</v>
      </c>
      <c r="CW86" s="35">
        <f>IF('Indicator Data'!X89="No data","x",ROUND(IF(LOG('Indicator Data'!X89)&gt;CW$195,10,IF(LOG('Indicator Data'!X89)&lt;CW$194,0,10-(CW$195-LOG('Indicator Data'!X89))/(CW$195-CW$194)*10)),1))</f>
        <v>8.5</v>
      </c>
      <c r="CX86" s="35">
        <f>IF('Indicator Data'!Y89="No data","x",ROUND(IF('Indicator Data'!Y89&gt;CX$195,10,IF('Indicator Data'!Y89&lt;CX$194,0,10-(CX$195-'Indicator Data'!Y89)/(CX$195-CX$194)*10)),1))</f>
        <v>0</v>
      </c>
      <c r="CY86" s="35">
        <f>IF('Indicator Data'!Z89="No data","x",ROUND(IF('Indicator Data'!Z89&gt;CY$195,10,IF('Indicator Data'!Z89&lt;CY$194,0,10-(CY$195-'Indicator Data'!Z89)/(CY$195-CY$194)*10)),1))</f>
        <v>9.1999999999999993</v>
      </c>
      <c r="CZ86" s="35">
        <f>IF('Indicator Data'!AA89="No data","x",ROUND(IF('Indicator Data'!AA89&gt;CZ$195,10,IF('Indicator Data'!AA89&lt;CZ$194,0,10-(CZ$195-'Indicator Data'!AA89)/(CZ$195-CZ$194)*10)),1))</f>
        <v>1.1000000000000001</v>
      </c>
      <c r="DA86" s="35">
        <f t="shared" si="167"/>
        <v>4.7</v>
      </c>
      <c r="DB86" s="35">
        <f t="shared" si="168"/>
        <v>3.2</v>
      </c>
      <c r="DC86" s="35" t="str">
        <f>IF('Indicator Data'!AF89="No data","x",ROUND(IF('Indicator Data'!AF89&gt;DC$195,10,IF('Indicator Data'!AF89&lt;DC$194,0,10-(DC$195-'Indicator Data'!AF89)/(DC$195-DC$194)*10)),1))</f>
        <v>x</v>
      </c>
      <c r="DD86" s="35">
        <f>IF('Indicator Data'!AG89="No data","x",ROUND(IF('Indicator Data'!AG89&gt;DD$195,10,IF('Indicator Data'!AG89&lt;DD$194,0,10-(DD$195-'Indicator Data'!AG89)/(DD$195-DD$194)*10)),1))</f>
        <v>0</v>
      </c>
      <c r="DE86" s="35">
        <f t="shared" si="169"/>
        <v>3.8</v>
      </c>
      <c r="DF86" s="35">
        <f>IF('Indicator Data'!AB89="No data","x",ROUND(IF('Indicator Data'!AB89&gt;DF$195,10,IF('Indicator Data'!AB89&lt;DF$194,0,10-(DF$195-'Indicator Data'!AB89)/(DF$195-DF$194)*10)),1))</f>
        <v>0</v>
      </c>
      <c r="DG86" s="35">
        <f t="shared" si="170"/>
        <v>0.1</v>
      </c>
      <c r="DH86" s="143">
        <f>IF('Indicator Data'!AD89="No data","x",'Indicator Data'!AD89/'Indicator Data'!$CJ89)</f>
        <v>3.0730654355465455E-4</v>
      </c>
      <c r="DI86" s="35">
        <f t="shared" si="171"/>
        <v>6.9</v>
      </c>
      <c r="DJ86" s="35" t="str">
        <f>IF('Indicator Data'!AE89="No data","x",ROUND(IF('Indicator Data'!AE89&gt;DJ$195,0,IF('Indicator Data'!AE89&lt;DJ$194,10,(DJ$195-'Indicator Data'!AE89)/(DJ$195-DJ$194)*10)),1))</f>
        <v>x</v>
      </c>
      <c r="DK86" s="35">
        <f t="shared" si="172"/>
        <v>6.9</v>
      </c>
      <c r="DL86" s="35">
        <f t="shared" si="173"/>
        <v>3.6</v>
      </c>
      <c r="DM86" s="37">
        <f t="shared" si="143"/>
        <v>3.7</v>
      </c>
      <c r="DN86" s="38">
        <f t="shared" si="144"/>
        <v>8.1</v>
      </c>
      <c r="DO86" s="35">
        <f>ROUND(IF('Indicator Data'!AH89=0,0,IF('Indicator Data'!AH89&gt;DO$195,10,IF('Indicator Data'!AH89&lt;DO$194,0,10-(DO$195-'Indicator Data'!AH89)/(DO$195-DO$194)*10))),1)</f>
        <v>0.5</v>
      </c>
      <c r="DP86" s="35">
        <f>ROUND(IF('Indicator Data'!AI89=0,0,IF(LOG('Indicator Data'!AI89)&gt;LOG(DP$195),10,IF(LOG('Indicator Data'!AI89)&lt;LOG(DP$194),0,10-(LOG(DP$195)-LOG('Indicator Data'!AI89))/(LOG(DP$195)-LOG(DP$194))*10))),1)</f>
        <v>2</v>
      </c>
      <c r="DQ86" s="37">
        <f t="shared" si="145"/>
        <v>1.3</v>
      </c>
      <c r="DR86" s="35">
        <f>'Indicator Data'!AJ89</f>
        <v>0</v>
      </c>
      <c r="DS86" s="35">
        <f>'Indicator Data'!AK89</f>
        <v>0</v>
      </c>
      <c r="DT86" s="37">
        <f t="shared" si="146"/>
        <v>0</v>
      </c>
      <c r="DU86" s="38">
        <f t="shared" si="147"/>
        <v>0.9</v>
      </c>
      <c r="DV86" s="13"/>
      <c r="DW86" s="83"/>
    </row>
    <row r="87" spans="1:127" s="2" customFormat="1" x14ac:dyDescent="0.3">
      <c r="A87" s="98" t="str">
        <f>'Indicator Data'!A90</f>
        <v>Jordan</v>
      </c>
      <c r="B87" s="39" t="str">
        <f>'Indicator Data'!B90</f>
        <v>JOR</v>
      </c>
      <c r="C87" s="35">
        <f>ROUND(IF('Indicator Data'!C90=0,0.1,IF(LOG('Indicator Data'!C90)&gt;C$195,10,IF(LOG('Indicator Data'!C90)&lt;C$194,0,10-(C$195-LOG('Indicator Data'!C90))/(C$195-C$194)*10))),1)</f>
        <v>8</v>
      </c>
      <c r="D87" s="35">
        <f>ROUND(IF('Indicator Data'!D90=0,0.1,IF(LOG('Indicator Data'!D90)&gt;D$195,10,IF(LOG('Indicator Data'!D90)&lt;D$194,0,10-(D$195-LOG('Indicator Data'!D90))/(D$195-D$194)*10))),1)</f>
        <v>6.9</v>
      </c>
      <c r="E87" s="35">
        <f t="shared" si="107"/>
        <v>7.5</v>
      </c>
      <c r="F87" s="35">
        <f>IF('Indicator Data'!E90="No data",0.1,(ROUND(IF('Indicator Data'!E90=0,0,IF(LOG('Indicator Data'!E90)&gt;F$195,10,IF(LOG('Indicator Data'!E90)&lt;F$194,0,10-(F$195-LOG('Indicator Data'!E90))/(F$195-F$194)*10))),1)))</f>
        <v>4.3</v>
      </c>
      <c r="G87" s="35">
        <f>ROUND(IF('Indicator Data'!F90=0,0,IF(LOG('Indicator Data'!F90)&gt;G$195,10,IF(LOG('Indicator Data'!F90)&lt;G$194,0,10-(G$195-LOG('Indicator Data'!F90))/(G$195-G$194)*10))),1)</f>
        <v>0</v>
      </c>
      <c r="H87" s="35">
        <f>ROUND(IF('Indicator Data'!G90=0,0,IF(LOG('Indicator Data'!G90)&gt;H$195,10,IF(LOG('Indicator Data'!G90)&lt;H$194,0,10-(H$195-LOG('Indicator Data'!G90))/(H$195-H$194)*10))),1)</f>
        <v>0</v>
      </c>
      <c r="I87" s="35">
        <f>ROUND(IF('Indicator Data'!H90=0,0,IF(LOG('Indicator Data'!H90)&gt;I$195,10,IF(LOG('Indicator Data'!H90)&lt;I$194,0,10-(I$195-LOG('Indicator Data'!H90))/(I$195-I$194)*10))),1)</f>
        <v>0</v>
      </c>
      <c r="J87" s="35">
        <f t="shared" si="108"/>
        <v>0</v>
      </c>
      <c r="K87" s="35">
        <f>ROUND(IF('Indicator Data'!I90=0,0,IF(LOG('Indicator Data'!I90)&gt;K$195,10,IF(LOG('Indicator Data'!I90)&lt;K$194,0,10-(K$195-LOG('Indicator Data'!I90))/(K$195-K$194)*10))),1)</f>
        <v>0</v>
      </c>
      <c r="L87" s="35">
        <f t="shared" si="109"/>
        <v>0</v>
      </c>
      <c r="M87" s="35">
        <f>ROUND(IF('Indicator Data'!J90=0,0,IF(LOG('Indicator Data'!J90)&gt;M$195,10,IF(LOG('Indicator Data'!J90)&lt;M$194,0,10-(M$195-LOG('Indicator Data'!J90))/(M$195-M$194)*10))),1)</f>
        <v>7.4</v>
      </c>
      <c r="N87" s="36">
        <f>'Indicator Data'!C90/'Indicator Data'!$CK90</f>
        <v>2.0517483204226849E-3</v>
      </c>
      <c r="O87" s="36">
        <f>'Indicator Data'!D90/'Indicator Data'!$CK90</f>
        <v>1.539953869902276E-4</v>
      </c>
      <c r="P87" s="36">
        <f>IF(F87=0.1,"x",'Indicator Data'!E90/'Indicator Data'!$CK90)</f>
        <v>7.0815345652624952E-4</v>
      </c>
      <c r="Q87" s="36">
        <f>'Indicator Data'!F90/'Indicator Data'!$CK90</f>
        <v>0</v>
      </c>
      <c r="R87" s="36">
        <f>'Indicator Data'!G90/'Indicator Data'!$CK90</f>
        <v>0</v>
      </c>
      <c r="S87" s="36">
        <f>'Indicator Data'!H90/'Indicator Data'!$CK90</f>
        <v>0</v>
      </c>
      <c r="T87" s="36">
        <f>'Indicator Data'!I90/'Indicator Data'!$CK90</f>
        <v>0</v>
      </c>
      <c r="U87" s="36">
        <f>'Indicator Data'!J90/'Indicator Data'!$CK90</f>
        <v>1.2419848308704629E-3</v>
      </c>
      <c r="V87" s="35">
        <f t="shared" si="110"/>
        <v>10</v>
      </c>
      <c r="W87" s="35">
        <f t="shared" si="111"/>
        <v>1.5</v>
      </c>
      <c r="X87" s="35">
        <f t="shared" si="112"/>
        <v>7.8</v>
      </c>
      <c r="Y87" s="35">
        <f t="shared" si="113"/>
        <v>0.5</v>
      </c>
      <c r="Z87" s="35">
        <f t="shared" si="114"/>
        <v>0</v>
      </c>
      <c r="AA87" s="35">
        <f t="shared" si="115"/>
        <v>0</v>
      </c>
      <c r="AB87" s="35">
        <f t="shared" si="116"/>
        <v>0</v>
      </c>
      <c r="AC87" s="35">
        <f t="shared" si="117"/>
        <v>0</v>
      </c>
      <c r="AD87" s="35">
        <f t="shared" si="118"/>
        <v>0</v>
      </c>
      <c r="AE87" s="35">
        <f t="shared" si="119"/>
        <v>0</v>
      </c>
      <c r="AF87" s="35">
        <f t="shared" si="120"/>
        <v>0.4</v>
      </c>
      <c r="AG87" s="35">
        <f>ROUND(IF('Indicator Data'!K90=0,0,IF('Indicator Data'!K90&gt;AG$195,10,IF('Indicator Data'!K90&lt;AG$194,0,10-(AG$195-'Indicator Data'!K90)/(AG$195-AG$194)*10))),1)</f>
        <v>1.9</v>
      </c>
      <c r="AH87" s="35">
        <f t="shared" si="121"/>
        <v>9</v>
      </c>
      <c r="AI87" s="35">
        <f t="shared" si="122"/>
        <v>4.2</v>
      </c>
      <c r="AJ87" s="35">
        <f t="shared" si="123"/>
        <v>0</v>
      </c>
      <c r="AK87" s="35">
        <f t="shared" si="124"/>
        <v>0</v>
      </c>
      <c r="AL87" s="35">
        <f t="shared" si="125"/>
        <v>0</v>
      </c>
      <c r="AM87" s="35">
        <f t="shared" si="126"/>
        <v>0</v>
      </c>
      <c r="AN87" s="35">
        <f t="shared" si="127"/>
        <v>4.8</v>
      </c>
      <c r="AO87" s="142">
        <f t="shared" si="128"/>
        <v>7.7</v>
      </c>
      <c r="AP87" s="142">
        <f t="shared" si="148"/>
        <v>2.6</v>
      </c>
      <c r="AQ87" s="142">
        <f t="shared" si="129"/>
        <v>0</v>
      </c>
      <c r="AR87" s="142">
        <f t="shared" si="130"/>
        <v>0</v>
      </c>
      <c r="AS87" s="35">
        <f t="shared" si="131"/>
        <v>3.4</v>
      </c>
      <c r="AT87" s="35">
        <f>IF('Indicator Data'!L90="No data","x",IF('Indicator Data'!CL90&lt;1000,"x",ROUND((IF('Indicator Data'!L90&gt;AT$195,10,IF('Indicator Data'!L90&lt;AT$194,0,10-(AT$195-'Indicator Data'!L90)/(AT$195-AT$194)*10))),1)))</f>
        <v>10</v>
      </c>
      <c r="AU87" s="142">
        <f t="shared" si="132"/>
        <v>6.7</v>
      </c>
      <c r="AV87" s="35">
        <f>IF('Indicator Data'!M90="No data","x",ROUND(IF('Indicator Data'!M90=0,0,IF(LOG('Indicator Data'!M90)&gt;AV$195,10,IF(LOG('Indicator Data'!M90)&lt;AV$194,0,10-(AV$195-LOG('Indicator Data'!M90))/(AV$195-AV$194)*10))),1))</f>
        <v>4</v>
      </c>
      <c r="AW87" s="36">
        <f>IF(AV87="x","x",'Indicator Data'!M90/'Indicator Data'!$CK90)</f>
        <v>8.5660018227721362E-4</v>
      </c>
      <c r="AX87" s="35">
        <f t="shared" si="149"/>
        <v>0</v>
      </c>
      <c r="AY87" s="35">
        <f t="shared" si="150"/>
        <v>2.2000000000000002</v>
      </c>
      <c r="AZ87" s="35" t="str">
        <f>IF('Indicator Data'!N90="No data","x",ROUND(IF('Indicator Data'!N90=0,0,IF(LOG('Indicator Data'!N90)&gt;AZ$195,10,IF(LOG('Indicator Data'!N90)&lt;AZ$194,0,10-(AZ$195-LOG('Indicator Data'!N90))/(AZ$195-AZ$194)*10))),1))</f>
        <v>x</v>
      </c>
      <c r="BA87" s="36" t="str">
        <f>IF(AZ87="x","x",'Indicator Data'!N90/'Indicator Data'!$CK90)</f>
        <v>x</v>
      </c>
      <c r="BB87" s="35" t="str">
        <f t="shared" si="151"/>
        <v>x</v>
      </c>
      <c r="BC87" s="35" t="str">
        <f t="shared" si="152"/>
        <v>x</v>
      </c>
      <c r="BD87" s="35" t="str">
        <f>IF('Indicator Data'!O90="No data","x",ROUND(IF('Indicator Data'!O90=0,0,IF(LOG('Indicator Data'!O90)&gt;BD$195,10,IF(LOG('Indicator Data'!O90)&lt;BD$194,0,10-(BD$195-LOG('Indicator Data'!O90))/(BD$195-BD$194)*10))),1))</f>
        <v>x</v>
      </c>
      <c r="BE87" s="36" t="str">
        <f>IF(BD87="x","x",'Indicator Data'!O90/'Indicator Data'!$CK90)</f>
        <v>x</v>
      </c>
      <c r="BF87" s="35" t="str">
        <f t="shared" si="153"/>
        <v>x</v>
      </c>
      <c r="BG87" s="35" t="str">
        <f t="shared" si="154"/>
        <v>x</v>
      </c>
      <c r="BH87" s="35" t="str">
        <f>IF('Indicator Data'!P90="No data","x",ROUND(IF('Indicator Data'!P90=0,0,IF(LOG('Indicator Data'!P90)&gt;BH$195,10,IF(LOG('Indicator Data'!P90)&lt;BH$194,0,10-(BH$195-LOG('Indicator Data'!P90))/(BH$195-BH$194)*10))),1))</f>
        <v>x</v>
      </c>
      <c r="BI87" s="36" t="str">
        <f>IF(BH87="x","x",'Indicator Data'!P90/'Indicator Data'!$CK90)</f>
        <v>x</v>
      </c>
      <c r="BJ87" s="35" t="str">
        <f t="shared" si="155"/>
        <v>x</v>
      </c>
      <c r="BK87" s="35" t="str">
        <f t="shared" si="156"/>
        <v>x</v>
      </c>
      <c r="BL87" s="35">
        <f t="shared" si="157"/>
        <v>2.2000000000000002</v>
      </c>
      <c r="BM87" s="35">
        <f>ROUND(IF('Indicator Data'!Q90=0,0,IF(LOG('Indicator Data'!Q90)&gt;BM$195,10,IF(LOG('Indicator Data'!Q90)&lt;BM$194,0,10-(BM$195-LOG('Indicator Data'!Q90))/(BM$195-BM$194)*10))),1)</f>
        <v>0</v>
      </c>
      <c r="BN87" s="35">
        <f>ROUND(IF('Indicator Data'!R90=0,0,IF(LOG('Indicator Data'!R90)&gt;BN$195,10,IF(LOG('Indicator Data'!R90)&lt;BN$194,0,10-(BN$195-LOG('Indicator Data'!R90))/(BN$195-BN$194)*10))),1)</f>
        <v>0</v>
      </c>
      <c r="BO87" s="35">
        <f t="shared" si="158"/>
        <v>0</v>
      </c>
      <c r="BP87" s="36">
        <f>'Indicator Data'!Q90/'Indicator Data'!$CK90</f>
        <v>0</v>
      </c>
      <c r="BQ87" s="36">
        <f>'Indicator Data'!R90/'Indicator Data'!$CK90</f>
        <v>0</v>
      </c>
      <c r="BR87" s="35">
        <f t="shared" si="133"/>
        <v>0</v>
      </c>
      <c r="BS87" s="35">
        <f t="shared" si="134"/>
        <v>0</v>
      </c>
      <c r="BT87" s="35">
        <f t="shared" si="135"/>
        <v>0</v>
      </c>
      <c r="BU87" s="35">
        <f t="shared" si="159"/>
        <v>0</v>
      </c>
      <c r="BV87" s="35">
        <f>ROUND(IF('Indicator Data'!S90=0,0,IF(LOG('Indicator Data'!S90)&gt;BV$195,10,IF(LOG('Indicator Data'!S90)&lt;BV$194,0,10-(BV$195-LOG('Indicator Data'!S90))/(BV$195-BV$194)*10))),1)</f>
        <v>0</v>
      </c>
      <c r="BW87" s="35">
        <f>ROUND(IF('Indicator Data'!T90=0,0,IF(LOG('Indicator Data'!T90)&gt;BW$195,10,IF(LOG('Indicator Data'!T90)&lt;BW$194,0,10-(BW$195-LOG('Indicator Data'!T90))/(BW$195-BW$194)*10))),1)</f>
        <v>0</v>
      </c>
      <c r="BX87" s="35">
        <f t="shared" si="160"/>
        <v>0</v>
      </c>
      <c r="BY87" s="36">
        <f>'Indicator Data'!S90/'Indicator Data'!$CK90</f>
        <v>0</v>
      </c>
      <c r="BZ87" s="36">
        <f>'Indicator Data'!T90/'Indicator Data'!$CK90</f>
        <v>0</v>
      </c>
      <c r="CA87" s="35">
        <f t="shared" si="136"/>
        <v>0</v>
      </c>
      <c r="CB87" s="35">
        <f t="shared" si="137"/>
        <v>0</v>
      </c>
      <c r="CC87" s="35">
        <f t="shared" si="161"/>
        <v>0</v>
      </c>
      <c r="CD87" s="35">
        <f t="shared" si="162"/>
        <v>0</v>
      </c>
      <c r="CE87" s="35">
        <f t="shared" si="163"/>
        <v>0</v>
      </c>
      <c r="CF87" s="35">
        <f>ROUND(IF('Indicator Data'!U90=0,0,IF(LOG('Indicator Data'!U90)&gt;CF$195,10,IF(LOG('Indicator Data'!U90)&lt;CF$194,0,10-(CF$195-LOG('Indicator Data'!U90))/(CF$195-CF$194)*10))),1)</f>
        <v>6.5</v>
      </c>
      <c r="CG87" s="36">
        <f>'Indicator Data'!U90/'Indicator Data'!$CK90</f>
        <v>4.5632008641727291E-2</v>
      </c>
      <c r="CH87" s="35">
        <f t="shared" si="138"/>
        <v>0.5</v>
      </c>
      <c r="CI87" s="35">
        <f t="shared" si="164"/>
        <v>4.0999999999999996</v>
      </c>
      <c r="CJ87" s="35">
        <f>ROUND(IF('Indicator Data'!V90=0,0,IF(LOG('Indicator Data'!V90)&gt;CJ$195,10,IF(LOG('Indicator Data'!V90)&lt;CJ$194,0,10-(CJ$195-LOG('Indicator Data'!V90))/(CJ$195-CJ$194)*10))),1)</f>
        <v>8.1999999999999993</v>
      </c>
      <c r="CK87" s="36">
        <f>IF('Indicator Data'!V90/'Indicator Data'!$CK90&gt;1,1,'Indicator Data'!V90/'Indicator Data'!$CK90)</f>
        <v>0.70590532735350398</v>
      </c>
      <c r="CL87" s="35">
        <f t="shared" si="139"/>
        <v>7.1</v>
      </c>
      <c r="CM87" s="35">
        <f t="shared" si="165"/>
        <v>7.7</v>
      </c>
      <c r="CN87" s="35">
        <f>ROUND(IF('Indicator Data'!W90=0,0,IF(LOG('Indicator Data'!W90)&gt;CN$195,10,IF(LOG('Indicator Data'!W90)&lt;CN$194,0,10-(CN$195-LOG('Indicator Data'!W90))/(CN$195-CN$194)*10))),1)</f>
        <v>6.3</v>
      </c>
      <c r="CO87" s="36">
        <f>'Indicator Data'!W90/'Indicator Data'!$CK90</f>
        <v>3.4655076557272846E-2</v>
      </c>
      <c r="CP87" s="35">
        <f t="shared" si="140"/>
        <v>0.3</v>
      </c>
      <c r="CQ87" s="35">
        <f t="shared" si="166"/>
        <v>3.9</v>
      </c>
      <c r="CR87" s="35">
        <f t="shared" si="141"/>
        <v>4.5</v>
      </c>
      <c r="CS87" s="35">
        <f>IF('Indicator Data'!BZ90="No data","x",ROUND(IF('Indicator Data'!BZ90&gt;CS$195,0,IF('Indicator Data'!BZ90&lt;CS$194,10,(CS$195-'Indicator Data'!BZ90)/(CS$195-CS$194)*10)),1))</f>
        <v>0.3</v>
      </c>
      <c r="CT87" s="35">
        <f>IF('Indicator Data'!CA90="No data","x",ROUND(IF('Indicator Data'!CA90&gt;CT$195,0,IF('Indicator Data'!CA90&lt;CT$194,10,(CT$195-'Indicator Data'!CA90)/(CT$195-CT$194)*10)),1))</f>
        <v>0.2</v>
      </c>
      <c r="CU87" s="35" t="str">
        <f>IF('Indicator Data'!AC90="No data","x",ROUND(IF('Indicator Data'!AC90&gt;CU$195,0,IF('Indicator Data'!AC90&lt;CU$194,10,(CU$195-'Indicator Data'!AC90)/(CU$195-CU$194)*10)),1))</f>
        <v>x</v>
      </c>
      <c r="CV87" s="35">
        <f t="shared" si="142"/>
        <v>0.3</v>
      </c>
      <c r="CW87" s="35">
        <f>IF('Indicator Data'!X90="No data","x",ROUND(IF(LOG('Indicator Data'!X90)&gt;CW$195,10,IF(LOG('Indicator Data'!X90)&lt;CW$194,0,10-(CW$195-LOG('Indicator Data'!X90))/(CW$195-CW$194)*10)),1))</f>
        <v>6.8</v>
      </c>
      <c r="CX87" s="35">
        <f>IF('Indicator Data'!Y90="No data","x",ROUND(IF('Indicator Data'!Y90&gt;CX$195,10,IF('Indicator Data'!Y90&lt;CX$194,0,10-(CX$195-'Indicator Data'!Y90)/(CX$195-CX$194)*10)),1))</f>
        <v>4.0999999999999996</v>
      </c>
      <c r="CY87" s="35">
        <f>IF('Indicator Data'!Z90="No data","x",ROUND(IF('Indicator Data'!Z90&gt;CY$195,10,IF('Indicator Data'!Z90&lt;CY$194,0,10-(CY$195-'Indicator Data'!Z90)/(CY$195-CY$194)*10)),1))</f>
        <v>9.1</v>
      </c>
      <c r="CZ87" s="35">
        <f>IF('Indicator Data'!AA90="No data","x",ROUND(IF('Indicator Data'!AA90&gt;CZ$195,10,IF('Indicator Data'!AA90&lt;CZ$194,0,10-(CZ$195-'Indicator Data'!AA90)/(CZ$195-CZ$194)*10)),1))</f>
        <v>7.7</v>
      </c>
      <c r="DA87" s="35">
        <f t="shared" si="167"/>
        <v>6.9</v>
      </c>
      <c r="DB87" s="35">
        <f t="shared" si="168"/>
        <v>4.7</v>
      </c>
      <c r="DC87" s="35">
        <f>IF('Indicator Data'!AF90="No data","x",ROUND(IF('Indicator Data'!AF90&gt;DC$195,10,IF('Indicator Data'!AF90&lt;DC$194,0,10-(DC$195-'Indicator Data'!AF90)/(DC$195-DC$194)*10)),1))</f>
        <v>2.2999999999999998</v>
      </c>
      <c r="DD87" s="35">
        <f>IF('Indicator Data'!AG90="No data","x",ROUND(IF('Indicator Data'!AG90&gt;DD$195,10,IF('Indicator Data'!AG90&lt;DD$194,0,10-(DD$195-'Indicator Data'!AG90)/(DD$195-DD$194)*10)),1))</f>
        <v>3.8</v>
      </c>
      <c r="DE87" s="35">
        <f t="shared" si="169"/>
        <v>5.6</v>
      </c>
      <c r="DF87" s="35">
        <f>IF('Indicator Data'!AB90="No data","x",ROUND(IF('Indicator Data'!AB90&gt;DF$195,10,IF('Indicator Data'!AB90&lt;DF$194,0,10-(DF$195-'Indicator Data'!AB90)/(DF$195-DF$194)*10)),1))</f>
        <v>0.1</v>
      </c>
      <c r="DG87" s="35">
        <f t="shared" si="170"/>
        <v>0.2</v>
      </c>
      <c r="DH87" s="143">
        <f>IF('Indicator Data'!AD90="No data","x",'Indicator Data'!AD90/'Indicator Data'!$CJ90)</f>
        <v>1.7749492981228797E-4</v>
      </c>
      <c r="DI87" s="35">
        <f t="shared" si="171"/>
        <v>8.1999999999999993</v>
      </c>
      <c r="DJ87" s="35">
        <f>IF('Indicator Data'!AE90="No data","x",ROUND(IF('Indicator Data'!AE90&gt;DJ$195,0,IF('Indicator Data'!AE90&lt;DJ$194,10,(DJ$195-'Indicator Data'!AE90)/(DJ$195-DJ$194)*10)),1))</f>
        <v>6</v>
      </c>
      <c r="DK87" s="35">
        <f t="shared" si="172"/>
        <v>7.1</v>
      </c>
      <c r="DL87" s="35">
        <f t="shared" si="173"/>
        <v>4.3</v>
      </c>
      <c r="DM87" s="37">
        <f t="shared" si="143"/>
        <v>4</v>
      </c>
      <c r="DN87" s="38">
        <f t="shared" si="144"/>
        <v>4.2</v>
      </c>
      <c r="DO87" s="35">
        <f>ROUND(IF('Indicator Data'!AH90=0,0,IF('Indicator Data'!AH90&gt;DO$195,10,IF('Indicator Data'!AH90&lt;DO$194,0,10-(DO$195-'Indicator Data'!AH90)/(DO$195-DO$194)*10))),1)</f>
        <v>2</v>
      </c>
      <c r="DP87" s="35">
        <f>ROUND(IF('Indicator Data'!AI90=0,0,IF(LOG('Indicator Data'!AI90)&gt;LOG(DP$195),10,IF(LOG('Indicator Data'!AI90)&lt;LOG(DP$194),0,10-(LOG(DP$195)-LOG('Indicator Data'!AI90))/(LOG(DP$195)-LOG(DP$194))*10))),1)</f>
        <v>5.7</v>
      </c>
      <c r="DQ87" s="37">
        <f t="shared" si="145"/>
        <v>4.0999999999999996</v>
      </c>
      <c r="DR87" s="35">
        <f>'Indicator Data'!AJ90</f>
        <v>0</v>
      </c>
      <c r="DS87" s="35">
        <f>'Indicator Data'!AK90</f>
        <v>0</v>
      </c>
      <c r="DT87" s="37">
        <f t="shared" si="146"/>
        <v>0</v>
      </c>
      <c r="DU87" s="38">
        <f t="shared" si="147"/>
        <v>2.9</v>
      </c>
      <c r="DV87" s="13"/>
      <c r="DW87" s="83"/>
    </row>
    <row r="88" spans="1:127" s="2" customFormat="1" x14ac:dyDescent="0.3">
      <c r="A88" s="98" t="str">
        <f>'Indicator Data'!A91</f>
        <v>Kazakhstan</v>
      </c>
      <c r="B88" s="39" t="str">
        <f>'Indicator Data'!B91</f>
        <v>KAZ</v>
      </c>
      <c r="C88" s="35">
        <f>ROUND(IF('Indicator Data'!C91=0,0.1,IF(LOG('Indicator Data'!C91)&gt;C$195,10,IF(LOG('Indicator Data'!C91)&lt;C$194,0,10-(C$195-LOG('Indicator Data'!C91))/(C$195-C$194)*10))),1)</f>
        <v>7.9</v>
      </c>
      <c r="D88" s="35">
        <f>ROUND(IF('Indicator Data'!D91=0,0.1,IF(LOG('Indicator Data'!D91)&gt;D$195,10,IF(LOG('Indicator Data'!D91)&lt;D$194,0,10-(D$195-LOG('Indicator Data'!D91))/(D$195-D$194)*10))),1)</f>
        <v>8.9</v>
      </c>
      <c r="E88" s="35">
        <f t="shared" si="107"/>
        <v>8.4</v>
      </c>
      <c r="F88" s="35">
        <f>IF('Indicator Data'!E91="No data",0.1,(ROUND(IF('Indicator Data'!E91=0,0,IF(LOG('Indicator Data'!E91)&gt;F$195,10,IF(LOG('Indicator Data'!E91)&lt;F$194,0,10-(F$195-LOG('Indicator Data'!E91))/(F$195-F$194)*10))),1)))</f>
        <v>7.5</v>
      </c>
      <c r="G88" s="35">
        <f>ROUND(IF('Indicator Data'!F91=0,0,IF(LOG('Indicator Data'!F91)&gt;G$195,10,IF(LOG('Indicator Data'!F91)&lt;G$194,0,10-(G$195-LOG('Indicator Data'!F91))/(G$195-G$194)*10))),1)</f>
        <v>0</v>
      </c>
      <c r="H88" s="35">
        <f>ROUND(IF('Indicator Data'!G91=0,0,IF(LOG('Indicator Data'!G91)&gt;H$195,10,IF(LOG('Indicator Data'!G91)&lt;H$194,0,10-(H$195-LOG('Indicator Data'!G91))/(H$195-H$194)*10))),1)</f>
        <v>0</v>
      </c>
      <c r="I88" s="35">
        <f>ROUND(IF('Indicator Data'!H91=0,0,IF(LOG('Indicator Data'!H91)&gt;I$195,10,IF(LOG('Indicator Data'!H91)&lt;I$194,0,10-(I$195-LOG('Indicator Data'!H91))/(I$195-I$194)*10))),1)</f>
        <v>0</v>
      </c>
      <c r="J88" s="35">
        <f t="shared" si="108"/>
        <v>0</v>
      </c>
      <c r="K88" s="35">
        <f>ROUND(IF('Indicator Data'!I91=0,0,IF(LOG('Indicator Data'!I91)&gt;K$195,10,IF(LOG('Indicator Data'!I91)&lt;K$194,0,10-(K$195-LOG('Indicator Data'!I91))/(K$195-K$194)*10))),1)</f>
        <v>0</v>
      </c>
      <c r="L88" s="35">
        <f t="shared" si="109"/>
        <v>0</v>
      </c>
      <c r="M88" s="35">
        <f>ROUND(IF('Indicator Data'!J91=0,0,IF(LOG('Indicator Data'!J91)&gt;M$195,10,IF(LOG('Indicator Data'!J91)&lt;M$194,0,10-(M$195-LOG('Indicator Data'!J91))/(M$195-M$194)*10))),1)</f>
        <v>0</v>
      </c>
      <c r="N88" s="36">
        <f>'Indicator Data'!C91/'Indicator Data'!$CK91</f>
        <v>8.1147116342185908E-4</v>
      </c>
      <c r="O88" s="36">
        <f>'Indicator Data'!D91/'Indicator Data'!$CK91</f>
        <v>2.6197866330854216E-4</v>
      </c>
      <c r="P88" s="36">
        <f>IF(F88=0.1,"x",'Indicator Data'!E91/'Indicator Data'!$CK91)</f>
        <v>5.6440665354996322E-3</v>
      </c>
      <c r="Q88" s="36">
        <f>'Indicator Data'!F91/'Indicator Data'!$CK91</f>
        <v>0</v>
      </c>
      <c r="R88" s="36">
        <f>'Indicator Data'!G91/'Indicator Data'!$CK91</f>
        <v>0</v>
      </c>
      <c r="S88" s="36">
        <f>'Indicator Data'!H91/'Indicator Data'!$CK91</f>
        <v>0</v>
      </c>
      <c r="T88" s="36">
        <f>'Indicator Data'!I91/'Indicator Data'!$CK91</f>
        <v>0</v>
      </c>
      <c r="U88" s="36">
        <f>'Indicator Data'!J91/'Indicator Data'!$CK91</f>
        <v>0</v>
      </c>
      <c r="V88" s="35">
        <f t="shared" si="110"/>
        <v>4.0999999999999996</v>
      </c>
      <c r="W88" s="35">
        <f t="shared" si="111"/>
        <v>2.6</v>
      </c>
      <c r="X88" s="35">
        <f t="shared" si="112"/>
        <v>3.4</v>
      </c>
      <c r="Y88" s="35">
        <f t="shared" si="113"/>
        <v>3.8</v>
      </c>
      <c r="Z88" s="35">
        <f t="shared" si="114"/>
        <v>0</v>
      </c>
      <c r="AA88" s="35">
        <f t="shared" si="115"/>
        <v>0</v>
      </c>
      <c r="AB88" s="35">
        <f t="shared" si="116"/>
        <v>0</v>
      </c>
      <c r="AC88" s="35">
        <f t="shared" si="117"/>
        <v>0</v>
      </c>
      <c r="AD88" s="35">
        <f t="shared" si="118"/>
        <v>0</v>
      </c>
      <c r="AE88" s="35">
        <f t="shared" si="119"/>
        <v>0</v>
      </c>
      <c r="AF88" s="35">
        <f t="shared" si="120"/>
        <v>0</v>
      </c>
      <c r="AG88" s="35">
        <f>ROUND(IF('Indicator Data'!K91=0,0,IF('Indicator Data'!K91&gt;AG$195,10,IF('Indicator Data'!K91&lt;AG$194,0,10-(AG$195-'Indicator Data'!K91)/(AG$195-AG$194)*10))),1)</f>
        <v>0</v>
      </c>
      <c r="AH88" s="35">
        <f t="shared" si="121"/>
        <v>6</v>
      </c>
      <c r="AI88" s="35">
        <f t="shared" si="122"/>
        <v>5.8</v>
      </c>
      <c r="AJ88" s="35">
        <f t="shared" si="123"/>
        <v>0</v>
      </c>
      <c r="AK88" s="35">
        <f t="shared" si="124"/>
        <v>0</v>
      </c>
      <c r="AL88" s="35">
        <f t="shared" si="125"/>
        <v>0</v>
      </c>
      <c r="AM88" s="35">
        <f t="shared" si="126"/>
        <v>0</v>
      </c>
      <c r="AN88" s="35">
        <f t="shared" si="127"/>
        <v>0</v>
      </c>
      <c r="AO88" s="142">
        <f t="shared" si="128"/>
        <v>6.5</v>
      </c>
      <c r="AP88" s="142">
        <f t="shared" si="148"/>
        <v>6</v>
      </c>
      <c r="AQ88" s="142">
        <f t="shared" si="129"/>
        <v>0</v>
      </c>
      <c r="AR88" s="142">
        <f t="shared" si="130"/>
        <v>0</v>
      </c>
      <c r="AS88" s="35">
        <f t="shared" si="131"/>
        <v>0</v>
      </c>
      <c r="AT88" s="35">
        <f>IF('Indicator Data'!L91="No data","x",IF('Indicator Data'!CL91&lt;1000,"x",ROUND((IF('Indicator Data'!L91&gt;AT$195,10,IF('Indicator Data'!L91&lt;AT$194,0,10-(AT$195-'Indicator Data'!L91)/(AT$195-AT$194)*10))),1)))</f>
        <v>10</v>
      </c>
      <c r="AU88" s="142">
        <f t="shared" si="132"/>
        <v>5</v>
      </c>
      <c r="AV88" s="35">
        <f>IF('Indicator Data'!M91="No data","x",ROUND(IF('Indicator Data'!M91=0,0,IF(LOG('Indicator Data'!M91)&gt;AV$195,10,IF(LOG('Indicator Data'!M91)&lt;AV$194,0,10-(AV$195-LOG('Indicator Data'!M91))/(AV$195-AV$194)*10))),1))</f>
        <v>8.5</v>
      </c>
      <c r="AW88" s="36">
        <f>IF(AV88="x","x",'Indicator Data'!M91/'Indicator Data'!$CK91)</f>
        <v>0.50389521334783427</v>
      </c>
      <c r="AX88" s="35">
        <f t="shared" si="149"/>
        <v>5.6</v>
      </c>
      <c r="AY88" s="35">
        <f t="shared" si="150"/>
        <v>7.3</v>
      </c>
      <c r="AZ88" s="35" t="str">
        <f>IF('Indicator Data'!N91="No data","x",ROUND(IF('Indicator Data'!N91=0,0,IF(LOG('Indicator Data'!N91)&gt;AZ$195,10,IF(LOG('Indicator Data'!N91)&lt;AZ$194,0,10-(AZ$195-LOG('Indicator Data'!N91))/(AZ$195-AZ$194)*10))),1))</f>
        <v>x</v>
      </c>
      <c r="BA88" s="36" t="str">
        <f>IF(AZ88="x","x",'Indicator Data'!N91/'Indicator Data'!$CK91)</f>
        <v>x</v>
      </c>
      <c r="BB88" s="35" t="str">
        <f t="shared" si="151"/>
        <v>x</v>
      </c>
      <c r="BC88" s="35" t="str">
        <f t="shared" si="152"/>
        <v>x</v>
      </c>
      <c r="BD88" s="35" t="str">
        <f>IF('Indicator Data'!O91="No data","x",ROUND(IF('Indicator Data'!O91=0,0,IF(LOG('Indicator Data'!O91)&gt;BD$195,10,IF(LOG('Indicator Data'!O91)&lt;BD$194,0,10-(BD$195-LOG('Indicator Data'!O91))/(BD$195-BD$194)*10))),1))</f>
        <v>x</v>
      </c>
      <c r="BE88" s="36" t="str">
        <f>IF(BD88="x","x",'Indicator Data'!O91/'Indicator Data'!$CK91)</f>
        <v>x</v>
      </c>
      <c r="BF88" s="35" t="str">
        <f t="shared" si="153"/>
        <v>x</v>
      </c>
      <c r="BG88" s="35" t="str">
        <f t="shared" si="154"/>
        <v>x</v>
      </c>
      <c r="BH88" s="35" t="str">
        <f>IF('Indicator Data'!P91="No data","x",ROUND(IF('Indicator Data'!P91=0,0,IF(LOG('Indicator Data'!P91)&gt;BH$195,10,IF(LOG('Indicator Data'!P91)&lt;BH$194,0,10-(BH$195-LOG('Indicator Data'!P91))/(BH$195-BH$194)*10))),1))</f>
        <v>x</v>
      </c>
      <c r="BI88" s="36" t="str">
        <f>IF(BH88="x","x",'Indicator Data'!P91/'Indicator Data'!$CK91)</f>
        <v>x</v>
      </c>
      <c r="BJ88" s="35" t="str">
        <f t="shared" si="155"/>
        <v>x</v>
      </c>
      <c r="BK88" s="35" t="str">
        <f t="shared" si="156"/>
        <v>x</v>
      </c>
      <c r="BL88" s="35">
        <f t="shared" si="157"/>
        <v>7.3</v>
      </c>
      <c r="BM88" s="35">
        <f>ROUND(IF('Indicator Data'!Q91=0,0,IF(LOG('Indicator Data'!Q91)&gt;BM$195,10,IF(LOG('Indicator Data'!Q91)&lt;BM$194,0,10-(BM$195-LOG('Indicator Data'!Q91))/(BM$195-BM$194)*10))),1)</f>
        <v>0</v>
      </c>
      <c r="BN88" s="35">
        <f>ROUND(IF('Indicator Data'!R91=0,0,IF(LOG('Indicator Data'!R91)&gt;BN$195,10,IF(LOG('Indicator Data'!R91)&lt;BN$194,0,10-(BN$195-LOG('Indicator Data'!R91))/(BN$195-BN$194)*10))),1)</f>
        <v>0</v>
      </c>
      <c r="BO88" s="35">
        <f t="shared" si="158"/>
        <v>0</v>
      </c>
      <c r="BP88" s="36">
        <f>'Indicator Data'!Q91/'Indicator Data'!$CK91</f>
        <v>0</v>
      </c>
      <c r="BQ88" s="36">
        <f>'Indicator Data'!R91/'Indicator Data'!$CK91</f>
        <v>0</v>
      </c>
      <c r="BR88" s="35">
        <f t="shared" si="133"/>
        <v>0</v>
      </c>
      <c r="BS88" s="35">
        <f t="shared" si="134"/>
        <v>0</v>
      </c>
      <c r="BT88" s="35">
        <f t="shared" si="135"/>
        <v>0</v>
      </c>
      <c r="BU88" s="35">
        <f t="shared" si="159"/>
        <v>0</v>
      </c>
      <c r="BV88" s="35">
        <f>ROUND(IF('Indicator Data'!S91=0,0,IF(LOG('Indicator Data'!S91)&gt;BV$195,10,IF(LOG('Indicator Data'!S91)&lt;BV$194,0,10-(BV$195-LOG('Indicator Data'!S91))/(BV$195-BV$194)*10))),1)</f>
        <v>0</v>
      </c>
      <c r="BW88" s="35">
        <f>ROUND(IF('Indicator Data'!T91=0,0,IF(LOG('Indicator Data'!T91)&gt;BW$195,10,IF(LOG('Indicator Data'!T91)&lt;BW$194,0,10-(BW$195-LOG('Indicator Data'!T91))/(BW$195-BW$194)*10))),1)</f>
        <v>0</v>
      </c>
      <c r="BX88" s="35">
        <f t="shared" si="160"/>
        <v>0</v>
      </c>
      <c r="BY88" s="36">
        <f>'Indicator Data'!S91/'Indicator Data'!$CK91</f>
        <v>0</v>
      </c>
      <c r="BZ88" s="36">
        <f>'Indicator Data'!T91/'Indicator Data'!$CK91</f>
        <v>0</v>
      </c>
      <c r="CA88" s="35">
        <f t="shared" si="136"/>
        <v>0</v>
      </c>
      <c r="CB88" s="35">
        <f t="shared" si="137"/>
        <v>0</v>
      </c>
      <c r="CC88" s="35">
        <f t="shared" si="161"/>
        <v>0</v>
      </c>
      <c r="CD88" s="35">
        <f t="shared" si="162"/>
        <v>0</v>
      </c>
      <c r="CE88" s="35">
        <f t="shared" si="163"/>
        <v>0</v>
      </c>
      <c r="CF88" s="35">
        <f>ROUND(IF('Indicator Data'!U91=0,0,IF(LOG('Indicator Data'!U91)&gt;CF$195,10,IF(LOG('Indicator Data'!U91)&lt;CF$194,0,10-(CF$195-LOG('Indicator Data'!U91))/(CF$195-CF$194)*10))),1)</f>
        <v>0</v>
      </c>
      <c r="CG88" s="36">
        <f>'Indicator Data'!U91/'Indicator Data'!$CK91</f>
        <v>0</v>
      </c>
      <c r="CH88" s="35">
        <f t="shared" si="138"/>
        <v>0</v>
      </c>
      <c r="CI88" s="35">
        <f t="shared" si="164"/>
        <v>0</v>
      </c>
      <c r="CJ88" s="35">
        <f>ROUND(IF('Indicator Data'!V91=0,0,IF(LOG('Indicator Data'!V91)&gt;CJ$195,10,IF(LOG('Indicator Data'!V91)&lt;CJ$194,0,10-(CJ$195-LOG('Indicator Data'!V91))/(CJ$195-CJ$194)*10))),1)</f>
        <v>7.3</v>
      </c>
      <c r="CK88" s="36">
        <f>IF('Indicator Data'!V91/'Indicator Data'!$CK91&gt;1,1,'Indicator Data'!V91/'Indicator Data'!$CK91)</f>
        <v>7.7765723814532534E-2</v>
      </c>
      <c r="CL88" s="35">
        <f t="shared" si="139"/>
        <v>0.8</v>
      </c>
      <c r="CM88" s="35">
        <f t="shared" si="165"/>
        <v>4.8</v>
      </c>
      <c r="CN88" s="35">
        <f>ROUND(IF('Indicator Data'!W91=0,0,IF(LOG('Indicator Data'!W91)&gt;CN$195,10,IF(LOG('Indicator Data'!W91)&lt;CN$194,0,10-(CN$195-LOG('Indicator Data'!W91))/(CN$195-CN$194)*10))),1)</f>
        <v>0</v>
      </c>
      <c r="CO88" s="36">
        <f>'Indicator Data'!W91/'Indicator Data'!$CK91</f>
        <v>0</v>
      </c>
      <c r="CP88" s="35">
        <f t="shared" si="140"/>
        <v>0</v>
      </c>
      <c r="CQ88" s="35">
        <f t="shared" si="166"/>
        <v>0</v>
      </c>
      <c r="CR88" s="35">
        <f t="shared" si="141"/>
        <v>1.5</v>
      </c>
      <c r="CS88" s="35">
        <f>IF('Indicator Data'!BZ91="No data","x",ROUND(IF('Indicator Data'!BZ91&gt;CS$195,0,IF('Indicator Data'!BZ91&lt;CS$194,10,(CS$195-'Indicator Data'!BZ91)/(CS$195-CS$194)*10)),1))</f>
        <v>0.2</v>
      </c>
      <c r="CT88" s="35">
        <f>IF('Indicator Data'!CA91="No data","x",ROUND(IF('Indicator Data'!CA91&gt;CT$195,0,IF('Indicator Data'!CA91&lt;CT$194,10,(CT$195-'Indicator Data'!CA91)/(CT$195-CT$194)*10)),1))</f>
        <v>0.7</v>
      </c>
      <c r="CU88" s="35">
        <f>IF('Indicator Data'!AC91="No data","x",ROUND(IF('Indicator Data'!AC91&gt;CU$195,0,IF('Indicator Data'!AC91&lt;CU$194,10,(CU$195-'Indicator Data'!AC91)/(CU$195-CU$194)*10)),1))</f>
        <v>0.1</v>
      </c>
      <c r="CV88" s="35">
        <f t="shared" si="142"/>
        <v>0.3</v>
      </c>
      <c r="CW88" s="35">
        <f>IF('Indicator Data'!X91="No data","x",ROUND(IF(LOG('Indicator Data'!X91)&gt;CW$195,10,IF(LOG('Indicator Data'!X91)&lt;CW$194,0,10-(CW$195-LOG('Indicator Data'!X91))/(CW$195-CW$194)*10)),1))</f>
        <v>2.8</v>
      </c>
      <c r="CX88" s="35">
        <f>IF('Indicator Data'!Y91="No data","x",ROUND(IF('Indicator Data'!Y91&gt;CX$195,10,IF('Indicator Data'!Y91&lt;CX$194,0,10-(CX$195-'Indicator Data'!Y91)/(CX$195-CX$194)*10)),1))</f>
        <v>3</v>
      </c>
      <c r="CY88" s="35">
        <f>IF('Indicator Data'!Z91="No data","x",ROUND(IF('Indicator Data'!Z91&gt;CY$195,10,IF('Indicator Data'!Z91&lt;CY$194,0,10-(CY$195-'Indicator Data'!Z91)/(CY$195-CY$194)*10)),1))</f>
        <v>5.7</v>
      </c>
      <c r="CZ88" s="35">
        <f>IF('Indicator Data'!AA91="No data","x",ROUND(IF('Indicator Data'!AA91&gt;CZ$195,10,IF('Indicator Data'!AA91&lt;CZ$194,0,10-(CZ$195-'Indicator Data'!AA91)/(CZ$195-CZ$194)*10)),1))</f>
        <v>3.7</v>
      </c>
      <c r="DA88" s="35">
        <f t="shared" si="167"/>
        <v>3.8</v>
      </c>
      <c r="DB88" s="35">
        <f t="shared" si="168"/>
        <v>2.6</v>
      </c>
      <c r="DC88" s="35" t="str">
        <f>IF('Indicator Data'!AF91="No data","x",ROUND(IF('Indicator Data'!AF91&gt;DC$195,10,IF('Indicator Data'!AF91&lt;DC$194,0,10-(DC$195-'Indicator Data'!AF91)/(DC$195-DC$194)*10)),1))</f>
        <v>x</v>
      </c>
      <c r="DD88" s="35">
        <f>IF('Indicator Data'!AG91="No data","x",ROUND(IF('Indicator Data'!AG91&gt;DD$195,10,IF('Indicator Data'!AG91&lt;DD$194,0,10-(DD$195-'Indicator Data'!AG91)/(DD$195-DD$194)*10)),1))</f>
        <v>3.7</v>
      </c>
      <c r="DE88" s="35">
        <f t="shared" si="169"/>
        <v>3.8</v>
      </c>
      <c r="DF88" s="35">
        <f>IF('Indicator Data'!AB91="No data","x",ROUND(IF('Indicator Data'!AB91&gt;DF$195,10,IF('Indicator Data'!AB91&lt;DF$194,0,10-(DF$195-'Indicator Data'!AB91)/(DF$195-DF$194)*10)),1))</f>
        <v>0</v>
      </c>
      <c r="DG88" s="35">
        <f t="shared" si="170"/>
        <v>0.3</v>
      </c>
      <c r="DH88" s="143">
        <f>IF('Indicator Data'!AD91="No data","x",'Indicator Data'!AD91/'Indicator Data'!$CJ91)</f>
        <v>3.053134238507138E-3</v>
      </c>
      <c r="DI88" s="35">
        <f t="shared" si="171"/>
        <v>0</v>
      </c>
      <c r="DJ88" s="35">
        <f>IF('Indicator Data'!AE91="No data","x",ROUND(IF('Indicator Data'!AE91&gt;DJ$195,0,IF('Indicator Data'!AE91&lt;DJ$194,10,(DJ$195-'Indicator Data'!AE91)/(DJ$195-DJ$194)*10)),1))</f>
        <v>8</v>
      </c>
      <c r="DK88" s="35">
        <f t="shared" si="172"/>
        <v>4</v>
      </c>
      <c r="DL88" s="35">
        <f t="shared" si="173"/>
        <v>2.7</v>
      </c>
      <c r="DM88" s="37">
        <f t="shared" si="143"/>
        <v>4</v>
      </c>
      <c r="DN88" s="38">
        <f t="shared" si="144"/>
        <v>4</v>
      </c>
      <c r="DO88" s="35">
        <f>ROUND(IF('Indicator Data'!AH91=0,0,IF('Indicator Data'!AH91&gt;DO$195,10,IF('Indicator Data'!AH91&lt;DO$194,0,10-(DO$195-'Indicator Data'!AH91)/(DO$195-DO$194)*10))),1)</f>
        <v>1.2</v>
      </c>
      <c r="DP88" s="35">
        <f>ROUND(IF('Indicator Data'!AI91=0,0,IF(LOG('Indicator Data'!AI91)&gt;LOG(DP$195),10,IF(LOG('Indicator Data'!AI91)&lt;LOG(DP$194),0,10-(LOG(DP$195)-LOG('Indicator Data'!AI91))/(LOG(DP$195)-LOG(DP$194))*10))),1)</f>
        <v>0</v>
      </c>
      <c r="DQ88" s="37">
        <f t="shared" si="145"/>
        <v>0.6</v>
      </c>
      <c r="DR88" s="35">
        <f>'Indicator Data'!AJ91</f>
        <v>0</v>
      </c>
      <c r="DS88" s="35">
        <f>'Indicator Data'!AK91</f>
        <v>0</v>
      </c>
      <c r="DT88" s="37">
        <f t="shared" si="146"/>
        <v>0</v>
      </c>
      <c r="DU88" s="38">
        <f t="shared" si="147"/>
        <v>0.4</v>
      </c>
      <c r="DV88" s="13"/>
      <c r="DW88" s="83"/>
    </row>
    <row r="89" spans="1:127" s="2" customFormat="1" x14ac:dyDescent="0.3">
      <c r="A89" s="98" t="str">
        <f>'Indicator Data'!A92</f>
        <v>Kenya</v>
      </c>
      <c r="B89" s="39" t="str">
        <f>'Indicator Data'!B92</f>
        <v>KEN</v>
      </c>
      <c r="C89" s="35">
        <f>ROUND(IF('Indicator Data'!C92=0,0.1,IF(LOG('Indicator Data'!C92)&gt;C$195,10,IF(LOG('Indicator Data'!C92)&lt;C$194,0,10-(C$195-LOG('Indicator Data'!C92))/(C$195-C$194)*10))),1)</f>
        <v>7.8</v>
      </c>
      <c r="D89" s="35">
        <f>ROUND(IF('Indicator Data'!D92=0,0.1,IF(LOG('Indicator Data'!D92)&gt;D$195,10,IF(LOG('Indicator Data'!D92)&lt;D$194,0,10-(D$195-LOG('Indicator Data'!D92))/(D$195-D$194)*10))),1)</f>
        <v>0.1</v>
      </c>
      <c r="E89" s="35">
        <f t="shared" si="107"/>
        <v>5.0999999999999996</v>
      </c>
      <c r="F89" s="35">
        <f>IF('Indicator Data'!E92="No data",0.1,(ROUND(IF('Indicator Data'!E92=0,0,IF(LOG('Indicator Data'!E92)&gt;F$195,10,IF(LOG('Indicator Data'!E92)&lt;F$194,0,10-(F$195-LOG('Indicator Data'!E92))/(F$195-F$194)*10))),1)))</f>
        <v>7.8</v>
      </c>
      <c r="G89" s="35">
        <f>ROUND(IF('Indicator Data'!F92=0,0,IF(LOG('Indicator Data'!F92)&gt;G$195,10,IF(LOG('Indicator Data'!F92)&lt;G$194,0,10-(G$195-LOG('Indicator Data'!F92))/(G$195-G$194)*10))),1)</f>
        <v>6.2</v>
      </c>
      <c r="H89" s="35">
        <f>ROUND(IF('Indicator Data'!G92=0,0,IF(LOG('Indicator Data'!G92)&gt;H$195,10,IF(LOG('Indicator Data'!G92)&lt;H$194,0,10-(H$195-LOG('Indicator Data'!G92))/(H$195-H$194)*10))),1)</f>
        <v>0</v>
      </c>
      <c r="I89" s="35">
        <f>ROUND(IF('Indicator Data'!H92=0,0,IF(LOG('Indicator Data'!H92)&gt;I$195,10,IF(LOG('Indicator Data'!H92)&lt;I$194,0,10-(I$195-LOG('Indicator Data'!H92))/(I$195-I$194)*10))),1)</f>
        <v>0</v>
      </c>
      <c r="J89" s="35">
        <f t="shared" si="108"/>
        <v>0</v>
      </c>
      <c r="K89" s="35">
        <f>ROUND(IF('Indicator Data'!I92=0,0,IF(LOG('Indicator Data'!I92)&gt;K$195,10,IF(LOG('Indicator Data'!I92)&lt;K$194,0,10-(K$195-LOG('Indicator Data'!I92))/(K$195-K$194)*10))),1)</f>
        <v>0</v>
      </c>
      <c r="L89" s="35">
        <f t="shared" si="109"/>
        <v>0</v>
      </c>
      <c r="M89" s="35">
        <f>ROUND(IF('Indicator Data'!J92=0,0,IF(LOG('Indicator Data'!J92)&gt;M$195,10,IF(LOG('Indicator Data'!J92)&lt;M$194,0,10-(M$195-LOG('Indicator Data'!J92))/(M$195-M$194)*10))),1)</f>
        <v>10</v>
      </c>
      <c r="N89" s="36">
        <f>'Indicator Data'!C92/'Indicator Data'!$CK92</f>
        <v>2.7852092892445644E-4</v>
      </c>
      <c r="O89" s="36">
        <f>'Indicator Data'!D92/'Indicator Data'!$CK92</f>
        <v>0</v>
      </c>
      <c r="P89" s="36">
        <f>IF(F89=0.1,"x",'Indicator Data'!E92/'Indicator Data'!$CK92)</f>
        <v>2.7744848125246927E-3</v>
      </c>
      <c r="Q89" s="36">
        <f>'Indicator Data'!F92/'Indicator Data'!$CK92</f>
        <v>1.1952711078594279E-6</v>
      </c>
      <c r="R89" s="36">
        <f>'Indicator Data'!G92/'Indicator Data'!$CK92</f>
        <v>0</v>
      </c>
      <c r="S89" s="36">
        <f>'Indicator Data'!H92/'Indicator Data'!$CK92</f>
        <v>0</v>
      </c>
      <c r="T89" s="36">
        <f>'Indicator Data'!I92/'Indicator Data'!$CK92</f>
        <v>0</v>
      </c>
      <c r="U89" s="36">
        <f>'Indicator Data'!J92/'Indicator Data'!$CK92</f>
        <v>3.2498764032261221E-2</v>
      </c>
      <c r="V89" s="35">
        <f t="shared" si="110"/>
        <v>1.4</v>
      </c>
      <c r="W89" s="35">
        <f t="shared" si="111"/>
        <v>0</v>
      </c>
      <c r="X89" s="35">
        <f t="shared" si="112"/>
        <v>0.7</v>
      </c>
      <c r="Y89" s="35">
        <f t="shared" si="113"/>
        <v>1.8</v>
      </c>
      <c r="Z89" s="35">
        <f t="shared" si="114"/>
        <v>5.7</v>
      </c>
      <c r="AA89" s="35">
        <f t="shared" si="115"/>
        <v>0</v>
      </c>
      <c r="AB89" s="35">
        <f t="shared" si="116"/>
        <v>0</v>
      </c>
      <c r="AC89" s="35">
        <f t="shared" si="117"/>
        <v>0</v>
      </c>
      <c r="AD89" s="35">
        <f t="shared" si="118"/>
        <v>0</v>
      </c>
      <c r="AE89" s="35">
        <f t="shared" si="119"/>
        <v>0</v>
      </c>
      <c r="AF89" s="35">
        <f t="shared" si="120"/>
        <v>10</v>
      </c>
      <c r="AG89" s="35">
        <f>ROUND(IF('Indicator Data'!K92=0,0,IF('Indicator Data'!K92&gt;AG$195,10,IF('Indicator Data'!K92&lt;AG$194,0,10-(AG$195-'Indicator Data'!K92)/(AG$195-AG$194)*10))),1)</f>
        <v>10</v>
      </c>
      <c r="AH89" s="35">
        <f t="shared" si="121"/>
        <v>4.5999999999999996</v>
      </c>
      <c r="AI89" s="35">
        <f t="shared" si="122"/>
        <v>0.1</v>
      </c>
      <c r="AJ89" s="35">
        <f t="shared" si="123"/>
        <v>0</v>
      </c>
      <c r="AK89" s="35">
        <f t="shared" si="124"/>
        <v>0</v>
      </c>
      <c r="AL89" s="35">
        <f t="shared" si="125"/>
        <v>0</v>
      </c>
      <c r="AM89" s="35">
        <f t="shared" si="126"/>
        <v>0</v>
      </c>
      <c r="AN89" s="35">
        <f t="shared" si="127"/>
        <v>10</v>
      </c>
      <c r="AO89" s="142">
        <f t="shared" si="128"/>
        <v>3.2</v>
      </c>
      <c r="AP89" s="142">
        <f t="shared" si="148"/>
        <v>5.6</v>
      </c>
      <c r="AQ89" s="142">
        <f t="shared" si="129"/>
        <v>6</v>
      </c>
      <c r="AR89" s="142">
        <f t="shared" si="130"/>
        <v>0</v>
      </c>
      <c r="AS89" s="35">
        <f t="shared" si="131"/>
        <v>10</v>
      </c>
      <c r="AT89" s="35">
        <f>IF('Indicator Data'!L92="No data","x",IF('Indicator Data'!CL92&lt;1000,"x",ROUND((IF('Indicator Data'!L92&gt;AT$195,10,IF('Indicator Data'!L92&lt;AT$194,0,10-(AT$195-'Indicator Data'!L92)/(AT$195-AT$194)*10))),1)))</f>
        <v>4</v>
      </c>
      <c r="AU89" s="142">
        <f t="shared" si="132"/>
        <v>7</v>
      </c>
      <c r="AV89" s="35">
        <f>IF('Indicator Data'!M92="No data","x",ROUND(IF('Indicator Data'!M92=0,0,IF(LOG('Indicator Data'!M92)&gt;AV$195,10,IF(LOG('Indicator Data'!M92)&lt;AV$194,0,10-(AV$195-LOG('Indicator Data'!M92))/(AV$195-AV$194)*10))),1))</f>
        <v>9</v>
      </c>
      <c r="AW89" s="36">
        <f>IF(AV89="x","x",'Indicator Data'!M92/'Indicator Data'!$CK92)</f>
        <v>0.46834801334962239</v>
      </c>
      <c r="AX89" s="35">
        <f t="shared" si="149"/>
        <v>5.2</v>
      </c>
      <c r="AY89" s="35">
        <f t="shared" si="150"/>
        <v>7.6</v>
      </c>
      <c r="AZ89" s="35">
        <f>IF('Indicator Data'!N92="No data","x",ROUND(IF('Indicator Data'!N92=0,0,IF(LOG('Indicator Data'!N92)&gt;AZ$195,10,IF(LOG('Indicator Data'!N92)&lt;AZ$194,0,10-(AZ$195-LOG('Indicator Data'!N92))/(AZ$195-AZ$194)*10))),1))</f>
        <v>0</v>
      </c>
      <c r="BA89" s="36">
        <f>IF(AZ89="x","x",'Indicator Data'!N92/'Indicator Data'!$CK92)</f>
        <v>0</v>
      </c>
      <c r="BB89" s="35">
        <f t="shared" si="151"/>
        <v>0</v>
      </c>
      <c r="BC89" s="35">
        <f t="shared" si="152"/>
        <v>0</v>
      </c>
      <c r="BD89" s="35">
        <f>IF('Indicator Data'!O92="No data","x",ROUND(IF('Indicator Data'!O92=0,0,IF(LOG('Indicator Data'!O92)&gt;BD$195,10,IF(LOG('Indicator Data'!O92)&lt;BD$194,0,10-(BD$195-LOG('Indicator Data'!O92))/(BD$195-BD$194)*10))),1))</f>
        <v>0</v>
      </c>
      <c r="BE89" s="36">
        <f>IF(BD89="x","x",'Indicator Data'!O92/'Indicator Data'!$CK92)</f>
        <v>0</v>
      </c>
      <c r="BF89" s="35">
        <f t="shared" si="153"/>
        <v>0</v>
      </c>
      <c r="BG89" s="35">
        <f t="shared" si="154"/>
        <v>0</v>
      </c>
      <c r="BH89" s="35">
        <f>IF('Indicator Data'!P92="No data","x",ROUND(IF('Indicator Data'!P92=0,0,IF(LOG('Indicator Data'!P92)&gt;BH$195,10,IF(LOG('Indicator Data'!P92)&lt;BH$194,0,10-(BH$195-LOG('Indicator Data'!P92))/(BH$195-BH$194)*10))),1))</f>
        <v>9.9</v>
      </c>
      <c r="BI89" s="36">
        <f>IF(BH89="x","x",'Indicator Data'!P92/'Indicator Data'!$CK92)</f>
        <v>0.19445496538921742</v>
      </c>
      <c r="BJ89" s="35">
        <f t="shared" si="155"/>
        <v>10</v>
      </c>
      <c r="BK89" s="35">
        <f t="shared" si="156"/>
        <v>10</v>
      </c>
      <c r="BL89" s="35">
        <f t="shared" si="157"/>
        <v>6.4</v>
      </c>
      <c r="BM89" s="35">
        <f>ROUND(IF('Indicator Data'!Q92=0,0,IF(LOG('Indicator Data'!Q92)&gt;BM$195,10,IF(LOG('Indicator Data'!Q92)&lt;BM$194,0,10-(BM$195-LOG('Indicator Data'!Q92))/(BM$195-BM$194)*10))),1)</f>
        <v>9.4</v>
      </c>
      <c r="BN89" s="35">
        <f>ROUND(IF('Indicator Data'!R92=0,0,IF(LOG('Indicator Data'!R92)&gt;BN$195,10,IF(LOG('Indicator Data'!R92)&lt;BN$194,0,10-(BN$195-LOG('Indicator Data'!R92))/(BN$195-BN$194)*10))),1)</f>
        <v>7.5</v>
      </c>
      <c r="BO89" s="35">
        <f t="shared" si="158"/>
        <v>8.1333333333333329</v>
      </c>
      <c r="BP89" s="36">
        <f>'Indicator Data'!Q92/'Indicator Data'!$CK92</f>
        <v>0.83042446737823539</v>
      </c>
      <c r="BQ89" s="36">
        <f>'Indicator Data'!R92/'Indicator Data'!$CK92</f>
        <v>6.6231652855179794E-3</v>
      </c>
      <c r="BR89" s="35">
        <f t="shared" si="133"/>
        <v>8.3000000000000007</v>
      </c>
      <c r="BS89" s="35">
        <f t="shared" si="134"/>
        <v>0.1</v>
      </c>
      <c r="BT89" s="35">
        <f t="shared" si="135"/>
        <v>2.8333333333333335</v>
      </c>
      <c r="BU89" s="35">
        <f t="shared" si="159"/>
        <v>6.1</v>
      </c>
      <c r="BV89" s="35">
        <f>ROUND(IF('Indicator Data'!S92=0,0,IF(LOG('Indicator Data'!S92)&gt;BV$195,10,IF(LOG('Indicator Data'!S92)&lt;BV$194,0,10-(BV$195-LOG('Indicator Data'!S92))/(BV$195-BV$194)*10))),1)</f>
        <v>6.8</v>
      </c>
      <c r="BW89" s="35">
        <f>ROUND(IF('Indicator Data'!T92=0,0,IF(LOG('Indicator Data'!T92)&gt;BW$195,10,IF(LOG('Indicator Data'!T92)&lt;BW$194,0,10-(BW$195-LOG('Indicator Data'!T92))/(BW$195-BW$194)*10))),1)</f>
        <v>9.4</v>
      </c>
      <c r="BX89" s="35">
        <f t="shared" si="160"/>
        <v>8.5333333333333332</v>
      </c>
      <c r="BY89" s="36">
        <f>'Indicator Data'!S92/'Indicator Data'!$CK92</f>
        <v>1.1823552937730859E-2</v>
      </c>
      <c r="BZ89" s="36">
        <f>'Indicator Data'!T92/'Indicator Data'!$CK92</f>
        <v>0.76899421474734031</v>
      </c>
      <c r="CA89" s="35">
        <f t="shared" si="136"/>
        <v>0.2</v>
      </c>
      <c r="CB89" s="35">
        <f t="shared" si="137"/>
        <v>7.7</v>
      </c>
      <c r="CC89" s="35">
        <f t="shared" si="161"/>
        <v>5.2</v>
      </c>
      <c r="CD89" s="35">
        <f t="shared" si="162"/>
        <v>7.2</v>
      </c>
      <c r="CE89" s="35">
        <f t="shared" si="163"/>
        <v>6.7</v>
      </c>
      <c r="CF89" s="35">
        <f>ROUND(IF('Indicator Data'!U92=0,0,IF(LOG('Indicator Data'!U92)&gt;CF$195,10,IF(LOG('Indicator Data'!U92)&lt;CF$194,0,10-(CF$195-LOG('Indicator Data'!U92))/(CF$195-CF$194)*10))),1)</f>
        <v>8.6</v>
      </c>
      <c r="CG89" s="36">
        <f>'Indicator Data'!U92/'Indicator Data'!$CK92</f>
        <v>0.23503518534876189</v>
      </c>
      <c r="CH89" s="35">
        <f t="shared" si="138"/>
        <v>2.6</v>
      </c>
      <c r="CI89" s="35">
        <f t="shared" si="164"/>
        <v>6.5</v>
      </c>
      <c r="CJ89" s="35">
        <f>ROUND(IF('Indicator Data'!V92=0,0,IF(LOG('Indicator Data'!V92)&gt;CJ$195,10,IF(LOG('Indicator Data'!V92)&lt;CJ$194,0,10-(CJ$195-LOG('Indicator Data'!V92))/(CJ$195-CJ$194)*10))),1)</f>
        <v>9.1</v>
      </c>
      <c r="CK89" s="36">
        <f>IF('Indicator Data'!V92/'Indicator Data'!$CK92&gt;1,1,'Indicator Data'!V92/'Indicator Data'!$CK92)</f>
        <v>0.5184066308774814</v>
      </c>
      <c r="CL89" s="35">
        <f t="shared" si="139"/>
        <v>5.2</v>
      </c>
      <c r="CM89" s="35">
        <f t="shared" si="165"/>
        <v>7.7</v>
      </c>
      <c r="CN89" s="35">
        <f>ROUND(IF('Indicator Data'!W92=0,0,IF(LOG('Indicator Data'!W92)&gt;CN$195,10,IF(LOG('Indicator Data'!W92)&lt;CN$194,0,10-(CN$195-LOG('Indicator Data'!W92))/(CN$195-CN$194)*10))),1)</f>
        <v>9.1</v>
      </c>
      <c r="CO89" s="36">
        <f>'Indicator Data'!W92/'Indicator Data'!$CK92</f>
        <v>0.47887079042353847</v>
      </c>
      <c r="CP89" s="35">
        <f t="shared" si="140"/>
        <v>4.8</v>
      </c>
      <c r="CQ89" s="35">
        <f t="shared" si="166"/>
        <v>7.5</v>
      </c>
      <c r="CR89" s="35">
        <f t="shared" si="141"/>
        <v>7.1</v>
      </c>
      <c r="CS89" s="35">
        <f>IF('Indicator Data'!BZ92="No data","x",ROUND(IF('Indicator Data'!BZ92&gt;CS$195,0,IF('Indicator Data'!BZ92&lt;CS$194,10,(CS$195-'Indicator Data'!BZ92)/(CS$195-CS$194)*10)),1))</f>
        <v>7.9</v>
      </c>
      <c r="CT89" s="35">
        <f>IF('Indicator Data'!CA92="No data","x",ROUND(IF('Indicator Data'!CA92&gt;CT$195,0,IF('Indicator Data'!CA92&lt;CT$194,10,(CT$195-'Indicator Data'!CA92)/(CT$195-CT$194)*10)),1))</f>
        <v>6.8</v>
      </c>
      <c r="CU89" s="35">
        <f>IF('Indicator Data'!AC92="No data","x",ROUND(IF('Indicator Data'!AC92&gt;CU$195,0,IF('Indicator Data'!AC92&lt;CU$194,10,(CU$195-'Indicator Data'!AC92)/(CU$195-CU$194)*10)),1))</f>
        <v>7.5</v>
      </c>
      <c r="CV89" s="35">
        <f t="shared" si="142"/>
        <v>7.4</v>
      </c>
      <c r="CW89" s="35">
        <f>IF('Indicator Data'!X92="No data","x",ROUND(IF(LOG('Indicator Data'!X92)&gt;CW$195,10,IF(LOG('Indicator Data'!X92)&lt;CW$194,0,10-(CW$195-LOG('Indicator Data'!X92))/(CW$195-CW$194)*10)),1))</f>
        <v>6.5</v>
      </c>
      <c r="CX89" s="35">
        <f>IF('Indicator Data'!Y92="No data","x",ROUND(IF('Indicator Data'!Y92&gt;CX$195,10,IF('Indicator Data'!Y92&lt;CX$194,0,10-(CX$195-'Indicator Data'!Y92)/(CX$195-CX$194)*10)),1))</f>
        <v>8.1</v>
      </c>
      <c r="CY89" s="35">
        <f>IF('Indicator Data'!Z92="No data","x",ROUND(IF('Indicator Data'!Z92&gt;CY$195,10,IF('Indicator Data'!Z92&lt;CY$194,0,10-(CY$195-'Indicator Data'!Z92)/(CY$195-CY$194)*10)),1))</f>
        <v>2.7</v>
      </c>
      <c r="CZ89" s="35">
        <f>IF('Indicator Data'!AA92="No data","x",ROUND(IF('Indicator Data'!AA92&gt;CZ$195,10,IF('Indicator Data'!AA92&lt;CZ$194,0,10-(CZ$195-'Indicator Data'!AA92)/(CZ$195-CZ$194)*10)),1))</f>
        <v>4.0999999999999996</v>
      </c>
      <c r="DA89" s="35">
        <f t="shared" si="167"/>
        <v>5.4</v>
      </c>
      <c r="DB89" s="35">
        <f t="shared" si="168"/>
        <v>6.1</v>
      </c>
      <c r="DC89" s="35">
        <f>IF('Indicator Data'!AF92="No data","x",ROUND(IF('Indicator Data'!AF92&gt;DC$195,10,IF('Indicator Data'!AF92&lt;DC$194,0,10-(DC$195-'Indicator Data'!AF92)/(DC$195-DC$194)*10)),1))</f>
        <v>5.2</v>
      </c>
      <c r="DD89" s="35">
        <f>IF('Indicator Data'!AG92="No data","x",ROUND(IF('Indicator Data'!AG92&gt;DD$195,10,IF('Indicator Data'!AG92&lt;DD$194,0,10-(DD$195-'Indicator Data'!AG92)/(DD$195-DD$194)*10)),1))</f>
        <v>5.6</v>
      </c>
      <c r="DE89" s="35">
        <f t="shared" si="169"/>
        <v>5.4</v>
      </c>
      <c r="DF89" s="35">
        <f>IF('Indicator Data'!AB92="No data","x",ROUND(IF('Indicator Data'!AB92&gt;DF$195,10,IF('Indicator Data'!AB92&lt;DF$194,0,10-(DF$195-'Indicator Data'!AB92)/(DF$195-DF$194)*10)),1))</f>
        <v>3.4</v>
      </c>
      <c r="DG89" s="35">
        <f t="shared" si="170"/>
        <v>6.4</v>
      </c>
      <c r="DH89" s="143">
        <f>IF('Indicator Data'!AD92="No data","x",'Indicator Data'!AD92/'Indicator Data'!$CJ92)</f>
        <v>1.2882801862754622E-4</v>
      </c>
      <c r="DI89" s="35">
        <f t="shared" si="171"/>
        <v>8.6999999999999993</v>
      </c>
      <c r="DJ89" s="35">
        <f>IF('Indicator Data'!AE92="No data","x",ROUND(IF('Indicator Data'!AE92&gt;DJ$195,0,IF('Indicator Data'!AE92&lt;DJ$194,10,(DJ$195-'Indicator Data'!AE92)/(DJ$195-DJ$194)*10)),1))</f>
        <v>8</v>
      </c>
      <c r="DK89" s="35">
        <f t="shared" si="172"/>
        <v>8.4</v>
      </c>
      <c r="DL89" s="35">
        <f t="shared" si="173"/>
        <v>6.7</v>
      </c>
      <c r="DM89" s="37">
        <f t="shared" si="143"/>
        <v>6.6</v>
      </c>
      <c r="DN89" s="38">
        <f t="shared" si="144"/>
        <v>5.0999999999999996</v>
      </c>
      <c r="DO89" s="35">
        <f>ROUND(IF('Indicator Data'!AH92=0,0,IF('Indicator Data'!AH92&gt;DO$195,10,IF('Indicator Data'!AH92&lt;DO$194,0,10-(DO$195-'Indicator Data'!AH92)/(DO$195-DO$194)*10))),1)</f>
        <v>10</v>
      </c>
      <c r="DP89" s="35">
        <f>ROUND(IF('Indicator Data'!AI92=0,0,IF(LOG('Indicator Data'!AI92)&gt;LOG(DP$195),10,IF(LOG('Indicator Data'!AI92)&lt;LOG(DP$194),0,10-(LOG(DP$195)-LOG('Indicator Data'!AI92))/(LOG(DP$195)-LOG(DP$194))*10))),1)</f>
        <v>8.1999999999999993</v>
      </c>
      <c r="DQ89" s="37">
        <f t="shared" si="145"/>
        <v>9.3000000000000007</v>
      </c>
      <c r="DR89" s="35">
        <f>'Indicator Data'!AJ92</f>
        <v>0</v>
      </c>
      <c r="DS89" s="35">
        <f>'Indicator Data'!AK92</f>
        <v>0</v>
      </c>
      <c r="DT89" s="37">
        <f t="shared" si="146"/>
        <v>0</v>
      </c>
      <c r="DU89" s="38">
        <f t="shared" si="147"/>
        <v>6.5</v>
      </c>
      <c r="DV89" s="13"/>
      <c r="DW89" s="83"/>
    </row>
    <row r="90" spans="1:127" s="2" customFormat="1" x14ac:dyDescent="0.3">
      <c r="A90" s="98" t="str">
        <f>'Indicator Data'!A93</f>
        <v>Kiribati</v>
      </c>
      <c r="B90" s="39" t="str">
        <f>'Indicator Data'!B93</f>
        <v>KIR</v>
      </c>
      <c r="C90" s="35">
        <f>ROUND(IF('Indicator Data'!C93=0,0.1,IF(LOG('Indicator Data'!C93)&gt;C$195,10,IF(LOG('Indicator Data'!C93)&lt;C$194,0,10-(C$195-LOG('Indicator Data'!C93))/(C$195-C$194)*10))),1)</f>
        <v>0.1</v>
      </c>
      <c r="D90" s="35">
        <f>ROUND(IF('Indicator Data'!D93=0,0.1,IF(LOG('Indicator Data'!D93)&gt;D$195,10,IF(LOG('Indicator Data'!D93)&lt;D$194,0,10-(D$195-LOG('Indicator Data'!D93))/(D$195-D$194)*10))),1)</f>
        <v>0.1</v>
      </c>
      <c r="E90" s="35">
        <f t="shared" si="107"/>
        <v>0.1</v>
      </c>
      <c r="F90" s="35">
        <f>IF('Indicator Data'!E93="No data",0.1,(ROUND(IF('Indicator Data'!E93=0,0,IF(LOG('Indicator Data'!E93)&gt;F$195,10,IF(LOG('Indicator Data'!E93)&lt;F$194,0,10-(F$195-LOG('Indicator Data'!E93))/(F$195-F$194)*10))),1)))</f>
        <v>0.1</v>
      </c>
      <c r="G90" s="35">
        <f>ROUND(IF('Indicator Data'!F93=0,0,IF(LOG('Indicator Data'!F93)&gt;G$195,10,IF(LOG('Indicator Data'!F93)&lt;G$194,0,10-(G$195-LOG('Indicator Data'!F93))/(G$195-G$194)*10))),1)</f>
        <v>5.8</v>
      </c>
      <c r="H90" s="35">
        <f>ROUND(IF('Indicator Data'!G93=0,0,IF(LOG('Indicator Data'!G93)&gt;H$195,10,IF(LOG('Indicator Data'!G93)&lt;H$194,0,10-(H$195-LOG('Indicator Data'!G93))/(H$195-H$194)*10))),1)</f>
        <v>0</v>
      </c>
      <c r="I90" s="35">
        <f>ROUND(IF('Indicator Data'!H93=0,0,IF(LOG('Indicator Data'!H93)&gt;I$195,10,IF(LOG('Indicator Data'!H93)&lt;I$194,0,10-(I$195-LOG('Indicator Data'!H93))/(I$195-I$194)*10))),1)</f>
        <v>0</v>
      </c>
      <c r="J90" s="35">
        <f t="shared" si="108"/>
        <v>0</v>
      </c>
      <c r="K90" s="35">
        <f>ROUND(IF('Indicator Data'!I93=0,0,IF(LOG('Indicator Data'!I93)&gt;K$195,10,IF(LOG('Indicator Data'!I93)&lt;K$194,0,10-(K$195-LOG('Indicator Data'!I93))/(K$195-K$194)*10))),1)</f>
        <v>0</v>
      </c>
      <c r="L90" s="35">
        <f t="shared" si="109"/>
        <v>0</v>
      </c>
      <c r="M90" s="35">
        <f>ROUND(IF('Indicator Data'!J93=0,0,IF(LOG('Indicator Data'!J93)&gt;M$195,10,IF(LOG('Indicator Data'!J93)&lt;M$194,0,10-(M$195-LOG('Indicator Data'!J93))/(M$195-M$194)*10))),1)</f>
        <v>6</v>
      </c>
      <c r="N90" s="36">
        <f>'Indicator Data'!C93/'Indicator Data'!$CK93</f>
        <v>0</v>
      </c>
      <c r="O90" s="36">
        <f>'Indicator Data'!D93/'Indicator Data'!$CK93</f>
        <v>0</v>
      </c>
      <c r="P90" s="36" t="str">
        <f>IF(F90=0.1,"x",'Indicator Data'!E93/'Indicator Data'!$CK93)</f>
        <v>x</v>
      </c>
      <c r="Q90" s="36">
        <f>'Indicator Data'!F93/'Indicator Data'!$CK93</f>
        <v>2.6092446689312962E-4</v>
      </c>
      <c r="R90" s="36">
        <f>'Indicator Data'!G93/'Indicator Data'!$CK93</f>
        <v>1.2084941398260622E-5</v>
      </c>
      <c r="S90" s="36">
        <f>'Indicator Data'!H93/'Indicator Data'!$CK93</f>
        <v>0</v>
      </c>
      <c r="T90" s="36">
        <f>'Indicator Data'!I93/'Indicator Data'!$CK93</f>
        <v>0</v>
      </c>
      <c r="U90" s="36">
        <f>'Indicator Data'!J93/'Indicator Data'!$CK93</f>
        <v>2.134205986447792E-2</v>
      </c>
      <c r="V90" s="35">
        <f t="shared" si="110"/>
        <v>0</v>
      </c>
      <c r="W90" s="35">
        <f t="shared" si="111"/>
        <v>0</v>
      </c>
      <c r="X90" s="35">
        <f t="shared" si="112"/>
        <v>0</v>
      </c>
      <c r="Y90" s="35">
        <f t="shared" si="113"/>
        <v>0.1</v>
      </c>
      <c r="Z90" s="35">
        <f t="shared" si="114"/>
        <v>10</v>
      </c>
      <c r="AA90" s="35">
        <f t="shared" si="115"/>
        <v>0</v>
      </c>
      <c r="AB90" s="35">
        <f t="shared" si="116"/>
        <v>0</v>
      </c>
      <c r="AC90" s="35">
        <f t="shared" si="117"/>
        <v>0</v>
      </c>
      <c r="AD90" s="35">
        <f t="shared" si="118"/>
        <v>0</v>
      </c>
      <c r="AE90" s="35">
        <f t="shared" si="119"/>
        <v>0</v>
      </c>
      <c r="AF90" s="35">
        <f t="shared" si="120"/>
        <v>7.1</v>
      </c>
      <c r="AG90" s="35">
        <f>ROUND(IF('Indicator Data'!K93=0,0,IF('Indicator Data'!K93&gt;AG$195,10,IF('Indicator Data'!K93&lt;AG$194,0,10-(AG$195-'Indicator Data'!K93)/(AG$195-AG$194)*10))),1)</f>
        <v>1</v>
      </c>
      <c r="AH90" s="35">
        <f t="shared" si="121"/>
        <v>0.1</v>
      </c>
      <c r="AI90" s="35">
        <f t="shared" si="122"/>
        <v>0.1</v>
      </c>
      <c r="AJ90" s="35">
        <f t="shared" si="123"/>
        <v>0</v>
      </c>
      <c r="AK90" s="35">
        <f t="shared" si="124"/>
        <v>0</v>
      </c>
      <c r="AL90" s="35">
        <f t="shared" si="125"/>
        <v>0</v>
      </c>
      <c r="AM90" s="35">
        <f t="shared" si="126"/>
        <v>0</v>
      </c>
      <c r="AN90" s="35">
        <f t="shared" si="127"/>
        <v>6.6</v>
      </c>
      <c r="AO90" s="142">
        <f t="shared" si="128"/>
        <v>0.1</v>
      </c>
      <c r="AP90" s="142">
        <f t="shared" si="148"/>
        <v>0.1</v>
      </c>
      <c r="AQ90" s="142">
        <f t="shared" si="129"/>
        <v>8.6999999999999993</v>
      </c>
      <c r="AR90" s="142">
        <f t="shared" si="130"/>
        <v>0</v>
      </c>
      <c r="AS90" s="35">
        <f t="shared" si="131"/>
        <v>3.8</v>
      </c>
      <c r="AT90" s="35" t="str">
        <f>IF('Indicator Data'!L93="No data","x",IF('Indicator Data'!CL93&lt;1000,"x",ROUND((IF('Indicator Data'!L93&gt;AT$195,10,IF('Indicator Data'!L93&lt;AT$194,0,10-(AT$195-'Indicator Data'!L93)/(AT$195-AT$194)*10))),1)))</f>
        <v>x</v>
      </c>
      <c r="AU90" s="142">
        <f t="shared" si="132"/>
        <v>3.8</v>
      </c>
      <c r="AV90" s="35" t="str">
        <f>IF('Indicator Data'!M93="No data","x",ROUND(IF('Indicator Data'!M93=0,0,IF(LOG('Indicator Data'!M93)&gt;AV$195,10,IF(LOG('Indicator Data'!M93)&lt;AV$194,0,10-(AV$195-LOG('Indicator Data'!M93))/(AV$195-AV$194)*10))),1))</f>
        <v>x</v>
      </c>
      <c r="AW90" s="36" t="str">
        <f>IF(AV90="x","x",'Indicator Data'!M93/'Indicator Data'!$CK93)</f>
        <v>x</v>
      </c>
      <c r="AX90" s="35" t="str">
        <f t="shared" si="149"/>
        <v>x</v>
      </c>
      <c r="AY90" s="35" t="str">
        <f t="shared" si="150"/>
        <v>x</v>
      </c>
      <c r="AZ90" s="35" t="str">
        <f>IF('Indicator Data'!N93="No data","x",ROUND(IF('Indicator Data'!N93=0,0,IF(LOG('Indicator Data'!N93)&gt;AZ$195,10,IF(LOG('Indicator Data'!N93)&lt;AZ$194,0,10-(AZ$195-LOG('Indicator Data'!N93))/(AZ$195-AZ$194)*10))),1))</f>
        <v>x</v>
      </c>
      <c r="BA90" s="36" t="str">
        <f>IF(AZ90="x","x",'Indicator Data'!N93/'Indicator Data'!$CK93)</f>
        <v>x</v>
      </c>
      <c r="BB90" s="35" t="str">
        <f t="shared" si="151"/>
        <v>x</v>
      </c>
      <c r="BC90" s="35" t="str">
        <f t="shared" si="152"/>
        <v>x</v>
      </c>
      <c r="BD90" s="35" t="str">
        <f>IF('Indicator Data'!O93="No data","x",ROUND(IF('Indicator Data'!O93=0,0,IF(LOG('Indicator Data'!O93)&gt;BD$195,10,IF(LOG('Indicator Data'!O93)&lt;BD$194,0,10-(BD$195-LOG('Indicator Data'!O93))/(BD$195-BD$194)*10))),1))</f>
        <v>x</v>
      </c>
      <c r="BE90" s="36" t="str">
        <f>IF(BD90="x","x",'Indicator Data'!O93/'Indicator Data'!$CK93)</f>
        <v>x</v>
      </c>
      <c r="BF90" s="35" t="str">
        <f t="shared" si="153"/>
        <v>x</v>
      </c>
      <c r="BG90" s="35" t="str">
        <f t="shared" si="154"/>
        <v>x</v>
      </c>
      <c r="BH90" s="35" t="str">
        <f>IF('Indicator Data'!P93="No data","x",ROUND(IF('Indicator Data'!P93=0,0,IF(LOG('Indicator Data'!P93)&gt;BH$195,10,IF(LOG('Indicator Data'!P93)&lt;BH$194,0,10-(BH$195-LOG('Indicator Data'!P93))/(BH$195-BH$194)*10))),1))</f>
        <v>x</v>
      </c>
      <c r="BI90" s="36" t="str">
        <f>IF(BH90="x","x",'Indicator Data'!P93/'Indicator Data'!$CK93)</f>
        <v>x</v>
      </c>
      <c r="BJ90" s="35" t="str">
        <f t="shared" si="155"/>
        <v>x</v>
      </c>
      <c r="BK90" s="35" t="str">
        <f t="shared" si="156"/>
        <v>x</v>
      </c>
      <c r="BL90" s="35" t="str">
        <f t="shared" si="157"/>
        <v>x</v>
      </c>
      <c r="BM90" s="35">
        <f>ROUND(IF('Indicator Data'!Q93=0,0,IF(LOG('Indicator Data'!Q93)&gt;BM$195,10,IF(LOG('Indicator Data'!Q93)&lt;BM$194,0,10-(BM$195-LOG('Indicator Data'!Q93))/(BM$195-BM$194)*10))),1)</f>
        <v>0</v>
      </c>
      <c r="BN90" s="35">
        <f>ROUND(IF('Indicator Data'!R93=0,0,IF(LOG('Indicator Data'!R93)&gt;BN$195,10,IF(LOG('Indicator Data'!R93)&lt;BN$194,0,10-(BN$195-LOG('Indicator Data'!R93))/(BN$195-BN$194)*10))),1)</f>
        <v>0</v>
      </c>
      <c r="BO90" s="35">
        <f t="shared" si="158"/>
        <v>0</v>
      </c>
      <c r="BP90" s="36">
        <f>'Indicator Data'!Q93/'Indicator Data'!$CK93</f>
        <v>0</v>
      </c>
      <c r="BQ90" s="36">
        <f>'Indicator Data'!R93/'Indicator Data'!$CK93</f>
        <v>0</v>
      </c>
      <c r="BR90" s="35">
        <f t="shared" si="133"/>
        <v>0</v>
      </c>
      <c r="BS90" s="35">
        <f t="shared" si="134"/>
        <v>0</v>
      </c>
      <c r="BT90" s="35">
        <f t="shared" si="135"/>
        <v>0</v>
      </c>
      <c r="BU90" s="35">
        <f t="shared" si="159"/>
        <v>0</v>
      </c>
      <c r="BV90" s="35">
        <f>ROUND(IF('Indicator Data'!S93=0,0,IF(LOG('Indicator Data'!S93)&gt;BV$195,10,IF(LOG('Indicator Data'!S93)&lt;BV$194,0,10-(BV$195-LOG('Indicator Data'!S93))/(BV$195-BV$194)*10))),1)</f>
        <v>0</v>
      </c>
      <c r="BW90" s="35">
        <f>ROUND(IF('Indicator Data'!T93=0,0,IF(LOG('Indicator Data'!T93)&gt;BW$195,10,IF(LOG('Indicator Data'!T93)&lt;BW$194,0,10-(BW$195-LOG('Indicator Data'!T93))/(BW$195-BW$194)*10))),1)</f>
        <v>0</v>
      </c>
      <c r="BX90" s="35">
        <f t="shared" si="160"/>
        <v>0</v>
      </c>
      <c r="BY90" s="36">
        <f>'Indicator Data'!S93/'Indicator Data'!$CK93</f>
        <v>0</v>
      </c>
      <c r="BZ90" s="36">
        <f>'Indicator Data'!T93/'Indicator Data'!$CK93</f>
        <v>0</v>
      </c>
      <c r="CA90" s="35">
        <f t="shared" si="136"/>
        <v>0</v>
      </c>
      <c r="CB90" s="35">
        <f t="shared" si="137"/>
        <v>0</v>
      </c>
      <c r="CC90" s="35">
        <f t="shared" si="161"/>
        <v>0</v>
      </c>
      <c r="CD90" s="35">
        <f t="shared" si="162"/>
        <v>0</v>
      </c>
      <c r="CE90" s="35">
        <f t="shared" si="163"/>
        <v>0</v>
      </c>
      <c r="CF90" s="35">
        <f>ROUND(IF('Indicator Data'!U93=0,0,IF(LOG('Indicator Data'!U93)&gt;CF$195,10,IF(LOG('Indicator Data'!U93)&lt;CF$194,0,10-(CF$195-LOG('Indicator Data'!U93))/(CF$195-CF$194)*10))),1)</f>
        <v>0</v>
      </c>
      <c r="CG90" s="36">
        <f>'Indicator Data'!U93/'Indicator Data'!$CK93</f>
        <v>0</v>
      </c>
      <c r="CH90" s="35">
        <f t="shared" si="138"/>
        <v>0</v>
      </c>
      <c r="CI90" s="35">
        <f t="shared" si="164"/>
        <v>0</v>
      </c>
      <c r="CJ90" s="35">
        <f>ROUND(IF('Indicator Data'!V93=0,0,IF(LOG('Indicator Data'!V93)&gt;CJ$195,10,IF(LOG('Indicator Data'!V93)&lt;CJ$194,0,10-(CJ$195-LOG('Indicator Data'!V93))/(CJ$195-CJ$194)*10))),1)</f>
        <v>5</v>
      </c>
      <c r="CK90" s="36">
        <f>IF('Indicator Data'!V93/'Indicator Data'!$CK93&gt;1,1,'Indicator Data'!V93/'Indicator Data'!$CK93)</f>
        <v>0.26854066820566636</v>
      </c>
      <c r="CL90" s="35">
        <f t="shared" si="139"/>
        <v>2.7</v>
      </c>
      <c r="CM90" s="35">
        <f t="shared" si="165"/>
        <v>3.9</v>
      </c>
      <c r="CN90" s="35">
        <f>ROUND(IF('Indicator Data'!W93=0,0,IF(LOG('Indicator Data'!W93)&gt;CN$195,10,IF(LOG('Indicator Data'!W93)&lt;CN$194,0,10-(CN$195-LOG('Indicator Data'!W93))/(CN$195-CN$194)*10))),1)</f>
        <v>5.2</v>
      </c>
      <c r="CO90" s="36">
        <f>'Indicator Data'!W93/'Indicator Data'!$CK93</f>
        <v>0.36114480341206184</v>
      </c>
      <c r="CP90" s="35">
        <f t="shared" si="140"/>
        <v>3.6</v>
      </c>
      <c r="CQ90" s="35">
        <f t="shared" si="166"/>
        <v>4.4000000000000004</v>
      </c>
      <c r="CR90" s="35">
        <f t="shared" si="141"/>
        <v>2.2999999999999998</v>
      </c>
      <c r="CS90" s="35">
        <f>IF('Indicator Data'!BZ93="No data","x",ROUND(IF('Indicator Data'!BZ93&gt;CS$195,0,IF('Indicator Data'!BZ93&lt;CS$194,10,(CS$195-'Indicator Data'!BZ93)/(CS$195-CS$194)*10)),1))</f>
        <v>5.8</v>
      </c>
      <c r="CT90" s="35">
        <f>IF('Indicator Data'!CA93="No data","x",ROUND(IF('Indicator Data'!CA93&gt;CT$195,0,IF('Indicator Data'!CA93&lt;CT$194,10,(CT$195-'Indicator Data'!CA93)/(CT$195-CT$194)*10)),1))</f>
        <v>4.7</v>
      </c>
      <c r="CU90" s="35" t="str">
        <f>IF('Indicator Data'!AC93="No data","x",ROUND(IF('Indicator Data'!AC93&gt;CU$195,0,IF('Indicator Data'!AC93&lt;CU$194,10,(CU$195-'Indicator Data'!AC93)/(CU$195-CU$194)*10)),1))</f>
        <v>x</v>
      </c>
      <c r="CV90" s="35">
        <f t="shared" si="142"/>
        <v>5.3</v>
      </c>
      <c r="CW90" s="35">
        <f>IF('Indicator Data'!X93="No data","x",ROUND(IF(LOG('Indicator Data'!X93)&gt;CW$195,10,IF(LOG('Indicator Data'!X93)&lt;CW$194,0,10-(CW$195-LOG('Indicator Data'!X93))/(CW$195-CW$194)*10)),1))</f>
        <v>7.2</v>
      </c>
      <c r="CX90" s="35">
        <f>IF('Indicator Data'!Y93="No data","x",ROUND(IF('Indicator Data'!Y93&gt;CX$195,10,IF('Indicator Data'!Y93&lt;CX$194,0,10-(CX$195-'Indicator Data'!Y93)/(CX$195-CX$194)*10)),1))</f>
        <v>5.9</v>
      </c>
      <c r="CY90" s="35">
        <f>IF('Indicator Data'!Z93="No data","x",ROUND(IF('Indicator Data'!Z93&gt;CY$195,10,IF('Indicator Data'!Z93&lt;CY$194,0,10-(CY$195-'Indicator Data'!Z93)/(CY$195-CY$194)*10)),1))</f>
        <v>5.4</v>
      </c>
      <c r="CZ90" s="35" t="str">
        <f>IF('Indicator Data'!AA93="No data","x",ROUND(IF('Indicator Data'!AA93&gt;CZ$195,10,IF('Indicator Data'!AA93&lt;CZ$194,0,10-(CZ$195-'Indicator Data'!AA93)/(CZ$195-CZ$194)*10)),1))</f>
        <v>x</v>
      </c>
      <c r="DA90" s="35">
        <f t="shared" si="167"/>
        <v>6.2</v>
      </c>
      <c r="DB90" s="35">
        <f t="shared" si="168"/>
        <v>5.9</v>
      </c>
      <c r="DC90" s="35" t="str">
        <f>IF('Indicator Data'!AF93="No data","x",ROUND(IF('Indicator Data'!AF93&gt;DC$195,10,IF('Indicator Data'!AF93&lt;DC$194,0,10-(DC$195-'Indicator Data'!AF93)/(DC$195-DC$194)*10)),1))</f>
        <v>x</v>
      </c>
      <c r="DD90" s="35">
        <f>IF('Indicator Data'!AG93="No data","x",ROUND(IF('Indicator Data'!AG93&gt;DD$195,10,IF('Indicator Data'!AG93&lt;DD$194,0,10-(DD$195-'Indicator Data'!AG93)/(DD$195-DD$194)*10)),1))</f>
        <v>5.0999999999999996</v>
      </c>
      <c r="DE90" s="35">
        <f t="shared" si="169"/>
        <v>5.9</v>
      </c>
      <c r="DF90" s="35">
        <f>IF('Indicator Data'!AB93="No data","x",ROUND(IF('Indicator Data'!AB93&gt;DF$195,10,IF('Indicator Data'!AB93&lt;DF$194,0,10-(DF$195-'Indicator Data'!AB93)/(DF$195-DF$194)*10)),1))</f>
        <v>9.5</v>
      </c>
      <c r="DG90" s="35">
        <f t="shared" si="170"/>
        <v>6.7</v>
      </c>
      <c r="DH90" s="143" t="str">
        <f>IF('Indicator Data'!AD93="No data","x",'Indicator Data'!AD93/'Indicator Data'!$CJ93)</f>
        <v>x</v>
      </c>
      <c r="DI90" s="35" t="str">
        <f t="shared" si="171"/>
        <v>x</v>
      </c>
      <c r="DJ90" s="35">
        <f>IF('Indicator Data'!AE93="No data","x",ROUND(IF('Indicator Data'!AE93&gt;DJ$195,0,IF('Indicator Data'!AE93&lt;DJ$194,10,(DJ$195-'Indicator Data'!AE93)/(DJ$195-DJ$194)*10)),1))</f>
        <v>2</v>
      </c>
      <c r="DK90" s="35">
        <f t="shared" si="172"/>
        <v>2</v>
      </c>
      <c r="DL90" s="35">
        <f t="shared" si="173"/>
        <v>4.9000000000000004</v>
      </c>
      <c r="DM90" s="37">
        <f t="shared" si="143"/>
        <v>4.5</v>
      </c>
      <c r="DN90" s="38">
        <f t="shared" si="144"/>
        <v>3.8</v>
      </c>
      <c r="DO90" s="35">
        <f>ROUND(IF('Indicator Data'!AH93=0,0,IF('Indicator Data'!AH93&gt;DO$195,10,IF('Indicator Data'!AH93&lt;DO$194,0,10-(DO$195-'Indicator Data'!AH93)/(DO$195-DO$194)*10))),1)</f>
        <v>0</v>
      </c>
      <c r="DP90" s="35">
        <f>ROUND(IF('Indicator Data'!AI93=0,0,IF(LOG('Indicator Data'!AI93)&gt;LOG(DP$195),10,IF(LOG('Indicator Data'!AI93)&lt;LOG(DP$194),0,10-(LOG(DP$195)-LOG('Indicator Data'!AI93))/(LOG(DP$195)-LOG(DP$194))*10))),1)</f>
        <v>0</v>
      </c>
      <c r="DQ90" s="37">
        <f t="shared" si="145"/>
        <v>0</v>
      </c>
      <c r="DR90" s="35">
        <f>'Indicator Data'!AJ93</f>
        <v>0</v>
      </c>
      <c r="DS90" s="35">
        <f>'Indicator Data'!AK93</f>
        <v>0</v>
      </c>
      <c r="DT90" s="37">
        <f t="shared" si="146"/>
        <v>0</v>
      </c>
      <c r="DU90" s="38">
        <f t="shared" si="147"/>
        <v>0</v>
      </c>
      <c r="DV90" s="13"/>
      <c r="DW90" s="83"/>
    </row>
    <row r="91" spans="1:127" s="2" customFormat="1" x14ac:dyDescent="0.3">
      <c r="A91" s="98" t="str">
        <f>'Indicator Data'!A94</f>
        <v>Korea DPR</v>
      </c>
      <c r="B91" s="39" t="str">
        <f>'Indicator Data'!B94</f>
        <v>PRK</v>
      </c>
      <c r="C91" s="35">
        <f>ROUND(IF('Indicator Data'!C94=0,0.1,IF(LOG('Indicator Data'!C94)&gt;C$195,10,IF(LOG('Indicator Data'!C94)&lt;C$194,0,10-(C$195-LOG('Indicator Data'!C94))/(C$195-C$194)*10))),1)</f>
        <v>8.6999999999999993</v>
      </c>
      <c r="D91" s="35">
        <f>ROUND(IF('Indicator Data'!D94=0,0.1,IF(LOG('Indicator Data'!D94)&gt;D$195,10,IF(LOG('Indicator Data'!D94)&lt;D$194,0,10-(D$195-LOG('Indicator Data'!D94))/(D$195-D$194)*10))),1)</f>
        <v>0.1</v>
      </c>
      <c r="E91" s="35">
        <f t="shared" si="107"/>
        <v>6</v>
      </c>
      <c r="F91" s="35">
        <f>IF('Indicator Data'!E94="No data",0.1,(ROUND(IF('Indicator Data'!E94=0,0,IF(LOG('Indicator Data'!E94)&gt;F$195,10,IF(LOG('Indicator Data'!E94)&lt;F$194,0,10-(F$195-LOG('Indicator Data'!E94))/(F$195-F$194)*10))),1)))</f>
        <v>8.4</v>
      </c>
      <c r="G91" s="35">
        <f>ROUND(IF('Indicator Data'!F94=0,0,IF(LOG('Indicator Data'!F94)&gt;G$195,10,IF(LOG('Indicator Data'!F94)&lt;G$194,0,10-(G$195-LOG('Indicator Data'!F94))/(G$195-G$194)*10))),1)</f>
        <v>4.8</v>
      </c>
      <c r="H91" s="35">
        <f>ROUND(IF('Indicator Data'!G94=0,0,IF(LOG('Indicator Data'!G94)&gt;H$195,10,IF(LOG('Indicator Data'!G94)&lt;H$194,0,10-(H$195-LOG('Indicator Data'!G94))/(H$195-H$194)*10))),1)</f>
        <v>8.6999999999999993</v>
      </c>
      <c r="I91" s="35">
        <f>ROUND(IF('Indicator Data'!H94=0,0,IF(LOG('Indicator Data'!H94)&gt;I$195,10,IF(LOG('Indicator Data'!H94)&lt;I$194,0,10-(I$195-LOG('Indicator Data'!H94))/(I$195-I$194)*10))),1)</f>
        <v>9.3000000000000007</v>
      </c>
      <c r="J91" s="35">
        <f t="shared" si="108"/>
        <v>9</v>
      </c>
      <c r="K91" s="35">
        <f>ROUND(IF('Indicator Data'!I94=0,0,IF(LOG('Indicator Data'!I94)&gt;K$195,10,IF(LOG('Indicator Data'!I94)&lt;K$194,0,10-(K$195-LOG('Indicator Data'!I94))/(K$195-K$194)*10))),1)</f>
        <v>7.3</v>
      </c>
      <c r="L91" s="35">
        <f t="shared" si="109"/>
        <v>8.3000000000000007</v>
      </c>
      <c r="M91" s="35">
        <f>ROUND(IF('Indicator Data'!J94=0,0,IF(LOG('Indicator Data'!J94)&gt;M$195,10,IF(LOG('Indicator Data'!J94)&lt;M$194,0,10-(M$195-LOG('Indicator Data'!J94))/(M$195-M$194)*10))),1)</f>
        <v>10</v>
      </c>
      <c r="N91" s="36">
        <f>'Indicator Data'!C94/'Indicator Data'!$CK94</f>
        <v>1.2001765623695509E-3</v>
      </c>
      <c r="O91" s="36">
        <f>'Indicator Data'!D94/'Indicator Data'!$CK94</f>
        <v>0</v>
      </c>
      <c r="P91" s="36">
        <f>IF(F91=0.1,"x",'Indicator Data'!E94/'Indicator Data'!$CK94)</f>
        <v>9.0540088676033994E-3</v>
      </c>
      <c r="Q91" s="36">
        <f>'Indicator Data'!F94/'Indicator Data'!$CK94</f>
        <v>3.0112292994446468E-7</v>
      </c>
      <c r="R91" s="36">
        <f>'Indicator Data'!G94/'Indicator Data'!$CK94</f>
        <v>1.2614662132769993E-2</v>
      </c>
      <c r="S91" s="36">
        <f>'Indicator Data'!H94/'Indicator Data'!$CK94</f>
        <v>1.3918094962104843E-3</v>
      </c>
      <c r="T91" s="36">
        <f>'Indicator Data'!I94/'Indicator Data'!$CK94</f>
        <v>1.7028049165960118E-3</v>
      </c>
      <c r="U91" s="36">
        <f>'Indicator Data'!J94/'Indicator Data'!$CK94</f>
        <v>2.4321442861684615E-2</v>
      </c>
      <c r="V91" s="35">
        <f t="shared" si="110"/>
        <v>6</v>
      </c>
      <c r="W91" s="35">
        <f t="shared" si="111"/>
        <v>0</v>
      </c>
      <c r="X91" s="35">
        <f t="shared" si="112"/>
        <v>3.6</v>
      </c>
      <c r="Y91" s="35">
        <f t="shared" si="113"/>
        <v>6</v>
      </c>
      <c r="Z91" s="35">
        <f t="shared" si="114"/>
        <v>4.4000000000000004</v>
      </c>
      <c r="AA91" s="35">
        <f t="shared" si="115"/>
        <v>7</v>
      </c>
      <c r="AB91" s="35">
        <f t="shared" si="116"/>
        <v>2.8</v>
      </c>
      <c r="AC91" s="35">
        <f t="shared" si="117"/>
        <v>5.3</v>
      </c>
      <c r="AD91" s="35">
        <f t="shared" si="118"/>
        <v>1.7</v>
      </c>
      <c r="AE91" s="35">
        <f t="shared" si="119"/>
        <v>3.7</v>
      </c>
      <c r="AF91" s="35">
        <f t="shared" si="120"/>
        <v>8.1</v>
      </c>
      <c r="AG91" s="35">
        <f>ROUND(IF('Indicator Data'!K94=0,0,IF('Indicator Data'!K94&gt;AG$195,10,IF('Indicator Data'!K94&lt;AG$194,0,10-(AG$195-'Indicator Data'!K94)/(AG$195-AG$194)*10))),1)</f>
        <v>3.8</v>
      </c>
      <c r="AH91" s="35">
        <f t="shared" si="121"/>
        <v>7.4</v>
      </c>
      <c r="AI91" s="35">
        <f t="shared" si="122"/>
        <v>0.1</v>
      </c>
      <c r="AJ91" s="35">
        <f t="shared" si="123"/>
        <v>7.9</v>
      </c>
      <c r="AK91" s="35">
        <f t="shared" si="124"/>
        <v>6.1</v>
      </c>
      <c r="AL91" s="35">
        <f t="shared" si="125"/>
        <v>7.1</v>
      </c>
      <c r="AM91" s="35">
        <f t="shared" si="126"/>
        <v>4.5</v>
      </c>
      <c r="AN91" s="35">
        <f t="shared" si="127"/>
        <v>9.3000000000000007</v>
      </c>
      <c r="AO91" s="142">
        <f t="shared" si="128"/>
        <v>4.9000000000000004</v>
      </c>
      <c r="AP91" s="142">
        <f t="shared" si="148"/>
        <v>7.4</v>
      </c>
      <c r="AQ91" s="142">
        <f t="shared" si="129"/>
        <v>4.5999999999999996</v>
      </c>
      <c r="AR91" s="142">
        <f t="shared" si="130"/>
        <v>6.5</v>
      </c>
      <c r="AS91" s="35">
        <f t="shared" si="131"/>
        <v>6.6</v>
      </c>
      <c r="AT91" s="35">
        <f>IF('Indicator Data'!L94="No data","x",IF('Indicator Data'!CL94&lt;1000,"x",ROUND((IF('Indicator Data'!L94&gt;AT$195,10,IF('Indicator Data'!L94&lt;AT$194,0,10-(AT$195-'Indicator Data'!L94)/(AT$195-AT$194)*10))),1)))</f>
        <v>0</v>
      </c>
      <c r="AU91" s="142">
        <f t="shared" si="132"/>
        <v>3.3</v>
      </c>
      <c r="AV91" s="35">
        <f>IF('Indicator Data'!M94="No data","x",ROUND(IF('Indicator Data'!M94=0,0,IF(LOG('Indicator Data'!M94)&gt;AV$195,10,IF(LOG('Indicator Data'!M94)&lt;AV$194,0,10-(AV$195-LOG('Indicator Data'!M94))/(AV$195-AV$194)*10))),1))</f>
        <v>0</v>
      </c>
      <c r="AW91" s="36">
        <f>IF(AV91="x","x",'Indicator Data'!M94/'Indicator Data'!$CK94)</f>
        <v>0</v>
      </c>
      <c r="AX91" s="35">
        <f t="shared" si="149"/>
        <v>0</v>
      </c>
      <c r="AY91" s="35">
        <f t="shared" si="150"/>
        <v>0</v>
      </c>
      <c r="AZ91" s="35" t="str">
        <f>IF('Indicator Data'!N94="No data","x",ROUND(IF('Indicator Data'!N94=0,0,IF(LOG('Indicator Data'!N94)&gt;AZ$195,10,IF(LOG('Indicator Data'!N94)&lt;AZ$194,0,10-(AZ$195-LOG('Indicator Data'!N94))/(AZ$195-AZ$194)*10))),1))</f>
        <v>x</v>
      </c>
      <c r="BA91" s="36" t="str">
        <f>IF(AZ91="x","x",'Indicator Data'!N94/'Indicator Data'!$CK94)</f>
        <v>x</v>
      </c>
      <c r="BB91" s="35" t="str">
        <f t="shared" si="151"/>
        <v>x</v>
      </c>
      <c r="BC91" s="35" t="str">
        <f t="shared" si="152"/>
        <v>x</v>
      </c>
      <c r="BD91" s="35" t="str">
        <f>IF('Indicator Data'!O94="No data","x",ROUND(IF('Indicator Data'!O94=0,0,IF(LOG('Indicator Data'!O94)&gt;BD$195,10,IF(LOG('Indicator Data'!O94)&lt;BD$194,0,10-(BD$195-LOG('Indicator Data'!O94))/(BD$195-BD$194)*10))),1))</f>
        <v>x</v>
      </c>
      <c r="BE91" s="36" t="str">
        <f>IF(BD91="x","x",'Indicator Data'!O94/'Indicator Data'!$CK94)</f>
        <v>x</v>
      </c>
      <c r="BF91" s="35" t="str">
        <f t="shared" si="153"/>
        <v>x</v>
      </c>
      <c r="BG91" s="35" t="str">
        <f t="shared" si="154"/>
        <v>x</v>
      </c>
      <c r="BH91" s="35" t="str">
        <f>IF('Indicator Data'!P94="No data","x",ROUND(IF('Indicator Data'!P94=0,0,IF(LOG('Indicator Data'!P94)&gt;BH$195,10,IF(LOG('Indicator Data'!P94)&lt;BH$194,0,10-(BH$195-LOG('Indicator Data'!P94))/(BH$195-BH$194)*10))),1))</f>
        <v>x</v>
      </c>
      <c r="BI91" s="36" t="str">
        <f>IF(BH91="x","x",'Indicator Data'!P94/'Indicator Data'!$CK94)</f>
        <v>x</v>
      </c>
      <c r="BJ91" s="35" t="str">
        <f t="shared" si="155"/>
        <v>x</v>
      </c>
      <c r="BK91" s="35" t="str">
        <f t="shared" si="156"/>
        <v>x</v>
      </c>
      <c r="BL91" s="35">
        <f t="shared" si="157"/>
        <v>0</v>
      </c>
      <c r="BM91" s="35">
        <f>ROUND(IF('Indicator Data'!Q94=0,0,IF(LOG('Indicator Data'!Q94)&gt;BM$195,10,IF(LOG('Indicator Data'!Q94)&lt;BM$194,0,10-(BM$195-LOG('Indicator Data'!Q94))/(BM$195-BM$194)*10))),1)</f>
        <v>7.7</v>
      </c>
      <c r="BN91" s="35">
        <f>ROUND(IF('Indicator Data'!R94=0,0,IF(LOG('Indicator Data'!R94)&gt;BN$195,10,IF(LOG('Indicator Data'!R94)&lt;BN$194,0,10-(BN$195-LOG('Indicator Data'!R94))/(BN$195-BN$194)*10))),1)</f>
        <v>10</v>
      </c>
      <c r="BO91" s="35">
        <f t="shared" si="158"/>
        <v>9.2333333333333325</v>
      </c>
      <c r="BP91" s="36">
        <f>'Indicator Data'!Q94/'Indicator Data'!$CK94</f>
        <v>0.10157603495643754</v>
      </c>
      <c r="BQ91" s="36">
        <f>'Indicator Data'!R94/'Indicator Data'!$CK94</f>
        <v>0.83626554413444176</v>
      </c>
      <c r="BR91" s="35">
        <f t="shared" si="133"/>
        <v>1</v>
      </c>
      <c r="BS91" s="35">
        <f t="shared" si="134"/>
        <v>10</v>
      </c>
      <c r="BT91" s="35">
        <f t="shared" si="135"/>
        <v>7</v>
      </c>
      <c r="BU91" s="35">
        <f t="shared" si="159"/>
        <v>8.3000000000000007</v>
      </c>
      <c r="BV91" s="35">
        <f>ROUND(IF('Indicator Data'!S94=0,0,IF(LOG('Indicator Data'!S94)&gt;BV$195,10,IF(LOG('Indicator Data'!S94)&lt;BV$194,0,10-(BV$195-LOG('Indicator Data'!S94))/(BV$195-BV$194)*10))),1)</f>
        <v>0</v>
      </c>
      <c r="BW91" s="35">
        <f>ROUND(IF('Indicator Data'!T94=0,0,IF(LOG('Indicator Data'!T94)&gt;BW$195,10,IF(LOG('Indicator Data'!T94)&lt;BW$194,0,10-(BW$195-LOG('Indicator Data'!T94))/(BW$195-BW$194)*10))),1)</f>
        <v>0</v>
      </c>
      <c r="BX91" s="35">
        <f t="shared" si="160"/>
        <v>0</v>
      </c>
      <c r="BY91" s="36">
        <f>'Indicator Data'!S94/'Indicator Data'!$CK94</f>
        <v>0</v>
      </c>
      <c r="BZ91" s="36">
        <f>'Indicator Data'!T94/'Indicator Data'!$CK94</f>
        <v>0</v>
      </c>
      <c r="CA91" s="35">
        <f t="shared" si="136"/>
        <v>0</v>
      </c>
      <c r="CB91" s="35">
        <f t="shared" si="137"/>
        <v>0</v>
      </c>
      <c r="CC91" s="35">
        <f t="shared" si="161"/>
        <v>0</v>
      </c>
      <c r="CD91" s="35">
        <f t="shared" si="162"/>
        <v>0</v>
      </c>
      <c r="CE91" s="35">
        <f t="shared" si="163"/>
        <v>5.5</v>
      </c>
      <c r="CF91" s="35">
        <f>ROUND(IF('Indicator Data'!U94=0,0,IF(LOG('Indicator Data'!U94)&gt;CF$195,10,IF(LOG('Indicator Data'!U94)&lt;CF$194,0,10-(CF$195-LOG('Indicator Data'!U94))/(CF$195-CF$194)*10))),1)</f>
        <v>0</v>
      </c>
      <c r="CG91" s="36">
        <f>'Indicator Data'!U94/'Indicator Data'!$CK94</f>
        <v>0</v>
      </c>
      <c r="CH91" s="35">
        <f t="shared" si="138"/>
        <v>0</v>
      </c>
      <c r="CI91" s="35">
        <f t="shared" si="164"/>
        <v>0</v>
      </c>
      <c r="CJ91" s="35">
        <f>ROUND(IF('Indicator Data'!V94=0,0,IF(LOG('Indicator Data'!V94)&gt;CJ$195,10,IF(LOG('Indicator Data'!V94)&lt;CJ$194,0,10-(CJ$195-LOG('Indicator Data'!V94))/(CJ$195-CJ$194)*10))),1)</f>
        <v>7.8</v>
      </c>
      <c r="CK91" s="36">
        <f>IF('Indicator Data'!V94/'Indicator Data'!$CK94&gt;1,1,'Indicator Data'!V94/'Indicator Data'!$CK94)</f>
        <v>0.1194816992080419</v>
      </c>
      <c r="CL91" s="35">
        <f t="shared" si="139"/>
        <v>1.2</v>
      </c>
      <c r="CM91" s="35">
        <f t="shared" si="165"/>
        <v>5.4</v>
      </c>
      <c r="CN91" s="35">
        <f>ROUND(IF('Indicator Data'!W94=0,0,IF(LOG('Indicator Data'!W94)&gt;CN$195,10,IF(LOG('Indicator Data'!W94)&lt;CN$194,0,10-(CN$195-LOG('Indicator Data'!W94))/(CN$195-CN$194)*10))),1)</f>
        <v>0</v>
      </c>
      <c r="CO91" s="36">
        <f>'Indicator Data'!W94/'Indicator Data'!$CK94</f>
        <v>0</v>
      </c>
      <c r="CP91" s="35">
        <f t="shared" si="140"/>
        <v>0</v>
      </c>
      <c r="CQ91" s="35">
        <f t="shared" si="166"/>
        <v>0</v>
      </c>
      <c r="CR91" s="35">
        <f t="shared" si="141"/>
        <v>3.2</v>
      </c>
      <c r="CS91" s="35">
        <f>IF('Indicator Data'!BZ94="No data","x",ROUND(IF('Indicator Data'!BZ94&gt;CS$195,0,IF('Indicator Data'!BZ94&lt;CS$194,10,(CS$195-'Indicator Data'!BZ94)/(CS$195-CS$194)*10)),1))</f>
        <v>1.9</v>
      </c>
      <c r="CT91" s="35">
        <f>IF('Indicator Data'!CA94="No data","x",ROUND(IF('Indicator Data'!CA94&gt;CT$195,0,IF('Indicator Data'!CA94&lt;CT$194,10,(CT$195-'Indicator Data'!CA94)/(CT$195-CT$194)*10)),1))</f>
        <v>0.9</v>
      </c>
      <c r="CU91" s="35" t="str">
        <f>IF('Indicator Data'!AC94="No data","x",ROUND(IF('Indicator Data'!AC94&gt;CU$195,0,IF('Indicator Data'!AC94&lt;CU$194,10,(CU$195-'Indicator Data'!AC94)/(CU$195-CU$194)*10)),1))</f>
        <v>x</v>
      </c>
      <c r="CV91" s="35">
        <f t="shared" si="142"/>
        <v>1.4</v>
      </c>
      <c r="CW91" s="35">
        <f>IF('Indicator Data'!X94="No data","x",ROUND(IF(LOG('Indicator Data'!X94)&gt;CW$195,10,IF(LOG('Indicator Data'!X94)&lt;CW$194,0,10-(CW$195-LOG('Indicator Data'!X94))/(CW$195-CW$194)*10)),1))</f>
        <v>7.8</v>
      </c>
      <c r="CX91" s="35">
        <f>IF('Indicator Data'!Y94="No data","x",ROUND(IF('Indicator Data'!Y94&gt;CX$195,10,IF('Indicator Data'!Y94&lt;CX$194,0,10-(CX$195-'Indicator Data'!Y94)/(CX$195-CX$194)*10)),1))</f>
        <v>1.7</v>
      </c>
      <c r="CY91" s="35">
        <f>IF('Indicator Data'!Z94="No data","x",ROUND(IF('Indicator Data'!Z94&gt;CY$195,10,IF('Indicator Data'!Z94&lt;CY$194,0,10-(CY$195-'Indicator Data'!Z94)/(CY$195-CY$194)*10)),1))</f>
        <v>6.2</v>
      </c>
      <c r="CZ91" s="35">
        <f>IF('Indicator Data'!AA94="No data","x",ROUND(IF('Indicator Data'!AA94&gt;CZ$195,10,IF('Indicator Data'!AA94&lt;CZ$194,0,10-(CZ$195-'Indicator Data'!AA94)/(CZ$195-CZ$194)*10)),1))</f>
        <v>4.8</v>
      </c>
      <c r="DA91" s="35">
        <f t="shared" si="167"/>
        <v>5.0999999999999996</v>
      </c>
      <c r="DB91" s="35">
        <f t="shared" si="168"/>
        <v>3.9</v>
      </c>
      <c r="DC91" s="35" t="str">
        <f>IF('Indicator Data'!AF94="No data","x",ROUND(IF('Indicator Data'!AF94&gt;DC$195,10,IF('Indicator Data'!AF94&lt;DC$194,0,10-(DC$195-'Indicator Data'!AF94)/(DC$195-DC$194)*10)),1))</f>
        <v>x</v>
      </c>
      <c r="DD91" s="35">
        <f>IF('Indicator Data'!AG94="No data","x",ROUND(IF('Indicator Data'!AG94&gt;DD$195,10,IF('Indicator Data'!AG94&lt;DD$194,0,10-(DD$195-'Indicator Data'!AG94)/(DD$195-DD$194)*10)),1))</f>
        <v>1.2</v>
      </c>
      <c r="DE91" s="35">
        <f t="shared" si="169"/>
        <v>4.3</v>
      </c>
      <c r="DF91" s="35">
        <f>IF('Indicator Data'!AB94="No data","x",ROUND(IF('Indicator Data'!AB94&gt;DF$195,10,IF('Indicator Data'!AB94&lt;DF$194,0,10-(DF$195-'Indicator Data'!AB94)/(DF$195-DF$194)*10)),1))</f>
        <v>0</v>
      </c>
      <c r="DG91" s="35">
        <f t="shared" si="170"/>
        <v>0.9</v>
      </c>
      <c r="DH91" s="143" t="str">
        <f>IF('Indicator Data'!AD94="No data","x",'Indicator Data'!AD94/'Indicator Data'!$CJ94)</f>
        <v>x</v>
      </c>
      <c r="DI91" s="35" t="str">
        <f t="shared" si="171"/>
        <v>x</v>
      </c>
      <c r="DJ91" s="35">
        <f>IF('Indicator Data'!AE94="No data","x",ROUND(IF('Indicator Data'!AE94&gt;DJ$195,0,IF('Indicator Data'!AE94&lt;DJ$194,10,(DJ$195-'Indicator Data'!AE94)/(DJ$195-DJ$194)*10)),1))</f>
        <v>6</v>
      </c>
      <c r="DK91" s="35">
        <f t="shared" si="172"/>
        <v>6</v>
      </c>
      <c r="DL91" s="35">
        <f t="shared" si="173"/>
        <v>3.7</v>
      </c>
      <c r="DM91" s="37">
        <f t="shared" si="143"/>
        <v>2.8</v>
      </c>
      <c r="DN91" s="38">
        <f t="shared" si="144"/>
        <v>5.0999999999999996</v>
      </c>
      <c r="DO91" s="35">
        <f>ROUND(IF('Indicator Data'!AH94=0,0,IF('Indicator Data'!AH94&gt;DO$195,10,IF('Indicator Data'!AH94&lt;DO$194,0,10-(DO$195-'Indicator Data'!AH94)/(DO$195-DO$194)*10))),1)</f>
        <v>3.1</v>
      </c>
      <c r="DP91" s="35">
        <f>ROUND(IF('Indicator Data'!AI94=0,0,IF(LOG('Indicator Data'!AI94)&gt;LOG(DP$195),10,IF(LOG('Indicator Data'!AI94)&lt;LOG(DP$194),0,10-(LOG(DP$195)-LOG('Indicator Data'!AI94))/(LOG(DP$195)-LOG(DP$194))*10))),1)</f>
        <v>8</v>
      </c>
      <c r="DQ91" s="37">
        <f t="shared" si="145"/>
        <v>6.1</v>
      </c>
      <c r="DR91" s="35">
        <f>'Indicator Data'!AJ94</f>
        <v>0</v>
      </c>
      <c r="DS91" s="35">
        <f>'Indicator Data'!AK94</f>
        <v>0</v>
      </c>
      <c r="DT91" s="37">
        <f t="shared" si="146"/>
        <v>0</v>
      </c>
      <c r="DU91" s="38">
        <f t="shared" si="147"/>
        <v>4.3</v>
      </c>
      <c r="DV91" s="13"/>
      <c r="DW91" s="83"/>
    </row>
    <row r="92" spans="1:127" s="2" customFormat="1" x14ac:dyDescent="0.3">
      <c r="A92" s="98" t="str">
        <f>'Indicator Data'!A95</f>
        <v>Korea Republic of</v>
      </c>
      <c r="B92" s="39" t="str">
        <f>'Indicator Data'!B95</f>
        <v>KOR</v>
      </c>
      <c r="C92" s="35">
        <f>ROUND(IF('Indicator Data'!C95=0,0.1,IF(LOG('Indicator Data'!C95)&gt;C$195,10,IF(LOG('Indicator Data'!C95)&lt;C$194,0,10-(C$195-LOG('Indicator Data'!C95))/(C$195-C$194)*10))),1)</f>
        <v>10</v>
      </c>
      <c r="D92" s="35">
        <f>ROUND(IF('Indicator Data'!D95=0,0.1,IF(LOG('Indicator Data'!D95)&gt;D$195,10,IF(LOG('Indicator Data'!D95)&lt;D$194,0,10-(D$195-LOG('Indicator Data'!D95))/(D$195-D$194)*10))),1)</f>
        <v>0.1</v>
      </c>
      <c r="E92" s="35">
        <f t="shared" si="107"/>
        <v>7.6</v>
      </c>
      <c r="F92" s="35">
        <f>IF('Indicator Data'!E95="No data",0.1,(ROUND(IF('Indicator Data'!E95=0,0,IF(LOG('Indicator Data'!E95)&gt;F$195,10,IF(LOG('Indicator Data'!E95)&lt;F$194,0,10-(F$195-LOG('Indicator Data'!E95))/(F$195-F$194)*10))),1)))</f>
        <v>7.1</v>
      </c>
      <c r="G92" s="35">
        <f>ROUND(IF('Indicator Data'!F95=0,0,IF(LOG('Indicator Data'!F95)&gt;G$195,10,IF(LOG('Indicator Data'!F95)&lt;G$194,0,10-(G$195-LOG('Indicator Data'!F95))/(G$195-G$194)*10))),1)</f>
        <v>7.6</v>
      </c>
      <c r="H92" s="35">
        <f>ROUND(IF('Indicator Data'!G95=0,0,IF(LOG('Indicator Data'!G95)&gt;H$195,10,IF(LOG('Indicator Data'!G95)&lt;H$194,0,10-(H$195-LOG('Indicator Data'!G95))/(H$195-H$194)*10))),1)</f>
        <v>9.9</v>
      </c>
      <c r="I92" s="35">
        <f>ROUND(IF('Indicator Data'!H95=0,0,IF(LOG('Indicator Data'!H95)&gt;I$195,10,IF(LOG('Indicator Data'!H95)&lt;I$194,0,10-(I$195-LOG('Indicator Data'!H95))/(I$195-I$194)*10))),1)</f>
        <v>10</v>
      </c>
      <c r="J92" s="35">
        <f t="shared" si="108"/>
        <v>10</v>
      </c>
      <c r="K92" s="35">
        <f>ROUND(IF('Indicator Data'!I95=0,0,IF(LOG('Indicator Data'!I95)&gt;K$195,10,IF(LOG('Indicator Data'!I95)&lt;K$194,0,10-(K$195-LOG('Indicator Data'!I95))/(K$195-K$194)*10))),1)</f>
        <v>7.6</v>
      </c>
      <c r="L92" s="35">
        <f t="shared" si="109"/>
        <v>9.1</v>
      </c>
      <c r="M92" s="35">
        <f>ROUND(IF('Indicator Data'!J95=0,0,IF(LOG('Indicator Data'!J95)&gt;M$195,10,IF(LOG('Indicator Data'!J95)&lt;M$194,0,10-(M$195-LOG('Indicator Data'!J95))/(M$195-M$194)*10))),1)</f>
        <v>0</v>
      </c>
      <c r="N92" s="36">
        <f>'Indicator Data'!C95/'Indicator Data'!$CK95</f>
        <v>1.9070816622004637E-3</v>
      </c>
      <c r="O92" s="36">
        <f>'Indicator Data'!D95/'Indicator Data'!$CK95</f>
        <v>0</v>
      </c>
      <c r="P92" s="36">
        <f>IF(F92=0.1,"x",'Indicator Data'!E95/'Indicator Data'!$CK95)</f>
        <v>1.3922454560073691E-3</v>
      </c>
      <c r="Q92" s="36">
        <f>'Indicator Data'!F95/'Indicator Data'!$CK95</f>
        <v>7.7164819751063137E-6</v>
      </c>
      <c r="R92" s="36">
        <f>'Indicator Data'!G95/'Indicator Data'!$CK95</f>
        <v>1.8984183214377847E-2</v>
      </c>
      <c r="S92" s="36">
        <f>'Indicator Data'!H95/'Indicator Data'!$CK95</f>
        <v>5.0564548546511547E-3</v>
      </c>
      <c r="T92" s="36">
        <f>'Indicator Data'!I95/'Indicator Data'!$CK95</f>
        <v>1.2067180763403451E-3</v>
      </c>
      <c r="U92" s="36">
        <f>'Indicator Data'!J95/'Indicator Data'!$CK95</f>
        <v>0</v>
      </c>
      <c r="V92" s="35">
        <f t="shared" si="110"/>
        <v>9.5</v>
      </c>
      <c r="W92" s="35">
        <f t="shared" si="111"/>
        <v>0</v>
      </c>
      <c r="X92" s="35">
        <f t="shared" si="112"/>
        <v>6.9</v>
      </c>
      <c r="Y92" s="35">
        <f t="shared" si="113"/>
        <v>0.9</v>
      </c>
      <c r="Z92" s="35">
        <f t="shared" si="114"/>
        <v>7.5</v>
      </c>
      <c r="AA92" s="35">
        <f t="shared" si="115"/>
        <v>10</v>
      </c>
      <c r="AB92" s="35">
        <f t="shared" si="116"/>
        <v>10</v>
      </c>
      <c r="AC92" s="35">
        <f t="shared" si="117"/>
        <v>10</v>
      </c>
      <c r="AD92" s="35">
        <f t="shared" si="118"/>
        <v>1.2</v>
      </c>
      <c r="AE92" s="35">
        <f t="shared" si="119"/>
        <v>7.8</v>
      </c>
      <c r="AF92" s="35">
        <f t="shared" si="120"/>
        <v>0</v>
      </c>
      <c r="AG92" s="35">
        <f>ROUND(IF('Indicator Data'!K95=0,0,IF('Indicator Data'!K95&gt;AG$195,10,IF('Indicator Data'!K95&lt;AG$194,0,10-(AG$195-'Indicator Data'!K95)/(AG$195-AG$194)*10))),1)</f>
        <v>1</v>
      </c>
      <c r="AH92" s="35">
        <f t="shared" si="121"/>
        <v>9.8000000000000007</v>
      </c>
      <c r="AI92" s="35">
        <f t="shared" si="122"/>
        <v>0.1</v>
      </c>
      <c r="AJ92" s="35">
        <f t="shared" si="123"/>
        <v>10</v>
      </c>
      <c r="AK92" s="35">
        <f t="shared" si="124"/>
        <v>10</v>
      </c>
      <c r="AL92" s="35">
        <f t="shared" si="125"/>
        <v>10</v>
      </c>
      <c r="AM92" s="35">
        <f t="shared" si="126"/>
        <v>4.4000000000000004</v>
      </c>
      <c r="AN92" s="35">
        <f t="shared" si="127"/>
        <v>0</v>
      </c>
      <c r="AO92" s="142">
        <f t="shared" si="128"/>
        <v>7.3</v>
      </c>
      <c r="AP92" s="142">
        <f t="shared" si="148"/>
        <v>4.7</v>
      </c>
      <c r="AQ92" s="142">
        <f t="shared" si="129"/>
        <v>7.6</v>
      </c>
      <c r="AR92" s="142">
        <f t="shared" si="130"/>
        <v>8.5</v>
      </c>
      <c r="AS92" s="35">
        <f t="shared" si="131"/>
        <v>0.5</v>
      </c>
      <c r="AT92" s="35">
        <f>IF('Indicator Data'!L95="No data","x",IF('Indicator Data'!CL95&lt;1000,"x",ROUND((IF('Indicator Data'!L95&gt;AT$195,10,IF('Indicator Data'!L95&lt;AT$194,0,10-(AT$195-'Indicator Data'!L95)/(AT$195-AT$194)*10))),1)))</f>
        <v>0</v>
      </c>
      <c r="AU92" s="142">
        <f t="shared" si="132"/>
        <v>0.3</v>
      </c>
      <c r="AV92" s="35">
        <f>IF('Indicator Data'!M95="No data","x",ROUND(IF('Indicator Data'!M95=0,0,IF(LOG('Indicator Data'!M95)&gt;AV$195,10,IF(LOG('Indicator Data'!M95)&lt;AV$194,0,10-(AV$195-LOG('Indicator Data'!M95))/(AV$195-AV$194)*10))),1))</f>
        <v>0</v>
      </c>
      <c r="AW92" s="36">
        <f>IF(AV92="x","x",'Indicator Data'!M95/'Indicator Data'!$CK95)</f>
        <v>0</v>
      </c>
      <c r="AX92" s="35">
        <f t="shared" si="149"/>
        <v>0</v>
      </c>
      <c r="AY92" s="35">
        <f t="shared" si="150"/>
        <v>0</v>
      </c>
      <c r="AZ92" s="35" t="str">
        <f>IF('Indicator Data'!N95="No data","x",ROUND(IF('Indicator Data'!N95=0,0,IF(LOG('Indicator Data'!N95)&gt;AZ$195,10,IF(LOG('Indicator Data'!N95)&lt;AZ$194,0,10-(AZ$195-LOG('Indicator Data'!N95))/(AZ$195-AZ$194)*10))),1))</f>
        <v>x</v>
      </c>
      <c r="BA92" s="36" t="str">
        <f>IF(AZ92="x","x",'Indicator Data'!N95/'Indicator Data'!$CK95)</f>
        <v>x</v>
      </c>
      <c r="BB92" s="35" t="str">
        <f t="shared" si="151"/>
        <v>x</v>
      </c>
      <c r="BC92" s="35" t="str">
        <f t="shared" si="152"/>
        <v>x</v>
      </c>
      <c r="BD92" s="35" t="str">
        <f>IF('Indicator Data'!O95="No data","x",ROUND(IF('Indicator Data'!O95=0,0,IF(LOG('Indicator Data'!O95)&gt;BD$195,10,IF(LOG('Indicator Data'!O95)&lt;BD$194,0,10-(BD$195-LOG('Indicator Data'!O95))/(BD$195-BD$194)*10))),1))</f>
        <v>x</v>
      </c>
      <c r="BE92" s="36" t="str">
        <f>IF(BD92="x","x",'Indicator Data'!O95/'Indicator Data'!$CK95)</f>
        <v>x</v>
      </c>
      <c r="BF92" s="35" t="str">
        <f t="shared" si="153"/>
        <v>x</v>
      </c>
      <c r="BG92" s="35" t="str">
        <f t="shared" si="154"/>
        <v>x</v>
      </c>
      <c r="BH92" s="35" t="str">
        <f>IF('Indicator Data'!P95="No data","x",ROUND(IF('Indicator Data'!P95=0,0,IF(LOG('Indicator Data'!P95)&gt;BH$195,10,IF(LOG('Indicator Data'!P95)&lt;BH$194,0,10-(BH$195-LOG('Indicator Data'!P95))/(BH$195-BH$194)*10))),1))</f>
        <v>x</v>
      </c>
      <c r="BI92" s="36" t="str">
        <f>IF(BH92="x","x",'Indicator Data'!P95/'Indicator Data'!$CK95)</f>
        <v>x</v>
      </c>
      <c r="BJ92" s="35" t="str">
        <f t="shared" si="155"/>
        <v>x</v>
      </c>
      <c r="BK92" s="35" t="str">
        <f t="shared" si="156"/>
        <v>x</v>
      </c>
      <c r="BL92" s="35">
        <f t="shared" si="157"/>
        <v>0</v>
      </c>
      <c r="BM92" s="35">
        <f>ROUND(IF('Indicator Data'!Q95=0,0,IF(LOG('Indicator Data'!Q95)&gt;BM$195,10,IF(LOG('Indicator Data'!Q95)&lt;BM$194,0,10-(BM$195-LOG('Indicator Data'!Q95))/(BM$195-BM$194)*10))),1)</f>
        <v>7.3</v>
      </c>
      <c r="BN92" s="35">
        <f>ROUND(IF('Indicator Data'!R95=0,0,IF(LOG('Indicator Data'!R95)&gt;BN$195,10,IF(LOG('Indicator Data'!R95)&lt;BN$194,0,10-(BN$195-LOG('Indicator Data'!R95))/(BN$195-BN$194)*10))),1)</f>
        <v>8.9</v>
      </c>
      <c r="BO92" s="35">
        <f t="shared" si="158"/>
        <v>8.3666666666666671</v>
      </c>
      <c r="BP92" s="36">
        <f>'Indicator Data'!Q95/'Indicator Data'!$CK95</f>
        <v>2.4729991038394315E-2</v>
      </c>
      <c r="BQ92" s="36">
        <f>'Indicator Data'!R95/'Indicator Data'!$CK95</f>
        <v>4.4913240334427944E-2</v>
      </c>
      <c r="BR92" s="35">
        <f t="shared" si="133"/>
        <v>0.2</v>
      </c>
      <c r="BS92" s="35">
        <f t="shared" si="134"/>
        <v>0.6</v>
      </c>
      <c r="BT92" s="35">
        <f t="shared" si="135"/>
        <v>0.46666666666666662</v>
      </c>
      <c r="BU92" s="35">
        <f t="shared" si="159"/>
        <v>5.7</v>
      </c>
      <c r="BV92" s="35">
        <f>ROUND(IF('Indicator Data'!S95=0,0,IF(LOG('Indicator Data'!S95)&gt;BV$195,10,IF(LOG('Indicator Data'!S95)&lt;BV$194,0,10-(BV$195-LOG('Indicator Data'!S95))/(BV$195-BV$194)*10))),1)</f>
        <v>0</v>
      </c>
      <c r="BW92" s="35">
        <f>ROUND(IF('Indicator Data'!T95=0,0,IF(LOG('Indicator Data'!T95)&gt;BW$195,10,IF(LOG('Indicator Data'!T95)&lt;BW$194,0,10-(BW$195-LOG('Indicator Data'!T95))/(BW$195-BW$194)*10))),1)</f>
        <v>0</v>
      </c>
      <c r="BX92" s="35">
        <f t="shared" si="160"/>
        <v>0</v>
      </c>
      <c r="BY92" s="36">
        <f>'Indicator Data'!S95/'Indicator Data'!$CK95</f>
        <v>0</v>
      </c>
      <c r="BZ92" s="36">
        <f>'Indicator Data'!T95/'Indicator Data'!$CK95</f>
        <v>0</v>
      </c>
      <c r="CA92" s="35">
        <f t="shared" si="136"/>
        <v>0</v>
      </c>
      <c r="CB92" s="35">
        <f t="shared" si="137"/>
        <v>0</v>
      </c>
      <c r="CC92" s="35">
        <f t="shared" si="161"/>
        <v>0</v>
      </c>
      <c r="CD92" s="35">
        <f t="shared" si="162"/>
        <v>0</v>
      </c>
      <c r="CE92" s="35">
        <f t="shared" si="163"/>
        <v>3.4</v>
      </c>
      <c r="CF92" s="35">
        <f>ROUND(IF('Indicator Data'!U95=0,0,IF(LOG('Indicator Data'!U95)&gt;CF$195,10,IF(LOG('Indicator Data'!U95)&lt;CF$194,0,10-(CF$195-LOG('Indicator Data'!U95))/(CF$195-CF$194)*10))),1)</f>
        <v>2.5</v>
      </c>
      <c r="CG92" s="36">
        <f>'Indicator Data'!U95/'Indicator Data'!$CK95</f>
        <v>1.1672537634935877E-5</v>
      </c>
      <c r="CH92" s="35">
        <f t="shared" si="138"/>
        <v>0</v>
      </c>
      <c r="CI92" s="35">
        <f t="shared" si="164"/>
        <v>1.3</v>
      </c>
      <c r="CJ92" s="35">
        <f>ROUND(IF('Indicator Data'!V95=0,0,IF(LOG('Indicator Data'!V95)&gt;CJ$195,10,IF(LOG('Indicator Data'!V95)&lt;CJ$194,0,10-(CJ$195-LOG('Indicator Data'!V95))/(CJ$195-CJ$194)*10))),1)</f>
        <v>8.4</v>
      </c>
      <c r="CK92" s="36">
        <f>IF('Indicator Data'!V95/'Indicator Data'!$CK95&gt;1,1,'Indicator Data'!V95/'Indicator Data'!$CK95)</f>
        <v>0.15457482731415167</v>
      </c>
      <c r="CL92" s="35">
        <f t="shared" si="139"/>
        <v>1.5</v>
      </c>
      <c r="CM92" s="35">
        <f t="shared" si="165"/>
        <v>6</v>
      </c>
      <c r="CN92" s="35">
        <f>ROUND(IF('Indicator Data'!W95=0,0,IF(LOG('Indicator Data'!W95)&gt;CN$195,10,IF(LOG('Indicator Data'!W95)&lt;CN$194,0,10-(CN$195-LOG('Indicator Data'!W95))/(CN$195-CN$194)*10))),1)</f>
        <v>8.6999999999999993</v>
      </c>
      <c r="CO92" s="36">
        <f>'Indicator Data'!W95/'Indicator Data'!$CK95</f>
        <v>0.25366362751568294</v>
      </c>
      <c r="CP92" s="35">
        <f t="shared" si="140"/>
        <v>2.5</v>
      </c>
      <c r="CQ92" s="35">
        <f t="shared" si="166"/>
        <v>6.6</v>
      </c>
      <c r="CR92" s="35">
        <f t="shared" si="141"/>
        <v>4.5999999999999996</v>
      </c>
      <c r="CS92" s="35">
        <f>IF('Indicator Data'!BZ95="No data","x",ROUND(IF('Indicator Data'!BZ95&gt;CS$195,0,IF('Indicator Data'!BZ95&lt;CS$194,10,(CS$195-'Indicator Data'!BZ95)/(CS$195-CS$194)*10)),1))</f>
        <v>0</v>
      </c>
      <c r="CT92" s="35">
        <f>IF('Indicator Data'!CA95="No data","x",ROUND(IF('Indicator Data'!CA95&gt;CT$195,0,IF('Indicator Data'!CA95&lt;CT$194,10,(CT$195-'Indicator Data'!CA95)/(CT$195-CT$194)*10)),1))</f>
        <v>0</v>
      </c>
      <c r="CU92" s="35" t="str">
        <f>IF('Indicator Data'!AC95="No data","x",ROUND(IF('Indicator Data'!AC95&gt;CU$195,0,IF('Indicator Data'!AC95&lt;CU$194,10,(CU$195-'Indicator Data'!AC95)/(CU$195-CU$194)*10)),1))</f>
        <v>x</v>
      </c>
      <c r="CV92" s="35">
        <f t="shared" si="142"/>
        <v>0</v>
      </c>
      <c r="CW92" s="35">
        <f>IF('Indicator Data'!X95="No data","x",ROUND(IF(LOG('Indicator Data'!X95)&gt;CW$195,10,IF(LOG('Indicator Data'!X95)&lt;CW$194,0,10-(CW$195-LOG('Indicator Data'!X95))/(CW$195-CW$194)*10)),1))</f>
        <v>9.1</v>
      </c>
      <c r="CX92" s="35">
        <f>IF('Indicator Data'!Y95="No data","x",ROUND(IF('Indicator Data'!Y95&gt;CX$195,10,IF('Indicator Data'!Y95&lt;CX$194,0,10-(CX$195-'Indicator Data'!Y95)/(CX$195-CX$194)*10)),1))</f>
        <v>0.5</v>
      </c>
      <c r="CY92" s="35">
        <f>IF('Indicator Data'!Z95="No data","x",ROUND(IF('Indicator Data'!Z95&gt;CY$195,10,IF('Indicator Data'!Z95&lt;CY$194,0,10-(CY$195-'Indicator Data'!Z95)/(CY$195-CY$194)*10)),1))</f>
        <v>8.1</v>
      </c>
      <c r="CZ92" s="35" t="str">
        <f>IF('Indicator Data'!AA95="No data","x",ROUND(IF('Indicator Data'!AA95&gt;CZ$195,10,IF('Indicator Data'!AA95&lt;CZ$194,0,10-(CZ$195-'Indicator Data'!AA95)/(CZ$195-CZ$194)*10)),1))</f>
        <v>x</v>
      </c>
      <c r="DA92" s="35">
        <f t="shared" si="167"/>
        <v>5.9</v>
      </c>
      <c r="DB92" s="35">
        <f t="shared" si="168"/>
        <v>3.9</v>
      </c>
      <c r="DC92" s="35" t="str">
        <f>IF('Indicator Data'!AF95="No data","x",ROUND(IF('Indicator Data'!AF95&gt;DC$195,10,IF('Indicator Data'!AF95&lt;DC$194,0,10-(DC$195-'Indicator Data'!AF95)/(DC$195-DC$194)*10)),1))</f>
        <v>x</v>
      </c>
      <c r="DD92" s="35">
        <f>IF('Indicator Data'!AG95="No data","x",ROUND(IF('Indicator Data'!AG95&gt;DD$195,10,IF('Indicator Data'!AG95&lt;DD$194,0,10-(DD$195-'Indicator Data'!AG95)/(DD$195-DD$194)*10)),1))</f>
        <v>0</v>
      </c>
      <c r="DE92" s="35">
        <f t="shared" si="169"/>
        <v>4.4000000000000004</v>
      </c>
      <c r="DF92" s="35">
        <f>IF('Indicator Data'!AB95="No data","x",ROUND(IF('Indicator Data'!AB95&gt;DF$195,10,IF('Indicator Data'!AB95&lt;DF$194,0,10-(DF$195-'Indicator Data'!AB95)/(DF$195-DF$194)*10)),1))</f>
        <v>0</v>
      </c>
      <c r="DG92" s="35">
        <f t="shared" si="170"/>
        <v>0</v>
      </c>
      <c r="DH92" s="143">
        <f>IF('Indicator Data'!AD95="No data","x",'Indicator Data'!AD95/'Indicator Data'!$CJ95)</f>
        <v>3.7717674819451108E-4</v>
      </c>
      <c r="DI92" s="35">
        <f t="shared" si="171"/>
        <v>6.2</v>
      </c>
      <c r="DJ92" s="35">
        <f>IF('Indicator Data'!AE95="No data","x",ROUND(IF('Indicator Data'!AE95&gt;DJ$195,0,IF('Indicator Data'!AE95&lt;DJ$194,10,(DJ$195-'Indicator Data'!AE95)/(DJ$195-DJ$194)*10)),1))</f>
        <v>0</v>
      </c>
      <c r="DK92" s="35">
        <f t="shared" si="172"/>
        <v>3.1</v>
      </c>
      <c r="DL92" s="35">
        <f t="shared" si="173"/>
        <v>2.5</v>
      </c>
      <c r="DM92" s="37">
        <f t="shared" si="143"/>
        <v>2.9</v>
      </c>
      <c r="DN92" s="38">
        <f t="shared" si="144"/>
        <v>5.9</v>
      </c>
      <c r="DO92" s="35">
        <f>ROUND(IF('Indicator Data'!AH95=0,0,IF('Indicator Data'!AH95&gt;DO$195,10,IF('Indicator Data'!AH95&lt;DO$194,0,10-(DO$195-'Indicator Data'!AH95)/(DO$195-DO$194)*10))),1)</f>
        <v>2.1</v>
      </c>
      <c r="DP92" s="35">
        <f>ROUND(IF('Indicator Data'!AI95=0,0,IF(LOG('Indicator Data'!AI95)&gt;LOG(DP$195),10,IF(LOG('Indicator Data'!AI95)&lt;LOG(DP$194),0,10-(LOG(DP$195)-LOG('Indicator Data'!AI95))/(LOG(DP$195)-LOG(DP$194))*10))),1)</f>
        <v>2.8</v>
      </c>
      <c r="DQ92" s="37">
        <f t="shared" si="145"/>
        <v>2.5</v>
      </c>
      <c r="DR92" s="35">
        <f>'Indicator Data'!AJ95</f>
        <v>0</v>
      </c>
      <c r="DS92" s="35">
        <f>'Indicator Data'!AK95</f>
        <v>0</v>
      </c>
      <c r="DT92" s="37">
        <f t="shared" si="146"/>
        <v>0</v>
      </c>
      <c r="DU92" s="38">
        <f t="shared" si="147"/>
        <v>1.8</v>
      </c>
      <c r="DV92" s="13"/>
      <c r="DW92" s="83"/>
    </row>
    <row r="93" spans="1:127" s="2" customFormat="1" x14ac:dyDescent="0.3">
      <c r="A93" s="98" t="str">
        <f>'Indicator Data'!A96</f>
        <v>Kuwait</v>
      </c>
      <c r="B93" s="39" t="str">
        <f>'Indicator Data'!B96</f>
        <v>KWT</v>
      </c>
      <c r="C93" s="35">
        <f>ROUND(IF('Indicator Data'!C96=0,0.1,IF(LOG('Indicator Data'!C96)&gt;C$195,10,IF(LOG('Indicator Data'!C96)&lt;C$194,0,10-(C$195-LOG('Indicator Data'!C96))/(C$195-C$194)*10))),1)</f>
        <v>0.5</v>
      </c>
      <c r="D93" s="35">
        <f>ROUND(IF('Indicator Data'!D96=0,0.1,IF(LOG('Indicator Data'!D96)&gt;D$195,10,IF(LOG('Indicator Data'!D96)&lt;D$194,0,10-(D$195-LOG('Indicator Data'!D96))/(D$195-D$194)*10))),1)</f>
        <v>0.1</v>
      </c>
      <c r="E93" s="35">
        <f t="shared" si="107"/>
        <v>0.3</v>
      </c>
      <c r="F93" s="35">
        <f>IF('Indicator Data'!E96="No data",0.1,(ROUND(IF('Indicator Data'!E96=0,0,IF(LOG('Indicator Data'!E96)&gt;F$195,10,IF(LOG('Indicator Data'!E96)&lt;F$194,0,10-(F$195-LOG('Indicator Data'!E96))/(F$195-F$194)*10))),1)))</f>
        <v>2.2999999999999998</v>
      </c>
      <c r="G93" s="35">
        <f>ROUND(IF('Indicator Data'!F96=0,0,IF(LOG('Indicator Data'!F96)&gt;G$195,10,IF(LOG('Indicator Data'!F96)&lt;G$194,0,10-(G$195-LOG('Indicator Data'!F96))/(G$195-G$194)*10))),1)</f>
        <v>0</v>
      </c>
      <c r="H93" s="35">
        <f>ROUND(IF('Indicator Data'!G96=0,0,IF(LOG('Indicator Data'!G96)&gt;H$195,10,IF(LOG('Indicator Data'!G96)&lt;H$194,0,10-(H$195-LOG('Indicator Data'!G96))/(H$195-H$194)*10))),1)</f>
        <v>0</v>
      </c>
      <c r="I93" s="35">
        <f>ROUND(IF('Indicator Data'!H96=0,0,IF(LOG('Indicator Data'!H96)&gt;I$195,10,IF(LOG('Indicator Data'!H96)&lt;I$194,0,10-(I$195-LOG('Indicator Data'!H96))/(I$195-I$194)*10))),1)</f>
        <v>0</v>
      </c>
      <c r="J93" s="35">
        <f t="shared" si="108"/>
        <v>0</v>
      </c>
      <c r="K93" s="35">
        <f>ROUND(IF('Indicator Data'!I96=0,0,IF(LOG('Indicator Data'!I96)&gt;K$195,10,IF(LOG('Indicator Data'!I96)&lt;K$194,0,10-(K$195-LOG('Indicator Data'!I96))/(K$195-K$194)*10))),1)</f>
        <v>0</v>
      </c>
      <c r="L93" s="35">
        <f t="shared" si="109"/>
        <v>0</v>
      </c>
      <c r="M93" s="35">
        <f>ROUND(IF('Indicator Data'!J96=0,0,IF(LOG('Indicator Data'!J96)&gt;M$195,10,IF(LOG('Indicator Data'!J96)&lt;M$194,0,10-(M$195-LOG('Indicator Data'!J96))/(M$195-M$194)*10))),1)</f>
        <v>0</v>
      </c>
      <c r="N93" s="36">
        <f>'Indicator Data'!C96/'Indicator Data'!$CK96</f>
        <v>4.2128224338962728E-6</v>
      </c>
      <c r="O93" s="36">
        <f>'Indicator Data'!D96/'Indicator Data'!$CK96</f>
        <v>0</v>
      </c>
      <c r="P93" s="36">
        <f>IF(F93=0.1,"x",'Indicator Data'!E96/'Indicator Data'!$CK96)</f>
        <v>2.1406912720064479E-4</v>
      </c>
      <c r="Q93" s="36">
        <f>'Indicator Data'!F96/'Indicator Data'!$CK96</f>
        <v>0</v>
      </c>
      <c r="R93" s="36">
        <f>'Indicator Data'!G96/'Indicator Data'!$CK96</f>
        <v>0</v>
      </c>
      <c r="S93" s="36">
        <f>'Indicator Data'!H96/'Indicator Data'!$CK96</f>
        <v>0</v>
      </c>
      <c r="T93" s="36">
        <f>'Indicator Data'!I96/'Indicator Data'!$CK96</f>
        <v>0</v>
      </c>
      <c r="U93" s="36">
        <f>'Indicator Data'!J96/'Indicator Data'!$CK96</f>
        <v>0</v>
      </c>
      <c r="V93" s="35">
        <f t="shared" si="110"/>
        <v>0</v>
      </c>
      <c r="W93" s="35">
        <f t="shared" si="111"/>
        <v>0</v>
      </c>
      <c r="X93" s="35">
        <f t="shared" si="112"/>
        <v>0</v>
      </c>
      <c r="Y93" s="35">
        <f t="shared" si="113"/>
        <v>0.1</v>
      </c>
      <c r="Z93" s="35">
        <f t="shared" si="114"/>
        <v>0</v>
      </c>
      <c r="AA93" s="35">
        <f t="shared" si="115"/>
        <v>0</v>
      </c>
      <c r="AB93" s="35">
        <f t="shared" si="116"/>
        <v>0</v>
      </c>
      <c r="AC93" s="35">
        <f t="shared" si="117"/>
        <v>0</v>
      </c>
      <c r="AD93" s="35">
        <f t="shared" si="118"/>
        <v>0</v>
      </c>
      <c r="AE93" s="35">
        <f t="shared" si="119"/>
        <v>0</v>
      </c>
      <c r="AF93" s="35">
        <f t="shared" si="120"/>
        <v>0</v>
      </c>
      <c r="AG93" s="35">
        <f>ROUND(IF('Indicator Data'!K96=0,0,IF('Indicator Data'!K96&gt;AG$195,10,IF('Indicator Data'!K96&lt;AG$194,0,10-(AG$195-'Indicator Data'!K96)/(AG$195-AG$194)*10))),1)</f>
        <v>0</v>
      </c>
      <c r="AH93" s="35">
        <f t="shared" si="121"/>
        <v>0.3</v>
      </c>
      <c r="AI93" s="35">
        <f t="shared" si="122"/>
        <v>0.1</v>
      </c>
      <c r="AJ93" s="35">
        <f t="shared" si="123"/>
        <v>0</v>
      </c>
      <c r="AK93" s="35">
        <f t="shared" si="124"/>
        <v>0</v>
      </c>
      <c r="AL93" s="35">
        <f t="shared" si="125"/>
        <v>0</v>
      </c>
      <c r="AM93" s="35">
        <f t="shared" si="126"/>
        <v>0</v>
      </c>
      <c r="AN93" s="35">
        <f t="shared" si="127"/>
        <v>0</v>
      </c>
      <c r="AO93" s="142">
        <f t="shared" si="128"/>
        <v>0.2</v>
      </c>
      <c r="AP93" s="142">
        <f t="shared" si="148"/>
        <v>1.3</v>
      </c>
      <c r="AQ93" s="142">
        <f t="shared" si="129"/>
        <v>0</v>
      </c>
      <c r="AR93" s="142">
        <f t="shared" si="130"/>
        <v>0</v>
      </c>
      <c r="AS93" s="35">
        <f t="shared" si="131"/>
        <v>0</v>
      </c>
      <c r="AT93" s="35">
        <f>IF('Indicator Data'!L96="No data","x",IF('Indicator Data'!CL96&lt;1000,"x",ROUND((IF('Indicator Data'!L96&gt;AT$195,10,IF('Indicator Data'!L96&lt;AT$194,0,10-(AT$195-'Indicator Data'!L96)/(AT$195-AT$194)*10))),1)))</f>
        <v>6.1</v>
      </c>
      <c r="AU93" s="142">
        <f t="shared" si="132"/>
        <v>3.1</v>
      </c>
      <c r="AV93" s="35">
        <f>IF('Indicator Data'!M96="No data","x",ROUND(IF('Indicator Data'!M96=0,0,IF(LOG('Indicator Data'!M96)&gt;AV$195,10,IF(LOG('Indicator Data'!M96)&lt;AV$194,0,10-(AV$195-LOG('Indicator Data'!M96))/(AV$195-AV$194)*10))),1))</f>
        <v>4</v>
      </c>
      <c r="AW93" s="36">
        <f>IF(AV93="x","x",'Indicator Data'!M96/'Indicator Data'!$CK96)</f>
        <v>1.59143274779775E-3</v>
      </c>
      <c r="AX93" s="35">
        <f t="shared" si="149"/>
        <v>0</v>
      </c>
      <c r="AY93" s="35">
        <f t="shared" si="150"/>
        <v>2.2000000000000002</v>
      </c>
      <c r="AZ93" s="35" t="str">
        <f>IF('Indicator Data'!N96="No data","x",ROUND(IF('Indicator Data'!N96=0,0,IF(LOG('Indicator Data'!N96)&gt;AZ$195,10,IF(LOG('Indicator Data'!N96)&lt;AZ$194,0,10-(AZ$195-LOG('Indicator Data'!N96))/(AZ$195-AZ$194)*10))),1))</f>
        <v>x</v>
      </c>
      <c r="BA93" s="36" t="str">
        <f>IF(AZ93="x","x",'Indicator Data'!N96/'Indicator Data'!$CK96)</f>
        <v>x</v>
      </c>
      <c r="BB93" s="35" t="str">
        <f t="shared" si="151"/>
        <v>x</v>
      </c>
      <c r="BC93" s="35" t="str">
        <f t="shared" si="152"/>
        <v>x</v>
      </c>
      <c r="BD93" s="35" t="str">
        <f>IF('Indicator Data'!O96="No data","x",ROUND(IF('Indicator Data'!O96=0,0,IF(LOG('Indicator Data'!O96)&gt;BD$195,10,IF(LOG('Indicator Data'!O96)&lt;BD$194,0,10-(BD$195-LOG('Indicator Data'!O96))/(BD$195-BD$194)*10))),1))</f>
        <v>x</v>
      </c>
      <c r="BE93" s="36" t="str">
        <f>IF(BD93="x","x",'Indicator Data'!O96/'Indicator Data'!$CK96)</f>
        <v>x</v>
      </c>
      <c r="BF93" s="35" t="str">
        <f t="shared" si="153"/>
        <v>x</v>
      </c>
      <c r="BG93" s="35" t="str">
        <f t="shared" si="154"/>
        <v>x</v>
      </c>
      <c r="BH93" s="35" t="str">
        <f>IF('Indicator Data'!P96="No data","x",ROUND(IF('Indicator Data'!P96=0,0,IF(LOG('Indicator Data'!P96)&gt;BH$195,10,IF(LOG('Indicator Data'!P96)&lt;BH$194,0,10-(BH$195-LOG('Indicator Data'!P96))/(BH$195-BH$194)*10))),1))</f>
        <v>x</v>
      </c>
      <c r="BI93" s="36" t="str">
        <f>IF(BH93="x","x",'Indicator Data'!P96/'Indicator Data'!$CK96)</f>
        <v>x</v>
      </c>
      <c r="BJ93" s="35" t="str">
        <f t="shared" si="155"/>
        <v>x</v>
      </c>
      <c r="BK93" s="35" t="str">
        <f t="shared" si="156"/>
        <v>x</v>
      </c>
      <c r="BL93" s="35">
        <f t="shared" si="157"/>
        <v>2.2000000000000002</v>
      </c>
      <c r="BM93" s="35">
        <f>ROUND(IF('Indicator Data'!Q96=0,0,IF(LOG('Indicator Data'!Q96)&gt;BM$195,10,IF(LOG('Indicator Data'!Q96)&lt;BM$194,0,10-(BM$195-LOG('Indicator Data'!Q96))/(BM$195-BM$194)*10))),1)</f>
        <v>0</v>
      </c>
      <c r="BN93" s="35">
        <f>ROUND(IF('Indicator Data'!R96=0,0,IF(LOG('Indicator Data'!R96)&gt;BN$195,10,IF(LOG('Indicator Data'!R96)&lt;BN$194,0,10-(BN$195-LOG('Indicator Data'!R96))/(BN$195-BN$194)*10))),1)</f>
        <v>0</v>
      </c>
      <c r="BO93" s="35">
        <f t="shared" si="158"/>
        <v>0</v>
      </c>
      <c r="BP93" s="36">
        <f>'Indicator Data'!Q96/'Indicator Data'!$CK96</f>
        <v>0</v>
      </c>
      <c r="BQ93" s="36">
        <f>'Indicator Data'!R96/'Indicator Data'!$CK96</f>
        <v>0</v>
      </c>
      <c r="BR93" s="35">
        <f t="shared" si="133"/>
        <v>0</v>
      </c>
      <c r="BS93" s="35">
        <f t="shared" si="134"/>
        <v>0</v>
      </c>
      <c r="BT93" s="35">
        <f t="shared" si="135"/>
        <v>0</v>
      </c>
      <c r="BU93" s="35">
        <f t="shared" si="159"/>
        <v>0</v>
      </c>
      <c r="BV93" s="35">
        <f>ROUND(IF('Indicator Data'!S96=0,0,IF(LOG('Indicator Data'!S96)&gt;BV$195,10,IF(LOG('Indicator Data'!S96)&lt;BV$194,0,10-(BV$195-LOG('Indicator Data'!S96))/(BV$195-BV$194)*10))),1)</f>
        <v>0</v>
      </c>
      <c r="BW93" s="35">
        <f>ROUND(IF('Indicator Data'!T96=0,0,IF(LOG('Indicator Data'!T96)&gt;BW$195,10,IF(LOG('Indicator Data'!T96)&lt;BW$194,0,10-(BW$195-LOG('Indicator Data'!T96))/(BW$195-BW$194)*10))),1)</f>
        <v>0</v>
      </c>
      <c r="BX93" s="35">
        <f t="shared" si="160"/>
        <v>0</v>
      </c>
      <c r="BY93" s="36">
        <f>'Indicator Data'!S96/'Indicator Data'!$CK96</f>
        <v>0</v>
      </c>
      <c r="BZ93" s="36">
        <f>'Indicator Data'!T96/'Indicator Data'!$CK96</f>
        <v>0</v>
      </c>
      <c r="CA93" s="35">
        <f t="shared" si="136"/>
        <v>0</v>
      </c>
      <c r="CB93" s="35">
        <f t="shared" si="137"/>
        <v>0</v>
      </c>
      <c r="CC93" s="35">
        <f t="shared" si="161"/>
        <v>0</v>
      </c>
      <c r="CD93" s="35">
        <f t="shared" si="162"/>
        <v>0</v>
      </c>
      <c r="CE93" s="35">
        <f t="shared" si="163"/>
        <v>0</v>
      </c>
      <c r="CF93" s="35">
        <f>ROUND(IF('Indicator Data'!U96=0,0,IF(LOG('Indicator Data'!U96)&gt;CF$195,10,IF(LOG('Indicator Data'!U96)&lt;CF$194,0,10-(CF$195-LOG('Indicator Data'!U96))/(CF$195-CF$194)*10))),1)</f>
        <v>0</v>
      </c>
      <c r="CG93" s="36">
        <f>'Indicator Data'!U96/'Indicator Data'!$CK96</f>
        <v>0</v>
      </c>
      <c r="CH93" s="35">
        <f t="shared" si="138"/>
        <v>0</v>
      </c>
      <c r="CI93" s="35">
        <f t="shared" si="164"/>
        <v>0</v>
      </c>
      <c r="CJ93" s="35">
        <f>ROUND(IF('Indicator Data'!V96=0,0,IF(LOG('Indicator Data'!V96)&gt;CJ$195,10,IF(LOG('Indicator Data'!V96)&lt;CJ$194,0,10-(CJ$195-LOG('Indicator Data'!V96))/(CJ$195-CJ$194)*10))),1)</f>
        <v>7.7</v>
      </c>
      <c r="CK93" s="36">
        <f>IF('Indicator Data'!V96/'Indicator Data'!$CK96&gt;1,1,'Indicator Data'!V96/'Indicator Data'!$CK96)</f>
        <v>0.60463595527232694</v>
      </c>
      <c r="CL93" s="35">
        <f t="shared" si="139"/>
        <v>6</v>
      </c>
      <c r="CM93" s="35">
        <f t="shared" si="165"/>
        <v>6.9</v>
      </c>
      <c r="CN93" s="35">
        <f>ROUND(IF('Indicator Data'!W96=0,0,IF(LOG('Indicator Data'!W96)&gt;CN$195,10,IF(LOG('Indicator Data'!W96)&lt;CN$194,0,10-(CN$195-LOG('Indicator Data'!W96))/(CN$195-CN$194)*10))),1)</f>
        <v>7.7</v>
      </c>
      <c r="CO93" s="36">
        <f>'Indicator Data'!W96/'Indicator Data'!$CK96</f>
        <v>0.60674584034541512</v>
      </c>
      <c r="CP93" s="35">
        <f t="shared" si="140"/>
        <v>6.1</v>
      </c>
      <c r="CQ93" s="35">
        <f t="shared" si="166"/>
        <v>7</v>
      </c>
      <c r="CR93" s="35">
        <f t="shared" si="141"/>
        <v>4.3</v>
      </c>
      <c r="CS93" s="35">
        <f>IF('Indicator Data'!BZ96="No data","x",ROUND(IF('Indicator Data'!BZ96&gt;CS$195,0,IF('Indicator Data'!BZ96&lt;CS$194,10,(CS$195-'Indicator Data'!BZ96)/(CS$195-CS$194)*10)),1))</f>
        <v>0</v>
      </c>
      <c r="CT93" s="35">
        <f>IF('Indicator Data'!CA96="No data","x",ROUND(IF('Indicator Data'!CA96&gt;CT$195,0,IF('Indicator Data'!CA96&lt;CT$194,10,(CT$195-'Indicator Data'!CA96)/(CT$195-CT$194)*10)),1))</f>
        <v>0</v>
      </c>
      <c r="CU93" s="35" t="str">
        <f>IF('Indicator Data'!AC96="No data","x",ROUND(IF('Indicator Data'!AC96&gt;CU$195,0,IF('Indicator Data'!AC96&lt;CU$194,10,(CU$195-'Indicator Data'!AC96)/(CU$195-CU$194)*10)),1))</f>
        <v>x</v>
      </c>
      <c r="CV93" s="35">
        <f t="shared" si="142"/>
        <v>0</v>
      </c>
      <c r="CW93" s="35">
        <f>IF('Indicator Data'!X96="No data","x",ROUND(IF(LOG('Indicator Data'!X96)&gt;CW$195,10,IF(LOG('Indicator Data'!X96)&lt;CW$194,0,10-(CW$195-LOG('Indicator Data'!X96))/(CW$195-CW$194)*10)),1))</f>
        <v>7.9</v>
      </c>
      <c r="CX93" s="35">
        <f>IF('Indicator Data'!Y96="No data","x",ROUND(IF('Indicator Data'!Y96&gt;CX$195,10,IF('Indicator Data'!Y96&lt;CX$194,0,10-(CX$195-'Indicator Data'!Y96)/(CX$195-CX$194)*10)),1))</f>
        <v>4</v>
      </c>
      <c r="CY93" s="35">
        <f>IF('Indicator Data'!Z96="No data","x",ROUND(IF('Indicator Data'!Z96&gt;CY$195,10,IF('Indicator Data'!Z96&lt;CY$194,0,10-(CY$195-'Indicator Data'!Z96)/(CY$195-CY$194)*10)),1))</f>
        <v>10</v>
      </c>
      <c r="CZ93" s="35" t="str">
        <f>IF('Indicator Data'!AA96="No data","x",ROUND(IF('Indicator Data'!AA96&gt;CZ$195,10,IF('Indicator Data'!AA96&lt;CZ$194,0,10-(CZ$195-'Indicator Data'!AA96)/(CZ$195-CZ$194)*10)),1))</f>
        <v>x</v>
      </c>
      <c r="DA93" s="35">
        <f t="shared" si="167"/>
        <v>7.3</v>
      </c>
      <c r="DB93" s="35">
        <f t="shared" si="168"/>
        <v>4.9000000000000004</v>
      </c>
      <c r="DC93" s="35" t="str">
        <f>IF('Indicator Data'!AF96="No data","x",ROUND(IF('Indicator Data'!AF96&gt;DC$195,10,IF('Indicator Data'!AF96&lt;DC$194,0,10-(DC$195-'Indicator Data'!AF96)/(DC$195-DC$194)*10)),1))</f>
        <v>x</v>
      </c>
      <c r="DD93" s="35">
        <f>IF('Indicator Data'!AG96="No data","x",ROUND(IF('Indicator Data'!AG96&gt;DD$195,10,IF('Indicator Data'!AG96&lt;DD$194,0,10-(DD$195-'Indicator Data'!AG96)/(DD$195-DD$194)*10)),1))</f>
        <v>1.4</v>
      </c>
      <c r="DE93" s="35">
        <f t="shared" si="169"/>
        <v>5.8</v>
      </c>
      <c r="DF93" s="35">
        <f>IF('Indicator Data'!AB96="No data","x",ROUND(IF('Indicator Data'!AB96&gt;DF$195,10,IF('Indicator Data'!AB96&lt;DF$194,0,10-(DF$195-'Indicator Data'!AB96)/(DF$195-DF$194)*10)),1))</f>
        <v>0</v>
      </c>
      <c r="DG93" s="35">
        <f t="shared" si="170"/>
        <v>0</v>
      </c>
      <c r="DH93" s="143">
        <f>IF('Indicator Data'!AD96="No data","x",'Indicator Data'!AD96/'Indicator Data'!$CJ96)</f>
        <v>1.4594455960753748E-4</v>
      </c>
      <c r="DI93" s="35">
        <f t="shared" si="171"/>
        <v>8.5</v>
      </c>
      <c r="DJ93" s="35">
        <f>IF('Indicator Data'!AE96="No data","x",ROUND(IF('Indicator Data'!AE96&gt;DJ$195,0,IF('Indicator Data'!AE96&lt;DJ$194,10,(DJ$195-'Indicator Data'!AE96)/(DJ$195-DJ$194)*10)),1))</f>
        <v>2</v>
      </c>
      <c r="DK93" s="35">
        <f t="shared" si="172"/>
        <v>5.3</v>
      </c>
      <c r="DL93" s="35">
        <f t="shared" si="173"/>
        <v>3.7</v>
      </c>
      <c r="DM93" s="37">
        <f t="shared" si="143"/>
        <v>3.8</v>
      </c>
      <c r="DN93" s="38">
        <f t="shared" si="144"/>
        <v>1.5</v>
      </c>
      <c r="DO93" s="35">
        <f>ROUND(IF('Indicator Data'!AH96=0,0,IF('Indicator Data'!AH96&gt;DO$195,10,IF('Indicator Data'!AH96&lt;DO$194,0,10-(DO$195-'Indicator Data'!AH96)/(DO$195-DO$194)*10))),1)</f>
        <v>0.6</v>
      </c>
      <c r="DP93" s="35">
        <f>ROUND(IF('Indicator Data'!AI96=0,0,IF(LOG('Indicator Data'!AI96)&gt;LOG(DP$195),10,IF(LOG('Indicator Data'!AI96)&lt;LOG(DP$194),0,10-(LOG(DP$195)-LOG('Indicator Data'!AI96))/(LOG(DP$195)-LOG(DP$194))*10))),1)</f>
        <v>0.7</v>
      </c>
      <c r="DQ93" s="37">
        <f t="shared" si="145"/>
        <v>0.7</v>
      </c>
      <c r="DR93" s="35">
        <f>'Indicator Data'!AJ96</f>
        <v>0</v>
      </c>
      <c r="DS93" s="35">
        <f>'Indicator Data'!AK96</f>
        <v>0</v>
      </c>
      <c r="DT93" s="37">
        <f t="shared" si="146"/>
        <v>0</v>
      </c>
      <c r="DU93" s="38">
        <f t="shared" si="147"/>
        <v>0.5</v>
      </c>
      <c r="DV93" s="13"/>
      <c r="DW93" s="83"/>
    </row>
    <row r="94" spans="1:127" s="2" customFormat="1" x14ac:dyDescent="0.3">
      <c r="A94" s="98" t="str">
        <f>'Indicator Data'!A97</f>
        <v>Kyrgyzstan</v>
      </c>
      <c r="B94" s="39" t="str">
        <f>'Indicator Data'!B97</f>
        <v>KGZ</v>
      </c>
      <c r="C94" s="35">
        <f>ROUND(IF('Indicator Data'!C97=0,0.1,IF(LOG('Indicator Data'!C97)&gt;C$195,10,IF(LOG('Indicator Data'!C97)&lt;C$194,0,10-(C$195-LOG('Indicator Data'!C97))/(C$195-C$194)*10))),1)</f>
        <v>7.7</v>
      </c>
      <c r="D94" s="35">
        <f>ROUND(IF('Indicator Data'!D97=0,0.1,IF(LOG('Indicator Data'!D97)&gt;D$195,10,IF(LOG('Indicator Data'!D97)&lt;D$194,0,10-(D$195-LOG('Indicator Data'!D97))/(D$195-D$194)*10))),1)</f>
        <v>8.6999999999999993</v>
      </c>
      <c r="E94" s="35">
        <f t="shared" si="107"/>
        <v>8.1999999999999993</v>
      </c>
      <c r="F94" s="35">
        <f>IF('Indicator Data'!E97="No data",0.1,(ROUND(IF('Indicator Data'!E97=0,0,IF(LOG('Indicator Data'!E97)&gt;F$195,10,IF(LOG('Indicator Data'!E97)&lt;F$194,0,10-(F$195-LOG('Indicator Data'!E97))/(F$195-F$194)*10))),1)))</f>
        <v>6.5</v>
      </c>
      <c r="G94" s="35">
        <f>ROUND(IF('Indicator Data'!F97=0,0,IF(LOG('Indicator Data'!F97)&gt;G$195,10,IF(LOG('Indicator Data'!F97)&lt;G$194,0,10-(G$195-LOG('Indicator Data'!F97))/(G$195-G$194)*10))),1)</f>
        <v>0</v>
      </c>
      <c r="H94" s="35">
        <f>ROUND(IF('Indicator Data'!G97=0,0,IF(LOG('Indicator Data'!G97)&gt;H$195,10,IF(LOG('Indicator Data'!G97)&lt;H$194,0,10-(H$195-LOG('Indicator Data'!G97))/(H$195-H$194)*10))),1)</f>
        <v>0</v>
      </c>
      <c r="I94" s="35">
        <f>ROUND(IF('Indicator Data'!H97=0,0,IF(LOG('Indicator Data'!H97)&gt;I$195,10,IF(LOG('Indicator Data'!H97)&lt;I$194,0,10-(I$195-LOG('Indicator Data'!H97))/(I$195-I$194)*10))),1)</f>
        <v>0</v>
      </c>
      <c r="J94" s="35">
        <f t="shared" si="108"/>
        <v>0</v>
      </c>
      <c r="K94" s="35">
        <f>ROUND(IF('Indicator Data'!I97=0,0,IF(LOG('Indicator Data'!I97)&gt;K$195,10,IF(LOG('Indicator Data'!I97)&lt;K$194,0,10-(K$195-LOG('Indicator Data'!I97))/(K$195-K$194)*10))),1)</f>
        <v>0</v>
      </c>
      <c r="L94" s="35">
        <f t="shared" si="109"/>
        <v>0</v>
      </c>
      <c r="M94" s="35">
        <f>ROUND(IF('Indicator Data'!J97=0,0,IF(LOG('Indicator Data'!J97)&gt;M$195,10,IF(LOG('Indicator Data'!J97)&lt;M$194,0,10-(M$195-LOG('Indicator Data'!J97))/(M$195-M$194)*10))),1)</f>
        <v>9.4</v>
      </c>
      <c r="N94" s="36">
        <f>'Indicator Data'!C97/'Indicator Data'!$CK97</f>
        <v>2.1052632215193294E-3</v>
      </c>
      <c r="O94" s="36">
        <f>'Indicator Data'!D97/'Indicator Data'!$CK97</f>
        <v>7.0060342362570629E-4</v>
      </c>
      <c r="P94" s="36">
        <f>IF(F94=0.1,"x",'Indicator Data'!E97/'Indicator Data'!$CK97)</f>
        <v>6.7797943097704242E-3</v>
      </c>
      <c r="Q94" s="36">
        <f>'Indicator Data'!F97/'Indicator Data'!$CK97</f>
        <v>0</v>
      </c>
      <c r="R94" s="36">
        <f>'Indicator Data'!G97/'Indicator Data'!$CK97</f>
        <v>0</v>
      </c>
      <c r="S94" s="36">
        <f>'Indicator Data'!H97/'Indicator Data'!$CK97</f>
        <v>0</v>
      </c>
      <c r="T94" s="36">
        <f>'Indicator Data'!I97/'Indicator Data'!$CK97</f>
        <v>0</v>
      </c>
      <c r="U94" s="36">
        <f>'Indicator Data'!J97/'Indicator Data'!$CK97</f>
        <v>9.8540788578084116E-3</v>
      </c>
      <c r="V94" s="35">
        <f t="shared" si="110"/>
        <v>10</v>
      </c>
      <c r="W94" s="35">
        <f t="shared" si="111"/>
        <v>7</v>
      </c>
      <c r="X94" s="35">
        <f t="shared" si="112"/>
        <v>9</v>
      </c>
      <c r="Y94" s="35">
        <f t="shared" si="113"/>
        <v>4.5</v>
      </c>
      <c r="Z94" s="35">
        <f t="shared" si="114"/>
        <v>0</v>
      </c>
      <c r="AA94" s="35">
        <f t="shared" si="115"/>
        <v>0</v>
      </c>
      <c r="AB94" s="35">
        <f t="shared" si="116"/>
        <v>0</v>
      </c>
      <c r="AC94" s="35">
        <f t="shared" si="117"/>
        <v>0</v>
      </c>
      <c r="AD94" s="35">
        <f t="shared" si="118"/>
        <v>0</v>
      </c>
      <c r="AE94" s="35">
        <f t="shared" si="119"/>
        <v>0</v>
      </c>
      <c r="AF94" s="35">
        <f t="shared" si="120"/>
        <v>3.3</v>
      </c>
      <c r="AG94" s="35">
        <f>ROUND(IF('Indicator Data'!K97=0,0,IF('Indicator Data'!K97&gt;AG$195,10,IF('Indicator Data'!K97&lt;AG$194,0,10-(AG$195-'Indicator Data'!K97)/(AG$195-AG$194)*10))),1)</f>
        <v>1</v>
      </c>
      <c r="AH94" s="35">
        <f t="shared" si="121"/>
        <v>8.9</v>
      </c>
      <c r="AI94" s="35">
        <f t="shared" si="122"/>
        <v>7.9</v>
      </c>
      <c r="AJ94" s="35">
        <f t="shared" si="123"/>
        <v>0</v>
      </c>
      <c r="AK94" s="35">
        <f t="shared" si="124"/>
        <v>0</v>
      </c>
      <c r="AL94" s="35">
        <f t="shared" si="125"/>
        <v>0</v>
      </c>
      <c r="AM94" s="35">
        <f t="shared" si="126"/>
        <v>0</v>
      </c>
      <c r="AN94" s="35">
        <f t="shared" si="127"/>
        <v>7.5</v>
      </c>
      <c r="AO94" s="142">
        <f t="shared" si="128"/>
        <v>8.6</v>
      </c>
      <c r="AP94" s="142">
        <f t="shared" si="148"/>
        <v>5.6</v>
      </c>
      <c r="AQ94" s="142">
        <f t="shared" si="129"/>
        <v>0</v>
      </c>
      <c r="AR94" s="142">
        <f t="shared" si="130"/>
        <v>0</v>
      </c>
      <c r="AS94" s="35">
        <f t="shared" si="131"/>
        <v>4.3</v>
      </c>
      <c r="AT94" s="35">
        <f>IF('Indicator Data'!L97="No data","x",IF('Indicator Data'!CL97&lt;1000,"x",ROUND((IF('Indicator Data'!L97&gt;AT$195,10,IF('Indicator Data'!L97&lt;AT$194,0,10-(AT$195-'Indicator Data'!L97)/(AT$195-AT$194)*10))),1)))</f>
        <v>9.1</v>
      </c>
      <c r="AU94" s="142">
        <f t="shared" si="132"/>
        <v>6.7</v>
      </c>
      <c r="AV94" s="35">
        <f>IF('Indicator Data'!M97="No data","x",ROUND(IF('Indicator Data'!M97=0,0,IF(LOG('Indicator Data'!M97)&gt;AV$195,10,IF(LOG('Indicator Data'!M97)&lt;AV$194,0,10-(AV$195-LOG('Indicator Data'!M97))/(AV$195-AV$194)*10))),1))</f>
        <v>8.1999999999999993</v>
      </c>
      <c r="AW94" s="36">
        <f>IF(AV94="x","x",'Indicator Data'!M97/'Indicator Data'!$CK97)</f>
        <v>0.87876293382943449</v>
      </c>
      <c r="AX94" s="35">
        <f t="shared" si="149"/>
        <v>9.8000000000000007</v>
      </c>
      <c r="AY94" s="35">
        <f t="shared" si="150"/>
        <v>9.1999999999999993</v>
      </c>
      <c r="AZ94" s="35" t="str">
        <f>IF('Indicator Data'!N97="No data","x",ROUND(IF('Indicator Data'!N97=0,0,IF(LOG('Indicator Data'!N97)&gt;AZ$195,10,IF(LOG('Indicator Data'!N97)&lt;AZ$194,0,10-(AZ$195-LOG('Indicator Data'!N97))/(AZ$195-AZ$194)*10))),1))</f>
        <v>x</v>
      </c>
      <c r="BA94" s="36" t="str">
        <f>IF(AZ94="x","x",'Indicator Data'!N97/'Indicator Data'!$CK97)</f>
        <v>x</v>
      </c>
      <c r="BB94" s="35" t="str">
        <f t="shared" si="151"/>
        <v>x</v>
      </c>
      <c r="BC94" s="35" t="str">
        <f t="shared" si="152"/>
        <v>x</v>
      </c>
      <c r="BD94" s="35" t="str">
        <f>IF('Indicator Data'!O97="No data","x",ROUND(IF('Indicator Data'!O97=0,0,IF(LOG('Indicator Data'!O97)&gt;BD$195,10,IF(LOG('Indicator Data'!O97)&lt;BD$194,0,10-(BD$195-LOG('Indicator Data'!O97))/(BD$195-BD$194)*10))),1))</f>
        <v>x</v>
      </c>
      <c r="BE94" s="36" t="str">
        <f>IF(BD94="x","x",'Indicator Data'!O97/'Indicator Data'!$CK97)</f>
        <v>x</v>
      </c>
      <c r="BF94" s="35" t="str">
        <f t="shared" si="153"/>
        <v>x</v>
      </c>
      <c r="BG94" s="35" t="str">
        <f t="shared" si="154"/>
        <v>x</v>
      </c>
      <c r="BH94" s="35" t="str">
        <f>IF('Indicator Data'!P97="No data","x",ROUND(IF('Indicator Data'!P97=0,0,IF(LOG('Indicator Data'!P97)&gt;BH$195,10,IF(LOG('Indicator Data'!P97)&lt;BH$194,0,10-(BH$195-LOG('Indicator Data'!P97))/(BH$195-BH$194)*10))),1))</f>
        <v>x</v>
      </c>
      <c r="BI94" s="36" t="str">
        <f>IF(BH94="x","x",'Indicator Data'!P97/'Indicator Data'!$CK97)</f>
        <v>x</v>
      </c>
      <c r="BJ94" s="35" t="str">
        <f t="shared" si="155"/>
        <v>x</v>
      </c>
      <c r="BK94" s="35" t="str">
        <f t="shared" si="156"/>
        <v>x</v>
      </c>
      <c r="BL94" s="35">
        <f t="shared" si="157"/>
        <v>9.1999999999999993</v>
      </c>
      <c r="BM94" s="35">
        <f>ROUND(IF('Indicator Data'!Q97=0,0,IF(LOG('Indicator Data'!Q97)&gt;BM$195,10,IF(LOG('Indicator Data'!Q97)&lt;BM$194,0,10-(BM$195-LOG('Indicator Data'!Q97))/(BM$195-BM$194)*10))),1)</f>
        <v>7.7</v>
      </c>
      <c r="BN94" s="35">
        <f>ROUND(IF('Indicator Data'!R97=0,0,IF(LOG('Indicator Data'!R97)&gt;BN$195,10,IF(LOG('Indicator Data'!R97)&lt;BN$194,0,10-(BN$195-LOG('Indicator Data'!R97))/(BN$195-BN$194)*10))),1)</f>
        <v>0</v>
      </c>
      <c r="BO94" s="35">
        <f t="shared" si="158"/>
        <v>2.5666666666666669</v>
      </c>
      <c r="BP94" s="36">
        <f>'Indicator Data'!Q97/'Indicator Data'!$CK97</f>
        <v>0.45593144256837215</v>
      </c>
      <c r="BQ94" s="36">
        <f>'Indicator Data'!R97/'Indicator Data'!$CK97</f>
        <v>0</v>
      </c>
      <c r="BR94" s="35">
        <f t="shared" si="133"/>
        <v>4.5999999999999996</v>
      </c>
      <c r="BS94" s="35">
        <f t="shared" si="134"/>
        <v>0</v>
      </c>
      <c r="BT94" s="35">
        <f t="shared" si="135"/>
        <v>1.5333333333333332</v>
      </c>
      <c r="BU94" s="35">
        <f t="shared" si="159"/>
        <v>2.1</v>
      </c>
      <c r="BV94" s="35">
        <f>ROUND(IF('Indicator Data'!S97=0,0,IF(LOG('Indicator Data'!S97)&gt;BV$195,10,IF(LOG('Indicator Data'!S97)&lt;BV$194,0,10-(BV$195-LOG('Indicator Data'!S97))/(BV$195-BV$194)*10))),1)</f>
        <v>0</v>
      </c>
      <c r="BW94" s="35">
        <f>ROUND(IF('Indicator Data'!T97=0,0,IF(LOG('Indicator Data'!T97)&gt;BW$195,10,IF(LOG('Indicator Data'!T97)&lt;BW$194,0,10-(BW$195-LOG('Indicator Data'!T97))/(BW$195-BW$194)*10))),1)</f>
        <v>0</v>
      </c>
      <c r="BX94" s="35">
        <f t="shared" si="160"/>
        <v>0</v>
      </c>
      <c r="BY94" s="36">
        <f>'Indicator Data'!S97/'Indicator Data'!$CK97</f>
        <v>0</v>
      </c>
      <c r="BZ94" s="36">
        <f>'Indicator Data'!T97/'Indicator Data'!$CK97</f>
        <v>0</v>
      </c>
      <c r="CA94" s="35">
        <f t="shared" si="136"/>
        <v>0</v>
      </c>
      <c r="CB94" s="35">
        <f t="shared" si="137"/>
        <v>0</v>
      </c>
      <c r="CC94" s="35">
        <f t="shared" si="161"/>
        <v>0</v>
      </c>
      <c r="CD94" s="35">
        <f t="shared" si="162"/>
        <v>0</v>
      </c>
      <c r="CE94" s="35">
        <f t="shared" si="163"/>
        <v>1.1000000000000001</v>
      </c>
      <c r="CF94" s="35">
        <f>ROUND(IF('Indicator Data'!U97=0,0,IF(LOG('Indicator Data'!U97)&gt;CF$195,10,IF(LOG('Indicator Data'!U97)&lt;CF$194,0,10-(CF$195-LOG('Indicator Data'!U97))/(CF$195-CF$194)*10))),1)</f>
        <v>0</v>
      </c>
      <c r="CG94" s="36">
        <f>'Indicator Data'!U97/'Indicator Data'!$CK97</f>
        <v>0</v>
      </c>
      <c r="CH94" s="35">
        <f t="shared" si="138"/>
        <v>0</v>
      </c>
      <c r="CI94" s="35">
        <f t="shared" si="164"/>
        <v>0</v>
      </c>
      <c r="CJ94" s="35">
        <f>ROUND(IF('Indicator Data'!V97=0,0,IF(LOG('Indicator Data'!V97)&gt;CJ$195,10,IF(LOG('Indicator Data'!V97)&lt;CJ$194,0,10-(CJ$195-LOG('Indicator Data'!V97))/(CJ$195-CJ$194)*10))),1)</f>
        <v>4</v>
      </c>
      <c r="CK94" s="36">
        <f>IF('Indicator Data'!V97/'Indicator Data'!$CK97&gt;1,1,'Indicator Data'!V97/'Indicator Data'!$CK97)</f>
        <v>1.0049075943610569E-3</v>
      </c>
      <c r="CL94" s="35">
        <f t="shared" si="139"/>
        <v>0</v>
      </c>
      <c r="CM94" s="35">
        <f t="shared" si="165"/>
        <v>2.2000000000000002</v>
      </c>
      <c r="CN94" s="35">
        <f>ROUND(IF('Indicator Data'!W97=0,0,IF(LOG('Indicator Data'!W97)&gt;CN$195,10,IF(LOG('Indicator Data'!W97)&lt;CN$194,0,10-(CN$195-LOG('Indicator Data'!W97))/(CN$195-CN$194)*10))),1)</f>
        <v>0</v>
      </c>
      <c r="CO94" s="36">
        <f>'Indicator Data'!W97/'Indicator Data'!$CK97</f>
        <v>0</v>
      </c>
      <c r="CP94" s="35">
        <f t="shared" si="140"/>
        <v>0</v>
      </c>
      <c r="CQ94" s="35">
        <f t="shared" si="166"/>
        <v>0</v>
      </c>
      <c r="CR94" s="35">
        <f t="shared" si="141"/>
        <v>0.9</v>
      </c>
      <c r="CS94" s="35">
        <f>IF('Indicator Data'!BZ97="No data","x",ROUND(IF('Indicator Data'!BZ97&gt;CS$195,0,IF('Indicator Data'!BZ97&lt;CS$194,10,(CS$195-'Indicator Data'!BZ97)/(CS$195-CS$194)*10)),1))</f>
        <v>0.4</v>
      </c>
      <c r="CT94" s="35">
        <f>IF('Indicator Data'!CA97="No data","x",ROUND(IF('Indicator Data'!CA97&gt;CT$195,0,IF('Indicator Data'!CA97&lt;CT$194,10,(CT$195-'Indicator Data'!CA97)/(CT$195-CT$194)*10)),1))</f>
        <v>2.1</v>
      </c>
      <c r="CU94" s="35">
        <f>IF('Indicator Data'!AC97="No data","x",ROUND(IF('Indicator Data'!AC97&gt;CU$195,0,IF('Indicator Data'!AC97&lt;CU$194,10,(CU$195-'Indicator Data'!AC97)/(CU$195-CU$194)*10)),1))</f>
        <v>1.1000000000000001</v>
      </c>
      <c r="CV94" s="35">
        <f t="shared" si="142"/>
        <v>1.2</v>
      </c>
      <c r="CW94" s="35">
        <f>IF('Indicator Data'!X97="No data","x",ROUND(IF(LOG('Indicator Data'!X97)&gt;CW$195,10,IF(LOG('Indicator Data'!X97)&lt;CW$194,0,10-(CW$195-LOG('Indicator Data'!X97))/(CW$195-CW$194)*10)),1))</f>
        <v>5.0999999999999996</v>
      </c>
      <c r="CX94" s="35">
        <f>IF('Indicator Data'!Y97="No data","x",ROUND(IF('Indicator Data'!Y97&gt;CX$195,10,IF('Indicator Data'!Y97&lt;CX$194,0,10-(CX$195-'Indicator Data'!Y97)/(CX$195-CX$194)*10)),1))</f>
        <v>5</v>
      </c>
      <c r="CY94" s="35">
        <f>IF('Indicator Data'!Z97="No data","x",ROUND(IF('Indicator Data'!Z97&gt;CY$195,10,IF('Indicator Data'!Z97&lt;CY$194,0,10-(CY$195-'Indicator Data'!Z97)/(CY$195-CY$194)*10)),1))</f>
        <v>3.6</v>
      </c>
      <c r="CZ94" s="35">
        <f>IF('Indicator Data'!AA97="No data","x",ROUND(IF('Indicator Data'!AA97&gt;CZ$195,10,IF('Indicator Data'!AA97&lt;CZ$194,0,10-(CZ$195-'Indicator Data'!AA97)/(CZ$195-CZ$194)*10)),1))</f>
        <v>5.5</v>
      </c>
      <c r="DA94" s="35">
        <f t="shared" si="167"/>
        <v>4.8</v>
      </c>
      <c r="DB94" s="35">
        <f t="shared" si="168"/>
        <v>3.6</v>
      </c>
      <c r="DC94" s="35">
        <f>IF('Indicator Data'!AF97="No data","x",ROUND(IF('Indicator Data'!AF97&gt;DC$195,10,IF('Indicator Data'!AF97&lt;DC$194,0,10-(DC$195-'Indicator Data'!AF97)/(DC$195-DC$194)*10)),1))</f>
        <v>1.1000000000000001</v>
      </c>
      <c r="DD94" s="35">
        <f>IF('Indicator Data'!AG97="No data","x",ROUND(IF('Indicator Data'!AG97&gt;DD$195,10,IF('Indicator Data'!AG97&lt;DD$194,0,10-(DD$195-'Indicator Data'!AG97)/(DD$195-DD$194)*10)),1))</f>
        <v>4.7</v>
      </c>
      <c r="DE94" s="35">
        <f t="shared" si="169"/>
        <v>4.2</v>
      </c>
      <c r="DF94" s="35">
        <f>IF('Indicator Data'!AB97="No data","x",ROUND(IF('Indicator Data'!AB97&gt;DF$195,10,IF('Indicator Data'!AB97&lt;DF$194,0,10-(DF$195-'Indicator Data'!AB97)/(DF$195-DF$194)*10)),1))</f>
        <v>0</v>
      </c>
      <c r="DG94" s="35">
        <f t="shared" si="170"/>
        <v>0.9</v>
      </c>
      <c r="DH94" s="143">
        <f>IF('Indicator Data'!AD97="No data","x",'Indicator Data'!AD97/'Indicator Data'!$CJ97)</f>
        <v>8.3028736172333182E-4</v>
      </c>
      <c r="DI94" s="35">
        <f t="shared" si="171"/>
        <v>1.7</v>
      </c>
      <c r="DJ94" s="35">
        <f>IF('Indicator Data'!AE97="No data","x",ROUND(IF('Indicator Data'!AE97&gt;DJ$195,0,IF('Indicator Data'!AE97&lt;DJ$194,10,(DJ$195-'Indicator Data'!AE97)/(DJ$195-DJ$194)*10)),1))</f>
        <v>6</v>
      </c>
      <c r="DK94" s="35">
        <f t="shared" si="172"/>
        <v>3.9</v>
      </c>
      <c r="DL94" s="35">
        <f t="shared" si="173"/>
        <v>3</v>
      </c>
      <c r="DM94" s="37">
        <f t="shared" si="143"/>
        <v>5.2</v>
      </c>
      <c r="DN94" s="38">
        <f t="shared" si="144"/>
        <v>5.2</v>
      </c>
      <c r="DO94" s="35">
        <f>ROUND(IF('Indicator Data'!AH97=0,0,IF('Indicator Data'!AH97&gt;DO$195,10,IF('Indicator Data'!AH97&lt;DO$194,0,10-(DO$195-'Indicator Data'!AH97)/(DO$195-DO$194)*10))),1)</f>
        <v>7.4</v>
      </c>
      <c r="DP94" s="35">
        <f>ROUND(IF('Indicator Data'!AI97=0,0,IF(LOG('Indicator Data'!AI97)&gt;LOG(DP$195),10,IF(LOG('Indicator Data'!AI97)&lt;LOG(DP$194),0,10-(LOG(DP$195)-LOG('Indicator Data'!AI97))/(LOG(DP$195)-LOG(DP$194))*10))),1)</f>
        <v>5.9</v>
      </c>
      <c r="DQ94" s="37">
        <f t="shared" si="145"/>
        <v>6.7</v>
      </c>
      <c r="DR94" s="35">
        <f>'Indicator Data'!AJ97</f>
        <v>0</v>
      </c>
      <c r="DS94" s="35">
        <f>'Indicator Data'!AK97</f>
        <v>0</v>
      </c>
      <c r="DT94" s="37">
        <f t="shared" si="146"/>
        <v>0</v>
      </c>
      <c r="DU94" s="38">
        <f t="shared" si="147"/>
        <v>4.7</v>
      </c>
      <c r="DV94" s="13"/>
      <c r="DW94" s="83"/>
    </row>
    <row r="95" spans="1:127" s="2" customFormat="1" x14ac:dyDescent="0.3">
      <c r="A95" s="98" t="str">
        <f>'Indicator Data'!A98</f>
        <v>Lao PDR</v>
      </c>
      <c r="B95" s="39" t="str">
        <f>'Indicator Data'!B98</f>
        <v>LAO</v>
      </c>
      <c r="C95" s="35">
        <f>ROUND(IF('Indicator Data'!C98=0,0.1,IF(LOG('Indicator Data'!C98)&gt;C$195,10,IF(LOG('Indicator Data'!C98)&lt;C$194,0,10-(C$195-LOG('Indicator Data'!C98))/(C$195-C$194)*10))),1)</f>
        <v>6.5</v>
      </c>
      <c r="D95" s="35">
        <f>ROUND(IF('Indicator Data'!D98=0,0.1,IF(LOG('Indicator Data'!D98)&gt;D$195,10,IF(LOG('Indicator Data'!D98)&lt;D$194,0,10-(D$195-LOG('Indicator Data'!D98))/(D$195-D$194)*10))),1)</f>
        <v>1.4</v>
      </c>
      <c r="E95" s="35">
        <f t="shared" si="107"/>
        <v>4.4000000000000004</v>
      </c>
      <c r="F95" s="35">
        <f>IF('Indicator Data'!E98="No data",0.1,(ROUND(IF('Indicator Data'!E98=0,0,IF(LOG('Indicator Data'!E98)&gt;F$195,10,IF(LOG('Indicator Data'!E98)&lt;F$194,0,10-(F$195-LOG('Indicator Data'!E98))/(F$195-F$194)*10))),1)))</f>
        <v>7.5</v>
      </c>
      <c r="G95" s="35">
        <f>ROUND(IF('Indicator Data'!F98=0,0,IF(LOG('Indicator Data'!F98)&gt;G$195,10,IF(LOG('Indicator Data'!F98)&lt;G$194,0,10-(G$195-LOG('Indicator Data'!F98))/(G$195-G$194)*10))),1)</f>
        <v>0</v>
      </c>
      <c r="H95" s="35">
        <f>ROUND(IF('Indicator Data'!G98=0,0,IF(LOG('Indicator Data'!G98)&gt;H$195,10,IF(LOG('Indicator Data'!G98)&lt;H$194,0,10-(H$195-LOG('Indicator Data'!G98))/(H$195-H$194)*10))),1)</f>
        <v>6.9</v>
      </c>
      <c r="I95" s="35">
        <f>ROUND(IF('Indicator Data'!H98=0,0,IF(LOG('Indicator Data'!H98)&gt;I$195,10,IF(LOG('Indicator Data'!H98)&lt;I$194,0,10-(I$195-LOG('Indicator Data'!H98))/(I$195-I$194)*10))),1)</f>
        <v>7.9</v>
      </c>
      <c r="J95" s="35">
        <f t="shared" si="108"/>
        <v>7.4</v>
      </c>
      <c r="K95" s="35">
        <f>ROUND(IF('Indicator Data'!I98=0,0,IF(LOG('Indicator Data'!I98)&gt;K$195,10,IF(LOG('Indicator Data'!I98)&lt;K$194,0,10-(K$195-LOG('Indicator Data'!I98))/(K$195-K$194)*10))),1)</f>
        <v>0</v>
      </c>
      <c r="L95" s="35">
        <f t="shared" si="109"/>
        <v>4.7</v>
      </c>
      <c r="M95" s="35">
        <f>ROUND(IF('Indicator Data'!J98=0,0,IF(LOG('Indicator Data'!J98)&gt;M$195,10,IF(LOG('Indicator Data'!J98)&lt;M$194,0,10-(M$195-LOG('Indicator Data'!J98))/(M$195-M$194)*10))),1)</f>
        <v>8.3000000000000007</v>
      </c>
      <c r="N95" s="36">
        <f>'Indicator Data'!C98/'Indicator Data'!$CK98</f>
        <v>5.8342973902995008E-4</v>
      </c>
      <c r="O95" s="36">
        <f>'Indicator Data'!D98/'Indicator Data'!$CK98</f>
        <v>3.7472470134981833E-6</v>
      </c>
      <c r="P95" s="36">
        <f>IF(F95=0.1,"x",'Indicator Data'!E98/'Indicator Data'!$CK98)</f>
        <v>1.5326787393030622E-2</v>
      </c>
      <c r="Q95" s="36">
        <f>'Indicator Data'!F98/'Indicator Data'!$CK98</f>
        <v>0</v>
      </c>
      <c r="R95" s="36">
        <f>'Indicator Data'!G98/'Indicator Data'!$CK98</f>
        <v>8.8017181601047854E-3</v>
      </c>
      <c r="S95" s="36">
        <f>'Indicator Data'!H98/'Indicator Data'!$CK98</f>
        <v>4.7170604928640212E-4</v>
      </c>
      <c r="T95" s="36">
        <f>'Indicator Data'!I98/'Indicator Data'!$CK98</f>
        <v>0</v>
      </c>
      <c r="U95" s="36">
        <f>'Indicator Data'!J98/'Indicator Data'!$CK98</f>
        <v>3.1387350786309678E-3</v>
      </c>
      <c r="V95" s="35">
        <f t="shared" si="110"/>
        <v>2.9</v>
      </c>
      <c r="W95" s="35">
        <f t="shared" si="111"/>
        <v>0</v>
      </c>
      <c r="X95" s="35">
        <f t="shared" si="112"/>
        <v>1.6</v>
      </c>
      <c r="Y95" s="35">
        <f t="shared" si="113"/>
        <v>10</v>
      </c>
      <c r="Z95" s="35">
        <f t="shared" si="114"/>
        <v>0</v>
      </c>
      <c r="AA95" s="35">
        <f t="shared" si="115"/>
        <v>4.9000000000000004</v>
      </c>
      <c r="AB95" s="35">
        <f t="shared" si="116"/>
        <v>0.9</v>
      </c>
      <c r="AC95" s="35">
        <f t="shared" si="117"/>
        <v>3.1</v>
      </c>
      <c r="AD95" s="35">
        <f t="shared" si="118"/>
        <v>0</v>
      </c>
      <c r="AE95" s="35">
        <f t="shared" si="119"/>
        <v>1.7</v>
      </c>
      <c r="AF95" s="35">
        <f t="shared" si="120"/>
        <v>1</v>
      </c>
      <c r="AG95" s="35">
        <f>ROUND(IF('Indicator Data'!K98=0,0,IF('Indicator Data'!K98&gt;AG$195,10,IF('Indicator Data'!K98&lt;AG$194,0,10-(AG$195-'Indicator Data'!K98)/(AG$195-AG$194)*10))),1)</f>
        <v>3.8</v>
      </c>
      <c r="AH95" s="35">
        <f t="shared" si="121"/>
        <v>4.7</v>
      </c>
      <c r="AI95" s="35">
        <f t="shared" si="122"/>
        <v>0.7</v>
      </c>
      <c r="AJ95" s="35">
        <f t="shared" si="123"/>
        <v>5.9</v>
      </c>
      <c r="AK95" s="35">
        <f t="shared" si="124"/>
        <v>4.4000000000000004</v>
      </c>
      <c r="AL95" s="35">
        <f t="shared" si="125"/>
        <v>5.2</v>
      </c>
      <c r="AM95" s="35">
        <f t="shared" si="126"/>
        <v>0</v>
      </c>
      <c r="AN95" s="35">
        <f t="shared" si="127"/>
        <v>5.8</v>
      </c>
      <c r="AO95" s="142">
        <f t="shared" si="128"/>
        <v>3.1</v>
      </c>
      <c r="AP95" s="142">
        <f t="shared" si="148"/>
        <v>9.1</v>
      </c>
      <c r="AQ95" s="142">
        <f t="shared" si="129"/>
        <v>0</v>
      </c>
      <c r="AR95" s="142">
        <f t="shared" si="130"/>
        <v>3.3</v>
      </c>
      <c r="AS95" s="35">
        <f t="shared" si="131"/>
        <v>4.8</v>
      </c>
      <c r="AT95" s="35">
        <f>IF('Indicator Data'!L98="No data","x",IF('Indicator Data'!CL98&lt;1000,"x",ROUND((IF('Indicator Data'!L98&gt;AT$195,10,IF('Indicator Data'!L98&lt;AT$194,0,10-(AT$195-'Indicator Data'!L98)/(AT$195-AT$194)*10))),1)))</f>
        <v>0</v>
      </c>
      <c r="AU95" s="142">
        <f t="shared" si="132"/>
        <v>2.4</v>
      </c>
      <c r="AV95" s="35">
        <f>IF('Indicator Data'!M98="No data","x",ROUND(IF('Indicator Data'!M98=0,0,IF(LOG('Indicator Data'!M98)&gt;AV$195,10,IF(LOG('Indicator Data'!M98)&lt;AV$194,0,10-(AV$195-LOG('Indicator Data'!M98))/(AV$195-AV$194)*10))),1))</f>
        <v>7.9</v>
      </c>
      <c r="AW95" s="36">
        <f>IF(AV95="x","x",'Indicator Data'!M98/'Indicator Data'!$CK98)</f>
        <v>0.50177774553483157</v>
      </c>
      <c r="AX95" s="35">
        <f t="shared" si="149"/>
        <v>5.6</v>
      </c>
      <c r="AY95" s="35">
        <f t="shared" si="150"/>
        <v>6.9</v>
      </c>
      <c r="AZ95" s="35" t="str">
        <f>IF('Indicator Data'!N98="No data","x",ROUND(IF('Indicator Data'!N98=0,0,IF(LOG('Indicator Data'!N98)&gt;AZ$195,10,IF(LOG('Indicator Data'!N98)&lt;AZ$194,0,10-(AZ$195-LOG('Indicator Data'!N98))/(AZ$195-AZ$194)*10))),1))</f>
        <v>x</v>
      </c>
      <c r="BA95" s="36" t="str">
        <f>IF(AZ95="x","x",'Indicator Data'!N98/'Indicator Data'!$CK98)</f>
        <v>x</v>
      </c>
      <c r="BB95" s="35" t="str">
        <f t="shared" si="151"/>
        <v>x</v>
      </c>
      <c r="BC95" s="35" t="str">
        <f t="shared" si="152"/>
        <v>x</v>
      </c>
      <c r="BD95" s="35" t="str">
        <f>IF('Indicator Data'!O98="No data","x",ROUND(IF('Indicator Data'!O98=0,0,IF(LOG('Indicator Data'!O98)&gt;BD$195,10,IF(LOG('Indicator Data'!O98)&lt;BD$194,0,10-(BD$195-LOG('Indicator Data'!O98))/(BD$195-BD$194)*10))),1))</f>
        <v>x</v>
      </c>
      <c r="BE95" s="36" t="str">
        <f>IF(BD95="x","x",'Indicator Data'!O98/'Indicator Data'!$CK98)</f>
        <v>x</v>
      </c>
      <c r="BF95" s="35" t="str">
        <f t="shared" si="153"/>
        <v>x</v>
      </c>
      <c r="BG95" s="35" t="str">
        <f t="shared" si="154"/>
        <v>x</v>
      </c>
      <c r="BH95" s="35" t="str">
        <f>IF('Indicator Data'!P98="No data","x",ROUND(IF('Indicator Data'!P98=0,0,IF(LOG('Indicator Data'!P98)&gt;BH$195,10,IF(LOG('Indicator Data'!P98)&lt;BH$194,0,10-(BH$195-LOG('Indicator Data'!P98))/(BH$195-BH$194)*10))),1))</f>
        <v>x</v>
      </c>
      <c r="BI95" s="36" t="str">
        <f>IF(BH95="x","x",'Indicator Data'!P98/'Indicator Data'!$CK98)</f>
        <v>x</v>
      </c>
      <c r="BJ95" s="35" t="str">
        <f t="shared" si="155"/>
        <v>x</v>
      </c>
      <c r="BK95" s="35" t="str">
        <f t="shared" si="156"/>
        <v>x</v>
      </c>
      <c r="BL95" s="35">
        <f t="shared" si="157"/>
        <v>6.9</v>
      </c>
      <c r="BM95" s="35">
        <f>ROUND(IF('Indicator Data'!Q98=0,0,IF(LOG('Indicator Data'!Q98)&gt;BM$195,10,IF(LOG('Indicator Data'!Q98)&lt;BM$194,0,10-(BM$195-LOG('Indicator Data'!Q98))/(BM$195-BM$194)*10))),1)</f>
        <v>7.5</v>
      </c>
      <c r="BN95" s="35">
        <f>ROUND(IF('Indicator Data'!R98=0,0,IF(LOG('Indicator Data'!R98)&gt;BN$195,10,IF(LOG('Indicator Data'!R98)&lt;BN$194,0,10-(BN$195-LOG('Indicator Data'!R98))/(BN$195-BN$194)*10))),1)</f>
        <v>7.7</v>
      </c>
      <c r="BO95" s="35">
        <f t="shared" si="158"/>
        <v>7.6333333333333329</v>
      </c>
      <c r="BP95" s="36">
        <f>'Indicator Data'!Q98/'Indicator Data'!$CK98</f>
        <v>0.25298661745780038</v>
      </c>
      <c r="BQ95" s="36">
        <f>'Indicator Data'!R98/'Indicator Data'!$CK98</f>
        <v>5.8523610969108623E-2</v>
      </c>
      <c r="BR95" s="35">
        <f t="shared" si="133"/>
        <v>2.5</v>
      </c>
      <c r="BS95" s="35">
        <f t="shared" si="134"/>
        <v>0.7</v>
      </c>
      <c r="BT95" s="35">
        <f t="shared" si="135"/>
        <v>1.3</v>
      </c>
      <c r="BU95" s="35">
        <f t="shared" si="159"/>
        <v>5.3</v>
      </c>
      <c r="BV95" s="35">
        <f>ROUND(IF('Indicator Data'!S98=0,0,IF(LOG('Indicator Data'!S98)&gt;BV$195,10,IF(LOG('Indicator Data'!S98)&lt;BV$194,0,10-(BV$195-LOG('Indicator Data'!S98))/(BV$195-BV$194)*10))),1)</f>
        <v>7.4</v>
      </c>
      <c r="BW95" s="35">
        <f>ROUND(IF('Indicator Data'!T98=0,0,IF(LOG('Indicator Data'!T98)&gt;BW$195,10,IF(LOG('Indicator Data'!T98)&lt;BW$194,0,10-(BW$195-LOG('Indicator Data'!T98))/(BW$195-BW$194)*10))),1)</f>
        <v>8</v>
      </c>
      <c r="BX95" s="35">
        <f t="shared" si="160"/>
        <v>7.8</v>
      </c>
      <c r="BY95" s="36">
        <f>'Indicator Data'!S98/'Indicator Data'!$CK98</f>
        <v>0.22080330407968179</v>
      </c>
      <c r="BZ95" s="36">
        <f>'Indicator Data'!T98/'Indicator Data'!$CK98</f>
        <v>0.58481059049174788</v>
      </c>
      <c r="CA95" s="35">
        <f t="shared" si="136"/>
        <v>3.7</v>
      </c>
      <c r="CB95" s="35">
        <f t="shared" si="137"/>
        <v>5.8</v>
      </c>
      <c r="CC95" s="35">
        <f t="shared" si="161"/>
        <v>5.1000000000000005</v>
      </c>
      <c r="CD95" s="35">
        <f t="shared" si="162"/>
        <v>6.6</v>
      </c>
      <c r="CE95" s="35">
        <f t="shared" si="163"/>
        <v>6</v>
      </c>
      <c r="CF95" s="35">
        <f>ROUND(IF('Indicator Data'!U98=0,0,IF(LOG('Indicator Data'!U98)&gt;CF$195,10,IF(LOG('Indicator Data'!U98)&lt;CF$194,0,10-(CF$195-LOG('Indicator Data'!U98))/(CF$195-CF$194)*10))),1)</f>
        <v>8.1</v>
      </c>
      <c r="CG95" s="36">
        <f>'Indicator Data'!U98/'Indicator Data'!$CK98</f>
        <v>0.73991255836790459</v>
      </c>
      <c r="CH95" s="35">
        <f t="shared" si="138"/>
        <v>8.1999999999999993</v>
      </c>
      <c r="CI95" s="35">
        <f t="shared" si="164"/>
        <v>8.1999999999999993</v>
      </c>
      <c r="CJ95" s="35">
        <f>ROUND(IF('Indicator Data'!V98=0,0,IF(LOG('Indicator Data'!V98)&gt;CJ$195,10,IF(LOG('Indicator Data'!V98)&lt;CJ$194,0,10-(CJ$195-LOG('Indicator Data'!V98))/(CJ$195-CJ$194)*10))),1)</f>
        <v>8</v>
      </c>
      <c r="CK95" s="36">
        <f>IF('Indicator Data'!V98/'Indicator Data'!$CK98&gt;1,1,'Indicator Data'!V98/'Indicator Data'!$CK98)</f>
        <v>0.62071531733478791</v>
      </c>
      <c r="CL95" s="35">
        <f t="shared" si="139"/>
        <v>6.2</v>
      </c>
      <c r="CM95" s="35">
        <f t="shared" si="165"/>
        <v>7.2</v>
      </c>
      <c r="CN95" s="35">
        <f>ROUND(IF('Indicator Data'!W98=0,0,IF(LOG('Indicator Data'!W98)&gt;CN$195,10,IF(LOG('Indicator Data'!W98)&lt;CN$194,0,10-(CN$195-LOG('Indicator Data'!W98))/(CN$195-CN$194)*10))),1)</f>
        <v>8.3000000000000007</v>
      </c>
      <c r="CO95" s="36">
        <f>'Indicator Data'!W98/'Indicator Data'!$CK98</f>
        <v>0.9655892981013201</v>
      </c>
      <c r="CP95" s="35">
        <f t="shared" si="140"/>
        <v>9.6999999999999993</v>
      </c>
      <c r="CQ95" s="35">
        <f t="shared" si="166"/>
        <v>9.1</v>
      </c>
      <c r="CR95" s="35">
        <f t="shared" si="141"/>
        <v>7.8</v>
      </c>
      <c r="CS95" s="35">
        <f>IF('Indicator Data'!BZ98="No data","x",ROUND(IF('Indicator Data'!BZ98&gt;CS$195,0,IF('Indicator Data'!BZ98&lt;CS$194,10,(CS$195-'Indicator Data'!BZ98)/(CS$195-CS$194)*10)),1))</f>
        <v>2.8</v>
      </c>
      <c r="CT95" s="35">
        <f>IF('Indicator Data'!CA98="No data","x",ROUND(IF('Indicator Data'!CA98&gt;CT$195,0,IF('Indicator Data'!CA98&lt;CT$194,10,(CT$195-'Indicator Data'!CA98)/(CT$195-CT$194)*10)),1))</f>
        <v>3</v>
      </c>
      <c r="CU95" s="35">
        <f>IF('Indicator Data'!AC98="No data","x",ROUND(IF('Indicator Data'!AC98&gt;CU$195,0,IF('Indicator Data'!AC98&lt;CU$194,10,(CU$195-'Indicator Data'!AC98)/(CU$195-CU$194)*10)),1))</f>
        <v>5</v>
      </c>
      <c r="CV95" s="35">
        <f t="shared" si="142"/>
        <v>3.6</v>
      </c>
      <c r="CW95" s="35">
        <f>IF('Indicator Data'!X98="No data","x",ROUND(IF(LOG('Indicator Data'!X98)&gt;CW$195,10,IF(LOG('Indicator Data'!X98)&lt;CW$194,0,10-(CW$195-LOG('Indicator Data'!X98))/(CW$195-CW$194)*10)),1))</f>
        <v>5</v>
      </c>
      <c r="CX95" s="35">
        <f>IF('Indicator Data'!Y98="No data","x",ROUND(IF('Indicator Data'!Y98&gt;CX$195,10,IF('Indicator Data'!Y98&lt;CX$194,0,10-(CX$195-'Indicator Data'!Y98)/(CX$195-CX$194)*10)),1))</f>
        <v>6.8</v>
      </c>
      <c r="CY95" s="35">
        <f>IF('Indicator Data'!Z98="No data","x",ROUND(IF('Indicator Data'!Z98&gt;CY$195,10,IF('Indicator Data'!Z98&lt;CY$194,0,10-(CY$195-'Indicator Data'!Z98)/(CY$195-CY$194)*10)),1))</f>
        <v>3.5</v>
      </c>
      <c r="CZ95" s="35" t="str">
        <f>IF('Indicator Data'!AA98="No data","x",ROUND(IF('Indicator Data'!AA98&gt;CZ$195,10,IF('Indicator Data'!AA98&lt;CZ$194,0,10-(CZ$195-'Indicator Data'!AA98)/(CZ$195-CZ$194)*10)),1))</f>
        <v>x</v>
      </c>
      <c r="DA95" s="35">
        <f t="shared" si="167"/>
        <v>5.0999999999999996</v>
      </c>
      <c r="DB95" s="35">
        <f t="shared" si="168"/>
        <v>4.5999999999999996</v>
      </c>
      <c r="DC95" s="35">
        <f>IF('Indicator Data'!AF98="No data","x",ROUND(IF('Indicator Data'!AF98&gt;DC$195,10,IF('Indicator Data'!AF98&lt;DC$194,0,10-(DC$195-'Indicator Data'!AF98)/(DC$195-DC$194)*10)),1))</f>
        <v>2.2999999999999998</v>
      </c>
      <c r="DD95" s="35">
        <f>IF('Indicator Data'!AG98="No data","x",ROUND(IF('Indicator Data'!AG98&gt;DD$195,10,IF('Indicator Data'!AG98&lt;DD$194,0,10-(DD$195-'Indicator Data'!AG98)/(DD$195-DD$194)*10)),1))</f>
        <v>4.0999999999999996</v>
      </c>
      <c r="DE95" s="35">
        <f t="shared" si="169"/>
        <v>4.3</v>
      </c>
      <c r="DF95" s="35">
        <f>IF('Indicator Data'!AB98="No data","x",ROUND(IF('Indicator Data'!AB98&gt;DF$195,10,IF('Indicator Data'!AB98&lt;DF$194,0,10-(DF$195-'Indicator Data'!AB98)/(DF$195-DF$194)*10)),1))</f>
        <v>6.9</v>
      </c>
      <c r="DG95" s="35">
        <f t="shared" si="170"/>
        <v>4.4000000000000004</v>
      </c>
      <c r="DH95" s="143">
        <f>IF('Indicator Data'!AD98="No data","x",'Indicator Data'!AD98/'Indicator Data'!$CJ98)</f>
        <v>2.3725649477449894E-4</v>
      </c>
      <c r="DI95" s="35">
        <f t="shared" si="171"/>
        <v>7.6</v>
      </c>
      <c r="DJ95" s="35">
        <f>IF('Indicator Data'!AE98="No data","x",ROUND(IF('Indicator Data'!AE98&gt;DJ$195,0,IF('Indicator Data'!AE98&lt;DJ$194,10,(DJ$195-'Indicator Data'!AE98)/(DJ$195-DJ$194)*10)),1))</f>
        <v>6</v>
      </c>
      <c r="DK95" s="35">
        <f t="shared" si="172"/>
        <v>6.8</v>
      </c>
      <c r="DL95" s="35">
        <f t="shared" si="173"/>
        <v>5.2</v>
      </c>
      <c r="DM95" s="37">
        <f t="shared" si="143"/>
        <v>6.3</v>
      </c>
      <c r="DN95" s="38">
        <f t="shared" si="144"/>
        <v>4.9000000000000004</v>
      </c>
      <c r="DO95" s="35">
        <f>ROUND(IF('Indicator Data'!AH98=0,0,IF('Indicator Data'!AH98&gt;DO$195,10,IF('Indicator Data'!AH98&lt;DO$194,0,10-(DO$195-'Indicator Data'!AH98)/(DO$195-DO$194)*10))),1)</f>
        <v>3.9</v>
      </c>
      <c r="DP95" s="35">
        <f>ROUND(IF('Indicator Data'!AI98=0,0,IF(LOG('Indicator Data'!AI98)&gt;LOG(DP$195),10,IF(LOG('Indicator Data'!AI98)&lt;LOG(DP$194),0,10-(LOG(DP$195)-LOG('Indicator Data'!AI98))/(LOG(DP$195)-LOG(DP$194))*10))),1)</f>
        <v>3.6</v>
      </c>
      <c r="DQ95" s="37">
        <f t="shared" si="145"/>
        <v>3.8</v>
      </c>
      <c r="DR95" s="35">
        <f>'Indicator Data'!AJ98</f>
        <v>0</v>
      </c>
      <c r="DS95" s="35">
        <f>'Indicator Data'!AK98</f>
        <v>0</v>
      </c>
      <c r="DT95" s="37">
        <f t="shared" si="146"/>
        <v>0</v>
      </c>
      <c r="DU95" s="38">
        <f t="shared" si="147"/>
        <v>2.7</v>
      </c>
      <c r="DV95" s="13"/>
      <c r="DW95" s="83"/>
    </row>
    <row r="96" spans="1:127" s="2" customFormat="1" x14ac:dyDescent="0.3">
      <c r="A96" s="98" t="str">
        <f>'Indicator Data'!A99</f>
        <v>Latvia</v>
      </c>
      <c r="B96" s="39" t="str">
        <f>'Indicator Data'!B99</f>
        <v>LVA</v>
      </c>
      <c r="C96" s="35">
        <f>ROUND(IF('Indicator Data'!C99=0,0.1,IF(LOG('Indicator Data'!C99)&gt;C$195,10,IF(LOG('Indicator Data'!C99)&lt;C$194,0,10-(C$195-LOG('Indicator Data'!C99))/(C$195-C$194)*10))),1)</f>
        <v>0.1</v>
      </c>
      <c r="D96" s="35">
        <f>ROUND(IF('Indicator Data'!D99=0,0.1,IF(LOG('Indicator Data'!D99)&gt;D$195,10,IF(LOG('Indicator Data'!D99)&lt;D$194,0,10-(D$195-LOG('Indicator Data'!D99))/(D$195-D$194)*10))),1)</f>
        <v>0.1</v>
      </c>
      <c r="E96" s="35">
        <f t="shared" si="107"/>
        <v>0.1</v>
      </c>
      <c r="F96" s="35">
        <f>IF('Indicator Data'!E99="No data",0.1,(ROUND(IF('Indicator Data'!E99=0,0,IF(LOG('Indicator Data'!E99)&gt;F$195,10,IF(LOG('Indicator Data'!E99)&lt;F$194,0,10-(F$195-LOG('Indicator Data'!E99))/(F$195-F$194)*10))),1)))</f>
        <v>5.8</v>
      </c>
      <c r="G96" s="35">
        <f>ROUND(IF('Indicator Data'!F99=0,0,IF(LOG('Indicator Data'!F99)&gt;G$195,10,IF(LOG('Indicator Data'!F99)&lt;G$194,0,10-(G$195-LOG('Indicator Data'!F99))/(G$195-G$194)*10))),1)</f>
        <v>0</v>
      </c>
      <c r="H96" s="35">
        <f>ROUND(IF('Indicator Data'!G99=0,0,IF(LOG('Indicator Data'!G99)&gt;H$195,10,IF(LOG('Indicator Data'!G99)&lt;H$194,0,10-(H$195-LOG('Indicator Data'!G99))/(H$195-H$194)*10))),1)</f>
        <v>0</v>
      </c>
      <c r="I96" s="35">
        <f>ROUND(IF('Indicator Data'!H99=0,0,IF(LOG('Indicator Data'!H99)&gt;I$195,10,IF(LOG('Indicator Data'!H99)&lt;I$194,0,10-(I$195-LOG('Indicator Data'!H99))/(I$195-I$194)*10))),1)</f>
        <v>0</v>
      </c>
      <c r="J96" s="35">
        <f t="shared" si="108"/>
        <v>0</v>
      </c>
      <c r="K96" s="35">
        <f>ROUND(IF('Indicator Data'!I99=0,0,IF(LOG('Indicator Data'!I99)&gt;K$195,10,IF(LOG('Indicator Data'!I99)&lt;K$194,0,10-(K$195-LOG('Indicator Data'!I99))/(K$195-K$194)*10))),1)</f>
        <v>0</v>
      </c>
      <c r="L96" s="35">
        <f t="shared" si="109"/>
        <v>0</v>
      </c>
      <c r="M96" s="35">
        <f>ROUND(IF('Indicator Data'!J99=0,0,IF(LOG('Indicator Data'!J99)&gt;M$195,10,IF(LOG('Indicator Data'!J99)&lt;M$194,0,10-(M$195-LOG('Indicator Data'!J99))/(M$195-M$194)*10))),1)</f>
        <v>0</v>
      </c>
      <c r="N96" s="36">
        <f>'Indicator Data'!C99/'Indicator Data'!$CK99</f>
        <v>0</v>
      </c>
      <c r="O96" s="36">
        <f>'Indicator Data'!D99/'Indicator Data'!$CK99</f>
        <v>0</v>
      </c>
      <c r="P96" s="36">
        <f>IF(F96=0.1,"x",'Indicator Data'!E99/'Indicator Data'!$CK99)</f>
        <v>1.0626619470265457E-2</v>
      </c>
      <c r="Q96" s="36">
        <f>'Indicator Data'!F99/'Indicator Data'!$CK99</f>
        <v>0</v>
      </c>
      <c r="R96" s="36">
        <f>'Indicator Data'!G99/'Indicator Data'!$CK99</f>
        <v>0</v>
      </c>
      <c r="S96" s="36">
        <f>'Indicator Data'!H99/'Indicator Data'!$CK99</f>
        <v>0</v>
      </c>
      <c r="T96" s="36">
        <f>'Indicator Data'!I99/'Indicator Data'!$CK99</f>
        <v>0</v>
      </c>
      <c r="U96" s="36">
        <f>'Indicator Data'!J99/'Indicator Data'!$CK99</f>
        <v>0</v>
      </c>
      <c r="V96" s="35">
        <f t="shared" si="110"/>
        <v>0</v>
      </c>
      <c r="W96" s="35">
        <f t="shared" si="111"/>
        <v>0</v>
      </c>
      <c r="X96" s="35">
        <f t="shared" si="112"/>
        <v>0</v>
      </c>
      <c r="Y96" s="35">
        <f t="shared" si="113"/>
        <v>7.1</v>
      </c>
      <c r="Z96" s="35">
        <f t="shared" si="114"/>
        <v>0</v>
      </c>
      <c r="AA96" s="35">
        <f t="shared" si="115"/>
        <v>0</v>
      </c>
      <c r="AB96" s="35">
        <f t="shared" si="116"/>
        <v>0</v>
      </c>
      <c r="AC96" s="35">
        <f t="shared" si="117"/>
        <v>0</v>
      </c>
      <c r="AD96" s="35">
        <f t="shared" si="118"/>
        <v>0</v>
      </c>
      <c r="AE96" s="35">
        <f t="shared" si="119"/>
        <v>0</v>
      </c>
      <c r="AF96" s="35">
        <f t="shared" si="120"/>
        <v>0</v>
      </c>
      <c r="AG96" s="35">
        <f>ROUND(IF('Indicator Data'!K99=0,0,IF('Indicator Data'!K99&gt;AG$195,10,IF('Indicator Data'!K99&lt;AG$194,0,10-(AG$195-'Indicator Data'!K99)/(AG$195-AG$194)*10))),1)</f>
        <v>0</v>
      </c>
      <c r="AH96" s="35">
        <f t="shared" si="121"/>
        <v>0.1</v>
      </c>
      <c r="AI96" s="35">
        <f t="shared" si="122"/>
        <v>0.1</v>
      </c>
      <c r="AJ96" s="35">
        <f t="shared" si="123"/>
        <v>0</v>
      </c>
      <c r="AK96" s="35">
        <f t="shared" si="124"/>
        <v>0</v>
      </c>
      <c r="AL96" s="35">
        <f t="shared" si="125"/>
        <v>0</v>
      </c>
      <c r="AM96" s="35">
        <f t="shared" si="126"/>
        <v>0</v>
      </c>
      <c r="AN96" s="35">
        <f t="shared" si="127"/>
        <v>0</v>
      </c>
      <c r="AO96" s="142">
        <f t="shared" si="128"/>
        <v>0.1</v>
      </c>
      <c r="AP96" s="142">
        <f t="shared" si="148"/>
        <v>6.5</v>
      </c>
      <c r="AQ96" s="142">
        <f t="shared" si="129"/>
        <v>0</v>
      </c>
      <c r="AR96" s="142">
        <f t="shared" si="130"/>
        <v>0</v>
      </c>
      <c r="AS96" s="35">
        <f t="shared" si="131"/>
        <v>0</v>
      </c>
      <c r="AT96" s="35">
        <f>IF('Indicator Data'!L99="No data","x",IF('Indicator Data'!CL99&lt;1000,"x",ROUND((IF('Indicator Data'!L99&gt;AT$195,10,IF('Indicator Data'!L99&lt;AT$194,0,10-(AT$195-'Indicator Data'!L99)/(AT$195-AT$194)*10))),1)))</f>
        <v>4</v>
      </c>
      <c r="AU96" s="142">
        <f t="shared" si="132"/>
        <v>2</v>
      </c>
      <c r="AV96" s="35">
        <f>IF('Indicator Data'!M99="No data","x",ROUND(IF('Indicator Data'!M99=0,0,IF(LOG('Indicator Data'!M99)&gt;AV$195,10,IF(LOG('Indicator Data'!M99)&lt;AV$194,0,10-(AV$195-LOG('Indicator Data'!M99))/(AV$195-AV$194)*10))),1))</f>
        <v>0</v>
      </c>
      <c r="AW96" s="36">
        <f>IF(AV96="x","x",'Indicator Data'!M99/'Indicator Data'!$CK99)</f>
        <v>0</v>
      </c>
      <c r="AX96" s="35">
        <f t="shared" si="149"/>
        <v>0</v>
      </c>
      <c r="AY96" s="35">
        <f t="shared" si="150"/>
        <v>0</v>
      </c>
      <c r="AZ96" s="35" t="str">
        <f>IF('Indicator Data'!N99="No data","x",ROUND(IF('Indicator Data'!N99=0,0,IF(LOG('Indicator Data'!N99)&gt;AZ$195,10,IF(LOG('Indicator Data'!N99)&lt;AZ$194,0,10-(AZ$195-LOG('Indicator Data'!N99))/(AZ$195-AZ$194)*10))),1))</f>
        <v>x</v>
      </c>
      <c r="BA96" s="36" t="str">
        <f>IF(AZ96="x","x",'Indicator Data'!N99/'Indicator Data'!$CK99)</f>
        <v>x</v>
      </c>
      <c r="BB96" s="35" t="str">
        <f t="shared" si="151"/>
        <v>x</v>
      </c>
      <c r="BC96" s="35" t="str">
        <f t="shared" si="152"/>
        <v>x</v>
      </c>
      <c r="BD96" s="35" t="str">
        <f>IF('Indicator Data'!O99="No data","x",ROUND(IF('Indicator Data'!O99=0,0,IF(LOG('Indicator Data'!O99)&gt;BD$195,10,IF(LOG('Indicator Data'!O99)&lt;BD$194,0,10-(BD$195-LOG('Indicator Data'!O99))/(BD$195-BD$194)*10))),1))</f>
        <v>x</v>
      </c>
      <c r="BE96" s="36" t="str">
        <f>IF(BD96="x","x",'Indicator Data'!O99/'Indicator Data'!$CK99)</f>
        <v>x</v>
      </c>
      <c r="BF96" s="35" t="str">
        <f t="shared" si="153"/>
        <v>x</v>
      </c>
      <c r="BG96" s="35" t="str">
        <f t="shared" si="154"/>
        <v>x</v>
      </c>
      <c r="BH96" s="35" t="str">
        <f>IF('Indicator Data'!P99="No data","x",ROUND(IF('Indicator Data'!P99=0,0,IF(LOG('Indicator Data'!P99)&gt;BH$195,10,IF(LOG('Indicator Data'!P99)&lt;BH$194,0,10-(BH$195-LOG('Indicator Data'!P99))/(BH$195-BH$194)*10))),1))</f>
        <v>x</v>
      </c>
      <c r="BI96" s="36" t="str">
        <f>IF(BH96="x","x",'Indicator Data'!P99/'Indicator Data'!$CK99)</f>
        <v>x</v>
      </c>
      <c r="BJ96" s="35" t="str">
        <f t="shared" si="155"/>
        <v>x</v>
      </c>
      <c r="BK96" s="35" t="str">
        <f t="shared" si="156"/>
        <v>x</v>
      </c>
      <c r="BL96" s="35">
        <f t="shared" si="157"/>
        <v>0</v>
      </c>
      <c r="BM96" s="35">
        <f>ROUND(IF('Indicator Data'!Q99=0,0,IF(LOG('Indicator Data'!Q99)&gt;BM$195,10,IF(LOG('Indicator Data'!Q99)&lt;BM$194,0,10-(BM$195-LOG('Indicator Data'!Q99))/(BM$195-BM$194)*10))),1)</f>
        <v>0</v>
      </c>
      <c r="BN96" s="35">
        <f>ROUND(IF('Indicator Data'!R99=0,0,IF(LOG('Indicator Data'!R99)&gt;BN$195,10,IF(LOG('Indicator Data'!R99)&lt;BN$194,0,10-(BN$195-LOG('Indicator Data'!R99))/(BN$195-BN$194)*10))),1)</f>
        <v>0</v>
      </c>
      <c r="BO96" s="35">
        <f t="shared" si="158"/>
        <v>0</v>
      </c>
      <c r="BP96" s="36">
        <f>'Indicator Data'!Q99/'Indicator Data'!$CK99</f>
        <v>0</v>
      </c>
      <c r="BQ96" s="36">
        <f>'Indicator Data'!R99/'Indicator Data'!$CK99</f>
        <v>0</v>
      </c>
      <c r="BR96" s="35">
        <f t="shared" si="133"/>
        <v>0</v>
      </c>
      <c r="BS96" s="35">
        <f t="shared" si="134"/>
        <v>0</v>
      </c>
      <c r="BT96" s="35">
        <f t="shared" si="135"/>
        <v>0</v>
      </c>
      <c r="BU96" s="35">
        <f t="shared" si="159"/>
        <v>0</v>
      </c>
      <c r="BV96" s="35">
        <f>ROUND(IF('Indicator Data'!S99=0,0,IF(LOG('Indicator Data'!S99)&gt;BV$195,10,IF(LOG('Indicator Data'!S99)&lt;BV$194,0,10-(BV$195-LOG('Indicator Data'!S99))/(BV$195-BV$194)*10))),1)</f>
        <v>0</v>
      </c>
      <c r="BW96" s="35">
        <f>ROUND(IF('Indicator Data'!T99=0,0,IF(LOG('Indicator Data'!T99)&gt;BW$195,10,IF(LOG('Indicator Data'!T99)&lt;BW$194,0,10-(BW$195-LOG('Indicator Data'!T99))/(BW$195-BW$194)*10))),1)</f>
        <v>0</v>
      </c>
      <c r="BX96" s="35">
        <f t="shared" si="160"/>
        <v>0</v>
      </c>
      <c r="BY96" s="36">
        <f>'Indicator Data'!S99/'Indicator Data'!$CK99</f>
        <v>0</v>
      </c>
      <c r="BZ96" s="36">
        <f>'Indicator Data'!T99/'Indicator Data'!$CK99</f>
        <v>0</v>
      </c>
      <c r="CA96" s="35">
        <f t="shared" si="136"/>
        <v>0</v>
      </c>
      <c r="CB96" s="35">
        <f t="shared" si="137"/>
        <v>0</v>
      </c>
      <c r="CC96" s="35">
        <f t="shared" si="161"/>
        <v>0</v>
      </c>
      <c r="CD96" s="35">
        <f t="shared" si="162"/>
        <v>0</v>
      </c>
      <c r="CE96" s="35">
        <f t="shared" si="163"/>
        <v>0</v>
      </c>
      <c r="CF96" s="35">
        <f>ROUND(IF('Indicator Data'!U99=0,0,IF(LOG('Indicator Data'!U99)&gt;CF$195,10,IF(LOG('Indicator Data'!U99)&lt;CF$194,0,10-(CF$195-LOG('Indicator Data'!U99))/(CF$195-CF$194)*10))),1)</f>
        <v>0</v>
      </c>
      <c r="CG96" s="36">
        <f>'Indicator Data'!U99/'Indicator Data'!$CK99</f>
        <v>0</v>
      </c>
      <c r="CH96" s="35">
        <f t="shared" si="138"/>
        <v>0</v>
      </c>
      <c r="CI96" s="35">
        <f t="shared" si="164"/>
        <v>0</v>
      </c>
      <c r="CJ96" s="35">
        <f>ROUND(IF('Indicator Data'!V99=0,0,IF(LOG('Indicator Data'!V99)&gt;CJ$195,10,IF(LOG('Indicator Data'!V99)&lt;CJ$194,0,10-(CJ$195-LOG('Indicator Data'!V99))/(CJ$195-CJ$194)*10))),1)</f>
        <v>0</v>
      </c>
      <c r="CK96" s="36">
        <f>IF('Indicator Data'!V99/'Indicator Data'!$CK99&gt;1,1,'Indicator Data'!V99/'Indicator Data'!$CK99)</f>
        <v>0</v>
      </c>
      <c r="CL96" s="35">
        <f t="shared" si="139"/>
        <v>0</v>
      </c>
      <c r="CM96" s="35">
        <f t="shared" si="165"/>
        <v>0</v>
      </c>
      <c r="CN96" s="35">
        <f>ROUND(IF('Indicator Data'!W99=0,0,IF(LOG('Indicator Data'!W99)&gt;CN$195,10,IF(LOG('Indicator Data'!W99)&lt;CN$194,0,10-(CN$195-LOG('Indicator Data'!W99))/(CN$195-CN$194)*10))),1)</f>
        <v>0</v>
      </c>
      <c r="CO96" s="36">
        <f>'Indicator Data'!W99/'Indicator Data'!$CK99</f>
        <v>0</v>
      </c>
      <c r="CP96" s="35">
        <f t="shared" si="140"/>
        <v>0</v>
      </c>
      <c r="CQ96" s="35">
        <f t="shared" si="166"/>
        <v>0</v>
      </c>
      <c r="CR96" s="35">
        <f t="shared" si="141"/>
        <v>0</v>
      </c>
      <c r="CS96" s="35">
        <f>IF('Indicator Data'!BZ99="No data","x",ROUND(IF('Indicator Data'!BZ99&gt;CS$195,0,IF('Indicator Data'!BZ99&lt;CS$194,10,(CS$195-'Indicator Data'!BZ99)/(CS$195-CS$194)*10)),1))</f>
        <v>0.9</v>
      </c>
      <c r="CT96" s="35">
        <f>IF('Indicator Data'!CA99="No data","x",ROUND(IF('Indicator Data'!CA99&gt;CT$195,0,IF('Indicator Data'!CA99&lt;CT$194,10,(CT$195-'Indicator Data'!CA99)/(CT$195-CT$194)*10)),1))</f>
        <v>0.2</v>
      </c>
      <c r="CU96" s="35" t="str">
        <f>IF('Indicator Data'!AC99="No data","x",ROUND(IF('Indicator Data'!AC99&gt;CU$195,0,IF('Indicator Data'!AC99&lt;CU$194,10,(CU$195-'Indicator Data'!AC99)/(CU$195-CU$194)*10)),1))</f>
        <v>x</v>
      </c>
      <c r="CV96" s="35">
        <f t="shared" si="142"/>
        <v>0.6</v>
      </c>
      <c r="CW96" s="35">
        <f>IF('Indicator Data'!X99="No data","x",ROUND(IF(LOG('Indicator Data'!X99)&gt;CW$195,10,IF(LOG('Indicator Data'!X99)&lt;CW$194,0,10-(CW$195-LOG('Indicator Data'!X99))/(CW$195-CW$194)*10)),1))</f>
        <v>5</v>
      </c>
      <c r="CX96" s="35">
        <f>IF('Indicator Data'!Y99="No data","x",ROUND(IF('Indicator Data'!Y99&gt;CX$195,10,IF('Indicator Data'!Y99&lt;CX$194,0,10-(CX$195-'Indicator Data'!Y99)/(CX$195-CX$194)*10)),1))</f>
        <v>0</v>
      </c>
      <c r="CY96" s="35">
        <f>IF('Indicator Data'!Z99="No data","x",ROUND(IF('Indicator Data'!Z99&gt;CY$195,10,IF('Indicator Data'!Z99&lt;CY$194,0,10-(CY$195-'Indicator Data'!Z99)/(CY$195-CY$194)*10)),1))</f>
        <v>6.8</v>
      </c>
      <c r="CZ96" s="35">
        <f>IF('Indicator Data'!AA99="No data","x",ROUND(IF('Indicator Data'!AA99&gt;CZ$195,10,IF('Indicator Data'!AA99&lt;CZ$194,0,10-(CZ$195-'Indicator Data'!AA99)/(CZ$195-CZ$194)*10)),1))</f>
        <v>1.4</v>
      </c>
      <c r="DA96" s="35">
        <f t="shared" si="167"/>
        <v>3.3</v>
      </c>
      <c r="DB96" s="35">
        <f t="shared" si="168"/>
        <v>2.4</v>
      </c>
      <c r="DC96" s="35" t="str">
        <f>IF('Indicator Data'!AF99="No data","x",ROUND(IF('Indicator Data'!AF99&gt;DC$195,10,IF('Indicator Data'!AF99&lt;DC$194,0,10-(DC$195-'Indicator Data'!AF99)/(DC$195-DC$194)*10)),1))</f>
        <v>x</v>
      </c>
      <c r="DD96" s="35">
        <f>IF('Indicator Data'!AG99="No data","x",ROUND(IF('Indicator Data'!AG99&gt;DD$195,10,IF('Indicator Data'!AG99&lt;DD$194,0,10-(DD$195-'Indicator Data'!AG99)/(DD$195-DD$194)*10)),1))</f>
        <v>0.6</v>
      </c>
      <c r="DE96" s="35">
        <f t="shared" si="169"/>
        <v>2.8</v>
      </c>
      <c r="DF96" s="35">
        <f>IF('Indicator Data'!AB99="No data","x",ROUND(IF('Indicator Data'!AB99&gt;DF$195,10,IF('Indicator Data'!AB99&lt;DF$194,0,10-(DF$195-'Indicator Data'!AB99)/(DF$195-DF$194)*10)),1))</f>
        <v>0</v>
      </c>
      <c r="DG96" s="35">
        <f t="shared" si="170"/>
        <v>0.4</v>
      </c>
      <c r="DH96" s="143">
        <f>IF('Indicator Data'!AD99="No data","x",'Indicator Data'!AD99/'Indicator Data'!$CJ99)</f>
        <v>1.012723286866589E-3</v>
      </c>
      <c r="DI96" s="35">
        <f t="shared" si="171"/>
        <v>0</v>
      </c>
      <c r="DJ96" s="35">
        <f>IF('Indicator Data'!AE99="No data","x",ROUND(IF('Indicator Data'!AE99&gt;DJ$195,0,IF('Indicator Data'!AE99&lt;DJ$194,10,(DJ$195-'Indicator Data'!AE99)/(DJ$195-DJ$194)*10)),1))</f>
        <v>2</v>
      </c>
      <c r="DK96" s="35">
        <f t="shared" si="172"/>
        <v>1</v>
      </c>
      <c r="DL96" s="35">
        <f t="shared" si="173"/>
        <v>1.4</v>
      </c>
      <c r="DM96" s="37">
        <f t="shared" si="143"/>
        <v>1</v>
      </c>
      <c r="DN96" s="38">
        <f t="shared" si="144"/>
        <v>2</v>
      </c>
      <c r="DO96" s="35">
        <f>ROUND(IF('Indicator Data'!AH99=0,0,IF('Indicator Data'!AH99&gt;DO$195,10,IF('Indicator Data'!AH99&lt;DO$194,0,10-(DO$195-'Indicator Data'!AH99)/(DO$195-DO$194)*10))),1)</f>
        <v>0.1</v>
      </c>
      <c r="DP96" s="35">
        <f>ROUND(IF('Indicator Data'!AI99=0,0,IF(LOG('Indicator Data'!AI99)&gt;LOG(DP$195),10,IF(LOG('Indicator Data'!AI99)&lt;LOG(DP$194),0,10-(LOG(DP$195)-LOG('Indicator Data'!AI99))/(LOG(DP$195)-LOG(DP$194))*10))),1)</f>
        <v>0</v>
      </c>
      <c r="DQ96" s="37">
        <f t="shared" si="145"/>
        <v>0.1</v>
      </c>
      <c r="DR96" s="35">
        <f>'Indicator Data'!AJ99</f>
        <v>0</v>
      </c>
      <c r="DS96" s="35">
        <f>'Indicator Data'!AK99</f>
        <v>0</v>
      </c>
      <c r="DT96" s="37">
        <f t="shared" si="146"/>
        <v>0</v>
      </c>
      <c r="DU96" s="38">
        <f t="shared" si="147"/>
        <v>0.1</v>
      </c>
      <c r="DV96" s="13"/>
      <c r="DW96" s="83"/>
    </row>
    <row r="97" spans="1:127" s="2" customFormat="1" x14ac:dyDescent="0.3">
      <c r="A97" s="98" t="str">
        <f>'Indicator Data'!A100</f>
        <v>Lebanon</v>
      </c>
      <c r="B97" s="39" t="str">
        <f>'Indicator Data'!B100</f>
        <v>LBN</v>
      </c>
      <c r="C97" s="35">
        <f>ROUND(IF('Indicator Data'!C100=0,0.1,IF(LOG('Indicator Data'!C100)&gt;C$195,10,IF(LOG('Indicator Data'!C100)&lt;C$194,0,10-(C$195-LOG('Indicator Data'!C100))/(C$195-C$194)*10))),1)</f>
        <v>7.7</v>
      </c>
      <c r="D97" s="35">
        <f>ROUND(IF('Indicator Data'!D100=0,0.1,IF(LOG('Indicator Data'!D100)&gt;D$195,10,IF(LOG('Indicator Data'!D100)&lt;D$194,0,10-(D$195-LOG('Indicator Data'!D100))/(D$195-D$194)*10))),1)</f>
        <v>9.8000000000000007</v>
      </c>
      <c r="E97" s="35">
        <f t="shared" si="107"/>
        <v>9</v>
      </c>
      <c r="F97" s="35">
        <f>IF('Indicator Data'!E100="No data",0.1,(ROUND(IF('Indicator Data'!E100=0,0,IF(LOG('Indicator Data'!E100)&gt;F$195,10,IF(LOG('Indicator Data'!E100)&lt;F$194,0,10-(F$195-LOG('Indicator Data'!E100))/(F$195-F$194)*10))),1)))</f>
        <v>2.2000000000000002</v>
      </c>
      <c r="G97" s="35">
        <f>ROUND(IF('Indicator Data'!F100=0,0,IF(LOG('Indicator Data'!F100)&gt;G$195,10,IF(LOG('Indicator Data'!F100)&lt;G$194,0,10-(G$195-LOG('Indicator Data'!F100))/(G$195-G$194)*10))),1)</f>
        <v>6.3</v>
      </c>
      <c r="H97" s="35">
        <f>ROUND(IF('Indicator Data'!G100=0,0,IF(LOG('Indicator Data'!G100)&gt;H$195,10,IF(LOG('Indicator Data'!G100)&lt;H$194,0,10-(H$195-LOG('Indicator Data'!G100))/(H$195-H$194)*10))),1)</f>
        <v>0</v>
      </c>
      <c r="I97" s="35">
        <f>ROUND(IF('Indicator Data'!H100=0,0,IF(LOG('Indicator Data'!H100)&gt;I$195,10,IF(LOG('Indicator Data'!H100)&lt;I$194,0,10-(I$195-LOG('Indicator Data'!H100))/(I$195-I$194)*10))),1)</f>
        <v>0</v>
      </c>
      <c r="J97" s="35">
        <f t="shared" si="108"/>
        <v>0</v>
      </c>
      <c r="K97" s="35">
        <f>ROUND(IF('Indicator Data'!I100=0,0,IF(LOG('Indicator Data'!I100)&gt;K$195,10,IF(LOG('Indicator Data'!I100)&lt;K$194,0,10-(K$195-LOG('Indicator Data'!I100))/(K$195-K$194)*10))),1)</f>
        <v>0</v>
      </c>
      <c r="L97" s="35">
        <f t="shared" si="109"/>
        <v>0</v>
      </c>
      <c r="M97" s="35">
        <f>ROUND(IF('Indicator Data'!J100=0,0,IF(LOG('Indicator Data'!J100)&gt;M$195,10,IF(LOG('Indicator Data'!J100)&lt;M$194,0,10-(M$195-LOG('Indicator Data'!J100))/(M$195-M$194)*10))),1)</f>
        <v>0</v>
      </c>
      <c r="N97" s="36">
        <f>'Indicator Data'!C100/'Indicator Data'!$CK100</f>
        <v>2.0662057332647716E-3</v>
      </c>
      <c r="O97" s="36">
        <f>'Indicator Data'!D100/'Indicator Data'!$CK100</f>
        <v>1.4875655547732479E-3</v>
      </c>
      <c r="P97" s="36">
        <f>IF(F97=0.1,"x",'Indicator Data'!E100/'Indicator Data'!$CK100)</f>
        <v>1.2718196915241164E-4</v>
      </c>
      <c r="Q97" s="36">
        <f>'Indicator Data'!F100/'Indicator Data'!$CK100</f>
        <v>1.1007756553649638E-5</v>
      </c>
      <c r="R97" s="36">
        <f>'Indicator Data'!G100/'Indicator Data'!$CK100</f>
        <v>0</v>
      </c>
      <c r="S97" s="36">
        <f>'Indicator Data'!H100/'Indicator Data'!$CK100</f>
        <v>0</v>
      </c>
      <c r="T97" s="36">
        <f>'Indicator Data'!I100/'Indicator Data'!$CK100</f>
        <v>0</v>
      </c>
      <c r="U97" s="36">
        <f>'Indicator Data'!J100/'Indicator Data'!$CK100</f>
        <v>0</v>
      </c>
      <c r="V97" s="35">
        <f t="shared" si="110"/>
        <v>10</v>
      </c>
      <c r="W97" s="35">
        <f t="shared" si="111"/>
        <v>10</v>
      </c>
      <c r="X97" s="35">
        <f t="shared" si="112"/>
        <v>10</v>
      </c>
      <c r="Y97" s="35">
        <f t="shared" si="113"/>
        <v>0.1</v>
      </c>
      <c r="Z97" s="35">
        <f t="shared" si="114"/>
        <v>7.9</v>
      </c>
      <c r="AA97" s="35">
        <f t="shared" si="115"/>
        <v>0</v>
      </c>
      <c r="AB97" s="35">
        <f t="shared" si="116"/>
        <v>0</v>
      </c>
      <c r="AC97" s="35">
        <f t="shared" si="117"/>
        <v>0</v>
      </c>
      <c r="AD97" s="35">
        <f t="shared" si="118"/>
        <v>0</v>
      </c>
      <c r="AE97" s="35">
        <f t="shared" si="119"/>
        <v>0</v>
      </c>
      <c r="AF97" s="35">
        <f t="shared" si="120"/>
        <v>0</v>
      </c>
      <c r="AG97" s="35">
        <f>ROUND(IF('Indicator Data'!K100=0,0,IF('Indicator Data'!K100&gt;AG$195,10,IF('Indicator Data'!K100&lt;AG$194,0,10-(AG$195-'Indicator Data'!K100)/(AG$195-AG$194)*10))),1)</f>
        <v>0</v>
      </c>
      <c r="AH97" s="35">
        <f t="shared" si="121"/>
        <v>8.9</v>
      </c>
      <c r="AI97" s="35">
        <f t="shared" si="122"/>
        <v>9.9</v>
      </c>
      <c r="AJ97" s="35">
        <f t="shared" si="123"/>
        <v>0</v>
      </c>
      <c r="AK97" s="35">
        <f t="shared" si="124"/>
        <v>0</v>
      </c>
      <c r="AL97" s="35">
        <f t="shared" si="125"/>
        <v>0</v>
      </c>
      <c r="AM97" s="35">
        <f t="shared" si="126"/>
        <v>0</v>
      </c>
      <c r="AN97" s="35">
        <f t="shared" si="127"/>
        <v>0</v>
      </c>
      <c r="AO97" s="142">
        <f t="shared" si="128"/>
        <v>9.6</v>
      </c>
      <c r="AP97" s="142">
        <f t="shared" si="148"/>
        <v>1.2</v>
      </c>
      <c r="AQ97" s="142">
        <f t="shared" si="129"/>
        <v>7.2</v>
      </c>
      <c r="AR97" s="142">
        <f t="shared" si="130"/>
        <v>0</v>
      </c>
      <c r="AS97" s="35">
        <f t="shared" si="131"/>
        <v>0</v>
      </c>
      <c r="AT97" s="35">
        <f>IF('Indicator Data'!L100="No data","x",IF('Indicator Data'!CL100&lt;1000,"x",ROUND((IF('Indicator Data'!L100&gt;AT$195,10,IF('Indicator Data'!L100&lt;AT$194,0,10-(AT$195-'Indicator Data'!L100)/(AT$195-AT$194)*10))),1)))</f>
        <v>5.0999999999999996</v>
      </c>
      <c r="AU97" s="142">
        <f t="shared" si="132"/>
        <v>2.6</v>
      </c>
      <c r="AV97" s="35">
        <f>IF('Indicator Data'!M100="No data","x",ROUND(IF('Indicator Data'!M100=0,0,IF(LOG('Indicator Data'!M100)&gt;AV$195,10,IF(LOG('Indicator Data'!M100)&lt;AV$194,0,10-(AV$195-LOG('Indicator Data'!M100))/(AV$195-AV$194)*10))),1))</f>
        <v>3.2</v>
      </c>
      <c r="AW97" s="36">
        <f>IF(AV97="x","x",'Indicator Data'!M100/'Indicator Data'!$CK100)</f>
        <v>3.0158909824545919E-4</v>
      </c>
      <c r="AX97" s="35">
        <f t="shared" si="149"/>
        <v>0</v>
      </c>
      <c r="AY97" s="35">
        <f t="shared" si="150"/>
        <v>1.7</v>
      </c>
      <c r="AZ97" s="35" t="str">
        <f>IF('Indicator Data'!N100="No data","x",ROUND(IF('Indicator Data'!N100=0,0,IF(LOG('Indicator Data'!N100)&gt;AZ$195,10,IF(LOG('Indicator Data'!N100)&lt;AZ$194,0,10-(AZ$195-LOG('Indicator Data'!N100))/(AZ$195-AZ$194)*10))),1))</f>
        <v>x</v>
      </c>
      <c r="BA97" s="36" t="str">
        <f>IF(AZ97="x","x",'Indicator Data'!N100/'Indicator Data'!$CK100)</f>
        <v>x</v>
      </c>
      <c r="BB97" s="35" t="str">
        <f t="shared" si="151"/>
        <v>x</v>
      </c>
      <c r="BC97" s="35" t="str">
        <f t="shared" si="152"/>
        <v>x</v>
      </c>
      <c r="BD97" s="35" t="str">
        <f>IF('Indicator Data'!O100="No data","x",ROUND(IF('Indicator Data'!O100=0,0,IF(LOG('Indicator Data'!O100)&gt;BD$195,10,IF(LOG('Indicator Data'!O100)&lt;BD$194,0,10-(BD$195-LOG('Indicator Data'!O100))/(BD$195-BD$194)*10))),1))</f>
        <v>x</v>
      </c>
      <c r="BE97" s="36" t="str">
        <f>IF(BD97="x","x",'Indicator Data'!O100/'Indicator Data'!$CK100)</f>
        <v>x</v>
      </c>
      <c r="BF97" s="35" t="str">
        <f t="shared" si="153"/>
        <v>x</v>
      </c>
      <c r="BG97" s="35" t="str">
        <f t="shared" si="154"/>
        <v>x</v>
      </c>
      <c r="BH97" s="35" t="str">
        <f>IF('Indicator Data'!P100="No data","x",ROUND(IF('Indicator Data'!P100=0,0,IF(LOG('Indicator Data'!P100)&gt;BH$195,10,IF(LOG('Indicator Data'!P100)&lt;BH$194,0,10-(BH$195-LOG('Indicator Data'!P100))/(BH$195-BH$194)*10))),1))</f>
        <v>x</v>
      </c>
      <c r="BI97" s="36" t="str">
        <f>IF(BH97="x","x",'Indicator Data'!P100/'Indicator Data'!$CK100)</f>
        <v>x</v>
      </c>
      <c r="BJ97" s="35" t="str">
        <f t="shared" si="155"/>
        <v>x</v>
      </c>
      <c r="BK97" s="35" t="str">
        <f t="shared" si="156"/>
        <v>x</v>
      </c>
      <c r="BL97" s="35">
        <f t="shared" si="157"/>
        <v>1.7</v>
      </c>
      <c r="BM97" s="35">
        <f>ROUND(IF('Indicator Data'!Q100=0,0,IF(LOG('Indicator Data'!Q100)&gt;BM$195,10,IF(LOG('Indicator Data'!Q100)&lt;BM$194,0,10-(BM$195-LOG('Indicator Data'!Q100))/(BM$195-BM$194)*10))),1)</f>
        <v>0</v>
      </c>
      <c r="BN97" s="35">
        <f>ROUND(IF('Indicator Data'!R100=0,0,IF(LOG('Indicator Data'!R100)&gt;BN$195,10,IF(LOG('Indicator Data'!R100)&lt;BN$194,0,10-(BN$195-LOG('Indicator Data'!R100))/(BN$195-BN$194)*10))),1)</f>
        <v>0</v>
      </c>
      <c r="BO97" s="35">
        <f t="shared" si="158"/>
        <v>0</v>
      </c>
      <c r="BP97" s="36">
        <f>'Indicator Data'!Q100/'Indicator Data'!$CK100</f>
        <v>0</v>
      </c>
      <c r="BQ97" s="36">
        <f>'Indicator Data'!R100/'Indicator Data'!$CK100</f>
        <v>0</v>
      </c>
      <c r="BR97" s="35">
        <f t="shared" si="133"/>
        <v>0</v>
      </c>
      <c r="BS97" s="35">
        <f t="shared" si="134"/>
        <v>0</v>
      </c>
      <c r="BT97" s="35">
        <f t="shared" si="135"/>
        <v>0</v>
      </c>
      <c r="BU97" s="35">
        <f t="shared" si="159"/>
        <v>0</v>
      </c>
      <c r="BV97" s="35">
        <f>ROUND(IF('Indicator Data'!S100=0,0,IF(LOG('Indicator Data'!S100)&gt;BV$195,10,IF(LOG('Indicator Data'!S100)&lt;BV$194,0,10-(BV$195-LOG('Indicator Data'!S100))/(BV$195-BV$194)*10))),1)</f>
        <v>0</v>
      </c>
      <c r="BW97" s="35">
        <f>ROUND(IF('Indicator Data'!T100=0,0,IF(LOG('Indicator Data'!T100)&gt;BW$195,10,IF(LOG('Indicator Data'!T100)&lt;BW$194,0,10-(BW$195-LOG('Indicator Data'!T100))/(BW$195-BW$194)*10))),1)</f>
        <v>0</v>
      </c>
      <c r="BX97" s="35">
        <f t="shared" si="160"/>
        <v>0</v>
      </c>
      <c r="BY97" s="36">
        <f>'Indicator Data'!S100/'Indicator Data'!$CK100</f>
        <v>0</v>
      </c>
      <c r="BZ97" s="36">
        <f>'Indicator Data'!T100/'Indicator Data'!$CK100</f>
        <v>0</v>
      </c>
      <c r="CA97" s="35">
        <f t="shared" si="136"/>
        <v>0</v>
      </c>
      <c r="CB97" s="35">
        <f t="shared" si="137"/>
        <v>0</v>
      </c>
      <c r="CC97" s="35">
        <f t="shared" si="161"/>
        <v>0</v>
      </c>
      <c r="CD97" s="35">
        <f t="shared" si="162"/>
        <v>0</v>
      </c>
      <c r="CE97" s="35">
        <f t="shared" si="163"/>
        <v>0</v>
      </c>
      <c r="CF97" s="35">
        <f>ROUND(IF('Indicator Data'!U100=0,0,IF(LOG('Indicator Data'!U100)&gt;CF$195,10,IF(LOG('Indicator Data'!U100)&lt;CF$194,0,10-(CF$195-LOG('Indicator Data'!U100))/(CF$195-CF$194)*10))),1)</f>
        <v>6.7</v>
      </c>
      <c r="CG97" s="36">
        <f>'Indicator Data'!U100/'Indicator Data'!$CK100</f>
        <v>7.8971448203694145E-2</v>
      </c>
      <c r="CH97" s="35">
        <f t="shared" si="138"/>
        <v>0.9</v>
      </c>
      <c r="CI97" s="35">
        <f t="shared" si="164"/>
        <v>4.4000000000000004</v>
      </c>
      <c r="CJ97" s="35">
        <f>ROUND(IF('Indicator Data'!V100=0,0,IF(LOG('Indicator Data'!V100)&gt;CJ$195,10,IF(LOG('Indicator Data'!V100)&lt;CJ$194,0,10-(CJ$195-LOG('Indicator Data'!V100))/(CJ$195-CJ$194)*10))),1)</f>
        <v>8.1</v>
      </c>
      <c r="CK97" s="36">
        <f>IF('Indicator Data'!V100/'Indicator Data'!$CK100&gt;1,1,'Indicator Data'!V100/'Indicator Data'!$CK100)</f>
        <v>0.78143372728289984</v>
      </c>
      <c r="CL97" s="35">
        <f t="shared" si="139"/>
        <v>7.8</v>
      </c>
      <c r="CM97" s="35">
        <f t="shared" si="165"/>
        <v>8</v>
      </c>
      <c r="CN97" s="35">
        <f>ROUND(IF('Indicator Data'!W100=0,0,IF(LOG('Indicator Data'!W100)&gt;CN$195,10,IF(LOG('Indicator Data'!W100)&lt;CN$194,0,10-(CN$195-LOG('Indicator Data'!W100))/(CN$195-CN$194)*10))),1)</f>
        <v>7.2</v>
      </c>
      <c r="CO97" s="36">
        <f>'Indicator Data'!W100/'Indicator Data'!$CK100</f>
        <v>0.18341686362091816</v>
      </c>
      <c r="CP97" s="35">
        <f t="shared" si="140"/>
        <v>1.8</v>
      </c>
      <c r="CQ97" s="35">
        <f t="shared" si="166"/>
        <v>5.0999999999999996</v>
      </c>
      <c r="CR97" s="35">
        <f t="shared" si="141"/>
        <v>5</v>
      </c>
      <c r="CS97" s="35">
        <f>IF('Indicator Data'!BZ100="No data","x",ROUND(IF('Indicator Data'!BZ100&gt;CS$195,0,IF('Indicator Data'!BZ100&lt;CS$194,10,(CS$195-'Indicator Data'!BZ100)/(CS$195-CS$194)*10)),1))</f>
        <v>0.2</v>
      </c>
      <c r="CT97" s="35">
        <f>IF('Indicator Data'!CA100="No data","x",ROUND(IF('Indicator Data'!CA100&gt;CT$195,0,IF('Indicator Data'!CA100&lt;CT$194,10,(CT$195-'Indicator Data'!CA100)/(CT$195-CT$194)*10)),1))</f>
        <v>1.2</v>
      </c>
      <c r="CU97" s="35" t="str">
        <f>IF('Indicator Data'!AC100="No data","x",ROUND(IF('Indicator Data'!AC100&gt;CU$195,0,IF('Indicator Data'!AC100&lt;CU$194,10,(CU$195-'Indicator Data'!AC100)/(CU$195-CU$194)*10)),1))</f>
        <v>x</v>
      </c>
      <c r="CV97" s="35">
        <f t="shared" si="142"/>
        <v>0.7</v>
      </c>
      <c r="CW97" s="35">
        <f>IF('Indicator Data'!X100="No data","x",ROUND(IF(LOG('Indicator Data'!X100)&gt;CW$195,10,IF(LOG('Indicator Data'!X100)&lt;CW$194,0,10-(CW$195-LOG('Indicator Data'!X100))/(CW$195-CW$194)*10)),1))</f>
        <v>9.4</v>
      </c>
      <c r="CX97" s="35">
        <f>IF('Indicator Data'!Y100="No data","x",ROUND(IF('Indicator Data'!Y100&gt;CX$195,10,IF('Indicator Data'!Y100&lt;CX$194,0,10-(CX$195-'Indicator Data'!Y100)/(CX$195-CX$194)*10)),1))</f>
        <v>1.5</v>
      </c>
      <c r="CY97" s="35">
        <f>IF('Indicator Data'!Z100="No data","x",ROUND(IF('Indicator Data'!Z100&gt;CY$195,10,IF('Indicator Data'!Z100&lt;CY$194,0,10-(CY$195-'Indicator Data'!Z100)/(CY$195-CY$194)*10)),1))</f>
        <v>8.9</v>
      </c>
      <c r="CZ97" s="35" t="str">
        <f>IF('Indicator Data'!AA100="No data","x",ROUND(IF('Indicator Data'!AA100&gt;CZ$195,10,IF('Indicator Data'!AA100&lt;CZ$194,0,10-(CZ$195-'Indicator Data'!AA100)/(CZ$195-CZ$194)*10)),1))</f>
        <v>x</v>
      </c>
      <c r="DA97" s="35">
        <f t="shared" si="167"/>
        <v>6.6</v>
      </c>
      <c r="DB97" s="35">
        <f t="shared" si="168"/>
        <v>4.5999999999999996</v>
      </c>
      <c r="DC97" s="35">
        <f>IF('Indicator Data'!AF100="No data","x",ROUND(IF('Indicator Data'!AF100&gt;DC$195,10,IF('Indicator Data'!AF100&lt;DC$194,0,10-(DC$195-'Indicator Data'!AF100)/(DC$195-DC$194)*10)),1))</f>
        <v>5.9</v>
      </c>
      <c r="DD97" s="35">
        <f>IF('Indicator Data'!AG100="No data","x",ROUND(IF('Indicator Data'!AG100&gt;DD$195,10,IF('Indicator Data'!AG100&lt;DD$194,0,10-(DD$195-'Indicator Data'!AG100)/(DD$195-DD$194)*10)),1))</f>
        <v>2.4</v>
      </c>
      <c r="DE97" s="35">
        <f t="shared" si="169"/>
        <v>5.6</v>
      </c>
      <c r="DF97" s="35">
        <f>IF('Indicator Data'!AB100="No data","x",ROUND(IF('Indicator Data'!AB100&gt;DF$195,10,IF('Indicator Data'!AB100&lt;DF$194,0,10-(DF$195-'Indicator Data'!AB100)/(DF$195-DF$194)*10)),1))</f>
        <v>0</v>
      </c>
      <c r="DG97" s="35">
        <f t="shared" si="170"/>
        <v>0.5</v>
      </c>
      <c r="DH97" s="143" t="str">
        <f>IF('Indicator Data'!AD100="No data","x",'Indicator Data'!AD100/'Indicator Data'!$CJ100)</f>
        <v>x</v>
      </c>
      <c r="DI97" s="35" t="str">
        <f t="shared" si="171"/>
        <v>x</v>
      </c>
      <c r="DJ97" s="35">
        <f>IF('Indicator Data'!AE100="No data","x",ROUND(IF('Indicator Data'!AE100&gt;DJ$195,0,IF('Indicator Data'!AE100&lt;DJ$194,10,(DJ$195-'Indicator Data'!AE100)/(DJ$195-DJ$194)*10)),1))</f>
        <v>6</v>
      </c>
      <c r="DK97" s="35">
        <f t="shared" si="172"/>
        <v>6</v>
      </c>
      <c r="DL97" s="35">
        <f t="shared" si="173"/>
        <v>4</v>
      </c>
      <c r="DM97" s="37">
        <f t="shared" si="143"/>
        <v>3.9</v>
      </c>
      <c r="DN97" s="38">
        <f t="shared" si="144"/>
        <v>5.3</v>
      </c>
      <c r="DO97" s="35">
        <f>ROUND(IF('Indicator Data'!AH100=0,0,IF('Indicator Data'!AH100&gt;DO$195,10,IF('Indicator Data'!AH100&lt;DO$194,0,10-(DO$195-'Indicator Data'!AH100)/(DO$195-DO$194)*10))),1)</f>
        <v>8.3000000000000007</v>
      </c>
      <c r="DP97" s="35">
        <f>ROUND(IF('Indicator Data'!AI100=0,0,IF(LOG('Indicator Data'!AI100)&gt;LOG(DP$195),10,IF(LOG('Indicator Data'!AI100)&lt;LOG(DP$194),0,10-(LOG(DP$195)-LOG('Indicator Data'!AI100))/(LOG(DP$195)-LOG(DP$194))*10))),1)</f>
        <v>7.2</v>
      </c>
      <c r="DQ97" s="37">
        <f t="shared" si="145"/>
        <v>7.8</v>
      </c>
      <c r="DR97" s="35">
        <f>'Indicator Data'!AJ100</f>
        <v>0</v>
      </c>
      <c r="DS97" s="35">
        <f>'Indicator Data'!AK100</f>
        <v>0</v>
      </c>
      <c r="DT97" s="37">
        <f t="shared" si="146"/>
        <v>0</v>
      </c>
      <c r="DU97" s="38">
        <f t="shared" si="147"/>
        <v>5.5</v>
      </c>
      <c r="DV97" s="13"/>
      <c r="DW97" s="83"/>
    </row>
    <row r="98" spans="1:127" s="2" customFormat="1" x14ac:dyDescent="0.3">
      <c r="A98" s="98" t="str">
        <f>'Indicator Data'!A101</f>
        <v>Lesotho</v>
      </c>
      <c r="B98" s="39" t="str">
        <f>'Indicator Data'!B101</f>
        <v>LSO</v>
      </c>
      <c r="C98" s="35">
        <f>ROUND(IF('Indicator Data'!C101=0,0.1,IF(LOG('Indicator Data'!C101)&gt;C$195,10,IF(LOG('Indicator Data'!C101)&lt;C$194,0,10-(C$195-LOG('Indicator Data'!C101))/(C$195-C$194)*10))),1)</f>
        <v>0.1</v>
      </c>
      <c r="D98" s="35">
        <f>ROUND(IF('Indicator Data'!D101=0,0.1,IF(LOG('Indicator Data'!D101)&gt;D$195,10,IF(LOG('Indicator Data'!D101)&lt;D$194,0,10-(D$195-LOG('Indicator Data'!D101))/(D$195-D$194)*10))),1)</f>
        <v>0.1</v>
      </c>
      <c r="E98" s="35">
        <f t="shared" si="107"/>
        <v>0.1</v>
      </c>
      <c r="F98" s="35">
        <f>IF('Indicator Data'!E101="No data",0.1,(ROUND(IF('Indicator Data'!E101=0,0,IF(LOG('Indicator Data'!E101)&gt;F$195,10,IF(LOG('Indicator Data'!E101)&lt;F$194,0,10-(F$195-LOG('Indicator Data'!E101))/(F$195-F$194)*10))),1)))</f>
        <v>4.2</v>
      </c>
      <c r="G98" s="35">
        <f>ROUND(IF('Indicator Data'!F101=0,0,IF(LOG('Indicator Data'!F101)&gt;G$195,10,IF(LOG('Indicator Data'!F101)&lt;G$194,0,10-(G$195-LOG('Indicator Data'!F101))/(G$195-G$194)*10))),1)</f>
        <v>0</v>
      </c>
      <c r="H98" s="35">
        <f>ROUND(IF('Indicator Data'!G101=0,0,IF(LOG('Indicator Data'!G101)&gt;H$195,10,IF(LOG('Indicator Data'!G101)&lt;H$194,0,10-(H$195-LOG('Indicator Data'!G101))/(H$195-H$194)*10))),1)</f>
        <v>0</v>
      </c>
      <c r="I98" s="35">
        <f>ROUND(IF('Indicator Data'!H101=0,0,IF(LOG('Indicator Data'!H101)&gt;I$195,10,IF(LOG('Indicator Data'!H101)&lt;I$194,0,10-(I$195-LOG('Indicator Data'!H101))/(I$195-I$194)*10))),1)</f>
        <v>0</v>
      </c>
      <c r="J98" s="35">
        <f t="shared" si="108"/>
        <v>0</v>
      </c>
      <c r="K98" s="35">
        <f>ROUND(IF('Indicator Data'!I101=0,0,IF(LOG('Indicator Data'!I101)&gt;K$195,10,IF(LOG('Indicator Data'!I101)&lt;K$194,0,10-(K$195-LOG('Indicator Data'!I101))/(K$195-K$194)*10))),1)</f>
        <v>0</v>
      </c>
      <c r="L98" s="35">
        <f t="shared" si="109"/>
        <v>0</v>
      </c>
      <c r="M98" s="35">
        <f>ROUND(IF('Indicator Data'!J101=0,0,IF(LOG('Indicator Data'!J101)&gt;M$195,10,IF(LOG('Indicator Data'!J101)&lt;M$194,0,10-(M$195-LOG('Indicator Data'!J101))/(M$195-M$194)*10))),1)</f>
        <v>9.8000000000000007</v>
      </c>
      <c r="N98" s="36">
        <f>'Indicator Data'!C101/'Indicator Data'!$CK101</f>
        <v>0</v>
      </c>
      <c r="O98" s="36">
        <f>'Indicator Data'!D101/'Indicator Data'!$CK101</f>
        <v>0</v>
      </c>
      <c r="P98" s="36">
        <f>IF(F98=0.1,"x",'Indicator Data'!E101/'Indicator Data'!$CK101)</f>
        <v>2.3437435972211997E-3</v>
      </c>
      <c r="Q98" s="36">
        <f>'Indicator Data'!F101/'Indicator Data'!$CK101</f>
        <v>0</v>
      </c>
      <c r="R98" s="36">
        <f>'Indicator Data'!G101/'Indicator Data'!$CK101</f>
        <v>0</v>
      </c>
      <c r="S98" s="36">
        <f>'Indicator Data'!H101/'Indicator Data'!$CK101</f>
        <v>0</v>
      </c>
      <c r="T98" s="36">
        <f>'Indicator Data'!I101/'Indicator Data'!$CK101</f>
        <v>0</v>
      </c>
      <c r="U98" s="36">
        <f>'Indicator Data'!J101/'Indicator Data'!$CK101</f>
        <v>4.0334986354022738E-2</v>
      </c>
      <c r="V98" s="35">
        <f t="shared" si="110"/>
        <v>0</v>
      </c>
      <c r="W98" s="35">
        <f t="shared" si="111"/>
        <v>0</v>
      </c>
      <c r="X98" s="35">
        <f t="shared" si="112"/>
        <v>0</v>
      </c>
      <c r="Y98" s="35">
        <f t="shared" si="113"/>
        <v>1.6</v>
      </c>
      <c r="Z98" s="35">
        <f t="shared" si="114"/>
        <v>0</v>
      </c>
      <c r="AA98" s="35">
        <f t="shared" si="115"/>
        <v>0</v>
      </c>
      <c r="AB98" s="35">
        <f t="shared" si="116"/>
        <v>0</v>
      </c>
      <c r="AC98" s="35">
        <f t="shared" si="117"/>
        <v>0</v>
      </c>
      <c r="AD98" s="35">
        <f t="shared" si="118"/>
        <v>0</v>
      </c>
      <c r="AE98" s="35">
        <f t="shared" si="119"/>
        <v>0</v>
      </c>
      <c r="AF98" s="35">
        <f t="shared" si="120"/>
        <v>10</v>
      </c>
      <c r="AG98" s="35">
        <f>ROUND(IF('Indicator Data'!K101=0,0,IF('Indicator Data'!K101&gt;AG$195,10,IF('Indicator Data'!K101&lt;AG$194,0,10-(AG$195-'Indicator Data'!K101)/(AG$195-AG$194)*10))),1)</f>
        <v>4.8</v>
      </c>
      <c r="AH98" s="35">
        <f t="shared" si="121"/>
        <v>0.1</v>
      </c>
      <c r="AI98" s="35">
        <f t="shared" si="122"/>
        <v>0.1</v>
      </c>
      <c r="AJ98" s="35">
        <f t="shared" si="123"/>
        <v>0</v>
      </c>
      <c r="AK98" s="35">
        <f t="shared" si="124"/>
        <v>0</v>
      </c>
      <c r="AL98" s="35">
        <f t="shared" si="125"/>
        <v>0</v>
      </c>
      <c r="AM98" s="35">
        <f t="shared" si="126"/>
        <v>0</v>
      </c>
      <c r="AN98" s="35">
        <f t="shared" si="127"/>
        <v>9.9</v>
      </c>
      <c r="AO98" s="142">
        <f t="shared" si="128"/>
        <v>0.1</v>
      </c>
      <c r="AP98" s="142">
        <f t="shared" si="148"/>
        <v>3</v>
      </c>
      <c r="AQ98" s="142">
        <f t="shared" si="129"/>
        <v>0</v>
      </c>
      <c r="AR98" s="142">
        <f t="shared" si="130"/>
        <v>0</v>
      </c>
      <c r="AS98" s="35">
        <f t="shared" si="131"/>
        <v>7.4</v>
      </c>
      <c r="AT98" s="35">
        <f>IF('Indicator Data'!L101="No data","x",IF('Indicator Data'!CL101&lt;1000,"x",ROUND((IF('Indicator Data'!L101&gt;AT$195,10,IF('Indicator Data'!L101&lt;AT$194,0,10-(AT$195-'Indicator Data'!L101)/(AT$195-AT$194)*10))),1)))</f>
        <v>3</v>
      </c>
      <c r="AU98" s="142">
        <f t="shared" si="132"/>
        <v>5.2</v>
      </c>
      <c r="AV98" s="35">
        <f>IF('Indicator Data'!M101="No data","x",ROUND(IF('Indicator Data'!M101=0,0,IF(LOG('Indicator Data'!M101)&gt;AV$195,10,IF(LOG('Indicator Data'!M101)&lt;AV$194,0,10-(AV$195-LOG('Indicator Data'!M101))/(AV$195-AV$194)*10))),1))</f>
        <v>6.7</v>
      </c>
      <c r="AW98" s="36">
        <f>IF(AV98="x","x",'Indicator Data'!M101/'Indicator Data'!$CK101)</f>
        <v>0.21885021426833323</v>
      </c>
      <c r="AX98" s="35">
        <f t="shared" si="149"/>
        <v>2.4</v>
      </c>
      <c r="AY98" s="35">
        <f t="shared" si="150"/>
        <v>4.9000000000000004</v>
      </c>
      <c r="AZ98" s="35">
        <f>IF('Indicator Data'!N101="No data","x",ROUND(IF('Indicator Data'!N101=0,0,IF(LOG('Indicator Data'!N101)&gt;AZ$195,10,IF(LOG('Indicator Data'!N101)&lt;AZ$194,0,10-(AZ$195-LOG('Indicator Data'!N101))/(AZ$195-AZ$194)*10))),1))</f>
        <v>0</v>
      </c>
      <c r="BA98" s="36">
        <f>IF(AZ98="x","x",'Indicator Data'!N101/'Indicator Data'!$CK101)</f>
        <v>0</v>
      </c>
      <c r="BB98" s="35">
        <f t="shared" si="151"/>
        <v>0</v>
      </c>
      <c r="BC98" s="35">
        <f t="shared" si="152"/>
        <v>0</v>
      </c>
      <c r="BD98" s="35">
        <f>IF('Indicator Data'!O101="No data","x",ROUND(IF('Indicator Data'!O101=0,0,IF(LOG('Indicator Data'!O101)&gt;BD$195,10,IF(LOG('Indicator Data'!O101)&lt;BD$194,0,10-(BD$195-LOG('Indicator Data'!O101))/(BD$195-BD$194)*10))),1))</f>
        <v>0</v>
      </c>
      <c r="BE98" s="36">
        <f>IF(BD98="x","x",'Indicator Data'!O101/'Indicator Data'!$CK101)</f>
        <v>0</v>
      </c>
      <c r="BF98" s="35">
        <f t="shared" si="153"/>
        <v>0</v>
      </c>
      <c r="BG98" s="35">
        <f t="shared" si="154"/>
        <v>0</v>
      </c>
      <c r="BH98" s="35">
        <f>IF('Indicator Data'!P101="No data","x",ROUND(IF('Indicator Data'!P101=0,0,IF(LOG('Indicator Data'!P101)&gt;BH$195,10,IF(LOG('Indicator Data'!P101)&lt;BH$194,0,10-(BH$195-LOG('Indicator Data'!P101))/(BH$195-BH$194)*10))),1))</f>
        <v>0</v>
      </c>
      <c r="BI98" s="36">
        <f>IF(BH98="x","x",'Indicator Data'!P101/'Indicator Data'!$CK101)</f>
        <v>0</v>
      </c>
      <c r="BJ98" s="35">
        <f t="shared" si="155"/>
        <v>0</v>
      </c>
      <c r="BK98" s="35">
        <f t="shared" si="156"/>
        <v>0</v>
      </c>
      <c r="BL98" s="35">
        <f t="shared" si="157"/>
        <v>1.5</v>
      </c>
      <c r="BM98" s="35">
        <f>ROUND(IF('Indicator Data'!Q101=0,0,IF(LOG('Indicator Data'!Q101)&gt;BM$195,10,IF(LOG('Indicator Data'!Q101)&lt;BM$194,0,10-(BM$195-LOG('Indicator Data'!Q101))/(BM$195-BM$194)*10))),1)</f>
        <v>0</v>
      </c>
      <c r="BN98" s="35">
        <f>ROUND(IF('Indicator Data'!R101=0,0,IF(LOG('Indicator Data'!R101)&gt;BN$195,10,IF(LOG('Indicator Data'!R101)&lt;BN$194,0,10-(BN$195-LOG('Indicator Data'!R101))/(BN$195-BN$194)*10))),1)</f>
        <v>0</v>
      </c>
      <c r="BO98" s="35">
        <f t="shared" si="158"/>
        <v>0</v>
      </c>
      <c r="BP98" s="36">
        <f>'Indicator Data'!Q101/'Indicator Data'!$CK101</f>
        <v>0</v>
      </c>
      <c r="BQ98" s="36">
        <f>'Indicator Data'!R101/'Indicator Data'!$CK101</f>
        <v>0</v>
      </c>
      <c r="BR98" s="35">
        <f t="shared" si="133"/>
        <v>0</v>
      </c>
      <c r="BS98" s="35">
        <f t="shared" si="134"/>
        <v>0</v>
      </c>
      <c r="BT98" s="35">
        <f t="shared" si="135"/>
        <v>0</v>
      </c>
      <c r="BU98" s="35">
        <f t="shared" si="159"/>
        <v>0</v>
      </c>
      <c r="BV98" s="35">
        <f>ROUND(IF('Indicator Data'!S101=0,0,IF(LOG('Indicator Data'!S101)&gt;BV$195,10,IF(LOG('Indicator Data'!S101)&lt;BV$194,0,10-(BV$195-LOG('Indicator Data'!S101))/(BV$195-BV$194)*10))),1)</f>
        <v>0</v>
      </c>
      <c r="BW98" s="35">
        <f>ROUND(IF('Indicator Data'!T101=0,0,IF(LOG('Indicator Data'!T101)&gt;BW$195,10,IF(LOG('Indicator Data'!T101)&lt;BW$194,0,10-(BW$195-LOG('Indicator Data'!T101))/(BW$195-BW$194)*10))),1)</f>
        <v>0</v>
      </c>
      <c r="BX98" s="35">
        <f t="shared" si="160"/>
        <v>0</v>
      </c>
      <c r="BY98" s="36">
        <f>'Indicator Data'!S101/'Indicator Data'!$CK101</f>
        <v>0</v>
      </c>
      <c r="BZ98" s="36">
        <f>'Indicator Data'!T101/'Indicator Data'!$CK101</f>
        <v>0</v>
      </c>
      <c r="CA98" s="35">
        <f t="shared" si="136"/>
        <v>0</v>
      </c>
      <c r="CB98" s="35">
        <f t="shared" si="137"/>
        <v>0</v>
      </c>
      <c r="CC98" s="35">
        <f t="shared" si="161"/>
        <v>0</v>
      </c>
      <c r="CD98" s="35">
        <f t="shared" si="162"/>
        <v>0</v>
      </c>
      <c r="CE98" s="35">
        <f t="shared" si="163"/>
        <v>0</v>
      </c>
      <c r="CF98" s="35">
        <f>ROUND(IF('Indicator Data'!U101=0,0,IF(LOG('Indicator Data'!U101)&gt;CF$195,10,IF(LOG('Indicator Data'!U101)&lt;CF$194,0,10-(CF$195-LOG('Indicator Data'!U101))/(CF$195-CF$194)*10))),1)</f>
        <v>0</v>
      </c>
      <c r="CG98" s="36">
        <f>'Indicator Data'!U101/'Indicator Data'!$CK101</f>
        <v>0</v>
      </c>
      <c r="CH98" s="35">
        <f t="shared" si="138"/>
        <v>0</v>
      </c>
      <c r="CI98" s="35">
        <f t="shared" si="164"/>
        <v>0</v>
      </c>
      <c r="CJ98" s="35">
        <f>ROUND(IF('Indicator Data'!V101=0,0,IF(LOG('Indicator Data'!V101)&gt;CJ$195,10,IF(LOG('Indicator Data'!V101)&lt;CJ$194,0,10-(CJ$195-LOG('Indicator Data'!V101))/(CJ$195-CJ$194)*10))),1)</f>
        <v>0</v>
      </c>
      <c r="CK98" s="36">
        <f>IF('Indicator Data'!V101/'Indicator Data'!$CK101&gt;1,1,'Indicator Data'!V101/'Indicator Data'!$CK101)</f>
        <v>0</v>
      </c>
      <c r="CL98" s="35">
        <f t="shared" si="139"/>
        <v>0</v>
      </c>
      <c r="CM98" s="35">
        <f t="shared" si="165"/>
        <v>0</v>
      </c>
      <c r="CN98" s="35">
        <f>ROUND(IF('Indicator Data'!W101=0,0,IF(LOG('Indicator Data'!W101)&gt;CN$195,10,IF(LOG('Indicator Data'!W101)&lt;CN$194,0,10-(CN$195-LOG('Indicator Data'!W101))/(CN$195-CN$194)*10))),1)</f>
        <v>0</v>
      </c>
      <c r="CO98" s="36">
        <f>'Indicator Data'!W101/'Indicator Data'!$CK101</f>
        <v>0</v>
      </c>
      <c r="CP98" s="35">
        <f t="shared" si="140"/>
        <v>0</v>
      </c>
      <c r="CQ98" s="35">
        <f t="shared" si="166"/>
        <v>0</v>
      </c>
      <c r="CR98" s="35">
        <f t="shared" si="141"/>
        <v>0</v>
      </c>
      <c r="CS98" s="35">
        <f>IF('Indicator Data'!BZ101="No data","x",ROUND(IF('Indicator Data'!BZ101&gt;CS$195,0,IF('Indicator Data'!BZ101&lt;CS$194,10,(CS$195-'Indicator Data'!BZ101)/(CS$195-CS$194)*10)),1))</f>
        <v>6.4</v>
      </c>
      <c r="CT98" s="35">
        <f>IF('Indicator Data'!CA101="No data","x",ROUND(IF('Indicator Data'!CA101&gt;CT$195,0,IF('Indicator Data'!CA101&lt;CT$194,10,(CT$195-'Indicator Data'!CA101)/(CT$195-CT$194)*10)),1))</f>
        <v>5.2</v>
      </c>
      <c r="CU98" s="35">
        <f>IF('Indicator Data'!AC101="No data","x",ROUND(IF('Indicator Data'!AC101&gt;CU$195,0,IF('Indicator Data'!AC101&lt;CU$194,10,(CU$195-'Indicator Data'!AC101)/(CU$195-CU$194)*10)),1))</f>
        <v>9.8000000000000007</v>
      </c>
      <c r="CV98" s="35">
        <f t="shared" si="142"/>
        <v>7.1</v>
      </c>
      <c r="CW98" s="35">
        <f>IF('Indicator Data'!X101="No data","x",ROUND(IF(LOG('Indicator Data'!X101)&gt;CW$195,10,IF(LOG('Indicator Data'!X101)&lt;CW$194,0,10-(CW$195-LOG('Indicator Data'!X101))/(CW$195-CW$194)*10)),1))</f>
        <v>6.1</v>
      </c>
      <c r="CX98" s="35">
        <f>IF('Indicator Data'!Y101="No data","x",ROUND(IF('Indicator Data'!Y101&gt;CX$195,10,IF('Indicator Data'!Y101&lt;CX$194,0,10-(CX$195-'Indicator Data'!Y101)/(CX$195-CX$194)*10)),1))</f>
        <v>4.5999999999999996</v>
      </c>
      <c r="CY98" s="35">
        <f>IF('Indicator Data'!Z101="No data","x",ROUND(IF('Indicator Data'!Z101&gt;CY$195,10,IF('Indicator Data'!Z101&lt;CY$194,0,10-(CY$195-'Indicator Data'!Z101)/(CY$195-CY$194)*10)),1))</f>
        <v>2.8</v>
      </c>
      <c r="CZ98" s="35">
        <f>IF('Indicator Data'!AA101="No data","x",ROUND(IF('Indicator Data'!AA101&gt;CZ$195,10,IF('Indicator Data'!AA101&lt;CZ$194,0,10-(CZ$195-'Indicator Data'!AA101)/(CZ$195-CZ$194)*10)),1))</f>
        <v>3.4</v>
      </c>
      <c r="DA98" s="35">
        <f t="shared" si="167"/>
        <v>4.2</v>
      </c>
      <c r="DB98" s="35">
        <f t="shared" si="168"/>
        <v>5.2</v>
      </c>
      <c r="DC98" s="35">
        <f>IF('Indicator Data'!AF101="No data","x",ROUND(IF('Indicator Data'!AF101&gt;DC$195,10,IF('Indicator Data'!AF101&lt;DC$194,0,10-(DC$195-'Indicator Data'!AF101)/(DC$195-DC$194)*10)),1))</f>
        <v>6.6</v>
      </c>
      <c r="DD98" s="35">
        <f>IF('Indicator Data'!AG101="No data","x",ROUND(IF('Indicator Data'!AG101&gt;DD$195,10,IF('Indicator Data'!AG101&lt;DD$194,0,10-(DD$195-'Indicator Data'!AG101)/(DD$195-DD$194)*10)),1))</f>
        <v>4.5999999999999996</v>
      </c>
      <c r="DE98" s="35">
        <f t="shared" si="169"/>
        <v>4.7</v>
      </c>
      <c r="DF98" s="35">
        <f>IF('Indicator Data'!AB101="No data","x",ROUND(IF('Indicator Data'!AB101&gt;DF$195,10,IF('Indicator Data'!AB101&lt;DF$194,0,10-(DF$195-'Indicator Data'!AB101)/(DF$195-DF$194)*10)),1))</f>
        <v>9.1</v>
      </c>
      <c r="DG98" s="35">
        <f t="shared" si="170"/>
        <v>7.6</v>
      </c>
      <c r="DH98" s="143">
        <f>IF('Indicator Data'!AD101="No data","x",'Indicator Data'!AD101/'Indicator Data'!$CJ101)</f>
        <v>4.150066791607831E-4</v>
      </c>
      <c r="DI98" s="35">
        <f t="shared" si="171"/>
        <v>5.8</v>
      </c>
      <c r="DJ98" s="35">
        <f>IF('Indicator Data'!AE101="No data","x",ROUND(IF('Indicator Data'!AE101&gt;DJ$195,0,IF('Indicator Data'!AE101&lt;DJ$194,10,(DJ$195-'Indicator Data'!AE101)/(DJ$195-DJ$194)*10)),1))</f>
        <v>6</v>
      </c>
      <c r="DK98" s="35">
        <f t="shared" si="172"/>
        <v>5.9</v>
      </c>
      <c r="DL98" s="35">
        <f t="shared" si="173"/>
        <v>6.1</v>
      </c>
      <c r="DM98" s="37">
        <f t="shared" si="143"/>
        <v>3.6</v>
      </c>
      <c r="DN98" s="38">
        <f t="shared" si="144"/>
        <v>2.2000000000000002</v>
      </c>
      <c r="DO98" s="35">
        <f>ROUND(IF('Indicator Data'!AH101=0,0,IF('Indicator Data'!AH101&gt;DO$195,10,IF('Indicator Data'!AH101&lt;DO$194,0,10-(DO$195-'Indicator Data'!AH101)/(DO$195-DO$194)*10))),1)</f>
        <v>3.5</v>
      </c>
      <c r="DP98" s="35">
        <f>ROUND(IF('Indicator Data'!AI101=0,0,IF(LOG('Indicator Data'!AI101)&gt;LOG(DP$195),10,IF(LOG('Indicator Data'!AI101)&lt;LOG(DP$194),0,10-(LOG(DP$195)-LOG('Indicator Data'!AI101))/(LOG(DP$195)-LOG(DP$194))*10))),1)</f>
        <v>2.5</v>
      </c>
      <c r="DQ98" s="37">
        <f t="shared" si="145"/>
        <v>3</v>
      </c>
      <c r="DR98" s="35">
        <f>'Indicator Data'!AJ101</f>
        <v>0</v>
      </c>
      <c r="DS98" s="35">
        <f>'Indicator Data'!AK101</f>
        <v>0</v>
      </c>
      <c r="DT98" s="37">
        <f t="shared" si="146"/>
        <v>0</v>
      </c>
      <c r="DU98" s="38">
        <f t="shared" si="147"/>
        <v>2.1</v>
      </c>
      <c r="DV98" s="13"/>
      <c r="DW98" s="83"/>
    </row>
    <row r="99" spans="1:127" s="2" customFormat="1" x14ac:dyDescent="0.3">
      <c r="A99" s="98" t="str">
        <f>'Indicator Data'!A102</f>
        <v>Liberia</v>
      </c>
      <c r="B99" s="39" t="str">
        <f>'Indicator Data'!B102</f>
        <v>LBR</v>
      </c>
      <c r="C99" s="35">
        <f>ROUND(IF('Indicator Data'!C102=0,0.1,IF(LOG('Indicator Data'!C102)&gt;C$195,10,IF(LOG('Indicator Data'!C102)&lt;C$194,0,10-(C$195-LOG('Indicator Data'!C102))/(C$195-C$194)*10))),1)</f>
        <v>0.1</v>
      </c>
      <c r="D99" s="35">
        <f>ROUND(IF('Indicator Data'!D102=0,0.1,IF(LOG('Indicator Data'!D102)&gt;D$195,10,IF(LOG('Indicator Data'!D102)&lt;D$194,0,10-(D$195-LOG('Indicator Data'!D102))/(D$195-D$194)*10))),1)</f>
        <v>0.1</v>
      </c>
      <c r="E99" s="35">
        <f t="shared" ref="E99:E130" si="174">ROUND((10-GEOMEAN(((10-C99)/10*9+1),((10-D99)/10*9+1)))/9*10,1)</f>
        <v>0.1</v>
      </c>
      <c r="F99" s="35">
        <f>IF('Indicator Data'!E102="No data",0.1,(ROUND(IF('Indicator Data'!E102=0,0,IF(LOG('Indicator Data'!E102)&gt;F$195,10,IF(LOG('Indicator Data'!E102)&lt;F$194,0,10-(F$195-LOG('Indicator Data'!E102))/(F$195-F$194)*10))),1)))</f>
        <v>6.5</v>
      </c>
      <c r="G99" s="35">
        <f>ROUND(IF('Indicator Data'!F102=0,0,IF(LOG('Indicator Data'!F102)&gt;G$195,10,IF(LOG('Indicator Data'!F102)&lt;G$194,0,10-(G$195-LOG('Indicator Data'!F102))/(G$195-G$194)*10))),1)</f>
        <v>4.8</v>
      </c>
      <c r="H99" s="35">
        <f>ROUND(IF('Indicator Data'!G102=0,0,IF(LOG('Indicator Data'!G102)&gt;H$195,10,IF(LOG('Indicator Data'!G102)&lt;H$194,0,10-(H$195-LOG('Indicator Data'!G102))/(H$195-H$194)*10))),1)</f>
        <v>0</v>
      </c>
      <c r="I99" s="35">
        <f>ROUND(IF('Indicator Data'!H102=0,0,IF(LOG('Indicator Data'!H102)&gt;I$195,10,IF(LOG('Indicator Data'!H102)&lt;I$194,0,10-(I$195-LOG('Indicator Data'!H102))/(I$195-I$194)*10))),1)</f>
        <v>0</v>
      </c>
      <c r="J99" s="35">
        <f t="shared" ref="J99:J130" si="175">ROUND((10-GEOMEAN(((10-H99)/10*9+1),((10-I99)/10*9+1)))/9*10,1)</f>
        <v>0</v>
      </c>
      <c r="K99" s="35">
        <f>ROUND(IF('Indicator Data'!I102=0,0,IF(LOG('Indicator Data'!I102)&gt;K$195,10,IF(LOG('Indicator Data'!I102)&lt;K$194,0,10-(K$195-LOG('Indicator Data'!I102))/(K$195-K$194)*10))),1)</f>
        <v>0</v>
      </c>
      <c r="L99" s="35">
        <f t="shared" ref="L99:L130" si="176">ROUND((10-GEOMEAN(((10-J99)/10*9+1),((10-K99)/10*9+1)))/9*10,1)</f>
        <v>0</v>
      </c>
      <c r="M99" s="35">
        <f>ROUND(IF('Indicator Data'!J102=0,0,IF(LOG('Indicator Data'!J102)&gt;M$195,10,IF(LOG('Indicator Data'!J102)&lt;M$194,0,10-(M$195-LOG('Indicator Data'!J102))/(M$195-M$194)*10))),1)</f>
        <v>0</v>
      </c>
      <c r="N99" s="36">
        <f>'Indicator Data'!C102/'Indicator Data'!$CK102</f>
        <v>0</v>
      </c>
      <c r="O99" s="36">
        <f>'Indicator Data'!D102/'Indicator Data'!$CK102</f>
        <v>0</v>
      </c>
      <c r="P99" s="36">
        <f>IF(F99=0.1,"x",'Indicator Data'!E102/'Indicator Data'!$CK102)</f>
        <v>8.8285103096373656E-3</v>
      </c>
      <c r="Q99" s="36">
        <f>'Indicator Data'!F102/'Indicator Data'!$CK102</f>
        <v>1.715500234456135E-6</v>
      </c>
      <c r="R99" s="36">
        <f>'Indicator Data'!G102/'Indicator Data'!$CK102</f>
        <v>0</v>
      </c>
      <c r="S99" s="36">
        <f>'Indicator Data'!H102/'Indicator Data'!$CK102</f>
        <v>0</v>
      </c>
      <c r="T99" s="36">
        <f>'Indicator Data'!I102/'Indicator Data'!$CK102</f>
        <v>0</v>
      </c>
      <c r="U99" s="36">
        <f>'Indicator Data'!J102/'Indicator Data'!$CK102</f>
        <v>0</v>
      </c>
      <c r="V99" s="35">
        <f t="shared" ref="V99:V130" si="177">ROUND(IF(N99&gt;V$195,10,IF(N99&lt;V$194,0,10-(V$195-N99)/(V$195-V$194)*10)),1)</f>
        <v>0</v>
      </c>
      <c r="W99" s="35">
        <f t="shared" ref="W99:W130" si="178">ROUND(IF(O99&gt;W$195,10,IF(O99&lt;W$194,0,10-(W$195-O99)/(W$195-W$194)*10)),1)</f>
        <v>0</v>
      </c>
      <c r="X99" s="35">
        <f t="shared" ref="X99:X130" si="179">ROUND(((10-GEOMEAN(((10-V99)/10*9+1),((10-W99)/10*9+1)))/9*10),1)</f>
        <v>0</v>
      </c>
      <c r="Y99" s="35">
        <f t="shared" ref="Y99:Y130" si="180">IF(P99="x",0.1,ROUND(IF(P99&gt;Y$195,10,IF(P99&lt;Y$194,0,10-(Y$195-P99)/(Y$195-Y$194)*10)),1))</f>
        <v>5.9</v>
      </c>
      <c r="Z99" s="35">
        <f t="shared" ref="Z99:Z130" si="181">ROUND(IF(Q99=0,0,IF(LOG(Q99)&gt;Z$195,10,IF(LOG(Q99)&lt;=Z$194,0,10-(Z$195-LOG(Q99))/(Z$195-Z$194)*10))),1)</f>
        <v>6.1</v>
      </c>
      <c r="AA99" s="35">
        <f t="shared" ref="AA99:AA130" si="182">ROUND(IF(R99&gt;AA$195,10,IF(R99&lt;AA$194,0,10-(AA$195-R99)/(AA$195-AA$194)*10)),1)</f>
        <v>0</v>
      </c>
      <c r="AB99" s="35">
        <f t="shared" ref="AB99:AB130" si="183">ROUND(IF(S99&gt;AB$195,10,IF(S99&lt;AB$194,0,10-(AB$195-S99)/(AB$195-AB$194)*10)),1)</f>
        <v>0</v>
      </c>
      <c r="AC99" s="35">
        <f t="shared" ref="AC99:AC130" si="184">ROUND(((10-GEOMEAN(((10-AA99)/10*9+1),((10-AB99)/10*9+1)))/9*10),1)</f>
        <v>0</v>
      </c>
      <c r="AD99" s="35">
        <f t="shared" ref="AD99:AD130" si="185">ROUND(IF(T99=0,0,IF(T99&gt;AD$195,10,IF(T99&lt;=AD$194,0,10-(AD$195-T99)/(AD$195-AD$194)*10))),1)</f>
        <v>0</v>
      </c>
      <c r="AE99" s="35">
        <f t="shared" ref="AE99:AE130" si="186">ROUND((10-GEOMEAN(((10-AC99)/10*9+1),((10-AD99)/10*9+1)))/9*10,1)</f>
        <v>0</v>
      </c>
      <c r="AF99" s="35">
        <f t="shared" ref="AF99:AF130" si="187">ROUND(IF(U99&gt;AF$195,10,IF(U99&lt;AF$194,0,10-(AF$195-U99)/(AF$195-AF$194)*10)),1)</f>
        <v>0</v>
      </c>
      <c r="AG99" s="35">
        <f>ROUND(IF('Indicator Data'!K102=0,0,IF('Indicator Data'!K102&gt;AG$195,10,IF('Indicator Data'!K102&lt;AG$194,0,10-(AG$195-'Indicator Data'!K102)/(AG$195-AG$194)*10))),1)</f>
        <v>0</v>
      </c>
      <c r="AH99" s="35">
        <f t="shared" ref="AH99:AH130" si="188">ROUND(AVERAGE(C99,V99),1)</f>
        <v>0.1</v>
      </c>
      <c r="AI99" s="35">
        <f t="shared" ref="AI99:AI130" si="189">ROUND(AVERAGE(D99,W99),1)</f>
        <v>0.1</v>
      </c>
      <c r="AJ99" s="35">
        <f t="shared" ref="AJ99:AJ130" si="190">ROUND(AVERAGE(AA99,H99),1)</f>
        <v>0</v>
      </c>
      <c r="AK99" s="35">
        <f t="shared" ref="AK99:AK130" si="191">ROUND(AVERAGE(AB99,I99),1)</f>
        <v>0</v>
      </c>
      <c r="AL99" s="35">
        <f t="shared" ref="AL99:AL130" si="192">ROUND((10-GEOMEAN(((10-AJ99)/10*9+1),((10-AK99)/10*9+1)))/9*10,1)</f>
        <v>0</v>
      </c>
      <c r="AM99" s="35">
        <f t="shared" ref="AM99:AM130" si="193">ROUND(AVERAGE(AD99,K99),1)</f>
        <v>0</v>
      </c>
      <c r="AN99" s="35">
        <f t="shared" ref="AN99:AN130" si="194">ROUND((10-GEOMEAN(((10-M99)/10*9+1),((10-AF99)/10*9+1)))/9*10,1)</f>
        <v>0</v>
      </c>
      <c r="AO99" s="142">
        <f t="shared" ref="AO99:AO130" si="195">ROUND((10-GEOMEAN(((10-E99)/10*9+1),((10-X99)/10*9+1)))/9*10,1)</f>
        <v>0.1</v>
      </c>
      <c r="AP99" s="142">
        <f t="shared" si="148"/>
        <v>6.2</v>
      </c>
      <c r="AQ99" s="142">
        <f t="shared" ref="AQ99:AQ130" si="196">ROUND((10-GEOMEAN(((10-G99)/10*9+1),((10-Z99)/10*9+1)))/9*10,1)</f>
        <v>5.5</v>
      </c>
      <c r="AR99" s="142">
        <f t="shared" ref="AR99:AR130" si="197">ROUND((10-GEOMEAN(((10-L99)/10*9+1),((10-AE99)/10*9+1)))/9*10,1)</f>
        <v>0</v>
      </c>
      <c r="AS99" s="35">
        <f t="shared" ref="AS99:AS130" si="198">ROUND(AVERAGE(AG99,AN99),1)</f>
        <v>0</v>
      </c>
      <c r="AT99" s="35">
        <f>IF('Indicator Data'!L102="No data","x",IF('Indicator Data'!CL102&lt;1000,"x",ROUND((IF('Indicator Data'!L102&gt;AT$195,10,IF('Indicator Data'!L102&lt;AT$194,0,10-(AT$195-'Indicator Data'!L102)/(AT$195-AT$194)*10))),1)))</f>
        <v>1</v>
      </c>
      <c r="AU99" s="142">
        <f t="shared" ref="AU99:AU130" si="199">ROUND(AVERAGE(AS99,AT99),1)</f>
        <v>0.5</v>
      </c>
      <c r="AV99" s="35">
        <f>IF('Indicator Data'!M102="No data","x",ROUND(IF('Indicator Data'!M102=0,0,IF(LOG('Indicator Data'!M102)&gt;AV$195,10,IF(LOG('Indicator Data'!M102)&lt;AV$194,0,10-(AV$195-LOG('Indicator Data'!M102))/(AV$195-AV$194)*10))),1))</f>
        <v>7.4</v>
      </c>
      <c r="AW99" s="36">
        <f>IF(AV99="x","x",'Indicator Data'!M102/'Indicator Data'!$CK102)</f>
        <v>0.31628177720633871</v>
      </c>
      <c r="AX99" s="35">
        <f t="shared" si="149"/>
        <v>3.5</v>
      </c>
      <c r="AY99" s="35">
        <f t="shared" si="150"/>
        <v>5.8</v>
      </c>
      <c r="AZ99" s="35">
        <f>IF('Indicator Data'!N102="No data","x",ROUND(IF('Indicator Data'!N102=0,0,IF(LOG('Indicator Data'!N102)&gt;AZ$195,10,IF(LOG('Indicator Data'!N102)&lt;AZ$194,0,10-(AZ$195-LOG('Indicator Data'!N102))/(AZ$195-AZ$194)*10))),1))</f>
        <v>8</v>
      </c>
      <c r="BA99" s="36">
        <f>IF(AZ99="x","x",'Indicator Data'!N102/'Indicator Data'!$CK102)</f>
        <v>0.14553180789280939</v>
      </c>
      <c r="BB99" s="35">
        <f t="shared" si="151"/>
        <v>10</v>
      </c>
      <c r="BC99" s="35">
        <f t="shared" si="152"/>
        <v>9.3000000000000007</v>
      </c>
      <c r="BD99" s="35">
        <f>IF('Indicator Data'!O102="No data","x",ROUND(IF('Indicator Data'!O102=0,0,IF(LOG('Indicator Data'!O102)&gt;BD$195,10,IF(LOG('Indicator Data'!O102)&lt;BD$194,0,10-(BD$195-LOG('Indicator Data'!O102))/(BD$195-BD$194)*10))),1))</f>
        <v>9.1999999999999993</v>
      </c>
      <c r="BE99" s="36">
        <f>IF(BD99="x","x",'Indicator Data'!O102/'Indicator Data'!$CK102)</f>
        <v>0.70500431315221279</v>
      </c>
      <c r="BF99" s="35">
        <f t="shared" si="153"/>
        <v>10</v>
      </c>
      <c r="BG99" s="35">
        <f t="shared" si="154"/>
        <v>9.6999999999999993</v>
      </c>
      <c r="BH99" s="35">
        <f>IF('Indicator Data'!P102="No data","x",ROUND(IF('Indicator Data'!P102=0,0,IF(LOG('Indicator Data'!P102)&gt;BH$195,10,IF(LOG('Indicator Data'!P102)&lt;BH$194,0,10-(BH$195-LOG('Indicator Data'!P102))/(BH$195-BH$194)*10))),1))</f>
        <v>7.2</v>
      </c>
      <c r="BI99" s="36">
        <f>IF(BH99="x","x",'Indicator Data'!P102/'Indicator Data'!$CK102)</f>
        <v>4.6164050749438926E-2</v>
      </c>
      <c r="BJ99" s="35">
        <f t="shared" si="155"/>
        <v>4.5999999999999996</v>
      </c>
      <c r="BK99" s="35">
        <f t="shared" si="156"/>
        <v>6.1</v>
      </c>
      <c r="BL99" s="35">
        <f t="shared" si="157"/>
        <v>8.1999999999999993</v>
      </c>
      <c r="BM99" s="35">
        <f>ROUND(IF('Indicator Data'!Q102=0,0,IF(LOG('Indicator Data'!Q102)&gt;BM$195,10,IF(LOG('Indicator Data'!Q102)&lt;BM$194,0,10-(BM$195-LOG('Indicator Data'!Q102))/(BM$195-BM$194)*10))),1)</f>
        <v>8.1</v>
      </c>
      <c r="BN99" s="35">
        <f>ROUND(IF('Indicator Data'!R102=0,0,IF(LOG('Indicator Data'!R102)&gt;BN$195,10,IF(LOG('Indicator Data'!R102)&lt;BN$194,0,10-(BN$195-LOG('Indicator Data'!R102))/(BN$195-BN$194)*10))),1)</f>
        <v>0</v>
      </c>
      <c r="BO99" s="35">
        <f t="shared" si="158"/>
        <v>2.6999999999999997</v>
      </c>
      <c r="BP99" s="36">
        <f>'Indicator Data'!Q102/'Indicator Data'!$CK102</f>
        <v>0.96310365800369357</v>
      </c>
      <c r="BQ99" s="36">
        <f>'Indicator Data'!R102/'Indicator Data'!$CK102</f>
        <v>0</v>
      </c>
      <c r="BR99" s="35">
        <f t="shared" ref="BR99:BR130" si="200">ROUND(IF(BP99&gt;BR$195,10,IF(BP99&lt;BR$194,0,10-(BR$195-BP99)/(BR$195-BR$194)*10)),1)</f>
        <v>9.6</v>
      </c>
      <c r="BS99" s="35">
        <f t="shared" ref="BS99:BS130" si="201">ROUND(IF(BQ99&gt;BS$195,10,IF(BQ99&lt;BS$194,0,10-(BS$195-BQ99)/(BS$195-BS$194)*10)),1)</f>
        <v>0</v>
      </c>
      <c r="BT99" s="35">
        <f t="shared" si="135"/>
        <v>3.1999999999999997</v>
      </c>
      <c r="BU99" s="35">
        <f t="shared" si="159"/>
        <v>3</v>
      </c>
      <c r="BV99" s="35">
        <f>ROUND(IF('Indicator Data'!S102=0,0,IF(LOG('Indicator Data'!S102)&gt;BV$195,10,IF(LOG('Indicator Data'!S102)&lt;BV$194,0,10-(BV$195-LOG('Indicator Data'!S102))/(BV$195-BV$194)*10))),1)</f>
        <v>3</v>
      </c>
      <c r="BW99" s="35">
        <f>ROUND(IF('Indicator Data'!T102=0,0,IF(LOG('Indicator Data'!T102)&gt;BW$195,10,IF(LOG('Indicator Data'!T102)&lt;BW$194,0,10-(BW$195-LOG('Indicator Data'!T102))/(BW$195-BW$194)*10))),1)</f>
        <v>8.1</v>
      </c>
      <c r="BX99" s="35">
        <f t="shared" si="160"/>
        <v>6.3999999999999995</v>
      </c>
      <c r="BY99" s="36">
        <f>'Indicator Data'!S102/'Indicator Data'!$CK102</f>
        <v>2.7637875512443035E-4</v>
      </c>
      <c r="BZ99" s="36">
        <f>'Indicator Data'!T102/'Indicator Data'!$CK102</f>
        <v>0.96282727924856915</v>
      </c>
      <c r="CA99" s="35">
        <f t="shared" ref="CA99:CA130" si="202">ROUND(IF(BY99&gt;CA$195,10,IF(BY99&lt;CA$194,0,10-(CA$195-BY99)/(CA$195-CA$194)*10)),1)</f>
        <v>0</v>
      </c>
      <c r="CB99" s="35">
        <f t="shared" ref="CB99:CB130" si="203">ROUND(IF(BZ99&gt;CB$195,10,IF(BZ99&lt;CB$194,0,10-(CB$195-BZ99)/(CB$195-CB$194)*10)),1)</f>
        <v>9.6</v>
      </c>
      <c r="CC99" s="35">
        <f t="shared" si="161"/>
        <v>6.3999999999999995</v>
      </c>
      <c r="CD99" s="35">
        <f t="shared" si="162"/>
        <v>6.4</v>
      </c>
      <c r="CE99" s="35">
        <f t="shared" si="163"/>
        <v>4.9000000000000004</v>
      </c>
      <c r="CF99" s="35">
        <f>ROUND(IF('Indicator Data'!U102=0,0,IF(LOG('Indicator Data'!U102)&gt;CF$195,10,IF(LOG('Indicator Data'!U102)&lt;CF$194,0,10-(CF$195-LOG('Indicator Data'!U102))/(CF$195-CF$194)*10))),1)</f>
        <v>7.9</v>
      </c>
      <c r="CG99" s="36">
        <f>'Indicator Data'!U102/'Indicator Data'!$CK102</f>
        <v>0.73498094406191594</v>
      </c>
      <c r="CH99" s="35">
        <f t="shared" ref="CH99:CH130" si="204">ROUND(IF(CG99&gt;CH$195,10,IF(CG99&lt;CH$194,0,10-(CH$195-CG99)/(CH$195-CH$194)*10)),1)</f>
        <v>8.1999999999999993</v>
      </c>
      <c r="CI99" s="35">
        <f t="shared" si="164"/>
        <v>8.1</v>
      </c>
      <c r="CJ99" s="35">
        <f>ROUND(IF('Indicator Data'!V102=0,0,IF(LOG('Indicator Data'!V102)&gt;CJ$195,10,IF(LOG('Indicator Data'!V102)&lt;CJ$194,0,10-(CJ$195-LOG('Indicator Data'!V102))/(CJ$195-CJ$194)*10))),1)</f>
        <v>7.8</v>
      </c>
      <c r="CK99" s="36">
        <f>IF('Indicator Data'!V102/'Indicator Data'!$CK102&gt;1,1,'Indicator Data'!V102/'Indicator Data'!$CK102)</f>
        <v>0.59520795743900257</v>
      </c>
      <c r="CL99" s="35">
        <f t="shared" ref="CL99:CL130" si="205">ROUND(IF(CK99&gt;CL$195,10,IF(CK99&lt;CL$194,0,10-(CL$195-CK99)/(CL$195-CL$194)*10)),1)</f>
        <v>6</v>
      </c>
      <c r="CM99" s="35">
        <f t="shared" si="165"/>
        <v>7</v>
      </c>
      <c r="CN99" s="35">
        <f>ROUND(IF('Indicator Data'!W102=0,0,IF(LOG('Indicator Data'!W102)&gt;CN$195,10,IF(LOG('Indicator Data'!W102)&lt;CN$194,0,10-(CN$195-LOG('Indicator Data'!W102))/(CN$195-CN$194)*10))),1)</f>
        <v>8</v>
      </c>
      <c r="CO99" s="36">
        <f>'Indicator Data'!W102/'Indicator Data'!$CK102</f>
        <v>0.9033854897449286</v>
      </c>
      <c r="CP99" s="35">
        <f t="shared" ref="CP99:CP130" si="206">ROUND(IF(CO99&gt;CP$195,10,IF(CO99&lt;CP$194,0,10-(CP$195-CO99)/(CP$195-CP$194)*10)),1)</f>
        <v>9</v>
      </c>
      <c r="CQ99" s="35">
        <f t="shared" si="166"/>
        <v>8.5</v>
      </c>
      <c r="CR99" s="35">
        <f t="shared" ref="CR99:CR130" si="207">ROUND((10-GEOMEAN(((10-CM99)/10*9+1),((10-CE99)/10*9+1),((10-CI99)/10*9+1),((10-CQ99)/10*9+1)))/9*10,1)</f>
        <v>7.3</v>
      </c>
      <c r="CS99" s="35">
        <f>IF('Indicator Data'!BZ102="No data","x",ROUND(IF('Indicator Data'!BZ102&gt;CS$195,0,IF('Indicator Data'!BZ102&lt;CS$194,10,(CS$195-'Indicator Data'!BZ102)/(CS$195-CS$194)*10)),1))</f>
        <v>9.1999999999999993</v>
      </c>
      <c r="CT99" s="35">
        <f>IF('Indicator Data'!CA102="No data","x",ROUND(IF('Indicator Data'!CA102&gt;CT$195,0,IF('Indicator Data'!CA102&lt;CT$194,10,(CT$195-'Indicator Data'!CA102)/(CT$195-CT$194)*10)),1))</f>
        <v>4.5</v>
      </c>
      <c r="CU99" s="35">
        <f>IF('Indicator Data'!AC102="No data","x",ROUND(IF('Indicator Data'!AC102&gt;CU$195,0,IF('Indicator Data'!AC102&lt;CU$194,10,(CU$195-'Indicator Data'!AC102)/(CU$195-CU$194)*10)),1))</f>
        <v>9.9</v>
      </c>
      <c r="CV99" s="35">
        <f t="shared" ref="CV99:CV130" si="208">IF(AND(CT99="x",CS99="x",CU99="x"),"x",ROUND(AVERAGE(CS99:CU99),1))</f>
        <v>7.9</v>
      </c>
      <c r="CW99" s="35">
        <f>IF('Indicator Data'!X102="No data","x",ROUND(IF(LOG('Indicator Data'!X102)&gt;CW$195,10,IF(LOG('Indicator Data'!X102)&lt;CW$194,0,10-(CW$195-LOG('Indicator Data'!X102))/(CW$195-CW$194)*10)),1))</f>
        <v>5.7</v>
      </c>
      <c r="CX99" s="35">
        <f>IF('Indicator Data'!Y102="No data","x",ROUND(IF('Indicator Data'!Y102&gt;CX$195,10,IF('Indicator Data'!Y102&lt;CX$194,0,10-(CX$195-'Indicator Data'!Y102)/(CX$195-CX$194)*10)),1))</f>
        <v>6.7</v>
      </c>
      <c r="CY99" s="35">
        <f>IF('Indicator Data'!Z102="No data","x",ROUND(IF('Indicator Data'!Z102&gt;CY$195,10,IF('Indicator Data'!Z102&lt;CY$194,0,10-(CY$195-'Indicator Data'!Z102)/(CY$195-CY$194)*10)),1))</f>
        <v>5.0999999999999996</v>
      </c>
      <c r="CZ99" s="35">
        <f>IF('Indicator Data'!AA102="No data","x",ROUND(IF('Indicator Data'!AA102&gt;CZ$195,10,IF('Indicator Data'!AA102&lt;CZ$194,0,10-(CZ$195-'Indicator Data'!AA102)/(CZ$195-CZ$194)*10)),1))</f>
        <v>7.4</v>
      </c>
      <c r="DA99" s="35">
        <f t="shared" si="167"/>
        <v>6.2</v>
      </c>
      <c r="DB99" s="35">
        <f t="shared" si="168"/>
        <v>6.8</v>
      </c>
      <c r="DC99" s="35">
        <f>IF('Indicator Data'!AF102="No data","x",ROUND(IF('Indicator Data'!AF102&gt;DC$195,10,IF('Indicator Data'!AF102&lt;DC$194,0,10-(DC$195-'Indicator Data'!AF102)/(DC$195-DC$194)*10)),1))</f>
        <v>7.8</v>
      </c>
      <c r="DD99" s="35">
        <f>IF('Indicator Data'!AG102="No data","x",ROUND(IF('Indicator Data'!AG102&gt;DD$195,10,IF('Indicator Data'!AG102&lt;DD$194,0,10-(DD$195-'Indicator Data'!AG102)/(DD$195-DD$194)*10)),1))</f>
        <v>6.5</v>
      </c>
      <c r="DE99" s="35">
        <f t="shared" si="169"/>
        <v>6.5</v>
      </c>
      <c r="DF99" s="35">
        <f>IF('Indicator Data'!AB102="No data","x",ROUND(IF('Indicator Data'!AB102&gt;DF$195,10,IF('Indicator Data'!AB102&lt;DF$194,0,10-(DF$195-'Indicator Data'!AB102)/(DF$195-DF$194)*10)),1))</f>
        <v>10</v>
      </c>
      <c r="DG99" s="35">
        <f t="shared" si="170"/>
        <v>8.4</v>
      </c>
      <c r="DH99" s="143" t="str">
        <f>IF('Indicator Data'!AD102="No data","x",'Indicator Data'!AD102/'Indicator Data'!$CJ102)</f>
        <v>x</v>
      </c>
      <c r="DI99" s="35" t="str">
        <f t="shared" si="171"/>
        <v>x</v>
      </c>
      <c r="DJ99" s="35">
        <f>IF('Indicator Data'!AE102="No data","x",ROUND(IF('Indicator Data'!AE102&gt;DJ$195,0,IF('Indicator Data'!AE102&lt;DJ$194,10,(DJ$195-'Indicator Data'!AE102)/(DJ$195-DJ$194)*10)),1))</f>
        <v>8</v>
      </c>
      <c r="DK99" s="35">
        <f t="shared" si="172"/>
        <v>8</v>
      </c>
      <c r="DL99" s="35">
        <f t="shared" si="173"/>
        <v>7.6</v>
      </c>
      <c r="DM99" s="37">
        <f t="shared" ref="DM99:DM130" si="209">IF(BL99="x",ROUND((10-GEOMEAN(((10-DL99)/10*9+1),((10-CR99)/10*9+1),((10-DB99)/10*9+1)))/9*10,1),ROUND((10-GEOMEAN(((10-BL99)/10*9+1),((10-DL99)/10*9+1),((10-CR99)/10*9+1),((10-DB99)/10*9+1)))/9*10,1))</f>
        <v>7.5</v>
      </c>
      <c r="DN99" s="3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35">
        <f>ROUND(IF('Indicator Data'!AH102=0,0,IF('Indicator Data'!AH102&gt;DO$195,10,IF('Indicator Data'!AH102&lt;DO$194,0,10-(DO$195-'Indicator Data'!AH102)/(DO$195-DO$194)*10))),1)</f>
        <v>2.5</v>
      </c>
      <c r="DP99" s="35">
        <f>ROUND(IF('Indicator Data'!AI102=0,0,IF(LOG('Indicator Data'!AI102)&gt;LOG(DP$195),10,IF(LOG('Indicator Data'!AI102)&lt;LOG(DP$194),0,10-(LOG(DP$195)-LOG('Indicator Data'!AI102))/(LOG(DP$195)-LOG(DP$194))*10))),1)</f>
        <v>3.6</v>
      </c>
      <c r="DQ99" s="37">
        <f t="shared" ref="DQ99:DQ130" si="211">ROUND((10-GEOMEAN(((10-DO99)/10*9+1),((10-DP99)/10*9+1)))/9*10,1)</f>
        <v>3.1</v>
      </c>
      <c r="DR99" s="35">
        <f>'Indicator Data'!AJ102</f>
        <v>0</v>
      </c>
      <c r="DS99" s="35">
        <f>'Indicator Data'!AK102</f>
        <v>0</v>
      </c>
      <c r="DT99" s="37">
        <f t="shared" ref="DT99:DT130" si="212">ROUND(IF(DR99=5,10,IF(DS99=5,9,IF(DR99=4,8,IF(DS99=4,7,0)))),1)</f>
        <v>0</v>
      </c>
      <c r="DU99" s="38">
        <f t="shared" ref="DU99:DU130" si="213">ROUND(IF(DT99&gt;5,DT99,DQ99/10*7),1)</f>
        <v>2.2000000000000002</v>
      </c>
      <c r="DV99" s="13"/>
      <c r="DW99" s="83"/>
    </row>
    <row r="100" spans="1:127" s="2" customFormat="1" x14ac:dyDescent="0.3">
      <c r="A100" s="98" t="str">
        <f>'Indicator Data'!A103</f>
        <v>Libya</v>
      </c>
      <c r="B100" s="39" t="str">
        <f>'Indicator Data'!B103</f>
        <v>LBY</v>
      </c>
      <c r="C100" s="35">
        <f>ROUND(IF('Indicator Data'!C103=0,0.1,IF(LOG('Indicator Data'!C103)&gt;C$195,10,IF(LOG('Indicator Data'!C103)&lt;C$194,0,10-(C$195-LOG('Indicator Data'!C103))/(C$195-C$194)*10))),1)</f>
        <v>5.3</v>
      </c>
      <c r="D100" s="35">
        <f>ROUND(IF('Indicator Data'!D103=0,0.1,IF(LOG('Indicator Data'!D103)&gt;D$195,10,IF(LOG('Indicator Data'!D103)&lt;D$194,0,10-(D$195-LOG('Indicator Data'!D103))/(D$195-D$194)*10))),1)</f>
        <v>0.1</v>
      </c>
      <c r="E100" s="35">
        <f t="shared" si="174"/>
        <v>3.1</v>
      </c>
      <c r="F100" s="35">
        <f>IF('Indicator Data'!E103="No data",0.1,(ROUND(IF('Indicator Data'!E103=0,0,IF(LOG('Indicator Data'!E103)&gt;F$195,10,IF(LOG('Indicator Data'!E103)&lt;F$194,0,10-(F$195-LOG('Indicator Data'!E103))/(F$195-F$194)*10))),1)))</f>
        <v>4.3</v>
      </c>
      <c r="G100" s="35">
        <f>ROUND(IF('Indicator Data'!F103=0,0,IF(LOG('Indicator Data'!F103)&gt;G$195,10,IF(LOG('Indicator Data'!F103)&lt;G$194,0,10-(G$195-LOG('Indicator Data'!F103))/(G$195-G$194)*10))),1)</f>
        <v>6.5</v>
      </c>
      <c r="H100" s="35">
        <f>ROUND(IF('Indicator Data'!G103=0,0,IF(LOG('Indicator Data'!G103)&gt;H$195,10,IF(LOG('Indicator Data'!G103)&lt;H$194,0,10-(H$195-LOG('Indicator Data'!G103))/(H$195-H$194)*10))),1)</f>
        <v>0</v>
      </c>
      <c r="I100" s="35">
        <f>ROUND(IF('Indicator Data'!H103=0,0,IF(LOG('Indicator Data'!H103)&gt;I$195,10,IF(LOG('Indicator Data'!H103)&lt;I$194,0,10-(I$195-LOG('Indicator Data'!H103))/(I$195-I$194)*10))),1)</f>
        <v>0</v>
      </c>
      <c r="J100" s="35">
        <f t="shared" si="175"/>
        <v>0</v>
      </c>
      <c r="K100" s="35">
        <f>ROUND(IF('Indicator Data'!I103=0,0,IF(LOG('Indicator Data'!I103)&gt;K$195,10,IF(LOG('Indicator Data'!I103)&lt;K$194,0,10-(K$195-LOG('Indicator Data'!I103))/(K$195-K$194)*10))),1)</f>
        <v>0</v>
      </c>
      <c r="L100" s="35">
        <f t="shared" si="176"/>
        <v>0</v>
      </c>
      <c r="M100" s="35">
        <f>ROUND(IF('Indicator Data'!J103=0,0,IF(LOG('Indicator Data'!J103)&gt;M$195,10,IF(LOG('Indicator Data'!J103)&lt;M$194,0,10-(M$195-LOG('Indicator Data'!J103))/(M$195-M$194)*10))),1)</f>
        <v>0</v>
      </c>
      <c r="N100" s="36">
        <f>'Indicator Data'!C103/'Indicator Data'!$CK103</f>
        <v>2.021227105373981E-4</v>
      </c>
      <c r="O100" s="36">
        <f>'Indicator Data'!D103/'Indicator Data'!$CK103</f>
        <v>0</v>
      </c>
      <c r="P100" s="36">
        <f>IF(F100=0.1,"x",'Indicator Data'!E103/'Indicator Data'!$CK103)</f>
        <v>8.5453299039942217E-4</v>
      </c>
      <c r="Q100" s="36">
        <f>'Indicator Data'!F103/'Indicator Data'!$CK103</f>
        <v>1.2510568026233553E-5</v>
      </c>
      <c r="R100" s="36">
        <f>'Indicator Data'!G103/'Indicator Data'!$CK103</f>
        <v>0</v>
      </c>
      <c r="S100" s="36">
        <f>'Indicator Data'!H103/'Indicator Data'!$CK103</f>
        <v>0</v>
      </c>
      <c r="T100" s="36">
        <f>'Indicator Data'!I103/'Indicator Data'!$CK103</f>
        <v>0</v>
      </c>
      <c r="U100" s="36">
        <f>'Indicator Data'!J103/'Indicator Data'!$CK103</f>
        <v>0</v>
      </c>
      <c r="V100" s="35">
        <f t="shared" si="177"/>
        <v>1</v>
      </c>
      <c r="W100" s="35">
        <f t="shared" si="178"/>
        <v>0</v>
      </c>
      <c r="X100" s="35">
        <f t="shared" si="179"/>
        <v>0.5</v>
      </c>
      <c r="Y100" s="35">
        <f t="shared" si="180"/>
        <v>0.6</v>
      </c>
      <c r="Z100" s="35">
        <f t="shared" si="181"/>
        <v>8</v>
      </c>
      <c r="AA100" s="35">
        <f t="shared" si="182"/>
        <v>0</v>
      </c>
      <c r="AB100" s="35">
        <f t="shared" si="183"/>
        <v>0</v>
      </c>
      <c r="AC100" s="35">
        <f t="shared" si="184"/>
        <v>0</v>
      </c>
      <c r="AD100" s="35">
        <f t="shared" si="185"/>
        <v>0</v>
      </c>
      <c r="AE100" s="35">
        <f t="shared" si="186"/>
        <v>0</v>
      </c>
      <c r="AF100" s="35">
        <f t="shared" si="187"/>
        <v>0</v>
      </c>
      <c r="AG100" s="35">
        <f>ROUND(IF('Indicator Data'!K103=0,0,IF('Indicator Data'!K103&gt;AG$195,10,IF('Indicator Data'!K103&lt;AG$194,0,10-(AG$195-'Indicator Data'!K103)/(AG$195-AG$194)*10))),1)</f>
        <v>0</v>
      </c>
      <c r="AH100" s="35">
        <f t="shared" si="188"/>
        <v>3.2</v>
      </c>
      <c r="AI100" s="35">
        <f t="shared" si="189"/>
        <v>0.1</v>
      </c>
      <c r="AJ100" s="35">
        <f t="shared" si="190"/>
        <v>0</v>
      </c>
      <c r="AK100" s="35">
        <f t="shared" si="191"/>
        <v>0</v>
      </c>
      <c r="AL100" s="35">
        <f t="shared" si="192"/>
        <v>0</v>
      </c>
      <c r="AM100" s="35">
        <f t="shared" si="193"/>
        <v>0</v>
      </c>
      <c r="AN100" s="35">
        <f t="shared" si="194"/>
        <v>0</v>
      </c>
      <c r="AO100" s="142">
        <f t="shared" si="195"/>
        <v>1.9</v>
      </c>
      <c r="AP100" s="142">
        <f t="shared" si="148"/>
        <v>2.6</v>
      </c>
      <c r="AQ100" s="142">
        <f t="shared" si="196"/>
        <v>7.3</v>
      </c>
      <c r="AR100" s="142">
        <f t="shared" si="197"/>
        <v>0</v>
      </c>
      <c r="AS100" s="35">
        <f t="shared" si="198"/>
        <v>0</v>
      </c>
      <c r="AT100" s="35">
        <f>IF('Indicator Data'!L103="No data","x",IF('Indicator Data'!CL103&lt;1000,"x",ROUND((IF('Indicator Data'!L103&gt;AT$195,10,IF('Indicator Data'!L103&lt;AT$194,0,10-(AT$195-'Indicator Data'!L103)/(AT$195-AT$194)*10))),1)))</f>
        <v>10</v>
      </c>
      <c r="AU100" s="142">
        <f t="shared" si="199"/>
        <v>5</v>
      </c>
      <c r="AV100" s="35">
        <f>IF('Indicator Data'!M103="No data","x",ROUND(IF('Indicator Data'!M103=0,0,IF(LOG('Indicator Data'!M103)&gt;AV$195,10,IF(LOG('Indicator Data'!M103)&lt;AV$194,0,10-(AV$195-LOG('Indicator Data'!M103))/(AV$195-AV$194)*10))),1))</f>
        <v>0</v>
      </c>
      <c r="AW100" s="36">
        <f>IF(AV100="x","x",'Indicator Data'!M103/'Indicator Data'!$CK103)</f>
        <v>0</v>
      </c>
      <c r="AX100" s="35">
        <f t="shared" si="149"/>
        <v>0</v>
      </c>
      <c r="AY100" s="35">
        <f t="shared" si="150"/>
        <v>0</v>
      </c>
      <c r="AZ100" s="35">
        <f>IF('Indicator Data'!N103="No data","x",ROUND(IF('Indicator Data'!N103=0,0,IF(LOG('Indicator Data'!N103)&gt;AZ$195,10,IF(LOG('Indicator Data'!N103)&lt;AZ$194,0,10-(AZ$195-LOG('Indicator Data'!N103))/(AZ$195-AZ$194)*10))),1))</f>
        <v>0</v>
      </c>
      <c r="BA100" s="36">
        <f>IF(AZ100="x","x",'Indicator Data'!N103/'Indicator Data'!$CK103)</f>
        <v>0</v>
      </c>
      <c r="BB100" s="35">
        <f t="shared" si="151"/>
        <v>0</v>
      </c>
      <c r="BC100" s="35">
        <f t="shared" si="152"/>
        <v>0</v>
      </c>
      <c r="BD100" s="35">
        <f>IF('Indicator Data'!O103="No data","x",ROUND(IF('Indicator Data'!O103=0,0,IF(LOG('Indicator Data'!O103)&gt;BD$195,10,IF(LOG('Indicator Data'!O103)&lt;BD$194,0,10-(BD$195-LOG('Indicator Data'!O103))/(BD$195-BD$194)*10))),1))</f>
        <v>0</v>
      </c>
      <c r="BE100" s="36">
        <f>IF(BD100="x","x",'Indicator Data'!O103/'Indicator Data'!$CK103)</f>
        <v>0</v>
      </c>
      <c r="BF100" s="35">
        <f t="shared" si="153"/>
        <v>0</v>
      </c>
      <c r="BG100" s="35">
        <f t="shared" si="154"/>
        <v>0</v>
      </c>
      <c r="BH100" s="35">
        <f>IF('Indicator Data'!P103="No data","x",ROUND(IF('Indicator Data'!P103=0,0,IF(LOG('Indicator Data'!P103)&gt;BH$195,10,IF(LOG('Indicator Data'!P103)&lt;BH$194,0,10-(BH$195-LOG('Indicator Data'!P103))/(BH$195-BH$194)*10))),1))</f>
        <v>0</v>
      </c>
      <c r="BI100" s="36">
        <f>IF(BH100="x","x",'Indicator Data'!P103/'Indicator Data'!$CK103)</f>
        <v>0</v>
      </c>
      <c r="BJ100" s="35">
        <f t="shared" si="155"/>
        <v>0</v>
      </c>
      <c r="BK100" s="35">
        <f t="shared" si="156"/>
        <v>0</v>
      </c>
      <c r="BL100" s="35">
        <f t="shared" si="157"/>
        <v>0</v>
      </c>
      <c r="BM100" s="35">
        <f>ROUND(IF('Indicator Data'!Q103=0,0,IF(LOG('Indicator Data'!Q103)&gt;BM$195,10,IF(LOG('Indicator Data'!Q103)&lt;BM$194,0,10-(BM$195-LOG('Indicator Data'!Q103))/(BM$195-BM$194)*10))),1)</f>
        <v>0</v>
      </c>
      <c r="BN100" s="35">
        <f>ROUND(IF('Indicator Data'!R103=0,0,IF(LOG('Indicator Data'!R103)&gt;BN$195,10,IF(LOG('Indicator Data'!R103)&lt;BN$194,0,10-(BN$195-LOG('Indicator Data'!R103))/(BN$195-BN$194)*10))),1)</f>
        <v>0</v>
      </c>
      <c r="BO100" s="35">
        <f t="shared" si="158"/>
        <v>0</v>
      </c>
      <c r="BP100" s="36">
        <f>'Indicator Data'!Q103/'Indicator Data'!$CK103</f>
        <v>0</v>
      </c>
      <c r="BQ100" s="36">
        <f>'Indicator Data'!R103/'Indicator Data'!$CK103</f>
        <v>0</v>
      </c>
      <c r="BR100" s="35">
        <f t="shared" si="200"/>
        <v>0</v>
      </c>
      <c r="BS100" s="35">
        <f t="shared" si="201"/>
        <v>0</v>
      </c>
      <c r="BT100" s="35">
        <f t="shared" si="135"/>
        <v>0</v>
      </c>
      <c r="BU100" s="35">
        <f t="shared" si="159"/>
        <v>0</v>
      </c>
      <c r="BV100" s="35">
        <f>ROUND(IF('Indicator Data'!S103=0,0,IF(LOG('Indicator Data'!S103)&gt;BV$195,10,IF(LOG('Indicator Data'!S103)&lt;BV$194,0,10-(BV$195-LOG('Indicator Data'!S103))/(BV$195-BV$194)*10))),1)</f>
        <v>0</v>
      </c>
      <c r="BW100" s="35">
        <f>ROUND(IF('Indicator Data'!T103=0,0,IF(LOG('Indicator Data'!T103)&gt;BW$195,10,IF(LOG('Indicator Data'!T103)&lt;BW$194,0,10-(BW$195-LOG('Indicator Data'!T103))/(BW$195-BW$194)*10))),1)</f>
        <v>0</v>
      </c>
      <c r="BX100" s="35">
        <f t="shared" si="160"/>
        <v>0</v>
      </c>
      <c r="BY100" s="36">
        <f>'Indicator Data'!S103/'Indicator Data'!$CK103</f>
        <v>0</v>
      </c>
      <c r="BZ100" s="36">
        <f>'Indicator Data'!T103/'Indicator Data'!$CK103</f>
        <v>0</v>
      </c>
      <c r="CA100" s="35">
        <f t="shared" si="202"/>
        <v>0</v>
      </c>
      <c r="CB100" s="35">
        <f t="shared" si="203"/>
        <v>0</v>
      </c>
      <c r="CC100" s="35">
        <f t="shared" si="161"/>
        <v>0</v>
      </c>
      <c r="CD100" s="35">
        <f t="shared" si="162"/>
        <v>0</v>
      </c>
      <c r="CE100" s="35">
        <f t="shared" si="163"/>
        <v>0</v>
      </c>
      <c r="CF100" s="35">
        <f>ROUND(IF('Indicator Data'!U103=0,0,IF(LOG('Indicator Data'!U103)&gt;CF$195,10,IF(LOG('Indicator Data'!U103)&lt;CF$194,0,10-(CF$195-LOG('Indicator Data'!U103))/(CF$195-CF$194)*10))),1)</f>
        <v>7.3</v>
      </c>
      <c r="CG100" s="36">
        <f>'Indicator Data'!U103/'Indicator Data'!$CK103</f>
        <v>0.19067044768930544</v>
      </c>
      <c r="CH100" s="35">
        <f t="shared" si="204"/>
        <v>2.1</v>
      </c>
      <c r="CI100" s="35">
        <f t="shared" si="164"/>
        <v>5.3</v>
      </c>
      <c r="CJ100" s="35">
        <f>ROUND(IF('Indicator Data'!V103=0,0,IF(LOG('Indicator Data'!V103)&gt;CJ$195,10,IF(LOG('Indicator Data'!V103)&lt;CJ$194,0,10-(CJ$195-LOG('Indicator Data'!V103))/(CJ$195-CJ$194)*10))),1)</f>
        <v>8.1</v>
      </c>
      <c r="CK100" s="36">
        <f>IF('Indicator Data'!V103/'Indicator Data'!$CK103&gt;1,1,'Indicator Data'!V103/'Indicator Data'!$CK103)</f>
        <v>0.73472068657925971</v>
      </c>
      <c r="CL100" s="35">
        <f t="shared" si="205"/>
        <v>7.3</v>
      </c>
      <c r="CM100" s="35">
        <f t="shared" si="165"/>
        <v>7.7</v>
      </c>
      <c r="CN100" s="35">
        <f>ROUND(IF('Indicator Data'!W103=0,0,IF(LOG('Indicator Data'!W103)&gt;CN$195,10,IF(LOG('Indicator Data'!W103)&lt;CN$194,0,10-(CN$195-LOG('Indicator Data'!W103))/(CN$195-CN$194)*10))),1)</f>
        <v>6.7</v>
      </c>
      <c r="CO100" s="36">
        <f>'Indicator Data'!W103/'Indicator Data'!$CK103</f>
        <v>7.6053724325669134E-2</v>
      </c>
      <c r="CP100" s="35">
        <f t="shared" si="206"/>
        <v>0.8</v>
      </c>
      <c r="CQ100" s="35">
        <f t="shared" si="166"/>
        <v>4.4000000000000004</v>
      </c>
      <c r="CR100" s="35">
        <f t="shared" si="207"/>
        <v>4.9000000000000004</v>
      </c>
      <c r="CS100" s="35">
        <f>IF('Indicator Data'!BZ103="No data","x",ROUND(IF('Indicator Data'!BZ103&gt;CS$195,0,IF('Indicator Data'!BZ103&lt;CS$194,10,(CS$195-'Indicator Data'!BZ103)/(CS$195-CS$194)*10)),1))</f>
        <v>0</v>
      </c>
      <c r="CT100" s="35">
        <f>IF('Indicator Data'!CA103="No data","x",ROUND(IF('Indicator Data'!CA103&gt;CT$195,0,IF('Indicator Data'!CA103&lt;CT$194,10,(CT$195-'Indicator Data'!CA103)/(CT$195-CT$194)*10)),1))</f>
        <v>0.2</v>
      </c>
      <c r="CU100" s="35" t="str">
        <f>IF('Indicator Data'!AC103="No data","x",ROUND(IF('Indicator Data'!AC103&gt;CU$195,0,IF('Indicator Data'!AC103&lt;CU$194,10,(CU$195-'Indicator Data'!AC103)/(CU$195-CU$194)*10)),1))</f>
        <v>x</v>
      </c>
      <c r="CV100" s="35">
        <f t="shared" si="208"/>
        <v>0.1</v>
      </c>
      <c r="CW100" s="35">
        <f>IF('Indicator Data'!X103="No data","x",ROUND(IF(LOG('Indicator Data'!X103)&gt;CW$195,10,IF(LOG('Indicator Data'!X103)&lt;CW$194,0,10-(CW$195-LOG('Indicator Data'!X103))/(CW$195-CW$194)*10)),1))</f>
        <v>1.9</v>
      </c>
      <c r="CX100" s="35">
        <f>IF('Indicator Data'!Y103="No data","x",ROUND(IF('Indicator Data'!Y103&gt;CX$195,10,IF('Indicator Data'!Y103&lt;CX$194,0,10-(CX$195-'Indicator Data'!Y103)/(CX$195-CX$194)*10)),1))</f>
        <v>3.7</v>
      </c>
      <c r="CY100" s="35">
        <f>IF('Indicator Data'!Z103="No data","x",ROUND(IF('Indicator Data'!Z103&gt;CY$195,10,IF('Indicator Data'!Z103&lt;CY$194,0,10-(CY$195-'Indicator Data'!Z103)/(CY$195-CY$194)*10)),1))</f>
        <v>8</v>
      </c>
      <c r="CZ100" s="35" t="str">
        <f>IF('Indicator Data'!AA103="No data","x",ROUND(IF('Indicator Data'!AA103&gt;CZ$195,10,IF('Indicator Data'!AA103&lt;CZ$194,0,10-(CZ$195-'Indicator Data'!AA103)/(CZ$195-CZ$194)*10)),1))</f>
        <v>x</v>
      </c>
      <c r="DA100" s="35">
        <f t="shared" si="167"/>
        <v>4.5</v>
      </c>
      <c r="DB100" s="35">
        <f t="shared" si="168"/>
        <v>3</v>
      </c>
      <c r="DC100" s="35" t="str">
        <f>IF('Indicator Data'!AF103="No data","x",ROUND(IF('Indicator Data'!AF103&gt;DC$195,10,IF('Indicator Data'!AF103&lt;DC$194,0,10-(DC$195-'Indicator Data'!AF103)/(DC$195-DC$194)*10)),1))</f>
        <v>x</v>
      </c>
      <c r="DD100" s="35">
        <f>IF('Indicator Data'!AG103="No data","x",ROUND(IF('Indicator Data'!AG103&gt;DD$195,10,IF('Indicator Data'!AG103&lt;DD$194,0,10-(DD$195-'Indicator Data'!AG103)/(DD$195-DD$194)*10)),1))</f>
        <v>2.9</v>
      </c>
      <c r="DE100" s="35">
        <f t="shared" si="169"/>
        <v>4.0999999999999996</v>
      </c>
      <c r="DF100" s="35">
        <f>IF('Indicator Data'!AB103="No data","x",ROUND(IF('Indicator Data'!AB103&gt;DF$195,10,IF('Indicator Data'!AB103&lt;DF$194,0,10-(DF$195-'Indicator Data'!AB103)/(DF$195-DF$194)*10)),1))</f>
        <v>0</v>
      </c>
      <c r="DG100" s="35">
        <f t="shared" si="170"/>
        <v>0.1</v>
      </c>
      <c r="DH100" s="143">
        <f>IF('Indicator Data'!AD103="No data","x",'Indicator Data'!AD103/'Indicator Data'!$CJ103)</f>
        <v>3.4083600432197758E-4</v>
      </c>
      <c r="DI100" s="35">
        <f t="shared" si="171"/>
        <v>6.6</v>
      </c>
      <c r="DJ100" s="35">
        <f>IF('Indicator Data'!AE103="No data","x",ROUND(IF('Indicator Data'!AE103&gt;DJ$195,0,IF('Indicator Data'!AE103&lt;DJ$194,10,(DJ$195-'Indicator Data'!AE103)/(DJ$195-DJ$194)*10)),1))</f>
        <v>8</v>
      </c>
      <c r="DK100" s="35">
        <f t="shared" si="172"/>
        <v>7.3</v>
      </c>
      <c r="DL100" s="35">
        <f t="shared" si="173"/>
        <v>3.8</v>
      </c>
      <c r="DM100" s="37">
        <f t="shared" si="209"/>
        <v>3.1</v>
      </c>
      <c r="DN100" s="38">
        <f t="shared" si="210"/>
        <v>3.7</v>
      </c>
      <c r="DO100" s="35">
        <f>ROUND(IF('Indicator Data'!AH103=0,0,IF('Indicator Data'!AH103&gt;DO$195,10,IF('Indicator Data'!AH103&lt;DO$194,0,10-(DO$195-'Indicator Data'!AH103)/(DO$195-DO$194)*10))),1)</f>
        <v>10</v>
      </c>
      <c r="DP100" s="35">
        <f>ROUND(IF('Indicator Data'!AI103=0,0,IF(LOG('Indicator Data'!AI103)&gt;LOG(DP$195),10,IF(LOG('Indicator Data'!AI103)&lt;LOG(DP$194),0,10-(LOG(DP$195)-LOG('Indicator Data'!AI103))/(LOG(DP$195)-LOG(DP$194))*10))),1)</f>
        <v>9.8000000000000007</v>
      </c>
      <c r="DQ100" s="37">
        <f t="shared" si="211"/>
        <v>9.9</v>
      </c>
      <c r="DR100" s="35">
        <f>'Indicator Data'!AJ103</f>
        <v>5</v>
      </c>
      <c r="DS100" s="35">
        <f>'Indicator Data'!AK103</f>
        <v>4</v>
      </c>
      <c r="DT100" s="37">
        <f t="shared" si="212"/>
        <v>10</v>
      </c>
      <c r="DU100" s="38">
        <f t="shared" si="213"/>
        <v>10</v>
      </c>
      <c r="DV100" s="13"/>
      <c r="DW100" s="83"/>
    </row>
    <row r="101" spans="1:127" s="2" customFormat="1" x14ac:dyDescent="0.3">
      <c r="A101" s="98" t="str">
        <f>'Indicator Data'!A104</f>
        <v>Liechtenstein</v>
      </c>
      <c r="B101" s="39" t="str">
        <f>'Indicator Data'!B104</f>
        <v>LIE</v>
      </c>
      <c r="C101" s="35">
        <f>ROUND(IF('Indicator Data'!C104=0,0.1,IF(LOG('Indicator Data'!C104)&gt;C$195,10,IF(LOG('Indicator Data'!C104)&lt;C$194,0,10-(C$195-LOG('Indicator Data'!C104))/(C$195-C$194)*10))),1)</f>
        <v>2.2000000000000002</v>
      </c>
      <c r="D101" s="35">
        <f>ROUND(IF('Indicator Data'!D104=0,0.1,IF(LOG('Indicator Data'!D104)&gt;D$195,10,IF(LOG('Indicator Data'!D104)&lt;D$194,0,10-(D$195-LOG('Indicator Data'!D104))/(D$195-D$194)*10))),1)</f>
        <v>0.1</v>
      </c>
      <c r="E101" s="35">
        <f t="shared" si="174"/>
        <v>1.2</v>
      </c>
      <c r="F101" s="35">
        <f>IF('Indicator Data'!E104="No data",0.1,(ROUND(IF('Indicator Data'!E104=0,0,IF(LOG('Indicator Data'!E104)&gt;F$195,10,IF(LOG('Indicator Data'!E104)&lt;F$194,0,10-(F$195-LOG('Indicator Data'!E104))/(F$195-F$194)*10))),1)))</f>
        <v>0.1</v>
      </c>
      <c r="G101" s="35">
        <f>ROUND(IF('Indicator Data'!F104=0,0,IF(LOG('Indicator Data'!F104)&gt;G$195,10,IF(LOG('Indicator Data'!F104)&lt;G$194,0,10-(G$195-LOG('Indicator Data'!F104))/(G$195-G$194)*10))),1)</f>
        <v>0</v>
      </c>
      <c r="H101" s="35">
        <f>ROUND(IF('Indicator Data'!G104=0,0,IF(LOG('Indicator Data'!G104)&gt;H$195,10,IF(LOG('Indicator Data'!G104)&lt;H$194,0,10-(H$195-LOG('Indicator Data'!G104))/(H$195-H$194)*10))),1)</f>
        <v>0</v>
      </c>
      <c r="I101" s="35">
        <f>ROUND(IF('Indicator Data'!H104=0,0,IF(LOG('Indicator Data'!H104)&gt;I$195,10,IF(LOG('Indicator Data'!H104)&lt;I$194,0,10-(I$195-LOG('Indicator Data'!H104))/(I$195-I$194)*10))),1)</f>
        <v>0</v>
      </c>
      <c r="J101" s="35">
        <f t="shared" si="175"/>
        <v>0</v>
      </c>
      <c r="K101" s="35">
        <f>ROUND(IF('Indicator Data'!I104=0,0,IF(LOG('Indicator Data'!I104)&gt;K$195,10,IF(LOG('Indicator Data'!I104)&lt;K$194,0,10-(K$195-LOG('Indicator Data'!I104))/(K$195-K$194)*10))),1)</f>
        <v>0</v>
      </c>
      <c r="L101" s="35">
        <f t="shared" si="176"/>
        <v>0</v>
      </c>
      <c r="M101" s="35">
        <f>ROUND(IF('Indicator Data'!J104=0,0,IF(LOG('Indicator Data'!J104)&gt;M$195,10,IF(LOG('Indicator Data'!J104)&lt;M$194,0,10-(M$195-LOG('Indicator Data'!J104))/(M$195-M$194)*10))),1)</f>
        <v>0</v>
      </c>
      <c r="N101" s="36">
        <f>'Indicator Data'!C104/'Indicator Data'!$CK104</f>
        <v>2.1052491138791839E-3</v>
      </c>
      <c r="O101" s="36">
        <f>'Indicator Data'!D104/'Indicator Data'!$CK104</f>
        <v>0</v>
      </c>
      <c r="P101" s="36" t="str">
        <f>IF(F101=0.1,"x",'Indicator Data'!E104/'Indicator Data'!$CK104)</f>
        <v>x</v>
      </c>
      <c r="Q101" s="36">
        <f>'Indicator Data'!F104/'Indicator Data'!$CK104</f>
        <v>0</v>
      </c>
      <c r="R101" s="36">
        <f>'Indicator Data'!G104/'Indicator Data'!$CK104</f>
        <v>0</v>
      </c>
      <c r="S101" s="36">
        <f>'Indicator Data'!H104/'Indicator Data'!$CK104</f>
        <v>0</v>
      </c>
      <c r="T101" s="36">
        <f>'Indicator Data'!I104/'Indicator Data'!$CK104</f>
        <v>0</v>
      </c>
      <c r="U101" s="36">
        <f>'Indicator Data'!J104/'Indicator Data'!$CK104</f>
        <v>0</v>
      </c>
      <c r="V101" s="35">
        <f t="shared" si="177"/>
        <v>10</v>
      </c>
      <c r="W101" s="35">
        <f t="shared" si="178"/>
        <v>0</v>
      </c>
      <c r="X101" s="35">
        <f t="shared" si="179"/>
        <v>7.6</v>
      </c>
      <c r="Y101" s="35">
        <f t="shared" si="180"/>
        <v>0.1</v>
      </c>
      <c r="Z101" s="35">
        <f t="shared" si="181"/>
        <v>0</v>
      </c>
      <c r="AA101" s="35">
        <f t="shared" si="182"/>
        <v>0</v>
      </c>
      <c r="AB101" s="35">
        <f t="shared" si="183"/>
        <v>0</v>
      </c>
      <c r="AC101" s="35">
        <f t="shared" si="184"/>
        <v>0</v>
      </c>
      <c r="AD101" s="35">
        <f t="shared" si="185"/>
        <v>0</v>
      </c>
      <c r="AE101" s="35">
        <f t="shared" si="186"/>
        <v>0</v>
      </c>
      <c r="AF101" s="35">
        <f t="shared" si="187"/>
        <v>0</v>
      </c>
      <c r="AG101" s="35">
        <f>ROUND(IF('Indicator Data'!K104=0,0,IF('Indicator Data'!K104&gt;AG$195,10,IF('Indicator Data'!K104&lt;AG$194,0,10-(AG$195-'Indicator Data'!K104)/(AG$195-AG$194)*10))),1)</f>
        <v>0</v>
      </c>
      <c r="AH101" s="35">
        <f t="shared" si="188"/>
        <v>6.1</v>
      </c>
      <c r="AI101" s="35">
        <f t="shared" si="189"/>
        <v>0.1</v>
      </c>
      <c r="AJ101" s="35">
        <f t="shared" si="190"/>
        <v>0</v>
      </c>
      <c r="AK101" s="35">
        <f t="shared" si="191"/>
        <v>0</v>
      </c>
      <c r="AL101" s="35">
        <f t="shared" si="192"/>
        <v>0</v>
      </c>
      <c r="AM101" s="35">
        <f t="shared" si="193"/>
        <v>0</v>
      </c>
      <c r="AN101" s="35">
        <f t="shared" si="194"/>
        <v>0</v>
      </c>
      <c r="AO101" s="142">
        <f t="shared" si="195"/>
        <v>5.2</v>
      </c>
      <c r="AP101" s="142">
        <f t="shared" si="148"/>
        <v>0.1</v>
      </c>
      <c r="AQ101" s="142">
        <f t="shared" si="196"/>
        <v>0</v>
      </c>
      <c r="AR101" s="142">
        <f t="shared" si="197"/>
        <v>0</v>
      </c>
      <c r="AS101" s="35">
        <f t="shared" si="198"/>
        <v>0</v>
      </c>
      <c r="AT101" s="35" t="str">
        <f>IF('Indicator Data'!L104="No data","x",IF('Indicator Data'!CL104&lt;1000,"x",ROUND((IF('Indicator Data'!L104&gt;AT$195,10,IF('Indicator Data'!L104&lt;AT$194,0,10-(AT$195-'Indicator Data'!L104)/(AT$195-AT$194)*10))),1)))</f>
        <v>x</v>
      </c>
      <c r="AU101" s="142">
        <f t="shared" si="199"/>
        <v>0</v>
      </c>
      <c r="AV101" s="35">
        <f>IF('Indicator Data'!M104="No data","x",ROUND(IF('Indicator Data'!M104=0,0,IF(LOG('Indicator Data'!M104)&gt;AV$195,10,IF(LOG('Indicator Data'!M104)&lt;AV$194,0,10-(AV$195-LOG('Indicator Data'!M104))/(AV$195-AV$194)*10))),1))</f>
        <v>0</v>
      </c>
      <c r="AW101" s="36">
        <f>IF(AV101="x","x",'Indicator Data'!M104/'Indicator Data'!$CK104)</f>
        <v>0</v>
      </c>
      <c r="AX101" s="35">
        <f t="shared" si="149"/>
        <v>0</v>
      </c>
      <c r="AY101" s="35">
        <f t="shared" si="150"/>
        <v>0</v>
      </c>
      <c r="AZ101" s="35" t="str">
        <f>IF('Indicator Data'!N104="No data","x",ROUND(IF('Indicator Data'!N104=0,0,IF(LOG('Indicator Data'!N104)&gt;AZ$195,10,IF(LOG('Indicator Data'!N104)&lt;AZ$194,0,10-(AZ$195-LOG('Indicator Data'!N104))/(AZ$195-AZ$194)*10))),1))</f>
        <v>x</v>
      </c>
      <c r="BA101" s="36" t="str">
        <f>IF(AZ101="x","x",'Indicator Data'!N104/'Indicator Data'!$CK104)</f>
        <v>x</v>
      </c>
      <c r="BB101" s="35" t="str">
        <f t="shared" si="151"/>
        <v>x</v>
      </c>
      <c r="BC101" s="35" t="str">
        <f t="shared" si="152"/>
        <v>x</v>
      </c>
      <c r="BD101" s="35" t="str">
        <f>IF('Indicator Data'!O104="No data","x",ROUND(IF('Indicator Data'!O104=0,0,IF(LOG('Indicator Data'!O104)&gt;BD$195,10,IF(LOG('Indicator Data'!O104)&lt;BD$194,0,10-(BD$195-LOG('Indicator Data'!O104))/(BD$195-BD$194)*10))),1))</f>
        <v>x</v>
      </c>
      <c r="BE101" s="36" t="str">
        <f>IF(BD101="x","x",'Indicator Data'!O104/'Indicator Data'!$CK104)</f>
        <v>x</v>
      </c>
      <c r="BF101" s="35" t="str">
        <f t="shared" si="153"/>
        <v>x</v>
      </c>
      <c r="BG101" s="35" t="str">
        <f t="shared" si="154"/>
        <v>x</v>
      </c>
      <c r="BH101" s="35" t="str">
        <f>IF('Indicator Data'!P104="No data","x",ROUND(IF('Indicator Data'!P104=0,0,IF(LOG('Indicator Data'!P104)&gt;BH$195,10,IF(LOG('Indicator Data'!P104)&lt;BH$194,0,10-(BH$195-LOG('Indicator Data'!P104))/(BH$195-BH$194)*10))),1))</f>
        <v>x</v>
      </c>
      <c r="BI101" s="36" t="str">
        <f>IF(BH101="x","x",'Indicator Data'!P104/'Indicator Data'!$CK104)</f>
        <v>x</v>
      </c>
      <c r="BJ101" s="35" t="str">
        <f t="shared" si="155"/>
        <v>x</v>
      </c>
      <c r="BK101" s="35" t="str">
        <f t="shared" si="156"/>
        <v>x</v>
      </c>
      <c r="BL101" s="35">
        <f t="shared" si="157"/>
        <v>0</v>
      </c>
      <c r="BM101" s="35">
        <f>ROUND(IF('Indicator Data'!Q104=0,0,IF(LOG('Indicator Data'!Q104)&gt;BM$195,10,IF(LOG('Indicator Data'!Q104)&lt;BM$194,0,10-(BM$195-LOG('Indicator Data'!Q104))/(BM$195-BM$194)*10))),1)</f>
        <v>0</v>
      </c>
      <c r="BN101" s="35">
        <f>ROUND(IF('Indicator Data'!R104=0,0,IF(LOG('Indicator Data'!R104)&gt;BN$195,10,IF(LOG('Indicator Data'!R104)&lt;BN$194,0,10-(BN$195-LOG('Indicator Data'!R104))/(BN$195-BN$194)*10))),1)</f>
        <v>0</v>
      </c>
      <c r="BO101" s="35">
        <f t="shared" si="158"/>
        <v>0</v>
      </c>
      <c r="BP101" s="36">
        <f>'Indicator Data'!Q104/'Indicator Data'!$CK104</f>
        <v>0</v>
      </c>
      <c r="BQ101" s="36">
        <f>'Indicator Data'!R104/'Indicator Data'!$CK104</f>
        <v>0</v>
      </c>
      <c r="BR101" s="35">
        <f t="shared" si="200"/>
        <v>0</v>
      </c>
      <c r="BS101" s="35">
        <f t="shared" si="201"/>
        <v>0</v>
      </c>
      <c r="BT101" s="35">
        <f t="shared" si="135"/>
        <v>0</v>
      </c>
      <c r="BU101" s="35">
        <f t="shared" si="159"/>
        <v>0</v>
      </c>
      <c r="BV101" s="35">
        <f>ROUND(IF('Indicator Data'!S104=0,0,IF(LOG('Indicator Data'!S104)&gt;BV$195,10,IF(LOG('Indicator Data'!S104)&lt;BV$194,0,10-(BV$195-LOG('Indicator Data'!S104))/(BV$195-BV$194)*10))),1)</f>
        <v>0</v>
      </c>
      <c r="BW101" s="35">
        <f>ROUND(IF('Indicator Data'!T104=0,0,IF(LOG('Indicator Data'!T104)&gt;BW$195,10,IF(LOG('Indicator Data'!T104)&lt;BW$194,0,10-(BW$195-LOG('Indicator Data'!T104))/(BW$195-BW$194)*10))),1)</f>
        <v>0</v>
      </c>
      <c r="BX101" s="35">
        <f t="shared" si="160"/>
        <v>0</v>
      </c>
      <c r="BY101" s="36">
        <f>'Indicator Data'!S104/'Indicator Data'!$CK104</f>
        <v>0</v>
      </c>
      <c r="BZ101" s="36">
        <f>'Indicator Data'!T104/'Indicator Data'!$CK104</f>
        <v>0</v>
      </c>
      <c r="CA101" s="35">
        <f t="shared" si="202"/>
        <v>0</v>
      </c>
      <c r="CB101" s="35">
        <f t="shared" si="203"/>
        <v>0</v>
      </c>
      <c r="CC101" s="35">
        <f t="shared" si="161"/>
        <v>0</v>
      </c>
      <c r="CD101" s="35">
        <f t="shared" si="162"/>
        <v>0</v>
      </c>
      <c r="CE101" s="35">
        <f t="shared" si="163"/>
        <v>0</v>
      </c>
      <c r="CF101" s="35">
        <f>ROUND(IF('Indicator Data'!U104=0,0,IF(LOG('Indicator Data'!U104)&gt;CF$195,10,IF(LOG('Indicator Data'!U104)&lt;CF$194,0,10-(CF$195-LOG('Indicator Data'!U104))/(CF$195-CF$194)*10))),1)</f>
        <v>0</v>
      </c>
      <c r="CG101" s="36">
        <f>'Indicator Data'!U104/'Indicator Data'!$CK104</f>
        <v>0</v>
      </c>
      <c r="CH101" s="35">
        <f t="shared" si="204"/>
        <v>0</v>
      </c>
      <c r="CI101" s="35">
        <f t="shared" si="164"/>
        <v>0</v>
      </c>
      <c r="CJ101" s="35">
        <f>ROUND(IF('Indicator Data'!V104=0,0,IF(LOG('Indicator Data'!V104)&gt;CJ$195,10,IF(LOG('Indicator Data'!V104)&lt;CJ$194,0,10-(CJ$195-LOG('Indicator Data'!V104))/(CJ$195-CJ$194)*10))),1)</f>
        <v>0</v>
      </c>
      <c r="CK101" s="36">
        <f>IF('Indicator Data'!V104/'Indicator Data'!$CK104&gt;1,1,'Indicator Data'!V104/'Indicator Data'!$CK104)</f>
        <v>0</v>
      </c>
      <c r="CL101" s="35">
        <f t="shared" si="205"/>
        <v>0</v>
      </c>
      <c r="CM101" s="35">
        <f t="shared" si="165"/>
        <v>0</v>
      </c>
      <c r="CN101" s="35">
        <f>ROUND(IF('Indicator Data'!W104=0,0,IF(LOG('Indicator Data'!W104)&gt;CN$195,10,IF(LOG('Indicator Data'!W104)&lt;CN$194,0,10-(CN$195-LOG('Indicator Data'!W104))/(CN$195-CN$194)*10))),1)</f>
        <v>0</v>
      </c>
      <c r="CO101" s="36">
        <f>'Indicator Data'!W104/'Indicator Data'!$CK104</f>
        <v>0</v>
      </c>
      <c r="CP101" s="35">
        <f t="shared" si="206"/>
        <v>0</v>
      </c>
      <c r="CQ101" s="35">
        <f t="shared" si="166"/>
        <v>0</v>
      </c>
      <c r="CR101" s="35">
        <f t="shared" si="207"/>
        <v>0</v>
      </c>
      <c r="CS101" s="35">
        <f>IF('Indicator Data'!BZ104="No data","x",ROUND(IF('Indicator Data'!BZ104&gt;CS$195,0,IF('Indicator Data'!BZ104&lt;CS$194,10,(CS$195-'Indicator Data'!BZ104)/(CS$195-CS$194)*10)),1))</f>
        <v>0</v>
      </c>
      <c r="CT101" s="35">
        <f>IF('Indicator Data'!CA104="No data","x",ROUND(IF('Indicator Data'!CA104&gt;CT$195,0,IF('Indicator Data'!CA104&lt;CT$194,10,(CT$195-'Indicator Data'!CA104)/(CT$195-CT$194)*10)),1))</f>
        <v>0</v>
      </c>
      <c r="CU101" s="35" t="str">
        <f>IF('Indicator Data'!AC104="No data","x",ROUND(IF('Indicator Data'!AC104&gt;CU$195,0,IF('Indicator Data'!AC104&lt;CU$194,10,(CU$195-'Indicator Data'!AC104)/(CU$195-CU$194)*10)),1))</f>
        <v>x</v>
      </c>
      <c r="CV101" s="35">
        <f t="shared" si="208"/>
        <v>0</v>
      </c>
      <c r="CW101" s="35">
        <f>IF('Indicator Data'!X104="No data","x",ROUND(IF(LOG('Indicator Data'!X104)&gt;CW$195,10,IF(LOG('Indicator Data'!X104)&lt;CW$194,0,10-(CW$195-LOG('Indicator Data'!X104))/(CW$195-CW$194)*10)),1))</f>
        <v>7.9</v>
      </c>
      <c r="CX101" s="35">
        <f>IF('Indicator Data'!Y104="No data","x",ROUND(IF('Indicator Data'!Y104&gt;CX$195,10,IF('Indicator Data'!Y104&lt;CX$194,0,10-(CX$195-'Indicator Data'!Y104)/(CX$195-CX$194)*10)),1))</f>
        <v>0.9</v>
      </c>
      <c r="CY101" s="35">
        <f>IF('Indicator Data'!Z104="No data","x",ROUND(IF('Indicator Data'!Z104&gt;CY$195,10,IF('Indicator Data'!Z104&lt;CY$194,0,10-(CY$195-'Indicator Data'!Z104)/(CY$195-CY$194)*10)),1))</f>
        <v>1.4</v>
      </c>
      <c r="CZ101" s="35">
        <f>IF('Indicator Data'!AA104="No data","x",ROUND(IF('Indicator Data'!AA104&gt;CZ$195,10,IF('Indicator Data'!AA104&lt;CZ$194,0,10-(CZ$195-'Indicator Data'!AA104)/(CZ$195-CZ$194)*10)),1))</f>
        <v>0.8</v>
      </c>
      <c r="DA101" s="35">
        <f t="shared" si="167"/>
        <v>2.8</v>
      </c>
      <c r="DB101" s="35">
        <f t="shared" si="168"/>
        <v>1.9</v>
      </c>
      <c r="DC101" s="35" t="str">
        <f>IF('Indicator Data'!AF104="No data","x",ROUND(IF('Indicator Data'!AF104&gt;DC$195,10,IF('Indicator Data'!AF104&lt;DC$194,0,10-(DC$195-'Indicator Data'!AF104)/(DC$195-DC$194)*10)),1))</f>
        <v>x</v>
      </c>
      <c r="DD101" s="35" t="str">
        <f>IF('Indicator Data'!AG104="No data","x",ROUND(IF('Indicator Data'!AG104&gt;DD$195,10,IF('Indicator Data'!AG104&lt;DD$194,0,10-(DD$195-'Indicator Data'!AG104)/(DD$195-DD$194)*10)),1))</f>
        <v>x</v>
      </c>
      <c r="DE101" s="35">
        <f t="shared" si="169"/>
        <v>2.8</v>
      </c>
      <c r="DF101" s="35">
        <f>IF('Indicator Data'!AB104="No data","x",ROUND(IF('Indicator Data'!AB104&gt;DF$195,10,IF('Indicator Data'!AB104&lt;DF$194,0,10-(DF$195-'Indicator Data'!AB104)/(DF$195-DF$194)*10)),1))</f>
        <v>0</v>
      </c>
      <c r="DG101" s="35">
        <f t="shared" si="170"/>
        <v>0</v>
      </c>
      <c r="DH101" s="143">
        <f>IF('Indicator Data'!AD104="No data","x",'Indicator Data'!AD104/'Indicator Data'!$CJ104)</f>
        <v>4.7343503419253023E-4</v>
      </c>
      <c r="DI101" s="35">
        <f t="shared" si="171"/>
        <v>5.3</v>
      </c>
      <c r="DJ101" s="35" t="str">
        <f>IF('Indicator Data'!AE104="No data","x",ROUND(IF('Indicator Data'!AE104&gt;DJ$195,0,IF('Indicator Data'!AE104&lt;DJ$194,10,(DJ$195-'Indicator Data'!AE104)/(DJ$195-DJ$194)*10)),1))</f>
        <v>x</v>
      </c>
      <c r="DK101" s="35">
        <f t="shared" si="172"/>
        <v>5.3</v>
      </c>
      <c r="DL101" s="35">
        <f t="shared" si="173"/>
        <v>2.7</v>
      </c>
      <c r="DM101" s="37">
        <f t="shared" si="209"/>
        <v>1.2</v>
      </c>
      <c r="DN101" s="38">
        <f t="shared" si="210"/>
        <v>1.3</v>
      </c>
      <c r="DO101" s="35">
        <f>ROUND(IF('Indicator Data'!AH104=0,0,IF('Indicator Data'!AH104&gt;DO$195,10,IF('Indicator Data'!AH104&lt;DO$194,0,10-(DO$195-'Indicator Data'!AH104)/(DO$195-DO$194)*10))),1)</f>
        <v>0</v>
      </c>
      <c r="DP101" s="35">
        <f>ROUND(IF('Indicator Data'!AI104=0,0,IF(LOG('Indicator Data'!AI104)&gt;LOG(DP$195),10,IF(LOG('Indicator Data'!AI104)&lt;LOG(DP$194),0,10-(LOG(DP$195)-LOG('Indicator Data'!AI104))/(LOG(DP$195)-LOG(DP$194))*10))),1)</f>
        <v>0</v>
      </c>
      <c r="DQ101" s="37">
        <f t="shared" si="211"/>
        <v>0</v>
      </c>
      <c r="DR101" s="35">
        <f>'Indicator Data'!AJ104</f>
        <v>0</v>
      </c>
      <c r="DS101" s="35">
        <f>'Indicator Data'!AK104</f>
        <v>0</v>
      </c>
      <c r="DT101" s="37">
        <f t="shared" si="212"/>
        <v>0</v>
      </c>
      <c r="DU101" s="38">
        <f t="shared" si="213"/>
        <v>0</v>
      </c>
      <c r="DV101" s="13"/>
      <c r="DW101" s="83"/>
    </row>
    <row r="102" spans="1:127" s="2" customFormat="1" x14ac:dyDescent="0.3">
      <c r="A102" s="98" t="str">
        <f>'Indicator Data'!A105</f>
        <v>Lithuania</v>
      </c>
      <c r="B102" s="39" t="str">
        <f>'Indicator Data'!B105</f>
        <v>LTU</v>
      </c>
      <c r="C102" s="35">
        <f>ROUND(IF('Indicator Data'!C105=0,0.1,IF(LOG('Indicator Data'!C105)&gt;C$195,10,IF(LOG('Indicator Data'!C105)&lt;C$194,0,10-(C$195-LOG('Indicator Data'!C105))/(C$195-C$194)*10))),1)</f>
        <v>0.1</v>
      </c>
      <c r="D102" s="35">
        <f>ROUND(IF('Indicator Data'!D105=0,0.1,IF(LOG('Indicator Data'!D105)&gt;D$195,10,IF(LOG('Indicator Data'!D105)&lt;D$194,0,10-(D$195-LOG('Indicator Data'!D105))/(D$195-D$194)*10))),1)</f>
        <v>0.1</v>
      </c>
      <c r="E102" s="35">
        <f t="shared" si="174"/>
        <v>0.1</v>
      </c>
      <c r="F102" s="35">
        <f>IF('Indicator Data'!E105="No data",0.1,(ROUND(IF('Indicator Data'!E105=0,0,IF(LOG('Indicator Data'!E105)&gt;F$195,10,IF(LOG('Indicator Data'!E105)&lt;F$194,0,10-(F$195-LOG('Indicator Data'!E105))/(F$195-F$194)*10))),1)))</f>
        <v>5.5</v>
      </c>
      <c r="G102" s="35">
        <f>ROUND(IF('Indicator Data'!F105=0,0,IF(LOG('Indicator Data'!F105)&gt;G$195,10,IF(LOG('Indicator Data'!F105)&lt;G$194,0,10-(G$195-LOG('Indicator Data'!F105))/(G$195-G$194)*10))),1)</f>
        <v>0</v>
      </c>
      <c r="H102" s="35">
        <f>ROUND(IF('Indicator Data'!G105=0,0,IF(LOG('Indicator Data'!G105)&gt;H$195,10,IF(LOG('Indicator Data'!G105)&lt;H$194,0,10-(H$195-LOG('Indicator Data'!G105))/(H$195-H$194)*10))),1)</f>
        <v>0</v>
      </c>
      <c r="I102" s="35">
        <f>ROUND(IF('Indicator Data'!H105=0,0,IF(LOG('Indicator Data'!H105)&gt;I$195,10,IF(LOG('Indicator Data'!H105)&lt;I$194,0,10-(I$195-LOG('Indicator Data'!H105))/(I$195-I$194)*10))),1)</f>
        <v>0</v>
      </c>
      <c r="J102" s="35">
        <f t="shared" si="175"/>
        <v>0</v>
      </c>
      <c r="K102" s="35">
        <f>ROUND(IF('Indicator Data'!I105=0,0,IF(LOG('Indicator Data'!I105)&gt;K$195,10,IF(LOG('Indicator Data'!I105)&lt;K$194,0,10-(K$195-LOG('Indicator Data'!I105))/(K$195-K$194)*10))),1)</f>
        <v>0</v>
      </c>
      <c r="L102" s="35">
        <f t="shared" si="176"/>
        <v>0</v>
      </c>
      <c r="M102" s="35">
        <f>ROUND(IF('Indicator Data'!J105=0,0,IF(LOG('Indicator Data'!J105)&gt;M$195,10,IF(LOG('Indicator Data'!J105)&lt;M$194,0,10-(M$195-LOG('Indicator Data'!J105))/(M$195-M$194)*10))),1)</f>
        <v>0</v>
      </c>
      <c r="N102" s="36">
        <f>'Indicator Data'!C105/'Indicator Data'!$CK105</f>
        <v>0</v>
      </c>
      <c r="O102" s="36">
        <f>'Indicator Data'!D105/'Indicator Data'!$CK105</f>
        <v>0</v>
      </c>
      <c r="P102" s="36">
        <f>IF(F102=0.1,"x",'Indicator Data'!E105/'Indicator Data'!$CK105)</f>
        <v>5.4858968691080673E-3</v>
      </c>
      <c r="Q102" s="36">
        <f>'Indicator Data'!F105/'Indicator Data'!$CK105</f>
        <v>0</v>
      </c>
      <c r="R102" s="36">
        <f>'Indicator Data'!G105/'Indicator Data'!$CK105</f>
        <v>0</v>
      </c>
      <c r="S102" s="36">
        <f>'Indicator Data'!H105/'Indicator Data'!$CK105</f>
        <v>0</v>
      </c>
      <c r="T102" s="36">
        <f>'Indicator Data'!I105/'Indicator Data'!$CK105</f>
        <v>0</v>
      </c>
      <c r="U102" s="36">
        <f>'Indicator Data'!J105/'Indicator Data'!$CK105</f>
        <v>0</v>
      </c>
      <c r="V102" s="35">
        <f t="shared" si="177"/>
        <v>0</v>
      </c>
      <c r="W102" s="35">
        <f t="shared" si="178"/>
        <v>0</v>
      </c>
      <c r="X102" s="35">
        <f t="shared" si="179"/>
        <v>0</v>
      </c>
      <c r="Y102" s="35">
        <f t="shared" si="180"/>
        <v>3.7</v>
      </c>
      <c r="Z102" s="35">
        <f t="shared" si="181"/>
        <v>0</v>
      </c>
      <c r="AA102" s="35">
        <f t="shared" si="182"/>
        <v>0</v>
      </c>
      <c r="AB102" s="35">
        <f t="shared" si="183"/>
        <v>0</v>
      </c>
      <c r="AC102" s="35">
        <f t="shared" si="184"/>
        <v>0</v>
      </c>
      <c r="AD102" s="35">
        <f t="shared" si="185"/>
        <v>0</v>
      </c>
      <c r="AE102" s="35">
        <f t="shared" si="186"/>
        <v>0</v>
      </c>
      <c r="AF102" s="35">
        <f t="shared" si="187"/>
        <v>0</v>
      </c>
      <c r="AG102" s="35">
        <f>ROUND(IF('Indicator Data'!K105=0,0,IF('Indicator Data'!K105&gt;AG$195,10,IF('Indicator Data'!K105&lt;AG$194,0,10-(AG$195-'Indicator Data'!K105)/(AG$195-AG$194)*10))),1)</f>
        <v>2.9</v>
      </c>
      <c r="AH102" s="35">
        <f t="shared" si="188"/>
        <v>0.1</v>
      </c>
      <c r="AI102" s="35">
        <f t="shared" si="189"/>
        <v>0.1</v>
      </c>
      <c r="AJ102" s="35">
        <f t="shared" si="190"/>
        <v>0</v>
      </c>
      <c r="AK102" s="35">
        <f t="shared" si="191"/>
        <v>0</v>
      </c>
      <c r="AL102" s="35">
        <f t="shared" si="192"/>
        <v>0</v>
      </c>
      <c r="AM102" s="35">
        <f t="shared" si="193"/>
        <v>0</v>
      </c>
      <c r="AN102" s="35">
        <f t="shared" si="194"/>
        <v>0</v>
      </c>
      <c r="AO102" s="142">
        <f t="shared" si="195"/>
        <v>0.1</v>
      </c>
      <c r="AP102" s="142">
        <f t="shared" si="148"/>
        <v>4.7</v>
      </c>
      <c r="AQ102" s="142">
        <f t="shared" si="196"/>
        <v>0</v>
      </c>
      <c r="AR102" s="142">
        <f t="shared" si="197"/>
        <v>0</v>
      </c>
      <c r="AS102" s="35">
        <f t="shared" si="198"/>
        <v>1.5</v>
      </c>
      <c r="AT102" s="35">
        <f>IF('Indicator Data'!L105="No data","x",IF('Indicator Data'!CL105&lt;1000,"x",ROUND((IF('Indicator Data'!L105&gt;AT$195,10,IF('Indicator Data'!L105&lt;AT$194,0,10-(AT$195-'Indicator Data'!L105)/(AT$195-AT$194)*10))),1)))</f>
        <v>5.0999999999999996</v>
      </c>
      <c r="AU102" s="142">
        <f t="shared" si="199"/>
        <v>3.3</v>
      </c>
      <c r="AV102" s="35">
        <f>IF('Indicator Data'!M105="No data","x",ROUND(IF('Indicator Data'!M105=0,0,IF(LOG('Indicator Data'!M105)&gt;AV$195,10,IF(LOG('Indicator Data'!M105)&lt;AV$194,0,10-(AV$195-LOG('Indicator Data'!M105))/(AV$195-AV$194)*10))),1))</f>
        <v>0</v>
      </c>
      <c r="AW102" s="36">
        <f>IF(AV102="x","x",'Indicator Data'!M105/'Indicator Data'!$CK105)</f>
        <v>0</v>
      </c>
      <c r="AX102" s="35">
        <f t="shared" si="149"/>
        <v>0</v>
      </c>
      <c r="AY102" s="35">
        <f t="shared" si="150"/>
        <v>0</v>
      </c>
      <c r="AZ102" s="35" t="str">
        <f>IF('Indicator Data'!N105="No data","x",ROUND(IF('Indicator Data'!N105=0,0,IF(LOG('Indicator Data'!N105)&gt;AZ$195,10,IF(LOG('Indicator Data'!N105)&lt;AZ$194,0,10-(AZ$195-LOG('Indicator Data'!N105))/(AZ$195-AZ$194)*10))),1))</f>
        <v>x</v>
      </c>
      <c r="BA102" s="36" t="str">
        <f>IF(AZ102="x","x",'Indicator Data'!N105/'Indicator Data'!$CK105)</f>
        <v>x</v>
      </c>
      <c r="BB102" s="35" t="str">
        <f t="shared" si="151"/>
        <v>x</v>
      </c>
      <c r="BC102" s="35" t="str">
        <f t="shared" si="152"/>
        <v>x</v>
      </c>
      <c r="BD102" s="35" t="str">
        <f>IF('Indicator Data'!O105="No data","x",ROUND(IF('Indicator Data'!O105=0,0,IF(LOG('Indicator Data'!O105)&gt;BD$195,10,IF(LOG('Indicator Data'!O105)&lt;BD$194,0,10-(BD$195-LOG('Indicator Data'!O105))/(BD$195-BD$194)*10))),1))</f>
        <v>x</v>
      </c>
      <c r="BE102" s="36" t="str">
        <f>IF(BD102="x","x",'Indicator Data'!O105/'Indicator Data'!$CK105)</f>
        <v>x</v>
      </c>
      <c r="BF102" s="35" t="str">
        <f t="shared" si="153"/>
        <v>x</v>
      </c>
      <c r="BG102" s="35" t="str">
        <f t="shared" si="154"/>
        <v>x</v>
      </c>
      <c r="BH102" s="35" t="str">
        <f>IF('Indicator Data'!P105="No data","x",ROUND(IF('Indicator Data'!P105=0,0,IF(LOG('Indicator Data'!P105)&gt;BH$195,10,IF(LOG('Indicator Data'!P105)&lt;BH$194,0,10-(BH$195-LOG('Indicator Data'!P105))/(BH$195-BH$194)*10))),1))</f>
        <v>x</v>
      </c>
      <c r="BI102" s="36" t="str">
        <f>IF(BH102="x","x",'Indicator Data'!P105/'Indicator Data'!$CK105)</f>
        <v>x</v>
      </c>
      <c r="BJ102" s="35" t="str">
        <f t="shared" si="155"/>
        <v>x</v>
      </c>
      <c r="BK102" s="35" t="str">
        <f t="shared" si="156"/>
        <v>x</v>
      </c>
      <c r="BL102" s="35">
        <f t="shared" si="157"/>
        <v>0</v>
      </c>
      <c r="BM102" s="35">
        <f>ROUND(IF('Indicator Data'!Q105=0,0,IF(LOG('Indicator Data'!Q105)&gt;BM$195,10,IF(LOG('Indicator Data'!Q105)&lt;BM$194,0,10-(BM$195-LOG('Indicator Data'!Q105))/(BM$195-BM$194)*10))),1)</f>
        <v>0</v>
      </c>
      <c r="BN102" s="35">
        <f>ROUND(IF('Indicator Data'!R105=0,0,IF(LOG('Indicator Data'!R105)&gt;BN$195,10,IF(LOG('Indicator Data'!R105)&lt;BN$194,0,10-(BN$195-LOG('Indicator Data'!R105))/(BN$195-BN$194)*10))),1)</f>
        <v>0</v>
      </c>
      <c r="BO102" s="35">
        <f t="shared" si="158"/>
        <v>0</v>
      </c>
      <c r="BP102" s="36">
        <f>'Indicator Data'!Q105/'Indicator Data'!$CK105</f>
        <v>0</v>
      </c>
      <c r="BQ102" s="36">
        <f>'Indicator Data'!R105/'Indicator Data'!$CK105</f>
        <v>0</v>
      </c>
      <c r="BR102" s="35">
        <f t="shared" si="200"/>
        <v>0</v>
      </c>
      <c r="BS102" s="35">
        <f t="shared" si="201"/>
        <v>0</v>
      </c>
      <c r="BT102" s="35">
        <f t="shared" si="135"/>
        <v>0</v>
      </c>
      <c r="BU102" s="35">
        <f t="shared" si="159"/>
        <v>0</v>
      </c>
      <c r="BV102" s="35">
        <f>ROUND(IF('Indicator Data'!S105=0,0,IF(LOG('Indicator Data'!S105)&gt;BV$195,10,IF(LOG('Indicator Data'!S105)&lt;BV$194,0,10-(BV$195-LOG('Indicator Data'!S105))/(BV$195-BV$194)*10))),1)</f>
        <v>0</v>
      </c>
      <c r="BW102" s="35">
        <f>ROUND(IF('Indicator Data'!T105=0,0,IF(LOG('Indicator Data'!T105)&gt;BW$195,10,IF(LOG('Indicator Data'!T105)&lt;BW$194,0,10-(BW$195-LOG('Indicator Data'!T105))/(BW$195-BW$194)*10))),1)</f>
        <v>0</v>
      </c>
      <c r="BX102" s="35">
        <f t="shared" si="160"/>
        <v>0</v>
      </c>
      <c r="BY102" s="36">
        <f>'Indicator Data'!S105/'Indicator Data'!$CK105</f>
        <v>0</v>
      </c>
      <c r="BZ102" s="36">
        <f>'Indicator Data'!T105/'Indicator Data'!$CK105</f>
        <v>0</v>
      </c>
      <c r="CA102" s="35">
        <f t="shared" si="202"/>
        <v>0</v>
      </c>
      <c r="CB102" s="35">
        <f t="shared" si="203"/>
        <v>0</v>
      </c>
      <c r="CC102" s="35">
        <f t="shared" si="161"/>
        <v>0</v>
      </c>
      <c r="CD102" s="35">
        <f t="shared" si="162"/>
        <v>0</v>
      </c>
      <c r="CE102" s="35">
        <f t="shared" si="163"/>
        <v>0</v>
      </c>
      <c r="CF102" s="35">
        <f>ROUND(IF('Indicator Data'!U105=0,0,IF(LOG('Indicator Data'!U105)&gt;CF$195,10,IF(LOG('Indicator Data'!U105)&lt;CF$194,0,10-(CF$195-LOG('Indicator Data'!U105))/(CF$195-CF$194)*10))),1)</f>
        <v>0</v>
      </c>
      <c r="CG102" s="36">
        <f>'Indicator Data'!U105/'Indicator Data'!$CK105</f>
        <v>0</v>
      </c>
      <c r="CH102" s="35">
        <f t="shared" si="204"/>
        <v>0</v>
      </c>
      <c r="CI102" s="35">
        <f t="shared" si="164"/>
        <v>0</v>
      </c>
      <c r="CJ102" s="35">
        <f>ROUND(IF('Indicator Data'!V105=0,0,IF(LOG('Indicator Data'!V105)&gt;CJ$195,10,IF(LOG('Indicator Data'!V105)&lt;CJ$194,0,10-(CJ$195-LOG('Indicator Data'!V105))/(CJ$195-CJ$194)*10))),1)</f>
        <v>0</v>
      </c>
      <c r="CK102" s="36">
        <f>IF('Indicator Data'!V105/'Indicator Data'!$CK105&gt;1,1,'Indicator Data'!V105/'Indicator Data'!$CK105)</f>
        <v>0</v>
      </c>
      <c r="CL102" s="35">
        <f t="shared" si="205"/>
        <v>0</v>
      </c>
      <c r="CM102" s="35">
        <f t="shared" si="165"/>
        <v>0</v>
      </c>
      <c r="CN102" s="35">
        <f>ROUND(IF('Indicator Data'!W105=0,0,IF(LOG('Indicator Data'!W105)&gt;CN$195,10,IF(LOG('Indicator Data'!W105)&lt;CN$194,0,10-(CN$195-LOG('Indicator Data'!W105))/(CN$195-CN$194)*10))),1)</f>
        <v>0</v>
      </c>
      <c r="CO102" s="36">
        <f>'Indicator Data'!W105/'Indicator Data'!$CK105</f>
        <v>0</v>
      </c>
      <c r="CP102" s="35">
        <f t="shared" si="206"/>
        <v>0</v>
      </c>
      <c r="CQ102" s="35">
        <f t="shared" si="166"/>
        <v>0</v>
      </c>
      <c r="CR102" s="35">
        <f t="shared" si="207"/>
        <v>0</v>
      </c>
      <c r="CS102" s="35">
        <f>IF('Indicator Data'!BZ105="No data","x",ROUND(IF('Indicator Data'!BZ105&gt;CS$195,0,IF('Indicator Data'!BZ105&lt;CS$194,10,(CS$195-'Indicator Data'!BZ105)/(CS$195-CS$194)*10)),1))</f>
        <v>0.7</v>
      </c>
      <c r="CT102" s="35">
        <f>IF('Indicator Data'!CA105="No data","x",ROUND(IF('Indicator Data'!CA105&gt;CT$195,0,IF('Indicator Data'!CA105&lt;CT$194,10,(CT$195-'Indicator Data'!CA105)/(CT$195-CT$194)*10)),1))</f>
        <v>0.4</v>
      </c>
      <c r="CU102" s="35" t="str">
        <f>IF('Indicator Data'!AC105="No data","x",ROUND(IF('Indicator Data'!AC105&gt;CU$195,0,IF('Indicator Data'!AC105&lt;CU$194,10,(CU$195-'Indicator Data'!AC105)/(CU$195-CU$194)*10)),1))</f>
        <v>x</v>
      </c>
      <c r="CV102" s="35">
        <f t="shared" si="208"/>
        <v>0.6</v>
      </c>
      <c r="CW102" s="35">
        <f>IF('Indicator Data'!X105="No data","x",ROUND(IF(LOG('Indicator Data'!X105)&gt;CW$195,10,IF(LOG('Indicator Data'!X105)&lt;CW$194,0,10-(CW$195-LOG('Indicator Data'!X105))/(CW$195-CW$194)*10)),1))</f>
        <v>5.5</v>
      </c>
      <c r="CX102" s="35">
        <f>IF('Indicator Data'!Y105="No data","x",ROUND(IF('Indicator Data'!Y105&gt;CX$195,10,IF('Indicator Data'!Y105&lt;CX$194,0,10-(CX$195-'Indicator Data'!Y105)/(CX$195-CX$194)*10)),1))</f>
        <v>0</v>
      </c>
      <c r="CY102" s="35">
        <f>IF('Indicator Data'!Z105="No data","x",ROUND(IF('Indicator Data'!Z105&gt;CY$195,10,IF('Indicator Data'!Z105&lt;CY$194,0,10-(CY$195-'Indicator Data'!Z105)/(CY$195-CY$194)*10)),1))</f>
        <v>6.8</v>
      </c>
      <c r="CZ102" s="35">
        <f>IF('Indicator Data'!AA105="No data","x",ROUND(IF('Indicator Data'!AA105&gt;CZ$195,10,IF('Indicator Data'!AA105&lt;CZ$194,0,10-(CZ$195-'Indicator Data'!AA105)/(CZ$195-CZ$194)*10)),1))</f>
        <v>1</v>
      </c>
      <c r="DA102" s="35">
        <f t="shared" si="167"/>
        <v>3.3</v>
      </c>
      <c r="DB102" s="35">
        <f t="shared" si="168"/>
        <v>2.4</v>
      </c>
      <c r="DC102" s="35" t="str">
        <f>IF('Indicator Data'!AF105="No data","x",ROUND(IF('Indicator Data'!AF105&gt;DC$195,10,IF('Indicator Data'!AF105&lt;DC$194,0,10-(DC$195-'Indicator Data'!AF105)/(DC$195-DC$194)*10)),1))</f>
        <v>x</v>
      </c>
      <c r="DD102" s="35">
        <f>IF('Indicator Data'!AG105="No data","x",ROUND(IF('Indicator Data'!AG105&gt;DD$195,10,IF('Indicator Data'!AG105&lt;DD$194,0,10-(DD$195-'Indicator Data'!AG105)/(DD$195-DD$194)*10)),1))</f>
        <v>0.2</v>
      </c>
      <c r="DE102" s="35">
        <f t="shared" si="169"/>
        <v>2.7</v>
      </c>
      <c r="DF102" s="35">
        <f>IF('Indicator Data'!AB105="No data","x",ROUND(IF('Indicator Data'!AB105&gt;DF$195,10,IF('Indicator Data'!AB105&lt;DF$194,0,10-(DF$195-'Indicator Data'!AB105)/(DF$195-DF$194)*10)),1))</f>
        <v>0</v>
      </c>
      <c r="DG102" s="35">
        <f t="shared" si="170"/>
        <v>0.4</v>
      </c>
      <c r="DH102" s="143">
        <f>IF('Indicator Data'!AD105="No data","x",'Indicator Data'!AD105/'Indicator Data'!$CJ105)</f>
        <v>1.1766065825467246E-3</v>
      </c>
      <c r="DI102" s="35">
        <f t="shared" si="171"/>
        <v>0</v>
      </c>
      <c r="DJ102" s="35">
        <f>IF('Indicator Data'!AE105="No data","x",ROUND(IF('Indicator Data'!AE105&gt;DJ$195,0,IF('Indicator Data'!AE105&lt;DJ$194,10,(DJ$195-'Indicator Data'!AE105)/(DJ$195-DJ$194)*10)),1))</f>
        <v>2</v>
      </c>
      <c r="DK102" s="35">
        <f t="shared" si="172"/>
        <v>1</v>
      </c>
      <c r="DL102" s="35">
        <f t="shared" si="173"/>
        <v>1.4</v>
      </c>
      <c r="DM102" s="37">
        <f t="shared" si="209"/>
        <v>1</v>
      </c>
      <c r="DN102" s="38">
        <f t="shared" si="210"/>
        <v>1.7</v>
      </c>
      <c r="DO102" s="35">
        <f>ROUND(IF('Indicator Data'!AH105=0,0,IF('Indicator Data'!AH105&gt;DO$195,10,IF('Indicator Data'!AH105&lt;DO$194,0,10-(DO$195-'Indicator Data'!AH105)/(DO$195-DO$194)*10))),1)</f>
        <v>0</v>
      </c>
      <c r="DP102" s="35">
        <f>ROUND(IF('Indicator Data'!AI105=0,0,IF(LOG('Indicator Data'!AI105)&gt;LOG(DP$195),10,IF(LOG('Indicator Data'!AI105)&lt;LOG(DP$194),0,10-(LOG(DP$195)-LOG('Indicator Data'!AI105))/(LOG(DP$195)-LOG(DP$194))*10))),1)</f>
        <v>0</v>
      </c>
      <c r="DQ102" s="37">
        <f t="shared" si="211"/>
        <v>0</v>
      </c>
      <c r="DR102" s="35">
        <f>'Indicator Data'!AJ105</f>
        <v>0</v>
      </c>
      <c r="DS102" s="35">
        <f>'Indicator Data'!AK105</f>
        <v>0</v>
      </c>
      <c r="DT102" s="37">
        <f t="shared" si="212"/>
        <v>0</v>
      </c>
      <c r="DU102" s="38">
        <f t="shared" si="213"/>
        <v>0</v>
      </c>
      <c r="DV102" s="13"/>
      <c r="DW102" s="83"/>
    </row>
    <row r="103" spans="1:127" s="2" customFormat="1" x14ac:dyDescent="0.3">
      <c r="A103" s="98" t="str">
        <f>'Indicator Data'!A106</f>
        <v>Luxembourg</v>
      </c>
      <c r="B103" s="39" t="str">
        <f>'Indicator Data'!B106</f>
        <v>LUX</v>
      </c>
      <c r="C103" s="35">
        <f>ROUND(IF('Indicator Data'!C106=0,0.1,IF(LOG('Indicator Data'!C106)&gt;C$195,10,IF(LOG('Indicator Data'!C106)&lt;C$194,0,10-(C$195-LOG('Indicator Data'!C106))/(C$195-C$194)*10))),1)</f>
        <v>0.3</v>
      </c>
      <c r="D103" s="35">
        <f>ROUND(IF('Indicator Data'!D106=0,0.1,IF(LOG('Indicator Data'!D106)&gt;D$195,10,IF(LOG('Indicator Data'!D106)&lt;D$194,0,10-(D$195-LOG('Indicator Data'!D106))/(D$195-D$194)*10))),1)</f>
        <v>0.1</v>
      </c>
      <c r="E103" s="35">
        <f t="shared" si="174"/>
        <v>0.2</v>
      </c>
      <c r="F103" s="35">
        <f>IF('Indicator Data'!E106="No data",0.1,(ROUND(IF('Indicator Data'!E106=0,0,IF(LOG('Indicator Data'!E106)&gt;F$195,10,IF(LOG('Indicator Data'!E106)&lt;F$194,0,10-(F$195-LOG('Indicator Data'!E106))/(F$195-F$194)*10))),1)))</f>
        <v>2.6</v>
      </c>
      <c r="G103" s="35">
        <f>ROUND(IF('Indicator Data'!F106=0,0,IF(LOG('Indicator Data'!F106)&gt;G$195,10,IF(LOG('Indicator Data'!F106)&lt;G$194,0,10-(G$195-LOG('Indicator Data'!F106))/(G$195-G$194)*10))),1)</f>
        <v>0</v>
      </c>
      <c r="H103" s="35">
        <f>ROUND(IF('Indicator Data'!G106=0,0,IF(LOG('Indicator Data'!G106)&gt;H$195,10,IF(LOG('Indicator Data'!G106)&lt;H$194,0,10-(H$195-LOG('Indicator Data'!G106))/(H$195-H$194)*10))),1)</f>
        <v>0</v>
      </c>
      <c r="I103" s="35">
        <f>ROUND(IF('Indicator Data'!H106=0,0,IF(LOG('Indicator Data'!H106)&gt;I$195,10,IF(LOG('Indicator Data'!H106)&lt;I$194,0,10-(I$195-LOG('Indicator Data'!H106))/(I$195-I$194)*10))),1)</f>
        <v>0</v>
      </c>
      <c r="J103" s="35">
        <f t="shared" si="175"/>
        <v>0</v>
      </c>
      <c r="K103" s="35">
        <f>ROUND(IF('Indicator Data'!I106=0,0,IF(LOG('Indicator Data'!I106)&gt;K$195,10,IF(LOG('Indicator Data'!I106)&lt;K$194,0,10-(K$195-LOG('Indicator Data'!I106))/(K$195-K$194)*10))),1)</f>
        <v>0</v>
      </c>
      <c r="L103" s="35">
        <f t="shared" si="176"/>
        <v>0</v>
      </c>
      <c r="M103" s="35">
        <f>ROUND(IF('Indicator Data'!J106=0,0,IF(LOG('Indicator Data'!J106)&gt;M$195,10,IF(LOG('Indicator Data'!J106)&lt;M$194,0,10-(M$195-LOG('Indicator Data'!J106))/(M$195-M$194)*10))),1)</f>
        <v>0</v>
      </c>
      <c r="N103" s="36">
        <f>'Indicator Data'!C106/'Indicator Data'!$CK106</f>
        <v>2.436490580034063E-5</v>
      </c>
      <c r="O103" s="36">
        <f>'Indicator Data'!D106/'Indicator Data'!$CK106</f>
        <v>0</v>
      </c>
      <c r="P103" s="36">
        <f>IF(F103=0.1,"x",'Indicator Data'!E106/'Indicator Data'!$CK106)</f>
        <v>1.9082146458838311E-3</v>
      </c>
      <c r="Q103" s="36">
        <f>'Indicator Data'!F106/'Indicator Data'!$CK106</f>
        <v>0</v>
      </c>
      <c r="R103" s="36">
        <f>'Indicator Data'!G106/'Indicator Data'!$CK106</f>
        <v>0</v>
      </c>
      <c r="S103" s="36">
        <f>'Indicator Data'!H106/'Indicator Data'!$CK106</f>
        <v>0</v>
      </c>
      <c r="T103" s="36">
        <f>'Indicator Data'!I106/'Indicator Data'!$CK106</f>
        <v>0</v>
      </c>
      <c r="U103" s="36">
        <f>'Indicator Data'!J106/'Indicator Data'!$CK106</f>
        <v>0</v>
      </c>
      <c r="V103" s="35">
        <f t="shared" si="177"/>
        <v>0.1</v>
      </c>
      <c r="W103" s="35">
        <f t="shared" si="178"/>
        <v>0</v>
      </c>
      <c r="X103" s="35">
        <f t="shared" si="179"/>
        <v>0.1</v>
      </c>
      <c r="Y103" s="35">
        <f t="shared" si="180"/>
        <v>1.3</v>
      </c>
      <c r="Z103" s="35">
        <f t="shared" si="181"/>
        <v>0</v>
      </c>
      <c r="AA103" s="35">
        <f t="shared" si="182"/>
        <v>0</v>
      </c>
      <c r="AB103" s="35">
        <f t="shared" si="183"/>
        <v>0</v>
      </c>
      <c r="AC103" s="35">
        <f t="shared" si="184"/>
        <v>0</v>
      </c>
      <c r="AD103" s="35">
        <f t="shared" si="185"/>
        <v>0</v>
      </c>
      <c r="AE103" s="35">
        <f t="shared" si="186"/>
        <v>0</v>
      </c>
      <c r="AF103" s="35">
        <f t="shared" si="187"/>
        <v>0</v>
      </c>
      <c r="AG103" s="35">
        <f>ROUND(IF('Indicator Data'!K106=0,0,IF('Indicator Data'!K106&gt;AG$195,10,IF('Indicator Data'!K106&lt;AG$194,0,10-(AG$195-'Indicator Data'!K106)/(AG$195-AG$194)*10))),1)</f>
        <v>0</v>
      </c>
      <c r="AH103" s="35">
        <f t="shared" si="188"/>
        <v>0.2</v>
      </c>
      <c r="AI103" s="35">
        <f t="shared" si="189"/>
        <v>0.1</v>
      </c>
      <c r="AJ103" s="35">
        <f t="shared" si="190"/>
        <v>0</v>
      </c>
      <c r="AK103" s="35">
        <f t="shared" si="191"/>
        <v>0</v>
      </c>
      <c r="AL103" s="35">
        <f t="shared" si="192"/>
        <v>0</v>
      </c>
      <c r="AM103" s="35">
        <f t="shared" si="193"/>
        <v>0</v>
      </c>
      <c r="AN103" s="35">
        <f t="shared" si="194"/>
        <v>0</v>
      </c>
      <c r="AO103" s="142">
        <f t="shared" si="195"/>
        <v>0.2</v>
      </c>
      <c r="AP103" s="142">
        <f t="shared" si="148"/>
        <v>2</v>
      </c>
      <c r="AQ103" s="142">
        <f t="shared" si="196"/>
        <v>0</v>
      </c>
      <c r="AR103" s="142">
        <f t="shared" si="197"/>
        <v>0</v>
      </c>
      <c r="AS103" s="35">
        <f t="shared" si="198"/>
        <v>0</v>
      </c>
      <c r="AT103" s="35">
        <f>IF('Indicator Data'!L106="No data","x",IF('Indicator Data'!CL106&lt;1000,"x",ROUND((IF('Indicator Data'!L106&gt;AT$195,10,IF('Indicator Data'!L106&lt;AT$194,0,10-(AT$195-'Indicator Data'!L106)/(AT$195-AT$194)*10))),1)))</f>
        <v>0</v>
      </c>
      <c r="AU103" s="142">
        <f t="shared" si="199"/>
        <v>0</v>
      </c>
      <c r="AV103" s="35">
        <f>IF('Indicator Data'!M106="No data","x",ROUND(IF('Indicator Data'!M106=0,0,IF(LOG('Indicator Data'!M106)&gt;AV$195,10,IF(LOG('Indicator Data'!M106)&lt;AV$194,0,10-(AV$195-LOG('Indicator Data'!M106))/(AV$195-AV$194)*10))),1))</f>
        <v>0</v>
      </c>
      <c r="AW103" s="36">
        <f>IF(AV103="x","x",'Indicator Data'!M106/'Indicator Data'!$CK106)</f>
        <v>0</v>
      </c>
      <c r="AX103" s="35">
        <f t="shared" si="149"/>
        <v>0</v>
      </c>
      <c r="AY103" s="35">
        <f t="shared" si="150"/>
        <v>0</v>
      </c>
      <c r="AZ103" s="35" t="str">
        <f>IF('Indicator Data'!N106="No data","x",ROUND(IF('Indicator Data'!N106=0,0,IF(LOG('Indicator Data'!N106)&gt;AZ$195,10,IF(LOG('Indicator Data'!N106)&lt;AZ$194,0,10-(AZ$195-LOG('Indicator Data'!N106))/(AZ$195-AZ$194)*10))),1))</f>
        <v>x</v>
      </c>
      <c r="BA103" s="36" t="str">
        <f>IF(AZ103="x","x",'Indicator Data'!N106/'Indicator Data'!$CK106)</f>
        <v>x</v>
      </c>
      <c r="BB103" s="35" t="str">
        <f t="shared" si="151"/>
        <v>x</v>
      </c>
      <c r="BC103" s="35" t="str">
        <f t="shared" si="152"/>
        <v>x</v>
      </c>
      <c r="BD103" s="35" t="str">
        <f>IF('Indicator Data'!O106="No data","x",ROUND(IF('Indicator Data'!O106=0,0,IF(LOG('Indicator Data'!O106)&gt;BD$195,10,IF(LOG('Indicator Data'!O106)&lt;BD$194,0,10-(BD$195-LOG('Indicator Data'!O106))/(BD$195-BD$194)*10))),1))</f>
        <v>x</v>
      </c>
      <c r="BE103" s="36" t="str">
        <f>IF(BD103="x","x",'Indicator Data'!O106/'Indicator Data'!$CK106)</f>
        <v>x</v>
      </c>
      <c r="BF103" s="35" t="str">
        <f t="shared" si="153"/>
        <v>x</v>
      </c>
      <c r="BG103" s="35" t="str">
        <f t="shared" si="154"/>
        <v>x</v>
      </c>
      <c r="BH103" s="35" t="str">
        <f>IF('Indicator Data'!P106="No data","x",ROUND(IF('Indicator Data'!P106=0,0,IF(LOG('Indicator Data'!P106)&gt;BH$195,10,IF(LOG('Indicator Data'!P106)&lt;BH$194,0,10-(BH$195-LOG('Indicator Data'!P106))/(BH$195-BH$194)*10))),1))</f>
        <v>x</v>
      </c>
      <c r="BI103" s="36" t="str">
        <f>IF(BH103="x","x",'Indicator Data'!P106/'Indicator Data'!$CK106)</f>
        <v>x</v>
      </c>
      <c r="BJ103" s="35" t="str">
        <f t="shared" si="155"/>
        <v>x</v>
      </c>
      <c r="BK103" s="35" t="str">
        <f t="shared" si="156"/>
        <v>x</v>
      </c>
      <c r="BL103" s="35">
        <f t="shared" si="157"/>
        <v>0</v>
      </c>
      <c r="BM103" s="35">
        <f>ROUND(IF('Indicator Data'!Q106=0,0,IF(LOG('Indicator Data'!Q106)&gt;BM$195,10,IF(LOG('Indicator Data'!Q106)&lt;BM$194,0,10-(BM$195-LOG('Indicator Data'!Q106))/(BM$195-BM$194)*10))),1)</f>
        <v>0</v>
      </c>
      <c r="BN103" s="35">
        <f>ROUND(IF('Indicator Data'!R106=0,0,IF(LOG('Indicator Data'!R106)&gt;BN$195,10,IF(LOG('Indicator Data'!R106)&lt;BN$194,0,10-(BN$195-LOG('Indicator Data'!R106))/(BN$195-BN$194)*10))),1)</f>
        <v>0</v>
      </c>
      <c r="BO103" s="35">
        <f t="shared" si="158"/>
        <v>0</v>
      </c>
      <c r="BP103" s="36">
        <f>'Indicator Data'!Q106/'Indicator Data'!$CK106</f>
        <v>0</v>
      </c>
      <c r="BQ103" s="36">
        <f>'Indicator Data'!R106/'Indicator Data'!$CK106</f>
        <v>0</v>
      </c>
      <c r="BR103" s="35">
        <f t="shared" si="200"/>
        <v>0</v>
      </c>
      <c r="BS103" s="35">
        <f t="shared" si="201"/>
        <v>0</v>
      </c>
      <c r="BT103" s="35">
        <f t="shared" si="135"/>
        <v>0</v>
      </c>
      <c r="BU103" s="35">
        <f t="shared" si="159"/>
        <v>0</v>
      </c>
      <c r="BV103" s="35">
        <f>ROUND(IF('Indicator Data'!S106=0,0,IF(LOG('Indicator Data'!S106)&gt;BV$195,10,IF(LOG('Indicator Data'!S106)&lt;BV$194,0,10-(BV$195-LOG('Indicator Data'!S106))/(BV$195-BV$194)*10))),1)</f>
        <v>0</v>
      </c>
      <c r="BW103" s="35">
        <f>ROUND(IF('Indicator Data'!T106=0,0,IF(LOG('Indicator Data'!T106)&gt;BW$195,10,IF(LOG('Indicator Data'!T106)&lt;BW$194,0,10-(BW$195-LOG('Indicator Data'!T106))/(BW$195-BW$194)*10))),1)</f>
        <v>0</v>
      </c>
      <c r="BX103" s="35">
        <f t="shared" si="160"/>
        <v>0</v>
      </c>
      <c r="BY103" s="36">
        <f>'Indicator Data'!S106/'Indicator Data'!$CK106</f>
        <v>0</v>
      </c>
      <c r="BZ103" s="36">
        <f>'Indicator Data'!T106/'Indicator Data'!$CK106</f>
        <v>0</v>
      </c>
      <c r="CA103" s="35">
        <f t="shared" si="202"/>
        <v>0</v>
      </c>
      <c r="CB103" s="35">
        <f t="shared" si="203"/>
        <v>0</v>
      </c>
      <c r="CC103" s="35">
        <f t="shared" si="161"/>
        <v>0</v>
      </c>
      <c r="CD103" s="35">
        <f t="shared" si="162"/>
        <v>0</v>
      </c>
      <c r="CE103" s="35">
        <f t="shared" si="163"/>
        <v>0</v>
      </c>
      <c r="CF103" s="35">
        <f>ROUND(IF('Indicator Data'!U106=0,0,IF(LOG('Indicator Data'!U106)&gt;CF$195,10,IF(LOG('Indicator Data'!U106)&lt;CF$194,0,10-(CF$195-LOG('Indicator Data'!U106))/(CF$195-CF$194)*10))),1)</f>
        <v>0</v>
      </c>
      <c r="CG103" s="36">
        <f>'Indicator Data'!U106/'Indicator Data'!$CK106</f>
        <v>0</v>
      </c>
      <c r="CH103" s="35">
        <f t="shared" si="204"/>
        <v>0</v>
      </c>
      <c r="CI103" s="35">
        <f t="shared" si="164"/>
        <v>0</v>
      </c>
      <c r="CJ103" s="35">
        <f>ROUND(IF('Indicator Data'!V106=0,0,IF(LOG('Indicator Data'!V106)&gt;CJ$195,10,IF(LOG('Indicator Data'!V106)&lt;CJ$194,0,10-(CJ$195-LOG('Indicator Data'!V106))/(CJ$195-CJ$194)*10))),1)</f>
        <v>0</v>
      </c>
      <c r="CK103" s="36">
        <f>IF('Indicator Data'!V106/'Indicator Data'!$CK106&gt;1,1,'Indicator Data'!V106/'Indicator Data'!$CK106)</f>
        <v>0</v>
      </c>
      <c r="CL103" s="35">
        <f t="shared" si="205"/>
        <v>0</v>
      </c>
      <c r="CM103" s="35">
        <f t="shared" si="165"/>
        <v>0</v>
      </c>
      <c r="CN103" s="35">
        <f>ROUND(IF('Indicator Data'!W106=0,0,IF(LOG('Indicator Data'!W106)&gt;CN$195,10,IF(LOG('Indicator Data'!W106)&lt;CN$194,0,10-(CN$195-LOG('Indicator Data'!W106))/(CN$195-CN$194)*10))),1)</f>
        <v>0</v>
      </c>
      <c r="CO103" s="36">
        <f>'Indicator Data'!W106/'Indicator Data'!$CK106</f>
        <v>0</v>
      </c>
      <c r="CP103" s="35">
        <f t="shared" si="206"/>
        <v>0</v>
      </c>
      <c r="CQ103" s="35">
        <f t="shared" si="166"/>
        <v>0</v>
      </c>
      <c r="CR103" s="35">
        <f t="shared" si="207"/>
        <v>0</v>
      </c>
      <c r="CS103" s="35">
        <f>IF('Indicator Data'!BZ106="No data","x",ROUND(IF('Indicator Data'!BZ106&gt;CS$195,0,IF('Indicator Data'!BZ106&lt;CS$194,10,(CS$195-'Indicator Data'!BZ106)/(CS$195-CS$194)*10)),1))</f>
        <v>0.3</v>
      </c>
      <c r="CT103" s="35">
        <f>IF('Indicator Data'!CA106="No data","x",ROUND(IF('Indicator Data'!CA106&gt;CT$195,0,IF('Indicator Data'!CA106&lt;CT$194,10,(CT$195-'Indicator Data'!CA106)/(CT$195-CT$194)*10)),1))</f>
        <v>0</v>
      </c>
      <c r="CU103" s="35" t="str">
        <f>IF('Indicator Data'!AC106="No data","x",ROUND(IF('Indicator Data'!AC106&gt;CU$195,0,IF('Indicator Data'!AC106&lt;CU$194,10,(CU$195-'Indicator Data'!AC106)/(CU$195-CU$194)*10)),1))</f>
        <v>x</v>
      </c>
      <c r="CV103" s="35">
        <f t="shared" si="208"/>
        <v>0.2</v>
      </c>
      <c r="CW103" s="35">
        <f>IF('Indicator Data'!X106="No data","x",ROUND(IF(LOG('Indicator Data'!X106)&gt;CW$195,10,IF(LOG('Indicator Data'!X106)&lt;CW$194,0,10-(CW$195-LOG('Indicator Data'!X106))/(CW$195-CW$194)*10)),1))</f>
        <v>8</v>
      </c>
      <c r="CX103" s="35">
        <f>IF('Indicator Data'!Y106="No data","x",ROUND(IF('Indicator Data'!Y106&gt;CX$195,10,IF('Indicator Data'!Y106&lt;CX$194,0,10-(CX$195-'Indicator Data'!Y106)/(CX$195-CX$194)*10)),1))</f>
        <v>4.3</v>
      </c>
      <c r="CY103" s="35">
        <f>IF('Indicator Data'!Z106="No data","x",ROUND(IF('Indicator Data'!Z106&gt;CY$195,10,IF('Indicator Data'!Z106&lt;CY$194,0,10-(CY$195-'Indicator Data'!Z106)/(CY$195-CY$194)*10)),1))</f>
        <v>9.1</v>
      </c>
      <c r="CZ103" s="35">
        <f>IF('Indicator Data'!AA106="No data","x",ROUND(IF('Indicator Data'!AA106&gt;CZ$195,10,IF('Indicator Data'!AA106&lt;CZ$194,0,10-(CZ$195-'Indicator Data'!AA106)/(CZ$195-CZ$194)*10)),1))</f>
        <v>1</v>
      </c>
      <c r="DA103" s="35">
        <f t="shared" si="167"/>
        <v>5.6</v>
      </c>
      <c r="DB103" s="35">
        <f t="shared" si="168"/>
        <v>3.8</v>
      </c>
      <c r="DC103" s="35" t="str">
        <f>IF('Indicator Data'!AF106="No data","x",ROUND(IF('Indicator Data'!AF106&gt;DC$195,10,IF('Indicator Data'!AF106&lt;DC$194,0,10-(DC$195-'Indicator Data'!AF106)/(DC$195-DC$194)*10)),1))</f>
        <v>x</v>
      </c>
      <c r="DD103" s="35">
        <f>IF('Indicator Data'!AG106="No data","x",ROUND(IF('Indicator Data'!AG106&gt;DD$195,10,IF('Indicator Data'!AG106&lt;DD$194,0,10-(DD$195-'Indicator Data'!AG106)/(DD$195-DD$194)*10)),1))</f>
        <v>0.2</v>
      </c>
      <c r="DE103" s="35">
        <f t="shared" si="169"/>
        <v>4.5</v>
      </c>
      <c r="DF103" s="35">
        <f>IF('Indicator Data'!AB106="No data","x",ROUND(IF('Indicator Data'!AB106&gt;DF$195,10,IF('Indicator Data'!AB106&lt;DF$194,0,10-(DF$195-'Indicator Data'!AB106)/(DF$195-DF$194)*10)),1))</f>
        <v>0</v>
      </c>
      <c r="DG103" s="35">
        <f t="shared" si="170"/>
        <v>0.1</v>
      </c>
      <c r="DH103" s="143" t="str">
        <f>IF('Indicator Data'!AD106="No data","x",'Indicator Data'!AD106/'Indicator Data'!$CJ106)</f>
        <v>x</v>
      </c>
      <c r="DI103" s="35" t="str">
        <f t="shared" si="171"/>
        <v>x</v>
      </c>
      <c r="DJ103" s="35">
        <f>IF('Indicator Data'!AE106="No data","x",ROUND(IF('Indicator Data'!AE106&gt;DJ$195,0,IF('Indicator Data'!AE106&lt;DJ$194,10,(DJ$195-'Indicator Data'!AE106)/(DJ$195-DJ$194)*10)),1))</f>
        <v>2</v>
      </c>
      <c r="DK103" s="35">
        <f t="shared" si="172"/>
        <v>2</v>
      </c>
      <c r="DL103" s="35">
        <f t="shared" si="173"/>
        <v>2.2000000000000002</v>
      </c>
      <c r="DM103" s="37">
        <f t="shared" si="209"/>
        <v>1.6</v>
      </c>
      <c r="DN103" s="38">
        <f t="shared" si="210"/>
        <v>0.7</v>
      </c>
      <c r="DO103" s="35">
        <f>ROUND(IF('Indicator Data'!AH106=0,0,IF('Indicator Data'!AH106&gt;DO$195,10,IF('Indicator Data'!AH106&lt;DO$194,0,10-(DO$195-'Indicator Data'!AH106)/(DO$195-DO$194)*10))),1)</f>
        <v>0</v>
      </c>
      <c r="DP103" s="35">
        <f>ROUND(IF('Indicator Data'!AI106=0,0,IF(LOG('Indicator Data'!AI106)&gt;LOG(DP$195),10,IF(LOG('Indicator Data'!AI106)&lt;LOG(DP$194),0,10-(LOG(DP$195)-LOG('Indicator Data'!AI106))/(LOG(DP$195)-LOG(DP$194))*10))),1)</f>
        <v>0</v>
      </c>
      <c r="DQ103" s="37">
        <f t="shared" si="211"/>
        <v>0</v>
      </c>
      <c r="DR103" s="35">
        <f>'Indicator Data'!AJ106</f>
        <v>0</v>
      </c>
      <c r="DS103" s="35">
        <f>'Indicator Data'!AK106</f>
        <v>0</v>
      </c>
      <c r="DT103" s="37">
        <f t="shared" si="212"/>
        <v>0</v>
      </c>
      <c r="DU103" s="38">
        <f t="shared" si="213"/>
        <v>0</v>
      </c>
      <c r="DV103" s="13"/>
      <c r="DW103" s="83"/>
    </row>
    <row r="104" spans="1:127" s="2" customFormat="1" x14ac:dyDescent="0.3">
      <c r="A104" s="98" t="str">
        <f>'Indicator Data'!A107</f>
        <v>Madagascar</v>
      </c>
      <c r="B104" s="39" t="str">
        <f>'Indicator Data'!B107</f>
        <v>MDG</v>
      </c>
      <c r="C104" s="35">
        <f>ROUND(IF('Indicator Data'!C107=0,0.1,IF(LOG('Indicator Data'!C107)&gt;C$195,10,IF(LOG('Indicator Data'!C107)&lt;C$194,0,10-(C$195-LOG('Indicator Data'!C107))/(C$195-C$194)*10))),1)</f>
        <v>0.1</v>
      </c>
      <c r="D104" s="35">
        <f>ROUND(IF('Indicator Data'!D107=0,0.1,IF(LOG('Indicator Data'!D107)&gt;D$195,10,IF(LOG('Indicator Data'!D107)&lt;D$194,0,10-(D$195-LOG('Indicator Data'!D107))/(D$195-D$194)*10))),1)</f>
        <v>0.1</v>
      </c>
      <c r="E104" s="35">
        <f t="shared" si="174"/>
        <v>0.1</v>
      </c>
      <c r="F104" s="35">
        <f>IF('Indicator Data'!E107="No data",0.1,(ROUND(IF('Indicator Data'!E107=0,0,IF(LOG('Indicator Data'!E107)&gt;F$195,10,IF(LOG('Indicator Data'!E107)&lt;F$194,0,10-(F$195-LOG('Indicator Data'!E107))/(F$195-F$194)*10))),1)))</f>
        <v>8.3000000000000007</v>
      </c>
      <c r="G104" s="35">
        <f>ROUND(IF('Indicator Data'!F107=0,0,IF(LOG('Indicator Data'!F107)&gt;G$195,10,IF(LOG('Indicator Data'!F107)&lt;G$194,0,10-(G$195-LOG('Indicator Data'!F107))/(G$195-G$194)*10))),1)</f>
        <v>7.5</v>
      </c>
      <c r="H104" s="35">
        <f>ROUND(IF('Indicator Data'!G107=0,0,IF(LOG('Indicator Data'!G107)&gt;H$195,10,IF(LOG('Indicator Data'!G107)&lt;H$194,0,10-(H$195-LOG('Indicator Data'!G107))/(H$195-H$194)*10))),1)</f>
        <v>8.9</v>
      </c>
      <c r="I104" s="35">
        <f>ROUND(IF('Indicator Data'!H107=0,0,IF(LOG('Indicator Data'!H107)&gt;I$195,10,IF(LOG('Indicator Data'!H107)&lt;I$194,0,10-(I$195-LOG('Indicator Data'!H107))/(I$195-I$194)*10))),1)</f>
        <v>9.8000000000000007</v>
      </c>
      <c r="J104" s="35">
        <f t="shared" si="175"/>
        <v>9.4</v>
      </c>
      <c r="K104" s="35">
        <f>ROUND(IF('Indicator Data'!I107=0,0,IF(LOG('Indicator Data'!I107)&gt;K$195,10,IF(LOG('Indicator Data'!I107)&lt;K$194,0,10-(K$195-LOG('Indicator Data'!I107))/(K$195-K$194)*10))),1)</f>
        <v>7.4</v>
      </c>
      <c r="L104" s="35">
        <f t="shared" si="176"/>
        <v>8.6</v>
      </c>
      <c r="M104" s="35">
        <f>ROUND(IF('Indicator Data'!J107=0,0,IF(LOG('Indicator Data'!J107)&gt;M$195,10,IF(LOG('Indicator Data'!J107)&lt;M$194,0,10-(M$195-LOG('Indicator Data'!J107))/(M$195-M$194)*10))),1)</f>
        <v>10</v>
      </c>
      <c r="N104" s="36">
        <f>'Indicator Data'!C107/'Indicator Data'!$CK107</f>
        <v>0</v>
      </c>
      <c r="O104" s="36">
        <f>'Indicator Data'!D107/'Indicator Data'!$CK107</f>
        <v>0</v>
      </c>
      <c r="P104" s="36">
        <f>IF(F104=0.1,"x",'Indicator Data'!E107/'Indicator Data'!$CK107)</f>
        <v>8.4034416524625781E-3</v>
      </c>
      <c r="Q104" s="36">
        <f>'Indicator Data'!F107/'Indicator Data'!$CK107</f>
        <v>1.2573594329582359E-5</v>
      </c>
      <c r="R104" s="36">
        <f>'Indicator Data'!G107/'Indicator Data'!$CK107</f>
        <v>1.5506084757940589E-2</v>
      </c>
      <c r="S104" s="36">
        <f>'Indicator Data'!H107/'Indicator Data'!$CK107</f>
        <v>3.1525404395134011E-3</v>
      </c>
      <c r="T104" s="36">
        <f>'Indicator Data'!I107/'Indicator Data'!$CK107</f>
        <v>1.9903650830007174E-3</v>
      </c>
      <c r="U104" s="36">
        <f>'Indicator Data'!J107/'Indicator Data'!$CK107</f>
        <v>5.8182675230395477E-3</v>
      </c>
      <c r="V104" s="35">
        <f t="shared" si="177"/>
        <v>0</v>
      </c>
      <c r="W104" s="35">
        <f t="shared" si="178"/>
        <v>0</v>
      </c>
      <c r="X104" s="35">
        <f t="shared" si="179"/>
        <v>0</v>
      </c>
      <c r="Y104" s="35">
        <f t="shared" si="180"/>
        <v>5.6</v>
      </c>
      <c r="Z104" s="35">
        <f t="shared" si="181"/>
        <v>8</v>
      </c>
      <c r="AA104" s="35">
        <f t="shared" si="182"/>
        <v>8.6</v>
      </c>
      <c r="AB104" s="35">
        <f t="shared" si="183"/>
        <v>6.3</v>
      </c>
      <c r="AC104" s="35">
        <f t="shared" si="184"/>
        <v>7.6</v>
      </c>
      <c r="AD104" s="35">
        <f t="shared" si="185"/>
        <v>2</v>
      </c>
      <c r="AE104" s="35">
        <f t="shared" si="186"/>
        <v>5.5</v>
      </c>
      <c r="AF104" s="35">
        <f t="shared" si="187"/>
        <v>1.9</v>
      </c>
      <c r="AG104" s="35">
        <f>ROUND(IF('Indicator Data'!K107=0,0,IF('Indicator Data'!K107&gt;AG$195,10,IF('Indicator Data'!K107&lt;AG$194,0,10-(AG$195-'Indicator Data'!K107)/(AG$195-AG$194)*10))),1)</f>
        <v>7.6</v>
      </c>
      <c r="AH104" s="35">
        <f t="shared" si="188"/>
        <v>0.1</v>
      </c>
      <c r="AI104" s="35">
        <f t="shared" si="189"/>
        <v>0.1</v>
      </c>
      <c r="AJ104" s="35">
        <f t="shared" si="190"/>
        <v>8.8000000000000007</v>
      </c>
      <c r="AK104" s="35">
        <f t="shared" si="191"/>
        <v>8.1</v>
      </c>
      <c r="AL104" s="35">
        <f t="shared" si="192"/>
        <v>8.5</v>
      </c>
      <c r="AM104" s="35">
        <f t="shared" si="193"/>
        <v>4.7</v>
      </c>
      <c r="AN104" s="35">
        <f t="shared" si="194"/>
        <v>7.9</v>
      </c>
      <c r="AO104" s="142">
        <f t="shared" si="195"/>
        <v>0.1</v>
      </c>
      <c r="AP104" s="142">
        <f t="shared" si="148"/>
        <v>7.2</v>
      </c>
      <c r="AQ104" s="142">
        <f t="shared" si="196"/>
        <v>7.8</v>
      </c>
      <c r="AR104" s="142">
        <f t="shared" si="197"/>
        <v>7.4</v>
      </c>
      <c r="AS104" s="35">
        <f t="shared" si="198"/>
        <v>7.8</v>
      </c>
      <c r="AT104" s="35">
        <f>IF('Indicator Data'!L107="No data","x",IF('Indicator Data'!CL107&lt;1000,"x",ROUND((IF('Indicator Data'!L107&gt;AT$195,10,IF('Indicator Data'!L107&lt;AT$194,0,10-(AT$195-'Indicator Data'!L107)/(AT$195-AT$194)*10))),1)))</f>
        <v>1</v>
      </c>
      <c r="AU104" s="142">
        <f t="shared" si="199"/>
        <v>4.4000000000000004</v>
      </c>
      <c r="AV104" s="35">
        <f>IF('Indicator Data'!M107="No data","x",ROUND(IF('Indicator Data'!M107=0,0,IF(LOG('Indicator Data'!M107)&gt;AV$195,10,IF(LOG('Indicator Data'!M107)&lt;AV$194,0,10-(AV$195-LOG('Indicator Data'!M107))/(AV$195-AV$194)*10))),1))</f>
        <v>8.8000000000000007</v>
      </c>
      <c r="AW104" s="36">
        <f>IF(AV104="x","x",'Indicator Data'!M107/'Indicator Data'!$CK107)</f>
        <v>0.55913365190323094</v>
      </c>
      <c r="AX104" s="35">
        <f t="shared" si="149"/>
        <v>6.2</v>
      </c>
      <c r="AY104" s="35">
        <f t="shared" si="150"/>
        <v>7.7</v>
      </c>
      <c r="AZ104" s="35">
        <f>IF('Indicator Data'!N107="No data","x",ROUND(IF('Indicator Data'!N107=0,0,IF(LOG('Indicator Data'!N107)&gt;AZ$195,10,IF(LOG('Indicator Data'!N107)&lt;AZ$194,0,10-(AZ$195-LOG('Indicator Data'!N107))/(AZ$195-AZ$194)*10))),1))</f>
        <v>5.7</v>
      </c>
      <c r="BA104" s="36">
        <f>IF(AZ104="x","x",'Indicator Data'!N107/'Indicator Data'!$CK107)</f>
        <v>1.0552686764064441E-3</v>
      </c>
      <c r="BB104" s="35">
        <f t="shared" si="151"/>
        <v>0.2</v>
      </c>
      <c r="BC104" s="35">
        <f t="shared" si="152"/>
        <v>3.4</v>
      </c>
      <c r="BD104" s="35">
        <f>IF('Indicator Data'!O107="No data","x",ROUND(IF('Indicator Data'!O107=0,0,IF(LOG('Indicator Data'!O107)&gt;BD$195,10,IF(LOG('Indicator Data'!O107)&lt;BD$194,0,10-(BD$195-LOG('Indicator Data'!O107))/(BD$195-BD$194)*10))),1))</f>
        <v>0</v>
      </c>
      <c r="BE104" s="36">
        <f>IF(BD104="x","x",'Indicator Data'!O107/'Indicator Data'!$CK107)</f>
        <v>0</v>
      </c>
      <c r="BF104" s="35">
        <f t="shared" si="153"/>
        <v>0</v>
      </c>
      <c r="BG104" s="35">
        <f t="shared" si="154"/>
        <v>0</v>
      </c>
      <c r="BH104" s="35">
        <f>IF('Indicator Data'!P107="No data","x",ROUND(IF('Indicator Data'!P107=0,0,IF(LOG('Indicator Data'!P107)&gt;BH$195,10,IF(LOG('Indicator Data'!P107)&lt;BH$194,0,10-(BH$195-LOG('Indicator Data'!P107))/(BH$195-BH$194)*10))),1))</f>
        <v>7.9</v>
      </c>
      <c r="BI104" s="36">
        <f>IF(BH104="x","x",'Indicator Data'!P107/'Indicator Data'!$CK107)</f>
        <v>2.3197993248840653E-2</v>
      </c>
      <c r="BJ104" s="35">
        <f t="shared" si="155"/>
        <v>2.2999999999999998</v>
      </c>
      <c r="BK104" s="35">
        <f t="shared" si="156"/>
        <v>5.8</v>
      </c>
      <c r="BL104" s="35">
        <f t="shared" si="157"/>
        <v>4.8</v>
      </c>
      <c r="BM104" s="35">
        <f>ROUND(IF('Indicator Data'!Q107=0,0,IF(LOG('Indicator Data'!Q107)&gt;BM$195,10,IF(LOG('Indicator Data'!Q107)&lt;BM$194,0,10-(BM$195-LOG('Indicator Data'!Q107))/(BM$195-BM$194)*10))),1)</f>
        <v>0</v>
      </c>
      <c r="BN104" s="35">
        <f>ROUND(IF('Indicator Data'!R107=0,0,IF(LOG('Indicator Data'!R107)&gt;BN$195,10,IF(LOG('Indicator Data'!R107)&lt;BN$194,0,10-(BN$195-LOG('Indicator Data'!R107))/(BN$195-BN$194)*10))),1)</f>
        <v>10</v>
      </c>
      <c r="BO104" s="35">
        <f t="shared" si="158"/>
        <v>6.666666666666667</v>
      </c>
      <c r="BP104" s="36">
        <f>'Indicator Data'!Q107/'Indicator Data'!$CK107</f>
        <v>0</v>
      </c>
      <c r="BQ104" s="36">
        <f>'Indicator Data'!R107/'Indicator Data'!$CK107</f>
        <v>0.96920908194061473</v>
      </c>
      <c r="BR104" s="35">
        <f t="shared" si="200"/>
        <v>0</v>
      </c>
      <c r="BS104" s="35">
        <f t="shared" si="201"/>
        <v>10</v>
      </c>
      <c r="BT104" s="35">
        <f t="shared" si="135"/>
        <v>6.666666666666667</v>
      </c>
      <c r="BU104" s="35">
        <f t="shared" si="159"/>
        <v>6.7</v>
      </c>
      <c r="BV104" s="35">
        <f>ROUND(IF('Indicator Data'!S107=0,0,IF(LOG('Indicator Data'!S107)&gt;BV$195,10,IF(LOG('Indicator Data'!S107)&lt;BV$194,0,10-(BV$195-LOG('Indicator Data'!S107))/(BV$195-BV$194)*10))),1)</f>
        <v>0</v>
      </c>
      <c r="BW104" s="35">
        <f>ROUND(IF('Indicator Data'!T107=0,0,IF(LOG('Indicator Data'!T107)&gt;BW$195,10,IF(LOG('Indicator Data'!T107)&lt;BW$194,0,10-(BW$195-LOG('Indicator Data'!T107))/(BW$195-BW$194)*10))),1)</f>
        <v>9.1</v>
      </c>
      <c r="BX104" s="35">
        <f t="shared" si="160"/>
        <v>6.0666666666666664</v>
      </c>
      <c r="BY104" s="36">
        <f>'Indicator Data'!S107/'Indicator Data'!$CK107</f>
        <v>0</v>
      </c>
      <c r="BZ104" s="36">
        <f>'Indicator Data'!T107/'Indicator Data'!$CK107</f>
        <v>0.92801565049925128</v>
      </c>
      <c r="CA104" s="35">
        <f t="shared" si="202"/>
        <v>0</v>
      </c>
      <c r="CB104" s="35">
        <f t="shared" si="203"/>
        <v>9.3000000000000007</v>
      </c>
      <c r="CC104" s="35">
        <f t="shared" si="161"/>
        <v>6.2</v>
      </c>
      <c r="CD104" s="35">
        <f t="shared" si="162"/>
        <v>6.1</v>
      </c>
      <c r="CE104" s="35">
        <f t="shared" si="163"/>
        <v>6.4</v>
      </c>
      <c r="CF104" s="35">
        <f>ROUND(IF('Indicator Data'!U107=0,0,IF(LOG('Indicator Data'!U107)&gt;CF$195,10,IF(LOG('Indicator Data'!U107)&lt;CF$194,0,10-(CF$195-LOG('Indicator Data'!U107))/(CF$195-CF$194)*10))),1)</f>
        <v>8.1999999999999993</v>
      </c>
      <c r="CG104" s="36">
        <f>'Indicator Data'!U107/'Indicator Data'!$CK107</f>
        <v>0.24147006817673639</v>
      </c>
      <c r="CH104" s="35">
        <f t="shared" si="204"/>
        <v>2.7</v>
      </c>
      <c r="CI104" s="35">
        <f t="shared" si="164"/>
        <v>6.2</v>
      </c>
      <c r="CJ104" s="35">
        <f>ROUND(IF('Indicator Data'!V107=0,0,IF(LOG('Indicator Data'!V107)&gt;CJ$195,10,IF(LOG('Indicator Data'!V107)&lt;CJ$194,0,10-(CJ$195-LOG('Indicator Data'!V107))/(CJ$195-CJ$194)*10))),1)</f>
        <v>8.9</v>
      </c>
      <c r="CK104" s="36">
        <f>IF('Indicator Data'!V107/'Indicator Data'!$CK107&gt;1,1,'Indicator Data'!V107/'Indicator Data'!$CK107)</f>
        <v>0.69016975895129906</v>
      </c>
      <c r="CL104" s="35">
        <f t="shared" si="205"/>
        <v>6.9</v>
      </c>
      <c r="CM104" s="35">
        <f t="shared" si="165"/>
        <v>8.1</v>
      </c>
      <c r="CN104" s="35">
        <f>ROUND(IF('Indicator Data'!W107=0,0,IF(LOG('Indicator Data'!W107)&gt;CN$195,10,IF(LOG('Indicator Data'!W107)&lt;CN$194,0,10-(CN$195-LOG('Indicator Data'!W107))/(CN$195-CN$194)*10))),1)</f>
        <v>8.8000000000000007</v>
      </c>
      <c r="CO104" s="36">
        <f>'Indicator Data'!W107/'Indicator Data'!$CK107</f>
        <v>0.58117371532617612</v>
      </c>
      <c r="CP104" s="35">
        <f t="shared" si="206"/>
        <v>5.8</v>
      </c>
      <c r="CQ104" s="35">
        <f t="shared" si="166"/>
        <v>7.6</v>
      </c>
      <c r="CR104" s="35">
        <f t="shared" si="207"/>
        <v>7.2</v>
      </c>
      <c r="CS104" s="35">
        <f>IF('Indicator Data'!BZ107="No data","x",ROUND(IF('Indicator Data'!BZ107&gt;CS$195,0,IF('Indicator Data'!BZ107&lt;CS$194,10,(CS$195-'Indicator Data'!BZ107)/(CS$195-CS$194)*10)),1))</f>
        <v>9.9</v>
      </c>
      <c r="CT104" s="35">
        <f>IF('Indicator Data'!CA107="No data","x",ROUND(IF('Indicator Data'!CA107&gt;CT$195,0,IF('Indicator Data'!CA107&lt;CT$194,10,(CT$195-'Indicator Data'!CA107)/(CT$195-CT$194)*10)),1))</f>
        <v>7.6</v>
      </c>
      <c r="CU104" s="35">
        <f>IF('Indicator Data'!AC107="No data","x",ROUND(IF('Indicator Data'!AC107&gt;CU$195,0,IF('Indicator Data'!AC107&lt;CU$194,10,(CU$195-'Indicator Data'!AC107)/(CU$195-CU$194)*10)),1))</f>
        <v>4.9000000000000004</v>
      </c>
      <c r="CV104" s="35">
        <f t="shared" si="208"/>
        <v>7.5</v>
      </c>
      <c r="CW104" s="35">
        <f>IF('Indicator Data'!X107="No data","x",ROUND(IF(LOG('Indicator Data'!X107)&gt;CW$195,10,IF(LOG('Indicator Data'!X107)&lt;CW$194,0,10-(CW$195-LOG('Indicator Data'!X107))/(CW$195-CW$194)*10)),1))</f>
        <v>5.5</v>
      </c>
      <c r="CX104" s="35">
        <f>IF('Indicator Data'!Y107="No data","x",ROUND(IF('Indicator Data'!Y107&gt;CX$195,10,IF('Indicator Data'!Y107&lt;CX$194,0,10-(CX$195-'Indicator Data'!Y107)/(CX$195-CX$194)*10)),1))</f>
        <v>9</v>
      </c>
      <c r="CY104" s="35">
        <f>IF('Indicator Data'!Z107="No data","x",ROUND(IF('Indicator Data'!Z107&gt;CY$195,10,IF('Indicator Data'!Z107&lt;CY$194,0,10-(CY$195-'Indicator Data'!Z107)/(CY$195-CY$194)*10)),1))</f>
        <v>3.7</v>
      </c>
      <c r="CZ104" s="35">
        <f>IF('Indicator Data'!AA107="No data","x",ROUND(IF('Indicator Data'!AA107&gt;CZ$195,10,IF('Indicator Data'!AA107&lt;CZ$194,0,10-(CZ$195-'Indicator Data'!AA107)/(CZ$195-CZ$194)*10)),1))</f>
        <v>7.4</v>
      </c>
      <c r="DA104" s="35">
        <f t="shared" si="167"/>
        <v>6.4</v>
      </c>
      <c r="DB104" s="35">
        <f t="shared" si="168"/>
        <v>6.8</v>
      </c>
      <c r="DC104" s="35">
        <f>IF('Indicator Data'!AF107="No data","x",ROUND(IF('Indicator Data'!AF107&gt;DC$195,10,IF('Indicator Data'!AF107&lt;DC$194,0,10-(DC$195-'Indicator Data'!AF107)/(DC$195-DC$194)*10)),1))</f>
        <v>7.5</v>
      </c>
      <c r="DD104" s="35">
        <f>IF('Indicator Data'!AG107="No data","x",ROUND(IF('Indicator Data'!AG107&gt;DD$195,10,IF('Indicator Data'!AG107&lt;DD$194,0,10-(DD$195-'Indicator Data'!AG107)/(DD$195-DD$194)*10)),1))</f>
        <v>6.6</v>
      </c>
      <c r="DE104" s="35">
        <f t="shared" si="169"/>
        <v>6.6</v>
      </c>
      <c r="DF104" s="35">
        <f>IF('Indicator Data'!AB107="No data","x",ROUND(IF('Indicator Data'!AB107&gt;DF$195,10,IF('Indicator Data'!AB107&lt;DF$194,0,10-(DF$195-'Indicator Data'!AB107)/(DF$195-DF$194)*10)),1))</f>
        <v>10</v>
      </c>
      <c r="DG104" s="35">
        <f t="shared" si="170"/>
        <v>8.1</v>
      </c>
      <c r="DH104" s="143">
        <f>IF('Indicator Data'!AD107="No data","x",'Indicator Data'!AD107/'Indicator Data'!$CJ107)</f>
        <v>8.6172035720904344E-5</v>
      </c>
      <c r="DI104" s="35">
        <f t="shared" si="171"/>
        <v>9.1</v>
      </c>
      <c r="DJ104" s="35">
        <f>IF('Indicator Data'!AE107="No data","x",ROUND(IF('Indicator Data'!AE107&gt;DJ$195,0,IF('Indicator Data'!AE107&lt;DJ$194,10,(DJ$195-'Indicator Data'!AE107)/(DJ$195-DJ$194)*10)),1))</f>
        <v>6</v>
      </c>
      <c r="DK104" s="35">
        <f t="shared" si="172"/>
        <v>7.6</v>
      </c>
      <c r="DL104" s="35">
        <f t="shared" si="173"/>
        <v>7.4</v>
      </c>
      <c r="DM104" s="37">
        <f t="shared" si="209"/>
        <v>6.7</v>
      </c>
      <c r="DN104" s="38">
        <f t="shared" si="210"/>
        <v>6.1</v>
      </c>
      <c r="DO104" s="35">
        <f>ROUND(IF('Indicator Data'!AH107=0,0,IF('Indicator Data'!AH107&gt;DO$195,10,IF('Indicator Data'!AH107&lt;DO$194,0,10-(DO$195-'Indicator Data'!AH107)/(DO$195-DO$194)*10))),1)</f>
        <v>0.7</v>
      </c>
      <c r="DP104" s="35">
        <f>ROUND(IF('Indicator Data'!AI107=0,0,IF(LOG('Indicator Data'!AI107)&gt;LOG(DP$195),10,IF(LOG('Indicator Data'!AI107)&lt;LOG(DP$194),0,10-(LOG(DP$195)-LOG('Indicator Data'!AI107))/(LOG(DP$195)-LOG(DP$194))*10))),1)</f>
        <v>1.1000000000000001</v>
      </c>
      <c r="DQ104" s="37">
        <f t="shared" si="211"/>
        <v>0.9</v>
      </c>
      <c r="DR104" s="35">
        <f>'Indicator Data'!AJ107</f>
        <v>0</v>
      </c>
      <c r="DS104" s="35">
        <f>'Indicator Data'!AK107</f>
        <v>0</v>
      </c>
      <c r="DT104" s="37">
        <f t="shared" si="212"/>
        <v>0</v>
      </c>
      <c r="DU104" s="38">
        <f t="shared" si="213"/>
        <v>0.6</v>
      </c>
      <c r="DV104" s="13"/>
      <c r="DW104" s="83"/>
    </row>
    <row r="105" spans="1:127" s="2" customFormat="1" x14ac:dyDescent="0.3">
      <c r="A105" s="98" t="str">
        <f>'Indicator Data'!A108</f>
        <v>Malawi</v>
      </c>
      <c r="B105" s="39" t="str">
        <f>'Indicator Data'!B108</f>
        <v>MWI</v>
      </c>
      <c r="C105" s="35">
        <f>ROUND(IF('Indicator Data'!C108=0,0.1,IF(LOG('Indicator Data'!C108)&gt;C$195,10,IF(LOG('Indicator Data'!C108)&lt;C$194,0,10-(C$195-LOG('Indicator Data'!C108))/(C$195-C$194)*10))),1)</f>
        <v>8.8000000000000007</v>
      </c>
      <c r="D105" s="35">
        <f>ROUND(IF('Indicator Data'!D108=0,0.1,IF(LOG('Indicator Data'!D108)&gt;D$195,10,IF(LOG('Indicator Data'!D108)&lt;D$194,0,10-(D$195-LOG('Indicator Data'!D108))/(D$195-D$194)*10))),1)</f>
        <v>0.1</v>
      </c>
      <c r="E105" s="35">
        <f t="shared" si="174"/>
        <v>6.1</v>
      </c>
      <c r="F105" s="35">
        <f>IF('Indicator Data'!E108="No data",0.1,(ROUND(IF('Indicator Data'!E108=0,0,IF(LOG('Indicator Data'!E108)&gt;F$195,10,IF(LOG('Indicator Data'!E108)&lt;F$194,0,10-(F$195-LOG('Indicator Data'!E108))/(F$195-F$194)*10))),1)))</f>
        <v>7.1</v>
      </c>
      <c r="G105" s="35">
        <f>ROUND(IF('Indicator Data'!F108=0,0,IF(LOG('Indicator Data'!F108)&gt;G$195,10,IF(LOG('Indicator Data'!F108)&lt;G$194,0,10-(G$195-LOG('Indicator Data'!F108))/(G$195-G$194)*10))),1)</f>
        <v>0</v>
      </c>
      <c r="H105" s="35">
        <f>ROUND(IF('Indicator Data'!G108=0,0,IF(LOG('Indicator Data'!G108)&gt;H$195,10,IF(LOG('Indicator Data'!G108)&lt;H$194,0,10-(H$195-LOG('Indicator Data'!G108))/(H$195-H$194)*10))),1)</f>
        <v>4.5</v>
      </c>
      <c r="I105" s="35">
        <f>ROUND(IF('Indicator Data'!H108=0,0,IF(LOG('Indicator Data'!H108)&gt;I$195,10,IF(LOG('Indicator Data'!H108)&lt;I$194,0,10-(I$195-LOG('Indicator Data'!H108))/(I$195-I$194)*10))),1)</f>
        <v>0</v>
      </c>
      <c r="J105" s="35">
        <f t="shared" si="175"/>
        <v>2.5</v>
      </c>
      <c r="K105" s="35">
        <f>ROUND(IF('Indicator Data'!I108=0,0,IF(LOG('Indicator Data'!I108)&gt;K$195,10,IF(LOG('Indicator Data'!I108)&lt;K$194,0,10-(K$195-LOG('Indicator Data'!I108))/(K$195-K$194)*10))),1)</f>
        <v>0</v>
      </c>
      <c r="L105" s="35">
        <f t="shared" si="176"/>
        <v>1.3</v>
      </c>
      <c r="M105" s="35">
        <f>ROUND(IF('Indicator Data'!J108=0,0,IF(LOG('Indicator Data'!J108)&gt;M$195,10,IF(LOG('Indicator Data'!J108)&lt;M$194,0,10-(M$195-LOG('Indicator Data'!J108))/(M$195-M$194)*10))),1)</f>
        <v>10</v>
      </c>
      <c r="N105" s="36">
        <f>'Indicator Data'!C108/'Indicator Data'!$CK108</f>
        <v>1.8731578708236071E-3</v>
      </c>
      <c r="O105" s="36">
        <f>'Indicator Data'!D108/'Indicator Data'!$CK108</f>
        <v>0</v>
      </c>
      <c r="P105" s="36">
        <f>IF(F105=0.1,"x",'Indicator Data'!E108/'Indicator Data'!$CK108)</f>
        <v>3.8384311366756853E-3</v>
      </c>
      <c r="Q105" s="36">
        <f>'Indicator Data'!F108/'Indicator Data'!$CK108</f>
        <v>0</v>
      </c>
      <c r="R105" s="36">
        <f>'Indicator Data'!G108/'Indicator Data'!$CK108</f>
        <v>3.7650053567597351E-4</v>
      </c>
      <c r="S105" s="36">
        <f>'Indicator Data'!H108/'Indicator Data'!$CK108</f>
        <v>0</v>
      </c>
      <c r="T105" s="36">
        <f>'Indicator Data'!I108/'Indicator Data'!$CK108</f>
        <v>0</v>
      </c>
      <c r="U105" s="36">
        <f>'Indicator Data'!J108/'Indicator Data'!$CK108</f>
        <v>4.67999384621373E-2</v>
      </c>
      <c r="V105" s="35">
        <f t="shared" si="177"/>
        <v>9.4</v>
      </c>
      <c r="W105" s="35">
        <f t="shared" si="178"/>
        <v>0</v>
      </c>
      <c r="X105" s="35">
        <f t="shared" si="179"/>
        <v>6.8</v>
      </c>
      <c r="Y105" s="35">
        <f t="shared" si="180"/>
        <v>2.6</v>
      </c>
      <c r="Z105" s="35">
        <f t="shared" si="181"/>
        <v>0</v>
      </c>
      <c r="AA105" s="35">
        <f t="shared" si="182"/>
        <v>0.2</v>
      </c>
      <c r="AB105" s="35">
        <f t="shared" si="183"/>
        <v>0</v>
      </c>
      <c r="AC105" s="35">
        <f t="shared" si="184"/>
        <v>0.1</v>
      </c>
      <c r="AD105" s="35">
        <f t="shared" si="185"/>
        <v>0</v>
      </c>
      <c r="AE105" s="35">
        <f t="shared" si="186"/>
        <v>0.1</v>
      </c>
      <c r="AF105" s="35">
        <f t="shared" si="187"/>
        <v>10</v>
      </c>
      <c r="AG105" s="35">
        <f>ROUND(IF('Indicator Data'!K108=0,0,IF('Indicator Data'!K108&gt;AG$195,10,IF('Indicator Data'!K108&lt;AG$194,0,10-(AG$195-'Indicator Data'!K108)/(AG$195-AG$194)*10))),1)</f>
        <v>7.6</v>
      </c>
      <c r="AH105" s="35">
        <f t="shared" si="188"/>
        <v>9.1</v>
      </c>
      <c r="AI105" s="35">
        <f t="shared" si="189"/>
        <v>0.1</v>
      </c>
      <c r="AJ105" s="35">
        <f t="shared" si="190"/>
        <v>2.4</v>
      </c>
      <c r="AK105" s="35">
        <f t="shared" si="191"/>
        <v>0</v>
      </c>
      <c r="AL105" s="35">
        <f t="shared" si="192"/>
        <v>1.3</v>
      </c>
      <c r="AM105" s="35">
        <f t="shared" si="193"/>
        <v>0</v>
      </c>
      <c r="AN105" s="35">
        <f t="shared" si="194"/>
        <v>10</v>
      </c>
      <c r="AO105" s="142">
        <f t="shared" si="195"/>
        <v>6.5</v>
      </c>
      <c r="AP105" s="142">
        <f t="shared" si="148"/>
        <v>5.3</v>
      </c>
      <c r="AQ105" s="142">
        <f t="shared" si="196"/>
        <v>0</v>
      </c>
      <c r="AR105" s="142">
        <f t="shared" si="197"/>
        <v>0.7</v>
      </c>
      <c r="AS105" s="35">
        <f t="shared" si="198"/>
        <v>8.8000000000000007</v>
      </c>
      <c r="AT105" s="35">
        <f>IF('Indicator Data'!L108="No data","x",IF('Indicator Data'!CL108&lt;1000,"x",ROUND((IF('Indicator Data'!L108&gt;AT$195,10,IF('Indicator Data'!L108&lt;AT$194,0,10-(AT$195-'Indicator Data'!L108)/(AT$195-AT$194)*10))),1)))</f>
        <v>3</v>
      </c>
      <c r="AU105" s="142">
        <f t="shared" si="199"/>
        <v>5.9</v>
      </c>
      <c r="AV105" s="35">
        <f>IF('Indicator Data'!M108="No data","x",ROUND(IF('Indicator Data'!M108=0,0,IF(LOG('Indicator Data'!M108)&gt;AV$195,10,IF(LOG('Indicator Data'!M108)&lt;AV$194,0,10-(AV$195-LOG('Indicator Data'!M108))/(AV$195-AV$194)*10))),1))</f>
        <v>7.9</v>
      </c>
      <c r="AW105" s="36">
        <f>IF(AV105="x","x",'Indicator Data'!M108/'Indicator Data'!$CK108)</f>
        <v>0.20160477289667245</v>
      </c>
      <c r="AX105" s="35">
        <f t="shared" si="149"/>
        <v>2.2000000000000002</v>
      </c>
      <c r="AY105" s="35">
        <f t="shared" si="150"/>
        <v>5.8</v>
      </c>
      <c r="AZ105" s="35">
        <f>IF('Indicator Data'!N108="No data","x",ROUND(IF('Indicator Data'!N108=0,0,IF(LOG('Indicator Data'!N108)&gt;AZ$195,10,IF(LOG('Indicator Data'!N108)&lt;AZ$194,0,10-(AZ$195-LOG('Indicator Data'!N108))/(AZ$195-AZ$194)*10))),1))</f>
        <v>5.7</v>
      </c>
      <c r="BA105" s="36">
        <f>IF(AZ105="x","x",'Indicator Data'!N108/'Indicator Data'!$CK108)</f>
        <v>1.5398509833662417E-3</v>
      </c>
      <c r="BB105" s="35">
        <f t="shared" si="151"/>
        <v>0.3</v>
      </c>
      <c r="BC105" s="35">
        <f t="shared" si="152"/>
        <v>3.5</v>
      </c>
      <c r="BD105" s="35">
        <f>IF('Indicator Data'!O108="No data","x",ROUND(IF('Indicator Data'!O108=0,0,IF(LOG('Indicator Data'!O108)&gt;BD$195,10,IF(LOG('Indicator Data'!O108)&lt;BD$194,0,10-(BD$195-LOG('Indicator Data'!O108))/(BD$195-BD$194)*10))),1))</f>
        <v>0</v>
      </c>
      <c r="BE105" s="36">
        <f>IF(BD105="x","x",'Indicator Data'!O108/'Indicator Data'!$CK108)</f>
        <v>0</v>
      </c>
      <c r="BF105" s="35">
        <f t="shared" si="153"/>
        <v>0</v>
      </c>
      <c r="BG105" s="35">
        <f t="shared" si="154"/>
        <v>0</v>
      </c>
      <c r="BH105" s="35">
        <f>IF('Indicator Data'!P108="No data","x",ROUND(IF('Indicator Data'!P108=0,0,IF(LOG('Indicator Data'!P108)&gt;BH$195,10,IF(LOG('Indicator Data'!P108)&lt;BH$194,0,10-(BH$195-LOG('Indicator Data'!P108))/(BH$195-BH$194)*10))),1))</f>
        <v>7</v>
      </c>
      <c r="BI105" s="36">
        <f>IF(BH105="x","x",'Indicator Data'!P108/'Indicator Data'!$CK108)</f>
        <v>8.8886811673171869E-3</v>
      </c>
      <c r="BJ105" s="35">
        <f t="shared" si="155"/>
        <v>0.9</v>
      </c>
      <c r="BK105" s="35">
        <f t="shared" si="156"/>
        <v>4.5999999999999996</v>
      </c>
      <c r="BL105" s="35">
        <f t="shared" si="157"/>
        <v>3.8</v>
      </c>
      <c r="BM105" s="35">
        <f>ROUND(IF('Indicator Data'!Q108=0,0,IF(LOG('Indicator Data'!Q108)&gt;BM$195,10,IF(LOG('Indicator Data'!Q108)&lt;BM$194,0,10-(BM$195-LOG('Indicator Data'!Q108))/(BM$195-BM$194)*10))),1)</f>
        <v>8.9</v>
      </c>
      <c r="BN105" s="35">
        <f>ROUND(IF('Indicator Data'!R108=0,0,IF(LOG('Indicator Data'!R108)&gt;BN$195,10,IF(LOG('Indicator Data'!R108)&lt;BN$194,0,10-(BN$195-LOG('Indicator Data'!R108))/(BN$195-BN$194)*10))),1)</f>
        <v>0</v>
      </c>
      <c r="BO105" s="35">
        <f t="shared" si="158"/>
        <v>2.9666666666666668</v>
      </c>
      <c r="BP105" s="36">
        <f>'Indicator Data'!Q108/'Indicator Data'!$CK108</f>
        <v>0.99764761325306839</v>
      </c>
      <c r="BQ105" s="36">
        <f>'Indicator Data'!R108/'Indicator Data'!$CK108</f>
        <v>0</v>
      </c>
      <c r="BR105" s="35">
        <f t="shared" si="200"/>
        <v>10</v>
      </c>
      <c r="BS105" s="35">
        <f t="shared" si="201"/>
        <v>0</v>
      </c>
      <c r="BT105" s="35">
        <f t="shared" si="135"/>
        <v>3.3333333333333335</v>
      </c>
      <c r="BU105" s="35">
        <f t="shared" si="159"/>
        <v>3.2</v>
      </c>
      <c r="BV105" s="35">
        <f>ROUND(IF('Indicator Data'!S108=0,0,IF(LOG('Indicator Data'!S108)&gt;BV$195,10,IF(LOG('Indicator Data'!S108)&lt;BV$194,0,10-(BV$195-LOG('Indicator Data'!S108))/(BV$195-BV$194)*10))),1)</f>
        <v>0</v>
      </c>
      <c r="BW105" s="35">
        <f>ROUND(IF('Indicator Data'!T108=0,0,IF(LOG('Indicator Data'!T108)&gt;BW$195,10,IF(LOG('Indicator Data'!T108)&lt;BW$194,0,10-(BW$195-LOG('Indicator Data'!T108))/(BW$195-BW$194)*10))),1)</f>
        <v>8.9</v>
      </c>
      <c r="BX105" s="35">
        <f t="shared" si="160"/>
        <v>5.9333333333333336</v>
      </c>
      <c r="BY105" s="36">
        <f>'Indicator Data'!S108/'Indicator Data'!$CK108</f>
        <v>0</v>
      </c>
      <c r="BZ105" s="36">
        <f>'Indicator Data'!T108/'Indicator Data'!$CK108</f>
        <v>0.99744580798796678</v>
      </c>
      <c r="CA105" s="35">
        <f t="shared" si="202"/>
        <v>0</v>
      </c>
      <c r="CB105" s="35">
        <f t="shared" si="203"/>
        <v>10</v>
      </c>
      <c r="CC105" s="35">
        <f t="shared" si="161"/>
        <v>6.666666666666667</v>
      </c>
      <c r="CD105" s="35">
        <f t="shared" si="162"/>
        <v>6.3</v>
      </c>
      <c r="CE105" s="35">
        <f t="shared" si="163"/>
        <v>4.9000000000000004</v>
      </c>
      <c r="CF105" s="35">
        <f>ROUND(IF('Indicator Data'!U108=0,0,IF(LOG('Indicator Data'!U108)&gt;CF$195,10,IF(LOG('Indicator Data'!U108)&lt;CF$194,0,10-(CF$195-LOG('Indicator Data'!U108))/(CF$195-CF$194)*10))),1)</f>
        <v>7.8</v>
      </c>
      <c r="CG105" s="36">
        <f>'Indicator Data'!U108/'Indicator Data'!$CK108</f>
        <v>0.15771475347088837</v>
      </c>
      <c r="CH105" s="35">
        <f t="shared" si="204"/>
        <v>1.8</v>
      </c>
      <c r="CI105" s="35">
        <f t="shared" si="164"/>
        <v>5.6</v>
      </c>
      <c r="CJ105" s="35">
        <f>ROUND(IF('Indicator Data'!V108=0,0,IF(LOG('Indicator Data'!V108)&gt;CJ$195,10,IF(LOG('Indicator Data'!V108)&lt;CJ$194,0,10-(CJ$195-LOG('Indicator Data'!V108))/(CJ$195-CJ$194)*10))),1)</f>
        <v>8.8000000000000007</v>
      </c>
      <c r="CK105" s="36">
        <f>IF('Indicator Data'!V108/'Indicator Data'!$CK108&gt;1,1,'Indicator Data'!V108/'Indicator Data'!$CK108)</f>
        <v>0.86323905343136142</v>
      </c>
      <c r="CL105" s="35">
        <f t="shared" si="205"/>
        <v>8.6</v>
      </c>
      <c r="CM105" s="35">
        <f t="shared" si="165"/>
        <v>8.6999999999999993</v>
      </c>
      <c r="CN105" s="35">
        <f>ROUND(IF('Indicator Data'!W108=0,0,IF(LOG('Indicator Data'!W108)&gt;CN$195,10,IF(LOG('Indicator Data'!W108)&lt;CN$194,0,10-(CN$195-LOG('Indicator Data'!W108))/(CN$195-CN$194)*10))),1)</f>
        <v>8.4</v>
      </c>
      <c r="CO105" s="36">
        <f>'Indicator Data'!W108/'Indicator Data'!$CK108</f>
        <v>0.46013245779987771</v>
      </c>
      <c r="CP105" s="35">
        <f t="shared" si="206"/>
        <v>4.5999999999999996</v>
      </c>
      <c r="CQ105" s="35">
        <f t="shared" si="166"/>
        <v>6.9</v>
      </c>
      <c r="CR105" s="35">
        <f t="shared" si="207"/>
        <v>6.8</v>
      </c>
      <c r="CS105" s="35">
        <f>IF('Indicator Data'!BZ108="No data","x",ROUND(IF('Indicator Data'!BZ108&gt;CS$195,0,IF('Indicator Data'!BZ108&lt;CS$194,10,(CS$195-'Indicator Data'!BZ108)/(CS$195-CS$194)*10)),1))</f>
        <v>8.1999999999999993</v>
      </c>
      <c r="CT105" s="35">
        <f>IF('Indicator Data'!CA108="No data","x",ROUND(IF('Indicator Data'!CA108&gt;CT$195,0,IF('Indicator Data'!CA108&lt;CT$194,10,(CT$195-'Indicator Data'!CA108)/(CT$195-CT$194)*10)),1))</f>
        <v>5.2</v>
      </c>
      <c r="CU105" s="35">
        <f>IF('Indicator Data'!AC108="No data","x",ROUND(IF('Indicator Data'!AC108&gt;CU$195,0,IF('Indicator Data'!AC108&lt;CU$194,10,(CU$195-'Indicator Data'!AC108)/(CU$195-CU$194)*10)),1))</f>
        <v>9.1</v>
      </c>
      <c r="CV105" s="35">
        <f t="shared" si="208"/>
        <v>7.5</v>
      </c>
      <c r="CW105" s="35">
        <f>IF('Indicator Data'!X108="No data","x",ROUND(IF(LOG('Indicator Data'!X108)&gt;CW$195,10,IF(LOG('Indicator Data'!X108)&lt;CW$194,0,10-(CW$195-LOG('Indicator Data'!X108))/(CW$195-CW$194)*10)),1))</f>
        <v>7.6</v>
      </c>
      <c r="CX105" s="35">
        <f>IF('Indicator Data'!Y108="No data","x",ROUND(IF('Indicator Data'!Y108&gt;CX$195,10,IF('Indicator Data'!Y108&lt;CX$194,0,10-(CX$195-'Indicator Data'!Y108)/(CX$195-CX$194)*10)),1))</f>
        <v>7.9</v>
      </c>
      <c r="CY105" s="35">
        <f>IF('Indicator Data'!Z108="No data","x",ROUND(IF('Indicator Data'!Z108&gt;CY$195,10,IF('Indicator Data'!Z108&lt;CY$194,0,10-(CY$195-'Indicator Data'!Z108)/(CY$195-CY$194)*10)),1))</f>
        <v>1.7</v>
      </c>
      <c r="CZ105" s="35">
        <f>IF('Indicator Data'!AA108="No data","x",ROUND(IF('Indicator Data'!AA108&gt;CZ$195,10,IF('Indicator Data'!AA108&lt;CZ$194,0,10-(CZ$195-'Indicator Data'!AA108)/(CZ$195-CZ$194)*10)),1))</f>
        <v>6.3</v>
      </c>
      <c r="DA105" s="35">
        <f t="shared" si="167"/>
        <v>5.9</v>
      </c>
      <c r="DB105" s="35">
        <f t="shared" si="168"/>
        <v>6.4</v>
      </c>
      <c r="DC105" s="35">
        <f>IF('Indicator Data'!AF108="No data","x",ROUND(IF('Indicator Data'!AF108&gt;DC$195,10,IF('Indicator Data'!AF108&lt;DC$194,0,10-(DC$195-'Indicator Data'!AF108)/(DC$195-DC$194)*10)),1))</f>
        <v>7.4</v>
      </c>
      <c r="DD105" s="35">
        <f>IF('Indicator Data'!AG108="No data","x",ROUND(IF('Indicator Data'!AG108&gt;DD$195,10,IF('Indicator Data'!AG108&lt;DD$194,0,10-(DD$195-'Indicator Data'!AG108)/(DD$195-DD$194)*10)),1))</f>
        <v>7</v>
      </c>
      <c r="DE105" s="35">
        <f t="shared" si="169"/>
        <v>6.3</v>
      </c>
      <c r="DF105" s="35">
        <f>IF('Indicator Data'!AB108="No data","x",ROUND(IF('Indicator Data'!AB108&gt;DF$195,10,IF('Indicator Data'!AB108&lt;DF$194,0,10-(DF$195-'Indicator Data'!AB108)/(DF$195-DF$194)*10)),1))</f>
        <v>1.9</v>
      </c>
      <c r="DG105" s="35">
        <f t="shared" si="170"/>
        <v>6.1</v>
      </c>
      <c r="DH105" s="143">
        <f>IF('Indicator Data'!AD108="No data","x",'Indicator Data'!AD108/'Indicator Data'!$CJ108)</f>
        <v>6.6188019388741559E-5</v>
      </c>
      <c r="DI105" s="35">
        <f t="shared" si="171"/>
        <v>9.3000000000000007</v>
      </c>
      <c r="DJ105" s="35">
        <f>IF('Indicator Data'!AE108="No data","x",ROUND(IF('Indicator Data'!AE108&gt;DJ$195,0,IF('Indicator Data'!AE108&lt;DJ$194,10,(DJ$195-'Indicator Data'!AE108)/(DJ$195-DJ$194)*10)),1))</f>
        <v>6</v>
      </c>
      <c r="DK105" s="35">
        <f t="shared" si="172"/>
        <v>7.7</v>
      </c>
      <c r="DL105" s="35">
        <f t="shared" si="173"/>
        <v>6.7</v>
      </c>
      <c r="DM105" s="37">
        <f t="shared" si="209"/>
        <v>6.1</v>
      </c>
      <c r="DN105" s="38">
        <f t="shared" si="210"/>
        <v>4.5</v>
      </c>
      <c r="DO105" s="35">
        <f>ROUND(IF('Indicator Data'!AH108=0,0,IF('Indicator Data'!AH108&gt;DO$195,10,IF('Indicator Data'!AH108&lt;DO$194,0,10-(DO$195-'Indicator Data'!AH108)/(DO$195-DO$194)*10))),1)</f>
        <v>1.2</v>
      </c>
      <c r="DP105" s="35">
        <f>ROUND(IF('Indicator Data'!AI108=0,0,IF(LOG('Indicator Data'!AI108)&gt;LOG(DP$195),10,IF(LOG('Indicator Data'!AI108)&lt;LOG(DP$194),0,10-(LOG(DP$195)-LOG('Indicator Data'!AI108))/(LOG(DP$195)-LOG(DP$194))*10))),1)</f>
        <v>1.6</v>
      </c>
      <c r="DQ105" s="37">
        <f t="shared" si="211"/>
        <v>1.4</v>
      </c>
      <c r="DR105" s="35">
        <f>'Indicator Data'!AJ108</f>
        <v>0</v>
      </c>
      <c r="DS105" s="35">
        <f>'Indicator Data'!AK108</f>
        <v>0</v>
      </c>
      <c r="DT105" s="37">
        <f t="shared" si="212"/>
        <v>0</v>
      </c>
      <c r="DU105" s="38">
        <f t="shared" si="213"/>
        <v>1</v>
      </c>
      <c r="DV105" s="13"/>
      <c r="DW105" s="83"/>
    </row>
    <row r="106" spans="1:127" s="2" customFormat="1" x14ac:dyDescent="0.3">
      <c r="A106" s="98" t="str">
        <f>'Indicator Data'!A109</f>
        <v>Malaysia</v>
      </c>
      <c r="B106" s="39" t="str">
        <f>'Indicator Data'!B109</f>
        <v>MYS</v>
      </c>
      <c r="C106" s="35">
        <f>ROUND(IF('Indicator Data'!C109=0,0.1,IF(LOG('Indicator Data'!C109)&gt;C$195,10,IF(LOG('Indicator Data'!C109)&lt;C$194,0,10-(C$195-LOG('Indicator Data'!C109))/(C$195-C$194)*10))),1)</f>
        <v>6.4</v>
      </c>
      <c r="D106" s="35">
        <f>ROUND(IF('Indicator Data'!D109=0,0.1,IF(LOG('Indicator Data'!D109)&gt;D$195,10,IF(LOG('Indicator Data'!D109)&lt;D$194,0,10-(D$195-LOG('Indicator Data'!D109))/(D$195-D$194)*10))),1)</f>
        <v>0.1</v>
      </c>
      <c r="E106" s="35">
        <f t="shared" si="174"/>
        <v>3.9</v>
      </c>
      <c r="F106" s="35">
        <f>IF('Indicator Data'!E109="No data",0.1,(ROUND(IF('Indicator Data'!E109=0,0,IF(LOG('Indicator Data'!E109)&gt;F$195,10,IF(LOG('Indicator Data'!E109)&lt;F$194,0,10-(F$195-LOG('Indicator Data'!E109))/(F$195-F$194)*10))),1)))</f>
        <v>8.1999999999999993</v>
      </c>
      <c r="G106" s="35">
        <f>ROUND(IF('Indicator Data'!F109=0,0,IF(LOG('Indicator Data'!F109)&gt;G$195,10,IF(LOG('Indicator Data'!F109)&lt;G$194,0,10-(G$195-LOG('Indicator Data'!F109))/(G$195-G$194)*10))),1)</f>
        <v>7</v>
      </c>
      <c r="H106" s="35">
        <f>ROUND(IF('Indicator Data'!G109=0,0,IF(LOG('Indicator Data'!G109)&gt;H$195,10,IF(LOG('Indicator Data'!G109)&lt;H$194,0,10-(H$195-LOG('Indicator Data'!G109))/(H$195-H$194)*10))),1)</f>
        <v>3.8</v>
      </c>
      <c r="I106" s="35">
        <f>ROUND(IF('Indicator Data'!H109=0,0,IF(LOG('Indicator Data'!H109)&gt;I$195,10,IF(LOG('Indicator Data'!H109)&lt;I$194,0,10-(I$195-LOG('Indicator Data'!H109))/(I$195-I$194)*10))),1)</f>
        <v>0</v>
      </c>
      <c r="J106" s="35">
        <f t="shared" si="175"/>
        <v>2.1</v>
      </c>
      <c r="K106" s="35">
        <f>ROUND(IF('Indicator Data'!I109=0,0,IF(LOG('Indicator Data'!I109)&gt;K$195,10,IF(LOG('Indicator Data'!I109)&lt;K$194,0,10-(K$195-LOG('Indicator Data'!I109))/(K$195-K$194)*10))),1)</f>
        <v>6.7</v>
      </c>
      <c r="L106" s="35">
        <f t="shared" si="176"/>
        <v>4.8</v>
      </c>
      <c r="M106" s="35">
        <f>ROUND(IF('Indicator Data'!J109=0,0,IF(LOG('Indicator Data'!J109)&gt;M$195,10,IF(LOG('Indicator Data'!J109)&lt;M$194,0,10-(M$195-LOG('Indicator Data'!J109))/(M$195-M$194)*10))),1)</f>
        <v>9.5</v>
      </c>
      <c r="N106" s="36">
        <f>'Indicator Data'!C109/'Indicator Data'!$CK109</f>
        <v>1.1625378357277429E-4</v>
      </c>
      <c r="O106" s="36">
        <f>'Indicator Data'!D109/'Indicator Data'!$CK109</f>
        <v>0</v>
      </c>
      <c r="P106" s="36">
        <f>IF(F106=0.1,"x",'Indicator Data'!E109/'Indicator Data'!$CK109)</f>
        <v>6.0090510636716917E-3</v>
      </c>
      <c r="Q106" s="36">
        <f>'Indicator Data'!F109/'Indicator Data'!$CK109</f>
        <v>5.4243845975907098E-6</v>
      </c>
      <c r="R106" s="36">
        <f>'Indicator Data'!G109/'Indicator Data'!$CK109</f>
        <v>1.1153475048097875E-4</v>
      </c>
      <c r="S106" s="36">
        <f>'Indicator Data'!H109/'Indicator Data'!$CK109</f>
        <v>0</v>
      </c>
      <c r="T106" s="36">
        <f>'Indicator Data'!I109/'Indicator Data'!$CK109</f>
        <v>7.1940085647032731E-4</v>
      </c>
      <c r="U106" s="36">
        <f>'Indicator Data'!J109/'Indicator Data'!$CK109</f>
        <v>2.0768431298738028E-3</v>
      </c>
      <c r="V106" s="35">
        <f t="shared" si="177"/>
        <v>0.6</v>
      </c>
      <c r="W106" s="35">
        <f t="shared" si="178"/>
        <v>0</v>
      </c>
      <c r="X106" s="35">
        <f t="shared" si="179"/>
        <v>0.3</v>
      </c>
      <c r="Y106" s="35">
        <f t="shared" si="180"/>
        <v>4</v>
      </c>
      <c r="Z106" s="35">
        <f t="shared" si="181"/>
        <v>7.2</v>
      </c>
      <c r="AA106" s="35">
        <f t="shared" si="182"/>
        <v>0.1</v>
      </c>
      <c r="AB106" s="35">
        <f t="shared" si="183"/>
        <v>0</v>
      </c>
      <c r="AC106" s="35">
        <f t="shared" si="184"/>
        <v>0.1</v>
      </c>
      <c r="AD106" s="35">
        <f t="shared" si="185"/>
        <v>0.7</v>
      </c>
      <c r="AE106" s="35">
        <f t="shared" si="186"/>
        <v>0.4</v>
      </c>
      <c r="AF106" s="35">
        <f t="shared" si="187"/>
        <v>0.7</v>
      </c>
      <c r="AG106" s="35">
        <f>ROUND(IF('Indicator Data'!K109=0,0,IF('Indicator Data'!K109&gt;AG$195,10,IF('Indicator Data'!K109&lt;AG$194,0,10-(AG$195-'Indicator Data'!K109)/(AG$195-AG$194)*10))),1)</f>
        <v>1.9</v>
      </c>
      <c r="AH106" s="35">
        <f t="shared" si="188"/>
        <v>3.5</v>
      </c>
      <c r="AI106" s="35">
        <f t="shared" si="189"/>
        <v>0.1</v>
      </c>
      <c r="AJ106" s="35">
        <f t="shared" si="190"/>
        <v>2</v>
      </c>
      <c r="AK106" s="35">
        <f t="shared" si="191"/>
        <v>0</v>
      </c>
      <c r="AL106" s="35">
        <f t="shared" si="192"/>
        <v>1</v>
      </c>
      <c r="AM106" s="35">
        <f t="shared" si="193"/>
        <v>3.7</v>
      </c>
      <c r="AN106" s="35">
        <f t="shared" si="194"/>
        <v>7</v>
      </c>
      <c r="AO106" s="142">
        <f t="shared" si="195"/>
        <v>2.2999999999999998</v>
      </c>
      <c r="AP106" s="142">
        <f t="shared" si="148"/>
        <v>6.6</v>
      </c>
      <c r="AQ106" s="142">
        <f t="shared" si="196"/>
        <v>7.1</v>
      </c>
      <c r="AR106" s="142">
        <f t="shared" si="197"/>
        <v>2.9</v>
      </c>
      <c r="AS106" s="35">
        <f t="shared" si="198"/>
        <v>4.5</v>
      </c>
      <c r="AT106" s="35">
        <f>IF('Indicator Data'!L109="No data","x",IF('Indicator Data'!CL109&lt;1000,"x",ROUND((IF('Indicator Data'!L109&gt;AT$195,10,IF('Indicator Data'!L109&lt;AT$194,0,10-(AT$195-'Indicator Data'!L109)/(AT$195-AT$194)*10))),1)))</f>
        <v>2</v>
      </c>
      <c r="AU106" s="142">
        <f t="shared" si="199"/>
        <v>3.3</v>
      </c>
      <c r="AV106" s="35">
        <f>IF('Indicator Data'!M109="No data","x",ROUND(IF('Indicator Data'!M109=0,0,IF(LOG('Indicator Data'!M109)&gt;AV$195,10,IF(LOG('Indicator Data'!M109)&lt;AV$194,0,10-(AV$195-LOG('Indicator Data'!M109))/(AV$195-AV$194)*10))),1))</f>
        <v>0.8</v>
      </c>
      <c r="AW106" s="36">
        <f>IF(AV106="x","x",'Indicator Data'!M109/'Indicator Data'!$CK109)</f>
        <v>1.2837391802851809E-6</v>
      </c>
      <c r="AX106" s="35">
        <f t="shared" si="149"/>
        <v>0</v>
      </c>
      <c r="AY106" s="35">
        <f t="shared" si="150"/>
        <v>0.4</v>
      </c>
      <c r="AZ106" s="35" t="str">
        <f>IF('Indicator Data'!N109="No data","x",ROUND(IF('Indicator Data'!N109=0,0,IF(LOG('Indicator Data'!N109)&gt;AZ$195,10,IF(LOG('Indicator Data'!N109)&lt;AZ$194,0,10-(AZ$195-LOG('Indicator Data'!N109))/(AZ$195-AZ$194)*10))),1))</f>
        <v>x</v>
      </c>
      <c r="BA106" s="36" t="str">
        <f>IF(AZ106="x","x",'Indicator Data'!N109/'Indicator Data'!$CK109)</f>
        <v>x</v>
      </c>
      <c r="BB106" s="35" t="str">
        <f t="shared" si="151"/>
        <v>x</v>
      </c>
      <c r="BC106" s="35" t="str">
        <f t="shared" si="152"/>
        <v>x</v>
      </c>
      <c r="BD106" s="35" t="str">
        <f>IF('Indicator Data'!O109="No data","x",ROUND(IF('Indicator Data'!O109=0,0,IF(LOG('Indicator Data'!O109)&gt;BD$195,10,IF(LOG('Indicator Data'!O109)&lt;BD$194,0,10-(BD$195-LOG('Indicator Data'!O109))/(BD$195-BD$194)*10))),1))</f>
        <v>x</v>
      </c>
      <c r="BE106" s="36" t="str">
        <f>IF(BD106="x","x",'Indicator Data'!O109/'Indicator Data'!$CK109)</f>
        <v>x</v>
      </c>
      <c r="BF106" s="35" t="str">
        <f t="shared" si="153"/>
        <v>x</v>
      </c>
      <c r="BG106" s="35" t="str">
        <f t="shared" si="154"/>
        <v>x</v>
      </c>
      <c r="BH106" s="35" t="str">
        <f>IF('Indicator Data'!P109="No data","x",ROUND(IF('Indicator Data'!P109=0,0,IF(LOG('Indicator Data'!P109)&gt;BH$195,10,IF(LOG('Indicator Data'!P109)&lt;BH$194,0,10-(BH$195-LOG('Indicator Data'!P109))/(BH$195-BH$194)*10))),1))</f>
        <v>x</v>
      </c>
      <c r="BI106" s="36" t="str">
        <f>IF(BH106="x","x",'Indicator Data'!P109/'Indicator Data'!$CK109)</f>
        <v>x</v>
      </c>
      <c r="BJ106" s="35" t="str">
        <f t="shared" si="155"/>
        <v>x</v>
      </c>
      <c r="BK106" s="35" t="str">
        <f t="shared" si="156"/>
        <v>x</v>
      </c>
      <c r="BL106" s="35">
        <f t="shared" si="157"/>
        <v>0.4</v>
      </c>
      <c r="BM106" s="35">
        <f>ROUND(IF('Indicator Data'!Q109=0,0,IF(LOG('Indicator Data'!Q109)&gt;BM$195,10,IF(LOG('Indicator Data'!Q109)&lt;BM$194,0,10-(BM$195-LOG('Indicator Data'!Q109))/(BM$195-BM$194)*10))),1)</f>
        <v>9.1</v>
      </c>
      <c r="BN106" s="35">
        <f>ROUND(IF('Indicator Data'!R109=0,0,IF(LOG('Indicator Data'!R109)&gt;BN$195,10,IF(LOG('Indicator Data'!R109)&lt;BN$194,0,10-(BN$195-LOG('Indicator Data'!R109))/(BN$195-BN$194)*10))),1)</f>
        <v>9.5</v>
      </c>
      <c r="BO106" s="35">
        <f t="shared" si="158"/>
        <v>9.3666666666666671</v>
      </c>
      <c r="BP106" s="36">
        <f>'Indicator Data'!Q109/'Indicator Data'!$CK109</f>
        <v>0.80906381153261764</v>
      </c>
      <c r="BQ106" s="36">
        <f>'Indicator Data'!R109/'Indicator Data'!$CK109</f>
        <v>0.16419465742983541</v>
      </c>
      <c r="BR106" s="35">
        <f t="shared" si="200"/>
        <v>8.1</v>
      </c>
      <c r="BS106" s="35">
        <f t="shared" si="201"/>
        <v>2.1</v>
      </c>
      <c r="BT106" s="35">
        <f t="shared" si="135"/>
        <v>4.0999999999999996</v>
      </c>
      <c r="BU106" s="35">
        <f t="shared" si="159"/>
        <v>7.6</v>
      </c>
      <c r="BV106" s="35">
        <f>ROUND(IF('Indicator Data'!S109=0,0,IF(LOG('Indicator Data'!S109)&gt;BV$195,10,IF(LOG('Indicator Data'!S109)&lt;BV$194,0,10-(BV$195-LOG('Indicator Data'!S109))/(BV$195-BV$194)*10))),1)</f>
        <v>9.1</v>
      </c>
      <c r="BW106" s="35">
        <f>ROUND(IF('Indicator Data'!T109=0,0,IF(LOG('Indicator Data'!T109)&gt;BW$195,10,IF(LOG('Indicator Data'!T109)&lt;BW$194,0,10-(BW$195-LOG('Indicator Data'!T109))/(BW$195-BW$194)*10))),1)</f>
        <v>8.4</v>
      </c>
      <c r="BX106" s="35">
        <f t="shared" si="160"/>
        <v>8.6333333333333329</v>
      </c>
      <c r="BY106" s="36">
        <f>'Indicator Data'!S109/'Indicator Data'!$CK109</f>
        <v>0.73130182691978352</v>
      </c>
      <c r="BZ106" s="36">
        <f>'Indicator Data'!T109/'Indicator Data'!$CK109</f>
        <v>0.24088476022730684</v>
      </c>
      <c r="CA106" s="35">
        <f t="shared" si="202"/>
        <v>10</v>
      </c>
      <c r="CB106" s="35">
        <f t="shared" si="203"/>
        <v>2.4</v>
      </c>
      <c r="CC106" s="35">
        <f t="shared" si="161"/>
        <v>4.9333333333333336</v>
      </c>
      <c r="CD106" s="35">
        <f t="shared" si="162"/>
        <v>7.2</v>
      </c>
      <c r="CE106" s="35">
        <f t="shared" si="163"/>
        <v>7.4</v>
      </c>
      <c r="CF106" s="35">
        <f>ROUND(IF('Indicator Data'!U109=0,0,IF(LOG('Indicator Data'!U109)&gt;CF$195,10,IF(LOG('Indicator Data'!U109)&lt;CF$194,0,10-(CF$195-LOG('Indicator Data'!U109))/(CF$195-CF$194)*10))),1)</f>
        <v>9.1999999999999993</v>
      </c>
      <c r="CG106" s="36">
        <f>'Indicator Data'!U109/'Indicator Data'!$CK109</f>
        <v>0.86986481168752372</v>
      </c>
      <c r="CH106" s="35">
        <f t="shared" si="204"/>
        <v>9.6999999999999993</v>
      </c>
      <c r="CI106" s="35">
        <f t="shared" si="164"/>
        <v>9.5</v>
      </c>
      <c r="CJ106" s="35">
        <f>ROUND(IF('Indicator Data'!V109=0,0,IF(LOG('Indicator Data'!V109)&gt;CJ$195,10,IF(LOG('Indicator Data'!V109)&lt;CJ$194,0,10-(CJ$195-LOG('Indicator Data'!V109))/(CJ$195-CJ$194)*10))),1)</f>
        <v>9.1999999999999993</v>
      </c>
      <c r="CK106" s="36">
        <f>IF('Indicator Data'!V109/'Indicator Data'!$CK109&gt;1,1,'Indicator Data'!V109/'Indicator Data'!$CK109)</f>
        <v>0.90947936135821061</v>
      </c>
      <c r="CL106" s="35">
        <f t="shared" si="205"/>
        <v>9.1</v>
      </c>
      <c r="CM106" s="35">
        <f t="shared" si="165"/>
        <v>9.1999999999999993</v>
      </c>
      <c r="CN106" s="35">
        <f>ROUND(IF('Indicator Data'!W109=0,0,IF(LOG('Indicator Data'!W109)&gt;CN$195,10,IF(LOG('Indicator Data'!W109)&lt;CN$194,0,10-(CN$195-LOG('Indicator Data'!W109))/(CN$195-CN$194)*10))),1)</f>
        <v>9.1999999999999993</v>
      </c>
      <c r="CO106" s="36">
        <f>'Indicator Data'!W109/'Indicator Data'!$CK109</f>
        <v>0.96191505508859365</v>
      </c>
      <c r="CP106" s="35">
        <f t="shared" si="206"/>
        <v>9.6</v>
      </c>
      <c r="CQ106" s="35">
        <f t="shared" si="166"/>
        <v>9.4</v>
      </c>
      <c r="CR106" s="35">
        <f t="shared" si="207"/>
        <v>9</v>
      </c>
      <c r="CS106" s="35">
        <f>IF('Indicator Data'!BZ109="No data","x",ROUND(IF('Indicator Data'!BZ109&gt;CS$195,0,IF('Indicator Data'!BZ109&lt;CS$194,10,(CS$195-'Indicator Data'!BZ109)/(CS$195-CS$194)*10)),1))</f>
        <v>0</v>
      </c>
      <c r="CT106" s="35">
        <f>IF('Indicator Data'!CA109="No data","x",ROUND(IF('Indicator Data'!CA109&gt;CT$195,0,IF('Indicator Data'!CA109&lt;CT$194,10,(CT$195-'Indicator Data'!CA109)/(CT$195-CT$194)*10)),1))</f>
        <v>0.6</v>
      </c>
      <c r="CU106" s="35" t="str">
        <f>IF('Indicator Data'!AC109="No data","x",ROUND(IF('Indicator Data'!AC109&gt;CU$195,0,IF('Indicator Data'!AC109&lt;CU$194,10,(CU$195-'Indicator Data'!AC109)/(CU$195-CU$194)*10)),1))</f>
        <v>x</v>
      </c>
      <c r="CV106" s="35">
        <f t="shared" si="208"/>
        <v>0.3</v>
      </c>
      <c r="CW106" s="35">
        <f>IF('Indicator Data'!X109="No data","x",ROUND(IF(LOG('Indicator Data'!X109)&gt;CW$195,10,IF(LOG('Indicator Data'!X109)&lt;CW$194,0,10-(CW$195-LOG('Indicator Data'!X109))/(CW$195-CW$194)*10)),1))</f>
        <v>6.6</v>
      </c>
      <c r="CX106" s="35">
        <f>IF('Indicator Data'!Y109="No data","x",ROUND(IF('Indicator Data'!Y109&gt;CX$195,10,IF('Indicator Data'!Y109&lt;CX$194,0,10-(CX$195-'Indicator Data'!Y109)/(CX$195-CX$194)*10)),1))</f>
        <v>4.3</v>
      </c>
      <c r="CY106" s="35">
        <f>IF('Indicator Data'!Z109="No data","x",ROUND(IF('Indicator Data'!Z109&gt;CY$195,10,IF('Indicator Data'!Z109&lt;CY$194,0,10-(CY$195-'Indicator Data'!Z109)/(CY$195-CY$194)*10)),1))</f>
        <v>7.6</v>
      </c>
      <c r="CZ106" s="35" t="str">
        <f>IF('Indicator Data'!AA109="No data","x",ROUND(IF('Indicator Data'!AA109&gt;CZ$195,10,IF('Indicator Data'!AA109&lt;CZ$194,0,10-(CZ$195-'Indicator Data'!AA109)/(CZ$195-CZ$194)*10)),1))</f>
        <v>x</v>
      </c>
      <c r="DA106" s="35">
        <f t="shared" si="167"/>
        <v>6.2</v>
      </c>
      <c r="DB106" s="35">
        <f t="shared" si="168"/>
        <v>4.2</v>
      </c>
      <c r="DC106" s="35" t="str">
        <f>IF('Indicator Data'!AF109="No data","x",ROUND(IF('Indicator Data'!AF109&gt;DC$195,10,IF('Indicator Data'!AF109&lt;DC$194,0,10-(DC$195-'Indicator Data'!AF109)/(DC$195-DC$194)*10)),1))</f>
        <v>x</v>
      </c>
      <c r="DD106" s="35">
        <f>IF('Indicator Data'!AG109="No data","x",ROUND(IF('Indicator Data'!AG109&gt;DD$195,10,IF('Indicator Data'!AG109&lt;DD$194,0,10-(DD$195-'Indicator Data'!AG109)/(DD$195-DD$194)*10)),1))</f>
        <v>2.1</v>
      </c>
      <c r="DE106" s="35">
        <f t="shared" si="169"/>
        <v>5.2</v>
      </c>
      <c r="DF106" s="35">
        <f>IF('Indicator Data'!AB109="No data","x",ROUND(IF('Indicator Data'!AB109&gt;DF$195,10,IF('Indicator Data'!AB109&lt;DF$194,0,10-(DF$195-'Indicator Data'!AB109)/(DF$195-DF$194)*10)),1))</f>
        <v>0.1</v>
      </c>
      <c r="DG106" s="35">
        <f t="shared" si="170"/>
        <v>0.2</v>
      </c>
      <c r="DH106" s="143">
        <f>IF('Indicator Data'!AD109="No data","x",'Indicator Data'!AD109/'Indicator Data'!$CJ109)</f>
        <v>9.4836307056675711E-5</v>
      </c>
      <c r="DI106" s="35">
        <f t="shared" si="171"/>
        <v>9.1</v>
      </c>
      <c r="DJ106" s="35">
        <f>IF('Indicator Data'!AE109="No data","x",ROUND(IF('Indicator Data'!AE109&gt;DJ$195,0,IF('Indicator Data'!AE109&lt;DJ$194,10,(DJ$195-'Indicator Data'!AE109)/(DJ$195-DJ$194)*10)),1))</f>
        <v>2</v>
      </c>
      <c r="DK106" s="35">
        <f t="shared" si="172"/>
        <v>5.6</v>
      </c>
      <c r="DL106" s="35">
        <f t="shared" si="173"/>
        <v>3.7</v>
      </c>
      <c r="DM106" s="37">
        <f t="shared" si="209"/>
        <v>5.3</v>
      </c>
      <c r="DN106" s="38">
        <f t="shared" si="210"/>
        <v>4.9000000000000004</v>
      </c>
      <c r="DO106" s="35">
        <f>ROUND(IF('Indicator Data'!AH109=0,0,IF('Indicator Data'!AH109&gt;DO$195,10,IF('Indicator Data'!AH109&lt;DO$194,0,10-(DO$195-'Indicator Data'!AH109)/(DO$195-DO$194)*10))),1)</f>
        <v>3.7</v>
      </c>
      <c r="DP106" s="35">
        <f>ROUND(IF('Indicator Data'!AI109=0,0,IF(LOG('Indicator Data'!AI109)&gt;LOG(DP$195),10,IF(LOG('Indicator Data'!AI109)&lt;LOG(DP$194),0,10-(LOG(DP$195)-LOG('Indicator Data'!AI109))/(LOG(DP$195)-LOG(DP$194))*10))),1)</f>
        <v>3</v>
      </c>
      <c r="DQ106" s="37">
        <f t="shared" si="211"/>
        <v>3.4</v>
      </c>
      <c r="DR106" s="35">
        <f>'Indicator Data'!AJ109</f>
        <v>0</v>
      </c>
      <c r="DS106" s="35">
        <f>'Indicator Data'!AK109</f>
        <v>0</v>
      </c>
      <c r="DT106" s="37">
        <f t="shared" si="212"/>
        <v>0</v>
      </c>
      <c r="DU106" s="38">
        <f t="shared" si="213"/>
        <v>2.4</v>
      </c>
      <c r="DV106" s="13"/>
      <c r="DW106" s="83"/>
    </row>
    <row r="107" spans="1:127" s="2" customFormat="1" x14ac:dyDescent="0.3">
      <c r="A107" s="98" t="str">
        <f>'Indicator Data'!A110</f>
        <v>Maldives</v>
      </c>
      <c r="B107" s="39" t="str">
        <f>'Indicator Data'!B110</f>
        <v>MDV</v>
      </c>
      <c r="C107" s="35">
        <f>ROUND(IF('Indicator Data'!C110=0,0.1,IF(LOG('Indicator Data'!C110)&gt;C$195,10,IF(LOG('Indicator Data'!C110)&lt;C$194,0,10-(C$195-LOG('Indicator Data'!C110))/(C$195-C$194)*10))),1)</f>
        <v>0.1</v>
      </c>
      <c r="D107" s="35">
        <f>ROUND(IF('Indicator Data'!D110=0,0.1,IF(LOG('Indicator Data'!D110)&gt;D$195,10,IF(LOG('Indicator Data'!D110)&lt;D$194,0,10-(D$195-LOG('Indicator Data'!D110))/(D$195-D$194)*10))),1)</f>
        <v>0.1</v>
      </c>
      <c r="E107" s="35">
        <f t="shared" si="174"/>
        <v>0.1</v>
      </c>
      <c r="F107" s="35">
        <f>IF('Indicator Data'!E110="No data",0.1,(ROUND(IF('Indicator Data'!E110=0,0,IF(LOG('Indicator Data'!E110)&gt;F$195,10,IF(LOG('Indicator Data'!E110)&lt;F$194,0,10-(F$195-LOG('Indicator Data'!E110))/(F$195-F$194)*10))),1)))</f>
        <v>0.1</v>
      </c>
      <c r="G107" s="35">
        <f>ROUND(IF('Indicator Data'!F110=0,0,IF(LOG('Indicator Data'!F110)&gt;G$195,10,IF(LOG('Indicator Data'!F110)&lt;G$194,0,10-(G$195-LOG('Indicator Data'!F110))/(G$195-G$194)*10))),1)</f>
        <v>7.1</v>
      </c>
      <c r="H107" s="35">
        <f>ROUND(IF('Indicator Data'!G110=0,0,IF(LOG('Indicator Data'!G110)&gt;H$195,10,IF(LOG('Indicator Data'!G110)&lt;H$194,0,10-(H$195-LOG('Indicator Data'!G110))/(H$195-H$194)*10))),1)</f>
        <v>0</v>
      </c>
      <c r="I107" s="35">
        <f>ROUND(IF('Indicator Data'!H110=0,0,IF(LOG('Indicator Data'!H110)&gt;I$195,10,IF(LOG('Indicator Data'!H110)&lt;I$194,0,10-(I$195-LOG('Indicator Data'!H110))/(I$195-I$194)*10))),1)</f>
        <v>0</v>
      </c>
      <c r="J107" s="35">
        <f t="shared" si="175"/>
        <v>0</v>
      </c>
      <c r="K107" s="35">
        <f>ROUND(IF('Indicator Data'!I110=0,0,IF(LOG('Indicator Data'!I110)&gt;K$195,10,IF(LOG('Indicator Data'!I110)&lt;K$194,0,10-(K$195-LOG('Indicator Data'!I110))/(K$195-K$194)*10))),1)</f>
        <v>0</v>
      </c>
      <c r="L107" s="35">
        <f t="shared" si="176"/>
        <v>0</v>
      </c>
      <c r="M107" s="35">
        <f>ROUND(IF('Indicator Data'!J110=0,0,IF(LOG('Indicator Data'!J110)&gt;M$195,10,IF(LOG('Indicator Data'!J110)&lt;M$194,0,10-(M$195-LOG('Indicator Data'!J110))/(M$195-M$194)*10))),1)</f>
        <v>0</v>
      </c>
      <c r="N107" s="36">
        <f>'Indicator Data'!C110/'Indicator Data'!$CK110</f>
        <v>0</v>
      </c>
      <c r="O107" s="36">
        <f>'Indicator Data'!D110/'Indicator Data'!$CK110</f>
        <v>0</v>
      </c>
      <c r="P107" s="36" t="str">
        <f>IF(F107=0.1,"x",'Indicator Data'!E110/'Indicator Data'!$CK110)</f>
        <v>x</v>
      </c>
      <c r="Q107" s="36">
        <f>'Indicator Data'!F110/'Indicator Data'!$CK110</f>
        <v>5.238837695960754E-4</v>
      </c>
      <c r="R107" s="36">
        <f>'Indicator Data'!G110/'Indicator Data'!$CK110</f>
        <v>0</v>
      </c>
      <c r="S107" s="36">
        <f>'Indicator Data'!H110/'Indicator Data'!$CK110</f>
        <v>0</v>
      </c>
      <c r="T107" s="36">
        <f>'Indicator Data'!I110/'Indicator Data'!$CK110</f>
        <v>0</v>
      </c>
      <c r="U107" s="36">
        <f>'Indicator Data'!J110/'Indicator Data'!$CK110</f>
        <v>0</v>
      </c>
      <c r="V107" s="35">
        <f t="shared" si="177"/>
        <v>0</v>
      </c>
      <c r="W107" s="35">
        <f t="shared" si="178"/>
        <v>0</v>
      </c>
      <c r="X107" s="35">
        <f t="shared" si="179"/>
        <v>0</v>
      </c>
      <c r="Y107" s="35">
        <f t="shared" si="180"/>
        <v>0.1</v>
      </c>
      <c r="Z107" s="35">
        <f t="shared" si="181"/>
        <v>10</v>
      </c>
      <c r="AA107" s="35">
        <f t="shared" si="182"/>
        <v>0</v>
      </c>
      <c r="AB107" s="35">
        <f t="shared" si="183"/>
        <v>0</v>
      </c>
      <c r="AC107" s="35">
        <f t="shared" si="184"/>
        <v>0</v>
      </c>
      <c r="AD107" s="35">
        <f t="shared" si="185"/>
        <v>0</v>
      </c>
      <c r="AE107" s="35">
        <f t="shared" si="186"/>
        <v>0</v>
      </c>
      <c r="AF107" s="35">
        <f t="shared" si="187"/>
        <v>0</v>
      </c>
      <c r="AG107" s="35">
        <f>ROUND(IF('Indicator Data'!K110=0,0,IF('Indicator Data'!K110&gt;AG$195,10,IF('Indicator Data'!K110&lt;AG$194,0,10-(AG$195-'Indicator Data'!K110)/(AG$195-AG$194)*10))),1)</f>
        <v>0</v>
      </c>
      <c r="AH107" s="35">
        <f t="shared" si="188"/>
        <v>0.1</v>
      </c>
      <c r="AI107" s="35">
        <f t="shared" si="189"/>
        <v>0.1</v>
      </c>
      <c r="AJ107" s="35">
        <f t="shared" si="190"/>
        <v>0</v>
      </c>
      <c r="AK107" s="35">
        <f t="shared" si="191"/>
        <v>0</v>
      </c>
      <c r="AL107" s="35">
        <f t="shared" si="192"/>
        <v>0</v>
      </c>
      <c r="AM107" s="35">
        <f t="shared" si="193"/>
        <v>0</v>
      </c>
      <c r="AN107" s="35">
        <f t="shared" si="194"/>
        <v>0</v>
      </c>
      <c r="AO107" s="142">
        <f t="shared" si="195"/>
        <v>0.1</v>
      </c>
      <c r="AP107" s="142">
        <f t="shared" si="148"/>
        <v>0.1</v>
      </c>
      <c r="AQ107" s="142">
        <f t="shared" si="196"/>
        <v>9</v>
      </c>
      <c r="AR107" s="142">
        <f t="shared" si="197"/>
        <v>0</v>
      </c>
      <c r="AS107" s="35">
        <f t="shared" si="198"/>
        <v>0</v>
      </c>
      <c r="AT107" s="35" t="str">
        <f>IF('Indicator Data'!L110="No data","x",IF('Indicator Data'!CL110&lt;1000,"x",ROUND((IF('Indicator Data'!L110&gt;AT$195,10,IF('Indicator Data'!L110&lt;AT$194,0,10-(AT$195-'Indicator Data'!L110)/(AT$195-AT$194)*10))),1)))</f>
        <v>x</v>
      </c>
      <c r="AU107" s="142">
        <f t="shared" si="199"/>
        <v>0</v>
      </c>
      <c r="AV107" s="35" t="str">
        <f>IF('Indicator Data'!M110="No data","x",ROUND(IF('Indicator Data'!M110=0,0,IF(LOG('Indicator Data'!M110)&gt;AV$195,10,IF(LOG('Indicator Data'!M110)&lt;AV$194,0,10-(AV$195-LOG('Indicator Data'!M110))/(AV$195-AV$194)*10))),1))</f>
        <v>x</v>
      </c>
      <c r="AW107" s="36" t="str">
        <f>IF(AV107="x","x",'Indicator Data'!M110/'Indicator Data'!$CK110)</f>
        <v>x</v>
      </c>
      <c r="AX107" s="35" t="str">
        <f t="shared" si="149"/>
        <v>x</v>
      </c>
      <c r="AY107" s="35" t="str">
        <f t="shared" si="150"/>
        <v>x</v>
      </c>
      <c r="AZ107" s="35" t="str">
        <f>IF('Indicator Data'!N110="No data","x",ROUND(IF('Indicator Data'!N110=0,0,IF(LOG('Indicator Data'!N110)&gt;AZ$195,10,IF(LOG('Indicator Data'!N110)&lt;AZ$194,0,10-(AZ$195-LOG('Indicator Data'!N110))/(AZ$195-AZ$194)*10))),1))</f>
        <v>x</v>
      </c>
      <c r="BA107" s="36" t="str">
        <f>IF(AZ107="x","x",'Indicator Data'!N110/'Indicator Data'!$CK110)</f>
        <v>x</v>
      </c>
      <c r="BB107" s="35" t="str">
        <f t="shared" si="151"/>
        <v>x</v>
      </c>
      <c r="BC107" s="35" t="str">
        <f t="shared" si="152"/>
        <v>x</v>
      </c>
      <c r="BD107" s="35" t="str">
        <f>IF('Indicator Data'!O110="No data","x",ROUND(IF('Indicator Data'!O110=0,0,IF(LOG('Indicator Data'!O110)&gt;BD$195,10,IF(LOG('Indicator Data'!O110)&lt;BD$194,0,10-(BD$195-LOG('Indicator Data'!O110))/(BD$195-BD$194)*10))),1))</f>
        <v>x</v>
      </c>
      <c r="BE107" s="36" t="str">
        <f>IF(BD107="x","x",'Indicator Data'!O110/'Indicator Data'!$CK110)</f>
        <v>x</v>
      </c>
      <c r="BF107" s="35" t="str">
        <f t="shared" si="153"/>
        <v>x</v>
      </c>
      <c r="BG107" s="35" t="str">
        <f t="shared" si="154"/>
        <v>x</v>
      </c>
      <c r="BH107" s="35" t="str">
        <f>IF('Indicator Data'!P110="No data","x",ROUND(IF('Indicator Data'!P110=0,0,IF(LOG('Indicator Data'!P110)&gt;BH$195,10,IF(LOG('Indicator Data'!P110)&lt;BH$194,0,10-(BH$195-LOG('Indicator Data'!P110))/(BH$195-BH$194)*10))),1))</f>
        <v>x</v>
      </c>
      <c r="BI107" s="36" t="str">
        <f>IF(BH107="x","x",'Indicator Data'!P110/'Indicator Data'!$CK110)</f>
        <v>x</v>
      </c>
      <c r="BJ107" s="35" t="str">
        <f t="shared" si="155"/>
        <v>x</v>
      </c>
      <c r="BK107" s="35" t="str">
        <f t="shared" si="156"/>
        <v>x</v>
      </c>
      <c r="BL107" s="35" t="str">
        <f t="shared" si="157"/>
        <v>x</v>
      </c>
      <c r="BM107" s="35">
        <f>ROUND(IF('Indicator Data'!Q110=0,0,IF(LOG('Indicator Data'!Q110)&gt;BM$195,10,IF(LOG('Indicator Data'!Q110)&lt;BM$194,0,10-(BM$195-LOG('Indicator Data'!Q110))/(BM$195-BM$194)*10))),1)</f>
        <v>0</v>
      </c>
      <c r="BN107" s="35">
        <f>ROUND(IF('Indicator Data'!R110=0,0,IF(LOG('Indicator Data'!R110)&gt;BN$195,10,IF(LOG('Indicator Data'!R110)&lt;BN$194,0,10-(BN$195-LOG('Indicator Data'!R110))/(BN$195-BN$194)*10))),1)</f>
        <v>0</v>
      </c>
      <c r="BO107" s="35">
        <f t="shared" si="158"/>
        <v>0</v>
      </c>
      <c r="BP107" s="36">
        <f>'Indicator Data'!Q110/'Indicator Data'!$CK110</f>
        <v>0</v>
      </c>
      <c r="BQ107" s="36">
        <f>'Indicator Data'!R110/'Indicator Data'!$CK110</f>
        <v>0</v>
      </c>
      <c r="BR107" s="35">
        <f t="shared" si="200"/>
        <v>0</v>
      </c>
      <c r="BS107" s="35">
        <f t="shared" si="201"/>
        <v>0</v>
      </c>
      <c r="BT107" s="35">
        <f t="shared" si="135"/>
        <v>0</v>
      </c>
      <c r="BU107" s="35">
        <f t="shared" si="159"/>
        <v>0</v>
      </c>
      <c r="BV107" s="35">
        <f>ROUND(IF('Indicator Data'!S110=0,0,IF(LOG('Indicator Data'!S110)&gt;BV$195,10,IF(LOG('Indicator Data'!S110)&lt;BV$194,0,10-(BV$195-LOG('Indicator Data'!S110))/(BV$195-BV$194)*10))),1)</f>
        <v>0</v>
      </c>
      <c r="BW107" s="35">
        <f>ROUND(IF('Indicator Data'!T110=0,0,IF(LOG('Indicator Data'!T110)&gt;BW$195,10,IF(LOG('Indicator Data'!T110)&lt;BW$194,0,10-(BW$195-LOG('Indicator Data'!T110))/(BW$195-BW$194)*10))),1)</f>
        <v>0</v>
      </c>
      <c r="BX107" s="35">
        <f t="shared" si="160"/>
        <v>0</v>
      </c>
      <c r="BY107" s="36">
        <f>'Indicator Data'!S110/'Indicator Data'!$CK110</f>
        <v>0</v>
      </c>
      <c r="BZ107" s="36">
        <f>'Indicator Data'!T110/'Indicator Data'!$CK110</f>
        <v>0</v>
      </c>
      <c r="CA107" s="35">
        <f t="shared" si="202"/>
        <v>0</v>
      </c>
      <c r="CB107" s="35">
        <f t="shared" si="203"/>
        <v>0</v>
      </c>
      <c r="CC107" s="35">
        <f t="shared" si="161"/>
        <v>0</v>
      </c>
      <c r="CD107" s="35">
        <f t="shared" si="162"/>
        <v>0</v>
      </c>
      <c r="CE107" s="35">
        <f t="shared" si="163"/>
        <v>0</v>
      </c>
      <c r="CF107" s="35">
        <f>ROUND(IF('Indicator Data'!U110=0,0,IF(LOG('Indicator Data'!U110)&gt;CF$195,10,IF(LOG('Indicator Data'!U110)&lt;CF$194,0,10-(CF$195-LOG('Indicator Data'!U110))/(CF$195-CF$194)*10))),1)</f>
        <v>0</v>
      </c>
      <c r="CG107" s="36">
        <f>'Indicator Data'!U110/'Indicator Data'!$CK110</f>
        <v>0</v>
      </c>
      <c r="CH107" s="35">
        <f t="shared" si="204"/>
        <v>0</v>
      </c>
      <c r="CI107" s="35">
        <f t="shared" si="164"/>
        <v>0</v>
      </c>
      <c r="CJ107" s="35">
        <f>ROUND(IF('Indicator Data'!V110=0,0,IF(LOG('Indicator Data'!V110)&gt;CJ$195,10,IF(LOG('Indicator Data'!V110)&lt;CJ$194,0,10-(CJ$195-LOG('Indicator Data'!V110))/(CJ$195-CJ$194)*10))),1)</f>
        <v>4.5999999999999996</v>
      </c>
      <c r="CK107" s="36">
        <f>IF('Indicator Data'!V110/'Indicator Data'!$CK110&gt;1,1,'Indicator Data'!V110/'Indicator Data'!$CK110)</f>
        <v>4.3116926445799203E-2</v>
      </c>
      <c r="CL107" s="35">
        <f t="shared" si="205"/>
        <v>0.4</v>
      </c>
      <c r="CM107" s="35">
        <f t="shared" si="165"/>
        <v>2.8</v>
      </c>
      <c r="CN107" s="35">
        <f>ROUND(IF('Indicator Data'!W110=0,0,IF(LOG('Indicator Data'!W110)&gt;CN$195,10,IF(LOG('Indicator Data'!W110)&lt;CN$194,0,10-(CN$195-LOG('Indicator Data'!W110))/(CN$195-CN$194)*10))),1)</f>
        <v>0</v>
      </c>
      <c r="CO107" s="36">
        <f>'Indicator Data'!W110/'Indicator Data'!$CK110</f>
        <v>0</v>
      </c>
      <c r="CP107" s="35">
        <f t="shared" si="206"/>
        <v>0</v>
      </c>
      <c r="CQ107" s="35">
        <f t="shared" si="166"/>
        <v>0</v>
      </c>
      <c r="CR107" s="35">
        <f t="shared" si="207"/>
        <v>0.8</v>
      </c>
      <c r="CS107" s="35">
        <f>IF('Indicator Data'!BZ110="No data","x",ROUND(IF('Indicator Data'!BZ110&gt;CS$195,0,IF('Indicator Data'!BZ110&lt;CS$194,10,(CS$195-'Indicator Data'!BZ110)/(CS$195-CS$194)*10)),1))</f>
        <v>0.1</v>
      </c>
      <c r="CT107" s="35">
        <f>IF('Indicator Data'!CA110="No data","x",ROUND(IF('Indicator Data'!CA110&gt;CT$195,0,IF('Indicator Data'!CA110&lt;CT$194,10,(CT$195-'Indicator Data'!CA110)/(CT$195-CT$194)*10)),1))</f>
        <v>0.1</v>
      </c>
      <c r="CU107" s="35">
        <f>IF('Indicator Data'!AC110="No data","x",ROUND(IF('Indicator Data'!AC110&gt;CU$195,0,IF('Indicator Data'!AC110&lt;CU$194,10,(CU$195-'Indicator Data'!AC110)/(CU$195-CU$194)*10)),1))</f>
        <v>0.4</v>
      </c>
      <c r="CV107" s="35">
        <f t="shared" si="208"/>
        <v>0.2</v>
      </c>
      <c r="CW107" s="35">
        <f>IF('Indicator Data'!X110="No data","x",ROUND(IF(LOG('Indicator Data'!X110)&gt;CW$195,10,IF(LOG('Indicator Data'!X110)&lt;CW$194,0,10-(CW$195-LOG('Indicator Data'!X110))/(CW$195-CW$194)*10)),1))</f>
        <v>10</v>
      </c>
      <c r="CX107" s="35">
        <f>IF('Indicator Data'!Y110="No data","x",ROUND(IF('Indicator Data'!Y110&gt;CX$195,10,IF('Indicator Data'!Y110&lt;CX$194,0,10-(CX$195-'Indicator Data'!Y110)/(CX$195-CX$194)*10)),1))</f>
        <v>9.8000000000000007</v>
      </c>
      <c r="CY107" s="35">
        <f>IF('Indicator Data'!Z110="No data","x",ROUND(IF('Indicator Data'!Z110&gt;CY$195,10,IF('Indicator Data'!Z110&lt;CY$194,0,10-(CY$195-'Indicator Data'!Z110)/(CY$195-CY$194)*10)),1))</f>
        <v>4</v>
      </c>
      <c r="CZ107" s="35">
        <f>IF('Indicator Data'!AA110="No data","x",ROUND(IF('Indicator Data'!AA110&gt;CZ$195,10,IF('Indicator Data'!AA110&lt;CZ$194,0,10-(CZ$195-'Indicator Data'!AA110)/(CZ$195-CZ$194)*10)),1))</f>
        <v>8.3000000000000007</v>
      </c>
      <c r="DA107" s="35">
        <f t="shared" si="167"/>
        <v>8</v>
      </c>
      <c r="DB107" s="35">
        <f t="shared" si="168"/>
        <v>5.4</v>
      </c>
      <c r="DC107" s="35">
        <f>IF('Indicator Data'!AF110="No data","x",ROUND(IF('Indicator Data'!AF110&gt;DC$195,10,IF('Indicator Data'!AF110&lt;DC$194,0,10-(DC$195-'Indicator Data'!AF110)/(DC$195-DC$194)*10)),1))</f>
        <v>3.6</v>
      </c>
      <c r="DD107" s="35">
        <f>IF('Indicator Data'!AG110="No data","x",ROUND(IF('Indicator Data'!AG110&gt;DD$195,10,IF('Indicator Data'!AG110&lt;DD$194,0,10-(DD$195-'Indicator Data'!AG110)/(DD$195-DD$194)*10)),1))</f>
        <v>1.3</v>
      </c>
      <c r="DE107" s="35">
        <f t="shared" si="169"/>
        <v>6.2</v>
      </c>
      <c r="DF107" s="35">
        <f>IF('Indicator Data'!AB110="No data","x",ROUND(IF('Indicator Data'!AB110&gt;DF$195,10,IF('Indicator Data'!AB110&lt;DF$194,0,10-(DF$195-'Indicator Data'!AB110)/(DF$195-DF$194)*10)),1))</f>
        <v>0</v>
      </c>
      <c r="DG107" s="35">
        <f t="shared" si="170"/>
        <v>0.2</v>
      </c>
      <c r="DH107" s="143" t="str">
        <f>IF('Indicator Data'!AD110="No data","x",'Indicator Data'!AD110/'Indicator Data'!$CJ110)</f>
        <v>x</v>
      </c>
      <c r="DI107" s="35" t="str">
        <f t="shared" si="171"/>
        <v>x</v>
      </c>
      <c r="DJ107" s="35">
        <f>IF('Indicator Data'!AE110="No data","x",ROUND(IF('Indicator Data'!AE110&gt;DJ$195,0,IF('Indicator Data'!AE110&lt;DJ$194,10,(DJ$195-'Indicator Data'!AE110)/(DJ$195-DJ$194)*10)),1))</f>
        <v>2</v>
      </c>
      <c r="DK107" s="35">
        <f t="shared" si="172"/>
        <v>2</v>
      </c>
      <c r="DL107" s="35">
        <f t="shared" si="173"/>
        <v>2.8</v>
      </c>
      <c r="DM107" s="37">
        <f t="shared" si="209"/>
        <v>3.2</v>
      </c>
      <c r="DN107" s="38">
        <f t="shared" si="210"/>
        <v>3.2</v>
      </c>
      <c r="DO107" s="35">
        <f>ROUND(IF('Indicator Data'!AH110=0,0,IF('Indicator Data'!AH110&gt;DO$195,10,IF('Indicator Data'!AH110&lt;DO$194,0,10-(DO$195-'Indicator Data'!AH110)/(DO$195-DO$194)*10))),1)</f>
        <v>0.2</v>
      </c>
      <c r="DP107" s="35">
        <f>ROUND(IF('Indicator Data'!AI110=0,0,IF(LOG('Indicator Data'!AI110)&gt;LOG(DP$195),10,IF(LOG('Indicator Data'!AI110)&lt;LOG(DP$194),0,10-(LOG(DP$195)-LOG('Indicator Data'!AI110))/(LOG(DP$195)-LOG(DP$194))*10))),1)</f>
        <v>0.4</v>
      </c>
      <c r="DQ107" s="37">
        <f t="shared" si="211"/>
        <v>0.3</v>
      </c>
      <c r="DR107" s="35">
        <f>'Indicator Data'!AJ110</f>
        <v>0</v>
      </c>
      <c r="DS107" s="35">
        <f>'Indicator Data'!AK110</f>
        <v>0</v>
      </c>
      <c r="DT107" s="37">
        <f t="shared" si="212"/>
        <v>0</v>
      </c>
      <c r="DU107" s="38">
        <f t="shared" si="213"/>
        <v>0.2</v>
      </c>
      <c r="DV107" s="13"/>
      <c r="DW107" s="83"/>
    </row>
    <row r="108" spans="1:127" s="2" customFormat="1" x14ac:dyDescent="0.3">
      <c r="A108" s="98" t="str">
        <f>'Indicator Data'!A111</f>
        <v>Mali</v>
      </c>
      <c r="B108" s="39" t="str">
        <f>'Indicator Data'!B111</f>
        <v>MLI</v>
      </c>
      <c r="C108" s="35">
        <f>ROUND(IF('Indicator Data'!C111=0,0.1,IF(LOG('Indicator Data'!C111)&gt;C$195,10,IF(LOG('Indicator Data'!C111)&lt;C$194,0,10-(C$195-LOG('Indicator Data'!C111))/(C$195-C$194)*10))),1)</f>
        <v>0.1</v>
      </c>
      <c r="D108" s="35">
        <f>ROUND(IF('Indicator Data'!D111=0,0.1,IF(LOG('Indicator Data'!D111)&gt;D$195,10,IF(LOG('Indicator Data'!D111)&lt;D$194,0,10-(D$195-LOG('Indicator Data'!D111))/(D$195-D$194)*10))),1)</f>
        <v>0.1</v>
      </c>
      <c r="E108" s="35">
        <f t="shared" si="174"/>
        <v>0.1</v>
      </c>
      <c r="F108" s="35">
        <f>IF('Indicator Data'!E111="No data",0.1,(ROUND(IF('Indicator Data'!E111=0,0,IF(LOG('Indicator Data'!E111)&gt;F$195,10,IF(LOG('Indicator Data'!E111)&lt;F$194,0,10-(F$195-LOG('Indicator Data'!E111))/(F$195-F$194)*10))),1)))</f>
        <v>7.9</v>
      </c>
      <c r="G108" s="35">
        <f>ROUND(IF('Indicator Data'!F111=0,0,IF(LOG('Indicator Data'!F111)&gt;G$195,10,IF(LOG('Indicator Data'!F111)&lt;G$194,0,10-(G$195-LOG('Indicator Data'!F111))/(G$195-G$194)*10))),1)</f>
        <v>0</v>
      </c>
      <c r="H108" s="35">
        <f>ROUND(IF('Indicator Data'!G111=0,0,IF(LOG('Indicator Data'!G111)&gt;H$195,10,IF(LOG('Indicator Data'!G111)&lt;H$194,0,10-(H$195-LOG('Indicator Data'!G111))/(H$195-H$194)*10))),1)</f>
        <v>0</v>
      </c>
      <c r="I108" s="35">
        <f>ROUND(IF('Indicator Data'!H111=0,0,IF(LOG('Indicator Data'!H111)&gt;I$195,10,IF(LOG('Indicator Data'!H111)&lt;I$194,0,10-(I$195-LOG('Indicator Data'!H111))/(I$195-I$194)*10))),1)</f>
        <v>0</v>
      </c>
      <c r="J108" s="35">
        <f t="shared" si="175"/>
        <v>0</v>
      </c>
      <c r="K108" s="35">
        <f>ROUND(IF('Indicator Data'!I111=0,0,IF(LOG('Indicator Data'!I111)&gt;K$195,10,IF(LOG('Indicator Data'!I111)&lt;K$194,0,10-(K$195-LOG('Indicator Data'!I111))/(K$195-K$194)*10))),1)</f>
        <v>0</v>
      </c>
      <c r="L108" s="35">
        <f t="shared" si="176"/>
        <v>0</v>
      </c>
      <c r="M108" s="35">
        <f>ROUND(IF('Indicator Data'!J111=0,0,IF(LOG('Indicator Data'!J111)&gt;M$195,10,IF(LOG('Indicator Data'!J111)&lt;M$194,0,10-(M$195-LOG('Indicator Data'!J111))/(M$195-M$194)*10))),1)</f>
        <v>10</v>
      </c>
      <c r="N108" s="36">
        <f>'Indicator Data'!C111/'Indicator Data'!$CK111</f>
        <v>0</v>
      </c>
      <c r="O108" s="36">
        <f>'Indicator Data'!D111/'Indicator Data'!$CK111</f>
        <v>0</v>
      </c>
      <c r="P108" s="36">
        <f>IF(F108=0.1,"x",'Indicator Data'!E111/'Indicator Data'!$CK111)</f>
        <v>8.3602789375283783E-3</v>
      </c>
      <c r="Q108" s="36">
        <f>'Indicator Data'!F111/'Indicator Data'!$CK111</f>
        <v>0</v>
      </c>
      <c r="R108" s="36">
        <f>'Indicator Data'!G111/'Indicator Data'!$CK111</f>
        <v>0</v>
      </c>
      <c r="S108" s="36">
        <f>'Indicator Data'!H111/'Indicator Data'!$CK111</f>
        <v>0</v>
      </c>
      <c r="T108" s="36">
        <f>'Indicator Data'!I111/'Indicator Data'!$CK111</f>
        <v>0</v>
      </c>
      <c r="U108" s="36">
        <f>'Indicator Data'!J111/'Indicator Data'!$CK111</f>
        <v>8.804999946621565E-3</v>
      </c>
      <c r="V108" s="35">
        <f t="shared" si="177"/>
        <v>0</v>
      </c>
      <c r="W108" s="35">
        <f t="shared" si="178"/>
        <v>0</v>
      </c>
      <c r="X108" s="35">
        <f t="shared" si="179"/>
        <v>0</v>
      </c>
      <c r="Y108" s="35">
        <f t="shared" si="180"/>
        <v>5.6</v>
      </c>
      <c r="Z108" s="35">
        <f t="shared" si="181"/>
        <v>0</v>
      </c>
      <c r="AA108" s="35">
        <f t="shared" si="182"/>
        <v>0</v>
      </c>
      <c r="AB108" s="35">
        <f t="shared" si="183"/>
        <v>0</v>
      </c>
      <c r="AC108" s="35">
        <f t="shared" si="184"/>
        <v>0</v>
      </c>
      <c r="AD108" s="35">
        <f t="shared" si="185"/>
        <v>0</v>
      </c>
      <c r="AE108" s="35">
        <f t="shared" si="186"/>
        <v>0</v>
      </c>
      <c r="AF108" s="35">
        <f t="shared" si="187"/>
        <v>2.9</v>
      </c>
      <c r="AG108" s="35">
        <f>ROUND(IF('Indicator Data'!K111=0,0,IF('Indicator Data'!K111&gt;AG$195,10,IF('Indicator Data'!K111&lt;AG$194,0,10-(AG$195-'Indicator Data'!K111)/(AG$195-AG$194)*10))),1)</f>
        <v>5.7</v>
      </c>
      <c r="AH108" s="35">
        <f t="shared" si="188"/>
        <v>0.1</v>
      </c>
      <c r="AI108" s="35">
        <f t="shared" si="189"/>
        <v>0.1</v>
      </c>
      <c r="AJ108" s="35">
        <f t="shared" si="190"/>
        <v>0</v>
      </c>
      <c r="AK108" s="35">
        <f t="shared" si="191"/>
        <v>0</v>
      </c>
      <c r="AL108" s="35">
        <f t="shared" si="192"/>
        <v>0</v>
      </c>
      <c r="AM108" s="35">
        <f t="shared" si="193"/>
        <v>0</v>
      </c>
      <c r="AN108" s="35">
        <f t="shared" si="194"/>
        <v>8.1</v>
      </c>
      <c r="AO108" s="142">
        <f t="shared" si="195"/>
        <v>0.1</v>
      </c>
      <c r="AP108" s="142">
        <f t="shared" si="148"/>
        <v>6.9</v>
      </c>
      <c r="AQ108" s="142">
        <f t="shared" si="196"/>
        <v>0</v>
      </c>
      <c r="AR108" s="142">
        <f t="shared" si="197"/>
        <v>0</v>
      </c>
      <c r="AS108" s="35">
        <f t="shared" si="198"/>
        <v>6.9</v>
      </c>
      <c r="AT108" s="35">
        <f>IF('Indicator Data'!L111="No data","x",IF('Indicator Data'!CL111&lt;1000,"x",ROUND((IF('Indicator Data'!L111&gt;AT$195,10,IF('Indicator Data'!L111&lt;AT$194,0,10-(AT$195-'Indicator Data'!L111)/(AT$195-AT$194)*10))),1)))</f>
        <v>3</v>
      </c>
      <c r="AU108" s="142">
        <f t="shared" si="199"/>
        <v>5</v>
      </c>
      <c r="AV108" s="35">
        <f>IF('Indicator Data'!M111="No data","x",ROUND(IF('Indicator Data'!M111=0,0,IF(LOG('Indicator Data'!M111)&gt;AV$195,10,IF(LOG('Indicator Data'!M111)&lt;AV$194,0,10-(AV$195-LOG('Indicator Data'!M111))/(AV$195-AV$194)*10))),1))</f>
        <v>8.5</v>
      </c>
      <c r="AW108" s="36">
        <f>IF(AV108="x","x",'Indicator Data'!M111/'Indicator Data'!$CK111)</f>
        <v>0.5343225195637642</v>
      </c>
      <c r="AX108" s="35">
        <f t="shared" si="149"/>
        <v>5.9</v>
      </c>
      <c r="AY108" s="35">
        <f t="shared" si="150"/>
        <v>7.4</v>
      </c>
      <c r="AZ108" s="35">
        <f>IF('Indicator Data'!N111="No data","x",ROUND(IF('Indicator Data'!N111=0,0,IF(LOG('Indicator Data'!N111)&gt;AZ$195,10,IF(LOG('Indicator Data'!N111)&lt;AZ$194,0,10-(AZ$195-LOG('Indicator Data'!N111))/(AZ$195-AZ$194)*10))),1))</f>
        <v>0</v>
      </c>
      <c r="BA108" s="36">
        <f>IF(AZ108="x","x",'Indicator Data'!N111/'Indicator Data'!$CK111)</f>
        <v>0</v>
      </c>
      <c r="BB108" s="35">
        <f t="shared" si="151"/>
        <v>0</v>
      </c>
      <c r="BC108" s="35">
        <f t="shared" si="152"/>
        <v>0</v>
      </c>
      <c r="BD108" s="35">
        <f>IF('Indicator Data'!O111="No data","x",ROUND(IF('Indicator Data'!O111=0,0,IF(LOG('Indicator Data'!O111)&gt;BD$195,10,IF(LOG('Indicator Data'!O111)&lt;BD$194,0,10-(BD$195-LOG('Indicator Data'!O111))/(BD$195-BD$194)*10))),1))</f>
        <v>8.6999999999999993</v>
      </c>
      <c r="BE108" s="36">
        <f>IF(BD108="x","x",'Indicator Data'!O111/'Indicator Data'!$CK111)</f>
        <v>9.1516100645152212E-2</v>
      </c>
      <c r="BF108" s="35">
        <f t="shared" si="153"/>
        <v>9.1999999999999993</v>
      </c>
      <c r="BG108" s="35">
        <f t="shared" si="154"/>
        <v>9</v>
      </c>
      <c r="BH108" s="35">
        <f>IF('Indicator Data'!P111="No data","x",ROUND(IF('Indicator Data'!P111=0,0,IF(LOG('Indicator Data'!P111)&gt;BH$195,10,IF(LOG('Indicator Data'!P111)&lt;BH$194,0,10-(BH$195-LOG('Indicator Data'!P111))/(BH$195-BH$194)*10))),1))</f>
        <v>0</v>
      </c>
      <c r="BI108" s="36">
        <f>IF(BH108="x","x",'Indicator Data'!P111/'Indicator Data'!$CK111)</f>
        <v>0</v>
      </c>
      <c r="BJ108" s="35">
        <f t="shared" si="155"/>
        <v>0</v>
      </c>
      <c r="BK108" s="35">
        <f t="shared" si="156"/>
        <v>0</v>
      </c>
      <c r="BL108" s="35">
        <f t="shared" si="157"/>
        <v>5.5</v>
      </c>
      <c r="BM108" s="35">
        <f>ROUND(IF('Indicator Data'!Q111=0,0,IF(LOG('Indicator Data'!Q111)&gt;BM$195,10,IF(LOG('Indicator Data'!Q111)&lt;BM$194,0,10-(BM$195-LOG('Indicator Data'!Q111))/(BM$195-BM$194)*10))),1)</f>
        <v>8.9</v>
      </c>
      <c r="BN108" s="35">
        <f>ROUND(IF('Indicator Data'!R111=0,0,IF(LOG('Indicator Data'!R111)&gt;BN$195,10,IF(LOG('Indicator Data'!R111)&lt;BN$194,0,10-(BN$195-LOG('Indicator Data'!R111))/(BN$195-BN$194)*10))),1)</f>
        <v>0</v>
      </c>
      <c r="BO108" s="35">
        <f t="shared" si="158"/>
        <v>2.9666666666666668</v>
      </c>
      <c r="BP108" s="36">
        <f>'Indicator Data'!Q111/'Indicator Data'!$CK111</f>
        <v>0.99034219438063642</v>
      </c>
      <c r="BQ108" s="36">
        <f>'Indicator Data'!R111/'Indicator Data'!$CK111</f>
        <v>0</v>
      </c>
      <c r="BR108" s="35">
        <f t="shared" si="200"/>
        <v>9.9</v>
      </c>
      <c r="BS108" s="35">
        <f t="shared" si="201"/>
        <v>0</v>
      </c>
      <c r="BT108" s="35">
        <f t="shared" si="135"/>
        <v>3.3000000000000003</v>
      </c>
      <c r="BU108" s="35">
        <f t="shared" si="159"/>
        <v>3.1</v>
      </c>
      <c r="BV108" s="35">
        <f>ROUND(IF('Indicator Data'!S111=0,0,IF(LOG('Indicator Data'!S111)&gt;BV$195,10,IF(LOG('Indicator Data'!S111)&lt;BV$194,0,10-(BV$195-LOG('Indicator Data'!S111))/(BV$195-BV$194)*10))),1)</f>
        <v>7</v>
      </c>
      <c r="BW108" s="35">
        <f>ROUND(IF('Indicator Data'!T111=0,0,IF(LOG('Indicator Data'!T111)&gt;BW$195,10,IF(LOG('Indicator Data'!T111)&lt;BW$194,0,10-(BW$195-LOG('Indicator Data'!T111))/(BW$195-BW$194)*10))),1)</f>
        <v>8.9</v>
      </c>
      <c r="BX108" s="35">
        <f t="shared" si="160"/>
        <v>8.2666666666666675</v>
      </c>
      <c r="BY108" s="36">
        <f>'Indicator Data'!S111/'Indicator Data'!$CK111</f>
        <v>4.5787226290718942E-2</v>
      </c>
      <c r="BZ108" s="36">
        <f>'Indicator Data'!T111/'Indicator Data'!$CK111</f>
        <v>0.94455496808991746</v>
      </c>
      <c r="CA108" s="35">
        <f t="shared" si="202"/>
        <v>0.8</v>
      </c>
      <c r="CB108" s="35">
        <f t="shared" si="203"/>
        <v>9.4</v>
      </c>
      <c r="CC108" s="35">
        <f t="shared" si="161"/>
        <v>6.5333333333333341</v>
      </c>
      <c r="CD108" s="35">
        <f t="shared" si="162"/>
        <v>7.5</v>
      </c>
      <c r="CE108" s="35">
        <f t="shared" si="163"/>
        <v>5.7</v>
      </c>
      <c r="CF108" s="35">
        <f>ROUND(IF('Indicator Data'!U111=0,0,IF(LOG('Indicator Data'!U111)&gt;CF$195,10,IF(LOG('Indicator Data'!U111)&lt;CF$194,0,10-(CF$195-LOG('Indicator Data'!U111))/(CF$195-CF$194)*10))),1)</f>
        <v>7.9</v>
      </c>
      <c r="CG108" s="36">
        <f>'Indicator Data'!U111/'Indicator Data'!$CK111</f>
        <v>0.19262596231664222</v>
      </c>
      <c r="CH108" s="35">
        <f t="shared" si="204"/>
        <v>2.1</v>
      </c>
      <c r="CI108" s="35">
        <f t="shared" si="164"/>
        <v>5.7</v>
      </c>
      <c r="CJ108" s="35">
        <f>ROUND(IF('Indicator Data'!V111=0,0,IF(LOG('Indicator Data'!V111)&gt;CJ$195,10,IF(LOG('Indicator Data'!V111)&lt;CJ$194,0,10-(CJ$195-LOG('Indicator Data'!V111))/(CJ$195-CJ$194)*10))),1)</f>
        <v>8.9</v>
      </c>
      <c r="CK108" s="36">
        <f>IF('Indicator Data'!V111/'Indicator Data'!$CK111&gt;1,1,'Indicator Data'!V111/'Indicator Data'!$CK111)</f>
        <v>0.99080399039574318</v>
      </c>
      <c r="CL108" s="35">
        <f t="shared" si="205"/>
        <v>9.9</v>
      </c>
      <c r="CM108" s="35">
        <f t="shared" si="165"/>
        <v>9.5</v>
      </c>
      <c r="CN108" s="35">
        <f>ROUND(IF('Indicator Data'!W111=0,0,IF(LOG('Indicator Data'!W111)&gt;CN$195,10,IF(LOG('Indicator Data'!W111)&lt;CN$194,0,10-(CN$195-LOG('Indicator Data'!W111))/(CN$195-CN$194)*10))),1)</f>
        <v>8.8000000000000007</v>
      </c>
      <c r="CO108" s="36">
        <f>'Indicator Data'!W111/'Indicator Data'!$CK111</f>
        <v>0.88321035814203985</v>
      </c>
      <c r="CP108" s="35">
        <f t="shared" si="206"/>
        <v>8.8000000000000007</v>
      </c>
      <c r="CQ108" s="35">
        <f t="shared" si="166"/>
        <v>8.8000000000000007</v>
      </c>
      <c r="CR108" s="35">
        <f t="shared" si="207"/>
        <v>7.9</v>
      </c>
      <c r="CS108" s="35">
        <f>IF('Indicator Data'!BZ111="No data","x",ROUND(IF('Indicator Data'!BZ111&gt;CS$195,0,IF('Indicator Data'!BZ111&lt;CS$194,10,(CS$195-'Indicator Data'!BZ111)/(CS$195-CS$194)*10)),1))</f>
        <v>6.7</v>
      </c>
      <c r="CT108" s="35">
        <f>IF('Indicator Data'!CA111="No data","x",ROUND(IF('Indicator Data'!CA111&gt;CT$195,0,IF('Indicator Data'!CA111&lt;CT$194,10,(CT$195-'Indicator Data'!CA111)/(CT$195-CT$194)*10)),1))</f>
        <v>3.6</v>
      </c>
      <c r="CU108" s="35">
        <f>IF('Indicator Data'!AC111="No data","x",ROUND(IF('Indicator Data'!AC111&gt;CU$195,0,IF('Indicator Data'!AC111&lt;CU$194,10,(CU$195-'Indicator Data'!AC111)/(CU$195-CU$194)*10)),1))</f>
        <v>4.8</v>
      </c>
      <c r="CV108" s="35">
        <f t="shared" si="208"/>
        <v>5</v>
      </c>
      <c r="CW108" s="35">
        <f>IF('Indicator Data'!X111="No data","x",ROUND(IF(LOG('Indicator Data'!X111)&gt;CW$195,10,IF(LOG('Indicator Data'!X111)&lt;CW$194,0,10-(CW$195-LOG('Indicator Data'!X111))/(CW$195-CW$194)*10)),1))</f>
        <v>4</v>
      </c>
      <c r="CX108" s="35">
        <f>IF('Indicator Data'!Y111="No data","x",ROUND(IF('Indicator Data'!Y111&gt;CX$195,10,IF('Indicator Data'!Y111&lt;CX$194,0,10-(CX$195-'Indicator Data'!Y111)/(CX$195-CX$194)*10)),1))</f>
        <v>9.8000000000000007</v>
      </c>
      <c r="CY108" s="35">
        <f>IF('Indicator Data'!Z111="No data","x",ROUND(IF('Indicator Data'!Z111&gt;CY$195,10,IF('Indicator Data'!Z111&lt;CY$194,0,10-(CY$195-'Indicator Data'!Z111)/(CY$195-CY$194)*10)),1))</f>
        <v>4.2</v>
      </c>
      <c r="CZ108" s="35">
        <f>IF('Indicator Data'!AA111="No data","x",ROUND(IF('Indicator Data'!AA111&gt;CZ$195,10,IF('Indicator Data'!AA111&lt;CZ$194,0,10-(CZ$195-'Indicator Data'!AA111)/(CZ$195-CZ$194)*10)),1))</f>
        <v>9.1999999999999993</v>
      </c>
      <c r="DA108" s="35">
        <f t="shared" si="167"/>
        <v>6.8</v>
      </c>
      <c r="DB108" s="35">
        <f t="shared" si="168"/>
        <v>6.2</v>
      </c>
      <c r="DC108" s="35">
        <f>IF('Indicator Data'!AF111="No data","x",ROUND(IF('Indicator Data'!AF111&gt;DC$195,10,IF('Indicator Data'!AF111&lt;DC$194,0,10-(DC$195-'Indicator Data'!AF111)/(DC$195-DC$194)*10)),1))</f>
        <v>5.2</v>
      </c>
      <c r="DD108" s="35">
        <f>IF('Indicator Data'!AG111="No data","x",ROUND(IF('Indicator Data'!AG111&gt;DD$195,10,IF('Indicator Data'!AG111&lt;DD$194,0,10-(DD$195-'Indicator Data'!AG111)/(DD$195-DD$194)*10)),1))</f>
        <v>8.6</v>
      </c>
      <c r="DE108" s="35">
        <f t="shared" si="169"/>
        <v>6.8</v>
      </c>
      <c r="DF108" s="35">
        <f>IF('Indicator Data'!AB111="No data","x",ROUND(IF('Indicator Data'!AB111&gt;DF$195,10,IF('Indicator Data'!AB111&lt;DF$194,0,10-(DF$195-'Indicator Data'!AB111)/(DF$195-DF$194)*10)),1))</f>
        <v>2.4</v>
      </c>
      <c r="DG108" s="35">
        <f t="shared" si="170"/>
        <v>4.4000000000000004</v>
      </c>
      <c r="DH108" s="143">
        <f>IF('Indicator Data'!AD111="No data","x",'Indicator Data'!AD111/'Indicator Data'!$CJ111)</f>
        <v>7.7576468396643958E-5</v>
      </c>
      <c r="DI108" s="35">
        <f t="shared" si="171"/>
        <v>9.1999999999999993</v>
      </c>
      <c r="DJ108" s="35">
        <f>IF('Indicator Data'!AE111="No data","x",ROUND(IF('Indicator Data'!AE111&gt;DJ$195,0,IF('Indicator Data'!AE111&lt;DJ$194,10,(DJ$195-'Indicator Data'!AE111)/(DJ$195-DJ$194)*10)),1))</f>
        <v>2</v>
      </c>
      <c r="DK108" s="35">
        <f t="shared" si="172"/>
        <v>5.6</v>
      </c>
      <c r="DL108" s="35">
        <f t="shared" si="173"/>
        <v>5.6</v>
      </c>
      <c r="DM108" s="37">
        <f t="shared" si="209"/>
        <v>6.4</v>
      </c>
      <c r="DN108" s="38">
        <f t="shared" si="210"/>
        <v>3.7</v>
      </c>
      <c r="DO108" s="35">
        <f>ROUND(IF('Indicator Data'!AH111=0,0,IF('Indicator Data'!AH111&gt;DO$195,10,IF('Indicator Data'!AH111&lt;DO$194,0,10-(DO$195-'Indicator Data'!AH111)/(DO$195-DO$194)*10))),1)</f>
        <v>9.8000000000000007</v>
      </c>
      <c r="DP108" s="35">
        <f>ROUND(IF('Indicator Data'!AI111=0,0,IF(LOG('Indicator Data'!AI111)&gt;LOG(DP$195),10,IF(LOG('Indicator Data'!AI111)&lt;LOG(DP$194),0,10-(LOG(DP$195)-LOG('Indicator Data'!AI111))/(LOG(DP$195)-LOG(DP$194))*10))),1)</f>
        <v>9.6999999999999993</v>
      </c>
      <c r="DQ108" s="37">
        <f t="shared" si="211"/>
        <v>9.8000000000000007</v>
      </c>
      <c r="DR108" s="35">
        <f>'Indicator Data'!AJ111</f>
        <v>0</v>
      </c>
      <c r="DS108" s="35">
        <f>'Indicator Data'!AK111</f>
        <v>4</v>
      </c>
      <c r="DT108" s="37">
        <f t="shared" si="212"/>
        <v>7</v>
      </c>
      <c r="DU108" s="38">
        <f t="shared" si="213"/>
        <v>7</v>
      </c>
      <c r="DV108" s="13"/>
      <c r="DW108" s="83"/>
    </row>
    <row r="109" spans="1:127" s="2" customFormat="1" x14ac:dyDescent="0.3">
      <c r="A109" s="98" t="str">
        <f>'Indicator Data'!A112</f>
        <v>Malta</v>
      </c>
      <c r="B109" s="39" t="str">
        <f>'Indicator Data'!B112</f>
        <v>MLT</v>
      </c>
      <c r="C109" s="35">
        <f>ROUND(IF('Indicator Data'!C112=0,0.1,IF(LOG('Indicator Data'!C112)&gt;C$195,10,IF(LOG('Indicator Data'!C112)&lt;C$194,0,10-(C$195-LOG('Indicator Data'!C112))/(C$195-C$194)*10))),1)</f>
        <v>0.1</v>
      </c>
      <c r="D109" s="35">
        <f>ROUND(IF('Indicator Data'!D112=0,0.1,IF(LOG('Indicator Data'!D112)&gt;D$195,10,IF(LOG('Indicator Data'!D112)&lt;D$194,0,10-(D$195-LOG('Indicator Data'!D112))/(D$195-D$194)*10))),1)</f>
        <v>0.1</v>
      </c>
      <c r="E109" s="35">
        <f t="shared" si="174"/>
        <v>0.1</v>
      </c>
      <c r="F109" s="35">
        <f>IF('Indicator Data'!E112="No data",0.1,(ROUND(IF('Indicator Data'!E112=0,0,IF(LOG('Indicator Data'!E112)&gt;F$195,10,IF(LOG('Indicator Data'!E112)&lt;F$194,0,10-(F$195-LOG('Indicator Data'!E112))/(F$195-F$194)*10))),1)))</f>
        <v>0.1</v>
      </c>
      <c r="G109" s="35">
        <f>ROUND(IF('Indicator Data'!F112=0,0,IF(LOG('Indicator Data'!F112)&gt;G$195,10,IF(LOG('Indicator Data'!F112)&lt;G$194,0,10-(G$195-LOG('Indicator Data'!F112))/(G$195-G$194)*10))),1)</f>
        <v>5.4</v>
      </c>
      <c r="H109" s="35">
        <f>ROUND(IF('Indicator Data'!G112=0,0,IF(LOG('Indicator Data'!G112)&gt;H$195,10,IF(LOG('Indicator Data'!G112)&lt;H$194,0,10-(H$195-LOG('Indicator Data'!G112))/(H$195-H$194)*10))),1)</f>
        <v>0</v>
      </c>
      <c r="I109" s="35">
        <f>ROUND(IF('Indicator Data'!H112=0,0,IF(LOG('Indicator Data'!H112)&gt;I$195,10,IF(LOG('Indicator Data'!H112)&lt;I$194,0,10-(I$195-LOG('Indicator Data'!H112))/(I$195-I$194)*10))),1)</f>
        <v>0</v>
      </c>
      <c r="J109" s="35">
        <f t="shared" si="175"/>
        <v>0</v>
      </c>
      <c r="K109" s="35">
        <f>ROUND(IF('Indicator Data'!I112=0,0,IF(LOG('Indicator Data'!I112)&gt;K$195,10,IF(LOG('Indicator Data'!I112)&lt;K$194,0,10-(K$195-LOG('Indicator Data'!I112))/(K$195-K$194)*10))),1)</f>
        <v>0</v>
      </c>
      <c r="L109" s="35">
        <f t="shared" si="176"/>
        <v>0</v>
      </c>
      <c r="M109" s="35">
        <f>ROUND(IF('Indicator Data'!J112=0,0,IF(LOG('Indicator Data'!J112)&gt;M$195,10,IF(LOG('Indicator Data'!J112)&lt;M$194,0,10-(M$195-LOG('Indicator Data'!J112))/(M$195-M$194)*10))),1)</f>
        <v>0</v>
      </c>
      <c r="N109" s="36">
        <f>'Indicator Data'!C112/'Indicator Data'!$CK112</f>
        <v>0</v>
      </c>
      <c r="O109" s="36">
        <f>'Indicator Data'!D112/'Indicator Data'!$CK112</f>
        <v>0</v>
      </c>
      <c r="P109" s="36" t="str">
        <f>IF(F109=0.1,"x",'Indicator Data'!E112/'Indicator Data'!$CK112)</f>
        <v>x</v>
      </c>
      <c r="Q109" s="36">
        <f>'Indicator Data'!F112/'Indicator Data'!$CK112</f>
        <v>4.1244894547017942E-5</v>
      </c>
      <c r="R109" s="36">
        <f>'Indicator Data'!G112/'Indicator Data'!$CK112</f>
        <v>0</v>
      </c>
      <c r="S109" s="36">
        <f>'Indicator Data'!H112/'Indicator Data'!$CK112</f>
        <v>0</v>
      </c>
      <c r="T109" s="36">
        <f>'Indicator Data'!I112/'Indicator Data'!$CK112</f>
        <v>0</v>
      </c>
      <c r="U109" s="36">
        <f>'Indicator Data'!J112/'Indicator Data'!$CK112</f>
        <v>0</v>
      </c>
      <c r="V109" s="35">
        <f t="shared" si="177"/>
        <v>0</v>
      </c>
      <c r="W109" s="35">
        <f t="shared" si="178"/>
        <v>0</v>
      </c>
      <c r="X109" s="35">
        <f t="shared" si="179"/>
        <v>0</v>
      </c>
      <c r="Y109" s="35">
        <f t="shared" si="180"/>
        <v>0.1</v>
      </c>
      <c r="Z109" s="35">
        <f t="shared" si="181"/>
        <v>9.1</v>
      </c>
      <c r="AA109" s="35">
        <f t="shared" si="182"/>
        <v>0</v>
      </c>
      <c r="AB109" s="35">
        <f t="shared" si="183"/>
        <v>0</v>
      </c>
      <c r="AC109" s="35">
        <f t="shared" si="184"/>
        <v>0</v>
      </c>
      <c r="AD109" s="35">
        <f t="shared" si="185"/>
        <v>0</v>
      </c>
      <c r="AE109" s="35">
        <f t="shared" si="186"/>
        <v>0</v>
      </c>
      <c r="AF109" s="35">
        <f t="shared" si="187"/>
        <v>0</v>
      </c>
      <c r="AG109" s="35">
        <f>ROUND(IF('Indicator Data'!K112=0,0,IF('Indicator Data'!K112&gt;AG$195,10,IF('Indicator Data'!K112&lt;AG$194,0,10-(AG$195-'Indicator Data'!K112)/(AG$195-AG$194)*10))),1)</f>
        <v>0</v>
      </c>
      <c r="AH109" s="35">
        <f t="shared" si="188"/>
        <v>0.1</v>
      </c>
      <c r="AI109" s="35">
        <f t="shared" si="189"/>
        <v>0.1</v>
      </c>
      <c r="AJ109" s="35">
        <f t="shared" si="190"/>
        <v>0</v>
      </c>
      <c r="AK109" s="35">
        <f t="shared" si="191"/>
        <v>0</v>
      </c>
      <c r="AL109" s="35">
        <f t="shared" si="192"/>
        <v>0</v>
      </c>
      <c r="AM109" s="35">
        <f t="shared" si="193"/>
        <v>0</v>
      </c>
      <c r="AN109" s="35">
        <f t="shared" si="194"/>
        <v>0</v>
      </c>
      <c r="AO109" s="142">
        <f t="shared" si="195"/>
        <v>0.1</v>
      </c>
      <c r="AP109" s="142">
        <f t="shared" si="148"/>
        <v>0.1</v>
      </c>
      <c r="AQ109" s="142">
        <f t="shared" si="196"/>
        <v>7.7</v>
      </c>
      <c r="AR109" s="142">
        <f t="shared" si="197"/>
        <v>0</v>
      </c>
      <c r="AS109" s="35">
        <f t="shared" si="198"/>
        <v>0</v>
      </c>
      <c r="AT109" s="35" t="str">
        <f>IF('Indicator Data'!L112="No data","x",IF('Indicator Data'!CL112&lt;1000,"x",ROUND((IF('Indicator Data'!L112&gt;AT$195,10,IF('Indicator Data'!L112&lt;AT$194,0,10-(AT$195-'Indicator Data'!L112)/(AT$195-AT$194)*10))),1)))</f>
        <v>x</v>
      </c>
      <c r="AU109" s="142">
        <f t="shared" si="199"/>
        <v>0</v>
      </c>
      <c r="AV109" s="35">
        <f>IF('Indicator Data'!M112="No data","x",ROUND(IF('Indicator Data'!M112=0,0,IF(LOG('Indicator Data'!M112)&gt;AV$195,10,IF(LOG('Indicator Data'!M112)&lt;AV$194,0,10-(AV$195-LOG('Indicator Data'!M112))/(AV$195-AV$194)*10))),1))</f>
        <v>0</v>
      </c>
      <c r="AW109" s="36">
        <f>IF(AV109="x","x",'Indicator Data'!M112/'Indicator Data'!$CK112)</f>
        <v>0</v>
      </c>
      <c r="AX109" s="35">
        <f t="shared" si="149"/>
        <v>0</v>
      </c>
      <c r="AY109" s="35">
        <f t="shared" si="150"/>
        <v>0</v>
      </c>
      <c r="AZ109" s="35" t="str">
        <f>IF('Indicator Data'!N112="No data","x",ROUND(IF('Indicator Data'!N112=0,0,IF(LOG('Indicator Data'!N112)&gt;AZ$195,10,IF(LOG('Indicator Data'!N112)&lt;AZ$194,0,10-(AZ$195-LOG('Indicator Data'!N112))/(AZ$195-AZ$194)*10))),1))</f>
        <v>x</v>
      </c>
      <c r="BA109" s="36" t="str">
        <f>IF(AZ109="x","x",'Indicator Data'!N112/'Indicator Data'!$CK112)</f>
        <v>x</v>
      </c>
      <c r="BB109" s="35" t="str">
        <f t="shared" si="151"/>
        <v>x</v>
      </c>
      <c r="BC109" s="35" t="str">
        <f t="shared" si="152"/>
        <v>x</v>
      </c>
      <c r="BD109" s="35" t="str">
        <f>IF('Indicator Data'!O112="No data","x",ROUND(IF('Indicator Data'!O112=0,0,IF(LOG('Indicator Data'!O112)&gt;BD$195,10,IF(LOG('Indicator Data'!O112)&lt;BD$194,0,10-(BD$195-LOG('Indicator Data'!O112))/(BD$195-BD$194)*10))),1))</f>
        <v>x</v>
      </c>
      <c r="BE109" s="36" t="str">
        <f>IF(BD109="x","x",'Indicator Data'!O112/'Indicator Data'!$CK112)</f>
        <v>x</v>
      </c>
      <c r="BF109" s="35" t="str">
        <f t="shared" si="153"/>
        <v>x</v>
      </c>
      <c r="BG109" s="35" t="str">
        <f t="shared" si="154"/>
        <v>x</v>
      </c>
      <c r="BH109" s="35" t="str">
        <f>IF('Indicator Data'!P112="No data","x",ROUND(IF('Indicator Data'!P112=0,0,IF(LOG('Indicator Data'!P112)&gt;BH$195,10,IF(LOG('Indicator Data'!P112)&lt;BH$194,0,10-(BH$195-LOG('Indicator Data'!P112))/(BH$195-BH$194)*10))),1))</f>
        <v>x</v>
      </c>
      <c r="BI109" s="36" t="str">
        <f>IF(BH109="x","x",'Indicator Data'!P112/'Indicator Data'!$CK112)</f>
        <v>x</v>
      </c>
      <c r="BJ109" s="35" t="str">
        <f t="shared" si="155"/>
        <v>x</v>
      </c>
      <c r="BK109" s="35" t="str">
        <f t="shared" si="156"/>
        <v>x</v>
      </c>
      <c r="BL109" s="35">
        <f t="shared" si="157"/>
        <v>0</v>
      </c>
      <c r="BM109" s="35">
        <f>ROUND(IF('Indicator Data'!Q112=0,0,IF(LOG('Indicator Data'!Q112)&gt;BM$195,10,IF(LOG('Indicator Data'!Q112)&lt;BM$194,0,10-(BM$195-LOG('Indicator Data'!Q112))/(BM$195-BM$194)*10))),1)</f>
        <v>0</v>
      </c>
      <c r="BN109" s="35">
        <f>ROUND(IF('Indicator Data'!R112=0,0,IF(LOG('Indicator Data'!R112)&gt;BN$195,10,IF(LOG('Indicator Data'!R112)&lt;BN$194,0,10-(BN$195-LOG('Indicator Data'!R112))/(BN$195-BN$194)*10))),1)</f>
        <v>0</v>
      </c>
      <c r="BO109" s="35">
        <f t="shared" si="158"/>
        <v>0</v>
      </c>
      <c r="BP109" s="36">
        <f>'Indicator Data'!Q112/'Indicator Data'!$CK112</f>
        <v>0</v>
      </c>
      <c r="BQ109" s="36">
        <f>'Indicator Data'!R112/'Indicator Data'!$CK112</f>
        <v>0</v>
      </c>
      <c r="BR109" s="35">
        <f t="shared" si="200"/>
        <v>0</v>
      </c>
      <c r="BS109" s="35">
        <f t="shared" si="201"/>
        <v>0</v>
      </c>
      <c r="BT109" s="35">
        <f t="shared" si="135"/>
        <v>0</v>
      </c>
      <c r="BU109" s="35">
        <f t="shared" si="159"/>
        <v>0</v>
      </c>
      <c r="BV109" s="35">
        <f>ROUND(IF('Indicator Data'!S112=0,0,IF(LOG('Indicator Data'!S112)&gt;BV$195,10,IF(LOG('Indicator Data'!S112)&lt;BV$194,0,10-(BV$195-LOG('Indicator Data'!S112))/(BV$195-BV$194)*10))),1)</f>
        <v>0</v>
      </c>
      <c r="BW109" s="35">
        <f>ROUND(IF('Indicator Data'!T112=0,0,IF(LOG('Indicator Data'!T112)&gt;BW$195,10,IF(LOG('Indicator Data'!T112)&lt;BW$194,0,10-(BW$195-LOG('Indicator Data'!T112))/(BW$195-BW$194)*10))),1)</f>
        <v>0</v>
      </c>
      <c r="BX109" s="35">
        <f t="shared" si="160"/>
        <v>0</v>
      </c>
      <c r="BY109" s="36">
        <f>'Indicator Data'!S112/'Indicator Data'!$CK112</f>
        <v>0</v>
      </c>
      <c r="BZ109" s="36">
        <f>'Indicator Data'!T112/'Indicator Data'!$CK112</f>
        <v>0</v>
      </c>
      <c r="CA109" s="35">
        <f t="shared" si="202"/>
        <v>0</v>
      </c>
      <c r="CB109" s="35">
        <f t="shared" si="203"/>
        <v>0</v>
      </c>
      <c r="CC109" s="35">
        <f t="shared" si="161"/>
        <v>0</v>
      </c>
      <c r="CD109" s="35">
        <f t="shared" si="162"/>
        <v>0</v>
      </c>
      <c r="CE109" s="35">
        <f t="shared" si="163"/>
        <v>0</v>
      </c>
      <c r="CF109" s="35">
        <f>ROUND(IF('Indicator Data'!U112=0,0,IF(LOG('Indicator Data'!U112)&gt;CF$195,10,IF(LOG('Indicator Data'!U112)&lt;CF$194,0,10-(CF$195-LOG('Indicator Data'!U112))/(CF$195-CF$194)*10))),1)</f>
        <v>0</v>
      </c>
      <c r="CG109" s="36">
        <f>'Indicator Data'!U112/'Indicator Data'!$CK112</f>
        <v>0</v>
      </c>
      <c r="CH109" s="35">
        <f t="shared" si="204"/>
        <v>0</v>
      </c>
      <c r="CI109" s="35">
        <f t="shared" si="164"/>
        <v>0</v>
      </c>
      <c r="CJ109" s="35">
        <f>ROUND(IF('Indicator Data'!V112=0,0,IF(LOG('Indicator Data'!V112)&gt;CJ$195,10,IF(LOG('Indicator Data'!V112)&lt;CJ$194,0,10-(CJ$195-LOG('Indicator Data'!V112))/(CJ$195-CJ$194)*10))),1)</f>
        <v>6.5</v>
      </c>
      <c r="CK109" s="36">
        <f>IF('Indicator Data'!V112/'Indicator Data'!$CK112&gt;1,1,'Indicator Data'!V112/'Indicator Data'!$CK112)</f>
        <v>0.79027262345522731</v>
      </c>
      <c r="CL109" s="35">
        <f t="shared" si="205"/>
        <v>7.9</v>
      </c>
      <c r="CM109" s="35">
        <f t="shared" si="165"/>
        <v>7.3</v>
      </c>
      <c r="CN109" s="35">
        <f>ROUND(IF('Indicator Data'!W112=0,0,IF(LOG('Indicator Data'!W112)&gt;CN$195,10,IF(LOG('Indicator Data'!W112)&lt;CN$194,0,10-(CN$195-LOG('Indicator Data'!W112))/(CN$195-CN$194)*10))),1)</f>
        <v>4.2</v>
      </c>
      <c r="CO109" s="36">
        <f>'Indicator Data'!W112/'Indicator Data'!$CK112</f>
        <v>2.1462415835096851E-2</v>
      </c>
      <c r="CP109" s="35">
        <f t="shared" si="206"/>
        <v>0.2</v>
      </c>
      <c r="CQ109" s="35">
        <f t="shared" si="166"/>
        <v>2.4</v>
      </c>
      <c r="CR109" s="35">
        <f t="shared" si="207"/>
        <v>3.1</v>
      </c>
      <c r="CS109" s="35">
        <f>IF('Indicator Data'!BZ112="No data","x",ROUND(IF('Indicator Data'!BZ112&gt;CS$195,0,IF('Indicator Data'!BZ112&lt;CS$194,10,(CS$195-'Indicator Data'!BZ112)/(CS$195-CS$194)*10)),1))</f>
        <v>0</v>
      </c>
      <c r="CT109" s="35">
        <f>IF('Indicator Data'!CA112="No data","x",ROUND(IF('Indicator Data'!CA112&gt;CT$195,0,IF('Indicator Data'!CA112&lt;CT$194,10,(CT$195-'Indicator Data'!CA112)/(CT$195-CT$194)*10)),1))</f>
        <v>0</v>
      </c>
      <c r="CU109" s="35" t="str">
        <f>IF('Indicator Data'!AC112="No data","x",ROUND(IF('Indicator Data'!AC112&gt;CU$195,0,IF('Indicator Data'!AC112&lt;CU$194,10,(CU$195-'Indicator Data'!AC112)/(CU$195-CU$194)*10)),1))</f>
        <v>x</v>
      </c>
      <c r="CV109" s="35">
        <f t="shared" si="208"/>
        <v>0</v>
      </c>
      <c r="CW109" s="35">
        <f>IF('Indicator Data'!X112="No data","x",ROUND(IF(LOG('Indicator Data'!X112)&gt;CW$195,10,IF(LOG('Indicator Data'!X112)&lt;CW$194,0,10-(CW$195-LOG('Indicator Data'!X112))/(CW$195-CW$194)*10)),1))</f>
        <v>10</v>
      </c>
      <c r="CX109" s="35">
        <f>IF('Indicator Data'!Y112="No data","x",ROUND(IF('Indicator Data'!Y112&gt;CX$195,10,IF('Indicator Data'!Y112&lt;CX$194,0,10-(CX$195-'Indicator Data'!Y112)/(CX$195-CX$194)*10)),1))</f>
        <v>6.7</v>
      </c>
      <c r="CY109" s="35">
        <f>IF('Indicator Data'!Z112="No data","x",ROUND(IF('Indicator Data'!Z112&gt;CY$195,10,IF('Indicator Data'!Z112&lt;CY$194,0,10-(CY$195-'Indicator Data'!Z112)/(CY$195-CY$194)*10)),1))</f>
        <v>9.5</v>
      </c>
      <c r="CZ109" s="35">
        <f>IF('Indicator Data'!AA112="No data","x",ROUND(IF('Indicator Data'!AA112&gt;CZ$195,10,IF('Indicator Data'!AA112&lt;CZ$194,0,10-(CZ$195-'Indicator Data'!AA112)/(CZ$195-CZ$194)*10)),1))</f>
        <v>2.1</v>
      </c>
      <c r="DA109" s="35">
        <f t="shared" si="167"/>
        <v>7.1</v>
      </c>
      <c r="DB109" s="35">
        <f t="shared" si="168"/>
        <v>4.7</v>
      </c>
      <c r="DC109" s="35" t="str">
        <f>IF('Indicator Data'!AF112="No data","x",ROUND(IF('Indicator Data'!AF112&gt;DC$195,10,IF('Indicator Data'!AF112&lt;DC$194,0,10-(DC$195-'Indicator Data'!AF112)/(DC$195-DC$194)*10)),1))</f>
        <v>x</v>
      </c>
      <c r="DD109" s="35">
        <f>IF('Indicator Data'!AG112="No data","x",ROUND(IF('Indicator Data'!AG112&gt;DD$195,10,IF('Indicator Data'!AG112&lt;DD$194,0,10-(DD$195-'Indicator Data'!AG112)/(DD$195-DD$194)*10)),1))</f>
        <v>0</v>
      </c>
      <c r="DE109" s="35">
        <f t="shared" si="169"/>
        <v>5.7</v>
      </c>
      <c r="DF109" s="35">
        <f>IF('Indicator Data'!AB112="No data","x",ROUND(IF('Indicator Data'!AB112&gt;DF$195,10,IF('Indicator Data'!AB112&lt;DF$194,0,10-(DF$195-'Indicator Data'!AB112)/(DF$195-DF$194)*10)),1))</f>
        <v>0</v>
      </c>
      <c r="DG109" s="35">
        <f t="shared" si="170"/>
        <v>0</v>
      </c>
      <c r="DH109" s="143">
        <f>IF('Indicator Data'!AD112="No data","x",'Indicator Data'!AD112/'Indicator Data'!$CJ112)</f>
        <v>3.8603287637637752E-4</v>
      </c>
      <c r="DI109" s="35">
        <f t="shared" si="171"/>
        <v>6.1</v>
      </c>
      <c r="DJ109" s="35">
        <f>IF('Indicator Data'!AE112="No data","x",ROUND(IF('Indicator Data'!AE112&gt;DJ$195,0,IF('Indicator Data'!AE112&lt;DJ$194,10,(DJ$195-'Indicator Data'!AE112)/(DJ$195-DJ$194)*10)),1))</f>
        <v>2</v>
      </c>
      <c r="DK109" s="35">
        <f t="shared" si="172"/>
        <v>4.0999999999999996</v>
      </c>
      <c r="DL109" s="35">
        <f t="shared" si="173"/>
        <v>3.3</v>
      </c>
      <c r="DM109" s="37">
        <f t="shared" si="209"/>
        <v>2.9</v>
      </c>
      <c r="DN109" s="38">
        <f t="shared" si="210"/>
        <v>2.5</v>
      </c>
      <c r="DO109" s="35">
        <f>ROUND(IF('Indicator Data'!AH112=0,0,IF('Indicator Data'!AH112&gt;DO$195,10,IF('Indicator Data'!AH112&lt;DO$194,0,10-(DO$195-'Indicator Data'!AH112)/(DO$195-DO$194)*10))),1)</f>
        <v>0</v>
      </c>
      <c r="DP109" s="35">
        <f>ROUND(IF('Indicator Data'!AI112=0,0,IF(LOG('Indicator Data'!AI112)&gt;LOG(DP$195),10,IF(LOG('Indicator Data'!AI112)&lt;LOG(DP$194),0,10-(LOG(DP$195)-LOG('Indicator Data'!AI112))/(LOG(DP$195)-LOG(DP$194))*10))),1)</f>
        <v>0</v>
      </c>
      <c r="DQ109" s="37">
        <f t="shared" si="211"/>
        <v>0</v>
      </c>
      <c r="DR109" s="35">
        <f>'Indicator Data'!AJ112</f>
        <v>0</v>
      </c>
      <c r="DS109" s="35">
        <f>'Indicator Data'!AK112</f>
        <v>0</v>
      </c>
      <c r="DT109" s="37">
        <f t="shared" si="212"/>
        <v>0</v>
      </c>
      <c r="DU109" s="38">
        <f t="shared" si="213"/>
        <v>0</v>
      </c>
      <c r="DV109" s="13"/>
      <c r="DW109" s="83"/>
    </row>
    <row r="110" spans="1:127" s="2" customFormat="1" x14ac:dyDescent="0.3">
      <c r="A110" s="98" t="str">
        <f>'Indicator Data'!A113</f>
        <v>Marshall Islands</v>
      </c>
      <c r="B110" s="39" t="str">
        <f>'Indicator Data'!B113</f>
        <v>MHL</v>
      </c>
      <c r="C110" s="35">
        <f>ROUND(IF('Indicator Data'!C113=0,0.1,IF(LOG('Indicator Data'!C113)&gt;C$195,10,IF(LOG('Indicator Data'!C113)&lt;C$194,0,10-(C$195-LOG('Indicator Data'!C113))/(C$195-C$194)*10))),1)</f>
        <v>0.1</v>
      </c>
      <c r="D110" s="35">
        <f>ROUND(IF('Indicator Data'!D113=0,0.1,IF(LOG('Indicator Data'!D113)&gt;D$195,10,IF(LOG('Indicator Data'!D113)&lt;D$194,0,10-(D$195-LOG('Indicator Data'!D113))/(D$195-D$194)*10))),1)</f>
        <v>0.1</v>
      </c>
      <c r="E110" s="35">
        <f t="shared" si="174"/>
        <v>0.1</v>
      </c>
      <c r="F110" s="35">
        <f>IF('Indicator Data'!E113="No data",0.1,(ROUND(IF('Indicator Data'!E113=0,0,IF(LOG('Indicator Data'!E113)&gt;F$195,10,IF(LOG('Indicator Data'!E113)&lt;F$194,0,10-(F$195-LOG('Indicator Data'!E113))/(F$195-F$194)*10))),1)))</f>
        <v>0.1</v>
      </c>
      <c r="G110" s="35">
        <f>ROUND(IF('Indicator Data'!F113=0,0,IF(LOG('Indicator Data'!F113)&gt;G$195,10,IF(LOG('Indicator Data'!F113)&lt;G$194,0,10-(G$195-LOG('Indicator Data'!F113))/(G$195-G$194)*10))),1)</f>
        <v>5.3</v>
      </c>
      <c r="H110" s="35">
        <f>ROUND(IF('Indicator Data'!G113=0,0,IF(LOG('Indicator Data'!G113)&gt;H$195,10,IF(LOG('Indicator Data'!G113)&lt;H$194,0,10-(H$195-LOG('Indicator Data'!G113))/(H$195-H$194)*10))),1)</f>
        <v>0</v>
      </c>
      <c r="I110" s="35">
        <f>ROUND(IF('Indicator Data'!H113=0,0,IF(LOG('Indicator Data'!H113)&gt;I$195,10,IF(LOG('Indicator Data'!H113)&lt;I$194,0,10-(I$195-LOG('Indicator Data'!H113))/(I$195-I$194)*10))),1)</f>
        <v>2.1</v>
      </c>
      <c r="J110" s="35">
        <f t="shared" si="175"/>
        <v>1.1000000000000001</v>
      </c>
      <c r="K110" s="35">
        <f>ROUND(IF('Indicator Data'!I113=0,0,IF(LOG('Indicator Data'!I113)&gt;K$195,10,IF(LOG('Indicator Data'!I113)&lt;K$194,0,10-(K$195-LOG('Indicator Data'!I113))/(K$195-K$194)*10))),1)</f>
        <v>0</v>
      </c>
      <c r="L110" s="35">
        <f t="shared" si="176"/>
        <v>0.6</v>
      </c>
      <c r="M110" s="35">
        <f>ROUND(IF('Indicator Data'!J113=0,0,IF(LOG('Indicator Data'!J113)&gt;M$195,10,IF(LOG('Indicator Data'!J113)&lt;M$194,0,10-(M$195-LOG('Indicator Data'!J113))/(M$195-M$194)*10))),1)</f>
        <v>4.7</v>
      </c>
      <c r="N110" s="36">
        <f>'Indicator Data'!C113/'Indicator Data'!$CK113</f>
        <v>0</v>
      </c>
      <c r="O110" s="36">
        <f>'Indicator Data'!D113/'Indicator Data'!$CK113</f>
        <v>0</v>
      </c>
      <c r="P110" s="36" t="str">
        <f>IF(F110=0.1,"x",'Indicator Data'!E113/'Indicator Data'!$CK113)</f>
        <v>x</v>
      </c>
      <c r="Q110" s="36">
        <f>'Indicator Data'!F113/'Indicator Data'!$CK113</f>
        <v>2.9407657615156721E-4</v>
      </c>
      <c r="R110" s="36">
        <f>'Indicator Data'!G113/'Indicator Data'!$CK113</f>
        <v>1.1465759628630197E-3</v>
      </c>
      <c r="S110" s="36">
        <f>'Indicator Data'!H113/'Indicator Data'!$CK113</f>
        <v>5.3308927594210564E-6</v>
      </c>
      <c r="T110" s="36">
        <f>'Indicator Data'!I113/'Indicator Data'!$CK113</f>
        <v>0</v>
      </c>
      <c r="U110" s="36">
        <f>'Indicator Data'!J113/'Indicator Data'!$CK113</f>
        <v>1.4756665974751382E-2</v>
      </c>
      <c r="V110" s="35">
        <f t="shared" si="177"/>
        <v>0</v>
      </c>
      <c r="W110" s="35">
        <f t="shared" si="178"/>
        <v>0</v>
      </c>
      <c r="X110" s="35">
        <f t="shared" si="179"/>
        <v>0</v>
      </c>
      <c r="Y110" s="35">
        <f t="shared" si="180"/>
        <v>0.1</v>
      </c>
      <c r="Z110" s="35">
        <f t="shared" si="181"/>
        <v>10</v>
      </c>
      <c r="AA110" s="35">
        <f t="shared" si="182"/>
        <v>0.6</v>
      </c>
      <c r="AB110" s="35">
        <f t="shared" si="183"/>
        <v>0</v>
      </c>
      <c r="AC110" s="35">
        <f t="shared" si="184"/>
        <v>0.3</v>
      </c>
      <c r="AD110" s="35">
        <f t="shared" si="185"/>
        <v>0</v>
      </c>
      <c r="AE110" s="35">
        <f t="shared" si="186"/>
        <v>0.2</v>
      </c>
      <c r="AF110" s="35">
        <f t="shared" si="187"/>
        <v>4.9000000000000004</v>
      </c>
      <c r="AG110" s="35">
        <f>ROUND(IF('Indicator Data'!K113=0,0,IF('Indicator Data'!K113&gt;AG$195,10,IF('Indicator Data'!K113&lt;AG$194,0,10-(AG$195-'Indicator Data'!K113)/(AG$195-AG$194)*10))),1)</f>
        <v>1.9</v>
      </c>
      <c r="AH110" s="35">
        <f t="shared" si="188"/>
        <v>0.1</v>
      </c>
      <c r="AI110" s="35">
        <f t="shared" si="189"/>
        <v>0.1</v>
      </c>
      <c r="AJ110" s="35">
        <f t="shared" si="190"/>
        <v>0.3</v>
      </c>
      <c r="AK110" s="35">
        <f t="shared" si="191"/>
        <v>1.1000000000000001</v>
      </c>
      <c r="AL110" s="35">
        <f t="shared" si="192"/>
        <v>0.7</v>
      </c>
      <c r="AM110" s="35">
        <f t="shared" si="193"/>
        <v>0</v>
      </c>
      <c r="AN110" s="35">
        <f t="shared" si="194"/>
        <v>4.8</v>
      </c>
      <c r="AO110" s="142">
        <f t="shared" si="195"/>
        <v>0.1</v>
      </c>
      <c r="AP110" s="142">
        <f t="shared" si="148"/>
        <v>0.1</v>
      </c>
      <c r="AQ110" s="142">
        <f t="shared" si="196"/>
        <v>8.6</v>
      </c>
      <c r="AR110" s="142">
        <f t="shared" si="197"/>
        <v>0.4</v>
      </c>
      <c r="AS110" s="35">
        <f t="shared" si="198"/>
        <v>3.4</v>
      </c>
      <c r="AT110" s="35" t="str">
        <f>IF('Indicator Data'!L113="No data","x",IF('Indicator Data'!CL113&lt;1000,"x",ROUND((IF('Indicator Data'!L113&gt;AT$195,10,IF('Indicator Data'!L113&lt;AT$194,0,10-(AT$195-'Indicator Data'!L113)/(AT$195-AT$194)*10))),1)))</f>
        <v>x</v>
      </c>
      <c r="AU110" s="142">
        <f t="shared" si="199"/>
        <v>3.4</v>
      </c>
      <c r="AV110" s="35" t="str">
        <f>IF('Indicator Data'!M113="No data","x",ROUND(IF('Indicator Data'!M113=0,0,IF(LOG('Indicator Data'!M113)&gt;AV$195,10,IF(LOG('Indicator Data'!M113)&lt;AV$194,0,10-(AV$195-LOG('Indicator Data'!M113))/(AV$195-AV$194)*10))),1))</f>
        <v>x</v>
      </c>
      <c r="AW110" s="36" t="str">
        <f>IF(AV110="x","x",'Indicator Data'!M113/'Indicator Data'!$CK113)</f>
        <v>x</v>
      </c>
      <c r="AX110" s="35" t="str">
        <f t="shared" si="149"/>
        <v>x</v>
      </c>
      <c r="AY110" s="35" t="str">
        <f t="shared" si="150"/>
        <v>x</v>
      </c>
      <c r="AZ110" s="35" t="str">
        <f>IF('Indicator Data'!N113="No data","x",ROUND(IF('Indicator Data'!N113=0,0,IF(LOG('Indicator Data'!N113)&gt;AZ$195,10,IF(LOG('Indicator Data'!N113)&lt;AZ$194,0,10-(AZ$195-LOG('Indicator Data'!N113))/(AZ$195-AZ$194)*10))),1))</f>
        <v>x</v>
      </c>
      <c r="BA110" s="36" t="str">
        <f>IF(AZ110="x","x",'Indicator Data'!N113/'Indicator Data'!$CK113)</f>
        <v>x</v>
      </c>
      <c r="BB110" s="35" t="str">
        <f t="shared" si="151"/>
        <v>x</v>
      </c>
      <c r="BC110" s="35" t="str">
        <f t="shared" si="152"/>
        <v>x</v>
      </c>
      <c r="BD110" s="35" t="str">
        <f>IF('Indicator Data'!O113="No data","x",ROUND(IF('Indicator Data'!O113=0,0,IF(LOG('Indicator Data'!O113)&gt;BD$195,10,IF(LOG('Indicator Data'!O113)&lt;BD$194,0,10-(BD$195-LOG('Indicator Data'!O113))/(BD$195-BD$194)*10))),1))</f>
        <v>x</v>
      </c>
      <c r="BE110" s="36" t="str">
        <f>IF(BD110="x","x",'Indicator Data'!O113/'Indicator Data'!$CK113)</f>
        <v>x</v>
      </c>
      <c r="BF110" s="35" t="str">
        <f t="shared" si="153"/>
        <v>x</v>
      </c>
      <c r="BG110" s="35" t="str">
        <f t="shared" si="154"/>
        <v>x</v>
      </c>
      <c r="BH110" s="35" t="str">
        <f>IF('Indicator Data'!P113="No data","x",ROUND(IF('Indicator Data'!P113=0,0,IF(LOG('Indicator Data'!P113)&gt;BH$195,10,IF(LOG('Indicator Data'!P113)&lt;BH$194,0,10-(BH$195-LOG('Indicator Data'!P113))/(BH$195-BH$194)*10))),1))</f>
        <v>x</v>
      </c>
      <c r="BI110" s="36" t="str">
        <f>IF(BH110="x","x",'Indicator Data'!P113/'Indicator Data'!$CK113)</f>
        <v>x</v>
      </c>
      <c r="BJ110" s="35" t="str">
        <f t="shared" si="155"/>
        <v>x</v>
      </c>
      <c r="BK110" s="35" t="str">
        <f t="shared" si="156"/>
        <v>x</v>
      </c>
      <c r="BL110" s="35" t="str">
        <f t="shared" si="157"/>
        <v>x</v>
      </c>
      <c r="BM110" s="35">
        <f>ROUND(IF('Indicator Data'!Q113=0,0,IF(LOG('Indicator Data'!Q113)&gt;BM$195,10,IF(LOG('Indicator Data'!Q113)&lt;BM$194,0,10-(BM$195-LOG('Indicator Data'!Q113))/(BM$195-BM$194)*10))),1)</f>
        <v>0</v>
      </c>
      <c r="BN110" s="35">
        <f>ROUND(IF('Indicator Data'!R113=0,0,IF(LOG('Indicator Data'!R113)&gt;BN$195,10,IF(LOG('Indicator Data'!R113)&lt;BN$194,0,10-(BN$195-LOG('Indicator Data'!R113))/(BN$195-BN$194)*10))),1)</f>
        <v>0</v>
      </c>
      <c r="BO110" s="35">
        <f t="shared" si="158"/>
        <v>0</v>
      </c>
      <c r="BP110" s="36">
        <f>'Indicator Data'!Q113/'Indicator Data'!$CK113</f>
        <v>0</v>
      </c>
      <c r="BQ110" s="36">
        <f>'Indicator Data'!R113/'Indicator Data'!$CK113</f>
        <v>0</v>
      </c>
      <c r="BR110" s="35">
        <f t="shared" si="200"/>
        <v>0</v>
      </c>
      <c r="BS110" s="35">
        <f t="shared" si="201"/>
        <v>0</v>
      </c>
      <c r="BT110" s="35">
        <f t="shared" si="135"/>
        <v>0</v>
      </c>
      <c r="BU110" s="35">
        <f t="shared" si="159"/>
        <v>0</v>
      </c>
      <c r="BV110" s="35">
        <f>ROUND(IF('Indicator Data'!S113=0,0,IF(LOG('Indicator Data'!S113)&gt;BV$195,10,IF(LOG('Indicator Data'!S113)&lt;BV$194,0,10-(BV$195-LOG('Indicator Data'!S113))/(BV$195-BV$194)*10))),1)</f>
        <v>0</v>
      </c>
      <c r="BW110" s="35">
        <f>ROUND(IF('Indicator Data'!T113=0,0,IF(LOG('Indicator Data'!T113)&gt;BW$195,10,IF(LOG('Indicator Data'!T113)&lt;BW$194,0,10-(BW$195-LOG('Indicator Data'!T113))/(BW$195-BW$194)*10))),1)</f>
        <v>0</v>
      </c>
      <c r="BX110" s="35">
        <f t="shared" si="160"/>
        <v>0</v>
      </c>
      <c r="BY110" s="36">
        <f>'Indicator Data'!S113/'Indicator Data'!$CK113</f>
        <v>0</v>
      </c>
      <c r="BZ110" s="36">
        <f>'Indicator Data'!T113/'Indicator Data'!$CK113</f>
        <v>0</v>
      </c>
      <c r="CA110" s="35">
        <f t="shared" si="202"/>
        <v>0</v>
      </c>
      <c r="CB110" s="35">
        <f t="shared" si="203"/>
        <v>0</v>
      </c>
      <c r="CC110" s="35">
        <f t="shared" si="161"/>
        <v>0</v>
      </c>
      <c r="CD110" s="35">
        <f t="shared" si="162"/>
        <v>0</v>
      </c>
      <c r="CE110" s="35">
        <f t="shared" si="163"/>
        <v>0</v>
      </c>
      <c r="CF110" s="35">
        <f>ROUND(IF('Indicator Data'!U113=0,0,IF(LOG('Indicator Data'!U113)&gt;CF$195,10,IF(LOG('Indicator Data'!U113)&lt;CF$194,0,10-(CF$195-LOG('Indicator Data'!U113))/(CF$195-CF$194)*10))),1)</f>
        <v>0</v>
      </c>
      <c r="CG110" s="36">
        <f>'Indicator Data'!U113/'Indicator Data'!$CK113</f>
        <v>0</v>
      </c>
      <c r="CH110" s="35">
        <f t="shared" si="204"/>
        <v>0</v>
      </c>
      <c r="CI110" s="35">
        <f t="shared" si="164"/>
        <v>0</v>
      </c>
      <c r="CJ110" s="35">
        <f>ROUND(IF('Indicator Data'!V113=0,0,IF(LOG('Indicator Data'!V113)&gt;CJ$195,10,IF(LOG('Indicator Data'!V113)&lt;CJ$194,0,10-(CJ$195-LOG('Indicator Data'!V113))/(CJ$195-CJ$194)*10))),1)</f>
        <v>2.9</v>
      </c>
      <c r="CK110" s="36">
        <f>IF('Indicator Data'!V113/'Indicator Data'!$CK113&gt;1,1,'Indicator Data'!V113/'Indicator Data'!$CK113)</f>
        <v>2.0379015188798519E-2</v>
      </c>
      <c r="CL110" s="35">
        <f t="shared" si="205"/>
        <v>0.2</v>
      </c>
      <c r="CM110" s="35">
        <f t="shared" si="165"/>
        <v>1.6</v>
      </c>
      <c r="CN110" s="35">
        <f>ROUND(IF('Indicator Data'!W113=0,0,IF(LOG('Indicator Data'!W113)&gt;CN$195,10,IF(LOG('Indicator Data'!W113)&lt;CN$194,0,10-(CN$195-LOG('Indicator Data'!W113))/(CN$195-CN$194)*10))),1)</f>
        <v>3.2</v>
      </c>
      <c r="CO110" s="36">
        <f>'Indicator Data'!W113/'Indicator Data'!$CK113</f>
        <v>3.221536387447399E-2</v>
      </c>
      <c r="CP110" s="35">
        <f t="shared" si="206"/>
        <v>0.3</v>
      </c>
      <c r="CQ110" s="35">
        <f t="shared" si="166"/>
        <v>1.9</v>
      </c>
      <c r="CR110" s="35">
        <f t="shared" si="207"/>
        <v>0.9</v>
      </c>
      <c r="CS110" s="35">
        <f>IF('Indicator Data'!BZ113="No data","x",ROUND(IF('Indicator Data'!BZ113&gt;CS$195,0,IF('Indicator Data'!BZ113&lt;CS$194,10,(CS$195-'Indicator Data'!BZ113)/(CS$195-CS$194)*10)),1))</f>
        <v>1.8</v>
      </c>
      <c r="CT110" s="35">
        <f>IF('Indicator Data'!CA113="No data","x",ROUND(IF('Indicator Data'!CA113&gt;CT$195,0,IF('Indicator Data'!CA113&lt;CT$194,10,(CT$195-'Indicator Data'!CA113)/(CT$195-CT$194)*10)),1))</f>
        <v>1.9</v>
      </c>
      <c r="CU110" s="35">
        <f>IF('Indicator Data'!AC113="No data","x",ROUND(IF('Indicator Data'!AC113&gt;CU$195,0,IF('Indicator Data'!AC113&lt;CU$194,10,(CU$195-'Indicator Data'!AC113)/(CU$195-CU$194)*10)),1))</f>
        <v>1.7</v>
      </c>
      <c r="CV110" s="35">
        <f t="shared" si="208"/>
        <v>1.8</v>
      </c>
      <c r="CW110" s="35">
        <f>IF('Indicator Data'!X113="No data","x",ROUND(IF(LOG('Indicator Data'!X113)&gt;CW$195,10,IF(LOG('Indicator Data'!X113)&lt;CW$194,0,10-(CW$195-LOG('Indicator Data'!X113))/(CW$195-CW$194)*10)),1))</f>
        <v>8.4</v>
      </c>
      <c r="CX110" s="35">
        <f>IF('Indicator Data'!Y113="No data","x",ROUND(IF('Indicator Data'!Y113&gt;CX$195,10,IF('Indicator Data'!Y113&lt;CX$194,0,10-(CX$195-'Indicator Data'!Y113)/(CX$195-CX$194)*10)),1))</f>
        <v>2.2999999999999998</v>
      </c>
      <c r="CY110" s="35">
        <f>IF('Indicator Data'!Z113="No data","x",ROUND(IF('Indicator Data'!Z113&gt;CY$195,10,IF('Indicator Data'!Z113&lt;CY$194,0,10-(CY$195-'Indicator Data'!Z113)/(CY$195-CY$194)*10)),1))</f>
        <v>7.7</v>
      </c>
      <c r="CZ110" s="35" t="str">
        <f>IF('Indicator Data'!AA113="No data","x",ROUND(IF('Indicator Data'!AA113&gt;CZ$195,10,IF('Indicator Data'!AA113&lt;CZ$194,0,10-(CZ$195-'Indicator Data'!AA113)/(CZ$195-CZ$194)*10)),1))</f>
        <v>x</v>
      </c>
      <c r="DA110" s="35">
        <f t="shared" si="167"/>
        <v>6.1</v>
      </c>
      <c r="DB110" s="35">
        <f t="shared" si="168"/>
        <v>4.7</v>
      </c>
      <c r="DC110" s="35" t="str">
        <f>IF('Indicator Data'!AF113="No data","x",ROUND(IF('Indicator Data'!AF113&gt;DC$195,10,IF('Indicator Data'!AF113&lt;DC$194,0,10-(DC$195-'Indicator Data'!AF113)/(DC$195-DC$194)*10)),1))</f>
        <v>x</v>
      </c>
      <c r="DD110" s="35" t="str">
        <f>IF('Indicator Data'!AG113="No data","x",ROUND(IF('Indicator Data'!AG113&gt;DD$195,10,IF('Indicator Data'!AG113&lt;DD$194,0,10-(DD$195-'Indicator Data'!AG113)/(DD$195-DD$194)*10)),1))</f>
        <v>x</v>
      </c>
      <c r="DE110" s="35">
        <f t="shared" si="169"/>
        <v>6.1</v>
      </c>
      <c r="DF110" s="35">
        <f>IF('Indicator Data'!AB113="No data","x",ROUND(IF('Indicator Data'!AB113&gt;DF$195,10,IF('Indicator Data'!AB113&lt;DF$194,0,10-(DF$195-'Indicator Data'!AB113)/(DF$195-DF$194)*10)),1))</f>
        <v>3.4</v>
      </c>
      <c r="DG110" s="35">
        <f t="shared" si="170"/>
        <v>2.2000000000000002</v>
      </c>
      <c r="DH110" s="143" t="str">
        <f>IF('Indicator Data'!AD113="No data","x",'Indicator Data'!AD113/'Indicator Data'!$CJ113)</f>
        <v>x</v>
      </c>
      <c r="DI110" s="35" t="str">
        <f t="shared" si="171"/>
        <v>x</v>
      </c>
      <c r="DJ110" s="35">
        <f>IF('Indicator Data'!AE113="No data","x",ROUND(IF('Indicator Data'!AE113&gt;DJ$195,0,IF('Indicator Data'!AE113&lt;DJ$194,10,(DJ$195-'Indicator Data'!AE113)/(DJ$195-DJ$194)*10)),1))</f>
        <v>6</v>
      </c>
      <c r="DK110" s="35">
        <f t="shared" si="172"/>
        <v>6</v>
      </c>
      <c r="DL110" s="35">
        <f t="shared" si="173"/>
        <v>4.8</v>
      </c>
      <c r="DM110" s="37">
        <f t="shared" si="209"/>
        <v>3.7</v>
      </c>
      <c r="DN110" s="38">
        <f t="shared" si="210"/>
        <v>3.6</v>
      </c>
      <c r="DO110" s="35">
        <f>ROUND(IF('Indicator Data'!AH113=0,0,IF('Indicator Data'!AH113&gt;DO$195,10,IF('Indicator Data'!AH113&lt;DO$194,0,10-(DO$195-'Indicator Data'!AH113)/(DO$195-DO$194)*10))),1)</f>
        <v>0</v>
      </c>
      <c r="DP110" s="35">
        <f>ROUND(IF('Indicator Data'!AI113=0,0,IF(LOG('Indicator Data'!AI113)&gt;LOG(DP$195),10,IF(LOG('Indicator Data'!AI113)&lt;LOG(DP$194),0,10-(LOG(DP$195)-LOG('Indicator Data'!AI113))/(LOG(DP$195)-LOG(DP$194))*10))),1)</f>
        <v>0</v>
      </c>
      <c r="DQ110" s="37">
        <f t="shared" si="211"/>
        <v>0</v>
      </c>
      <c r="DR110" s="35">
        <f>'Indicator Data'!AJ113</f>
        <v>0</v>
      </c>
      <c r="DS110" s="35">
        <f>'Indicator Data'!AK113</f>
        <v>0</v>
      </c>
      <c r="DT110" s="37">
        <f t="shared" si="212"/>
        <v>0</v>
      </c>
      <c r="DU110" s="38">
        <f t="shared" si="213"/>
        <v>0</v>
      </c>
      <c r="DV110" s="13"/>
      <c r="DW110" s="83"/>
    </row>
    <row r="111" spans="1:127" s="2" customFormat="1" x14ac:dyDescent="0.3">
      <c r="A111" s="98" t="str">
        <f>'Indicator Data'!A114</f>
        <v>Mauritania</v>
      </c>
      <c r="B111" s="39" t="str">
        <f>'Indicator Data'!B114</f>
        <v>MRT</v>
      </c>
      <c r="C111" s="35">
        <f>ROUND(IF('Indicator Data'!C114=0,0.1,IF(LOG('Indicator Data'!C114)&gt;C$195,10,IF(LOG('Indicator Data'!C114)&lt;C$194,0,10-(C$195-LOG('Indicator Data'!C114))/(C$195-C$194)*10))),1)</f>
        <v>2.6</v>
      </c>
      <c r="D111" s="35">
        <f>ROUND(IF('Indicator Data'!D114=0,0.1,IF(LOG('Indicator Data'!D114)&gt;D$195,10,IF(LOG('Indicator Data'!D114)&lt;D$194,0,10-(D$195-LOG('Indicator Data'!D114))/(D$195-D$194)*10))),1)</f>
        <v>0.1</v>
      </c>
      <c r="E111" s="35">
        <f t="shared" si="174"/>
        <v>1.4</v>
      </c>
      <c r="F111" s="35">
        <f>IF('Indicator Data'!E114="No data",0.1,(ROUND(IF('Indicator Data'!E114=0,0,IF(LOG('Indicator Data'!E114)&gt;F$195,10,IF(LOG('Indicator Data'!E114)&lt;F$194,0,10-(F$195-LOG('Indicator Data'!E114))/(F$195-F$194)*10))),1)))</f>
        <v>6.7</v>
      </c>
      <c r="G111" s="35">
        <f>ROUND(IF('Indicator Data'!F114=0,0,IF(LOG('Indicator Data'!F114)&gt;G$195,10,IF(LOG('Indicator Data'!F114)&lt;G$194,0,10-(G$195-LOG('Indicator Data'!F114))/(G$195-G$194)*10))),1)</f>
        <v>4</v>
      </c>
      <c r="H111" s="35">
        <f>ROUND(IF('Indicator Data'!G114=0,0,IF(LOG('Indicator Data'!G114)&gt;H$195,10,IF(LOG('Indicator Data'!G114)&lt;H$194,0,10-(H$195-LOG('Indicator Data'!G114))/(H$195-H$194)*10))),1)</f>
        <v>0</v>
      </c>
      <c r="I111" s="35">
        <f>ROUND(IF('Indicator Data'!H114=0,0,IF(LOG('Indicator Data'!H114)&gt;I$195,10,IF(LOG('Indicator Data'!H114)&lt;I$194,0,10-(I$195-LOG('Indicator Data'!H114))/(I$195-I$194)*10))),1)</f>
        <v>0</v>
      </c>
      <c r="J111" s="35">
        <f t="shared" si="175"/>
        <v>0</v>
      </c>
      <c r="K111" s="35">
        <f>ROUND(IF('Indicator Data'!I114=0,0,IF(LOG('Indicator Data'!I114)&gt;K$195,10,IF(LOG('Indicator Data'!I114)&lt;K$194,0,10-(K$195-LOG('Indicator Data'!I114))/(K$195-K$194)*10))),1)</f>
        <v>0</v>
      </c>
      <c r="L111" s="35">
        <f t="shared" si="176"/>
        <v>0</v>
      </c>
      <c r="M111" s="35">
        <f>ROUND(IF('Indicator Data'!J114=0,0,IF(LOG('Indicator Data'!J114)&gt;M$195,10,IF(LOG('Indicator Data'!J114)&lt;M$194,0,10-(M$195-LOG('Indicator Data'!J114))/(M$195-M$194)*10))),1)</f>
        <v>10</v>
      </c>
      <c r="N111" s="36">
        <f>'Indicator Data'!C114/'Indicator Data'!$CK114</f>
        <v>2.6112326478964028E-5</v>
      </c>
      <c r="O111" s="36">
        <f>'Indicator Data'!D114/'Indicator Data'!$CK114</f>
        <v>0</v>
      </c>
      <c r="P111" s="36">
        <f>IF(F111=0.1,"x",'Indicator Data'!E114/'Indicator Data'!$CK114)</f>
        <v>1.2087552161746817E-2</v>
      </c>
      <c r="Q111" s="36">
        <f>'Indicator Data'!F114/'Indicator Data'!$CK114</f>
        <v>6.1412707060410964E-7</v>
      </c>
      <c r="R111" s="36">
        <f>'Indicator Data'!G114/'Indicator Data'!$CK114</f>
        <v>0</v>
      </c>
      <c r="S111" s="36">
        <f>'Indicator Data'!H114/'Indicator Data'!$CK114</f>
        <v>0</v>
      </c>
      <c r="T111" s="36">
        <f>'Indicator Data'!I114/'Indicator Data'!$CK114</f>
        <v>0</v>
      </c>
      <c r="U111" s="36">
        <f>'Indicator Data'!J114/'Indicator Data'!$CK114</f>
        <v>5.0723576426112409E-2</v>
      </c>
      <c r="V111" s="35">
        <f t="shared" si="177"/>
        <v>0.1</v>
      </c>
      <c r="W111" s="35">
        <f t="shared" si="178"/>
        <v>0</v>
      </c>
      <c r="X111" s="35">
        <f t="shared" si="179"/>
        <v>0.1</v>
      </c>
      <c r="Y111" s="35">
        <f t="shared" si="180"/>
        <v>8.1</v>
      </c>
      <c r="Z111" s="35">
        <f t="shared" si="181"/>
        <v>5.0999999999999996</v>
      </c>
      <c r="AA111" s="35">
        <f t="shared" si="182"/>
        <v>0</v>
      </c>
      <c r="AB111" s="35">
        <f t="shared" si="183"/>
        <v>0</v>
      </c>
      <c r="AC111" s="35">
        <f t="shared" si="184"/>
        <v>0</v>
      </c>
      <c r="AD111" s="35">
        <f t="shared" si="185"/>
        <v>0</v>
      </c>
      <c r="AE111" s="35">
        <f t="shared" si="186"/>
        <v>0</v>
      </c>
      <c r="AF111" s="35">
        <f t="shared" si="187"/>
        <v>10</v>
      </c>
      <c r="AG111" s="35">
        <f>ROUND(IF('Indicator Data'!K114=0,0,IF('Indicator Data'!K114&gt;AG$195,10,IF('Indicator Data'!K114&lt;AG$194,0,10-(AG$195-'Indicator Data'!K114)/(AG$195-AG$194)*10))),1)</f>
        <v>6.7</v>
      </c>
      <c r="AH111" s="35">
        <f t="shared" si="188"/>
        <v>1.4</v>
      </c>
      <c r="AI111" s="35">
        <f t="shared" si="189"/>
        <v>0.1</v>
      </c>
      <c r="AJ111" s="35">
        <f t="shared" si="190"/>
        <v>0</v>
      </c>
      <c r="AK111" s="35">
        <f t="shared" si="191"/>
        <v>0</v>
      </c>
      <c r="AL111" s="35">
        <f t="shared" si="192"/>
        <v>0</v>
      </c>
      <c r="AM111" s="35">
        <f t="shared" si="193"/>
        <v>0</v>
      </c>
      <c r="AN111" s="35">
        <f t="shared" si="194"/>
        <v>10</v>
      </c>
      <c r="AO111" s="142">
        <f t="shared" si="195"/>
        <v>0.8</v>
      </c>
      <c r="AP111" s="142">
        <f t="shared" si="148"/>
        <v>7.5</v>
      </c>
      <c r="AQ111" s="142">
        <f t="shared" si="196"/>
        <v>4.5999999999999996</v>
      </c>
      <c r="AR111" s="142">
        <f t="shared" si="197"/>
        <v>0</v>
      </c>
      <c r="AS111" s="35">
        <f t="shared" si="198"/>
        <v>8.4</v>
      </c>
      <c r="AT111" s="35">
        <f>IF('Indicator Data'!L114="No data","x",IF('Indicator Data'!CL114&lt;1000,"x",ROUND((IF('Indicator Data'!L114&gt;AT$195,10,IF('Indicator Data'!L114&lt;AT$194,0,10-(AT$195-'Indicator Data'!L114)/(AT$195-AT$194)*10))),1)))</f>
        <v>10</v>
      </c>
      <c r="AU111" s="142">
        <f t="shared" si="199"/>
        <v>9.1999999999999993</v>
      </c>
      <c r="AV111" s="35">
        <f>IF('Indicator Data'!M114="No data","x",ROUND(IF('Indicator Data'!M114=0,0,IF(LOG('Indicator Data'!M114)&gt;AV$195,10,IF(LOG('Indicator Data'!M114)&lt;AV$194,0,10-(AV$195-LOG('Indicator Data'!M114))/(AV$195-AV$194)*10))),1))</f>
        <v>7.6</v>
      </c>
      <c r="AW111" s="36">
        <f>IF(AV111="x","x",'Indicator Data'!M114/'Indicator Data'!$CK114)</f>
        <v>0.50422129829782336</v>
      </c>
      <c r="AX111" s="35">
        <f t="shared" si="149"/>
        <v>5.6</v>
      </c>
      <c r="AY111" s="35">
        <f t="shared" si="150"/>
        <v>6.7</v>
      </c>
      <c r="AZ111" s="35">
        <f>IF('Indicator Data'!N114="No data","x",ROUND(IF('Indicator Data'!N114=0,0,IF(LOG('Indicator Data'!N114)&gt;AZ$195,10,IF(LOG('Indicator Data'!N114)&lt;AZ$194,0,10-(AZ$195-LOG('Indicator Data'!N114))/(AZ$195-AZ$194)*10))),1))</f>
        <v>0</v>
      </c>
      <c r="BA111" s="36">
        <f>IF(AZ111="x","x",'Indicator Data'!N114/'Indicator Data'!$CK114)</f>
        <v>0</v>
      </c>
      <c r="BB111" s="35">
        <f t="shared" si="151"/>
        <v>0</v>
      </c>
      <c r="BC111" s="35">
        <f t="shared" si="152"/>
        <v>0</v>
      </c>
      <c r="BD111" s="35">
        <f>IF('Indicator Data'!O114="No data","x",ROUND(IF('Indicator Data'!O114=0,0,IF(LOG('Indicator Data'!O114)&gt;BD$195,10,IF(LOG('Indicator Data'!O114)&lt;BD$194,0,10-(BD$195-LOG('Indicator Data'!O114))/(BD$195-BD$194)*10))),1))</f>
        <v>0</v>
      </c>
      <c r="BE111" s="36">
        <f>IF(BD111="x","x",'Indicator Data'!O114/'Indicator Data'!$CK114)</f>
        <v>0</v>
      </c>
      <c r="BF111" s="35">
        <f t="shared" si="153"/>
        <v>0</v>
      </c>
      <c r="BG111" s="35">
        <f t="shared" si="154"/>
        <v>0</v>
      </c>
      <c r="BH111" s="35">
        <f>IF('Indicator Data'!P114="No data","x",ROUND(IF('Indicator Data'!P114=0,0,IF(LOG('Indicator Data'!P114)&gt;BH$195,10,IF(LOG('Indicator Data'!P114)&lt;BH$194,0,10-(BH$195-LOG('Indicator Data'!P114))/(BH$195-BH$194)*10))),1))</f>
        <v>0</v>
      </c>
      <c r="BI111" s="36">
        <f>IF(BH111="x","x",'Indicator Data'!P114/'Indicator Data'!$CK114)</f>
        <v>0</v>
      </c>
      <c r="BJ111" s="35">
        <f t="shared" si="155"/>
        <v>0</v>
      </c>
      <c r="BK111" s="35">
        <f t="shared" si="156"/>
        <v>0</v>
      </c>
      <c r="BL111" s="35">
        <f t="shared" si="157"/>
        <v>2.2999999999999998</v>
      </c>
      <c r="BM111" s="35">
        <f>ROUND(IF('Indicator Data'!Q114=0,0,IF(LOG('Indicator Data'!Q114)&gt;BM$195,10,IF(LOG('Indicator Data'!Q114)&lt;BM$194,0,10-(BM$195-LOG('Indicator Data'!Q114))/(BM$195-BM$194)*10))),1)</f>
        <v>8</v>
      </c>
      <c r="BN111" s="35">
        <f>ROUND(IF('Indicator Data'!R114=0,0,IF(LOG('Indicator Data'!R114)&gt;BN$195,10,IF(LOG('Indicator Data'!R114)&lt;BN$194,0,10-(BN$195-LOG('Indicator Data'!R114))/(BN$195-BN$194)*10))),1)</f>
        <v>0</v>
      </c>
      <c r="BO111" s="35">
        <f t="shared" si="158"/>
        <v>2.6666666666666665</v>
      </c>
      <c r="BP111" s="36">
        <f>'Indicator Data'!Q114/'Indicator Data'!$CK114</f>
        <v>0.9046575045546944</v>
      </c>
      <c r="BQ111" s="36">
        <f>'Indicator Data'!R114/'Indicator Data'!$CK114</f>
        <v>0</v>
      </c>
      <c r="BR111" s="35">
        <f t="shared" si="200"/>
        <v>9</v>
      </c>
      <c r="BS111" s="35">
        <f t="shared" si="201"/>
        <v>0</v>
      </c>
      <c r="BT111" s="35">
        <f t="shared" si="135"/>
        <v>3</v>
      </c>
      <c r="BU111" s="35">
        <f t="shared" si="159"/>
        <v>2.8</v>
      </c>
      <c r="BV111" s="35">
        <f>ROUND(IF('Indicator Data'!S114=0,0,IF(LOG('Indicator Data'!S114)&gt;BV$195,10,IF(LOG('Indicator Data'!S114)&lt;BV$194,0,10-(BV$195-LOG('Indicator Data'!S114))/(BV$195-BV$194)*10))),1)</f>
        <v>6.9</v>
      </c>
      <c r="BW111" s="35">
        <f>ROUND(IF('Indicator Data'!T114=0,0,IF(LOG('Indicator Data'!T114)&gt;BW$195,10,IF(LOG('Indicator Data'!T114)&lt;BW$194,0,10-(BW$195-LOG('Indicator Data'!T114))/(BW$195-BW$194)*10))),1)</f>
        <v>7.8</v>
      </c>
      <c r="BX111" s="35">
        <f t="shared" si="160"/>
        <v>7.5</v>
      </c>
      <c r="BY111" s="36">
        <f>'Indicator Data'!S114/'Indicator Data'!$CK114</f>
        <v>0.17108638004799759</v>
      </c>
      <c r="BZ111" s="36">
        <f>'Indicator Data'!T114/'Indicator Data'!$CK114</f>
        <v>0.73357112450669681</v>
      </c>
      <c r="CA111" s="35">
        <f t="shared" si="202"/>
        <v>2.9</v>
      </c>
      <c r="CB111" s="35">
        <f t="shared" si="203"/>
        <v>7.3</v>
      </c>
      <c r="CC111" s="35">
        <f t="shared" si="161"/>
        <v>5.833333333333333</v>
      </c>
      <c r="CD111" s="35">
        <f t="shared" si="162"/>
        <v>6.7</v>
      </c>
      <c r="CE111" s="35">
        <f t="shared" si="163"/>
        <v>5.0999999999999996</v>
      </c>
      <c r="CF111" s="35">
        <f>ROUND(IF('Indicator Data'!U114=0,0,IF(LOG('Indicator Data'!U114)&gt;CF$195,10,IF(LOG('Indicator Data'!U114)&lt;CF$194,0,10-(CF$195-LOG('Indicator Data'!U114))/(CF$195-CF$194)*10))),1)</f>
        <v>7.1</v>
      </c>
      <c r="CG111" s="36">
        <f>'Indicator Data'!U114/'Indicator Data'!$CK114</f>
        <v>0.22754872497847137</v>
      </c>
      <c r="CH111" s="35">
        <f t="shared" si="204"/>
        <v>2.5</v>
      </c>
      <c r="CI111" s="35">
        <f t="shared" si="164"/>
        <v>5.2</v>
      </c>
      <c r="CJ111" s="35">
        <f>ROUND(IF('Indicator Data'!V114=0,0,IF(LOG('Indicator Data'!V114)&gt;CJ$195,10,IF(LOG('Indicator Data'!V114)&lt;CJ$194,0,10-(CJ$195-LOG('Indicator Data'!V114))/(CJ$195-CJ$194)*10))),1)</f>
        <v>8</v>
      </c>
      <c r="CK111" s="36">
        <f>IF('Indicator Data'!V114/'Indicator Data'!$CK114&gt;1,1,'Indicator Data'!V114/'Indicator Data'!$CK114)</f>
        <v>0.92434948922495019</v>
      </c>
      <c r="CL111" s="35">
        <f t="shared" si="205"/>
        <v>9.1999999999999993</v>
      </c>
      <c r="CM111" s="35">
        <f t="shared" si="165"/>
        <v>8.6999999999999993</v>
      </c>
      <c r="CN111" s="35">
        <f>ROUND(IF('Indicator Data'!W114=0,0,IF(LOG('Indicator Data'!W114)&gt;CN$195,10,IF(LOG('Indicator Data'!W114)&lt;CN$194,0,10-(CN$195-LOG('Indicator Data'!W114))/(CN$195-CN$194)*10))),1)</f>
        <v>7.6</v>
      </c>
      <c r="CO111" s="36">
        <f>'Indicator Data'!W114/'Indicator Data'!$CK114</f>
        <v>0.52299301352104732</v>
      </c>
      <c r="CP111" s="35">
        <f t="shared" si="206"/>
        <v>5.2</v>
      </c>
      <c r="CQ111" s="35">
        <f t="shared" si="166"/>
        <v>6.6</v>
      </c>
      <c r="CR111" s="35">
        <f t="shared" si="207"/>
        <v>6.7</v>
      </c>
      <c r="CS111" s="35">
        <f>IF('Indicator Data'!BZ114="No data","x",ROUND(IF('Indicator Data'!BZ114&gt;CS$195,0,IF('Indicator Data'!BZ114&lt;CS$194,10,(CS$195-'Indicator Data'!BZ114)/(CS$195-CS$194)*10)),1))</f>
        <v>5.7</v>
      </c>
      <c r="CT111" s="35">
        <f>IF('Indicator Data'!CA114="No data","x",ROUND(IF('Indicator Data'!CA114&gt;CT$195,0,IF('Indicator Data'!CA114&lt;CT$194,10,(CT$195-'Indicator Data'!CA114)/(CT$195-CT$194)*10)),1))</f>
        <v>4.9000000000000004</v>
      </c>
      <c r="CU111" s="35">
        <f>IF('Indicator Data'!AC114="No data","x",ROUND(IF('Indicator Data'!AC114&gt;CU$195,0,IF('Indicator Data'!AC114&lt;CU$194,10,(CU$195-'Indicator Data'!AC114)/(CU$195-CU$194)*10)),1))</f>
        <v>8.4</v>
      </c>
      <c r="CV111" s="35">
        <f t="shared" si="208"/>
        <v>6.3</v>
      </c>
      <c r="CW111" s="35">
        <f>IF('Indicator Data'!X114="No data","x",ROUND(IF(LOG('Indicator Data'!X114)&gt;CW$195,10,IF(LOG('Indicator Data'!X114)&lt;CW$194,0,10-(CW$195-LOG('Indicator Data'!X114))/(CW$195-CW$194)*10)),1))</f>
        <v>2.1</v>
      </c>
      <c r="CX111" s="35">
        <f>IF('Indicator Data'!Y114="No data","x",ROUND(IF('Indicator Data'!Y114&gt;CX$195,10,IF('Indicator Data'!Y114&lt;CX$194,0,10-(CX$195-'Indicator Data'!Y114)/(CX$195-CX$194)*10)),1))</f>
        <v>8.6999999999999993</v>
      </c>
      <c r="CY111" s="35">
        <f>IF('Indicator Data'!Z114="No data","x",ROUND(IF('Indicator Data'!Z114&gt;CY$195,10,IF('Indicator Data'!Z114&lt;CY$194,0,10-(CY$195-'Indicator Data'!Z114)/(CY$195-CY$194)*10)),1))</f>
        <v>5.4</v>
      </c>
      <c r="CZ111" s="35" t="str">
        <f>IF('Indicator Data'!AA114="No data","x",ROUND(IF('Indicator Data'!AA114&gt;CZ$195,10,IF('Indicator Data'!AA114&lt;CZ$194,0,10-(CZ$195-'Indicator Data'!AA114)/(CZ$195-CZ$194)*10)),1))</f>
        <v>x</v>
      </c>
      <c r="DA111" s="35">
        <f t="shared" si="167"/>
        <v>5.4</v>
      </c>
      <c r="DB111" s="35">
        <f t="shared" si="168"/>
        <v>5.7</v>
      </c>
      <c r="DC111" s="35">
        <f>IF('Indicator Data'!AF114="No data","x",ROUND(IF('Indicator Data'!AF114&gt;DC$195,10,IF('Indicator Data'!AF114&lt;DC$194,0,10-(DC$195-'Indicator Data'!AF114)/(DC$195-DC$194)*10)),1))</f>
        <v>8.8000000000000007</v>
      </c>
      <c r="DD111" s="35">
        <f>IF('Indicator Data'!AG114="No data","x",ROUND(IF('Indicator Data'!AG114&gt;DD$195,10,IF('Indicator Data'!AG114&lt;DD$194,0,10-(DD$195-'Indicator Data'!AG114)/(DD$195-DD$194)*10)),1))</f>
        <v>6.7</v>
      </c>
      <c r="DE111" s="35">
        <f t="shared" si="169"/>
        <v>6.3</v>
      </c>
      <c r="DF111" s="35">
        <f>IF('Indicator Data'!AB114="No data","x",ROUND(IF('Indicator Data'!AB114&gt;DF$195,10,IF('Indicator Data'!AB114&lt;DF$194,0,10-(DF$195-'Indicator Data'!AB114)/(DF$195-DF$194)*10)),1))</f>
        <v>10</v>
      </c>
      <c r="DG111" s="35">
        <f t="shared" si="170"/>
        <v>7.3</v>
      </c>
      <c r="DH111" s="143" t="str">
        <f>IF('Indicator Data'!AD114="No data","x",'Indicator Data'!AD114/'Indicator Data'!$CJ114)</f>
        <v>x</v>
      </c>
      <c r="DI111" s="35" t="str">
        <f t="shared" si="171"/>
        <v>x</v>
      </c>
      <c r="DJ111" s="35">
        <f>IF('Indicator Data'!AE114="No data","x",ROUND(IF('Indicator Data'!AE114&gt;DJ$195,0,IF('Indicator Data'!AE114&lt;DJ$194,10,(DJ$195-'Indicator Data'!AE114)/(DJ$195-DJ$194)*10)),1))</f>
        <v>8</v>
      </c>
      <c r="DK111" s="35">
        <f t="shared" si="172"/>
        <v>8</v>
      </c>
      <c r="DL111" s="35">
        <f t="shared" si="173"/>
        <v>7.2</v>
      </c>
      <c r="DM111" s="37">
        <f t="shared" si="209"/>
        <v>5.8</v>
      </c>
      <c r="DN111" s="38">
        <f t="shared" si="210"/>
        <v>5.6</v>
      </c>
      <c r="DO111" s="35">
        <f>ROUND(IF('Indicator Data'!AH114=0,0,IF('Indicator Data'!AH114&gt;DO$195,10,IF('Indicator Data'!AH114&lt;DO$194,0,10-(DO$195-'Indicator Data'!AH114)/(DO$195-DO$194)*10))),1)</f>
        <v>4.9000000000000004</v>
      </c>
      <c r="DP111" s="35">
        <f>ROUND(IF('Indicator Data'!AI114=0,0,IF(LOG('Indicator Data'!AI114)&gt;LOG(DP$195),10,IF(LOG('Indicator Data'!AI114)&lt;LOG(DP$194),0,10-(LOG(DP$195)-LOG('Indicator Data'!AI114))/(LOG(DP$195)-LOG(DP$194))*10))),1)</f>
        <v>5.0999999999999996</v>
      </c>
      <c r="DQ111" s="37">
        <f t="shared" si="211"/>
        <v>5</v>
      </c>
      <c r="DR111" s="35">
        <f>'Indicator Data'!AJ114</f>
        <v>0</v>
      </c>
      <c r="DS111" s="35">
        <f>'Indicator Data'!AK114</f>
        <v>0</v>
      </c>
      <c r="DT111" s="37">
        <f t="shared" si="212"/>
        <v>0</v>
      </c>
      <c r="DU111" s="38">
        <f t="shared" si="213"/>
        <v>3.5</v>
      </c>
      <c r="DV111" s="13"/>
      <c r="DW111" s="83"/>
    </row>
    <row r="112" spans="1:127" s="2" customFormat="1" x14ac:dyDescent="0.3">
      <c r="A112" s="98" t="str">
        <f>'Indicator Data'!A115</f>
        <v>Mauritius</v>
      </c>
      <c r="B112" s="39" t="str">
        <f>'Indicator Data'!B115</f>
        <v>MUS</v>
      </c>
      <c r="C112" s="35">
        <f>ROUND(IF('Indicator Data'!C115=0,0.1,IF(LOG('Indicator Data'!C115)&gt;C$195,10,IF(LOG('Indicator Data'!C115)&lt;C$194,0,10-(C$195-LOG('Indicator Data'!C115))/(C$195-C$194)*10))),1)</f>
        <v>0.1</v>
      </c>
      <c r="D112" s="35">
        <f>ROUND(IF('Indicator Data'!D115=0,0.1,IF(LOG('Indicator Data'!D115)&gt;D$195,10,IF(LOG('Indicator Data'!D115)&lt;D$194,0,10-(D$195-LOG('Indicator Data'!D115))/(D$195-D$194)*10))),1)</f>
        <v>0.1</v>
      </c>
      <c r="E112" s="35">
        <f t="shared" si="174"/>
        <v>0.1</v>
      </c>
      <c r="F112" s="35">
        <f>IF('Indicator Data'!E115="No data",0.1,(ROUND(IF('Indicator Data'!E115=0,0,IF(LOG('Indicator Data'!E115)&gt;F$195,10,IF(LOG('Indicator Data'!E115)&lt;F$194,0,10-(F$195-LOG('Indicator Data'!E115))/(F$195-F$194)*10))),1)))</f>
        <v>0.1</v>
      </c>
      <c r="G112" s="35">
        <f>ROUND(IF('Indicator Data'!F115=0,0,IF(LOG('Indicator Data'!F115)&gt;G$195,10,IF(LOG('Indicator Data'!F115)&lt;G$194,0,10-(G$195-LOG('Indicator Data'!F115))/(G$195-G$194)*10))),1)</f>
        <v>5.2</v>
      </c>
      <c r="H112" s="35">
        <f>ROUND(IF('Indicator Data'!G115=0,0,IF(LOG('Indicator Data'!G115)&gt;H$195,10,IF(LOG('Indicator Data'!G115)&lt;H$194,0,10-(H$195-LOG('Indicator Data'!G115))/(H$195-H$194)*10))),1)</f>
        <v>6</v>
      </c>
      <c r="I112" s="35">
        <f>ROUND(IF('Indicator Data'!H115=0,0,IF(LOG('Indicator Data'!H115)&gt;I$195,10,IF(LOG('Indicator Data'!H115)&lt;I$194,0,10-(I$195-LOG('Indicator Data'!H115))/(I$195-I$194)*10))),1)</f>
        <v>8.9</v>
      </c>
      <c r="J112" s="35">
        <f t="shared" si="175"/>
        <v>7.7</v>
      </c>
      <c r="K112" s="35">
        <f>ROUND(IF('Indicator Data'!I115=0,0,IF(LOG('Indicator Data'!I115)&gt;K$195,10,IF(LOG('Indicator Data'!I115)&lt;K$194,0,10-(K$195-LOG('Indicator Data'!I115))/(K$195-K$194)*10))),1)</f>
        <v>3.9</v>
      </c>
      <c r="L112" s="35">
        <f t="shared" si="176"/>
        <v>6.2</v>
      </c>
      <c r="M112" s="35">
        <f>ROUND(IF('Indicator Data'!J115=0,0,IF(LOG('Indicator Data'!J115)&gt;M$195,10,IF(LOG('Indicator Data'!J115)&lt;M$194,0,10-(M$195-LOG('Indicator Data'!J115))/(M$195-M$194)*10))),1)</f>
        <v>0</v>
      </c>
      <c r="N112" s="36">
        <f>'Indicator Data'!C115/'Indicator Data'!$CK115</f>
        <v>0</v>
      </c>
      <c r="O112" s="36">
        <f>'Indicator Data'!D115/'Indicator Data'!$CK115</f>
        <v>0</v>
      </c>
      <c r="P112" s="36" t="str">
        <f>IF(F112=0.1,"x",'Indicator Data'!E115/'Indicator Data'!$CK115)</f>
        <v>x</v>
      </c>
      <c r="Q112" s="36">
        <f>'Indicator Data'!F115/'Indicator Data'!$CK115</f>
        <v>1.1044507905988947E-5</v>
      </c>
      <c r="R112" s="36">
        <f>'Indicator Data'!G115/'Indicator Data'!$CK115</f>
        <v>1.8990374737278628E-2</v>
      </c>
      <c r="S112" s="36">
        <f>'Indicator Data'!H115/'Indicator Data'!$CK115</f>
        <v>1.3991330587521949E-2</v>
      </c>
      <c r="T112" s="36">
        <f>'Indicator Data'!I115/'Indicator Data'!$CK115</f>
        <v>7.1441362475377238E-4</v>
      </c>
      <c r="U112" s="36">
        <f>'Indicator Data'!J115/'Indicator Data'!$CK115</f>
        <v>0</v>
      </c>
      <c r="V112" s="35">
        <f t="shared" si="177"/>
        <v>0</v>
      </c>
      <c r="W112" s="35">
        <f t="shared" si="178"/>
        <v>0</v>
      </c>
      <c r="X112" s="35">
        <f t="shared" si="179"/>
        <v>0</v>
      </c>
      <c r="Y112" s="35">
        <f t="shared" si="180"/>
        <v>0.1</v>
      </c>
      <c r="Z112" s="35">
        <f t="shared" si="181"/>
        <v>7.9</v>
      </c>
      <c r="AA112" s="35">
        <f t="shared" si="182"/>
        <v>10</v>
      </c>
      <c r="AB112" s="35">
        <f t="shared" si="183"/>
        <v>10</v>
      </c>
      <c r="AC112" s="35">
        <f t="shared" si="184"/>
        <v>10</v>
      </c>
      <c r="AD112" s="35">
        <f t="shared" si="185"/>
        <v>0.7</v>
      </c>
      <c r="AE112" s="35">
        <f t="shared" si="186"/>
        <v>7.7</v>
      </c>
      <c r="AF112" s="35">
        <f t="shared" si="187"/>
        <v>0</v>
      </c>
      <c r="AG112" s="35">
        <f>ROUND(IF('Indicator Data'!K115=0,0,IF('Indicator Data'!K115&gt;AG$195,10,IF('Indicator Data'!K115&lt;AG$194,0,10-(AG$195-'Indicator Data'!K115)/(AG$195-AG$194)*10))),1)</f>
        <v>1</v>
      </c>
      <c r="AH112" s="35">
        <f t="shared" si="188"/>
        <v>0.1</v>
      </c>
      <c r="AI112" s="35">
        <f t="shared" si="189"/>
        <v>0.1</v>
      </c>
      <c r="AJ112" s="35">
        <f t="shared" si="190"/>
        <v>8</v>
      </c>
      <c r="AK112" s="35">
        <f t="shared" si="191"/>
        <v>9.5</v>
      </c>
      <c r="AL112" s="35">
        <f t="shared" si="192"/>
        <v>8.9</v>
      </c>
      <c r="AM112" s="35">
        <f t="shared" si="193"/>
        <v>2.2999999999999998</v>
      </c>
      <c r="AN112" s="35">
        <f t="shared" si="194"/>
        <v>0</v>
      </c>
      <c r="AO112" s="142">
        <f t="shared" si="195"/>
        <v>0.1</v>
      </c>
      <c r="AP112" s="142">
        <f t="shared" si="148"/>
        <v>0.1</v>
      </c>
      <c r="AQ112" s="142">
        <f t="shared" si="196"/>
        <v>6.8</v>
      </c>
      <c r="AR112" s="142">
        <f t="shared" si="197"/>
        <v>7</v>
      </c>
      <c r="AS112" s="35">
        <f t="shared" si="198"/>
        <v>0.5</v>
      </c>
      <c r="AT112" s="35">
        <f>IF('Indicator Data'!L115="No data","x",IF('Indicator Data'!CL115&lt;1000,"x",ROUND((IF('Indicator Data'!L115&gt;AT$195,10,IF('Indicator Data'!L115&lt;AT$194,0,10-(AT$195-'Indicator Data'!L115)/(AT$195-AT$194)*10))),1)))</f>
        <v>2</v>
      </c>
      <c r="AU112" s="142">
        <f t="shared" si="199"/>
        <v>1.3</v>
      </c>
      <c r="AV112" s="35">
        <f>IF('Indicator Data'!M115="No data","x",ROUND(IF('Indicator Data'!M115=0,0,IF(LOG('Indicator Data'!M115)&gt;AV$195,10,IF(LOG('Indicator Data'!M115)&lt;AV$194,0,10-(AV$195-LOG('Indicator Data'!M115))/(AV$195-AV$194)*10))),1))</f>
        <v>0</v>
      </c>
      <c r="AW112" s="36">
        <f>IF(AV112="x","x",'Indicator Data'!M115/'Indicator Data'!$CK115)</f>
        <v>0</v>
      </c>
      <c r="AX112" s="35">
        <f t="shared" si="149"/>
        <v>0</v>
      </c>
      <c r="AY112" s="35">
        <f t="shared" si="150"/>
        <v>0</v>
      </c>
      <c r="AZ112" s="35" t="str">
        <f>IF('Indicator Data'!N115="No data","x",ROUND(IF('Indicator Data'!N115=0,0,IF(LOG('Indicator Data'!N115)&gt;AZ$195,10,IF(LOG('Indicator Data'!N115)&lt;AZ$194,0,10-(AZ$195-LOG('Indicator Data'!N115))/(AZ$195-AZ$194)*10))),1))</f>
        <v>x</v>
      </c>
      <c r="BA112" s="36" t="str">
        <f>IF(AZ112="x","x",'Indicator Data'!N115/'Indicator Data'!$CK115)</f>
        <v>x</v>
      </c>
      <c r="BB112" s="35" t="str">
        <f t="shared" si="151"/>
        <v>x</v>
      </c>
      <c r="BC112" s="35" t="str">
        <f t="shared" si="152"/>
        <v>x</v>
      </c>
      <c r="BD112" s="35" t="str">
        <f>IF('Indicator Data'!O115="No data","x",ROUND(IF('Indicator Data'!O115=0,0,IF(LOG('Indicator Data'!O115)&gt;BD$195,10,IF(LOG('Indicator Data'!O115)&lt;BD$194,0,10-(BD$195-LOG('Indicator Data'!O115))/(BD$195-BD$194)*10))),1))</f>
        <v>x</v>
      </c>
      <c r="BE112" s="36" t="str">
        <f>IF(BD112="x","x",'Indicator Data'!O115/'Indicator Data'!$CK115)</f>
        <v>x</v>
      </c>
      <c r="BF112" s="35" t="str">
        <f t="shared" si="153"/>
        <v>x</v>
      </c>
      <c r="BG112" s="35" t="str">
        <f t="shared" si="154"/>
        <v>x</v>
      </c>
      <c r="BH112" s="35" t="str">
        <f>IF('Indicator Data'!P115="No data","x",ROUND(IF('Indicator Data'!P115=0,0,IF(LOG('Indicator Data'!P115)&gt;BH$195,10,IF(LOG('Indicator Data'!P115)&lt;BH$194,0,10-(BH$195-LOG('Indicator Data'!P115))/(BH$195-BH$194)*10))),1))</f>
        <v>x</v>
      </c>
      <c r="BI112" s="36" t="str">
        <f>IF(BH112="x","x",'Indicator Data'!P115/'Indicator Data'!$CK115)</f>
        <v>x</v>
      </c>
      <c r="BJ112" s="35" t="str">
        <f t="shared" si="155"/>
        <v>x</v>
      </c>
      <c r="BK112" s="35" t="str">
        <f t="shared" si="156"/>
        <v>x</v>
      </c>
      <c r="BL112" s="35">
        <f t="shared" si="157"/>
        <v>0</v>
      </c>
      <c r="BM112" s="35">
        <f>ROUND(IF('Indicator Data'!Q115=0,0,IF(LOG('Indicator Data'!Q115)&gt;BM$195,10,IF(LOG('Indicator Data'!Q115)&lt;BM$194,0,10-(BM$195-LOG('Indicator Data'!Q115))/(BM$195-BM$194)*10))),1)</f>
        <v>0</v>
      </c>
      <c r="BN112" s="35">
        <f>ROUND(IF('Indicator Data'!R115=0,0,IF(LOG('Indicator Data'!R115)&gt;BN$195,10,IF(LOG('Indicator Data'!R115)&lt;BN$194,0,10-(BN$195-LOG('Indicator Data'!R115))/(BN$195-BN$194)*10))),1)</f>
        <v>0</v>
      </c>
      <c r="BO112" s="35">
        <f t="shared" si="158"/>
        <v>0</v>
      </c>
      <c r="BP112" s="36">
        <f>'Indicator Data'!Q115/'Indicator Data'!$CK115</f>
        <v>0</v>
      </c>
      <c r="BQ112" s="36">
        <f>'Indicator Data'!R115/'Indicator Data'!$CK115</f>
        <v>0</v>
      </c>
      <c r="BR112" s="35">
        <f t="shared" si="200"/>
        <v>0</v>
      </c>
      <c r="BS112" s="35">
        <f t="shared" si="201"/>
        <v>0</v>
      </c>
      <c r="BT112" s="35">
        <f t="shared" si="135"/>
        <v>0</v>
      </c>
      <c r="BU112" s="35">
        <f t="shared" si="159"/>
        <v>0</v>
      </c>
      <c r="BV112" s="35">
        <f>ROUND(IF('Indicator Data'!S115=0,0,IF(LOG('Indicator Data'!S115)&gt;BV$195,10,IF(LOG('Indicator Data'!S115)&lt;BV$194,0,10-(BV$195-LOG('Indicator Data'!S115))/(BV$195-BV$194)*10))),1)</f>
        <v>0</v>
      </c>
      <c r="BW112" s="35">
        <f>ROUND(IF('Indicator Data'!T115=0,0,IF(LOG('Indicator Data'!T115)&gt;BW$195,10,IF(LOG('Indicator Data'!T115)&lt;BW$194,0,10-(BW$195-LOG('Indicator Data'!T115))/(BW$195-BW$194)*10))),1)</f>
        <v>0</v>
      </c>
      <c r="BX112" s="35">
        <f t="shared" si="160"/>
        <v>0</v>
      </c>
      <c r="BY112" s="36">
        <f>'Indicator Data'!S115/'Indicator Data'!$CK115</f>
        <v>0</v>
      </c>
      <c r="BZ112" s="36">
        <f>'Indicator Data'!T115/'Indicator Data'!$CK115</f>
        <v>0</v>
      </c>
      <c r="CA112" s="35">
        <f t="shared" si="202"/>
        <v>0</v>
      </c>
      <c r="CB112" s="35">
        <f t="shared" si="203"/>
        <v>0</v>
      </c>
      <c r="CC112" s="35">
        <f t="shared" si="161"/>
        <v>0</v>
      </c>
      <c r="CD112" s="35">
        <f t="shared" si="162"/>
        <v>0</v>
      </c>
      <c r="CE112" s="35">
        <f t="shared" si="163"/>
        <v>0</v>
      </c>
      <c r="CF112" s="35">
        <f>ROUND(IF('Indicator Data'!U115=0,0,IF(LOG('Indicator Data'!U115)&gt;CF$195,10,IF(LOG('Indicator Data'!U115)&lt;CF$194,0,10-(CF$195-LOG('Indicator Data'!U115))/(CF$195-CF$194)*10))),1)</f>
        <v>7.1</v>
      </c>
      <c r="CG112" s="36">
        <f>'Indicator Data'!U115/'Indicator Data'!$CK115</f>
        <v>0.76607666280242415</v>
      </c>
      <c r="CH112" s="35">
        <f t="shared" si="204"/>
        <v>8.5</v>
      </c>
      <c r="CI112" s="35">
        <f t="shared" si="164"/>
        <v>7.9</v>
      </c>
      <c r="CJ112" s="35">
        <f>ROUND(IF('Indicator Data'!V115=0,0,IF(LOG('Indicator Data'!V115)&gt;CJ$195,10,IF(LOG('Indicator Data'!V115)&lt;CJ$194,0,10-(CJ$195-LOG('Indicator Data'!V115))/(CJ$195-CJ$194)*10))),1)</f>
        <v>7.3</v>
      </c>
      <c r="CK112" s="36">
        <f>IF('Indicator Data'!V115/'Indicator Data'!$CK115&gt;1,1,'Indicator Data'!V115/'Indicator Data'!$CK115)</f>
        <v>0.94874652686276906</v>
      </c>
      <c r="CL112" s="35">
        <f t="shared" si="205"/>
        <v>9.5</v>
      </c>
      <c r="CM112" s="35">
        <f t="shared" si="165"/>
        <v>8.6</v>
      </c>
      <c r="CN112" s="35">
        <f>ROUND(IF('Indicator Data'!W115=0,0,IF(LOG('Indicator Data'!W115)&gt;CN$195,10,IF(LOG('Indicator Data'!W115)&lt;CN$194,0,10-(CN$195-LOG('Indicator Data'!W115))/(CN$195-CN$194)*10))),1)</f>
        <v>7.2</v>
      </c>
      <c r="CO112" s="36">
        <f>'Indicator Data'!W115/'Indicator Data'!$CK115</f>
        <v>0.86672061066028283</v>
      </c>
      <c r="CP112" s="35">
        <f t="shared" si="206"/>
        <v>8.6999999999999993</v>
      </c>
      <c r="CQ112" s="35">
        <f t="shared" si="166"/>
        <v>8</v>
      </c>
      <c r="CR112" s="35">
        <f t="shared" si="207"/>
        <v>7</v>
      </c>
      <c r="CS112" s="35">
        <f>IF('Indicator Data'!BZ115="No data","x",ROUND(IF('Indicator Data'!BZ115&gt;CS$195,0,IF('Indicator Data'!BZ115&lt;CS$194,10,(CS$195-'Indicator Data'!BZ115)/(CS$195-CS$194)*10)),1))</f>
        <v>0.5</v>
      </c>
      <c r="CT112" s="35">
        <f>IF('Indicator Data'!CA115="No data","x",ROUND(IF('Indicator Data'!CA115&gt;CT$195,0,IF('Indicator Data'!CA115&lt;CT$194,10,(CT$195-'Indicator Data'!CA115)/(CT$195-CT$194)*10)),1))</f>
        <v>0</v>
      </c>
      <c r="CU112" s="35" t="str">
        <f>IF('Indicator Data'!AC115="No data","x",ROUND(IF('Indicator Data'!AC115&gt;CU$195,0,IF('Indicator Data'!AC115&lt;CU$194,10,(CU$195-'Indicator Data'!AC115)/(CU$195-CU$194)*10)),1))</f>
        <v>x</v>
      </c>
      <c r="CV112" s="35">
        <f t="shared" si="208"/>
        <v>0.3</v>
      </c>
      <c r="CW112" s="35">
        <f>IF('Indicator Data'!X115="No data","x",ROUND(IF(LOG('Indicator Data'!X115)&gt;CW$195,10,IF(LOG('Indicator Data'!X115)&lt;CW$194,0,10-(CW$195-LOG('Indicator Data'!X115))/(CW$195-CW$194)*10)),1))</f>
        <v>9.3000000000000007</v>
      </c>
      <c r="CX112" s="35">
        <f>IF('Indicator Data'!Y115="No data","x",ROUND(IF('Indicator Data'!Y115&gt;CX$195,10,IF('Indicator Data'!Y115&lt;CX$194,0,10-(CX$195-'Indicator Data'!Y115)/(CX$195-CX$194)*10)),1))</f>
        <v>0</v>
      </c>
      <c r="CY112" s="35">
        <f>IF('Indicator Data'!Z115="No data","x",ROUND(IF('Indicator Data'!Z115&gt;CY$195,10,IF('Indicator Data'!Z115&lt;CY$194,0,10-(CY$195-'Indicator Data'!Z115)/(CY$195-CY$194)*10)),1))</f>
        <v>4.0999999999999996</v>
      </c>
      <c r="CZ112" s="35">
        <f>IF('Indicator Data'!AA115="No data","x",ROUND(IF('Indicator Data'!AA115&gt;CZ$195,10,IF('Indicator Data'!AA115&lt;CZ$194,0,10-(CZ$195-'Indicator Data'!AA115)/(CZ$195-CZ$194)*10)),1))</f>
        <v>3.7</v>
      </c>
      <c r="DA112" s="35">
        <f t="shared" si="167"/>
        <v>4.3</v>
      </c>
      <c r="DB112" s="35">
        <f t="shared" si="168"/>
        <v>3</v>
      </c>
      <c r="DC112" s="35" t="str">
        <f>IF('Indicator Data'!AF115="No data","x",ROUND(IF('Indicator Data'!AF115&gt;DC$195,10,IF('Indicator Data'!AF115&lt;DC$194,0,10-(DC$195-'Indicator Data'!AF115)/(DC$195-DC$194)*10)),1))</f>
        <v>x</v>
      </c>
      <c r="DD112" s="35">
        <f>IF('Indicator Data'!AG115="No data","x",ROUND(IF('Indicator Data'!AG115&gt;DD$195,10,IF('Indicator Data'!AG115&lt;DD$194,0,10-(DD$195-'Indicator Data'!AG115)/(DD$195-DD$194)*10)),1))</f>
        <v>0.1</v>
      </c>
      <c r="DE112" s="35">
        <f t="shared" si="169"/>
        <v>3.4</v>
      </c>
      <c r="DF112" s="35">
        <f>IF('Indicator Data'!AB115="No data","x",ROUND(IF('Indicator Data'!AB115&gt;DF$195,10,IF('Indicator Data'!AB115&lt;DF$194,0,10-(DF$195-'Indicator Data'!AB115)/(DF$195-DF$194)*10)),1))</f>
        <v>0</v>
      </c>
      <c r="DG112" s="35">
        <f t="shared" si="170"/>
        <v>0.2</v>
      </c>
      <c r="DH112" s="143">
        <f>IF('Indicator Data'!AD115="No data","x",'Indicator Data'!AD115/'Indicator Data'!$CJ115)</f>
        <v>1.4019390865342964E-4</v>
      </c>
      <c r="DI112" s="35">
        <f t="shared" si="171"/>
        <v>8.6</v>
      </c>
      <c r="DJ112" s="35">
        <f>IF('Indicator Data'!AE115="No data","x",ROUND(IF('Indicator Data'!AE115&gt;DJ$195,0,IF('Indicator Data'!AE115&lt;DJ$194,10,(DJ$195-'Indicator Data'!AE115)/(DJ$195-DJ$194)*10)),1))</f>
        <v>2</v>
      </c>
      <c r="DK112" s="35">
        <f t="shared" si="172"/>
        <v>5.3</v>
      </c>
      <c r="DL112" s="35">
        <f t="shared" si="173"/>
        <v>3</v>
      </c>
      <c r="DM112" s="37">
        <f t="shared" si="209"/>
        <v>3.7</v>
      </c>
      <c r="DN112" s="38">
        <f t="shared" si="210"/>
        <v>3.8</v>
      </c>
      <c r="DO112" s="35">
        <f>ROUND(IF('Indicator Data'!AH115=0,0,IF('Indicator Data'!AH115&gt;DO$195,10,IF('Indicator Data'!AH115&lt;DO$194,0,10-(DO$195-'Indicator Data'!AH115)/(DO$195-DO$194)*10))),1)</f>
        <v>0.2</v>
      </c>
      <c r="DP112" s="35">
        <f>ROUND(IF('Indicator Data'!AI115=0,0,IF(LOG('Indicator Data'!AI115)&gt;LOG(DP$195),10,IF(LOG('Indicator Data'!AI115)&lt;LOG(DP$194),0,10-(LOG(DP$195)-LOG('Indicator Data'!AI115))/(LOG(DP$195)-LOG(DP$194))*10))),1)</f>
        <v>0</v>
      </c>
      <c r="DQ112" s="37">
        <f t="shared" si="211"/>
        <v>0.1</v>
      </c>
      <c r="DR112" s="35">
        <f>'Indicator Data'!AJ115</f>
        <v>0</v>
      </c>
      <c r="DS112" s="35">
        <f>'Indicator Data'!AK115</f>
        <v>0</v>
      </c>
      <c r="DT112" s="37">
        <f t="shared" si="212"/>
        <v>0</v>
      </c>
      <c r="DU112" s="38">
        <f t="shared" si="213"/>
        <v>0.1</v>
      </c>
      <c r="DV112" s="13"/>
      <c r="DW112" s="83"/>
    </row>
    <row r="113" spans="1:127" s="2" customFormat="1" x14ac:dyDescent="0.3">
      <c r="A113" s="98" t="str">
        <f>'Indicator Data'!A116</f>
        <v>Mexico</v>
      </c>
      <c r="B113" s="39" t="str">
        <f>'Indicator Data'!B116</f>
        <v>MEX</v>
      </c>
      <c r="C113" s="35">
        <f>ROUND(IF('Indicator Data'!C116=0,0.1,IF(LOG('Indicator Data'!C116)&gt;C$195,10,IF(LOG('Indicator Data'!C116)&lt;C$194,0,10-(C$195-LOG('Indicator Data'!C116))/(C$195-C$194)*10))),1)</f>
        <v>10</v>
      </c>
      <c r="D113" s="35">
        <f>ROUND(IF('Indicator Data'!D116=0,0.1,IF(LOG('Indicator Data'!D116)&gt;D$195,10,IF(LOG('Indicator Data'!D116)&lt;D$194,0,10-(D$195-LOG('Indicator Data'!D116))/(D$195-D$194)*10))),1)</f>
        <v>10</v>
      </c>
      <c r="E113" s="35">
        <f t="shared" si="174"/>
        <v>10</v>
      </c>
      <c r="F113" s="35">
        <f>IF('Indicator Data'!E116="No data",0.1,(ROUND(IF('Indicator Data'!E116=0,0,IF(LOG('Indicator Data'!E116)&gt;F$195,10,IF(LOG('Indicator Data'!E116)&lt;F$194,0,10-(F$195-LOG('Indicator Data'!E116))/(F$195-F$194)*10))),1)))</f>
        <v>9.3000000000000007</v>
      </c>
      <c r="G113" s="35">
        <f>ROUND(IF('Indicator Data'!F116=0,0,IF(LOG('Indicator Data'!F116)&gt;G$195,10,IF(LOG('Indicator Data'!F116)&lt;G$194,0,10-(G$195-LOG('Indicator Data'!F116))/(G$195-G$194)*10))),1)</f>
        <v>7.2</v>
      </c>
      <c r="H113" s="35">
        <f>ROUND(IF('Indicator Data'!G116=0,0,IF(LOG('Indicator Data'!G116)&gt;H$195,10,IF(LOG('Indicator Data'!G116)&lt;H$194,0,10-(H$195-LOG('Indicator Data'!G116))/(H$195-H$194)*10))),1)</f>
        <v>10</v>
      </c>
      <c r="I113" s="35">
        <f>ROUND(IF('Indicator Data'!H116=0,0,IF(LOG('Indicator Data'!H116)&gt;I$195,10,IF(LOG('Indicator Data'!H116)&lt;I$194,0,10-(I$195-LOG('Indicator Data'!H116))/(I$195-I$194)*10))),1)</f>
        <v>10</v>
      </c>
      <c r="J113" s="35">
        <f t="shared" si="175"/>
        <v>10</v>
      </c>
      <c r="K113" s="35">
        <f>ROUND(IF('Indicator Data'!I116=0,0,IF(LOG('Indicator Data'!I116)&gt;K$195,10,IF(LOG('Indicator Data'!I116)&lt;K$194,0,10-(K$195-LOG('Indicator Data'!I116))/(K$195-K$194)*10))),1)</f>
        <v>7.9</v>
      </c>
      <c r="L113" s="35">
        <f t="shared" si="176"/>
        <v>9.1999999999999993</v>
      </c>
      <c r="M113" s="35">
        <f>ROUND(IF('Indicator Data'!J116=0,0,IF(LOG('Indicator Data'!J116)&gt;M$195,10,IF(LOG('Indicator Data'!J116)&lt;M$194,0,10-(M$195-LOG('Indicator Data'!J116))/(M$195-M$194)*10))),1)</f>
        <v>9.6999999999999993</v>
      </c>
      <c r="N113" s="36">
        <f>'Indicator Data'!C116/'Indicator Data'!$CK116</f>
        <v>1.4683527687019309E-3</v>
      </c>
      <c r="O113" s="36">
        <f>'Indicator Data'!D116/'Indicator Data'!$CK116</f>
        <v>2.56346584784058E-4</v>
      </c>
      <c r="P113" s="36">
        <f>IF(F113=0.1,"x",'Indicator Data'!E116/'Indicator Data'!$CK116)</f>
        <v>4.2279363240218474E-3</v>
      </c>
      <c r="Q113" s="36">
        <f>'Indicator Data'!F116/'Indicator Data'!$CK116</f>
        <v>1.590387627598548E-6</v>
      </c>
      <c r="R113" s="36">
        <f>'Indicator Data'!G116/'Indicator Data'!$CK116</f>
        <v>1.2093979069691464E-2</v>
      </c>
      <c r="S113" s="36">
        <f>'Indicator Data'!H116/'Indicator Data'!$CK116</f>
        <v>4.0713412247196405E-3</v>
      </c>
      <c r="T113" s="36">
        <f>'Indicator Data'!I116/'Indicator Data'!$CK116</f>
        <v>6.8325318093872796E-4</v>
      </c>
      <c r="U113" s="36">
        <f>'Indicator Data'!J116/'Indicator Data'!$CK116</f>
        <v>5.7735375529325303E-4</v>
      </c>
      <c r="V113" s="35">
        <f t="shared" si="177"/>
        <v>7.3</v>
      </c>
      <c r="W113" s="35">
        <f t="shared" si="178"/>
        <v>2.6</v>
      </c>
      <c r="X113" s="35">
        <f t="shared" si="179"/>
        <v>5.4</v>
      </c>
      <c r="Y113" s="35">
        <f t="shared" si="180"/>
        <v>2.8</v>
      </c>
      <c r="Z113" s="35">
        <f t="shared" si="181"/>
        <v>6</v>
      </c>
      <c r="AA113" s="35">
        <f t="shared" si="182"/>
        <v>6.7</v>
      </c>
      <c r="AB113" s="35">
        <f t="shared" si="183"/>
        <v>8.1</v>
      </c>
      <c r="AC113" s="35">
        <f t="shared" si="184"/>
        <v>7.5</v>
      </c>
      <c r="AD113" s="35">
        <f t="shared" si="185"/>
        <v>0.7</v>
      </c>
      <c r="AE113" s="35">
        <f t="shared" si="186"/>
        <v>5</v>
      </c>
      <c r="AF113" s="35">
        <f t="shared" si="187"/>
        <v>0.2</v>
      </c>
      <c r="AG113" s="35">
        <f>ROUND(IF('Indicator Data'!K116=0,0,IF('Indicator Data'!K116&gt;AG$195,10,IF('Indicator Data'!K116&lt;AG$194,0,10-(AG$195-'Indicator Data'!K116)/(AG$195-AG$194)*10))),1)</f>
        <v>5.7</v>
      </c>
      <c r="AH113" s="35">
        <f t="shared" si="188"/>
        <v>8.6999999999999993</v>
      </c>
      <c r="AI113" s="35">
        <f t="shared" si="189"/>
        <v>6.3</v>
      </c>
      <c r="AJ113" s="35">
        <f t="shared" si="190"/>
        <v>8.4</v>
      </c>
      <c r="AK113" s="35">
        <f t="shared" si="191"/>
        <v>9.1</v>
      </c>
      <c r="AL113" s="35">
        <f t="shared" si="192"/>
        <v>8.8000000000000007</v>
      </c>
      <c r="AM113" s="35">
        <f t="shared" si="193"/>
        <v>4.3</v>
      </c>
      <c r="AN113" s="35">
        <f t="shared" si="194"/>
        <v>7.2</v>
      </c>
      <c r="AO113" s="142">
        <f t="shared" si="195"/>
        <v>8.6</v>
      </c>
      <c r="AP113" s="142">
        <f t="shared" si="148"/>
        <v>7.2</v>
      </c>
      <c r="AQ113" s="142">
        <f t="shared" si="196"/>
        <v>6.6</v>
      </c>
      <c r="AR113" s="142">
        <f t="shared" si="197"/>
        <v>7.7</v>
      </c>
      <c r="AS113" s="35">
        <f t="shared" si="198"/>
        <v>6.5</v>
      </c>
      <c r="AT113" s="35">
        <f>IF('Indicator Data'!L116="No data","x",IF('Indicator Data'!CL116&lt;1000,"x",ROUND((IF('Indicator Data'!L116&gt;AT$195,10,IF('Indicator Data'!L116&lt;AT$194,0,10-(AT$195-'Indicator Data'!L116)/(AT$195-AT$194)*10))),1)))</f>
        <v>1</v>
      </c>
      <c r="AU113" s="142">
        <f t="shared" si="199"/>
        <v>3.8</v>
      </c>
      <c r="AV113" s="35" t="str">
        <f>IF('Indicator Data'!M116="No data","x",ROUND(IF('Indicator Data'!M116=0,0,IF(LOG('Indicator Data'!M116)&gt;AV$195,10,IF(LOG('Indicator Data'!M116)&lt;AV$194,0,10-(AV$195-LOG('Indicator Data'!M116))/(AV$195-AV$194)*10))),1))</f>
        <v>x</v>
      </c>
      <c r="AW113" s="36" t="str">
        <f>IF(AV113="x","x",'Indicator Data'!M116/'Indicator Data'!$CK116)</f>
        <v>x</v>
      </c>
      <c r="AX113" s="35" t="str">
        <f t="shared" si="149"/>
        <v>x</v>
      </c>
      <c r="AY113" s="35" t="str">
        <f t="shared" si="150"/>
        <v>x</v>
      </c>
      <c r="AZ113" s="35" t="str">
        <f>IF('Indicator Data'!N116="No data","x",ROUND(IF('Indicator Data'!N116=0,0,IF(LOG('Indicator Data'!N116)&gt;AZ$195,10,IF(LOG('Indicator Data'!N116)&lt;AZ$194,0,10-(AZ$195-LOG('Indicator Data'!N116))/(AZ$195-AZ$194)*10))),1))</f>
        <v>x</v>
      </c>
      <c r="BA113" s="36" t="str">
        <f>IF(AZ113="x","x",'Indicator Data'!N116/'Indicator Data'!$CK116)</f>
        <v>x</v>
      </c>
      <c r="BB113" s="35" t="str">
        <f t="shared" si="151"/>
        <v>x</v>
      </c>
      <c r="BC113" s="35" t="str">
        <f t="shared" si="152"/>
        <v>x</v>
      </c>
      <c r="BD113" s="35" t="str">
        <f>IF('Indicator Data'!O116="No data","x",ROUND(IF('Indicator Data'!O116=0,0,IF(LOG('Indicator Data'!O116)&gt;BD$195,10,IF(LOG('Indicator Data'!O116)&lt;BD$194,0,10-(BD$195-LOG('Indicator Data'!O116))/(BD$195-BD$194)*10))),1))</f>
        <v>x</v>
      </c>
      <c r="BE113" s="36" t="str">
        <f>IF(BD113="x","x",'Indicator Data'!O116/'Indicator Data'!$CK116)</f>
        <v>x</v>
      </c>
      <c r="BF113" s="35" t="str">
        <f t="shared" si="153"/>
        <v>x</v>
      </c>
      <c r="BG113" s="35" t="str">
        <f t="shared" si="154"/>
        <v>x</v>
      </c>
      <c r="BH113" s="35" t="str">
        <f>IF('Indicator Data'!P116="No data","x",ROUND(IF('Indicator Data'!P116=0,0,IF(LOG('Indicator Data'!P116)&gt;BH$195,10,IF(LOG('Indicator Data'!P116)&lt;BH$194,0,10-(BH$195-LOG('Indicator Data'!P116))/(BH$195-BH$194)*10))),1))</f>
        <v>x</v>
      </c>
      <c r="BI113" s="36" t="str">
        <f>IF(BH113="x","x",'Indicator Data'!P116/'Indicator Data'!$CK116)</f>
        <v>x</v>
      </c>
      <c r="BJ113" s="35" t="str">
        <f t="shared" si="155"/>
        <v>x</v>
      </c>
      <c r="BK113" s="35" t="str">
        <f t="shared" si="156"/>
        <v>x</v>
      </c>
      <c r="BL113" s="35" t="str">
        <f t="shared" si="157"/>
        <v>x</v>
      </c>
      <c r="BM113" s="35">
        <f>ROUND(IF('Indicator Data'!Q116=0,0,IF(LOG('Indicator Data'!Q116)&gt;BM$195,10,IF(LOG('Indicator Data'!Q116)&lt;BM$194,0,10-(BM$195-LOG('Indicator Data'!Q116))/(BM$195-BM$194)*10))),1)</f>
        <v>8.6999999999999993</v>
      </c>
      <c r="BN113" s="35">
        <f>ROUND(IF('Indicator Data'!R116=0,0,IF(LOG('Indicator Data'!R116)&gt;BN$195,10,IF(LOG('Indicator Data'!R116)&lt;BN$194,0,10-(BN$195-LOG('Indicator Data'!R116))/(BN$195-BN$194)*10))),1)</f>
        <v>9.1</v>
      </c>
      <c r="BO113" s="35">
        <f t="shared" si="158"/>
        <v>8.9666666666666668</v>
      </c>
      <c r="BP113" s="36">
        <f>'Indicator Data'!Q116/'Indicator Data'!$CK116</f>
        <v>9.5180041920995578E-2</v>
      </c>
      <c r="BQ113" s="36">
        <f>'Indicator Data'!R116/'Indicator Data'!$CK116</f>
        <v>2.3273308317060325E-2</v>
      </c>
      <c r="BR113" s="35">
        <f t="shared" si="200"/>
        <v>1</v>
      </c>
      <c r="BS113" s="35">
        <f t="shared" si="201"/>
        <v>0.3</v>
      </c>
      <c r="BT113" s="35">
        <f t="shared" si="135"/>
        <v>0.53333333333333333</v>
      </c>
      <c r="BU113" s="35">
        <f t="shared" si="159"/>
        <v>6.3</v>
      </c>
      <c r="BV113" s="35">
        <f>ROUND(IF('Indicator Data'!S116=0,0,IF(LOG('Indicator Data'!S116)&gt;BV$195,10,IF(LOG('Indicator Data'!S116)&lt;BV$194,0,10-(BV$195-LOG('Indicator Data'!S116))/(BV$195-BV$194)*10))),1)</f>
        <v>0</v>
      </c>
      <c r="BW113" s="35">
        <f>ROUND(IF('Indicator Data'!T116=0,0,IF(LOG('Indicator Data'!T116)&gt;BW$195,10,IF(LOG('Indicator Data'!T116)&lt;BW$194,0,10-(BW$195-LOG('Indicator Data'!T116))/(BW$195-BW$194)*10))),1)</f>
        <v>3.3</v>
      </c>
      <c r="BX113" s="35">
        <f t="shared" si="160"/>
        <v>2.1999999999999997</v>
      </c>
      <c r="BY113" s="36">
        <f>'Indicator Data'!S116/'Indicator Data'!$CK116</f>
        <v>0</v>
      </c>
      <c r="BZ113" s="36">
        <f>'Indicator Data'!T116/'Indicator Data'!$CK116</f>
        <v>1.7229619469555086E-5</v>
      </c>
      <c r="CA113" s="35">
        <f t="shared" si="202"/>
        <v>0</v>
      </c>
      <c r="CB113" s="35">
        <f t="shared" si="203"/>
        <v>0</v>
      </c>
      <c r="CC113" s="35">
        <f t="shared" si="161"/>
        <v>0</v>
      </c>
      <c r="CD113" s="35">
        <f t="shared" si="162"/>
        <v>1.2</v>
      </c>
      <c r="CE113" s="35">
        <f t="shared" si="163"/>
        <v>4.2</v>
      </c>
      <c r="CF113" s="35">
        <f>ROUND(IF('Indicator Data'!U116=0,0,IF(LOG('Indicator Data'!U116)&gt;CF$195,10,IF(LOG('Indicator Data'!U116)&lt;CF$194,0,10-(CF$195-LOG('Indicator Data'!U116))/(CF$195-CF$194)*10))),1)</f>
        <v>9.3000000000000007</v>
      </c>
      <c r="CG113" s="36">
        <f>'Indicator Data'!U116/'Indicator Data'!$CK116</f>
        <v>0.26218267041092219</v>
      </c>
      <c r="CH113" s="35">
        <f t="shared" si="204"/>
        <v>2.9</v>
      </c>
      <c r="CI113" s="35">
        <f t="shared" si="164"/>
        <v>7.3</v>
      </c>
      <c r="CJ113" s="35">
        <f>ROUND(IF('Indicator Data'!V116=0,0,IF(LOG('Indicator Data'!V116)&gt;CJ$195,10,IF(LOG('Indicator Data'!V116)&lt;CJ$194,0,10-(CJ$195-LOG('Indicator Data'!V116))/(CJ$195-CJ$194)*10))),1)</f>
        <v>9.6999999999999993</v>
      </c>
      <c r="CK113" s="36">
        <f>IF('Indicator Data'!V116/'Indicator Data'!$CK116&gt;1,1,'Indicator Data'!V116/'Indicator Data'!$CK116)</f>
        <v>0.51524436841064059</v>
      </c>
      <c r="CL113" s="35">
        <f t="shared" si="205"/>
        <v>5.2</v>
      </c>
      <c r="CM113" s="35">
        <f t="shared" si="165"/>
        <v>8.1999999999999993</v>
      </c>
      <c r="CN113" s="35">
        <f>ROUND(IF('Indicator Data'!W116=0,0,IF(LOG('Indicator Data'!W116)&gt;CN$195,10,IF(LOG('Indicator Data'!W116)&lt;CN$194,0,10-(CN$195-LOG('Indicator Data'!W116))/(CN$195-CN$194)*10))),1)</f>
        <v>9.6</v>
      </c>
      <c r="CO113" s="36">
        <f>'Indicator Data'!W116/'Indicator Data'!$CK116</f>
        <v>0.38609722429333487</v>
      </c>
      <c r="CP113" s="35">
        <f t="shared" si="206"/>
        <v>3.9</v>
      </c>
      <c r="CQ113" s="35">
        <f t="shared" si="166"/>
        <v>7.8</v>
      </c>
      <c r="CR113" s="35">
        <f t="shared" si="207"/>
        <v>7.1</v>
      </c>
      <c r="CS113" s="35">
        <f>IF('Indicator Data'!BZ116="No data","x",ROUND(IF('Indicator Data'!BZ116&gt;CS$195,0,IF('Indicator Data'!BZ116&lt;CS$194,10,(CS$195-'Indicator Data'!BZ116)/(CS$195-CS$194)*10)),1))</f>
        <v>1</v>
      </c>
      <c r="CT113" s="35">
        <f>IF('Indicator Data'!CA116="No data","x",ROUND(IF('Indicator Data'!CA116&gt;CT$195,0,IF('Indicator Data'!CA116&lt;CT$194,10,(CT$195-'Indicator Data'!CA116)/(CT$195-CT$194)*10)),1))</f>
        <v>0.1</v>
      </c>
      <c r="CU113" s="35">
        <f>IF('Indicator Data'!AC116="No data","x",ROUND(IF('Indicator Data'!AC116&gt;CU$195,0,IF('Indicator Data'!AC116&lt;CU$194,10,(CU$195-'Indicator Data'!AC116)/(CU$195-CU$194)*10)),1))</f>
        <v>1.2</v>
      </c>
      <c r="CV113" s="35">
        <f t="shared" si="208"/>
        <v>0.8</v>
      </c>
      <c r="CW113" s="35">
        <f>IF('Indicator Data'!X116="No data","x",ROUND(IF(LOG('Indicator Data'!X116)&gt;CW$195,10,IF(LOG('Indicator Data'!X116)&lt;CW$194,0,10-(CW$195-LOG('Indicator Data'!X116))/(CW$195-CW$194)*10)),1))</f>
        <v>6</v>
      </c>
      <c r="CX113" s="35">
        <f>IF('Indicator Data'!Y116="No data","x",ROUND(IF('Indicator Data'!Y116&gt;CX$195,10,IF('Indicator Data'!Y116&lt;CX$194,0,10-(CX$195-'Indicator Data'!Y116)/(CX$195-CX$194)*10)),1))</f>
        <v>3</v>
      </c>
      <c r="CY113" s="35">
        <f>IF('Indicator Data'!Z116="No data","x",ROUND(IF('Indicator Data'!Z116&gt;CY$195,10,IF('Indicator Data'!Z116&lt;CY$194,0,10-(CY$195-'Indicator Data'!Z116)/(CY$195-CY$194)*10)),1))</f>
        <v>8</v>
      </c>
      <c r="CZ113" s="35">
        <f>IF('Indicator Data'!AA116="No data","x",ROUND(IF('Indicator Data'!AA116&gt;CZ$195,10,IF('Indicator Data'!AA116&lt;CZ$194,0,10-(CZ$195-'Indicator Data'!AA116)/(CZ$195-CZ$194)*10)),1))</f>
        <v>4.4000000000000004</v>
      </c>
      <c r="DA113" s="35">
        <f t="shared" si="167"/>
        <v>5.4</v>
      </c>
      <c r="DB113" s="35">
        <f t="shared" si="168"/>
        <v>3.9</v>
      </c>
      <c r="DC113" s="35">
        <f>IF('Indicator Data'!AF116="No data","x",ROUND(IF('Indicator Data'!AF116&gt;DC$195,10,IF('Indicator Data'!AF116&lt;DC$194,0,10-(DC$195-'Indicator Data'!AF116)/(DC$195-DC$194)*10)),1))</f>
        <v>1.8</v>
      </c>
      <c r="DD113" s="35">
        <f>IF('Indicator Data'!AG116="No data","x",ROUND(IF('Indicator Data'!AG116&gt;DD$195,10,IF('Indicator Data'!AG116&lt;DD$194,0,10-(DD$195-'Indicator Data'!AG116)/(DD$195-DD$194)*10)),1))</f>
        <v>2.4</v>
      </c>
      <c r="DE113" s="35">
        <f t="shared" si="169"/>
        <v>4.3</v>
      </c>
      <c r="DF113" s="35">
        <f>IF('Indicator Data'!AB116="No data","x",ROUND(IF('Indicator Data'!AB116&gt;DF$195,10,IF('Indicator Data'!AB116&lt;DF$194,0,10-(DF$195-'Indicator Data'!AB116)/(DF$195-DF$194)*10)),1))</f>
        <v>0.3</v>
      </c>
      <c r="DG113" s="35">
        <f t="shared" si="170"/>
        <v>0.7</v>
      </c>
      <c r="DH113" s="143">
        <f>IF('Indicator Data'!AD116="No data","x",'Indicator Data'!AD116/'Indicator Data'!$CJ116)</f>
        <v>5.6103235911332181E-4</v>
      </c>
      <c r="DI113" s="35">
        <f t="shared" si="171"/>
        <v>4.4000000000000004</v>
      </c>
      <c r="DJ113" s="35">
        <f>IF('Indicator Data'!AE116="No data","x",ROUND(IF('Indicator Data'!AE116&gt;DJ$195,0,IF('Indicator Data'!AE116&lt;DJ$194,10,(DJ$195-'Indicator Data'!AE116)/(DJ$195-DJ$194)*10)),1))</f>
        <v>2</v>
      </c>
      <c r="DK113" s="35">
        <f t="shared" si="172"/>
        <v>3.2</v>
      </c>
      <c r="DL113" s="35">
        <f t="shared" si="173"/>
        <v>2.7</v>
      </c>
      <c r="DM113" s="37">
        <f t="shared" si="209"/>
        <v>4.9000000000000004</v>
      </c>
      <c r="DN113" s="38">
        <f t="shared" si="210"/>
        <v>6.8</v>
      </c>
      <c r="DO113" s="35">
        <f>ROUND(IF('Indicator Data'!AH116=0,0,IF('Indicator Data'!AH116&gt;DO$195,10,IF('Indicator Data'!AH116&lt;DO$194,0,10-(DO$195-'Indicator Data'!AH116)/(DO$195-DO$194)*10))),1)</f>
        <v>10</v>
      </c>
      <c r="DP113" s="35">
        <f>ROUND(IF('Indicator Data'!AI116=0,0,IF(LOG('Indicator Data'!AI116)&gt;LOG(DP$195),10,IF(LOG('Indicator Data'!AI116)&lt;LOG(DP$194),0,10-(LOG(DP$195)-LOG('Indicator Data'!AI116))/(LOG(DP$195)-LOG(DP$194))*10))),1)</f>
        <v>9.8000000000000007</v>
      </c>
      <c r="DQ113" s="37">
        <f t="shared" si="211"/>
        <v>9.9</v>
      </c>
      <c r="DR113" s="35">
        <f>'Indicator Data'!AJ116</f>
        <v>0</v>
      </c>
      <c r="DS113" s="35">
        <f>'Indicator Data'!AK116</f>
        <v>5</v>
      </c>
      <c r="DT113" s="37">
        <f t="shared" si="212"/>
        <v>9</v>
      </c>
      <c r="DU113" s="38">
        <f t="shared" si="213"/>
        <v>9</v>
      </c>
      <c r="DV113" s="13"/>
      <c r="DW113" s="83"/>
    </row>
    <row r="114" spans="1:127" s="2" customFormat="1" x14ac:dyDescent="0.3">
      <c r="A114" s="98" t="str">
        <f>'Indicator Data'!A117</f>
        <v>Micronesia</v>
      </c>
      <c r="B114" s="39" t="str">
        <f>'Indicator Data'!B117</f>
        <v>FSM</v>
      </c>
      <c r="C114" s="35">
        <f>ROUND(IF('Indicator Data'!C117=0,0.1,IF(LOG('Indicator Data'!C117)&gt;C$195,10,IF(LOG('Indicator Data'!C117)&lt;C$194,0,10-(C$195-LOG('Indicator Data'!C117))/(C$195-C$194)*10))),1)</f>
        <v>0.1</v>
      </c>
      <c r="D114" s="35">
        <f>ROUND(IF('Indicator Data'!D117=0,0.1,IF(LOG('Indicator Data'!D117)&gt;D$195,10,IF(LOG('Indicator Data'!D117)&lt;D$194,0,10-(D$195-LOG('Indicator Data'!D117))/(D$195-D$194)*10))),1)</f>
        <v>0.1</v>
      </c>
      <c r="E114" s="35">
        <f t="shared" si="174"/>
        <v>0.1</v>
      </c>
      <c r="F114" s="35">
        <f>IF('Indicator Data'!E117="No data",0.1,(ROUND(IF('Indicator Data'!E117=0,0,IF(LOG('Indicator Data'!E117)&gt;F$195,10,IF(LOG('Indicator Data'!E117)&lt;F$194,0,10-(F$195-LOG('Indicator Data'!E117))/(F$195-F$194)*10))),1)))</f>
        <v>0.1</v>
      </c>
      <c r="G114" s="35">
        <f>ROUND(IF('Indicator Data'!F117=0,0,IF(LOG('Indicator Data'!F117)&gt;G$195,10,IF(LOG('Indicator Data'!F117)&lt;G$194,0,10-(G$195-LOG('Indicator Data'!F117))/(G$195-G$194)*10))),1)</f>
        <v>5.3</v>
      </c>
      <c r="H114" s="35">
        <f>ROUND(IF('Indicator Data'!G117=0,0,IF(LOG('Indicator Data'!G117)&gt;H$195,10,IF(LOG('Indicator Data'!G117)&lt;H$194,0,10-(H$195-LOG('Indicator Data'!G117))/(H$195-H$194)*10))),1)</f>
        <v>2.7</v>
      </c>
      <c r="I114" s="35">
        <f>ROUND(IF('Indicator Data'!H117=0,0,IF(LOG('Indicator Data'!H117)&gt;I$195,10,IF(LOG('Indicator Data'!H117)&lt;I$194,0,10-(I$195-LOG('Indicator Data'!H117))/(I$195-I$194)*10))),1)</f>
        <v>6.1</v>
      </c>
      <c r="J114" s="35">
        <f t="shared" si="175"/>
        <v>4.5999999999999996</v>
      </c>
      <c r="K114" s="35">
        <f>ROUND(IF('Indicator Data'!I117=0,0,IF(LOG('Indicator Data'!I117)&gt;K$195,10,IF(LOG('Indicator Data'!I117)&lt;K$194,0,10-(K$195-LOG('Indicator Data'!I117))/(K$195-K$194)*10))),1)</f>
        <v>2.7</v>
      </c>
      <c r="L114" s="35">
        <f t="shared" si="176"/>
        <v>3.7</v>
      </c>
      <c r="M114" s="35">
        <f>ROUND(IF('Indicator Data'!J117=0,0,IF(LOG('Indicator Data'!J117)&gt;M$195,10,IF(LOG('Indicator Data'!J117)&lt;M$194,0,10-(M$195-LOG('Indicator Data'!J117))/(M$195-M$194)*10))),1)</f>
        <v>6.4</v>
      </c>
      <c r="N114" s="36">
        <f>'Indicator Data'!C117/'Indicator Data'!$CK117</f>
        <v>0</v>
      </c>
      <c r="O114" s="36">
        <f>'Indicator Data'!D117/'Indicator Data'!$CK117</f>
        <v>0</v>
      </c>
      <c r="P114" s="36" t="str">
        <f>IF(F114=0.1,"x",'Indicator Data'!E117/'Indicator Data'!$CK117)</f>
        <v>x</v>
      </c>
      <c r="Q114" s="36">
        <f>'Indicator Data'!F117/'Indicator Data'!$CK117</f>
        <v>1.4024506988320889E-4</v>
      </c>
      <c r="R114" s="36">
        <f>'Indicator Data'!G117/'Indicator Data'!$CK117</f>
        <v>1.1456911736549875E-2</v>
      </c>
      <c r="S114" s="36">
        <f>'Indicator Data'!H117/'Indicator Data'!$CK117</f>
        <v>1.7098123683706682E-3</v>
      </c>
      <c r="T114" s="36">
        <f>'Indicator Data'!I117/'Indicator Data'!$CK117</f>
        <v>2.0659391154508903E-3</v>
      </c>
      <c r="U114" s="36">
        <f>'Indicator Data'!J117/'Indicator Data'!$CK117</f>
        <v>3.5228795711277044E-2</v>
      </c>
      <c r="V114" s="35">
        <f t="shared" si="177"/>
        <v>0</v>
      </c>
      <c r="W114" s="35">
        <f t="shared" si="178"/>
        <v>0</v>
      </c>
      <c r="X114" s="35">
        <f t="shared" si="179"/>
        <v>0</v>
      </c>
      <c r="Y114" s="35">
        <f t="shared" si="180"/>
        <v>0.1</v>
      </c>
      <c r="Z114" s="35">
        <f t="shared" si="181"/>
        <v>10</v>
      </c>
      <c r="AA114" s="35">
        <f t="shared" si="182"/>
        <v>6.4</v>
      </c>
      <c r="AB114" s="35">
        <f t="shared" si="183"/>
        <v>3.4</v>
      </c>
      <c r="AC114" s="35">
        <f t="shared" si="184"/>
        <v>5.0999999999999996</v>
      </c>
      <c r="AD114" s="35">
        <f t="shared" si="185"/>
        <v>2.1</v>
      </c>
      <c r="AE114" s="35">
        <f t="shared" si="186"/>
        <v>3.8</v>
      </c>
      <c r="AF114" s="35">
        <f t="shared" si="187"/>
        <v>10</v>
      </c>
      <c r="AG114" s="35">
        <f>ROUND(IF('Indicator Data'!K117=0,0,IF('Indicator Data'!K117&gt;AG$195,10,IF('Indicator Data'!K117&lt;AG$194,0,10-(AG$195-'Indicator Data'!K117)/(AG$195-AG$194)*10))),1)</f>
        <v>1.9</v>
      </c>
      <c r="AH114" s="35">
        <f t="shared" si="188"/>
        <v>0.1</v>
      </c>
      <c r="AI114" s="35">
        <f t="shared" si="189"/>
        <v>0.1</v>
      </c>
      <c r="AJ114" s="35">
        <f t="shared" si="190"/>
        <v>4.5999999999999996</v>
      </c>
      <c r="AK114" s="35">
        <f t="shared" si="191"/>
        <v>4.8</v>
      </c>
      <c r="AL114" s="35">
        <f t="shared" si="192"/>
        <v>4.7</v>
      </c>
      <c r="AM114" s="35">
        <f t="shared" si="193"/>
        <v>2.4</v>
      </c>
      <c r="AN114" s="35">
        <f t="shared" si="194"/>
        <v>8.8000000000000007</v>
      </c>
      <c r="AO114" s="142">
        <f t="shared" si="195"/>
        <v>0.1</v>
      </c>
      <c r="AP114" s="142">
        <f t="shared" si="148"/>
        <v>0.1</v>
      </c>
      <c r="AQ114" s="142">
        <f t="shared" si="196"/>
        <v>8.6</v>
      </c>
      <c r="AR114" s="142">
        <f t="shared" si="197"/>
        <v>3.8</v>
      </c>
      <c r="AS114" s="35">
        <f t="shared" si="198"/>
        <v>5.4</v>
      </c>
      <c r="AT114" s="35" t="str">
        <f>IF('Indicator Data'!L117="No data","x",IF('Indicator Data'!CL117&lt;1000,"x",ROUND((IF('Indicator Data'!L117&gt;AT$195,10,IF('Indicator Data'!L117&lt;AT$194,0,10-(AT$195-'Indicator Data'!L117)/(AT$195-AT$194)*10))),1)))</f>
        <v>x</v>
      </c>
      <c r="AU114" s="142">
        <f t="shared" si="199"/>
        <v>5.4</v>
      </c>
      <c r="AV114" s="35">
        <f>IF('Indicator Data'!M117="No data","x",ROUND(IF('Indicator Data'!M117=0,0,IF(LOG('Indicator Data'!M117)&gt;AV$195,10,IF(LOG('Indicator Data'!M117)&lt;AV$194,0,10-(AV$195-LOG('Indicator Data'!M117))/(AV$195-AV$194)*10))),1))</f>
        <v>0</v>
      </c>
      <c r="AW114" s="36">
        <f>IF(AV114="x","x",'Indicator Data'!M117/'Indicator Data'!$CK117)</f>
        <v>0</v>
      </c>
      <c r="AX114" s="35">
        <f t="shared" si="149"/>
        <v>0</v>
      </c>
      <c r="AY114" s="35">
        <f t="shared" si="150"/>
        <v>0</v>
      </c>
      <c r="AZ114" s="35" t="str">
        <f>IF('Indicator Data'!N117="No data","x",ROUND(IF('Indicator Data'!N117=0,0,IF(LOG('Indicator Data'!N117)&gt;AZ$195,10,IF(LOG('Indicator Data'!N117)&lt;AZ$194,0,10-(AZ$195-LOG('Indicator Data'!N117))/(AZ$195-AZ$194)*10))),1))</f>
        <v>x</v>
      </c>
      <c r="BA114" s="36" t="str">
        <f>IF(AZ114="x","x",'Indicator Data'!N117/'Indicator Data'!$CK117)</f>
        <v>x</v>
      </c>
      <c r="BB114" s="35" t="str">
        <f t="shared" si="151"/>
        <v>x</v>
      </c>
      <c r="BC114" s="35" t="str">
        <f t="shared" si="152"/>
        <v>x</v>
      </c>
      <c r="BD114" s="35" t="str">
        <f>IF('Indicator Data'!O117="No data","x",ROUND(IF('Indicator Data'!O117=0,0,IF(LOG('Indicator Data'!O117)&gt;BD$195,10,IF(LOG('Indicator Data'!O117)&lt;BD$194,0,10-(BD$195-LOG('Indicator Data'!O117))/(BD$195-BD$194)*10))),1))</f>
        <v>x</v>
      </c>
      <c r="BE114" s="36" t="str">
        <f>IF(BD114="x","x",'Indicator Data'!O117/'Indicator Data'!$CK117)</f>
        <v>x</v>
      </c>
      <c r="BF114" s="35" t="str">
        <f t="shared" si="153"/>
        <v>x</v>
      </c>
      <c r="BG114" s="35" t="str">
        <f t="shared" si="154"/>
        <v>x</v>
      </c>
      <c r="BH114" s="35" t="str">
        <f>IF('Indicator Data'!P117="No data","x",ROUND(IF('Indicator Data'!P117=0,0,IF(LOG('Indicator Data'!P117)&gt;BH$195,10,IF(LOG('Indicator Data'!P117)&lt;BH$194,0,10-(BH$195-LOG('Indicator Data'!P117))/(BH$195-BH$194)*10))),1))</f>
        <v>x</v>
      </c>
      <c r="BI114" s="36" t="str">
        <f>IF(BH114="x","x",'Indicator Data'!P117/'Indicator Data'!$CK117)</f>
        <v>x</v>
      </c>
      <c r="BJ114" s="35" t="str">
        <f t="shared" si="155"/>
        <v>x</v>
      </c>
      <c r="BK114" s="35" t="str">
        <f t="shared" si="156"/>
        <v>x</v>
      </c>
      <c r="BL114" s="35">
        <f t="shared" si="157"/>
        <v>0</v>
      </c>
      <c r="BM114" s="35">
        <f>ROUND(IF('Indicator Data'!Q117=0,0,IF(LOG('Indicator Data'!Q117)&gt;BM$195,10,IF(LOG('Indicator Data'!Q117)&lt;BM$194,0,10-(BM$195-LOG('Indicator Data'!Q117))/(BM$195-BM$194)*10))),1)</f>
        <v>0</v>
      </c>
      <c r="BN114" s="35">
        <f>ROUND(IF('Indicator Data'!R117=0,0,IF(LOG('Indicator Data'!R117)&gt;BN$195,10,IF(LOG('Indicator Data'!R117)&lt;BN$194,0,10-(BN$195-LOG('Indicator Data'!R117))/(BN$195-BN$194)*10))),1)</f>
        <v>0</v>
      </c>
      <c r="BO114" s="35">
        <f t="shared" si="158"/>
        <v>0</v>
      </c>
      <c r="BP114" s="36">
        <f>'Indicator Data'!Q117/'Indicator Data'!$CK117</f>
        <v>0</v>
      </c>
      <c r="BQ114" s="36">
        <f>'Indicator Data'!R117/'Indicator Data'!$CK117</f>
        <v>0</v>
      </c>
      <c r="BR114" s="35">
        <f t="shared" si="200"/>
        <v>0</v>
      </c>
      <c r="BS114" s="35">
        <f t="shared" si="201"/>
        <v>0</v>
      </c>
      <c r="BT114" s="35">
        <f t="shared" si="135"/>
        <v>0</v>
      </c>
      <c r="BU114" s="35">
        <f t="shared" si="159"/>
        <v>0</v>
      </c>
      <c r="BV114" s="35">
        <f>ROUND(IF('Indicator Data'!S117=0,0,IF(LOG('Indicator Data'!S117)&gt;BV$195,10,IF(LOG('Indicator Data'!S117)&lt;BV$194,0,10-(BV$195-LOG('Indicator Data'!S117))/(BV$195-BV$194)*10))),1)</f>
        <v>0</v>
      </c>
      <c r="BW114" s="35">
        <f>ROUND(IF('Indicator Data'!T117=0,0,IF(LOG('Indicator Data'!T117)&gt;BW$195,10,IF(LOG('Indicator Data'!T117)&lt;BW$194,0,10-(BW$195-LOG('Indicator Data'!T117))/(BW$195-BW$194)*10))),1)</f>
        <v>0</v>
      </c>
      <c r="BX114" s="35">
        <f t="shared" si="160"/>
        <v>0</v>
      </c>
      <c r="BY114" s="36">
        <f>'Indicator Data'!S117/'Indicator Data'!$CK117</f>
        <v>0</v>
      </c>
      <c r="BZ114" s="36">
        <f>'Indicator Data'!T117/'Indicator Data'!$CK117</f>
        <v>0</v>
      </c>
      <c r="CA114" s="35">
        <f t="shared" si="202"/>
        <v>0</v>
      </c>
      <c r="CB114" s="35">
        <f t="shared" si="203"/>
        <v>0</v>
      </c>
      <c r="CC114" s="35">
        <f t="shared" si="161"/>
        <v>0</v>
      </c>
      <c r="CD114" s="35">
        <f t="shared" si="162"/>
        <v>0</v>
      </c>
      <c r="CE114" s="35">
        <f t="shared" si="163"/>
        <v>0</v>
      </c>
      <c r="CF114" s="35">
        <f>ROUND(IF('Indicator Data'!U117=0,0,IF(LOG('Indicator Data'!U117)&gt;CF$195,10,IF(LOG('Indicator Data'!U117)&lt;CF$194,0,10-(CF$195-LOG('Indicator Data'!U117))/(CF$195-CF$194)*10))),1)</f>
        <v>3.3</v>
      </c>
      <c r="CG114" s="36">
        <f>'Indicator Data'!U117/'Indicator Data'!$CK117</f>
        <v>1.9663028910587785E-2</v>
      </c>
      <c r="CH114" s="35">
        <f t="shared" si="204"/>
        <v>0.2</v>
      </c>
      <c r="CI114" s="35">
        <f t="shared" si="164"/>
        <v>1.9</v>
      </c>
      <c r="CJ114" s="35">
        <f>ROUND(IF('Indicator Data'!V117=0,0,IF(LOG('Indicator Data'!V117)&gt;CJ$195,10,IF(LOG('Indicator Data'!V117)&lt;CJ$194,0,10-(CJ$195-LOG('Indicator Data'!V117))/(CJ$195-CJ$194)*10))),1)</f>
        <v>4.0999999999999996</v>
      </c>
      <c r="CK114" s="36">
        <f>IF('Indicator Data'!V117/'Indicator Data'!$CK117&gt;1,1,'Indicator Data'!V117/'Indicator Data'!$CK117)</f>
        <v>7.1697958870763925E-2</v>
      </c>
      <c r="CL114" s="35">
        <f t="shared" si="205"/>
        <v>0.7</v>
      </c>
      <c r="CM114" s="35">
        <f t="shared" si="165"/>
        <v>2.6</v>
      </c>
      <c r="CN114" s="35">
        <f>ROUND(IF('Indicator Data'!W117=0,0,IF(LOG('Indicator Data'!W117)&gt;CN$195,10,IF(LOG('Indicator Data'!W117)&lt;CN$194,0,10-(CN$195-LOG('Indicator Data'!W117))/(CN$195-CN$194)*10))),1)</f>
        <v>5.0999999999999996</v>
      </c>
      <c r="CO114" s="36">
        <f>'Indicator Data'!W117/'Indicator Data'!$CK117</f>
        <v>0.38075080678728701</v>
      </c>
      <c r="CP114" s="35">
        <f t="shared" si="206"/>
        <v>3.8</v>
      </c>
      <c r="CQ114" s="35">
        <f t="shared" si="166"/>
        <v>4.5</v>
      </c>
      <c r="CR114" s="35">
        <f t="shared" si="207"/>
        <v>2.4</v>
      </c>
      <c r="CS114" s="35">
        <f>IF('Indicator Data'!BZ117="No data","x",ROUND(IF('Indicator Data'!BZ117&gt;CS$195,0,IF('Indicator Data'!BZ117&lt;CS$194,10,(CS$195-'Indicator Data'!BZ117)/(CS$195-CS$194)*10)),1))</f>
        <v>1.3</v>
      </c>
      <c r="CT114" s="35">
        <f>IF('Indicator Data'!CA117="No data","x",ROUND(IF('Indicator Data'!CA117&gt;CT$195,0,IF('Indicator Data'!CA117&lt;CT$194,10,(CT$195-'Indicator Data'!CA117)/(CT$195-CT$194)*10)),1))</f>
        <v>3.6</v>
      </c>
      <c r="CU114" s="35" t="str">
        <f>IF('Indicator Data'!AC117="No data","x",ROUND(IF('Indicator Data'!AC117&gt;CU$195,0,IF('Indicator Data'!AC117&lt;CU$194,10,(CU$195-'Indicator Data'!AC117)/(CU$195-CU$194)*10)),1))</f>
        <v>x</v>
      </c>
      <c r="CV114" s="35">
        <f t="shared" si="208"/>
        <v>2.5</v>
      </c>
      <c r="CW114" s="35">
        <f>IF('Indicator Data'!X117="No data","x",ROUND(IF(LOG('Indicator Data'!X117)&gt;CW$195,10,IF(LOG('Indicator Data'!X117)&lt;CW$194,0,10-(CW$195-LOG('Indicator Data'!X117))/(CW$195-CW$194)*10)),1))</f>
        <v>7.4</v>
      </c>
      <c r="CX114" s="35">
        <f>IF('Indicator Data'!Y117="No data","x",ROUND(IF('Indicator Data'!Y117&gt;CX$195,10,IF('Indicator Data'!Y117&lt;CX$194,0,10-(CX$195-'Indicator Data'!Y117)/(CX$195-CX$194)*10)),1))</f>
        <v>2.9</v>
      </c>
      <c r="CY114" s="35">
        <f>IF('Indicator Data'!Z117="No data","x",ROUND(IF('Indicator Data'!Z117&gt;CY$195,10,IF('Indicator Data'!Z117&lt;CY$194,0,10-(CY$195-'Indicator Data'!Z117)/(CY$195-CY$194)*10)),1))</f>
        <v>2.2999999999999998</v>
      </c>
      <c r="CZ114" s="35" t="str">
        <f>IF('Indicator Data'!AA117="No data","x",ROUND(IF('Indicator Data'!AA117&gt;CZ$195,10,IF('Indicator Data'!AA117&lt;CZ$194,0,10-(CZ$195-'Indicator Data'!AA117)/(CZ$195-CZ$194)*10)),1))</f>
        <v>x</v>
      </c>
      <c r="DA114" s="35">
        <f t="shared" si="167"/>
        <v>4.2</v>
      </c>
      <c r="DB114" s="35">
        <f t="shared" si="168"/>
        <v>3.6</v>
      </c>
      <c r="DC114" s="35" t="str">
        <f>IF('Indicator Data'!AF117="No data","x",ROUND(IF('Indicator Data'!AF117&gt;DC$195,10,IF('Indicator Data'!AF117&lt;DC$194,0,10-(DC$195-'Indicator Data'!AF117)/(DC$195-DC$194)*10)),1))</f>
        <v>x</v>
      </c>
      <c r="DD114" s="35">
        <f>IF('Indicator Data'!AG117="No data","x",ROUND(IF('Indicator Data'!AG117&gt;DD$195,10,IF('Indicator Data'!AG117&lt;DD$194,0,10-(DD$195-'Indicator Data'!AG117)/(DD$195-DD$194)*10)),1))</f>
        <v>3.8</v>
      </c>
      <c r="DE114" s="35">
        <f t="shared" si="169"/>
        <v>4.0999999999999996</v>
      </c>
      <c r="DF114" s="35">
        <f>IF('Indicator Data'!AB117="No data","x",ROUND(IF('Indicator Data'!AB117&gt;DF$195,10,IF('Indicator Data'!AB117&lt;DF$194,0,10-(DF$195-'Indicator Data'!AB117)/(DF$195-DF$194)*10)),1))</f>
        <v>3.2</v>
      </c>
      <c r="DG114" s="35">
        <f t="shared" si="170"/>
        <v>2.7</v>
      </c>
      <c r="DH114" s="143">
        <f>IF('Indicator Data'!AD117="No data","x",'Indicator Data'!AD117/'Indicator Data'!$CJ117)</f>
        <v>7.029197529237069E-5</v>
      </c>
      <c r="DI114" s="35">
        <f t="shared" si="171"/>
        <v>9.3000000000000007</v>
      </c>
      <c r="DJ114" s="35" t="str">
        <f>IF('Indicator Data'!AE117="No data","x",ROUND(IF('Indicator Data'!AE117&gt;DJ$195,0,IF('Indicator Data'!AE117&lt;DJ$194,10,(DJ$195-'Indicator Data'!AE117)/(DJ$195-DJ$194)*10)),1))</f>
        <v>x</v>
      </c>
      <c r="DK114" s="35">
        <f t="shared" si="172"/>
        <v>9.3000000000000007</v>
      </c>
      <c r="DL114" s="35">
        <f t="shared" si="173"/>
        <v>5.4</v>
      </c>
      <c r="DM114" s="37">
        <f t="shared" si="209"/>
        <v>3.1</v>
      </c>
      <c r="DN114" s="38">
        <f t="shared" si="210"/>
        <v>4.3</v>
      </c>
      <c r="DO114" s="35">
        <f>ROUND(IF('Indicator Data'!AH117=0,0,IF('Indicator Data'!AH117&gt;DO$195,10,IF('Indicator Data'!AH117&lt;DO$194,0,10-(DO$195-'Indicator Data'!AH117)/(DO$195-DO$194)*10))),1)</f>
        <v>0</v>
      </c>
      <c r="DP114" s="35">
        <f>ROUND(IF('Indicator Data'!AI117=0,0,IF(LOG('Indicator Data'!AI117)&gt;LOG(DP$195),10,IF(LOG('Indicator Data'!AI117)&lt;LOG(DP$194),0,10-(LOG(DP$195)-LOG('Indicator Data'!AI117))/(LOG(DP$195)-LOG(DP$194))*10))),1)</f>
        <v>0</v>
      </c>
      <c r="DQ114" s="37">
        <f t="shared" si="211"/>
        <v>0</v>
      </c>
      <c r="DR114" s="35">
        <f>'Indicator Data'!AJ117</f>
        <v>0</v>
      </c>
      <c r="DS114" s="35">
        <f>'Indicator Data'!AK117</f>
        <v>0</v>
      </c>
      <c r="DT114" s="37">
        <f t="shared" si="212"/>
        <v>0</v>
      </c>
      <c r="DU114" s="38">
        <f t="shared" si="213"/>
        <v>0</v>
      </c>
      <c r="DV114" s="13"/>
      <c r="DW114" s="83"/>
    </row>
    <row r="115" spans="1:127" s="2" customFormat="1" x14ac:dyDescent="0.3">
      <c r="A115" s="98" t="str">
        <f>'Indicator Data'!A118</f>
        <v>Moldova Republic of</v>
      </c>
      <c r="B115" s="39" t="str">
        <f>'Indicator Data'!B118</f>
        <v>MDA</v>
      </c>
      <c r="C115" s="35">
        <f>ROUND(IF('Indicator Data'!C118=0,0.1,IF(LOG('Indicator Data'!C118)&gt;C$195,10,IF(LOG('Indicator Data'!C118)&lt;C$194,0,10-(C$195-LOG('Indicator Data'!C118))/(C$195-C$194)*10))),1)</f>
        <v>7.3</v>
      </c>
      <c r="D115" s="35">
        <f>ROUND(IF('Indicator Data'!D118=0,0.1,IF(LOG('Indicator Data'!D118)&gt;D$195,10,IF(LOG('Indicator Data'!D118)&lt;D$194,0,10-(D$195-LOG('Indicator Data'!D118))/(D$195-D$194)*10))),1)</f>
        <v>0.1</v>
      </c>
      <c r="E115" s="35">
        <f t="shared" si="174"/>
        <v>4.5999999999999996</v>
      </c>
      <c r="F115" s="35">
        <f>IF('Indicator Data'!E118="No data",0.1,(ROUND(IF('Indicator Data'!E118=0,0,IF(LOG('Indicator Data'!E118)&gt;F$195,10,IF(LOG('Indicator Data'!E118)&lt;F$194,0,10-(F$195-LOG('Indicator Data'!E118))/(F$195-F$194)*10))),1)))</f>
        <v>6.2</v>
      </c>
      <c r="G115" s="35">
        <f>ROUND(IF('Indicator Data'!F118=0,0,IF(LOG('Indicator Data'!F118)&gt;G$195,10,IF(LOG('Indicator Data'!F118)&lt;G$194,0,10-(G$195-LOG('Indicator Data'!F118))/(G$195-G$194)*10))),1)</f>
        <v>0</v>
      </c>
      <c r="H115" s="35">
        <f>ROUND(IF('Indicator Data'!G118=0,0,IF(LOG('Indicator Data'!G118)&gt;H$195,10,IF(LOG('Indicator Data'!G118)&lt;H$194,0,10-(H$195-LOG('Indicator Data'!G118))/(H$195-H$194)*10))),1)</f>
        <v>0</v>
      </c>
      <c r="I115" s="35">
        <f>ROUND(IF('Indicator Data'!H118=0,0,IF(LOG('Indicator Data'!H118)&gt;I$195,10,IF(LOG('Indicator Data'!H118)&lt;I$194,0,10-(I$195-LOG('Indicator Data'!H118))/(I$195-I$194)*10))),1)</f>
        <v>0</v>
      </c>
      <c r="J115" s="35">
        <f t="shared" si="175"/>
        <v>0</v>
      </c>
      <c r="K115" s="35">
        <f>ROUND(IF('Indicator Data'!I118=0,0,IF(LOG('Indicator Data'!I118)&gt;K$195,10,IF(LOG('Indicator Data'!I118)&lt;K$194,0,10-(K$195-LOG('Indicator Data'!I118))/(K$195-K$194)*10))),1)</f>
        <v>0</v>
      </c>
      <c r="L115" s="35">
        <f t="shared" si="176"/>
        <v>0</v>
      </c>
      <c r="M115" s="35">
        <f>ROUND(IF('Indicator Data'!J118=0,0,IF(LOG('Indicator Data'!J118)&gt;M$195,10,IF(LOG('Indicator Data'!J118)&lt;M$194,0,10-(M$195-LOG('Indicator Data'!J118))/(M$195-M$194)*10))),1)</f>
        <v>7</v>
      </c>
      <c r="N115" s="36">
        <f>'Indicator Data'!C118/'Indicator Data'!$CK118</f>
        <v>2.101698952233251E-3</v>
      </c>
      <c r="O115" s="36">
        <f>'Indicator Data'!D118/'Indicator Data'!$CK118</f>
        <v>0</v>
      </c>
      <c r="P115" s="36">
        <f>IF(F115=0.1,"x",'Indicator Data'!E118/'Indicator Data'!$CK118)</f>
        <v>7.3402548330166921E-3</v>
      </c>
      <c r="Q115" s="36">
        <f>'Indicator Data'!F118/'Indicator Data'!$CK118</f>
        <v>0</v>
      </c>
      <c r="R115" s="36">
        <f>'Indicator Data'!G118/'Indicator Data'!$CK118</f>
        <v>0</v>
      </c>
      <c r="S115" s="36">
        <f>'Indicator Data'!H118/'Indicator Data'!$CK118</f>
        <v>0</v>
      </c>
      <c r="T115" s="36">
        <f>'Indicator Data'!I118/'Indicator Data'!$CK118</f>
        <v>0</v>
      </c>
      <c r="U115" s="36">
        <f>'Indicator Data'!J118/'Indicator Data'!$CK118</f>
        <v>1.5161442605372149E-3</v>
      </c>
      <c r="V115" s="35">
        <f t="shared" si="177"/>
        <v>10</v>
      </c>
      <c r="W115" s="35">
        <f t="shared" si="178"/>
        <v>0</v>
      </c>
      <c r="X115" s="35">
        <f t="shared" si="179"/>
        <v>7.6</v>
      </c>
      <c r="Y115" s="35">
        <f t="shared" si="180"/>
        <v>4.9000000000000004</v>
      </c>
      <c r="Z115" s="35">
        <f t="shared" si="181"/>
        <v>0</v>
      </c>
      <c r="AA115" s="35">
        <f t="shared" si="182"/>
        <v>0</v>
      </c>
      <c r="AB115" s="35">
        <f t="shared" si="183"/>
        <v>0</v>
      </c>
      <c r="AC115" s="35">
        <f t="shared" si="184"/>
        <v>0</v>
      </c>
      <c r="AD115" s="35">
        <f t="shared" si="185"/>
        <v>0</v>
      </c>
      <c r="AE115" s="35">
        <f t="shared" si="186"/>
        <v>0</v>
      </c>
      <c r="AF115" s="35">
        <f t="shared" si="187"/>
        <v>0.5</v>
      </c>
      <c r="AG115" s="35">
        <f>ROUND(IF('Indicator Data'!K118=0,0,IF('Indicator Data'!K118&gt;AG$195,10,IF('Indicator Data'!K118&lt;AG$194,0,10-(AG$195-'Indicator Data'!K118)/(AG$195-AG$194)*10))),1)</f>
        <v>2.9</v>
      </c>
      <c r="AH115" s="35">
        <f t="shared" si="188"/>
        <v>8.6999999999999993</v>
      </c>
      <c r="AI115" s="35">
        <f t="shared" si="189"/>
        <v>0.1</v>
      </c>
      <c r="AJ115" s="35">
        <f t="shared" si="190"/>
        <v>0</v>
      </c>
      <c r="AK115" s="35">
        <f t="shared" si="191"/>
        <v>0</v>
      </c>
      <c r="AL115" s="35">
        <f t="shared" si="192"/>
        <v>0</v>
      </c>
      <c r="AM115" s="35">
        <f t="shared" si="193"/>
        <v>0</v>
      </c>
      <c r="AN115" s="35">
        <f t="shared" si="194"/>
        <v>4.5</v>
      </c>
      <c r="AO115" s="142">
        <f t="shared" si="195"/>
        <v>6.3</v>
      </c>
      <c r="AP115" s="142">
        <f t="shared" si="148"/>
        <v>5.6</v>
      </c>
      <c r="AQ115" s="142">
        <f t="shared" si="196"/>
        <v>0</v>
      </c>
      <c r="AR115" s="142">
        <f t="shared" si="197"/>
        <v>0</v>
      </c>
      <c r="AS115" s="35">
        <f t="shared" si="198"/>
        <v>3.7</v>
      </c>
      <c r="AT115" s="35">
        <f>IF('Indicator Data'!L118="No data","x",IF('Indicator Data'!CL118&lt;1000,"x",ROUND((IF('Indicator Data'!L118&gt;AT$195,10,IF('Indicator Data'!L118&lt;AT$194,0,10-(AT$195-'Indicator Data'!L118)/(AT$195-AT$194)*10))),1)))</f>
        <v>7.1</v>
      </c>
      <c r="AU115" s="142">
        <f t="shared" si="199"/>
        <v>5.4</v>
      </c>
      <c r="AV115" s="35">
        <f>IF('Indicator Data'!M118="No data","x",ROUND(IF('Indicator Data'!M118=0,0,IF(LOG('Indicator Data'!M118)&gt;AV$195,10,IF(LOG('Indicator Data'!M118)&lt;AV$194,0,10-(AV$195-LOG('Indicator Data'!M118))/(AV$195-AV$194)*10))),1))</f>
        <v>7.9</v>
      </c>
      <c r="AW115" s="36">
        <f>IF(AV115="x","x",'Indicator Data'!M118/'Indicator Data'!$CK118)</f>
        <v>0.84107990352501083</v>
      </c>
      <c r="AX115" s="35">
        <f t="shared" si="149"/>
        <v>9.3000000000000007</v>
      </c>
      <c r="AY115" s="35">
        <f t="shared" si="150"/>
        <v>8.6999999999999993</v>
      </c>
      <c r="AZ115" s="35" t="str">
        <f>IF('Indicator Data'!N118="No data","x",ROUND(IF('Indicator Data'!N118=0,0,IF(LOG('Indicator Data'!N118)&gt;AZ$195,10,IF(LOG('Indicator Data'!N118)&lt;AZ$194,0,10-(AZ$195-LOG('Indicator Data'!N118))/(AZ$195-AZ$194)*10))),1))</f>
        <v>x</v>
      </c>
      <c r="BA115" s="36" t="str">
        <f>IF(AZ115="x","x",'Indicator Data'!N118/'Indicator Data'!$CK118)</f>
        <v>x</v>
      </c>
      <c r="BB115" s="35" t="str">
        <f t="shared" si="151"/>
        <v>x</v>
      </c>
      <c r="BC115" s="35" t="str">
        <f t="shared" si="152"/>
        <v>x</v>
      </c>
      <c r="BD115" s="35" t="str">
        <f>IF('Indicator Data'!O118="No data","x",ROUND(IF('Indicator Data'!O118=0,0,IF(LOG('Indicator Data'!O118)&gt;BD$195,10,IF(LOG('Indicator Data'!O118)&lt;BD$194,0,10-(BD$195-LOG('Indicator Data'!O118))/(BD$195-BD$194)*10))),1))</f>
        <v>x</v>
      </c>
      <c r="BE115" s="36" t="str">
        <f>IF(BD115="x","x",'Indicator Data'!O118/'Indicator Data'!$CK118)</f>
        <v>x</v>
      </c>
      <c r="BF115" s="35" t="str">
        <f t="shared" si="153"/>
        <v>x</v>
      </c>
      <c r="BG115" s="35" t="str">
        <f t="shared" si="154"/>
        <v>x</v>
      </c>
      <c r="BH115" s="35" t="str">
        <f>IF('Indicator Data'!P118="No data","x",ROUND(IF('Indicator Data'!P118=0,0,IF(LOG('Indicator Data'!P118)&gt;BH$195,10,IF(LOG('Indicator Data'!P118)&lt;BH$194,0,10-(BH$195-LOG('Indicator Data'!P118))/(BH$195-BH$194)*10))),1))</f>
        <v>x</v>
      </c>
      <c r="BI115" s="36" t="str">
        <f>IF(BH115="x","x",'Indicator Data'!P118/'Indicator Data'!$CK118)</f>
        <v>x</v>
      </c>
      <c r="BJ115" s="35" t="str">
        <f t="shared" si="155"/>
        <v>x</v>
      </c>
      <c r="BK115" s="35" t="str">
        <f t="shared" si="156"/>
        <v>x</v>
      </c>
      <c r="BL115" s="35">
        <f t="shared" si="157"/>
        <v>8.6999999999999993</v>
      </c>
      <c r="BM115" s="35">
        <f>ROUND(IF('Indicator Data'!Q118=0,0,IF(LOG('Indicator Data'!Q118)&gt;BM$195,10,IF(LOG('Indicator Data'!Q118)&lt;BM$194,0,10-(BM$195-LOG('Indicator Data'!Q118))/(BM$195-BM$194)*10))),1)</f>
        <v>0</v>
      </c>
      <c r="BN115" s="35">
        <f>ROUND(IF('Indicator Data'!R118=0,0,IF(LOG('Indicator Data'!R118)&gt;BN$195,10,IF(LOG('Indicator Data'!R118)&lt;BN$194,0,10-(BN$195-LOG('Indicator Data'!R118))/(BN$195-BN$194)*10))),1)</f>
        <v>0</v>
      </c>
      <c r="BO115" s="35">
        <f t="shared" si="158"/>
        <v>0</v>
      </c>
      <c r="BP115" s="36">
        <f>'Indicator Data'!Q118/'Indicator Data'!$CK118</f>
        <v>0</v>
      </c>
      <c r="BQ115" s="36">
        <f>'Indicator Data'!R118/'Indicator Data'!$CK118</f>
        <v>0</v>
      </c>
      <c r="BR115" s="35">
        <f t="shared" si="200"/>
        <v>0</v>
      </c>
      <c r="BS115" s="35">
        <f t="shared" si="201"/>
        <v>0</v>
      </c>
      <c r="BT115" s="35">
        <f t="shared" si="135"/>
        <v>0</v>
      </c>
      <c r="BU115" s="35">
        <f t="shared" si="159"/>
        <v>0</v>
      </c>
      <c r="BV115" s="35">
        <f>ROUND(IF('Indicator Data'!S118=0,0,IF(LOG('Indicator Data'!S118)&gt;BV$195,10,IF(LOG('Indicator Data'!S118)&lt;BV$194,0,10-(BV$195-LOG('Indicator Data'!S118))/(BV$195-BV$194)*10))),1)</f>
        <v>0</v>
      </c>
      <c r="BW115" s="35">
        <f>ROUND(IF('Indicator Data'!T118=0,0,IF(LOG('Indicator Data'!T118)&gt;BW$195,10,IF(LOG('Indicator Data'!T118)&lt;BW$194,0,10-(BW$195-LOG('Indicator Data'!T118))/(BW$195-BW$194)*10))),1)</f>
        <v>0</v>
      </c>
      <c r="BX115" s="35">
        <f t="shared" si="160"/>
        <v>0</v>
      </c>
      <c r="BY115" s="36">
        <f>'Indicator Data'!S118/'Indicator Data'!$CK118</f>
        <v>0</v>
      </c>
      <c r="BZ115" s="36">
        <f>'Indicator Data'!T118/'Indicator Data'!$CK118</f>
        <v>0</v>
      </c>
      <c r="CA115" s="35">
        <f t="shared" si="202"/>
        <v>0</v>
      </c>
      <c r="CB115" s="35">
        <f t="shared" si="203"/>
        <v>0</v>
      </c>
      <c r="CC115" s="35">
        <f t="shared" si="161"/>
        <v>0</v>
      </c>
      <c r="CD115" s="35">
        <f t="shared" si="162"/>
        <v>0</v>
      </c>
      <c r="CE115" s="35">
        <f t="shared" si="163"/>
        <v>0</v>
      </c>
      <c r="CF115" s="35">
        <f>ROUND(IF('Indicator Data'!U118=0,0,IF(LOG('Indicator Data'!U118)&gt;CF$195,10,IF(LOG('Indicator Data'!U118)&lt;CF$194,0,10-(CF$195-LOG('Indicator Data'!U118))/(CF$195-CF$194)*10))),1)</f>
        <v>0</v>
      </c>
      <c r="CG115" s="36">
        <f>'Indicator Data'!U118/'Indicator Data'!$CK118</f>
        <v>0</v>
      </c>
      <c r="CH115" s="35">
        <f t="shared" si="204"/>
        <v>0</v>
      </c>
      <c r="CI115" s="35">
        <f t="shared" si="164"/>
        <v>0</v>
      </c>
      <c r="CJ115" s="35">
        <f>ROUND(IF('Indicator Data'!V118=0,0,IF(LOG('Indicator Data'!V118)&gt;CJ$195,10,IF(LOG('Indicator Data'!V118)&lt;CJ$194,0,10-(CJ$195-LOG('Indicator Data'!V118))/(CJ$195-CJ$194)*10))),1)</f>
        <v>0</v>
      </c>
      <c r="CK115" s="36">
        <f>IF('Indicator Data'!V118/'Indicator Data'!$CK118&gt;1,1,'Indicator Data'!V118/'Indicator Data'!$CK118)</f>
        <v>0</v>
      </c>
      <c r="CL115" s="35">
        <f t="shared" si="205"/>
        <v>0</v>
      </c>
      <c r="CM115" s="35">
        <f t="shared" si="165"/>
        <v>0</v>
      </c>
      <c r="CN115" s="35">
        <f>ROUND(IF('Indicator Data'!W118=0,0,IF(LOG('Indicator Data'!W118)&gt;CN$195,10,IF(LOG('Indicator Data'!W118)&lt;CN$194,0,10-(CN$195-LOG('Indicator Data'!W118))/(CN$195-CN$194)*10))),1)</f>
        <v>0</v>
      </c>
      <c r="CO115" s="36">
        <f>'Indicator Data'!W118/'Indicator Data'!$CK118</f>
        <v>0</v>
      </c>
      <c r="CP115" s="35">
        <f t="shared" si="206"/>
        <v>0</v>
      </c>
      <c r="CQ115" s="35">
        <f t="shared" si="166"/>
        <v>0</v>
      </c>
      <c r="CR115" s="35">
        <f t="shared" si="207"/>
        <v>0</v>
      </c>
      <c r="CS115" s="35">
        <f>IF('Indicator Data'!BZ118="No data","x",ROUND(IF('Indicator Data'!BZ118&gt;CS$195,0,IF('Indicator Data'!BZ118&lt;CS$194,10,(CS$195-'Indicator Data'!BZ118)/(CS$195-CS$194)*10)),1))</f>
        <v>2.6</v>
      </c>
      <c r="CT115" s="35">
        <f>IF('Indicator Data'!CA118="No data","x",ROUND(IF('Indicator Data'!CA118&gt;CT$195,0,IF('Indicator Data'!CA118&lt;CT$194,10,(CT$195-'Indicator Data'!CA118)/(CT$195-CT$194)*10)),1))</f>
        <v>1.8</v>
      </c>
      <c r="CU115" s="35">
        <f>IF('Indicator Data'!AC118="No data","x",ROUND(IF('Indicator Data'!AC118&gt;CU$195,0,IF('Indicator Data'!AC118&lt;CU$194,10,(CU$195-'Indicator Data'!AC118)/(CU$195-CU$194)*10)),1))</f>
        <v>1.3</v>
      </c>
      <c r="CV115" s="35">
        <f t="shared" si="208"/>
        <v>1.9</v>
      </c>
      <c r="CW115" s="35">
        <f>IF('Indicator Data'!X118="No data","x",ROUND(IF(LOG('Indicator Data'!X118)&gt;CW$195,10,IF(LOG('Indicator Data'!X118)&lt;CW$194,0,10-(CW$195-LOG('Indicator Data'!X118))/(CW$195-CW$194)*10)),1))</f>
        <v>7</v>
      </c>
      <c r="CX115" s="35">
        <f>IF('Indicator Data'!Y118="No data","x",ROUND(IF('Indicator Data'!Y118&gt;CX$195,10,IF('Indicator Data'!Y118&lt;CX$194,0,10-(CX$195-'Indicator Data'!Y118)/(CX$195-CX$194)*10)),1))</f>
        <v>0.2</v>
      </c>
      <c r="CY115" s="35">
        <f>IF('Indicator Data'!Z118="No data","x",ROUND(IF('Indicator Data'!Z118&gt;CY$195,10,IF('Indicator Data'!Z118&lt;CY$194,0,10-(CY$195-'Indicator Data'!Z118)/(CY$195-CY$194)*10)),1))</f>
        <v>4.3</v>
      </c>
      <c r="CZ115" s="35" t="str">
        <f>IF('Indicator Data'!AA118="No data","x",ROUND(IF('Indicator Data'!AA118&gt;CZ$195,10,IF('Indicator Data'!AA118&lt;CZ$194,0,10-(CZ$195-'Indicator Data'!AA118)/(CZ$195-CZ$194)*10)),1))</f>
        <v>x</v>
      </c>
      <c r="DA115" s="35">
        <f t="shared" si="167"/>
        <v>3.8</v>
      </c>
      <c r="DB115" s="35">
        <f t="shared" si="168"/>
        <v>3.2</v>
      </c>
      <c r="DC115" s="35">
        <f>IF('Indicator Data'!AF118="No data","x",ROUND(IF('Indicator Data'!AF118&gt;DC$195,10,IF('Indicator Data'!AF118&lt;DC$194,0,10-(DC$195-'Indicator Data'!AF118)/(DC$195-DC$194)*10)),1))</f>
        <v>7.1</v>
      </c>
      <c r="DD115" s="35">
        <f>IF('Indicator Data'!AG118="No data","x",ROUND(IF('Indicator Data'!AG118&gt;DD$195,10,IF('Indicator Data'!AG118&lt;DD$194,0,10-(DD$195-'Indicator Data'!AG118)/(DD$195-DD$194)*10)),1))</f>
        <v>0.1</v>
      </c>
      <c r="DE115" s="35">
        <f t="shared" si="169"/>
        <v>3.7</v>
      </c>
      <c r="DF115" s="35">
        <f>IF('Indicator Data'!AB118="No data","x",ROUND(IF('Indicator Data'!AB118&gt;DF$195,10,IF('Indicator Data'!AB118&lt;DF$194,0,10-(DF$195-'Indicator Data'!AB118)/(DF$195-DF$194)*10)),1))</f>
        <v>0</v>
      </c>
      <c r="DG115" s="35">
        <f t="shared" si="170"/>
        <v>1.4</v>
      </c>
      <c r="DH115" s="143">
        <f>IF('Indicator Data'!AD118="No data","x",'Indicator Data'!AD118/'Indicator Data'!$CJ118)</f>
        <v>5.1221069741282902E-4</v>
      </c>
      <c r="DI115" s="35">
        <f t="shared" si="171"/>
        <v>4.9000000000000004</v>
      </c>
      <c r="DJ115" s="35">
        <f>IF('Indicator Data'!AE118="No data","x",ROUND(IF('Indicator Data'!AE118&gt;DJ$195,0,IF('Indicator Data'!AE118&lt;DJ$194,10,(DJ$195-'Indicator Data'!AE118)/(DJ$195-DJ$194)*10)),1))</f>
        <v>2</v>
      </c>
      <c r="DK115" s="35">
        <f t="shared" si="172"/>
        <v>3.5</v>
      </c>
      <c r="DL115" s="35">
        <f t="shared" si="173"/>
        <v>2.9</v>
      </c>
      <c r="DM115" s="37">
        <f t="shared" si="209"/>
        <v>4.7</v>
      </c>
      <c r="DN115" s="38">
        <f t="shared" si="210"/>
        <v>4.0999999999999996</v>
      </c>
      <c r="DO115" s="35">
        <f>ROUND(IF('Indicator Data'!AH118=0,0,IF('Indicator Data'!AH118&gt;DO$195,10,IF('Indicator Data'!AH118&lt;DO$194,0,10-(DO$195-'Indicator Data'!AH118)/(DO$195-DO$194)*10))),1)</f>
        <v>2.1</v>
      </c>
      <c r="DP115" s="35">
        <f>ROUND(IF('Indicator Data'!AI118=0,0,IF(LOG('Indicator Data'!AI118)&gt;LOG(DP$195),10,IF(LOG('Indicator Data'!AI118)&lt;LOG(DP$194),0,10-(LOG(DP$195)-LOG('Indicator Data'!AI118))/(LOG(DP$195)-LOG(DP$194))*10))),1)</f>
        <v>2.7</v>
      </c>
      <c r="DQ115" s="37">
        <f t="shared" si="211"/>
        <v>2.4</v>
      </c>
      <c r="DR115" s="35">
        <f>'Indicator Data'!AJ118</f>
        <v>0</v>
      </c>
      <c r="DS115" s="35">
        <f>'Indicator Data'!AK118</f>
        <v>0</v>
      </c>
      <c r="DT115" s="37">
        <f t="shared" si="212"/>
        <v>0</v>
      </c>
      <c r="DU115" s="38">
        <f t="shared" si="213"/>
        <v>1.7</v>
      </c>
      <c r="DV115" s="13"/>
      <c r="DW115" s="83"/>
    </row>
    <row r="116" spans="1:127" s="2" customFormat="1" x14ac:dyDescent="0.3">
      <c r="A116" s="98" t="str">
        <f>'Indicator Data'!A119</f>
        <v>Mongolia</v>
      </c>
      <c r="B116" s="39" t="str">
        <f>'Indicator Data'!B119</f>
        <v>MNG</v>
      </c>
      <c r="C116" s="35">
        <f>ROUND(IF('Indicator Data'!C119=0,0.1,IF(LOG('Indicator Data'!C119)&gt;C$195,10,IF(LOG('Indicator Data'!C119)&lt;C$194,0,10-(C$195-LOG('Indicator Data'!C119))/(C$195-C$194)*10))),1)</f>
        <v>5.4</v>
      </c>
      <c r="D116" s="35">
        <f>ROUND(IF('Indicator Data'!D119=0,0.1,IF(LOG('Indicator Data'!D119)&gt;D$195,10,IF(LOG('Indicator Data'!D119)&lt;D$194,0,10-(D$195-LOG('Indicator Data'!D119))/(D$195-D$194)*10))),1)</f>
        <v>0.6</v>
      </c>
      <c r="E116" s="35">
        <f t="shared" si="174"/>
        <v>3.4</v>
      </c>
      <c r="F116" s="35">
        <f>IF('Indicator Data'!E119="No data",0.1,(ROUND(IF('Indicator Data'!E119=0,0,IF(LOG('Indicator Data'!E119)&gt;F$195,10,IF(LOG('Indicator Data'!E119)&lt;F$194,0,10-(F$195-LOG('Indicator Data'!E119))/(F$195-F$194)*10))),1)))</f>
        <v>5.3</v>
      </c>
      <c r="G116" s="35">
        <f>ROUND(IF('Indicator Data'!F119=0,0,IF(LOG('Indicator Data'!F119)&gt;G$195,10,IF(LOG('Indicator Data'!F119)&lt;G$194,0,10-(G$195-LOG('Indicator Data'!F119))/(G$195-G$194)*10))),1)</f>
        <v>0</v>
      </c>
      <c r="H116" s="35">
        <f>ROUND(IF('Indicator Data'!G119=0,0,IF(LOG('Indicator Data'!G119)&gt;H$195,10,IF(LOG('Indicator Data'!G119)&lt;H$194,0,10-(H$195-LOG('Indicator Data'!G119))/(H$195-H$194)*10))),1)</f>
        <v>0</v>
      </c>
      <c r="I116" s="35">
        <f>ROUND(IF('Indicator Data'!H119=0,0,IF(LOG('Indicator Data'!H119)&gt;I$195,10,IF(LOG('Indicator Data'!H119)&lt;I$194,0,10-(I$195-LOG('Indicator Data'!H119))/(I$195-I$194)*10))),1)</f>
        <v>0</v>
      </c>
      <c r="J116" s="35">
        <f t="shared" si="175"/>
        <v>0</v>
      </c>
      <c r="K116" s="35">
        <f>ROUND(IF('Indicator Data'!I119=0,0,IF(LOG('Indicator Data'!I119)&gt;K$195,10,IF(LOG('Indicator Data'!I119)&lt;K$194,0,10-(K$195-LOG('Indicator Data'!I119))/(K$195-K$194)*10))),1)</f>
        <v>0</v>
      </c>
      <c r="L116" s="35">
        <f t="shared" si="176"/>
        <v>0</v>
      </c>
      <c r="M116" s="35">
        <f>ROUND(IF('Indicator Data'!J119=0,0,IF(LOG('Indicator Data'!J119)&gt;M$195,10,IF(LOG('Indicator Data'!J119)&lt;M$194,0,10-(M$195-LOG('Indicator Data'!J119))/(M$195-M$194)*10))),1)</f>
        <v>7.8</v>
      </c>
      <c r="N116" s="36">
        <f>'Indicator Data'!C119/'Indicator Data'!$CK119</f>
        <v>4.8412105853206115E-4</v>
      </c>
      <c r="O116" s="36">
        <f>'Indicator Data'!D119/'Indicator Data'!$CK119</f>
        <v>5.2064207081843254E-6</v>
      </c>
      <c r="P116" s="36">
        <f>IF(F116=0.1,"x",'Indicator Data'!E119/'Indicator Data'!$CK119)</f>
        <v>4.6796387065768759E-3</v>
      </c>
      <c r="Q116" s="36">
        <f>'Indicator Data'!F119/'Indicator Data'!$CK119</f>
        <v>0</v>
      </c>
      <c r="R116" s="36">
        <f>'Indicator Data'!G119/'Indicator Data'!$CK119</f>
        <v>0</v>
      </c>
      <c r="S116" s="36">
        <f>'Indicator Data'!H119/'Indicator Data'!$CK119</f>
        <v>0</v>
      </c>
      <c r="T116" s="36">
        <f>'Indicator Data'!I119/'Indicator Data'!$CK119</f>
        <v>0</v>
      </c>
      <c r="U116" s="36">
        <f>'Indicator Data'!J119/'Indicator Data'!$CK119</f>
        <v>4.3636094588201113E-3</v>
      </c>
      <c r="V116" s="35">
        <f t="shared" si="177"/>
        <v>2.4</v>
      </c>
      <c r="W116" s="35">
        <f t="shared" si="178"/>
        <v>0.1</v>
      </c>
      <c r="X116" s="35">
        <f t="shared" si="179"/>
        <v>1.3</v>
      </c>
      <c r="Y116" s="35">
        <f t="shared" si="180"/>
        <v>3.1</v>
      </c>
      <c r="Z116" s="35">
        <f t="shared" si="181"/>
        <v>0</v>
      </c>
      <c r="AA116" s="35">
        <f t="shared" si="182"/>
        <v>0</v>
      </c>
      <c r="AB116" s="35">
        <f t="shared" si="183"/>
        <v>0</v>
      </c>
      <c r="AC116" s="35">
        <f t="shared" si="184"/>
        <v>0</v>
      </c>
      <c r="AD116" s="35">
        <f t="shared" si="185"/>
        <v>0</v>
      </c>
      <c r="AE116" s="35">
        <f t="shared" si="186"/>
        <v>0</v>
      </c>
      <c r="AF116" s="35">
        <f t="shared" si="187"/>
        <v>1.5</v>
      </c>
      <c r="AG116" s="35">
        <f>ROUND(IF('Indicator Data'!K119=0,0,IF('Indicator Data'!K119&gt;AG$195,10,IF('Indicator Data'!K119&lt;AG$194,0,10-(AG$195-'Indicator Data'!K119)/(AG$195-AG$194)*10))),1)</f>
        <v>1</v>
      </c>
      <c r="AH116" s="35">
        <f t="shared" si="188"/>
        <v>3.9</v>
      </c>
      <c r="AI116" s="35">
        <f t="shared" si="189"/>
        <v>0.4</v>
      </c>
      <c r="AJ116" s="35">
        <f t="shared" si="190"/>
        <v>0</v>
      </c>
      <c r="AK116" s="35">
        <f t="shared" si="191"/>
        <v>0</v>
      </c>
      <c r="AL116" s="35">
        <f t="shared" si="192"/>
        <v>0</v>
      </c>
      <c r="AM116" s="35">
        <f t="shared" si="193"/>
        <v>0</v>
      </c>
      <c r="AN116" s="35">
        <f t="shared" si="194"/>
        <v>5.5</v>
      </c>
      <c r="AO116" s="142">
        <f t="shared" si="195"/>
        <v>2.4</v>
      </c>
      <c r="AP116" s="142">
        <f t="shared" si="148"/>
        <v>4.3</v>
      </c>
      <c r="AQ116" s="142">
        <f t="shared" si="196"/>
        <v>0</v>
      </c>
      <c r="AR116" s="142">
        <f t="shared" si="197"/>
        <v>0</v>
      </c>
      <c r="AS116" s="35">
        <f t="shared" si="198"/>
        <v>3.3</v>
      </c>
      <c r="AT116" s="35">
        <f>IF('Indicator Data'!L119="No data","x",IF('Indicator Data'!CL119&lt;1000,"x",ROUND((IF('Indicator Data'!L119&gt;AT$195,10,IF('Indicator Data'!L119&lt;AT$194,0,10-(AT$195-'Indicator Data'!L119)/(AT$195-AT$194)*10))),1)))</f>
        <v>8.1</v>
      </c>
      <c r="AU116" s="142">
        <f t="shared" si="199"/>
        <v>5.7</v>
      </c>
      <c r="AV116" s="35">
        <f>IF('Indicator Data'!M119="No data","x",ROUND(IF('Indicator Data'!M119=0,0,IF(LOG('Indicator Data'!M119)&gt;AV$195,10,IF(LOG('Indicator Data'!M119)&lt;AV$194,0,10-(AV$195-LOG('Indicator Data'!M119))/(AV$195-AV$194)*10))),1))</f>
        <v>0</v>
      </c>
      <c r="AW116" s="36">
        <f>IF(AV116="x","x",'Indicator Data'!M119/'Indicator Data'!$CK119)</f>
        <v>1.2155429403132078E-6</v>
      </c>
      <c r="AX116" s="35">
        <f t="shared" si="149"/>
        <v>0</v>
      </c>
      <c r="AY116" s="35">
        <f t="shared" si="150"/>
        <v>0</v>
      </c>
      <c r="AZ116" s="35" t="str">
        <f>IF('Indicator Data'!N119="No data","x",ROUND(IF('Indicator Data'!N119=0,0,IF(LOG('Indicator Data'!N119)&gt;AZ$195,10,IF(LOG('Indicator Data'!N119)&lt;AZ$194,0,10-(AZ$195-LOG('Indicator Data'!N119))/(AZ$195-AZ$194)*10))),1))</f>
        <v>x</v>
      </c>
      <c r="BA116" s="36" t="str">
        <f>IF(AZ116="x","x",'Indicator Data'!N119/'Indicator Data'!$CK119)</f>
        <v>x</v>
      </c>
      <c r="BB116" s="35" t="str">
        <f t="shared" si="151"/>
        <v>x</v>
      </c>
      <c r="BC116" s="35" t="str">
        <f t="shared" si="152"/>
        <v>x</v>
      </c>
      <c r="BD116" s="35" t="str">
        <f>IF('Indicator Data'!O119="No data","x",ROUND(IF('Indicator Data'!O119=0,0,IF(LOG('Indicator Data'!O119)&gt;BD$195,10,IF(LOG('Indicator Data'!O119)&lt;BD$194,0,10-(BD$195-LOG('Indicator Data'!O119))/(BD$195-BD$194)*10))),1))</f>
        <v>x</v>
      </c>
      <c r="BE116" s="36" t="str">
        <f>IF(BD116="x","x",'Indicator Data'!O119/'Indicator Data'!$CK119)</f>
        <v>x</v>
      </c>
      <c r="BF116" s="35" t="str">
        <f t="shared" si="153"/>
        <v>x</v>
      </c>
      <c r="BG116" s="35" t="str">
        <f t="shared" si="154"/>
        <v>x</v>
      </c>
      <c r="BH116" s="35" t="str">
        <f>IF('Indicator Data'!P119="No data","x",ROUND(IF('Indicator Data'!P119=0,0,IF(LOG('Indicator Data'!P119)&gt;BH$195,10,IF(LOG('Indicator Data'!P119)&lt;BH$194,0,10-(BH$195-LOG('Indicator Data'!P119))/(BH$195-BH$194)*10))),1))</f>
        <v>x</v>
      </c>
      <c r="BI116" s="36" t="str">
        <f>IF(BH116="x","x",'Indicator Data'!P119/'Indicator Data'!$CK119)</f>
        <v>x</v>
      </c>
      <c r="BJ116" s="35" t="str">
        <f t="shared" si="155"/>
        <v>x</v>
      </c>
      <c r="BK116" s="35" t="str">
        <f t="shared" si="156"/>
        <v>x</v>
      </c>
      <c r="BL116" s="35">
        <f t="shared" si="157"/>
        <v>0</v>
      </c>
      <c r="BM116" s="35">
        <f>ROUND(IF('Indicator Data'!Q119=0,0,IF(LOG('Indicator Data'!Q119)&gt;BM$195,10,IF(LOG('Indicator Data'!Q119)&lt;BM$194,0,10-(BM$195-LOG('Indicator Data'!Q119))/(BM$195-BM$194)*10))),1)</f>
        <v>0</v>
      </c>
      <c r="BN116" s="35">
        <f>ROUND(IF('Indicator Data'!R119=0,0,IF(LOG('Indicator Data'!R119)&gt;BN$195,10,IF(LOG('Indicator Data'!R119)&lt;BN$194,0,10-(BN$195-LOG('Indicator Data'!R119))/(BN$195-BN$194)*10))),1)</f>
        <v>0</v>
      </c>
      <c r="BO116" s="35">
        <f t="shared" si="158"/>
        <v>0</v>
      </c>
      <c r="BP116" s="36">
        <f>'Indicator Data'!Q119/'Indicator Data'!$CK119</f>
        <v>0</v>
      </c>
      <c r="BQ116" s="36">
        <f>'Indicator Data'!R119/'Indicator Data'!$CK119</f>
        <v>0</v>
      </c>
      <c r="BR116" s="35">
        <f t="shared" si="200"/>
        <v>0</v>
      </c>
      <c r="BS116" s="35">
        <f t="shared" si="201"/>
        <v>0</v>
      </c>
      <c r="BT116" s="35">
        <f t="shared" si="135"/>
        <v>0</v>
      </c>
      <c r="BU116" s="35">
        <f t="shared" si="159"/>
        <v>0</v>
      </c>
      <c r="BV116" s="35">
        <f>ROUND(IF('Indicator Data'!S119=0,0,IF(LOG('Indicator Data'!S119)&gt;BV$195,10,IF(LOG('Indicator Data'!S119)&lt;BV$194,0,10-(BV$195-LOG('Indicator Data'!S119))/(BV$195-BV$194)*10))),1)</f>
        <v>0</v>
      </c>
      <c r="BW116" s="35">
        <f>ROUND(IF('Indicator Data'!T119=0,0,IF(LOG('Indicator Data'!T119)&gt;BW$195,10,IF(LOG('Indicator Data'!T119)&lt;BW$194,0,10-(BW$195-LOG('Indicator Data'!T119))/(BW$195-BW$194)*10))),1)</f>
        <v>0</v>
      </c>
      <c r="BX116" s="35">
        <f t="shared" si="160"/>
        <v>0</v>
      </c>
      <c r="BY116" s="36">
        <f>'Indicator Data'!S119/'Indicator Data'!$CK119</f>
        <v>0</v>
      </c>
      <c r="BZ116" s="36">
        <f>'Indicator Data'!T119/'Indicator Data'!$CK119</f>
        <v>0</v>
      </c>
      <c r="CA116" s="35">
        <f t="shared" si="202"/>
        <v>0</v>
      </c>
      <c r="CB116" s="35">
        <f t="shared" si="203"/>
        <v>0</v>
      </c>
      <c r="CC116" s="35">
        <f t="shared" si="161"/>
        <v>0</v>
      </c>
      <c r="CD116" s="35">
        <f t="shared" si="162"/>
        <v>0</v>
      </c>
      <c r="CE116" s="35">
        <f t="shared" si="163"/>
        <v>0</v>
      </c>
      <c r="CF116" s="35">
        <f>ROUND(IF('Indicator Data'!U119=0,0,IF(LOG('Indicator Data'!U119)&gt;CF$195,10,IF(LOG('Indicator Data'!U119)&lt;CF$194,0,10-(CF$195-LOG('Indicator Data'!U119))/(CF$195-CF$194)*10))),1)</f>
        <v>0</v>
      </c>
      <c r="CG116" s="36">
        <f>'Indicator Data'!U119/'Indicator Data'!$CK119</f>
        <v>0</v>
      </c>
      <c r="CH116" s="35">
        <f t="shared" si="204"/>
        <v>0</v>
      </c>
      <c r="CI116" s="35">
        <f t="shared" si="164"/>
        <v>0</v>
      </c>
      <c r="CJ116" s="35">
        <f>ROUND(IF('Indicator Data'!V119=0,0,IF(LOG('Indicator Data'!V119)&gt;CJ$195,10,IF(LOG('Indicator Data'!V119)&lt;CJ$194,0,10-(CJ$195-LOG('Indicator Data'!V119))/(CJ$195-CJ$194)*10))),1)</f>
        <v>0</v>
      </c>
      <c r="CK116" s="36">
        <f>IF('Indicator Data'!V119/'Indicator Data'!$CK119&gt;1,1,'Indicator Data'!V119/'Indicator Data'!$CK119)</f>
        <v>0</v>
      </c>
      <c r="CL116" s="35">
        <f t="shared" si="205"/>
        <v>0</v>
      </c>
      <c r="CM116" s="35">
        <f t="shared" si="165"/>
        <v>0</v>
      </c>
      <c r="CN116" s="35">
        <f>ROUND(IF('Indicator Data'!W119=0,0,IF(LOG('Indicator Data'!W119)&gt;CN$195,10,IF(LOG('Indicator Data'!W119)&lt;CN$194,0,10-(CN$195-LOG('Indicator Data'!W119))/(CN$195-CN$194)*10))),1)</f>
        <v>0</v>
      </c>
      <c r="CO116" s="36">
        <f>'Indicator Data'!W119/'Indicator Data'!$CK119</f>
        <v>0</v>
      </c>
      <c r="CP116" s="35">
        <f t="shared" si="206"/>
        <v>0</v>
      </c>
      <c r="CQ116" s="35">
        <f t="shared" si="166"/>
        <v>0</v>
      </c>
      <c r="CR116" s="35">
        <f t="shared" si="207"/>
        <v>0</v>
      </c>
      <c r="CS116" s="35">
        <f>IF('Indicator Data'!BZ119="No data","x",ROUND(IF('Indicator Data'!BZ119&gt;CS$195,0,IF('Indicator Data'!BZ119&lt;CS$194,10,(CS$195-'Indicator Data'!BZ119)/(CS$195-CS$194)*10)),1))</f>
        <v>4.5999999999999996</v>
      </c>
      <c r="CT116" s="35">
        <f>IF('Indicator Data'!CA119="No data","x",ROUND(IF('Indicator Data'!CA119&gt;CT$195,0,IF('Indicator Data'!CA119&lt;CT$194,10,(CT$195-'Indicator Data'!CA119)/(CT$195-CT$194)*10)),1))</f>
        <v>2.8</v>
      </c>
      <c r="CU116" s="35">
        <f>IF('Indicator Data'!AC119="No data","x",ROUND(IF('Indicator Data'!AC119&gt;CU$195,0,IF('Indicator Data'!AC119&lt;CU$194,10,(CU$195-'Indicator Data'!AC119)/(CU$195-CU$194)*10)),1))</f>
        <v>2.9</v>
      </c>
      <c r="CV116" s="35">
        <f t="shared" si="208"/>
        <v>3.4</v>
      </c>
      <c r="CW116" s="35">
        <f>IF('Indicator Data'!X119="No data","x",ROUND(IF(LOG('Indicator Data'!X119)&gt;CW$195,10,IF(LOG('Indicator Data'!X119)&lt;CW$194,0,10-(CW$195-LOG('Indicator Data'!X119))/(CW$195-CW$194)*10)),1))</f>
        <v>1</v>
      </c>
      <c r="CX116" s="35">
        <f>IF('Indicator Data'!Y119="No data","x",ROUND(IF('Indicator Data'!Y119&gt;CX$195,10,IF('Indicator Data'!Y119&lt;CX$194,0,10-(CX$195-'Indicator Data'!Y119)/(CX$195-CX$194)*10)),1))</f>
        <v>3.8</v>
      </c>
      <c r="CY116" s="35">
        <f>IF('Indicator Data'!Z119="No data","x",ROUND(IF('Indicator Data'!Z119&gt;CY$195,10,IF('Indicator Data'!Z119&lt;CY$194,0,10-(CY$195-'Indicator Data'!Z119)/(CY$195-CY$194)*10)),1))</f>
        <v>6.8</v>
      </c>
      <c r="CZ116" s="35" t="str">
        <f>IF('Indicator Data'!AA119="No data","x",ROUND(IF('Indicator Data'!AA119&gt;CZ$195,10,IF('Indicator Data'!AA119&lt;CZ$194,0,10-(CZ$195-'Indicator Data'!AA119)/(CZ$195-CZ$194)*10)),1))</f>
        <v>x</v>
      </c>
      <c r="DA116" s="35">
        <f t="shared" si="167"/>
        <v>3.9</v>
      </c>
      <c r="DB116" s="35">
        <f t="shared" si="168"/>
        <v>3.7</v>
      </c>
      <c r="DC116" s="35">
        <f>IF('Indicator Data'!AF119="No data","x",ROUND(IF('Indicator Data'!AF119&gt;DC$195,10,IF('Indicator Data'!AF119&lt;DC$194,0,10-(DC$195-'Indicator Data'!AF119)/(DC$195-DC$194)*10)),1))</f>
        <v>4.3</v>
      </c>
      <c r="DD116" s="35">
        <f>IF('Indicator Data'!AG119="No data","x",ROUND(IF('Indicator Data'!AG119&gt;DD$195,10,IF('Indicator Data'!AG119&lt;DD$194,0,10-(DD$195-'Indicator Data'!AG119)/(DD$195-DD$194)*10)),1))</f>
        <v>4.5</v>
      </c>
      <c r="DE116" s="35">
        <f t="shared" si="169"/>
        <v>4.0999999999999996</v>
      </c>
      <c r="DF116" s="35">
        <f>IF('Indicator Data'!AB119="No data","x",ROUND(IF('Indicator Data'!AB119&gt;DF$195,10,IF('Indicator Data'!AB119&lt;DF$194,0,10-(DF$195-'Indicator Data'!AB119)/(DF$195-DF$194)*10)),1))</f>
        <v>3.4</v>
      </c>
      <c r="DG116" s="35">
        <f t="shared" si="170"/>
        <v>3.4</v>
      </c>
      <c r="DH116" s="143">
        <f>IF('Indicator Data'!AD119="No data","x",'Indicator Data'!AD119/'Indicator Data'!$CJ119)</f>
        <v>8.8863642987678775E-4</v>
      </c>
      <c r="DI116" s="35">
        <f t="shared" si="171"/>
        <v>1.1000000000000001</v>
      </c>
      <c r="DJ116" s="35">
        <f>IF('Indicator Data'!AE119="No data","x",ROUND(IF('Indicator Data'!AE119&gt;DJ$195,0,IF('Indicator Data'!AE119&lt;DJ$194,10,(DJ$195-'Indicator Data'!AE119)/(DJ$195-DJ$194)*10)),1))</f>
        <v>4</v>
      </c>
      <c r="DK116" s="35">
        <f t="shared" si="172"/>
        <v>2.6</v>
      </c>
      <c r="DL116" s="35">
        <f t="shared" si="173"/>
        <v>3.4</v>
      </c>
      <c r="DM116" s="37">
        <f t="shared" si="209"/>
        <v>1.9</v>
      </c>
      <c r="DN116" s="38">
        <f t="shared" si="210"/>
        <v>2.7</v>
      </c>
      <c r="DO116" s="35">
        <f>ROUND(IF('Indicator Data'!AH119=0,0,IF('Indicator Data'!AH119&gt;DO$195,10,IF('Indicator Data'!AH119&lt;DO$194,0,10-(DO$195-'Indicator Data'!AH119)/(DO$195-DO$194)*10))),1)</f>
        <v>0.6</v>
      </c>
      <c r="DP116" s="35">
        <f>ROUND(IF('Indicator Data'!AI119=0,0,IF(LOG('Indicator Data'!AI119)&gt;LOG(DP$195),10,IF(LOG('Indicator Data'!AI119)&lt;LOG(DP$194),0,10-(LOG(DP$195)-LOG('Indicator Data'!AI119))/(LOG(DP$195)-LOG(DP$194))*10))),1)</f>
        <v>0</v>
      </c>
      <c r="DQ116" s="37">
        <f t="shared" si="211"/>
        <v>0.3</v>
      </c>
      <c r="DR116" s="35">
        <f>'Indicator Data'!AJ119</f>
        <v>0</v>
      </c>
      <c r="DS116" s="35">
        <f>'Indicator Data'!AK119</f>
        <v>0</v>
      </c>
      <c r="DT116" s="37">
        <f t="shared" si="212"/>
        <v>0</v>
      </c>
      <c r="DU116" s="38">
        <f t="shared" si="213"/>
        <v>0.2</v>
      </c>
      <c r="DV116" s="13"/>
      <c r="DW116" s="83"/>
    </row>
    <row r="117" spans="1:127" s="2" customFormat="1" x14ac:dyDescent="0.3">
      <c r="A117" s="98" t="str">
        <f>'Indicator Data'!A120</f>
        <v>Montenegro</v>
      </c>
      <c r="B117" s="39" t="str">
        <f>'Indicator Data'!B120</f>
        <v>MNE</v>
      </c>
      <c r="C117" s="35">
        <f>ROUND(IF('Indicator Data'!C120=0,0.1,IF(LOG('Indicator Data'!C120)&gt;C$195,10,IF(LOG('Indicator Data'!C120)&lt;C$194,0,10-(C$195-LOG('Indicator Data'!C120))/(C$195-C$194)*10))),1)</f>
        <v>5.3</v>
      </c>
      <c r="D117" s="35">
        <f>ROUND(IF('Indicator Data'!D120=0,0.1,IF(LOG('Indicator Data'!D120)&gt;D$195,10,IF(LOG('Indicator Data'!D120)&lt;D$194,0,10-(D$195-LOG('Indicator Data'!D120))/(D$195-D$194)*10))),1)</f>
        <v>0.1</v>
      </c>
      <c r="E117" s="35">
        <f t="shared" si="174"/>
        <v>3.1</v>
      </c>
      <c r="F117" s="35">
        <f>IF('Indicator Data'!E120="No data",0.1,(ROUND(IF('Indicator Data'!E120=0,0,IF(LOG('Indicator Data'!E120)&gt;F$195,10,IF(LOG('Indicator Data'!E120)&lt;F$194,0,10-(F$195-LOG('Indicator Data'!E120))/(F$195-F$194)*10))),1)))</f>
        <v>4.0999999999999996</v>
      </c>
      <c r="G117" s="35">
        <f>ROUND(IF('Indicator Data'!F120=0,0,IF(LOG('Indicator Data'!F120)&gt;G$195,10,IF(LOG('Indicator Data'!F120)&lt;G$194,0,10-(G$195-LOG('Indicator Data'!F120))/(G$195-G$194)*10))),1)</f>
        <v>5.6</v>
      </c>
      <c r="H117" s="35">
        <f>ROUND(IF('Indicator Data'!G120=0,0,IF(LOG('Indicator Data'!G120)&gt;H$195,10,IF(LOG('Indicator Data'!G120)&lt;H$194,0,10-(H$195-LOG('Indicator Data'!G120))/(H$195-H$194)*10))),1)</f>
        <v>0</v>
      </c>
      <c r="I117" s="35">
        <f>ROUND(IF('Indicator Data'!H120=0,0,IF(LOG('Indicator Data'!H120)&gt;I$195,10,IF(LOG('Indicator Data'!H120)&lt;I$194,0,10-(I$195-LOG('Indicator Data'!H120))/(I$195-I$194)*10))),1)</f>
        <v>0</v>
      </c>
      <c r="J117" s="35">
        <f t="shared" si="175"/>
        <v>0</v>
      </c>
      <c r="K117" s="35">
        <f>ROUND(IF('Indicator Data'!I120=0,0,IF(LOG('Indicator Data'!I120)&gt;K$195,10,IF(LOG('Indicator Data'!I120)&lt;K$194,0,10-(K$195-LOG('Indicator Data'!I120))/(K$195-K$194)*10))),1)</f>
        <v>0</v>
      </c>
      <c r="L117" s="35">
        <f t="shared" si="176"/>
        <v>0</v>
      </c>
      <c r="M117" s="35">
        <f>ROUND(IF('Indicator Data'!J120=0,0,IF(LOG('Indicator Data'!J120)&gt;M$195,10,IF(LOG('Indicator Data'!J120)&lt;M$194,0,10-(M$195-LOG('Indicator Data'!J120))/(M$195-M$194)*10))),1)</f>
        <v>0</v>
      </c>
      <c r="N117" s="36">
        <f>'Indicator Data'!C120/'Indicator Data'!$CK120</f>
        <v>2.071560176982627E-3</v>
      </c>
      <c r="O117" s="36">
        <f>'Indicator Data'!D120/'Indicator Data'!$CK120</f>
        <v>0</v>
      </c>
      <c r="P117" s="36">
        <f>IF(F117=0.1,"x",'Indicator Data'!E120/'Indicator Data'!$CK120)</f>
        <v>6.8570601351978207E-3</v>
      </c>
      <c r="Q117" s="36">
        <f>'Indicator Data'!F120/'Indicator Data'!$CK120</f>
        <v>3.6131665914856728E-5</v>
      </c>
      <c r="R117" s="36">
        <f>'Indicator Data'!G120/'Indicator Data'!$CK120</f>
        <v>0</v>
      </c>
      <c r="S117" s="36">
        <f>'Indicator Data'!H120/'Indicator Data'!$CK120</f>
        <v>0</v>
      </c>
      <c r="T117" s="36">
        <f>'Indicator Data'!I120/'Indicator Data'!$CK120</f>
        <v>0</v>
      </c>
      <c r="U117" s="36">
        <f>'Indicator Data'!J120/'Indicator Data'!$CK120</f>
        <v>0</v>
      </c>
      <c r="V117" s="35">
        <f t="shared" si="177"/>
        <v>10</v>
      </c>
      <c r="W117" s="35">
        <f t="shared" si="178"/>
        <v>0</v>
      </c>
      <c r="X117" s="35">
        <f t="shared" si="179"/>
        <v>7.6</v>
      </c>
      <c r="Y117" s="35">
        <f t="shared" si="180"/>
        <v>4.5999999999999996</v>
      </c>
      <c r="Z117" s="35">
        <f t="shared" si="181"/>
        <v>9</v>
      </c>
      <c r="AA117" s="35">
        <f t="shared" si="182"/>
        <v>0</v>
      </c>
      <c r="AB117" s="35">
        <f t="shared" si="183"/>
        <v>0</v>
      </c>
      <c r="AC117" s="35">
        <f t="shared" si="184"/>
        <v>0</v>
      </c>
      <c r="AD117" s="35">
        <f t="shared" si="185"/>
        <v>0</v>
      </c>
      <c r="AE117" s="35">
        <f t="shared" si="186"/>
        <v>0</v>
      </c>
      <c r="AF117" s="35">
        <f t="shared" si="187"/>
        <v>0</v>
      </c>
      <c r="AG117" s="35">
        <f>ROUND(IF('Indicator Data'!K120=0,0,IF('Indicator Data'!K120&gt;AG$195,10,IF('Indicator Data'!K120&lt;AG$194,0,10-(AG$195-'Indicator Data'!K120)/(AG$195-AG$194)*10))),1)</f>
        <v>0</v>
      </c>
      <c r="AH117" s="35">
        <f t="shared" si="188"/>
        <v>7.7</v>
      </c>
      <c r="AI117" s="35">
        <f t="shared" si="189"/>
        <v>0.1</v>
      </c>
      <c r="AJ117" s="35">
        <f t="shared" si="190"/>
        <v>0</v>
      </c>
      <c r="AK117" s="35">
        <f t="shared" si="191"/>
        <v>0</v>
      </c>
      <c r="AL117" s="35">
        <f t="shared" si="192"/>
        <v>0</v>
      </c>
      <c r="AM117" s="35">
        <f t="shared" si="193"/>
        <v>0</v>
      </c>
      <c r="AN117" s="35">
        <f t="shared" si="194"/>
        <v>0</v>
      </c>
      <c r="AO117" s="142">
        <f t="shared" si="195"/>
        <v>5.8</v>
      </c>
      <c r="AP117" s="142">
        <f t="shared" si="148"/>
        <v>4.4000000000000004</v>
      </c>
      <c r="AQ117" s="142">
        <f t="shared" si="196"/>
        <v>7.7</v>
      </c>
      <c r="AR117" s="142">
        <f t="shared" si="197"/>
        <v>0</v>
      </c>
      <c r="AS117" s="35">
        <f t="shared" si="198"/>
        <v>0</v>
      </c>
      <c r="AT117" s="35">
        <f>IF('Indicator Data'!L120="No data","x",IF('Indicator Data'!CL120&lt;1000,"x",ROUND((IF('Indicator Data'!L120&gt;AT$195,10,IF('Indicator Data'!L120&lt;AT$194,0,10-(AT$195-'Indicator Data'!L120)/(AT$195-AT$194)*10))),1)))</f>
        <v>4</v>
      </c>
      <c r="AU117" s="142">
        <f t="shared" si="199"/>
        <v>2</v>
      </c>
      <c r="AV117" s="35">
        <f>IF('Indicator Data'!M120="No data","x",ROUND(IF('Indicator Data'!M120=0,0,IF(LOG('Indicator Data'!M120)&gt;AV$195,10,IF(LOG('Indicator Data'!M120)&lt;AV$194,0,10-(AV$195-LOG('Indicator Data'!M120))/(AV$195-AV$194)*10))),1))</f>
        <v>2.4</v>
      </c>
      <c r="AW117" s="36">
        <f>IF(AV117="x","x",'Indicator Data'!M120/'Indicator Data'!$CK120)</f>
        <v>7.3931310059856866E-4</v>
      </c>
      <c r="AX117" s="35">
        <f t="shared" si="149"/>
        <v>0</v>
      </c>
      <c r="AY117" s="35">
        <f t="shared" si="150"/>
        <v>1.3</v>
      </c>
      <c r="AZ117" s="35" t="str">
        <f>IF('Indicator Data'!N120="No data","x",ROUND(IF('Indicator Data'!N120=0,0,IF(LOG('Indicator Data'!N120)&gt;AZ$195,10,IF(LOG('Indicator Data'!N120)&lt;AZ$194,0,10-(AZ$195-LOG('Indicator Data'!N120))/(AZ$195-AZ$194)*10))),1))</f>
        <v>x</v>
      </c>
      <c r="BA117" s="36" t="str">
        <f>IF(AZ117="x","x",'Indicator Data'!N120/'Indicator Data'!$CK120)</f>
        <v>x</v>
      </c>
      <c r="BB117" s="35" t="str">
        <f t="shared" si="151"/>
        <v>x</v>
      </c>
      <c r="BC117" s="35" t="str">
        <f t="shared" si="152"/>
        <v>x</v>
      </c>
      <c r="BD117" s="35" t="str">
        <f>IF('Indicator Data'!O120="No data","x",ROUND(IF('Indicator Data'!O120=0,0,IF(LOG('Indicator Data'!O120)&gt;BD$195,10,IF(LOG('Indicator Data'!O120)&lt;BD$194,0,10-(BD$195-LOG('Indicator Data'!O120))/(BD$195-BD$194)*10))),1))</f>
        <v>x</v>
      </c>
      <c r="BE117" s="36" t="str">
        <f>IF(BD117="x","x",'Indicator Data'!O120/'Indicator Data'!$CK120)</f>
        <v>x</v>
      </c>
      <c r="BF117" s="35" t="str">
        <f t="shared" si="153"/>
        <v>x</v>
      </c>
      <c r="BG117" s="35" t="str">
        <f t="shared" si="154"/>
        <v>x</v>
      </c>
      <c r="BH117" s="35" t="str">
        <f>IF('Indicator Data'!P120="No data","x",ROUND(IF('Indicator Data'!P120=0,0,IF(LOG('Indicator Data'!P120)&gt;BH$195,10,IF(LOG('Indicator Data'!P120)&lt;BH$194,0,10-(BH$195-LOG('Indicator Data'!P120))/(BH$195-BH$194)*10))),1))</f>
        <v>x</v>
      </c>
      <c r="BI117" s="36" t="str">
        <f>IF(BH117="x","x",'Indicator Data'!P120/'Indicator Data'!$CK120)</f>
        <v>x</v>
      </c>
      <c r="BJ117" s="35" t="str">
        <f t="shared" si="155"/>
        <v>x</v>
      </c>
      <c r="BK117" s="35" t="str">
        <f t="shared" si="156"/>
        <v>x</v>
      </c>
      <c r="BL117" s="35">
        <f t="shared" si="157"/>
        <v>1.3</v>
      </c>
      <c r="BM117" s="35">
        <f>ROUND(IF('Indicator Data'!Q120=0,0,IF(LOG('Indicator Data'!Q120)&gt;BM$195,10,IF(LOG('Indicator Data'!Q120)&lt;BM$194,0,10-(BM$195-LOG('Indicator Data'!Q120))/(BM$195-BM$194)*10))),1)</f>
        <v>0</v>
      </c>
      <c r="BN117" s="35">
        <f>ROUND(IF('Indicator Data'!R120=0,0,IF(LOG('Indicator Data'!R120)&gt;BN$195,10,IF(LOG('Indicator Data'!R120)&lt;BN$194,0,10-(BN$195-LOG('Indicator Data'!R120))/(BN$195-BN$194)*10))),1)</f>
        <v>0</v>
      </c>
      <c r="BO117" s="35">
        <f t="shared" si="158"/>
        <v>0</v>
      </c>
      <c r="BP117" s="36">
        <f>'Indicator Data'!Q120/'Indicator Data'!$CK120</f>
        <v>0</v>
      </c>
      <c r="BQ117" s="36">
        <f>'Indicator Data'!R120/'Indicator Data'!$CK120</f>
        <v>0</v>
      </c>
      <c r="BR117" s="35">
        <f t="shared" si="200"/>
        <v>0</v>
      </c>
      <c r="BS117" s="35">
        <f t="shared" si="201"/>
        <v>0</v>
      </c>
      <c r="BT117" s="35">
        <f t="shared" si="135"/>
        <v>0</v>
      </c>
      <c r="BU117" s="35">
        <f t="shared" si="159"/>
        <v>0</v>
      </c>
      <c r="BV117" s="35">
        <f>ROUND(IF('Indicator Data'!S120=0,0,IF(LOG('Indicator Data'!S120)&gt;BV$195,10,IF(LOG('Indicator Data'!S120)&lt;BV$194,0,10-(BV$195-LOG('Indicator Data'!S120))/(BV$195-BV$194)*10))),1)</f>
        <v>0</v>
      </c>
      <c r="BW117" s="35">
        <f>ROUND(IF('Indicator Data'!T120=0,0,IF(LOG('Indicator Data'!T120)&gt;BW$195,10,IF(LOG('Indicator Data'!T120)&lt;BW$194,0,10-(BW$195-LOG('Indicator Data'!T120))/(BW$195-BW$194)*10))),1)</f>
        <v>0</v>
      </c>
      <c r="BX117" s="35">
        <f t="shared" si="160"/>
        <v>0</v>
      </c>
      <c r="BY117" s="36">
        <f>'Indicator Data'!S120/'Indicator Data'!$CK120</f>
        <v>0</v>
      </c>
      <c r="BZ117" s="36">
        <f>'Indicator Data'!T120/'Indicator Data'!$CK120</f>
        <v>0</v>
      </c>
      <c r="CA117" s="35">
        <f t="shared" si="202"/>
        <v>0</v>
      </c>
      <c r="CB117" s="35">
        <f t="shared" si="203"/>
        <v>0</v>
      </c>
      <c r="CC117" s="35">
        <f t="shared" si="161"/>
        <v>0</v>
      </c>
      <c r="CD117" s="35">
        <f t="shared" si="162"/>
        <v>0</v>
      </c>
      <c r="CE117" s="35">
        <f t="shared" si="163"/>
        <v>0</v>
      </c>
      <c r="CF117" s="35">
        <f>ROUND(IF('Indicator Data'!U120=0,0,IF(LOG('Indicator Data'!U120)&gt;CF$195,10,IF(LOG('Indicator Data'!U120)&lt;CF$194,0,10-(CF$195-LOG('Indicator Data'!U120))/(CF$195-CF$194)*10))),1)</f>
        <v>0</v>
      </c>
      <c r="CG117" s="36">
        <f>'Indicator Data'!U120/'Indicator Data'!$CK120</f>
        <v>0</v>
      </c>
      <c r="CH117" s="35">
        <f t="shared" si="204"/>
        <v>0</v>
      </c>
      <c r="CI117" s="35">
        <f t="shared" si="164"/>
        <v>0</v>
      </c>
      <c r="CJ117" s="35">
        <f>ROUND(IF('Indicator Data'!V120=0,0,IF(LOG('Indicator Data'!V120)&gt;CJ$195,10,IF(LOG('Indicator Data'!V120)&lt;CJ$194,0,10-(CJ$195-LOG('Indicator Data'!V120))/(CJ$195-CJ$194)*10))),1)</f>
        <v>6</v>
      </c>
      <c r="CK117" s="36">
        <f>IF('Indicator Data'!V120/'Indicator Data'!$CK120&gt;1,1,'Indicator Data'!V120/'Indicator Data'!$CK120)</f>
        <v>0.2494671099498047</v>
      </c>
      <c r="CL117" s="35">
        <f t="shared" si="205"/>
        <v>2.5</v>
      </c>
      <c r="CM117" s="35">
        <f t="shared" si="165"/>
        <v>4.5</v>
      </c>
      <c r="CN117" s="35">
        <f>ROUND(IF('Indicator Data'!W120=0,0,IF(LOG('Indicator Data'!W120)&gt;CN$195,10,IF(LOG('Indicator Data'!W120)&lt;CN$194,0,10-(CN$195-LOG('Indicator Data'!W120))/(CN$195-CN$194)*10))),1)</f>
        <v>6.2</v>
      </c>
      <c r="CO117" s="36">
        <f>'Indicator Data'!W120/'Indicator Data'!$CK120</f>
        <v>0.34332084748495584</v>
      </c>
      <c r="CP117" s="35">
        <f t="shared" si="206"/>
        <v>3.4</v>
      </c>
      <c r="CQ117" s="35">
        <f t="shared" si="166"/>
        <v>5</v>
      </c>
      <c r="CR117" s="35">
        <f t="shared" si="207"/>
        <v>2.7</v>
      </c>
      <c r="CS117" s="35">
        <f>IF('Indicator Data'!BZ120="No data","x",ROUND(IF('Indicator Data'!BZ120&gt;CS$195,0,IF('Indicator Data'!BZ120&lt;CS$194,10,(CS$195-'Indicator Data'!BZ120)/(CS$195-CS$194)*10)),1))</f>
        <v>0.2</v>
      </c>
      <c r="CT117" s="35">
        <f>IF('Indicator Data'!CA120="No data","x",ROUND(IF('Indicator Data'!CA120&gt;CT$195,0,IF('Indicator Data'!CA120&lt;CT$194,10,(CT$195-'Indicator Data'!CA120)/(CT$195-CT$194)*10)),1))</f>
        <v>0.5</v>
      </c>
      <c r="CU117" s="35" t="str">
        <f>IF('Indicator Data'!AC120="No data","x",ROUND(IF('Indicator Data'!AC120&gt;CU$195,0,IF('Indicator Data'!AC120&lt;CU$194,10,(CU$195-'Indicator Data'!AC120)/(CU$195-CU$194)*10)),1))</f>
        <v>x</v>
      </c>
      <c r="CV117" s="35">
        <f t="shared" si="208"/>
        <v>0.4</v>
      </c>
      <c r="CW117" s="35">
        <f>IF('Indicator Data'!X120="No data","x",ROUND(IF(LOG('Indicator Data'!X120)&gt;CW$195,10,IF(LOG('Indicator Data'!X120)&lt;CW$194,0,10-(CW$195-LOG('Indicator Data'!X120))/(CW$195-CW$194)*10)),1))</f>
        <v>5.6</v>
      </c>
      <c r="CX117" s="35">
        <f>IF('Indicator Data'!Y120="No data","x",ROUND(IF('Indicator Data'!Y120&gt;CX$195,10,IF('Indicator Data'!Y120&lt;CX$194,0,10-(CX$195-'Indicator Data'!Y120)/(CX$195-CX$194)*10)),1))</f>
        <v>1</v>
      </c>
      <c r="CY117" s="35">
        <f>IF('Indicator Data'!Z120="No data","x",ROUND(IF('Indicator Data'!Z120&gt;CY$195,10,IF('Indicator Data'!Z120&lt;CY$194,0,10-(CY$195-'Indicator Data'!Z120)/(CY$195-CY$194)*10)),1))</f>
        <v>6.7</v>
      </c>
      <c r="CZ117" s="35">
        <f>IF('Indicator Data'!AA120="No data","x",ROUND(IF('Indicator Data'!AA120&gt;CZ$195,10,IF('Indicator Data'!AA120&lt;CZ$194,0,10-(CZ$195-'Indicator Data'!AA120)/(CZ$195-CZ$194)*10)),1))</f>
        <v>3</v>
      </c>
      <c r="DA117" s="35">
        <f t="shared" si="167"/>
        <v>4.0999999999999996</v>
      </c>
      <c r="DB117" s="35">
        <f t="shared" si="168"/>
        <v>2.9</v>
      </c>
      <c r="DC117" s="35">
        <f>IF('Indicator Data'!AF120="No data","x",ROUND(IF('Indicator Data'!AF120&gt;DC$195,10,IF('Indicator Data'!AF120&lt;DC$194,0,10-(DC$195-'Indicator Data'!AF120)/(DC$195-DC$194)*10)),1))</f>
        <v>3</v>
      </c>
      <c r="DD117" s="35">
        <f>IF('Indicator Data'!AG120="No data","x",ROUND(IF('Indicator Data'!AG120&gt;DD$195,10,IF('Indicator Data'!AG120&lt;DD$194,0,10-(DD$195-'Indicator Data'!AG120)/(DD$195-DD$194)*10)),1))</f>
        <v>0.6</v>
      </c>
      <c r="DE117" s="35">
        <f t="shared" si="169"/>
        <v>3.3</v>
      </c>
      <c r="DF117" s="35">
        <f>IF('Indicator Data'!AB120="No data","x",ROUND(IF('Indicator Data'!AB120&gt;DF$195,10,IF('Indicator Data'!AB120&lt;DF$194,0,10-(DF$195-'Indicator Data'!AB120)/(DF$195-DF$194)*10)),1))</f>
        <v>0</v>
      </c>
      <c r="DG117" s="35">
        <f t="shared" si="170"/>
        <v>0.2</v>
      </c>
      <c r="DH117" s="143">
        <f>IF('Indicator Data'!AD120="No data","x",'Indicator Data'!AD120/'Indicator Data'!$CJ120)</f>
        <v>5.0478671566972619E-4</v>
      </c>
      <c r="DI117" s="35">
        <f t="shared" si="171"/>
        <v>5</v>
      </c>
      <c r="DJ117" s="35">
        <f>IF('Indicator Data'!AE120="No data","x",ROUND(IF('Indicator Data'!AE120&gt;DJ$195,0,IF('Indicator Data'!AE120&lt;DJ$194,10,(DJ$195-'Indicator Data'!AE120)/(DJ$195-DJ$194)*10)),1))</f>
        <v>8</v>
      </c>
      <c r="DK117" s="35">
        <f t="shared" si="172"/>
        <v>6.5</v>
      </c>
      <c r="DL117" s="35">
        <f t="shared" si="173"/>
        <v>3.3</v>
      </c>
      <c r="DM117" s="37">
        <f t="shared" si="209"/>
        <v>2.6</v>
      </c>
      <c r="DN117" s="38">
        <f t="shared" si="210"/>
        <v>4.2</v>
      </c>
      <c r="DO117" s="35">
        <f>ROUND(IF('Indicator Data'!AH120=0,0,IF('Indicator Data'!AH120&gt;DO$195,10,IF('Indicator Data'!AH120&lt;DO$194,0,10-(DO$195-'Indicator Data'!AH120)/(DO$195-DO$194)*10))),1)</f>
        <v>0.1</v>
      </c>
      <c r="DP117" s="35">
        <f>ROUND(IF('Indicator Data'!AI120=0,0,IF(LOG('Indicator Data'!AI120)&gt;LOG(DP$195),10,IF(LOG('Indicator Data'!AI120)&lt;LOG(DP$194),0,10-(LOG(DP$195)-LOG('Indicator Data'!AI120))/(LOG(DP$195)-LOG(DP$194))*10))),1)</f>
        <v>0</v>
      </c>
      <c r="DQ117" s="37">
        <f t="shared" si="211"/>
        <v>0.1</v>
      </c>
      <c r="DR117" s="35">
        <f>'Indicator Data'!AJ120</f>
        <v>0</v>
      </c>
      <c r="DS117" s="35">
        <f>'Indicator Data'!AK120</f>
        <v>0</v>
      </c>
      <c r="DT117" s="37">
        <f t="shared" si="212"/>
        <v>0</v>
      </c>
      <c r="DU117" s="38">
        <f t="shared" si="213"/>
        <v>0.1</v>
      </c>
      <c r="DV117" s="13"/>
      <c r="DW117" s="83"/>
    </row>
    <row r="118" spans="1:127" s="2" customFormat="1" x14ac:dyDescent="0.3">
      <c r="A118" s="98" t="str">
        <f>'Indicator Data'!A121</f>
        <v>Morocco</v>
      </c>
      <c r="B118" s="39" t="str">
        <f>'Indicator Data'!B121</f>
        <v>MAR</v>
      </c>
      <c r="C118" s="35">
        <f>ROUND(IF('Indicator Data'!C121=0,0.1,IF(LOG('Indicator Data'!C121)&gt;C$195,10,IF(LOG('Indicator Data'!C121)&lt;C$194,0,10-(C$195-LOG('Indicator Data'!C121))/(C$195-C$194)*10))),1)</f>
        <v>8.9</v>
      </c>
      <c r="D118" s="35">
        <f>ROUND(IF('Indicator Data'!D121=0,0.1,IF(LOG('Indicator Data'!D121)&gt;D$195,10,IF(LOG('Indicator Data'!D121)&lt;D$194,0,10-(D$195-LOG('Indicator Data'!D121))/(D$195-D$194)*10))),1)</f>
        <v>0.1</v>
      </c>
      <c r="E118" s="35">
        <f t="shared" si="174"/>
        <v>6.2</v>
      </c>
      <c r="F118" s="35">
        <f>IF('Indicator Data'!E121="No data",0.1,(ROUND(IF('Indicator Data'!E121=0,0,IF(LOG('Indicator Data'!E121)&gt;F$195,10,IF(LOG('Indicator Data'!E121)&lt;F$194,0,10-(F$195-LOG('Indicator Data'!E121))/(F$195-F$194)*10))),1)))</f>
        <v>7.8</v>
      </c>
      <c r="G118" s="35">
        <f>ROUND(IF('Indicator Data'!F121=0,0,IF(LOG('Indicator Data'!F121)&gt;G$195,10,IF(LOG('Indicator Data'!F121)&lt;G$194,0,10-(G$195-LOG('Indicator Data'!F121))/(G$195-G$194)*10))),1)</f>
        <v>6.7</v>
      </c>
      <c r="H118" s="35">
        <f>ROUND(IF('Indicator Data'!G121=0,0,IF(LOG('Indicator Data'!G121)&gt;H$195,10,IF(LOG('Indicator Data'!G121)&lt;H$194,0,10-(H$195-LOG('Indicator Data'!G121))/(H$195-H$194)*10))),1)</f>
        <v>0</v>
      </c>
      <c r="I118" s="35">
        <f>ROUND(IF('Indicator Data'!H121=0,0,IF(LOG('Indicator Data'!H121)&gt;I$195,10,IF(LOG('Indicator Data'!H121)&lt;I$194,0,10-(I$195-LOG('Indicator Data'!H121))/(I$195-I$194)*10))),1)</f>
        <v>0</v>
      </c>
      <c r="J118" s="35">
        <f t="shared" si="175"/>
        <v>0</v>
      </c>
      <c r="K118" s="35">
        <f>ROUND(IF('Indicator Data'!I121=0,0,IF(LOG('Indicator Data'!I121)&gt;K$195,10,IF(LOG('Indicator Data'!I121)&lt;K$194,0,10-(K$195-LOG('Indicator Data'!I121))/(K$195-K$194)*10))),1)</f>
        <v>0</v>
      </c>
      <c r="L118" s="35">
        <f t="shared" si="176"/>
        <v>0</v>
      </c>
      <c r="M118" s="35">
        <f>ROUND(IF('Indicator Data'!J121=0,0,IF(LOG('Indicator Data'!J121)&gt;M$195,10,IF(LOG('Indicator Data'!J121)&lt;M$194,0,10-(M$195-LOG('Indicator Data'!J121))/(M$195-M$194)*10))),1)</f>
        <v>7.2</v>
      </c>
      <c r="N118" s="36">
        <f>'Indicator Data'!C121/'Indicator Data'!$CK121</f>
        <v>1.0761796777177457E-3</v>
      </c>
      <c r="O118" s="36">
        <f>'Indicator Data'!D121/'Indicator Data'!$CK121</f>
        <v>0</v>
      </c>
      <c r="P118" s="36">
        <f>IF(F118=0.1,"x",'Indicator Data'!E121/'Indicator Data'!$CK121)</f>
        <v>3.9546448981495801E-3</v>
      </c>
      <c r="Q118" s="36">
        <f>'Indicator Data'!F121/'Indicator Data'!$CK121</f>
        <v>3.1575181745453735E-6</v>
      </c>
      <c r="R118" s="36">
        <f>'Indicator Data'!G121/'Indicator Data'!$CK121</f>
        <v>0</v>
      </c>
      <c r="S118" s="36">
        <f>'Indicator Data'!H121/'Indicator Data'!$CK121</f>
        <v>0</v>
      </c>
      <c r="T118" s="36">
        <f>'Indicator Data'!I121/'Indicator Data'!$CK121</f>
        <v>0</v>
      </c>
      <c r="U118" s="36">
        <f>'Indicator Data'!J121/'Indicator Data'!$CK121</f>
        <v>2.2849503838306593E-4</v>
      </c>
      <c r="V118" s="35">
        <f t="shared" si="177"/>
        <v>5.4</v>
      </c>
      <c r="W118" s="35">
        <f t="shared" si="178"/>
        <v>0</v>
      </c>
      <c r="X118" s="35">
        <f t="shared" si="179"/>
        <v>3.1</v>
      </c>
      <c r="Y118" s="35">
        <f t="shared" si="180"/>
        <v>2.6</v>
      </c>
      <c r="Z118" s="35">
        <f t="shared" si="181"/>
        <v>6.7</v>
      </c>
      <c r="AA118" s="35">
        <f t="shared" si="182"/>
        <v>0</v>
      </c>
      <c r="AB118" s="35">
        <f t="shared" si="183"/>
        <v>0</v>
      </c>
      <c r="AC118" s="35">
        <f t="shared" si="184"/>
        <v>0</v>
      </c>
      <c r="AD118" s="35">
        <f t="shared" si="185"/>
        <v>0</v>
      </c>
      <c r="AE118" s="35">
        <f t="shared" si="186"/>
        <v>0</v>
      </c>
      <c r="AF118" s="35">
        <f t="shared" si="187"/>
        <v>0.1</v>
      </c>
      <c r="AG118" s="35">
        <f>ROUND(IF('Indicator Data'!K121=0,0,IF('Indicator Data'!K121&gt;AG$195,10,IF('Indicator Data'!K121&lt;AG$194,0,10-(AG$195-'Indicator Data'!K121)/(AG$195-AG$194)*10))),1)</f>
        <v>1.9</v>
      </c>
      <c r="AH118" s="35">
        <f t="shared" si="188"/>
        <v>7.2</v>
      </c>
      <c r="AI118" s="35">
        <f t="shared" si="189"/>
        <v>0.1</v>
      </c>
      <c r="AJ118" s="35">
        <f t="shared" si="190"/>
        <v>0</v>
      </c>
      <c r="AK118" s="35">
        <f t="shared" si="191"/>
        <v>0</v>
      </c>
      <c r="AL118" s="35">
        <f t="shared" si="192"/>
        <v>0</v>
      </c>
      <c r="AM118" s="35">
        <f t="shared" si="193"/>
        <v>0</v>
      </c>
      <c r="AN118" s="35">
        <f t="shared" si="194"/>
        <v>4.5</v>
      </c>
      <c r="AO118" s="142">
        <f t="shared" si="195"/>
        <v>4.8</v>
      </c>
      <c r="AP118" s="142">
        <f t="shared" si="148"/>
        <v>5.8</v>
      </c>
      <c r="AQ118" s="142">
        <f t="shared" si="196"/>
        <v>6.7</v>
      </c>
      <c r="AR118" s="142">
        <f t="shared" si="197"/>
        <v>0</v>
      </c>
      <c r="AS118" s="35">
        <f t="shared" si="198"/>
        <v>3.2</v>
      </c>
      <c r="AT118" s="35">
        <f>IF('Indicator Data'!L121="No data","x",IF('Indicator Data'!CL121&lt;1000,"x",ROUND((IF('Indicator Data'!L121&gt;AT$195,10,IF('Indicator Data'!L121&lt;AT$194,0,10-(AT$195-'Indicator Data'!L121)/(AT$195-AT$194)*10))),1)))</f>
        <v>9.1</v>
      </c>
      <c r="AU118" s="142">
        <f t="shared" si="199"/>
        <v>6.2</v>
      </c>
      <c r="AV118" s="35">
        <f>IF('Indicator Data'!M121="No data","x",ROUND(IF('Indicator Data'!M121=0,0,IF(LOG('Indicator Data'!M121)&gt;AV$195,10,IF(LOG('Indicator Data'!M121)&lt;AV$194,0,10-(AV$195-LOG('Indicator Data'!M121))/(AV$195-AV$194)*10))),1))</f>
        <v>0</v>
      </c>
      <c r="AW118" s="36">
        <f>IF(AV118="x","x",'Indicator Data'!M121/'Indicator Data'!$CK121)</f>
        <v>0</v>
      </c>
      <c r="AX118" s="35">
        <f t="shared" si="149"/>
        <v>0</v>
      </c>
      <c r="AY118" s="35">
        <f t="shared" si="150"/>
        <v>0</v>
      </c>
      <c r="AZ118" s="35">
        <f>IF('Indicator Data'!N121="No data","x",ROUND(IF('Indicator Data'!N121=0,0,IF(LOG('Indicator Data'!N121)&gt;AZ$195,10,IF(LOG('Indicator Data'!N121)&lt;AZ$194,0,10-(AZ$195-LOG('Indicator Data'!N121))/(AZ$195-AZ$194)*10))),1))</f>
        <v>0</v>
      </c>
      <c r="BA118" s="36">
        <f>IF(AZ118="x","x",'Indicator Data'!N121/'Indicator Data'!$CK121)</f>
        <v>0</v>
      </c>
      <c r="BB118" s="35">
        <f t="shared" si="151"/>
        <v>0</v>
      </c>
      <c r="BC118" s="35">
        <f t="shared" si="152"/>
        <v>0</v>
      </c>
      <c r="BD118" s="35">
        <f>IF('Indicator Data'!O121="No data","x",ROUND(IF('Indicator Data'!O121=0,0,IF(LOG('Indicator Data'!O121)&gt;BD$195,10,IF(LOG('Indicator Data'!O121)&lt;BD$194,0,10-(BD$195-LOG('Indicator Data'!O121))/(BD$195-BD$194)*10))),1))</f>
        <v>0</v>
      </c>
      <c r="BE118" s="36">
        <f>IF(BD118="x","x",'Indicator Data'!O121/'Indicator Data'!$CK121)</f>
        <v>0</v>
      </c>
      <c r="BF118" s="35">
        <f t="shared" si="153"/>
        <v>0</v>
      </c>
      <c r="BG118" s="35">
        <f t="shared" si="154"/>
        <v>0</v>
      </c>
      <c r="BH118" s="35">
        <f>IF('Indicator Data'!P121="No data","x",ROUND(IF('Indicator Data'!P121=0,0,IF(LOG('Indicator Data'!P121)&gt;BH$195,10,IF(LOG('Indicator Data'!P121)&lt;BH$194,0,10-(BH$195-LOG('Indicator Data'!P121))/(BH$195-BH$194)*10))),1))</f>
        <v>0</v>
      </c>
      <c r="BI118" s="36">
        <f>IF(BH118="x","x",'Indicator Data'!P121/'Indicator Data'!$CK121)</f>
        <v>0</v>
      </c>
      <c r="BJ118" s="35">
        <f t="shared" si="155"/>
        <v>0</v>
      </c>
      <c r="BK118" s="35">
        <f t="shared" si="156"/>
        <v>0</v>
      </c>
      <c r="BL118" s="35">
        <f t="shared" si="157"/>
        <v>0</v>
      </c>
      <c r="BM118" s="35">
        <f>ROUND(IF('Indicator Data'!Q121=0,0,IF(LOG('Indicator Data'!Q121)&gt;BM$195,10,IF(LOG('Indicator Data'!Q121)&lt;BM$194,0,10-(BM$195-LOG('Indicator Data'!Q121))/(BM$195-BM$194)*10))),1)</f>
        <v>0</v>
      </c>
      <c r="BN118" s="35">
        <f>ROUND(IF('Indicator Data'!R121=0,0,IF(LOG('Indicator Data'!R121)&gt;BN$195,10,IF(LOG('Indicator Data'!R121)&lt;BN$194,0,10-(BN$195-LOG('Indicator Data'!R121))/(BN$195-BN$194)*10))),1)</f>
        <v>0</v>
      </c>
      <c r="BO118" s="35">
        <f t="shared" si="158"/>
        <v>0</v>
      </c>
      <c r="BP118" s="36">
        <f>'Indicator Data'!Q121/'Indicator Data'!$CK121</f>
        <v>0</v>
      </c>
      <c r="BQ118" s="36">
        <f>'Indicator Data'!R121/'Indicator Data'!$CK121</f>
        <v>0</v>
      </c>
      <c r="BR118" s="35">
        <f t="shared" si="200"/>
        <v>0</v>
      </c>
      <c r="BS118" s="35">
        <f t="shared" si="201"/>
        <v>0</v>
      </c>
      <c r="BT118" s="35">
        <f t="shared" si="135"/>
        <v>0</v>
      </c>
      <c r="BU118" s="35">
        <f t="shared" si="159"/>
        <v>0</v>
      </c>
      <c r="BV118" s="35">
        <f>ROUND(IF('Indicator Data'!S121=0,0,IF(LOG('Indicator Data'!S121)&gt;BV$195,10,IF(LOG('Indicator Data'!S121)&lt;BV$194,0,10-(BV$195-LOG('Indicator Data'!S121))/(BV$195-BV$194)*10))),1)</f>
        <v>0</v>
      </c>
      <c r="BW118" s="35">
        <f>ROUND(IF('Indicator Data'!T121=0,0,IF(LOG('Indicator Data'!T121)&gt;BW$195,10,IF(LOG('Indicator Data'!T121)&lt;BW$194,0,10-(BW$195-LOG('Indicator Data'!T121))/(BW$195-BW$194)*10))),1)</f>
        <v>0</v>
      </c>
      <c r="BX118" s="35">
        <f t="shared" si="160"/>
        <v>0</v>
      </c>
      <c r="BY118" s="36">
        <f>'Indicator Data'!S121/'Indicator Data'!$CK121</f>
        <v>0</v>
      </c>
      <c r="BZ118" s="36">
        <f>'Indicator Data'!T121/'Indicator Data'!$CK121</f>
        <v>0</v>
      </c>
      <c r="CA118" s="35">
        <f t="shared" si="202"/>
        <v>0</v>
      </c>
      <c r="CB118" s="35">
        <f t="shared" si="203"/>
        <v>0</v>
      </c>
      <c r="CC118" s="35">
        <f t="shared" si="161"/>
        <v>0</v>
      </c>
      <c r="CD118" s="35">
        <f t="shared" si="162"/>
        <v>0</v>
      </c>
      <c r="CE118" s="35">
        <f t="shared" si="163"/>
        <v>0</v>
      </c>
      <c r="CF118" s="35">
        <f>ROUND(IF('Indicator Data'!U121=0,0,IF(LOG('Indicator Data'!U121)&gt;CF$195,10,IF(LOG('Indicator Data'!U121)&lt;CF$194,0,10-(CF$195-LOG('Indicator Data'!U121))/(CF$195-CF$194)*10))),1)</f>
        <v>7.2</v>
      </c>
      <c r="CG118" s="36">
        <f>'Indicator Data'!U121/'Indicator Data'!$CK121</f>
        <v>3.0811001508265008E-2</v>
      </c>
      <c r="CH118" s="35">
        <f t="shared" si="204"/>
        <v>0.3</v>
      </c>
      <c r="CI118" s="35">
        <f t="shared" si="164"/>
        <v>4.5999999999999996</v>
      </c>
      <c r="CJ118" s="35">
        <f>ROUND(IF('Indicator Data'!V121=0,0,IF(LOG('Indicator Data'!V121)&gt;CJ$195,10,IF(LOG('Indicator Data'!V121)&lt;CJ$194,0,10-(CJ$195-LOG('Indicator Data'!V121))/(CJ$195-CJ$194)*10))),1)</f>
        <v>9</v>
      </c>
      <c r="CK118" s="36">
        <f>IF('Indicator Data'!V121/'Indicator Data'!$CK121&gt;1,1,'Indicator Data'!V121/'Indicator Data'!$CK121)</f>
        <v>0.57908864580904706</v>
      </c>
      <c r="CL118" s="35">
        <f t="shared" si="205"/>
        <v>5.8</v>
      </c>
      <c r="CM118" s="35">
        <f t="shared" si="165"/>
        <v>7.8</v>
      </c>
      <c r="CN118" s="35">
        <f>ROUND(IF('Indicator Data'!W121=0,0,IF(LOG('Indicator Data'!W121)&gt;CN$195,10,IF(LOG('Indicator Data'!W121)&lt;CN$194,0,10-(CN$195-LOG('Indicator Data'!W121))/(CN$195-CN$194)*10))),1)</f>
        <v>7.2</v>
      </c>
      <c r="CO118" s="36">
        <f>'Indicator Data'!W121/'Indicator Data'!$CK121</f>
        <v>3.14341754951242E-2</v>
      </c>
      <c r="CP118" s="35">
        <f t="shared" si="206"/>
        <v>0.3</v>
      </c>
      <c r="CQ118" s="35">
        <f t="shared" si="166"/>
        <v>4.5999999999999996</v>
      </c>
      <c r="CR118" s="35">
        <f t="shared" si="207"/>
        <v>4.8</v>
      </c>
      <c r="CS118" s="35">
        <f>IF('Indicator Data'!BZ121="No data","x",ROUND(IF('Indicator Data'!BZ121&gt;CS$195,0,IF('Indicator Data'!BZ121&lt;CS$194,10,(CS$195-'Indicator Data'!BZ121)/(CS$195-CS$194)*10)),1))</f>
        <v>1.3</v>
      </c>
      <c r="CT118" s="35">
        <f>IF('Indicator Data'!CA121="No data","x",ROUND(IF('Indicator Data'!CA121&gt;CT$195,0,IF('Indicator Data'!CA121&lt;CT$194,10,(CT$195-'Indicator Data'!CA121)/(CT$195-CT$194)*10)),1))</f>
        <v>2.2000000000000002</v>
      </c>
      <c r="CU118" s="35" t="str">
        <f>IF('Indicator Data'!AC121="No data","x",ROUND(IF('Indicator Data'!AC121&gt;CU$195,0,IF('Indicator Data'!AC121&lt;CU$194,10,(CU$195-'Indicator Data'!AC121)/(CU$195-CU$194)*10)),1))</f>
        <v>x</v>
      </c>
      <c r="CV118" s="35">
        <f t="shared" si="208"/>
        <v>1.8</v>
      </c>
      <c r="CW118" s="35">
        <f>IF('Indicator Data'!X121="No data","x",ROUND(IF(LOG('Indicator Data'!X121)&gt;CW$195,10,IF(LOG('Indicator Data'!X121)&lt;CW$194,0,10-(CW$195-LOG('Indicator Data'!X121))/(CW$195-CW$194)*10)),1))</f>
        <v>6.4</v>
      </c>
      <c r="CX118" s="35">
        <f>IF('Indicator Data'!Y121="No data","x",ROUND(IF('Indicator Data'!Y121&gt;CX$195,10,IF('Indicator Data'!Y121&lt;CX$194,0,10-(CX$195-'Indicator Data'!Y121)/(CX$195-CX$194)*10)),1))</f>
        <v>4.3</v>
      </c>
      <c r="CY118" s="35">
        <f>IF('Indicator Data'!Z121="No data","x",ROUND(IF('Indicator Data'!Z121&gt;CY$195,10,IF('Indicator Data'!Z121&lt;CY$194,0,10-(CY$195-'Indicator Data'!Z121)/(CY$195-CY$194)*10)),1))</f>
        <v>6.2</v>
      </c>
      <c r="CZ118" s="35">
        <f>IF('Indicator Data'!AA121="No data","x",ROUND(IF('Indicator Data'!AA121&gt;CZ$195,10,IF('Indicator Data'!AA121&lt;CZ$194,0,10-(CZ$195-'Indicator Data'!AA121)/(CZ$195-CZ$194)*10)),1))</f>
        <v>8.1</v>
      </c>
      <c r="DA118" s="35">
        <f t="shared" si="167"/>
        <v>6.3</v>
      </c>
      <c r="DB118" s="35">
        <f t="shared" si="168"/>
        <v>4.8</v>
      </c>
      <c r="DC118" s="35">
        <f>IF('Indicator Data'!AF121="No data","x",ROUND(IF('Indicator Data'!AF121&gt;DC$195,10,IF('Indicator Data'!AF121&lt;DC$194,0,10-(DC$195-'Indicator Data'!AF121)/(DC$195-DC$194)*10)),1))</f>
        <v>1.1000000000000001</v>
      </c>
      <c r="DD118" s="35">
        <f>IF('Indicator Data'!AG121="No data","x",ROUND(IF('Indicator Data'!AG121&gt;DD$195,10,IF('Indicator Data'!AG121&lt;DD$194,0,10-(DD$195-'Indicator Data'!AG121)/(DD$195-DD$194)*10)),1))</f>
        <v>2.8</v>
      </c>
      <c r="DE118" s="35">
        <f t="shared" si="169"/>
        <v>4.8</v>
      </c>
      <c r="DF118" s="35">
        <f>IF('Indicator Data'!AB121="No data","x",ROUND(IF('Indicator Data'!AB121&gt;DF$195,10,IF('Indicator Data'!AB121&lt;DF$194,0,10-(DF$195-'Indicator Data'!AB121)/(DF$195-DF$194)*10)),1))</f>
        <v>2.4</v>
      </c>
      <c r="DG118" s="35">
        <f t="shared" si="170"/>
        <v>2</v>
      </c>
      <c r="DH118" s="143">
        <f>IF('Indicator Data'!AD121="No data","x",'Indicator Data'!AD121/'Indicator Data'!$CJ121)</f>
        <v>7.1068672682315413E-5</v>
      </c>
      <c r="DI118" s="35">
        <f t="shared" si="171"/>
        <v>9.3000000000000007</v>
      </c>
      <c r="DJ118" s="35">
        <f>IF('Indicator Data'!AE121="No data","x",ROUND(IF('Indicator Data'!AE121&gt;DJ$195,0,IF('Indicator Data'!AE121&lt;DJ$194,10,(DJ$195-'Indicator Data'!AE121)/(DJ$195-DJ$194)*10)),1))</f>
        <v>2</v>
      </c>
      <c r="DK118" s="35">
        <f t="shared" si="172"/>
        <v>5.7</v>
      </c>
      <c r="DL118" s="35">
        <f t="shared" si="173"/>
        <v>4.2</v>
      </c>
      <c r="DM118" s="37">
        <f t="shared" si="209"/>
        <v>3.7</v>
      </c>
      <c r="DN118" s="38">
        <f t="shared" si="210"/>
        <v>4.9000000000000004</v>
      </c>
      <c r="DO118" s="35">
        <f>ROUND(IF('Indicator Data'!AH121=0,0,IF('Indicator Data'!AH121&gt;DO$195,10,IF('Indicator Data'!AH121&lt;DO$194,0,10-(DO$195-'Indicator Data'!AH121)/(DO$195-DO$194)*10))),1)</f>
        <v>4.4000000000000004</v>
      </c>
      <c r="DP118" s="35">
        <f>ROUND(IF('Indicator Data'!AI121=0,0,IF(LOG('Indicator Data'!AI121)&gt;LOG(DP$195),10,IF(LOG('Indicator Data'!AI121)&lt;LOG(DP$194),0,10-(LOG(DP$195)-LOG('Indicator Data'!AI121))/(LOG(DP$195)-LOG(DP$194))*10))),1)</f>
        <v>6.9</v>
      </c>
      <c r="DQ118" s="37">
        <f t="shared" si="211"/>
        <v>5.8</v>
      </c>
      <c r="DR118" s="35">
        <f>'Indicator Data'!AJ121</f>
        <v>0</v>
      </c>
      <c r="DS118" s="35">
        <f>'Indicator Data'!AK121</f>
        <v>0</v>
      </c>
      <c r="DT118" s="37">
        <f t="shared" si="212"/>
        <v>0</v>
      </c>
      <c r="DU118" s="38">
        <f t="shared" si="213"/>
        <v>4.0999999999999996</v>
      </c>
      <c r="DV118" s="13"/>
      <c r="DW118" s="83"/>
    </row>
    <row r="119" spans="1:127" s="2" customFormat="1" x14ac:dyDescent="0.3">
      <c r="A119" s="98" t="str">
        <f>'Indicator Data'!A122</f>
        <v>Mozambique</v>
      </c>
      <c r="B119" s="39" t="str">
        <f>'Indicator Data'!B122</f>
        <v>MOZ</v>
      </c>
      <c r="C119" s="35">
        <f>ROUND(IF('Indicator Data'!C122=0,0.1,IF(LOG('Indicator Data'!C122)&gt;C$195,10,IF(LOG('Indicator Data'!C122)&lt;C$194,0,10-(C$195-LOG('Indicator Data'!C122))/(C$195-C$194)*10))),1)</f>
        <v>8.1</v>
      </c>
      <c r="D119" s="35">
        <f>ROUND(IF('Indicator Data'!D122=0,0.1,IF(LOG('Indicator Data'!D122)&gt;D$195,10,IF(LOG('Indicator Data'!D122)&lt;D$194,0,10-(D$195-LOG('Indicator Data'!D122))/(D$195-D$194)*10))),1)</f>
        <v>0.1</v>
      </c>
      <c r="E119" s="35">
        <f t="shared" si="174"/>
        <v>5.4</v>
      </c>
      <c r="F119" s="35">
        <f>IF('Indicator Data'!E122="No data",0.1,(ROUND(IF('Indicator Data'!E122=0,0,IF(LOG('Indicator Data'!E122)&gt;F$195,10,IF(LOG('Indicator Data'!E122)&lt;F$194,0,10-(F$195-LOG('Indicator Data'!E122))/(F$195-F$194)*10))),1)))</f>
        <v>8</v>
      </c>
      <c r="G119" s="35">
        <f>ROUND(IF('Indicator Data'!F122=0,0,IF(LOG('Indicator Data'!F122)&gt;G$195,10,IF(LOG('Indicator Data'!F122)&lt;G$194,0,10-(G$195-LOG('Indicator Data'!F122))/(G$195-G$194)*10))),1)</f>
        <v>6</v>
      </c>
      <c r="H119" s="35">
        <f>ROUND(IF('Indicator Data'!G122=0,0,IF(LOG('Indicator Data'!G122)&gt;H$195,10,IF(LOG('Indicator Data'!G122)&lt;H$194,0,10-(H$195-LOG('Indicator Data'!G122))/(H$195-H$194)*10))),1)</f>
        <v>7.6</v>
      </c>
      <c r="I119" s="35">
        <f>ROUND(IF('Indicator Data'!H122=0,0,IF(LOG('Indicator Data'!H122)&gt;I$195,10,IF(LOG('Indicator Data'!H122)&lt;I$194,0,10-(I$195-LOG('Indicator Data'!H122))/(I$195-I$194)*10))),1)</f>
        <v>8</v>
      </c>
      <c r="J119" s="35">
        <f t="shared" si="175"/>
        <v>7.8</v>
      </c>
      <c r="K119" s="35">
        <f>ROUND(IF('Indicator Data'!I122=0,0,IF(LOG('Indicator Data'!I122)&gt;K$195,10,IF(LOG('Indicator Data'!I122)&lt;K$194,0,10-(K$195-LOG('Indicator Data'!I122))/(K$195-K$194)*10))),1)</f>
        <v>7.1</v>
      </c>
      <c r="L119" s="35">
        <f t="shared" si="176"/>
        <v>7.5</v>
      </c>
      <c r="M119" s="35">
        <f>ROUND(IF('Indicator Data'!J122=0,0,IF(LOG('Indicator Data'!J122)&gt;M$195,10,IF(LOG('Indicator Data'!J122)&lt;M$194,0,10-(M$195-LOG('Indicator Data'!J122))/(M$195-M$194)*10))),1)</f>
        <v>10</v>
      </c>
      <c r="N119" s="36">
        <f>'Indicator Data'!C122/'Indicator Data'!$CK122</f>
        <v>6.2027888194641969E-4</v>
      </c>
      <c r="O119" s="36">
        <f>'Indicator Data'!D122/'Indicator Data'!$CK122</f>
        <v>0</v>
      </c>
      <c r="P119" s="36">
        <f>IF(F119=0.1,"x",'Indicator Data'!E122/'Indicator Data'!$CK122)</f>
        <v>5.5651195690244858E-3</v>
      </c>
      <c r="Q119" s="36">
        <f>'Indicator Data'!F122/'Indicator Data'!$CK122</f>
        <v>1.519097936657638E-6</v>
      </c>
      <c r="R119" s="36">
        <f>'Indicator Data'!G122/'Indicator Data'!$CK122</f>
        <v>3.897203889337301E-3</v>
      </c>
      <c r="S119" s="36">
        <f>'Indicator Data'!H122/'Indicator Data'!$CK122</f>
        <v>1.5027482747510408E-4</v>
      </c>
      <c r="T119" s="36">
        <f>'Indicator Data'!I122/'Indicator Data'!$CK122</f>
        <v>1.2018596747415651E-3</v>
      </c>
      <c r="U119" s="36">
        <f>'Indicator Data'!J122/'Indicator Data'!$CK122</f>
        <v>9.5159397931662212E-3</v>
      </c>
      <c r="V119" s="35">
        <f t="shared" si="177"/>
        <v>3.1</v>
      </c>
      <c r="W119" s="35">
        <f t="shared" si="178"/>
        <v>0</v>
      </c>
      <c r="X119" s="35">
        <f t="shared" si="179"/>
        <v>1.7</v>
      </c>
      <c r="Y119" s="35">
        <f t="shared" si="180"/>
        <v>3.7</v>
      </c>
      <c r="Z119" s="35">
        <f t="shared" si="181"/>
        <v>6</v>
      </c>
      <c r="AA119" s="35">
        <f t="shared" si="182"/>
        <v>2.2000000000000002</v>
      </c>
      <c r="AB119" s="35">
        <f t="shared" si="183"/>
        <v>0.3</v>
      </c>
      <c r="AC119" s="35">
        <f t="shared" si="184"/>
        <v>1.3</v>
      </c>
      <c r="AD119" s="35">
        <f t="shared" si="185"/>
        <v>1.2</v>
      </c>
      <c r="AE119" s="35">
        <f t="shared" si="186"/>
        <v>1.3</v>
      </c>
      <c r="AF119" s="35">
        <f t="shared" si="187"/>
        <v>3.2</v>
      </c>
      <c r="AG119" s="35">
        <f>ROUND(IF('Indicator Data'!K122=0,0,IF('Indicator Data'!K122&gt;AG$195,10,IF('Indicator Data'!K122&lt;AG$194,0,10-(AG$195-'Indicator Data'!K122)/(AG$195-AG$194)*10))),1)</f>
        <v>10</v>
      </c>
      <c r="AH119" s="35">
        <f t="shared" si="188"/>
        <v>5.6</v>
      </c>
      <c r="AI119" s="35">
        <f t="shared" si="189"/>
        <v>0.1</v>
      </c>
      <c r="AJ119" s="35">
        <f t="shared" si="190"/>
        <v>4.9000000000000004</v>
      </c>
      <c r="AK119" s="35">
        <f t="shared" si="191"/>
        <v>4.2</v>
      </c>
      <c r="AL119" s="35">
        <f t="shared" si="192"/>
        <v>4.5999999999999996</v>
      </c>
      <c r="AM119" s="35">
        <f t="shared" si="193"/>
        <v>4.2</v>
      </c>
      <c r="AN119" s="35">
        <f t="shared" si="194"/>
        <v>8.1</v>
      </c>
      <c r="AO119" s="142">
        <f t="shared" si="195"/>
        <v>3.8</v>
      </c>
      <c r="AP119" s="142">
        <f t="shared" si="148"/>
        <v>6.3</v>
      </c>
      <c r="AQ119" s="142">
        <f t="shared" si="196"/>
        <v>6</v>
      </c>
      <c r="AR119" s="142">
        <f t="shared" si="197"/>
        <v>5.2</v>
      </c>
      <c r="AS119" s="35">
        <f t="shared" si="198"/>
        <v>9.1</v>
      </c>
      <c r="AT119" s="35">
        <f>IF('Indicator Data'!L122="No data","x",IF('Indicator Data'!CL122&lt;1000,"x",ROUND((IF('Indicator Data'!L122&gt;AT$195,10,IF('Indicator Data'!L122&lt;AT$194,0,10-(AT$195-'Indicator Data'!L122)/(AT$195-AT$194)*10))),1)))</f>
        <v>6.1</v>
      </c>
      <c r="AU119" s="142">
        <f t="shared" si="199"/>
        <v>7.6</v>
      </c>
      <c r="AV119" s="35">
        <f>IF('Indicator Data'!M122="No data","x",ROUND(IF('Indicator Data'!M122=0,0,IF(LOG('Indicator Data'!M122)&gt;AV$195,10,IF(LOG('Indicator Data'!M122)&lt;AV$194,0,10-(AV$195-LOG('Indicator Data'!M122))/(AV$195-AV$194)*10))),1))</f>
        <v>8.1999999999999993</v>
      </c>
      <c r="AW119" s="36">
        <f>IF(AV119="x","x",'Indicator Data'!M122/'Indicator Data'!$CK122)</f>
        <v>0.20759900199037185</v>
      </c>
      <c r="AX119" s="35">
        <f t="shared" si="149"/>
        <v>2.2999999999999998</v>
      </c>
      <c r="AY119" s="35">
        <f t="shared" si="150"/>
        <v>6</v>
      </c>
      <c r="AZ119" s="35">
        <f>IF('Indicator Data'!N122="No data","x",ROUND(IF('Indicator Data'!N122=0,0,IF(LOG('Indicator Data'!N122)&gt;AZ$195,10,IF(LOG('Indicator Data'!N122)&lt;AZ$194,0,10-(AZ$195-LOG('Indicator Data'!N122))/(AZ$195-AZ$194)*10))),1))</f>
        <v>6.6</v>
      </c>
      <c r="BA119" s="36">
        <f>IF(AZ119="x","x",'Indicator Data'!N122/'Indicator Data'!$CK122)</f>
        <v>3.2738493828172606E-3</v>
      </c>
      <c r="BB119" s="35">
        <f t="shared" si="151"/>
        <v>0.7</v>
      </c>
      <c r="BC119" s="35">
        <f t="shared" si="152"/>
        <v>4.3</v>
      </c>
      <c r="BD119" s="35">
        <f>IF('Indicator Data'!O122="No data","x",ROUND(IF('Indicator Data'!O122=0,0,IF(LOG('Indicator Data'!O122)&gt;BD$195,10,IF(LOG('Indicator Data'!O122)&lt;BD$194,0,10-(BD$195-LOG('Indicator Data'!O122))/(BD$195-BD$194)*10))),1))</f>
        <v>0</v>
      </c>
      <c r="BE119" s="36">
        <f>IF(BD119="x","x",'Indicator Data'!O122/'Indicator Data'!$CK122)</f>
        <v>0</v>
      </c>
      <c r="BF119" s="35">
        <f t="shared" si="153"/>
        <v>0</v>
      </c>
      <c r="BG119" s="35">
        <f t="shared" si="154"/>
        <v>0</v>
      </c>
      <c r="BH119" s="35">
        <f>IF('Indicator Data'!P122="No data","x",ROUND(IF('Indicator Data'!P122=0,0,IF(LOG('Indicator Data'!P122)&gt;BH$195,10,IF(LOG('Indicator Data'!P122)&lt;BH$194,0,10-(BH$195-LOG('Indicator Data'!P122))/(BH$195-BH$194)*10))),1))</f>
        <v>7.5</v>
      </c>
      <c r="BI119" s="36">
        <f>IF(BH119="x","x",'Indicator Data'!P122/'Indicator Data'!$CK122)</f>
        <v>1.1202040294312522E-2</v>
      </c>
      <c r="BJ119" s="35">
        <f t="shared" si="155"/>
        <v>1.1000000000000001</v>
      </c>
      <c r="BK119" s="35">
        <f t="shared" si="156"/>
        <v>5.0999999999999996</v>
      </c>
      <c r="BL119" s="35">
        <f t="shared" si="157"/>
        <v>4.2</v>
      </c>
      <c r="BM119" s="35">
        <f>ROUND(IF('Indicator Data'!Q122=0,0,IF(LOG('Indicator Data'!Q122)&gt;BM$195,10,IF(LOG('Indicator Data'!Q122)&lt;BM$194,0,10-(BM$195-LOG('Indicator Data'!Q122))/(BM$195-BM$194)*10))),1)</f>
        <v>9.1999999999999993</v>
      </c>
      <c r="BN119" s="35">
        <f>ROUND(IF('Indicator Data'!R122=0,0,IF(LOG('Indicator Data'!R122)&gt;BN$195,10,IF(LOG('Indicator Data'!R122)&lt;BN$194,0,10-(BN$195-LOG('Indicator Data'!R122))/(BN$195-BN$194)*10))),1)</f>
        <v>0</v>
      </c>
      <c r="BO119" s="35">
        <f t="shared" si="158"/>
        <v>3.0666666666666664</v>
      </c>
      <c r="BP119" s="36">
        <f>'Indicator Data'!Q122/'Indicator Data'!$CK122</f>
        <v>0.98136786231158524</v>
      </c>
      <c r="BQ119" s="36">
        <f>'Indicator Data'!R122/'Indicator Data'!$CK122</f>
        <v>0</v>
      </c>
      <c r="BR119" s="35">
        <f t="shared" si="200"/>
        <v>9.8000000000000007</v>
      </c>
      <c r="BS119" s="35">
        <f t="shared" si="201"/>
        <v>0</v>
      </c>
      <c r="BT119" s="35">
        <f t="shared" si="135"/>
        <v>3.2666666666666671</v>
      </c>
      <c r="BU119" s="35">
        <f t="shared" si="159"/>
        <v>3.2</v>
      </c>
      <c r="BV119" s="35">
        <f>ROUND(IF('Indicator Data'!S122=0,0,IF(LOG('Indicator Data'!S122)&gt;BV$195,10,IF(LOG('Indicator Data'!S122)&lt;BV$194,0,10-(BV$195-LOG('Indicator Data'!S122))/(BV$195-BV$194)*10))),1)</f>
        <v>4.5</v>
      </c>
      <c r="BW119" s="35">
        <f>ROUND(IF('Indicator Data'!T122=0,0,IF(LOG('Indicator Data'!T122)&gt;BW$195,10,IF(LOG('Indicator Data'!T122)&lt;BW$194,0,10-(BW$195-LOG('Indicator Data'!T122))/(BW$195-BW$194)*10))),1)</f>
        <v>9.1999999999999993</v>
      </c>
      <c r="BX119" s="35">
        <f t="shared" si="160"/>
        <v>7.6333333333333329</v>
      </c>
      <c r="BY119" s="36">
        <f>'Indicator Data'!S122/'Indicator Data'!$CK122</f>
        <v>5.1790032123918777E-4</v>
      </c>
      <c r="BZ119" s="36">
        <f>'Indicator Data'!T122/'Indicator Data'!$CK122</f>
        <v>0.97997128843351422</v>
      </c>
      <c r="CA119" s="35">
        <f t="shared" si="202"/>
        <v>0</v>
      </c>
      <c r="CB119" s="35">
        <f t="shared" si="203"/>
        <v>9.8000000000000007</v>
      </c>
      <c r="CC119" s="35">
        <f t="shared" si="161"/>
        <v>6.5333333333333341</v>
      </c>
      <c r="CD119" s="35">
        <f t="shared" si="162"/>
        <v>7.1</v>
      </c>
      <c r="CE119" s="35">
        <f t="shared" si="163"/>
        <v>5.5</v>
      </c>
      <c r="CF119" s="35">
        <f>ROUND(IF('Indicator Data'!U122=0,0,IF(LOG('Indicator Data'!U122)&gt;CF$195,10,IF(LOG('Indicator Data'!U122)&lt;CF$194,0,10-(CF$195-LOG('Indicator Data'!U122))/(CF$195-CF$194)*10))),1)</f>
        <v>8.6</v>
      </c>
      <c r="CG119" s="36">
        <f>'Indicator Data'!U122/'Indicator Data'!$CK122</f>
        <v>0.38664223676257087</v>
      </c>
      <c r="CH119" s="35">
        <f t="shared" si="204"/>
        <v>4.3</v>
      </c>
      <c r="CI119" s="35">
        <f t="shared" si="164"/>
        <v>7</v>
      </c>
      <c r="CJ119" s="35">
        <f>ROUND(IF('Indicator Data'!V122=0,0,IF(LOG('Indicator Data'!V122)&gt;CJ$195,10,IF(LOG('Indicator Data'!V122)&lt;CJ$194,0,10-(CJ$195-LOG('Indicator Data'!V122))/(CJ$195-CJ$194)*10))),1)</f>
        <v>9.1999999999999993</v>
      </c>
      <c r="CK119" s="36">
        <f>IF('Indicator Data'!V122/'Indicator Data'!$CK122&gt;1,1,'Indicator Data'!V122/'Indicator Data'!$CK122)</f>
        <v>0.94919828007210605</v>
      </c>
      <c r="CL119" s="35">
        <f t="shared" si="205"/>
        <v>9.5</v>
      </c>
      <c r="CM119" s="35">
        <f t="shared" si="165"/>
        <v>9.4</v>
      </c>
      <c r="CN119" s="35">
        <f>ROUND(IF('Indicator Data'!W122=0,0,IF(LOG('Indicator Data'!W122)&gt;CN$195,10,IF(LOG('Indicator Data'!W122)&lt;CN$194,0,10-(CN$195-LOG('Indicator Data'!W122))/(CN$195-CN$194)*10))),1)</f>
        <v>9.1</v>
      </c>
      <c r="CO119" s="36">
        <f>'Indicator Data'!W122/'Indicator Data'!$CK122</f>
        <v>0.79300378141307171</v>
      </c>
      <c r="CP119" s="35">
        <f t="shared" si="206"/>
        <v>7.9</v>
      </c>
      <c r="CQ119" s="35">
        <f t="shared" si="166"/>
        <v>8.6</v>
      </c>
      <c r="CR119" s="35">
        <f t="shared" si="207"/>
        <v>8</v>
      </c>
      <c r="CS119" s="35">
        <f>IF('Indicator Data'!BZ122="No data","x",ROUND(IF('Indicator Data'!BZ122&gt;CS$195,0,IF('Indicator Data'!BZ122&lt;CS$194,10,(CS$195-'Indicator Data'!BZ122)/(CS$195-CS$194)*10)),1))</f>
        <v>7.8</v>
      </c>
      <c r="CT119" s="35">
        <f>IF('Indicator Data'!CA122="No data","x",ROUND(IF('Indicator Data'!CA122&gt;CT$195,0,IF('Indicator Data'!CA122&lt;CT$194,10,(CT$195-'Indicator Data'!CA122)/(CT$195-CT$194)*10)),1))</f>
        <v>7.4</v>
      </c>
      <c r="CU119" s="35">
        <f>IF('Indicator Data'!AC122="No data","x",ROUND(IF('Indicator Data'!AC122&gt;CU$195,0,IF('Indicator Data'!AC122&lt;CU$194,10,(CU$195-'Indicator Data'!AC122)/(CU$195-CU$194)*10)),1))</f>
        <v>8.8000000000000007</v>
      </c>
      <c r="CV119" s="35">
        <f t="shared" si="208"/>
        <v>8</v>
      </c>
      <c r="CW119" s="35">
        <f>IF('Indicator Data'!X122="No data","x",ROUND(IF(LOG('Indicator Data'!X122)&gt;CW$195,10,IF(LOG('Indicator Data'!X122)&lt;CW$194,0,10-(CW$195-LOG('Indicator Data'!X122))/(CW$195-CW$194)*10)),1))</f>
        <v>5.2</v>
      </c>
      <c r="CX119" s="35">
        <f>IF('Indicator Data'!Y122="No data","x",ROUND(IF('Indicator Data'!Y122&gt;CX$195,10,IF('Indicator Data'!Y122&lt;CX$194,0,10-(CX$195-'Indicator Data'!Y122)/(CX$195-CX$194)*10)),1))</f>
        <v>8.8000000000000007</v>
      </c>
      <c r="CY119" s="35">
        <f>IF('Indicator Data'!Z122="No data","x",ROUND(IF('Indicator Data'!Z122&gt;CY$195,10,IF('Indicator Data'!Z122&lt;CY$194,0,10-(CY$195-'Indicator Data'!Z122)/(CY$195-CY$194)*10)),1))</f>
        <v>3.6</v>
      </c>
      <c r="CZ119" s="35">
        <f>IF('Indicator Data'!AA122="No data","x",ROUND(IF('Indicator Data'!AA122&gt;CZ$195,10,IF('Indicator Data'!AA122&lt;CZ$194,0,10-(CZ$195-'Indicator Data'!AA122)/(CZ$195-CZ$194)*10)),1))</f>
        <v>5.9</v>
      </c>
      <c r="DA119" s="35">
        <f t="shared" si="167"/>
        <v>5.9</v>
      </c>
      <c r="DB119" s="35">
        <f t="shared" si="168"/>
        <v>6.6</v>
      </c>
      <c r="DC119" s="35">
        <f>IF('Indicator Data'!AF122="No data","x",ROUND(IF('Indicator Data'!AF122&gt;DC$195,10,IF('Indicator Data'!AF122&lt;DC$194,0,10-(DC$195-'Indicator Data'!AF122)/(DC$195-DC$194)*10)),1))</f>
        <v>8.5</v>
      </c>
      <c r="DD119" s="35">
        <f>IF('Indicator Data'!AG122="No data","x",ROUND(IF('Indicator Data'!AG122&gt;DD$195,10,IF('Indicator Data'!AG122&lt;DD$194,0,10-(DD$195-'Indicator Data'!AG122)/(DD$195-DD$194)*10)),1))</f>
        <v>7.7</v>
      </c>
      <c r="DE119" s="35">
        <f t="shared" si="169"/>
        <v>6.6</v>
      </c>
      <c r="DF119" s="35">
        <f>IF('Indicator Data'!AB122="No data","x",ROUND(IF('Indicator Data'!AB122&gt;DF$195,10,IF('Indicator Data'!AB122&lt;DF$194,0,10-(DF$195-'Indicator Data'!AB122)/(DF$195-DF$194)*10)),1))</f>
        <v>9.1</v>
      </c>
      <c r="DG119" s="35">
        <f t="shared" si="170"/>
        <v>8.3000000000000007</v>
      </c>
      <c r="DH119" s="143">
        <f>IF('Indicator Data'!AD122="No data","x",'Indicator Data'!AD122/'Indicator Data'!$CJ122)</f>
        <v>2.0088228156694635E-4</v>
      </c>
      <c r="DI119" s="35">
        <f t="shared" si="171"/>
        <v>8</v>
      </c>
      <c r="DJ119" s="35">
        <f>IF('Indicator Data'!AE122="No data","x",ROUND(IF('Indicator Data'!AE122&gt;DJ$195,0,IF('Indicator Data'!AE122&lt;DJ$194,10,(DJ$195-'Indicator Data'!AE122)/(DJ$195-DJ$194)*10)),1))</f>
        <v>4</v>
      </c>
      <c r="DK119" s="35">
        <f t="shared" si="172"/>
        <v>6</v>
      </c>
      <c r="DL119" s="35">
        <f t="shared" si="173"/>
        <v>7</v>
      </c>
      <c r="DM119" s="37">
        <f t="shared" si="209"/>
        <v>6.6</v>
      </c>
      <c r="DN119" s="38">
        <f t="shared" si="210"/>
        <v>6</v>
      </c>
      <c r="DO119" s="35">
        <f>ROUND(IF('Indicator Data'!AH122=0,0,IF('Indicator Data'!AH122&gt;DO$195,10,IF('Indicator Data'!AH122&lt;DO$194,0,10-(DO$195-'Indicator Data'!AH122)/(DO$195-DO$194)*10))),1)</f>
        <v>6.8</v>
      </c>
      <c r="DP119" s="35">
        <f>ROUND(IF('Indicator Data'!AI122=0,0,IF(LOG('Indicator Data'!AI122)&gt;LOG(DP$195),10,IF(LOG('Indicator Data'!AI122)&lt;LOG(DP$194),0,10-(LOG(DP$195)-LOG('Indicator Data'!AI122))/(LOG(DP$195)-LOG(DP$194))*10))),1)</f>
        <v>6.4</v>
      </c>
      <c r="DQ119" s="37">
        <f t="shared" si="211"/>
        <v>6.6</v>
      </c>
      <c r="DR119" s="35">
        <f>'Indicator Data'!AJ122</f>
        <v>0</v>
      </c>
      <c r="DS119" s="35">
        <f>'Indicator Data'!AK122</f>
        <v>4</v>
      </c>
      <c r="DT119" s="37">
        <f t="shared" si="212"/>
        <v>7</v>
      </c>
      <c r="DU119" s="38">
        <f t="shared" si="213"/>
        <v>7</v>
      </c>
      <c r="DV119" s="13"/>
      <c r="DW119" s="83"/>
    </row>
    <row r="120" spans="1:127" s="2" customFormat="1" x14ac:dyDescent="0.3">
      <c r="A120" s="98" t="str">
        <f>'Indicator Data'!A123</f>
        <v>Myanmar</v>
      </c>
      <c r="B120" s="39" t="str">
        <f>'Indicator Data'!B123</f>
        <v>MMR</v>
      </c>
      <c r="C120" s="35">
        <f>ROUND(IF('Indicator Data'!C123=0,0.1,IF(LOG('Indicator Data'!C123)&gt;C$195,10,IF(LOG('Indicator Data'!C123)&lt;C$194,0,10-(C$195-LOG('Indicator Data'!C123))/(C$195-C$194)*10))),1)</f>
        <v>10</v>
      </c>
      <c r="D120" s="35">
        <f>ROUND(IF('Indicator Data'!D123=0,0.1,IF(LOG('Indicator Data'!D123)&gt;D$195,10,IF(LOG('Indicator Data'!D123)&lt;D$194,0,10-(D$195-LOG('Indicator Data'!D123))/(D$195-D$194)*10))),1)</f>
        <v>10</v>
      </c>
      <c r="E120" s="35">
        <f t="shared" si="174"/>
        <v>10</v>
      </c>
      <c r="F120" s="35">
        <f>IF('Indicator Data'!E123="No data",0.1,(ROUND(IF('Indicator Data'!E123=0,0,IF(LOG('Indicator Data'!E123)&gt;F$195,10,IF(LOG('Indicator Data'!E123)&lt;F$194,0,10-(F$195-LOG('Indicator Data'!E123))/(F$195-F$194)*10))),1)))</f>
        <v>9.8000000000000007</v>
      </c>
      <c r="G120" s="35">
        <f>ROUND(IF('Indicator Data'!F123=0,0,IF(LOG('Indicator Data'!F123)&gt;G$195,10,IF(LOG('Indicator Data'!F123)&lt;G$194,0,10-(G$195-LOG('Indicator Data'!F123))/(G$195-G$194)*10))),1)</f>
        <v>8.8000000000000007</v>
      </c>
      <c r="H120" s="35">
        <f>ROUND(IF('Indicator Data'!G123=0,0,IF(LOG('Indicator Data'!G123)&gt;H$195,10,IF(LOG('Indicator Data'!G123)&lt;H$194,0,10-(H$195-LOG('Indicator Data'!G123))/(H$195-H$194)*10))),1)</f>
        <v>8.1999999999999993</v>
      </c>
      <c r="I120" s="35">
        <f>ROUND(IF('Indicator Data'!H123=0,0,IF(LOG('Indicator Data'!H123)&gt;I$195,10,IF(LOG('Indicator Data'!H123)&lt;I$194,0,10-(I$195-LOG('Indicator Data'!H123))/(I$195-I$194)*10))),1)</f>
        <v>7.6</v>
      </c>
      <c r="J120" s="35">
        <f t="shared" si="175"/>
        <v>7.9</v>
      </c>
      <c r="K120" s="35">
        <f>ROUND(IF('Indicator Data'!I123=0,0,IF(LOG('Indicator Data'!I123)&gt;K$195,10,IF(LOG('Indicator Data'!I123)&lt;K$194,0,10-(K$195-LOG('Indicator Data'!I123))/(K$195-K$194)*10))),1)</f>
        <v>8</v>
      </c>
      <c r="L120" s="35">
        <f t="shared" si="176"/>
        <v>8</v>
      </c>
      <c r="M120" s="35">
        <f>ROUND(IF('Indicator Data'!J123=0,0,IF(LOG('Indicator Data'!J123)&gt;M$195,10,IF(LOG('Indicator Data'!J123)&lt;M$194,0,10-(M$195-LOG('Indicator Data'!J123))/(M$195-M$194)*10))),1)</f>
        <v>0</v>
      </c>
      <c r="N120" s="36">
        <f>'Indicator Data'!C123/'Indicator Data'!$CK123</f>
        <v>1.8851018918514023E-3</v>
      </c>
      <c r="O120" s="36">
        <f>'Indicator Data'!D123/'Indicator Data'!$CK123</f>
        <v>2.5610729190485098E-4</v>
      </c>
      <c r="P120" s="36">
        <f>IF(F120=0.1,"x",'Indicator Data'!E123/'Indicator Data'!$CK123)</f>
        <v>1.5249326521705032E-2</v>
      </c>
      <c r="Q120" s="36">
        <f>'Indicator Data'!F123/'Indicator Data'!$CK123</f>
        <v>3.3534947015140184E-5</v>
      </c>
      <c r="R120" s="36">
        <f>'Indicator Data'!G123/'Indicator Data'!$CK123</f>
        <v>3.6700072114691958E-3</v>
      </c>
      <c r="S120" s="36">
        <f>'Indicator Data'!H123/'Indicator Data'!$CK123</f>
        <v>4.1023822541342394E-5</v>
      </c>
      <c r="T120" s="36">
        <f>'Indicator Data'!I123/'Indicator Data'!$CK123</f>
        <v>1.8668372377232359E-3</v>
      </c>
      <c r="U120" s="36">
        <f>'Indicator Data'!J123/'Indicator Data'!$CK123</f>
        <v>0</v>
      </c>
      <c r="V120" s="35">
        <f t="shared" si="177"/>
        <v>9.4</v>
      </c>
      <c r="W120" s="35">
        <f t="shared" si="178"/>
        <v>2.6</v>
      </c>
      <c r="X120" s="35">
        <f t="shared" si="179"/>
        <v>7.3</v>
      </c>
      <c r="Y120" s="35">
        <f t="shared" si="180"/>
        <v>10</v>
      </c>
      <c r="Z120" s="35">
        <f t="shared" si="181"/>
        <v>8.9</v>
      </c>
      <c r="AA120" s="35">
        <f t="shared" si="182"/>
        <v>2</v>
      </c>
      <c r="AB120" s="35">
        <f t="shared" si="183"/>
        <v>0.1</v>
      </c>
      <c r="AC120" s="35">
        <f t="shared" si="184"/>
        <v>1.1000000000000001</v>
      </c>
      <c r="AD120" s="35">
        <f t="shared" si="185"/>
        <v>1.9</v>
      </c>
      <c r="AE120" s="35">
        <f t="shared" si="186"/>
        <v>1.5</v>
      </c>
      <c r="AF120" s="35">
        <f t="shared" si="187"/>
        <v>0</v>
      </c>
      <c r="AG120" s="35">
        <f>ROUND(IF('Indicator Data'!K123=0,0,IF('Indicator Data'!K123&gt;AG$195,10,IF('Indicator Data'!K123&lt;AG$194,0,10-(AG$195-'Indicator Data'!K123)/(AG$195-AG$194)*10))),1)</f>
        <v>0</v>
      </c>
      <c r="AH120" s="35">
        <f t="shared" si="188"/>
        <v>9.6999999999999993</v>
      </c>
      <c r="AI120" s="35">
        <f t="shared" si="189"/>
        <v>6.3</v>
      </c>
      <c r="AJ120" s="35">
        <f t="shared" si="190"/>
        <v>5.0999999999999996</v>
      </c>
      <c r="AK120" s="35">
        <f t="shared" si="191"/>
        <v>3.9</v>
      </c>
      <c r="AL120" s="35">
        <f t="shared" si="192"/>
        <v>4.5</v>
      </c>
      <c r="AM120" s="35">
        <f t="shared" si="193"/>
        <v>5</v>
      </c>
      <c r="AN120" s="35">
        <f t="shared" si="194"/>
        <v>0</v>
      </c>
      <c r="AO120" s="142">
        <f t="shared" si="195"/>
        <v>9.1</v>
      </c>
      <c r="AP120" s="142">
        <f t="shared" si="148"/>
        <v>9.9</v>
      </c>
      <c r="AQ120" s="142">
        <f t="shared" si="196"/>
        <v>8.9</v>
      </c>
      <c r="AR120" s="142">
        <f t="shared" si="197"/>
        <v>5.6</v>
      </c>
      <c r="AS120" s="35">
        <f t="shared" si="198"/>
        <v>0</v>
      </c>
      <c r="AT120" s="35">
        <f>IF('Indicator Data'!L123="No data","x",IF('Indicator Data'!CL123&lt;1000,"x",ROUND((IF('Indicator Data'!L123&gt;AT$195,10,IF('Indicator Data'!L123&lt;AT$194,0,10-(AT$195-'Indicator Data'!L123)/(AT$195-AT$194)*10))),1)))</f>
        <v>2</v>
      </c>
      <c r="AU120" s="142">
        <f t="shared" si="199"/>
        <v>1</v>
      </c>
      <c r="AV120" s="35">
        <f>IF('Indicator Data'!M123="No data","x",ROUND(IF('Indicator Data'!M123=0,0,IF(LOG('Indicator Data'!M123)&gt;AV$195,10,IF(LOG('Indicator Data'!M123)&lt;AV$194,0,10-(AV$195-LOG('Indicator Data'!M123))/(AV$195-AV$194)*10))),1))</f>
        <v>8.9</v>
      </c>
      <c r="AW120" s="36">
        <f>IF(AV120="x","x",'Indicator Data'!M123/'Indicator Data'!$CK123)</f>
        <v>0.30765095358228928</v>
      </c>
      <c r="AX120" s="35">
        <f t="shared" si="149"/>
        <v>3.4</v>
      </c>
      <c r="AY120" s="35">
        <f t="shared" si="150"/>
        <v>7</v>
      </c>
      <c r="AZ120" s="35" t="str">
        <f>IF('Indicator Data'!N123="No data","x",ROUND(IF('Indicator Data'!N123=0,0,IF(LOG('Indicator Data'!N123)&gt;AZ$195,10,IF(LOG('Indicator Data'!N123)&lt;AZ$194,0,10-(AZ$195-LOG('Indicator Data'!N123))/(AZ$195-AZ$194)*10))),1))</f>
        <v>x</v>
      </c>
      <c r="BA120" s="36" t="str">
        <f>IF(AZ120="x","x",'Indicator Data'!N123/'Indicator Data'!$CK123)</f>
        <v>x</v>
      </c>
      <c r="BB120" s="35" t="str">
        <f t="shared" si="151"/>
        <v>x</v>
      </c>
      <c r="BC120" s="35" t="str">
        <f t="shared" si="152"/>
        <v>x</v>
      </c>
      <c r="BD120" s="35" t="str">
        <f>IF('Indicator Data'!O123="No data","x",ROUND(IF('Indicator Data'!O123=0,0,IF(LOG('Indicator Data'!O123)&gt;BD$195,10,IF(LOG('Indicator Data'!O123)&lt;BD$194,0,10-(BD$195-LOG('Indicator Data'!O123))/(BD$195-BD$194)*10))),1))</f>
        <v>x</v>
      </c>
      <c r="BE120" s="36" t="str">
        <f>IF(BD120="x","x",'Indicator Data'!O123/'Indicator Data'!$CK123)</f>
        <v>x</v>
      </c>
      <c r="BF120" s="35" t="str">
        <f t="shared" si="153"/>
        <v>x</v>
      </c>
      <c r="BG120" s="35" t="str">
        <f t="shared" si="154"/>
        <v>x</v>
      </c>
      <c r="BH120" s="35" t="str">
        <f>IF('Indicator Data'!P123="No data","x",ROUND(IF('Indicator Data'!P123=0,0,IF(LOG('Indicator Data'!P123)&gt;BH$195,10,IF(LOG('Indicator Data'!P123)&lt;BH$194,0,10-(BH$195-LOG('Indicator Data'!P123))/(BH$195-BH$194)*10))),1))</f>
        <v>x</v>
      </c>
      <c r="BI120" s="36" t="str">
        <f>IF(BH120="x","x",'Indicator Data'!P123/'Indicator Data'!$CK123)</f>
        <v>x</v>
      </c>
      <c r="BJ120" s="35" t="str">
        <f t="shared" si="155"/>
        <v>x</v>
      </c>
      <c r="BK120" s="35" t="str">
        <f t="shared" si="156"/>
        <v>x</v>
      </c>
      <c r="BL120" s="35">
        <f t="shared" si="157"/>
        <v>7</v>
      </c>
      <c r="BM120" s="35">
        <f>ROUND(IF('Indicator Data'!Q123=0,0,IF(LOG('Indicator Data'!Q123)&gt;BM$195,10,IF(LOG('Indicator Data'!Q123)&lt;BM$194,0,10-(BM$195-LOG('Indicator Data'!Q123))/(BM$195-BM$194)*10))),1)</f>
        <v>8.9</v>
      </c>
      <c r="BN120" s="35">
        <f>ROUND(IF('Indicator Data'!R123=0,0,IF(LOG('Indicator Data'!R123)&gt;BN$195,10,IF(LOG('Indicator Data'!R123)&lt;BN$194,0,10-(BN$195-LOG('Indicator Data'!R123))/(BN$195-BN$194)*10))),1)</f>
        <v>10</v>
      </c>
      <c r="BO120" s="35">
        <f t="shared" si="158"/>
        <v>9.6333333333333329</v>
      </c>
      <c r="BP120" s="36">
        <f>'Indicator Data'!Q123/'Indicator Data'!$CK123</f>
        <v>0.33228586752552253</v>
      </c>
      <c r="BQ120" s="36">
        <f>'Indicator Data'!R123/'Indicator Data'!$CK123</f>
        <v>0.42791954405067345</v>
      </c>
      <c r="BR120" s="35">
        <f t="shared" si="200"/>
        <v>3.3</v>
      </c>
      <c r="BS120" s="35">
        <f t="shared" si="201"/>
        <v>5.3</v>
      </c>
      <c r="BT120" s="35">
        <f t="shared" si="135"/>
        <v>4.6333333333333329</v>
      </c>
      <c r="BU120" s="35">
        <f t="shared" si="159"/>
        <v>8</v>
      </c>
      <c r="BV120" s="35">
        <f>ROUND(IF('Indicator Data'!S123=0,0,IF(LOG('Indicator Data'!S123)&gt;BV$195,10,IF(LOG('Indicator Data'!S123)&lt;BV$194,0,10-(BV$195-LOG('Indicator Data'!S123))/(BV$195-BV$194)*10))),1)</f>
        <v>7.9</v>
      </c>
      <c r="BW120" s="35">
        <f>ROUND(IF('Indicator Data'!T123=0,0,IF(LOG('Indicator Data'!T123)&gt;BW$195,10,IF(LOG('Indicator Data'!T123)&lt;BW$194,0,10-(BW$195-LOG('Indicator Data'!T123))/(BW$195-BW$194)*10))),1)</f>
        <v>9.5</v>
      </c>
      <c r="BX120" s="35">
        <f t="shared" si="160"/>
        <v>8.9666666666666668</v>
      </c>
      <c r="BY120" s="36">
        <f>'Indicator Data'!S123/'Indicator Data'!$CK123</f>
        <v>6.2693032401074281E-2</v>
      </c>
      <c r="BZ120" s="36">
        <f>'Indicator Data'!T123/'Indicator Data'!$CK123</f>
        <v>0.80718950171090909</v>
      </c>
      <c r="CA120" s="35">
        <f t="shared" si="202"/>
        <v>1</v>
      </c>
      <c r="CB120" s="35">
        <f t="shared" si="203"/>
        <v>8.1</v>
      </c>
      <c r="CC120" s="35">
        <f t="shared" si="161"/>
        <v>5.7333333333333334</v>
      </c>
      <c r="CD120" s="35">
        <f t="shared" si="162"/>
        <v>7.7</v>
      </c>
      <c r="CE120" s="35">
        <f t="shared" si="163"/>
        <v>7.9</v>
      </c>
      <c r="CF120" s="35">
        <f>ROUND(IF('Indicator Data'!U123=0,0,IF(LOG('Indicator Data'!U123)&gt;CF$195,10,IF(LOG('Indicator Data'!U123)&lt;CF$194,0,10-(CF$195-LOG('Indicator Data'!U123))/(CF$195-CF$194)*10))),1)</f>
        <v>9.1999999999999993</v>
      </c>
      <c r="CG120" s="36">
        <f>'Indicator Data'!U123/'Indicator Data'!$CK123</f>
        <v>0.48810191130483294</v>
      </c>
      <c r="CH120" s="35">
        <f t="shared" si="204"/>
        <v>5.4</v>
      </c>
      <c r="CI120" s="35">
        <f t="shared" si="164"/>
        <v>7.8</v>
      </c>
      <c r="CJ120" s="35">
        <f>ROUND(IF('Indicator Data'!V123=0,0,IF(LOG('Indicator Data'!V123)&gt;CJ$195,10,IF(LOG('Indicator Data'!V123)&lt;CJ$194,0,10-(CJ$195-LOG('Indicator Data'!V123))/(CJ$195-CJ$194)*10))),1)</f>
        <v>9.6</v>
      </c>
      <c r="CK120" s="36">
        <f>IF('Indicator Data'!V123/'Indicator Data'!$CK123&gt;1,1,'Indicator Data'!V123/'Indicator Data'!$CK123)</f>
        <v>0.94609174497503079</v>
      </c>
      <c r="CL120" s="35">
        <f t="shared" si="205"/>
        <v>9.5</v>
      </c>
      <c r="CM120" s="35">
        <f t="shared" si="165"/>
        <v>9.6</v>
      </c>
      <c r="CN120" s="35">
        <f>ROUND(IF('Indicator Data'!W123=0,0,IF(LOG('Indicator Data'!W123)&gt;CN$195,10,IF(LOG('Indicator Data'!W123)&lt;CN$194,0,10-(CN$195-LOG('Indicator Data'!W123))/(CN$195-CN$194)*10))),1)</f>
        <v>9.6</v>
      </c>
      <c r="CO120" s="36">
        <f>'Indicator Data'!W123/'Indicator Data'!$CK123</f>
        <v>0.93922675290389657</v>
      </c>
      <c r="CP120" s="35">
        <f t="shared" si="206"/>
        <v>9.4</v>
      </c>
      <c r="CQ120" s="35">
        <f t="shared" si="166"/>
        <v>9.5</v>
      </c>
      <c r="CR120" s="35">
        <f t="shared" si="207"/>
        <v>8.9</v>
      </c>
      <c r="CS120" s="35">
        <f>IF('Indicator Data'!BZ123="No data","x",ROUND(IF('Indicator Data'!BZ123&gt;CS$195,0,IF('Indicator Data'!BZ123&lt;CS$194,10,(CS$195-'Indicator Data'!BZ123)/(CS$195-CS$194)*10)),1))</f>
        <v>4</v>
      </c>
      <c r="CT120" s="35">
        <f>IF('Indicator Data'!CA123="No data","x",ROUND(IF('Indicator Data'!CA123&gt;CT$195,0,IF('Indicator Data'!CA123&lt;CT$194,10,(CT$195-'Indicator Data'!CA123)/(CT$195-CT$194)*10)),1))</f>
        <v>3</v>
      </c>
      <c r="CU120" s="35">
        <f>IF('Indicator Data'!AC123="No data","x",ROUND(IF('Indicator Data'!AC123&gt;CU$195,0,IF('Indicator Data'!AC123&lt;CU$194,10,(CU$195-'Indicator Data'!AC123)/(CU$195-CU$194)*10)),1))</f>
        <v>2.1</v>
      </c>
      <c r="CV120" s="35">
        <f t="shared" si="208"/>
        <v>3</v>
      </c>
      <c r="CW120" s="35">
        <f>IF('Indicator Data'!X123="No data","x",ROUND(IF(LOG('Indicator Data'!X123)&gt;CW$195,10,IF(LOG('Indicator Data'!X123)&lt;CW$194,0,10-(CW$195-LOG('Indicator Data'!X123))/(CW$195-CW$194)*10)),1))</f>
        <v>6.4</v>
      </c>
      <c r="CX120" s="35">
        <f>IF('Indicator Data'!Y123="No data","x",ROUND(IF('Indicator Data'!Y123&gt;CX$195,10,IF('Indicator Data'!Y123&lt;CX$194,0,10-(CX$195-'Indicator Data'!Y123)/(CX$195-CX$194)*10)),1))</f>
        <v>2.9</v>
      </c>
      <c r="CY120" s="35">
        <f>IF('Indicator Data'!Z123="No data","x",ROUND(IF('Indicator Data'!Z123&gt;CY$195,10,IF('Indicator Data'!Z123&lt;CY$194,0,10-(CY$195-'Indicator Data'!Z123)/(CY$195-CY$194)*10)),1))</f>
        <v>3.1</v>
      </c>
      <c r="CZ120" s="35">
        <f>IF('Indicator Data'!AA123="No data","x",ROUND(IF('Indicator Data'!AA123&gt;CZ$195,10,IF('Indicator Data'!AA123&lt;CZ$194,0,10-(CZ$195-'Indicator Data'!AA123)/(CZ$195-CZ$194)*10)),1))</f>
        <v>5.6</v>
      </c>
      <c r="DA120" s="35">
        <f t="shared" si="167"/>
        <v>4.5</v>
      </c>
      <c r="DB120" s="35">
        <f t="shared" si="168"/>
        <v>4</v>
      </c>
      <c r="DC120" s="35">
        <f>IF('Indicator Data'!AF123="No data","x",ROUND(IF('Indicator Data'!AF123&gt;DC$195,10,IF('Indicator Data'!AF123&lt;DC$194,0,10-(DC$195-'Indicator Data'!AF123)/(DC$195-DC$194)*10)),1))</f>
        <v>6.3</v>
      </c>
      <c r="DD120" s="35">
        <f>IF('Indicator Data'!AG123="No data","x",ROUND(IF('Indicator Data'!AG123&gt;DD$195,10,IF('Indicator Data'!AG123&lt;DD$194,0,10-(DD$195-'Indicator Data'!AG123)/(DD$195-DD$194)*10)),1))</f>
        <v>2.2000000000000002</v>
      </c>
      <c r="DE120" s="35">
        <f t="shared" si="169"/>
        <v>4.4000000000000004</v>
      </c>
      <c r="DF120" s="35">
        <f>IF('Indicator Data'!AB123="No data","x",ROUND(IF('Indicator Data'!AB123&gt;DF$195,10,IF('Indicator Data'!AB123&lt;DF$194,0,10-(DF$195-'Indicator Data'!AB123)/(DF$195-DF$194)*10)),1))</f>
        <v>3.1</v>
      </c>
      <c r="DG120" s="35">
        <f t="shared" si="170"/>
        <v>3.1</v>
      </c>
      <c r="DH120" s="143">
        <f>IF('Indicator Data'!AD123="No data","x",'Indicator Data'!AD123/'Indicator Data'!$CJ123)</f>
        <v>3.6696910239686906E-4</v>
      </c>
      <c r="DI120" s="35">
        <f t="shared" si="171"/>
        <v>6.3</v>
      </c>
      <c r="DJ120" s="35">
        <f>IF('Indicator Data'!AE123="No data","x",ROUND(IF('Indicator Data'!AE123&gt;DJ$195,0,IF('Indicator Data'!AE123&lt;DJ$194,10,(DJ$195-'Indicator Data'!AE123)/(DJ$195-DJ$194)*10)),1))</f>
        <v>6</v>
      </c>
      <c r="DK120" s="35">
        <f t="shared" si="172"/>
        <v>6.2</v>
      </c>
      <c r="DL120" s="35">
        <f t="shared" si="173"/>
        <v>4.5999999999999996</v>
      </c>
      <c r="DM120" s="37">
        <f t="shared" si="209"/>
        <v>6.6</v>
      </c>
      <c r="DN120" s="38">
        <f t="shared" si="210"/>
        <v>7.8</v>
      </c>
      <c r="DO120" s="35">
        <f>ROUND(IF('Indicator Data'!AH123=0,0,IF('Indicator Data'!AH123&gt;DO$195,10,IF('Indicator Data'!AH123&lt;DO$194,0,10-(DO$195-'Indicator Data'!AH123)/(DO$195-DO$194)*10))),1)</f>
        <v>10</v>
      </c>
      <c r="DP120" s="35">
        <f>ROUND(IF('Indicator Data'!AI123=0,0,IF(LOG('Indicator Data'!AI123)&gt;LOG(DP$195),10,IF(LOG('Indicator Data'!AI123)&lt;LOG(DP$194),0,10-(LOG(DP$195)-LOG('Indicator Data'!AI123))/(LOG(DP$195)-LOG(DP$194))*10))),1)</f>
        <v>8.3000000000000007</v>
      </c>
      <c r="DQ120" s="37">
        <f t="shared" si="211"/>
        <v>9.3000000000000007</v>
      </c>
      <c r="DR120" s="35">
        <f>'Indicator Data'!AJ123</f>
        <v>0</v>
      </c>
      <c r="DS120" s="35">
        <f>'Indicator Data'!AK123</f>
        <v>4</v>
      </c>
      <c r="DT120" s="37">
        <f t="shared" si="212"/>
        <v>7</v>
      </c>
      <c r="DU120" s="38">
        <f t="shared" si="213"/>
        <v>7</v>
      </c>
      <c r="DV120" s="13"/>
      <c r="DW120" s="83"/>
    </row>
    <row r="121" spans="1:127" s="2" customFormat="1" x14ac:dyDescent="0.3">
      <c r="A121" s="98" t="str">
        <f>'Indicator Data'!A124</f>
        <v>Namibia</v>
      </c>
      <c r="B121" s="39" t="str">
        <f>'Indicator Data'!B124</f>
        <v>NAM</v>
      </c>
      <c r="C121" s="35">
        <f>ROUND(IF('Indicator Data'!C124=0,0.1,IF(LOG('Indicator Data'!C124)&gt;C$195,10,IF(LOG('Indicator Data'!C124)&lt;C$194,0,10-(C$195-LOG('Indicator Data'!C124))/(C$195-C$194)*10))),1)</f>
        <v>0.1</v>
      </c>
      <c r="D121" s="35">
        <f>ROUND(IF('Indicator Data'!D124=0,0.1,IF(LOG('Indicator Data'!D124)&gt;D$195,10,IF(LOG('Indicator Data'!D124)&lt;D$194,0,10-(D$195-LOG('Indicator Data'!D124))/(D$195-D$194)*10))),1)</f>
        <v>0.1</v>
      </c>
      <c r="E121" s="35">
        <f t="shared" si="174"/>
        <v>0.1</v>
      </c>
      <c r="F121" s="35">
        <f>IF('Indicator Data'!E124="No data",0.1,(ROUND(IF('Indicator Data'!E124=0,0,IF(LOG('Indicator Data'!E124)&gt;F$195,10,IF(LOG('Indicator Data'!E124)&lt;F$194,0,10-(F$195-LOG('Indicator Data'!E124))/(F$195-F$194)*10))),1)))</f>
        <v>5.9</v>
      </c>
      <c r="G121" s="35">
        <f>ROUND(IF('Indicator Data'!F124=0,0,IF(LOG('Indicator Data'!F124)&gt;G$195,10,IF(LOG('Indicator Data'!F124)&lt;G$194,0,10-(G$195-LOG('Indicator Data'!F124))/(G$195-G$194)*10))),1)</f>
        <v>0</v>
      </c>
      <c r="H121" s="35">
        <f>ROUND(IF('Indicator Data'!G124=0,0,IF(LOG('Indicator Data'!G124)&gt;H$195,10,IF(LOG('Indicator Data'!G124)&lt;H$194,0,10-(H$195-LOG('Indicator Data'!G124))/(H$195-H$194)*10))),1)</f>
        <v>0</v>
      </c>
      <c r="I121" s="35">
        <f>ROUND(IF('Indicator Data'!H124=0,0,IF(LOG('Indicator Data'!H124)&gt;I$195,10,IF(LOG('Indicator Data'!H124)&lt;I$194,0,10-(I$195-LOG('Indicator Data'!H124))/(I$195-I$194)*10))),1)</f>
        <v>0</v>
      </c>
      <c r="J121" s="35">
        <f t="shared" si="175"/>
        <v>0</v>
      </c>
      <c r="K121" s="35">
        <f>ROUND(IF('Indicator Data'!I124=0,0,IF(LOG('Indicator Data'!I124)&gt;K$195,10,IF(LOG('Indicator Data'!I124)&lt;K$194,0,10-(K$195-LOG('Indicator Data'!I124))/(K$195-K$194)*10))),1)</f>
        <v>0</v>
      </c>
      <c r="L121" s="35">
        <f t="shared" si="176"/>
        <v>0</v>
      </c>
      <c r="M121" s="35">
        <f>ROUND(IF('Indicator Data'!J124=0,0,IF(LOG('Indicator Data'!J124)&gt;M$195,10,IF(LOG('Indicator Data'!J124)&lt;M$194,0,10-(M$195-LOG('Indicator Data'!J124))/(M$195-M$194)*10))),1)</f>
        <v>9.5</v>
      </c>
      <c r="N121" s="36">
        <f>'Indicator Data'!C124/'Indicator Data'!$CK124</f>
        <v>0</v>
      </c>
      <c r="O121" s="36">
        <f>'Indicator Data'!D124/'Indicator Data'!$CK124</f>
        <v>0</v>
      </c>
      <c r="P121" s="36">
        <f>IF(F121=0.1,"x",'Indicator Data'!E124/'Indicator Data'!$CK124)</f>
        <v>9.3022115281243441E-3</v>
      </c>
      <c r="Q121" s="36">
        <f>'Indicator Data'!F124/'Indicator Data'!$CK124</f>
        <v>0</v>
      </c>
      <c r="R121" s="36">
        <f>'Indicator Data'!G124/'Indicator Data'!$CK124</f>
        <v>0</v>
      </c>
      <c r="S121" s="36">
        <f>'Indicator Data'!H124/'Indicator Data'!$CK124</f>
        <v>0</v>
      </c>
      <c r="T121" s="36">
        <f>'Indicator Data'!I124/'Indicator Data'!$CK124</f>
        <v>0</v>
      </c>
      <c r="U121" s="36">
        <f>'Indicator Data'!J124/'Indicator Data'!$CK124</f>
        <v>2.4748389620824311E-2</v>
      </c>
      <c r="V121" s="35">
        <f t="shared" si="177"/>
        <v>0</v>
      </c>
      <c r="W121" s="35">
        <f t="shared" si="178"/>
        <v>0</v>
      </c>
      <c r="X121" s="35">
        <f t="shared" si="179"/>
        <v>0</v>
      </c>
      <c r="Y121" s="35">
        <f t="shared" si="180"/>
        <v>6.2</v>
      </c>
      <c r="Z121" s="35">
        <f t="shared" si="181"/>
        <v>0</v>
      </c>
      <c r="AA121" s="35">
        <f t="shared" si="182"/>
        <v>0</v>
      </c>
      <c r="AB121" s="35">
        <f t="shared" si="183"/>
        <v>0</v>
      </c>
      <c r="AC121" s="35">
        <f t="shared" si="184"/>
        <v>0</v>
      </c>
      <c r="AD121" s="35">
        <f t="shared" si="185"/>
        <v>0</v>
      </c>
      <c r="AE121" s="35">
        <f t="shared" si="186"/>
        <v>0</v>
      </c>
      <c r="AF121" s="35">
        <f t="shared" si="187"/>
        <v>8.1999999999999993</v>
      </c>
      <c r="AG121" s="35">
        <f>ROUND(IF('Indicator Data'!K124=0,0,IF('Indicator Data'!K124&gt;AG$195,10,IF('Indicator Data'!K124&lt;AG$194,0,10-(AG$195-'Indicator Data'!K124)/(AG$195-AG$194)*10))),1)</f>
        <v>6.7</v>
      </c>
      <c r="AH121" s="35">
        <f t="shared" si="188"/>
        <v>0.1</v>
      </c>
      <c r="AI121" s="35">
        <f t="shared" si="189"/>
        <v>0.1</v>
      </c>
      <c r="AJ121" s="35">
        <f t="shared" si="190"/>
        <v>0</v>
      </c>
      <c r="AK121" s="35">
        <f t="shared" si="191"/>
        <v>0</v>
      </c>
      <c r="AL121" s="35">
        <f t="shared" si="192"/>
        <v>0</v>
      </c>
      <c r="AM121" s="35">
        <f t="shared" si="193"/>
        <v>0</v>
      </c>
      <c r="AN121" s="35">
        <f t="shared" si="194"/>
        <v>8.9</v>
      </c>
      <c r="AO121" s="142">
        <f t="shared" si="195"/>
        <v>0.1</v>
      </c>
      <c r="AP121" s="142">
        <f t="shared" si="148"/>
        <v>6.1</v>
      </c>
      <c r="AQ121" s="142">
        <f t="shared" si="196"/>
        <v>0</v>
      </c>
      <c r="AR121" s="142">
        <f t="shared" si="197"/>
        <v>0</v>
      </c>
      <c r="AS121" s="35">
        <f t="shared" si="198"/>
        <v>7.8</v>
      </c>
      <c r="AT121" s="35">
        <f>IF('Indicator Data'!L124="No data","x",IF('Indicator Data'!CL124&lt;1000,"x",ROUND((IF('Indicator Data'!L124&gt;AT$195,10,IF('Indicator Data'!L124&lt;AT$194,0,10-(AT$195-'Indicator Data'!L124)/(AT$195-AT$194)*10))),1)))</f>
        <v>9.1</v>
      </c>
      <c r="AU121" s="142">
        <f t="shared" si="199"/>
        <v>8.5</v>
      </c>
      <c r="AV121" s="35">
        <f>IF('Indicator Data'!M124="No data","x",ROUND(IF('Indicator Data'!M124=0,0,IF(LOG('Indicator Data'!M124)&gt;AV$195,10,IF(LOG('Indicator Data'!M124)&lt;AV$194,0,10-(AV$195-LOG('Indicator Data'!M124))/(AV$195-AV$194)*10))),1))</f>
        <v>7.2</v>
      </c>
      <c r="AW121" s="36">
        <f>IF(AV121="x","x",'Indicator Data'!M124/'Indicator Data'!$CK124)</f>
        <v>0.467463658278711</v>
      </c>
      <c r="AX121" s="35">
        <f t="shared" si="149"/>
        <v>5.2</v>
      </c>
      <c r="AY121" s="35">
        <f t="shared" si="150"/>
        <v>6.3</v>
      </c>
      <c r="AZ121" s="35">
        <f>IF('Indicator Data'!N124="No data","x",ROUND(IF('Indicator Data'!N124=0,0,IF(LOG('Indicator Data'!N124)&gt;AZ$195,10,IF(LOG('Indicator Data'!N124)&lt;AZ$194,0,10-(AZ$195-LOG('Indicator Data'!N124))/(AZ$195-AZ$194)*10))),1))</f>
        <v>0</v>
      </c>
      <c r="BA121" s="36">
        <f>IF(AZ121="x","x",'Indicator Data'!N124/'Indicator Data'!$CK124)</f>
        <v>0</v>
      </c>
      <c r="BB121" s="35">
        <f t="shared" si="151"/>
        <v>0</v>
      </c>
      <c r="BC121" s="35">
        <f t="shared" si="152"/>
        <v>0</v>
      </c>
      <c r="BD121" s="35">
        <f>IF('Indicator Data'!O124="No data","x",ROUND(IF('Indicator Data'!O124=0,0,IF(LOG('Indicator Data'!O124)&gt;BD$195,10,IF(LOG('Indicator Data'!O124)&lt;BD$194,0,10-(BD$195-LOG('Indicator Data'!O124))/(BD$195-BD$194)*10))),1))</f>
        <v>0</v>
      </c>
      <c r="BE121" s="36">
        <f>IF(BD121="x","x",'Indicator Data'!O124/'Indicator Data'!$CK124)</f>
        <v>0</v>
      </c>
      <c r="BF121" s="35">
        <f t="shared" si="153"/>
        <v>0</v>
      </c>
      <c r="BG121" s="35">
        <f t="shared" si="154"/>
        <v>0</v>
      </c>
      <c r="BH121" s="35">
        <f>IF('Indicator Data'!P124="No data","x",ROUND(IF('Indicator Data'!P124=0,0,IF(LOG('Indicator Data'!P124)&gt;BH$195,10,IF(LOG('Indicator Data'!P124)&lt;BH$194,0,10-(BH$195-LOG('Indicator Data'!P124))/(BH$195-BH$194)*10))),1))</f>
        <v>0</v>
      </c>
      <c r="BI121" s="36">
        <f>IF(BH121="x","x",'Indicator Data'!P124/'Indicator Data'!$CK124)</f>
        <v>0</v>
      </c>
      <c r="BJ121" s="35">
        <f t="shared" si="155"/>
        <v>0</v>
      </c>
      <c r="BK121" s="35">
        <f t="shared" si="156"/>
        <v>0</v>
      </c>
      <c r="BL121" s="35">
        <f t="shared" si="157"/>
        <v>2.1</v>
      </c>
      <c r="BM121" s="35">
        <f>ROUND(IF('Indicator Data'!Q124=0,0,IF(LOG('Indicator Data'!Q124)&gt;BM$195,10,IF(LOG('Indicator Data'!Q124)&lt;BM$194,0,10-(BM$195-LOG('Indicator Data'!Q124))/(BM$195-BM$194)*10))),1)</f>
        <v>7.4</v>
      </c>
      <c r="BN121" s="35">
        <f>ROUND(IF('Indicator Data'!R124=0,0,IF(LOG('Indicator Data'!R124)&gt;BN$195,10,IF(LOG('Indicator Data'!R124)&lt;BN$194,0,10-(BN$195-LOG('Indicator Data'!R124))/(BN$195-BN$194)*10))),1)</f>
        <v>0</v>
      </c>
      <c r="BO121" s="35">
        <f t="shared" si="158"/>
        <v>2.4666666666666668</v>
      </c>
      <c r="BP121" s="36">
        <f>'Indicator Data'!Q124/'Indicator Data'!$CK124</f>
        <v>0.61117537269699007</v>
      </c>
      <c r="BQ121" s="36">
        <f>'Indicator Data'!R124/'Indicator Data'!$CK124</f>
        <v>0</v>
      </c>
      <c r="BR121" s="35">
        <f t="shared" si="200"/>
        <v>6.1</v>
      </c>
      <c r="BS121" s="35">
        <f t="shared" si="201"/>
        <v>0</v>
      </c>
      <c r="BT121" s="35">
        <f t="shared" si="135"/>
        <v>2.0333333333333332</v>
      </c>
      <c r="BU121" s="35">
        <f t="shared" si="159"/>
        <v>2.2999999999999998</v>
      </c>
      <c r="BV121" s="35">
        <f>ROUND(IF('Indicator Data'!S124=0,0,IF(LOG('Indicator Data'!S124)&gt;BV$195,10,IF(LOG('Indicator Data'!S124)&lt;BV$194,0,10-(BV$195-LOG('Indicator Data'!S124))/(BV$195-BV$194)*10))),1)</f>
        <v>5.8</v>
      </c>
      <c r="BW121" s="35">
        <f>ROUND(IF('Indicator Data'!T124=0,0,IF(LOG('Indicator Data'!T124)&gt;BW$195,10,IF(LOG('Indicator Data'!T124)&lt;BW$194,0,10-(BW$195-LOG('Indicator Data'!T124))/(BW$195-BW$194)*10))),1)</f>
        <v>7.3</v>
      </c>
      <c r="BX121" s="35">
        <f t="shared" si="160"/>
        <v>6.8</v>
      </c>
      <c r="BY121" s="36">
        <f>'Indicator Data'!S124/'Indicator Data'!$CK124</f>
        <v>5.012807859474866E-2</v>
      </c>
      <c r="BZ121" s="36">
        <f>'Indicator Data'!T124/'Indicator Data'!$CK124</f>
        <v>0.56104527329765397</v>
      </c>
      <c r="CA121" s="35">
        <f t="shared" si="202"/>
        <v>0.8</v>
      </c>
      <c r="CB121" s="35">
        <f t="shared" si="203"/>
        <v>5.6</v>
      </c>
      <c r="CC121" s="35">
        <f t="shared" si="161"/>
        <v>4</v>
      </c>
      <c r="CD121" s="35">
        <f t="shared" si="162"/>
        <v>5.6</v>
      </c>
      <c r="CE121" s="35">
        <f t="shared" si="163"/>
        <v>4.0999999999999996</v>
      </c>
      <c r="CF121" s="35">
        <f>ROUND(IF('Indicator Data'!U124=0,0,IF(LOG('Indicator Data'!U124)&gt;CF$195,10,IF(LOG('Indicator Data'!U124)&lt;CF$194,0,10-(CF$195-LOG('Indicator Data'!U124))/(CF$195-CF$194)*10))),1)</f>
        <v>4</v>
      </c>
      <c r="CG121" s="36">
        <f>'Indicator Data'!U124/'Indicator Data'!$CK124</f>
        <v>2.5591469294682615E-3</v>
      </c>
      <c r="CH121" s="35">
        <f t="shared" si="204"/>
        <v>0</v>
      </c>
      <c r="CI121" s="35">
        <f t="shared" si="164"/>
        <v>2.2000000000000002</v>
      </c>
      <c r="CJ121" s="35">
        <f>ROUND(IF('Indicator Data'!V124=0,0,IF(LOG('Indicator Data'!V124)&gt;CJ$195,10,IF(LOG('Indicator Data'!V124)&lt;CJ$194,0,10-(CJ$195-LOG('Indicator Data'!V124))/(CJ$195-CJ$194)*10))),1)</f>
        <v>7.6</v>
      </c>
      <c r="CK121" s="36">
        <f>IF('Indicator Data'!V124/'Indicator Data'!$CK124&gt;1,1,'Indicator Data'!V124/'Indicator Data'!$CK124)</f>
        <v>0.813625067393833</v>
      </c>
      <c r="CL121" s="35">
        <f t="shared" si="205"/>
        <v>8.1</v>
      </c>
      <c r="CM121" s="35">
        <f t="shared" si="165"/>
        <v>7.9</v>
      </c>
      <c r="CN121" s="35">
        <f>ROUND(IF('Indicator Data'!W124=0,0,IF(LOG('Indicator Data'!W124)&gt;CN$195,10,IF(LOG('Indicator Data'!W124)&lt;CN$194,0,10-(CN$195-LOG('Indicator Data'!W124))/(CN$195-CN$194)*10))),1)</f>
        <v>6.6</v>
      </c>
      <c r="CO121" s="36">
        <f>'Indicator Data'!W124/'Indicator Data'!$CK124</f>
        <v>0.15908911351223112</v>
      </c>
      <c r="CP121" s="35">
        <f t="shared" si="206"/>
        <v>1.6</v>
      </c>
      <c r="CQ121" s="35">
        <f t="shared" si="166"/>
        <v>4.5999999999999996</v>
      </c>
      <c r="CR121" s="35">
        <f t="shared" si="207"/>
        <v>5.0999999999999996</v>
      </c>
      <c r="CS121" s="35">
        <f>IF('Indicator Data'!BZ124="No data","x",ROUND(IF('Indicator Data'!BZ124&gt;CS$195,0,IF('Indicator Data'!BZ124&lt;CS$194,10,(CS$195-'Indicator Data'!BZ124)/(CS$195-CS$194)*10)),1))</f>
        <v>7.3</v>
      </c>
      <c r="CT121" s="35">
        <f>IF('Indicator Data'!CA124="No data","x",ROUND(IF('Indicator Data'!CA124&gt;CT$195,0,IF('Indicator Data'!CA124&lt;CT$194,10,(CT$195-'Indicator Data'!CA124)/(CT$195-CT$194)*10)),1))</f>
        <v>2.9</v>
      </c>
      <c r="CU121" s="35">
        <f>IF('Indicator Data'!AC124="No data","x",ROUND(IF('Indicator Data'!AC124&gt;CU$195,0,IF('Indicator Data'!AC124&lt;CU$194,10,(CU$195-'Indicator Data'!AC124)/(CU$195-CU$194)*10)),1))</f>
        <v>5.5</v>
      </c>
      <c r="CV121" s="35">
        <f t="shared" si="208"/>
        <v>5.2</v>
      </c>
      <c r="CW121" s="35">
        <f>IF('Indicator Data'!X124="No data","x",ROUND(IF(LOG('Indicator Data'!X124)&gt;CW$195,10,IF(LOG('Indicator Data'!X124)&lt;CW$194,0,10-(CW$195-LOG('Indicator Data'!X124))/(CW$195-CW$194)*10)),1))</f>
        <v>1.6</v>
      </c>
      <c r="CX121" s="35">
        <f>IF('Indicator Data'!Y124="No data","x",ROUND(IF('Indicator Data'!Y124&gt;CX$195,10,IF('Indicator Data'!Y124&lt;CX$194,0,10-(CX$195-'Indicator Data'!Y124)/(CX$195-CX$194)*10)),1))</f>
        <v>7.9</v>
      </c>
      <c r="CY121" s="35">
        <f>IF('Indicator Data'!Z124="No data","x",ROUND(IF('Indicator Data'!Z124&gt;CY$195,10,IF('Indicator Data'!Z124&lt;CY$194,0,10-(CY$195-'Indicator Data'!Z124)/(CY$195-CY$194)*10)),1))</f>
        <v>5</v>
      </c>
      <c r="CZ121" s="35">
        <f>IF('Indicator Data'!AA124="No data","x",ROUND(IF('Indicator Data'!AA124&gt;CZ$195,10,IF('Indicator Data'!AA124&lt;CZ$194,0,10-(CZ$195-'Indicator Data'!AA124)/(CZ$195-CZ$194)*10)),1))</f>
        <v>5.6</v>
      </c>
      <c r="DA121" s="35">
        <f t="shared" si="167"/>
        <v>5</v>
      </c>
      <c r="DB121" s="35">
        <f t="shared" si="168"/>
        <v>5.0999999999999996</v>
      </c>
      <c r="DC121" s="35">
        <f>IF('Indicator Data'!AF124="No data","x",ROUND(IF('Indicator Data'!AF124&gt;DC$195,10,IF('Indicator Data'!AF124&lt;DC$194,0,10-(DC$195-'Indicator Data'!AF124)/(DC$195-DC$194)*10)),1))</f>
        <v>4.7</v>
      </c>
      <c r="DD121" s="35">
        <f>IF('Indicator Data'!AG124="No data","x",ROUND(IF('Indicator Data'!AG124&gt;DD$195,10,IF('Indicator Data'!AG124&lt;DD$194,0,10-(DD$195-'Indicator Data'!AG124)/(DD$195-DD$194)*10)),1))</f>
        <v>5.6</v>
      </c>
      <c r="DE121" s="35">
        <f t="shared" si="169"/>
        <v>5.0999999999999996</v>
      </c>
      <c r="DF121" s="35">
        <f>IF('Indicator Data'!AB124="No data","x",ROUND(IF('Indicator Data'!AB124&gt;DF$195,10,IF('Indicator Data'!AB124&lt;DF$194,0,10-(DF$195-'Indicator Data'!AB124)/(DF$195-DF$194)*10)),1))</f>
        <v>10</v>
      </c>
      <c r="DG121" s="35">
        <f t="shared" si="170"/>
        <v>6.4</v>
      </c>
      <c r="DH121" s="143">
        <f>IF('Indicator Data'!AD124="No data","x",'Indicator Data'!AD124/'Indicator Data'!$CJ124)</f>
        <v>1.9763289509341261E-4</v>
      </c>
      <c r="DI121" s="35">
        <f t="shared" si="171"/>
        <v>8</v>
      </c>
      <c r="DJ121" s="35">
        <f>IF('Indicator Data'!AE124="No data","x",ROUND(IF('Indicator Data'!AE124&gt;DJ$195,0,IF('Indicator Data'!AE124&lt;DJ$194,10,(DJ$195-'Indicator Data'!AE124)/(DJ$195-DJ$194)*10)),1))</f>
        <v>4</v>
      </c>
      <c r="DK121" s="35">
        <f t="shared" si="172"/>
        <v>6</v>
      </c>
      <c r="DL121" s="35">
        <f t="shared" si="173"/>
        <v>5.8</v>
      </c>
      <c r="DM121" s="37">
        <f t="shared" si="209"/>
        <v>4.7</v>
      </c>
      <c r="DN121" s="38">
        <f t="shared" si="210"/>
        <v>4.0999999999999996</v>
      </c>
      <c r="DO121" s="35">
        <f>ROUND(IF('Indicator Data'!AH124=0,0,IF('Indicator Data'!AH124&gt;DO$195,10,IF('Indicator Data'!AH124&lt;DO$194,0,10-(DO$195-'Indicator Data'!AH124)/(DO$195-DO$194)*10))),1)</f>
        <v>1.1000000000000001</v>
      </c>
      <c r="DP121" s="35">
        <f>ROUND(IF('Indicator Data'!AI124=0,0,IF(LOG('Indicator Data'!AI124)&gt;LOG(DP$195),10,IF(LOG('Indicator Data'!AI124)&lt;LOG(DP$194),0,10-(LOG(DP$195)-LOG('Indicator Data'!AI124))/(LOG(DP$195)-LOG(DP$194))*10))),1)</f>
        <v>0</v>
      </c>
      <c r="DQ121" s="37">
        <f t="shared" si="211"/>
        <v>0.6</v>
      </c>
      <c r="DR121" s="35">
        <f>'Indicator Data'!AJ124</f>
        <v>0</v>
      </c>
      <c r="DS121" s="35">
        <f>'Indicator Data'!AK124</f>
        <v>0</v>
      </c>
      <c r="DT121" s="37">
        <f t="shared" si="212"/>
        <v>0</v>
      </c>
      <c r="DU121" s="38">
        <f t="shared" si="213"/>
        <v>0.4</v>
      </c>
      <c r="DV121" s="13"/>
      <c r="DW121" s="83"/>
    </row>
    <row r="122" spans="1:127" s="2" customFormat="1" x14ac:dyDescent="0.3">
      <c r="A122" s="98" t="str">
        <f>'Indicator Data'!A125</f>
        <v>Nauru</v>
      </c>
      <c r="B122" s="39" t="str">
        <f>'Indicator Data'!B125</f>
        <v>NRU</v>
      </c>
      <c r="C122" s="35">
        <f>ROUND(IF('Indicator Data'!C125=0,0.1,IF(LOG('Indicator Data'!C125)&gt;C$195,10,IF(LOG('Indicator Data'!C125)&lt;C$194,0,10-(C$195-LOG('Indicator Data'!C125))/(C$195-C$194)*10))),1)</f>
        <v>0.1</v>
      </c>
      <c r="D122" s="35">
        <f>ROUND(IF('Indicator Data'!D125=0,0.1,IF(LOG('Indicator Data'!D125)&gt;D$195,10,IF(LOG('Indicator Data'!D125)&lt;D$194,0,10-(D$195-LOG('Indicator Data'!D125))/(D$195-D$194)*10))),1)</f>
        <v>0.1</v>
      </c>
      <c r="E122" s="35">
        <f t="shared" si="174"/>
        <v>0.1</v>
      </c>
      <c r="F122" s="35">
        <f>IF('Indicator Data'!E125="No data",0.1,(ROUND(IF('Indicator Data'!E125=0,0,IF(LOG('Indicator Data'!E125)&gt;F$195,10,IF(LOG('Indicator Data'!E125)&lt;F$194,0,10-(F$195-LOG('Indicator Data'!E125))/(F$195-F$194)*10))),1)))</f>
        <v>0.1</v>
      </c>
      <c r="G122" s="35">
        <f>ROUND(IF('Indicator Data'!F125=0,0,IF(LOG('Indicator Data'!F125)&gt;G$195,10,IF(LOG('Indicator Data'!F125)&lt;G$194,0,10-(G$195-LOG('Indicator Data'!F125))/(G$195-G$194)*10))),1)</f>
        <v>3.4</v>
      </c>
      <c r="H122" s="35">
        <f>ROUND(IF('Indicator Data'!G125=0,0,IF(LOG('Indicator Data'!G125)&gt;H$195,10,IF(LOG('Indicator Data'!G125)&lt;H$194,0,10-(H$195-LOG('Indicator Data'!G125))/(H$195-H$194)*10))),1)</f>
        <v>0</v>
      </c>
      <c r="I122" s="35">
        <f>ROUND(IF('Indicator Data'!H125=0,0,IF(LOG('Indicator Data'!H125)&gt;I$195,10,IF(LOG('Indicator Data'!H125)&lt;I$194,0,10-(I$195-LOG('Indicator Data'!H125))/(I$195-I$194)*10))),1)</f>
        <v>0</v>
      </c>
      <c r="J122" s="35">
        <f t="shared" si="175"/>
        <v>0</v>
      </c>
      <c r="K122" s="35">
        <f>ROUND(IF('Indicator Data'!I125=0,0,IF(LOG('Indicator Data'!I125)&gt;K$195,10,IF(LOG('Indicator Data'!I125)&lt;K$194,0,10-(K$195-LOG('Indicator Data'!I125))/(K$195-K$194)*10))),1)</f>
        <v>0</v>
      </c>
      <c r="L122" s="35">
        <f t="shared" si="176"/>
        <v>0</v>
      </c>
      <c r="M122" s="35">
        <f>ROUND(IF('Indicator Data'!J125=0,0,IF(LOG('Indicator Data'!J125)&gt;M$195,10,IF(LOG('Indicator Data'!J125)&lt;M$194,0,10-(M$195-LOG('Indicator Data'!J125))/(M$195-M$194)*10))),1)</f>
        <v>0</v>
      </c>
      <c r="N122" s="36">
        <f>'Indicator Data'!C125/'Indicator Data'!$CK125</f>
        <v>0</v>
      </c>
      <c r="O122" s="36">
        <f>'Indicator Data'!D125/'Indicator Data'!$CK125</f>
        <v>0</v>
      </c>
      <c r="P122" s="36" t="str">
        <f>IF(F122=0.1,"x",'Indicator Data'!E125/'Indicator Data'!$CK125)</f>
        <v>x</v>
      </c>
      <c r="Q122" s="36">
        <f>'Indicator Data'!F125/'Indicator Data'!$CK125</f>
        <v>1.0193699863040501E-4</v>
      </c>
      <c r="R122" s="36">
        <f>'Indicator Data'!G125/'Indicator Data'!$CK125</f>
        <v>0</v>
      </c>
      <c r="S122" s="36">
        <f>'Indicator Data'!H125/'Indicator Data'!$CK125</f>
        <v>0</v>
      </c>
      <c r="T122" s="36">
        <f>'Indicator Data'!I125/'Indicator Data'!$CK125</f>
        <v>0</v>
      </c>
      <c r="U122" s="36">
        <f>'Indicator Data'!J125/'Indicator Data'!$CK125</f>
        <v>0</v>
      </c>
      <c r="V122" s="35">
        <f t="shared" si="177"/>
        <v>0</v>
      </c>
      <c r="W122" s="35">
        <f t="shared" si="178"/>
        <v>0</v>
      </c>
      <c r="X122" s="35">
        <f t="shared" si="179"/>
        <v>0</v>
      </c>
      <c r="Y122" s="35">
        <f t="shared" si="180"/>
        <v>0.1</v>
      </c>
      <c r="Z122" s="35">
        <f t="shared" si="181"/>
        <v>10</v>
      </c>
      <c r="AA122" s="35">
        <f t="shared" si="182"/>
        <v>0</v>
      </c>
      <c r="AB122" s="35">
        <f t="shared" si="183"/>
        <v>0</v>
      </c>
      <c r="AC122" s="35">
        <f t="shared" si="184"/>
        <v>0</v>
      </c>
      <c r="AD122" s="35">
        <f t="shared" si="185"/>
        <v>0</v>
      </c>
      <c r="AE122" s="35">
        <f t="shared" si="186"/>
        <v>0</v>
      </c>
      <c r="AF122" s="35">
        <f t="shared" si="187"/>
        <v>0</v>
      </c>
      <c r="AG122" s="35">
        <f>ROUND(IF('Indicator Data'!K125=0,0,IF('Indicator Data'!K125&gt;AG$195,10,IF('Indicator Data'!K125&lt;AG$194,0,10-(AG$195-'Indicator Data'!K125)/(AG$195-AG$194)*10))),1)</f>
        <v>0</v>
      </c>
      <c r="AH122" s="35">
        <f t="shared" si="188"/>
        <v>0.1</v>
      </c>
      <c r="AI122" s="35">
        <f t="shared" si="189"/>
        <v>0.1</v>
      </c>
      <c r="AJ122" s="35">
        <f t="shared" si="190"/>
        <v>0</v>
      </c>
      <c r="AK122" s="35">
        <f t="shared" si="191"/>
        <v>0</v>
      </c>
      <c r="AL122" s="35">
        <f t="shared" si="192"/>
        <v>0</v>
      </c>
      <c r="AM122" s="35">
        <f t="shared" si="193"/>
        <v>0</v>
      </c>
      <c r="AN122" s="35">
        <f t="shared" si="194"/>
        <v>0</v>
      </c>
      <c r="AO122" s="142">
        <f t="shared" si="195"/>
        <v>0.1</v>
      </c>
      <c r="AP122" s="142">
        <f t="shared" si="148"/>
        <v>0.1</v>
      </c>
      <c r="AQ122" s="142">
        <f t="shared" si="196"/>
        <v>8.1999999999999993</v>
      </c>
      <c r="AR122" s="142">
        <f t="shared" si="197"/>
        <v>0</v>
      </c>
      <c r="AS122" s="35">
        <f t="shared" si="198"/>
        <v>0</v>
      </c>
      <c r="AT122" s="35" t="str">
        <f>IF('Indicator Data'!L125="No data","x",IF('Indicator Data'!CL125&lt;1000,"x",ROUND((IF('Indicator Data'!L125&gt;AT$195,10,IF('Indicator Data'!L125&lt;AT$194,0,10-(AT$195-'Indicator Data'!L125)/(AT$195-AT$194)*10))),1)))</f>
        <v>x</v>
      </c>
      <c r="AU122" s="142">
        <f t="shared" si="199"/>
        <v>0</v>
      </c>
      <c r="AV122" s="35" t="str">
        <f>IF('Indicator Data'!M125="No data","x",ROUND(IF('Indicator Data'!M125=0,0,IF(LOG('Indicator Data'!M125)&gt;AV$195,10,IF(LOG('Indicator Data'!M125)&lt;AV$194,0,10-(AV$195-LOG('Indicator Data'!M125))/(AV$195-AV$194)*10))),1))</f>
        <v>x</v>
      </c>
      <c r="AW122" s="36" t="str">
        <f>IF(AV122="x","x",'Indicator Data'!M125/'Indicator Data'!$CK125)</f>
        <v>x</v>
      </c>
      <c r="AX122" s="35" t="str">
        <f t="shared" si="149"/>
        <v>x</v>
      </c>
      <c r="AY122" s="35" t="str">
        <f t="shared" si="150"/>
        <v>x</v>
      </c>
      <c r="AZ122" s="35" t="str">
        <f>IF('Indicator Data'!N125="No data","x",ROUND(IF('Indicator Data'!N125=0,0,IF(LOG('Indicator Data'!N125)&gt;AZ$195,10,IF(LOG('Indicator Data'!N125)&lt;AZ$194,0,10-(AZ$195-LOG('Indicator Data'!N125))/(AZ$195-AZ$194)*10))),1))</f>
        <v>x</v>
      </c>
      <c r="BA122" s="36" t="str">
        <f>IF(AZ122="x","x",'Indicator Data'!N125/'Indicator Data'!$CK125)</f>
        <v>x</v>
      </c>
      <c r="BB122" s="35" t="str">
        <f t="shared" si="151"/>
        <v>x</v>
      </c>
      <c r="BC122" s="35" t="str">
        <f t="shared" si="152"/>
        <v>x</v>
      </c>
      <c r="BD122" s="35" t="str">
        <f>IF('Indicator Data'!O125="No data","x",ROUND(IF('Indicator Data'!O125=0,0,IF(LOG('Indicator Data'!O125)&gt;BD$195,10,IF(LOG('Indicator Data'!O125)&lt;BD$194,0,10-(BD$195-LOG('Indicator Data'!O125))/(BD$195-BD$194)*10))),1))</f>
        <v>x</v>
      </c>
      <c r="BE122" s="36" t="str">
        <f>IF(BD122="x","x",'Indicator Data'!O125/'Indicator Data'!$CK125)</f>
        <v>x</v>
      </c>
      <c r="BF122" s="35" t="str">
        <f t="shared" si="153"/>
        <v>x</v>
      </c>
      <c r="BG122" s="35" t="str">
        <f t="shared" si="154"/>
        <v>x</v>
      </c>
      <c r="BH122" s="35" t="str">
        <f>IF('Indicator Data'!P125="No data","x",ROUND(IF('Indicator Data'!P125=0,0,IF(LOG('Indicator Data'!P125)&gt;BH$195,10,IF(LOG('Indicator Data'!P125)&lt;BH$194,0,10-(BH$195-LOG('Indicator Data'!P125))/(BH$195-BH$194)*10))),1))</f>
        <v>x</v>
      </c>
      <c r="BI122" s="36" t="str">
        <f>IF(BH122="x","x",'Indicator Data'!P125/'Indicator Data'!$CK125)</f>
        <v>x</v>
      </c>
      <c r="BJ122" s="35" t="str">
        <f t="shared" si="155"/>
        <v>x</v>
      </c>
      <c r="BK122" s="35" t="str">
        <f t="shared" si="156"/>
        <v>x</v>
      </c>
      <c r="BL122" s="35" t="str">
        <f t="shared" si="157"/>
        <v>x</v>
      </c>
      <c r="BM122" s="35">
        <f>ROUND(IF('Indicator Data'!Q125=0,0,IF(LOG('Indicator Data'!Q125)&gt;BM$195,10,IF(LOG('Indicator Data'!Q125)&lt;BM$194,0,10-(BM$195-LOG('Indicator Data'!Q125))/(BM$195-BM$194)*10))),1)</f>
        <v>0</v>
      </c>
      <c r="BN122" s="35">
        <f>ROUND(IF('Indicator Data'!R125=0,0,IF(LOG('Indicator Data'!R125)&gt;BN$195,10,IF(LOG('Indicator Data'!R125)&lt;BN$194,0,10-(BN$195-LOG('Indicator Data'!R125))/(BN$195-BN$194)*10))),1)</f>
        <v>0</v>
      </c>
      <c r="BO122" s="35">
        <f t="shared" si="158"/>
        <v>0</v>
      </c>
      <c r="BP122" s="36">
        <f>'Indicator Data'!Q125/'Indicator Data'!$CK125</f>
        <v>0</v>
      </c>
      <c r="BQ122" s="36">
        <f>'Indicator Data'!R125/'Indicator Data'!$CK125</f>
        <v>0</v>
      </c>
      <c r="BR122" s="35">
        <f t="shared" si="200"/>
        <v>0</v>
      </c>
      <c r="BS122" s="35">
        <f t="shared" si="201"/>
        <v>0</v>
      </c>
      <c r="BT122" s="35">
        <f t="shared" si="135"/>
        <v>0</v>
      </c>
      <c r="BU122" s="35">
        <f t="shared" si="159"/>
        <v>0</v>
      </c>
      <c r="BV122" s="35">
        <f>ROUND(IF('Indicator Data'!S125=0,0,IF(LOG('Indicator Data'!S125)&gt;BV$195,10,IF(LOG('Indicator Data'!S125)&lt;BV$194,0,10-(BV$195-LOG('Indicator Data'!S125))/(BV$195-BV$194)*10))),1)</f>
        <v>0</v>
      </c>
      <c r="BW122" s="35">
        <f>ROUND(IF('Indicator Data'!T125=0,0,IF(LOG('Indicator Data'!T125)&gt;BW$195,10,IF(LOG('Indicator Data'!T125)&lt;BW$194,0,10-(BW$195-LOG('Indicator Data'!T125))/(BW$195-BW$194)*10))),1)</f>
        <v>0</v>
      </c>
      <c r="BX122" s="35">
        <f t="shared" si="160"/>
        <v>0</v>
      </c>
      <c r="BY122" s="36">
        <f>'Indicator Data'!S125/'Indicator Data'!$CK125</f>
        <v>0</v>
      </c>
      <c r="BZ122" s="36">
        <f>'Indicator Data'!T125/'Indicator Data'!$CK125</f>
        <v>0</v>
      </c>
      <c r="CA122" s="35">
        <f t="shared" si="202"/>
        <v>0</v>
      </c>
      <c r="CB122" s="35">
        <f t="shared" si="203"/>
        <v>0</v>
      </c>
      <c r="CC122" s="35">
        <f t="shared" si="161"/>
        <v>0</v>
      </c>
      <c r="CD122" s="35">
        <f t="shared" si="162"/>
        <v>0</v>
      </c>
      <c r="CE122" s="35">
        <f t="shared" si="163"/>
        <v>0</v>
      </c>
      <c r="CF122" s="35">
        <f>ROUND(IF('Indicator Data'!U125=0,0,IF(LOG('Indicator Data'!U125)&gt;CF$195,10,IF(LOG('Indicator Data'!U125)&lt;CF$194,0,10-(CF$195-LOG('Indicator Data'!U125))/(CF$195-CF$194)*10))),1)</f>
        <v>3.7</v>
      </c>
      <c r="CG122" s="36">
        <f>'Indicator Data'!U125/'Indicator Data'!$CK125</f>
        <v>0.38231265897084721</v>
      </c>
      <c r="CH122" s="35">
        <f t="shared" si="204"/>
        <v>4.2</v>
      </c>
      <c r="CI122" s="35">
        <f t="shared" si="164"/>
        <v>4</v>
      </c>
      <c r="CJ122" s="35">
        <f>ROUND(IF('Indicator Data'!V125=0,0,IF(LOG('Indicator Data'!V125)&gt;CJ$195,10,IF(LOG('Indicator Data'!V125)&lt;CJ$194,0,10-(CJ$195-LOG('Indicator Data'!V125))/(CJ$195-CJ$194)*10))),1)</f>
        <v>4.0999999999999996</v>
      </c>
      <c r="CK122" s="36">
        <f>IF('Indicator Data'!V125/'Indicator Data'!$CK125&gt;1,1,'Indicator Data'!V125/'Indicator Data'!$CK125)</f>
        <v>0.74634614585110548</v>
      </c>
      <c r="CL122" s="35">
        <f t="shared" si="205"/>
        <v>7.5</v>
      </c>
      <c r="CM122" s="35">
        <f t="shared" si="165"/>
        <v>6.1</v>
      </c>
      <c r="CN122" s="35">
        <f>ROUND(IF('Indicator Data'!W125=0,0,IF(LOG('Indicator Data'!W125)&gt;CN$195,10,IF(LOG('Indicator Data'!W125)&lt;CN$194,0,10-(CN$195-LOG('Indicator Data'!W125))/(CN$195-CN$194)*10))),1)</f>
        <v>0</v>
      </c>
      <c r="CO122" s="36">
        <f>'Indicator Data'!W125/'Indicator Data'!$CK125</f>
        <v>0</v>
      </c>
      <c r="CP122" s="35">
        <f t="shared" si="206"/>
        <v>0</v>
      </c>
      <c r="CQ122" s="35">
        <f t="shared" si="166"/>
        <v>0</v>
      </c>
      <c r="CR122" s="35">
        <f t="shared" si="207"/>
        <v>3</v>
      </c>
      <c r="CS122" s="35">
        <f>IF('Indicator Data'!BZ125="No data","x",ROUND(IF('Indicator Data'!BZ125&gt;CS$195,0,IF('Indicator Data'!BZ125&lt;CS$194,10,(CS$195-'Indicator Data'!BZ125)/(CS$195-CS$194)*10)),1))</f>
        <v>3.8</v>
      </c>
      <c r="CT122" s="35">
        <f>IF('Indicator Data'!CA125="No data","x",ROUND(IF('Indicator Data'!CA125&gt;CT$195,0,IF('Indicator Data'!CA125&lt;CT$194,10,(CT$195-'Indicator Data'!CA125)/(CT$195-CT$194)*10)),1))</f>
        <v>0.1</v>
      </c>
      <c r="CU122" s="35" t="str">
        <f>IF('Indicator Data'!AC125="No data","x",ROUND(IF('Indicator Data'!AC125&gt;CU$195,0,IF('Indicator Data'!AC125&lt;CU$194,10,(CU$195-'Indicator Data'!AC125)/(CU$195-CU$194)*10)),1))</f>
        <v>x</v>
      </c>
      <c r="CV122" s="35">
        <f t="shared" si="208"/>
        <v>2</v>
      </c>
      <c r="CW122" s="35">
        <f>IF('Indicator Data'!X125="No data","x",ROUND(IF(LOG('Indicator Data'!X125)&gt;CW$195,10,IF(LOG('Indicator Data'!X125)&lt;CW$194,0,10-(CW$195-LOG('Indicator Data'!X125))/(CW$195-CW$194)*10)),1))</f>
        <v>9.3000000000000007</v>
      </c>
      <c r="CX122" s="35">
        <f>IF('Indicator Data'!Y125="No data","x",ROUND(IF('Indicator Data'!Y125&gt;CX$195,10,IF('Indicator Data'!Y125&lt;CX$194,0,10-(CX$195-'Indicator Data'!Y125)/(CX$195-CX$194)*10)),1))</f>
        <v>0</v>
      </c>
      <c r="CY122" s="35">
        <f>IF('Indicator Data'!Z125="No data","x",ROUND(IF('Indicator Data'!Z125&gt;CY$195,10,IF('Indicator Data'!Z125&lt;CY$194,0,10-(CY$195-'Indicator Data'!Z125)/(CY$195-CY$194)*10)),1))</f>
        <v>10</v>
      </c>
      <c r="CZ122" s="35" t="str">
        <f>IF('Indicator Data'!AA125="No data","x",ROUND(IF('Indicator Data'!AA125&gt;CZ$195,10,IF('Indicator Data'!AA125&lt;CZ$194,0,10-(CZ$195-'Indicator Data'!AA125)/(CZ$195-CZ$194)*10)),1))</f>
        <v>x</v>
      </c>
      <c r="DA122" s="35">
        <f t="shared" si="167"/>
        <v>6.4</v>
      </c>
      <c r="DB122" s="35">
        <f t="shared" si="168"/>
        <v>4.9000000000000004</v>
      </c>
      <c r="DC122" s="35" t="str">
        <f>IF('Indicator Data'!AF125="No data","x",ROUND(IF('Indicator Data'!AF125&gt;DC$195,10,IF('Indicator Data'!AF125&lt;DC$194,0,10-(DC$195-'Indicator Data'!AF125)/(DC$195-DC$194)*10)),1))</f>
        <v>x</v>
      </c>
      <c r="DD122" s="35" t="str">
        <f>IF('Indicator Data'!AG125="No data","x",ROUND(IF('Indicator Data'!AG125&gt;DD$195,10,IF('Indicator Data'!AG125&lt;DD$194,0,10-(DD$195-'Indicator Data'!AG125)/(DD$195-DD$194)*10)),1))</f>
        <v>x</v>
      </c>
      <c r="DE122" s="35">
        <f t="shared" si="169"/>
        <v>6.4</v>
      </c>
      <c r="DF122" s="35">
        <f>IF('Indicator Data'!AB125="No data","x",ROUND(IF('Indicator Data'!AB125&gt;DF$195,10,IF('Indicator Data'!AB125&lt;DF$194,0,10-(DF$195-'Indicator Data'!AB125)/(DF$195-DF$194)*10)),1))</f>
        <v>0.9</v>
      </c>
      <c r="DG122" s="35">
        <f t="shared" si="170"/>
        <v>1.6</v>
      </c>
      <c r="DH122" s="143" t="str">
        <f>IF('Indicator Data'!AD125="No data","x",'Indicator Data'!AD125/'Indicator Data'!$CJ125)</f>
        <v>x</v>
      </c>
      <c r="DI122" s="35" t="str">
        <f t="shared" si="171"/>
        <v>x</v>
      </c>
      <c r="DJ122" s="35">
        <f>IF('Indicator Data'!AE125="No data","x",ROUND(IF('Indicator Data'!AE125&gt;DJ$195,0,IF('Indicator Data'!AE125&lt;DJ$194,10,(DJ$195-'Indicator Data'!AE125)/(DJ$195-DJ$194)*10)),1))</f>
        <v>2</v>
      </c>
      <c r="DK122" s="35">
        <f t="shared" si="172"/>
        <v>2</v>
      </c>
      <c r="DL122" s="35">
        <f t="shared" si="173"/>
        <v>3.3</v>
      </c>
      <c r="DM122" s="37">
        <f t="shared" si="209"/>
        <v>3.8</v>
      </c>
      <c r="DN122" s="38">
        <f t="shared" si="210"/>
        <v>2.8</v>
      </c>
      <c r="DO122" s="35">
        <f>ROUND(IF('Indicator Data'!AH125=0,0,IF('Indicator Data'!AH125&gt;DO$195,10,IF('Indicator Data'!AH125&lt;DO$194,0,10-(DO$195-'Indicator Data'!AH125)/(DO$195-DO$194)*10))),1)</f>
        <v>0</v>
      </c>
      <c r="DP122" s="35">
        <f>ROUND(IF('Indicator Data'!AI125=0,0,IF(LOG('Indicator Data'!AI125)&gt;LOG(DP$195),10,IF(LOG('Indicator Data'!AI125)&lt;LOG(DP$194),0,10-(LOG(DP$195)-LOG('Indicator Data'!AI125))/(LOG(DP$195)-LOG(DP$194))*10))),1)</f>
        <v>0</v>
      </c>
      <c r="DQ122" s="37">
        <f t="shared" si="211"/>
        <v>0</v>
      </c>
      <c r="DR122" s="35">
        <f>'Indicator Data'!AJ125</f>
        <v>0</v>
      </c>
      <c r="DS122" s="35">
        <f>'Indicator Data'!AK125</f>
        <v>0</v>
      </c>
      <c r="DT122" s="37">
        <f t="shared" si="212"/>
        <v>0</v>
      </c>
      <c r="DU122" s="38">
        <f t="shared" si="213"/>
        <v>0</v>
      </c>
      <c r="DV122" s="13"/>
      <c r="DW122" s="83"/>
    </row>
    <row r="123" spans="1:127" s="2" customFormat="1" x14ac:dyDescent="0.3">
      <c r="A123" s="98" t="str">
        <f>'Indicator Data'!A126</f>
        <v>Nepal</v>
      </c>
      <c r="B123" s="39" t="str">
        <f>'Indicator Data'!B126</f>
        <v>NPL</v>
      </c>
      <c r="C123" s="35">
        <f>ROUND(IF('Indicator Data'!C126=0,0.1,IF(LOG('Indicator Data'!C126)&gt;C$195,10,IF(LOG('Indicator Data'!C126)&lt;C$194,0,10-(C$195-LOG('Indicator Data'!C126))/(C$195-C$194)*10))),1)</f>
        <v>9.4</v>
      </c>
      <c r="D123" s="35">
        <f>ROUND(IF('Indicator Data'!D126=0,0.1,IF(LOG('Indicator Data'!D126)&gt;D$195,10,IF(LOG('Indicator Data'!D126)&lt;D$194,0,10-(D$195-LOG('Indicator Data'!D126))/(D$195-D$194)*10))),1)</f>
        <v>10</v>
      </c>
      <c r="E123" s="35">
        <f t="shared" si="174"/>
        <v>9.6999999999999993</v>
      </c>
      <c r="F123" s="35">
        <f>IF('Indicator Data'!E126="No data",0.1,(ROUND(IF('Indicator Data'!E126=0,0,IF(LOG('Indicator Data'!E126)&gt;F$195,10,IF(LOG('Indicator Data'!E126)&lt;F$194,0,10-(F$195-LOG('Indicator Data'!E126))/(F$195-F$194)*10))),1)))</f>
        <v>8.1999999999999993</v>
      </c>
      <c r="G123" s="35">
        <f>ROUND(IF('Indicator Data'!F126=0,0,IF(LOG('Indicator Data'!F126)&gt;G$195,10,IF(LOG('Indicator Data'!F126)&lt;G$194,0,10-(G$195-LOG('Indicator Data'!F126))/(G$195-G$194)*10))),1)</f>
        <v>0</v>
      </c>
      <c r="H123" s="35">
        <f>ROUND(IF('Indicator Data'!G126=0,0,IF(LOG('Indicator Data'!G126)&gt;H$195,10,IF(LOG('Indicator Data'!G126)&lt;H$194,0,10-(H$195-LOG('Indicator Data'!G126))/(H$195-H$194)*10))),1)</f>
        <v>1.6</v>
      </c>
      <c r="I123" s="35">
        <f>ROUND(IF('Indicator Data'!H126=0,0,IF(LOG('Indicator Data'!H126)&gt;I$195,10,IF(LOG('Indicator Data'!H126)&lt;I$194,0,10-(I$195-LOG('Indicator Data'!H126))/(I$195-I$194)*10))),1)</f>
        <v>0</v>
      </c>
      <c r="J123" s="35">
        <f t="shared" si="175"/>
        <v>0.8</v>
      </c>
      <c r="K123" s="35">
        <f>ROUND(IF('Indicator Data'!I126=0,0,IF(LOG('Indicator Data'!I126)&gt;K$195,10,IF(LOG('Indicator Data'!I126)&lt;K$194,0,10-(K$195-LOG('Indicator Data'!I126))/(K$195-K$194)*10))),1)</f>
        <v>0</v>
      </c>
      <c r="L123" s="35">
        <f t="shared" si="176"/>
        <v>0.4</v>
      </c>
      <c r="M123" s="35">
        <f>ROUND(IF('Indicator Data'!J126=0,0,IF(LOG('Indicator Data'!J126)&gt;M$195,10,IF(LOG('Indicator Data'!J126)&lt;M$194,0,10-(M$195-LOG('Indicator Data'!J126))/(M$195-M$194)*10))),1)</f>
        <v>7.9</v>
      </c>
      <c r="N123" s="36">
        <f>'Indicator Data'!C126/'Indicator Data'!$CK126</f>
        <v>2.1052631263988467E-3</v>
      </c>
      <c r="O123" s="36">
        <f>'Indicator Data'!D126/'Indicator Data'!$CK126</f>
        <v>2.1029753753912714E-3</v>
      </c>
      <c r="P123" s="36">
        <f>IF(F123=0.1,"x",'Indicator Data'!E126/'Indicator Data'!$CK126)</f>
        <v>6.7848529074695761E-3</v>
      </c>
      <c r="Q123" s="36">
        <f>'Indicator Data'!F126/'Indicator Data'!$CK126</f>
        <v>0</v>
      </c>
      <c r="R123" s="36">
        <f>'Indicator Data'!G126/'Indicator Data'!$CK126</f>
        <v>1.4882375514833385E-5</v>
      </c>
      <c r="S123" s="36">
        <f>'Indicator Data'!H126/'Indicator Data'!$CK126</f>
        <v>0</v>
      </c>
      <c r="T123" s="36">
        <f>'Indicator Data'!I126/'Indicator Data'!$CK126</f>
        <v>0</v>
      </c>
      <c r="U123" s="36">
        <f>'Indicator Data'!J126/'Indicator Data'!$CK126</f>
        <v>5.070708348070414E-4</v>
      </c>
      <c r="V123" s="35">
        <f t="shared" si="177"/>
        <v>10</v>
      </c>
      <c r="W123" s="35">
        <f t="shared" si="178"/>
        <v>10</v>
      </c>
      <c r="X123" s="35">
        <f t="shared" si="179"/>
        <v>10</v>
      </c>
      <c r="Y123" s="35">
        <f t="shared" si="180"/>
        <v>4.5</v>
      </c>
      <c r="Z123" s="35">
        <f t="shared" si="181"/>
        <v>0</v>
      </c>
      <c r="AA123" s="35">
        <f t="shared" si="182"/>
        <v>0</v>
      </c>
      <c r="AB123" s="35">
        <f t="shared" si="183"/>
        <v>0</v>
      </c>
      <c r="AC123" s="35">
        <f t="shared" si="184"/>
        <v>0</v>
      </c>
      <c r="AD123" s="35">
        <f t="shared" si="185"/>
        <v>0</v>
      </c>
      <c r="AE123" s="35">
        <f t="shared" si="186"/>
        <v>0</v>
      </c>
      <c r="AF123" s="35">
        <f t="shared" si="187"/>
        <v>0.2</v>
      </c>
      <c r="AG123" s="35">
        <f>ROUND(IF('Indicator Data'!K126=0,0,IF('Indicator Data'!K126&gt;AG$195,10,IF('Indicator Data'!K126&lt;AG$194,0,10-(AG$195-'Indicator Data'!K126)/(AG$195-AG$194)*10))),1)</f>
        <v>1.9</v>
      </c>
      <c r="AH123" s="35">
        <f t="shared" si="188"/>
        <v>9.6999999999999993</v>
      </c>
      <c r="AI123" s="35">
        <f t="shared" si="189"/>
        <v>10</v>
      </c>
      <c r="AJ123" s="35">
        <f t="shared" si="190"/>
        <v>0.8</v>
      </c>
      <c r="AK123" s="35">
        <f t="shared" si="191"/>
        <v>0</v>
      </c>
      <c r="AL123" s="35">
        <f t="shared" si="192"/>
        <v>0.4</v>
      </c>
      <c r="AM123" s="35">
        <f t="shared" si="193"/>
        <v>0</v>
      </c>
      <c r="AN123" s="35">
        <f t="shared" si="194"/>
        <v>5.2</v>
      </c>
      <c r="AO123" s="142">
        <f t="shared" si="195"/>
        <v>9.9</v>
      </c>
      <c r="AP123" s="142">
        <f t="shared" si="148"/>
        <v>6.7</v>
      </c>
      <c r="AQ123" s="142">
        <f t="shared" si="196"/>
        <v>0</v>
      </c>
      <c r="AR123" s="142">
        <f t="shared" si="197"/>
        <v>0.2</v>
      </c>
      <c r="AS123" s="35">
        <f t="shared" si="198"/>
        <v>3.6</v>
      </c>
      <c r="AT123" s="35">
        <f>IF('Indicator Data'!L126="No data","x",IF('Indicator Data'!CL126&lt;1000,"x",ROUND((IF('Indicator Data'!L126&gt;AT$195,10,IF('Indicator Data'!L126&lt;AT$194,0,10-(AT$195-'Indicator Data'!L126)/(AT$195-AT$194)*10))),1)))</f>
        <v>2</v>
      </c>
      <c r="AU123" s="142">
        <f t="shared" si="199"/>
        <v>2.8</v>
      </c>
      <c r="AV123" s="35">
        <f>IF('Indicator Data'!M126="No data","x",ROUND(IF('Indicator Data'!M126=0,0,IF(LOG('Indicator Data'!M126)&gt;AV$195,10,IF(LOG('Indicator Data'!M126)&lt;AV$194,0,10-(AV$195-LOG('Indicator Data'!M126))/(AV$195-AV$194)*10))),1))</f>
        <v>8.9</v>
      </c>
      <c r="AW123" s="36">
        <f>IF(AV123="x","x",'Indicator Data'!M126/'Indicator Data'!$CK126)</f>
        <v>0.56426362507907213</v>
      </c>
      <c r="AX123" s="35">
        <f t="shared" si="149"/>
        <v>6.3</v>
      </c>
      <c r="AY123" s="35">
        <f t="shared" si="150"/>
        <v>7.8</v>
      </c>
      <c r="AZ123" s="35" t="str">
        <f>IF('Indicator Data'!N126="No data","x",ROUND(IF('Indicator Data'!N126=0,0,IF(LOG('Indicator Data'!N126)&gt;AZ$195,10,IF(LOG('Indicator Data'!N126)&lt;AZ$194,0,10-(AZ$195-LOG('Indicator Data'!N126))/(AZ$195-AZ$194)*10))),1))</f>
        <v>x</v>
      </c>
      <c r="BA123" s="36" t="str">
        <f>IF(AZ123="x","x",'Indicator Data'!N126/'Indicator Data'!$CK126)</f>
        <v>x</v>
      </c>
      <c r="BB123" s="35" t="str">
        <f t="shared" si="151"/>
        <v>x</v>
      </c>
      <c r="BC123" s="35" t="str">
        <f t="shared" si="152"/>
        <v>x</v>
      </c>
      <c r="BD123" s="35" t="str">
        <f>IF('Indicator Data'!O126="No data","x",ROUND(IF('Indicator Data'!O126=0,0,IF(LOG('Indicator Data'!O126)&gt;BD$195,10,IF(LOG('Indicator Data'!O126)&lt;BD$194,0,10-(BD$195-LOG('Indicator Data'!O126))/(BD$195-BD$194)*10))),1))</f>
        <v>x</v>
      </c>
      <c r="BE123" s="36" t="str">
        <f>IF(BD123="x","x",'Indicator Data'!O126/'Indicator Data'!$CK126)</f>
        <v>x</v>
      </c>
      <c r="BF123" s="35" t="str">
        <f t="shared" si="153"/>
        <v>x</v>
      </c>
      <c r="BG123" s="35" t="str">
        <f t="shared" si="154"/>
        <v>x</v>
      </c>
      <c r="BH123" s="35" t="str">
        <f>IF('Indicator Data'!P126="No data","x",ROUND(IF('Indicator Data'!P126=0,0,IF(LOG('Indicator Data'!P126)&gt;BH$195,10,IF(LOG('Indicator Data'!P126)&lt;BH$194,0,10-(BH$195-LOG('Indicator Data'!P126))/(BH$195-BH$194)*10))),1))</f>
        <v>x</v>
      </c>
      <c r="BI123" s="36" t="str">
        <f>IF(BH123="x","x",'Indicator Data'!P126/'Indicator Data'!$CK126)</f>
        <v>x</v>
      </c>
      <c r="BJ123" s="35" t="str">
        <f t="shared" si="155"/>
        <v>x</v>
      </c>
      <c r="BK123" s="35" t="str">
        <f t="shared" si="156"/>
        <v>x</v>
      </c>
      <c r="BL123" s="35">
        <f t="shared" si="157"/>
        <v>7.8</v>
      </c>
      <c r="BM123" s="35">
        <f>ROUND(IF('Indicator Data'!Q126=0,0,IF(LOG('Indicator Data'!Q126)&gt;BM$195,10,IF(LOG('Indicator Data'!Q126)&lt;BM$194,0,10-(BM$195-LOG('Indicator Data'!Q126))/(BM$195-BM$194)*10))),1)</f>
        <v>9.1</v>
      </c>
      <c r="BN123" s="35">
        <f>ROUND(IF('Indicator Data'!R126=0,0,IF(LOG('Indicator Data'!R126)&gt;BN$195,10,IF(LOG('Indicator Data'!R126)&lt;BN$194,0,10-(BN$195-LOG('Indicator Data'!R126))/(BN$195-BN$194)*10))),1)</f>
        <v>0</v>
      </c>
      <c r="BO123" s="35">
        <f t="shared" si="158"/>
        <v>3.0333333333333332</v>
      </c>
      <c r="BP123" s="36">
        <f>'Indicator Data'!Q126/'Indicator Data'!$CK126</f>
        <v>0.80347721946079365</v>
      </c>
      <c r="BQ123" s="36">
        <f>'Indicator Data'!R126/'Indicator Data'!$CK126</f>
        <v>0</v>
      </c>
      <c r="BR123" s="35">
        <f t="shared" si="200"/>
        <v>8</v>
      </c>
      <c r="BS123" s="35">
        <f t="shared" si="201"/>
        <v>0</v>
      </c>
      <c r="BT123" s="35">
        <f t="shared" si="135"/>
        <v>2.6666666666666665</v>
      </c>
      <c r="BU123" s="35">
        <f t="shared" si="159"/>
        <v>2.9</v>
      </c>
      <c r="BV123" s="35">
        <f>ROUND(IF('Indicator Data'!S126=0,0,IF(LOG('Indicator Data'!S126)&gt;BV$195,10,IF(LOG('Indicator Data'!S126)&lt;BV$194,0,10-(BV$195-LOG('Indicator Data'!S126))/(BV$195-BV$194)*10))),1)</f>
        <v>8.8000000000000007</v>
      </c>
      <c r="BW123" s="35">
        <f>ROUND(IF('Indicator Data'!T126=0,0,IF(LOG('Indicator Data'!T126)&gt;BW$195,10,IF(LOG('Indicator Data'!T126)&lt;BW$194,0,10-(BW$195-LOG('Indicator Data'!T126))/(BW$195-BW$194)*10))),1)</f>
        <v>7.9</v>
      </c>
      <c r="BX123" s="35">
        <f t="shared" si="160"/>
        <v>8.2000000000000011</v>
      </c>
      <c r="BY123" s="36">
        <f>'Indicator Data'!S126/'Indicator Data'!$CK126</f>
        <v>0.51143490425672755</v>
      </c>
      <c r="BZ123" s="36">
        <f>'Indicator Data'!T126/'Indicator Data'!$CK126</f>
        <v>0.11719849767871574</v>
      </c>
      <c r="CA123" s="35">
        <f t="shared" si="202"/>
        <v>8.5</v>
      </c>
      <c r="CB123" s="35">
        <f t="shared" si="203"/>
        <v>1.2</v>
      </c>
      <c r="CC123" s="35">
        <f t="shared" si="161"/>
        <v>3.6333333333333329</v>
      </c>
      <c r="CD123" s="35">
        <f t="shared" si="162"/>
        <v>6.4</v>
      </c>
      <c r="CE123" s="35">
        <f t="shared" si="163"/>
        <v>4.9000000000000004</v>
      </c>
      <c r="CF123" s="35">
        <f>ROUND(IF('Indicator Data'!U126=0,0,IF(LOG('Indicator Data'!U126)&gt;CF$195,10,IF(LOG('Indicator Data'!U126)&lt;CF$194,0,10-(CF$195-LOG('Indicator Data'!U126))/(CF$195-CF$194)*10))),1)</f>
        <v>8.5</v>
      </c>
      <c r="CG123" s="36">
        <f>'Indicator Data'!U126/'Indicator Data'!$CK126</f>
        <v>0.32021394430329153</v>
      </c>
      <c r="CH123" s="35">
        <f t="shared" si="204"/>
        <v>3.6</v>
      </c>
      <c r="CI123" s="35">
        <f t="shared" si="164"/>
        <v>6.7</v>
      </c>
      <c r="CJ123" s="35">
        <f>ROUND(IF('Indicator Data'!V126=0,0,IF(LOG('Indicator Data'!V126)&gt;CJ$195,10,IF(LOG('Indicator Data'!V126)&lt;CJ$194,0,10-(CJ$195-LOG('Indicator Data'!V126))/(CJ$195-CJ$194)*10))),1)</f>
        <v>9</v>
      </c>
      <c r="CK123" s="36">
        <f>IF('Indicator Data'!V126/'Indicator Data'!$CK126&gt;1,1,'Indicator Data'!V126/'Indicator Data'!$CK126)</f>
        <v>0.70608540179374157</v>
      </c>
      <c r="CL123" s="35">
        <f t="shared" si="205"/>
        <v>7.1</v>
      </c>
      <c r="CM123" s="35">
        <f t="shared" si="165"/>
        <v>8.1999999999999993</v>
      </c>
      <c r="CN123" s="35">
        <f>ROUND(IF('Indicator Data'!W126=0,0,IF(LOG('Indicator Data'!W126)&gt;CN$195,10,IF(LOG('Indicator Data'!W126)&lt;CN$194,0,10-(CN$195-LOG('Indicator Data'!W126))/(CN$195-CN$194)*10))),1)</f>
        <v>9.1999999999999993</v>
      </c>
      <c r="CO123" s="36">
        <f>'Indicator Data'!W126/'Indicator Data'!$CK126</f>
        <v>0.89854310633477585</v>
      </c>
      <c r="CP123" s="35">
        <f t="shared" si="206"/>
        <v>9</v>
      </c>
      <c r="CQ123" s="35">
        <f t="shared" si="166"/>
        <v>9.1</v>
      </c>
      <c r="CR123" s="35">
        <f t="shared" si="207"/>
        <v>7.6</v>
      </c>
      <c r="CS123" s="35">
        <f>IF('Indicator Data'!BZ126="No data","x",ROUND(IF('Indicator Data'!BZ126&gt;CS$195,0,IF('Indicator Data'!BZ126&lt;CS$194,10,(CS$195-'Indicator Data'!BZ126)/(CS$195-CS$194)*10)),1))</f>
        <v>4.2</v>
      </c>
      <c r="CT123" s="35">
        <f>IF('Indicator Data'!CA126="No data","x",ROUND(IF('Indicator Data'!CA126&gt;CT$195,0,IF('Indicator Data'!CA126&lt;CT$194,10,(CT$195-'Indicator Data'!CA126)/(CT$195-CT$194)*10)),1))</f>
        <v>1.9</v>
      </c>
      <c r="CU123" s="35">
        <f>IF('Indicator Data'!AC126="No data","x",ROUND(IF('Indicator Data'!AC126&gt;CU$195,0,IF('Indicator Data'!AC126&lt;CU$194,10,(CU$195-'Indicator Data'!AC126)/(CU$195-CU$194)*10)),1))</f>
        <v>5.2</v>
      </c>
      <c r="CV123" s="35">
        <f t="shared" si="208"/>
        <v>3.8</v>
      </c>
      <c r="CW123" s="35">
        <f>IF('Indicator Data'!X126="No data","x",ROUND(IF(LOG('Indicator Data'!X126)&gt;CW$195,10,IF(LOG('Indicator Data'!X126)&lt;CW$194,0,10-(CW$195-LOG('Indicator Data'!X126))/(CW$195-CW$194)*10)),1))</f>
        <v>7.6</v>
      </c>
      <c r="CX123" s="35">
        <f>IF('Indicator Data'!Y126="No data","x",ROUND(IF('Indicator Data'!Y126&gt;CX$195,10,IF('Indicator Data'!Y126&lt;CX$194,0,10-(CX$195-'Indicator Data'!Y126)/(CX$195-CX$194)*10)),1))</f>
        <v>7.4</v>
      </c>
      <c r="CY123" s="35">
        <f>IF('Indicator Data'!Z126="No data","x",ROUND(IF('Indicator Data'!Z126&gt;CY$195,10,IF('Indicator Data'!Z126&lt;CY$194,0,10-(CY$195-'Indicator Data'!Z126)/(CY$195-CY$194)*10)),1))</f>
        <v>2</v>
      </c>
      <c r="CZ123" s="35">
        <f>IF('Indicator Data'!AA126="No data","x",ROUND(IF('Indicator Data'!AA126&gt;CZ$195,10,IF('Indicator Data'!AA126&lt;CZ$194,0,10-(CZ$195-'Indicator Data'!AA126)/(CZ$195-CZ$194)*10)),1))</f>
        <v>5.6</v>
      </c>
      <c r="DA123" s="35">
        <f t="shared" si="167"/>
        <v>5.7</v>
      </c>
      <c r="DB123" s="35">
        <f t="shared" si="168"/>
        <v>5.0999999999999996</v>
      </c>
      <c r="DC123" s="35">
        <f>IF('Indicator Data'!AF126="No data","x",ROUND(IF('Indicator Data'!AF126&gt;DC$195,10,IF('Indicator Data'!AF126&lt;DC$194,0,10-(DC$195-'Indicator Data'!AF126)/(DC$195-DC$194)*10)),1))</f>
        <v>5.7</v>
      </c>
      <c r="DD123" s="35">
        <f>IF('Indicator Data'!AG126="No data","x",ROUND(IF('Indicator Data'!AG126&gt;DD$195,10,IF('Indicator Data'!AG126&lt;DD$194,0,10-(DD$195-'Indicator Data'!AG126)/(DD$195-DD$194)*10)),1))</f>
        <v>3</v>
      </c>
      <c r="DE123" s="35">
        <f t="shared" si="169"/>
        <v>5.2</v>
      </c>
      <c r="DF123" s="35">
        <f>IF('Indicator Data'!AB126="No data","x",ROUND(IF('Indicator Data'!AB126&gt;DF$195,10,IF('Indicator Data'!AB126&lt;DF$194,0,10-(DF$195-'Indicator Data'!AB126)/(DF$195-DF$194)*10)),1))</f>
        <v>7.2</v>
      </c>
      <c r="DG123" s="35">
        <f t="shared" si="170"/>
        <v>4.5999999999999996</v>
      </c>
      <c r="DH123" s="143">
        <f>IF('Indicator Data'!AD126="No data","x",'Indicator Data'!AD126/'Indicator Data'!$CJ126)</f>
        <v>7.0212870448742629E-4</v>
      </c>
      <c r="DI123" s="35">
        <f t="shared" si="171"/>
        <v>3</v>
      </c>
      <c r="DJ123" s="35">
        <f>IF('Indicator Data'!AE126="No data","x",ROUND(IF('Indicator Data'!AE126&gt;DJ$195,0,IF('Indicator Data'!AE126&lt;DJ$194,10,(DJ$195-'Indicator Data'!AE126)/(DJ$195-DJ$194)*10)),1))</f>
        <v>8</v>
      </c>
      <c r="DK123" s="35">
        <f t="shared" si="172"/>
        <v>5.5</v>
      </c>
      <c r="DL123" s="35">
        <f t="shared" si="173"/>
        <v>5.0999999999999996</v>
      </c>
      <c r="DM123" s="37">
        <f t="shared" si="209"/>
        <v>6.6</v>
      </c>
      <c r="DN123" s="38">
        <f t="shared" si="210"/>
        <v>5.7</v>
      </c>
      <c r="DO123" s="35">
        <f>ROUND(IF('Indicator Data'!AH126=0,0,IF('Indicator Data'!AH126&gt;DO$195,10,IF('Indicator Data'!AH126&lt;DO$194,0,10-(DO$195-'Indicator Data'!AH126)/(DO$195-DO$194)*10))),1)</f>
        <v>7.9</v>
      </c>
      <c r="DP123" s="35">
        <f>ROUND(IF('Indicator Data'!AI126=0,0,IF(LOG('Indicator Data'!AI126)&gt;LOG(DP$195),10,IF(LOG('Indicator Data'!AI126)&lt;LOG(DP$194),0,10-(LOG(DP$195)-LOG('Indicator Data'!AI126))/(LOG(DP$195)-LOG(DP$194))*10))),1)</f>
        <v>8.1</v>
      </c>
      <c r="DQ123" s="37">
        <f t="shared" si="211"/>
        <v>8</v>
      </c>
      <c r="DR123" s="35">
        <f>'Indicator Data'!AJ126</f>
        <v>0</v>
      </c>
      <c r="DS123" s="35">
        <f>'Indicator Data'!AK126</f>
        <v>0</v>
      </c>
      <c r="DT123" s="37">
        <f t="shared" si="212"/>
        <v>0</v>
      </c>
      <c r="DU123" s="38">
        <f t="shared" si="213"/>
        <v>5.6</v>
      </c>
      <c r="DV123" s="13"/>
      <c r="DW123" s="83"/>
    </row>
    <row r="124" spans="1:127" s="2" customFormat="1" x14ac:dyDescent="0.3">
      <c r="A124" s="98" t="str">
        <f>'Indicator Data'!A127</f>
        <v>Netherlands</v>
      </c>
      <c r="B124" s="39" t="str">
        <f>'Indicator Data'!B127</f>
        <v>NLD</v>
      </c>
      <c r="C124" s="35">
        <f>ROUND(IF('Indicator Data'!C127=0,0.1,IF(LOG('Indicator Data'!C127)&gt;C$195,10,IF(LOG('Indicator Data'!C127)&lt;C$194,0,10-(C$195-LOG('Indicator Data'!C127))/(C$195-C$194)*10))),1)</f>
        <v>6.4</v>
      </c>
      <c r="D124" s="35">
        <f>ROUND(IF('Indicator Data'!D127=0,0.1,IF(LOG('Indicator Data'!D127)&gt;D$195,10,IF(LOG('Indicator Data'!D127)&lt;D$194,0,10-(D$195-LOG('Indicator Data'!D127))/(D$195-D$194)*10))),1)</f>
        <v>0.1</v>
      </c>
      <c r="E124" s="35">
        <f t="shared" si="174"/>
        <v>3.9</v>
      </c>
      <c r="F124" s="35">
        <f>IF('Indicator Data'!E127="No data",0.1,(ROUND(IF('Indicator Data'!E127=0,0,IF(LOG('Indicator Data'!E127)&gt;F$195,10,IF(LOG('Indicator Data'!E127)&lt;F$194,0,10-(F$195-LOG('Indicator Data'!E127))/(F$195-F$194)*10))),1)))</f>
        <v>7.4</v>
      </c>
      <c r="G124" s="35">
        <f>ROUND(IF('Indicator Data'!F127=0,0,IF(LOG('Indicator Data'!F127)&gt;G$195,10,IF(LOG('Indicator Data'!F127)&lt;G$194,0,10-(G$195-LOG('Indicator Data'!F127))/(G$195-G$194)*10))),1)</f>
        <v>0</v>
      </c>
      <c r="H124" s="35">
        <f>ROUND(IF('Indicator Data'!G127=0,0,IF(LOG('Indicator Data'!G127)&gt;H$195,10,IF(LOG('Indicator Data'!G127)&lt;H$194,0,10-(H$195-LOG('Indicator Data'!G127))/(H$195-H$194)*10))),1)</f>
        <v>0</v>
      </c>
      <c r="I124" s="35">
        <f>ROUND(IF('Indicator Data'!H127=0,0,IF(LOG('Indicator Data'!H127)&gt;I$195,10,IF(LOG('Indicator Data'!H127)&lt;I$194,0,10-(I$195-LOG('Indicator Data'!H127))/(I$195-I$194)*10))),1)</f>
        <v>0</v>
      </c>
      <c r="J124" s="35">
        <f t="shared" si="175"/>
        <v>0</v>
      </c>
      <c r="K124" s="35">
        <f>ROUND(IF('Indicator Data'!I127=0,0,IF(LOG('Indicator Data'!I127)&gt;K$195,10,IF(LOG('Indicator Data'!I127)&lt;K$194,0,10-(K$195-LOG('Indicator Data'!I127))/(K$195-K$194)*10))),1)</f>
        <v>0</v>
      </c>
      <c r="L124" s="35">
        <f t="shared" si="176"/>
        <v>0</v>
      </c>
      <c r="M124" s="35">
        <f>ROUND(IF('Indicator Data'!J127=0,0,IF(LOG('Indicator Data'!J127)&gt;M$195,10,IF(LOG('Indicator Data'!J127)&lt;M$194,0,10-(M$195-LOG('Indicator Data'!J127))/(M$195-M$194)*10))),1)</f>
        <v>0</v>
      </c>
      <c r="N124" s="36">
        <f>'Indicator Data'!C127/'Indicator Data'!$CK127</f>
        <v>2.0637870819763908E-4</v>
      </c>
      <c r="O124" s="36">
        <f>'Indicator Data'!D127/'Indicator Data'!$CK127</f>
        <v>0</v>
      </c>
      <c r="P124" s="36">
        <f>IF(F124=0.1,"x",'Indicator Data'!E127/'Indicator Data'!$CK127)</f>
        <v>5.2539940095622751E-3</v>
      </c>
      <c r="Q124" s="36">
        <f>'Indicator Data'!F127/'Indicator Data'!$CK127</f>
        <v>0</v>
      </c>
      <c r="R124" s="36">
        <f>'Indicator Data'!G127/'Indicator Data'!$CK127</f>
        <v>0</v>
      </c>
      <c r="S124" s="36">
        <f>'Indicator Data'!H127/'Indicator Data'!$CK127</f>
        <v>0</v>
      </c>
      <c r="T124" s="36">
        <f>'Indicator Data'!I127/'Indicator Data'!$CK127</f>
        <v>0</v>
      </c>
      <c r="U124" s="36">
        <f>'Indicator Data'!J127/'Indicator Data'!$CK127</f>
        <v>0</v>
      </c>
      <c r="V124" s="35">
        <f t="shared" si="177"/>
        <v>1</v>
      </c>
      <c r="W124" s="35">
        <f t="shared" si="178"/>
        <v>0</v>
      </c>
      <c r="X124" s="35">
        <f t="shared" si="179"/>
        <v>0.5</v>
      </c>
      <c r="Y124" s="35">
        <f t="shared" si="180"/>
        <v>3.5</v>
      </c>
      <c r="Z124" s="35">
        <f t="shared" si="181"/>
        <v>0</v>
      </c>
      <c r="AA124" s="35">
        <f t="shared" si="182"/>
        <v>0</v>
      </c>
      <c r="AB124" s="35">
        <f t="shared" si="183"/>
        <v>0</v>
      </c>
      <c r="AC124" s="35">
        <f t="shared" si="184"/>
        <v>0</v>
      </c>
      <c r="AD124" s="35">
        <f t="shared" si="185"/>
        <v>0</v>
      </c>
      <c r="AE124" s="35">
        <f t="shared" si="186"/>
        <v>0</v>
      </c>
      <c r="AF124" s="35">
        <f t="shared" si="187"/>
        <v>0</v>
      </c>
      <c r="AG124" s="35">
        <f>ROUND(IF('Indicator Data'!K127=0,0,IF('Indicator Data'!K127&gt;AG$195,10,IF('Indicator Data'!K127&lt;AG$194,0,10-(AG$195-'Indicator Data'!K127)/(AG$195-AG$194)*10))),1)</f>
        <v>0</v>
      </c>
      <c r="AH124" s="35">
        <f t="shared" si="188"/>
        <v>3.7</v>
      </c>
      <c r="AI124" s="35">
        <f t="shared" si="189"/>
        <v>0.1</v>
      </c>
      <c r="AJ124" s="35">
        <f t="shared" si="190"/>
        <v>0</v>
      </c>
      <c r="AK124" s="35">
        <f t="shared" si="191"/>
        <v>0</v>
      </c>
      <c r="AL124" s="35">
        <f t="shared" si="192"/>
        <v>0</v>
      </c>
      <c r="AM124" s="35">
        <f t="shared" si="193"/>
        <v>0</v>
      </c>
      <c r="AN124" s="35">
        <f t="shared" si="194"/>
        <v>0</v>
      </c>
      <c r="AO124" s="142">
        <f t="shared" si="195"/>
        <v>2.4</v>
      </c>
      <c r="AP124" s="142">
        <f t="shared" si="148"/>
        <v>5.8</v>
      </c>
      <c r="AQ124" s="142">
        <f t="shared" si="196"/>
        <v>0</v>
      </c>
      <c r="AR124" s="142">
        <f t="shared" si="197"/>
        <v>0</v>
      </c>
      <c r="AS124" s="35">
        <f t="shared" si="198"/>
        <v>0</v>
      </c>
      <c r="AT124" s="35">
        <f>IF('Indicator Data'!L127="No data","x",IF('Indicator Data'!CL127&lt;1000,"x",ROUND((IF('Indicator Data'!L127&gt;AT$195,10,IF('Indicator Data'!L127&lt;AT$194,0,10-(AT$195-'Indicator Data'!L127)/(AT$195-AT$194)*10))),1)))</f>
        <v>1</v>
      </c>
      <c r="AU124" s="142">
        <f t="shared" si="199"/>
        <v>0.5</v>
      </c>
      <c r="AV124" s="35">
        <f>IF('Indicator Data'!M127="No data","x",ROUND(IF('Indicator Data'!M127=0,0,IF(LOG('Indicator Data'!M127)&gt;AV$195,10,IF(LOG('Indicator Data'!M127)&lt;AV$194,0,10-(AV$195-LOG('Indicator Data'!M127))/(AV$195-AV$194)*10))),1))</f>
        <v>0</v>
      </c>
      <c r="AW124" s="36">
        <f>IF(AV124="x","x",'Indicator Data'!M127/'Indicator Data'!$CK127)</f>
        <v>0</v>
      </c>
      <c r="AX124" s="35">
        <f t="shared" si="149"/>
        <v>0</v>
      </c>
      <c r="AY124" s="35">
        <f t="shared" si="150"/>
        <v>0</v>
      </c>
      <c r="AZ124" s="35" t="str">
        <f>IF('Indicator Data'!N127="No data","x",ROUND(IF('Indicator Data'!N127=0,0,IF(LOG('Indicator Data'!N127)&gt;AZ$195,10,IF(LOG('Indicator Data'!N127)&lt;AZ$194,0,10-(AZ$195-LOG('Indicator Data'!N127))/(AZ$195-AZ$194)*10))),1))</f>
        <v>x</v>
      </c>
      <c r="BA124" s="36" t="str">
        <f>IF(AZ124="x","x",'Indicator Data'!N127/'Indicator Data'!$CK127)</f>
        <v>x</v>
      </c>
      <c r="BB124" s="35" t="str">
        <f t="shared" si="151"/>
        <v>x</v>
      </c>
      <c r="BC124" s="35" t="str">
        <f t="shared" si="152"/>
        <v>x</v>
      </c>
      <c r="BD124" s="35" t="str">
        <f>IF('Indicator Data'!O127="No data","x",ROUND(IF('Indicator Data'!O127=0,0,IF(LOG('Indicator Data'!O127)&gt;BD$195,10,IF(LOG('Indicator Data'!O127)&lt;BD$194,0,10-(BD$195-LOG('Indicator Data'!O127))/(BD$195-BD$194)*10))),1))</f>
        <v>x</v>
      </c>
      <c r="BE124" s="36" t="str">
        <f>IF(BD124="x","x",'Indicator Data'!O127/'Indicator Data'!$CK127)</f>
        <v>x</v>
      </c>
      <c r="BF124" s="35" t="str">
        <f t="shared" si="153"/>
        <v>x</v>
      </c>
      <c r="BG124" s="35" t="str">
        <f t="shared" si="154"/>
        <v>x</v>
      </c>
      <c r="BH124" s="35" t="str">
        <f>IF('Indicator Data'!P127="No data","x",ROUND(IF('Indicator Data'!P127=0,0,IF(LOG('Indicator Data'!P127)&gt;BH$195,10,IF(LOG('Indicator Data'!P127)&lt;BH$194,0,10-(BH$195-LOG('Indicator Data'!P127))/(BH$195-BH$194)*10))),1))</f>
        <v>x</v>
      </c>
      <c r="BI124" s="36" t="str">
        <f>IF(BH124="x","x",'Indicator Data'!P127/'Indicator Data'!$CK127)</f>
        <v>x</v>
      </c>
      <c r="BJ124" s="35" t="str">
        <f t="shared" si="155"/>
        <v>x</v>
      </c>
      <c r="BK124" s="35" t="str">
        <f t="shared" si="156"/>
        <v>x</v>
      </c>
      <c r="BL124" s="35">
        <f t="shared" si="157"/>
        <v>0</v>
      </c>
      <c r="BM124" s="35">
        <f>ROUND(IF('Indicator Data'!Q127=0,0,IF(LOG('Indicator Data'!Q127)&gt;BM$195,10,IF(LOG('Indicator Data'!Q127)&lt;BM$194,0,10-(BM$195-LOG('Indicator Data'!Q127))/(BM$195-BM$194)*10))),1)</f>
        <v>0</v>
      </c>
      <c r="BN124" s="35">
        <f>ROUND(IF('Indicator Data'!R127=0,0,IF(LOG('Indicator Data'!R127)&gt;BN$195,10,IF(LOG('Indicator Data'!R127)&lt;BN$194,0,10-(BN$195-LOG('Indicator Data'!R127))/(BN$195-BN$194)*10))),1)</f>
        <v>0</v>
      </c>
      <c r="BO124" s="35">
        <f t="shared" si="158"/>
        <v>0</v>
      </c>
      <c r="BP124" s="36">
        <f>'Indicator Data'!Q127/'Indicator Data'!$CK127</f>
        <v>0</v>
      </c>
      <c r="BQ124" s="36">
        <f>'Indicator Data'!R127/'Indicator Data'!$CK127</f>
        <v>0</v>
      </c>
      <c r="BR124" s="35">
        <f t="shared" si="200"/>
        <v>0</v>
      </c>
      <c r="BS124" s="35">
        <f t="shared" si="201"/>
        <v>0</v>
      </c>
      <c r="BT124" s="35">
        <f t="shared" si="135"/>
        <v>0</v>
      </c>
      <c r="BU124" s="35">
        <f t="shared" si="159"/>
        <v>0</v>
      </c>
      <c r="BV124" s="35">
        <f>ROUND(IF('Indicator Data'!S127=0,0,IF(LOG('Indicator Data'!S127)&gt;BV$195,10,IF(LOG('Indicator Data'!S127)&lt;BV$194,0,10-(BV$195-LOG('Indicator Data'!S127))/(BV$195-BV$194)*10))),1)</f>
        <v>0</v>
      </c>
      <c r="BW124" s="35">
        <f>ROUND(IF('Indicator Data'!T127=0,0,IF(LOG('Indicator Data'!T127)&gt;BW$195,10,IF(LOG('Indicator Data'!T127)&lt;BW$194,0,10-(BW$195-LOG('Indicator Data'!T127))/(BW$195-BW$194)*10))),1)</f>
        <v>0</v>
      </c>
      <c r="BX124" s="35">
        <f t="shared" si="160"/>
        <v>0</v>
      </c>
      <c r="BY124" s="36">
        <f>'Indicator Data'!S127/'Indicator Data'!$CK127</f>
        <v>0</v>
      </c>
      <c r="BZ124" s="36">
        <f>'Indicator Data'!T127/'Indicator Data'!$CK127</f>
        <v>0</v>
      </c>
      <c r="CA124" s="35">
        <f t="shared" si="202"/>
        <v>0</v>
      </c>
      <c r="CB124" s="35">
        <f t="shared" si="203"/>
        <v>0</v>
      </c>
      <c r="CC124" s="35">
        <f t="shared" si="161"/>
        <v>0</v>
      </c>
      <c r="CD124" s="35">
        <f t="shared" si="162"/>
        <v>0</v>
      </c>
      <c r="CE124" s="35">
        <f t="shared" si="163"/>
        <v>0</v>
      </c>
      <c r="CF124" s="35">
        <f>ROUND(IF('Indicator Data'!U127=0,0,IF(LOG('Indicator Data'!U127)&gt;CF$195,10,IF(LOG('Indicator Data'!U127)&lt;CF$194,0,10-(CF$195-LOG('Indicator Data'!U127))/(CF$195-CF$194)*10))),1)</f>
        <v>0</v>
      </c>
      <c r="CG124" s="36">
        <f>'Indicator Data'!U127/'Indicator Data'!$CK127</f>
        <v>0</v>
      </c>
      <c r="CH124" s="35">
        <f t="shared" si="204"/>
        <v>0</v>
      </c>
      <c r="CI124" s="35">
        <f t="shared" si="164"/>
        <v>0</v>
      </c>
      <c r="CJ124" s="35">
        <f>ROUND(IF('Indicator Data'!V127=0,0,IF(LOG('Indicator Data'!V127)&gt;CJ$195,10,IF(LOG('Indicator Data'!V127)&lt;CJ$194,0,10-(CJ$195-LOG('Indicator Data'!V127))/(CJ$195-CJ$194)*10))),1)</f>
        <v>0</v>
      </c>
      <c r="CK124" s="36">
        <f>IF('Indicator Data'!V127/'Indicator Data'!$CK127&gt;1,1,'Indicator Data'!V127/'Indicator Data'!$CK127)</f>
        <v>0</v>
      </c>
      <c r="CL124" s="35">
        <f t="shared" si="205"/>
        <v>0</v>
      </c>
      <c r="CM124" s="35">
        <f t="shared" si="165"/>
        <v>0</v>
      </c>
      <c r="CN124" s="35">
        <f>ROUND(IF('Indicator Data'!W127=0,0,IF(LOG('Indicator Data'!W127)&gt;CN$195,10,IF(LOG('Indicator Data'!W127)&lt;CN$194,0,10-(CN$195-LOG('Indicator Data'!W127))/(CN$195-CN$194)*10))),1)</f>
        <v>0</v>
      </c>
      <c r="CO124" s="36">
        <f>'Indicator Data'!W127/'Indicator Data'!$CK127</f>
        <v>0</v>
      </c>
      <c r="CP124" s="35">
        <f t="shared" si="206"/>
        <v>0</v>
      </c>
      <c r="CQ124" s="35">
        <f t="shared" si="166"/>
        <v>0</v>
      </c>
      <c r="CR124" s="35">
        <f t="shared" si="207"/>
        <v>0</v>
      </c>
      <c r="CS124" s="35">
        <f>IF('Indicator Data'!BZ127="No data","x",ROUND(IF('Indicator Data'!BZ127&gt;CS$195,0,IF('Indicator Data'!BZ127&lt;CS$194,10,(CS$195-'Indicator Data'!BZ127)/(CS$195-CS$194)*10)),1))</f>
        <v>0.3</v>
      </c>
      <c r="CT124" s="35">
        <f>IF('Indicator Data'!CA127="No data","x",ROUND(IF('Indicator Data'!CA127&gt;CT$195,0,IF('Indicator Data'!CA127&lt;CT$194,10,(CT$195-'Indicator Data'!CA127)/(CT$195-CT$194)*10)),1))</f>
        <v>0</v>
      </c>
      <c r="CU124" s="35" t="str">
        <f>IF('Indicator Data'!AC127="No data","x",ROUND(IF('Indicator Data'!AC127&gt;CU$195,0,IF('Indicator Data'!AC127&lt;CU$194,10,(CU$195-'Indicator Data'!AC127)/(CU$195-CU$194)*10)),1))</f>
        <v>x</v>
      </c>
      <c r="CV124" s="35">
        <f t="shared" si="208"/>
        <v>0.2</v>
      </c>
      <c r="CW124" s="35">
        <f>IF('Indicator Data'!X127="No data","x",ROUND(IF(LOG('Indicator Data'!X127)&gt;CW$195,10,IF(LOG('Indicator Data'!X127)&lt;CW$194,0,10-(CW$195-LOG('Indicator Data'!X127))/(CW$195-CW$194)*10)),1))</f>
        <v>9</v>
      </c>
      <c r="CX124" s="35">
        <f>IF('Indicator Data'!Y127="No data","x",ROUND(IF('Indicator Data'!Y127&gt;CX$195,10,IF('Indicator Data'!Y127&lt;CX$194,0,10-(CX$195-'Indicator Data'!Y127)/(CX$195-CX$194)*10)),1))</f>
        <v>2.1</v>
      </c>
      <c r="CY124" s="35">
        <f>IF('Indicator Data'!Z127="No data","x",ROUND(IF('Indicator Data'!Z127&gt;CY$195,10,IF('Indicator Data'!Z127&lt;CY$194,0,10-(CY$195-'Indicator Data'!Z127)/(CY$195-CY$194)*10)),1))</f>
        <v>9.1</v>
      </c>
      <c r="CZ124" s="35">
        <f>IF('Indicator Data'!AA127="No data","x",ROUND(IF('Indicator Data'!AA127&gt;CZ$195,10,IF('Indicator Data'!AA127&lt;CZ$194,0,10-(CZ$195-'Indicator Data'!AA127)/(CZ$195-CZ$194)*10)),1))</f>
        <v>0.6</v>
      </c>
      <c r="DA124" s="35">
        <f t="shared" si="167"/>
        <v>5.2</v>
      </c>
      <c r="DB124" s="35">
        <f t="shared" si="168"/>
        <v>3.5</v>
      </c>
      <c r="DC124" s="35" t="str">
        <f>IF('Indicator Data'!AF127="No data","x",ROUND(IF('Indicator Data'!AF127&gt;DC$195,10,IF('Indicator Data'!AF127&lt;DC$194,0,10-(DC$195-'Indicator Data'!AF127)/(DC$195-DC$194)*10)),1))</f>
        <v>x</v>
      </c>
      <c r="DD124" s="35">
        <f>IF('Indicator Data'!AG127="No data","x",ROUND(IF('Indicator Data'!AG127&gt;DD$195,10,IF('Indicator Data'!AG127&lt;DD$194,0,10-(DD$195-'Indicator Data'!AG127)/(DD$195-DD$194)*10)),1))</f>
        <v>0</v>
      </c>
      <c r="DE124" s="35">
        <f t="shared" si="169"/>
        <v>4.2</v>
      </c>
      <c r="DF124" s="35">
        <f>IF('Indicator Data'!AB127="No data","x",ROUND(IF('Indicator Data'!AB127&gt;DF$195,10,IF('Indicator Data'!AB127&lt;DF$194,0,10-(DF$195-'Indicator Data'!AB127)/(DF$195-DF$194)*10)),1))</f>
        <v>0</v>
      </c>
      <c r="DG124" s="35">
        <f t="shared" si="170"/>
        <v>0.1</v>
      </c>
      <c r="DH124" s="143">
        <f>IF('Indicator Data'!AD127="No data","x",'Indicator Data'!AD127/'Indicator Data'!$CJ127)</f>
        <v>3.7520932615387983E-4</v>
      </c>
      <c r="DI124" s="35">
        <f t="shared" si="171"/>
        <v>6.2</v>
      </c>
      <c r="DJ124" s="35">
        <f>IF('Indicator Data'!AE127="No data","x",ROUND(IF('Indicator Data'!AE127&gt;DJ$195,0,IF('Indicator Data'!AE127&lt;DJ$194,10,(DJ$195-'Indicator Data'!AE127)/(DJ$195-DJ$194)*10)),1))</f>
        <v>2</v>
      </c>
      <c r="DK124" s="35">
        <f t="shared" si="172"/>
        <v>4.0999999999999996</v>
      </c>
      <c r="DL124" s="35">
        <f t="shared" si="173"/>
        <v>2.8</v>
      </c>
      <c r="DM124" s="37">
        <f t="shared" si="209"/>
        <v>1.7</v>
      </c>
      <c r="DN124" s="38">
        <f t="shared" si="210"/>
        <v>2</v>
      </c>
      <c r="DO124" s="35">
        <f>ROUND(IF('Indicator Data'!AH127=0,0,IF('Indicator Data'!AH127&gt;DO$195,10,IF('Indicator Data'!AH127&lt;DO$194,0,10-(DO$195-'Indicator Data'!AH127)/(DO$195-DO$194)*10))),1)</f>
        <v>0</v>
      </c>
      <c r="DP124" s="35">
        <f>ROUND(IF('Indicator Data'!AI127=0,0,IF(LOG('Indicator Data'!AI127)&gt;LOG(DP$195),10,IF(LOG('Indicator Data'!AI127)&lt;LOG(DP$194),0,10-(LOG(DP$195)-LOG('Indicator Data'!AI127))/(LOG(DP$195)-LOG(DP$194))*10))),1)</f>
        <v>0</v>
      </c>
      <c r="DQ124" s="37">
        <f t="shared" si="211"/>
        <v>0</v>
      </c>
      <c r="DR124" s="35">
        <f>'Indicator Data'!AJ127</f>
        <v>0</v>
      </c>
      <c r="DS124" s="35">
        <f>'Indicator Data'!AK127</f>
        <v>0</v>
      </c>
      <c r="DT124" s="37">
        <f t="shared" si="212"/>
        <v>0</v>
      </c>
      <c r="DU124" s="38">
        <f t="shared" si="213"/>
        <v>0</v>
      </c>
      <c r="DV124" s="13"/>
      <c r="DW124" s="83"/>
    </row>
    <row r="125" spans="1:127" s="2" customFormat="1" x14ac:dyDescent="0.3">
      <c r="A125" s="98" t="str">
        <f>'Indicator Data'!A128</f>
        <v>New Zealand</v>
      </c>
      <c r="B125" s="39" t="str">
        <f>'Indicator Data'!B128</f>
        <v>NZL</v>
      </c>
      <c r="C125" s="35">
        <f>ROUND(IF('Indicator Data'!C128=0,0.1,IF(LOG('Indicator Data'!C128)&gt;C$195,10,IF(LOG('Indicator Data'!C128)&lt;C$194,0,10-(C$195-LOG('Indicator Data'!C128))/(C$195-C$194)*10))),1)</f>
        <v>7.2</v>
      </c>
      <c r="D125" s="35">
        <f>ROUND(IF('Indicator Data'!D128=0,0.1,IF(LOG('Indicator Data'!D128)&gt;D$195,10,IF(LOG('Indicator Data'!D128)&lt;D$194,0,10-(D$195-LOG('Indicator Data'!D128))/(D$195-D$194)*10))),1)</f>
        <v>7.6</v>
      </c>
      <c r="E125" s="35">
        <f t="shared" si="174"/>
        <v>7.4</v>
      </c>
      <c r="F125" s="35">
        <f>IF('Indicator Data'!E128="No data",0.1,(ROUND(IF('Indicator Data'!E128=0,0,IF(LOG('Indicator Data'!E128)&gt;F$195,10,IF(LOG('Indicator Data'!E128)&lt;F$194,0,10-(F$195-LOG('Indicator Data'!E128))/(F$195-F$194)*10))),1)))</f>
        <v>5.3</v>
      </c>
      <c r="G125" s="35">
        <f>ROUND(IF('Indicator Data'!F128=0,0,IF(LOG('Indicator Data'!F128)&gt;G$195,10,IF(LOG('Indicator Data'!F128)&lt;G$194,0,10-(G$195-LOG('Indicator Data'!F128))/(G$195-G$194)*10))),1)</f>
        <v>6.1</v>
      </c>
      <c r="H125" s="35">
        <f>ROUND(IF('Indicator Data'!G128=0,0,IF(LOG('Indicator Data'!G128)&gt;H$195,10,IF(LOG('Indicator Data'!G128)&lt;H$194,0,10-(H$195-LOG('Indicator Data'!G128))/(H$195-H$194)*10))),1)</f>
        <v>4.9000000000000004</v>
      </c>
      <c r="I125" s="35">
        <f>ROUND(IF('Indicator Data'!H128=0,0,IF(LOG('Indicator Data'!H128)&gt;I$195,10,IF(LOG('Indicator Data'!H128)&lt;I$194,0,10-(I$195-LOG('Indicator Data'!H128))/(I$195-I$194)*10))),1)</f>
        <v>0</v>
      </c>
      <c r="J125" s="35">
        <f t="shared" si="175"/>
        <v>2.8</v>
      </c>
      <c r="K125" s="35">
        <f>ROUND(IF('Indicator Data'!I128=0,0,IF(LOG('Indicator Data'!I128)&gt;K$195,10,IF(LOG('Indicator Data'!I128)&lt;K$194,0,10-(K$195-LOG('Indicator Data'!I128))/(K$195-K$194)*10))),1)</f>
        <v>5.7</v>
      </c>
      <c r="L125" s="35">
        <f t="shared" si="176"/>
        <v>4.4000000000000004</v>
      </c>
      <c r="M125" s="35">
        <f>ROUND(IF('Indicator Data'!J128=0,0,IF(LOG('Indicator Data'!J128)&gt;M$195,10,IF(LOG('Indicator Data'!J128)&lt;M$194,0,10-(M$195-LOG('Indicator Data'!J128))/(M$195-M$194)*10))),1)</f>
        <v>0</v>
      </c>
      <c r="N125" s="36">
        <f>'Indicator Data'!C128/'Indicator Data'!$CK128</f>
        <v>1.6121157579495424E-3</v>
      </c>
      <c r="O125" s="36">
        <f>'Indicator Data'!D128/'Indicator Data'!$CK128</f>
        <v>4.3378111158837163E-4</v>
      </c>
      <c r="P125" s="36">
        <f>IF(F125=0.1,"x",'Indicator Data'!E128/'Indicator Data'!$CK128)</f>
        <v>2.8400882538821685E-3</v>
      </c>
      <c r="Q125" s="36">
        <f>'Indicator Data'!F128/'Indicator Data'!$CK128</f>
        <v>1.0691337534553186E-5</v>
      </c>
      <c r="R125" s="36">
        <f>'Indicator Data'!G128/'Indicator Data'!$CK128</f>
        <v>1.9854517783490697E-3</v>
      </c>
      <c r="S125" s="36">
        <f>'Indicator Data'!H128/'Indicator Data'!$CK128</f>
        <v>0</v>
      </c>
      <c r="T125" s="36">
        <f>'Indicator Data'!I128/'Indicator Data'!$CK128</f>
        <v>1.5620073728184404E-3</v>
      </c>
      <c r="U125" s="36">
        <f>'Indicator Data'!J128/'Indicator Data'!$CK128</f>
        <v>0</v>
      </c>
      <c r="V125" s="35">
        <f t="shared" si="177"/>
        <v>8.1</v>
      </c>
      <c r="W125" s="35">
        <f t="shared" si="178"/>
        <v>4.3</v>
      </c>
      <c r="X125" s="35">
        <f t="shared" si="179"/>
        <v>6.6</v>
      </c>
      <c r="Y125" s="35">
        <f t="shared" si="180"/>
        <v>1.9</v>
      </c>
      <c r="Z125" s="35">
        <f t="shared" si="181"/>
        <v>7.8</v>
      </c>
      <c r="AA125" s="35">
        <f t="shared" si="182"/>
        <v>1.1000000000000001</v>
      </c>
      <c r="AB125" s="35">
        <f t="shared" si="183"/>
        <v>0</v>
      </c>
      <c r="AC125" s="35">
        <f t="shared" si="184"/>
        <v>0.6</v>
      </c>
      <c r="AD125" s="35">
        <f t="shared" si="185"/>
        <v>1.6</v>
      </c>
      <c r="AE125" s="35">
        <f t="shared" si="186"/>
        <v>1.1000000000000001</v>
      </c>
      <c r="AF125" s="35">
        <f t="shared" si="187"/>
        <v>0</v>
      </c>
      <c r="AG125" s="35">
        <f>ROUND(IF('Indicator Data'!K128=0,0,IF('Indicator Data'!K128&gt;AG$195,10,IF('Indicator Data'!K128&lt;AG$194,0,10-(AG$195-'Indicator Data'!K128)/(AG$195-AG$194)*10))),1)</f>
        <v>1.9</v>
      </c>
      <c r="AH125" s="35">
        <f t="shared" si="188"/>
        <v>7.7</v>
      </c>
      <c r="AI125" s="35">
        <f t="shared" si="189"/>
        <v>6</v>
      </c>
      <c r="AJ125" s="35">
        <f t="shared" si="190"/>
        <v>3</v>
      </c>
      <c r="AK125" s="35">
        <f t="shared" si="191"/>
        <v>0</v>
      </c>
      <c r="AL125" s="35">
        <f t="shared" si="192"/>
        <v>1.6</v>
      </c>
      <c r="AM125" s="35">
        <f t="shared" si="193"/>
        <v>3.7</v>
      </c>
      <c r="AN125" s="35">
        <f t="shared" si="194"/>
        <v>0</v>
      </c>
      <c r="AO125" s="142">
        <f t="shared" si="195"/>
        <v>7</v>
      </c>
      <c r="AP125" s="142">
        <f t="shared" si="148"/>
        <v>3.8</v>
      </c>
      <c r="AQ125" s="142">
        <f t="shared" si="196"/>
        <v>7</v>
      </c>
      <c r="AR125" s="142">
        <f t="shared" si="197"/>
        <v>2.9</v>
      </c>
      <c r="AS125" s="35">
        <f t="shared" si="198"/>
        <v>1</v>
      </c>
      <c r="AT125" s="35">
        <f>IF('Indicator Data'!L128="No data","x",IF('Indicator Data'!CL128&lt;1000,"x",ROUND((IF('Indicator Data'!L128&gt;AT$195,10,IF('Indicator Data'!L128&lt;AT$194,0,10-(AT$195-'Indicator Data'!L128)/(AT$195-AT$194)*10))),1)))</f>
        <v>2</v>
      </c>
      <c r="AU125" s="142">
        <f t="shared" si="199"/>
        <v>1.5</v>
      </c>
      <c r="AV125" s="35" t="str">
        <f>IF('Indicator Data'!M128="No data","x",ROUND(IF('Indicator Data'!M128=0,0,IF(LOG('Indicator Data'!M128)&gt;AV$195,10,IF(LOG('Indicator Data'!M128)&lt;AV$194,0,10-(AV$195-LOG('Indicator Data'!M128))/(AV$195-AV$194)*10))),1))</f>
        <v>x</v>
      </c>
      <c r="AW125" s="36" t="str">
        <f>IF(AV125="x","x",'Indicator Data'!M128/'Indicator Data'!$CK128)</f>
        <v>x</v>
      </c>
      <c r="AX125" s="35" t="str">
        <f t="shared" si="149"/>
        <v>x</v>
      </c>
      <c r="AY125" s="35" t="str">
        <f t="shared" si="150"/>
        <v>x</v>
      </c>
      <c r="AZ125" s="35" t="str">
        <f>IF('Indicator Data'!N128="No data","x",ROUND(IF('Indicator Data'!N128=0,0,IF(LOG('Indicator Data'!N128)&gt;AZ$195,10,IF(LOG('Indicator Data'!N128)&lt;AZ$194,0,10-(AZ$195-LOG('Indicator Data'!N128))/(AZ$195-AZ$194)*10))),1))</f>
        <v>x</v>
      </c>
      <c r="BA125" s="36" t="str">
        <f>IF(AZ125="x","x",'Indicator Data'!N128/'Indicator Data'!$CK128)</f>
        <v>x</v>
      </c>
      <c r="BB125" s="35" t="str">
        <f t="shared" si="151"/>
        <v>x</v>
      </c>
      <c r="BC125" s="35" t="str">
        <f t="shared" si="152"/>
        <v>x</v>
      </c>
      <c r="BD125" s="35" t="str">
        <f>IF('Indicator Data'!O128="No data","x",ROUND(IF('Indicator Data'!O128=0,0,IF(LOG('Indicator Data'!O128)&gt;BD$195,10,IF(LOG('Indicator Data'!O128)&lt;BD$194,0,10-(BD$195-LOG('Indicator Data'!O128))/(BD$195-BD$194)*10))),1))</f>
        <v>x</v>
      </c>
      <c r="BE125" s="36" t="str">
        <f>IF(BD125="x","x",'Indicator Data'!O128/'Indicator Data'!$CK128)</f>
        <v>x</v>
      </c>
      <c r="BF125" s="35" t="str">
        <f t="shared" si="153"/>
        <v>x</v>
      </c>
      <c r="BG125" s="35" t="str">
        <f t="shared" si="154"/>
        <v>x</v>
      </c>
      <c r="BH125" s="35" t="str">
        <f>IF('Indicator Data'!P128="No data","x",ROUND(IF('Indicator Data'!P128=0,0,IF(LOG('Indicator Data'!P128)&gt;BH$195,10,IF(LOG('Indicator Data'!P128)&lt;BH$194,0,10-(BH$195-LOG('Indicator Data'!P128))/(BH$195-BH$194)*10))),1))</f>
        <v>x</v>
      </c>
      <c r="BI125" s="36" t="str">
        <f>IF(BH125="x","x",'Indicator Data'!P128/'Indicator Data'!$CK128)</f>
        <v>x</v>
      </c>
      <c r="BJ125" s="35" t="str">
        <f t="shared" si="155"/>
        <v>x</v>
      </c>
      <c r="BK125" s="35" t="str">
        <f t="shared" si="156"/>
        <v>x</v>
      </c>
      <c r="BL125" s="35" t="str">
        <f t="shared" si="157"/>
        <v>x</v>
      </c>
      <c r="BM125" s="35">
        <f>ROUND(IF('Indicator Data'!Q128=0,0,IF(LOG('Indicator Data'!Q128)&gt;BM$195,10,IF(LOG('Indicator Data'!Q128)&lt;BM$194,0,10-(BM$195-LOG('Indicator Data'!Q128))/(BM$195-BM$194)*10))),1)</f>
        <v>0</v>
      </c>
      <c r="BN125" s="35">
        <f>ROUND(IF('Indicator Data'!R128=0,0,IF(LOG('Indicator Data'!R128)&gt;BN$195,10,IF(LOG('Indicator Data'!R128)&lt;BN$194,0,10-(BN$195-LOG('Indicator Data'!R128))/(BN$195-BN$194)*10))),1)</f>
        <v>0</v>
      </c>
      <c r="BO125" s="35">
        <f t="shared" si="158"/>
        <v>0</v>
      </c>
      <c r="BP125" s="36">
        <f>'Indicator Data'!Q128/'Indicator Data'!$CK128</f>
        <v>0</v>
      </c>
      <c r="BQ125" s="36">
        <f>'Indicator Data'!R128/'Indicator Data'!$CK128</f>
        <v>0</v>
      </c>
      <c r="BR125" s="35">
        <f t="shared" si="200"/>
        <v>0</v>
      </c>
      <c r="BS125" s="35">
        <f t="shared" si="201"/>
        <v>0</v>
      </c>
      <c r="BT125" s="35">
        <f t="shared" si="135"/>
        <v>0</v>
      </c>
      <c r="BU125" s="35">
        <f t="shared" si="159"/>
        <v>0</v>
      </c>
      <c r="BV125" s="35">
        <f>ROUND(IF('Indicator Data'!S128=0,0,IF(LOG('Indicator Data'!S128)&gt;BV$195,10,IF(LOG('Indicator Data'!S128)&lt;BV$194,0,10-(BV$195-LOG('Indicator Data'!S128))/(BV$195-BV$194)*10))),1)</f>
        <v>0</v>
      </c>
      <c r="BW125" s="35">
        <f>ROUND(IF('Indicator Data'!T128=0,0,IF(LOG('Indicator Data'!T128)&gt;BW$195,10,IF(LOG('Indicator Data'!T128)&lt;BW$194,0,10-(BW$195-LOG('Indicator Data'!T128))/(BW$195-BW$194)*10))),1)</f>
        <v>0</v>
      </c>
      <c r="BX125" s="35">
        <f t="shared" si="160"/>
        <v>0</v>
      </c>
      <c r="BY125" s="36">
        <f>'Indicator Data'!S128/'Indicator Data'!$CK128</f>
        <v>0</v>
      </c>
      <c r="BZ125" s="36">
        <f>'Indicator Data'!T128/'Indicator Data'!$CK128</f>
        <v>0</v>
      </c>
      <c r="CA125" s="35">
        <f t="shared" si="202"/>
        <v>0</v>
      </c>
      <c r="CB125" s="35">
        <f t="shared" si="203"/>
        <v>0</v>
      </c>
      <c r="CC125" s="35">
        <f t="shared" si="161"/>
        <v>0</v>
      </c>
      <c r="CD125" s="35">
        <f t="shared" si="162"/>
        <v>0</v>
      </c>
      <c r="CE125" s="35">
        <f t="shared" si="163"/>
        <v>0</v>
      </c>
      <c r="CF125" s="35">
        <f>ROUND(IF('Indicator Data'!U128=0,0,IF(LOG('Indicator Data'!U128)&gt;CF$195,10,IF(LOG('Indicator Data'!U128)&lt;CF$194,0,10-(CF$195-LOG('Indicator Data'!U128))/(CF$195-CF$194)*10))),1)</f>
        <v>0</v>
      </c>
      <c r="CG125" s="36">
        <f>'Indicator Data'!U128/'Indicator Data'!$CK128</f>
        <v>0</v>
      </c>
      <c r="CH125" s="35">
        <f t="shared" si="204"/>
        <v>0</v>
      </c>
      <c r="CI125" s="35">
        <f t="shared" si="164"/>
        <v>0</v>
      </c>
      <c r="CJ125" s="35">
        <f>ROUND(IF('Indicator Data'!V128=0,0,IF(LOG('Indicator Data'!V128)&gt;CJ$195,10,IF(LOG('Indicator Data'!V128)&lt;CJ$194,0,10-(CJ$195-LOG('Indicator Data'!V128))/(CJ$195-CJ$194)*10))),1)</f>
        <v>0</v>
      </c>
      <c r="CK125" s="36">
        <f>IF('Indicator Data'!V128/'Indicator Data'!$CK128&gt;1,1,'Indicator Data'!V128/'Indicator Data'!$CK128)</f>
        <v>0</v>
      </c>
      <c r="CL125" s="35">
        <f t="shared" si="205"/>
        <v>0</v>
      </c>
      <c r="CM125" s="35">
        <f t="shared" si="165"/>
        <v>0</v>
      </c>
      <c r="CN125" s="35">
        <f>ROUND(IF('Indicator Data'!W128=0,0,IF(LOG('Indicator Data'!W128)&gt;CN$195,10,IF(LOG('Indicator Data'!W128)&lt;CN$194,0,10-(CN$195-LOG('Indicator Data'!W128))/(CN$195-CN$194)*10))),1)</f>
        <v>5.7</v>
      </c>
      <c r="CO125" s="36">
        <f>'Indicator Data'!W128/'Indicator Data'!$CK128</f>
        <v>2.3117802060538019E-2</v>
      </c>
      <c r="CP125" s="35">
        <f t="shared" si="206"/>
        <v>0.2</v>
      </c>
      <c r="CQ125" s="35">
        <f t="shared" si="166"/>
        <v>3.4</v>
      </c>
      <c r="CR125" s="35">
        <f t="shared" si="207"/>
        <v>1</v>
      </c>
      <c r="CS125" s="35">
        <f>IF('Indicator Data'!BZ128="No data","x",ROUND(IF('Indicator Data'!BZ128&gt;CS$195,0,IF('Indicator Data'!BZ128&lt;CS$194,10,(CS$195-'Indicator Data'!BZ128)/(CS$195-CS$194)*10)),1))</f>
        <v>0</v>
      </c>
      <c r="CT125" s="35">
        <f>IF('Indicator Data'!CA128="No data","x",ROUND(IF('Indicator Data'!CA128&gt;CT$195,0,IF('Indicator Data'!CA128&lt;CT$194,10,(CT$195-'Indicator Data'!CA128)/(CT$195-CT$194)*10)),1))</f>
        <v>0</v>
      </c>
      <c r="CU125" s="35" t="str">
        <f>IF('Indicator Data'!AC128="No data","x",ROUND(IF('Indicator Data'!AC128&gt;CU$195,0,IF('Indicator Data'!AC128&lt;CU$194,10,(CU$195-'Indicator Data'!AC128)/(CU$195-CU$194)*10)),1))</f>
        <v>x</v>
      </c>
      <c r="CV125" s="35">
        <f t="shared" si="208"/>
        <v>0</v>
      </c>
      <c r="CW125" s="35">
        <f>IF('Indicator Data'!X128="No data","x",ROUND(IF(LOG('Indicator Data'!X128)&gt;CW$195,10,IF(LOG('Indicator Data'!X128)&lt;CW$194,0,10-(CW$195-LOG('Indicator Data'!X128))/(CW$195-CW$194)*10)),1))</f>
        <v>4.2</v>
      </c>
      <c r="CX125" s="35">
        <f>IF('Indicator Data'!Y128="No data","x",ROUND(IF('Indicator Data'!Y128&gt;CX$195,10,IF('Indicator Data'!Y128&lt;CX$194,0,10-(CX$195-'Indicator Data'!Y128)/(CX$195-CX$194)*10)),1))</f>
        <v>4</v>
      </c>
      <c r="CY125" s="35">
        <f>IF('Indicator Data'!Z128="No data","x",ROUND(IF('Indicator Data'!Z128&gt;CY$195,10,IF('Indicator Data'!Z128&lt;CY$194,0,10-(CY$195-'Indicator Data'!Z128)/(CY$195-CY$194)*10)),1))</f>
        <v>8.6999999999999993</v>
      </c>
      <c r="CZ125" s="35">
        <f>IF('Indicator Data'!AA128="No data","x",ROUND(IF('Indicator Data'!AA128&gt;CZ$195,10,IF('Indicator Data'!AA128&lt;CZ$194,0,10-(CZ$195-'Indicator Data'!AA128)/(CZ$195-CZ$194)*10)),1))</f>
        <v>1.7</v>
      </c>
      <c r="DA125" s="35">
        <f t="shared" si="167"/>
        <v>4.7</v>
      </c>
      <c r="DB125" s="35">
        <f t="shared" si="168"/>
        <v>3.1</v>
      </c>
      <c r="DC125" s="35" t="str">
        <f>IF('Indicator Data'!AF128="No data","x",ROUND(IF('Indicator Data'!AF128&gt;DC$195,10,IF('Indicator Data'!AF128&lt;DC$194,0,10-(DC$195-'Indicator Data'!AF128)/(DC$195-DC$194)*10)),1))</f>
        <v>x</v>
      </c>
      <c r="DD125" s="35">
        <f>IF('Indicator Data'!AG128="No data","x",ROUND(IF('Indicator Data'!AG128&gt;DD$195,10,IF('Indicator Data'!AG128&lt;DD$194,0,10-(DD$195-'Indicator Data'!AG128)/(DD$195-DD$194)*10)),1))</f>
        <v>0.9</v>
      </c>
      <c r="DE125" s="35">
        <f t="shared" si="169"/>
        <v>3.9</v>
      </c>
      <c r="DF125" s="35">
        <f>IF('Indicator Data'!AB128="No data","x",ROUND(IF('Indicator Data'!AB128&gt;DF$195,10,IF('Indicator Data'!AB128&lt;DF$194,0,10-(DF$195-'Indicator Data'!AB128)/(DF$195-DF$194)*10)),1))</f>
        <v>0</v>
      </c>
      <c r="DG125" s="35">
        <f t="shared" si="170"/>
        <v>0</v>
      </c>
      <c r="DH125" s="143">
        <f>IF('Indicator Data'!AD128="No data","x",'Indicator Data'!AD128/'Indicator Data'!$CJ128)</f>
        <v>5.743182923407641E-4</v>
      </c>
      <c r="DI125" s="35">
        <f t="shared" si="171"/>
        <v>4.3</v>
      </c>
      <c r="DJ125" s="35">
        <f>IF('Indicator Data'!AE128="No data","x",ROUND(IF('Indicator Data'!AE128&gt;DJ$195,0,IF('Indicator Data'!AE128&lt;DJ$194,10,(DJ$195-'Indicator Data'!AE128)/(DJ$195-DJ$194)*10)),1))</f>
        <v>0</v>
      </c>
      <c r="DK125" s="35">
        <f t="shared" si="172"/>
        <v>2.2000000000000002</v>
      </c>
      <c r="DL125" s="35">
        <f t="shared" si="173"/>
        <v>2</v>
      </c>
      <c r="DM125" s="37">
        <f t="shared" si="209"/>
        <v>2.1</v>
      </c>
      <c r="DN125" s="38">
        <f t="shared" si="210"/>
        <v>4.4000000000000004</v>
      </c>
      <c r="DO125" s="35">
        <f>ROUND(IF('Indicator Data'!AH128=0,0,IF('Indicator Data'!AH128&gt;DO$195,10,IF('Indicator Data'!AH128&lt;DO$194,0,10-(DO$195-'Indicator Data'!AH128)/(DO$195-DO$194)*10))),1)</f>
        <v>0</v>
      </c>
      <c r="DP125" s="35">
        <f>ROUND(IF('Indicator Data'!AI128=0,0,IF(LOG('Indicator Data'!AI128)&gt;LOG(DP$195),10,IF(LOG('Indicator Data'!AI128)&lt;LOG(DP$194),0,10-(LOG(DP$195)-LOG('Indicator Data'!AI128))/(LOG(DP$195)-LOG(DP$194))*10))),1)</f>
        <v>0</v>
      </c>
      <c r="DQ125" s="37">
        <f t="shared" si="211"/>
        <v>0</v>
      </c>
      <c r="DR125" s="35">
        <f>'Indicator Data'!AJ128</f>
        <v>0</v>
      </c>
      <c r="DS125" s="35">
        <f>'Indicator Data'!AK128</f>
        <v>0</v>
      </c>
      <c r="DT125" s="37">
        <f t="shared" si="212"/>
        <v>0</v>
      </c>
      <c r="DU125" s="38">
        <f t="shared" si="213"/>
        <v>0</v>
      </c>
      <c r="DV125" s="13"/>
      <c r="DW125" s="83"/>
    </row>
    <row r="126" spans="1:127" s="2" customFormat="1" x14ac:dyDescent="0.3">
      <c r="A126" s="98" t="str">
        <f>'Indicator Data'!A129</f>
        <v>Nicaragua</v>
      </c>
      <c r="B126" s="39" t="str">
        <f>'Indicator Data'!B129</f>
        <v>NIC</v>
      </c>
      <c r="C126" s="35">
        <f>ROUND(IF('Indicator Data'!C129=0,0.1,IF(LOG('Indicator Data'!C129)&gt;C$195,10,IF(LOG('Indicator Data'!C129)&lt;C$194,0,10-(C$195-LOG('Indicator Data'!C129))/(C$195-C$194)*10))),1)</f>
        <v>7.8</v>
      </c>
      <c r="D126" s="35">
        <f>ROUND(IF('Indicator Data'!D129=0,0.1,IF(LOG('Indicator Data'!D129)&gt;D$195,10,IF(LOG('Indicator Data'!D129)&lt;D$194,0,10-(D$195-LOG('Indicator Data'!D129))/(D$195-D$194)*10))),1)</f>
        <v>9.6999999999999993</v>
      </c>
      <c r="E126" s="35">
        <f t="shared" si="174"/>
        <v>8.9</v>
      </c>
      <c r="F126" s="35">
        <f>IF('Indicator Data'!E129="No data",0.1,(ROUND(IF('Indicator Data'!E129=0,0,IF(LOG('Indicator Data'!E129)&gt;F$195,10,IF(LOG('Indicator Data'!E129)&lt;F$194,0,10-(F$195-LOG('Indicator Data'!E129))/(F$195-F$194)*10))),1)))</f>
        <v>6.3</v>
      </c>
      <c r="G126" s="35">
        <f>ROUND(IF('Indicator Data'!F129=0,0,IF(LOG('Indicator Data'!F129)&gt;G$195,10,IF(LOG('Indicator Data'!F129)&lt;G$194,0,10-(G$195-LOG('Indicator Data'!F129))/(G$195-G$194)*10))),1)</f>
        <v>7.1</v>
      </c>
      <c r="H126" s="35">
        <f>ROUND(IF('Indicator Data'!G129=0,0,IF(LOG('Indicator Data'!G129)&gt;H$195,10,IF(LOG('Indicator Data'!G129)&lt;H$194,0,10-(H$195-LOG('Indicator Data'!G129))/(H$195-H$194)*10))),1)</f>
        <v>5.7</v>
      </c>
      <c r="I126" s="35">
        <f>ROUND(IF('Indicator Data'!H129=0,0,IF(LOG('Indicator Data'!H129)&gt;I$195,10,IF(LOG('Indicator Data'!H129)&lt;I$194,0,10-(I$195-LOG('Indicator Data'!H129))/(I$195-I$194)*10))),1)</f>
        <v>6.4</v>
      </c>
      <c r="J126" s="35">
        <f t="shared" si="175"/>
        <v>6.1</v>
      </c>
      <c r="K126" s="35">
        <f>ROUND(IF('Indicator Data'!I129=0,0,IF(LOG('Indicator Data'!I129)&gt;K$195,10,IF(LOG('Indicator Data'!I129)&lt;K$194,0,10-(K$195-LOG('Indicator Data'!I129))/(K$195-K$194)*10))),1)</f>
        <v>5.2</v>
      </c>
      <c r="L126" s="35">
        <f t="shared" si="176"/>
        <v>5.7</v>
      </c>
      <c r="M126" s="35">
        <f>ROUND(IF('Indicator Data'!J129=0,0,IF(LOG('Indicator Data'!J129)&gt;M$195,10,IF(LOG('Indicator Data'!J129)&lt;M$194,0,10-(M$195-LOG('Indicator Data'!J129))/(M$195-M$194)*10))),1)</f>
        <v>8.9</v>
      </c>
      <c r="N126" s="36">
        <f>'Indicator Data'!C129/'Indicator Data'!$CK129</f>
        <v>2.0901460172743584E-3</v>
      </c>
      <c r="O126" s="36">
        <f>'Indicator Data'!D129/'Indicator Data'!$CK129</f>
        <v>1.3013315934472282E-3</v>
      </c>
      <c r="P126" s="36">
        <f>IF(F126=0.1,"x",'Indicator Data'!E129/'Indicator Data'!$CK129)</f>
        <v>5.6237663256994011E-3</v>
      </c>
      <c r="Q126" s="36">
        <f>'Indicator Data'!F129/'Indicator Data'!$CK129</f>
        <v>3.0012430394975017E-5</v>
      </c>
      <c r="R126" s="36">
        <f>'Indicator Data'!G129/'Indicator Data'!$CK129</f>
        <v>3.1252629459130447E-3</v>
      </c>
      <c r="S126" s="36">
        <f>'Indicator Data'!H129/'Indicator Data'!$CK129</f>
        <v>4.8811570921010104E-5</v>
      </c>
      <c r="T126" s="36">
        <f>'Indicator Data'!I129/'Indicator Data'!$CK129</f>
        <v>6.3087984110698201E-4</v>
      </c>
      <c r="U126" s="36">
        <f>'Indicator Data'!J129/'Indicator Data'!$CK129</f>
        <v>6.1771603800878545E-3</v>
      </c>
      <c r="V126" s="35">
        <f t="shared" si="177"/>
        <v>10</v>
      </c>
      <c r="W126" s="35">
        <f t="shared" si="178"/>
        <v>10</v>
      </c>
      <c r="X126" s="35">
        <f t="shared" si="179"/>
        <v>10</v>
      </c>
      <c r="Y126" s="35">
        <f t="shared" si="180"/>
        <v>3.7</v>
      </c>
      <c r="Z126" s="35">
        <f t="shared" si="181"/>
        <v>8.8000000000000007</v>
      </c>
      <c r="AA126" s="35">
        <f t="shared" si="182"/>
        <v>1.7</v>
      </c>
      <c r="AB126" s="35">
        <f t="shared" si="183"/>
        <v>0.1</v>
      </c>
      <c r="AC126" s="35">
        <f t="shared" si="184"/>
        <v>0.9</v>
      </c>
      <c r="AD126" s="35">
        <f t="shared" si="185"/>
        <v>0.6</v>
      </c>
      <c r="AE126" s="35">
        <f t="shared" si="186"/>
        <v>0.8</v>
      </c>
      <c r="AF126" s="35">
        <f t="shared" si="187"/>
        <v>2.1</v>
      </c>
      <c r="AG126" s="35">
        <f>ROUND(IF('Indicator Data'!K129=0,0,IF('Indicator Data'!K129&gt;AG$195,10,IF('Indicator Data'!K129&lt;AG$194,0,10-(AG$195-'Indicator Data'!K129)/(AG$195-AG$194)*10))),1)</f>
        <v>5.7</v>
      </c>
      <c r="AH126" s="35">
        <f t="shared" si="188"/>
        <v>8.9</v>
      </c>
      <c r="AI126" s="35">
        <f t="shared" si="189"/>
        <v>9.9</v>
      </c>
      <c r="AJ126" s="35">
        <f t="shared" si="190"/>
        <v>3.7</v>
      </c>
      <c r="AK126" s="35">
        <f t="shared" si="191"/>
        <v>3.3</v>
      </c>
      <c r="AL126" s="35">
        <f t="shared" si="192"/>
        <v>3.5</v>
      </c>
      <c r="AM126" s="35">
        <f t="shared" si="193"/>
        <v>2.9</v>
      </c>
      <c r="AN126" s="35">
        <f t="shared" si="194"/>
        <v>6.6</v>
      </c>
      <c r="AO126" s="142">
        <f t="shared" si="195"/>
        <v>9.5</v>
      </c>
      <c r="AP126" s="142">
        <f t="shared" si="148"/>
        <v>5.0999999999999996</v>
      </c>
      <c r="AQ126" s="142">
        <f t="shared" si="196"/>
        <v>8.1</v>
      </c>
      <c r="AR126" s="142">
        <f t="shared" si="197"/>
        <v>3.6</v>
      </c>
      <c r="AS126" s="35">
        <f t="shared" si="198"/>
        <v>6.2</v>
      </c>
      <c r="AT126" s="35">
        <f>IF('Indicator Data'!L129="No data","x",IF('Indicator Data'!CL129&lt;1000,"x",ROUND((IF('Indicator Data'!L129&gt;AT$195,10,IF('Indicator Data'!L129&lt;AT$194,0,10-(AT$195-'Indicator Data'!L129)/(AT$195-AT$194)*10))),1)))</f>
        <v>2</v>
      </c>
      <c r="AU126" s="142">
        <f t="shared" si="199"/>
        <v>4.0999999999999996</v>
      </c>
      <c r="AV126" s="35" t="str">
        <f>IF('Indicator Data'!M129="No data","x",ROUND(IF('Indicator Data'!M129=0,0,IF(LOG('Indicator Data'!M129)&gt;AV$195,10,IF(LOG('Indicator Data'!M129)&lt;AV$194,0,10-(AV$195-LOG('Indicator Data'!M129))/(AV$195-AV$194)*10))),1))</f>
        <v>x</v>
      </c>
      <c r="AW126" s="36" t="str">
        <f>IF(AV126="x","x",'Indicator Data'!M129/'Indicator Data'!$CK129)</f>
        <v>x</v>
      </c>
      <c r="AX126" s="35" t="str">
        <f t="shared" si="149"/>
        <v>x</v>
      </c>
      <c r="AY126" s="35" t="str">
        <f t="shared" si="150"/>
        <v>x</v>
      </c>
      <c r="AZ126" s="35" t="str">
        <f>IF('Indicator Data'!N129="No data","x",ROUND(IF('Indicator Data'!N129=0,0,IF(LOG('Indicator Data'!N129)&gt;AZ$195,10,IF(LOG('Indicator Data'!N129)&lt;AZ$194,0,10-(AZ$195-LOG('Indicator Data'!N129))/(AZ$195-AZ$194)*10))),1))</f>
        <v>x</v>
      </c>
      <c r="BA126" s="36" t="str">
        <f>IF(AZ126="x","x",'Indicator Data'!N129/'Indicator Data'!$CK129)</f>
        <v>x</v>
      </c>
      <c r="BB126" s="35" t="str">
        <f t="shared" si="151"/>
        <v>x</v>
      </c>
      <c r="BC126" s="35" t="str">
        <f t="shared" si="152"/>
        <v>x</v>
      </c>
      <c r="BD126" s="35" t="str">
        <f>IF('Indicator Data'!O129="No data","x",ROUND(IF('Indicator Data'!O129=0,0,IF(LOG('Indicator Data'!O129)&gt;BD$195,10,IF(LOG('Indicator Data'!O129)&lt;BD$194,0,10-(BD$195-LOG('Indicator Data'!O129))/(BD$195-BD$194)*10))),1))</f>
        <v>x</v>
      </c>
      <c r="BE126" s="36" t="str">
        <f>IF(BD126="x","x",'Indicator Data'!O129/'Indicator Data'!$CK129)</f>
        <v>x</v>
      </c>
      <c r="BF126" s="35" t="str">
        <f t="shared" si="153"/>
        <v>x</v>
      </c>
      <c r="BG126" s="35" t="str">
        <f t="shared" si="154"/>
        <v>x</v>
      </c>
      <c r="BH126" s="35" t="str">
        <f>IF('Indicator Data'!P129="No data","x",ROUND(IF('Indicator Data'!P129=0,0,IF(LOG('Indicator Data'!P129)&gt;BH$195,10,IF(LOG('Indicator Data'!P129)&lt;BH$194,0,10-(BH$195-LOG('Indicator Data'!P129))/(BH$195-BH$194)*10))),1))</f>
        <v>x</v>
      </c>
      <c r="BI126" s="36" t="str">
        <f>IF(BH126="x","x",'Indicator Data'!P129/'Indicator Data'!$CK129)</f>
        <v>x</v>
      </c>
      <c r="BJ126" s="35" t="str">
        <f t="shared" si="155"/>
        <v>x</v>
      </c>
      <c r="BK126" s="35" t="str">
        <f t="shared" si="156"/>
        <v>x</v>
      </c>
      <c r="BL126" s="35" t="str">
        <f t="shared" si="157"/>
        <v>x</v>
      </c>
      <c r="BM126" s="35">
        <f>ROUND(IF('Indicator Data'!Q129=0,0,IF(LOG('Indicator Data'!Q129)&gt;BM$195,10,IF(LOG('Indicator Data'!Q129)&lt;BM$194,0,10-(BM$195-LOG('Indicator Data'!Q129))/(BM$195-BM$194)*10))),1)</f>
        <v>7.1</v>
      </c>
      <c r="BN126" s="35">
        <f>ROUND(IF('Indicator Data'!R129=0,0,IF(LOG('Indicator Data'!R129)&gt;BN$195,10,IF(LOG('Indicator Data'!R129)&lt;BN$194,0,10-(BN$195-LOG('Indicator Data'!R129))/(BN$195-BN$194)*10))),1)</f>
        <v>9.1999999999999993</v>
      </c>
      <c r="BO126" s="35">
        <f t="shared" si="158"/>
        <v>8.4999999999999982</v>
      </c>
      <c r="BP126" s="36">
        <f>'Indicator Data'!Q129/'Indicator Data'!$CK129</f>
        <v>0.14224264480076376</v>
      </c>
      <c r="BQ126" s="36">
        <f>'Indicator Data'!R129/'Indicator Data'!$CK129</f>
        <v>0.55008606101382562</v>
      </c>
      <c r="BR126" s="35">
        <f t="shared" si="200"/>
        <v>1.4</v>
      </c>
      <c r="BS126" s="35">
        <f t="shared" si="201"/>
        <v>6.9</v>
      </c>
      <c r="BT126" s="35">
        <f t="shared" si="135"/>
        <v>5.0666666666666673</v>
      </c>
      <c r="BU126" s="35">
        <f t="shared" si="159"/>
        <v>7.1</v>
      </c>
      <c r="BV126" s="35">
        <f>ROUND(IF('Indicator Data'!S129=0,0,IF(LOG('Indicator Data'!S129)&gt;BV$195,10,IF(LOG('Indicator Data'!S129)&lt;BV$194,0,10-(BV$195-LOG('Indicator Data'!S129))/(BV$195-BV$194)*10))),1)</f>
        <v>7.8</v>
      </c>
      <c r="BW126" s="35">
        <f>ROUND(IF('Indicator Data'!T129=0,0,IF(LOG('Indicator Data'!T129)&gt;BW$195,10,IF(LOG('Indicator Data'!T129)&lt;BW$194,0,10-(BW$195-LOG('Indicator Data'!T129))/(BW$195-BW$194)*10))),1)</f>
        <v>7</v>
      </c>
      <c r="BX126" s="35">
        <f t="shared" si="160"/>
        <v>7.2666666666666666</v>
      </c>
      <c r="BY126" s="36">
        <f>'Indicator Data'!S129/'Indicator Data'!$CK129</f>
        <v>0.46699737543958791</v>
      </c>
      <c r="BZ126" s="36">
        <f>'Indicator Data'!T129/'Indicator Data'!$CK129</f>
        <v>0.12138480758410523</v>
      </c>
      <c r="CA126" s="35">
        <f t="shared" si="202"/>
        <v>7.8</v>
      </c>
      <c r="CB126" s="35">
        <f t="shared" si="203"/>
        <v>1.2</v>
      </c>
      <c r="CC126" s="35">
        <f t="shared" si="161"/>
        <v>3.4</v>
      </c>
      <c r="CD126" s="35">
        <f t="shared" si="162"/>
        <v>5.7</v>
      </c>
      <c r="CE126" s="35">
        <f t="shared" si="163"/>
        <v>6.5</v>
      </c>
      <c r="CF126" s="35">
        <f>ROUND(IF('Indicator Data'!U129=0,0,IF(LOG('Indicator Data'!U129)&gt;CF$195,10,IF(LOG('Indicator Data'!U129)&lt;CF$194,0,10-(CF$195-LOG('Indicator Data'!U129))/(CF$195-CF$194)*10))),1)</f>
        <v>8.1999999999999993</v>
      </c>
      <c r="CG126" s="36">
        <f>'Indicator Data'!U129/'Indicator Data'!$CK129</f>
        <v>0.84363472060097966</v>
      </c>
      <c r="CH126" s="35">
        <f t="shared" si="204"/>
        <v>9.4</v>
      </c>
      <c r="CI126" s="35">
        <f t="shared" si="164"/>
        <v>8.9</v>
      </c>
      <c r="CJ126" s="35">
        <f>ROUND(IF('Indicator Data'!V129=0,0,IF(LOG('Indicator Data'!V129)&gt;CJ$195,10,IF(LOG('Indicator Data'!V129)&lt;CJ$194,0,10-(CJ$195-LOG('Indicator Data'!V129))/(CJ$195-CJ$194)*10))),1)</f>
        <v>8.1</v>
      </c>
      <c r="CK126" s="36">
        <f>IF('Indicator Data'!V129/'Indicator Data'!$CK129&gt;1,1,'Indicator Data'!V129/'Indicator Data'!$CK129)</f>
        <v>0.77471249459700176</v>
      </c>
      <c r="CL126" s="35">
        <f t="shared" si="205"/>
        <v>7.7</v>
      </c>
      <c r="CM126" s="35">
        <f t="shared" si="165"/>
        <v>7.9</v>
      </c>
      <c r="CN126" s="35">
        <f>ROUND(IF('Indicator Data'!W129=0,0,IF(LOG('Indicator Data'!W129)&gt;CN$195,10,IF(LOG('Indicator Data'!W129)&lt;CN$194,0,10-(CN$195-LOG('Indicator Data'!W129))/(CN$195-CN$194)*10))),1)</f>
        <v>8.1999999999999993</v>
      </c>
      <c r="CO126" s="36">
        <f>'Indicator Data'!W129/'Indicator Data'!$CK129</f>
        <v>0.91416740799671736</v>
      </c>
      <c r="CP126" s="35">
        <f t="shared" si="206"/>
        <v>9.1</v>
      </c>
      <c r="CQ126" s="35">
        <f t="shared" si="166"/>
        <v>8.6999999999999993</v>
      </c>
      <c r="CR126" s="35">
        <f t="shared" si="207"/>
        <v>8.1</v>
      </c>
      <c r="CS126" s="35">
        <f>IF('Indicator Data'!BZ129="No data","x",ROUND(IF('Indicator Data'!BZ129&gt;CS$195,0,IF('Indicator Data'!BZ129&lt;CS$194,10,(CS$195-'Indicator Data'!BZ129)/(CS$195-CS$194)*10)),1))</f>
        <v>2.8</v>
      </c>
      <c r="CT126" s="35">
        <f>IF('Indicator Data'!CA129="No data","x",ROUND(IF('Indicator Data'!CA129&gt;CT$195,0,IF('Indicator Data'!CA129&lt;CT$194,10,(CT$195-'Indicator Data'!CA129)/(CT$195-CT$194)*10)),1))</f>
        <v>3.1</v>
      </c>
      <c r="CU126" s="35" t="str">
        <f>IF('Indicator Data'!AC129="No data","x",ROUND(IF('Indicator Data'!AC129&gt;CU$195,0,IF('Indicator Data'!AC129&lt;CU$194,10,(CU$195-'Indicator Data'!AC129)/(CU$195-CU$194)*10)),1))</f>
        <v>x</v>
      </c>
      <c r="CV126" s="35">
        <f t="shared" si="208"/>
        <v>3</v>
      </c>
      <c r="CW126" s="35">
        <f>IF('Indicator Data'!X129="No data","x",ROUND(IF(LOG('Indicator Data'!X129)&gt;CW$195,10,IF(LOG('Indicator Data'!X129)&lt;CW$194,0,10-(CW$195-LOG('Indicator Data'!X129))/(CW$195-CW$194)*10)),1))</f>
        <v>5.8</v>
      </c>
      <c r="CX126" s="35">
        <f>IF('Indicator Data'!Y129="No data","x",ROUND(IF('Indicator Data'!Y129&gt;CX$195,10,IF('Indicator Data'!Y129&lt;CX$194,0,10-(CX$195-'Indicator Data'!Y129)/(CX$195-CX$194)*10)),1))</f>
        <v>3.3</v>
      </c>
      <c r="CY126" s="35">
        <f>IF('Indicator Data'!Z129="No data","x",ROUND(IF('Indicator Data'!Z129&gt;CY$195,10,IF('Indicator Data'!Z129&lt;CY$194,0,10-(CY$195-'Indicator Data'!Z129)/(CY$195-CY$194)*10)),1))</f>
        <v>5.9</v>
      </c>
      <c r="CZ126" s="35" t="str">
        <f>IF('Indicator Data'!AA129="No data","x",ROUND(IF('Indicator Data'!AA129&gt;CZ$195,10,IF('Indicator Data'!AA129&lt;CZ$194,0,10-(CZ$195-'Indicator Data'!AA129)/(CZ$195-CZ$194)*10)),1))</f>
        <v>x</v>
      </c>
      <c r="DA126" s="35">
        <f t="shared" si="167"/>
        <v>5</v>
      </c>
      <c r="DB126" s="35">
        <f t="shared" si="168"/>
        <v>4.3</v>
      </c>
      <c r="DC126" s="35">
        <f>IF('Indicator Data'!AF129="No data","x",ROUND(IF('Indicator Data'!AF129&gt;DC$195,10,IF('Indicator Data'!AF129&lt;DC$194,0,10-(DC$195-'Indicator Data'!AF129)/(DC$195-DC$194)*10)),1))</f>
        <v>4.8</v>
      </c>
      <c r="DD126" s="35">
        <f>IF('Indicator Data'!AG129="No data","x",ROUND(IF('Indicator Data'!AG129&gt;DD$195,10,IF('Indicator Data'!AG129&lt;DD$194,0,10-(DD$195-'Indicator Data'!AG129)/(DD$195-DD$194)*10)),1))</f>
        <v>3.4</v>
      </c>
      <c r="DE126" s="35">
        <f t="shared" si="169"/>
        <v>4.5999999999999996</v>
      </c>
      <c r="DF126" s="35">
        <f>IF('Indicator Data'!AB129="No data","x",ROUND(IF('Indicator Data'!AB129&gt;DF$195,10,IF('Indicator Data'!AB129&lt;DF$194,0,10-(DF$195-'Indicator Data'!AB129)/(DF$195-DF$194)*10)),1))</f>
        <v>2.2000000000000002</v>
      </c>
      <c r="DG126" s="35">
        <f t="shared" si="170"/>
        <v>2.7</v>
      </c>
      <c r="DH126" s="143">
        <f>IF('Indicator Data'!AD129="No data","x",'Indicator Data'!AD129/'Indicator Data'!$CJ129)</f>
        <v>6.0805105428872309E-5</v>
      </c>
      <c r="DI126" s="35">
        <f t="shared" si="171"/>
        <v>9.4</v>
      </c>
      <c r="DJ126" s="35">
        <f>IF('Indicator Data'!AE129="No data","x",ROUND(IF('Indicator Data'!AE129&gt;DJ$195,0,IF('Indicator Data'!AE129&lt;DJ$194,10,(DJ$195-'Indicator Data'!AE129)/(DJ$195-DJ$194)*10)),1))</f>
        <v>2</v>
      </c>
      <c r="DK126" s="35">
        <f t="shared" si="172"/>
        <v>5.7</v>
      </c>
      <c r="DL126" s="35">
        <f t="shared" si="173"/>
        <v>4.3</v>
      </c>
      <c r="DM126" s="37">
        <f t="shared" si="209"/>
        <v>5.9</v>
      </c>
      <c r="DN126" s="38">
        <f t="shared" si="210"/>
        <v>6.6</v>
      </c>
      <c r="DO126" s="35">
        <f>ROUND(IF('Indicator Data'!AH129=0,0,IF('Indicator Data'!AH129&gt;DO$195,10,IF('Indicator Data'!AH129&lt;DO$194,0,10-(DO$195-'Indicator Data'!AH129)/(DO$195-DO$194)*10))),1)</f>
        <v>4</v>
      </c>
      <c r="DP126" s="35">
        <f>ROUND(IF('Indicator Data'!AI129=0,0,IF(LOG('Indicator Data'!AI129)&gt;LOG(DP$195),10,IF(LOG('Indicator Data'!AI129)&lt;LOG(DP$194),0,10-(LOG(DP$195)-LOG('Indicator Data'!AI129))/(LOG(DP$195)-LOG(DP$194))*10))),1)</f>
        <v>5.7</v>
      </c>
      <c r="DQ126" s="37">
        <f t="shared" si="211"/>
        <v>4.9000000000000004</v>
      </c>
      <c r="DR126" s="35">
        <f>'Indicator Data'!AJ129</f>
        <v>0</v>
      </c>
      <c r="DS126" s="35">
        <f>'Indicator Data'!AK129</f>
        <v>0</v>
      </c>
      <c r="DT126" s="37">
        <f t="shared" si="212"/>
        <v>0</v>
      </c>
      <c r="DU126" s="38">
        <f t="shared" si="213"/>
        <v>3.4</v>
      </c>
      <c r="DV126" s="13"/>
      <c r="DW126" s="83"/>
    </row>
    <row r="127" spans="1:127" s="2" customFormat="1" x14ac:dyDescent="0.3">
      <c r="A127" s="98" t="str">
        <f>'Indicator Data'!A130</f>
        <v>Niger</v>
      </c>
      <c r="B127" s="39" t="str">
        <f>'Indicator Data'!B130</f>
        <v>NER</v>
      </c>
      <c r="C127" s="35">
        <f>ROUND(IF('Indicator Data'!C130=0,0.1,IF(LOG('Indicator Data'!C130)&gt;C$195,10,IF(LOG('Indicator Data'!C130)&lt;C$194,0,10-(C$195-LOG('Indicator Data'!C130))/(C$195-C$194)*10))),1)</f>
        <v>0.1</v>
      </c>
      <c r="D127" s="35">
        <f>ROUND(IF('Indicator Data'!D130=0,0.1,IF(LOG('Indicator Data'!D130)&gt;D$195,10,IF(LOG('Indicator Data'!D130)&lt;D$194,0,10-(D$195-LOG('Indicator Data'!D130))/(D$195-D$194)*10))),1)</f>
        <v>0.1</v>
      </c>
      <c r="E127" s="35">
        <f t="shared" si="174"/>
        <v>0.1</v>
      </c>
      <c r="F127" s="35">
        <f>IF('Indicator Data'!E130="No data",0.1,(ROUND(IF('Indicator Data'!E130=0,0,IF(LOG('Indicator Data'!E130)&gt;F$195,10,IF(LOG('Indicator Data'!E130)&lt;F$194,0,10-(F$195-LOG('Indicator Data'!E130))/(F$195-F$194)*10))),1)))</f>
        <v>8.1999999999999993</v>
      </c>
      <c r="G127" s="35">
        <f>ROUND(IF('Indicator Data'!F130=0,0,IF(LOG('Indicator Data'!F130)&gt;G$195,10,IF(LOG('Indicator Data'!F130)&lt;G$194,0,10-(G$195-LOG('Indicator Data'!F130))/(G$195-G$194)*10))),1)</f>
        <v>0</v>
      </c>
      <c r="H127" s="35">
        <f>ROUND(IF('Indicator Data'!G130=0,0,IF(LOG('Indicator Data'!G130)&gt;H$195,10,IF(LOG('Indicator Data'!G130)&lt;H$194,0,10-(H$195-LOG('Indicator Data'!G130))/(H$195-H$194)*10))),1)</f>
        <v>0</v>
      </c>
      <c r="I127" s="35">
        <f>ROUND(IF('Indicator Data'!H130=0,0,IF(LOG('Indicator Data'!H130)&gt;I$195,10,IF(LOG('Indicator Data'!H130)&lt;I$194,0,10-(I$195-LOG('Indicator Data'!H130))/(I$195-I$194)*10))),1)</f>
        <v>0</v>
      </c>
      <c r="J127" s="35">
        <f t="shared" si="175"/>
        <v>0</v>
      </c>
      <c r="K127" s="35">
        <f>ROUND(IF('Indicator Data'!I130=0,0,IF(LOG('Indicator Data'!I130)&gt;K$195,10,IF(LOG('Indicator Data'!I130)&lt;K$194,0,10-(K$195-LOG('Indicator Data'!I130))/(K$195-K$194)*10))),1)</f>
        <v>0</v>
      </c>
      <c r="L127" s="35">
        <f t="shared" si="176"/>
        <v>0</v>
      </c>
      <c r="M127" s="35">
        <f>ROUND(IF('Indicator Data'!J130=0,0,IF(LOG('Indicator Data'!J130)&gt;M$195,10,IF(LOG('Indicator Data'!J130)&lt;M$194,0,10-(M$195-LOG('Indicator Data'!J130))/(M$195-M$194)*10))),1)</f>
        <v>10</v>
      </c>
      <c r="N127" s="36">
        <f>'Indicator Data'!C130/'Indicator Data'!$CK130</f>
        <v>0</v>
      </c>
      <c r="O127" s="36">
        <f>'Indicator Data'!D130/'Indicator Data'!$CK130</f>
        <v>0</v>
      </c>
      <c r="P127" s="36">
        <f>IF(F127=0.1,"x",'Indicator Data'!E130/'Indicator Data'!$CK130)</f>
        <v>9.7025341232685313E-3</v>
      </c>
      <c r="Q127" s="36">
        <f>'Indicator Data'!F130/'Indicator Data'!$CK130</f>
        <v>0</v>
      </c>
      <c r="R127" s="36">
        <f>'Indicator Data'!G130/'Indicator Data'!$CK130</f>
        <v>0</v>
      </c>
      <c r="S127" s="36">
        <f>'Indicator Data'!H130/'Indicator Data'!$CK130</f>
        <v>0</v>
      </c>
      <c r="T127" s="36">
        <f>'Indicator Data'!I130/'Indicator Data'!$CK130</f>
        <v>0</v>
      </c>
      <c r="U127" s="36">
        <f>'Indicator Data'!J130/'Indicator Data'!$CK130</f>
        <v>3.420274873991485E-2</v>
      </c>
      <c r="V127" s="35">
        <f t="shared" si="177"/>
        <v>0</v>
      </c>
      <c r="W127" s="35">
        <f t="shared" si="178"/>
        <v>0</v>
      </c>
      <c r="X127" s="35">
        <f t="shared" si="179"/>
        <v>0</v>
      </c>
      <c r="Y127" s="35">
        <f t="shared" si="180"/>
        <v>6.5</v>
      </c>
      <c r="Z127" s="35">
        <f t="shared" si="181"/>
        <v>0</v>
      </c>
      <c r="AA127" s="35">
        <f t="shared" si="182"/>
        <v>0</v>
      </c>
      <c r="AB127" s="35">
        <f t="shared" si="183"/>
        <v>0</v>
      </c>
      <c r="AC127" s="35">
        <f t="shared" si="184"/>
        <v>0</v>
      </c>
      <c r="AD127" s="35">
        <f t="shared" si="185"/>
        <v>0</v>
      </c>
      <c r="AE127" s="35">
        <f t="shared" si="186"/>
        <v>0</v>
      </c>
      <c r="AF127" s="35">
        <f t="shared" si="187"/>
        <v>10</v>
      </c>
      <c r="AG127" s="35">
        <f>ROUND(IF('Indicator Data'!K130=0,0,IF('Indicator Data'!K130&gt;AG$195,10,IF('Indicator Data'!K130&lt;AG$194,0,10-(AG$195-'Indicator Data'!K130)/(AG$195-AG$194)*10))),1)</f>
        <v>8.6</v>
      </c>
      <c r="AH127" s="35">
        <f t="shared" si="188"/>
        <v>0.1</v>
      </c>
      <c r="AI127" s="35">
        <f t="shared" si="189"/>
        <v>0.1</v>
      </c>
      <c r="AJ127" s="35">
        <f t="shared" si="190"/>
        <v>0</v>
      </c>
      <c r="AK127" s="35">
        <f t="shared" si="191"/>
        <v>0</v>
      </c>
      <c r="AL127" s="35">
        <f t="shared" si="192"/>
        <v>0</v>
      </c>
      <c r="AM127" s="35">
        <f t="shared" si="193"/>
        <v>0</v>
      </c>
      <c r="AN127" s="35">
        <f t="shared" si="194"/>
        <v>10</v>
      </c>
      <c r="AO127" s="142">
        <f t="shared" si="195"/>
        <v>0.1</v>
      </c>
      <c r="AP127" s="142">
        <f t="shared" si="148"/>
        <v>7.4</v>
      </c>
      <c r="AQ127" s="142">
        <f t="shared" si="196"/>
        <v>0</v>
      </c>
      <c r="AR127" s="142">
        <f t="shared" si="197"/>
        <v>0</v>
      </c>
      <c r="AS127" s="35">
        <f t="shared" si="198"/>
        <v>9.3000000000000007</v>
      </c>
      <c r="AT127" s="35">
        <f>IF('Indicator Data'!L130="No data","x",IF('Indicator Data'!CL130&lt;1000,"x",ROUND((IF('Indicator Data'!L130&gt;AT$195,10,IF('Indicator Data'!L130&lt;AT$194,0,10-(AT$195-'Indicator Data'!L130)/(AT$195-AT$194)*10))),1)))</f>
        <v>4</v>
      </c>
      <c r="AU127" s="142">
        <f t="shared" si="199"/>
        <v>6.7</v>
      </c>
      <c r="AV127" s="35">
        <f>IF('Indicator Data'!M130="No data","x",ROUND(IF('Indicator Data'!M130=0,0,IF(LOG('Indicator Data'!M130)&gt;AV$195,10,IF(LOG('Indicator Data'!M130)&lt;AV$194,0,10-(AV$195-LOG('Indicator Data'!M130))/(AV$195-AV$194)*10))),1))</f>
        <v>8.8000000000000007</v>
      </c>
      <c r="AW127" s="36">
        <f>IF(AV127="x","x",'Indicator Data'!M130/'Indicator Data'!$CK130)</f>
        <v>0.7428947966822963</v>
      </c>
      <c r="AX127" s="35">
        <f t="shared" si="149"/>
        <v>8.3000000000000007</v>
      </c>
      <c r="AY127" s="35">
        <f t="shared" si="150"/>
        <v>8.6</v>
      </c>
      <c r="AZ127" s="35">
        <f>IF('Indicator Data'!N130="No data","x",ROUND(IF('Indicator Data'!N130=0,0,IF(LOG('Indicator Data'!N130)&gt;AZ$195,10,IF(LOG('Indicator Data'!N130)&lt;AZ$194,0,10-(AZ$195-LOG('Indicator Data'!N130))/(AZ$195-AZ$194)*10))),1))</f>
        <v>0</v>
      </c>
      <c r="BA127" s="36">
        <f>IF(AZ127="x","x",'Indicator Data'!N130/'Indicator Data'!$CK130)</f>
        <v>0</v>
      </c>
      <c r="BB127" s="35">
        <f t="shared" si="151"/>
        <v>0</v>
      </c>
      <c r="BC127" s="35">
        <f t="shared" si="152"/>
        <v>0</v>
      </c>
      <c r="BD127" s="35">
        <f>IF('Indicator Data'!O130="No data","x",ROUND(IF('Indicator Data'!O130=0,0,IF(LOG('Indicator Data'!O130)&gt;BD$195,10,IF(LOG('Indicator Data'!O130)&lt;BD$194,0,10-(BD$195-LOG('Indicator Data'!O130))/(BD$195-BD$194)*10))),1))</f>
        <v>6.8</v>
      </c>
      <c r="BE127" s="36">
        <f>IF(BD127="x","x",'Indicator Data'!O130/'Indicator Data'!$CK130)</f>
        <v>5.9331336534265257E-3</v>
      </c>
      <c r="BF127" s="35">
        <f t="shared" si="153"/>
        <v>0.6</v>
      </c>
      <c r="BG127" s="35">
        <f t="shared" si="154"/>
        <v>4.4000000000000004</v>
      </c>
      <c r="BH127" s="35">
        <f>IF('Indicator Data'!P130="No data","x",ROUND(IF('Indicator Data'!P130=0,0,IF(LOG('Indicator Data'!P130)&gt;BH$195,10,IF(LOG('Indicator Data'!P130)&lt;BH$194,0,10-(BH$195-LOG('Indicator Data'!P130))/(BH$195-BH$194)*10))),1))</f>
        <v>0</v>
      </c>
      <c r="BI127" s="36">
        <f>IF(BH127="x","x",'Indicator Data'!P130/'Indicator Data'!$CK130)</f>
        <v>0</v>
      </c>
      <c r="BJ127" s="35">
        <f t="shared" si="155"/>
        <v>0</v>
      </c>
      <c r="BK127" s="35">
        <f t="shared" si="156"/>
        <v>0</v>
      </c>
      <c r="BL127" s="35">
        <f t="shared" si="157"/>
        <v>4.4000000000000004</v>
      </c>
      <c r="BM127" s="35">
        <f>ROUND(IF('Indicator Data'!Q130=0,0,IF(LOG('Indicator Data'!Q130)&gt;BM$195,10,IF(LOG('Indicator Data'!Q130)&lt;BM$194,0,10-(BM$195-LOG('Indicator Data'!Q130))/(BM$195-BM$194)*10))),1)</f>
        <v>9</v>
      </c>
      <c r="BN127" s="35">
        <f>ROUND(IF('Indicator Data'!R130=0,0,IF(LOG('Indicator Data'!R130)&gt;BN$195,10,IF(LOG('Indicator Data'!R130)&lt;BN$194,0,10-(BN$195-LOG('Indicator Data'!R130))/(BN$195-BN$194)*10))),1)</f>
        <v>0</v>
      </c>
      <c r="BO127" s="35">
        <f t="shared" si="158"/>
        <v>3</v>
      </c>
      <c r="BP127" s="36">
        <f>'Indicator Data'!Q130/'Indicator Data'!$CK130</f>
        <v>0.9980029530688197</v>
      </c>
      <c r="BQ127" s="36">
        <f>'Indicator Data'!R130/'Indicator Data'!$CK130</f>
        <v>0</v>
      </c>
      <c r="BR127" s="35">
        <f t="shared" si="200"/>
        <v>10</v>
      </c>
      <c r="BS127" s="35">
        <f t="shared" si="201"/>
        <v>0</v>
      </c>
      <c r="BT127" s="35">
        <f t="shared" si="135"/>
        <v>3.3333333333333335</v>
      </c>
      <c r="BU127" s="35">
        <f t="shared" si="159"/>
        <v>3.2</v>
      </c>
      <c r="BV127" s="35">
        <f>ROUND(IF('Indicator Data'!S130=0,0,IF(LOG('Indicator Data'!S130)&gt;BV$195,10,IF(LOG('Indicator Data'!S130)&lt;BV$194,0,10-(BV$195-LOG('Indicator Data'!S130))/(BV$195-BV$194)*10))),1)</f>
        <v>7.3</v>
      </c>
      <c r="BW127" s="35">
        <f>ROUND(IF('Indicator Data'!T130=0,0,IF(LOG('Indicator Data'!T130)&gt;BW$195,10,IF(LOG('Indicator Data'!T130)&lt;BW$194,0,10-(BW$195-LOG('Indicator Data'!T130))/(BW$195-BW$194)*10))),1)</f>
        <v>9</v>
      </c>
      <c r="BX127" s="35">
        <f t="shared" si="160"/>
        <v>8.4333333333333336</v>
      </c>
      <c r="BY127" s="36">
        <f>'Indicator Data'!S130/'Indicator Data'!$CK130</f>
        <v>6.2615341698621096E-2</v>
      </c>
      <c r="BZ127" s="36">
        <f>'Indicator Data'!T130/'Indicator Data'!$CK130</f>
        <v>0.93538761137019866</v>
      </c>
      <c r="CA127" s="35">
        <f t="shared" si="202"/>
        <v>1</v>
      </c>
      <c r="CB127" s="35">
        <f t="shared" si="203"/>
        <v>9.4</v>
      </c>
      <c r="CC127" s="35">
        <f t="shared" si="161"/>
        <v>6.6000000000000005</v>
      </c>
      <c r="CD127" s="35">
        <f t="shared" si="162"/>
        <v>7.6</v>
      </c>
      <c r="CE127" s="35">
        <f t="shared" si="163"/>
        <v>5.8</v>
      </c>
      <c r="CF127" s="35">
        <f>ROUND(IF('Indicator Data'!U130=0,0,IF(LOG('Indicator Data'!U130)&gt;CF$195,10,IF(LOG('Indicator Data'!U130)&lt;CF$194,0,10-(CF$195-LOG('Indicator Data'!U130))/(CF$195-CF$194)*10))),1)</f>
        <v>7.5</v>
      </c>
      <c r="CG127" s="36">
        <f>'Indicator Data'!U130/'Indicator Data'!$CK130</f>
        <v>8.5882256422533054E-2</v>
      </c>
      <c r="CH127" s="35">
        <f t="shared" si="204"/>
        <v>1</v>
      </c>
      <c r="CI127" s="35">
        <f t="shared" si="164"/>
        <v>5.0999999999999996</v>
      </c>
      <c r="CJ127" s="35">
        <f>ROUND(IF('Indicator Data'!V130=0,0,IF(LOG('Indicator Data'!V130)&gt;CJ$195,10,IF(LOG('Indicator Data'!V130)&lt;CJ$194,0,10-(CJ$195-LOG('Indicator Data'!V130))/(CJ$195-CJ$194)*10))),1)</f>
        <v>9</v>
      </c>
      <c r="CK127" s="36">
        <f>IF('Indicator Data'!V130/'Indicator Data'!$CK130&gt;1,1,'Indicator Data'!V130/'Indicator Data'!$CK130)</f>
        <v>0.98361867213525322</v>
      </c>
      <c r="CL127" s="35">
        <f t="shared" si="205"/>
        <v>9.8000000000000007</v>
      </c>
      <c r="CM127" s="35">
        <f t="shared" si="165"/>
        <v>9.4</v>
      </c>
      <c r="CN127" s="35">
        <f>ROUND(IF('Indicator Data'!W130=0,0,IF(LOG('Indicator Data'!W130)&gt;CN$195,10,IF(LOG('Indicator Data'!W130)&lt;CN$194,0,10-(CN$195-LOG('Indicator Data'!W130))/(CN$195-CN$194)*10))),1)</f>
        <v>8.9</v>
      </c>
      <c r="CO127" s="36">
        <f>'Indicator Data'!W130/'Indicator Data'!$CK130</f>
        <v>0.84475211603628442</v>
      </c>
      <c r="CP127" s="35">
        <f t="shared" si="206"/>
        <v>8.4</v>
      </c>
      <c r="CQ127" s="35">
        <f t="shared" si="166"/>
        <v>8.6999999999999993</v>
      </c>
      <c r="CR127" s="35">
        <f t="shared" si="207"/>
        <v>7.7</v>
      </c>
      <c r="CS127" s="35">
        <f>IF('Indicator Data'!BZ130="No data","x",ROUND(IF('Indicator Data'!BZ130&gt;CS$195,0,IF('Indicator Data'!BZ130&lt;CS$194,10,(CS$195-'Indicator Data'!BZ130)/(CS$195-CS$194)*10)),1))</f>
        <v>9.6</v>
      </c>
      <c r="CT127" s="35">
        <f>IF('Indicator Data'!CA130="No data","x",ROUND(IF('Indicator Data'!CA130&gt;CT$195,0,IF('Indicator Data'!CA130&lt;CT$194,10,(CT$195-'Indicator Data'!CA130)/(CT$195-CT$194)*10)),1))</f>
        <v>8.3000000000000007</v>
      </c>
      <c r="CU127" s="35">
        <f>IF('Indicator Data'!AC130="No data","x",ROUND(IF('Indicator Data'!AC130&gt;CU$195,0,IF('Indicator Data'!AC130&lt;CU$194,10,(CU$195-'Indicator Data'!AC130)/(CU$195-CU$194)*10)),1))</f>
        <v>9.1</v>
      </c>
      <c r="CV127" s="35">
        <f t="shared" si="208"/>
        <v>9</v>
      </c>
      <c r="CW127" s="35">
        <f>IF('Indicator Data'!X130="No data","x",ROUND(IF(LOG('Indicator Data'!X130)&gt;CW$195,10,IF(LOG('Indicator Data'!X130)&lt;CW$194,0,10-(CW$195-LOG('Indicator Data'!X130))/(CW$195-CW$194)*10)),1))</f>
        <v>4.2</v>
      </c>
      <c r="CX127" s="35">
        <f>IF('Indicator Data'!Y130="No data","x",ROUND(IF('Indicator Data'!Y130&gt;CX$195,10,IF('Indicator Data'!Y130&lt;CX$194,0,10-(CX$195-'Indicator Data'!Y130)/(CX$195-CX$194)*10)),1))</f>
        <v>8.5</v>
      </c>
      <c r="CY127" s="35">
        <f>IF('Indicator Data'!Z130="No data","x",ROUND(IF('Indicator Data'!Z130&gt;CY$195,10,IF('Indicator Data'!Z130&lt;CY$194,0,10-(CY$195-'Indicator Data'!Z130)/(CY$195-CY$194)*10)),1))</f>
        <v>1.6</v>
      </c>
      <c r="CZ127" s="35">
        <f>IF('Indicator Data'!AA130="No data","x",ROUND(IF('Indicator Data'!AA130&gt;CZ$195,10,IF('Indicator Data'!AA130&lt;CZ$194,0,10-(CZ$195-'Indicator Data'!AA130)/(CZ$195-CZ$194)*10)),1))</f>
        <v>9.8000000000000007</v>
      </c>
      <c r="DA127" s="35">
        <f t="shared" si="167"/>
        <v>6</v>
      </c>
      <c r="DB127" s="35">
        <f t="shared" si="168"/>
        <v>7</v>
      </c>
      <c r="DC127" s="35">
        <f>IF('Indicator Data'!AF130="No data","x",ROUND(IF('Indicator Data'!AF130&gt;DC$195,10,IF('Indicator Data'!AF130&lt;DC$194,0,10-(DC$195-'Indicator Data'!AF130)/(DC$195-DC$194)*10)),1))</f>
        <v>6.9</v>
      </c>
      <c r="DD127" s="35">
        <f>IF('Indicator Data'!AG130="No data","x",ROUND(IF('Indicator Data'!AG130&gt;DD$195,10,IF('Indicator Data'!AG130&lt;DD$194,0,10-(DD$195-'Indicator Data'!AG130)/(DD$195-DD$194)*10)),1))</f>
        <v>9.9</v>
      </c>
      <c r="DE127" s="35">
        <f t="shared" si="169"/>
        <v>6.8</v>
      </c>
      <c r="DF127" s="35">
        <f>IF('Indicator Data'!AB130="No data","x",ROUND(IF('Indicator Data'!AB130&gt;DF$195,10,IF('Indicator Data'!AB130&lt;DF$194,0,10-(DF$195-'Indicator Data'!AB130)/(DF$195-DF$194)*10)),1))</f>
        <v>10</v>
      </c>
      <c r="DG127" s="35">
        <f t="shared" si="170"/>
        <v>9.3000000000000007</v>
      </c>
      <c r="DH127" s="143" t="str">
        <f>IF('Indicator Data'!AD130="No data","x",'Indicator Data'!AD130/'Indicator Data'!$CJ130)</f>
        <v>x</v>
      </c>
      <c r="DI127" s="35" t="str">
        <f t="shared" si="171"/>
        <v>x</v>
      </c>
      <c r="DJ127" s="35">
        <f>IF('Indicator Data'!AE130="No data","x",ROUND(IF('Indicator Data'!AE130&gt;DJ$195,0,IF('Indicator Data'!AE130&lt;DJ$194,10,(DJ$195-'Indicator Data'!AE130)/(DJ$195-DJ$194)*10)),1))</f>
        <v>6</v>
      </c>
      <c r="DK127" s="35">
        <f t="shared" si="172"/>
        <v>6</v>
      </c>
      <c r="DL127" s="35">
        <f t="shared" si="173"/>
        <v>7.4</v>
      </c>
      <c r="DM127" s="37">
        <f t="shared" si="209"/>
        <v>6.8</v>
      </c>
      <c r="DN127" s="38">
        <f t="shared" si="210"/>
        <v>4.3</v>
      </c>
      <c r="DO127" s="35">
        <f>ROUND(IF('Indicator Data'!AH130=0,0,IF('Indicator Data'!AH130&gt;DO$195,10,IF('Indicator Data'!AH130&lt;DO$194,0,10-(DO$195-'Indicator Data'!AH130)/(DO$195-DO$194)*10))),1)</f>
        <v>9.6999999999999993</v>
      </c>
      <c r="DP127" s="35">
        <f>ROUND(IF('Indicator Data'!AI130=0,0,IF(LOG('Indicator Data'!AI130)&gt;LOG(DP$195),10,IF(LOG('Indicator Data'!AI130)&lt;LOG(DP$194),0,10-(LOG(DP$195)-LOG('Indicator Data'!AI130))/(LOG(DP$195)-LOG(DP$194))*10))),1)</f>
        <v>9.6999999999999993</v>
      </c>
      <c r="DQ127" s="37">
        <f t="shared" si="211"/>
        <v>9.6999999999999993</v>
      </c>
      <c r="DR127" s="35">
        <f>'Indicator Data'!AJ130</f>
        <v>0</v>
      </c>
      <c r="DS127" s="35">
        <f>'Indicator Data'!AK130</f>
        <v>5</v>
      </c>
      <c r="DT127" s="37">
        <f t="shared" si="212"/>
        <v>9</v>
      </c>
      <c r="DU127" s="38">
        <f t="shared" si="213"/>
        <v>9</v>
      </c>
      <c r="DV127" s="13"/>
      <c r="DW127" s="83"/>
    </row>
    <row r="128" spans="1:127" s="2" customFormat="1" x14ac:dyDescent="0.3">
      <c r="A128" s="98" t="str">
        <f>'Indicator Data'!A131</f>
        <v>Nigeria</v>
      </c>
      <c r="B128" s="39" t="str">
        <f>'Indicator Data'!B131</f>
        <v>NGA</v>
      </c>
      <c r="C128" s="35">
        <f>ROUND(IF('Indicator Data'!C131=0,0.1,IF(LOG('Indicator Data'!C131)&gt;C$195,10,IF(LOG('Indicator Data'!C131)&lt;C$194,0,10-(C$195-LOG('Indicator Data'!C131))/(C$195-C$194)*10))),1)</f>
        <v>0.1</v>
      </c>
      <c r="D128" s="35">
        <f>ROUND(IF('Indicator Data'!D131=0,0.1,IF(LOG('Indicator Data'!D131)&gt;D$195,10,IF(LOG('Indicator Data'!D131)&lt;D$194,0,10-(D$195-LOG('Indicator Data'!D131))/(D$195-D$194)*10))),1)</f>
        <v>0.1</v>
      </c>
      <c r="E128" s="35">
        <f t="shared" si="174"/>
        <v>0.1</v>
      </c>
      <c r="F128" s="35">
        <f>IF('Indicator Data'!E131="No data",0.1,(ROUND(IF('Indicator Data'!E131=0,0,IF(LOG('Indicator Data'!E131)&gt;F$195,10,IF(LOG('Indicator Data'!E131)&lt;F$194,0,10-(F$195-LOG('Indicator Data'!E131))/(F$195-F$194)*10))),1)))</f>
        <v>9.9</v>
      </c>
      <c r="G128" s="35">
        <f>ROUND(IF('Indicator Data'!F131=0,0,IF(LOG('Indicator Data'!F131)&gt;G$195,10,IF(LOG('Indicator Data'!F131)&lt;G$194,0,10-(G$195-LOG('Indicator Data'!F131))/(G$195-G$194)*10))),1)</f>
        <v>0</v>
      </c>
      <c r="H128" s="35">
        <f>ROUND(IF('Indicator Data'!G131=0,0,IF(LOG('Indicator Data'!G131)&gt;H$195,10,IF(LOG('Indicator Data'!G131)&lt;H$194,0,10-(H$195-LOG('Indicator Data'!G131))/(H$195-H$194)*10))),1)</f>
        <v>0</v>
      </c>
      <c r="I128" s="35">
        <f>ROUND(IF('Indicator Data'!H131=0,0,IF(LOG('Indicator Data'!H131)&gt;I$195,10,IF(LOG('Indicator Data'!H131)&lt;I$194,0,10-(I$195-LOG('Indicator Data'!H131))/(I$195-I$194)*10))),1)</f>
        <v>0</v>
      </c>
      <c r="J128" s="35">
        <f t="shared" si="175"/>
        <v>0</v>
      </c>
      <c r="K128" s="35">
        <f>ROUND(IF('Indicator Data'!I131=0,0,IF(LOG('Indicator Data'!I131)&gt;K$195,10,IF(LOG('Indicator Data'!I131)&lt;K$194,0,10-(K$195-LOG('Indicator Data'!I131))/(K$195-K$194)*10))),1)</f>
        <v>0</v>
      </c>
      <c r="L128" s="35">
        <f t="shared" si="176"/>
        <v>0</v>
      </c>
      <c r="M128" s="35">
        <f>ROUND(IF('Indicator Data'!J131=0,0,IF(LOG('Indicator Data'!J131)&gt;M$195,10,IF(LOG('Indicator Data'!J131)&lt;M$194,0,10-(M$195-LOG('Indicator Data'!J131))/(M$195-M$194)*10))),1)</f>
        <v>0</v>
      </c>
      <c r="N128" s="36">
        <f>'Indicator Data'!C131/'Indicator Data'!$CK131</f>
        <v>0</v>
      </c>
      <c r="O128" s="36">
        <f>'Indicator Data'!D131/'Indicator Data'!$CK131</f>
        <v>0</v>
      </c>
      <c r="P128" s="36">
        <f>IF(F128=0.1,"x",'Indicator Data'!E131/'Indicator Data'!$CK131)</f>
        <v>4.916916575975849E-3</v>
      </c>
      <c r="Q128" s="36">
        <f>'Indicator Data'!F131/'Indicator Data'!$CK131</f>
        <v>0</v>
      </c>
      <c r="R128" s="36">
        <f>'Indicator Data'!G131/'Indicator Data'!$CK131</f>
        <v>0</v>
      </c>
      <c r="S128" s="36">
        <f>'Indicator Data'!H131/'Indicator Data'!$CK131</f>
        <v>0</v>
      </c>
      <c r="T128" s="36">
        <f>'Indicator Data'!I131/'Indicator Data'!$CK131</f>
        <v>0</v>
      </c>
      <c r="U128" s="36">
        <f>'Indicator Data'!J131/'Indicator Data'!$CK131</f>
        <v>0</v>
      </c>
      <c r="V128" s="35">
        <f t="shared" si="177"/>
        <v>0</v>
      </c>
      <c r="W128" s="35">
        <f t="shared" si="178"/>
        <v>0</v>
      </c>
      <c r="X128" s="35">
        <f t="shared" si="179"/>
        <v>0</v>
      </c>
      <c r="Y128" s="35">
        <f t="shared" si="180"/>
        <v>3.3</v>
      </c>
      <c r="Z128" s="35">
        <f t="shared" si="181"/>
        <v>0</v>
      </c>
      <c r="AA128" s="35">
        <f t="shared" si="182"/>
        <v>0</v>
      </c>
      <c r="AB128" s="35">
        <f t="shared" si="183"/>
        <v>0</v>
      </c>
      <c r="AC128" s="35">
        <f t="shared" si="184"/>
        <v>0</v>
      </c>
      <c r="AD128" s="35">
        <f t="shared" si="185"/>
        <v>0</v>
      </c>
      <c r="AE128" s="35">
        <f t="shared" si="186"/>
        <v>0</v>
      </c>
      <c r="AF128" s="35">
        <f t="shared" si="187"/>
        <v>0</v>
      </c>
      <c r="AG128" s="35">
        <f>ROUND(IF('Indicator Data'!K131=0,0,IF('Indicator Data'!K131&gt;AG$195,10,IF('Indicator Data'!K131&lt;AG$194,0,10-(AG$195-'Indicator Data'!K131)/(AG$195-AG$194)*10))),1)</f>
        <v>0</v>
      </c>
      <c r="AH128" s="35">
        <f t="shared" si="188"/>
        <v>0.1</v>
      </c>
      <c r="AI128" s="35">
        <f t="shared" si="189"/>
        <v>0.1</v>
      </c>
      <c r="AJ128" s="35">
        <f t="shared" si="190"/>
        <v>0</v>
      </c>
      <c r="AK128" s="35">
        <f t="shared" si="191"/>
        <v>0</v>
      </c>
      <c r="AL128" s="35">
        <f t="shared" si="192"/>
        <v>0</v>
      </c>
      <c r="AM128" s="35">
        <f t="shared" si="193"/>
        <v>0</v>
      </c>
      <c r="AN128" s="35">
        <f t="shared" si="194"/>
        <v>0</v>
      </c>
      <c r="AO128" s="142">
        <f t="shared" si="195"/>
        <v>0.1</v>
      </c>
      <c r="AP128" s="142">
        <f t="shared" si="148"/>
        <v>8</v>
      </c>
      <c r="AQ128" s="142">
        <f t="shared" si="196"/>
        <v>0</v>
      </c>
      <c r="AR128" s="142">
        <f t="shared" si="197"/>
        <v>0</v>
      </c>
      <c r="AS128" s="35">
        <f t="shared" si="198"/>
        <v>0</v>
      </c>
      <c r="AT128" s="35">
        <f>IF('Indicator Data'!L131="No data","x",IF('Indicator Data'!CL131&lt;1000,"x",ROUND((IF('Indicator Data'!L131&gt;AT$195,10,IF('Indicator Data'!L131&lt;AT$194,0,10-(AT$195-'Indicator Data'!L131)/(AT$195-AT$194)*10))),1)))</f>
        <v>1</v>
      </c>
      <c r="AU128" s="142">
        <f t="shared" si="199"/>
        <v>0.5</v>
      </c>
      <c r="AV128" s="35">
        <f>IF('Indicator Data'!M131="No data","x",ROUND(IF('Indicator Data'!M131=0,0,IF(LOG('Indicator Data'!M131)&gt;AV$195,10,IF(LOG('Indicator Data'!M131)&lt;AV$194,0,10-(AV$195-LOG('Indicator Data'!M131))/(AV$195-AV$194)*10))),1))</f>
        <v>9.8000000000000007</v>
      </c>
      <c r="AW128" s="36">
        <f>IF(AV128="x","x",'Indicator Data'!M131/'Indicator Data'!$CK131)</f>
        <v>0.42461093701305952</v>
      </c>
      <c r="AX128" s="35">
        <f t="shared" si="149"/>
        <v>4.7</v>
      </c>
      <c r="AY128" s="35">
        <f t="shared" si="150"/>
        <v>8.1999999999999993</v>
      </c>
      <c r="AZ128" s="35">
        <f>IF('Indicator Data'!N131="No data","x",ROUND(IF('Indicator Data'!N131=0,0,IF(LOG('Indicator Data'!N131)&gt;AZ$195,10,IF(LOG('Indicator Data'!N131)&lt;AZ$194,0,10-(AZ$195-LOG('Indicator Data'!N131))/(AZ$195-AZ$194)*10))),1))</f>
        <v>9.4</v>
      </c>
      <c r="BA128" s="36">
        <f>IF(AZ128="x","x",'Indicator Data'!N131/'Indicator Data'!$CK131)</f>
        <v>2.4684721070498607E-2</v>
      </c>
      <c r="BB128" s="35">
        <f t="shared" si="151"/>
        <v>4.9000000000000004</v>
      </c>
      <c r="BC128" s="35">
        <f t="shared" si="152"/>
        <v>7.9</v>
      </c>
      <c r="BD128" s="35">
        <f>IF('Indicator Data'!O131="No data","x",ROUND(IF('Indicator Data'!O131=0,0,IF(LOG('Indicator Data'!O131)&gt;BD$195,10,IF(LOG('Indicator Data'!O131)&lt;BD$194,0,10-(BD$195-LOG('Indicator Data'!O131))/(BD$195-BD$194)*10))),1))</f>
        <v>10</v>
      </c>
      <c r="BE128" s="36">
        <f>IF(BD128="x","x",'Indicator Data'!O131/'Indicator Data'!$CK131)</f>
        <v>0.3166903929055998</v>
      </c>
      <c r="BF128" s="35">
        <f t="shared" si="153"/>
        <v>10</v>
      </c>
      <c r="BG128" s="35">
        <f t="shared" si="154"/>
        <v>10</v>
      </c>
      <c r="BH128" s="35">
        <f>IF('Indicator Data'!P131="No data","x",ROUND(IF('Indicator Data'!P131=0,0,IF(LOG('Indicator Data'!P131)&gt;BH$195,10,IF(LOG('Indicator Data'!P131)&lt;BH$194,0,10-(BH$195-LOG('Indicator Data'!P131))/(BH$195-BH$194)*10))),1))</f>
        <v>9.1999999999999993</v>
      </c>
      <c r="BI128" s="36">
        <f>IF(BH128="x","x",'Indicator Data'!P131/'Indicator Data'!$CK131)</f>
        <v>1.9348384468115962E-2</v>
      </c>
      <c r="BJ128" s="35">
        <f t="shared" si="155"/>
        <v>1.9</v>
      </c>
      <c r="BK128" s="35">
        <f t="shared" si="156"/>
        <v>6.9</v>
      </c>
      <c r="BL128" s="35">
        <f t="shared" si="157"/>
        <v>8.5</v>
      </c>
      <c r="BM128" s="35">
        <f>ROUND(IF('Indicator Data'!Q131=0,0,IF(LOG('Indicator Data'!Q131)&gt;BM$195,10,IF(LOG('Indicator Data'!Q131)&lt;BM$194,0,10-(BM$195-LOG('Indicator Data'!Q131))/(BM$195-BM$194)*10))),1)</f>
        <v>10</v>
      </c>
      <c r="BN128" s="35">
        <f>ROUND(IF('Indicator Data'!R131=0,0,IF(LOG('Indicator Data'!R131)&gt;BN$195,10,IF(LOG('Indicator Data'!R131)&lt;BN$194,0,10-(BN$195-LOG('Indicator Data'!R131))/(BN$195-BN$194)*10))),1)</f>
        <v>0</v>
      </c>
      <c r="BO128" s="35">
        <f t="shared" si="158"/>
        <v>3.3333333333333335</v>
      </c>
      <c r="BP128" s="36">
        <f>'Indicator Data'!Q131/'Indicator Data'!$CK131</f>
        <v>0.99887007229166647</v>
      </c>
      <c r="BQ128" s="36">
        <f>'Indicator Data'!R131/'Indicator Data'!$CK131</f>
        <v>0</v>
      </c>
      <c r="BR128" s="35">
        <f t="shared" si="200"/>
        <v>10</v>
      </c>
      <c r="BS128" s="35">
        <f t="shared" si="201"/>
        <v>0</v>
      </c>
      <c r="BT128" s="35">
        <f t="shared" si="135"/>
        <v>3.3333333333333335</v>
      </c>
      <c r="BU128" s="35">
        <f t="shared" si="159"/>
        <v>3.3</v>
      </c>
      <c r="BV128" s="35">
        <f>ROUND(IF('Indicator Data'!S131=0,0,IF(LOG('Indicator Data'!S131)&gt;BV$195,10,IF(LOG('Indicator Data'!S131)&lt;BV$194,0,10-(BV$195-LOG('Indicator Data'!S131))/(BV$195-BV$194)*10))),1)</f>
        <v>7.3</v>
      </c>
      <c r="BW128" s="35">
        <f>ROUND(IF('Indicator Data'!T131=0,0,IF(LOG('Indicator Data'!T131)&gt;BW$195,10,IF(LOG('Indicator Data'!T131)&lt;BW$194,0,10-(BW$195-LOG('Indicator Data'!T131))/(BW$195-BW$194)*10))),1)</f>
        <v>10</v>
      </c>
      <c r="BX128" s="35">
        <f t="shared" si="160"/>
        <v>9.1</v>
      </c>
      <c r="BY128" s="36">
        <f>'Indicator Data'!S131/'Indicator Data'!$CK131</f>
        <v>7.3044212309357473E-3</v>
      </c>
      <c r="BZ128" s="36">
        <f>'Indicator Data'!T131/'Indicator Data'!$CK131</f>
        <v>0.9915656510607308</v>
      </c>
      <c r="CA128" s="35">
        <f t="shared" si="202"/>
        <v>0.1</v>
      </c>
      <c r="CB128" s="35">
        <f t="shared" si="203"/>
        <v>9.9</v>
      </c>
      <c r="CC128" s="35">
        <f t="shared" si="161"/>
        <v>6.6333333333333329</v>
      </c>
      <c r="CD128" s="35">
        <f t="shared" si="162"/>
        <v>8.1</v>
      </c>
      <c r="CE128" s="35">
        <f t="shared" si="163"/>
        <v>6.3</v>
      </c>
      <c r="CF128" s="35">
        <f>ROUND(IF('Indicator Data'!U131=0,0,IF(LOG('Indicator Data'!U131)&gt;CF$195,10,IF(LOG('Indicator Data'!U131)&lt;CF$194,0,10-(CF$195-LOG('Indicator Data'!U131))/(CF$195-CF$194)*10))),1)</f>
        <v>10</v>
      </c>
      <c r="CG128" s="36">
        <f>'Indicator Data'!U131/'Indicator Data'!$CK131</f>
        <v>0.59309635675438066</v>
      </c>
      <c r="CH128" s="35">
        <f t="shared" si="204"/>
        <v>6.6</v>
      </c>
      <c r="CI128" s="35">
        <f t="shared" si="164"/>
        <v>8.9</v>
      </c>
      <c r="CJ128" s="35">
        <f>ROUND(IF('Indicator Data'!V131=0,0,IF(LOG('Indicator Data'!V131)&gt;CJ$195,10,IF(LOG('Indicator Data'!V131)&lt;CJ$194,0,10-(CJ$195-LOG('Indicator Data'!V131))/(CJ$195-CJ$194)*10))),1)</f>
        <v>10</v>
      </c>
      <c r="CK128" s="36">
        <f>IF('Indicator Data'!V131/'Indicator Data'!$CK131&gt;1,1,'Indicator Data'!V131/'Indicator Data'!$CK131)</f>
        <v>0.96746744221578518</v>
      </c>
      <c r="CL128" s="35">
        <f t="shared" si="205"/>
        <v>9.6999999999999993</v>
      </c>
      <c r="CM128" s="35">
        <f t="shared" si="165"/>
        <v>9.9</v>
      </c>
      <c r="CN128" s="35">
        <f>ROUND(IF('Indicator Data'!W131=0,0,IF(LOG('Indicator Data'!W131)&gt;CN$195,10,IF(LOG('Indicator Data'!W131)&lt;CN$194,0,10-(CN$195-LOG('Indicator Data'!W131))/(CN$195-CN$194)*10))),1)</f>
        <v>10</v>
      </c>
      <c r="CO128" s="36">
        <f>'Indicator Data'!W131/'Indicator Data'!$CK131</f>
        <v>0.99461151072998688</v>
      </c>
      <c r="CP128" s="35">
        <f t="shared" si="206"/>
        <v>9.9</v>
      </c>
      <c r="CQ128" s="35">
        <f t="shared" si="166"/>
        <v>10</v>
      </c>
      <c r="CR128" s="35">
        <f t="shared" si="207"/>
        <v>9.1999999999999993</v>
      </c>
      <c r="CS128" s="35">
        <f>IF('Indicator Data'!BZ131="No data","x",ROUND(IF('Indicator Data'!BZ131&gt;CS$195,0,IF('Indicator Data'!BZ131&lt;CS$194,10,(CS$195-'Indicator Data'!BZ131)/(CS$195-CS$194)*10)),1))</f>
        <v>6.8</v>
      </c>
      <c r="CT128" s="35">
        <f>IF('Indicator Data'!CA131="No data","x",ROUND(IF('Indicator Data'!CA131&gt;CT$195,0,IF('Indicator Data'!CA131&lt;CT$194,10,(CT$195-'Indicator Data'!CA131)/(CT$195-CT$194)*10)),1))</f>
        <v>4.8</v>
      </c>
      <c r="CU128" s="35">
        <f>IF('Indicator Data'!AC131="No data","x",ROUND(IF('Indicator Data'!AC131&gt;CU$195,0,IF('Indicator Data'!AC131&lt;CU$194,10,(CU$195-'Indicator Data'!AC131)/(CU$195-CU$194)*10)),1))</f>
        <v>5.8</v>
      </c>
      <c r="CV128" s="35">
        <f t="shared" si="208"/>
        <v>5.8</v>
      </c>
      <c r="CW128" s="35">
        <f>IF('Indicator Data'!X131="No data","x",ROUND(IF(LOG('Indicator Data'!X131)&gt;CW$195,10,IF(LOG('Indicator Data'!X131)&lt;CW$194,0,10-(CW$195-LOG('Indicator Data'!X131))/(CW$195-CW$194)*10)),1))</f>
        <v>7.8</v>
      </c>
      <c r="CX128" s="35">
        <f>IF('Indicator Data'!Y131="No data","x",ROUND(IF('Indicator Data'!Y131&gt;CX$195,10,IF('Indicator Data'!Y131&lt;CX$194,0,10-(CX$195-'Indicator Data'!Y131)/(CX$195-CX$194)*10)),1))</f>
        <v>8.5</v>
      </c>
      <c r="CY128" s="35">
        <f>IF('Indicator Data'!Z131="No data","x",ROUND(IF('Indicator Data'!Z131&gt;CY$195,10,IF('Indicator Data'!Z131&lt;CY$194,0,10-(CY$195-'Indicator Data'!Z131)/(CY$195-CY$194)*10)),1))</f>
        <v>5</v>
      </c>
      <c r="CZ128" s="35">
        <f>IF('Indicator Data'!AA131="No data","x",ROUND(IF('Indicator Data'!AA131&gt;CZ$195,10,IF('Indicator Data'!AA131&lt;CZ$194,0,10-(CZ$195-'Indicator Data'!AA131)/(CZ$195-CZ$194)*10)),1))</f>
        <v>7.3</v>
      </c>
      <c r="DA128" s="35">
        <f t="shared" si="167"/>
        <v>7.2</v>
      </c>
      <c r="DB128" s="35">
        <f t="shared" si="168"/>
        <v>6.7</v>
      </c>
      <c r="DC128" s="35">
        <f>IF('Indicator Data'!AF131="No data","x",ROUND(IF('Indicator Data'!AF131&gt;DC$195,10,IF('Indicator Data'!AF131&lt;DC$194,0,10-(DC$195-'Indicator Data'!AF131)/(DC$195-DC$194)*10)),1))</f>
        <v>6</v>
      </c>
      <c r="DD128" s="35">
        <f>IF('Indicator Data'!AG131="No data","x",ROUND(IF('Indicator Data'!AG131&gt;DD$195,10,IF('Indicator Data'!AG131&lt;DD$194,0,10-(DD$195-'Indicator Data'!AG131)/(DD$195-DD$194)*10)),1))</f>
        <v>7.8</v>
      </c>
      <c r="DE128" s="35">
        <f t="shared" si="169"/>
        <v>7.1</v>
      </c>
      <c r="DF128" s="35">
        <f>IF('Indicator Data'!AB131="No data","x",ROUND(IF('Indicator Data'!AB131&gt;DF$195,10,IF('Indicator Data'!AB131&lt;DF$194,0,10-(DF$195-'Indicator Data'!AB131)/(DF$195-DF$194)*10)),1))</f>
        <v>6.6</v>
      </c>
      <c r="DG128" s="35">
        <f t="shared" si="170"/>
        <v>6</v>
      </c>
      <c r="DH128" s="143">
        <f>IF('Indicator Data'!AD131="No data","x",'Indicator Data'!AD131/'Indicator Data'!$CJ131)</f>
        <v>2.0103142756651312E-6</v>
      </c>
      <c r="DI128" s="35">
        <f t="shared" si="171"/>
        <v>10</v>
      </c>
      <c r="DJ128" s="35">
        <f>IF('Indicator Data'!AE131="No data","x",ROUND(IF('Indicator Data'!AE131&gt;DJ$195,0,IF('Indicator Data'!AE131&lt;DJ$194,10,(DJ$195-'Indicator Data'!AE131)/(DJ$195-DJ$194)*10)),1))</f>
        <v>2</v>
      </c>
      <c r="DK128" s="35">
        <f t="shared" si="172"/>
        <v>6</v>
      </c>
      <c r="DL128" s="35">
        <f t="shared" si="173"/>
        <v>6.4</v>
      </c>
      <c r="DM128" s="37">
        <f t="shared" si="209"/>
        <v>7.9</v>
      </c>
      <c r="DN128" s="38">
        <f t="shared" si="210"/>
        <v>3.9</v>
      </c>
      <c r="DO128" s="35">
        <f>ROUND(IF('Indicator Data'!AH131=0,0,IF('Indicator Data'!AH131&gt;DO$195,10,IF('Indicator Data'!AH131&lt;DO$194,0,10-(DO$195-'Indicator Data'!AH131)/(DO$195-DO$194)*10))),1)</f>
        <v>10</v>
      </c>
      <c r="DP128" s="35">
        <f>ROUND(IF('Indicator Data'!AI131=0,0,IF(LOG('Indicator Data'!AI131)&gt;LOG(DP$195),10,IF(LOG('Indicator Data'!AI131)&lt;LOG(DP$194),0,10-(LOG(DP$195)-LOG('Indicator Data'!AI131))/(LOG(DP$195)-LOG(DP$194))*10))),1)</f>
        <v>9.9</v>
      </c>
      <c r="DQ128" s="37">
        <f t="shared" si="211"/>
        <v>10</v>
      </c>
      <c r="DR128" s="35">
        <f>'Indicator Data'!AJ131</f>
        <v>0</v>
      </c>
      <c r="DS128" s="35">
        <f>'Indicator Data'!AK131</f>
        <v>5</v>
      </c>
      <c r="DT128" s="37">
        <f t="shared" si="212"/>
        <v>9</v>
      </c>
      <c r="DU128" s="38">
        <f t="shared" si="213"/>
        <v>9</v>
      </c>
      <c r="DV128" s="13"/>
      <c r="DW128" s="83"/>
    </row>
    <row r="129" spans="1:127" s="2" customFormat="1" x14ac:dyDescent="0.3">
      <c r="A129" s="98" t="str">
        <f>'Indicator Data'!A132</f>
        <v>North Macedonia</v>
      </c>
      <c r="B129" s="39" t="str">
        <f>'Indicator Data'!B132</f>
        <v>MKD</v>
      </c>
      <c r="C129" s="35">
        <f>ROUND(IF('Indicator Data'!C132=0,0.1,IF(LOG('Indicator Data'!C132)&gt;C$195,10,IF(LOG('Indicator Data'!C132)&lt;C$194,0,10-(C$195-LOG('Indicator Data'!C132))/(C$195-C$194)*10))),1)</f>
        <v>6.6</v>
      </c>
      <c r="D129" s="35">
        <f>ROUND(IF('Indicator Data'!D132=0,0.1,IF(LOG('Indicator Data'!D132)&gt;D$195,10,IF(LOG('Indicator Data'!D132)&lt;D$194,0,10-(D$195-LOG('Indicator Data'!D132))/(D$195-D$194)*10))),1)</f>
        <v>5.2</v>
      </c>
      <c r="E129" s="35">
        <f t="shared" si="174"/>
        <v>5.9</v>
      </c>
      <c r="F129" s="35">
        <f>IF('Indicator Data'!E132="No data",0.1,(ROUND(IF('Indicator Data'!E132=0,0,IF(LOG('Indicator Data'!E132)&gt;F$195,10,IF(LOG('Indicator Data'!E132)&lt;F$194,0,10-(F$195-LOG('Indicator Data'!E132))/(F$195-F$194)*10))),1)))</f>
        <v>5</v>
      </c>
      <c r="G129" s="35">
        <f>ROUND(IF('Indicator Data'!F132=0,0,IF(LOG('Indicator Data'!F132)&gt;G$195,10,IF(LOG('Indicator Data'!F132)&lt;G$194,0,10-(G$195-LOG('Indicator Data'!F132))/(G$195-G$194)*10))),1)</f>
        <v>0</v>
      </c>
      <c r="H129" s="35">
        <f>ROUND(IF('Indicator Data'!G132=0,0,IF(LOG('Indicator Data'!G132)&gt;H$195,10,IF(LOG('Indicator Data'!G132)&lt;H$194,0,10-(H$195-LOG('Indicator Data'!G132))/(H$195-H$194)*10))),1)</f>
        <v>0</v>
      </c>
      <c r="I129" s="35">
        <f>ROUND(IF('Indicator Data'!H132=0,0,IF(LOG('Indicator Data'!H132)&gt;I$195,10,IF(LOG('Indicator Data'!H132)&lt;I$194,0,10-(I$195-LOG('Indicator Data'!H132))/(I$195-I$194)*10))),1)</f>
        <v>0</v>
      </c>
      <c r="J129" s="35">
        <f t="shared" si="175"/>
        <v>0</v>
      </c>
      <c r="K129" s="35">
        <f>ROUND(IF('Indicator Data'!I132=0,0,IF(LOG('Indicator Data'!I132)&gt;K$195,10,IF(LOG('Indicator Data'!I132)&lt;K$194,0,10-(K$195-LOG('Indicator Data'!I132))/(K$195-K$194)*10))),1)</f>
        <v>0</v>
      </c>
      <c r="L129" s="35">
        <f t="shared" si="176"/>
        <v>0</v>
      </c>
      <c r="M129" s="35">
        <f>ROUND(IF('Indicator Data'!J132=0,0,IF(LOG('Indicator Data'!J132)&gt;M$195,10,IF(LOG('Indicator Data'!J132)&lt;M$194,0,10-(M$195-LOG('Indicator Data'!J132))/(M$195-M$194)*10))),1)</f>
        <v>3.6</v>
      </c>
      <c r="N129" s="36">
        <f>'Indicator Data'!C132/'Indicator Data'!$CK132</f>
        <v>2.1052633962678913E-3</v>
      </c>
      <c r="O129" s="36">
        <f>'Indicator Data'!D132/'Indicator Data'!$CK132</f>
        <v>1.7777383738181568E-4</v>
      </c>
      <c r="P129" s="36">
        <f>IF(F129=0.1,"x",'Indicator Data'!E132/'Indicator Data'!$CK132)</f>
        <v>5.0154392481991713E-3</v>
      </c>
      <c r="Q129" s="36">
        <f>'Indicator Data'!F132/'Indicator Data'!$CK132</f>
        <v>0</v>
      </c>
      <c r="R129" s="36">
        <f>'Indicator Data'!G132/'Indicator Data'!$CK132</f>
        <v>0</v>
      </c>
      <c r="S129" s="36">
        <f>'Indicator Data'!H132/'Indicator Data'!$CK132</f>
        <v>0</v>
      </c>
      <c r="T129" s="36">
        <f>'Indicator Data'!I132/'Indicator Data'!$CK132</f>
        <v>0</v>
      </c>
      <c r="U129" s="36">
        <f>'Indicator Data'!J132/'Indicator Data'!$CK132</f>
        <v>1.3713724792008508E-4</v>
      </c>
      <c r="V129" s="35">
        <f t="shared" si="177"/>
        <v>10</v>
      </c>
      <c r="W129" s="35">
        <f t="shared" si="178"/>
        <v>1.8</v>
      </c>
      <c r="X129" s="35">
        <f t="shared" si="179"/>
        <v>7.9</v>
      </c>
      <c r="Y129" s="35">
        <f t="shared" si="180"/>
        <v>3.3</v>
      </c>
      <c r="Z129" s="35">
        <f t="shared" si="181"/>
        <v>0</v>
      </c>
      <c r="AA129" s="35">
        <f t="shared" si="182"/>
        <v>0</v>
      </c>
      <c r="AB129" s="35">
        <f t="shared" si="183"/>
        <v>0</v>
      </c>
      <c r="AC129" s="35">
        <f t="shared" si="184"/>
        <v>0</v>
      </c>
      <c r="AD129" s="35">
        <f t="shared" si="185"/>
        <v>0</v>
      </c>
      <c r="AE129" s="35">
        <f t="shared" si="186"/>
        <v>0</v>
      </c>
      <c r="AF129" s="35">
        <f t="shared" si="187"/>
        <v>0</v>
      </c>
      <c r="AG129" s="35">
        <f>ROUND(IF('Indicator Data'!K132=0,0,IF('Indicator Data'!K132&gt;AG$195,10,IF('Indicator Data'!K132&lt;AG$194,0,10-(AG$195-'Indicator Data'!K132)/(AG$195-AG$194)*10))),1)</f>
        <v>1</v>
      </c>
      <c r="AH129" s="35">
        <f t="shared" si="188"/>
        <v>8.3000000000000007</v>
      </c>
      <c r="AI129" s="35">
        <f t="shared" si="189"/>
        <v>3.5</v>
      </c>
      <c r="AJ129" s="35">
        <f t="shared" si="190"/>
        <v>0</v>
      </c>
      <c r="AK129" s="35">
        <f t="shared" si="191"/>
        <v>0</v>
      </c>
      <c r="AL129" s="35">
        <f t="shared" si="192"/>
        <v>0</v>
      </c>
      <c r="AM129" s="35">
        <f t="shared" si="193"/>
        <v>0</v>
      </c>
      <c r="AN129" s="35">
        <f t="shared" si="194"/>
        <v>2</v>
      </c>
      <c r="AO129" s="142">
        <f t="shared" si="195"/>
        <v>7</v>
      </c>
      <c r="AP129" s="142">
        <f t="shared" si="148"/>
        <v>4.2</v>
      </c>
      <c r="AQ129" s="142">
        <f t="shared" si="196"/>
        <v>0</v>
      </c>
      <c r="AR129" s="142">
        <f t="shared" si="197"/>
        <v>0</v>
      </c>
      <c r="AS129" s="35">
        <f t="shared" si="198"/>
        <v>1.5</v>
      </c>
      <c r="AT129" s="35">
        <f>IF('Indicator Data'!L132="No data","x",IF('Indicator Data'!CL132&lt;1000,"x",ROUND((IF('Indicator Data'!L132&gt;AT$195,10,IF('Indicator Data'!L132&lt;AT$194,0,10-(AT$195-'Indicator Data'!L132)/(AT$195-AT$194)*10))),1)))</f>
        <v>5.0999999999999996</v>
      </c>
      <c r="AU129" s="142">
        <f t="shared" si="199"/>
        <v>3.3</v>
      </c>
      <c r="AV129" s="35">
        <f>IF('Indicator Data'!M132="No data","x",ROUND(IF('Indicator Data'!M132=0,0,IF(LOG('Indicator Data'!M132)&gt;AV$195,10,IF(LOG('Indicator Data'!M132)&lt;AV$194,0,10-(AV$195-LOG('Indicator Data'!M132))/(AV$195-AV$194)*10))),1))</f>
        <v>7.5</v>
      </c>
      <c r="AW129" s="36">
        <f>IF(AV129="x","x",'Indicator Data'!M132/'Indicator Data'!$CK132)</f>
        <v>0.8886338326973694</v>
      </c>
      <c r="AX129" s="35">
        <f t="shared" si="149"/>
        <v>9.9</v>
      </c>
      <c r="AY129" s="35">
        <f t="shared" si="150"/>
        <v>9</v>
      </c>
      <c r="AZ129" s="35" t="str">
        <f>IF('Indicator Data'!N132="No data","x",ROUND(IF('Indicator Data'!N132=0,0,IF(LOG('Indicator Data'!N132)&gt;AZ$195,10,IF(LOG('Indicator Data'!N132)&lt;AZ$194,0,10-(AZ$195-LOG('Indicator Data'!N132))/(AZ$195-AZ$194)*10))),1))</f>
        <v>x</v>
      </c>
      <c r="BA129" s="36" t="str">
        <f>IF(AZ129="x","x",'Indicator Data'!N132/'Indicator Data'!$CK132)</f>
        <v>x</v>
      </c>
      <c r="BB129" s="35" t="str">
        <f t="shared" si="151"/>
        <v>x</v>
      </c>
      <c r="BC129" s="35" t="str">
        <f t="shared" si="152"/>
        <v>x</v>
      </c>
      <c r="BD129" s="35" t="str">
        <f>IF('Indicator Data'!O132="No data","x",ROUND(IF('Indicator Data'!O132=0,0,IF(LOG('Indicator Data'!O132)&gt;BD$195,10,IF(LOG('Indicator Data'!O132)&lt;BD$194,0,10-(BD$195-LOG('Indicator Data'!O132))/(BD$195-BD$194)*10))),1))</f>
        <v>x</v>
      </c>
      <c r="BE129" s="36" t="str">
        <f>IF(BD129="x","x",'Indicator Data'!O132/'Indicator Data'!$CK132)</f>
        <v>x</v>
      </c>
      <c r="BF129" s="35" t="str">
        <f t="shared" si="153"/>
        <v>x</v>
      </c>
      <c r="BG129" s="35" t="str">
        <f t="shared" si="154"/>
        <v>x</v>
      </c>
      <c r="BH129" s="35" t="str">
        <f>IF('Indicator Data'!P132="No data","x",ROUND(IF('Indicator Data'!P132=0,0,IF(LOG('Indicator Data'!P132)&gt;BH$195,10,IF(LOG('Indicator Data'!P132)&lt;BH$194,0,10-(BH$195-LOG('Indicator Data'!P132))/(BH$195-BH$194)*10))),1))</f>
        <v>x</v>
      </c>
      <c r="BI129" s="36" t="str">
        <f>IF(BH129="x","x",'Indicator Data'!P132/'Indicator Data'!$CK132)</f>
        <v>x</v>
      </c>
      <c r="BJ129" s="35" t="str">
        <f t="shared" si="155"/>
        <v>x</v>
      </c>
      <c r="BK129" s="35" t="str">
        <f t="shared" si="156"/>
        <v>x</v>
      </c>
      <c r="BL129" s="35">
        <f t="shared" si="157"/>
        <v>9</v>
      </c>
      <c r="BM129" s="35">
        <f>ROUND(IF('Indicator Data'!Q132=0,0,IF(LOG('Indicator Data'!Q132)&gt;BM$195,10,IF(LOG('Indicator Data'!Q132)&lt;BM$194,0,10-(BM$195-LOG('Indicator Data'!Q132))/(BM$195-BM$194)*10))),1)</f>
        <v>0</v>
      </c>
      <c r="BN129" s="35">
        <f>ROUND(IF('Indicator Data'!R132=0,0,IF(LOG('Indicator Data'!R132)&gt;BN$195,10,IF(LOG('Indicator Data'!R132)&lt;BN$194,0,10-(BN$195-LOG('Indicator Data'!R132))/(BN$195-BN$194)*10))),1)</f>
        <v>0</v>
      </c>
      <c r="BO129" s="35">
        <f t="shared" si="158"/>
        <v>0</v>
      </c>
      <c r="BP129" s="36">
        <f>'Indicator Data'!Q132/'Indicator Data'!$CK132</f>
        <v>0</v>
      </c>
      <c r="BQ129" s="36">
        <f>'Indicator Data'!R132/'Indicator Data'!$CK132</f>
        <v>0</v>
      </c>
      <c r="BR129" s="35">
        <f t="shared" si="200"/>
        <v>0</v>
      </c>
      <c r="BS129" s="35">
        <f t="shared" si="201"/>
        <v>0</v>
      </c>
      <c r="BT129" s="35">
        <f t="shared" si="135"/>
        <v>0</v>
      </c>
      <c r="BU129" s="35">
        <f t="shared" si="159"/>
        <v>0</v>
      </c>
      <c r="BV129" s="35">
        <f>ROUND(IF('Indicator Data'!S132=0,0,IF(LOG('Indicator Data'!S132)&gt;BV$195,10,IF(LOG('Indicator Data'!S132)&lt;BV$194,0,10-(BV$195-LOG('Indicator Data'!S132))/(BV$195-BV$194)*10))),1)</f>
        <v>0</v>
      </c>
      <c r="BW129" s="35">
        <f>ROUND(IF('Indicator Data'!T132=0,0,IF(LOG('Indicator Data'!T132)&gt;BW$195,10,IF(LOG('Indicator Data'!T132)&lt;BW$194,0,10-(BW$195-LOG('Indicator Data'!T132))/(BW$195-BW$194)*10))),1)</f>
        <v>0</v>
      </c>
      <c r="BX129" s="35">
        <f t="shared" si="160"/>
        <v>0</v>
      </c>
      <c r="BY129" s="36">
        <f>'Indicator Data'!S132/'Indicator Data'!$CK132</f>
        <v>0</v>
      </c>
      <c r="BZ129" s="36">
        <f>'Indicator Data'!T132/'Indicator Data'!$CK132</f>
        <v>0</v>
      </c>
      <c r="CA129" s="35">
        <f t="shared" si="202"/>
        <v>0</v>
      </c>
      <c r="CB129" s="35">
        <f t="shared" si="203"/>
        <v>0</v>
      </c>
      <c r="CC129" s="35">
        <f t="shared" si="161"/>
        <v>0</v>
      </c>
      <c r="CD129" s="35">
        <f t="shared" si="162"/>
        <v>0</v>
      </c>
      <c r="CE129" s="35">
        <f t="shared" si="163"/>
        <v>0</v>
      </c>
      <c r="CF129" s="35">
        <f>ROUND(IF('Indicator Data'!U132=0,0,IF(LOG('Indicator Data'!U132)&gt;CF$195,10,IF(LOG('Indicator Data'!U132)&lt;CF$194,0,10-(CF$195-LOG('Indicator Data'!U132))/(CF$195-CF$194)*10))),1)</f>
        <v>0</v>
      </c>
      <c r="CG129" s="36">
        <f>'Indicator Data'!U132/'Indicator Data'!$CK132</f>
        <v>0</v>
      </c>
      <c r="CH129" s="35">
        <f t="shared" si="204"/>
        <v>0</v>
      </c>
      <c r="CI129" s="35">
        <f t="shared" si="164"/>
        <v>0</v>
      </c>
      <c r="CJ129" s="35">
        <f>ROUND(IF('Indicator Data'!V132=0,0,IF(LOG('Indicator Data'!V132)&gt;CJ$195,10,IF(LOG('Indicator Data'!V132)&lt;CJ$194,0,10-(CJ$195-LOG('Indicator Data'!V132))/(CJ$195-CJ$194)*10))),1)</f>
        <v>0</v>
      </c>
      <c r="CK129" s="36">
        <f>IF('Indicator Data'!V132/'Indicator Data'!$CK132&gt;1,1,'Indicator Data'!V132/'Indicator Data'!$CK132)</f>
        <v>0</v>
      </c>
      <c r="CL129" s="35">
        <f t="shared" si="205"/>
        <v>0</v>
      </c>
      <c r="CM129" s="35">
        <f t="shared" si="165"/>
        <v>0</v>
      </c>
      <c r="CN129" s="35">
        <f>ROUND(IF('Indicator Data'!W132=0,0,IF(LOG('Indicator Data'!W132)&gt;CN$195,10,IF(LOG('Indicator Data'!W132)&lt;CN$194,0,10-(CN$195-LOG('Indicator Data'!W132))/(CN$195-CN$194)*10))),1)</f>
        <v>0</v>
      </c>
      <c r="CO129" s="36">
        <f>'Indicator Data'!W132/'Indicator Data'!$CK132</f>
        <v>0</v>
      </c>
      <c r="CP129" s="35">
        <f t="shared" si="206"/>
        <v>0</v>
      </c>
      <c r="CQ129" s="35">
        <f t="shared" si="166"/>
        <v>0</v>
      </c>
      <c r="CR129" s="35">
        <f t="shared" si="207"/>
        <v>0</v>
      </c>
      <c r="CS129" s="35">
        <f>IF('Indicator Data'!BZ132="No data","x",ROUND(IF('Indicator Data'!BZ132&gt;CS$195,0,IF('Indicator Data'!BZ132&lt;CS$194,10,(CS$195-'Indicator Data'!BZ132)/(CS$195-CS$194)*10)),1))</f>
        <v>0.1</v>
      </c>
      <c r="CT129" s="35">
        <f>IF('Indicator Data'!CA132="No data","x",ROUND(IF('Indicator Data'!CA132&gt;CT$195,0,IF('Indicator Data'!CA132&lt;CT$194,10,(CT$195-'Indicator Data'!CA132)/(CT$195-CT$194)*10)),1))</f>
        <v>1.1000000000000001</v>
      </c>
      <c r="CU129" s="35" t="str">
        <f>IF('Indicator Data'!AC132="No data","x",ROUND(IF('Indicator Data'!AC132&gt;CU$195,0,IF('Indicator Data'!AC132&lt;CU$194,10,(CU$195-'Indicator Data'!AC132)/(CU$195-CU$194)*10)),1))</f>
        <v>x</v>
      </c>
      <c r="CV129" s="35">
        <f t="shared" si="208"/>
        <v>0.6</v>
      </c>
      <c r="CW129" s="35">
        <f>IF('Indicator Data'!X132="No data","x",ROUND(IF(LOG('Indicator Data'!X132)&gt;CW$195,10,IF(LOG('Indicator Data'!X132)&lt;CW$194,0,10-(CW$195-LOG('Indicator Data'!X132))/(CW$195-CW$194)*10)),1))</f>
        <v>6.4</v>
      </c>
      <c r="CX129" s="35">
        <f>IF('Indicator Data'!Y132="No data","x",ROUND(IF('Indicator Data'!Y132&gt;CX$195,10,IF('Indicator Data'!Y132&lt;CX$194,0,10-(CX$195-'Indicator Data'!Y132)/(CX$195-CX$194)*10)),1))</f>
        <v>0.8</v>
      </c>
      <c r="CY129" s="35">
        <f>IF('Indicator Data'!Z132="No data","x",ROUND(IF('Indicator Data'!Z132&gt;CY$195,10,IF('Indicator Data'!Z132&lt;CY$194,0,10-(CY$195-'Indicator Data'!Z132)/(CY$195-CY$194)*10)),1))</f>
        <v>5.8</v>
      </c>
      <c r="CZ129" s="35" t="str">
        <f>IF('Indicator Data'!AA132="No data","x",ROUND(IF('Indicator Data'!AA132&gt;CZ$195,10,IF('Indicator Data'!AA132&lt;CZ$194,0,10-(CZ$195-'Indicator Data'!AA132)/(CZ$195-CZ$194)*10)),1))</f>
        <v>x</v>
      </c>
      <c r="DA129" s="35">
        <f t="shared" si="167"/>
        <v>4.3</v>
      </c>
      <c r="DB129" s="35">
        <f t="shared" si="168"/>
        <v>3.1</v>
      </c>
      <c r="DC129" s="35">
        <f>IF('Indicator Data'!AF132="No data","x",ROUND(IF('Indicator Data'!AF132&gt;DC$195,10,IF('Indicator Data'!AF132&lt;DC$194,0,10-(DC$195-'Indicator Data'!AF132)/(DC$195-DC$194)*10)),1))</f>
        <v>0.9</v>
      </c>
      <c r="DD129" s="35">
        <f>IF('Indicator Data'!AG132="No data","x",ROUND(IF('Indicator Data'!AG132&gt;DD$195,10,IF('Indicator Data'!AG132&lt;DD$194,0,10-(DD$195-'Indicator Data'!AG132)/(DD$195-DD$194)*10)),1))</f>
        <v>0.3</v>
      </c>
      <c r="DE129" s="35">
        <f t="shared" si="169"/>
        <v>2.8</v>
      </c>
      <c r="DF129" s="35">
        <f>IF('Indicator Data'!AB132="No data","x",ROUND(IF('Indicator Data'!AB132&gt;DF$195,10,IF('Indicator Data'!AB132&lt;DF$194,0,10-(DF$195-'Indicator Data'!AB132)/(DF$195-DF$194)*10)),1))</f>
        <v>0.2</v>
      </c>
      <c r="DG129" s="35">
        <f t="shared" si="170"/>
        <v>0.5</v>
      </c>
      <c r="DH129" s="143">
        <f>IF('Indicator Data'!AD132="No data","x",'Indicator Data'!AD132/'Indicator Data'!$CJ132)</f>
        <v>2.5630466272898232E-4</v>
      </c>
      <c r="DI129" s="35">
        <f t="shared" si="171"/>
        <v>7.4</v>
      </c>
      <c r="DJ129" s="35">
        <f>IF('Indicator Data'!AE132="No data","x",ROUND(IF('Indicator Data'!AE132&gt;DJ$195,0,IF('Indicator Data'!AE132&lt;DJ$194,10,(DJ$195-'Indicator Data'!AE132)/(DJ$195-DJ$194)*10)),1))</f>
        <v>4</v>
      </c>
      <c r="DK129" s="35">
        <f t="shared" si="172"/>
        <v>5.7</v>
      </c>
      <c r="DL129" s="35">
        <f t="shared" si="173"/>
        <v>3</v>
      </c>
      <c r="DM129" s="37">
        <f t="shared" si="209"/>
        <v>4.9000000000000004</v>
      </c>
      <c r="DN129" s="38">
        <f t="shared" si="210"/>
        <v>3.7</v>
      </c>
      <c r="DO129" s="35">
        <f>ROUND(IF('Indicator Data'!AH132=0,0,IF('Indicator Data'!AH132&gt;DO$195,10,IF('Indicator Data'!AH132&lt;DO$194,0,10-(DO$195-'Indicator Data'!AH132)/(DO$195-DO$194)*10))),1)</f>
        <v>2.2000000000000002</v>
      </c>
      <c r="DP129" s="35">
        <f>ROUND(IF('Indicator Data'!AI132=0,0,IF(LOG('Indicator Data'!AI132)&gt;LOG(DP$195),10,IF(LOG('Indicator Data'!AI132)&lt;LOG(DP$194),0,10-(LOG(DP$195)-LOG('Indicator Data'!AI132))/(LOG(DP$195)-LOG(DP$194))*10))),1)</f>
        <v>2.9</v>
      </c>
      <c r="DQ129" s="37">
        <f t="shared" si="211"/>
        <v>2.6</v>
      </c>
      <c r="DR129" s="35">
        <f>'Indicator Data'!AJ132</f>
        <v>0</v>
      </c>
      <c r="DS129" s="35">
        <f>'Indicator Data'!AK132</f>
        <v>0</v>
      </c>
      <c r="DT129" s="37">
        <f t="shared" si="212"/>
        <v>0</v>
      </c>
      <c r="DU129" s="38">
        <f t="shared" si="213"/>
        <v>1.8</v>
      </c>
      <c r="DV129" s="13"/>
      <c r="DW129" s="83"/>
    </row>
    <row r="130" spans="1:127" s="2" customFormat="1" x14ac:dyDescent="0.3">
      <c r="A130" s="98" t="str">
        <f>'Indicator Data'!A133</f>
        <v>Norway</v>
      </c>
      <c r="B130" s="39" t="str">
        <f>'Indicator Data'!B133</f>
        <v>NOR</v>
      </c>
      <c r="C130" s="35">
        <f>ROUND(IF('Indicator Data'!C133=0,0.1,IF(LOG('Indicator Data'!C133)&gt;C$195,10,IF(LOG('Indicator Data'!C133)&lt;C$194,0,10-(C$195-LOG('Indicator Data'!C133))/(C$195-C$194)*10))),1)</f>
        <v>2.8</v>
      </c>
      <c r="D130" s="35">
        <f>ROUND(IF('Indicator Data'!D133=0,0.1,IF(LOG('Indicator Data'!D133)&gt;D$195,10,IF(LOG('Indicator Data'!D133)&lt;D$194,0,10-(D$195-LOG('Indicator Data'!D133))/(D$195-D$194)*10))),1)</f>
        <v>0.1</v>
      </c>
      <c r="E130" s="35">
        <f t="shared" si="174"/>
        <v>1.5</v>
      </c>
      <c r="F130" s="35">
        <f>IF('Indicator Data'!E133="No data",0.1,(ROUND(IF('Indicator Data'!E133=0,0,IF(LOG('Indicator Data'!E133)&gt;F$195,10,IF(LOG('Indicator Data'!E133)&lt;F$194,0,10-(F$195-LOG('Indicator Data'!E133))/(F$195-F$194)*10))),1)))</f>
        <v>0.1</v>
      </c>
      <c r="G130" s="35">
        <f>ROUND(IF('Indicator Data'!F133=0,0,IF(LOG('Indicator Data'!F133)&gt;G$195,10,IF(LOG('Indicator Data'!F133)&lt;G$194,0,10-(G$195-LOG('Indicator Data'!F133))/(G$195-G$194)*10))),1)</f>
        <v>0</v>
      </c>
      <c r="H130" s="35">
        <f>ROUND(IF('Indicator Data'!G133=0,0,IF(LOG('Indicator Data'!G133)&gt;H$195,10,IF(LOG('Indicator Data'!G133)&lt;H$194,0,10-(H$195-LOG('Indicator Data'!G133))/(H$195-H$194)*10))),1)</f>
        <v>0</v>
      </c>
      <c r="I130" s="35">
        <f>ROUND(IF('Indicator Data'!H133=0,0,IF(LOG('Indicator Data'!H133)&gt;I$195,10,IF(LOG('Indicator Data'!H133)&lt;I$194,0,10-(I$195-LOG('Indicator Data'!H133))/(I$195-I$194)*10))),1)</f>
        <v>0</v>
      </c>
      <c r="J130" s="35">
        <f t="shared" si="175"/>
        <v>0</v>
      </c>
      <c r="K130" s="35">
        <f>ROUND(IF('Indicator Data'!I133=0,0,IF(LOG('Indicator Data'!I133)&gt;K$195,10,IF(LOG('Indicator Data'!I133)&lt;K$194,0,10-(K$195-LOG('Indicator Data'!I133))/(K$195-K$194)*10))),1)</f>
        <v>0</v>
      </c>
      <c r="L130" s="35">
        <f t="shared" si="176"/>
        <v>0</v>
      </c>
      <c r="M130" s="35">
        <f>ROUND(IF('Indicator Data'!J133=0,0,IF(LOG('Indicator Data'!J133)&gt;M$195,10,IF(LOG('Indicator Data'!J133)&lt;M$194,0,10-(M$195-LOG('Indicator Data'!J133))/(M$195-M$194)*10))),1)</f>
        <v>0</v>
      </c>
      <c r="N130" s="36">
        <f>'Indicator Data'!C133/'Indicator Data'!$CK133</f>
        <v>2.6315742457969987E-5</v>
      </c>
      <c r="O130" s="36">
        <f>'Indicator Data'!D133/'Indicator Data'!$CK133</f>
        <v>0</v>
      </c>
      <c r="P130" s="36" t="str">
        <f>IF(F130=0.1,"x",'Indicator Data'!E133/'Indicator Data'!$CK133)</f>
        <v>x</v>
      </c>
      <c r="Q130" s="36">
        <f>'Indicator Data'!F133/'Indicator Data'!$CK133</f>
        <v>0</v>
      </c>
      <c r="R130" s="36">
        <f>'Indicator Data'!G133/'Indicator Data'!$CK133</f>
        <v>0</v>
      </c>
      <c r="S130" s="36">
        <f>'Indicator Data'!H133/'Indicator Data'!$CK133</f>
        <v>0</v>
      </c>
      <c r="T130" s="36">
        <f>'Indicator Data'!I133/'Indicator Data'!$CK133</f>
        <v>0</v>
      </c>
      <c r="U130" s="36">
        <f>'Indicator Data'!J133/'Indicator Data'!$CK133</f>
        <v>0</v>
      </c>
      <c r="V130" s="35">
        <f t="shared" si="177"/>
        <v>0.1</v>
      </c>
      <c r="W130" s="35">
        <f t="shared" si="178"/>
        <v>0</v>
      </c>
      <c r="X130" s="35">
        <f t="shared" si="179"/>
        <v>0.1</v>
      </c>
      <c r="Y130" s="35">
        <f t="shared" si="180"/>
        <v>0.1</v>
      </c>
      <c r="Z130" s="35">
        <f t="shared" si="181"/>
        <v>0</v>
      </c>
      <c r="AA130" s="35">
        <f t="shared" si="182"/>
        <v>0</v>
      </c>
      <c r="AB130" s="35">
        <f t="shared" si="183"/>
        <v>0</v>
      </c>
      <c r="AC130" s="35">
        <f t="shared" si="184"/>
        <v>0</v>
      </c>
      <c r="AD130" s="35">
        <f t="shared" si="185"/>
        <v>0</v>
      </c>
      <c r="AE130" s="35">
        <f t="shared" si="186"/>
        <v>0</v>
      </c>
      <c r="AF130" s="35">
        <f t="shared" si="187"/>
        <v>0</v>
      </c>
      <c r="AG130" s="35">
        <f>ROUND(IF('Indicator Data'!K133=0,0,IF('Indicator Data'!K133&gt;AG$195,10,IF('Indicator Data'!K133&lt;AG$194,0,10-(AG$195-'Indicator Data'!K133)/(AG$195-AG$194)*10))),1)</f>
        <v>0</v>
      </c>
      <c r="AH130" s="35">
        <f t="shared" si="188"/>
        <v>1.5</v>
      </c>
      <c r="AI130" s="35">
        <f t="shared" si="189"/>
        <v>0.1</v>
      </c>
      <c r="AJ130" s="35">
        <f t="shared" si="190"/>
        <v>0</v>
      </c>
      <c r="AK130" s="35">
        <f t="shared" si="191"/>
        <v>0</v>
      </c>
      <c r="AL130" s="35">
        <f t="shared" si="192"/>
        <v>0</v>
      </c>
      <c r="AM130" s="35">
        <f t="shared" si="193"/>
        <v>0</v>
      </c>
      <c r="AN130" s="35">
        <f t="shared" si="194"/>
        <v>0</v>
      </c>
      <c r="AO130" s="142">
        <f t="shared" si="195"/>
        <v>0.8</v>
      </c>
      <c r="AP130" s="142">
        <f t="shared" si="148"/>
        <v>0.1</v>
      </c>
      <c r="AQ130" s="142">
        <f t="shared" si="196"/>
        <v>0</v>
      </c>
      <c r="AR130" s="142">
        <f t="shared" si="197"/>
        <v>0</v>
      </c>
      <c r="AS130" s="35">
        <f t="shared" si="198"/>
        <v>0</v>
      </c>
      <c r="AT130" s="35">
        <f>IF('Indicator Data'!L133="No data","x",IF('Indicator Data'!CL133&lt;1000,"x",ROUND((IF('Indicator Data'!L133&gt;AT$195,10,IF('Indicator Data'!L133&lt;AT$194,0,10-(AT$195-'Indicator Data'!L133)/(AT$195-AT$194)*10))),1)))</f>
        <v>0</v>
      </c>
      <c r="AU130" s="142">
        <f t="shared" si="199"/>
        <v>0</v>
      </c>
      <c r="AV130" s="35">
        <f>IF('Indicator Data'!M133="No data","x",ROUND(IF('Indicator Data'!M133=0,0,IF(LOG('Indicator Data'!M133)&gt;AV$195,10,IF(LOG('Indicator Data'!M133)&lt;AV$194,0,10-(AV$195-LOG('Indicator Data'!M133))/(AV$195-AV$194)*10))),1))</f>
        <v>0</v>
      </c>
      <c r="AW130" s="36">
        <f>IF(AV130="x","x",'Indicator Data'!M133/'Indicator Data'!$CK133)</f>
        <v>0</v>
      </c>
      <c r="AX130" s="35">
        <f t="shared" si="149"/>
        <v>0</v>
      </c>
      <c r="AY130" s="35">
        <f t="shared" si="150"/>
        <v>0</v>
      </c>
      <c r="AZ130" s="35" t="str">
        <f>IF('Indicator Data'!N133="No data","x",ROUND(IF('Indicator Data'!N133=0,0,IF(LOG('Indicator Data'!N133)&gt;AZ$195,10,IF(LOG('Indicator Data'!N133)&lt;AZ$194,0,10-(AZ$195-LOG('Indicator Data'!N133))/(AZ$195-AZ$194)*10))),1))</f>
        <v>x</v>
      </c>
      <c r="BA130" s="36" t="str">
        <f>IF(AZ130="x","x",'Indicator Data'!N133/'Indicator Data'!$CK133)</f>
        <v>x</v>
      </c>
      <c r="BB130" s="35" t="str">
        <f t="shared" si="151"/>
        <v>x</v>
      </c>
      <c r="BC130" s="35" t="str">
        <f t="shared" si="152"/>
        <v>x</v>
      </c>
      <c r="BD130" s="35" t="str">
        <f>IF('Indicator Data'!O133="No data","x",ROUND(IF('Indicator Data'!O133=0,0,IF(LOG('Indicator Data'!O133)&gt;BD$195,10,IF(LOG('Indicator Data'!O133)&lt;BD$194,0,10-(BD$195-LOG('Indicator Data'!O133))/(BD$195-BD$194)*10))),1))</f>
        <v>x</v>
      </c>
      <c r="BE130" s="36" t="str">
        <f>IF(BD130="x","x",'Indicator Data'!O133/'Indicator Data'!$CK133)</f>
        <v>x</v>
      </c>
      <c r="BF130" s="35" t="str">
        <f t="shared" si="153"/>
        <v>x</v>
      </c>
      <c r="BG130" s="35" t="str">
        <f t="shared" si="154"/>
        <v>x</v>
      </c>
      <c r="BH130" s="35" t="str">
        <f>IF('Indicator Data'!P133="No data","x",ROUND(IF('Indicator Data'!P133=0,0,IF(LOG('Indicator Data'!P133)&gt;BH$195,10,IF(LOG('Indicator Data'!P133)&lt;BH$194,0,10-(BH$195-LOG('Indicator Data'!P133))/(BH$195-BH$194)*10))),1))</f>
        <v>x</v>
      </c>
      <c r="BI130" s="36" t="str">
        <f>IF(BH130="x","x",'Indicator Data'!P133/'Indicator Data'!$CK133)</f>
        <v>x</v>
      </c>
      <c r="BJ130" s="35" t="str">
        <f t="shared" si="155"/>
        <v>x</v>
      </c>
      <c r="BK130" s="35" t="str">
        <f t="shared" si="156"/>
        <v>x</v>
      </c>
      <c r="BL130" s="35">
        <f t="shared" si="157"/>
        <v>0</v>
      </c>
      <c r="BM130" s="35">
        <f>ROUND(IF('Indicator Data'!Q133=0,0,IF(LOG('Indicator Data'!Q133)&gt;BM$195,10,IF(LOG('Indicator Data'!Q133)&lt;BM$194,0,10-(BM$195-LOG('Indicator Data'!Q133))/(BM$195-BM$194)*10))),1)</f>
        <v>0</v>
      </c>
      <c r="BN130" s="35">
        <f>ROUND(IF('Indicator Data'!R133=0,0,IF(LOG('Indicator Data'!R133)&gt;BN$195,10,IF(LOG('Indicator Data'!R133)&lt;BN$194,0,10-(BN$195-LOG('Indicator Data'!R133))/(BN$195-BN$194)*10))),1)</f>
        <v>0</v>
      </c>
      <c r="BO130" s="35">
        <f t="shared" si="158"/>
        <v>0</v>
      </c>
      <c r="BP130" s="36">
        <f>'Indicator Data'!Q133/'Indicator Data'!$CK133</f>
        <v>0</v>
      </c>
      <c r="BQ130" s="36">
        <f>'Indicator Data'!R133/'Indicator Data'!$CK133</f>
        <v>0</v>
      </c>
      <c r="BR130" s="35">
        <f t="shared" si="200"/>
        <v>0</v>
      </c>
      <c r="BS130" s="35">
        <f t="shared" si="201"/>
        <v>0</v>
      </c>
      <c r="BT130" s="35">
        <f t="shared" si="135"/>
        <v>0</v>
      </c>
      <c r="BU130" s="35">
        <f t="shared" si="159"/>
        <v>0</v>
      </c>
      <c r="BV130" s="35">
        <f>ROUND(IF('Indicator Data'!S133=0,0,IF(LOG('Indicator Data'!S133)&gt;BV$195,10,IF(LOG('Indicator Data'!S133)&lt;BV$194,0,10-(BV$195-LOG('Indicator Data'!S133))/(BV$195-BV$194)*10))),1)</f>
        <v>0</v>
      </c>
      <c r="BW130" s="35">
        <f>ROUND(IF('Indicator Data'!T133=0,0,IF(LOG('Indicator Data'!T133)&gt;BW$195,10,IF(LOG('Indicator Data'!T133)&lt;BW$194,0,10-(BW$195-LOG('Indicator Data'!T133))/(BW$195-BW$194)*10))),1)</f>
        <v>0</v>
      </c>
      <c r="BX130" s="35">
        <f t="shared" si="160"/>
        <v>0</v>
      </c>
      <c r="BY130" s="36">
        <f>'Indicator Data'!S133/'Indicator Data'!$CK133</f>
        <v>0</v>
      </c>
      <c r="BZ130" s="36">
        <f>'Indicator Data'!T133/'Indicator Data'!$CK133</f>
        <v>0</v>
      </c>
      <c r="CA130" s="35">
        <f t="shared" si="202"/>
        <v>0</v>
      </c>
      <c r="CB130" s="35">
        <f t="shared" si="203"/>
        <v>0</v>
      </c>
      <c r="CC130" s="35">
        <f t="shared" si="161"/>
        <v>0</v>
      </c>
      <c r="CD130" s="35">
        <f t="shared" si="162"/>
        <v>0</v>
      </c>
      <c r="CE130" s="35">
        <f t="shared" si="163"/>
        <v>0</v>
      </c>
      <c r="CF130" s="35">
        <f>ROUND(IF('Indicator Data'!U133=0,0,IF(LOG('Indicator Data'!U133)&gt;CF$195,10,IF(LOG('Indicator Data'!U133)&lt;CF$194,0,10-(CF$195-LOG('Indicator Data'!U133))/(CF$195-CF$194)*10))),1)</f>
        <v>0</v>
      </c>
      <c r="CG130" s="36">
        <f>'Indicator Data'!U133/'Indicator Data'!$CK133</f>
        <v>0</v>
      </c>
      <c r="CH130" s="35">
        <f t="shared" si="204"/>
        <v>0</v>
      </c>
      <c r="CI130" s="35">
        <f t="shared" si="164"/>
        <v>0</v>
      </c>
      <c r="CJ130" s="35">
        <f>ROUND(IF('Indicator Data'!V133=0,0,IF(LOG('Indicator Data'!V133)&gt;CJ$195,10,IF(LOG('Indicator Data'!V133)&lt;CJ$194,0,10-(CJ$195-LOG('Indicator Data'!V133))/(CJ$195-CJ$194)*10))),1)</f>
        <v>0</v>
      </c>
      <c r="CK130" s="36">
        <f>IF('Indicator Data'!V133/'Indicator Data'!$CK133&gt;1,1,'Indicator Data'!V133/'Indicator Data'!$CK133)</f>
        <v>0</v>
      </c>
      <c r="CL130" s="35">
        <f t="shared" si="205"/>
        <v>0</v>
      </c>
      <c r="CM130" s="35">
        <f t="shared" si="165"/>
        <v>0</v>
      </c>
      <c r="CN130" s="35">
        <f>ROUND(IF('Indicator Data'!W133=0,0,IF(LOG('Indicator Data'!W133)&gt;CN$195,10,IF(LOG('Indicator Data'!W133)&lt;CN$194,0,10-(CN$195-LOG('Indicator Data'!W133))/(CN$195-CN$194)*10))),1)</f>
        <v>0</v>
      </c>
      <c r="CO130" s="36">
        <f>'Indicator Data'!W133/'Indicator Data'!$CK133</f>
        <v>0</v>
      </c>
      <c r="CP130" s="35">
        <f t="shared" si="206"/>
        <v>0</v>
      </c>
      <c r="CQ130" s="35">
        <f t="shared" si="166"/>
        <v>0</v>
      </c>
      <c r="CR130" s="35">
        <f t="shared" si="207"/>
        <v>0</v>
      </c>
      <c r="CS130" s="35">
        <f>IF('Indicator Data'!BZ133="No data","x",ROUND(IF('Indicator Data'!BZ133&gt;CS$195,0,IF('Indicator Data'!BZ133&lt;CS$194,10,(CS$195-'Indicator Data'!BZ133)/(CS$195-CS$194)*10)),1))</f>
        <v>0.2</v>
      </c>
      <c r="CT130" s="35">
        <f>IF('Indicator Data'!CA133="No data","x",ROUND(IF('Indicator Data'!CA133&gt;CT$195,0,IF('Indicator Data'!CA133&lt;CT$194,10,(CT$195-'Indicator Data'!CA133)/(CT$195-CT$194)*10)),1))</f>
        <v>0</v>
      </c>
      <c r="CU130" s="35" t="str">
        <f>IF('Indicator Data'!AC133="No data","x",ROUND(IF('Indicator Data'!AC133&gt;CU$195,0,IF('Indicator Data'!AC133&lt;CU$194,10,(CU$195-'Indicator Data'!AC133)/(CU$195-CU$194)*10)),1))</f>
        <v>x</v>
      </c>
      <c r="CV130" s="35">
        <f t="shared" si="208"/>
        <v>0.1</v>
      </c>
      <c r="CW130" s="35">
        <f>IF('Indicator Data'!X133="No data","x",ROUND(IF(LOG('Indicator Data'!X133)&gt;CW$195,10,IF(LOG('Indicator Data'!X133)&lt;CW$194,0,10-(CW$195-LOG('Indicator Data'!X133))/(CW$195-CW$194)*10)),1))</f>
        <v>3.9</v>
      </c>
      <c r="CX130" s="35">
        <f>IF('Indicator Data'!Y133="No data","x",ROUND(IF('Indicator Data'!Y133&gt;CX$195,10,IF('Indicator Data'!Y133&lt;CX$194,0,10-(CX$195-'Indicator Data'!Y133)/(CX$195-CX$194)*10)),1))</f>
        <v>2.2999999999999998</v>
      </c>
      <c r="CY130" s="35">
        <f>IF('Indicator Data'!Z133="No data","x",ROUND(IF('Indicator Data'!Z133&gt;CY$195,10,IF('Indicator Data'!Z133&lt;CY$194,0,10-(CY$195-'Indicator Data'!Z133)/(CY$195-CY$194)*10)),1))</f>
        <v>8.1999999999999993</v>
      </c>
      <c r="CZ130" s="35">
        <f>IF('Indicator Data'!AA133="No data","x",ROUND(IF('Indicator Data'!AA133&gt;CZ$195,10,IF('Indicator Data'!AA133&lt;CZ$194,0,10-(CZ$195-'Indicator Data'!AA133)/(CZ$195-CZ$194)*10)),1))</f>
        <v>0.5</v>
      </c>
      <c r="DA130" s="35">
        <f t="shared" si="167"/>
        <v>3.7</v>
      </c>
      <c r="DB130" s="35">
        <f t="shared" si="168"/>
        <v>2.5</v>
      </c>
      <c r="DC130" s="35">
        <f>IF('Indicator Data'!AF133="No data","x",ROUND(IF('Indicator Data'!AF133&gt;DC$195,10,IF('Indicator Data'!AF133&lt;DC$194,0,10-(DC$195-'Indicator Data'!AF133)/(DC$195-DC$194)*10)),1))</f>
        <v>0</v>
      </c>
      <c r="DD130" s="35">
        <f>IF('Indicator Data'!AG133="No data","x",ROUND(IF('Indicator Data'!AG133&gt;DD$195,10,IF('Indicator Data'!AG133&lt;DD$194,0,10-(DD$195-'Indicator Data'!AG133)/(DD$195-DD$194)*10)),1))</f>
        <v>0.4</v>
      </c>
      <c r="DE130" s="35">
        <f t="shared" si="169"/>
        <v>2.6</v>
      </c>
      <c r="DF130" s="35">
        <f>IF('Indicator Data'!AB133="No data","x",ROUND(IF('Indicator Data'!AB133&gt;DF$195,10,IF('Indicator Data'!AB133&lt;DF$194,0,10-(DF$195-'Indicator Data'!AB133)/(DF$195-DF$194)*10)),1))</f>
        <v>0</v>
      </c>
      <c r="DG130" s="35">
        <f t="shared" si="170"/>
        <v>0.1</v>
      </c>
      <c r="DH130" s="143">
        <f>IF('Indicator Data'!AD133="No data","x",'Indicator Data'!AD133/'Indicator Data'!$CJ133)</f>
        <v>9.0335143568552362E-4</v>
      </c>
      <c r="DI130" s="35">
        <f t="shared" si="171"/>
        <v>1</v>
      </c>
      <c r="DJ130" s="35">
        <f>IF('Indicator Data'!AE133="No data","x",ROUND(IF('Indicator Data'!AE133&gt;DJ$195,0,IF('Indicator Data'!AE133&lt;DJ$194,10,(DJ$195-'Indicator Data'!AE133)/(DJ$195-DJ$194)*10)),1))</f>
        <v>0</v>
      </c>
      <c r="DK130" s="35">
        <f t="shared" si="172"/>
        <v>0.5</v>
      </c>
      <c r="DL130" s="35">
        <f t="shared" si="173"/>
        <v>1.1000000000000001</v>
      </c>
      <c r="DM130" s="37">
        <f t="shared" si="209"/>
        <v>1</v>
      </c>
      <c r="DN130" s="38">
        <f t="shared" si="210"/>
        <v>0.3</v>
      </c>
      <c r="DO130" s="35">
        <f>ROUND(IF('Indicator Data'!AH133=0,0,IF('Indicator Data'!AH133&gt;DO$195,10,IF('Indicator Data'!AH133&lt;DO$194,0,10-(DO$195-'Indicator Data'!AH133)/(DO$195-DO$194)*10))),1)</f>
        <v>0</v>
      </c>
      <c r="DP130" s="35">
        <f>ROUND(IF('Indicator Data'!AI133=0,0,IF(LOG('Indicator Data'!AI133)&gt;LOG(DP$195),10,IF(LOG('Indicator Data'!AI133)&lt;LOG(DP$194),0,10-(LOG(DP$195)-LOG('Indicator Data'!AI133))/(LOG(DP$195)-LOG(DP$194))*10))),1)</f>
        <v>0</v>
      </c>
      <c r="DQ130" s="37">
        <f t="shared" si="211"/>
        <v>0</v>
      </c>
      <c r="DR130" s="35">
        <f>'Indicator Data'!AJ133</f>
        <v>0</v>
      </c>
      <c r="DS130" s="35">
        <f>'Indicator Data'!AK133</f>
        <v>0</v>
      </c>
      <c r="DT130" s="37">
        <f t="shared" si="212"/>
        <v>0</v>
      </c>
      <c r="DU130" s="38">
        <f t="shared" si="213"/>
        <v>0</v>
      </c>
      <c r="DV130" s="13"/>
      <c r="DW130" s="83"/>
    </row>
    <row r="131" spans="1:127" s="2" customFormat="1" x14ac:dyDescent="0.3">
      <c r="A131" s="98" t="str">
        <f>'Indicator Data'!A134</f>
        <v>Oman</v>
      </c>
      <c r="B131" s="39" t="str">
        <f>'Indicator Data'!B134</f>
        <v>OMN</v>
      </c>
      <c r="C131" s="35">
        <f>ROUND(IF('Indicator Data'!C134=0,0.1,IF(LOG('Indicator Data'!C134)&gt;C$195,10,IF(LOG('Indicator Data'!C134)&lt;C$194,0,10-(C$195-LOG('Indicator Data'!C134))/(C$195-C$194)*10))),1)</f>
        <v>0.1</v>
      </c>
      <c r="D131" s="35">
        <f>ROUND(IF('Indicator Data'!D134=0,0.1,IF(LOG('Indicator Data'!D134)&gt;D$195,10,IF(LOG('Indicator Data'!D134)&lt;D$194,0,10-(D$195-LOG('Indicator Data'!D134))/(D$195-D$194)*10))),1)</f>
        <v>0.1</v>
      </c>
      <c r="E131" s="35">
        <f t="shared" ref="E131:E162" si="214">ROUND((10-GEOMEAN(((10-C131)/10*9+1),((10-D131)/10*9+1)))/9*10,1)</f>
        <v>0.1</v>
      </c>
      <c r="F131" s="35">
        <f>IF('Indicator Data'!E134="No data",0.1,(ROUND(IF('Indicator Data'!E134=0,0,IF(LOG('Indicator Data'!E134)&gt;F$195,10,IF(LOG('Indicator Data'!E134)&lt;F$194,0,10-(F$195-LOG('Indicator Data'!E134))/(F$195-F$194)*10))),1)))</f>
        <v>5.2</v>
      </c>
      <c r="G131" s="35">
        <f>ROUND(IF('Indicator Data'!F134=0,0,IF(LOG('Indicator Data'!F134)&gt;G$195,10,IF(LOG('Indicator Data'!F134)&lt;G$194,0,10-(G$195-LOG('Indicator Data'!F134))/(G$195-G$194)*10))),1)</f>
        <v>7.9</v>
      </c>
      <c r="H131" s="35">
        <f>ROUND(IF('Indicator Data'!G134=0,0,IF(LOG('Indicator Data'!G134)&gt;H$195,10,IF(LOG('Indicator Data'!G134)&lt;H$194,0,10-(H$195-LOG('Indicator Data'!G134))/(H$195-H$194)*10))),1)</f>
        <v>4.7</v>
      </c>
      <c r="I131" s="35">
        <f>ROUND(IF('Indicator Data'!H134=0,0,IF(LOG('Indicator Data'!H134)&gt;I$195,10,IF(LOG('Indicator Data'!H134)&lt;I$194,0,10-(I$195-LOG('Indicator Data'!H134))/(I$195-I$194)*10))),1)</f>
        <v>0</v>
      </c>
      <c r="J131" s="35">
        <f t="shared" ref="J131:J162" si="215">ROUND((10-GEOMEAN(((10-H131)/10*9+1),((10-I131)/10*9+1)))/9*10,1)</f>
        <v>2.7</v>
      </c>
      <c r="K131" s="35">
        <f>ROUND(IF('Indicator Data'!I134=0,0,IF(LOG('Indicator Data'!I134)&gt;K$195,10,IF(LOG('Indicator Data'!I134)&lt;K$194,0,10-(K$195-LOG('Indicator Data'!I134))/(K$195-K$194)*10))),1)</f>
        <v>6.1</v>
      </c>
      <c r="L131" s="35">
        <f t="shared" ref="L131:L162" si="216">ROUND((10-GEOMEAN(((10-J131)/10*9+1),((10-K131)/10*9+1)))/9*10,1)</f>
        <v>4.5999999999999996</v>
      </c>
      <c r="M131" s="35">
        <f>ROUND(IF('Indicator Data'!J134=0,0,IF(LOG('Indicator Data'!J134)&gt;M$195,10,IF(LOG('Indicator Data'!J134)&lt;M$194,0,10-(M$195-LOG('Indicator Data'!J134))/(M$195-M$194)*10))),1)</f>
        <v>0</v>
      </c>
      <c r="N131" s="36">
        <f>'Indicator Data'!C134/'Indicator Data'!$CK134</f>
        <v>0</v>
      </c>
      <c r="O131" s="36">
        <f>'Indicator Data'!D134/'Indicator Data'!$CK134</f>
        <v>0</v>
      </c>
      <c r="P131" s="36">
        <f>IF(F131=0.1,"x",'Indicator Data'!E134/'Indicator Data'!$CK134)</f>
        <v>2.5567572256263698E-3</v>
      </c>
      <c r="Q131" s="36">
        <f>'Indicator Data'!F134/'Indicator Data'!$CK134</f>
        <v>1.1852985331895066E-4</v>
      </c>
      <c r="R131" s="36">
        <f>'Indicator Data'!G134/'Indicator Data'!$CK134</f>
        <v>1.6942867786884333E-3</v>
      </c>
      <c r="S131" s="36">
        <f>'Indicator Data'!H134/'Indicator Data'!$CK134</f>
        <v>0</v>
      </c>
      <c r="T131" s="36">
        <f>'Indicator Data'!I134/'Indicator Data'!$CK134</f>
        <v>2.5554839140153247E-3</v>
      </c>
      <c r="U131" s="36">
        <f>'Indicator Data'!J134/'Indicator Data'!$CK134</f>
        <v>0</v>
      </c>
      <c r="V131" s="35">
        <f t="shared" ref="V131:V162" si="217">ROUND(IF(N131&gt;V$195,10,IF(N131&lt;V$194,0,10-(V$195-N131)/(V$195-V$194)*10)),1)</f>
        <v>0</v>
      </c>
      <c r="W131" s="35">
        <f t="shared" ref="W131:W162" si="218">ROUND(IF(O131&gt;W$195,10,IF(O131&lt;W$194,0,10-(W$195-O131)/(W$195-W$194)*10)),1)</f>
        <v>0</v>
      </c>
      <c r="X131" s="35">
        <f t="shared" ref="X131:X162" si="219">ROUND(((10-GEOMEAN(((10-V131)/10*9+1),((10-W131)/10*9+1)))/9*10),1)</f>
        <v>0</v>
      </c>
      <c r="Y131" s="35">
        <f t="shared" ref="Y131:Y162" si="220">IF(P131="x",0.1,ROUND(IF(P131&gt;Y$195,10,IF(P131&lt;Y$194,0,10-(Y$195-P131)/(Y$195-Y$194)*10)),1))</f>
        <v>1.7</v>
      </c>
      <c r="Z131" s="35">
        <f t="shared" ref="Z131:Z162" si="221">ROUND(IF(Q131=0,0,IF(LOG(Q131)&gt;Z$195,10,IF(LOG(Q131)&lt;=Z$194,0,10-(Z$195-LOG(Q131))/(Z$195-Z$194)*10))),1)</f>
        <v>10</v>
      </c>
      <c r="AA131" s="35">
        <f t="shared" ref="AA131:AA162" si="222">ROUND(IF(R131&gt;AA$195,10,IF(R131&lt;AA$194,0,10-(AA$195-R131)/(AA$195-AA$194)*10)),1)</f>
        <v>0.9</v>
      </c>
      <c r="AB131" s="35">
        <f t="shared" ref="AB131:AB162" si="223">ROUND(IF(S131&gt;AB$195,10,IF(S131&lt;AB$194,0,10-(AB$195-S131)/(AB$195-AB$194)*10)),1)</f>
        <v>0</v>
      </c>
      <c r="AC131" s="35">
        <f t="shared" ref="AC131:AC162" si="224">ROUND(((10-GEOMEAN(((10-AA131)/10*9+1),((10-AB131)/10*9+1)))/9*10),1)</f>
        <v>0.5</v>
      </c>
      <c r="AD131" s="35">
        <f t="shared" ref="AD131:AD162" si="225">ROUND(IF(T131=0,0,IF(T131&gt;AD$195,10,IF(T131&lt;=AD$194,0,10-(AD$195-T131)/(AD$195-AD$194)*10))),1)</f>
        <v>2.6</v>
      </c>
      <c r="AE131" s="35">
        <f t="shared" ref="AE131:AE162" si="226">ROUND((10-GEOMEAN(((10-AC131)/10*9+1),((10-AD131)/10*9+1)))/9*10,1)</f>
        <v>1.6</v>
      </c>
      <c r="AF131" s="35">
        <f t="shared" ref="AF131:AF162" si="227">ROUND(IF(U131&gt;AF$195,10,IF(U131&lt;AF$194,0,10-(AF$195-U131)/(AF$195-AF$194)*10)),1)</f>
        <v>0</v>
      </c>
      <c r="AG131" s="35">
        <f>ROUND(IF('Indicator Data'!K134=0,0,IF('Indicator Data'!K134&gt;AG$195,10,IF('Indicator Data'!K134&lt;AG$194,0,10-(AG$195-'Indicator Data'!K134)/(AG$195-AG$194)*10))),1)</f>
        <v>0</v>
      </c>
      <c r="AH131" s="35">
        <f t="shared" ref="AH131:AH162" si="228">ROUND(AVERAGE(C131,V131),1)</f>
        <v>0.1</v>
      </c>
      <c r="AI131" s="35">
        <f t="shared" ref="AI131:AI162" si="229">ROUND(AVERAGE(D131,W131),1)</f>
        <v>0.1</v>
      </c>
      <c r="AJ131" s="35">
        <f t="shared" ref="AJ131:AJ162" si="230">ROUND(AVERAGE(AA131,H131),1)</f>
        <v>2.8</v>
      </c>
      <c r="AK131" s="35">
        <f t="shared" ref="AK131:AK162" si="231">ROUND(AVERAGE(AB131,I131),1)</f>
        <v>0</v>
      </c>
      <c r="AL131" s="35">
        <f t="shared" ref="AL131:AL162" si="232">ROUND((10-GEOMEAN(((10-AJ131)/10*9+1),((10-AK131)/10*9+1)))/9*10,1)</f>
        <v>1.5</v>
      </c>
      <c r="AM131" s="35">
        <f t="shared" ref="AM131:AM162" si="233">ROUND(AVERAGE(AD131,K131),1)</f>
        <v>4.4000000000000004</v>
      </c>
      <c r="AN131" s="35">
        <f t="shared" ref="AN131:AN162" si="234">ROUND((10-GEOMEAN(((10-M131)/10*9+1),((10-AF131)/10*9+1)))/9*10,1)</f>
        <v>0</v>
      </c>
      <c r="AO131" s="142">
        <f t="shared" ref="AO131:AO162" si="235">ROUND((10-GEOMEAN(((10-E131)/10*9+1),((10-X131)/10*9+1)))/9*10,1)</f>
        <v>0.1</v>
      </c>
      <c r="AP131" s="142">
        <f t="shared" si="148"/>
        <v>3.7</v>
      </c>
      <c r="AQ131" s="142">
        <f t="shared" ref="AQ131:AQ162" si="236">ROUND((10-GEOMEAN(((10-G131)/10*9+1),((10-Z131)/10*9+1)))/9*10,1)</f>
        <v>9.1999999999999993</v>
      </c>
      <c r="AR131" s="142">
        <f t="shared" ref="AR131:AR162" si="237">ROUND((10-GEOMEAN(((10-L131)/10*9+1),((10-AE131)/10*9+1)))/9*10,1)</f>
        <v>3.2</v>
      </c>
      <c r="AS131" s="35">
        <f t="shared" ref="AS131:AS162" si="238">ROUND(AVERAGE(AG131,AN131),1)</f>
        <v>0</v>
      </c>
      <c r="AT131" s="35">
        <f>IF('Indicator Data'!L134="No data","x",IF('Indicator Data'!CL134&lt;1000,"x",ROUND((IF('Indicator Data'!L134&gt;AT$195,10,IF('Indicator Data'!L134&lt;AT$194,0,10-(AT$195-'Indicator Data'!L134)/(AT$195-AT$194)*10))),1)))</f>
        <v>10</v>
      </c>
      <c r="AU131" s="142">
        <f t="shared" ref="AU131:AU162" si="239">ROUND(AVERAGE(AS131,AT131),1)</f>
        <v>5</v>
      </c>
      <c r="AV131" s="35">
        <f>IF('Indicator Data'!M134="No data","x",ROUND(IF('Indicator Data'!M134=0,0,IF(LOG('Indicator Data'!M134)&gt;AV$195,10,IF(LOG('Indicator Data'!M134)&lt;AV$194,0,10-(AV$195-LOG('Indicator Data'!M134))/(AV$195-AV$194)*10))),1))</f>
        <v>7.6</v>
      </c>
      <c r="AW131" s="36">
        <f>IF(AV131="x","x",'Indicator Data'!M134/'Indicator Data'!$CK134)</f>
        <v>0.45942631311010529</v>
      </c>
      <c r="AX131" s="35">
        <f t="shared" si="149"/>
        <v>5.0999999999999996</v>
      </c>
      <c r="AY131" s="35">
        <f t="shared" si="150"/>
        <v>6.5</v>
      </c>
      <c r="AZ131" s="35" t="str">
        <f>IF('Indicator Data'!N134="No data","x",ROUND(IF('Indicator Data'!N134=0,0,IF(LOG('Indicator Data'!N134)&gt;AZ$195,10,IF(LOG('Indicator Data'!N134)&lt;AZ$194,0,10-(AZ$195-LOG('Indicator Data'!N134))/(AZ$195-AZ$194)*10))),1))</f>
        <v>x</v>
      </c>
      <c r="BA131" s="36" t="str">
        <f>IF(AZ131="x","x",'Indicator Data'!N134/'Indicator Data'!$CK134)</f>
        <v>x</v>
      </c>
      <c r="BB131" s="35" t="str">
        <f t="shared" si="151"/>
        <v>x</v>
      </c>
      <c r="BC131" s="35" t="str">
        <f t="shared" si="152"/>
        <v>x</v>
      </c>
      <c r="BD131" s="35" t="str">
        <f>IF('Indicator Data'!O134="No data","x",ROUND(IF('Indicator Data'!O134=0,0,IF(LOG('Indicator Data'!O134)&gt;BD$195,10,IF(LOG('Indicator Data'!O134)&lt;BD$194,0,10-(BD$195-LOG('Indicator Data'!O134))/(BD$195-BD$194)*10))),1))</f>
        <v>x</v>
      </c>
      <c r="BE131" s="36" t="str">
        <f>IF(BD131="x","x",'Indicator Data'!O134/'Indicator Data'!$CK134)</f>
        <v>x</v>
      </c>
      <c r="BF131" s="35" t="str">
        <f t="shared" si="153"/>
        <v>x</v>
      </c>
      <c r="BG131" s="35" t="str">
        <f t="shared" si="154"/>
        <v>x</v>
      </c>
      <c r="BH131" s="35" t="str">
        <f>IF('Indicator Data'!P134="No data","x",ROUND(IF('Indicator Data'!P134=0,0,IF(LOG('Indicator Data'!P134)&gt;BH$195,10,IF(LOG('Indicator Data'!P134)&lt;BH$194,0,10-(BH$195-LOG('Indicator Data'!P134))/(BH$195-BH$194)*10))),1))</f>
        <v>x</v>
      </c>
      <c r="BI131" s="36" t="str">
        <f>IF(BH131="x","x",'Indicator Data'!P134/'Indicator Data'!$CK134)</f>
        <v>x</v>
      </c>
      <c r="BJ131" s="35" t="str">
        <f t="shared" si="155"/>
        <v>x</v>
      </c>
      <c r="BK131" s="35" t="str">
        <f t="shared" si="156"/>
        <v>x</v>
      </c>
      <c r="BL131" s="35">
        <f t="shared" si="157"/>
        <v>6.5</v>
      </c>
      <c r="BM131" s="35">
        <f>ROUND(IF('Indicator Data'!Q134=0,0,IF(LOG('Indicator Data'!Q134)&gt;BM$195,10,IF(LOG('Indicator Data'!Q134)&lt;BM$194,0,10-(BM$195-LOG('Indicator Data'!Q134))/(BM$195-BM$194)*10))),1)</f>
        <v>0</v>
      </c>
      <c r="BN131" s="35">
        <f>ROUND(IF('Indicator Data'!R134=0,0,IF(LOG('Indicator Data'!R134)&gt;BN$195,10,IF(LOG('Indicator Data'!R134)&lt;BN$194,0,10-(BN$195-LOG('Indicator Data'!R134))/(BN$195-BN$194)*10))),1)</f>
        <v>0</v>
      </c>
      <c r="BO131" s="35">
        <f t="shared" si="158"/>
        <v>0</v>
      </c>
      <c r="BP131" s="36">
        <f>'Indicator Data'!Q134/'Indicator Data'!$CK134</f>
        <v>0</v>
      </c>
      <c r="BQ131" s="36">
        <f>'Indicator Data'!R134/'Indicator Data'!$CK134</f>
        <v>0</v>
      </c>
      <c r="BR131" s="35">
        <f t="shared" ref="BR131:BR162" si="240">ROUND(IF(BP131&gt;BR$195,10,IF(BP131&lt;BR$194,0,10-(BR$195-BP131)/(BR$195-BR$194)*10)),1)</f>
        <v>0</v>
      </c>
      <c r="BS131" s="35">
        <f t="shared" ref="BS131:BS162" si="241">ROUND(IF(BQ131&gt;BS$195,10,IF(BQ131&lt;BS$194,0,10-(BS$195-BQ131)/(BS$195-BS$194)*10)),1)</f>
        <v>0</v>
      </c>
      <c r="BT131" s="35">
        <f t="shared" ref="BT131:BT193" si="242">AVERAGE(BR131,BS131,BS131)</f>
        <v>0</v>
      </c>
      <c r="BU131" s="35">
        <f t="shared" si="159"/>
        <v>0</v>
      </c>
      <c r="BV131" s="35">
        <f>ROUND(IF('Indicator Data'!S134=0,0,IF(LOG('Indicator Data'!S134)&gt;BV$195,10,IF(LOG('Indicator Data'!S134)&lt;BV$194,0,10-(BV$195-LOG('Indicator Data'!S134))/(BV$195-BV$194)*10))),1)</f>
        <v>0</v>
      </c>
      <c r="BW131" s="35">
        <f>ROUND(IF('Indicator Data'!T134=0,0,IF(LOG('Indicator Data'!T134)&gt;BW$195,10,IF(LOG('Indicator Data'!T134)&lt;BW$194,0,10-(BW$195-LOG('Indicator Data'!T134))/(BW$195-BW$194)*10))),1)</f>
        <v>0</v>
      </c>
      <c r="BX131" s="35">
        <f t="shared" si="160"/>
        <v>0</v>
      </c>
      <c r="BY131" s="36">
        <f>'Indicator Data'!S134/'Indicator Data'!$CK134</f>
        <v>0</v>
      </c>
      <c r="BZ131" s="36">
        <f>'Indicator Data'!T134/'Indicator Data'!$CK134</f>
        <v>0</v>
      </c>
      <c r="CA131" s="35">
        <f t="shared" ref="CA131:CA162" si="243">ROUND(IF(BY131&gt;CA$195,10,IF(BY131&lt;CA$194,0,10-(CA$195-BY131)/(CA$195-CA$194)*10)),1)</f>
        <v>0</v>
      </c>
      <c r="CB131" s="35">
        <f t="shared" ref="CB131:CB162" si="244">ROUND(IF(BZ131&gt;CB$195,10,IF(BZ131&lt;CB$194,0,10-(CB$195-BZ131)/(CB$195-CB$194)*10)),1)</f>
        <v>0</v>
      </c>
      <c r="CC131" s="35">
        <f t="shared" si="161"/>
        <v>0</v>
      </c>
      <c r="CD131" s="35">
        <f t="shared" si="162"/>
        <v>0</v>
      </c>
      <c r="CE131" s="35">
        <f t="shared" si="163"/>
        <v>0</v>
      </c>
      <c r="CF131" s="35">
        <f>ROUND(IF('Indicator Data'!U134=0,0,IF(LOG('Indicator Data'!U134)&gt;CF$195,10,IF(LOG('Indicator Data'!U134)&lt;CF$194,0,10-(CF$195-LOG('Indicator Data'!U134))/(CF$195-CF$194)*10))),1)</f>
        <v>6.5</v>
      </c>
      <c r="CG131" s="36">
        <f>'Indicator Data'!U134/'Indicator Data'!$CK134</f>
        <v>7.637222957419125E-2</v>
      </c>
      <c r="CH131" s="35">
        <f t="shared" ref="CH131:CH162" si="245">ROUND(IF(CG131&gt;CH$195,10,IF(CG131&lt;CH$194,0,10-(CH$195-CG131)/(CH$195-CH$194)*10)),1)</f>
        <v>0.8</v>
      </c>
      <c r="CI131" s="35">
        <f t="shared" si="164"/>
        <v>4.2</v>
      </c>
      <c r="CJ131" s="35">
        <f>ROUND(IF('Indicator Data'!V134=0,0,IF(LOG('Indicator Data'!V134)&gt;CJ$195,10,IF(LOG('Indicator Data'!V134)&lt;CJ$194,0,10-(CJ$195-LOG('Indicator Data'!V134))/(CJ$195-CJ$194)*10))),1)</f>
        <v>7.9</v>
      </c>
      <c r="CK131" s="36">
        <f>IF('Indicator Data'!V134/'Indicator Data'!$CK134&gt;1,1,'Indicator Data'!V134/'Indicator Data'!$CK134)</f>
        <v>0.74247279149716983</v>
      </c>
      <c r="CL131" s="35">
        <f t="shared" ref="CL131:CL162" si="246">ROUND(IF(CK131&gt;CL$195,10,IF(CK131&lt;CL$194,0,10-(CL$195-CK131)/(CL$195-CL$194)*10)),1)</f>
        <v>7.4</v>
      </c>
      <c r="CM131" s="35">
        <f t="shared" si="165"/>
        <v>7.7</v>
      </c>
      <c r="CN131" s="35">
        <f>ROUND(IF('Indicator Data'!W134=0,0,IF(LOG('Indicator Data'!W134)&gt;CN$195,10,IF(LOG('Indicator Data'!W134)&lt;CN$194,0,10-(CN$195-LOG('Indicator Data'!W134))/(CN$195-CN$194)*10))),1)</f>
        <v>7.8</v>
      </c>
      <c r="CO131" s="36">
        <f>'Indicator Data'!W134/'Indicator Data'!$CK134</f>
        <v>0.68817478246944608</v>
      </c>
      <c r="CP131" s="35">
        <f t="shared" ref="CP131:CP162" si="247">ROUND(IF(CO131&gt;CP$195,10,IF(CO131&lt;CP$194,0,10-(CP$195-CO131)/(CP$195-CP$194)*10)),1)</f>
        <v>6.9</v>
      </c>
      <c r="CQ131" s="35">
        <f t="shared" si="166"/>
        <v>7.4</v>
      </c>
      <c r="CR131" s="35">
        <f t="shared" ref="CR131:CR162" si="248">ROUND((10-GEOMEAN(((10-CM131)/10*9+1),((10-CE131)/10*9+1),((10-CI131)/10*9+1),((10-CQ131)/10*9+1)))/9*10,1)</f>
        <v>5.5</v>
      </c>
      <c r="CS131" s="35">
        <f>IF('Indicator Data'!BZ134="No data","x",ROUND(IF('Indicator Data'!BZ134&gt;CS$195,0,IF('Indicator Data'!BZ134&lt;CS$194,10,(CS$195-'Indicator Data'!BZ134)/(CS$195-CS$194)*10)),1))</f>
        <v>0</v>
      </c>
      <c r="CT131" s="35">
        <f>IF('Indicator Data'!CA134="No data","x",ROUND(IF('Indicator Data'!CA134&gt;CT$195,0,IF('Indicator Data'!CA134&lt;CT$194,10,(CT$195-'Indicator Data'!CA134)/(CT$195-CT$194)*10)),1))</f>
        <v>1.3</v>
      </c>
      <c r="CU131" s="35">
        <f>IF('Indicator Data'!AC134="No data","x",ROUND(IF('Indicator Data'!AC134&gt;CU$195,0,IF('Indicator Data'!AC134&lt;CU$194,10,(CU$195-'Indicator Data'!AC134)/(CU$195-CU$194)*10)),1))</f>
        <v>0.3</v>
      </c>
      <c r="CV131" s="35">
        <f t="shared" ref="CV131:CV162" si="249">IF(AND(CT131="x",CS131="x",CU131="x"),"x",ROUND(AVERAGE(CS131:CU131),1))</f>
        <v>0.5</v>
      </c>
      <c r="CW131" s="35">
        <f>IF('Indicator Data'!X134="No data","x",ROUND(IF(LOG('Indicator Data'!X134)&gt;CW$195,10,IF(LOG('Indicator Data'!X134)&lt;CW$194,0,10-(CW$195-LOG('Indicator Data'!X134))/(CW$195-CW$194)*10)),1))</f>
        <v>4</v>
      </c>
      <c r="CX131" s="35">
        <f>IF('Indicator Data'!Y134="No data","x",ROUND(IF('Indicator Data'!Y134&gt;CX$195,10,IF('Indicator Data'!Y134&lt;CX$194,0,10-(CX$195-'Indicator Data'!Y134)/(CX$195-CX$194)*10)),1))</f>
        <v>9.1999999999999993</v>
      </c>
      <c r="CY131" s="35">
        <f>IF('Indicator Data'!Z134="No data","x",ROUND(IF('Indicator Data'!Z134&gt;CY$195,10,IF('Indicator Data'!Z134&lt;CY$194,0,10-(CY$195-'Indicator Data'!Z134)/(CY$195-CY$194)*10)),1))</f>
        <v>8.5</v>
      </c>
      <c r="CZ131" s="35" t="str">
        <f>IF('Indicator Data'!AA134="No data","x",ROUND(IF('Indicator Data'!AA134&gt;CZ$195,10,IF('Indicator Data'!AA134&lt;CZ$194,0,10-(CZ$195-'Indicator Data'!AA134)/(CZ$195-CZ$194)*10)),1))</f>
        <v>x</v>
      </c>
      <c r="DA131" s="35">
        <f t="shared" si="167"/>
        <v>7.2</v>
      </c>
      <c r="DB131" s="35">
        <f t="shared" si="168"/>
        <v>5</v>
      </c>
      <c r="DC131" s="35" t="str">
        <f>IF('Indicator Data'!AF134="No data","x",ROUND(IF('Indicator Data'!AF134&gt;DC$195,10,IF('Indicator Data'!AF134&lt;DC$194,0,10-(DC$195-'Indicator Data'!AF134)/(DC$195-DC$194)*10)),1))</f>
        <v>x</v>
      </c>
      <c r="DD131" s="35">
        <f>IF('Indicator Data'!AG134="No data","x",ROUND(IF('Indicator Data'!AG134&gt;DD$195,10,IF('Indicator Data'!AG134&lt;DD$194,0,10-(DD$195-'Indicator Data'!AG134)/(DD$195-DD$194)*10)),1))</f>
        <v>2.7</v>
      </c>
      <c r="DE131" s="35">
        <f t="shared" si="169"/>
        <v>6.1</v>
      </c>
      <c r="DF131" s="35">
        <f>IF('Indicator Data'!AB134="No data","x",ROUND(IF('Indicator Data'!AB134&gt;DF$195,10,IF('Indicator Data'!AB134&lt;DF$194,0,10-(DF$195-'Indicator Data'!AB134)/(DF$195-DF$194)*10)),1))</f>
        <v>0</v>
      </c>
      <c r="DG131" s="35">
        <f t="shared" si="170"/>
        <v>0.4</v>
      </c>
      <c r="DH131" s="143">
        <f>IF('Indicator Data'!AD134="No data","x",'Indicator Data'!AD134/'Indicator Data'!$CJ134)</f>
        <v>1.3829167966501252E-4</v>
      </c>
      <c r="DI131" s="35">
        <f t="shared" si="171"/>
        <v>8.6</v>
      </c>
      <c r="DJ131" s="35">
        <f>IF('Indicator Data'!AE134="No data","x",ROUND(IF('Indicator Data'!AE134&gt;DJ$195,0,IF('Indicator Data'!AE134&lt;DJ$194,10,(DJ$195-'Indicator Data'!AE134)/(DJ$195-DJ$194)*10)),1))</f>
        <v>0</v>
      </c>
      <c r="DK131" s="35">
        <f t="shared" si="172"/>
        <v>4.3</v>
      </c>
      <c r="DL131" s="35">
        <f t="shared" si="173"/>
        <v>3.6</v>
      </c>
      <c r="DM131" s="37">
        <f t="shared" ref="DM131:DM162" si="250">IF(BL131="x",ROUND((10-GEOMEAN(((10-DL131)/10*9+1),((10-CR131)/10*9+1),((10-DB131)/10*9+1)))/9*10,1),ROUND((10-GEOMEAN(((10-BL131)/10*9+1),((10-DL131)/10*9+1),((10-CR131)/10*9+1),((10-DB131)/10*9+1)))/9*10,1))</f>
        <v>5.2</v>
      </c>
      <c r="DN131" s="3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5.2</v>
      </c>
      <c r="DO131" s="35">
        <f>ROUND(IF('Indicator Data'!AH134=0,0,IF('Indicator Data'!AH134&gt;DO$195,10,IF('Indicator Data'!AH134&lt;DO$194,0,10-(DO$195-'Indicator Data'!AH134)/(DO$195-DO$194)*10))),1)</f>
        <v>0.3</v>
      </c>
      <c r="DP131" s="35">
        <f>ROUND(IF('Indicator Data'!AI134=0,0,IF(LOG('Indicator Data'!AI134)&gt;LOG(DP$195),10,IF(LOG('Indicator Data'!AI134)&lt;LOG(DP$194),0,10-(LOG(DP$195)-LOG('Indicator Data'!AI134))/(LOG(DP$195)-LOG(DP$194))*10))),1)</f>
        <v>0</v>
      </c>
      <c r="DQ131" s="37">
        <f t="shared" ref="DQ131:DQ162" si="252">ROUND((10-GEOMEAN(((10-DO131)/10*9+1),((10-DP131)/10*9+1)))/9*10,1)</f>
        <v>0.2</v>
      </c>
      <c r="DR131" s="35">
        <f>'Indicator Data'!AJ134</f>
        <v>0</v>
      </c>
      <c r="DS131" s="35">
        <f>'Indicator Data'!AK134</f>
        <v>0</v>
      </c>
      <c r="DT131" s="37">
        <f t="shared" ref="DT131:DT162" si="253">ROUND(IF(DR131=5,10,IF(DS131=5,9,IF(DR131=4,8,IF(DS131=4,7,0)))),1)</f>
        <v>0</v>
      </c>
      <c r="DU131" s="38">
        <f t="shared" ref="DU131:DU162" si="254">ROUND(IF(DT131&gt;5,DT131,DQ131/10*7),1)</f>
        <v>0.1</v>
      </c>
      <c r="DV131" s="13"/>
      <c r="DW131" s="83"/>
    </row>
    <row r="132" spans="1:127" s="2" customFormat="1" x14ac:dyDescent="0.3">
      <c r="A132" s="98" t="str">
        <f>'Indicator Data'!A135</f>
        <v>Pakistan</v>
      </c>
      <c r="B132" s="39" t="str">
        <f>'Indicator Data'!B135</f>
        <v>PAK</v>
      </c>
      <c r="C132" s="35">
        <f>ROUND(IF('Indicator Data'!C135=0,0.1,IF(LOG('Indicator Data'!C135)&gt;C$195,10,IF(LOG('Indicator Data'!C135)&lt;C$194,0,10-(C$195-LOG('Indicator Data'!C135))/(C$195-C$194)*10))),1)</f>
        <v>10</v>
      </c>
      <c r="D132" s="35">
        <f>ROUND(IF('Indicator Data'!D135=0,0.1,IF(LOG('Indicator Data'!D135)&gt;D$195,10,IF(LOG('Indicator Data'!D135)&lt;D$194,0,10-(D$195-LOG('Indicator Data'!D135))/(D$195-D$194)*10))),1)</f>
        <v>10</v>
      </c>
      <c r="E132" s="35">
        <f t="shared" si="214"/>
        <v>10</v>
      </c>
      <c r="F132" s="35">
        <f>IF('Indicator Data'!E135="No data",0.1,(ROUND(IF('Indicator Data'!E135=0,0,IF(LOG('Indicator Data'!E135)&gt;F$195,10,IF(LOG('Indicator Data'!E135)&lt;F$194,0,10-(F$195-LOG('Indicator Data'!E135))/(F$195-F$194)*10))),1)))</f>
        <v>10</v>
      </c>
      <c r="G132" s="35">
        <f>ROUND(IF('Indicator Data'!F135=0,0,IF(LOG('Indicator Data'!F135)&gt;G$195,10,IF(LOG('Indicator Data'!F135)&lt;G$194,0,10-(G$195-LOG('Indicator Data'!F135))/(G$195-G$194)*10))),1)</f>
        <v>7.4</v>
      </c>
      <c r="H132" s="35">
        <f>ROUND(IF('Indicator Data'!G135=0,0,IF(LOG('Indicator Data'!G135)&gt;H$195,10,IF(LOG('Indicator Data'!G135)&lt;H$194,0,10-(H$195-LOG('Indicator Data'!G135))/(H$195-H$194)*10))),1)</f>
        <v>7.4</v>
      </c>
      <c r="I132" s="35">
        <f>ROUND(IF('Indicator Data'!H135=0,0,IF(LOG('Indicator Data'!H135)&gt;I$195,10,IF(LOG('Indicator Data'!H135)&lt;I$194,0,10-(I$195-LOG('Indicator Data'!H135))/(I$195-I$194)*10))),1)</f>
        <v>3.5</v>
      </c>
      <c r="J132" s="35">
        <f t="shared" si="215"/>
        <v>5.8</v>
      </c>
      <c r="K132" s="35">
        <f>ROUND(IF('Indicator Data'!I135=0,0,IF(LOG('Indicator Data'!I135)&gt;K$195,10,IF(LOG('Indicator Data'!I135)&lt;K$194,0,10-(K$195-LOG('Indicator Data'!I135))/(K$195-K$194)*10))),1)</f>
        <v>6.6</v>
      </c>
      <c r="L132" s="35">
        <f t="shared" si="216"/>
        <v>6.2</v>
      </c>
      <c r="M132" s="35">
        <f>ROUND(IF('Indicator Data'!J135=0,0,IF(LOG('Indicator Data'!J135)&gt;M$195,10,IF(LOG('Indicator Data'!J135)&lt;M$194,0,10-(M$195-LOG('Indicator Data'!J135))/(M$195-M$194)*10))),1)</f>
        <v>10</v>
      </c>
      <c r="N132" s="36">
        <f>'Indicator Data'!C135/'Indicator Data'!$CK135</f>
        <v>2.1029823593189034E-3</v>
      </c>
      <c r="O132" s="36">
        <f>'Indicator Data'!D135/'Indicator Data'!$CK135</f>
        <v>3.3846886785122955E-4</v>
      </c>
      <c r="P132" s="36">
        <f>IF(F132=0.1,"x",'Indicator Data'!E135/'Indicator Data'!$CK135)</f>
        <v>9.8233277586427057E-3</v>
      </c>
      <c r="Q132" s="36">
        <f>'Indicator Data'!F135/'Indicator Data'!$CK135</f>
        <v>1.4333512095487671E-6</v>
      </c>
      <c r="R132" s="36">
        <f>'Indicator Data'!G135/'Indicator Data'!$CK135</f>
        <v>4.6544379574879721E-4</v>
      </c>
      <c r="S132" s="36">
        <f>'Indicator Data'!H135/'Indicator Data'!$CK135</f>
        <v>1.5135218086025519E-8</v>
      </c>
      <c r="T132" s="36">
        <f>'Indicator Data'!I135/'Indicator Data'!$CK135</f>
        <v>1.0751671415908227E-4</v>
      </c>
      <c r="U132" s="36">
        <f>'Indicator Data'!J135/'Indicator Data'!$CK135</f>
        <v>1.0407619692404193E-3</v>
      </c>
      <c r="V132" s="35">
        <f t="shared" si="217"/>
        <v>10</v>
      </c>
      <c r="W132" s="35">
        <f t="shared" si="218"/>
        <v>3.4</v>
      </c>
      <c r="X132" s="35">
        <f t="shared" si="219"/>
        <v>8.1999999999999993</v>
      </c>
      <c r="Y132" s="35">
        <f t="shared" si="220"/>
        <v>6.5</v>
      </c>
      <c r="Z132" s="35">
        <f t="shared" si="221"/>
        <v>5.9</v>
      </c>
      <c r="AA132" s="35">
        <f t="shared" si="222"/>
        <v>0.3</v>
      </c>
      <c r="AB132" s="35">
        <f t="shared" si="223"/>
        <v>0</v>
      </c>
      <c r="AC132" s="35">
        <f t="shared" si="224"/>
        <v>0.2</v>
      </c>
      <c r="AD132" s="35">
        <f t="shared" si="225"/>
        <v>0.1</v>
      </c>
      <c r="AE132" s="35">
        <f t="shared" si="226"/>
        <v>0.2</v>
      </c>
      <c r="AF132" s="35">
        <f t="shared" si="227"/>
        <v>0.3</v>
      </c>
      <c r="AG132" s="35">
        <f>ROUND(IF('Indicator Data'!K135=0,0,IF('Indicator Data'!K135&gt;AG$195,10,IF('Indicator Data'!K135&lt;AG$194,0,10-(AG$195-'Indicator Data'!K135)/(AG$195-AG$194)*10))),1)</f>
        <v>1.9</v>
      </c>
      <c r="AH132" s="35">
        <f t="shared" si="228"/>
        <v>10</v>
      </c>
      <c r="AI132" s="35">
        <f t="shared" si="229"/>
        <v>6.7</v>
      </c>
      <c r="AJ132" s="35">
        <f t="shared" si="230"/>
        <v>3.9</v>
      </c>
      <c r="AK132" s="35">
        <f t="shared" si="231"/>
        <v>1.8</v>
      </c>
      <c r="AL132" s="35">
        <f t="shared" si="232"/>
        <v>2.9</v>
      </c>
      <c r="AM132" s="35">
        <f t="shared" si="233"/>
        <v>3.4</v>
      </c>
      <c r="AN132" s="35">
        <f t="shared" si="234"/>
        <v>7.6</v>
      </c>
      <c r="AO132" s="142">
        <f t="shared" si="235"/>
        <v>9.3000000000000007</v>
      </c>
      <c r="AP132" s="142">
        <f t="shared" ref="AP132:AP193" si="255">IF(AND(Y132="x",F132="x"),"x",ROUND((10-GEOMEAN(((10-F132)/10*9+1),((10-Y132)/10*9+1)))/9*10,1))</f>
        <v>8.8000000000000007</v>
      </c>
      <c r="AQ132" s="142">
        <f t="shared" si="236"/>
        <v>6.7</v>
      </c>
      <c r="AR132" s="142">
        <f t="shared" si="237"/>
        <v>3.8</v>
      </c>
      <c r="AS132" s="35">
        <f t="shared" si="238"/>
        <v>4.8</v>
      </c>
      <c r="AT132" s="35">
        <f>IF('Indicator Data'!L135="No data","x",IF('Indicator Data'!CL135&lt;1000,"x",ROUND((IF('Indicator Data'!L135&gt;AT$195,10,IF('Indicator Data'!L135&lt;AT$194,0,10-(AT$195-'Indicator Data'!L135)/(AT$195-AT$194)*10))),1)))</f>
        <v>6.1</v>
      </c>
      <c r="AU132" s="142">
        <f t="shared" si="239"/>
        <v>5.5</v>
      </c>
      <c r="AV132" s="35">
        <f>IF('Indicator Data'!M135="No data","x",ROUND(IF('Indicator Data'!M135=0,0,IF(LOG('Indicator Data'!M135)&gt;AV$195,10,IF(LOG('Indicator Data'!M135)&lt;AV$194,0,10-(AV$195-LOG('Indicator Data'!M135))/(AV$195-AV$194)*10))),1))</f>
        <v>10</v>
      </c>
      <c r="AW132" s="36">
        <f>IF(AV132="x","x",'Indicator Data'!M135/'Indicator Data'!$CK135)</f>
        <v>0.77682543041577135</v>
      </c>
      <c r="AX132" s="35">
        <f t="shared" ref="AX132:AX193" si="256">IF(AV132="x","x",ROUND(IF(AW132&gt;AX$195,10,IF(AW132&lt;AX$194,0,10-(AX$195-AW132)/(AX$195-AX$194)*10)),1))</f>
        <v>8.6</v>
      </c>
      <c r="AY132" s="35">
        <f t="shared" ref="AY132:AY193" si="257">IF(AND(AV132="x",AX132="x"),"x",ROUND((10-GEOMEAN(((10-AV132)/10*9+1),((10-AX132)/10*9+1)))/9*10,1))</f>
        <v>9.4</v>
      </c>
      <c r="AZ132" s="35" t="str">
        <f>IF('Indicator Data'!N135="No data","x",ROUND(IF('Indicator Data'!N135=0,0,IF(LOG('Indicator Data'!N135)&gt;AZ$195,10,IF(LOG('Indicator Data'!N135)&lt;AZ$194,0,10-(AZ$195-LOG('Indicator Data'!N135))/(AZ$195-AZ$194)*10))),1))</f>
        <v>x</v>
      </c>
      <c r="BA132" s="36" t="str">
        <f>IF(AZ132="x","x",'Indicator Data'!N135/'Indicator Data'!$CK135)</f>
        <v>x</v>
      </c>
      <c r="BB132" s="35" t="str">
        <f t="shared" ref="BB132:BB193" si="258">IF(AZ132="x","x",ROUND(IF(BA132&gt;BB$195,10,IF(BA132&lt;BB$194,0,10-(BB$195-BA132)/(BB$195-BB$194)*10)),1))</f>
        <v>x</v>
      </c>
      <c r="BC132" s="35" t="str">
        <f t="shared" ref="BC132:BC193" si="259">IF(AND(AZ132="x",BB132="x"),"x",ROUND((10-GEOMEAN(((10-AZ132)/10*9+1),((10-BB132)/10*9+1)))/9*10,1))</f>
        <v>x</v>
      </c>
      <c r="BD132" s="35" t="str">
        <f>IF('Indicator Data'!O135="No data","x",ROUND(IF('Indicator Data'!O135=0,0,IF(LOG('Indicator Data'!O135)&gt;BD$195,10,IF(LOG('Indicator Data'!O135)&lt;BD$194,0,10-(BD$195-LOG('Indicator Data'!O135))/(BD$195-BD$194)*10))),1))</f>
        <v>x</v>
      </c>
      <c r="BE132" s="36" t="str">
        <f>IF(BD132="x","x",'Indicator Data'!O135/'Indicator Data'!$CK135)</f>
        <v>x</v>
      </c>
      <c r="BF132" s="35" t="str">
        <f t="shared" ref="BF132:BF193" si="260">IF(BD132="x","x",ROUND(IF(BE132&gt;BF$195,10,IF(BE132&lt;BF$194,0,10-(BF$195-BE132)/(BF$195-BF$194)*10)),1))</f>
        <v>x</v>
      </c>
      <c r="BG132" s="35" t="str">
        <f t="shared" ref="BG132:BG193" si="261">IF(AND(BD132="x",BF132="x"),"x",ROUND((10-GEOMEAN(((10-BD132)/10*9+1),((10-BF132)/10*9+1)))/9*10,1))</f>
        <v>x</v>
      </c>
      <c r="BH132" s="35" t="str">
        <f>IF('Indicator Data'!P135="No data","x",ROUND(IF('Indicator Data'!P135=0,0,IF(LOG('Indicator Data'!P135)&gt;BH$195,10,IF(LOG('Indicator Data'!P135)&lt;BH$194,0,10-(BH$195-LOG('Indicator Data'!P135))/(BH$195-BH$194)*10))),1))</f>
        <v>x</v>
      </c>
      <c r="BI132" s="36" t="str">
        <f>IF(BH132="x","x",'Indicator Data'!P135/'Indicator Data'!$CK135)</f>
        <v>x</v>
      </c>
      <c r="BJ132" s="35" t="str">
        <f t="shared" ref="BJ132:BJ193" si="262">IF(BH132="x","x",ROUND(IF(BI132&gt;BJ$195,10,IF(BI132&lt;BJ$194,0,10-(BJ$195-BI132)/(BJ$195-BJ$194)*10)),1))</f>
        <v>x</v>
      </c>
      <c r="BK132" s="35" t="str">
        <f t="shared" ref="BK132:BK193" si="263">IF(AND(BH132="x",BJ132="x"),"x",ROUND((10-GEOMEAN(((10-BH132)/10*9+1),((10-BJ132)/10*9+1)))/9*10,1))</f>
        <v>x</v>
      </c>
      <c r="BL132" s="35">
        <f t="shared" ref="BL132:BL193" si="264">IF(AND(BC132="x",BG132="x",BK132="x",AY132="x"),"x",IF(AND(BC132="x",BG132="x",BK132="x"),AY132,ROUND((10-GEOMEAN(((10-AY132)/10*9+1),((10-BC132)/10*9+1),((10-BG132)/10*9+1),((10-BK132)/10*9+1)))/9*10,1)))</f>
        <v>9.4</v>
      </c>
      <c r="BM132" s="35">
        <f>ROUND(IF('Indicator Data'!Q135=0,0,IF(LOG('Indicator Data'!Q135)&gt;BM$195,10,IF(LOG('Indicator Data'!Q135)&lt;BM$194,0,10-(BM$195-LOG('Indicator Data'!Q135))/(BM$195-BM$194)*10))),1)</f>
        <v>10</v>
      </c>
      <c r="BN132" s="35">
        <f>ROUND(IF('Indicator Data'!R135=0,0,IF(LOG('Indicator Data'!R135)&gt;BN$195,10,IF(LOG('Indicator Data'!R135)&lt;BN$194,0,10-(BN$195-LOG('Indicator Data'!R135))/(BN$195-BN$194)*10))),1)</f>
        <v>10</v>
      </c>
      <c r="BO132" s="35">
        <f t="shared" ref="BO132:BO193" si="265">AVERAGE(BM132,BN132,BN132)</f>
        <v>10</v>
      </c>
      <c r="BP132" s="36">
        <f>'Indicator Data'!Q135/'Indicator Data'!$CK135</f>
        <v>0.67916133358455288</v>
      </c>
      <c r="BQ132" s="36">
        <f>'Indicator Data'!R135/'Indicator Data'!$CK135</f>
        <v>0.2677766034822574</v>
      </c>
      <c r="BR132" s="35">
        <f t="shared" si="240"/>
        <v>6.8</v>
      </c>
      <c r="BS132" s="35">
        <f t="shared" si="241"/>
        <v>3.3</v>
      </c>
      <c r="BT132" s="35">
        <f t="shared" si="242"/>
        <v>4.4666666666666659</v>
      </c>
      <c r="BU132" s="35">
        <f t="shared" ref="BU132:BU193" si="266">ROUND((10-GEOMEAN(((10-BT132)/10*9+1),((10-BO132)/10*9+1)))/9*10,1)</f>
        <v>8.4</v>
      </c>
      <c r="BV132" s="35">
        <f>ROUND(IF('Indicator Data'!S135=0,0,IF(LOG('Indicator Data'!S135)&gt;BV$195,10,IF(LOG('Indicator Data'!S135)&lt;BV$194,0,10-(BV$195-LOG('Indicator Data'!S135))/(BV$195-BV$194)*10))),1)</f>
        <v>10</v>
      </c>
      <c r="BW132" s="35">
        <f>ROUND(IF('Indicator Data'!T135=0,0,IF(LOG('Indicator Data'!T135)&gt;BW$195,10,IF(LOG('Indicator Data'!T135)&lt;BW$194,0,10-(BW$195-LOG('Indicator Data'!T135))/(BW$195-BW$194)*10))),1)</f>
        <v>9.3000000000000007</v>
      </c>
      <c r="BX132" s="35">
        <f t="shared" ref="BX132:BX193" si="267">AVERAGE(BV132,BW132,BW132)</f>
        <v>9.5333333333333332</v>
      </c>
      <c r="BY132" s="36">
        <f>'Indicator Data'!S135/'Indicator Data'!$CK135</f>
        <v>0.62250924880143388</v>
      </c>
      <c r="BZ132" s="36">
        <f>'Indicator Data'!T135/'Indicator Data'!$CK135</f>
        <v>0.17683988811712217</v>
      </c>
      <c r="CA132" s="35">
        <f t="shared" si="243"/>
        <v>10</v>
      </c>
      <c r="CB132" s="35">
        <f t="shared" si="244"/>
        <v>1.8</v>
      </c>
      <c r="CC132" s="35">
        <f t="shared" ref="CC132:CC193" si="268">AVERAGE(CA132,CB132,CB132)</f>
        <v>4.5333333333333341</v>
      </c>
      <c r="CD132" s="35">
        <f t="shared" ref="CD132:CD193" si="269">ROUND((10-GEOMEAN(((10-CC132)/10*9+1),((10-BX132)/10*9+1)))/9*10,1)</f>
        <v>7.9</v>
      </c>
      <c r="CE132" s="35">
        <f t="shared" ref="CE132:CE193" si="270">ROUND((10-GEOMEAN(((10-CD132)/10*9+1),((10-BU132)/10*9+1)))/9*10,1)</f>
        <v>8.1999999999999993</v>
      </c>
      <c r="CF132" s="35">
        <f>ROUND(IF('Indicator Data'!U135=0,0,IF(LOG('Indicator Data'!U135)&gt;CF$195,10,IF(LOG('Indicator Data'!U135)&lt;CF$194,0,10-(CF$195-LOG('Indicator Data'!U135))/(CF$195-CF$194)*10))),1)</f>
        <v>9.5</v>
      </c>
      <c r="CG132" s="36">
        <f>'Indicator Data'!U135/'Indicator Data'!$CK135</f>
        <v>0.22388396811367944</v>
      </c>
      <c r="CH132" s="35">
        <f t="shared" si="245"/>
        <v>2.5</v>
      </c>
      <c r="CI132" s="35">
        <f t="shared" ref="CI132:CI193" si="271">ROUND((10-GEOMEAN(((10-CF132)/10*9+1),((10-CH132)/10*9+1)))/9*10,1)</f>
        <v>7.4</v>
      </c>
      <c r="CJ132" s="35">
        <f>ROUND(IF('Indicator Data'!V135=0,0,IF(LOG('Indicator Data'!V135)&gt;CJ$195,10,IF(LOG('Indicator Data'!V135)&lt;CJ$194,0,10-(CJ$195-LOG('Indicator Data'!V135))/(CJ$195-CJ$194)*10))),1)</f>
        <v>10</v>
      </c>
      <c r="CK132" s="36">
        <f>IF('Indicator Data'!V135/'Indicator Data'!$CK135&gt;1,1,'Indicator Data'!V135/'Indicator Data'!$CK135)</f>
        <v>0.78964157788190159</v>
      </c>
      <c r="CL132" s="35">
        <f t="shared" si="246"/>
        <v>7.9</v>
      </c>
      <c r="CM132" s="35">
        <f t="shared" ref="CM132:CM193" si="272">ROUND((10-GEOMEAN(((10-CJ132)/10*9+1),((10-CL132)/10*9+1)))/9*10,1)</f>
        <v>9.1999999999999993</v>
      </c>
      <c r="CN132" s="35">
        <f>ROUND(IF('Indicator Data'!W135=0,0,IF(LOG('Indicator Data'!W135)&gt;CN$195,10,IF(LOG('Indicator Data'!W135)&lt;CN$194,0,10-(CN$195-LOG('Indicator Data'!W135))/(CN$195-CN$194)*10))),1)</f>
        <v>10</v>
      </c>
      <c r="CO132" s="36">
        <f>'Indicator Data'!W135/'Indicator Data'!$CK135</f>
        <v>0.86166829001718437</v>
      </c>
      <c r="CP132" s="35">
        <f t="shared" si="247"/>
        <v>8.6</v>
      </c>
      <c r="CQ132" s="35">
        <f t="shared" ref="CQ132:CQ193" si="273">ROUND((10-GEOMEAN(((10-CN132)/10*9+1),((10-CP132)/10*9+1)))/9*10,1)</f>
        <v>9.4</v>
      </c>
      <c r="CR132" s="35">
        <f t="shared" si="248"/>
        <v>8.6999999999999993</v>
      </c>
      <c r="CS132" s="35">
        <f>IF('Indicator Data'!BZ135="No data","x",ROUND(IF('Indicator Data'!BZ135&gt;CS$195,0,IF('Indicator Data'!BZ135&lt;CS$194,10,(CS$195-'Indicator Data'!BZ135)/(CS$195-CS$194)*10)),1))</f>
        <v>4.5</v>
      </c>
      <c r="CT132" s="35">
        <f>IF('Indicator Data'!CA135="No data","x",ROUND(IF('Indicator Data'!CA135&gt;CT$195,0,IF('Indicator Data'!CA135&lt;CT$194,10,(CT$195-'Indicator Data'!CA135)/(CT$195-CT$194)*10)),1))</f>
        <v>1.4</v>
      </c>
      <c r="CU132" s="35">
        <f>IF('Indicator Data'!AC135="No data","x",ROUND(IF('Indicator Data'!AC135&gt;CU$195,0,IF('Indicator Data'!AC135&lt;CU$194,10,(CU$195-'Indicator Data'!AC135)/(CU$195-CU$194)*10)),1))</f>
        <v>4</v>
      </c>
      <c r="CV132" s="35">
        <f t="shared" si="249"/>
        <v>3.3</v>
      </c>
      <c r="CW132" s="35">
        <f>IF('Indicator Data'!X135="No data","x",ROUND(IF(LOG('Indicator Data'!X135)&gt;CW$195,10,IF(LOG('Indicator Data'!X135)&lt;CW$194,0,10-(CW$195-LOG('Indicator Data'!X135))/(CW$195-CW$194)*10)),1))</f>
        <v>8.1</v>
      </c>
      <c r="CX132" s="35">
        <f>IF('Indicator Data'!Y135="No data","x",ROUND(IF('Indicator Data'!Y135&gt;CX$195,10,IF('Indicator Data'!Y135&lt;CX$194,0,10-(CX$195-'Indicator Data'!Y135)/(CX$195-CX$194)*10)),1))</f>
        <v>5.3</v>
      </c>
      <c r="CY132" s="35">
        <f>IF('Indicator Data'!Z135="No data","x",ROUND(IF('Indicator Data'!Z135&gt;CY$195,10,IF('Indicator Data'!Z135&lt;CY$194,0,10-(CY$195-'Indicator Data'!Z135)/(CY$195-CY$194)*10)),1))</f>
        <v>3.7</v>
      </c>
      <c r="CZ132" s="35">
        <f>IF('Indicator Data'!AA135="No data","x",ROUND(IF('Indicator Data'!AA135&gt;CZ$195,10,IF('Indicator Data'!AA135&lt;CZ$194,0,10-(CZ$195-'Indicator Data'!AA135)/(CZ$195-CZ$194)*10)),1))</f>
        <v>10</v>
      </c>
      <c r="DA132" s="35">
        <f t="shared" ref="DA132:DA193" si="274">ROUND(AVERAGE(CW132:CZ132),1)</f>
        <v>6.8</v>
      </c>
      <c r="DB132" s="35">
        <f t="shared" ref="DB132:DB193" si="275">ROUND(AVERAGE(CV132,DA132,DA132),1)</f>
        <v>5.6</v>
      </c>
      <c r="DC132" s="35">
        <f>IF('Indicator Data'!AF135="No data","x",ROUND(IF('Indicator Data'!AF135&gt;DC$195,10,IF('Indicator Data'!AF135&lt;DC$194,0,10-(DC$195-'Indicator Data'!AF135)/(DC$195-DC$194)*10)),1))</f>
        <v>4.5</v>
      </c>
      <c r="DD132" s="35">
        <f>IF('Indicator Data'!AG135="No data","x",ROUND(IF('Indicator Data'!AG135&gt;DD$195,10,IF('Indicator Data'!AG135&lt;DD$194,0,10-(DD$195-'Indicator Data'!AG135)/(DD$195-DD$194)*10)),1))</f>
        <v>5.2</v>
      </c>
      <c r="DE132" s="35">
        <f t="shared" ref="DE132:DE193" si="276">ROUND(AVERAGE(CW132,CX132,CY132,CZ132,DC132,DD132),1)</f>
        <v>6.1</v>
      </c>
      <c r="DF132" s="35">
        <f>IF('Indicator Data'!AB135="No data","x",ROUND(IF('Indicator Data'!AB135&gt;DF$195,10,IF('Indicator Data'!AB135&lt;DF$194,0,10-(DF$195-'Indicator Data'!AB135)/(DF$195-DF$194)*10)),1))</f>
        <v>3.5</v>
      </c>
      <c r="DG132" s="35">
        <f t="shared" ref="DG132:DG193" si="277">IF(AND(CT132="x",CS132="x",CU132="x"),"x",ROUND(AVERAGE(CS132:CU132,DF132),1))</f>
        <v>3.4</v>
      </c>
      <c r="DH132" s="143">
        <f>IF('Indicator Data'!AD135="No data","x",'Indicator Data'!AD135/'Indicator Data'!$CJ135)</f>
        <v>6.2443054997583011E-5</v>
      </c>
      <c r="DI132" s="35">
        <f t="shared" ref="DI132:DI193" si="278">IF(DH132="x","x",ROUND(IF(DH132&gt;DI$195,0,IF(DH132&lt;DI$194,10,(DI$195-DH132)/(DI$195-DI$194)*10)),1))</f>
        <v>9.4</v>
      </c>
      <c r="DJ132" s="35">
        <f>IF('Indicator Data'!AE135="No data","x",ROUND(IF('Indicator Data'!AE135&gt;DJ$195,0,IF('Indicator Data'!AE135&lt;DJ$194,10,(DJ$195-'Indicator Data'!AE135)/(DJ$195-DJ$194)*10)),1))</f>
        <v>6</v>
      </c>
      <c r="DK132" s="35">
        <f t="shared" ref="DK132:DK193" si="279">IF(AND(DI132="x",DJ132="x"),"x",ROUND(AVERAGE(DI132:DJ132),1))</f>
        <v>7.7</v>
      </c>
      <c r="DL132" s="35">
        <f t="shared" ref="DL132:DL193" si="280">ROUND(AVERAGE(DG132,DK132,DE132),1)</f>
        <v>5.7</v>
      </c>
      <c r="DM132" s="37">
        <f t="shared" si="250"/>
        <v>7.8</v>
      </c>
      <c r="DN132" s="38">
        <f t="shared" si="251"/>
        <v>7.4</v>
      </c>
      <c r="DO132" s="35">
        <f>ROUND(IF('Indicator Data'!AH135=0,0,IF('Indicator Data'!AH135&gt;DO$195,10,IF('Indicator Data'!AH135&lt;DO$194,0,10-(DO$195-'Indicator Data'!AH135)/(DO$195-DO$194)*10))),1)</f>
        <v>10</v>
      </c>
      <c r="DP132" s="35">
        <f>ROUND(IF('Indicator Data'!AI135=0,0,IF(LOG('Indicator Data'!AI135)&gt;LOG(DP$195),10,IF(LOG('Indicator Data'!AI135)&lt;LOG(DP$194),0,10-(LOG(DP$195)-LOG('Indicator Data'!AI135))/(LOG(DP$195)-LOG(DP$194))*10))),1)</f>
        <v>9.3000000000000007</v>
      </c>
      <c r="DQ132" s="37">
        <f t="shared" si="252"/>
        <v>9.6999999999999993</v>
      </c>
      <c r="DR132" s="35">
        <f>'Indicator Data'!AJ135</f>
        <v>0</v>
      </c>
      <c r="DS132" s="35">
        <f>'Indicator Data'!AK135</f>
        <v>4</v>
      </c>
      <c r="DT132" s="37">
        <f t="shared" si="253"/>
        <v>7</v>
      </c>
      <c r="DU132" s="38">
        <f t="shared" si="254"/>
        <v>7</v>
      </c>
      <c r="DV132" s="13"/>
      <c r="DW132" s="83"/>
    </row>
    <row r="133" spans="1:127" s="2" customFormat="1" x14ac:dyDescent="0.3">
      <c r="A133" s="98" t="str">
        <f>'Indicator Data'!A136</f>
        <v>Palau</v>
      </c>
      <c r="B133" s="39" t="str">
        <f>'Indicator Data'!B136</f>
        <v>PLW</v>
      </c>
      <c r="C133" s="35">
        <f>ROUND(IF('Indicator Data'!C136=0,0.1,IF(LOG('Indicator Data'!C136)&gt;C$195,10,IF(LOG('Indicator Data'!C136)&lt;C$194,0,10-(C$195-LOG('Indicator Data'!C136))/(C$195-C$194)*10))),1)</f>
        <v>0.1</v>
      </c>
      <c r="D133" s="35">
        <f>ROUND(IF('Indicator Data'!D136=0,0.1,IF(LOG('Indicator Data'!D136)&gt;D$195,10,IF(LOG('Indicator Data'!D136)&lt;D$194,0,10-(D$195-LOG('Indicator Data'!D136))/(D$195-D$194)*10))),1)</f>
        <v>0.1</v>
      </c>
      <c r="E133" s="35">
        <f t="shared" si="214"/>
        <v>0.1</v>
      </c>
      <c r="F133" s="35">
        <f>IF('Indicator Data'!E136="No data",0.1,(ROUND(IF('Indicator Data'!E136=0,0,IF(LOG('Indicator Data'!E136)&gt;F$195,10,IF(LOG('Indicator Data'!E136)&lt;F$194,0,10-(F$195-LOG('Indicator Data'!E136))/(F$195-F$194)*10))),1)))</f>
        <v>0.1</v>
      </c>
      <c r="G133" s="35">
        <f>ROUND(IF('Indicator Data'!F136=0,0,IF(LOG('Indicator Data'!F136)&gt;G$195,10,IF(LOG('Indicator Data'!F136)&lt;G$194,0,10-(G$195-LOG('Indicator Data'!F136))/(G$195-G$194)*10))),1)</f>
        <v>3.6</v>
      </c>
      <c r="H133" s="35">
        <f>ROUND(IF('Indicator Data'!G136=0,0,IF(LOG('Indicator Data'!G136)&gt;H$195,10,IF(LOG('Indicator Data'!G136)&lt;H$194,0,10-(H$195-LOG('Indicator Data'!G136))/(H$195-H$194)*10))),1)</f>
        <v>1.5</v>
      </c>
      <c r="I133" s="35">
        <f>ROUND(IF('Indicator Data'!H136=0,0,IF(LOG('Indicator Data'!H136)&gt;I$195,10,IF(LOG('Indicator Data'!H136)&lt;I$194,0,10-(I$195-LOG('Indicator Data'!H136))/(I$195-I$194)*10))),1)</f>
        <v>5.2</v>
      </c>
      <c r="J133" s="35">
        <f t="shared" si="215"/>
        <v>3.6</v>
      </c>
      <c r="K133" s="35">
        <f>ROUND(IF('Indicator Data'!I136=0,0,IF(LOG('Indicator Data'!I136)&gt;K$195,10,IF(LOG('Indicator Data'!I136)&lt;K$194,0,10-(K$195-LOG('Indicator Data'!I136))/(K$195-K$194)*10))),1)</f>
        <v>1.7</v>
      </c>
      <c r="L133" s="35">
        <f t="shared" si="216"/>
        <v>2.7</v>
      </c>
      <c r="M133" s="35">
        <f>ROUND(IF('Indicator Data'!J136=0,0,IF(LOG('Indicator Data'!J136)&gt;M$195,10,IF(LOG('Indicator Data'!J136)&lt;M$194,0,10-(M$195-LOG('Indicator Data'!J136))/(M$195-M$194)*10))),1)</f>
        <v>0</v>
      </c>
      <c r="N133" s="36">
        <f>'Indicator Data'!C136/'Indicator Data'!$CK136</f>
        <v>0</v>
      </c>
      <c r="O133" s="36">
        <f>'Indicator Data'!D136/'Indicator Data'!$CK136</f>
        <v>0</v>
      </c>
      <c r="P133" s="36" t="str">
        <f>IF(F133=0.1,"x",'Indicator Data'!E136/'Indicator Data'!$CK136)</f>
        <v>x</v>
      </c>
      <c r="Q133" s="36">
        <f>'Indicator Data'!F136/'Indicator Data'!$CK136</f>
        <v>6.7822084448828141E-5</v>
      </c>
      <c r="R133" s="36">
        <f>'Indicator Data'!G136/'Indicator Data'!$CK136</f>
        <v>1.8390352731200977E-2</v>
      </c>
      <c r="S133" s="36">
        <f>'Indicator Data'!H136/'Indicator Data'!$CK136</f>
        <v>2.047015170729416E-3</v>
      </c>
      <c r="T133" s="36">
        <f>'Indicator Data'!I136/'Indicator Data'!$CK136</f>
        <v>3.4028462730731298E-3</v>
      </c>
      <c r="U133" s="36">
        <f>'Indicator Data'!J136/'Indicator Data'!$CK136</f>
        <v>0</v>
      </c>
      <c r="V133" s="35">
        <f t="shared" si="217"/>
        <v>0</v>
      </c>
      <c r="W133" s="35">
        <f t="shared" si="218"/>
        <v>0</v>
      </c>
      <c r="X133" s="35">
        <f t="shared" si="219"/>
        <v>0</v>
      </c>
      <c r="Y133" s="35">
        <f t="shared" si="220"/>
        <v>0.1</v>
      </c>
      <c r="Z133" s="35">
        <f t="shared" si="221"/>
        <v>9.6</v>
      </c>
      <c r="AA133" s="35">
        <f t="shared" si="222"/>
        <v>10</v>
      </c>
      <c r="AB133" s="35">
        <f t="shared" si="223"/>
        <v>4.0999999999999996</v>
      </c>
      <c r="AC133" s="35">
        <f t="shared" si="224"/>
        <v>8.3000000000000007</v>
      </c>
      <c r="AD133" s="35">
        <f t="shared" si="225"/>
        <v>3.4</v>
      </c>
      <c r="AE133" s="35">
        <f t="shared" si="226"/>
        <v>6.5</v>
      </c>
      <c r="AF133" s="35">
        <f t="shared" si="227"/>
        <v>0</v>
      </c>
      <c r="AG133" s="35">
        <f>ROUND(IF('Indicator Data'!K136=0,0,IF('Indicator Data'!K136&gt;AG$195,10,IF('Indicator Data'!K136&lt;AG$194,0,10-(AG$195-'Indicator Data'!K136)/(AG$195-AG$194)*10))),1)</f>
        <v>0</v>
      </c>
      <c r="AH133" s="35">
        <f t="shared" si="228"/>
        <v>0.1</v>
      </c>
      <c r="AI133" s="35">
        <f t="shared" si="229"/>
        <v>0.1</v>
      </c>
      <c r="AJ133" s="35">
        <f t="shared" si="230"/>
        <v>5.8</v>
      </c>
      <c r="AK133" s="35">
        <f t="shared" si="231"/>
        <v>4.7</v>
      </c>
      <c r="AL133" s="35">
        <f t="shared" si="232"/>
        <v>5.3</v>
      </c>
      <c r="AM133" s="35">
        <f t="shared" si="233"/>
        <v>2.6</v>
      </c>
      <c r="AN133" s="35">
        <f t="shared" si="234"/>
        <v>0</v>
      </c>
      <c r="AO133" s="142">
        <f t="shared" si="235"/>
        <v>0.1</v>
      </c>
      <c r="AP133" s="142">
        <f t="shared" si="255"/>
        <v>0.1</v>
      </c>
      <c r="AQ133" s="142">
        <f t="shared" si="236"/>
        <v>7.7</v>
      </c>
      <c r="AR133" s="142">
        <f t="shared" si="237"/>
        <v>4.9000000000000004</v>
      </c>
      <c r="AS133" s="35">
        <f t="shared" si="238"/>
        <v>0</v>
      </c>
      <c r="AT133" s="35" t="str">
        <f>IF('Indicator Data'!L136="No data","x",IF('Indicator Data'!CL136&lt;1000,"x",ROUND((IF('Indicator Data'!L136&gt;AT$195,10,IF('Indicator Data'!L136&lt;AT$194,0,10-(AT$195-'Indicator Data'!L136)/(AT$195-AT$194)*10))),1)))</f>
        <v>x</v>
      </c>
      <c r="AU133" s="142">
        <f t="shared" si="239"/>
        <v>0</v>
      </c>
      <c r="AV133" s="35">
        <f>IF('Indicator Data'!M136="No data","x",ROUND(IF('Indicator Data'!M136=0,0,IF(LOG('Indicator Data'!M136)&gt;AV$195,10,IF(LOG('Indicator Data'!M136)&lt;AV$194,0,10-(AV$195-LOG('Indicator Data'!M136))/(AV$195-AV$194)*10))),1))</f>
        <v>0</v>
      </c>
      <c r="AW133" s="36">
        <f>IF(AV133="x","x",'Indicator Data'!M136/'Indicator Data'!$CK136)</f>
        <v>0</v>
      </c>
      <c r="AX133" s="35">
        <f t="shared" si="256"/>
        <v>0</v>
      </c>
      <c r="AY133" s="35">
        <f t="shared" si="257"/>
        <v>0</v>
      </c>
      <c r="AZ133" s="35" t="str">
        <f>IF('Indicator Data'!N136="No data","x",ROUND(IF('Indicator Data'!N136=0,0,IF(LOG('Indicator Data'!N136)&gt;AZ$195,10,IF(LOG('Indicator Data'!N136)&lt;AZ$194,0,10-(AZ$195-LOG('Indicator Data'!N136))/(AZ$195-AZ$194)*10))),1))</f>
        <v>x</v>
      </c>
      <c r="BA133" s="36" t="str">
        <f>IF(AZ133="x","x",'Indicator Data'!N136/'Indicator Data'!$CK136)</f>
        <v>x</v>
      </c>
      <c r="BB133" s="35" t="str">
        <f t="shared" si="258"/>
        <v>x</v>
      </c>
      <c r="BC133" s="35" t="str">
        <f t="shared" si="259"/>
        <v>x</v>
      </c>
      <c r="BD133" s="35" t="str">
        <f>IF('Indicator Data'!O136="No data","x",ROUND(IF('Indicator Data'!O136=0,0,IF(LOG('Indicator Data'!O136)&gt;BD$195,10,IF(LOG('Indicator Data'!O136)&lt;BD$194,0,10-(BD$195-LOG('Indicator Data'!O136))/(BD$195-BD$194)*10))),1))</f>
        <v>x</v>
      </c>
      <c r="BE133" s="36" t="str">
        <f>IF(BD133="x","x",'Indicator Data'!O136/'Indicator Data'!$CK136)</f>
        <v>x</v>
      </c>
      <c r="BF133" s="35" t="str">
        <f t="shared" si="260"/>
        <v>x</v>
      </c>
      <c r="BG133" s="35" t="str">
        <f t="shared" si="261"/>
        <v>x</v>
      </c>
      <c r="BH133" s="35" t="str">
        <f>IF('Indicator Data'!P136="No data","x",ROUND(IF('Indicator Data'!P136=0,0,IF(LOG('Indicator Data'!P136)&gt;BH$195,10,IF(LOG('Indicator Data'!P136)&lt;BH$194,0,10-(BH$195-LOG('Indicator Data'!P136))/(BH$195-BH$194)*10))),1))</f>
        <v>x</v>
      </c>
      <c r="BI133" s="36" t="str">
        <f>IF(BH133="x","x",'Indicator Data'!P136/'Indicator Data'!$CK136)</f>
        <v>x</v>
      </c>
      <c r="BJ133" s="35" t="str">
        <f t="shared" si="262"/>
        <v>x</v>
      </c>
      <c r="BK133" s="35" t="str">
        <f t="shared" si="263"/>
        <v>x</v>
      </c>
      <c r="BL133" s="35">
        <f t="shared" si="264"/>
        <v>0</v>
      </c>
      <c r="BM133" s="35">
        <f>ROUND(IF('Indicator Data'!Q136=0,0,IF(LOG('Indicator Data'!Q136)&gt;BM$195,10,IF(LOG('Indicator Data'!Q136)&lt;BM$194,0,10-(BM$195-LOG('Indicator Data'!Q136))/(BM$195-BM$194)*10))),1)</f>
        <v>0</v>
      </c>
      <c r="BN133" s="35">
        <f>ROUND(IF('Indicator Data'!R136=0,0,IF(LOG('Indicator Data'!R136)&gt;BN$195,10,IF(LOG('Indicator Data'!R136)&lt;BN$194,0,10-(BN$195-LOG('Indicator Data'!R136))/(BN$195-BN$194)*10))),1)</f>
        <v>0</v>
      </c>
      <c r="BO133" s="35">
        <f t="shared" si="265"/>
        <v>0</v>
      </c>
      <c r="BP133" s="36">
        <f>'Indicator Data'!Q136/'Indicator Data'!$CK136</f>
        <v>0</v>
      </c>
      <c r="BQ133" s="36">
        <f>'Indicator Data'!R136/'Indicator Data'!$CK136</f>
        <v>0</v>
      </c>
      <c r="BR133" s="35">
        <f t="shared" si="240"/>
        <v>0</v>
      </c>
      <c r="BS133" s="35">
        <f t="shared" si="241"/>
        <v>0</v>
      </c>
      <c r="BT133" s="35">
        <f t="shared" si="242"/>
        <v>0</v>
      </c>
      <c r="BU133" s="35">
        <f t="shared" si="266"/>
        <v>0</v>
      </c>
      <c r="BV133" s="35">
        <f>ROUND(IF('Indicator Data'!S136=0,0,IF(LOG('Indicator Data'!S136)&gt;BV$195,10,IF(LOG('Indicator Data'!S136)&lt;BV$194,0,10-(BV$195-LOG('Indicator Data'!S136))/(BV$195-BV$194)*10))),1)</f>
        <v>0</v>
      </c>
      <c r="BW133" s="35">
        <f>ROUND(IF('Indicator Data'!T136=0,0,IF(LOG('Indicator Data'!T136)&gt;BW$195,10,IF(LOG('Indicator Data'!T136)&lt;BW$194,0,10-(BW$195-LOG('Indicator Data'!T136))/(BW$195-BW$194)*10))),1)</f>
        <v>0</v>
      </c>
      <c r="BX133" s="35">
        <f t="shared" si="267"/>
        <v>0</v>
      </c>
      <c r="BY133" s="36">
        <f>'Indicator Data'!S136/'Indicator Data'!$CK136</f>
        <v>0</v>
      </c>
      <c r="BZ133" s="36">
        <f>'Indicator Data'!T136/'Indicator Data'!$CK136</f>
        <v>0</v>
      </c>
      <c r="CA133" s="35">
        <f t="shared" si="243"/>
        <v>0</v>
      </c>
      <c r="CB133" s="35">
        <f t="shared" si="244"/>
        <v>0</v>
      </c>
      <c r="CC133" s="35">
        <f t="shared" si="268"/>
        <v>0</v>
      </c>
      <c r="CD133" s="35">
        <f t="shared" si="269"/>
        <v>0</v>
      </c>
      <c r="CE133" s="35">
        <f t="shared" si="270"/>
        <v>0</v>
      </c>
      <c r="CF133" s="35">
        <f>ROUND(IF('Indicator Data'!U136=0,0,IF(LOG('Indicator Data'!U136)&gt;CF$195,10,IF(LOG('Indicator Data'!U136)&lt;CF$194,0,10-(CF$195-LOG('Indicator Data'!U136))/(CF$195-CF$194)*10))),1)</f>
        <v>0</v>
      </c>
      <c r="CG133" s="36">
        <f>'Indicator Data'!U136/'Indicator Data'!$CK136</f>
        <v>0</v>
      </c>
      <c r="CH133" s="35">
        <f t="shared" si="245"/>
        <v>0</v>
      </c>
      <c r="CI133" s="35">
        <f t="shared" si="271"/>
        <v>0</v>
      </c>
      <c r="CJ133" s="35">
        <f>ROUND(IF('Indicator Data'!V136=0,0,IF(LOG('Indicator Data'!V136)&gt;CJ$195,10,IF(LOG('Indicator Data'!V136)&lt;CJ$194,0,10-(CJ$195-LOG('Indicator Data'!V136))/(CJ$195-CJ$194)*10))),1)</f>
        <v>4.5</v>
      </c>
      <c r="CK133" s="36">
        <f>IF('Indicator Data'!V136/'Indicator Data'!$CK136&gt;1,1,'Indicator Data'!V136/'Indicator Data'!$CK136)</f>
        <v>0.63667429756704708</v>
      </c>
      <c r="CL133" s="35">
        <f t="shared" si="246"/>
        <v>6.4</v>
      </c>
      <c r="CM133" s="35">
        <f t="shared" si="272"/>
        <v>5.5</v>
      </c>
      <c r="CN133" s="35">
        <f>ROUND(IF('Indicator Data'!W136=0,0,IF(LOG('Indicator Data'!W136)&gt;CN$195,10,IF(LOG('Indicator Data'!W136)&lt;CN$194,0,10-(CN$195-LOG('Indicator Data'!W136))/(CN$195-CN$194)*10))),1)</f>
        <v>3.8</v>
      </c>
      <c r="CO133" s="36">
        <f>'Indicator Data'!W136/'Indicator Data'!$CK136</f>
        <v>0.22809922450472031</v>
      </c>
      <c r="CP133" s="35">
        <f t="shared" si="247"/>
        <v>2.2999999999999998</v>
      </c>
      <c r="CQ133" s="35">
        <f t="shared" si="273"/>
        <v>3.1</v>
      </c>
      <c r="CR133" s="35">
        <f t="shared" si="248"/>
        <v>2.5</v>
      </c>
      <c r="CS133" s="35">
        <f>IF('Indicator Data'!BZ136="No data","x",ROUND(IF('Indicator Data'!BZ136&gt;CS$195,0,IF('Indicator Data'!BZ136&lt;CS$194,10,(CS$195-'Indicator Data'!BZ136)/(CS$195-CS$194)*10)),1))</f>
        <v>0</v>
      </c>
      <c r="CT133" s="35">
        <f>IF('Indicator Data'!CA136="No data","x",ROUND(IF('Indicator Data'!CA136&gt;CT$195,0,IF('Indicator Data'!CA136&lt;CT$194,10,(CT$195-'Indicator Data'!CA136)/(CT$195-CT$194)*10)),1))</f>
        <v>0</v>
      </c>
      <c r="CU133" s="35" t="str">
        <f>IF('Indicator Data'!AC136="No data","x",ROUND(IF('Indicator Data'!AC136&gt;CU$195,0,IF('Indicator Data'!AC136&lt;CU$194,10,(CU$195-'Indicator Data'!AC136)/(CU$195-CU$194)*10)),1))</f>
        <v>x</v>
      </c>
      <c r="CV133" s="35">
        <f t="shared" si="249"/>
        <v>0</v>
      </c>
      <c r="CW133" s="35">
        <f>IF('Indicator Data'!X136="No data","x",ROUND(IF(LOG('Indicator Data'!X136)&gt;CW$195,10,IF(LOG('Indicator Data'!X136)&lt;CW$194,0,10-(CW$195-LOG('Indicator Data'!X136))/(CW$195-CW$194)*10)),1))</f>
        <v>5.3</v>
      </c>
      <c r="CX133" s="35">
        <f>IF('Indicator Data'!Y136="No data","x",ROUND(IF('Indicator Data'!Y136&gt;CX$195,10,IF('Indicator Data'!Y136&lt;CX$194,0,10-(CX$195-'Indicator Data'!Y136)/(CX$195-CX$194)*10)),1))</f>
        <v>2.5</v>
      </c>
      <c r="CY133" s="35">
        <f>IF('Indicator Data'!Z136="No data","x",ROUND(IF('Indicator Data'!Z136&gt;CY$195,10,IF('Indicator Data'!Z136&lt;CY$194,0,10-(CY$195-'Indicator Data'!Z136)/(CY$195-CY$194)*10)),1))</f>
        <v>8</v>
      </c>
      <c r="CZ133" s="35" t="str">
        <f>IF('Indicator Data'!AA136="No data","x",ROUND(IF('Indicator Data'!AA136&gt;CZ$195,10,IF('Indicator Data'!AA136&lt;CZ$194,0,10-(CZ$195-'Indicator Data'!AA136)/(CZ$195-CZ$194)*10)),1))</f>
        <v>x</v>
      </c>
      <c r="DA133" s="35">
        <f t="shared" si="274"/>
        <v>5.3</v>
      </c>
      <c r="DB133" s="35">
        <f t="shared" si="275"/>
        <v>3.5</v>
      </c>
      <c r="DC133" s="35" t="str">
        <f>IF('Indicator Data'!AF136="No data","x",ROUND(IF('Indicator Data'!AF136&gt;DC$195,10,IF('Indicator Data'!AF136&lt;DC$194,0,10-(DC$195-'Indicator Data'!AF136)/(DC$195-DC$194)*10)),1))</f>
        <v>x</v>
      </c>
      <c r="DD133" s="35" t="str">
        <f>IF('Indicator Data'!AG136="No data","x",ROUND(IF('Indicator Data'!AG136&gt;DD$195,10,IF('Indicator Data'!AG136&lt;DD$194,0,10-(DD$195-'Indicator Data'!AG136)/(DD$195-DD$194)*10)),1))</f>
        <v>x</v>
      </c>
      <c r="DE133" s="35">
        <f t="shared" si="276"/>
        <v>5.3</v>
      </c>
      <c r="DF133" s="35">
        <f>IF('Indicator Data'!AB136="No data","x",ROUND(IF('Indicator Data'!AB136&gt;DF$195,10,IF('Indicator Data'!AB136&lt;DF$194,0,10-(DF$195-'Indicator Data'!AB136)/(DF$195-DF$194)*10)),1))</f>
        <v>0</v>
      </c>
      <c r="DG133" s="35">
        <f t="shared" si="277"/>
        <v>0</v>
      </c>
      <c r="DH133" s="143">
        <f>IF('Indicator Data'!AD136="No data","x",'Indicator Data'!AD136/'Indicator Data'!$CJ136)</f>
        <v>6.1107716237986782E-4</v>
      </c>
      <c r="DI133" s="35">
        <f t="shared" si="278"/>
        <v>3.9</v>
      </c>
      <c r="DJ133" s="35">
        <f>IF('Indicator Data'!AE136="No data","x",ROUND(IF('Indicator Data'!AE136&gt;DJ$195,0,IF('Indicator Data'!AE136&lt;DJ$194,10,(DJ$195-'Indicator Data'!AE136)/(DJ$195-DJ$194)*10)),1))</f>
        <v>2</v>
      </c>
      <c r="DK133" s="35">
        <f t="shared" si="279"/>
        <v>3</v>
      </c>
      <c r="DL133" s="35">
        <f t="shared" si="280"/>
        <v>2.8</v>
      </c>
      <c r="DM133" s="37">
        <f t="shared" si="250"/>
        <v>2.2999999999999998</v>
      </c>
      <c r="DN133" s="38">
        <f t="shared" si="251"/>
        <v>3.2</v>
      </c>
      <c r="DO133" s="35">
        <f>ROUND(IF('Indicator Data'!AH136=0,0,IF('Indicator Data'!AH136&gt;DO$195,10,IF('Indicator Data'!AH136&lt;DO$194,0,10-(DO$195-'Indicator Data'!AH136)/(DO$195-DO$194)*10))),1)</f>
        <v>0</v>
      </c>
      <c r="DP133" s="35">
        <f>ROUND(IF('Indicator Data'!AI136=0,0,IF(LOG('Indicator Data'!AI136)&gt;LOG(DP$195),10,IF(LOG('Indicator Data'!AI136)&lt;LOG(DP$194),0,10-(LOG(DP$195)-LOG('Indicator Data'!AI136))/(LOG(DP$195)-LOG(DP$194))*10))),1)</f>
        <v>0</v>
      </c>
      <c r="DQ133" s="37">
        <f t="shared" si="252"/>
        <v>0</v>
      </c>
      <c r="DR133" s="35">
        <f>'Indicator Data'!AJ136</f>
        <v>0</v>
      </c>
      <c r="DS133" s="35">
        <f>'Indicator Data'!AK136</f>
        <v>0</v>
      </c>
      <c r="DT133" s="37">
        <f t="shared" si="253"/>
        <v>0</v>
      </c>
      <c r="DU133" s="38">
        <f t="shared" si="254"/>
        <v>0</v>
      </c>
      <c r="DV133" s="13"/>
      <c r="DW133" s="83"/>
    </row>
    <row r="134" spans="1:127" s="2" customFormat="1" x14ac:dyDescent="0.3">
      <c r="A134" s="98" t="str">
        <f>'Indicator Data'!A137</f>
        <v>Palestine</v>
      </c>
      <c r="B134" s="39" t="str">
        <f>'Indicator Data'!B137</f>
        <v>PSE</v>
      </c>
      <c r="C134" s="35">
        <f>ROUND(IF('Indicator Data'!C137=0,0.1,IF(LOG('Indicator Data'!C137)&gt;C$195,10,IF(LOG('Indicator Data'!C137)&lt;C$194,0,10-(C$195-LOG('Indicator Data'!C137))/(C$195-C$194)*10))),1)</f>
        <v>7</v>
      </c>
      <c r="D134" s="35">
        <f>ROUND(IF('Indicator Data'!D137=0,0.1,IF(LOG('Indicator Data'!D137)&gt;D$195,10,IF(LOG('Indicator Data'!D137)&lt;D$194,0,10-(D$195-LOG('Indicator Data'!D137))/(D$195-D$194)*10))),1)</f>
        <v>4.7</v>
      </c>
      <c r="E134" s="35">
        <f t="shared" si="214"/>
        <v>6</v>
      </c>
      <c r="F134" s="35">
        <f>IF('Indicator Data'!E137="No data",0.1,(ROUND(IF('Indicator Data'!E137=0,0,IF(LOG('Indicator Data'!E137)&gt;F$195,10,IF(LOG('Indicator Data'!E137)&lt;F$194,0,10-(F$195-LOG('Indicator Data'!E137))/(F$195-F$194)*10))),1)))</f>
        <v>3.1</v>
      </c>
      <c r="G134" s="35">
        <f>ROUND(IF('Indicator Data'!F137=0,0,IF(LOG('Indicator Data'!F137)&gt;G$195,10,IF(LOG('Indicator Data'!F137)&lt;G$194,0,10-(G$195-LOG('Indicator Data'!F137))/(G$195-G$194)*10))),1)</f>
        <v>4.9000000000000004</v>
      </c>
      <c r="H134" s="35">
        <f>ROUND(IF('Indicator Data'!G137=0,0,IF(LOG('Indicator Data'!G137)&gt;H$195,10,IF(LOG('Indicator Data'!G137)&lt;H$194,0,10-(H$195-LOG('Indicator Data'!G137))/(H$195-H$194)*10))),1)</f>
        <v>0</v>
      </c>
      <c r="I134" s="35">
        <f>ROUND(IF('Indicator Data'!H137=0,0,IF(LOG('Indicator Data'!H137)&gt;I$195,10,IF(LOG('Indicator Data'!H137)&lt;I$194,0,10-(I$195-LOG('Indicator Data'!H137))/(I$195-I$194)*10))),1)</f>
        <v>0</v>
      </c>
      <c r="J134" s="35">
        <f t="shared" si="215"/>
        <v>0</v>
      </c>
      <c r="K134" s="35">
        <f>ROUND(IF('Indicator Data'!I137=0,0,IF(LOG('Indicator Data'!I137)&gt;K$195,10,IF(LOG('Indicator Data'!I137)&lt;K$194,0,10-(K$195-LOG('Indicator Data'!I137))/(K$195-K$194)*10))),1)</f>
        <v>0</v>
      </c>
      <c r="L134" s="35">
        <f t="shared" si="216"/>
        <v>0</v>
      </c>
      <c r="M134" s="35">
        <f>ROUND(IF('Indicator Data'!J137=0,0,IF(LOG('Indicator Data'!J137)&gt;M$195,10,IF(LOG('Indicator Data'!J137)&lt;M$194,0,10-(M$195-LOG('Indicator Data'!J137))/(M$195-M$194)*10))),1)</f>
        <v>0</v>
      </c>
      <c r="N134" s="36">
        <f>'Indicator Data'!C137/'Indicator Data'!$CK137</f>
        <v>1.3416269677287132E-3</v>
      </c>
      <c r="O134" s="36">
        <f>'Indicator Data'!D137/'Indicator Data'!$CK137</f>
        <v>5.3464969093470681E-5</v>
      </c>
      <c r="P134" s="36">
        <f>IF(F134=0.1,"x",'Indicator Data'!E137/'Indicator Data'!$CK137)</f>
        <v>3.8009240580520433E-4</v>
      </c>
      <c r="Q134" s="36">
        <f>'Indicator Data'!F137/'Indicator Data'!$CK137</f>
        <v>1.8993954948739901E-6</v>
      </c>
      <c r="R134" s="36">
        <f>'Indicator Data'!G137/'Indicator Data'!$CK137</f>
        <v>0</v>
      </c>
      <c r="S134" s="36">
        <f>'Indicator Data'!H137/'Indicator Data'!$CK137</f>
        <v>0</v>
      </c>
      <c r="T134" s="36">
        <f>'Indicator Data'!I137/'Indicator Data'!$CK137</f>
        <v>0</v>
      </c>
      <c r="U134" s="36">
        <f>'Indicator Data'!J137/'Indicator Data'!$CK137</f>
        <v>0</v>
      </c>
      <c r="V134" s="35">
        <f t="shared" si="217"/>
        <v>6.7</v>
      </c>
      <c r="W134" s="35">
        <f t="shared" si="218"/>
        <v>0.5</v>
      </c>
      <c r="X134" s="35">
        <f t="shared" si="219"/>
        <v>4.3</v>
      </c>
      <c r="Y134" s="35">
        <f t="shared" si="220"/>
        <v>0.3</v>
      </c>
      <c r="Z134" s="35">
        <f t="shared" si="221"/>
        <v>6.2</v>
      </c>
      <c r="AA134" s="35">
        <f t="shared" si="222"/>
        <v>0</v>
      </c>
      <c r="AB134" s="35">
        <f t="shared" si="223"/>
        <v>0</v>
      </c>
      <c r="AC134" s="35">
        <f t="shared" si="224"/>
        <v>0</v>
      </c>
      <c r="AD134" s="35">
        <f t="shared" si="225"/>
        <v>0</v>
      </c>
      <c r="AE134" s="35">
        <f t="shared" si="226"/>
        <v>0</v>
      </c>
      <c r="AF134" s="35">
        <f t="shared" si="227"/>
        <v>0</v>
      </c>
      <c r="AG134" s="35">
        <f>ROUND(IF('Indicator Data'!K137=0,0,IF('Indicator Data'!K137&gt;AG$195,10,IF('Indicator Data'!K137&lt;AG$194,0,10-(AG$195-'Indicator Data'!K137)/(AG$195-AG$194)*10))),1)</f>
        <v>0</v>
      </c>
      <c r="AH134" s="35">
        <f t="shared" si="228"/>
        <v>6.9</v>
      </c>
      <c r="AI134" s="35">
        <f t="shared" si="229"/>
        <v>2.6</v>
      </c>
      <c r="AJ134" s="35">
        <f t="shared" si="230"/>
        <v>0</v>
      </c>
      <c r="AK134" s="35">
        <f t="shared" si="231"/>
        <v>0</v>
      </c>
      <c r="AL134" s="35">
        <f t="shared" si="232"/>
        <v>0</v>
      </c>
      <c r="AM134" s="35">
        <f t="shared" si="233"/>
        <v>0</v>
      </c>
      <c r="AN134" s="35">
        <f t="shared" si="234"/>
        <v>0</v>
      </c>
      <c r="AO134" s="142">
        <f t="shared" si="235"/>
        <v>5.2</v>
      </c>
      <c r="AP134" s="142">
        <f t="shared" si="255"/>
        <v>1.8</v>
      </c>
      <c r="AQ134" s="142">
        <f t="shared" si="236"/>
        <v>5.6</v>
      </c>
      <c r="AR134" s="142">
        <f t="shared" si="237"/>
        <v>0</v>
      </c>
      <c r="AS134" s="35">
        <f t="shared" si="238"/>
        <v>0</v>
      </c>
      <c r="AT134" s="35">
        <f>IF('Indicator Data'!L137="No data","x",IF('Indicator Data'!CL137&lt;1000,"x",ROUND((IF('Indicator Data'!L137&gt;AT$195,10,IF('Indicator Data'!L137&lt;AT$194,0,10-(AT$195-'Indicator Data'!L137)/(AT$195-AT$194)*10))),1)))</f>
        <v>0</v>
      </c>
      <c r="AU134" s="142">
        <f t="shared" si="239"/>
        <v>0</v>
      </c>
      <c r="AV134" s="35">
        <f>IF('Indicator Data'!M137="No data","x",ROUND(IF('Indicator Data'!M137=0,0,IF(LOG('Indicator Data'!M137)&gt;AV$195,10,IF(LOG('Indicator Data'!M137)&lt;AV$194,0,10-(AV$195-LOG('Indicator Data'!M137))/(AV$195-AV$194)*10))),1))</f>
        <v>0</v>
      </c>
      <c r="AW134" s="36">
        <f>IF(AV134="x","x",'Indicator Data'!M137/'Indicator Data'!$CK137)</f>
        <v>0</v>
      </c>
      <c r="AX134" s="35">
        <f t="shared" si="256"/>
        <v>0</v>
      </c>
      <c r="AY134" s="35">
        <f t="shared" si="257"/>
        <v>0</v>
      </c>
      <c r="AZ134" s="35" t="str">
        <f>IF('Indicator Data'!N137="No data","x",ROUND(IF('Indicator Data'!N137=0,0,IF(LOG('Indicator Data'!N137)&gt;AZ$195,10,IF(LOG('Indicator Data'!N137)&lt;AZ$194,0,10-(AZ$195-LOG('Indicator Data'!N137))/(AZ$195-AZ$194)*10))),1))</f>
        <v>x</v>
      </c>
      <c r="BA134" s="36" t="str">
        <f>IF(AZ134="x","x",'Indicator Data'!N137/'Indicator Data'!$CK137)</f>
        <v>x</v>
      </c>
      <c r="BB134" s="35" t="str">
        <f t="shared" si="258"/>
        <v>x</v>
      </c>
      <c r="BC134" s="35" t="str">
        <f t="shared" si="259"/>
        <v>x</v>
      </c>
      <c r="BD134" s="35" t="str">
        <f>IF('Indicator Data'!O137="No data","x",ROUND(IF('Indicator Data'!O137=0,0,IF(LOG('Indicator Data'!O137)&gt;BD$195,10,IF(LOG('Indicator Data'!O137)&lt;BD$194,0,10-(BD$195-LOG('Indicator Data'!O137))/(BD$195-BD$194)*10))),1))</f>
        <v>x</v>
      </c>
      <c r="BE134" s="36" t="str">
        <f>IF(BD134="x","x",'Indicator Data'!O137/'Indicator Data'!$CK137)</f>
        <v>x</v>
      </c>
      <c r="BF134" s="35" t="str">
        <f t="shared" si="260"/>
        <v>x</v>
      </c>
      <c r="BG134" s="35" t="str">
        <f t="shared" si="261"/>
        <v>x</v>
      </c>
      <c r="BH134" s="35" t="str">
        <f>IF('Indicator Data'!P137="No data","x",ROUND(IF('Indicator Data'!P137=0,0,IF(LOG('Indicator Data'!P137)&gt;BH$195,10,IF(LOG('Indicator Data'!P137)&lt;BH$194,0,10-(BH$195-LOG('Indicator Data'!P137))/(BH$195-BH$194)*10))),1))</f>
        <v>x</v>
      </c>
      <c r="BI134" s="36" t="str">
        <f>IF(BH134="x","x",'Indicator Data'!P137/'Indicator Data'!$CK137)</f>
        <v>x</v>
      </c>
      <c r="BJ134" s="35" t="str">
        <f t="shared" si="262"/>
        <v>x</v>
      </c>
      <c r="BK134" s="35" t="str">
        <f t="shared" si="263"/>
        <v>x</v>
      </c>
      <c r="BL134" s="35">
        <f t="shared" si="264"/>
        <v>0</v>
      </c>
      <c r="BM134" s="35">
        <f>ROUND(IF('Indicator Data'!Q137=0,0,IF(LOG('Indicator Data'!Q137)&gt;BM$195,10,IF(LOG('Indicator Data'!Q137)&lt;BM$194,0,10-(BM$195-LOG('Indicator Data'!Q137))/(BM$195-BM$194)*10))),1)</f>
        <v>0</v>
      </c>
      <c r="BN134" s="35">
        <f>ROUND(IF('Indicator Data'!R137=0,0,IF(LOG('Indicator Data'!R137)&gt;BN$195,10,IF(LOG('Indicator Data'!R137)&lt;BN$194,0,10-(BN$195-LOG('Indicator Data'!R137))/(BN$195-BN$194)*10))),1)</f>
        <v>0</v>
      </c>
      <c r="BO134" s="35">
        <f t="shared" si="265"/>
        <v>0</v>
      </c>
      <c r="BP134" s="36">
        <f>'Indicator Data'!Q137/'Indicator Data'!$CK137</f>
        <v>0</v>
      </c>
      <c r="BQ134" s="36">
        <f>'Indicator Data'!R137/'Indicator Data'!$CK137</f>
        <v>0</v>
      </c>
      <c r="BR134" s="35">
        <f t="shared" si="240"/>
        <v>0</v>
      </c>
      <c r="BS134" s="35">
        <f t="shared" si="241"/>
        <v>0</v>
      </c>
      <c r="BT134" s="35">
        <f t="shared" si="242"/>
        <v>0</v>
      </c>
      <c r="BU134" s="35">
        <f t="shared" si="266"/>
        <v>0</v>
      </c>
      <c r="BV134" s="35">
        <f>ROUND(IF('Indicator Data'!S137=0,0,IF(LOG('Indicator Data'!S137)&gt;BV$195,10,IF(LOG('Indicator Data'!S137)&lt;BV$194,0,10-(BV$195-LOG('Indicator Data'!S137))/(BV$195-BV$194)*10))),1)</f>
        <v>0</v>
      </c>
      <c r="BW134" s="35">
        <f>ROUND(IF('Indicator Data'!T137=0,0,IF(LOG('Indicator Data'!T137)&gt;BW$195,10,IF(LOG('Indicator Data'!T137)&lt;BW$194,0,10-(BW$195-LOG('Indicator Data'!T137))/(BW$195-BW$194)*10))),1)</f>
        <v>0</v>
      </c>
      <c r="BX134" s="35">
        <f t="shared" si="267"/>
        <v>0</v>
      </c>
      <c r="BY134" s="36">
        <f>'Indicator Data'!S137/'Indicator Data'!$CK137</f>
        <v>0</v>
      </c>
      <c r="BZ134" s="36">
        <f>'Indicator Data'!T137/'Indicator Data'!$CK137</f>
        <v>0</v>
      </c>
      <c r="CA134" s="35">
        <f t="shared" si="243"/>
        <v>0</v>
      </c>
      <c r="CB134" s="35">
        <f t="shared" si="244"/>
        <v>0</v>
      </c>
      <c r="CC134" s="35">
        <f t="shared" si="268"/>
        <v>0</v>
      </c>
      <c r="CD134" s="35">
        <f t="shared" si="269"/>
        <v>0</v>
      </c>
      <c r="CE134" s="35">
        <f t="shared" si="270"/>
        <v>0</v>
      </c>
      <c r="CF134" s="35">
        <f>ROUND(IF('Indicator Data'!U137=0,0,IF(LOG('Indicator Data'!U137)&gt;CF$195,10,IF(LOG('Indicator Data'!U137)&lt;CF$194,0,10-(CF$195-LOG('Indicator Data'!U137))/(CF$195-CF$194)*10))),1)</f>
        <v>5.4</v>
      </c>
      <c r="CG134" s="36">
        <f>'Indicator Data'!U137/'Indicator Data'!$CK137</f>
        <v>1.2766038637048675E-2</v>
      </c>
      <c r="CH134" s="35">
        <f t="shared" si="245"/>
        <v>0.1</v>
      </c>
      <c r="CI134" s="35">
        <f t="shared" si="271"/>
        <v>3.2</v>
      </c>
      <c r="CJ134" s="35">
        <f>ROUND(IF('Indicator Data'!V137=0,0,IF(LOG('Indicator Data'!V137)&gt;CJ$195,10,IF(LOG('Indicator Data'!V137)&lt;CJ$194,0,10-(CJ$195-LOG('Indicator Data'!V137))/(CJ$195-CJ$194)*10))),1)</f>
        <v>8.1</v>
      </c>
      <c r="CK134" s="36">
        <f>IF('Indicator Data'!V137/'Indicator Data'!$CK137&gt;1,1,'Indicator Data'!V137/'Indicator Data'!$CK137)</f>
        <v>0.9547563264104727</v>
      </c>
      <c r="CL134" s="35">
        <f t="shared" si="246"/>
        <v>9.5</v>
      </c>
      <c r="CM134" s="35">
        <f t="shared" si="272"/>
        <v>8.9</v>
      </c>
      <c r="CN134" s="35">
        <f>ROUND(IF('Indicator Data'!W137=0,0,IF(LOG('Indicator Data'!W137)&gt;CN$195,10,IF(LOG('Indicator Data'!W137)&lt;CN$194,0,10-(CN$195-LOG('Indicator Data'!W137))/(CN$195-CN$194)*10))),1)</f>
        <v>7.3</v>
      </c>
      <c r="CO134" s="36">
        <f>'Indicator Data'!W137/'Indicator Data'!$CK137</f>
        <v>0.26128492786370316</v>
      </c>
      <c r="CP134" s="35">
        <f t="shared" si="247"/>
        <v>2.6</v>
      </c>
      <c r="CQ134" s="35">
        <f t="shared" si="273"/>
        <v>5.4</v>
      </c>
      <c r="CR134" s="35">
        <f t="shared" si="248"/>
        <v>5.3</v>
      </c>
      <c r="CS134" s="35">
        <f>IF('Indicator Data'!BZ137="No data","x",ROUND(IF('Indicator Data'!BZ137&gt;CS$195,0,IF('Indicator Data'!BZ137&lt;CS$194,10,(CS$195-'Indicator Data'!BZ137)/(CS$195-CS$194)*10)),1))</f>
        <v>0.3</v>
      </c>
      <c r="CT134" s="35">
        <f>IF('Indicator Data'!CA137="No data","x",ROUND(IF('Indicator Data'!CA137&gt;CT$195,0,IF('Indicator Data'!CA137&lt;CT$194,10,(CT$195-'Indicator Data'!CA137)/(CT$195-CT$194)*10)),1))</f>
        <v>0.5</v>
      </c>
      <c r="CU134" s="35" t="str">
        <f>IF('Indicator Data'!AC137="No data","x",ROUND(IF('Indicator Data'!AC137&gt;CU$195,0,IF('Indicator Data'!AC137&lt;CU$194,10,(CU$195-'Indicator Data'!AC137)/(CU$195-CU$194)*10)),1))</f>
        <v>x</v>
      </c>
      <c r="CV134" s="35">
        <f t="shared" si="249"/>
        <v>0.4</v>
      </c>
      <c r="CW134" s="35">
        <f>IF('Indicator Data'!X137="No data","x",ROUND(IF(LOG('Indicator Data'!X137)&gt;CW$195,10,IF(LOG('Indicator Data'!X137)&lt;CW$194,0,10-(CW$195-LOG('Indicator Data'!X137))/(CW$195-CW$194)*10)),1))</f>
        <v>9.6</v>
      </c>
      <c r="CX134" s="35">
        <f>IF('Indicator Data'!Y137="No data","x",ROUND(IF('Indicator Data'!Y137&gt;CX$195,10,IF('Indicator Data'!Y137&lt;CX$194,0,10-(CX$195-'Indicator Data'!Y137)/(CX$195-CX$194)*10)),1))</f>
        <v>5.8</v>
      </c>
      <c r="CY134" s="35">
        <f>IF('Indicator Data'!Z137="No data","x",ROUND(IF('Indicator Data'!Z137&gt;CY$195,10,IF('Indicator Data'!Z137&lt;CY$194,0,10-(CY$195-'Indicator Data'!Z137)/(CY$195-CY$194)*10)),1))</f>
        <v>7.6</v>
      </c>
      <c r="CZ134" s="35">
        <f>IF('Indicator Data'!AA137="No data","x",ROUND(IF('Indicator Data'!AA137&gt;CZ$195,10,IF('Indicator Data'!AA137&lt;CZ$194,0,10-(CZ$195-'Indicator Data'!AA137)/(CZ$195-CZ$194)*10)),1))</f>
        <v>9.6999999999999993</v>
      </c>
      <c r="DA134" s="35">
        <f t="shared" si="274"/>
        <v>8.1999999999999993</v>
      </c>
      <c r="DB134" s="35">
        <f t="shared" si="275"/>
        <v>5.6</v>
      </c>
      <c r="DC134" s="35">
        <f>IF('Indicator Data'!AF137="No data","x",ROUND(IF('Indicator Data'!AF137&gt;DC$195,10,IF('Indicator Data'!AF137&lt;DC$194,0,10-(DC$195-'Indicator Data'!AF137)/(DC$195-DC$194)*10)),1))</f>
        <v>4.4000000000000004</v>
      </c>
      <c r="DD134" s="35">
        <f>IF('Indicator Data'!AG137="No data","x",ROUND(IF('Indicator Data'!AG137&gt;DD$195,10,IF('Indicator Data'!AG137&lt;DD$194,0,10-(DD$195-'Indicator Data'!AG137)/(DD$195-DD$194)*10)),1))</f>
        <v>5.9</v>
      </c>
      <c r="DE134" s="35">
        <f t="shared" si="276"/>
        <v>7.2</v>
      </c>
      <c r="DF134" s="35">
        <f>IF('Indicator Data'!AB137="No data","x",ROUND(IF('Indicator Data'!AB137&gt;DF$195,10,IF('Indicator Data'!AB137&lt;DF$194,0,10-(DF$195-'Indicator Data'!AB137)/(DF$195-DF$194)*10)),1))</f>
        <v>0.1</v>
      </c>
      <c r="DG134" s="35">
        <f t="shared" si="277"/>
        <v>0.3</v>
      </c>
      <c r="DH134" s="143">
        <f>IF('Indicator Data'!AD137="No data","x",'Indicator Data'!AD137/'Indicator Data'!$CJ137)</f>
        <v>1.0238040463144861E-4</v>
      </c>
      <c r="DI134" s="35">
        <f t="shared" si="278"/>
        <v>9</v>
      </c>
      <c r="DJ134" s="35" t="str">
        <f>IF('Indicator Data'!AE137="No data","x",ROUND(IF('Indicator Data'!AE137&gt;DJ$195,0,IF('Indicator Data'!AE137&lt;DJ$194,10,(DJ$195-'Indicator Data'!AE137)/(DJ$195-DJ$194)*10)),1))</f>
        <v>x</v>
      </c>
      <c r="DK134" s="35">
        <f t="shared" si="279"/>
        <v>9</v>
      </c>
      <c r="DL134" s="35">
        <f t="shared" si="280"/>
        <v>5.5</v>
      </c>
      <c r="DM134" s="37">
        <f t="shared" si="250"/>
        <v>4.4000000000000004</v>
      </c>
      <c r="DN134" s="38">
        <f t="shared" si="251"/>
        <v>3.2</v>
      </c>
      <c r="DO134" s="35">
        <f>ROUND(IF('Indicator Data'!AH137=0,0,IF('Indicator Data'!AH137&gt;DO$195,10,IF('Indicator Data'!AH137&lt;DO$194,0,10-(DO$195-'Indicator Data'!AH137)/(DO$195-DO$194)*10))),1)</f>
        <v>1.5</v>
      </c>
      <c r="DP134" s="35">
        <f>ROUND(IF('Indicator Data'!AI137=0,0,IF(LOG('Indicator Data'!AI137)&gt;LOG(DP$195),10,IF(LOG('Indicator Data'!AI137)&lt;LOG(DP$194),0,10-(LOG(DP$195)-LOG('Indicator Data'!AI137))/(LOG(DP$195)-LOG(DP$194))*10))),1)</f>
        <v>7.9</v>
      </c>
      <c r="DQ134" s="37">
        <f t="shared" si="252"/>
        <v>5.6</v>
      </c>
      <c r="DR134" s="35">
        <f>'Indicator Data'!AJ137</f>
        <v>0</v>
      </c>
      <c r="DS134" s="35">
        <f>'Indicator Data'!AK137</f>
        <v>4</v>
      </c>
      <c r="DT134" s="37">
        <f t="shared" si="253"/>
        <v>7</v>
      </c>
      <c r="DU134" s="38">
        <f t="shared" si="254"/>
        <v>7</v>
      </c>
      <c r="DV134" s="13"/>
      <c r="DW134" s="83"/>
    </row>
    <row r="135" spans="1:127" s="2" customFormat="1" x14ac:dyDescent="0.3">
      <c r="A135" s="98" t="str">
        <f>'Indicator Data'!A138</f>
        <v>Panama</v>
      </c>
      <c r="B135" s="39" t="str">
        <f>'Indicator Data'!B138</f>
        <v>PAN</v>
      </c>
      <c r="C135" s="35">
        <f>ROUND(IF('Indicator Data'!C138=0,0.1,IF(LOG('Indicator Data'!C138)&gt;C$195,10,IF(LOG('Indicator Data'!C138)&lt;C$194,0,10-(C$195-LOG('Indicator Data'!C138))/(C$195-C$194)*10))),1)</f>
        <v>7.3</v>
      </c>
      <c r="D135" s="35">
        <f>ROUND(IF('Indicator Data'!D138=0,0.1,IF(LOG('Indicator Data'!D138)&gt;D$195,10,IF(LOG('Indicator Data'!D138)&lt;D$194,0,10-(D$195-LOG('Indicator Data'!D138))/(D$195-D$194)*10))),1)</f>
        <v>8.6999999999999993</v>
      </c>
      <c r="E135" s="35">
        <f t="shared" si="214"/>
        <v>8.1</v>
      </c>
      <c r="F135" s="35">
        <f>IF('Indicator Data'!E138="No data",0.1,(ROUND(IF('Indicator Data'!E138=0,0,IF(LOG('Indicator Data'!E138)&gt;F$195,10,IF(LOG('Indicator Data'!E138)&lt;F$194,0,10-(F$195-LOG('Indicator Data'!E138))/(F$195-F$194)*10))),1)))</f>
        <v>4.5</v>
      </c>
      <c r="G135" s="35">
        <f>ROUND(IF('Indicator Data'!F138=0,0,IF(LOG('Indicator Data'!F138)&gt;G$195,10,IF(LOG('Indicator Data'!F138)&lt;G$194,0,10-(G$195-LOG('Indicator Data'!F138))/(G$195-G$194)*10))),1)</f>
        <v>7.6</v>
      </c>
      <c r="H135" s="35">
        <f>ROUND(IF('Indicator Data'!G138=0,0,IF(LOG('Indicator Data'!G138)&gt;H$195,10,IF(LOG('Indicator Data'!G138)&lt;H$194,0,10-(H$195-LOG('Indicator Data'!G138))/(H$195-H$194)*10))),1)</f>
        <v>2.7</v>
      </c>
      <c r="I135" s="35">
        <f>ROUND(IF('Indicator Data'!H138=0,0,IF(LOG('Indicator Data'!H138)&gt;I$195,10,IF(LOG('Indicator Data'!H138)&lt;I$194,0,10-(I$195-LOG('Indicator Data'!H138))/(I$195-I$194)*10))),1)</f>
        <v>0</v>
      </c>
      <c r="J135" s="35">
        <f t="shared" si="215"/>
        <v>1.4</v>
      </c>
      <c r="K135" s="35">
        <f>ROUND(IF('Indicator Data'!I138=0,0,IF(LOG('Indicator Data'!I138)&gt;K$195,10,IF(LOG('Indicator Data'!I138)&lt;K$194,0,10-(K$195-LOG('Indicator Data'!I138))/(K$195-K$194)*10))),1)</f>
        <v>5.5</v>
      </c>
      <c r="L135" s="35">
        <f t="shared" si="216"/>
        <v>3.7</v>
      </c>
      <c r="M135" s="35">
        <f>ROUND(IF('Indicator Data'!J138=0,0,IF(LOG('Indicator Data'!J138)&gt;M$195,10,IF(LOG('Indicator Data'!J138)&lt;M$194,0,10-(M$195-LOG('Indicator Data'!J138))/(M$195-M$194)*10))),1)</f>
        <v>0</v>
      </c>
      <c r="N135" s="36">
        <f>'Indicator Data'!C138/'Indicator Data'!$CK138</f>
        <v>2.0852913165707431E-3</v>
      </c>
      <c r="O135" s="36">
        <f>'Indicator Data'!D138/'Indicator Data'!$CK138</f>
        <v>1.0202512828969904E-3</v>
      </c>
      <c r="P135" s="36">
        <f>IF(F135=0.1,"x",'Indicator Data'!E138/'Indicator Data'!$CK138)</f>
        <v>1.6569392245297237E-3</v>
      </c>
      <c r="Q135" s="36">
        <f>'Indicator Data'!F138/'Indicator Data'!$CK138</f>
        <v>9.6473956626169728E-5</v>
      </c>
      <c r="R135" s="36">
        <f>'Indicator Data'!G138/'Indicator Data'!$CK138</f>
        <v>3.1709584361929257E-4</v>
      </c>
      <c r="S135" s="36">
        <f>'Indicator Data'!H138/'Indicator Data'!$CK138</f>
        <v>0</v>
      </c>
      <c r="T135" s="36">
        <f>'Indicator Data'!I138/'Indicator Data'!$CK138</f>
        <v>1.4132244517911642E-3</v>
      </c>
      <c r="U135" s="36">
        <f>'Indicator Data'!J138/'Indicator Data'!$CK138</f>
        <v>0</v>
      </c>
      <c r="V135" s="35">
        <f t="shared" si="217"/>
        <v>10</v>
      </c>
      <c r="W135" s="35">
        <f t="shared" si="218"/>
        <v>10</v>
      </c>
      <c r="X135" s="35">
        <f t="shared" si="219"/>
        <v>10</v>
      </c>
      <c r="Y135" s="35">
        <f t="shared" si="220"/>
        <v>1.1000000000000001</v>
      </c>
      <c r="Z135" s="35">
        <f t="shared" si="221"/>
        <v>10</v>
      </c>
      <c r="AA135" s="35">
        <f t="shared" si="222"/>
        <v>0.2</v>
      </c>
      <c r="AB135" s="35">
        <f t="shared" si="223"/>
        <v>0</v>
      </c>
      <c r="AC135" s="35">
        <f t="shared" si="224"/>
        <v>0.1</v>
      </c>
      <c r="AD135" s="35">
        <f t="shared" si="225"/>
        <v>1.4</v>
      </c>
      <c r="AE135" s="35">
        <f t="shared" si="226"/>
        <v>0.8</v>
      </c>
      <c r="AF135" s="35">
        <f t="shared" si="227"/>
        <v>0</v>
      </c>
      <c r="AG135" s="35">
        <f>ROUND(IF('Indicator Data'!K138=0,0,IF('Indicator Data'!K138&gt;AG$195,10,IF('Indicator Data'!K138&lt;AG$194,0,10-(AG$195-'Indicator Data'!K138)/(AG$195-AG$194)*10))),1)</f>
        <v>2.9</v>
      </c>
      <c r="AH135" s="35">
        <f t="shared" si="228"/>
        <v>8.6999999999999993</v>
      </c>
      <c r="AI135" s="35">
        <f t="shared" si="229"/>
        <v>9.4</v>
      </c>
      <c r="AJ135" s="35">
        <f t="shared" si="230"/>
        <v>1.5</v>
      </c>
      <c r="AK135" s="35">
        <f t="shared" si="231"/>
        <v>0</v>
      </c>
      <c r="AL135" s="35">
        <f t="shared" si="232"/>
        <v>0.8</v>
      </c>
      <c r="AM135" s="35">
        <f t="shared" si="233"/>
        <v>3.5</v>
      </c>
      <c r="AN135" s="35">
        <f t="shared" si="234"/>
        <v>0</v>
      </c>
      <c r="AO135" s="142">
        <f t="shared" si="235"/>
        <v>9.3000000000000007</v>
      </c>
      <c r="AP135" s="142">
        <f t="shared" si="255"/>
        <v>3</v>
      </c>
      <c r="AQ135" s="142">
        <f t="shared" si="236"/>
        <v>9.1</v>
      </c>
      <c r="AR135" s="142">
        <f t="shared" si="237"/>
        <v>2.4</v>
      </c>
      <c r="AS135" s="35">
        <f t="shared" si="238"/>
        <v>1.5</v>
      </c>
      <c r="AT135" s="35">
        <f>IF('Indicator Data'!L138="No data","x",IF('Indicator Data'!CL138&lt;1000,"x",ROUND((IF('Indicator Data'!L138&gt;AT$195,10,IF('Indicator Data'!L138&lt;AT$194,0,10-(AT$195-'Indicator Data'!L138)/(AT$195-AT$194)*10))),1)))</f>
        <v>1</v>
      </c>
      <c r="AU135" s="142">
        <f t="shared" si="239"/>
        <v>1.3</v>
      </c>
      <c r="AV135" s="35" t="str">
        <f>IF('Indicator Data'!M138="No data","x",ROUND(IF('Indicator Data'!M138=0,0,IF(LOG('Indicator Data'!M138)&gt;AV$195,10,IF(LOG('Indicator Data'!M138)&lt;AV$194,0,10-(AV$195-LOG('Indicator Data'!M138))/(AV$195-AV$194)*10))),1))</f>
        <v>x</v>
      </c>
      <c r="AW135" s="36" t="str">
        <f>IF(AV135="x","x",'Indicator Data'!M138/'Indicator Data'!$CK138)</f>
        <v>x</v>
      </c>
      <c r="AX135" s="35" t="str">
        <f t="shared" si="256"/>
        <v>x</v>
      </c>
      <c r="AY135" s="35" t="str">
        <f t="shared" si="257"/>
        <v>x</v>
      </c>
      <c r="AZ135" s="35" t="str">
        <f>IF('Indicator Data'!N138="No data","x",ROUND(IF('Indicator Data'!N138=0,0,IF(LOG('Indicator Data'!N138)&gt;AZ$195,10,IF(LOG('Indicator Data'!N138)&lt;AZ$194,0,10-(AZ$195-LOG('Indicator Data'!N138))/(AZ$195-AZ$194)*10))),1))</f>
        <v>x</v>
      </c>
      <c r="BA135" s="36" t="str">
        <f>IF(AZ135="x","x",'Indicator Data'!N138/'Indicator Data'!$CK138)</f>
        <v>x</v>
      </c>
      <c r="BB135" s="35" t="str">
        <f t="shared" si="258"/>
        <v>x</v>
      </c>
      <c r="BC135" s="35" t="str">
        <f t="shared" si="259"/>
        <v>x</v>
      </c>
      <c r="BD135" s="35" t="str">
        <f>IF('Indicator Data'!O138="No data","x",ROUND(IF('Indicator Data'!O138=0,0,IF(LOG('Indicator Data'!O138)&gt;BD$195,10,IF(LOG('Indicator Data'!O138)&lt;BD$194,0,10-(BD$195-LOG('Indicator Data'!O138))/(BD$195-BD$194)*10))),1))</f>
        <v>x</v>
      </c>
      <c r="BE135" s="36" t="str">
        <f>IF(BD135="x","x",'Indicator Data'!O138/'Indicator Data'!$CK138)</f>
        <v>x</v>
      </c>
      <c r="BF135" s="35" t="str">
        <f t="shared" si="260"/>
        <v>x</v>
      </c>
      <c r="BG135" s="35" t="str">
        <f t="shared" si="261"/>
        <v>x</v>
      </c>
      <c r="BH135" s="35" t="str">
        <f>IF('Indicator Data'!P138="No data","x",ROUND(IF('Indicator Data'!P138=0,0,IF(LOG('Indicator Data'!P138)&gt;BH$195,10,IF(LOG('Indicator Data'!P138)&lt;BH$194,0,10-(BH$195-LOG('Indicator Data'!P138))/(BH$195-BH$194)*10))),1))</f>
        <v>x</v>
      </c>
      <c r="BI135" s="36" t="str">
        <f>IF(BH135="x","x",'Indicator Data'!P138/'Indicator Data'!$CK138)</f>
        <v>x</v>
      </c>
      <c r="BJ135" s="35" t="str">
        <f t="shared" si="262"/>
        <v>x</v>
      </c>
      <c r="BK135" s="35" t="str">
        <f t="shared" si="263"/>
        <v>x</v>
      </c>
      <c r="BL135" s="35" t="str">
        <f t="shared" si="264"/>
        <v>x</v>
      </c>
      <c r="BM135" s="35">
        <f>ROUND(IF('Indicator Data'!Q138=0,0,IF(LOG('Indicator Data'!Q138)&gt;BM$195,10,IF(LOG('Indicator Data'!Q138)&lt;BM$194,0,10-(BM$195-LOG('Indicator Data'!Q138))/(BM$195-BM$194)*10))),1)</f>
        <v>7</v>
      </c>
      <c r="BN135" s="35">
        <f>ROUND(IF('Indicator Data'!R138=0,0,IF(LOG('Indicator Data'!R138)&gt;BN$195,10,IF(LOG('Indicator Data'!R138)&lt;BN$194,0,10-(BN$195-LOG('Indicator Data'!R138))/(BN$195-BN$194)*10))),1)</f>
        <v>8.1</v>
      </c>
      <c r="BO135" s="35">
        <f t="shared" si="265"/>
        <v>7.7333333333333334</v>
      </c>
      <c r="BP135" s="36">
        <f>'Indicator Data'!Q138/'Indicator Data'!$CK138</f>
        <v>0.18839700504448145</v>
      </c>
      <c r="BQ135" s="36">
        <f>'Indicator Data'!R138/'Indicator Data'!$CK138</f>
        <v>0.17710288811652403</v>
      </c>
      <c r="BR135" s="35">
        <f t="shared" si="240"/>
        <v>1.9</v>
      </c>
      <c r="BS135" s="35">
        <f t="shared" si="241"/>
        <v>2.2000000000000002</v>
      </c>
      <c r="BT135" s="35">
        <f t="shared" si="242"/>
        <v>2.1</v>
      </c>
      <c r="BU135" s="35">
        <f t="shared" si="266"/>
        <v>5.6</v>
      </c>
      <c r="BV135" s="35">
        <f>ROUND(IF('Indicator Data'!S138=0,0,IF(LOG('Indicator Data'!S138)&gt;BV$195,10,IF(LOG('Indicator Data'!S138)&lt;BV$194,0,10-(BV$195-LOG('Indicator Data'!S138))/(BV$195-BV$194)*10))),1)</f>
        <v>5</v>
      </c>
      <c r="BW135" s="35">
        <f>ROUND(IF('Indicator Data'!T138=0,0,IF(LOG('Indicator Data'!T138)&gt;BW$195,10,IF(LOG('Indicator Data'!T138)&lt;BW$194,0,10-(BW$195-LOG('Indicator Data'!T138))/(BW$195-BW$194)*10))),1)</f>
        <v>5.7</v>
      </c>
      <c r="BX135" s="35">
        <f t="shared" si="267"/>
        <v>5.4666666666666659</v>
      </c>
      <c r="BY135" s="36">
        <f>'Indicator Data'!S138/'Indicator Data'!$CK138</f>
        <v>7.9274788620513747E-3</v>
      </c>
      <c r="BZ135" s="36">
        <f>'Indicator Data'!T138/'Indicator Data'!$CK138</f>
        <v>2.5768444880120027E-2</v>
      </c>
      <c r="CA135" s="35">
        <f t="shared" si="243"/>
        <v>0.1</v>
      </c>
      <c r="CB135" s="35">
        <f t="shared" si="244"/>
        <v>0.3</v>
      </c>
      <c r="CC135" s="35">
        <f t="shared" si="268"/>
        <v>0.23333333333333331</v>
      </c>
      <c r="CD135" s="35">
        <f t="shared" si="269"/>
        <v>3.3</v>
      </c>
      <c r="CE135" s="35">
        <f t="shared" si="270"/>
        <v>4.5999999999999996</v>
      </c>
      <c r="CF135" s="35">
        <f>ROUND(IF('Indicator Data'!U138=0,0,IF(LOG('Indicator Data'!U138)&gt;CF$195,10,IF(LOG('Indicator Data'!U138)&lt;CF$194,0,10-(CF$195-LOG('Indicator Data'!U138))/(CF$195-CF$194)*10))),1)</f>
        <v>7.9</v>
      </c>
      <c r="CG135" s="36">
        <f>'Indicator Data'!U138/'Indicator Data'!$CK138</f>
        <v>0.79741441992793016</v>
      </c>
      <c r="CH135" s="35">
        <f t="shared" si="245"/>
        <v>8.9</v>
      </c>
      <c r="CI135" s="35">
        <f t="shared" si="271"/>
        <v>8.4</v>
      </c>
      <c r="CJ135" s="35">
        <f>ROUND(IF('Indicator Data'!V138=0,0,IF(LOG('Indicator Data'!V138)&gt;CJ$195,10,IF(LOG('Indicator Data'!V138)&lt;CJ$194,0,10-(CJ$195-LOG('Indicator Data'!V138))/(CJ$195-CJ$194)*10))),1)</f>
        <v>7.8</v>
      </c>
      <c r="CK135" s="36">
        <f>IF('Indicator Data'!V138/'Indicator Data'!$CK138&gt;1,1,'Indicator Data'!V138/'Indicator Data'!$CK138)</f>
        <v>0.74389712335688885</v>
      </c>
      <c r="CL135" s="35">
        <f t="shared" si="246"/>
        <v>7.4</v>
      </c>
      <c r="CM135" s="35">
        <f t="shared" si="272"/>
        <v>7.6</v>
      </c>
      <c r="CN135" s="35">
        <f>ROUND(IF('Indicator Data'!W138=0,0,IF(LOG('Indicator Data'!W138)&gt;CN$195,10,IF(LOG('Indicator Data'!W138)&lt;CN$194,0,10-(CN$195-LOG('Indicator Data'!W138))/(CN$195-CN$194)*10))),1)</f>
        <v>8</v>
      </c>
      <c r="CO135" s="36">
        <f>'Indicator Data'!W138/'Indicator Data'!$CK138</f>
        <v>0.96049428399154557</v>
      </c>
      <c r="CP135" s="35">
        <f t="shared" si="247"/>
        <v>9.6</v>
      </c>
      <c r="CQ135" s="35">
        <f t="shared" si="273"/>
        <v>8.9</v>
      </c>
      <c r="CR135" s="35">
        <f t="shared" si="248"/>
        <v>7.7</v>
      </c>
      <c r="CS135" s="35">
        <f>IF('Indicator Data'!BZ138="No data","x",ROUND(IF('Indicator Data'!BZ138&gt;CS$195,0,IF('Indicator Data'!BZ138&lt;CS$194,10,(CS$195-'Indicator Data'!BZ138)/(CS$195-CS$194)*10)),1))</f>
        <v>1.9</v>
      </c>
      <c r="CT135" s="35">
        <f>IF('Indicator Data'!CA138="No data","x",ROUND(IF('Indicator Data'!CA138&gt;CT$195,0,IF('Indicator Data'!CA138&lt;CT$194,10,(CT$195-'Indicator Data'!CA138)/(CT$195-CT$194)*10)),1))</f>
        <v>0.6</v>
      </c>
      <c r="CU135" s="35" t="str">
        <f>IF('Indicator Data'!AC138="No data","x",ROUND(IF('Indicator Data'!AC138&gt;CU$195,0,IF('Indicator Data'!AC138&lt;CU$194,10,(CU$195-'Indicator Data'!AC138)/(CU$195-CU$194)*10)),1))</f>
        <v>x</v>
      </c>
      <c r="CV135" s="35">
        <f t="shared" si="249"/>
        <v>1.3</v>
      </c>
      <c r="CW135" s="35">
        <f>IF('Indicator Data'!X138="No data","x",ROUND(IF(LOG('Indicator Data'!X138)&gt;CW$195,10,IF(LOG('Indicator Data'!X138)&lt;CW$194,0,10-(CW$195-LOG('Indicator Data'!X138))/(CW$195-CW$194)*10)),1))</f>
        <v>5.8</v>
      </c>
      <c r="CX135" s="35">
        <f>IF('Indicator Data'!Y138="No data","x",ROUND(IF('Indicator Data'!Y138&gt;CX$195,10,IF('Indicator Data'!Y138&lt;CX$194,0,10-(CX$195-'Indicator Data'!Y138)/(CX$195-CX$194)*10)),1))</f>
        <v>4.4000000000000004</v>
      </c>
      <c r="CY135" s="35">
        <f>IF('Indicator Data'!Z138="No data","x",ROUND(IF('Indicator Data'!Z138&gt;CY$195,10,IF('Indicator Data'!Z138&lt;CY$194,0,10-(CY$195-'Indicator Data'!Z138)/(CY$195-CY$194)*10)),1))</f>
        <v>6.8</v>
      </c>
      <c r="CZ135" s="35">
        <f>IF('Indicator Data'!AA138="No data","x",ROUND(IF('Indicator Data'!AA138&gt;CZ$195,10,IF('Indicator Data'!AA138&lt;CZ$194,0,10-(CZ$195-'Indicator Data'!AA138)/(CZ$195-CZ$194)*10)),1))</f>
        <v>4.2</v>
      </c>
      <c r="DA135" s="35">
        <f t="shared" si="274"/>
        <v>5.3</v>
      </c>
      <c r="DB135" s="35">
        <f t="shared" si="275"/>
        <v>4</v>
      </c>
      <c r="DC135" s="35">
        <f>IF('Indicator Data'!AF138="No data","x",ROUND(IF('Indicator Data'!AF138&gt;DC$195,10,IF('Indicator Data'!AF138&lt;DC$194,0,10-(DC$195-'Indicator Data'!AF138)/(DC$195-DC$194)*10)),1))</f>
        <v>2.5</v>
      </c>
      <c r="DD135" s="35">
        <f>IF('Indicator Data'!AG138="No data","x",ROUND(IF('Indicator Data'!AG138&gt;DD$195,10,IF('Indicator Data'!AG138&lt;DD$194,0,10-(DD$195-'Indicator Data'!AG138)/(DD$195-DD$194)*10)),1))</f>
        <v>2.8</v>
      </c>
      <c r="DE135" s="35">
        <f t="shared" si="276"/>
        <v>4.4000000000000004</v>
      </c>
      <c r="DF135" s="35">
        <f>IF('Indicator Data'!AB138="No data","x",ROUND(IF('Indicator Data'!AB138&gt;DF$195,10,IF('Indicator Data'!AB138&lt;DF$194,0,10-(DF$195-'Indicator Data'!AB138)/(DF$195-DF$194)*10)),1))</f>
        <v>1.5</v>
      </c>
      <c r="DG135" s="35">
        <f t="shared" si="277"/>
        <v>1.3</v>
      </c>
      <c r="DH135" s="143">
        <f>IF('Indicator Data'!AD138="No data","x",'Indicator Data'!AD138/'Indicator Data'!$CJ138)</f>
        <v>2.2724917813509669E-4</v>
      </c>
      <c r="DI135" s="35">
        <f t="shared" si="278"/>
        <v>7.7</v>
      </c>
      <c r="DJ135" s="35">
        <f>IF('Indicator Data'!AE138="No data","x",ROUND(IF('Indicator Data'!AE138&gt;DJ$195,0,IF('Indicator Data'!AE138&lt;DJ$194,10,(DJ$195-'Indicator Data'!AE138)/(DJ$195-DJ$194)*10)),1))</f>
        <v>2</v>
      </c>
      <c r="DK135" s="35">
        <f t="shared" si="279"/>
        <v>4.9000000000000004</v>
      </c>
      <c r="DL135" s="35">
        <f t="shared" si="280"/>
        <v>3.5</v>
      </c>
      <c r="DM135" s="37">
        <f t="shared" si="250"/>
        <v>5.4</v>
      </c>
      <c r="DN135" s="38">
        <f t="shared" si="251"/>
        <v>6.2</v>
      </c>
      <c r="DO135" s="35">
        <f>ROUND(IF('Indicator Data'!AH138=0,0,IF('Indicator Data'!AH138&gt;DO$195,10,IF('Indicator Data'!AH138&lt;DO$194,0,10-(DO$195-'Indicator Data'!AH138)/(DO$195-DO$194)*10))),1)</f>
        <v>0.4</v>
      </c>
      <c r="DP135" s="35">
        <f>ROUND(IF('Indicator Data'!AI138=0,0,IF(LOG('Indicator Data'!AI138)&gt;LOG(DP$195),10,IF(LOG('Indicator Data'!AI138)&lt;LOG(DP$194),0,10-(LOG(DP$195)-LOG('Indicator Data'!AI138))/(LOG(DP$195)-LOG(DP$194))*10))),1)</f>
        <v>0</v>
      </c>
      <c r="DQ135" s="37">
        <f t="shared" si="252"/>
        <v>0.2</v>
      </c>
      <c r="DR135" s="35">
        <f>'Indicator Data'!AJ138</f>
        <v>0</v>
      </c>
      <c r="DS135" s="35">
        <f>'Indicator Data'!AK138</f>
        <v>0</v>
      </c>
      <c r="DT135" s="37">
        <f t="shared" si="253"/>
        <v>0</v>
      </c>
      <c r="DU135" s="38">
        <f t="shared" si="254"/>
        <v>0.1</v>
      </c>
      <c r="DV135" s="13"/>
      <c r="DW135" s="83"/>
    </row>
    <row r="136" spans="1:127" s="2" customFormat="1" x14ac:dyDescent="0.3">
      <c r="A136" s="98" t="str">
        <f>'Indicator Data'!A139</f>
        <v>Papua New Guinea</v>
      </c>
      <c r="B136" s="39" t="str">
        <f>'Indicator Data'!B139</f>
        <v>PNG</v>
      </c>
      <c r="C136" s="35">
        <f>ROUND(IF('Indicator Data'!C139=0,0.1,IF(LOG('Indicator Data'!C139)&gt;C$195,10,IF(LOG('Indicator Data'!C139)&lt;C$194,0,10-(C$195-LOG('Indicator Data'!C139))/(C$195-C$194)*10))),1)</f>
        <v>8</v>
      </c>
      <c r="D136" s="35">
        <f>ROUND(IF('Indicator Data'!D139=0,0.1,IF(LOG('Indicator Data'!D139)&gt;D$195,10,IF(LOG('Indicator Data'!D139)&lt;D$194,0,10-(D$195-LOG('Indicator Data'!D139))/(D$195-D$194)*10))),1)</f>
        <v>10</v>
      </c>
      <c r="E136" s="35">
        <f t="shared" si="214"/>
        <v>9.3000000000000007</v>
      </c>
      <c r="F136" s="35">
        <f>IF('Indicator Data'!E139="No data",0.1,(ROUND(IF('Indicator Data'!E139=0,0,IF(LOG('Indicator Data'!E139)&gt;F$195,10,IF(LOG('Indicator Data'!E139)&lt;F$194,0,10-(F$195-LOG('Indicator Data'!E139))/(F$195-F$194)*10))),1)))</f>
        <v>6.4</v>
      </c>
      <c r="G136" s="35">
        <f>ROUND(IF('Indicator Data'!F139=0,0,IF(LOG('Indicator Data'!F139)&gt;G$195,10,IF(LOG('Indicator Data'!F139)&lt;G$194,0,10-(G$195-LOG('Indicator Data'!F139))/(G$195-G$194)*10))),1)</f>
        <v>7.6</v>
      </c>
      <c r="H136" s="35">
        <f>ROUND(IF('Indicator Data'!G139=0,0,IF(LOG('Indicator Data'!G139)&gt;H$195,10,IF(LOG('Indicator Data'!G139)&lt;H$194,0,10-(H$195-LOG('Indicator Data'!G139))/(H$195-H$194)*10))),1)</f>
        <v>3.5</v>
      </c>
      <c r="I136" s="35">
        <f>ROUND(IF('Indicator Data'!H139=0,0,IF(LOG('Indicator Data'!H139)&gt;I$195,10,IF(LOG('Indicator Data'!H139)&lt;I$194,0,10-(I$195-LOG('Indicator Data'!H139))/(I$195-I$194)*10))),1)</f>
        <v>0</v>
      </c>
      <c r="J136" s="35">
        <f t="shared" si="215"/>
        <v>1.9</v>
      </c>
      <c r="K136" s="35">
        <f>ROUND(IF('Indicator Data'!I139=0,0,IF(LOG('Indicator Data'!I139)&gt;K$195,10,IF(LOG('Indicator Data'!I139)&lt;K$194,0,10-(K$195-LOG('Indicator Data'!I139))/(K$195-K$194)*10))),1)</f>
        <v>5.9</v>
      </c>
      <c r="L136" s="35">
        <f t="shared" si="216"/>
        <v>4.2</v>
      </c>
      <c r="M136" s="35">
        <f>ROUND(IF('Indicator Data'!J139=0,0,IF(LOG('Indicator Data'!J139)&gt;M$195,10,IF(LOG('Indicator Data'!J139)&lt;M$194,0,10-(M$195-LOG('Indicator Data'!J139))/(M$195-M$194)*10))),1)</f>
        <v>9.8000000000000007</v>
      </c>
      <c r="N136" s="36">
        <f>'Indicator Data'!C139/'Indicator Data'!$CK139</f>
        <v>2.0113145992527361E-3</v>
      </c>
      <c r="O136" s="36">
        <f>'Indicator Data'!D139/'Indicator Data'!$CK139</f>
        <v>1.9493934598470498E-3</v>
      </c>
      <c r="P136" s="36">
        <f>IF(F136=0.1,"x",'Indicator Data'!E139/'Indicator Data'!$CK139)</f>
        <v>4.8471381689730829E-3</v>
      </c>
      <c r="Q136" s="36">
        <f>'Indicator Data'!F139/'Indicator Data'!$CK139</f>
        <v>4.6977508597384125E-5</v>
      </c>
      <c r="R136" s="36">
        <f>'Indicator Data'!G139/'Indicator Data'!$CK139</f>
        <v>3.1869343385861315E-4</v>
      </c>
      <c r="S136" s="36">
        <f>'Indicator Data'!H139/'Indicator Data'!$CK139</f>
        <v>0</v>
      </c>
      <c r="T136" s="36">
        <f>'Indicator Data'!I139/'Indicator Data'!$CK139</f>
        <v>1.2353755221363777E-3</v>
      </c>
      <c r="U136" s="36">
        <f>'Indicator Data'!J139/'Indicator Data'!$CK139</f>
        <v>1.1324712455858098E-2</v>
      </c>
      <c r="V136" s="35">
        <f t="shared" si="217"/>
        <v>10</v>
      </c>
      <c r="W136" s="35">
        <f t="shared" si="218"/>
        <v>10</v>
      </c>
      <c r="X136" s="35">
        <f t="shared" si="219"/>
        <v>10</v>
      </c>
      <c r="Y136" s="35">
        <f t="shared" si="220"/>
        <v>3.2</v>
      </c>
      <c r="Z136" s="35">
        <f t="shared" si="221"/>
        <v>9.3000000000000007</v>
      </c>
      <c r="AA136" s="35">
        <f t="shared" si="222"/>
        <v>0.2</v>
      </c>
      <c r="AB136" s="35">
        <f t="shared" si="223"/>
        <v>0</v>
      </c>
      <c r="AC136" s="35">
        <f t="shared" si="224"/>
        <v>0.1</v>
      </c>
      <c r="AD136" s="35">
        <f t="shared" si="225"/>
        <v>1.2</v>
      </c>
      <c r="AE136" s="35">
        <f t="shared" si="226"/>
        <v>0.7</v>
      </c>
      <c r="AF136" s="35">
        <f t="shared" si="227"/>
        <v>3.8</v>
      </c>
      <c r="AG136" s="35">
        <f>ROUND(IF('Indicator Data'!K139=0,0,IF('Indicator Data'!K139&gt;AG$195,10,IF('Indicator Data'!K139&lt;AG$194,0,10-(AG$195-'Indicator Data'!K139)/(AG$195-AG$194)*10))),1)</f>
        <v>1.9</v>
      </c>
      <c r="AH136" s="35">
        <f t="shared" si="228"/>
        <v>9</v>
      </c>
      <c r="AI136" s="35">
        <f t="shared" si="229"/>
        <v>10</v>
      </c>
      <c r="AJ136" s="35">
        <f t="shared" si="230"/>
        <v>1.9</v>
      </c>
      <c r="AK136" s="35">
        <f t="shared" si="231"/>
        <v>0</v>
      </c>
      <c r="AL136" s="35">
        <f t="shared" si="232"/>
        <v>1</v>
      </c>
      <c r="AM136" s="35">
        <f t="shared" si="233"/>
        <v>3.6</v>
      </c>
      <c r="AN136" s="35">
        <f t="shared" si="234"/>
        <v>8</v>
      </c>
      <c r="AO136" s="142">
        <f t="shared" si="235"/>
        <v>9.6999999999999993</v>
      </c>
      <c r="AP136" s="142">
        <f t="shared" si="255"/>
        <v>5</v>
      </c>
      <c r="AQ136" s="142">
        <f t="shared" si="236"/>
        <v>8.6</v>
      </c>
      <c r="AR136" s="142">
        <f t="shared" si="237"/>
        <v>2.6</v>
      </c>
      <c r="AS136" s="35">
        <f t="shared" si="238"/>
        <v>5</v>
      </c>
      <c r="AT136" s="35">
        <f>IF('Indicator Data'!L139="No data","x",IF('Indicator Data'!CL139&lt;1000,"x",ROUND((IF('Indicator Data'!L139&gt;AT$195,10,IF('Indicator Data'!L139&lt;AT$194,0,10-(AT$195-'Indicator Data'!L139)/(AT$195-AT$194)*10))),1)))</f>
        <v>0</v>
      </c>
      <c r="AU136" s="142">
        <f t="shared" si="239"/>
        <v>2.5</v>
      </c>
      <c r="AV136" s="35">
        <f>IF('Indicator Data'!M139="No data","x",ROUND(IF('Indicator Data'!M139=0,0,IF(LOG('Indicator Data'!M139)&gt;AV$195,10,IF(LOG('Indicator Data'!M139)&lt;AV$194,0,10-(AV$195-LOG('Indicator Data'!M139))/(AV$195-AV$194)*10))),1))</f>
        <v>7.8</v>
      </c>
      <c r="AW136" s="36">
        <f>IF(AV136="x","x",'Indicator Data'!M139/'Indicator Data'!$CK139)</f>
        <v>0.35483652765298301</v>
      </c>
      <c r="AX136" s="35">
        <f t="shared" si="256"/>
        <v>3.9</v>
      </c>
      <c r="AY136" s="35">
        <f t="shared" si="257"/>
        <v>6.2</v>
      </c>
      <c r="AZ136" s="35" t="str">
        <f>IF('Indicator Data'!N139="No data","x",ROUND(IF('Indicator Data'!N139=0,0,IF(LOG('Indicator Data'!N139)&gt;AZ$195,10,IF(LOG('Indicator Data'!N139)&lt;AZ$194,0,10-(AZ$195-LOG('Indicator Data'!N139))/(AZ$195-AZ$194)*10))),1))</f>
        <v>x</v>
      </c>
      <c r="BA136" s="36" t="str">
        <f>IF(AZ136="x","x",'Indicator Data'!N139/'Indicator Data'!$CK139)</f>
        <v>x</v>
      </c>
      <c r="BB136" s="35" t="str">
        <f t="shared" si="258"/>
        <v>x</v>
      </c>
      <c r="BC136" s="35" t="str">
        <f t="shared" si="259"/>
        <v>x</v>
      </c>
      <c r="BD136" s="35" t="str">
        <f>IF('Indicator Data'!O139="No data","x",ROUND(IF('Indicator Data'!O139=0,0,IF(LOG('Indicator Data'!O139)&gt;BD$195,10,IF(LOG('Indicator Data'!O139)&lt;BD$194,0,10-(BD$195-LOG('Indicator Data'!O139))/(BD$195-BD$194)*10))),1))</f>
        <v>x</v>
      </c>
      <c r="BE136" s="36" t="str">
        <f>IF(BD136="x","x",'Indicator Data'!O139/'Indicator Data'!$CK139)</f>
        <v>x</v>
      </c>
      <c r="BF136" s="35" t="str">
        <f t="shared" si="260"/>
        <v>x</v>
      </c>
      <c r="BG136" s="35" t="str">
        <f t="shared" si="261"/>
        <v>x</v>
      </c>
      <c r="BH136" s="35" t="str">
        <f>IF('Indicator Data'!P139="No data","x",ROUND(IF('Indicator Data'!P139=0,0,IF(LOG('Indicator Data'!P139)&gt;BH$195,10,IF(LOG('Indicator Data'!P139)&lt;BH$194,0,10-(BH$195-LOG('Indicator Data'!P139))/(BH$195-BH$194)*10))),1))</f>
        <v>x</v>
      </c>
      <c r="BI136" s="36" t="str">
        <f>IF(BH136="x","x",'Indicator Data'!P139/'Indicator Data'!$CK139)</f>
        <v>x</v>
      </c>
      <c r="BJ136" s="35" t="str">
        <f t="shared" si="262"/>
        <v>x</v>
      </c>
      <c r="BK136" s="35" t="str">
        <f t="shared" si="263"/>
        <v>x</v>
      </c>
      <c r="BL136" s="35">
        <f t="shared" si="264"/>
        <v>6.2</v>
      </c>
      <c r="BM136" s="35">
        <f>ROUND(IF('Indicator Data'!Q139=0,0,IF(LOG('Indicator Data'!Q139)&gt;BM$195,10,IF(LOG('Indicator Data'!Q139)&lt;BM$194,0,10-(BM$195-LOG('Indicator Data'!Q139))/(BM$195-BM$194)*10))),1)</f>
        <v>6.4</v>
      </c>
      <c r="BN136" s="35">
        <f>ROUND(IF('Indicator Data'!R139=0,0,IF(LOG('Indicator Data'!R139)&gt;BN$195,10,IF(LOG('Indicator Data'!R139)&lt;BN$194,0,10-(BN$195-LOG('Indicator Data'!R139))/(BN$195-BN$194)*10))),1)</f>
        <v>9.6</v>
      </c>
      <c r="BO136" s="35">
        <f t="shared" si="265"/>
        <v>8.5333333333333332</v>
      </c>
      <c r="BP136" s="36">
        <f>'Indicator Data'!Q139/'Indicator Data'!$CK139</f>
        <v>3.7059903312404566E-2</v>
      </c>
      <c r="BQ136" s="36">
        <f>'Indicator Data'!R139/'Indicator Data'!$CK139</f>
        <v>0.73205495395960041</v>
      </c>
      <c r="BR136" s="35">
        <f t="shared" si="240"/>
        <v>0.4</v>
      </c>
      <c r="BS136" s="35">
        <f t="shared" si="241"/>
        <v>9.1999999999999993</v>
      </c>
      <c r="BT136" s="35">
        <f t="shared" si="242"/>
        <v>6.2666666666666657</v>
      </c>
      <c r="BU136" s="35">
        <f t="shared" si="266"/>
        <v>7.6</v>
      </c>
      <c r="BV136" s="35">
        <f>ROUND(IF('Indicator Data'!S139=0,0,IF(LOG('Indicator Data'!S139)&gt;BV$195,10,IF(LOG('Indicator Data'!S139)&lt;BV$194,0,10-(BV$195-LOG('Indicator Data'!S139))/(BV$195-BV$194)*10))),1)</f>
        <v>5.7</v>
      </c>
      <c r="BW136" s="35">
        <f>ROUND(IF('Indicator Data'!T139=0,0,IF(LOG('Indicator Data'!T139)&gt;BW$195,10,IF(LOG('Indicator Data'!T139)&lt;BW$194,0,10-(BW$195-LOG('Indicator Data'!T139))/(BW$195-BW$194)*10))),1)</f>
        <v>8.1</v>
      </c>
      <c r="BX136" s="35">
        <f t="shared" si="267"/>
        <v>7.3</v>
      </c>
      <c r="BY136" s="36">
        <f>'Indicator Data'!S139/'Indicator Data'!$CK139</f>
        <v>1.2102617893951289E-2</v>
      </c>
      <c r="BZ136" s="36">
        <f>'Indicator Data'!T139/'Indicator Data'!$CK139</f>
        <v>0.63585192523392942</v>
      </c>
      <c r="CA136" s="35">
        <f t="shared" si="243"/>
        <v>0.2</v>
      </c>
      <c r="CB136" s="35">
        <f t="shared" si="244"/>
        <v>6.4</v>
      </c>
      <c r="CC136" s="35">
        <f t="shared" si="268"/>
        <v>4.333333333333333</v>
      </c>
      <c r="CD136" s="35">
        <f t="shared" si="269"/>
        <v>6</v>
      </c>
      <c r="CE136" s="35">
        <f t="shared" si="270"/>
        <v>6.9</v>
      </c>
      <c r="CF136" s="35">
        <f>ROUND(IF('Indicator Data'!U139=0,0,IF(LOG('Indicator Data'!U139)&gt;CF$195,10,IF(LOG('Indicator Data'!U139)&lt;CF$194,0,10-(CF$195-LOG('Indicator Data'!U139))/(CF$195-CF$194)*10))),1)</f>
        <v>7.8</v>
      </c>
      <c r="CG136" s="36">
        <f>'Indicator Data'!U139/'Indicator Data'!$CK139</f>
        <v>0.35803888555957086</v>
      </c>
      <c r="CH136" s="35">
        <f t="shared" si="245"/>
        <v>4</v>
      </c>
      <c r="CI136" s="35">
        <f t="shared" si="271"/>
        <v>6.3</v>
      </c>
      <c r="CJ136" s="35">
        <f>ROUND(IF('Indicator Data'!V139=0,0,IF(LOG('Indicator Data'!V139)&gt;CJ$195,10,IF(LOG('Indicator Data'!V139)&lt;CJ$194,0,10-(CJ$195-LOG('Indicator Data'!V139))/(CJ$195-CJ$194)*10))),1)</f>
        <v>7.6</v>
      </c>
      <c r="CK136" s="36">
        <f>IF('Indicator Data'!V139/'Indicator Data'!$CK139&gt;1,1,'Indicator Data'!V139/'Indicator Data'!$CK139)</f>
        <v>0.27358905130448458</v>
      </c>
      <c r="CL136" s="35">
        <f t="shared" si="246"/>
        <v>2.7</v>
      </c>
      <c r="CM136" s="35">
        <f t="shared" si="272"/>
        <v>5.7</v>
      </c>
      <c r="CN136" s="35">
        <f>ROUND(IF('Indicator Data'!W139=0,0,IF(LOG('Indicator Data'!W139)&gt;CN$195,10,IF(LOG('Indicator Data'!W139)&lt;CN$194,0,10-(CN$195-LOG('Indicator Data'!W139))/(CN$195-CN$194)*10))),1)</f>
        <v>8.1999999999999993</v>
      </c>
      <c r="CO136" s="36">
        <f>'Indicator Data'!W139/'Indicator Data'!$CK139</f>
        <v>0.77778496177934164</v>
      </c>
      <c r="CP136" s="35">
        <f t="shared" si="247"/>
        <v>7.8</v>
      </c>
      <c r="CQ136" s="35">
        <f t="shared" si="273"/>
        <v>8</v>
      </c>
      <c r="CR136" s="35">
        <f t="shared" si="248"/>
        <v>6.8</v>
      </c>
      <c r="CS136" s="35">
        <f>IF('Indicator Data'!BZ139="No data","x",ROUND(IF('Indicator Data'!BZ139&gt;CS$195,0,IF('Indicator Data'!BZ139&lt;CS$194,10,(CS$195-'Indicator Data'!BZ139)/(CS$195-CS$194)*10)),1))</f>
        <v>9.6999999999999993</v>
      </c>
      <c r="CT136" s="35">
        <f>IF('Indicator Data'!CA139="No data","x",ROUND(IF('Indicator Data'!CA139&gt;CT$195,0,IF('Indicator Data'!CA139&lt;CT$194,10,(CT$195-'Indicator Data'!CA139)/(CT$195-CT$194)*10)),1))</f>
        <v>9.8000000000000007</v>
      </c>
      <c r="CU136" s="35" t="str">
        <f>IF('Indicator Data'!AC139="No data","x",ROUND(IF('Indicator Data'!AC139&gt;CU$195,0,IF('Indicator Data'!AC139&lt;CU$194,10,(CU$195-'Indicator Data'!AC139)/(CU$195-CU$194)*10)),1))</f>
        <v>x</v>
      </c>
      <c r="CV136" s="35">
        <f t="shared" si="249"/>
        <v>9.8000000000000007</v>
      </c>
      <c r="CW136" s="35">
        <f>IF('Indicator Data'!X139="No data","x",ROUND(IF(LOG('Indicator Data'!X139)&gt;CW$195,10,IF(LOG('Indicator Data'!X139)&lt;CW$194,0,10-(CW$195-LOG('Indicator Data'!X139))/(CW$195-CW$194)*10)),1))</f>
        <v>4.3</v>
      </c>
      <c r="CX136" s="35">
        <f>IF('Indicator Data'!Y139="No data","x",ROUND(IF('Indicator Data'!Y139&gt;CX$195,10,IF('Indicator Data'!Y139&lt;CX$194,0,10-(CX$195-'Indicator Data'!Y139)/(CX$195-CX$194)*10)),1))</f>
        <v>5</v>
      </c>
      <c r="CY136" s="35">
        <f>IF('Indicator Data'!Z139="No data","x",ROUND(IF('Indicator Data'!Z139&gt;CY$195,10,IF('Indicator Data'!Z139&lt;CY$194,0,10-(CY$195-'Indicator Data'!Z139)/(CY$195-CY$194)*10)),1))</f>
        <v>1.3</v>
      </c>
      <c r="CZ136" s="35" t="str">
        <f>IF('Indicator Data'!AA139="No data","x",ROUND(IF('Indicator Data'!AA139&gt;CZ$195,10,IF('Indicator Data'!AA139&lt;CZ$194,0,10-(CZ$195-'Indicator Data'!AA139)/(CZ$195-CZ$194)*10)),1))</f>
        <v>x</v>
      </c>
      <c r="DA136" s="35">
        <f t="shared" si="274"/>
        <v>3.5</v>
      </c>
      <c r="DB136" s="35">
        <f t="shared" si="275"/>
        <v>5.6</v>
      </c>
      <c r="DC136" s="35" t="str">
        <f>IF('Indicator Data'!AF139="No data","x",ROUND(IF('Indicator Data'!AF139&gt;DC$195,10,IF('Indicator Data'!AF139&lt;DC$194,0,10-(DC$195-'Indicator Data'!AF139)/(DC$195-DC$194)*10)),1))</f>
        <v>x</v>
      </c>
      <c r="DD136" s="35">
        <f>IF('Indicator Data'!AG139="No data","x",ROUND(IF('Indicator Data'!AG139&gt;DD$195,10,IF('Indicator Data'!AG139&lt;DD$194,0,10-(DD$195-'Indicator Data'!AG139)/(DD$195-DD$194)*10)),1))</f>
        <v>5</v>
      </c>
      <c r="DE136" s="35">
        <f t="shared" si="276"/>
        <v>3.9</v>
      </c>
      <c r="DF136" s="35">
        <f>IF('Indicator Data'!AB139="No data","x",ROUND(IF('Indicator Data'!AB139&gt;DF$195,10,IF('Indicator Data'!AB139&lt;DF$194,0,10-(DF$195-'Indicator Data'!AB139)/(DF$195-DF$194)*10)),1))</f>
        <v>4.8</v>
      </c>
      <c r="DG136" s="35">
        <f t="shared" si="277"/>
        <v>8.1</v>
      </c>
      <c r="DH136" s="143">
        <f>IF('Indicator Data'!AD139="No data","x",'Indicator Data'!AD139/'Indicator Data'!$CJ139)</f>
        <v>1.1736395096739231E-5</v>
      </c>
      <c r="DI136" s="35">
        <f t="shared" si="278"/>
        <v>9.9</v>
      </c>
      <c r="DJ136" s="35">
        <f>IF('Indicator Data'!AE139="No data","x",ROUND(IF('Indicator Data'!AE139&gt;DJ$195,0,IF('Indicator Data'!AE139&lt;DJ$194,10,(DJ$195-'Indicator Data'!AE139)/(DJ$195-DJ$194)*10)),1))</f>
        <v>8</v>
      </c>
      <c r="DK136" s="35">
        <f t="shared" si="279"/>
        <v>9</v>
      </c>
      <c r="DL136" s="35">
        <f t="shared" si="280"/>
        <v>7</v>
      </c>
      <c r="DM136" s="37">
        <f t="shared" si="250"/>
        <v>6.4</v>
      </c>
      <c r="DN136" s="38">
        <f t="shared" si="251"/>
        <v>6.7</v>
      </c>
      <c r="DO136" s="35">
        <f>ROUND(IF('Indicator Data'!AH139=0,0,IF('Indicator Data'!AH139&gt;DO$195,10,IF('Indicator Data'!AH139&lt;DO$194,0,10-(DO$195-'Indicator Data'!AH139)/(DO$195-DO$194)*10))),1)</f>
        <v>4.8</v>
      </c>
      <c r="DP136" s="35">
        <f>ROUND(IF('Indicator Data'!AI139=0,0,IF(LOG('Indicator Data'!AI139)&gt;LOG(DP$195),10,IF(LOG('Indicator Data'!AI139)&lt;LOG(DP$194),0,10-(LOG(DP$195)-LOG('Indicator Data'!AI139))/(LOG(DP$195)-LOG(DP$194))*10))),1)</f>
        <v>4.4000000000000004</v>
      </c>
      <c r="DQ136" s="37">
        <f t="shared" si="252"/>
        <v>4.5999999999999996</v>
      </c>
      <c r="DR136" s="35">
        <f>'Indicator Data'!AJ139</f>
        <v>0</v>
      </c>
      <c r="DS136" s="35">
        <f>'Indicator Data'!AK139</f>
        <v>0</v>
      </c>
      <c r="DT136" s="37">
        <f t="shared" si="253"/>
        <v>0</v>
      </c>
      <c r="DU136" s="38">
        <f t="shared" si="254"/>
        <v>3.2</v>
      </c>
      <c r="DV136" s="13"/>
      <c r="DW136" s="83"/>
    </row>
    <row r="137" spans="1:127" s="2" customFormat="1" x14ac:dyDescent="0.3">
      <c r="A137" s="98" t="str">
        <f>'Indicator Data'!A140</f>
        <v>Paraguay</v>
      </c>
      <c r="B137" s="34" t="str">
        <f>'Indicator Data'!B140</f>
        <v>PRY</v>
      </c>
      <c r="C137" s="35">
        <f>ROUND(IF('Indicator Data'!C140=0,0.1,IF(LOG('Indicator Data'!C140)&gt;C$195,10,IF(LOG('Indicator Data'!C140)&lt;C$194,0,10-(C$195-LOG('Indicator Data'!C140))/(C$195-C$194)*10))),1)</f>
        <v>0</v>
      </c>
      <c r="D137" s="35">
        <f>ROUND(IF('Indicator Data'!D140=0,0.1,IF(LOG('Indicator Data'!D140)&gt;D$195,10,IF(LOG('Indicator Data'!D140)&lt;D$194,0,10-(D$195-LOG('Indicator Data'!D140))/(D$195-D$194)*10))),1)</f>
        <v>0.1</v>
      </c>
      <c r="E137" s="35">
        <f t="shared" si="214"/>
        <v>0.1</v>
      </c>
      <c r="F137" s="35">
        <f>IF('Indicator Data'!E140="No data",0.1,(ROUND(IF('Indicator Data'!E140=0,0,IF(LOG('Indicator Data'!E140)&gt;F$195,10,IF(LOG('Indicator Data'!E140)&lt;F$194,0,10-(F$195-LOG('Indicator Data'!E140))/(F$195-F$194)*10))),1)))</f>
        <v>6.2</v>
      </c>
      <c r="G137" s="35">
        <f>ROUND(IF('Indicator Data'!F140=0,0,IF(LOG('Indicator Data'!F140)&gt;G$195,10,IF(LOG('Indicator Data'!F140)&lt;G$194,0,10-(G$195-LOG('Indicator Data'!F140))/(G$195-G$194)*10))),1)</f>
        <v>0</v>
      </c>
      <c r="H137" s="35">
        <f>ROUND(IF('Indicator Data'!G140=0,0,IF(LOG('Indicator Data'!G140)&gt;H$195,10,IF(LOG('Indicator Data'!G140)&lt;H$194,0,10-(H$195-LOG('Indicator Data'!G140))/(H$195-H$194)*10))),1)</f>
        <v>0</v>
      </c>
      <c r="I137" s="35">
        <f>ROUND(IF('Indicator Data'!H140=0,0,IF(LOG('Indicator Data'!H140)&gt;I$195,10,IF(LOG('Indicator Data'!H140)&lt;I$194,0,10-(I$195-LOG('Indicator Data'!H140))/(I$195-I$194)*10))),1)</f>
        <v>0</v>
      </c>
      <c r="J137" s="35">
        <f t="shared" si="215"/>
        <v>0</v>
      </c>
      <c r="K137" s="35">
        <f>ROUND(IF('Indicator Data'!I140=0,0,IF(LOG('Indicator Data'!I140)&gt;K$195,10,IF(LOG('Indicator Data'!I140)&lt;K$194,0,10-(K$195-LOG('Indicator Data'!I140))/(K$195-K$194)*10))),1)</f>
        <v>0</v>
      </c>
      <c r="L137" s="35">
        <f t="shared" si="216"/>
        <v>0</v>
      </c>
      <c r="M137" s="35">
        <f>ROUND(IF('Indicator Data'!J140=0,0,IF(LOG('Indicator Data'!J140)&gt;M$195,10,IF(LOG('Indicator Data'!J140)&lt;M$194,0,10-(M$195-LOG('Indicator Data'!J140))/(M$195-M$194)*10))),1)</f>
        <v>9.3000000000000007</v>
      </c>
      <c r="N137" s="36">
        <f>'Indicator Data'!C140/'Indicator Data'!$CK140</f>
        <v>1.2169526670892242E-7</v>
      </c>
      <c r="O137" s="36">
        <f>'Indicator Data'!D140/'Indicator Data'!$CK140</f>
        <v>0</v>
      </c>
      <c r="P137" s="36">
        <f>IF(F137=0.1,"x",'Indicator Data'!E140/'Indicator Data'!$CK140)</f>
        <v>4.4146435577070934E-3</v>
      </c>
      <c r="Q137" s="36">
        <f>'Indicator Data'!F140/'Indicator Data'!$CK140</f>
        <v>0</v>
      </c>
      <c r="R137" s="36">
        <f>'Indicator Data'!G140/'Indicator Data'!$CK140</f>
        <v>0</v>
      </c>
      <c r="S137" s="36">
        <f>'Indicator Data'!H140/'Indicator Data'!$CK140</f>
        <v>0</v>
      </c>
      <c r="T137" s="36">
        <f>'Indicator Data'!I140/'Indicator Data'!$CK140</f>
        <v>0</v>
      </c>
      <c r="U137" s="36">
        <f>'Indicator Data'!J140/'Indicator Data'!$CK140</f>
        <v>7.6729101078007915E-3</v>
      </c>
      <c r="V137" s="35">
        <f t="shared" si="217"/>
        <v>0</v>
      </c>
      <c r="W137" s="35">
        <f t="shared" si="218"/>
        <v>0</v>
      </c>
      <c r="X137" s="35">
        <f t="shared" si="219"/>
        <v>0</v>
      </c>
      <c r="Y137" s="35">
        <f t="shared" si="220"/>
        <v>2.9</v>
      </c>
      <c r="Z137" s="35">
        <f t="shared" si="221"/>
        <v>0</v>
      </c>
      <c r="AA137" s="35">
        <f t="shared" si="222"/>
        <v>0</v>
      </c>
      <c r="AB137" s="35">
        <f t="shared" si="223"/>
        <v>0</v>
      </c>
      <c r="AC137" s="35">
        <f t="shared" si="224"/>
        <v>0</v>
      </c>
      <c r="AD137" s="35">
        <f t="shared" si="225"/>
        <v>0</v>
      </c>
      <c r="AE137" s="35">
        <f t="shared" si="226"/>
        <v>0</v>
      </c>
      <c r="AF137" s="35">
        <f t="shared" si="227"/>
        <v>2.6</v>
      </c>
      <c r="AG137" s="35">
        <f>ROUND(IF('Indicator Data'!K140=0,0,IF('Indicator Data'!K140&gt;AG$195,10,IF('Indicator Data'!K140&lt;AG$194,0,10-(AG$195-'Indicator Data'!K140)/(AG$195-AG$194)*10))),1)</f>
        <v>6.7</v>
      </c>
      <c r="AH137" s="35">
        <f t="shared" si="228"/>
        <v>0</v>
      </c>
      <c r="AI137" s="35">
        <f t="shared" si="229"/>
        <v>0.1</v>
      </c>
      <c r="AJ137" s="35">
        <f t="shared" si="230"/>
        <v>0</v>
      </c>
      <c r="AK137" s="35">
        <f t="shared" si="231"/>
        <v>0</v>
      </c>
      <c r="AL137" s="35">
        <f t="shared" si="232"/>
        <v>0</v>
      </c>
      <c r="AM137" s="35">
        <f t="shared" si="233"/>
        <v>0</v>
      </c>
      <c r="AN137" s="35">
        <f t="shared" si="234"/>
        <v>7.2</v>
      </c>
      <c r="AO137" s="142">
        <f t="shared" si="235"/>
        <v>0.1</v>
      </c>
      <c r="AP137" s="142">
        <f t="shared" si="255"/>
        <v>4.8</v>
      </c>
      <c r="AQ137" s="142">
        <f t="shared" si="236"/>
        <v>0</v>
      </c>
      <c r="AR137" s="142">
        <f t="shared" si="237"/>
        <v>0</v>
      </c>
      <c r="AS137" s="35">
        <f t="shared" si="238"/>
        <v>7</v>
      </c>
      <c r="AT137" s="35">
        <f>IF('Indicator Data'!L140="No data","x",IF('Indicator Data'!CL140&lt;1000,"x",ROUND((IF('Indicator Data'!L140&gt;AT$195,10,IF('Indicator Data'!L140&lt;AT$194,0,10-(AT$195-'Indicator Data'!L140)/(AT$195-AT$194)*10))),1)))</f>
        <v>0</v>
      </c>
      <c r="AU137" s="142">
        <f t="shared" si="239"/>
        <v>3.5</v>
      </c>
      <c r="AV137" s="35" t="str">
        <f>IF('Indicator Data'!M140="No data","x",ROUND(IF('Indicator Data'!M140=0,0,IF(LOG('Indicator Data'!M140)&gt;AV$195,10,IF(LOG('Indicator Data'!M140)&lt;AV$194,0,10-(AV$195-LOG('Indicator Data'!M140))/(AV$195-AV$194)*10))),1))</f>
        <v>x</v>
      </c>
      <c r="AW137" s="36" t="str">
        <f>IF(AV137="x","x",'Indicator Data'!M140/'Indicator Data'!$CK140)</f>
        <v>x</v>
      </c>
      <c r="AX137" s="35" t="str">
        <f t="shared" si="256"/>
        <v>x</v>
      </c>
      <c r="AY137" s="35" t="str">
        <f t="shared" si="257"/>
        <v>x</v>
      </c>
      <c r="AZ137" s="35" t="str">
        <f>IF('Indicator Data'!N140="No data","x",ROUND(IF('Indicator Data'!N140=0,0,IF(LOG('Indicator Data'!N140)&gt;AZ$195,10,IF(LOG('Indicator Data'!N140)&lt;AZ$194,0,10-(AZ$195-LOG('Indicator Data'!N140))/(AZ$195-AZ$194)*10))),1))</f>
        <v>x</v>
      </c>
      <c r="BA137" s="36" t="str">
        <f>IF(AZ137="x","x",'Indicator Data'!N140/'Indicator Data'!$CK140)</f>
        <v>x</v>
      </c>
      <c r="BB137" s="35" t="str">
        <f t="shared" si="258"/>
        <v>x</v>
      </c>
      <c r="BC137" s="35" t="str">
        <f t="shared" si="259"/>
        <v>x</v>
      </c>
      <c r="BD137" s="35" t="str">
        <f>IF('Indicator Data'!O140="No data","x",ROUND(IF('Indicator Data'!O140=0,0,IF(LOG('Indicator Data'!O140)&gt;BD$195,10,IF(LOG('Indicator Data'!O140)&lt;BD$194,0,10-(BD$195-LOG('Indicator Data'!O140))/(BD$195-BD$194)*10))),1))</f>
        <v>x</v>
      </c>
      <c r="BE137" s="36" t="str">
        <f>IF(BD137="x","x",'Indicator Data'!O140/'Indicator Data'!$CK140)</f>
        <v>x</v>
      </c>
      <c r="BF137" s="35" t="str">
        <f t="shared" si="260"/>
        <v>x</v>
      </c>
      <c r="BG137" s="35" t="str">
        <f t="shared" si="261"/>
        <v>x</v>
      </c>
      <c r="BH137" s="35" t="str">
        <f>IF('Indicator Data'!P140="No data","x",ROUND(IF('Indicator Data'!P140=0,0,IF(LOG('Indicator Data'!P140)&gt;BH$195,10,IF(LOG('Indicator Data'!P140)&lt;BH$194,0,10-(BH$195-LOG('Indicator Data'!P140))/(BH$195-BH$194)*10))),1))</f>
        <v>x</v>
      </c>
      <c r="BI137" s="36" t="str">
        <f>IF(BH137="x","x",'Indicator Data'!P140/'Indicator Data'!$CK140)</f>
        <v>x</v>
      </c>
      <c r="BJ137" s="35" t="str">
        <f t="shared" si="262"/>
        <v>x</v>
      </c>
      <c r="BK137" s="35" t="str">
        <f t="shared" si="263"/>
        <v>x</v>
      </c>
      <c r="BL137" s="35" t="str">
        <f t="shared" si="264"/>
        <v>x</v>
      </c>
      <c r="BM137" s="35">
        <f>ROUND(IF('Indicator Data'!Q140=0,0,IF(LOG('Indicator Data'!Q140)&gt;BM$195,10,IF(LOG('Indicator Data'!Q140)&lt;BM$194,0,10-(BM$195-LOG('Indicator Data'!Q140))/(BM$195-BM$194)*10))),1)</f>
        <v>5.9</v>
      </c>
      <c r="BN137" s="35">
        <f>ROUND(IF('Indicator Data'!R140=0,0,IF(LOG('Indicator Data'!R140)&gt;BN$195,10,IF(LOG('Indicator Data'!R140)&lt;BN$194,0,10-(BN$195-LOG('Indicator Data'!R140))/(BN$195-BN$194)*10))),1)</f>
        <v>8.3000000000000007</v>
      </c>
      <c r="BO137" s="35">
        <f t="shared" si="265"/>
        <v>7.5</v>
      </c>
      <c r="BP137" s="36">
        <f>'Indicator Data'!Q140/'Indicator Data'!$CK140</f>
        <v>2.1282220074578102E-2</v>
      </c>
      <c r="BQ137" s="36">
        <f>'Indicator Data'!R140/'Indicator Data'!$CK140</f>
        <v>0.14561943538039937</v>
      </c>
      <c r="BR137" s="35">
        <f t="shared" si="240"/>
        <v>0.2</v>
      </c>
      <c r="BS137" s="35">
        <f t="shared" si="241"/>
        <v>1.8</v>
      </c>
      <c r="BT137" s="35">
        <f t="shared" si="242"/>
        <v>1.2666666666666666</v>
      </c>
      <c r="BU137" s="35">
        <f t="shared" si="266"/>
        <v>5.0999999999999996</v>
      </c>
      <c r="BV137" s="35">
        <f>ROUND(IF('Indicator Data'!S140=0,0,IF(LOG('Indicator Data'!S140)&gt;BV$195,10,IF(LOG('Indicator Data'!S140)&lt;BV$194,0,10-(BV$195-LOG('Indicator Data'!S140))/(BV$195-BV$194)*10))),1)</f>
        <v>0</v>
      </c>
      <c r="BW137" s="35">
        <f>ROUND(IF('Indicator Data'!T140=0,0,IF(LOG('Indicator Data'!T140)&gt;BW$195,10,IF(LOG('Indicator Data'!T140)&lt;BW$194,0,10-(BW$195-LOG('Indicator Data'!T140))/(BW$195-BW$194)*10))),1)</f>
        <v>0</v>
      </c>
      <c r="BX137" s="35">
        <f t="shared" si="267"/>
        <v>0</v>
      </c>
      <c r="BY137" s="36">
        <f>'Indicator Data'!S140/'Indicator Data'!$CK140</f>
        <v>7.5526715763060001E-7</v>
      </c>
      <c r="BZ137" s="36">
        <f>'Indicator Data'!T140/'Indicator Data'!$CK140</f>
        <v>0</v>
      </c>
      <c r="CA137" s="35">
        <f t="shared" si="243"/>
        <v>0</v>
      </c>
      <c r="CB137" s="35">
        <f t="shared" si="244"/>
        <v>0</v>
      </c>
      <c r="CC137" s="35">
        <f t="shared" si="268"/>
        <v>0</v>
      </c>
      <c r="CD137" s="35">
        <f t="shared" si="269"/>
        <v>0</v>
      </c>
      <c r="CE137" s="35">
        <f t="shared" si="270"/>
        <v>2.9</v>
      </c>
      <c r="CF137" s="35">
        <f>ROUND(IF('Indicator Data'!U140=0,0,IF(LOG('Indicator Data'!U140)&gt;CF$195,10,IF(LOG('Indicator Data'!U140)&lt;CF$194,0,10-(CF$195-LOG('Indicator Data'!U140))/(CF$195-CF$194)*10))),1)</f>
        <v>8.1999999999999993</v>
      </c>
      <c r="CG137" s="36">
        <f>'Indicator Data'!U140/'Indicator Data'!$CK140</f>
        <v>0.81518174597827786</v>
      </c>
      <c r="CH137" s="35">
        <f t="shared" si="245"/>
        <v>9.1</v>
      </c>
      <c r="CI137" s="35">
        <f t="shared" si="271"/>
        <v>8.6999999999999993</v>
      </c>
      <c r="CJ137" s="35">
        <f>ROUND(IF('Indicator Data'!V140=0,0,IF(LOG('Indicator Data'!V140)&gt;CJ$195,10,IF(LOG('Indicator Data'!V140)&lt;CJ$194,0,10-(CJ$195-LOG('Indicator Data'!V140))/(CJ$195-CJ$194)*10))),1)</f>
        <v>8.3000000000000007</v>
      </c>
      <c r="CK137" s="36">
        <f>IF('Indicator Data'!V140/'Indicator Data'!$CK140&gt;1,1,'Indicator Data'!V140/'Indicator Data'!$CK140)</f>
        <v>0.99395666876882693</v>
      </c>
      <c r="CL137" s="35">
        <f t="shared" si="246"/>
        <v>9.9</v>
      </c>
      <c r="CM137" s="35">
        <f t="shared" si="272"/>
        <v>9.3000000000000007</v>
      </c>
      <c r="CN137" s="35">
        <f>ROUND(IF('Indicator Data'!W140=0,0,IF(LOG('Indicator Data'!W140)&gt;CN$195,10,IF(LOG('Indicator Data'!W140)&lt;CN$194,0,10-(CN$195-LOG('Indicator Data'!W140))/(CN$195-CN$194)*10))),1)</f>
        <v>8.1999999999999993</v>
      </c>
      <c r="CO137" s="36">
        <f>'Indicator Data'!W140/'Indicator Data'!$CK140</f>
        <v>0.86559227701416919</v>
      </c>
      <c r="CP137" s="35">
        <f t="shared" si="247"/>
        <v>8.6999999999999993</v>
      </c>
      <c r="CQ137" s="35">
        <f t="shared" si="273"/>
        <v>8.5</v>
      </c>
      <c r="CR137" s="35">
        <f t="shared" si="248"/>
        <v>8</v>
      </c>
      <c r="CS137" s="35">
        <f>IF('Indicator Data'!BZ140="No data","x",ROUND(IF('Indicator Data'!BZ140&gt;CS$195,0,IF('Indicator Data'!BZ140&lt;CS$194,10,(CS$195-'Indicator Data'!BZ140)/(CS$195-CS$194)*10)),1))</f>
        <v>1.1000000000000001</v>
      </c>
      <c r="CT137" s="35">
        <f>IF('Indicator Data'!CA140="No data","x",ROUND(IF('Indicator Data'!CA140&gt;CT$195,0,IF('Indicator Data'!CA140&lt;CT$194,10,(CT$195-'Indicator Data'!CA140)/(CT$195-CT$194)*10)),1))</f>
        <v>0.1</v>
      </c>
      <c r="CU137" s="35">
        <f>IF('Indicator Data'!AC140="No data","x",ROUND(IF('Indicator Data'!AC140&gt;CU$195,0,IF('Indicator Data'!AC140&lt;CU$194,10,(CU$195-'Indicator Data'!AC140)/(CU$195-CU$194)*10)),1))</f>
        <v>2</v>
      </c>
      <c r="CV137" s="35">
        <f t="shared" si="249"/>
        <v>1.1000000000000001</v>
      </c>
      <c r="CW137" s="35">
        <f>IF('Indicator Data'!X140="No data","x",ROUND(IF(LOG('Indicator Data'!X140)&gt;CW$195,10,IF(LOG('Indicator Data'!X140)&lt;CW$194,0,10-(CW$195-LOG('Indicator Data'!X140))/(CW$195-CW$194)*10)),1))</f>
        <v>4.0999999999999996</v>
      </c>
      <c r="CX137" s="35">
        <f>IF('Indicator Data'!Y140="No data","x",ROUND(IF('Indicator Data'!Y140&gt;CX$195,10,IF('Indicator Data'!Y140&lt;CX$194,0,10-(CX$195-'Indicator Data'!Y140)/(CX$195-CX$194)*10)),1))</f>
        <v>3.5</v>
      </c>
      <c r="CY137" s="35">
        <f>IF('Indicator Data'!Z140="No data","x",ROUND(IF('Indicator Data'!Z140&gt;CY$195,10,IF('Indicator Data'!Z140&lt;CY$194,0,10-(CY$195-'Indicator Data'!Z140)/(CY$195-CY$194)*10)),1))</f>
        <v>6.2</v>
      </c>
      <c r="CZ137" s="35">
        <f>IF('Indicator Data'!AA140="No data","x",ROUND(IF('Indicator Data'!AA140&gt;CZ$195,10,IF('Indicator Data'!AA140&lt;CZ$194,0,10-(CZ$195-'Indicator Data'!AA140)/(CZ$195-CZ$194)*10)),1))</f>
        <v>0</v>
      </c>
      <c r="DA137" s="35">
        <f t="shared" si="274"/>
        <v>3.5</v>
      </c>
      <c r="DB137" s="35">
        <f t="shared" si="275"/>
        <v>2.7</v>
      </c>
      <c r="DC137" s="35">
        <f>IF('Indicator Data'!AF140="No data","x",ROUND(IF('Indicator Data'!AF140&gt;DC$195,10,IF('Indicator Data'!AF140&lt;DC$194,0,10-(DC$195-'Indicator Data'!AF140)/(DC$195-DC$194)*10)),1))</f>
        <v>2</v>
      </c>
      <c r="DD137" s="35">
        <f>IF('Indicator Data'!AG140="No data","x",ROUND(IF('Indicator Data'!AG140&gt;DD$195,10,IF('Indicator Data'!AG140&lt;DD$194,0,10-(DD$195-'Indicator Data'!AG140)/(DD$195-DD$194)*10)),1))</f>
        <v>3.3</v>
      </c>
      <c r="DE137" s="35">
        <f t="shared" si="276"/>
        <v>3.2</v>
      </c>
      <c r="DF137" s="35">
        <f>IF('Indicator Data'!AB140="No data","x",ROUND(IF('Indicator Data'!AB140&gt;DF$195,10,IF('Indicator Data'!AB140&lt;DF$194,0,10-(DF$195-'Indicator Data'!AB140)/(DF$195-DF$194)*10)),1))</f>
        <v>0.2</v>
      </c>
      <c r="DG137" s="35">
        <f t="shared" si="277"/>
        <v>0.9</v>
      </c>
      <c r="DH137" s="143">
        <f>IF('Indicator Data'!AD140="No data","x",'Indicator Data'!AD140/'Indicator Data'!$CJ140)</f>
        <v>2.5707491895610266E-4</v>
      </c>
      <c r="DI137" s="35">
        <f t="shared" si="278"/>
        <v>7.4</v>
      </c>
      <c r="DJ137" s="35">
        <f>IF('Indicator Data'!AE140="No data","x",ROUND(IF('Indicator Data'!AE140&gt;DJ$195,0,IF('Indicator Data'!AE140&lt;DJ$194,10,(DJ$195-'Indicator Data'!AE140)/(DJ$195-DJ$194)*10)),1))</f>
        <v>2</v>
      </c>
      <c r="DK137" s="35">
        <f t="shared" si="279"/>
        <v>4.7</v>
      </c>
      <c r="DL137" s="35">
        <f t="shared" si="280"/>
        <v>2.9</v>
      </c>
      <c r="DM137" s="37">
        <f t="shared" si="250"/>
        <v>5.0999999999999996</v>
      </c>
      <c r="DN137" s="38">
        <f t="shared" si="251"/>
        <v>2.6</v>
      </c>
      <c r="DO137" s="35">
        <f>ROUND(IF('Indicator Data'!AH140=0,0,IF('Indicator Data'!AH140&gt;DO$195,10,IF('Indicator Data'!AH140&lt;DO$194,0,10-(DO$195-'Indicator Data'!AH140)/(DO$195-DO$194)*10))),1)</f>
        <v>3.2</v>
      </c>
      <c r="DP137" s="35">
        <f>ROUND(IF('Indicator Data'!AI140=0,0,IF(LOG('Indicator Data'!AI140)&gt;LOG(DP$195),10,IF(LOG('Indicator Data'!AI140)&lt;LOG(DP$194),0,10-(LOG(DP$195)-LOG('Indicator Data'!AI140))/(LOG(DP$195)-LOG(DP$194))*10))),1)</f>
        <v>2.9</v>
      </c>
      <c r="DQ137" s="37">
        <f t="shared" si="252"/>
        <v>3.1</v>
      </c>
      <c r="DR137" s="35">
        <f>'Indicator Data'!AJ140</f>
        <v>0</v>
      </c>
      <c r="DS137" s="35">
        <f>'Indicator Data'!AK140</f>
        <v>0</v>
      </c>
      <c r="DT137" s="37">
        <f t="shared" si="253"/>
        <v>0</v>
      </c>
      <c r="DU137" s="38">
        <f t="shared" si="254"/>
        <v>2.2000000000000002</v>
      </c>
      <c r="DV137" s="13"/>
      <c r="DW137" s="83"/>
    </row>
    <row r="138" spans="1:127" s="2" customFormat="1" x14ac:dyDescent="0.3">
      <c r="A138" s="98" t="str">
        <f>'Indicator Data'!A141</f>
        <v>Peru</v>
      </c>
      <c r="B138" s="39" t="str">
        <f>'Indicator Data'!B141</f>
        <v>PER</v>
      </c>
      <c r="C138" s="35">
        <f>ROUND(IF('Indicator Data'!C141=0,0.1,IF(LOG('Indicator Data'!C141)&gt;C$195,10,IF(LOG('Indicator Data'!C141)&lt;C$194,0,10-(C$195-LOG('Indicator Data'!C141))/(C$195-C$194)*10))),1)</f>
        <v>9.5</v>
      </c>
      <c r="D138" s="35">
        <f>ROUND(IF('Indicator Data'!D141=0,0.1,IF(LOG('Indicator Data'!D141)&gt;D$195,10,IF(LOG('Indicator Data'!D141)&lt;D$194,0,10-(D$195-LOG('Indicator Data'!D141))/(D$195-D$194)*10))),1)</f>
        <v>10</v>
      </c>
      <c r="E138" s="35">
        <f t="shared" si="214"/>
        <v>9.8000000000000007</v>
      </c>
      <c r="F138" s="35">
        <f>IF('Indicator Data'!E141="No data",0.1,(ROUND(IF('Indicator Data'!E141=0,0,IF(LOG('Indicator Data'!E141)&gt;F$195,10,IF(LOG('Indicator Data'!E141)&lt;F$194,0,10-(F$195-LOG('Indicator Data'!E141))/(F$195-F$194)*10))),1)))</f>
        <v>8.1</v>
      </c>
      <c r="G138" s="35">
        <f>ROUND(IF('Indicator Data'!F141=0,0,IF(LOG('Indicator Data'!F141)&gt;G$195,10,IF(LOG('Indicator Data'!F141)&lt;G$194,0,10-(G$195-LOG('Indicator Data'!F141))/(G$195-G$194)*10))),1)</f>
        <v>8.9</v>
      </c>
      <c r="H138" s="35">
        <f>ROUND(IF('Indicator Data'!G141=0,0,IF(LOG('Indicator Data'!G141)&gt;H$195,10,IF(LOG('Indicator Data'!G141)&lt;H$194,0,10-(H$195-LOG('Indicator Data'!G141))/(H$195-H$194)*10))),1)</f>
        <v>0</v>
      </c>
      <c r="I138" s="35">
        <f>ROUND(IF('Indicator Data'!H141=0,0,IF(LOG('Indicator Data'!H141)&gt;I$195,10,IF(LOG('Indicator Data'!H141)&lt;I$194,0,10-(I$195-LOG('Indicator Data'!H141))/(I$195-I$194)*10))),1)</f>
        <v>0</v>
      </c>
      <c r="J138" s="35">
        <f t="shared" si="215"/>
        <v>0</v>
      </c>
      <c r="K138" s="35">
        <f>ROUND(IF('Indicator Data'!I141=0,0,IF(LOG('Indicator Data'!I141)&gt;K$195,10,IF(LOG('Indicator Data'!I141)&lt;K$194,0,10-(K$195-LOG('Indicator Data'!I141))/(K$195-K$194)*10))),1)</f>
        <v>0</v>
      </c>
      <c r="L138" s="35">
        <f t="shared" si="216"/>
        <v>0</v>
      </c>
      <c r="M138" s="35">
        <f>ROUND(IF('Indicator Data'!J141=0,0,IF(LOG('Indicator Data'!J141)&gt;M$195,10,IF(LOG('Indicator Data'!J141)&lt;M$194,0,10-(M$195-LOG('Indicator Data'!J141))/(M$195-M$194)*10))),1)</f>
        <v>9.9</v>
      </c>
      <c r="N138" s="36">
        <f>'Indicator Data'!C141/'Indicator Data'!$CK141</f>
        <v>2.045963214224658E-3</v>
      </c>
      <c r="O138" s="36">
        <f>'Indicator Data'!D141/'Indicator Data'!$CK141</f>
        <v>1.7765266430686192E-3</v>
      </c>
      <c r="P138" s="36">
        <f>IF(F138=0.1,"x",'Indicator Data'!E141/'Indicator Data'!$CK141)</f>
        <v>5.5722701303168821E-3</v>
      </c>
      <c r="Q138" s="36">
        <f>'Indicator Data'!F141/'Indicator Data'!$CK141</f>
        <v>7.2386841849673313E-5</v>
      </c>
      <c r="R138" s="36">
        <f>'Indicator Data'!G141/'Indicator Data'!$CK141</f>
        <v>0</v>
      </c>
      <c r="S138" s="36">
        <f>'Indicator Data'!H141/'Indicator Data'!$CK141</f>
        <v>0</v>
      </c>
      <c r="T138" s="36">
        <f>'Indicator Data'!I141/'Indicator Data'!$CK141</f>
        <v>0</v>
      </c>
      <c r="U138" s="36">
        <f>'Indicator Data'!J141/'Indicator Data'!$CK141</f>
        <v>3.0249691279428384E-3</v>
      </c>
      <c r="V138" s="35">
        <f t="shared" si="217"/>
        <v>10</v>
      </c>
      <c r="W138" s="35">
        <f t="shared" si="218"/>
        <v>10</v>
      </c>
      <c r="X138" s="35">
        <f t="shared" si="219"/>
        <v>10</v>
      </c>
      <c r="Y138" s="35">
        <f t="shared" si="220"/>
        <v>3.7</v>
      </c>
      <c r="Z138" s="35">
        <f t="shared" si="221"/>
        <v>9.6999999999999993</v>
      </c>
      <c r="AA138" s="35">
        <f t="shared" si="222"/>
        <v>0</v>
      </c>
      <c r="AB138" s="35">
        <f t="shared" si="223"/>
        <v>0</v>
      </c>
      <c r="AC138" s="35">
        <f t="shared" si="224"/>
        <v>0</v>
      </c>
      <c r="AD138" s="35">
        <f t="shared" si="225"/>
        <v>0</v>
      </c>
      <c r="AE138" s="35">
        <f t="shared" si="226"/>
        <v>0</v>
      </c>
      <c r="AF138" s="35">
        <f t="shared" si="227"/>
        <v>1</v>
      </c>
      <c r="AG138" s="35">
        <f>ROUND(IF('Indicator Data'!K141=0,0,IF('Indicator Data'!K141&gt;AG$195,10,IF('Indicator Data'!K141&lt;AG$194,0,10-(AG$195-'Indicator Data'!K141)/(AG$195-AG$194)*10))),1)</f>
        <v>4.8</v>
      </c>
      <c r="AH138" s="35">
        <f t="shared" si="228"/>
        <v>9.8000000000000007</v>
      </c>
      <c r="AI138" s="35">
        <f t="shared" si="229"/>
        <v>10</v>
      </c>
      <c r="AJ138" s="35">
        <f t="shared" si="230"/>
        <v>0</v>
      </c>
      <c r="AK138" s="35">
        <f t="shared" si="231"/>
        <v>0</v>
      </c>
      <c r="AL138" s="35">
        <f t="shared" si="232"/>
        <v>0</v>
      </c>
      <c r="AM138" s="35">
        <f t="shared" si="233"/>
        <v>0</v>
      </c>
      <c r="AN138" s="35">
        <f t="shared" si="234"/>
        <v>7.6</v>
      </c>
      <c r="AO138" s="142">
        <f t="shared" si="235"/>
        <v>9.9</v>
      </c>
      <c r="AP138" s="142">
        <f t="shared" si="255"/>
        <v>6.4</v>
      </c>
      <c r="AQ138" s="142">
        <f t="shared" si="236"/>
        <v>9.3000000000000007</v>
      </c>
      <c r="AR138" s="142">
        <f t="shared" si="237"/>
        <v>0</v>
      </c>
      <c r="AS138" s="35">
        <f t="shared" si="238"/>
        <v>6.2</v>
      </c>
      <c r="AT138" s="35">
        <f>IF('Indicator Data'!L141="No data","x",IF('Indicator Data'!CL141&lt;1000,"x",ROUND((IF('Indicator Data'!L141&gt;AT$195,10,IF('Indicator Data'!L141&lt;AT$194,0,10-(AT$195-'Indicator Data'!L141)/(AT$195-AT$194)*10))),1)))</f>
        <v>3</v>
      </c>
      <c r="AU138" s="142">
        <f t="shared" si="239"/>
        <v>4.5999999999999996</v>
      </c>
      <c r="AV138" s="35" t="str">
        <f>IF('Indicator Data'!M141="No data","x",ROUND(IF('Indicator Data'!M141=0,0,IF(LOG('Indicator Data'!M141)&gt;AV$195,10,IF(LOG('Indicator Data'!M141)&lt;AV$194,0,10-(AV$195-LOG('Indicator Data'!M141))/(AV$195-AV$194)*10))),1))</f>
        <v>x</v>
      </c>
      <c r="AW138" s="36" t="str">
        <f>IF(AV138="x","x",'Indicator Data'!M141/'Indicator Data'!$CK141)</f>
        <v>x</v>
      </c>
      <c r="AX138" s="35" t="str">
        <f t="shared" si="256"/>
        <v>x</v>
      </c>
      <c r="AY138" s="35" t="str">
        <f t="shared" si="257"/>
        <v>x</v>
      </c>
      <c r="AZ138" s="35" t="str">
        <f>IF('Indicator Data'!N141="No data","x",ROUND(IF('Indicator Data'!N141=0,0,IF(LOG('Indicator Data'!N141)&gt;AZ$195,10,IF(LOG('Indicator Data'!N141)&lt;AZ$194,0,10-(AZ$195-LOG('Indicator Data'!N141))/(AZ$195-AZ$194)*10))),1))</f>
        <v>x</v>
      </c>
      <c r="BA138" s="36" t="str">
        <f>IF(AZ138="x","x",'Indicator Data'!N141/'Indicator Data'!$CK141)</f>
        <v>x</v>
      </c>
      <c r="BB138" s="35" t="str">
        <f t="shared" si="258"/>
        <v>x</v>
      </c>
      <c r="BC138" s="35" t="str">
        <f t="shared" si="259"/>
        <v>x</v>
      </c>
      <c r="BD138" s="35" t="str">
        <f>IF('Indicator Data'!O141="No data","x",ROUND(IF('Indicator Data'!O141=0,0,IF(LOG('Indicator Data'!O141)&gt;BD$195,10,IF(LOG('Indicator Data'!O141)&lt;BD$194,0,10-(BD$195-LOG('Indicator Data'!O141))/(BD$195-BD$194)*10))),1))</f>
        <v>x</v>
      </c>
      <c r="BE138" s="36" t="str">
        <f>IF(BD138="x","x",'Indicator Data'!O141/'Indicator Data'!$CK141)</f>
        <v>x</v>
      </c>
      <c r="BF138" s="35" t="str">
        <f t="shared" si="260"/>
        <v>x</v>
      </c>
      <c r="BG138" s="35" t="str">
        <f t="shared" si="261"/>
        <v>x</v>
      </c>
      <c r="BH138" s="35" t="str">
        <f>IF('Indicator Data'!P141="No data","x",ROUND(IF('Indicator Data'!P141=0,0,IF(LOG('Indicator Data'!P141)&gt;BH$195,10,IF(LOG('Indicator Data'!P141)&lt;BH$194,0,10-(BH$195-LOG('Indicator Data'!P141))/(BH$195-BH$194)*10))),1))</f>
        <v>x</v>
      </c>
      <c r="BI138" s="36" t="str">
        <f>IF(BH138="x","x",'Indicator Data'!P141/'Indicator Data'!$CK141)</f>
        <v>x</v>
      </c>
      <c r="BJ138" s="35" t="str">
        <f t="shared" si="262"/>
        <v>x</v>
      </c>
      <c r="BK138" s="35" t="str">
        <f t="shared" si="263"/>
        <v>x</v>
      </c>
      <c r="BL138" s="35" t="str">
        <f t="shared" si="264"/>
        <v>x</v>
      </c>
      <c r="BM138" s="35">
        <f>ROUND(IF('Indicator Data'!Q141=0,0,IF(LOG('Indicator Data'!Q141)&gt;BM$195,10,IF(LOG('Indicator Data'!Q141)&lt;BM$194,0,10-(BM$195-LOG('Indicator Data'!Q141))/(BM$195-BM$194)*10))),1)</f>
        <v>8.1999999999999993</v>
      </c>
      <c r="BN138" s="35">
        <f>ROUND(IF('Indicator Data'!R141=0,0,IF(LOG('Indicator Data'!R141)&gt;BN$195,10,IF(LOG('Indicator Data'!R141)&lt;BN$194,0,10-(BN$195-LOG('Indicator Data'!R141))/(BN$195-BN$194)*10))),1)</f>
        <v>9.5</v>
      </c>
      <c r="BO138" s="35">
        <f t="shared" si="265"/>
        <v>9.0666666666666664</v>
      </c>
      <c r="BP138" s="36">
        <f>'Indicator Data'!Q141/'Indicator Data'!$CK141</f>
        <v>0.18852401301138355</v>
      </c>
      <c r="BQ138" s="36">
        <f>'Indicator Data'!R141/'Indicator Data'!$CK141</f>
        <v>0.15401619158554314</v>
      </c>
      <c r="BR138" s="35">
        <f t="shared" si="240"/>
        <v>1.9</v>
      </c>
      <c r="BS138" s="35">
        <f t="shared" si="241"/>
        <v>1.9</v>
      </c>
      <c r="BT138" s="35">
        <f t="shared" si="242"/>
        <v>1.8999999999999997</v>
      </c>
      <c r="BU138" s="35">
        <f t="shared" si="266"/>
        <v>6.8</v>
      </c>
      <c r="BV138" s="35">
        <f>ROUND(IF('Indicator Data'!S141=0,0,IF(LOG('Indicator Data'!S141)&gt;BV$195,10,IF(LOG('Indicator Data'!S141)&lt;BV$194,0,10-(BV$195-LOG('Indicator Data'!S141))/(BV$195-BV$194)*10))),1)</f>
        <v>7.5</v>
      </c>
      <c r="BW138" s="35">
        <f>ROUND(IF('Indicator Data'!T141=0,0,IF(LOG('Indicator Data'!T141)&gt;BW$195,10,IF(LOG('Indicator Data'!T141)&lt;BW$194,0,10-(BW$195-LOG('Indicator Data'!T141))/(BW$195-BW$194)*10))),1)</f>
        <v>7.3</v>
      </c>
      <c r="BX138" s="35">
        <f t="shared" si="267"/>
        <v>7.3666666666666671</v>
      </c>
      <c r="BY138" s="36">
        <f>'Indicator Data'!S141/'Indicator Data'!$CK141</f>
        <v>5.880979864320094E-2</v>
      </c>
      <c r="BZ138" s="36">
        <f>'Indicator Data'!T141/'Indicator Data'!$CK141</f>
        <v>3.8500270669392517E-2</v>
      </c>
      <c r="CA138" s="35">
        <f t="shared" si="243"/>
        <v>1</v>
      </c>
      <c r="CB138" s="35">
        <f t="shared" si="244"/>
        <v>0.4</v>
      </c>
      <c r="CC138" s="35">
        <f t="shared" si="268"/>
        <v>0.6</v>
      </c>
      <c r="CD138" s="35">
        <f t="shared" si="269"/>
        <v>4.8</v>
      </c>
      <c r="CE138" s="35">
        <f t="shared" si="270"/>
        <v>5.9</v>
      </c>
      <c r="CF138" s="35">
        <f>ROUND(IF('Indicator Data'!U141=0,0,IF(LOG('Indicator Data'!U141)&gt;CF$195,10,IF(LOG('Indicator Data'!U141)&lt;CF$194,0,10-(CF$195-LOG('Indicator Data'!U141))/(CF$195-CF$194)*10))),1)</f>
        <v>8.3000000000000007</v>
      </c>
      <c r="CG138" s="36">
        <f>'Indicator Data'!U141/'Indicator Data'!$CK141</f>
        <v>0.20290205146776188</v>
      </c>
      <c r="CH138" s="35">
        <f t="shared" si="245"/>
        <v>2.2999999999999998</v>
      </c>
      <c r="CI138" s="35">
        <f t="shared" si="271"/>
        <v>6.1</v>
      </c>
      <c r="CJ138" s="35">
        <f>ROUND(IF('Indicator Data'!V141=0,0,IF(LOG('Indicator Data'!V141)&gt;CJ$195,10,IF(LOG('Indicator Data'!V141)&lt;CJ$194,0,10-(CJ$195-LOG('Indicator Data'!V141))/(CJ$195-CJ$194)*10))),1)</f>
        <v>8.8000000000000007</v>
      </c>
      <c r="CK138" s="36">
        <f>IF('Indicator Data'!V141/'Indicator Data'!$CK141&gt;1,1,'Indicator Data'!V141/'Indicator Data'!$CK141)</f>
        <v>0.48856193965355527</v>
      </c>
      <c r="CL138" s="35">
        <f t="shared" si="246"/>
        <v>4.9000000000000004</v>
      </c>
      <c r="CM138" s="35">
        <f t="shared" si="272"/>
        <v>7.3</v>
      </c>
      <c r="CN138" s="35">
        <f>ROUND(IF('Indicator Data'!W141=0,0,IF(LOG('Indicator Data'!W141)&gt;CN$195,10,IF(LOG('Indicator Data'!W141)&lt;CN$194,0,10-(CN$195-LOG('Indicator Data'!W141))/(CN$195-CN$194)*10))),1)</f>
        <v>9</v>
      </c>
      <c r="CO138" s="36">
        <f>'Indicator Data'!W141/'Indicator Data'!$CK141</f>
        <v>0.59040355662737432</v>
      </c>
      <c r="CP138" s="35">
        <f t="shared" si="247"/>
        <v>5.9</v>
      </c>
      <c r="CQ138" s="35">
        <f t="shared" si="273"/>
        <v>7.8</v>
      </c>
      <c r="CR138" s="35">
        <f t="shared" si="248"/>
        <v>6.9</v>
      </c>
      <c r="CS138" s="35">
        <f>IF('Indicator Data'!BZ141="No data","x",ROUND(IF('Indicator Data'!BZ141&gt;CS$195,0,IF('Indicator Data'!BZ141&lt;CS$194,10,(CS$195-'Indicator Data'!BZ141)/(CS$195-CS$194)*10)),1))</f>
        <v>2.9</v>
      </c>
      <c r="CT138" s="35">
        <f>IF('Indicator Data'!CA141="No data","x",ROUND(IF('Indicator Data'!CA141&gt;CT$195,0,IF('Indicator Data'!CA141&lt;CT$194,10,(CT$195-'Indicator Data'!CA141)/(CT$195-CT$194)*10)),1))</f>
        <v>1.5</v>
      </c>
      <c r="CU138" s="35" t="str">
        <f>IF('Indicator Data'!AC141="No data","x",ROUND(IF('Indicator Data'!AC141&gt;CU$195,0,IF('Indicator Data'!AC141&lt;CU$194,10,(CU$195-'Indicator Data'!AC141)/(CU$195-CU$194)*10)),1))</f>
        <v>x</v>
      </c>
      <c r="CV138" s="35">
        <f t="shared" si="249"/>
        <v>2.2000000000000002</v>
      </c>
      <c r="CW138" s="35">
        <f>IF('Indicator Data'!X141="No data","x",ROUND(IF(LOG('Indicator Data'!X141)&gt;CW$195,10,IF(LOG('Indicator Data'!X141)&lt;CW$194,0,10-(CW$195-LOG('Indicator Data'!X141))/(CW$195-CW$194)*10)),1))</f>
        <v>4.7</v>
      </c>
      <c r="CX138" s="35">
        <f>IF('Indicator Data'!Y141="No data","x",ROUND(IF('Indicator Data'!Y141&gt;CX$195,10,IF('Indicator Data'!Y141&lt;CX$194,0,10-(CX$195-'Indicator Data'!Y141)/(CX$195-CX$194)*10)),1))</f>
        <v>3.9</v>
      </c>
      <c r="CY138" s="35">
        <f>IF('Indicator Data'!Z141="No data","x",ROUND(IF('Indicator Data'!Z141&gt;CY$195,10,IF('Indicator Data'!Z141&lt;CY$194,0,10-(CY$195-'Indicator Data'!Z141)/(CY$195-CY$194)*10)),1))</f>
        <v>7.8</v>
      </c>
      <c r="CZ138" s="35">
        <f>IF('Indicator Data'!AA141="No data","x",ROUND(IF('Indicator Data'!AA141&gt;CZ$195,10,IF('Indicator Data'!AA141&lt;CZ$194,0,10-(CZ$195-'Indicator Data'!AA141)/(CZ$195-CZ$194)*10)),1))</f>
        <v>4.4000000000000004</v>
      </c>
      <c r="DA138" s="35">
        <f t="shared" si="274"/>
        <v>5.2</v>
      </c>
      <c r="DB138" s="35">
        <f t="shared" si="275"/>
        <v>4.2</v>
      </c>
      <c r="DC138" s="35">
        <f>IF('Indicator Data'!AF141="No data","x",ROUND(IF('Indicator Data'!AF141&gt;DC$195,10,IF('Indicator Data'!AF141&lt;DC$194,0,10-(DC$195-'Indicator Data'!AF141)/(DC$195-DC$194)*10)),1))</f>
        <v>3.8</v>
      </c>
      <c r="DD138" s="35">
        <f>IF('Indicator Data'!AG141="No data","x",ROUND(IF('Indicator Data'!AG141&gt;DD$195,10,IF('Indicator Data'!AG141&lt;DD$194,0,10-(DD$195-'Indicator Data'!AG141)/(DD$195-DD$194)*10)),1))</f>
        <v>2.4</v>
      </c>
      <c r="DE138" s="35">
        <f t="shared" si="276"/>
        <v>4.5</v>
      </c>
      <c r="DF138" s="35">
        <f>IF('Indicator Data'!AB141="No data","x",ROUND(IF('Indicator Data'!AB141&gt;DF$195,10,IF('Indicator Data'!AB141&lt;DF$194,0,10-(DF$195-'Indicator Data'!AB141)/(DF$195-DF$194)*10)),1))</f>
        <v>2.2000000000000002</v>
      </c>
      <c r="DG138" s="35">
        <f t="shared" si="277"/>
        <v>2.2000000000000002</v>
      </c>
      <c r="DH138" s="143">
        <f>IF('Indicator Data'!AD141="No data","x",'Indicator Data'!AD141/'Indicator Data'!$CJ141)</f>
        <v>3.1282237699359669E-5</v>
      </c>
      <c r="DI138" s="35">
        <f t="shared" si="278"/>
        <v>9.6999999999999993</v>
      </c>
      <c r="DJ138" s="35">
        <f>IF('Indicator Data'!AE141="No data","x",ROUND(IF('Indicator Data'!AE141&gt;DJ$195,0,IF('Indicator Data'!AE141&lt;DJ$194,10,(DJ$195-'Indicator Data'!AE141)/(DJ$195-DJ$194)*10)),1))</f>
        <v>6</v>
      </c>
      <c r="DK138" s="35">
        <f t="shared" si="279"/>
        <v>7.9</v>
      </c>
      <c r="DL138" s="35">
        <f t="shared" si="280"/>
        <v>4.9000000000000004</v>
      </c>
      <c r="DM138" s="37">
        <f t="shared" si="250"/>
        <v>5.5</v>
      </c>
      <c r="DN138" s="38">
        <f t="shared" si="251"/>
        <v>7.1</v>
      </c>
      <c r="DO138" s="35">
        <f>ROUND(IF('Indicator Data'!AH141=0,0,IF('Indicator Data'!AH141&gt;DO$195,10,IF('Indicator Data'!AH141&lt;DO$194,0,10-(DO$195-'Indicator Data'!AH141)/(DO$195-DO$194)*10))),1)</f>
        <v>3.9</v>
      </c>
      <c r="DP138" s="35">
        <f>ROUND(IF('Indicator Data'!AI141=0,0,IF(LOG('Indicator Data'!AI141)&gt;LOG(DP$195),10,IF(LOG('Indicator Data'!AI141)&lt;LOG(DP$194),0,10-(LOG(DP$195)-LOG('Indicator Data'!AI141))/(LOG(DP$195)-LOG(DP$194))*10))),1)</f>
        <v>1.6</v>
      </c>
      <c r="DQ138" s="37">
        <f t="shared" si="252"/>
        <v>2.8</v>
      </c>
      <c r="DR138" s="35">
        <f>'Indicator Data'!AJ141</f>
        <v>0</v>
      </c>
      <c r="DS138" s="35">
        <f>'Indicator Data'!AK141</f>
        <v>0</v>
      </c>
      <c r="DT138" s="37">
        <f t="shared" si="253"/>
        <v>0</v>
      </c>
      <c r="DU138" s="38">
        <f t="shared" si="254"/>
        <v>2</v>
      </c>
      <c r="DV138" s="13"/>
      <c r="DW138" s="83"/>
    </row>
    <row r="139" spans="1:127" s="2" customFormat="1" x14ac:dyDescent="0.3">
      <c r="A139" s="98" t="str">
        <f>'Indicator Data'!A142</f>
        <v>Philippines</v>
      </c>
      <c r="B139" s="39" t="str">
        <f>'Indicator Data'!B142</f>
        <v>PHL</v>
      </c>
      <c r="C139" s="35">
        <f>ROUND(IF('Indicator Data'!C142=0,0.1,IF(LOG('Indicator Data'!C142)&gt;C$195,10,IF(LOG('Indicator Data'!C142)&lt;C$194,0,10-(C$195-LOG('Indicator Data'!C142))/(C$195-C$194)*10))),1)</f>
        <v>10</v>
      </c>
      <c r="D139" s="35">
        <f>ROUND(IF('Indicator Data'!D142=0,0.1,IF(LOG('Indicator Data'!D142)&gt;D$195,10,IF(LOG('Indicator Data'!D142)&lt;D$194,0,10-(D$195-LOG('Indicator Data'!D142))/(D$195-D$194)*10))),1)</f>
        <v>10</v>
      </c>
      <c r="E139" s="35">
        <f t="shared" si="214"/>
        <v>10</v>
      </c>
      <c r="F139" s="35">
        <f>IF('Indicator Data'!E142="No data",0.1,(ROUND(IF('Indicator Data'!E142=0,0,IF(LOG('Indicator Data'!E142)&gt;F$195,10,IF(LOG('Indicator Data'!E142)&lt;F$194,0,10-(F$195-LOG('Indicator Data'!E142))/(F$195-F$194)*10))),1)))</f>
        <v>9.1999999999999993</v>
      </c>
      <c r="G139" s="35">
        <f>ROUND(IF('Indicator Data'!F142=0,0,IF(LOG('Indicator Data'!F142)&gt;G$195,10,IF(LOG('Indicator Data'!F142)&lt;G$194,0,10-(G$195-LOG('Indicator Data'!F142))/(G$195-G$194)*10))),1)</f>
        <v>9.4</v>
      </c>
      <c r="H139" s="35">
        <f>ROUND(IF('Indicator Data'!G142=0,0,IF(LOG('Indicator Data'!G142)&gt;H$195,10,IF(LOG('Indicator Data'!G142)&lt;H$194,0,10-(H$195-LOG('Indicator Data'!G142))/(H$195-H$194)*10))),1)</f>
        <v>10</v>
      </c>
      <c r="I139" s="35">
        <f>ROUND(IF('Indicator Data'!H142=0,0,IF(LOG('Indicator Data'!H142)&gt;I$195,10,IF(LOG('Indicator Data'!H142)&lt;I$194,0,10-(I$195-LOG('Indicator Data'!H142))/(I$195-I$194)*10))),1)</f>
        <v>10</v>
      </c>
      <c r="J139" s="35">
        <f t="shared" si="215"/>
        <v>10</v>
      </c>
      <c r="K139" s="35">
        <f>ROUND(IF('Indicator Data'!I142=0,0,IF(LOG('Indicator Data'!I142)&gt;K$195,10,IF(LOG('Indicator Data'!I142)&lt;K$194,0,10-(K$195-LOG('Indicator Data'!I142))/(K$195-K$194)*10))),1)</f>
        <v>9.8000000000000007</v>
      </c>
      <c r="L139" s="35">
        <f t="shared" si="216"/>
        <v>9.9</v>
      </c>
      <c r="M139" s="35">
        <f>ROUND(IF('Indicator Data'!J142=0,0,IF(LOG('Indicator Data'!J142)&gt;M$195,10,IF(LOG('Indicator Data'!J142)&lt;M$194,0,10-(M$195-LOG('Indicator Data'!J142))/(M$195-M$194)*10))),1)</f>
        <v>10</v>
      </c>
      <c r="N139" s="36">
        <f>'Indicator Data'!C142/'Indicator Data'!$CK142</f>
        <v>1.9735048695199665E-3</v>
      </c>
      <c r="O139" s="36">
        <f>'Indicator Data'!D142/'Indicator Data'!$CK142</f>
        <v>1.6679646274866773E-3</v>
      </c>
      <c r="P139" s="36">
        <f>IF(F139=0.1,"x",'Indicator Data'!E142/'Indicator Data'!$CK142)</f>
        <v>4.8065778265760232E-3</v>
      </c>
      <c r="Q139" s="36">
        <f>'Indicator Data'!F142/'Indicator Data'!$CK142</f>
        <v>4.482783974392229E-5</v>
      </c>
      <c r="R139" s="36">
        <f>'Indicator Data'!G142/'Indicator Data'!$CK142</f>
        <v>1.7325610525787277E-2</v>
      </c>
      <c r="S139" s="36">
        <f>'Indicator Data'!H142/'Indicator Data'!$CK142</f>
        <v>1.2135552636483591E-2</v>
      </c>
      <c r="T139" s="36">
        <f>'Indicator Data'!I142/'Indicator Data'!$CK142</f>
        <v>7.6423831864314796E-3</v>
      </c>
      <c r="U139" s="36">
        <f>'Indicator Data'!J142/'Indicator Data'!$CK142</f>
        <v>1.1502547501956119E-3</v>
      </c>
      <c r="V139" s="35">
        <f t="shared" si="217"/>
        <v>9.9</v>
      </c>
      <c r="W139" s="35">
        <f t="shared" si="218"/>
        <v>10</v>
      </c>
      <c r="X139" s="35">
        <f t="shared" si="219"/>
        <v>10</v>
      </c>
      <c r="Y139" s="35">
        <f t="shared" si="220"/>
        <v>3.2</v>
      </c>
      <c r="Z139" s="35">
        <f t="shared" si="221"/>
        <v>9.1999999999999993</v>
      </c>
      <c r="AA139" s="35">
        <f t="shared" si="222"/>
        <v>9.6</v>
      </c>
      <c r="AB139" s="35">
        <f t="shared" si="223"/>
        <v>10</v>
      </c>
      <c r="AC139" s="35">
        <f t="shared" si="224"/>
        <v>9.8000000000000007</v>
      </c>
      <c r="AD139" s="35">
        <f t="shared" si="225"/>
        <v>7.6</v>
      </c>
      <c r="AE139" s="35">
        <f t="shared" si="226"/>
        <v>9</v>
      </c>
      <c r="AF139" s="35">
        <f t="shared" si="227"/>
        <v>0.4</v>
      </c>
      <c r="AG139" s="35">
        <f>ROUND(IF('Indicator Data'!K142=0,0,IF('Indicator Data'!K142&gt;AG$195,10,IF('Indicator Data'!K142&lt;AG$194,0,10-(AG$195-'Indicator Data'!K142)/(AG$195-AG$194)*10))),1)</f>
        <v>6.7</v>
      </c>
      <c r="AH139" s="35">
        <f t="shared" si="228"/>
        <v>10</v>
      </c>
      <c r="AI139" s="35">
        <f t="shared" si="229"/>
        <v>10</v>
      </c>
      <c r="AJ139" s="35">
        <f t="shared" si="230"/>
        <v>9.8000000000000007</v>
      </c>
      <c r="AK139" s="35">
        <f t="shared" si="231"/>
        <v>10</v>
      </c>
      <c r="AL139" s="35">
        <f t="shared" si="232"/>
        <v>9.9</v>
      </c>
      <c r="AM139" s="35">
        <f t="shared" si="233"/>
        <v>8.6999999999999993</v>
      </c>
      <c r="AN139" s="35">
        <f t="shared" si="234"/>
        <v>7.7</v>
      </c>
      <c r="AO139" s="142">
        <f t="shared" si="235"/>
        <v>10</v>
      </c>
      <c r="AP139" s="142">
        <f t="shared" si="255"/>
        <v>7.2</v>
      </c>
      <c r="AQ139" s="142">
        <f t="shared" si="236"/>
        <v>9.3000000000000007</v>
      </c>
      <c r="AR139" s="142">
        <f t="shared" si="237"/>
        <v>9.5</v>
      </c>
      <c r="AS139" s="35">
        <f t="shared" si="238"/>
        <v>7.2</v>
      </c>
      <c r="AT139" s="35">
        <f>IF('Indicator Data'!L142="No data","x",IF('Indicator Data'!CL142&lt;1000,"x",ROUND((IF('Indicator Data'!L142&gt;AT$195,10,IF('Indicator Data'!L142&lt;AT$194,0,10-(AT$195-'Indicator Data'!L142)/(AT$195-AT$194)*10))),1)))</f>
        <v>1</v>
      </c>
      <c r="AU139" s="142">
        <f t="shared" si="239"/>
        <v>4.0999999999999996</v>
      </c>
      <c r="AV139" s="35">
        <f>IF('Indicator Data'!M142="No data","x",ROUND(IF('Indicator Data'!M142=0,0,IF(LOG('Indicator Data'!M142)&gt;AV$195,10,IF(LOG('Indicator Data'!M142)&lt;AV$194,0,10-(AV$195-LOG('Indicator Data'!M142))/(AV$195-AV$194)*10))),1))</f>
        <v>8.9</v>
      </c>
      <c r="AW139" s="36">
        <f>IF(AV139="x","x",'Indicator Data'!M142/'Indicator Data'!$CK142)</f>
        <v>0.15755195371409841</v>
      </c>
      <c r="AX139" s="35">
        <f t="shared" si="256"/>
        <v>1.8</v>
      </c>
      <c r="AY139" s="35">
        <f t="shared" si="257"/>
        <v>6.6</v>
      </c>
      <c r="AZ139" s="35" t="str">
        <f>IF('Indicator Data'!N142="No data","x",ROUND(IF('Indicator Data'!N142=0,0,IF(LOG('Indicator Data'!N142)&gt;AZ$195,10,IF(LOG('Indicator Data'!N142)&lt;AZ$194,0,10-(AZ$195-LOG('Indicator Data'!N142))/(AZ$195-AZ$194)*10))),1))</f>
        <v>x</v>
      </c>
      <c r="BA139" s="36" t="str">
        <f>IF(AZ139="x","x",'Indicator Data'!N142/'Indicator Data'!$CK142)</f>
        <v>x</v>
      </c>
      <c r="BB139" s="35" t="str">
        <f t="shared" si="258"/>
        <v>x</v>
      </c>
      <c r="BC139" s="35" t="str">
        <f t="shared" si="259"/>
        <v>x</v>
      </c>
      <c r="BD139" s="35" t="str">
        <f>IF('Indicator Data'!O142="No data","x",ROUND(IF('Indicator Data'!O142=0,0,IF(LOG('Indicator Data'!O142)&gt;BD$195,10,IF(LOG('Indicator Data'!O142)&lt;BD$194,0,10-(BD$195-LOG('Indicator Data'!O142))/(BD$195-BD$194)*10))),1))</f>
        <v>x</v>
      </c>
      <c r="BE139" s="36" t="str">
        <f>IF(BD139="x","x",'Indicator Data'!O142/'Indicator Data'!$CK142)</f>
        <v>x</v>
      </c>
      <c r="BF139" s="35" t="str">
        <f t="shared" si="260"/>
        <v>x</v>
      </c>
      <c r="BG139" s="35" t="str">
        <f t="shared" si="261"/>
        <v>x</v>
      </c>
      <c r="BH139" s="35" t="str">
        <f>IF('Indicator Data'!P142="No data","x",ROUND(IF('Indicator Data'!P142=0,0,IF(LOG('Indicator Data'!P142)&gt;BH$195,10,IF(LOG('Indicator Data'!P142)&lt;BH$194,0,10-(BH$195-LOG('Indicator Data'!P142))/(BH$195-BH$194)*10))),1))</f>
        <v>x</v>
      </c>
      <c r="BI139" s="36" t="str">
        <f>IF(BH139="x","x",'Indicator Data'!P142/'Indicator Data'!$CK142)</f>
        <v>x</v>
      </c>
      <c r="BJ139" s="35" t="str">
        <f t="shared" si="262"/>
        <v>x</v>
      </c>
      <c r="BK139" s="35" t="str">
        <f t="shared" si="263"/>
        <v>x</v>
      </c>
      <c r="BL139" s="35">
        <f t="shared" si="264"/>
        <v>6.6</v>
      </c>
      <c r="BM139" s="35">
        <f>ROUND(IF('Indicator Data'!Q142=0,0,IF(LOG('Indicator Data'!Q142)&gt;BM$195,10,IF(LOG('Indicator Data'!Q142)&lt;BM$194,0,10-(BM$195-LOG('Indicator Data'!Q142))/(BM$195-BM$194)*10))),1)</f>
        <v>9.1</v>
      </c>
      <c r="BN139" s="35">
        <f>ROUND(IF('Indicator Data'!R142=0,0,IF(LOG('Indicator Data'!R142)&gt;BN$195,10,IF(LOG('Indicator Data'!R142)&lt;BN$194,0,10-(BN$195-LOG('Indicator Data'!R142))/(BN$195-BN$194)*10))),1)</f>
        <v>10</v>
      </c>
      <c r="BO139" s="35">
        <f t="shared" si="265"/>
        <v>9.7000000000000011</v>
      </c>
      <c r="BP139" s="36">
        <f>'Indicator Data'!Q142/'Indicator Data'!$CK142</f>
        <v>0.23274292152909065</v>
      </c>
      <c r="BQ139" s="36">
        <f>'Indicator Data'!R142/'Indicator Data'!$CK142</f>
        <v>0.29077790627458555</v>
      </c>
      <c r="BR139" s="35">
        <f t="shared" si="240"/>
        <v>2.2999999999999998</v>
      </c>
      <c r="BS139" s="35">
        <f t="shared" si="241"/>
        <v>3.6</v>
      </c>
      <c r="BT139" s="35">
        <f t="shared" si="242"/>
        <v>3.1666666666666665</v>
      </c>
      <c r="BU139" s="35">
        <f t="shared" si="266"/>
        <v>7.8</v>
      </c>
      <c r="BV139" s="35">
        <f>ROUND(IF('Indicator Data'!S142=0,0,IF(LOG('Indicator Data'!S142)&gt;BV$195,10,IF(LOG('Indicator Data'!S142)&lt;BV$194,0,10-(BV$195-LOG('Indicator Data'!S142))/(BV$195-BV$194)*10))),1)</f>
        <v>8.8000000000000007</v>
      </c>
      <c r="BW139" s="35">
        <f>ROUND(IF('Indicator Data'!T142=0,0,IF(LOG('Indicator Data'!T142)&gt;BW$195,10,IF(LOG('Indicator Data'!T142)&lt;BW$194,0,10-(BW$195-LOG('Indicator Data'!T142))/(BW$195-BW$194)*10))),1)</f>
        <v>9.4</v>
      </c>
      <c r="BX139" s="35">
        <f t="shared" si="267"/>
        <v>9.2000000000000011</v>
      </c>
      <c r="BY139" s="36">
        <f>'Indicator Data'!S142/'Indicator Data'!$CK142</f>
        <v>0.15178021063713645</v>
      </c>
      <c r="BZ139" s="36">
        <f>'Indicator Data'!T142/'Indicator Data'!$CK142</f>
        <v>0.37120989917798147</v>
      </c>
      <c r="CA139" s="35">
        <f t="shared" si="243"/>
        <v>2.5</v>
      </c>
      <c r="CB139" s="35">
        <f t="shared" si="244"/>
        <v>3.7</v>
      </c>
      <c r="CC139" s="35">
        <f t="shared" si="268"/>
        <v>3.3000000000000003</v>
      </c>
      <c r="CD139" s="35">
        <f t="shared" si="269"/>
        <v>7.2</v>
      </c>
      <c r="CE139" s="35">
        <f t="shared" si="270"/>
        <v>7.5</v>
      </c>
      <c r="CF139" s="35">
        <f>ROUND(IF('Indicator Data'!U142=0,0,IF(LOG('Indicator Data'!U142)&gt;CF$195,10,IF(LOG('Indicator Data'!U142)&lt;CF$194,0,10-(CF$195-LOG('Indicator Data'!U142))/(CF$195-CF$194)*10))),1)</f>
        <v>9.9</v>
      </c>
      <c r="CG139" s="36">
        <f>'Indicator Data'!U142/'Indicator Data'!$CK142</f>
        <v>0.79728459640169569</v>
      </c>
      <c r="CH139" s="35">
        <f t="shared" si="245"/>
        <v>8.9</v>
      </c>
      <c r="CI139" s="35">
        <f t="shared" si="271"/>
        <v>9.5</v>
      </c>
      <c r="CJ139" s="35">
        <f>ROUND(IF('Indicator Data'!V142=0,0,IF(LOG('Indicator Data'!V142)&gt;CJ$195,10,IF(LOG('Indicator Data'!V142)&lt;CJ$194,0,10-(CJ$195-LOG('Indicator Data'!V142))/(CJ$195-CJ$194)*10))),1)</f>
        <v>9.9</v>
      </c>
      <c r="CK139" s="36">
        <f>IF('Indicator Data'!V142/'Indicator Data'!$CK142&gt;1,1,'Indicator Data'!V142/'Indicator Data'!$CK142)</f>
        <v>0.8419874310125206</v>
      </c>
      <c r="CL139" s="35">
        <f t="shared" si="246"/>
        <v>8.4</v>
      </c>
      <c r="CM139" s="35">
        <f t="shared" si="272"/>
        <v>9.3000000000000007</v>
      </c>
      <c r="CN139" s="35">
        <f>ROUND(IF('Indicator Data'!W142=0,0,IF(LOG('Indicator Data'!W142)&gt;CN$195,10,IF(LOG('Indicator Data'!W142)&lt;CN$194,0,10-(CN$195-LOG('Indicator Data'!W142))/(CN$195-CN$194)*10))),1)</f>
        <v>9.9</v>
      </c>
      <c r="CO139" s="36">
        <f>'Indicator Data'!W142/'Indicator Data'!$CK142</f>
        <v>0.84861726073886889</v>
      </c>
      <c r="CP139" s="35">
        <f t="shared" si="247"/>
        <v>8.5</v>
      </c>
      <c r="CQ139" s="35">
        <f t="shared" si="273"/>
        <v>9.3000000000000007</v>
      </c>
      <c r="CR139" s="35">
        <f t="shared" si="248"/>
        <v>9</v>
      </c>
      <c r="CS139" s="35">
        <f>IF('Indicator Data'!BZ142="No data","x",ROUND(IF('Indicator Data'!BZ142&gt;CS$195,0,IF('Indicator Data'!BZ142&lt;CS$194,10,(CS$195-'Indicator Data'!BZ142)/(CS$195-CS$194)*10)),1))</f>
        <v>2.6</v>
      </c>
      <c r="CT139" s="35">
        <f>IF('Indicator Data'!CA142="No data","x",ROUND(IF('Indicator Data'!CA142&gt;CT$195,0,IF('Indicator Data'!CA142&lt;CT$194,10,(CT$195-'Indicator Data'!CA142)/(CT$195-CT$194)*10)),1))</f>
        <v>1.1000000000000001</v>
      </c>
      <c r="CU139" s="35">
        <f>IF('Indicator Data'!AC142="No data","x",ROUND(IF('Indicator Data'!AC142&gt;CU$195,0,IF('Indicator Data'!AC142&lt;CU$194,10,(CU$195-'Indicator Data'!AC142)/(CU$195-CU$194)*10)),1))</f>
        <v>2.2000000000000002</v>
      </c>
      <c r="CV139" s="35">
        <f t="shared" si="249"/>
        <v>2</v>
      </c>
      <c r="CW139" s="35">
        <f>IF('Indicator Data'!X142="No data","x",ROUND(IF(LOG('Indicator Data'!X142)&gt;CW$195,10,IF(LOG('Indicator Data'!X142)&lt;CW$194,0,10-(CW$195-LOG('Indicator Data'!X142))/(CW$195-CW$194)*10)),1))</f>
        <v>8.5</v>
      </c>
      <c r="CX139" s="35">
        <f>IF('Indicator Data'!Y142="No data","x",ROUND(IF('Indicator Data'!Y142&gt;CX$195,10,IF('Indicator Data'!Y142&lt;CX$194,0,10-(CX$195-'Indicator Data'!Y142)/(CX$195-CX$194)*10)),1))</f>
        <v>3.8</v>
      </c>
      <c r="CY139" s="35">
        <f>IF('Indicator Data'!Z142="No data","x",ROUND(IF('Indicator Data'!Z142&gt;CY$195,10,IF('Indicator Data'!Z142&lt;CY$194,0,10-(CY$195-'Indicator Data'!Z142)/(CY$195-CY$194)*10)),1))</f>
        <v>4.7</v>
      </c>
      <c r="CZ139" s="35">
        <f>IF('Indicator Data'!AA142="No data","x",ROUND(IF('Indicator Data'!AA142&gt;CZ$195,10,IF('Indicator Data'!AA142&lt;CZ$194,0,10-(CZ$195-'Indicator Data'!AA142)/(CZ$195-CZ$194)*10)),1))</f>
        <v>6.9</v>
      </c>
      <c r="DA139" s="35">
        <f t="shared" si="274"/>
        <v>6</v>
      </c>
      <c r="DB139" s="35">
        <f t="shared" si="275"/>
        <v>4.7</v>
      </c>
      <c r="DC139" s="35">
        <f>IF('Indicator Data'!AF142="No data","x",ROUND(IF('Indicator Data'!AF142&gt;DC$195,10,IF('Indicator Data'!AF142&lt;DC$194,0,10-(DC$195-'Indicator Data'!AF142)/(DC$195-DC$194)*10)),1))</f>
        <v>4.8</v>
      </c>
      <c r="DD139" s="35">
        <f>IF('Indicator Data'!AG142="No data","x",ROUND(IF('Indicator Data'!AG142&gt;DD$195,10,IF('Indicator Data'!AG142&lt;DD$194,0,10-(DD$195-'Indicator Data'!AG142)/(DD$195-DD$194)*10)),1))</f>
        <v>3.3</v>
      </c>
      <c r="DE139" s="35">
        <f t="shared" si="276"/>
        <v>5.3</v>
      </c>
      <c r="DF139" s="35">
        <f>IF('Indicator Data'!AB142="No data","x",ROUND(IF('Indicator Data'!AB142&gt;DF$195,10,IF('Indicator Data'!AB142&lt;DF$194,0,10-(DF$195-'Indicator Data'!AB142)/(DF$195-DF$194)*10)),1))</f>
        <v>1.7</v>
      </c>
      <c r="DG139" s="35">
        <f t="shared" si="277"/>
        <v>1.9</v>
      </c>
      <c r="DH139" s="143">
        <f>IF('Indicator Data'!AD142="No data","x",'Indicator Data'!AD142/'Indicator Data'!$CJ142)</f>
        <v>1.0049333579807923E-4</v>
      </c>
      <c r="DI139" s="35">
        <f t="shared" si="278"/>
        <v>9</v>
      </c>
      <c r="DJ139" s="35" t="str">
        <f>IF('Indicator Data'!AE142="No data","x",ROUND(IF('Indicator Data'!AE142&gt;DJ$195,0,IF('Indicator Data'!AE142&lt;DJ$194,10,(DJ$195-'Indicator Data'!AE142)/(DJ$195-DJ$194)*10)),1))</f>
        <v>x</v>
      </c>
      <c r="DK139" s="35">
        <f t="shared" si="279"/>
        <v>9</v>
      </c>
      <c r="DL139" s="35">
        <f t="shared" si="280"/>
        <v>5.4</v>
      </c>
      <c r="DM139" s="37">
        <f t="shared" si="250"/>
        <v>6.8</v>
      </c>
      <c r="DN139" s="38">
        <f t="shared" si="251"/>
        <v>8.4</v>
      </c>
      <c r="DO139" s="35">
        <f>ROUND(IF('Indicator Data'!AH142=0,0,IF('Indicator Data'!AH142&gt;DO$195,10,IF('Indicator Data'!AH142&lt;DO$194,0,10-(DO$195-'Indicator Data'!AH142)/(DO$195-DO$194)*10))),1)</f>
        <v>8.8000000000000007</v>
      </c>
      <c r="DP139" s="35">
        <f>ROUND(IF('Indicator Data'!AI142=0,0,IF(LOG('Indicator Data'!AI142)&gt;LOG(DP$195),10,IF(LOG('Indicator Data'!AI142)&lt;LOG(DP$194),0,10-(LOG(DP$195)-LOG('Indicator Data'!AI142))/(LOG(DP$195)-LOG(DP$194))*10))),1)</f>
        <v>8.6999999999999993</v>
      </c>
      <c r="DQ139" s="37">
        <f t="shared" si="252"/>
        <v>8.8000000000000007</v>
      </c>
      <c r="DR139" s="35">
        <f>'Indicator Data'!AJ142</f>
        <v>0</v>
      </c>
      <c r="DS139" s="35">
        <f>'Indicator Data'!AK142</f>
        <v>4</v>
      </c>
      <c r="DT139" s="37">
        <f t="shared" si="253"/>
        <v>7</v>
      </c>
      <c r="DU139" s="38">
        <f t="shared" si="254"/>
        <v>7</v>
      </c>
      <c r="DV139" s="13"/>
      <c r="DW139" s="83"/>
    </row>
    <row r="140" spans="1:127" s="2" customFormat="1" x14ac:dyDescent="0.3">
      <c r="A140" s="98" t="str">
        <f>'Indicator Data'!A143</f>
        <v>Poland</v>
      </c>
      <c r="B140" s="39" t="str">
        <f>'Indicator Data'!B143</f>
        <v>POL</v>
      </c>
      <c r="C140" s="35">
        <f>ROUND(IF('Indicator Data'!C143=0,0.1,IF(LOG('Indicator Data'!C143)&gt;C$195,10,IF(LOG('Indicator Data'!C143)&lt;C$194,0,10-(C$195-LOG('Indicator Data'!C143))/(C$195-C$194)*10))),1)</f>
        <v>4</v>
      </c>
      <c r="D140" s="35">
        <f>ROUND(IF('Indicator Data'!D143=0,0.1,IF(LOG('Indicator Data'!D143)&gt;D$195,10,IF(LOG('Indicator Data'!D143)&lt;D$194,0,10-(D$195-LOG('Indicator Data'!D143))/(D$195-D$194)*10))),1)</f>
        <v>0.1</v>
      </c>
      <c r="E140" s="35">
        <f t="shared" si="214"/>
        <v>2.2999999999999998</v>
      </c>
      <c r="F140" s="35">
        <f>IF('Indicator Data'!E143="No data",0.1,(ROUND(IF('Indicator Data'!E143=0,0,IF(LOG('Indicator Data'!E143)&gt;F$195,10,IF(LOG('Indicator Data'!E143)&lt;F$194,0,10-(F$195-LOG('Indicator Data'!E143))/(F$195-F$194)*10))),1)))</f>
        <v>8.1</v>
      </c>
      <c r="G140" s="35">
        <f>ROUND(IF('Indicator Data'!F143=0,0,IF(LOG('Indicator Data'!F143)&gt;G$195,10,IF(LOG('Indicator Data'!F143)&lt;G$194,0,10-(G$195-LOG('Indicator Data'!F143))/(G$195-G$194)*10))),1)</f>
        <v>0</v>
      </c>
      <c r="H140" s="35">
        <f>ROUND(IF('Indicator Data'!G143=0,0,IF(LOG('Indicator Data'!G143)&gt;H$195,10,IF(LOG('Indicator Data'!G143)&lt;H$194,0,10-(H$195-LOG('Indicator Data'!G143))/(H$195-H$194)*10))),1)</f>
        <v>0</v>
      </c>
      <c r="I140" s="35">
        <f>ROUND(IF('Indicator Data'!H143=0,0,IF(LOG('Indicator Data'!H143)&gt;I$195,10,IF(LOG('Indicator Data'!H143)&lt;I$194,0,10-(I$195-LOG('Indicator Data'!H143))/(I$195-I$194)*10))),1)</f>
        <v>0</v>
      </c>
      <c r="J140" s="35">
        <f t="shared" si="215"/>
        <v>0</v>
      </c>
      <c r="K140" s="35">
        <f>ROUND(IF('Indicator Data'!I143=0,0,IF(LOG('Indicator Data'!I143)&gt;K$195,10,IF(LOG('Indicator Data'!I143)&lt;K$194,0,10-(K$195-LOG('Indicator Data'!I143))/(K$195-K$194)*10))),1)</f>
        <v>0</v>
      </c>
      <c r="L140" s="35">
        <f t="shared" si="216"/>
        <v>0</v>
      </c>
      <c r="M140" s="35">
        <f>ROUND(IF('Indicator Data'!J143=0,0,IF(LOG('Indicator Data'!J143)&gt;M$195,10,IF(LOG('Indicator Data'!J143)&lt;M$194,0,10-(M$195-LOG('Indicator Data'!J143))/(M$195-M$194)*10))),1)</f>
        <v>0</v>
      </c>
      <c r="N140" s="36">
        <f>'Indicator Data'!C143/'Indicator Data'!$CK143</f>
        <v>1.0311374250914835E-5</v>
      </c>
      <c r="O140" s="36">
        <f>'Indicator Data'!D143/'Indicator Data'!$CK143</f>
        <v>0</v>
      </c>
      <c r="P140" s="36">
        <f>IF(F140=0.1,"x",'Indicator Data'!E143/'Indicator Data'!$CK143)</f>
        <v>4.4111215974434008E-3</v>
      </c>
      <c r="Q140" s="36">
        <f>'Indicator Data'!F143/'Indicator Data'!$CK143</f>
        <v>0</v>
      </c>
      <c r="R140" s="36">
        <f>'Indicator Data'!G143/'Indicator Data'!$CK143</f>
        <v>0</v>
      </c>
      <c r="S140" s="36">
        <f>'Indicator Data'!H143/'Indicator Data'!$CK143</f>
        <v>0</v>
      </c>
      <c r="T140" s="36">
        <f>'Indicator Data'!I143/'Indicator Data'!$CK143</f>
        <v>0</v>
      </c>
      <c r="U140" s="36">
        <f>'Indicator Data'!J143/'Indicator Data'!$CK143</f>
        <v>0</v>
      </c>
      <c r="V140" s="35">
        <f t="shared" si="217"/>
        <v>0.1</v>
      </c>
      <c r="W140" s="35">
        <f t="shared" si="218"/>
        <v>0</v>
      </c>
      <c r="X140" s="35">
        <f t="shared" si="219"/>
        <v>0.1</v>
      </c>
      <c r="Y140" s="35">
        <f t="shared" si="220"/>
        <v>2.9</v>
      </c>
      <c r="Z140" s="35">
        <f t="shared" si="221"/>
        <v>0</v>
      </c>
      <c r="AA140" s="35">
        <f t="shared" si="222"/>
        <v>0</v>
      </c>
      <c r="AB140" s="35">
        <f t="shared" si="223"/>
        <v>0</v>
      </c>
      <c r="AC140" s="35">
        <f t="shared" si="224"/>
        <v>0</v>
      </c>
      <c r="AD140" s="35">
        <f t="shared" si="225"/>
        <v>0</v>
      </c>
      <c r="AE140" s="35">
        <f t="shared" si="226"/>
        <v>0</v>
      </c>
      <c r="AF140" s="35">
        <f t="shared" si="227"/>
        <v>0</v>
      </c>
      <c r="AG140" s="35">
        <f>ROUND(IF('Indicator Data'!K143=0,0,IF('Indicator Data'!K143&gt;AG$195,10,IF('Indicator Data'!K143&lt;AG$194,0,10-(AG$195-'Indicator Data'!K143)/(AG$195-AG$194)*10))),1)</f>
        <v>1</v>
      </c>
      <c r="AH140" s="35">
        <f t="shared" si="228"/>
        <v>2.1</v>
      </c>
      <c r="AI140" s="35">
        <f t="shared" si="229"/>
        <v>0.1</v>
      </c>
      <c r="AJ140" s="35">
        <f t="shared" si="230"/>
        <v>0</v>
      </c>
      <c r="AK140" s="35">
        <f t="shared" si="231"/>
        <v>0</v>
      </c>
      <c r="AL140" s="35">
        <f t="shared" si="232"/>
        <v>0</v>
      </c>
      <c r="AM140" s="35">
        <f t="shared" si="233"/>
        <v>0</v>
      </c>
      <c r="AN140" s="35">
        <f t="shared" si="234"/>
        <v>0</v>
      </c>
      <c r="AO140" s="142">
        <f t="shared" si="235"/>
        <v>1.3</v>
      </c>
      <c r="AP140" s="142">
        <f t="shared" si="255"/>
        <v>6.1</v>
      </c>
      <c r="AQ140" s="142">
        <f t="shared" si="236"/>
        <v>0</v>
      </c>
      <c r="AR140" s="142">
        <f t="shared" si="237"/>
        <v>0</v>
      </c>
      <c r="AS140" s="35">
        <f t="shared" si="238"/>
        <v>0.5</v>
      </c>
      <c r="AT140" s="35">
        <f>IF('Indicator Data'!L143="No data","x",IF('Indicator Data'!CL143&lt;1000,"x",ROUND((IF('Indicator Data'!L143&gt;AT$195,10,IF('Indicator Data'!L143&lt;AT$194,0,10-(AT$195-'Indicator Data'!L143)/(AT$195-AT$194)*10))),1)))</f>
        <v>3</v>
      </c>
      <c r="AU140" s="142">
        <f t="shared" si="239"/>
        <v>1.8</v>
      </c>
      <c r="AV140" s="35">
        <f>IF('Indicator Data'!M143="No data","x",ROUND(IF('Indicator Data'!M143=0,0,IF(LOG('Indicator Data'!M143)&gt;AV$195,10,IF(LOG('Indicator Data'!M143)&lt;AV$194,0,10-(AV$195-LOG('Indicator Data'!M143))/(AV$195-AV$194)*10))),1))</f>
        <v>3.7</v>
      </c>
      <c r="AW140" s="36">
        <f>IF(AV140="x","x",'Indicator Data'!M143/'Indicator Data'!$CK143)</f>
        <v>9.981693054111547E-5</v>
      </c>
      <c r="AX140" s="35">
        <f t="shared" si="256"/>
        <v>0</v>
      </c>
      <c r="AY140" s="35">
        <f t="shared" si="257"/>
        <v>2</v>
      </c>
      <c r="AZ140" s="35" t="str">
        <f>IF('Indicator Data'!N143="No data","x",ROUND(IF('Indicator Data'!N143=0,0,IF(LOG('Indicator Data'!N143)&gt;AZ$195,10,IF(LOG('Indicator Data'!N143)&lt;AZ$194,0,10-(AZ$195-LOG('Indicator Data'!N143))/(AZ$195-AZ$194)*10))),1))</f>
        <v>x</v>
      </c>
      <c r="BA140" s="36" t="str">
        <f>IF(AZ140="x","x",'Indicator Data'!N143/'Indicator Data'!$CK143)</f>
        <v>x</v>
      </c>
      <c r="BB140" s="35" t="str">
        <f t="shared" si="258"/>
        <v>x</v>
      </c>
      <c r="BC140" s="35" t="str">
        <f t="shared" si="259"/>
        <v>x</v>
      </c>
      <c r="BD140" s="35" t="str">
        <f>IF('Indicator Data'!O143="No data","x",ROUND(IF('Indicator Data'!O143=0,0,IF(LOG('Indicator Data'!O143)&gt;BD$195,10,IF(LOG('Indicator Data'!O143)&lt;BD$194,0,10-(BD$195-LOG('Indicator Data'!O143))/(BD$195-BD$194)*10))),1))</f>
        <v>x</v>
      </c>
      <c r="BE140" s="36" t="str">
        <f>IF(BD140="x","x",'Indicator Data'!O143/'Indicator Data'!$CK143)</f>
        <v>x</v>
      </c>
      <c r="BF140" s="35" t="str">
        <f t="shared" si="260"/>
        <v>x</v>
      </c>
      <c r="BG140" s="35" t="str">
        <f t="shared" si="261"/>
        <v>x</v>
      </c>
      <c r="BH140" s="35" t="str">
        <f>IF('Indicator Data'!P143="No data","x",ROUND(IF('Indicator Data'!P143=0,0,IF(LOG('Indicator Data'!P143)&gt;BH$195,10,IF(LOG('Indicator Data'!P143)&lt;BH$194,0,10-(BH$195-LOG('Indicator Data'!P143))/(BH$195-BH$194)*10))),1))</f>
        <v>x</v>
      </c>
      <c r="BI140" s="36" t="str">
        <f>IF(BH140="x","x",'Indicator Data'!P143/'Indicator Data'!$CK143)</f>
        <v>x</v>
      </c>
      <c r="BJ140" s="35" t="str">
        <f t="shared" si="262"/>
        <v>x</v>
      </c>
      <c r="BK140" s="35" t="str">
        <f t="shared" si="263"/>
        <v>x</v>
      </c>
      <c r="BL140" s="35">
        <f t="shared" si="264"/>
        <v>2</v>
      </c>
      <c r="BM140" s="35">
        <f>ROUND(IF('Indicator Data'!Q143=0,0,IF(LOG('Indicator Data'!Q143)&gt;BM$195,10,IF(LOG('Indicator Data'!Q143)&lt;BM$194,0,10-(BM$195-LOG('Indicator Data'!Q143))/(BM$195-BM$194)*10))),1)</f>
        <v>0</v>
      </c>
      <c r="BN140" s="35">
        <f>ROUND(IF('Indicator Data'!R143=0,0,IF(LOG('Indicator Data'!R143)&gt;BN$195,10,IF(LOG('Indicator Data'!R143)&lt;BN$194,0,10-(BN$195-LOG('Indicator Data'!R143))/(BN$195-BN$194)*10))),1)</f>
        <v>0</v>
      </c>
      <c r="BO140" s="35">
        <f t="shared" si="265"/>
        <v>0</v>
      </c>
      <c r="BP140" s="36">
        <f>'Indicator Data'!Q143/'Indicator Data'!$CK143</f>
        <v>0</v>
      </c>
      <c r="BQ140" s="36">
        <f>'Indicator Data'!R143/'Indicator Data'!$CK143</f>
        <v>0</v>
      </c>
      <c r="BR140" s="35">
        <f t="shared" si="240"/>
        <v>0</v>
      </c>
      <c r="BS140" s="35">
        <f t="shared" si="241"/>
        <v>0</v>
      </c>
      <c r="BT140" s="35">
        <f t="shared" si="242"/>
        <v>0</v>
      </c>
      <c r="BU140" s="35">
        <f t="shared" si="266"/>
        <v>0</v>
      </c>
      <c r="BV140" s="35">
        <f>ROUND(IF('Indicator Data'!S143=0,0,IF(LOG('Indicator Data'!S143)&gt;BV$195,10,IF(LOG('Indicator Data'!S143)&lt;BV$194,0,10-(BV$195-LOG('Indicator Data'!S143))/(BV$195-BV$194)*10))),1)</f>
        <v>0</v>
      </c>
      <c r="BW140" s="35">
        <f>ROUND(IF('Indicator Data'!T143=0,0,IF(LOG('Indicator Data'!T143)&gt;BW$195,10,IF(LOG('Indicator Data'!T143)&lt;BW$194,0,10-(BW$195-LOG('Indicator Data'!T143))/(BW$195-BW$194)*10))),1)</f>
        <v>0</v>
      </c>
      <c r="BX140" s="35">
        <f t="shared" si="267"/>
        <v>0</v>
      </c>
      <c r="BY140" s="36">
        <f>'Indicator Data'!S143/'Indicator Data'!$CK143</f>
        <v>0</v>
      </c>
      <c r="BZ140" s="36">
        <f>'Indicator Data'!T143/'Indicator Data'!$CK143</f>
        <v>0</v>
      </c>
      <c r="CA140" s="35">
        <f t="shared" si="243"/>
        <v>0</v>
      </c>
      <c r="CB140" s="35">
        <f t="shared" si="244"/>
        <v>0</v>
      </c>
      <c r="CC140" s="35">
        <f t="shared" si="268"/>
        <v>0</v>
      </c>
      <c r="CD140" s="35">
        <f t="shared" si="269"/>
        <v>0</v>
      </c>
      <c r="CE140" s="35">
        <f t="shared" si="270"/>
        <v>0</v>
      </c>
      <c r="CF140" s="35">
        <f>ROUND(IF('Indicator Data'!U143=0,0,IF(LOG('Indicator Data'!U143)&gt;CF$195,10,IF(LOG('Indicator Data'!U143)&lt;CF$194,0,10-(CF$195-LOG('Indicator Data'!U143))/(CF$195-CF$194)*10))),1)</f>
        <v>0</v>
      </c>
      <c r="CG140" s="36">
        <f>'Indicator Data'!U143/'Indicator Data'!$CK143</f>
        <v>0</v>
      </c>
      <c r="CH140" s="35">
        <f t="shared" si="245"/>
        <v>0</v>
      </c>
      <c r="CI140" s="35">
        <f t="shared" si="271"/>
        <v>0</v>
      </c>
      <c r="CJ140" s="35">
        <f>ROUND(IF('Indicator Data'!V143=0,0,IF(LOG('Indicator Data'!V143)&gt;CJ$195,10,IF(LOG('Indicator Data'!V143)&lt;CJ$194,0,10-(CJ$195-LOG('Indicator Data'!V143))/(CJ$195-CJ$194)*10))),1)</f>
        <v>0</v>
      </c>
      <c r="CK140" s="36">
        <f>IF('Indicator Data'!V143/'Indicator Data'!$CK143&gt;1,1,'Indicator Data'!V143/'Indicator Data'!$CK143)</f>
        <v>0</v>
      </c>
      <c r="CL140" s="35">
        <f t="shared" si="246"/>
        <v>0</v>
      </c>
      <c r="CM140" s="35">
        <f t="shared" si="272"/>
        <v>0</v>
      </c>
      <c r="CN140" s="35">
        <f>ROUND(IF('Indicator Data'!W143=0,0,IF(LOG('Indicator Data'!W143)&gt;CN$195,10,IF(LOG('Indicator Data'!W143)&lt;CN$194,0,10-(CN$195-LOG('Indicator Data'!W143))/(CN$195-CN$194)*10))),1)</f>
        <v>0</v>
      </c>
      <c r="CO140" s="36">
        <f>'Indicator Data'!W143/'Indicator Data'!$CK143</f>
        <v>0</v>
      </c>
      <c r="CP140" s="35">
        <f t="shared" si="247"/>
        <v>0</v>
      </c>
      <c r="CQ140" s="35">
        <f t="shared" si="273"/>
        <v>0</v>
      </c>
      <c r="CR140" s="35">
        <f t="shared" si="248"/>
        <v>0</v>
      </c>
      <c r="CS140" s="35">
        <f>IF('Indicator Data'!BZ143="No data","x",ROUND(IF('Indicator Data'!BZ143&gt;CS$195,0,IF('Indicator Data'!BZ143&lt;CS$194,10,(CS$195-'Indicator Data'!BZ143)/(CS$195-CS$194)*10)),1))</f>
        <v>0.1</v>
      </c>
      <c r="CT140" s="35">
        <f>IF('Indicator Data'!CA143="No data","x",ROUND(IF('Indicator Data'!CA143&gt;CT$195,0,IF('Indicator Data'!CA143&lt;CT$194,10,(CT$195-'Indicator Data'!CA143)/(CT$195-CT$194)*10)),1))</f>
        <v>0</v>
      </c>
      <c r="CU140" s="35" t="str">
        <f>IF('Indicator Data'!AC143="No data","x",ROUND(IF('Indicator Data'!AC143&gt;CU$195,0,IF('Indicator Data'!AC143&lt;CU$194,10,(CU$195-'Indicator Data'!AC143)/(CU$195-CU$194)*10)),1))</f>
        <v>x</v>
      </c>
      <c r="CV140" s="35">
        <f t="shared" si="249"/>
        <v>0.1</v>
      </c>
      <c r="CW140" s="35">
        <f>IF('Indicator Data'!X143="No data","x",ROUND(IF(LOG('Indicator Data'!X143)&gt;CW$195,10,IF(LOG('Indicator Data'!X143)&lt;CW$194,0,10-(CW$195-LOG('Indicator Data'!X143))/(CW$195-CW$194)*10)),1))</f>
        <v>7</v>
      </c>
      <c r="CX140" s="35">
        <f>IF('Indicator Data'!Y143="No data","x",ROUND(IF('Indicator Data'!Y143&gt;CX$195,10,IF('Indicator Data'!Y143&lt;CX$194,0,10-(CX$195-'Indicator Data'!Y143)/(CX$195-CX$194)*10)),1))</f>
        <v>0</v>
      </c>
      <c r="CY140" s="35">
        <f>IF('Indicator Data'!Z143="No data","x",ROUND(IF('Indicator Data'!Z143&gt;CY$195,10,IF('Indicator Data'!Z143&lt;CY$194,0,10-(CY$195-'Indicator Data'!Z143)/(CY$195-CY$194)*10)),1))</f>
        <v>6</v>
      </c>
      <c r="CZ140" s="35">
        <f>IF('Indicator Data'!AA143="No data","x",ROUND(IF('Indicator Data'!AA143&gt;CZ$195,10,IF('Indicator Data'!AA143&lt;CZ$194,0,10-(CZ$195-'Indicator Data'!AA143)/(CZ$195-CZ$194)*10)),1))</f>
        <v>2</v>
      </c>
      <c r="DA140" s="35">
        <f t="shared" si="274"/>
        <v>3.8</v>
      </c>
      <c r="DB140" s="35">
        <f t="shared" si="275"/>
        <v>2.6</v>
      </c>
      <c r="DC140" s="35">
        <f>IF('Indicator Data'!AF143="No data","x",ROUND(IF('Indicator Data'!AF143&gt;DC$195,10,IF('Indicator Data'!AF143&lt;DC$194,0,10-(DC$195-'Indicator Data'!AF143)/(DC$195-DC$194)*10)),1))</f>
        <v>0</v>
      </c>
      <c r="DD140" s="35">
        <f>IF('Indicator Data'!AG143="No data","x",ROUND(IF('Indicator Data'!AG143&gt;DD$195,10,IF('Indicator Data'!AG143&lt;DD$194,0,10-(DD$195-'Indicator Data'!AG143)/(DD$195-DD$194)*10)),1))</f>
        <v>0</v>
      </c>
      <c r="DE140" s="35">
        <f t="shared" si="276"/>
        <v>2.5</v>
      </c>
      <c r="DF140" s="35">
        <f>IF('Indicator Data'!AB143="No data","x",ROUND(IF('Indicator Data'!AB143&gt;DF$195,10,IF('Indicator Data'!AB143&lt;DF$194,0,10-(DF$195-'Indicator Data'!AB143)/(DF$195-DF$194)*10)),1))</f>
        <v>0</v>
      </c>
      <c r="DG140" s="35">
        <f t="shared" si="277"/>
        <v>0</v>
      </c>
      <c r="DH140" s="143">
        <f>IF('Indicator Data'!AD143="No data","x",'Indicator Data'!AD143/'Indicator Data'!$CJ143)</f>
        <v>3.9405854728165455E-5</v>
      </c>
      <c r="DI140" s="35">
        <f t="shared" si="278"/>
        <v>9.6</v>
      </c>
      <c r="DJ140" s="35" t="str">
        <f>IF('Indicator Data'!AE143="No data","x",ROUND(IF('Indicator Data'!AE143&gt;DJ$195,0,IF('Indicator Data'!AE143&lt;DJ$194,10,(DJ$195-'Indicator Data'!AE143)/(DJ$195-DJ$194)*10)),1))</f>
        <v>x</v>
      </c>
      <c r="DK140" s="35">
        <f t="shared" si="279"/>
        <v>9.6</v>
      </c>
      <c r="DL140" s="35">
        <f t="shared" si="280"/>
        <v>4</v>
      </c>
      <c r="DM140" s="37">
        <f t="shared" si="250"/>
        <v>2.2999999999999998</v>
      </c>
      <c r="DN140" s="38">
        <f t="shared" si="251"/>
        <v>2.2000000000000002</v>
      </c>
      <c r="DO140" s="35">
        <f>ROUND(IF('Indicator Data'!AH143=0,0,IF('Indicator Data'!AH143&gt;DO$195,10,IF('Indicator Data'!AH143&lt;DO$194,0,10-(DO$195-'Indicator Data'!AH143)/(DO$195-DO$194)*10))),1)</f>
        <v>0.1</v>
      </c>
      <c r="DP140" s="35">
        <f>ROUND(IF('Indicator Data'!AI143=0,0,IF(LOG('Indicator Data'!AI143)&gt;LOG(DP$195),10,IF(LOG('Indicator Data'!AI143)&lt;LOG(DP$194),0,10-(LOG(DP$195)-LOG('Indicator Data'!AI143))/(LOG(DP$195)-LOG(DP$194))*10))),1)</f>
        <v>0</v>
      </c>
      <c r="DQ140" s="37">
        <f t="shared" si="252"/>
        <v>0.1</v>
      </c>
      <c r="DR140" s="35">
        <f>'Indicator Data'!AJ143</f>
        <v>0</v>
      </c>
      <c r="DS140" s="35">
        <f>'Indicator Data'!AK143</f>
        <v>0</v>
      </c>
      <c r="DT140" s="37">
        <f t="shared" si="253"/>
        <v>0</v>
      </c>
      <c r="DU140" s="38">
        <f t="shared" si="254"/>
        <v>0.1</v>
      </c>
      <c r="DV140" s="13"/>
      <c r="DW140" s="83"/>
    </row>
    <row r="141" spans="1:127" s="2" customFormat="1" x14ac:dyDescent="0.3">
      <c r="A141" s="98" t="str">
        <f>'Indicator Data'!A144</f>
        <v>Portugal</v>
      </c>
      <c r="B141" s="39" t="str">
        <f>'Indicator Data'!B144</f>
        <v>PRT</v>
      </c>
      <c r="C141" s="35">
        <f>ROUND(IF('Indicator Data'!C144=0,0.1,IF(LOG('Indicator Data'!C144)&gt;C$195,10,IF(LOG('Indicator Data'!C144)&lt;C$194,0,10-(C$195-LOG('Indicator Data'!C144))/(C$195-C$194)*10))),1)</f>
        <v>7.4</v>
      </c>
      <c r="D141" s="35">
        <f>ROUND(IF('Indicator Data'!D144=0,0.1,IF(LOG('Indicator Data'!D144)&gt;D$195,10,IF(LOG('Indicator Data'!D144)&lt;D$194,0,10-(D$195-LOG('Indicator Data'!D144))/(D$195-D$194)*10))),1)</f>
        <v>0.1</v>
      </c>
      <c r="E141" s="35">
        <f t="shared" si="214"/>
        <v>4.7</v>
      </c>
      <c r="F141" s="35">
        <f>IF('Indicator Data'!E144="No data",0.1,(ROUND(IF('Indicator Data'!E144=0,0,IF(LOG('Indicator Data'!E144)&gt;F$195,10,IF(LOG('Indicator Data'!E144)&lt;F$194,0,10-(F$195-LOG('Indicator Data'!E144))/(F$195-F$194)*10))),1)))</f>
        <v>5.6</v>
      </c>
      <c r="G141" s="35">
        <f>ROUND(IF('Indicator Data'!F144=0,0,IF(LOG('Indicator Data'!F144)&gt;G$195,10,IF(LOG('Indicator Data'!F144)&lt;G$194,0,10-(G$195-LOG('Indicator Data'!F144))/(G$195-G$194)*10))),1)</f>
        <v>5.8</v>
      </c>
      <c r="H141" s="35">
        <f>ROUND(IF('Indicator Data'!G144=0,0,IF(LOG('Indicator Data'!G144)&gt;H$195,10,IF(LOG('Indicator Data'!G144)&lt;H$194,0,10-(H$195-LOG('Indicator Data'!G144))/(H$195-H$194)*10))),1)</f>
        <v>1.7</v>
      </c>
      <c r="I141" s="35">
        <f>ROUND(IF('Indicator Data'!H144=0,0,IF(LOG('Indicator Data'!H144)&gt;I$195,10,IF(LOG('Indicator Data'!H144)&lt;I$194,0,10-(I$195-LOG('Indicator Data'!H144))/(I$195-I$194)*10))),1)</f>
        <v>0</v>
      </c>
      <c r="J141" s="35">
        <f t="shared" si="215"/>
        <v>0.9</v>
      </c>
      <c r="K141" s="35">
        <f>ROUND(IF('Indicator Data'!I144=0,0,IF(LOG('Indicator Data'!I144)&gt;K$195,10,IF(LOG('Indicator Data'!I144)&lt;K$194,0,10-(K$195-LOG('Indicator Data'!I144))/(K$195-K$194)*10))),1)</f>
        <v>0</v>
      </c>
      <c r="L141" s="35">
        <f t="shared" si="216"/>
        <v>0.5</v>
      </c>
      <c r="M141" s="35">
        <f>ROUND(IF('Indicator Data'!J144=0,0,IF(LOG('Indicator Data'!J144)&gt;M$195,10,IF(LOG('Indicator Data'!J144)&lt;M$194,0,10-(M$195-LOG('Indicator Data'!J144))/(M$195-M$194)*10))),1)</f>
        <v>0</v>
      </c>
      <c r="N141" s="36">
        <f>'Indicator Data'!C144/'Indicator Data'!$CK144</f>
        <v>8.9508333081330673E-4</v>
      </c>
      <c r="O141" s="36">
        <f>'Indicator Data'!D144/'Indicator Data'!$CK144</f>
        <v>0</v>
      </c>
      <c r="P141" s="36">
        <f>IF(F141=0.1,"x",'Indicator Data'!E144/'Indicator Data'!$CK144)</f>
        <v>1.683254904370381E-3</v>
      </c>
      <c r="Q141" s="36">
        <f>'Indicator Data'!F144/'Indicator Data'!$CK144</f>
        <v>3.06392723709004E-6</v>
      </c>
      <c r="R141" s="36">
        <f>'Indicator Data'!G144/'Indicator Data'!$CK144</f>
        <v>4.5391655962146966E-5</v>
      </c>
      <c r="S141" s="36">
        <f>'Indicator Data'!H144/'Indicator Data'!$CK144</f>
        <v>0</v>
      </c>
      <c r="T141" s="36">
        <f>'Indicator Data'!I144/'Indicator Data'!$CK144</f>
        <v>0</v>
      </c>
      <c r="U141" s="36">
        <f>'Indicator Data'!J144/'Indicator Data'!$CK144</f>
        <v>0</v>
      </c>
      <c r="V141" s="35">
        <f t="shared" si="217"/>
        <v>4.5</v>
      </c>
      <c r="W141" s="35">
        <f t="shared" si="218"/>
        <v>0</v>
      </c>
      <c r="X141" s="35">
        <f t="shared" si="219"/>
        <v>2.5</v>
      </c>
      <c r="Y141" s="35">
        <f t="shared" si="220"/>
        <v>1.1000000000000001</v>
      </c>
      <c r="Z141" s="35">
        <f t="shared" si="221"/>
        <v>6.6</v>
      </c>
      <c r="AA141" s="35">
        <f t="shared" si="222"/>
        <v>0</v>
      </c>
      <c r="AB141" s="35">
        <f t="shared" si="223"/>
        <v>0</v>
      </c>
      <c r="AC141" s="35">
        <f t="shared" si="224"/>
        <v>0</v>
      </c>
      <c r="AD141" s="35">
        <f t="shared" si="225"/>
        <v>0</v>
      </c>
      <c r="AE141" s="35">
        <f t="shared" si="226"/>
        <v>0</v>
      </c>
      <c r="AF141" s="35">
        <f t="shared" si="227"/>
        <v>0</v>
      </c>
      <c r="AG141" s="35">
        <f>ROUND(IF('Indicator Data'!K144=0,0,IF('Indicator Data'!K144&gt;AG$195,10,IF('Indicator Data'!K144&lt;AG$194,0,10-(AG$195-'Indicator Data'!K144)/(AG$195-AG$194)*10))),1)</f>
        <v>1.9</v>
      </c>
      <c r="AH141" s="35">
        <f t="shared" si="228"/>
        <v>6</v>
      </c>
      <c r="AI141" s="35">
        <f t="shared" si="229"/>
        <v>0.1</v>
      </c>
      <c r="AJ141" s="35">
        <f t="shared" si="230"/>
        <v>0.9</v>
      </c>
      <c r="AK141" s="35">
        <f t="shared" si="231"/>
        <v>0</v>
      </c>
      <c r="AL141" s="35">
        <f t="shared" si="232"/>
        <v>0.5</v>
      </c>
      <c r="AM141" s="35">
        <f t="shared" si="233"/>
        <v>0</v>
      </c>
      <c r="AN141" s="35">
        <f t="shared" si="234"/>
        <v>0</v>
      </c>
      <c r="AO141" s="142">
        <f t="shared" si="235"/>
        <v>3.7</v>
      </c>
      <c r="AP141" s="142">
        <f t="shared" si="255"/>
        <v>3.7</v>
      </c>
      <c r="AQ141" s="142">
        <f t="shared" si="236"/>
        <v>6.2</v>
      </c>
      <c r="AR141" s="142">
        <f t="shared" si="237"/>
        <v>0.3</v>
      </c>
      <c r="AS141" s="35">
        <f t="shared" si="238"/>
        <v>1</v>
      </c>
      <c r="AT141" s="35">
        <f>IF('Indicator Data'!L144="No data","x",IF('Indicator Data'!CL144&lt;1000,"x",ROUND((IF('Indicator Data'!L144&gt;AT$195,10,IF('Indicator Data'!L144&lt;AT$194,0,10-(AT$195-'Indicator Data'!L144)/(AT$195-AT$194)*10))),1)))</f>
        <v>4</v>
      </c>
      <c r="AU141" s="142">
        <f t="shared" si="239"/>
        <v>2.5</v>
      </c>
      <c r="AV141" s="35">
        <f>IF('Indicator Data'!M144="No data","x",ROUND(IF('Indicator Data'!M144=0,0,IF(LOG('Indicator Data'!M144)&gt;AV$195,10,IF(LOG('Indicator Data'!M144)&lt;AV$194,0,10-(AV$195-LOG('Indicator Data'!M144))/(AV$195-AV$194)*10))),1))</f>
        <v>0</v>
      </c>
      <c r="AW141" s="36">
        <f>IF(AV141="x","x",'Indicator Data'!M144/'Indicator Data'!$CK144)</f>
        <v>0</v>
      </c>
      <c r="AX141" s="35">
        <f t="shared" si="256"/>
        <v>0</v>
      </c>
      <c r="AY141" s="35">
        <f t="shared" si="257"/>
        <v>0</v>
      </c>
      <c r="AZ141" s="35" t="str">
        <f>IF('Indicator Data'!N144="No data","x",ROUND(IF('Indicator Data'!N144=0,0,IF(LOG('Indicator Data'!N144)&gt;AZ$195,10,IF(LOG('Indicator Data'!N144)&lt;AZ$194,0,10-(AZ$195-LOG('Indicator Data'!N144))/(AZ$195-AZ$194)*10))),1))</f>
        <v>x</v>
      </c>
      <c r="BA141" s="36" t="str">
        <f>IF(AZ141="x","x",'Indicator Data'!N144/'Indicator Data'!$CK144)</f>
        <v>x</v>
      </c>
      <c r="BB141" s="35" t="str">
        <f t="shared" si="258"/>
        <v>x</v>
      </c>
      <c r="BC141" s="35" t="str">
        <f t="shared" si="259"/>
        <v>x</v>
      </c>
      <c r="BD141" s="35" t="str">
        <f>IF('Indicator Data'!O144="No data","x",ROUND(IF('Indicator Data'!O144=0,0,IF(LOG('Indicator Data'!O144)&gt;BD$195,10,IF(LOG('Indicator Data'!O144)&lt;BD$194,0,10-(BD$195-LOG('Indicator Data'!O144))/(BD$195-BD$194)*10))),1))</f>
        <v>x</v>
      </c>
      <c r="BE141" s="36" t="str">
        <f>IF(BD141="x","x",'Indicator Data'!O144/'Indicator Data'!$CK144)</f>
        <v>x</v>
      </c>
      <c r="BF141" s="35" t="str">
        <f t="shared" si="260"/>
        <v>x</v>
      </c>
      <c r="BG141" s="35" t="str">
        <f t="shared" si="261"/>
        <v>x</v>
      </c>
      <c r="BH141" s="35" t="str">
        <f>IF('Indicator Data'!P144="No data","x",ROUND(IF('Indicator Data'!P144=0,0,IF(LOG('Indicator Data'!P144)&gt;BH$195,10,IF(LOG('Indicator Data'!P144)&lt;BH$194,0,10-(BH$195-LOG('Indicator Data'!P144))/(BH$195-BH$194)*10))),1))</f>
        <v>x</v>
      </c>
      <c r="BI141" s="36" t="str">
        <f>IF(BH141="x","x",'Indicator Data'!P144/'Indicator Data'!$CK144)</f>
        <v>x</v>
      </c>
      <c r="BJ141" s="35" t="str">
        <f t="shared" si="262"/>
        <v>x</v>
      </c>
      <c r="BK141" s="35" t="str">
        <f t="shared" si="263"/>
        <v>x</v>
      </c>
      <c r="BL141" s="35">
        <f t="shared" si="264"/>
        <v>0</v>
      </c>
      <c r="BM141" s="35">
        <f>ROUND(IF('Indicator Data'!Q144=0,0,IF(LOG('Indicator Data'!Q144)&gt;BM$195,10,IF(LOG('Indicator Data'!Q144)&lt;BM$194,0,10-(BM$195-LOG('Indicator Data'!Q144))/(BM$195-BM$194)*10))),1)</f>
        <v>0</v>
      </c>
      <c r="BN141" s="35">
        <f>ROUND(IF('Indicator Data'!R144=0,0,IF(LOG('Indicator Data'!R144)&gt;BN$195,10,IF(LOG('Indicator Data'!R144)&lt;BN$194,0,10-(BN$195-LOG('Indicator Data'!R144))/(BN$195-BN$194)*10))),1)</f>
        <v>0</v>
      </c>
      <c r="BO141" s="35">
        <f t="shared" si="265"/>
        <v>0</v>
      </c>
      <c r="BP141" s="36">
        <f>'Indicator Data'!Q144/'Indicator Data'!$CK144</f>
        <v>0</v>
      </c>
      <c r="BQ141" s="36">
        <f>'Indicator Data'!R144/'Indicator Data'!$CK144</f>
        <v>0</v>
      </c>
      <c r="BR141" s="35">
        <f t="shared" si="240"/>
        <v>0</v>
      </c>
      <c r="BS141" s="35">
        <f t="shared" si="241"/>
        <v>0</v>
      </c>
      <c r="BT141" s="35">
        <f t="shared" si="242"/>
        <v>0</v>
      </c>
      <c r="BU141" s="35">
        <f t="shared" si="266"/>
        <v>0</v>
      </c>
      <c r="BV141" s="35">
        <f>ROUND(IF('Indicator Data'!S144=0,0,IF(LOG('Indicator Data'!S144)&gt;BV$195,10,IF(LOG('Indicator Data'!S144)&lt;BV$194,0,10-(BV$195-LOG('Indicator Data'!S144))/(BV$195-BV$194)*10))),1)</f>
        <v>0</v>
      </c>
      <c r="BW141" s="35">
        <f>ROUND(IF('Indicator Data'!T144=0,0,IF(LOG('Indicator Data'!T144)&gt;BW$195,10,IF(LOG('Indicator Data'!T144)&lt;BW$194,0,10-(BW$195-LOG('Indicator Data'!T144))/(BW$195-BW$194)*10))),1)</f>
        <v>0</v>
      </c>
      <c r="BX141" s="35">
        <f t="shared" si="267"/>
        <v>0</v>
      </c>
      <c r="BY141" s="36">
        <f>'Indicator Data'!S144/'Indicator Data'!$CK144</f>
        <v>0</v>
      </c>
      <c r="BZ141" s="36">
        <f>'Indicator Data'!T144/'Indicator Data'!$CK144</f>
        <v>0</v>
      </c>
      <c r="CA141" s="35">
        <f t="shared" si="243"/>
        <v>0</v>
      </c>
      <c r="CB141" s="35">
        <f t="shared" si="244"/>
        <v>0</v>
      </c>
      <c r="CC141" s="35">
        <f t="shared" si="268"/>
        <v>0</v>
      </c>
      <c r="CD141" s="35">
        <f t="shared" si="269"/>
        <v>0</v>
      </c>
      <c r="CE141" s="35">
        <f t="shared" si="270"/>
        <v>0</v>
      </c>
      <c r="CF141" s="35">
        <f>ROUND(IF('Indicator Data'!U144=0,0,IF(LOG('Indicator Data'!U144)&gt;CF$195,10,IF(LOG('Indicator Data'!U144)&lt;CF$194,0,10-(CF$195-LOG('Indicator Data'!U144))/(CF$195-CF$194)*10))),1)</f>
        <v>0</v>
      </c>
      <c r="CG141" s="36">
        <f>'Indicator Data'!U144/'Indicator Data'!$CK144</f>
        <v>0</v>
      </c>
      <c r="CH141" s="35">
        <f t="shared" si="245"/>
        <v>0</v>
      </c>
      <c r="CI141" s="35">
        <f t="shared" si="271"/>
        <v>0</v>
      </c>
      <c r="CJ141" s="35">
        <f>ROUND(IF('Indicator Data'!V144=0,0,IF(LOG('Indicator Data'!V144)&gt;CJ$195,10,IF(LOG('Indicator Data'!V144)&lt;CJ$194,0,10-(CJ$195-LOG('Indicator Data'!V144))/(CJ$195-CJ$194)*10))),1)</f>
        <v>7.2</v>
      </c>
      <c r="CK141" s="36">
        <f>IF('Indicator Data'!V144/'Indicator Data'!$CK144&gt;1,1,'Indicator Data'!V144/'Indicator Data'!$CK144)</f>
        <v>0.10527835673449545</v>
      </c>
      <c r="CL141" s="35">
        <f t="shared" si="246"/>
        <v>1.1000000000000001</v>
      </c>
      <c r="CM141" s="35">
        <f t="shared" si="272"/>
        <v>4.9000000000000004</v>
      </c>
      <c r="CN141" s="35">
        <f>ROUND(IF('Indicator Data'!W144=0,0,IF(LOG('Indicator Data'!W144)&gt;CN$195,10,IF(LOG('Indicator Data'!W144)&lt;CN$194,0,10-(CN$195-LOG('Indicator Data'!W144))/(CN$195-CN$194)*10))),1)</f>
        <v>6.4</v>
      </c>
      <c r="CO141" s="36">
        <f>'Indicator Data'!W144/'Indicator Data'!$CK144</f>
        <v>2.8363698115250965E-2</v>
      </c>
      <c r="CP141" s="35">
        <f t="shared" si="247"/>
        <v>0.3</v>
      </c>
      <c r="CQ141" s="35">
        <f t="shared" si="273"/>
        <v>4</v>
      </c>
      <c r="CR141" s="35">
        <f t="shared" si="248"/>
        <v>2.5</v>
      </c>
      <c r="CS141" s="35">
        <f>IF('Indicator Data'!BZ144="No data","x",ROUND(IF('Indicator Data'!BZ144&gt;CS$195,0,IF('Indicator Data'!BZ144&lt;CS$194,10,(CS$195-'Indicator Data'!BZ144)/(CS$195-CS$194)*10)),1))</f>
        <v>0</v>
      </c>
      <c r="CT141" s="35">
        <f>IF('Indicator Data'!CA144="No data","x",ROUND(IF('Indicator Data'!CA144&gt;CT$195,0,IF('Indicator Data'!CA144&lt;CT$194,10,(CT$195-'Indicator Data'!CA144)/(CT$195-CT$194)*10)),1))</f>
        <v>0</v>
      </c>
      <c r="CU141" s="35" t="str">
        <f>IF('Indicator Data'!AC144="No data","x",ROUND(IF('Indicator Data'!AC144&gt;CU$195,0,IF('Indicator Data'!AC144&lt;CU$194,10,(CU$195-'Indicator Data'!AC144)/(CU$195-CU$194)*10)),1))</f>
        <v>x</v>
      </c>
      <c r="CV141" s="35">
        <f t="shared" si="249"/>
        <v>0</v>
      </c>
      <c r="CW141" s="35">
        <f>IF('Indicator Data'!X144="No data","x",ROUND(IF(LOG('Indicator Data'!X144)&gt;CW$195,10,IF(LOG('Indicator Data'!X144)&lt;CW$194,0,10-(CW$195-LOG('Indicator Data'!X144))/(CW$195-CW$194)*10)),1))</f>
        <v>6.8</v>
      </c>
      <c r="CX141" s="35">
        <f>IF('Indicator Data'!Y144="No data","x",ROUND(IF('Indicator Data'!Y144&gt;CX$195,10,IF('Indicator Data'!Y144&lt;CX$194,0,10-(CX$195-'Indicator Data'!Y144)/(CX$195-CX$194)*10)),1))</f>
        <v>1.4</v>
      </c>
      <c r="CY141" s="35">
        <f>IF('Indicator Data'!Z144="No data","x",ROUND(IF('Indicator Data'!Z144&gt;CY$195,10,IF('Indicator Data'!Z144&lt;CY$194,0,10-(CY$195-'Indicator Data'!Z144)/(CY$195-CY$194)*10)),1))</f>
        <v>6.5</v>
      </c>
      <c r="CZ141" s="35">
        <f>IF('Indicator Data'!AA144="No data","x",ROUND(IF('Indicator Data'!AA144&gt;CZ$195,10,IF('Indicator Data'!AA144&lt;CZ$194,0,10-(CZ$195-'Indicator Data'!AA144)/(CZ$195-CZ$194)*10)),1))</f>
        <v>1.6</v>
      </c>
      <c r="DA141" s="35">
        <f t="shared" si="274"/>
        <v>4.0999999999999996</v>
      </c>
      <c r="DB141" s="35">
        <f t="shared" si="275"/>
        <v>2.7</v>
      </c>
      <c r="DC141" s="35">
        <f>IF('Indicator Data'!AF144="No data","x",ROUND(IF('Indicator Data'!AF144&gt;DC$195,10,IF('Indicator Data'!AF144&lt;DC$194,0,10-(DC$195-'Indicator Data'!AF144)/(DC$195-DC$194)*10)),1))</f>
        <v>0.4</v>
      </c>
      <c r="DD141" s="35">
        <f>IF('Indicator Data'!AG144="No data","x",ROUND(IF('Indicator Data'!AG144&gt;DD$195,10,IF('Indicator Data'!AG144&lt;DD$194,0,10-(DD$195-'Indicator Data'!AG144)/(DD$195-DD$194)*10)),1))</f>
        <v>0</v>
      </c>
      <c r="DE141" s="35">
        <f t="shared" si="276"/>
        <v>2.8</v>
      </c>
      <c r="DF141" s="35">
        <f>IF('Indicator Data'!AB144="No data","x",ROUND(IF('Indicator Data'!AB144&gt;DF$195,10,IF('Indicator Data'!AB144&lt;DF$194,0,10-(DF$195-'Indicator Data'!AB144)/(DF$195-DF$194)*10)),1))</f>
        <v>0</v>
      </c>
      <c r="DG141" s="35">
        <f t="shared" si="277"/>
        <v>0</v>
      </c>
      <c r="DH141" s="143">
        <f>IF('Indicator Data'!AD144="No data","x",'Indicator Data'!AD144/'Indicator Data'!$CJ144)</f>
        <v>6.1450133177810905E-4</v>
      </c>
      <c r="DI141" s="35">
        <f t="shared" si="278"/>
        <v>3.9</v>
      </c>
      <c r="DJ141" s="35">
        <f>IF('Indicator Data'!AE144="No data","x",ROUND(IF('Indicator Data'!AE144&gt;DJ$195,0,IF('Indicator Data'!AE144&lt;DJ$194,10,(DJ$195-'Indicator Data'!AE144)/(DJ$195-DJ$194)*10)),1))</f>
        <v>2</v>
      </c>
      <c r="DK141" s="35">
        <f t="shared" si="279"/>
        <v>3</v>
      </c>
      <c r="DL141" s="35">
        <f t="shared" si="280"/>
        <v>1.9</v>
      </c>
      <c r="DM141" s="37">
        <f t="shared" si="250"/>
        <v>1.8</v>
      </c>
      <c r="DN141" s="38">
        <f t="shared" si="251"/>
        <v>3.3</v>
      </c>
      <c r="DO141" s="35">
        <f>ROUND(IF('Indicator Data'!AH144=0,0,IF('Indicator Data'!AH144&gt;DO$195,10,IF('Indicator Data'!AH144&lt;DO$194,0,10-(DO$195-'Indicator Data'!AH144)/(DO$195-DO$194)*10))),1)</f>
        <v>0</v>
      </c>
      <c r="DP141" s="35">
        <f>ROUND(IF('Indicator Data'!AI144=0,0,IF(LOG('Indicator Data'!AI144)&gt;LOG(DP$195),10,IF(LOG('Indicator Data'!AI144)&lt;LOG(DP$194),0,10-(LOG(DP$195)-LOG('Indicator Data'!AI144))/(LOG(DP$195)-LOG(DP$194))*10))),1)</f>
        <v>0</v>
      </c>
      <c r="DQ141" s="37">
        <f t="shared" si="252"/>
        <v>0</v>
      </c>
      <c r="DR141" s="35">
        <f>'Indicator Data'!AJ144</f>
        <v>0</v>
      </c>
      <c r="DS141" s="35">
        <f>'Indicator Data'!AK144</f>
        <v>0</v>
      </c>
      <c r="DT141" s="37">
        <f t="shared" si="253"/>
        <v>0</v>
      </c>
      <c r="DU141" s="38">
        <f t="shared" si="254"/>
        <v>0</v>
      </c>
      <c r="DV141" s="13"/>
      <c r="DW141" s="83"/>
    </row>
    <row r="142" spans="1:127" s="2" customFormat="1" x14ac:dyDescent="0.3">
      <c r="A142" s="98" t="str">
        <f>'Indicator Data'!A145</f>
        <v>Qatar</v>
      </c>
      <c r="B142" s="39" t="str">
        <f>'Indicator Data'!B145</f>
        <v>QAT</v>
      </c>
      <c r="C142" s="35">
        <f>ROUND(IF('Indicator Data'!C145=0,0.1,IF(LOG('Indicator Data'!C145)&gt;C$195,10,IF(LOG('Indicator Data'!C145)&lt;C$194,0,10-(C$195-LOG('Indicator Data'!C145))/(C$195-C$194)*10))),1)</f>
        <v>0.1</v>
      </c>
      <c r="D142" s="35">
        <f>ROUND(IF('Indicator Data'!D145=0,0.1,IF(LOG('Indicator Data'!D145)&gt;D$195,10,IF(LOG('Indicator Data'!D145)&lt;D$194,0,10-(D$195-LOG('Indicator Data'!D145))/(D$195-D$194)*10))),1)</f>
        <v>0.1</v>
      </c>
      <c r="E142" s="35">
        <f t="shared" si="214"/>
        <v>0.1</v>
      </c>
      <c r="F142" s="35">
        <f>IF('Indicator Data'!E145="No data",0.1,(ROUND(IF('Indicator Data'!E145=0,0,IF(LOG('Indicator Data'!E145)&gt;F$195,10,IF(LOG('Indicator Data'!E145)&lt;F$194,0,10-(F$195-LOG('Indicator Data'!E145))/(F$195-F$194)*10))),1)))</f>
        <v>0</v>
      </c>
      <c r="G142" s="35">
        <f>ROUND(IF('Indicator Data'!F145=0,0,IF(LOG('Indicator Data'!F145)&gt;G$195,10,IF(LOG('Indicator Data'!F145)&lt;G$194,0,10-(G$195-LOG('Indicator Data'!F145))/(G$195-G$194)*10))),1)</f>
        <v>1.2</v>
      </c>
      <c r="H142" s="35">
        <f>ROUND(IF('Indicator Data'!G145=0,0,IF(LOG('Indicator Data'!G145)&gt;H$195,10,IF(LOG('Indicator Data'!G145)&lt;H$194,0,10-(H$195-LOG('Indicator Data'!G145))/(H$195-H$194)*10))),1)</f>
        <v>0</v>
      </c>
      <c r="I142" s="35">
        <f>ROUND(IF('Indicator Data'!H145=0,0,IF(LOG('Indicator Data'!H145)&gt;I$195,10,IF(LOG('Indicator Data'!H145)&lt;I$194,0,10-(I$195-LOG('Indicator Data'!H145))/(I$195-I$194)*10))),1)</f>
        <v>0</v>
      </c>
      <c r="J142" s="35">
        <f t="shared" si="215"/>
        <v>0</v>
      </c>
      <c r="K142" s="35">
        <f>ROUND(IF('Indicator Data'!I145=0,0,IF(LOG('Indicator Data'!I145)&gt;K$195,10,IF(LOG('Indicator Data'!I145)&lt;K$194,0,10-(K$195-LOG('Indicator Data'!I145))/(K$195-K$194)*10))),1)</f>
        <v>0</v>
      </c>
      <c r="L142" s="35">
        <f t="shared" si="216"/>
        <v>0</v>
      </c>
      <c r="M142" s="35">
        <f>ROUND(IF('Indicator Data'!J145=0,0,IF(LOG('Indicator Data'!J145)&gt;M$195,10,IF(LOG('Indicator Data'!J145)&lt;M$194,0,10-(M$195-LOG('Indicator Data'!J145))/(M$195-M$194)*10))),1)</f>
        <v>0</v>
      </c>
      <c r="N142" s="36">
        <f>'Indicator Data'!C145/'Indicator Data'!$CK145</f>
        <v>0</v>
      </c>
      <c r="O142" s="36">
        <f>'Indicator Data'!D145/'Indicator Data'!$CK145</f>
        <v>0</v>
      </c>
      <c r="P142" s="36">
        <f>IF(F142=0.1,"x",'Indicator Data'!E145/'Indicator Data'!$CK145)</f>
        <v>5.3337798456045225E-6</v>
      </c>
      <c r="Q142" s="36">
        <f>'Indicator Data'!F145/'Indicator Data'!$CK145</f>
        <v>2.5038071281600506E-8</v>
      </c>
      <c r="R142" s="36">
        <f>'Indicator Data'!G145/'Indicator Data'!$CK145</f>
        <v>0</v>
      </c>
      <c r="S142" s="36">
        <f>'Indicator Data'!H145/'Indicator Data'!$CK145</f>
        <v>0</v>
      </c>
      <c r="T142" s="36">
        <f>'Indicator Data'!I145/'Indicator Data'!$CK145</f>
        <v>0</v>
      </c>
      <c r="U142" s="36">
        <f>'Indicator Data'!J145/'Indicator Data'!$CK145</f>
        <v>0</v>
      </c>
      <c r="V142" s="35">
        <f t="shared" si="217"/>
        <v>0</v>
      </c>
      <c r="W142" s="35">
        <f t="shared" si="218"/>
        <v>0</v>
      </c>
      <c r="X142" s="35">
        <f t="shared" si="219"/>
        <v>0</v>
      </c>
      <c r="Y142" s="35">
        <f t="shared" si="220"/>
        <v>0</v>
      </c>
      <c r="Z142" s="35">
        <f t="shared" si="221"/>
        <v>2</v>
      </c>
      <c r="AA142" s="35">
        <f t="shared" si="222"/>
        <v>0</v>
      </c>
      <c r="AB142" s="35">
        <f t="shared" si="223"/>
        <v>0</v>
      </c>
      <c r="AC142" s="35">
        <f t="shared" si="224"/>
        <v>0</v>
      </c>
      <c r="AD142" s="35">
        <f t="shared" si="225"/>
        <v>0</v>
      </c>
      <c r="AE142" s="35">
        <f t="shared" si="226"/>
        <v>0</v>
      </c>
      <c r="AF142" s="35">
        <f t="shared" si="227"/>
        <v>0</v>
      </c>
      <c r="AG142" s="35">
        <f>ROUND(IF('Indicator Data'!K145=0,0,IF('Indicator Data'!K145&gt;AG$195,10,IF('Indicator Data'!K145&lt;AG$194,0,10-(AG$195-'Indicator Data'!K145)/(AG$195-AG$194)*10))),1)</f>
        <v>0</v>
      </c>
      <c r="AH142" s="35">
        <f t="shared" si="228"/>
        <v>0.1</v>
      </c>
      <c r="AI142" s="35">
        <f t="shared" si="229"/>
        <v>0.1</v>
      </c>
      <c r="AJ142" s="35">
        <f t="shared" si="230"/>
        <v>0</v>
      </c>
      <c r="AK142" s="35">
        <f t="shared" si="231"/>
        <v>0</v>
      </c>
      <c r="AL142" s="35">
        <f t="shared" si="232"/>
        <v>0</v>
      </c>
      <c r="AM142" s="35">
        <f t="shared" si="233"/>
        <v>0</v>
      </c>
      <c r="AN142" s="35">
        <f t="shared" si="234"/>
        <v>0</v>
      </c>
      <c r="AO142" s="142">
        <f t="shared" si="235"/>
        <v>0.1</v>
      </c>
      <c r="AP142" s="142">
        <f t="shared" si="255"/>
        <v>0</v>
      </c>
      <c r="AQ142" s="142">
        <f t="shared" si="236"/>
        <v>1.6</v>
      </c>
      <c r="AR142" s="142">
        <f t="shared" si="237"/>
        <v>0</v>
      </c>
      <c r="AS142" s="35">
        <f t="shared" si="238"/>
        <v>0</v>
      </c>
      <c r="AT142" s="35">
        <f>IF('Indicator Data'!L145="No data","x",IF('Indicator Data'!CL145&lt;1000,"x",ROUND((IF('Indicator Data'!L145&gt;AT$195,10,IF('Indicator Data'!L145&lt;AT$194,0,10-(AT$195-'Indicator Data'!L145)/(AT$195-AT$194)*10))),1)))</f>
        <v>6.1</v>
      </c>
      <c r="AU142" s="142">
        <f t="shared" si="239"/>
        <v>3.1</v>
      </c>
      <c r="AV142" s="35">
        <f>IF('Indicator Data'!M145="No data","x",ROUND(IF('Indicator Data'!M145=0,0,IF(LOG('Indicator Data'!M145)&gt;AV$195,10,IF(LOG('Indicator Data'!M145)&lt;AV$194,0,10-(AV$195-LOG('Indicator Data'!M145))/(AV$195-AV$194)*10))),1))</f>
        <v>0</v>
      </c>
      <c r="AW142" s="36">
        <f>IF(AV142="x","x",'Indicator Data'!M145/'Indicator Data'!$CK145)</f>
        <v>0</v>
      </c>
      <c r="AX142" s="35">
        <f t="shared" si="256"/>
        <v>0</v>
      </c>
      <c r="AY142" s="35">
        <f t="shared" si="257"/>
        <v>0</v>
      </c>
      <c r="AZ142" s="35" t="str">
        <f>IF('Indicator Data'!N145="No data","x",ROUND(IF('Indicator Data'!N145=0,0,IF(LOG('Indicator Data'!N145)&gt;AZ$195,10,IF(LOG('Indicator Data'!N145)&lt;AZ$194,0,10-(AZ$195-LOG('Indicator Data'!N145))/(AZ$195-AZ$194)*10))),1))</f>
        <v>x</v>
      </c>
      <c r="BA142" s="36" t="str">
        <f>IF(AZ142="x","x",'Indicator Data'!N145/'Indicator Data'!$CK145)</f>
        <v>x</v>
      </c>
      <c r="BB142" s="35" t="str">
        <f t="shared" si="258"/>
        <v>x</v>
      </c>
      <c r="BC142" s="35" t="str">
        <f t="shared" si="259"/>
        <v>x</v>
      </c>
      <c r="BD142" s="35" t="str">
        <f>IF('Indicator Data'!O145="No data","x",ROUND(IF('Indicator Data'!O145=0,0,IF(LOG('Indicator Data'!O145)&gt;BD$195,10,IF(LOG('Indicator Data'!O145)&lt;BD$194,0,10-(BD$195-LOG('Indicator Data'!O145))/(BD$195-BD$194)*10))),1))</f>
        <v>x</v>
      </c>
      <c r="BE142" s="36" t="str">
        <f>IF(BD142="x","x",'Indicator Data'!O145/'Indicator Data'!$CK145)</f>
        <v>x</v>
      </c>
      <c r="BF142" s="35" t="str">
        <f t="shared" si="260"/>
        <v>x</v>
      </c>
      <c r="BG142" s="35" t="str">
        <f t="shared" si="261"/>
        <v>x</v>
      </c>
      <c r="BH142" s="35" t="str">
        <f>IF('Indicator Data'!P145="No data","x",ROUND(IF('Indicator Data'!P145=0,0,IF(LOG('Indicator Data'!P145)&gt;BH$195,10,IF(LOG('Indicator Data'!P145)&lt;BH$194,0,10-(BH$195-LOG('Indicator Data'!P145))/(BH$195-BH$194)*10))),1))</f>
        <v>x</v>
      </c>
      <c r="BI142" s="36" t="str">
        <f>IF(BH142="x","x",'Indicator Data'!P145/'Indicator Data'!$CK145)</f>
        <v>x</v>
      </c>
      <c r="BJ142" s="35" t="str">
        <f t="shared" si="262"/>
        <v>x</v>
      </c>
      <c r="BK142" s="35" t="str">
        <f t="shared" si="263"/>
        <v>x</v>
      </c>
      <c r="BL142" s="35">
        <f t="shared" si="264"/>
        <v>0</v>
      </c>
      <c r="BM142" s="35">
        <f>ROUND(IF('Indicator Data'!Q145=0,0,IF(LOG('Indicator Data'!Q145)&gt;BM$195,10,IF(LOG('Indicator Data'!Q145)&lt;BM$194,0,10-(BM$195-LOG('Indicator Data'!Q145))/(BM$195-BM$194)*10))),1)</f>
        <v>0</v>
      </c>
      <c r="BN142" s="35">
        <f>ROUND(IF('Indicator Data'!R145=0,0,IF(LOG('Indicator Data'!R145)&gt;BN$195,10,IF(LOG('Indicator Data'!R145)&lt;BN$194,0,10-(BN$195-LOG('Indicator Data'!R145))/(BN$195-BN$194)*10))),1)</f>
        <v>0</v>
      </c>
      <c r="BO142" s="35">
        <f t="shared" si="265"/>
        <v>0</v>
      </c>
      <c r="BP142" s="36">
        <f>'Indicator Data'!Q145/'Indicator Data'!$CK145</f>
        <v>0</v>
      </c>
      <c r="BQ142" s="36">
        <f>'Indicator Data'!R145/'Indicator Data'!$CK145</f>
        <v>0</v>
      </c>
      <c r="BR142" s="35">
        <f t="shared" si="240"/>
        <v>0</v>
      </c>
      <c r="BS142" s="35">
        <f t="shared" si="241"/>
        <v>0</v>
      </c>
      <c r="BT142" s="35">
        <f t="shared" si="242"/>
        <v>0</v>
      </c>
      <c r="BU142" s="35">
        <f t="shared" si="266"/>
        <v>0</v>
      </c>
      <c r="BV142" s="35">
        <f>ROUND(IF('Indicator Data'!S145=0,0,IF(LOG('Indicator Data'!S145)&gt;BV$195,10,IF(LOG('Indicator Data'!S145)&lt;BV$194,0,10-(BV$195-LOG('Indicator Data'!S145))/(BV$195-BV$194)*10))),1)</f>
        <v>0</v>
      </c>
      <c r="BW142" s="35">
        <f>ROUND(IF('Indicator Data'!T145=0,0,IF(LOG('Indicator Data'!T145)&gt;BW$195,10,IF(LOG('Indicator Data'!T145)&lt;BW$194,0,10-(BW$195-LOG('Indicator Data'!T145))/(BW$195-BW$194)*10))),1)</f>
        <v>0</v>
      </c>
      <c r="BX142" s="35">
        <f t="shared" si="267"/>
        <v>0</v>
      </c>
      <c r="BY142" s="36">
        <f>'Indicator Data'!S145/'Indicator Data'!$CK145</f>
        <v>0</v>
      </c>
      <c r="BZ142" s="36">
        <f>'Indicator Data'!T145/'Indicator Data'!$CK145</f>
        <v>0</v>
      </c>
      <c r="CA142" s="35">
        <f t="shared" si="243"/>
        <v>0</v>
      </c>
      <c r="CB142" s="35">
        <f t="shared" si="244"/>
        <v>0</v>
      </c>
      <c r="CC142" s="35">
        <f t="shared" si="268"/>
        <v>0</v>
      </c>
      <c r="CD142" s="35">
        <f t="shared" si="269"/>
        <v>0</v>
      </c>
      <c r="CE142" s="35">
        <f t="shared" si="270"/>
        <v>0</v>
      </c>
      <c r="CF142" s="35">
        <f>ROUND(IF('Indicator Data'!U145=0,0,IF(LOG('Indicator Data'!U145)&gt;CF$195,10,IF(LOG('Indicator Data'!U145)&lt;CF$194,0,10-(CF$195-LOG('Indicator Data'!U145))/(CF$195-CF$194)*10))),1)</f>
        <v>0</v>
      </c>
      <c r="CG142" s="36">
        <f>'Indicator Data'!U145/'Indicator Data'!$CK145</f>
        <v>0</v>
      </c>
      <c r="CH142" s="35">
        <f t="shared" si="245"/>
        <v>0</v>
      </c>
      <c r="CI142" s="35">
        <f t="shared" si="271"/>
        <v>0</v>
      </c>
      <c r="CJ142" s="35">
        <f>ROUND(IF('Indicator Data'!V145=0,0,IF(LOG('Indicator Data'!V145)&gt;CJ$195,10,IF(LOG('Indicator Data'!V145)&lt;CJ$194,0,10-(CJ$195-LOG('Indicator Data'!V145))/(CJ$195-CJ$194)*10))),1)</f>
        <v>7.2</v>
      </c>
      <c r="CK142" s="36">
        <f>IF('Indicator Data'!V145/'Indicator Data'!$CK145&gt;1,1,'Indicator Data'!V145/'Indicator Data'!$CK145)</f>
        <v>0.46022467135743012</v>
      </c>
      <c r="CL142" s="35">
        <f t="shared" si="246"/>
        <v>4.5999999999999996</v>
      </c>
      <c r="CM142" s="35">
        <f t="shared" si="272"/>
        <v>6.1</v>
      </c>
      <c r="CN142" s="35">
        <f>ROUND(IF('Indicator Data'!W145=0,0,IF(LOG('Indicator Data'!W145)&gt;CN$195,10,IF(LOG('Indicator Data'!W145)&lt;CN$194,0,10-(CN$195-LOG('Indicator Data'!W145))/(CN$195-CN$194)*10))),1)</f>
        <v>7</v>
      </c>
      <c r="CO142" s="36">
        <f>'Indicator Data'!W145/'Indicator Data'!$CK145</f>
        <v>0.3301843109500428</v>
      </c>
      <c r="CP142" s="35">
        <f t="shared" si="247"/>
        <v>3.3</v>
      </c>
      <c r="CQ142" s="35">
        <f t="shared" si="273"/>
        <v>5.4</v>
      </c>
      <c r="CR142" s="35">
        <f t="shared" si="248"/>
        <v>3.4</v>
      </c>
      <c r="CS142" s="35">
        <f>IF('Indicator Data'!BZ145="No data","x",ROUND(IF('Indicator Data'!BZ145&gt;CS$195,0,IF('Indicator Data'!BZ145&lt;CS$194,10,(CS$195-'Indicator Data'!BZ145)/(CS$195-CS$194)*10)),1))</f>
        <v>0</v>
      </c>
      <c r="CT142" s="35">
        <f>IF('Indicator Data'!CA145="No data","x",ROUND(IF('Indicator Data'!CA145&gt;CT$195,0,IF('Indicator Data'!CA145&lt;CT$194,10,(CT$195-'Indicator Data'!CA145)/(CT$195-CT$194)*10)),1))</f>
        <v>0.1</v>
      </c>
      <c r="CU142" s="35" t="str">
        <f>IF('Indicator Data'!AC145="No data","x",ROUND(IF('Indicator Data'!AC145&gt;CU$195,0,IF('Indicator Data'!AC145&lt;CU$194,10,(CU$195-'Indicator Data'!AC145)/(CU$195-CU$194)*10)),1))</f>
        <v>x</v>
      </c>
      <c r="CV142" s="35">
        <f t="shared" si="249"/>
        <v>0.1</v>
      </c>
      <c r="CW142" s="35">
        <f>IF('Indicator Data'!X145="No data","x",ROUND(IF(LOG('Indicator Data'!X145)&gt;CW$195,10,IF(LOG('Indicator Data'!X145)&lt;CW$194,0,10-(CW$195-LOG('Indicator Data'!X145))/(CW$195-CW$194)*10)),1))</f>
        <v>7.9</v>
      </c>
      <c r="CX142" s="35">
        <f>IF('Indicator Data'!Y145="No data","x",ROUND(IF('Indicator Data'!Y145&gt;CX$195,10,IF('Indicator Data'!Y145&lt;CX$194,0,10-(CX$195-'Indicator Data'!Y145)/(CX$195-CX$194)*10)),1))</f>
        <v>4.3</v>
      </c>
      <c r="CY142" s="35">
        <f>IF('Indicator Data'!Z145="No data","x",ROUND(IF('Indicator Data'!Z145&gt;CY$195,10,IF('Indicator Data'!Z145&lt;CY$194,0,10-(CY$195-'Indicator Data'!Z145)/(CY$195-CY$194)*10)),1))</f>
        <v>9.9</v>
      </c>
      <c r="CZ142" s="35" t="str">
        <f>IF('Indicator Data'!AA145="No data","x",ROUND(IF('Indicator Data'!AA145&gt;CZ$195,10,IF('Indicator Data'!AA145&lt;CZ$194,0,10-(CZ$195-'Indicator Data'!AA145)/(CZ$195-CZ$194)*10)),1))</f>
        <v>x</v>
      </c>
      <c r="DA142" s="35">
        <f t="shared" si="274"/>
        <v>7.4</v>
      </c>
      <c r="DB142" s="35">
        <f t="shared" si="275"/>
        <v>5</v>
      </c>
      <c r="DC142" s="35" t="str">
        <f>IF('Indicator Data'!AF145="No data","x",ROUND(IF('Indicator Data'!AF145&gt;DC$195,10,IF('Indicator Data'!AF145&lt;DC$194,0,10-(DC$195-'Indicator Data'!AF145)/(DC$195-DC$194)*10)),1))</f>
        <v>x</v>
      </c>
      <c r="DD142" s="35">
        <f>IF('Indicator Data'!AG145="No data","x",ROUND(IF('Indicator Data'!AG145&gt;DD$195,10,IF('Indicator Data'!AG145&lt;DD$194,0,10-(DD$195-'Indicator Data'!AG145)/(DD$195-DD$194)*10)),1))</f>
        <v>0</v>
      </c>
      <c r="DE142" s="35">
        <f t="shared" si="276"/>
        <v>5.5</v>
      </c>
      <c r="DF142" s="35">
        <f>IF('Indicator Data'!AB145="No data","x",ROUND(IF('Indicator Data'!AB145&gt;DF$195,10,IF('Indicator Data'!AB145&lt;DF$194,0,10-(DF$195-'Indicator Data'!AB145)/(DF$195-DF$194)*10)),1))</f>
        <v>0</v>
      </c>
      <c r="DG142" s="35">
        <f t="shared" si="277"/>
        <v>0</v>
      </c>
      <c r="DH142" s="143">
        <f>IF('Indicator Data'!AD145="No data","x",'Indicator Data'!AD145/'Indicator Data'!$CJ145)</f>
        <v>2.3728218678133422E-4</v>
      </c>
      <c r="DI142" s="35">
        <f t="shared" si="278"/>
        <v>7.6</v>
      </c>
      <c r="DJ142" s="35">
        <f>IF('Indicator Data'!AE145="No data","x",ROUND(IF('Indicator Data'!AE145&gt;DJ$195,0,IF('Indicator Data'!AE145&lt;DJ$194,10,(DJ$195-'Indicator Data'!AE145)/(DJ$195-DJ$194)*10)),1))</f>
        <v>0</v>
      </c>
      <c r="DK142" s="35">
        <f t="shared" si="279"/>
        <v>3.8</v>
      </c>
      <c r="DL142" s="35">
        <f t="shared" si="280"/>
        <v>3.1</v>
      </c>
      <c r="DM142" s="37">
        <f t="shared" si="250"/>
        <v>3.1</v>
      </c>
      <c r="DN142" s="38">
        <f t="shared" si="251"/>
        <v>1.4</v>
      </c>
      <c r="DO142" s="35">
        <f>ROUND(IF('Indicator Data'!AH145=0,0,IF('Indicator Data'!AH145&gt;DO$195,10,IF('Indicator Data'!AH145&lt;DO$194,0,10-(DO$195-'Indicator Data'!AH145)/(DO$195-DO$194)*10))),1)</f>
        <v>0.1</v>
      </c>
      <c r="DP142" s="35">
        <f>ROUND(IF('Indicator Data'!AI145=0,0,IF(LOG('Indicator Data'!AI145)&gt;LOG(DP$195),10,IF(LOG('Indicator Data'!AI145)&lt;LOG(DP$194),0,10-(LOG(DP$195)-LOG('Indicator Data'!AI145))/(LOG(DP$195)-LOG(DP$194))*10))),1)</f>
        <v>0</v>
      </c>
      <c r="DQ142" s="37">
        <f t="shared" si="252"/>
        <v>0.1</v>
      </c>
      <c r="DR142" s="35">
        <f>'Indicator Data'!AJ145</f>
        <v>0</v>
      </c>
      <c r="DS142" s="35">
        <f>'Indicator Data'!AK145</f>
        <v>0</v>
      </c>
      <c r="DT142" s="37">
        <f t="shared" si="253"/>
        <v>0</v>
      </c>
      <c r="DU142" s="38">
        <f t="shared" si="254"/>
        <v>0.1</v>
      </c>
      <c r="DV142" s="13"/>
      <c r="DW142" s="83"/>
    </row>
    <row r="143" spans="1:127" s="2" customFormat="1" x14ac:dyDescent="0.3">
      <c r="A143" s="98" t="str">
        <f>'Indicator Data'!A146</f>
        <v>Romania</v>
      </c>
      <c r="B143" s="39" t="str">
        <f>'Indicator Data'!B146</f>
        <v>ROU</v>
      </c>
      <c r="C143" s="35">
        <f>ROUND(IF('Indicator Data'!C146=0,0.1,IF(LOG('Indicator Data'!C146)&gt;C$195,10,IF(LOG('Indicator Data'!C146)&lt;C$194,0,10-(C$195-LOG('Indicator Data'!C146))/(C$195-C$194)*10))),1)</f>
        <v>8.9</v>
      </c>
      <c r="D143" s="35">
        <f>ROUND(IF('Indicator Data'!D146=0,0.1,IF(LOG('Indicator Data'!D146)&gt;D$195,10,IF(LOG('Indicator Data'!D146)&lt;D$194,0,10-(D$195-LOG('Indicator Data'!D146))/(D$195-D$194)*10))),1)</f>
        <v>0.1</v>
      </c>
      <c r="E143" s="35">
        <f t="shared" si="214"/>
        <v>6.2</v>
      </c>
      <c r="F143" s="35">
        <f>IF('Indicator Data'!E146="No data",0.1,(ROUND(IF('Indicator Data'!E146=0,0,IF(LOG('Indicator Data'!E146)&gt;F$195,10,IF(LOG('Indicator Data'!E146)&lt;F$194,0,10-(F$195-LOG('Indicator Data'!E146))/(F$195-F$194)*10))),1)))</f>
        <v>8</v>
      </c>
      <c r="G143" s="35">
        <f>ROUND(IF('Indicator Data'!F146=0,0,IF(LOG('Indicator Data'!F146)&gt;G$195,10,IF(LOG('Indicator Data'!F146)&lt;G$194,0,10-(G$195-LOG('Indicator Data'!F146))/(G$195-G$194)*10))),1)</f>
        <v>0</v>
      </c>
      <c r="H143" s="35">
        <f>ROUND(IF('Indicator Data'!G146=0,0,IF(LOG('Indicator Data'!G146)&gt;H$195,10,IF(LOG('Indicator Data'!G146)&lt;H$194,0,10-(H$195-LOG('Indicator Data'!G146))/(H$195-H$194)*10))),1)</f>
        <v>0</v>
      </c>
      <c r="I143" s="35">
        <f>ROUND(IF('Indicator Data'!H146=0,0,IF(LOG('Indicator Data'!H146)&gt;I$195,10,IF(LOG('Indicator Data'!H146)&lt;I$194,0,10-(I$195-LOG('Indicator Data'!H146))/(I$195-I$194)*10))),1)</f>
        <v>0</v>
      </c>
      <c r="J143" s="35">
        <f t="shared" si="215"/>
        <v>0</v>
      </c>
      <c r="K143" s="35">
        <f>ROUND(IF('Indicator Data'!I146=0,0,IF(LOG('Indicator Data'!I146)&gt;K$195,10,IF(LOG('Indicator Data'!I146)&lt;K$194,0,10-(K$195-LOG('Indicator Data'!I146))/(K$195-K$194)*10))),1)</f>
        <v>0</v>
      </c>
      <c r="L143" s="35">
        <f t="shared" si="216"/>
        <v>0</v>
      </c>
      <c r="M143" s="35">
        <f>ROUND(IF('Indicator Data'!J146=0,0,IF(LOG('Indicator Data'!J146)&gt;M$195,10,IF(LOG('Indicator Data'!J146)&lt;M$194,0,10-(M$195-LOG('Indicator Data'!J146))/(M$195-M$194)*10))),1)</f>
        <v>0</v>
      </c>
      <c r="N143" s="36">
        <f>'Indicator Data'!C146/'Indicator Data'!$CK146</f>
        <v>1.9107899743858996E-3</v>
      </c>
      <c r="O143" s="36">
        <f>'Indicator Data'!D146/'Indicator Data'!$CK146</f>
        <v>0</v>
      </c>
      <c r="P143" s="36">
        <f>IF(F143=0.1,"x",'Indicator Data'!E146/'Indicator Data'!$CK146)</f>
        <v>8.4788034151357765E-3</v>
      </c>
      <c r="Q143" s="36">
        <f>'Indicator Data'!F146/'Indicator Data'!$CK146</f>
        <v>0</v>
      </c>
      <c r="R143" s="36">
        <f>'Indicator Data'!G146/'Indicator Data'!$CK146</f>
        <v>0</v>
      </c>
      <c r="S143" s="36">
        <f>'Indicator Data'!H146/'Indicator Data'!$CK146</f>
        <v>0</v>
      </c>
      <c r="T143" s="36">
        <f>'Indicator Data'!I146/'Indicator Data'!$CK146</f>
        <v>0</v>
      </c>
      <c r="U143" s="36">
        <f>'Indicator Data'!J146/'Indicator Data'!$CK146</f>
        <v>0</v>
      </c>
      <c r="V143" s="35">
        <f t="shared" si="217"/>
        <v>9.6</v>
      </c>
      <c r="W143" s="35">
        <f t="shared" si="218"/>
        <v>0</v>
      </c>
      <c r="X143" s="35">
        <f t="shared" si="219"/>
        <v>7</v>
      </c>
      <c r="Y143" s="35">
        <f t="shared" si="220"/>
        <v>5.7</v>
      </c>
      <c r="Z143" s="35">
        <f t="shared" si="221"/>
        <v>0</v>
      </c>
      <c r="AA143" s="35">
        <f t="shared" si="222"/>
        <v>0</v>
      </c>
      <c r="AB143" s="35">
        <f t="shared" si="223"/>
        <v>0</v>
      </c>
      <c r="AC143" s="35">
        <f t="shared" si="224"/>
        <v>0</v>
      </c>
      <c r="AD143" s="35">
        <f t="shared" si="225"/>
        <v>0</v>
      </c>
      <c r="AE143" s="35">
        <f t="shared" si="226"/>
        <v>0</v>
      </c>
      <c r="AF143" s="35">
        <f t="shared" si="227"/>
        <v>0</v>
      </c>
      <c r="AG143" s="35">
        <f>ROUND(IF('Indicator Data'!K146=0,0,IF('Indicator Data'!K146&gt;AG$195,10,IF('Indicator Data'!K146&lt;AG$194,0,10-(AG$195-'Indicator Data'!K146)/(AG$195-AG$194)*10))),1)</f>
        <v>1</v>
      </c>
      <c r="AH143" s="35">
        <f t="shared" si="228"/>
        <v>9.3000000000000007</v>
      </c>
      <c r="AI143" s="35">
        <f t="shared" si="229"/>
        <v>0.1</v>
      </c>
      <c r="AJ143" s="35">
        <f t="shared" si="230"/>
        <v>0</v>
      </c>
      <c r="AK143" s="35">
        <f t="shared" si="231"/>
        <v>0</v>
      </c>
      <c r="AL143" s="35">
        <f t="shared" si="232"/>
        <v>0</v>
      </c>
      <c r="AM143" s="35">
        <f t="shared" si="233"/>
        <v>0</v>
      </c>
      <c r="AN143" s="35">
        <f t="shared" si="234"/>
        <v>0</v>
      </c>
      <c r="AO143" s="142">
        <f t="shared" si="235"/>
        <v>6.6</v>
      </c>
      <c r="AP143" s="142">
        <f t="shared" si="255"/>
        <v>7</v>
      </c>
      <c r="AQ143" s="142">
        <f t="shared" si="236"/>
        <v>0</v>
      </c>
      <c r="AR143" s="142">
        <f t="shared" si="237"/>
        <v>0</v>
      </c>
      <c r="AS143" s="35">
        <f t="shared" si="238"/>
        <v>0.5</v>
      </c>
      <c r="AT143" s="35">
        <f>IF('Indicator Data'!L146="No data","x",IF('Indicator Data'!CL146&lt;1000,"x",ROUND((IF('Indicator Data'!L146&gt;AT$195,10,IF('Indicator Data'!L146&lt;AT$194,0,10-(AT$195-'Indicator Data'!L146)/(AT$195-AT$194)*10))),1)))</f>
        <v>5.0999999999999996</v>
      </c>
      <c r="AU143" s="142">
        <f t="shared" si="239"/>
        <v>2.8</v>
      </c>
      <c r="AV143" s="35">
        <f>IF('Indicator Data'!M146="No data","x",ROUND(IF('Indicator Data'!M146=0,0,IF(LOG('Indicator Data'!M146)&gt;AV$195,10,IF(LOG('Indicator Data'!M146)&lt;AV$194,0,10-(AV$195-LOG('Indicator Data'!M146))/(AV$195-AV$194)*10))),1))</f>
        <v>8.9</v>
      </c>
      <c r="AW143" s="36">
        <f>IF(AV143="x","x",'Indicator Data'!M146/'Indicator Data'!$CK146)</f>
        <v>0.82301921971443515</v>
      </c>
      <c r="AX143" s="35">
        <f t="shared" si="256"/>
        <v>9.1</v>
      </c>
      <c r="AY143" s="35">
        <f t="shared" si="257"/>
        <v>9</v>
      </c>
      <c r="AZ143" s="35" t="str">
        <f>IF('Indicator Data'!N146="No data","x",ROUND(IF('Indicator Data'!N146=0,0,IF(LOG('Indicator Data'!N146)&gt;AZ$195,10,IF(LOG('Indicator Data'!N146)&lt;AZ$194,0,10-(AZ$195-LOG('Indicator Data'!N146))/(AZ$195-AZ$194)*10))),1))</f>
        <v>x</v>
      </c>
      <c r="BA143" s="36" t="str">
        <f>IF(AZ143="x","x",'Indicator Data'!N146/'Indicator Data'!$CK146)</f>
        <v>x</v>
      </c>
      <c r="BB143" s="35" t="str">
        <f t="shared" si="258"/>
        <v>x</v>
      </c>
      <c r="BC143" s="35" t="str">
        <f t="shared" si="259"/>
        <v>x</v>
      </c>
      <c r="BD143" s="35" t="str">
        <f>IF('Indicator Data'!O146="No data","x",ROUND(IF('Indicator Data'!O146=0,0,IF(LOG('Indicator Data'!O146)&gt;BD$195,10,IF(LOG('Indicator Data'!O146)&lt;BD$194,0,10-(BD$195-LOG('Indicator Data'!O146))/(BD$195-BD$194)*10))),1))</f>
        <v>x</v>
      </c>
      <c r="BE143" s="36" t="str">
        <f>IF(BD143="x","x",'Indicator Data'!O146/'Indicator Data'!$CK146)</f>
        <v>x</v>
      </c>
      <c r="BF143" s="35" t="str">
        <f t="shared" si="260"/>
        <v>x</v>
      </c>
      <c r="BG143" s="35" t="str">
        <f t="shared" si="261"/>
        <v>x</v>
      </c>
      <c r="BH143" s="35" t="str">
        <f>IF('Indicator Data'!P146="No data","x",ROUND(IF('Indicator Data'!P146=0,0,IF(LOG('Indicator Data'!P146)&gt;BH$195,10,IF(LOG('Indicator Data'!P146)&lt;BH$194,0,10-(BH$195-LOG('Indicator Data'!P146))/(BH$195-BH$194)*10))),1))</f>
        <v>x</v>
      </c>
      <c r="BI143" s="36" t="str">
        <f>IF(BH143="x","x",'Indicator Data'!P146/'Indicator Data'!$CK146)</f>
        <v>x</v>
      </c>
      <c r="BJ143" s="35" t="str">
        <f t="shared" si="262"/>
        <v>x</v>
      </c>
      <c r="BK143" s="35" t="str">
        <f t="shared" si="263"/>
        <v>x</v>
      </c>
      <c r="BL143" s="35">
        <f t="shared" si="264"/>
        <v>9</v>
      </c>
      <c r="BM143" s="35">
        <f>ROUND(IF('Indicator Data'!Q146=0,0,IF(LOG('Indicator Data'!Q146)&gt;BM$195,10,IF(LOG('Indicator Data'!Q146)&lt;BM$194,0,10-(BM$195-LOG('Indicator Data'!Q146))/(BM$195-BM$194)*10))),1)</f>
        <v>0</v>
      </c>
      <c r="BN143" s="35">
        <f>ROUND(IF('Indicator Data'!R146=0,0,IF(LOG('Indicator Data'!R146)&gt;BN$195,10,IF(LOG('Indicator Data'!R146)&lt;BN$194,0,10-(BN$195-LOG('Indicator Data'!R146))/(BN$195-BN$194)*10))),1)</f>
        <v>0</v>
      </c>
      <c r="BO143" s="35">
        <f t="shared" si="265"/>
        <v>0</v>
      </c>
      <c r="BP143" s="36">
        <f>'Indicator Data'!Q146/'Indicator Data'!$CK146</f>
        <v>0</v>
      </c>
      <c r="BQ143" s="36">
        <f>'Indicator Data'!R146/'Indicator Data'!$CK146</f>
        <v>0</v>
      </c>
      <c r="BR143" s="35">
        <f t="shared" si="240"/>
        <v>0</v>
      </c>
      <c r="BS143" s="35">
        <f t="shared" si="241"/>
        <v>0</v>
      </c>
      <c r="BT143" s="35">
        <f t="shared" si="242"/>
        <v>0</v>
      </c>
      <c r="BU143" s="35">
        <f t="shared" si="266"/>
        <v>0</v>
      </c>
      <c r="BV143" s="35">
        <f>ROUND(IF('Indicator Data'!S146=0,0,IF(LOG('Indicator Data'!S146)&gt;BV$195,10,IF(LOG('Indicator Data'!S146)&lt;BV$194,0,10-(BV$195-LOG('Indicator Data'!S146))/(BV$195-BV$194)*10))),1)</f>
        <v>0</v>
      </c>
      <c r="BW143" s="35">
        <f>ROUND(IF('Indicator Data'!T146=0,0,IF(LOG('Indicator Data'!T146)&gt;BW$195,10,IF(LOG('Indicator Data'!T146)&lt;BW$194,0,10-(BW$195-LOG('Indicator Data'!T146))/(BW$195-BW$194)*10))),1)</f>
        <v>0</v>
      </c>
      <c r="BX143" s="35">
        <f t="shared" si="267"/>
        <v>0</v>
      </c>
      <c r="BY143" s="36">
        <f>'Indicator Data'!S146/'Indicator Data'!$CK146</f>
        <v>0</v>
      </c>
      <c r="BZ143" s="36">
        <f>'Indicator Data'!T146/'Indicator Data'!$CK146</f>
        <v>0</v>
      </c>
      <c r="CA143" s="35">
        <f t="shared" si="243"/>
        <v>0</v>
      </c>
      <c r="CB143" s="35">
        <f t="shared" si="244"/>
        <v>0</v>
      </c>
      <c r="CC143" s="35">
        <f t="shared" si="268"/>
        <v>0</v>
      </c>
      <c r="CD143" s="35">
        <f t="shared" si="269"/>
        <v>0</v>
      </c>
      <c r="CE143" s="35">
        <f t="shared" si="270"/>
        <v>0</v>
      </c>
      <c r="CF143" s="35">
        <f>ROUND(IF('Indicator Data'!U146=0,0,IF(LOG('Indicator Data'!U146)&gt;CF$195,10,IF(LOG('Indicator Data'!U146)&lt;CF$194,0,10-(CF$195-LOG('Indicator Data'!U146))/(CF$195-CF$194)*10))),1)</f>
        <v>0</v>
      </c>
      <c r="CG143" s="36">
        <f>'Indicator Data'!U146/'Indicator Data'!$CK146</f>
        <v>0</v>
      </c>
      <c r="CH143" s="35">
        <f t="shared" si="245"/>
        <v>0</v>
      </c>
      <c r="CI143" s="35">
        <f t="shared" si="271"/>
        <v>0</v>
      </c>
      <c r="CJ143" s="35">
        <f>ROUND(IF('Indicator Data'!V146=0,0,IF(LOG('Indicator Data'!V146)&gt;CJ$195,10,IF(LOG('Indicator Data'!V146)&lt;CJ$194,0,10-(CJ$195-LOG('Indicator Data'!V146))/(CJ$195-CJ$194)*10))),1)</f>
        <v>0</v>
      </c>
      <c r="CK143" s="36">
        <f>IF('Indicator Data'!V146/'Indicator Data'!$CK146&gt;1,1,'Indicator Data'!V146/'Indicator Data'!$CK146)</f>
        <v>0</v>
      </c>
      <c r="CL143" s="35">
        <f t="shared" si="246"/>
        <v>0</v>
      </c>
      <c r="CM143" s="35">
        <f t="shared" si="272"/>
        <v>0</v>
      </c>
      <c r="CN143" s="35">
        <f>ROUND(IF('Indicator Data'!W146=0,0,IF(LOG('Indicator Data'!W146)&gt;CN$195,10,IF(LOG('Indicator Data'!W146)&lt;CN$194,0,10-(CN$195-LOG('Indicator Data'!W146))/(CN$195-CN$194)*10))),1)</f>
        <v>0</v>
      </c>
      <c r="CO143" s="36">
        <f>'Indicator Data'!W146/'Indicator Data'!$CK146</f>
        <v>0</v>
      </c>
      <c r="CP143" s="35">
        <f t="shared" si="247"/>
        <v>0</v>
      </c>
      <c r="CQ143" s="35">
        <f t="shared" si="273"/>
        <v>0</v>
      </c>
      <c r="CR143" s="35">
        <f t="shared" si="248"/>
        <v>0</v>
      </c>
      <c r="CS143" s="35">
        <f>IF('Indicator Data'!BZ146="No data","x",ROUND(IF('Indicator Data'!BZ146&gt;CS$195,0,IF('Indicator Data'!BZ146&lt;CS$194,10,(CS$195-'Indicator Data'!BZ146)/(CS$195-CS$194)*10)),1))</f>
        <v>1.7</v>
      </c>
      <c r="CT143" s="35">
        <f>IF('Indicator Data'!CA146="No data","x",ROUND(IF('Indicator Data'!CA146&gt;CT$195,0,IF('Indicator Data'!CA146&lt;CT$194,10,(CT$195-'Indicator Data'!CA146)/(CT$195-CT$194)*10)),1))</f>
        <v>0</v>
      </c>
      <c r="CU143" s="35" t="str">
        <f>IF('Indicator Data'!AC146="No data","x",ROUND(IF('Indicator Data'!AC146&gt;CU$195,0,IF('Indicator Data'!AC146&lt;CU$194,10,(CU$195-'Indicator Data'!AC146)/(CU$195-CU$194)*10)),1))</f>
        <v>x</v>
      </c>
      <c r="CV143" s="35">
        <f t="shared" si="249"/>
        <v>0.9</v>
      </c>
      <c r="CW143" s="35">
        <f>IF('Indicator Data'!X146="No data","x",ROUND(IF(LOG('Indicator Data'!X146)&gt;CW$195,10,IF(LOG('Indicator Data'!X146)&lt;CW$194,0,10-(CW$195-LOG('Indicator Data'!X146))/(CW$195-CW$194)*10)),1))</f>
        <v>6.4</v>
      </c>
      <c r="CX143" s="35">
        <f>IF('Indicator Data'!Y146="No data","x",ROUND(IF('Indicator Data'!Y146&gt;CX$195,10,IF('Indicator Data'!Y146&lt;CX$194,0,10-(CX$195-'Indicator Data'!Y146)/(CX$195-CX$194)*10)),1))</f>
        <v>0</v>
      </c>
      <c r="CY143" s="35">
        <f>IF('Indicator Data'!Z146="No data","x",ROUND(IF('Indicator Data'!Z146&gt;CY$195,10,IF('Indicator Data'!Z146&lt;CY$194,0,10-(CY$195-'Indicator Data'!Z146)/(CY$195-CY$194)*10)),1))</f>
        <v>5.4</v>
      </c>
      <c r="CZ143" s="35">
        <f>IF('Indicator Data'!AA146="No data","x",ROUND(IF('Indicator Data'!AA146&gt;CZ$195,10,IF('Indicator Data'!AA146&lt;CZ$194,0,10-(CZ$195-'Indicator Data'!AA146)/(CZ$195-CZ$194)*10)),1))</f>
        <v>2.2000000000000002</v>
      </c>
      <c r="DA143" s="35">
        <f t="shared" si="274"/>
        <v>3.5</v>
      </c>
      <c r="DB143" s="35">
        <f t="shared" si="275"/>
        <v>2.6</v>
      </c>
      <c r="DC143" s="35">
        <f>IF('Indicator Data'!AF146="No data","x",ROUND(IF('Indicator Data'!AF146&gt;DC$195,10,IF('Indicator Data'!AF146&lt;DC$194,0,10-(DC$195-'Indicator Data'!AF146)/(DC$195-DC$194)*10)),1))</f>
        <v>1.6</v>
      </c>
      <c r="DD143" s="35">
        <f>IF('Indicator Data'!AG146="No data","x",ROUND(IF('Indicator Data'!AG146&gt;DD$195,10,IF('Indicator Data'!AG146&lt;DD$194,0,10-(DD$195-'Indicator Data'!AG146)/(DD$195-DD$194)*10)),1))</f>
        <v>0</v>
      </c>
      <c r="DE143" s="35">
        <f t="shared" si="276"/>
        <v>2.6</v>
      </c>
      <c r="DF143" s="35">
        <f>IF('Indicator Data'!AB146="No data","x",ROUND(IF('Indicator Data'!AB146&gt;DF$195,10,IF('Indicator Data'!AB146&lt;DF$194,0,10-(DF$195-'Indicator Data'!AB146)/(DF$195-DF$194)*10)),1))</f>
        <v>0</v>
      </c>
      <c r="DG143" s="35">
        <f t="shared" si="277"/>
        <v>0.6</v>
      </c>
      <c r="DH143" s="143">
        <f>IF('Indicator Data'!AD146="No data","x",'Indicator Data'!AD146/'Indicator Data'!$CJ146)</f>
        <v>5.9392008844198763E-4</v>
      </c>
      <c r="DI143" s="35">
        <f t="shared" si="278"/>
        <v>4.0999999999999996</v>
      </c>
      <c r="DJ143" s="35">
        <f>IF('Indicator Data'!AE146="No data","x",ROUND(IF('Indicator Data'!AE146&gt;DJ$195,0,IF('Indicator Data'!AE146&lt;DJ$194,10,(DJ$195-'Indicator Data'!AE146)/(DJ$195-DJ$194)*10)),1))</f>
        <v>2</v>
      </c>
      <c r="DK143" s="35">
        <f t="shared" si="279"/>
        <v>3.1</v>
      </c>
      <c r="DL143" s="35">
        <f t="shared" si="280"/>
        <v>2.1</v>
      </c>
      <c r="DM143" s="37">
        <f t="shared" si="250"/>
        <v>4.5999999999999996</v>
      </c>
      <c r="DN143" s="38">
        <f t="shared" si="251"/>
        <v>4.0999999999999996</v>
      </c>
      <c r="DO143" s="35">
        <f>ROUND(IF('Indicator Data'!AH146=0,0,IF('Indicator Data'!AH146&gt;DO$195,10,IF('Indicator Data'!AH146&lt;DO$194,0,10-(DO$195-'Indicator Data'!AH146)/(DO$195-DO$194)*10))),1)</f>
        <v>2</v>
      </c>
      <c r="DP143" s="35">
        <f>ROUND(IF('Indicator Data'!AI146=0,0,IF(LOG('Indicator Data'!AI146)&gt;LOG(DP$195),10,IF(LOG('Indicator Data'!AI146)&lt;LOG(DP$194),0,10-(LOG(DP$195)-LOG('Indicator Data'!AI146))/(LOG(DP$195)-LOG(DP$194))*10))),1)</f>
        <v>5.6</v>
      </c>
      <c r="DQ143" s="37">
        <f t="shared" si="252"/>
        <v>4</v>
      </c>
      <c r="DR143" s="35">
        <f>'Indicator Data'!AJ146</f>
        <v>0</v>
      </c>
      <c r="DS143" s="35">
        <f>'Indicator Data'!AK146</f>
        <v>0</v>
      </c>
      <c r="DT143" s="37">
        <f t="shared" si="253"/>
        <v>0</v>
      </c>
      <c r="DU143" s="38">
        <f t="shared" si="254"/>
        <v>2.8</v>
      </c>
      <c r="DV143" s="13"/>
      <c r="DW143" s="83"/>
    </row>
    <row r="144" spans="1:127" s="2" customFormat="1" x14ac:dyDescent="0.3">
      <c r="A144" s="98" t="str">
        <f>'Indicator Data'!A147</f>
        <v>Russian Federation</v>
      </c>
      <c r="B144" s="39" t="str">
        <f>'Indicator Data'!B147</f>
        <v>RUS</v>
      </c>
      <c r="C144" s="35">
        <f>ROUND(IF('Indicator Data'!C147=0,0.1,IF(LOG('Indicator Data'!C147)&gt;C$195,10,IF(LOG('Indicator Data'!C147)&lt;C$194,0,10-(C$195-LOG('Indicator Data'!C147))/(C$195-C$194)*10))),1)</f>
        <v>8.3000000000000007</v>
      </c>
      <c r="D144" s="35">
        <f>ROUND(IF('Indicator Data'!D147=0,0.1,IF(LOG('Indicator Data'!D147)&gt;D$195,10,IF(LOG('Indicator Data'!D147)&lt;D$194,0,10-(D$195-LOG('Indicator Data'!D147))/(D$195-D$194)*10))),1)</f>
        <v>6.9</v>
      </c>
      <c r="E144" s="35">
        <f t="shared" si="214"/>
        <v>7.7</v>
      </c>
      <c r="F144" s="35">
        <f>IF('Indicator Data'!E147="No data",0.1,(ROUND(IF('Indicator Data'!E147=0,0,IF(LOG('Indicator Data'!E147)&gt;F$195,10,IF(LOG('Indicator Data'!E147)&lt;F$194,0,10-(F$195-LOG('Indicator Data'!E147))/(F$195-F$194)*10))),1)))</f>
        <v>10</v>
      </c>
      <c r="G144" s="35">
        <f>ROUND(IF('Indicator Data'!F147=0,0,IF(LOG('Indicator Data'!F147)&gt;G$195,10,IF(LOG('Indicator Data'!F147)&lt;G$194,0,10-(G$195-LOG('Indicator Data'!F147))/(G$195-G$194)*10))),1)</f>
        <v>6.2</v>
      </c>
      <c r="H144" s="35">
        <f>ROUND(IF('Indicator Data'!G147=0,0,IF(LOG('Indicator Data'!G147)&gt;H$195,10,IF(LOG('Indicator Data'!G147)&lt;H$194,0,10-(H$195-LOG('Indicator Data'!G147))/(H$195-H$194)*10))),1)</f>
        <v>5.7</v>
      </c>
      <c r="I144" s="35">
        <f>ROUND(IF('Indicator Data'!H147=0,0,IF(LOG('Indicator Data'!H147)&gt;I$195,10,IF(LOG('Indicator Data'!H147)&lt;I$194,0,10-(I$195-LOG('Indicator Data'!H147))/(I$195-I$194)*10))),1)</f>
        <v>6.8</v>
      </c>
      <c r="J144" s="35">
        <f t="shared" si="215"/>
        <v>6.3</v>
      </c>
      <c r="K144" s="35">
        <f>ROUND(IF('Indicator Data'!I147=0,0,IF(LOG('Indicator Data'!I147)&gt;K$195,10,IF(LOG('Indicator Data'!I147)&lt;K$194,0,10-(K$195-LOG('Indicator Data'!I147))/(K$195-K$194)*10))),1)</f>
        <v>6</v>
      </c>
      <c r="L144" s="35">
        <f t="shared" si="216"/>
        <v>6.2</v>
      </c>
      <c r="M144" s="35">
        <f>ROUND(IF('Indicator Data'!J147=0,0,IF(LOG('Indicator Data'!J147)&gt;M$195,10,IF(LOG('Indicator Data'!J147)&lt;M$194,0,10-(M$195-LOG('Indicator Data'!J147))/(M$195-M$194)*10))),1)</f>
        <v>8.6</v>
      </c>
      <c r="N144" s="36">
        <f>'Indicator Data'!C147/'Indicator Data'!$CK147</f>
        <v>1.4964410492981564E-4</v>
      </c>
      <c r="O144" s="36">
        <f>'Indicator Data'!D147/'Indicator Data'!$CK147</f>
        <v>8.0838447512296542E-6</v>
      </c>
      <c r="P144" s="36">
        <f>IF(F144=0.1,"x",'Indicator Data'!E147/'Indicator Data'!$CK147)</f>
        <v>7.0018044529216502E-3</v>
      </c>
      <c r="Q144" s="36">
        <f>'Indicator Data'!F147/'Indicator Data'!$CK147</f>
        <v>3.8890748092891993E-7</v>
      </c>
      <c r="R144" s="36">
        <f>'Indicator Data'!G147/'Indicator Data'!$CK147</f>
        <v>1.3272889751894746E-4</v>
      </c>
      <c r="S144" s="36">
        <f>'Indicator Data'!H147/'Indicator Data'!$CK147</f>
        <v>3.9941852218544871E-6</v>
      </c>
      <c r="T144" s="36">
        <f>'Indicator Data'!I147/'Indicator Data'!$CK147</f>
        <v>6.7459185956850171E-5</v>
      </c>
      <c r="U144" s="36">
        <f>'Indicator Data'!J147/'Indicator Data'!$CK147</f>
        <v>1.991518019432228E-4</v>
      </c>
      <c r="V144" s="35">
        <f t="shared" si="217"/>
        <v>0.7</v>
      </c>
      <c r="W144" s="35">
        <f t="shared" si="218"/>
        <v>0.1</v>
      </c>
      <c r="X144" s="35">
        <f t="shared" si="219"/>
        <v>0.4</v>
      </c>
      <c r="Y144" s="35">
        <f t="shared" si="220"/>
        <v>4.7</v>
      </c>
      <c r="Z144" s="35">
        <f t="shared" si="221"/>
        <v>4.5999999999999996</v>
      </c>
      <c r="AA144" s="35">
        <f t="shared" si="222"/>
        <v>0.1</v>
      </c>
      <c r="AB144" s="35">
        <f t="shared" si="223"/>
        <v>0</v>
      </c>
      <c r="AC144" s="35">
        <f t="shared" si="224"/>
        <v>0.1</v>
      </c>
      <c r="AD144" s="35">
        <f t="shared" si="225"/>
        <v>0.1</v>
      </c>
      <c r="AE144" s="35">
        <f t="shared" si="226"/>
        <v>0.1</v>
      </c>
      <c r="AF144" s="35">
        <f t="shared" si="227"/>
        <v>0.1</v>
      </c>
      <c r="AG144" s="35">
        <f>ROUND(IF('Indicator Data'!K147=0,0,IF('Indicator Data'!K147&gt;AG$195,10,IF('Indicator Data'!K147&lt;AG$194,0,10-(AG$195-'Indicator Data'!K147)/(AG$195-AG$194)*10))),1)</f>
        <v>4.8</v>
      </c>
      <c r="AH144" s="35">
        <f t="shared" si="228"/>
        <v>4.5</v>
      </c>
      <c r="AI144" s="35">
        <f t="shared" si="229"/>
        <v>3.5</v>
      </c>
      <c r="AJ144" s="35">
        <f t="shared" si="230"/>
        <v>2.9</v>
      </c>
      <c r="AK144" s="35">
        <f t="shared" si="231"/>
        <v>3.4</v>
      </c>
      <c r="AL144" s="35">
        <f t="shared" si="232"/>
        <v>3.2</v>
      </c>
      <c r="AM144" s="35">
        <f t="shared" si="233"/>
        <v>3.1</v>
      </c>
      <c r="AN144" s="35">
        <f t="shared" si="234"/>
        <v>5.9</v>
      </c>
      <c r="AO144" s="142">
        <f t="shared" si="235"/>
        <v>5.0999999999999996</v>
      </c>
      <c r="AP144" s="142">
        <f t="shared" si="255"/>
        <v>8.4</v>
      </c>
      <c r="AQ144" s="142">
        <f t="shared" si="236"/>
        <v>5.5</v>
      </c>
      <c r="AR144" s="142">
        <f t="shared" si="237"/>
        <v>3.8</v>
      </c>
      <c r="AS144" s="35">
        <f t="shared" si="238"/>
        <v>5.4</v>
      </c>
      <c r="AT144" s="35">
        <f>IF('Indicator Data'!L147="No data","x",IF('Indicator Data'!CL147&lt;1000,"x",ROUND((IF('Indicator Data'!L147&gt;AT$195,10,IF('Indicator Data'!L147&lt;AT$194,0,10-(AT$195-'Indicator Data'!L147)/(AT$195-AT$194)*10))),1)))</f>
        <v>5.0999999999999996</v>
      </c>
      <c r="AU144" s="142">
        <f t="shared" si="239"/>
        <v>5.3</v>
      </c>
      <c r="AV144" s="35">
        <f>IF('Indicator Data'!M147="No data","x",ROUND(IF('Indicator Data'!M147=0,0,IF(LOG('Indicator Data'!M147)&gt;AV$195,10,IF(LOG('Indicator Data'!M147)&lt;AV$194,0,10-(AV$195-LOG('Indicator Data'!M147))/(AV$195-AV$194)*10))),1))</f>
        <v>8.8000000000000007</v>
      </c>
      <c r="AW144" s="36">
        <f>IF(AV144="x","x",'Indicator Data'!M147/'Indicator Data'!$CK147)</f>
        <v>0.10837613332281544</v>
      </c>
      <c r="AX144" s="35">
        <f t="shared" si="256"/>
        <v>1.2</v>
      </c>
      <c r="AY144" s="35">
        <f t="shared" si="257"/>
        <v>6.3</v>
      </c>
      <c r="AZ144" s="35" t="str">
        <f>IF('Indicator Data'!N147="No data","x",ROUND(IF('Indicator Data'!N147=0,0,IF(LOG('Indicator Data'!N147)&gt;AZ$195,10,IF(LOG('Indicator Data'!N147)&lt;AZ$194,0,10-(AZ$195-LOG('Indicator Data'!N147))/(AZ$195-AZ$194)*10))),1))</f>
        <v>x</v>
      </c>
      <c r="BA144" s="36" t="str">
        <f>IF(AZ144="x","x",'Indicator Data'!N147/'Indicator Data'!$CK147)</f>
        <v>x</v>
      </c>
      <c r="BB144" s="35" t="str">
        <f t="shared" si="258"/>
        <v>x</v>
      </c>
      <c r="BC144" s="35" t="str">
        <f t="shared" si="259"/>
        <v>x</v>
      </c>
      <c r="BD144" s="35" t="str">
        <f>IF('Indicator Data'!O147="No data","x",ROUND(IF('Indicator Data'!O147=0,0,IF(LOG('Indicator Data'!O147)&gt;BD$195,10,IF(LOG('Indicator Data'!O147)&lt;BD$194,0,10-(BD$195-LOG('Indicator Data'!O147))/(BD$195-BD$194)*10))),1))</f>
        <v>x</v>
      </c>
      <c r="BE144" s="36" t="str">
        <f>IF(BD144="x","x",'Indicator Data'!O147/'Indicator Data'!$CK147)</f>
        <v>x</v>
      </c>
      <c r="BF144" s="35" t="str">
        <f t="shared" si="260"/>
        <v>x</v>
      </c>
      <c r="BG144" s="35" t="str">
        <f t="shared" si="261"/>
        <v>x</v>
      </c>
      <c r="BH144" s="35" t="str">
        <f>IF('Indicator Data'!P147="No data","x",ROUND(IF('Indicator Data'!P147=0,0,IF(LOG('Indicator Data'!P147)&gt;BH$195,10,IF(LOG('Indicator Data'!P147)&lt;BH$194,0,10-(BH$195-LOG('Indicator Data'!P147))/(BH$195-BH$194)*10))),1))</f>
        <v>x</v>
      </c>
      <c r="BI144" s="36" t="str">
        <f>IF(BH144="x","x",'Indicator Data'!P147/'Indicator Data'!$CK147)</f>
        <v>x</v>
      </c>
      <c r="BJ144" s="35" t="str">
        <f t="shared" si="262"/>
        <v>x</v>
      </c>
      <c r="BK144" s="35" t="str">
        <f t="shared" si="263"/>
        <v>x</v>
      </c>
      <c r="BL144" s="35">
        <f t="shared" si="264"/>
        <v>6.3</v>
      </c>
      <c r="BM144" s="35">
        <f>ROUND(IF('Indicator Data'!Q147=0,0,IF(LOG('Indicator Data'!Q147)&gt;BM$195,10,IF(LOG('Indicator Data'!Q147)&lt;BM$194,0,10-(BM$195-LOG('Indicator Data'!Q147))/(BM$195-BM$194)*10))),1)</f>
        <v>0</v>
      </c>
      <c r="BN144" s="35">
        <f>ROUND(IF('Indicator Data'!R147=0,0,IF(LOG('Indicator Data'!R147)&gt;BN$195,10,IF(LOG('Indicator Data'!R147)&lt;BN$194,0,10-(BN$195-LOG('Indicator Data'!R147))/(BN$195-BN$194)*10))),1)</f>
        <v>0</v>
      </c>
      <c r="BO144" s="35">
        <f t="shared" si="265"/>
        <v>0</v>
      </c>
      <c r="BP144" s="36">
        <f>'Indicator Data'!Q147/'Indicator Data'!$CK147</f>
        <v>0</v>
      </c>
      <c r="BQ144" s="36">
        <f>'Indicator Data'!R147/'Indicator Data'!$CK147</f>
        <v>0</v>
      </c>
      <c r="BR144" s="35">
        <f t="shared" si="240"/>
        <v>0</v>
      </c>
      <c r="BS144" s="35">
        <f t="shared" si="241"/>
        <v>0</v>
      </c>
      <c r="BT144" s="35">
        <f t="shared" si="242"/>
        <v>0</v>
      </c>
      <c r="BU144" s="35">
        <f t="shared" si="266"/>
        <v>0</v>
      </c>
      <c r="BV144" s="35">
        <f>ROUND(IF('Indicator Data'!S147=0,0,IF(LOG('Indicator Data'!S147)&gt;BV$195,10,IF(LOG('Indicator Data'!S147)&lt;BV$194,0,10-(BV$195-LOG('Indicator Data'!S147))/(BV$195-BV$194)*10))),1)</f>
        <v>0</v>
      </c>
      <c r="BW144" s="35">
        <f>ROUND(IF('Indicator Data'!T147=0,0,IF(LOG('Indicator Data'!T147)&gt;BW$195,10,IF(LOG('Indicator Data'!T147)&lt;BW$194,0,10-(BW$195-LOG('Indicator Data'!T147))/(BW$195-BW$194)*10))),1)</f>
        <v>0</v>
      </c>
      <c r="BX144" s="35">
        <f t="shared" si="267"/>
        <v>0</v>
      </c>
      <c r="BY144" s="36">
        <f>'Indicator Data'!S147/'Indicator Data'!$CK147</f>
        <v>0</v>
      </c>
      <c r="BZ144" s="36">
        <f>'Indicator Data'!T147/'Indicator Data'!$CK147</f>
        <v>0</v>
      </c>
      <c r="CA144" s="35">
        <f t="shared" si="243"/>
        <v>0</v>
      </c>
      <c r="CB144" s="35">
        <f t="shared" si="244"/>
        <v>0</v>
      </c>
      <c r="CC144" s="35">
        <f t="shared" si="268"/>
        <v>0</v>
      </c>
      <c r="CD144" s="35">
        <f t="shared" si="269"/>
        <v>0</v>
      </c>
      <c r="CE144" s="35">
        <f t="shared" si="270"/>
        <v>0</v>
      </c>
      <c r="CF144" s="35">
        <f>ROUND(IF('Indicator Data'!U147=0,0,IF(LOG('Indicator Data'!U147)&gt;CF$195,10,IF(LOG('Indicator Data'!U147)&lt;CF$194,0,10-(CF$195-LOG('Indicator Data'!U147))/(CF$195-CF$194)*10))),1)</f>
        <v>0</v>
      </c>
      <c r="CG144" s="36">
        <f>'Indicator Data'!U147/'Indicator Data'!$CK147</f>
        <v>0</v>
      </c>
      <c r="CH144" s="35">
        <f t="shared" si="245"/>
        <v>0</v>
      </c>
      <c r="CI144" s="35">
        <f t="shared" si="271"/>
        <v>0</v>
      </c>
      <c r="CJ144" s="35">
        <f>ROUND(IF('Indicator Data'!V147=0,0,IF(LOG('Indicator Data'!V147)&gt;CJ$195,10,IF(LOG('Indicator Data'!V147)&lt;CJ$194,0,10-(CJ$195-LOG('Indicator Data'!V147))/(CJ$195-CJ$194)*10))),1)</f>
        <v>0</v>
      </c>
      <c r="CK144" s="36">
        <f>IF('Indicator Data'!V147/'Indicator Data'!$CK147&gt;1,1,'Indicator Data'!V147/'Indicator Data'!$CK147)</f>
        <v>0</v>
      </c>
      <c r="CL144" s="35">
        <f t="shared" si="246"/>
        <v>0</v>
      </c>
      <c r="CM144" s="35">
        <f t="shared" si="272"/>
        <v>0</v>
      </c>
      <c r="CN144" s="35">
        <f>ROUND(IF('Indicator Data'!W147=0,0,IF(LOG('Indicator Data'!W147)&gt;CN$195,10,IF(LOG('Indicator Data'!W147)&lt;CN$194,0,10-(CN$195-LOG('Indicator Data'!W147))/(CN$195-CN$194)*10))),1)</f>
        <v>6</v>
      </c>
      <c r="CO144" s="36">
        <f>'Indicator Data'!W147/'Indicator Data'!$CK147</f>
        <v>1.065475726932133E-3</v>
      </c>
      <c r="CP144" s="35">
        <f t="shared" si="247"/>
        <v>0</v>
      </c>
      <c r="CQ144" s="35">
        <f t="shared" si="273"/>
        <v>3.6</v>
      </c>
      <c r="CR144" s="35">
        <f t="shared" si="248"/>
        <v>1</v>
      </c>
      <c r="CS144" s="35">
        <f>IF('Indicator Data'!BZ147="No data","x",ROUND(IF('Indicator Data'!BZ147&gt;CS$195,0,IF('Indicator Data'!BZ147&lt;CS$194,10,(CS$195-'Indicator Data'!BZ147)/(CS$195-CS$194)*10)),1))</f>
        <v>1.1000000000000001</v>
      </c>
      <c r="CT144" s="35">
        <f>IF('Indicator Data'!CA147="No data","x",ROUND(IF('Indicator Data'!CA147&gt;CT$195,0,IF('Indicator Data'!CA147&lt;CT$194,10,(CT$195-'Indicator Data'!CA147)/(CT$195-CT$194)*10)),1))</f>
        <v>0.5</v>
      </c>
      <c r="CU144" s="35" t="str">
        <f>IF('Indicator Data'!AC147="No data","x",ROUND(IF('Indicator Data'!AC147&gt;CU$195,0,IF('Indicator Data'!AC147&lt;CU$194,10,(CU$195-'Indicator Data'!AC147)/(CU$195-CU$194)*10)),1))</f>
        <v>x</v>
      </c>
      <c r="CV144" s="35">
        <f t="shared" si="249"/>
        <v>0.8</v>
      </c>
      <c r="CW144" s="35">
        <f>IF('Indicator Data'!X147="No data","x",ROUND(IF(LOG('Indicator Data'!X147)&gt;CW$195,10,IF(LOG('Indicator Data'!X147)&lt;CW$194,0,10-(CW$195-LOG('Indicator Data'!X147))/(CW$195-CW$194)*10)),1))</f>
        <v>3.2</v>
      </c>
      <c r="CX144" s="35">
        <f>IF('Indicator Data'!Y147="No data","x",ROUND(IF('Indicator Data'!Y147&gt;CX$195,10,IF('Indicator Data'!Y147&lt;CX$194,0,10-(CX$195-'Indicator Data'!Y147)/(CX$195-CX$194)*10)),1))</f>
        <v>0.4</v>
      </c>
      <c r="CY144" s="35">
        <f>IF('Indicator Data'!Z147="No data","x",ROUND(IF('Indicator Data'!Z147&gt;CY$195,10,IF('Indicator Data'!Z147&lt;CY$194,0,10-(CY$195-'Indicator Data'!Z147)/(CY$195-CY$194)*10)),1))</f>
        <v>7.4</v>
      </c>
      <c r="CZ144" s="35">
        <f>IF('Indicator Data'!AA147="No data","x",ROUND(IF('Indicator Data'!AA147&gt;CZ$195,10,IF('Indicator Data'!AA147&lt;CZ$194,0,10-(CZ$195-'Indicator Data'!AA147)/(CZ$195-CZ$194)*10)),1))</f>
        <v>1.5</v>
      </c>
      <c r="DA144" s="35">
        <f t="shared" si="274"/>
        <v>3.1</v>
      </c>
      <c r="DB144" s="35">
        <f t="shared" si="275"/>
        <v>2.2999999999999998</v>
      </c>
      <c r="DC144" s="35" t="str">
        <f>IF('Indicator Data'!AF147="No data","x",ROUND(IF('Indicator Data'!AF147&gt;DC$195,10,IF('Indicator Data'!AF147&lt;DC$194,0,10-(DC$195-'Indicator Data'!AF147)/(DC$195-DC$194)*10)),1))</f>
        <v>x</v>
      </c>
      <c r="DD144" s="35">
        <f>IF('Indicator Data'!AG147="No data","x",ROUND(IF('Indicator Data'!AG147&gt;DD$195,10,IF('Indicator Data'!AG147&lt;DD$194,0,10-(DD$195-'Indicator Data'!AG147)/(DD$195-DD$194)*10)),1))</f>
        <v>1</v>
      </c>
      <c r="DE144" s="35">
        <f t="shared" si="276"/>
        <v>2.7</v>
      </c>
      <c r="DF144" s="35">
        <f>IF('Indicator Data'!AB147="No data","x",ROUND(IF('Indicator Data'!AB147&gt;DF$195,10,IF('Indicator Data'!AB147&lt;DF$194,0,10-(DF$195-'Indicator Data'!AB147)/(DF$195-DF$194)*10)),1))</f>
        <v>0</v>
      </c>
      <c r="DG144" s="35">
        <f t="shared" si="277"/>
        <v>0.5</v>
      </c>
      <c r="DH144" s="143">
        <f>IF('Indicator Data'!AD147="No data","x",'Indicator Data'!AD147/'Indicator Data'!$CJ147)</f>
        <v>4.4098857452403903E-4</v>
      </c>
      <c r="DI144" s="35">
        <f t="shared" si="278"/>
        <v>5.6</v>
      </c>
      <c r="DJ144" s="35">
        <f>IF('Indicator Data'!AE147="No data","x",ROUND(IF('Indicator Data'!AE147&gt;DJ$195,0,IF('Indicator Data'!AE147&lt;DJ$194,10,(DJ$195-'Indicator Data'!AE147)/(DJ$195-DJ$194)*10)),1))</f>
        <v>0</v>
      </c>
      <c r="DK144" s="35">
        <f t="shared" si="279"/>
        <v>2.8</v>
      </c>
      <c r="DL144" s="35">
        <f t="shared" si="280"/>
        <v>2</v>
      </c>
      <c r="DM144" s="37">
        <f t="shared" si="250"/>
        <v>3.2</v>
      </c>
      <c r="DN144" s="38">
        <f t="shared" si="251"/>
        <v>5.5</v>
      </c>
      <c r="DO144" s="35">
        <f>ROUND(IF('Indicator Data'!AH147=0,0,IF('Indicator Data'!AH147&gt;DO$195,10,IF('Indicator Data'!AH147&lt;DO$194,0,10-(DO$195-'Indicator Data'!AH147)/(DO$195-DO$194)*10))),1)</f>
        <v>9.8000000000000007</v>
      </c>
      <c r="DP144" s="35">
        <f>ROUND(IF('Indicator Data'!AI147=0,0,IF(LOG('Indicator Data'!AI147)&gt;LOG(DP$195),10,IF(LOG('Indicator Data'!AI147)&lt;LOG(DP$194),0,10-(LOG(DP$195)-LOG('Indicator Data'!AI147))/(LOG(DP$195)-LOG(DP$194))*10))),1)</f>
        <v>9.5</v>
      </c>
      <c r="DQ144" s="37">
        <f t="shared" si="252"/>
        <v>9.6999999999999993</v>
      </c>
      <c r="DR144" s="35">
        <f>'Indicator Data'!AJ147</f>
        <v>0</v>
      </c>
      <c r="DS144" s="35">
        <f>'Indicator Data'!AK147</f>
        <v>0</v>
      </c>
      <c r="DT144" s="37">
        <f t="shared" si="253"/>
        <v>0</v>
      </c>
      <c r="DU144" s="38">
        <f t="shared" si="254"/>
        <v>6.8</v>
      </c>
      <c r="DV144" s="13"/>
      <c r="DW144" s="83"/>
    </row>
    <row r="145" spans="1:128" s="2" customFormat="1" x14ac:dyDescent="0.3">
      <c r="A145" s="98" t="str">
        <f>'Indicator Data'!A148</f>
        <v>Rwanda</v>
      </c>
      <c r="B145" s="39" t="str">
        <f>'Indicator Data'!B148</f>
        <v>RWA</v>
      </c>
      <c r="C145" s="35">
        <f>ROUND(IF('Indicator Data'!C148=0,0.1,IF(LOG('Indicator Data'!C148)&gt;C$195,10,IF(LOG('Indicator Data'!C148)&lt;C$194,0,10-(C$195-LOG('Indicator Data'!C148))/(C$195-C$194)*10))),1)</f>
        <v>7.9</v>
      </c>
      <c r="D145" s="35">
        <f>ROUND(IF('Indicator Data'!D148=0,0.1,IF(LOG('Indicator Data'!D148)&gt;D$195,10,IF(LOG('Indicator Data'!D148)&lt;D$194,0,10-(D$195-LOG('Indicator Data'!D148))/(D$195-D$194)*10))),1)</f>
        <v>0.1</v>
      </c>
      <c r="E145" s="35">
        <f t="shared" si="214"/>
        <v>5.2</v>
      </c>
      <c r="F145" s="35">
        <f>IF('Indicator Data'!E148="No data",0.1,(ROUND(IF('Indicator Data'!E148=0,0,IF(LOG('Indicator Data'!E148)&gt;F$195,10,IF(LOG('Indicator Data'!E148)&lt;F$194,0,10-(F$195-LOG('Indicator Data'!E148))/(F$195-F$194)*10))),1)))</f>
        <v>6.3</v>
      </c>
      <c r="G145" s="35">
        <f>ROUND(IF('Indicator Data'!F148=0,0,IF(LOG('Indicator Data'!F148)&gt;G$195,10,IF(LOG('Indicator Data'!F148)&lt;G$194,0,10-(G$195-LOG('Indicator Data'!F148))/(G$195-G$194)*10))),1)</f>
        <v>0</v>
      </c>
      <c r="H145" s="35">
        <f>ROUND(IF('Indicator Data'!G148=0,0,IF(LOG('Indicator Data'!G148)&gt;H$195,10,IF(LOG('Indicator Data'!G148)&lt;H$194,0,10-(H$195-LOG('Indicator Data'!G148))/(H$195-H$194)*10))),1)</f>
        <v>0</v>
      </c>
      <c r="I145" s="35">
        <f>ROUND(IF('Indicator Data'!H148=0,0,IF(LOG('Indicator Data'!H148)&gt;I$195,10,IF(LOG('Indicator Data'!H148)&lt;I$194,0,10-(I$195-LOG('Indicator Data'!H148))/(I$195-I$194)*10))),1)</f>
        <v>0</v>
      </c>
      <c r="J145" s="35">
        <f t="shared" si="215"/>
        <v>0</v>
      </c>
      <c r="K145" s="35">
        <f>ROUND(IF('Indicator Data'!I148=0,0,IF(LOG('Indicator Data'!I148)&gt;K$195,10,IF(LOG('Indicator Data'!I148)&lt;K$194,0,10-(K$195-LOG('Indicator Data'!I148))/(K$195-K$194)*10))),1)</f>
        <v>0</v>
      </c>
      <c r="L145" s="35">
        <f t="shared" si="216"/>
        <v>0</v>
      </c>
      <c r="M145" s="35">
        <f>ROUND(IF('Indicator Data'!J148=0,0,IF(LOG('Indicator Data'!J148)&gt;M$195,10,IF(LOG('Indicator Data'!J148)&lt;M$194,0,10-(M$195-LOG('Indicator Data'!J148))/(M$195-M$194)*10))),1)</f>
        <v>9.6</v>
      </c>
      <c r="N145" s="36">
        <f>'Indicator Data'!C148/'Indicator Data'!$CK148</f>
        <v>1.2482857335157414E-3</v>
      </c>
      <c r="O145" s="36">
        <f>'Indicator Data'!D148/'Indicator Data'!$CK148</f>
        <v>0</v>
      </c>
      <c r="P145" s="36">
        <f>IF(F145=0.1,"x",'Indicator Data'!E148/'Indicator Data'!$CK148)</f>
        <v>2.7577995414444184E-3</v>
      </c>
      <c r="Q145" s="36">
        <f>'Indicator Data'!F148/'Indicator Data'!$CK148</f>
        <v>0</v>
      </c>
      <c r="R145" s="36">
        <f>'Indicator Data'!G148/'Indicator Data'!$CK148</f>
        <v>0</v>
      </c>
      <c r="S145" s="36">
        <f>'Indicator Data'!H148/'Indicator Data'!$CK148</f>
        <v>0</v>
      </c>
      <c r="T145" s="36">
        <f>'Indicator Data'!I148/'Indicator Data'!$CK148</f>
        <v>0</v>
      </c>
      <c r="U145" s="36">
        <f>'Indicator Data'!J148/'Indicator Data'!$CK148</f>
        <v>6.0467892795553011E-3</v>
      </c>
      <c r="V145" s="35">
        <f t="shared" si="217"/>
        <v>6.2</v>
      </c>
      <c r="W145" s="35">
        <f t="shared" si="218"/>
        <v>0</v>
      </c>
      <c r="X145" s="35">
        <f t="shared" si="219"/>
        <v>3.7</v>
      </c>
      <c r="Y145" s="35">
        <f t="shared" si="220"/>
        <v>1.8</v>
      </c>
      <c r="Z145" s="35">
        <f t="shared" si="221"/>
        <v>0</v>
      </c>
      <c r="AA145" s="35">
        <f t="shared" si="222"/>
        <v>0</v>
      </c>
      <c r="AB145" s="35">
        <f t="shared" si="223"/>
        <v>0</v>
      </c>
      <c r="AC145" s="35">
        <f t="shared" si="224"/>
        <v>0</v>
      </c>
      <c r="AD145" s="35">
        <f t="shared" si="225"/>
        <v>0</v>
      </c>
      <c r="AE145" s="35">
        <f t="shared" si="226"/>
        <v>0</v>
      </c>
      <c r="AF145" s="35">
        <f t="shared" si="227"/>
        <v>2</v>
      </c>
      <c r="AG145" s="35">
        <f>ROUND(IF('Indicator Data'!K148=0,0,IF('Indicator Data'!K148&gt;AG$195,10,IF('Indicator Data'!K148&lt;AG$194,0,10-(AG$195-'Indicator Data'!K148)/(AG$195-AG$194)*10))),1)</f>
        <v>4.8</v>
      </c>
      <c r="AH145" s="35">
        <f t="shared" si="228"/>
        <v>7.1</v>
      </c>
      <c r="AI145" s="35">
        <f t="shared" si="229"/>
        <v>0.1</v>
      </c>
      <c r="AJ145" s="35">
        <f t="shared" si="230"/>
        <v>0</v>
      </c>
      <c r="AK145" s="35">
        <f t="shared" si="231"/>
        <v>0</v>
      </c>
      <c r="AL145" s="35">
        <f t="shared" si="232"/>
        <v>0</v>
      </c>
      <c r="AM145" s="35">
        <f t="shared" si="233"/>
        <v>0</v>
      </c>
      <c r="AN145" s="35">
        <f t="shared" si="234"/>
        <v>7.4</v>
      </c>
      <c r="AO145" s="142">
        <f t="shared" si="235"/>
        <v>4.5</v>
      </c>
      <c r="AP145" s="142">
        <f t="shared" si="255"/>
        <v>4.4000000000000004</v>
      </c>
      <c r="AQ145" s="142">
        <f t="shared" si="236"/>
        <v>0</v>
      </c>
      <c r="AR145" s="142">
        <f t="shared" si="237"/>
        <v>0</v>
      </c>
      <c r="AS145" s="35">
        <f t="shared" si="238"/>
        <v>6.1</v>
      </c>
      <c r="AT145" s="35">
        <f>IF('Indicator Data'!L148="No data","x",IF('Indicator Data'!CL148&lt;1000,"x",ROUND((IF('Indicator Data'!L148&gt;AT$195,10,IF('Indicator Data'!L148&lt;AT$194,0,10-(AT$195-'Indicator Data'!L148)/(AT$195-AT$194)*10))),1)))</f>
        <v>4</v>
      </c>
      <c r="AU145" s="142">
        <f t="shared" si="239"/>
        <v>5.0999999999999996</v>
      </c>
      <c r="AV145" s="35">
        <f>IF('Indicator Data'!M148="No data","x",ROUND(IF('Indicator Data'!M148=0,0,IF(LOG('Indicator Data'!M148)&gt;AV$195,10,IF(LOG('Indicator Data'!M148)&lt;AV$194,0,10-(AV$195-LOG('Indicator Data'!M148))/(AV$195-AV$194)*10))),1))</f>
        <v>7.9</v>
      </c>
      <c r="AW145" s="36">
        <f>IF(AV145="x","x",'Indicator Data'!M148/'Indicator Data'!$CK148)</f>
        <v>0.3066381801685954</v>
      </c>
      <c r="AX145" s="35">
        <f t="shared" si="256"/>
        <v>3.4</v>
      </c>
      <c r="AY145" s="35">
        <f t="shared" si="257"/>
        <v>6.1</v>
      </c>
      <c r="AZ145" s="35">
        <f>IF('Indicator Data'!N148="No data","x",ROUND(IF('Indicator Data'!N148=0,0,IF(LOG('Indicator Data'!N148)&gt;AZ$195,10,IF(LOG('Indicator Data'!N148)&lt;AZ$194,0,10-(AZ$195-LOG('Indicator Data'!N148))/(AZ$195-AZ$194)*10))),1))</f>
        <v>6.2</v>
      </c>
      <c r="BA145" s="36">
        <f>IF(AZ145="x","x",'Indicator Data'!N148/'Indicator Data'!$CK148)</f>
        <v>4.3172633148814664E-3</v>
      </c>
      <c r="BB145" s="35">
        <f t="shared" si="258"/>
        <v>0.9</v>
      </c>
      <c r="BC145" s="35">
        <f t="shared" si="259"/>
        <v>4</v>
      </c>
      <c r="BD145" s="35">
        <f>IF('Indicator Data'!O148="No data","x",ROUND(IF('Indicator Data'!O148=0,0,IF(LOG('Indicator Data'!O148)&gt;BD$195,10,IF(LOG('Indicator Data'!O148)&lt;BD$194,0,10-(BD$195-LOG('Indicator Data'!O148))/(BD$195-BD$194)*10))),1))</f>
        <v>0</v>
      </c>
      <c r="BE145" s="36">
        <f>IF(BD145="x","x",'Indicator Data'!O148/'Indicator Data'!$CK148)</f>
        <v>0</v>
      </c>
      <c r="BF145" s="35">
        <f t="shared" si="260"/>
        <v>0</v>
      </c>
      <c r="BG145" s="35">
        <f t="shared" si="261"/>
        <v>0</v>
      </c>
      <c r="BH145" s="35">
        <f>IF('Indicator Data'!P148="No data","x",ROUND(IF('Indicator Data'!P148=0,0,IF(LOG('Indicator Data'!P148)&gt;BH$195,10,IF(LOG('Indicator Data'!P148)&lt;BH$194,0,10-(BH$195-LOG('Indicator Data'!P148))/(BH$195-BH$194)*10))),1))</f>
        <v>8.8000000000000007</v>
      </c>
      <c r="BI145" s="36">
        <f>IF(BH145="x","x",'Indicator Data'!P148/'Indicator Data'!$CK148)</f>
        <v>0.16108946140611133</v>
      </c>
      <c r="BJ145" s="35">
        <f t="shared" si="262"/>
        <v>10</v>
      </c>
      <c r="BK145" s="35">
        <f t="shared" si="263"/>
        <v>9.5</v>
      </c>
      <c r="BL145" s="35">
        <f t="shared" si="264"/>
        <v>6.1</v>
      </c>
      <c r="BM145" s="35">
        <f>ROUND(IF('Indicator Data'!Q148=0,0,IF(LOG('Indicator Data'!Q148)&gt;BM$195,10,IF(LOG('Indicator Data'!Q148)&lt;BM$194,0,10-(BM$195-LOG('Indicator Data'!Q148))/(BM$195-BM$194)*10))),1)</f>
        <v>8.6</v>
      </c>
      <c r="BN145" s="35">
        <f>ROUND(IF('Indicator Data'!R148=0,0,IF(LOG('Indicator Data'!R148)&gt;BN$195,10,IF(LOG('Indicator Data'!R148)&lt;BN$194,0,10-(BN$195-LOG('Indicator Data'!R148))/(BN$195-BN$194)*10))),1)</f>
        <v>0</v>
      </c>
      <c r="BO145" s="35">
        <f t="shared" si="265"/>
        <v>2.8666666666666667</v>
      </c>
      <c r="BP145" s="36">
        <f>'Indicator Data'!Q148/'Indicator Data'!$CK148</f>
        <v>0.86313064423070374</v>
      </c>
      <c r="BQ145" s="36">
        <f>'Indicator Data'!R148/'Indicator Data'!$CK148</f>
        <v>0</v>
      </c>
      <c r="BR145" s="35">
        <f t="shared" si="240"/>
        <v>8.6</v>
      </c>
      <c r="BS145" s="35">
        <f t="shared" si="241"/>
        <v>0</v>
      </c>
      <c r="BT145" s="35">
        <f t="shared" si="242"/>
        <v>2.8666666666666667</v>
      </c>
      <c r="BU145" s="35">
        <f t="shared" si="266"/>
        <v>2.9</v>
      </c>
      <c r="BV145" s="35">
        <f>ROUND(IF('Indicator Data'!S148=0,0,IF(LOG('Indicator Data'!S148)&gt;BV$195,10,IF(LOG('Indicator Data'!S148)&lt;BV$194,0,10-(BV$195-LOG('Indicator Data'!S148))/(BV$195-BV$194)*10))),1)</f>
        <v>0</v>
      </c>
      <c r="BW145" s="35">
        <f>ROUND(IF('Indicator Data'!T148=0,0,IF(LOG('Indicator Data'!T148)&gt;BW$195,10,IF(LOG('Indicator Data'!T148)&lt;BW$194,0,10-(BW$195-LOG('Indicator Data'!T148))/(BW$195-BW$194)*10))),1)</f>
        <v>8.5</v>
      </c>
      <c r="BX145" s="35">
        <f t="shared" si="267"/>
        <v>5.666666666666667</v>
      </c>
      <c r="BY145" s="36">
        <f>'Indicator Data'!S148/'Indicator Data'!$CK148</f>
        <v>0</v>
      </c>
      <c r="BZ145" s="36">
        <f>'Indicator Data'!T148/'Indicator Data'!$CK148</f>
        <v>0.71381500134785669</v>
      </c>
      <c r="CA145" s="35">
        <f t="shared" si="243"/>
        <v>0</v>
      </c>
      <c r="CB145" s="35">
        <f t="shared" si="244"/>
        <v>7.1</v>
      </c>
      <c r="CC145" s="35">
        <f t="shared" si="268"/>
        <v>4.7333333333333334</v>
      </c>
      <c r="CD145" s="35">
        <f t="shared" si="269"/>
        <v>5.2</v>
      </c>
      <c r="CE145" s="35">
        <f t="shared" si="270"/>
        <v>4.0999999999999996</v>
      </c>
      <c r="CF145" s="35">
        <f>ROUND(IF('Indicator Data'!U148=0,0,IF(LOG('Indicator Data'!U148)&gt;CF$195,10,IF(LOG('Indicator Data'!U148)&lt;CF$194,0,10-(CF$195-LOG('Indicator Data'!U148))/(CF$195-CF$194)*10))),1)</f>
        <v>8.4</v>
      </c>
      <c r="CG145" s="36">
        <f>'Indicator Data'!U148/'Indicator Data'!$CK148</f>
        <v>0.60835255899360718</v>
      </c>
      <c r="CH145" s="35">
        <f t="shared" si="245"/>
        <v>6.8</v>
      </c>
      <c r="CI145" s="35">
        <f t="shared" si="271"/>
        <v>7.7</v>
      </c>
      <c r="CJ145" s="35">
        <f>ROUND(IF('Indicator Data'!V148=0,0,IF(LOG('Indicator Data'!V148)&gt;CJ$195,10,IF(LOG('Indicator Data'!V148)&lt;CJ$194,0,10-(CJ$195-LOG('Indicator Data'!V148))/(CJ$195-CJ$194)*10))),1)</f>
        <v>8.1999999999999993</v>
      </c>
      <c r="CK145" s="36">
        <f>IF('Indicator Data'!V148/'Indicator Data'!$CK148&gt;1,1,'Indicator Data'!V148/'Indicator Data'!$CK148)</f>
        <v>0.46380525906891318</v>
      </c>
      <c r="CL145" s="35">
        <f t="shared" si="246"/>
        <v>4.5999999999999996</v>
      </c>
      <c r="CM145" s="35">
        <f t="shared" si="272"/>
        <v>6.8</v>
      </c>
      <c r="CN145" s="35">
        <f>ROUND(IF('Indicator Data'!W148=0,0,IF(LOG('Indicator Data'!W148)&gt;CN$195,10,IF(LOG('Indicator Data'!W148)&lt;CN$194,0,10-(CN$195-LOG('Indicator Data'!W148))/(CN$195-CN$194)*10))),1)</f>
        <v>7.4</v>
      </c>
      <c r="CO145" s="36">
        <f>'Indicator Data'!W148/'Indicator Data'!$CK148</f>
        <v>0.12131920165788528</v>
      </c>
      <c r="CP145" s="35">
        <f t="shared" si="247"/>
        <v>1.2</v>
      </c>
      <c r="CQ145" s="35">
        <f t="shared" si="273"/>
        <v>5</v>
      </c>
      <c r="CR145" s="35">
        <f t="shared" si="248"/>
        <v>6.1</v>
      </c>
      <c r="CS145" s="35">
        <f>IF('Indicator Data'!BZ148="No data","x",ROUND(IF('Indicator Data'!BZ148&gt;CS$195,0,IF('Indicator Data'!BZ148&lt;CS$194,10,(CS$195-'Indicator Data'!BZ148)/(CS$195-CS$194)*10)),1))</f>
        <v>3.7</v>
      </c>
      <c r="CT145" s="35">
        <f>IF('Indicator Data'!CA148="No data","x",ROUND(IF('Indicator Data'!CA148&gt;CT$195,0,IF('Indicator Data'!CA148&lt;CT$194,10,(CT$195-'Indicator Data'!CA148)/(CT$195-CT$194)*10)),1))</f>
        <v>7</v>
      </c>
      <c r="CU145" s="35">
        <f>IF('Indicator Data'!AC148="No data","x",ROUND(IF('Indicator Data'!AC148&gt;CU$195,0,IF('Indicator Data'!AC148&lt;CU$194,10,(CU$195-'Indicator Data'!AC148)/(CU$195-CU$194)*10)),1))</f>
        <v>9.5</v>
      </c>
      <c r="CV145" s="35">
        <f t="shared" si="249"/>
        <v>6.7</v>
      </c>
      <c r="CW145" s="35">
        <f>IF('Indicator Data'!X148="No data","x",ROUND(IF(LOG('Indicator Data'!X148)&gt;CW$195,10,IF(LOG('Indicator Data'!X148)&lt;CW$194,0,10-(CW$195-LOG('Indicator Data'!X148))/(CW$195-CW$194)*10)),1))</f>
        <v>9</v>
      </c>
      <c r="CX145" s="35">
        <f>IF('Indicator Data'!Y148="No data","x",ROUND(IF('Indicator Data'!Y148&gt;CX$195,10,IF('Indicator Data'!Y148&lt;CX$194,0,10-(CX$195-'Indicator Data'!Y148)/(CX$195-CX$194)*10)),1))</f>
        <v>6.3</v>
      </c>
      <c r="CY145" s="35">
        <f>IF('Indicator Data'!Z148="No data","x",ROUND(IF('Indicator Data'!Z148&gt;CY$195,10,IF('Indicator Data'!Z148&lt;CY$194,0,10-(CY$195-'Indicator Data'!Z148)/(CY$195-CY$194)*10)),1))</f>
        <v>1.7</v>
      </c>
      <c r="CZ145" s="35">
        <f>IF('Indicator Data'!AA148="No data","x",ROUND(IF('Indicator Data'!AA148&gt;CZ$195,10,IF('Indicator Data'!AA148&lt;CZ$194,0,10-(CZ$195-'Indicator Data'!AA148)/(CZ$195-CZ$194)*10)),1))</f>
        <v>5.6</v>
      </c>
      <c r="DA145" s="35">
        <f t="shared" si="274"/>
        <v>5.7</v>
      </c>
      <c r="DB145" s="35">
        <f t="shared" si="275"/>
        <v>6</v>
      </c>
      <c r="DC145" s="35">
        <f>IF('Indicator Data'!AF148="No data","x",ROUND(IF('Indicator Data'!AF148&gt;DC$195,10,IF('Indicator Data'!AF148&lt;DC$194,0,10-(DC$195-'Indicator Data'!AF148)/(DC$195-DC$194)*10)),1))</f>
        <v>5.0999999999999996</v>
      </c>
      <c r="DD145" s="35">
        <f>IF('Indicator Data'!AG148="No data","x",ROUND(IF('Indicator Data'!AG148&gt;DD$195,10,IF('Indicator Data'!AG148&lt;DD$194,0,10-(DD$195-'Indicator Data'!AG148)/(DD$195-DD$194)*10)),1))</f>
        <v>6.4</v>
      </c>
      <c r="DE145" s="35">
        <f t="shared" si="276"/>
        <v>5.7</v>
      </c>
      <c r="DF145" s="35">
        <f>IF('Indicator Data'!AB148="No data","x",ROUND(IF('Indicator Data'!AB148&gt;DF$195,10,IF('Indicator Data'!AB148&lt;DF$194,0,10-(DF$195-'Indicator Data'!AB148)/(DF$195-DF$194)*10)),1))</f>
        <v>0.7</v>
      </c>
      <c r="DG145" s="35">
        <f t="shared" si="277"/>
        <v>5.2</v>
      </c>
      <c r="DH145" s="143">
        <f>IF('Indicator Data'!AD148="No data","x",'Indicator Data'!AD148/'Indicator Data'!$CJ148)</f>
        <v>3.342853192119895E-4</v>
      </c>
      <c r="DI145" s="35">
        <f t="shared" si="278"/>
        <v>6.7</v>
      </c>
      <c r="DJ145" s="35">
        <f>IF('Indicator Data'!AE148="No data","x",ROUND(IF('Indicator Data'!AE148&gt;DJ$195,0,IF('Indicator Data'!AE148&lt;DJ$194,10,(DJ$195-'Indicator Data'!AE148)/(DJ$195-DJ$194)*10)),1))</f>
        <v>2</v>
      </c>
      <c r="DK145" s="35">
        <f t="shared" si="279"/>
        <v>4.4000000000000004</v>
      </c>
      <c r="DL145" s="35">
        <f t="shared" si="280"/>
        <v>5.0999999999999996</v>
      </c>
      <c r="DM145" s="37">
        <f t="shared" si="250"/>
        <v>5.8</v>
      </c>
      <c r="DN145" s="38">
        <f t="shared" si="251"/>
        <v>3.6</v>
      </c>
      <c r="DO145" s="35">
        <f>ROUND(IF('Indicator Data'!AH148=0,0,IF('Indicator Data'!AH148&gt;DO$195,10,IF('Indicator Data'!AH148&lt;DO$194,0,10-(DO$195-'Indicator Data'!AH148)/(DO$195-DO$194)*10))),1)</f>
        <v>3.2</v>
      </c>
      <c r="DP145" s="35">
        <f>ROUND(IF('Indicator Data'!AI148=0,0,IF(LOG('Indicator Data'!AI148)&gt;LOG(DP$195),10,IF(LOG('Indicator Data'!AI148)&lt;LOG(DP$194),0,10-(LOG(DP$195)-LOG('Indicator Data'!AI148))/(LOG(DP$195)-LOG(DP$194))*10))),1)</f>
        <v>5.3</v>
      </c>
      <c r="DQ145" s="37">
        <f t="shared" si="252"/>
        <v>4.3</v>
      </c>
      <c r="DR145" s="35">
        <f>'Indicator Data'!AJ148</f>
        <v>0</v>
      </c>
      <c r="DS145" s="35">
        <f>'Indicator Data'!AK148</f>
        <v>0</v>
      </c>
      <c r="DT145" s="37">
        <f t="shared" si="253"/>
        <v>0</v>
      </c>
      <c r="DU145" s="38">
        <f t="shared" si="254"/>
        <v>3</v>
      </c>
      <c r="DV145" s="13"/>
      <c r="DW145" s="83"/>
    </row>
    <row r="146" spans="1:128" s="2" customFormat="1" x14ac:dyDescent="0.3">
      <c r="A146" s="98" t="str">
        <f>'Indicator Data'!A149</f>
        <v>Saint Kitts and Nevis</v>
      </c>
      <c r="B146" s="39" t="str">
        <f>'Indicator Data'!B149</f>
        <v>KNA</v>
      </c>
      <c r="C146" s="35">
        <f>ROUND(IF('Indicator Data'!C149=0,0.1,IF(LOG('Indicator Data'!C149)&gt;C$195,10,IF(LOG('Indicator Data'!C149)&lt;C$194,0,10-(C$195-LOG('Indicator Data'!C149))/(C$195-C$194)*10))),1)</f>
        <v>2.5</v>
      </c>
      <c r="D146" s="35">
        <f>ROUND(IF('Indicator Data'!D149=0,0.1,IF(LOG('Indicator Data'!D149)&gt;D$195,10,IF(LOG('Indicator Data'!D149)&lt;D$194,0,10-(D$195-LOG('Indicator Data'!D149))/(D$195-D$194)*10))),1)</f>
        <v>0.1</v>
      </c>
      <c r="E146" s="35">
        <f t="shared" si="214"/>
        <v>1.4</v>
      </c>
      <c r="F146" s="35">
        <f>IF('Indicator Data'!E149="No data",0.1,(ROUND(IF('Indicator Data'!E149=0,0,IF(LOG('Indicator Data'!E149)&gt;F$195,10,IF(LOG('Indicator Data'!E149)&lt;F$194,0,10-(F$195-LOG('Indicator Data'!E149))/(F$195-F$194)*10))),1)))</f>
        <v>0.1</v>
      </c>
      <c r="G146" s="35">
        <f>ROUND(IF('Indicator Data'!F149=0,0,IF(LOG('Indicator Data'!F149)&gt;G$195,10,IF(LOG('Indicator Data'!F149)&lt;G$194,0,10-(G$195-LOG('Indicator Data'!F149))/(G$195-G$194)*10))),1)</f>
        <v>0</v>
      </c>
      <c r="H146" s="35">
        <f>ROUND(IF('Indicator Data'!G149=0,0,IF(LOG('Indicator Data'!G149)&gt;H$195,10,IF(LOG('Indicator Data'!G149)&lt;H$194,0,10-(H$195-LOG('Indicator Data'!G149))/(H$195-H$194)*10))),1)</f>
        <v>2.6</v>
      </c>
      <c r="I146" s="35">
        <f>ROUND(IF('Indicator Data'!H149=0,0,IF(LOG('Indicator Data'!H149)&gt;I$195,10,IF(LOG('Indicator Data'!H149)&lt;I$194,0,10-(I$195-LOG('Indicator Data'!H149))/(I$195-I$194)*10))),1)</f>
        <v>6.5</v>
      </c>
      <c r="J146" s="35">
        <f t="shared" si="215"/>
        <v>4.8</v>
      </c>
      <c r="K146" s="35">
        <f>ROUND(IF('Indicator Data'!I149=0,0,IF(LOG('Indicator Data'!I149)&gt;K$195,10,IF(LOG('Indicator Data'!I149)&lt;K$194,0,10-(K$195-LOG('Indicator Data'!I149))/(K$195-K$194)*10))),1)</f>
        <v>3</v>
      </c>
      <c r="L146" s="35">
        <f t="shared" si="216"/>
        <v>4</v>
      </c>
      <c r="M146" s="35">
        <f>ROUND(IF('Indicator Data'!J149=0,0,IF(LOG('Indicator Data'!J149)&gt;M$195,10,IF(LOG('Indicator Data'!J149)&lt;M$194,0,10-(M$195-LOG('Indicator Data'!J149))/(M$195-M$194)*10))),1)</f>
        <v>0</v>
      </c>
      <c r="N146" s="36">
        <f>'Indicator Data'!C149/'Indicator Data'!$CK149</f>
        <v>1.7867944341413888E-3</v>
      </c>
      <c r="O146" s="36">
        <f>'Indicator Data'!D149/'Indicator Data'!$CK149</f>
        <v>0</v>
      </c>
      <c r="P146" s="36" t="str">
        <f>IF(F146=0.1,"x",'Indicator Data'!E149/'Indicator Data'!$CK149)</f>
        <v>x</v>
      </c>
      <c r="Q146" s="36">
        <f>'Indicator Data'!F149/'Indicator Data'!$CK149</f>
        <v>0</v>
      </c>
      <c r="R146" s="36">
        <f>'Indicator Data'!G149/'Indicator Data'!$CK149</f>
        <v>1.8969912905779887E-2</v>
      </c>
      <c r="S146" s="36">
        <f>'Indicator Data'!H149/'Indicator Data'!$CK149</f>
        <v>5.990498812351544E-3</v>
      </c>
      <c r="T146" s="36">
        <f>'Indicator Data'!I149/'Indicator Data'!$CK149</f>
        <v>5.5315266681062398E-3</v>
      </c>
      <c r="U146" s="36">
        <f>'Indicator Data'!J149/'Indicator Data'!$CK149</f>
        <v>0</v>
      </c>
      <c r="V146" s="35">
        <f t="shared" si="217"/>
        <v>8.9</v>
      </c>
      <c r="W146" s="35">
        <f t="shared" si="218"/>
        <v>0</v>
      </c>
      <c r="X146" s="35">
        <f t="shared" si="219"/>
        <v>6.2</v>
      </c>
      <c r="Y146" s="35">
        <f t="shared" si="220"/>
        <v>0.1</v>
      </c>
      <c r="Z146" s="35">
        <f t="shared" si="221"/>
        <v>0</v>
      </c>
      <c r="AA146" s="35">
        <f t="shared" si="222"/>
        <v>10</v>
      </c>
      <c r="AB146" s="35">
        <f t="shared" si="223"/>
        <v>10</v>
      </c>
      <c r="AC146" s="35">
        <f t="shared" si="224"/>
        <v>10</v>
      </c>
      <c r="AD146" s="35">
        <f t="shared" si="225"/>
        <v>5.5</v>
      </c>
      <c r="AE146" s="35">
        <f t="shared" si="226"/>
        <v>8.6</v>
      </c>
      <c r="AF146" s="35">
        <f t="shared" si="227"/>
        <v>0</v>
      </c>
      <c r="AG146" s="35">
        <f>ROUND(IF('Indicator Data'!K149=0,0,IF('Indicator Data'!K149&gt;AG$195,10,IF('Indicator Data'!K149&lt;AG$194,0,10-(AG$195-'Indicator Data'!K149)/(AG$195-AG$194)*10))),1)</f>
        <v>0</v>
      </c>
      <c r="AH146" s="35">
        <f t="shared" si="228"/>
        <v>5.7</v>
      </c>
      <c r="AI146" s="35">
        <f t="shared" si="229"/>
        <v>0.1</v>
      </c>
      <c r="AJ146" s="35">
        <f t="shared" si="230"/>
        <v>6.3</v>
      </c>
      <c r="AK146" s="35">
        <f t="shared" si="231"/>
        <v>8.3000000000000007</v>
      </c>
      <c r="AL146" s="35">
        <f t="shared" si="232"/>
        <v>7.4</v>
      </c>
      <c r="AM146" s="35">
        <f t="shared" si="233"/>
        <v>4.3</v>
      </c>
      <c r="AN146" s="35">
        <f t="shared" si="234"/>
        <v>0</v>
      </c>
      <c r="AO146" s="142">
        <f t="shared" si="235"/>
        <v>4.2</v>
      </c>
      <c r="AP146" s="142">
        <f t="shared" si="255"/>
        <v>0.1</v>
      </c>
      <c r="AQ146" s="142">
        <f t="shared" si="236"/>
        <v>0</v>
      </c>
      <c r="AR146" s="142">
        <f t="shared" si="237"/>
        <v>6.9</v>
      </c>
      <c r="AS146" s="35">
        <f t="shared" si="238"/>
        <v>0</v>
      </c>
      <c r="AT146" s="35" t="str">
        <f>IF('Indicator Data'!L149="No data","x",IF('Indicator Data'!CL149&lt;1000,"x",ROUND((IF('Indicator Data'!L149&gt;AT$195,10,IF('Indicator Data'!L149&lt;AT$194,0,10-(AT$195-'Indicator Data'!L149)/(AT$195-AT$194)*10))),1)))</f>
        <v>x</v>
      </c>
      <c r="AU146" s="142">
        <f t="shared" si="239"/>
        <v>0</v>
      </c>
      <c r="AV146" s="35" t="str">
        <f>IF('Indicator Data'!M149="No data","x",ROUND(IF('Indicator Data'!M149=0,0,IF(LOG('Indicator Data'!M149)&gt;AV$195,10,IF(LOG('Indicator Data'!M149)&lt;AV$194,0,10-(AV$195-LOG('Indicator Data'!M149))/(AV$195-AV$194)*10))),1))</f>
        <v>x</v>
      </c>
      <c r="AW146" s="36" t="str">
        <f>IF(AV146="x","x",'Indicator Data'!M149/'Indicator Data'!$CK149)</f>
        <v>x</v>
      </c>
      <c r="AX146" s="35" t="str">
        <f t="shared" si="256"/>
        <v>x</v>
      </c>
      <c r="AY146" s="35" t="str">
        <f t="shared" si="257"/>
        <v>x</v>
      </c>
      <c r="AZ146" s="35" t="str">
        <f>IF('Indicator Data'!N149="No data","x",ROUND(IF('Indicator Data'!N149=0,0,IF(LOG('Indicator Data'!N149)&gt;AZ$195,10,IF(LOG('Indicator Data'!N149)&lt;AZ$194,0,10-(AZ$195-LOG('Indicator Data'!N149))/(AZ$195-AZ$194)*10))),1))</f>
        <v>x</v>
      </c>
      <c r="BA146" s="36" t="str">
        <f>IF(AZ146="x","x",'Indicator Data'!N149/'Indicator Data'!$CK149)</f>
        <v>x</v>
      </c>
      <c r="BB146" s="35" t="str">
        <f t="shared" si="258"/>
        <v>x</v>
      </c>
      <c r="BC146" s="35" t="str">
        <f t="shared" si="259"/>
        <v>x</v>
      </c>
      <c r="BD146" s="35" t="str">
        <f>IF('Indicator Data'!O149="No data","x",ROUND(IF('Indicator Data'!O149=0,0,IF(LOG('Indicator Data'!O149)&gt;BD$195,10,IF(LOG('Indicator Data'!O149)&lt;BD$194,0,10-(BD$195-LOG('Indicator Data'!O149))/(BD$195-BD$194)*10))),1))</f>
        <v>x</v>
      </c>
      <c r="BE146" s="36" t="str">
        <f>IF(BD146="x","x",'Indicator Data'!O149/'Indicator Data'!$CK149)</f>
        <v>x</v>
      </c>
      <c r="BF146" s="35" t="str">
        <f t="shared" si="260"/>
        <v>x</v>
      </c>
      <c r="BG146" s="35" t="str">
        <f t="shared" si="261"/>
        <v>x</v>
      </c>
      <c r="BH146" s="35" t="str">
        <f>IF('Indicator Data'!P149="No data","x",ROUND(IF('Indicator Data'!P149=0,0,IF(LOG('Indicator Data'!P149)&gt;BH$195,10,IF(LOG('Indicator Data'!P149)&lt;BH$194,0,10-(BH$195-LOG('Indicator Data'!P149))/(BH$195-BH$194)*10))),1))</f>
        <v>x</v>
      </c>
      <c r="BI146" s="36" t="str">
        <f>IF(BH146="x","x",'Indicator Data'!P149/'Indicator Data'!$CK149)</f>
        <v>x</v>
      </c>
      <c r="BJ146" s="35" t="str">
        <f t="shared" si="262"/>
        <v>x</v>
      </c>
      <c r="BK146" s="35" t="str">
        <f t="shared" si="263"/>
        <v>x</v>
      </c>
      <c r="BL146" s="35" t="str">
        <f t="shared" si="264"/>
        <v>x</v>
      </c>
      <c r="BM146" s="35">
        <f>ROUND(IF('Indicator Data'!Q149=0,0,IF(LOG('Indicator Data'!Q149)&gt;BM$195,10,IF(LOG('Indicator Data'!Q149)&lt;BM$194,0,10-(BM$195-LOG('Indicator Data'!Q149))/(BM$195-BM$194)*10))),1)</f>
        <v>0</v>
      </c>
      <c r="BN146" s="35">
        <f>ROUND(IF('Indicator Data'!R149=0,0,IF(LOG('Indicator Data'!R149)&gt;BN$195,10,IF(LOG('Indicator Data'!R149)&lt;BN$194,0,10-(BN$195-LOG('Indicator Data'!R149))/(BN$195-BN$194)*10))),1)</f>
        <v>0</v>
      </c>
      <c r="BO146" s="35">
        <f t="shared" si="265"/>
        <v>0</v>
      </c>
      <c r="BP146" s="36">
        <f>'Indicator Data'!Q149/'Indicator Data'!$CK149</f>
        <v>0</v>
      </c>
      <c r="BQ146" s="36">
        <f>'Indicator Data'!R149/'Indicator Data'!$CK149</f>
        <v>0</v>
      </c>
      <c r="BR146" s="35">
        <f t="shared" si="240"/>
        <v>0</v>
      </c>
      <c r="BS146" s="35">
        <f t="shared" si="241"/>
        <v>0</v>
      </c>
      <c r="BT146" s="35">
        <f t="shared" si="242"/>
        <v>0</v>
      </c>
      <c r="BU146" s="35">
        <f t="shared" si="266"/>
        <v>0</v>
      </c>
      <c r="BV146" s="35">
        <f>ROUND(IF('Indicator Data'!S149=0,0,IF(LOG('Indicator Data'!S149)&gt;BV$195,10,IF(LOG('Indicator Data'!S149)&lt;BV$194,0,10-(BV$195-LOG('Indicator Data'!S149))/(BV$195-BV$194)*10))),1)</f>
        <v>0</v>
      </c>
      <c r="BW146" s="35">
        <f>ROUND(IF('Indicator Data'!T149=0,0,IF(LOG('Indicator Data'!T149)&gt;BW$195,10,IF(LOG('Indicator Data'!T149)&lt;BW$194,0,10-(BW$195-LOG('Indicator Data'!T149))/(BW$195-BW$194)*10))),1)</f>
        <v>0</v>
      </c>
      <c r="BX146" s="35">
        <f t="shared" si="267"/>
        <v>0</v>
      </c>
      <c r="BY146" s="36">
        <f>'Indicator Data'!S149/'Indicator Data'!$CK149</f>
        <v>0</v>
      </c>
      <c r="BZ146" s="36">
        <f>'Indicator Data'!T149/'Indicator Data'!$CK149</f>
        <v>0</v>
      </c>
      <c r="CA146" s="35">
        <f t="shared" si="243"/>
        <v>0</v>
      </c>
      <c r="CB146" s="35">
        <f t="shared" si="244"/>
        <v>0</v>
      </c>
      <c r="CC146" s="35">
        <f t="shared" si="268"/>
        <v>0</v>
      </c>
      <c r="CD146" s="35">
        <f t="shared" si="269"/>
        <v>0</v>
      </c>
      <c r="CE146" s="35">
        <f t="shared" si="270"/>
        <v>0</v>
      </c>
      <c r="CF146" s="35">
        <f>ROUND(IF('Indicator Data'!U149=0,0,IF(LOG('Indicator Data'!U149)&gt;CF$195,10,IF(LOG('Indicator Data'!U149)&lt;CF$194,0,10-(CF$195-LOG('Indicator Data'!U149))/(CF$195-CF$194)*10))),1)</f>
        <v>4.4000000000000004</v>
      </c>
      <c r="CG146" s="36">
        <f>'Indicator Data'!U149/'Indicator Data'!$CK149</f>
        <v>0.20226013100122364</v>
      </c>
      <c r="CH146" s="35">
        <f t="shared" si="245"/>
        <v>2.2000000000000002</v>
      </c>
      <c r="CI146" s="35">
        <f t="shared" si="271"/>
        <v>3.4</v>
      </c>
      <c r="CJ146" s="35">
        <f>ROUND(IF('Indicator Data'!V149=0,0,IF(LOG('Indicator Data'!V149)&gt;CJ$195,10,IF(LOG('Indicator Data'!V149)&lt;CJ$194,0,10-(CJ$195-LOG('Indicator Data'!V149))/(CJ$195-CJ$194)*10))),1)</f>
        <v>4.8</v>
      </c>
      <c r="CK146" s="36">
        <f>IF('Indicator Data'!V149/'Indicator Data'!$CK149&gt;1,1,'Indicator Data'!V149/'Indicator Data'!$CK149)</f>
        <v>0.42276640050924924</v>
      </c>
      <c r="CL146" s="35">
        <f t="shared" si="246"/>
        <v>4.2</v>
      </c>
      <c r="CM146" s="35">
        <f t="shared" si="272"/>
        <v>4.5</v>
      </c>
      <c r="CN146" s="35">
        <f>ROUND(IF('Indicator Data'!W149=0,0,IF(LOG('Indicator Data'!W149)&gt;CN$195,10,IF(LOG('Indicator Data'!W149)&lt;CN$194,0,10-(CN$195-LOG('Indicator Data'!W149))/(CN$195-CN$194)*10))),1)</f>
        <v>5</v>
      </c>
      <c r="CO146" s="36">
        <f>'Indicator Data'!W149/'Indicator Data'!$CK149</f>
        <v>0.584329463094724</v>
      </c>
      <c r="CP146" s="35">
        <f t="shared" si="247"/>
        <v>5.8</v>
      </c>
      <c r="CQ146" s="35">
        <f t="shared" si="273"/>
        <v>5.4</v>
      </c>
      <c r="CR146" s="35">
        <f t="shared" si="248"/>
        <v>3.6</v>
      </c>
      <c r="CS146" s="35">
        <f>IF('Indicator Data'!BZ149="No data","x",ROUND(IF('Indicator Data'!BZ149&gt;CS$195,0,IF('Indicator Data'!BZ149&lt;CS$194,10,(CS$195-'Indicator Data'!BZ149)/(CS$195-CS$194)*10)),1))</f>
        <v>0.9</v>
      </c>
      <c r="CT146" s="35">
        <f>IF('Indicator Data'!CA149="No data","x",ROUND(IF('Indicator Data'!CA149&gt;CT$195,0,IF('Indicator Data'!CA149&lt;CT$194,10,(CT$195-'Indicator Data'!CA149)/(CT$195-CT$194)*10)),1))</f>
        <v>0.2</v>
      </c>
      <c r="CU146" s="35" t="str">
        <f>IF('Indicator Data'!AC149="No data","x",ROUND(IF('Indicator Data'!AC149&gt;CU$195,0,IF('Indicator Data'!AC149&lt;CU$194,10,(CU$195-'Indicator Data'!AC149)/(CU$195-CU$194)*10)),1))</f>
        <v>x</v>
      </c>
      <c r="CV146" s="35">
        <f t="shared" si="249"/>
        <v>0.6</v>
      </c>
      <c r="CW146" s="35">
        <f>IF('Indicator Data'!X149="No data","x",ROUND(IF(LOG('Indicator Data'!X149)&gt;CW$195,10,IF(LOG('Indicator Data'!X149)&lt;CW$194,0,10-(CW$195-LOG('Indicator Data'!X149))/(CW$195-CW$194)*10)),1))</f>
        <v>7.7</v>
      </c>
      <c r="CX146" s="35">
        <f>IF('Indicator Data'!Y149="No data","x",ROUND(IF('Indicator Data'!Y149&gt;CX$195,10,IF('Indicator Data'!Y149&lt;CX$194,0,10-(CX$195-'Indicator Data'!Y149)/(CX$195-CX$194)*10)),1))</f>
        <v>1.5</v>
      </c>
      <c r="CY146" s="35">
        <f>IF('Indicator Data'!Z149="No data","x",ROUND(IF('Indicator Data'!Z149&gt;CY$195,10,IF('Indicator Data'!Z149&lt;CY$194,0,10-(CY$195-'Indicator Data'!Z149)/(CY$195-CY$194)*10)),1))</f>
        <v>3.1</v>
      </c>
      <c r="CZ146" s="35" t="str">
        <f>IF('Indicator Data'!AA149="No data","x",ROUND(IF('Indicator Data'!AA149&gt;CZ$195,10,IF('Indicator Data'!AA149&lt;CZ$194,0,10-(CZ$195-'Indicator Data'!AA149)/(CZ$195-CZ$194)*10)),1))</f>
        <v>x</v>
      </c>
      <c r="DA146" s="35">
        <f t="shared" si="274"/>
        <v>4.0999999999999996</v>
      </c>
      <c r="DB146" s="35">
        <f t="shared" si="275"/>
        <v>2.9</v>
      </c>
      <c r="DC146" s="35" t="str">
        <f>IF('Indicator Data'!AF149="No data","x",ROUND(IF('Indicator Data'!AF149&gt;DC$195,10,IF('Indicator Data'!AF149&lt;DC$194,0,10-(DC$195-'Indicator Data'!AF149)/(DC$195-DC$194)*10)),1))</f>
        <v>x</v>
      </c>
      <c r="DD146" s="35" t="str">
        <f>IF('Indicator Data'!AG149="No data","x",ROUND(IF('Indicator Data'!AG149&gt;DD$195,10,IF('Indicator Data'!AG149&lt;DD$194,0,10-(DD$195-'Indicator Data'!AG149)/(DD$195-DD$194)*10)),1))</f>
        <v>x</v>
      </c>
      <c r="DE146" s="35">
        <f t="shared" si="276"/>
        <v>4.0999999999999996</v>
      </c>
      <c r="DF146" s="35">
        <f>IF('Indicator Data'!AB149="No data","x",ROUND(IF('Indicator Data'!AB149&gt;DF$195,10,IF('Indicator Data'!AB149&lt;DF$194,0,10-(DF$195-'Indicator Data'!AB149)/(DF$195-DF$194)*10)),1))</f>
        <v>0.1</v>
      </c>
      <c r="DG146" s="35">
        <f t="shared" si="277"/>
        <v>0.4</v>
      </c>
      <c r="DH146" s="143" t="str">
        <f>IF('Indicator Data'!AD149="No data","x",'Indicator Data'!AD149/'Indicator Data'!$CJ149)</f>
        <v>x</v>
      </c>
      <c r="DI146" s="35" t="str">
        <f t="shared" si="278"/>
        <v>x</v>
      </c>
      <c r="DJ146" s="35">
        <f>IF('Indicator Data'!AE149="No data","x",ROUND(IF('Indicator Data'!AE149&gt;DJ$195,0,IF('Indicator Data'!AE149&lt;DJ$194,10,(DJ$195-'Indicator Data'!AE149)/(DJ$195-DJ$194)*10)),1))</f>
        <v>2</v>
      </c>
      <c r="DK146" s="35">
        <f t="shared" si="279"/>
        <v>2</v>
      </c>
      <c r="DL146" s="35">
        <f t="shared" si="280"/>
        <v>2.2000000000000002</v>
      </c>
      <c r="DM146" s="37">
        <f t="shared" si="250"/>
        <v>2.9</v>
      </c>
      <c r="DN146" s="38">
        <f t="shared" si="251"/>
        <v>2.8</v>
      </c>
      <c r="DO146" s="35">
        <f>ROUND(IF('Indicator Data'!AH149=0,0,IF('Indicator Data'!AH149&gt;DO$195,10,IF('Indicator Data'!AH149&lt;DO$194,0,10-(DO$195-'Indicator Data'!AH149)/(DO$195-DO$194)*10))),1)</f>
        <v>0</v>
      </c>
      <c r="DP146" s="35">
        <f>ROUND(IF('Indicator Data'!AI149=0,0,IF(LOG('Indicator Data'!AI149)&gt;LOG(DP$195),10,IF(LOG('Indicator Data'!AI149)&lt;LOG(DP$194),0,10-(LOG(DP$195)-LOG('Indicator Data'!AI149))/(LOG(DP$195)-LOG(DP$194))*10))),1)</f>
        <v>0</v>
      </c>
      <c r="DQ146" s="37">
        <f t="shared" si="252"/>
        <v>0</v>
      </c>
      <c r="DR146" s="35">
        <f>'Indicator Data'!AJ149</f>
        <v>0</v>
      </c>
      <c r="DS146" s="35">
        <f>'Indicator Data'!AK149</f>
        <v>0</v>
      </c>
      <c r="DT146" s="37">
        <f t="shared" si="253"/>
        <v>0</v>
      </c>
      <c r="DU146" s="38">
        <f t="shared" si="254"/>
        <v>0</v>
      </c>
      <c r="DV146" s="13"/>
      <c r="DW146" s="83"/>
    </row>
    <row r="147" spans="1:128" s="2" customFormat="1" x14ac:dyDescent="0.3">
      <c r="A147" s="98" t="str">
        <f>'Indicator Data'!A150</f>
        <v>Saint Lucia</v>
      </c>
      <c r="B147" s="39" t="str">
        <f>'Indicator Data'!B150</f>
        <v>LCA</v>
      </c>
      <c r="C147" s="35">
        <f>ROUND(IF('Indicator Data'!C150=0,0.1,IF(LOG('Indicator Data'!C150)&gt;C$195,10,IF(LOG('Indicator Data'!C150)&lt;C$194,0,10-(C$195-LOG('Indicator Data'!C150))/(C$195-C$194)*10))),1)</f>
        <v>3.8</v>
      </c>
      <c r="D147" s="35">
        <f>ROUND(IF('Indicator Data'!D150=0,0.1,IF(LOG('Indicator Data'!D150)&gt;D$195,10,IF(LOG('Indicator Data'!D150)&lt;D$194,0,10-(D$195-LOG('Indicator Data'!D150))/(D$195-D$194)*10))),1)</f>
        <v>0.1</v>
      </c>
      <c r="E147" s="35">
        <f t="shared" si="214"/>
        <v>2.1</v>
      </c>
      <c r="F147" s="35">
        <f>IF('Indicator Data'!E150="No data",0.1,(ROUND(IF('Indicator Data'!E150=0,0,IF(LOG('Indicator Data'!E150)&gt;F$195,10,IF(LOG('Indicator Data'!E150)&lt;F$194,0,10-(F$195-LOG('Indicator Data'!E150))/(F$195-F$194)*10))),1)))</f>
        <v>0.1</v>
      </c>
      <c r="G147" s="35">
        <f>ROUND(IF('Indicator Data'!F150=0,0,IF(LOG('Indicator Data'!F150)&gt;G$195,10,IF(LOG('Indicator Data'!F150)&lt;G$194,0,10-(G$195-LOG('Indicator Data'!F150))/(G$195-G$194)*10))),1)</f>
        <v>0</v>
      </c>
      <c r="H147" s="35">
        <f>ROUND(IF('Indicator Data'!G150=0,0,IF(LOG('Indicator Data'!G150)&gt;H$195,10,IF(LOG('Indicator Data'!G150)&lt;H$194,0,10-(H$195-LOG('Indicator Data'!G150))/(H$195-H$194)*10))),1)</f>
        <v>3.5</v>
      </c>
      <c r="I147" s="35">
        <f>ROUND(IF('Indicator Data'!H150=0,0,IF(LOG('Indicator Data'!H150)&gt;I$195,10,IF(LOG('Indicator Data'!H150)&lt;I$194,0,10-(I$195-LOG('Indicator Data'!H150))/(I$195-I$194)*10))),1)</f>
        <v>6.5</v>
      </c>
      <c r="J147" s="35">
        <f t="shared" si="215"/>
        <v>5.2</v>
      </c>
      <c r="K147" s="35">
        <f>ROUND(IF('Indicator Data'!I150=0,0,IF(LOG('Indicator Data'!I150)&gt;K$195,10,IF(LOG('Indicator Data'!I150)&lt;K$194,0,10-(K$195-LOG('Indicator Data'!I150))/(K$195-K$194)*10))),1)</f>
        <v>3.5</v>
      </c>
      <c r="L147" s="35">
        <f t="shared" si="216"/>
        <v>4.4000000000000004</v>
      </c>
      <c r="M147" s="35">
        <f>ROUND(IF('Indicator Data'!J150=0,0,IF(LOG('Indicator Data'!J150)&gt;M$195,10,IF(LOG('Indicator Data'!J150)&lt;M$194,0,10-(M$195-LOG('Indicator Data'!J150))/(M$195-M$194)*10))),1)</f>
        <v>0</v>
      </c>
      <c r="N147" s="36">
        <f>'Indicator Data'!C150/'Indicator Data'!$CK150</f>
        <v>1.7361454671760673E-3</v>
      </c>
      <c r="O147" s="36">
        <f>'Indicator Data'!D150/'Indicator Data'!$CK150</f>
        <v>0</v>
      </c>
      <c r="P147" s="36" t="str">
        <f>IF(F147=0.1,"x",'Indicator Data'!E150/'Indicator Data'!$CK150)</f>
        <v>x</v>
      </c>
      <c r="Q147" s="36">
        <f>'Indicator Data'!F150/'Indicator Data'!$CK150</f>
        <v>0</v>
      </c>
      <c r="R147" s="36">
        <f>'Indicator Data'!G150/'Indicator Data'!$CK150</f>
        <v>1.3988345882950719E-2</v>
      </c>
      <c r="S147" s="36">
        <f>'Indicator Data'!H150/'Indicator Data'!$CK150</f>
        <v>1.998335126135817E-3</v>
      </c>
      <c r="T147" s="36">
        <f>'Indicator Data'!I150/'Indicator Data'!$CK150</f>
        <v>3.0237568851723524E-3</v>
      </c>
      <c r="U147" s="36">
        <f>'Indicator Data'!J150/'Indicator Data'!$CK150</f>
        <v>0</v>
      </c>
      <c r="V147" s="35">
        <f t="shared" si="217"/>
        <v>8.6999999999999993</v>
      </c>
      <c r="W147" s="35">
        <f t="shared" si="218"/>
        <v>0</v>
      </c>
      <c r="X147" s="35">
        <f t="shared" si="219"/>
        <v>5.9</v>
      </c>
      <c r="Y147" s="35">
        <f t="shared" si="220"/>
        <v>0.1</v>
      </c>
      <c r="Z147" s="35">
        <f t="shared" si="221"/>
        <v>0</v>
      </c>
      <c r="AA147" s="35">
        <f t="shared" si="222"/>
        <v>7.8</v>
      </c>
      <c r="AB147" s="35">
        <f t="shared" si="223"/>
        <v>4</v>
      </c>
      <c r="AC147" s="35">
        <f t="shared" si="224"/>
        <v>6.3</v>
      </c>
      <c r="AD147" s="35">
        <f t="shared" si="225"/>
        <v>3</v>
      </c>
      <c r="AE147" s="35">
        <f t="shared" si="226"/>
        <v>4.9000000000000004</v>
      </c>
      <c r="AF147" s="35">
        <f t="shared" si="227"/>
        <v>0</v>
      </c>
      <c r="AG147" s="35">
        <f>ROUND(IF('Indicator Data'!K150=0,0,IF('Indicator Data'!K150&gt;AG$195,10,IF('Indicator Data'!K150&lt;AG$194,0,10-(AG$195-'Indicator Data'!K150)/(AG$195-AG$194)*10))),1)</f>
        <v>1</v>
      </c>
      <c r="AH147" s="35">
        <f t="shared" si="228"/>
        <v>6.3</v>
      </c>
      <c r="AI147" s="35">
        <f t="shared" si="229"/>
        <v>0.1</v>
      </c>
      <c r="AJ147" s="35">
        <f t="shared" si="230"/>
        <v>5.7</v>
      </c>
      <c r="AK147" s="35">
        <f t="shared" si="231"/>
        <v>5.3</v>
      </c>
      <c r="AL147" s="35">
        <f t="shared" si="232"/>
        <v>5.5</v>
      </c>
      <c r="AM147" s="35">
        <f t="shared" si="233"/>
        <v>3.3</v>
      </c>
      <c r="AN147" s="35">
        <f t="shared" si="234"/>
        <v>0</v>
      </c>
      <c r="AO147" s="142">
        <f t="shared" si="235"/>
        <v>4.3</v>
      </c>
      <c r="AP147" s="142">
        <f t="shared" si="255"/>
        <v>0.1</v>
      </c>
      <c r="AQ147" s="142">
        <f t="shared" si="236"/>
        <v>0</v>
      </c>
      <c r="AR147" s="142">
        <f t="shared" si="237"/>
        <v>4.7</v>
      </c>
      <c r="AS147" s="35">
        <f t="shared" si="238"/>
        <v>0.5</v>
      </c>
      <c r="AT147" s="35" t="str">
        <f>IF('Indicator Data'!L150="No data","x",IF('Indicator Data'!CL150&lt;1000,"x",ROUND((IF('Indicator Data'!L150&gt;AT$195,10,IF('Indicator Data'!L150&lt;AT$194,0,10-(AT$195-'Indicator Data'!L150)/(AT$195-AT$194)*10))),1)))</f>
        <v>x</v>
      </c>
      <c r="AU147" s="142">
        <f t="shared" si="239"/>
        <v>0.5</v>
      </c>
      <c r="AV147" s="35" t="str">
        <f>IF('Indicator Data'!M150="No data","x",ROUND(IF('Indicator Data'!M150=0,0,IF(LOG('Indicator Data'!M150)&gt;AV$195,10,IF(LOG('Indicator Data'!M150)&lt;AV$194,0,10-(AV$195-LOG('Indicator Data'!M150))/(AV$195-AV$194)*10))),1))</f>
        <v>x</v>
      </c>
      <c r="AW147" s="36" t="str">
        <f>IF(AV147="x","x",'Indicator Data'!M150/'Indicator Data'!$CK150)</f>
        <v>x</v>
      </c>
      <c r="AX147" s="35" t="str">
        <f t="shared" si="256"/>
        <v>x</v>
      </c>
      <c r="AY147" s="35" t="str">
        <f t="shared" si="257"/>
        <v>x</v>
      </c>
      <c r="AZ147" s="35" t="str">
        <f>IF('Indicator Data'!N150="No data","x",ROUND(IF('Indicator Data'!N150=0,0,IF(LOG('Indicator Data'!N150)&gt;AZ$195,10,IF(LOG('Indicator Data'!N150)&lt;AZ$194,0,10-(AZ$195-LOG('Indicator Data'!N150))/(AZ$195-AZ$194)*10))),1))</f>
        <v>x</v>
      </c>
      <c r="BA147" s="36" t="str">
        <f>IF(AZ147="x","x",'Indicator Data'!N150/'Indicator Data'!$CK150)</f>
        <v>x</v>
      </c>
      <c r="BB147" s="35" t="str">
        <f t="shared" si="258"/>
        <v>x</v>
      </c>
      <c r="BC147" s="35" t="str">
        <f t="shared" si="259"/>
        <v>x</v>
      </c>
      <c r="BD147" s="35" t="str">
        <f>IF('Indicator Data'!O150="No data","x",ROUND(IF('Indicator Data'!O150=0,0,IF(LOG('Indicator Data'!O150)&gt;BD$195,10,IF(LOG('Indicator Data'!O150)&lt;BD$194,0,10-(BD$195-LOG('Indicator Data'!O150))/(BD$195-BD$194)*10))),1))</f>
        <v>x</v>
      </c>
      <c r="BE147" s="36" t="str">
        <f>IF(BD147="x","x",'Indicator Data'!O150/'Indicator Data'!$CK150)</f>
        <v>x</v>
      </c>
      <c r="BF147" s="35" t="str">
        <f t="shared" si="260"/>
        <v>x</v>
      </c>
      <c r="BG147" s="35" t="str">
        <f t="shared" si="261"/>
        <v>x</v>
      </c>
      <c r="BH147" s="35" t="str">
        <f>IF('Indicator Data'!P150="No data","x",ROUND(IF('Indicator Data'!P150=0,0,IF(LOG('Indicator Data'!P150)&gt;BH$195,10,IF(LOG('Indicator Data'!P150)&lt;BH$194,0,10-(BH$195-LOG('Indicator Data'!P150))/(BH$195-BH$194)*10))),1))</f>
        <v>x</v>
      </c>
      <c r="BI147" s="36" t="str">
        <f>IF(BH147="x","x",'Indicator Data'!P150/'Indicator Data'!$CK150)</f>
        <v>x</v>
      </c>
      <c r="BJ147" s="35" t="str">
        <f t="shared" si="262"/>
        <v>x</v>
      </c>
      <c r="BK147" s="35" t="str">
        <f t="shared" si="263"/>
        <v>x</v>
      </c>
      <c r="BL147" s="35" t="str">
        <f t="shared" si="264"/>
        <v>x</v>
      </c>
      <c r="BM147" s="35">
        <f>ROUND(IF('Indicator Data'!Q150=0,0,IF(LOG('Indicator Data'!Q150)&gt;BM$195,10,IF(LOG('Indicator Data'!Q150)&lt;BM$194,0,10-(BM$195-LOG('Indicator Data'!Q150))/(BM$195-BM$194)*10))),1)</f>
        <v>0</v>
      </c>
      <c r="BN147" s="35">
        <f>ROUND(IF('Indicator Data'!R150=0,0,IF(LOG('Indicator Data'!R150)&gt;BN$195,10,IF(LOG('Indicator Data'!R150)&lt;BN$194,0,10-(BN$195-LOG('Indicator Data'!R150))/(BN$195-BN$194)*10))),1)</f>
        <v>0</v>
      </c>
      <c r="BO147" s="35">
        <f t="shared" si="265"/>
        <v>0</v>
      </c>
      <c r="BP147" s="36">
        <f>'Indicator Data'!Q150/'Indicator Data'!$CK150</f>
        <v>0</v>
      </c>
      <c r="BQ147" s="36">
        <f>'Indicator Data'!R150/'Indicator Data'!$CK150</f>
        <v>0</v>
      </c>
      <c r="BR147" s="35">
        <f t="shared" si="240"/>
        <v>0</v>
      </c>
      <c r="BS147" s="35">
        <f t="shared" si="241"/>
        <v>0</v>
      </c>
      <c r="BT147" s="35">
        <f t="shared" si="242"/>
        <v>0</v>
      </c>
      <c r="BU147" s="35">
        <f t="shared" si="266"/>
        <v>0</v>
      </c>
      <c r="BV147" s="35">
        <f>ROUND(IF('Indicator Data'!S150=0,0,IF(LOG('Indicator Data'!S150)&gt;BV$195,10,IF(LOG('Indicator Data'!S150)&lt;BV$194,0,10-(BV$195-LOG('Indicator Data'!S150))/(BV$195-BV$194)*10))),1)</f>
        <v>0</v>
      </c>
      <c r="BW147" s="35">
        <f>ROUND(IF('Indicator Data'!T150=0,0,IF(LOG('Indicator Data'!T150)&gt;BW$195,10,IF(LOG('Indicator Data'!T150)&lt;BW$194,0,10-(BW$195-LOG('Indicator Data'!T150))/(BW$195-BW$194)*10))),1)</f>
        <v>0</v>
      </c>
      <c r="BX147" s="35">
        <f t="shared" si="267"/>
        <v>0</v>
      </c>
      <c r="BY147" s="36">
        <f>'Indicator Data'!S150/'Indicator Data'!$CK150</f>
        <v>0</v>
      </c>
      <c r="BZ147" s="36">
        <f>'Indicator Data'!T150/'Indicator Data'!$CK150</f>
        <v>0</v>
      </c>
      <c r="CA147" s="35">
        <f t="shared" si="243"/>
        <v>0</v>
      </c>
      <c r="CB147" s="35">
        <f t="shared" si="244"/>
        <v>0</v>
      </c>
      <c r="CC147" s="35">
        <f t="shared" si="268"/>
        <v>0</v>
      </c>
      <c r="CD147" s="35">
        <f t="shared" si="269"/>
        <v>0</v>
      </c>
      <c r="CE147" s="35">
        <f t="shared" si="270"/>
        <v>0</v>
      </c>
      <c r="CF147" s="35">
        <f>ROUND(IF('Indicator Data'!U150=0,0,IF(LOG('Indicator Data'!U150)&gt;CF$195,10,IF(LOG('Indicator Data'!U150)&lt;CF$194,0,10-(CF$195-LOG('Indicator Data'!U150))/(CF$195-CF$194)*10))),1)</f>
        <v>6</v>
      </c>
      <c r="CG147" s="36">
        <f>'Indicator Data'!U150/'Indicator Data'!$CK150</f>
        <v>0.85424786079924753</v>
      </c>
      <c r="CH147" s="35">
        <f t="shared" si="245"/>
        <v>9.5</v>
      </c>
      <c r="CI147" s="35">
        <f t="shared" si="271"/>
        <v>8.1999999999999993</v>
      </c>
      <c r="CJ147" s="35">
        <f>ROUND(IF('Indicator Data'!V150=0,0,IF(LOG('Indicator Data'!V150)&gt;CJ$195,10,IF(LOG('Indicator Data'!V150)&lt;CJ$194,0,10-(CJ$195-LOG('Indicator Data'!V150))/(CJ$195-CJ$194)*10))),1)</f>
        <v>6.1</v>
      </c>
      <c r="CK147" s="36">
        <f>IF('Indicator Data'!V150/'Indicator Data'!$CK150&gt;1,1,'Indicator Data'!V150/'Indicator Data'!$CK150)</f>
        <v>0.93485668506316255</v>
      </c>
      <c r="CL147" s="35">
        <f t="shared" si="246"/>
        <v>9.3000000000000007</v>
      </c>
      <c r="CM147" s="35">
        <f t="shared" si="272"/>
        <v>8.1</v>
      </c>
      <c r="CN147" s="35">
        <f>ROUND(IF('Indicator Data'!W150=0,0,IF(LOG('Indicator Data'!W150)&gt;CN$195,10,IF(LOG('Indicator Data'!W150)&lt;CN$194,0,10-(CN$195-LOG('Indicator Data'!W150))/(CN$195-CN$194)*10))),1)</f>
        <v>6</v>
      </c>
      <c r="CO147" s="36">
        <f>'Indicator Data'!W150/'Indicator Data'!$CK150</f>
        <v>0.84685463324126065</v>
      </c>
      <c r="CP147" s="35">
        <f t="shared" si="247"/>
        <v>8.5</v>
      </c>
      <c r="CQ147" s="35">
        <f t="shared" si="273"/>
        <v>7.5</v>
      </c>
      <c r="CR147" s="35">
        <f t="shared" si="248"/>
        <v>6.8</v>
      </c>
      <c r="CS147" s="35">
        <f>IF('Indicator Data'!BZ150="No data","x",ROUND(IF('Indicator Data'!BZ150&gt;CS$195,0,IF('Indicator Data'!BZ150&lt;CS$194,10,(CS$195-'Indicator Data'!BZ150)/(CS$195-CS$194)*10)),1))</f>
        <v>1.3</v>
      </c>
      <c r="CT147" s="35">
        <f>IF('Indicator Data'!CA150="No data","x",ROUND(IF('Indicator Data'!CA150&gt;CT$195,0,IF('Indicator Data'!CA150&lt;CT$194,10,(CT$195-'Indicator Data'!CA150)/(CT$195-CT$194)*10)),1))</f>
        <v>0.3</v>
      </c>
      <c r="CU147" s="35">
        <f>IF('Indicator Data'!AC150="No data","x",ROUND(IF('Indicator Data'!AC150&gt;CU$195,0,IF('Indicator Data'!AC150&lt;CU$194,10,(CU$195-'Indicator Data'!AC150)/(CU$195-CU$194)*10)),1))</f>
        <v>1.3</v>
      </c>
      <c r="CV147" s="35">
        <f t="shared" si="249"/>
        <v>1</v>
      </c>
      <c r="CW147" s="35">
        <f>IF('Indicator Data'!X150="No data","x",ROUND(IF(LOG('Indicator Data'!X150)&gt;CW$195,10,IF(LOG('Indicator Data'!X150)&lt;CW$194,0,10-(CW$195-LOG('Indicator Data'!X150))/(CW$195-CW$194)*10)),1))</f>
        <v>8.1999999999999993</v>
      </c>
      <c r="CX147" s="35">
        <f>IF('Indicator Data'!Y150="No data","x",ROUND(IF('Indicator Data'!Y150&gt;CX$195,10,IF('Indicator Data'!Y150&lt;CX$194,0,10-(CX$195-'Indicator Data'!Y150)/(CX$195-CX$194)*10)),1))</f>
        <v>1.7</v>
      </c>
      <c r="CY147" s="35">
        <f>IF('Indicator Data'!Z150="No data","x",ROUND(IF('Indicator Data'!Z150&gt;CY$195,10,IF('Indicator Data'!Z150&lt;CY$194,0,10-(CY$195-'Indicator Data'!Z150)/(CY$195-CY$194)*10)),1))</f>
        <v>1.9</v>
      </c>
      <c r="CZ147" s="35" t="str">
        <f>IF('Indicator Data'!AA150="No data","x",ROUND(IF('Indicator Data'!AA150&gt;CZ$195,10,IF('Indicator Data'!AA150&lt;CZ$194,0,10-(CZ$195-'Indicator Data'!AA150)/(CZ$195-CZ$194)*10)),1))</f>
        <v>x</v>
      </c>
      <c r="DA147" s="35">
        <f t="shared" si="274"/>
        <v>3.9</v>
      </c>
      <c r="DB147" s="35">
        <f t="shared" si="275"/>
        <v>2.9</v>
      </c>
      <c r="DC147" s="35">
        <f>IF('Indicator Data'!AF150="No data","x",ROUND(IF('Indicator Data'!AF150&gt;DC$195,10,IF('Indicator Data'!AF150&lt;DC$194,0,10-(DC$195-'Indicator Data'!AF150)/(DC$195-DC$194)*10)),1))</f>
        <v>1.3</v>
      </c>
      <c r="DD147" s="35">
        <f>IF('Indicator Data'!AG150="No data","x",ROUND(IF('Indicator Data'!AG150&gt;DD$195,10,IF('Indicator Data'!AG150&lt;DD$194,0,10-(DD$195-'Indicator Data'!AG150)/(DD$195-DD$194)*10)),1))</f>
        <v>0.7</v>
      </c>
      <c r="DE147" s="35">
        <f t="shared" si="276"/>
        <v>2.8</v>
      </c>
      <c r="DF147" s="35">
        <f>IF('Indicator Data'!AB150="No data","x",ROUND(IF('Indicator Data'!AB150&gt;DF$195,10,IF('Indicator Data'!AB150&lt;DF$194,0,10-(DF$195-'Indicator Data'!AB150)/(DF$195-DF$194)*10)),1))</f>
        <v>0.3</v>
      </c>
      <c r="DG147" s="35">
        <f t="shared" si="277"/>
        <v>0.8</v>
      </c>
      <c r="DH147" s="143">
        <f>IF('Indicator Data'!AD150="No data","x",'Indicator Data'!AD150/'Indicator Data'!$CJ150)</f>
        <v>1.367652288082278E-4</v>
      </c>
      <c r="DI147" s="35">
        <f t="shared" si="278"/>
        <v>8.6</v>
      </c>
      <c r="DJ147" s="35">
        <f>IF('Indicator Data'!AE150="No data","x",ROUND(IF('Indicator Data'!AE150&gt;DJ$195,0,IF('Indicator Data'!AE150&lt;DJ$194,10,(DJ$195-'Indicator Data'!AE150)/(DJ$195-DJ$194)*10)),1))</f>
        <v>2</v>
      </c>
      <c r="DK147" s="35">
        <f t="shared" si="279"/>
        <v>5.3</v>
      </c>
      <c r="DL147" s="35">
        <f t="shared" si="280"/>
        <v>3</v>
      </c>
      <c r="DM147" s="37">
        <f t="shared" si="250"/>
        <v>4.5</v>
      </c>
      <c r="DN147" s="38">
        <f t="shared" si="251"/>
        <v>2.6</v>
      </c>
      <c r="DO147" s="35">
        <f>ROUND(IF('Indicator Data'!AH150=0,0,IF('Indicator Data'!AH150&gt;DO$195,10,IF('Indicator Data'!AH150&lt;DO$194,0,10-(DO$195-'Indicator Data'!AH150)/(DO$195-DO$194)*10))),1)</f>
        <v>0</v>
      </c>
      <c r="DP147" s="35">
        <f>ROUND(IF('Indicator Data'!AI150=0,0,IF(LOG('Indicator Data'!AI150)&gt;LOG(DP$195),10,IF(LOG('Indicator Data'!AI150)&lt;LOG(DP$194),0,10-(LOG(DP$195)-LOG('Indicator Data'!AI150))/(LOG(DP$195)-LOG(DP$194))*10))),1)</f>
        <v>0</v>
      </c>
      <c r="DQ147" s="37">
        <f t="shared" si="252"/>
        <v>0</v>
      </c>
      <c r="DR147" s="35">
        <f>'Indicator Data'!AJ150</f>
        <v>0</v>
      </c>
      <c r="DS147" s="35">
        <f>'Indicator Data'!AK150</f>
        <v>0</v>
      </c>
      <c r="DT147" s="37">
        <f t="shared" si="253"/>
        <v>0</v>
      </c>
      <c r="DU147" s="38">
        <f t="shared" si="254"/>
        <v>0</v>
      </c>
      <c r="DV147" s="13"/>
      <c r="DW147" s="83"/>
    </row>
    <row r="148" spans="1:128" s="2" customFormat="1" x14ac:dyDescent="0.3">
      <c r="A148" s="98" t="str">
        <f>'Indicator Data'!A151</f>
        <v>Saint Vincent and the Grenadines</v>
      </c>
      <c r="B148" s="39" t="str">
        <f>'Indicator Data'!B151</f>
        <v>VCT</v>
      </c>
      <c r="C148" s="35">
        <f>ROUND(IF('Indicator Data'!C151=0,0.1,IF(LOG('Indicator Data'!C151)&gt;C$195,10,IF(LOG('Indicator Data'!C151)&lt;C$194,0,10-(C$195-LOG('Indicator Data'!C151))/(C$195-C$194)*10))),1)</f>
        <v>3.3</v>
      </c>
      <c r="D148" s="35">
        <f>ROUND(IF('Indicator Data'!D151=0,0.1,IF(LOG('Indicator Data'!D151)&gt;D$195,10,IF(LOG('Indicator Data'!D151)&lt;D$194,0,10-(D$195-LOG('Indicator Data'!D151))/(D$195-D$194)*10))),1)</f>
        <v>0.1</v>
      </c>
      <c r="E148" s="35">
        <f t="shared" si="214"/>
        <v>1.8</v>
      </c>
      <c r="F148" s="35">
        <f>IF('Indicator Data'!E151="No data",0.1,(ROUND(IF('Indicator Data'!E151=0,0,IF(LOG('Indicator Data'!E151)&gt;F$195,10,IF(LOG('Indicator Data'!E151)&lt;F$194,0,10-(F$195-LOG('Indicator Data'!E151))/(F$195-F$194)*10))),1)))</f>
        <v>0.1</v>
      </c>
      <c r="G148" s="35">
        <f>ROUND(IF('Indicator Data'!F151=0,0,IF(LOG('Indicator Data'!F151)&gt;G$195,10,IF(LOG('Indicator Data'!F151)&lt;G$194,0,10-(G$195-LOG('Indicator Data'!F151))/(G$195-G$194)*10))),1)</f>
        <v>0</v>
      </c>
      <c r="H148" s="35">
        <f>ROUND(IF('Indicator Data'!G151=0,0,IF(LOG('Indicator Data'!G151)&gt;H$195,10,IF(LOG('Indicator Data'!G151)&lt;H$194,0,10-(H$195-LOG('Indicator Data'!G151))/(H$195-H$194)*10))),1)</f>
        <v>3</v>
      </c>
      <c r="I148" s="35">
        <f>ROUND(IF('Indicator Data'!H151=0,0,IF(LOG('Indicator Data'!H151)&gt;I$195,10,IF(LOG('Indicator Data'!H151)&lt;I$194,0,10-(I$195-LOG('Indicator Data'!H151))/(I$195-I$194)*10))),1)</f>
        <v>6.2</v>
      </c>
      <c r="J148" s="35">
        <f t="shared" si="215"/>
        <v>4.8</v>
      </c>
      <c r="K148" s="35">
        <f>ROUND(IF('Indicator Data'!I151=0,0,IF(LOG('Indicator Data'!I151)&gt;K$195,10,IF(LOG('Indicator Data'!I151)&lt;K$194,0,10-(K$195-LOG('Indicator Data'!I151))/(K$195-K$194)*10))),1)</f>
        <v>2.9</v>
      </c>
      <c r="L148" s="35">
        <f t="shared" si="216"/>
        <v>3.9</v>
      </c>
      <c r="M148" s="35">
        <f>ROUND(IF('Indicator Data'!J151=0,0,IF(LOG('Indicator Data'!J151)&gt;M$195,10,IF(LOG('Indicator Data'!J151)&lt;M$194,0,10-(M$195-LOG('Indicator Data'!J151))/(M$195-M$194)*10))),1)</f>
        <v>0</v>
      </c>
      <c r="N148" s="36">
        <f>'Indicator Data'!C151/'Indicator Data'!$CK151</f>
        <v>1.9444553395795128E-3</v>
      </c>
      <c r="O148" s="36">
        <f>'Indicator Data'!D151/'Indicator Data'!$CK151</f>
        <v>0</v>
      </c>
      <c r="P148" s="36" t="str">
        <f>IF(F148=0.1,"x",'Indicator Data'!E151/'Indicator Data'!$CK151)</f>
        <v>x</v>
      </c>
      <c r="Q148" s="36">
        <f>'Indicator Data'!F151/'Indicator Data'!$CK151</f>
        <v>0</v>
      </c>
      <c r="R148" s="36">
        <f>'Indicator Data'!G151/'Indicator Data'!$CK151</f>
        <v>1.398580329246679E-2</v>
      </c>
      <c r="S148" s="36">
        <f>'Indicator Data'!H151/'Indicator Data'!$CK151</f>
        <v>1.9759779649558755E-3</v>
      </c>
      <c r="T148" s="36">
        <f>'Indicator Data'!I151/'Indicator Data'!$CK151</f>
        <v>2.4512616250388264E-3</v>
      </c>
      <c r="U148" s="36">
        <f>'Indicator Data'!J151/'Indicator Data'!$CK151</f>
        <v>0</v>
      </c>
      <c r="V148" s="35">
        <f t="shared" si="217"/>
        <v>9.6999999999999993</v>
      </c>
      <c r="W148" s="35">
        <f t="shared" si="218"/>
        <v>0</v>
      </c>
      <c r="X148" s="35">
        <f t="shared" si="219"/>
        <v>7.2</v>
      </c>
      <c r="Y148" s="35">
        <f t="shared" si="220"/>
        <v>0.1</v>
      </c>
      <c r="Z148" s="35">
        <f t="shared" si="221"/>
        <v>0</v>
      </c>
      <c r="AA148" s="35">
        <f t="shared" si="222"/>
        <v>7.8</v>
      </c>
      <c r="AB148" s="35">
        <f t="shared" si="223"/>
        <v>4</v>
      </c>
      <c r="AC148" s="35">
        <f t="shared" si="224"/>
        <v>6.3</v>
      </c>
      <c r="AD148" s="35">
        <f t="shared" si="225"/>
        <v>2.5</v>
      </c>
      <c r="AE148" s="35">
        <f t="shared" si="226"/>
        <v>4.7</v>
      </c>
      <c r="AF148" s="35">
        <f t="shared" si="227"/>
        <v>0</v>
      </c>
      <c r="AG148" s="35">
        <f>ROUND(IF('Indicator Data'!K151=0,0,IF('Indicator Data'!K151&gt;AG$195,10,IF('Indicator Data'!K151&lt;AG$194,0,10-(AG$195-'Indicator Data'!K151)/(AG$195-AG$194)*10))),1)</f>
        <v>1</v>
      </c>
      <c r="AH148" s="35">
        <f t="shared" si="228"/>
        <v>6.5</v>
      </c>
      <c r="AI148" s="35">
        <f t="shared" si="229"/>
        <v>0.1</v>
      </c>
      <c r="AJ148" s="35">
        <f t="shared" si="230"/>
        <v>5.4</v>
      </c>
      <c r="AK148" s="35">
        <f t="shared" si="231"/>
        <v>5.0999999999999996</v>
      </c>
      <c r="AL148" s="35">
        <f t="shared" si="232"/>
        <v>5.3</v>
      </c>
      <c r="AM148" s="35">
        <f t="shared" si="233"/>
        <v>2.7</v>
      </c>
      <c r="AN148" s="35">
        <f t="shared" si="234"/>
        <v>0</v>
      </c>
      <c r="AO148" s="142">
        <f t="shared" si="235"/>
        <v>5.0999999999999996</v>
      </c>
      <c r="AP148" s="142">
        <f t="shared" si="255"/>
        <v>0.1</v>
      </c>
      <c r="AQ148" s="142">
        <f t="shared" si="236"/>
        <v>0</v>
      </c>
      <c r="AR148" s="142">
        <f t="shared" si="237"/>
        <v>4.3</v>
      </c>
      <c r="AS148" s="35">
        <f t="shared" si="238"/>
        <v>0.5</v>
      </c>
      <c r="AT148" s="35" t="str">
        <f>IF('Indicator Data'!L151="No data","x",IF('Indicator Data'!CL151&lt;1000,"x",ROUND((IF('Indicator Data'!L151&gt;AT$195,10,IF('Indicator Data'!L151&lt;AT$194,0,10-(AT$195-'Indicator Data'!L151)/(AT$195-AT$194)*10))),1)))</f>
        <v>x</v>
      </c>
      <c r="AU148" s="142">
        <f t="shared" si="239"/>
        <v>0.5</v>
      </c>
      <c r="AV148" s="35" t="str">
        <f>IF('Indicator Data'!M151="No data","x",ROUND(IF('Indicator Data'!M151=0,0,IF(LOG('Indicator Data'!M151)&gt;AV$195,10,IF(LOG('Indicator Data'!M151)&lt;AV$194,0,10-(AV$195-LOG('Indicator Data'!M151))/(AV$195-AV$194)*10))),1))</f>
        <v>x</v>
      </c>
      <c r="AW148" s="36" t="str">
        <f>IF(AV148="x","x",'Indicator Data'!M151/'Indicator Data'!$CK151)</f>
        <v>x</v>
      </c>
      <c r="AX148" s="35" t="str">
        <f t="shared" si="256"/>
        <v>x</v>
      </c>
      <c r="AY148" s="35" t="str">
        <f t="shared" si="257"/>
        <v>x</v>
      </c>
      <c r="AZ148" s="35" t="str">
        <f>IF('Indicator Data'!N151="No data","x",ROUND(IF('Indicator Data'!N151=0,0,IF(LOG('Indicator Data'!N151)&gt;AZ$195,10,IF(LOG('Indicator Data'!N151)&lt;AZ$194,0,10-(AZ$195-LOG('Indicator Data'!N151))/(AZ$195-AZ$194)*10))),1))</f>
        <v>x</v>
      </c>
      <c r="BA148" s="36" t="str">
        <f>IF(AZ148="x","x",'Indicator Data'!N151/'Indicator Data'!$CK151)</f>
        <v>x</v>
      </c>
      <c r="BB148" s="35" t="str">
        <f t="shared" si="258"/>
        <v>x</v>
      </c>
      <c r="BC148" s="35" t="str">
        <f t="shared" si="259"/>
        <v>x</v>
      </c>
      <c r="BD148" s="35" t="str">
        <f>IF('Indicator Data'!O151="No data","x",ROUND(IF('Indicator Data'!O151=0,0,IF(LOG('Indicator Data'!O151)&gt;BD$195,10,IF(LOG('Indicator Data'!O151)&lt;BD$194,0,10-(BD$195-LOG('Indicator Data'!O151))/(BD$195-BD$194)*10))),1))</f>
        <v>x</v>
      </c>
      <c r="BE148" s="36" t="str">
        <f>IF(BD148="x","x",'Indicator Data'!O151/'Indicator Data'!$CK151)</f>
        <v>x</v>
      </c>
      <c r="BF148" s="35" t="str">
        <f t="shared" si="260"/>
        <v>x</v>
      </c>
      <c r="BG148" s="35" t="str">
        <f t="shared" si="261"/>
        <v>x</v>
      </c>
      <c r="BH148" s="35" t="str">
        <f>IF('Indicator Data'!P151="No data","x",ROUND(IF('Indicator Data'!P151=0,0,IF(LOG('Indicator Data'!P151)&gt;BH$195,10,IF(LOG('Indicator Data'!P151)&lt;BH$194,0,10-(BH$195-LOG('Indicator Data'!P151))/(BH$195-BH$194)*10))),1))</f>
        <v>x</v>
      </c>
      <c r="BI148" s="36" t="str">
        <f>IF(BH148="x","x",'Indicator Data'!P151/'Indicator Data'!$CK151)</f>
        <v>x</v>
      </c>
      <c r="BJ148" s="35" t="str">
        <f t="shared" si="262"/>
        <v>x</v>
      </c>
      <c r="BK148" s="35" t="str">
        <f t="shared" si="263"/>
        <v>x</v>
      </c>
      <c r="BL148" s="35" t="str">
        <f t="shared" si="264"/>
        <v>x</v>
      </c>
      <c r="BM148" s="35">
        <f>ROUND(IF('Indicator Data'!Q151=0,0,IF(LOG('Indicator Data'!Q151)&gt;BM$195,10,IF(LOG('Indicator Data'!Q151)&lt;BM$194,0,10-(BM$195-LOG('Indicator Data'!Q151))/(BM$195-BM$194)*10))),1)</f>
        <v>0</v>
      </c>
      <c r="BN148" s="35">
        <f>ROUND(IF('Indicator Data'!R151=0,0,IF(LOG('Indicator Data'!R151)&gt;BN$195,10,IF(LOG('Indicator Data'!R151)&lt;BN$194,0,10-(BN$195-LOG('Indicator Data'!R151))/(BN$195-BN$194)*10))),1)</f>
        <v>0</v>
      </c>
      <c r="BO148" s="35">
        <f t="shared" si="265"/>
        <v>0</v>
      </c>
      <c r="BP148" s="36">
        <f>'Indicator Data'!Q151/'Indicator Data'!$CK151</f>
        <v>0</v>
      </c>
      <c r="BQ148" s="36">
        <f>'Indicator Data'!R151/'Indicator Data'!$CK151</f>
        <v>0</v>
      </c>
      <c r="BR148" s="35">
        <f t="shared" si="240"/>
        <v>0</v>
      </c>
      <c r="BS148" s="35">
        <f t="shared" si="241"/>
        <v>0</v>
      </c>
      <c r="BT148" s="35">
        <f t="shared" si="242"/>
        <v>0</v>
      </c>
      <c r="BU148" s="35">
        <f t="shared" si="266"/>
        <v>0</v>
      </c>
      <c r="BV148" s="35">
        <f>ROUND(IF('Indicator Data'!S151=0,0,IF(LOG('Indicator Data'!S151)&gt;BV$195,10,IF(LOG('Indicator Data'!S151)&lt;BV$194,0,10-(BV$195-LOG('Indicator Data'!S151))/(BV$195-BV$194)*10))),1)</f>
        <v>0</v>
      </c>
      <c r="BW148" s="35">
        <f>ROUND(IF('Indicator Data'!T151=0,0,IF(LOG('Indicator Data'!T151)&gt;BW$195,10,IF(LOG('Indicator Data'!T151)&lt;BW$194,0,10-(BW$195-LOG('Indicator Data'!T151))/(BW$195-BW$194)*10))),1)</f>
        <v>0</v>
      </c>
      <c r="BX148" s="35">
        <f t="shared" si="267"/>
        <v>0</v>
      </c>
      <c r="BY148" s="36">
        <f>'Indicator Data'!S151/'Indicator Data'!$CK151</f>
        <v>0</v>
      </c>
      <c r="BZ148" s="36">
        <f>'Indicator Data'!T151/'Indicator Data'!$CK151</f>
        <v>0</v>
      </c>
      <c r="CA148" s="35">
        <f t="shared" si="243"/>
        <v>0</v>
      </c>
      <c r="CB148" s="35">
        <f t="shared" si="244"/>
        <v>0</v>
      </c>
      <c r="CC148" s="35">
        <f t="shared" si="268"/>
        <v>0</v>
      </c>
      <c r="CD148" s="35">
        <f t="shared" si="269"/>
        <v>0</v>
      </c>
      <c r="CE148" s="35">
        <f t="shared" si="270"/>
        <v>0</v>
      </c>
      <c r="CF148" s="35">
        <f>ROUND(IF('Indicator Data'!U151=0,0,IF(LOG('Indicator Data'!U151)&gt;CF$195,10,IF(LOG('Indicator Data'!U151)&lt;CF$194,0,10-(CF$195-LOG('Indicator Data'!U151))/(CF$195-CF$194)*10))),1)</f>
        <v>5.2</v>
      </c>
      <c r="CG148" s="36">
        <f>'Indicator Data'!U151/'Indicator Data'!$CK151</f>
        <v>0.40725548592205513</v>
      </c>
      <c r="CH148" s="35">
        <f t="shared" si="245"/>
        <v>4.5</v>
      </c>
      <c r="CI148" s="35">
        <f t="shared" si="271"/>
        <v>4.9000000000000004</v>
      </c>
      <c r="CJ148" s="35">
        <f>ROUND(IF('Indicator Data'!V151=0,0,IF(LOG('Indicator Data'!V151)&gt;CJ$195,10,IF(LOG('Indicator Data'!V151)&lt;CJ$194,0,10-(CJ$195-LOG('Indicator Data'!V151))/(CJ$195-CJ$194)*10))),1)</f>
        <v>5.7</v>
      </c>
      <c r="CK148" s="36">
        <f>IF('Indicator Data'!V151/'Indicator Data'!$CK151&gt;1,1,'Indicator Data'!V151/'Indicator Data'!$CK151)</f>
        <v>0.88625525213955525</v>
      </c>
      <c r="CL148" s="35">
        <f t="shared" si="246"/>
        <v>8.9</v>
      </c>
      <c r="CM148" s="35">
        <f t="shared" si="272"/>
        <v>7.7</v>
      </c>
      <c r="CN148" s="35">
        <f>ROUND(IF('Indicator Data'!W151=0,0,IF(LOG('Indicator Data'!W151)&gt;CN$195,10,IF(LOG('Indicator Data'!W151)&lt;CN$194,0,10-(CN$195-LOG('Indicator Data'!W151))/(CN$195-CN$194)*10))),1)</f>
        <v>5.5</v>
      </c>
      <c r="CO148" s="36">
        <f>'Indicator Data'!W151/'Indicator Data'!$CK151</f>
        <v>0.6198687043101716</v>
      </c>
      <c r="CP148" s="35">
        <f t="shared" si="247"/>
        <v>6.2</v>
      </c>
      <c r="CQ148" s="35">
        <f t="shared" si="273"/>
        <v>5.9</v>
      </c>
      <c r="CR148" s="35">
        <f t="shared" si="248"/>
        <v>5.2</v>
      </c>
      <c r="CS148" s="35">
        <f>IF('Indicator Data'!BZ151="No data","x",ROUND(IF('Indicator Data'!BZ151&gt;CS$195,0,IF('Indicator Data'!BZ151&lt;CS$194,10,(CS$195-'Indicator Data'!BZ151)/(CS$195-CS$194)*10)),1))</f>
        <v>1.4</v>
      </c>
      <c r="CT148" s="35">
        <f>IF('Indicator Data'!CA151="No data","x",ROUND(IF('Indicator Data'!CA151&gt;CT$195,0,IF('Indicator Data'!CA151&lt;CT$194,10,(CT$195-'Indicator Data'!CA151)/(CT$195-CT$194)*10)),1))</f>
        <v>0.8</v>
      </c>
      <c r="CU148" s="35" t="str">
        <f>IF('Indicator Data'!AC151="No data","x",ROUND(IF('Indicator Data'!AC151&gt;CU$195,0,IF('Indicator Data'!AC151&lt;CU$194,10,(CU$195-'Indicator Data'!AC151)/(CU$195-CU$194)*10)),1))</f>
        <v>x</v>
      </c>
      <c r="CV148" s="35">
        <f t="shared" si="249"/>
        <v>1.1000000000000001</v>
      </c>
      <c r="CW148" s="35">
        <f>IF('Indicator Data'!X151="No data","x",ROUND(IF(LOG('Indicator Data'!X151)&gt;CW$195,10,IF(LOG('Indicator Data'!X151)&lt;CW$194,0,10-(CW$195-LOG('Indicator Data'!X151))/(CW$195-CW$194)*10)),1))</f>
        <v>8.1999999999999993</v>
      </c>
      <c r="CX148" s="35">
        <f>IF('Indicator Data'!Y151="No data","x",ROUND(IF('Indicator Data'!Y151&gt;CX$195,10,IF('Indicator Data'!Y151&lt;CX$194,0,10-(CX$195-'Indicator Data'!Y151)/(CX$195-CX$194)*10)),1))</f>
        <v>2.2999999999999998</v>
      </c>
      <c r="CY148" s="35">
        <f>IF('Indicator Data'!Z151="No data","x",ROUND(IF('Indicator Data'!Z151&gt;CY$195,10,IF('Indicator Data'!Z151&lt;CY$194,0,10-(CY$195-'Indicator Data'!Z151)/(CY$195-CY$194)*10)),1))</f>
        <v>5.2</v>
      </c>
      <c r="CZ148" s="35" t="str">
        <f>IF('Indicator Data'!AA151="No data","x",ROUND(IF('Indicator Data'!AA151&gt;CZ$195,10,IF('Indicator Data'!AA151&lt;CZ$194,0,10-(CZ$195-'Indicator Data'!AA151)/(CZ$195-CZ$194)*10)),1))</f>
        <v>x</v>
      </c>
      <c r="DA148" s="35">
        <f t="shared" si="274"/>
        <v>5.2</v>
      </c>
      <c r="DB148" s="35">
        <f t="shared" si="275"/>
        <v>3.8</v>
      </c>
      <c r="DC148" s="35" t="str">
        <f>IF('Indicator Data'!AF151="No data","x",ROUND(IF('Indicator Data'!AF151&gt;DC$195,10,IF('Indicator Data'!AF151&lt;DC$194,0,10-(DC$195-'Indicator Data'!AF151)/(DC$195-DC$194)*10)),1))</f>
        <v>x</v>
      </c>
      <c r="DD148" s="35">
        <f>IF('Indicator Data'!AG151="No data","x",ROUND(IF('Indicator Data'!AG151&gt;DD$195,10,IF('Indicator Data'!AG151&lt;DD$194,0,10-(DD$195-'Indicator Data'!AG151)/(DD$195-DD$194)*10)),1))</f>
        <v>1.4</v>
      </c>
      <c r="DE148" s="35">
        <f t="shared" si="276"/>
        <v>4.3</v>
      </c>
      <c r="DF148" s="35">
        <f>IF('Indicator Data'!AB151="No data","x",ROUND(IF('Indicator Data'!AB151&gt;DF$195,10,IF('Indicator Data'!AB151&lt;DF$194,0,10-(DF$195-'Indicator Data'!AB151)/(DF$195-DF$194)*10)),1))</f>
        <v>1.1000000000000001</v>
      </c>
      <c r="DG148" s="35">
        <f t="shared" si="277"/>
        <v>1.1000000000000001</v>
      </c>
      <c r="DH148" s="143">
        <f>IF('Indicator Data'!AD151="No data","x",'Indicator Data'!AD151/'Indicator Data'!$CJ151)</f>
        <v>3.6168654435633356E-4</v>
      </c>
      <c r="DI148" s="35">
        <f t="shared" si="278"/>
        <v>6.4</v>
      </c>
      <c r="DJ148" s="35">
        <f>IF('Indicator Data'!AE151="No data","x",ROUND(IF('Indicator Data'!AE151&gt;DJ$195,0,IF('Indicator Data'!AE151&lt;DJ$194,10,(DJ$195-'Indicator Data'!AE151)/(DJ$195-DJ$194)*10)),1))</f>
        <v>2</v>
      </c>
      <c r="DK148" s="35">
        <f t="shared" si="279"/>
        <v>4.2</v>
      </c>
      <c r="DL148" s="35">
        <f t="shared" si="280"/>
        <v>3.2</v>
      </c>
      <c r="DM148" s="37">
        <f t="shared" si="250"/>
        <v>4.0999999999999996</v>
      </c>
      <c r="DN148" s="38">
        <f t="shared" si="251"/>
        <v>2.6</v>
      </c>
      <c r="DO148" s="35">
        <f>ROUND(IF('Indicator Data'!AH151=0,0,IF('Indicator Data'!AH151&gt;DO$195,10,IF('Indicator Data'!AH151&lt;DO$194,0,10-(DO$195-'Indicator Data'!AH151)/(DO$195-DO$194)*10))),1)</f>
        <v>0</v>
      </c>
      <c r="DP148" s="35">
        <f>ROUND(IF('Indicator Data'!AI151=0,0,IF(LOG('Indicator Data'!AI151)&gt;LOG(DP$195),10,IF(LOG('Indicator Data'!AI151)&lt;LOG(DP$194),0,10-(LOG(DP$195)-LOG('Indicator Data'!AI151))/(LOG(DP$195)-LOG(DP$194))*10))),1)</f>
        <v>0</v>
      </c>
      <c r="DQ148" s="37">
        <f t="shared" si="252"/>
        <v>0</v>
      </c>
      <c r="DR148" s="35">
        <f>'Indicator Data'!AJ151</f>
        <v>0</v>
      </c>
      <c r="DS148" s="35">
        <f>'Indicator Data'!AK151</f>
        <v>0</v>
      </c>
      <c r="DT148" s="37">
        <f t="shared" si="253"/>
        <v>0</v>
      </c>
      <c r="DU148" s="38">
        <f t="shared" si="254"/>
        <v>0</v>
      </c>
      <c r="DV148" s="13"/>
      <c r="DW148" s="83"/>
    </row>
    <row r="149" spans="1:128" s="2" customFormat="1" x14ac:dyDescent="0.3">
      <c r="A149" s="98" t="str">
        <f>'Indicator Data'!A152</f>
        <v>Samoa</v>
      </c>
      <c r="B149" s="39" t="str">
        <f>'Indicator Data'!B152</f>
        <v>WSM</v>
      </c>
      <c r="C149" s="35">
        <f>ROUND(IF('Indicator Data'!C152=0,0.1,IF(LOG('Indicator Data'!C152)&gt;C$195,10,IF(LOG('Indicator Data'!C152)&lt;C$194,0,10-(C$195-LOG('Indicator Data'!C152))/(C$195-C$194)*10))),1)</f>
        <v>3.8</v>
      </c>
      <c r="D149" s="35">
        <f>ROUND(IF('Indicator Data'!D152=0,0.1,IF(LOG('Indicator Data'!D152)&gt;D$195,10,IF(LOG('Indicator Data'!D152)&lt;D$194,0,10-(D$195-LOG('Indicator Data'!D152))/(D$195-D$194)*10))),1)</f>
        <v>0.1</v>
      </c>
      <c r="E149" s="35">
        <f t="shared" si="214"/>
        <v>2.1</v>
      </c>
      <c r="F149" s="35">
        <f>IF('Indicator Data'!E152="No data",0.1,(ROUND(IF('Indicator Data'!E152=0,0,IF(LOG('Indicator Data'!E152)&gt;F$195,10,IF(LOG('Indicator Data'!E152)&lt;F$194,0,10-(F$195-LOG('Indicator Data'!E152))/(F$195-F$194)*10))),1)))</f>
        <v>0.1</v>
      </c>
      <c r="G149" s="35">
        <f>ROUND(IF('Indicator Data'!F152=0,0,IF(LOG('Indicator Data'!F152)&gt;G$195,10,IF(LOG('Indicator Data'!F152)&lt;G$194,0,10-(G$195-LOG('Indicator Data'!F152))/(G$195-G$194)*10))),1)</f>
        <v>4.4000000000000004</v>
      </c>
      <c r="H149" s="35">
        <f>ROUND(IF('Indicator Data'!G152=0,0,IF(LOG('Indicator Data'!G152)&gt;H$195,10,IF(LOG('Indicator Data'!G152)&lt;H$194,0,10-(H$195-LOG('Indicator Data'!G152))/(H$195-H$194)*10))),1)</f>
        <v>3.9</v>
      </c>
      <c r="I149" s="35">
        <f>ROUND(IF('Indicator Data'!H152=0,0,IF(LOG('Indicator Data'!H152)&gt;I$195,10,IF(LOG('Indicator Data'!H152)&lt;I$194,0,10-(I$195-LOG('Indicator Data'!H152))/(I$195-I$194)*10))),1)</f>
        <v>6.6</v>
      </c>
      <c r="J149" s="35">
        <f t="shared" si="215"/>
        <v>5.4</v>
      </c>
      <c r="K149" s="35">
        <f>ROUND(IF('Indicator Data'!I152=0,0,IF(LOG('Indicator Data'!I152)&gt;K$195,10,IF(LOG('Indicator Data'!I152)&lt;K$194,0,10-(K$195-LOG('Indicator Data'!I152))/(K$195-K$194)*10))),1)</f>
        <v>0</v>
      </c>
      <c r="L149" s="35">
        <f t="shared" si="216"/>
        <v>3.1</v>
      </c>
      <c r="M149" s="35">
        <f>ROUND(IF('Indicator Data'!J152=0,0,IF(LOG('Indicator Data'!J152)&gt;M$195,10,IF(LOG('Indicator Data'!J152)&lt;M$194,0,10-(M$195-LOG('Indicator Data'!J152))/(M$195-M$194)*10))),1)</f>
        <v>0</v>
      </c>
      <c r="N149" s="36">
        <f>'Indicator Data'!C152/'Indicator Data'!$CK152</f>
        <v>1.7465942377861768E-3</v>
      </c>
      <c r="O149" s="36">
        <f>'Indicator Data'!D152/'Indicator Data'!$CK152</f>
        <v>0</v>
      </c>
      <c r="P149" s="36" t="str">
        <f>IF(F149=0.1,"x",'Indicator Data'!E152/'Indicator Data'!$CK152)</f>
        <v>x</v>
      </c>
      <c r="Q149" s="36">
        <f>'Indicator Data'!F152/'Indicator Data'!$CK152</f>
        <v>2.145651768894777E-5</v>
      </c>
      <c r="R149" s="36">
        <f>'Indicator Data'!G152/'Indicator Data'!$CK152</f>
        <v>1.8982104042892332E-2</v>
      </c>
      <c r="S149" s="36">
        <f>'Indicator Data'!H152/'Indicator Data'!$CK152</f>
        <v>1.9981162150412984E-3</v>
      </c>
      <c r="T149" s="36">
        <f>'Indicator Data'!I152/'Indicator Data'!$CK152</f>
        <v>0</v>
      </c>
      <c r="U149" s="36">
        <f>'Indicator Data'!J152/'Indicator Data'!$CK152</f>
        <v>0</v>
      </c>
      <c r="V149" s="35">
        <f t="shared" si="217"/>
        <v>8.6999999999999993</v>
      </c>
      <c r="W149" s="35">
        <f t="shared" si="218"/>
        <v>0</v>
      </c>
      <c r="X149" s="35">
        <f t="shared" si="219"/>
        <v>5.9</v>
      </c>
      <c r="Y149" s="35">
        <f t="shared" si="220"/>
        <v>0.1</v>
      </c>
      <c r="Z149" s="35">
        <f t="shared" si="221"/>
        <v>8.5</v>
      </c>
      <c r="AA149" s="35">
        <f t="shared" si="222"/>
        <v>10</v>
      </c>
      <c r="AB149" s="35">
        <f t="shared" si="223"/>
        <v>4</v>
      </c>
      <c r="AC149" s="35">
        <f t="shared" si="224"/>
        <v>8.3000000000000007</v>
      </c>
      <c r="AD149" s="35">
        <f t="shared" si="225"/>
        <v>0</v>
      </c>
      <c r="AE149" s="35">
        <f t="shared" si="226"/>
        <v>5.5</v>
      </c>
      <c r="AF149" s="35">
        <f t="shared" si="227"/>
        <v>0</v>
      </c>
      <c r="AG149" s="35">
        <f>ROUND(IF('Indicator Data'!K152=0,0,IF('Indicator Data'!K152&gt;AG$195,10,IF('Indicator Data'!K152&lt;AG$194,0,10-(AG$195-'Indicator Data'!K152)/(AG$195-AG$194)*10))),1)</f>
        <v>1</v>
      </c>
      <c r="AH149" s="35">
        <f t="shared" si="228"/>
        <v>6.3</v>
      </c>
      <c r="AI149" s="35">
        <f t="shared" si="229"/>
        <v>0.1</v>
      </c>
      <c r="AJ149" s="35">
        <f t="shared" si="230"/>
        <v>7</v>
      </c>
      <c r="AK149" s="35">
        <f t="shared" si="231"/>
        <v>5.3</v>
      </c>
      <c r="AL149" s="35">
        <f t="shared" si="232"/>
        <v>6.2</v>
      </c>
      <c r="AM149" s="35">
        <f t="shared" si="233"/>
        <v>0</v>
      </c>
      <c r="AN149" s="35">
        <f t="shared" si="234"/>
        <v>0</v>
      </c>
      <c r="AO149" s="142">
        <f t="shared" si="235"/>
        <v>4.3</v>
      </c>
      <c r="AP149" s="142">
        <f t="shared" si="255"/>
        <v>0.1</v>
      </c>
      <c r="AQ149" s="142">
        <f t="shared" si="236"/>
        <v>6.9</v>
      </c>
      <c r="AR149" s="142">
        <f t="shared" si="237"/>
        <v>4.4000000000000004</v>
      </c>
      <c r="AS149" s="35">
        <f t="shared" si="238"/>
        <v>0.5</v>
      </c>
      <c r="AT149" s="35" t="str">
        <f>IF('Indicator Data'!L152="No data","x",IF('Indicator Data'!CL152&lt;1000,"x",ROUND((IF('Indicator Data'!L152&gt;AT$195,10,IF('Indicator Data'!L152&lt;AT$194,0,10-(AT$195-'Indicator Data'!L152)/(AT$195-AT$194)*10))),1)))</f>
        <v>x</v>
      </c>
      <c r="AU149" s="142">
        <f t="shared" si="239"/>
        <v>0.5</v>
      </c>
      <c r="AV149" s="35" t="str">
        <f>IF('Indicator Data'!M152="No data","x",ROUND(IF('Indicator Data'!M152=0,0,IF(LOG('Indicator Data'!M152)&gt;AV$195,10,IF(LOG('Indicator Data'!M152)&lt;AV$194,0,10-(AV$195-LOG('Indicator Data'!M152))/(AV$195-AV$194)*10))),1))</f>
        <v>x</v>
      </c>
      <c r="AW149" s="36" t="str">
        <f>IF(AV149="x","x",'Indicator Data'!M152/'Indicator Data'!$CK152)</f>
        <v>x</v>
      </c>
      <c r="AX149" s="35" t="str">
        <f t="shared" si="256"/>
        <v>x</v>
      </c>
      <c r="AY149" s="35" t="str">
        <f t="shared" si="257"/>
        <v>x</v>
      </c>
      <c r="AZ149" s="35" t="str">
        <f>IF('Indicator Data'!N152="No data","x",ROUND(IF('Indicator Data'!N152=0,0,IF(LOG('Indicator Data'!N152)&gt;AZ$195,10,IF(LOG('Indicator Data'!N152)&lt;AZ$194,0,10-(AZ$195-LOG('Indicator Data'!N152))/(AZ$195-AZ$194)*10))),1))</f>
        <v>x</v>
      </c>
      <c r="BA149" s="36" t="str">
        <f>IF(AZ149="x","x",'Indicator Data'!N152/'Indicator Data'!$CK152)</f>
        <v>x</v>
      </c>
      <c r="BB149" s="35" t="str">
        <f t="shared" si="258"/>
        <v>x</v>
      </c>
      <c r="BC149" s="35" t="str">
        <f t="shared" si="259"/>
        <v>x</v>
      </c>
      <c r="BD149" s="35" t="str">
        <f>IF('Indicator Data'!O152="No data","x",ROUND(IF('Indicator Data'!O152=0,0,IF(LOG('Indicator Data'!O152)&gt;BD$195,10,IF(LOG('Indicator Data'!O152)&lt;BD$194,0,10-(BD$195-LOG('Indicator Data'!O152))/(BD$195-BD$194)*10))),1))</f>
        <v>x</v>
      </c>
      <c r="BE149" s="36" t="str">
        <f>IF(BD149="x","x",'Indicator Data'!O152/'Indicator Data'!$CK152)</f>
        <v>x</v>
      </c>
      <c r="BF149" s="35" t="str">
        <f t="shared" si="260"/>
        <v>x</v>
      </c>
      <c r="BG149" s="35" t="str">
        <f t="shared" si="261"/>
        <v>x</v>
      </c>
      <c r="BH149" s="35" t="str">
        <f>IF('Indicator Data'!P152="No data","x",ROUND(IF('Indicator Data'!P152=0,0,IF(LOG('Indicator Data'!P152)&gt;BH$195,10,IF(LOG('Indicator Data'!P152)&lt;BH$194,0,10-(BH$195-LOG('Indicator Data'!P152))/(BH$195-BH$194)*10))),1))</f>
        <v>x</v>
      </c>
      <c r="BI149" s="36" t="str">
        <f>IF(BH149="x","x",'Indicator Data'!P152/'Indicator Data'!$CK152)</f>
        <v>x</v>
      </c>
      <c r="BJ149" s="35" t="str">
        <f t="shared" si="262"/>
        <v>x</v>
      </c>
      <c r="BK149" s="35" t="str">
        <f t="shared" si="263"/>
        <v>x</v>
      </c>
      <c r="BL149" s="35" t="str">
        <f t="shared" si="264"/>
        <v>x</v>
      </c>
      <c r="BM149" s="35">
        <f>ROUND(IF('Indicator Data'!Q152=0,0,IF(LOG('Indicator Data'!Q152)&gt;BM$195,10,IF(LOG('Indicator Data'!Q152)&lt;BM$194,0,10-(BM$195-LOG('Indicator Data'!Q152))/(BM$195-BM$194)*10))),1)</f>
        <v>0</v>
      </c>
      <c r="BN149" s="35">
        <f>ROUND(IF('Indicator Data'!R152=0,0,IF(LOG('Indicator Data'!R152)&gt;BN$195,10,IF(LOG('Indicator Data'!R152)&lt;BN$194,0,10-(BN$195-LOG('Indicator Data'!R152))/(BN$195-BN$194)*10))),1)</f>
        <v>0</v>
      </c>
      <c r="BO149" s="35">
        <f t="shared" si="265"/>
        <v>0</v>
      </c>
      <c r="BP149" s="36">
        <f>'Indicator Data'!Q152/'Indicator Data'!$CK152</f>
        <v>0</v>
      </c>
      <c r="BQ149" s="36">
        <f>'Indicator Data'!R152/'Indicator Data'!$CK152</f>
        <v>0</v>
      </c>
      <c r="BR149" s="35">
        <f t="shared" si="240"/>
        <v>0</v>
      </c>
      <c r="BS149" s="35">
        <f t="shared" si="241"/>
        <v>0</v>
      </c>
      <c r="BT149" s="35">
        <f t="shared" si="242"/>
        <v>0</v>
      </c>
      <c r="BU149" s="35">
        <f t="shared" si="266"/>
        <v>0</v>
      </c>
      <c r="BV149" s="35">
        <f>ROUND(IF('Indicator Data'!S152=0,0,IF(LOG('Indicator Data'!S152)&gt;BV$195,10,IF(LOG('Indicator Data'!S152)&lt;BV$194,0,10-(BV$195-LOG('Indicator Data'!S152))/(BV$195-BV$194)*10))),1)</f>
        <v>0</v>
      </c>
      <c r="BW149" s="35">
        <f>ROUND(IF('Indicator Data'!T152=0,0,IF(LOG('Indicator Data'!T152)&gt;BW$195,10,IF(LOG('Indicator Data'!T152)&lt;BW$194,0,10-(BW$195-LOG('Indicator Data'!T152))/(BW$195-BW$194)*10))),1)</f>
        <v>0</v>
      </c>
      <c r="BX149" s="35">
        <f t="shared" si="267"/>
        <v>0</v>
      </c>
      <c r="BY149" s="36">
        <f>'Indicator Data'!S152/'Indicator Data'!$CK152</f>
        <v>0</v>
      </c>
      <c r="BZ149" s="36">
        <f>'Indicator Data'!T152/'Indicator Data'!$CK152</f>
        <v>0</v>
      </c>
      <c r="CA149" s="35">
        <f t="shared" si="243"/>
        <v>0</v>
      </c>
      <c r="CB149" s="35">
        <f t="shared" si="244"/>
        <v>0</v>
      </c>
      <c r="CC149" s="35">
        <f t="shared" si="268"/>
        <v>0</v>
      </c>
      <c r="CD149" s="35">
        <f t="shared" si="269"/>
        <v>0</v>
      </c>
      <c r="CE149" s="35">
        <f t="shared" si="270"/>
        <v>0</v>
      </c>
      <c r="CF149" s="35">
        <f>ROUND(IF('Indicator Data'!U152=0,0,IF(LOG('Indicator Data'!U152)&gt;CF$195,10,IF(LOG('Indicator Data'!U152)&lt;CF$194,0,10-(CF$195-LOG('Indicator Data'!U152))/(CF$195-CF$194)*10))),1)</f>
        <v>4.8</v>
      </c>
      <c r="CG149" s="36">
        <f>'Indicator Data'!U152/'Indicator Data'!$CK152</f>
        <v>0.12630674643426418</v>
      </c>
      <c r="CH149" s="35">
        <f t="shared" si="245"/>
        <v>1.4</v>
      </c>
      <c r="CI149" s="35">
        <f t="shared" si="271"/>
        <v>3.3</v>
      </c>
      <c r="CJ149" s="35">
        <f>ROUND(IF('Indicator Data'!V152=0,0,IF(LOG('Indicator Data'!V152)&gt;CJ$195,10,IF(LOG('Indicator Data'!V152)&lt;CJ$194,0,10-(CJ$195-LOG('Indicator Data'!V152))/(CJ$195-CJ$194)*10))),1)</f>
        <v>4.9000000000000004</v>
      </c>
      <c r="CK149" s="36">
        <f>IF('Indicator Data'!V152/'Indicator Data'!$CK152&gt;1,1,'Indicator Data'!V152/'Indicator Data'!$CK152)</f>
        <v>0.13677711527263131</v>
      </c>
      <c r="CL149" s="35">
        <f t="shared" si="246"/>
        <v>1.4</v>
      </c>
      <c r="CM149" s="35">
        <f t="shared" si="272"/>
        <v>3.3</v>
      </c>
      <c r="CN149" s="35">
        <f>ROUND(IF('Indicator Data'!W152=0,0,IF(LOG('Indicator Data'!W152)&gt;CN$195,10,IF(LOG('Indicator Data'!W152)&lt;CN$194,0,10-(CN$195-LOG('Indicator Data'!W152))/(CN$195-CN$194)*10))),1)</f>
        <v>5.9</v>
      </c>
      <c r="CO149" s="36">
        <f>'Indicator Data'!W152/'Indicator Data'!$CK152</f>
        <v>0.6507049005682406</v>
      </c>
      <c r="CP149" s="35">
        <f t="shared" si="247"/>
        <v>6.5</v>
      </c>
      <c r="CQ149" s="35">
        <f t="shared" si="273"/>
        <v>6.2</v>
      </c>
      <c r="CR149" s="35">
        <f t="shared" si="248"/>
        <v>3.5</v>
      </c>
      <c r="CS149" s="35">
        <f>IF('Indicator Data'!BZ152="No data","x",ROUND(IF('Indicator Data'!BZ152&gt;CS$195,0,IF('Indicator Data'!BZ152&lt;CS$194,10,(CS$195-'Indicator Data'!BZ152)/(CS$195-CS$194)*10)),1))</f>
        <v>0.2</v>
      </c>
      <c r="CT149" s="35">
        <f>IF('Indicator Data'!CA152="No data","x",ROUND(IF('Indicator Data'!CA152&gt;CT$195,0,IF('Indicator Data'!CA152&lt;CT$194,10,(CT$195-'Indicator Data'!CA152)/(CT$195-CT$194)*10)),1))</f>
        <v>0.4</v>
      </c>
      <c r="CU149" s="35" t="str">
        <f>IF('Indicator Data'!AC152="No data","x",ROUND(IF('Indicator Data'!AC152&gt;CU$195,0,IF('Indicator Data'!AC152&lt;CU$194,10,(CU$195-'Indicator Data'!AC152)/(CU$195-CU$194)*10)),1))</f>
        <v>x</v>
      </c>
      <c r="CV149" s="35">
        <f t="shared" si="249"/>
        <v>0.3</v>
      </c>
      <c r="CW149" s="35">
        <f>IF('Indicator Data'!X152="No data","x",ROUND(IF(LOG('Indicator Data'!X152)&gt;CW$195,10,IF(LOG('Indicator Data'!X152)&lt;CW$194,0,10-(CW$195-LOG('Indicator Data'!X152))/(CW$195-CW$194)*10)),1))</f>
        <v>6.1</v>
      </c>
      <c r="CX149" s="35">
        <f>IF('Indicator Data'!Y152="No data","x",ROUND(IF('Indicator Data'!Y152&gt;CX$195,10,IF('Indicator Data'!Y152&lt;CX$194,0,10-(CX$195-'Indicator Data'!Y152)/(CX$195-CX$194)*10)),1))</f>
        <v>0</v>
      </c>
      <c r="CY149" s="35">
        <f>IF('Indicator Data'!Z152="No data","x",ROUND(IF('Indicator Data'!Z152&gt;CY$195,10,IF('Indicator Data'!Z152&lt;CY$194,0,10-(CY$195-'Indicator Data'!Z152)/(CY$195-CY$194)*10)),1))</f>
        <v>1.8</v>
      </c>
      <c r="CZ149" s="35" t="str">
        <f>IF('Indicator Data'!AA152="No data","x",ROUND(IF('Indicator Data'!AA152&gt;CZ$195,10,IF('Indicator Data'!AA152&lt;CZ$194,0,10-(CZ$195-'Indicator Data'!AA152)/(CZ$195-CZ$194)*10)),1))</f>
        <v>x</v>
      </c>
      <c r="DA149" s="35">
        <f t="shared" si="274"/>
        <v>2.6</v>
      </c>
      <c r="DB149" s="35">
        <f t="shared" si="275"/>
        <v>1.8</v>
      </c>
      <c r="DC149" s="35" t="str">
        <f>IF('Indicator Data'!AF152="No data","x",ROUND(IF('Indicator Data'!AF152&gt;DC$195,10,IF('Indicator Data'!AF152&lt;DC$194,0,10-(DC$195-'Indicator Data'!AF152)/(DC$195-DC$194)*10)),1))</f>
        <v>x</v>
      </c>
      <c r="DD149" s="35">
        <f>IF('Indicator Data'!AG152="No data","x",ROUND(IF('Indicator Data'!AG152&gt;DD$195,10,IF('Indicator Data'!AG152&lt;DD$194,0,10-(DD$195-'Indicator Data'!AG152)/(DD$195-DD$194)*10)),1))</f>
        <v>6</v>
      </c>
      <c r="DE149" s="35">
        <f t="shared" si="276"/>
        <v>3.5</v>
      </c>
      <c r="DF149" s="35">
        <f>IF('Indicator Data'!AB152="No data","x",ROUND(IF('Indicator Data'!AB152&gt;DF$195,10,IF('Indicator Data'!AB152&lt;DF$194,0,10-(DF$195-'Indicator Data'!AB152)/(DF$195-DF$194)*10)),1))</f>
        <v>0</v>
      </c>
      <c r="DG149" s="35">
        <f t="shared" si="277"/>
        <v>0.2</v>
      </c>
      <c r="DH149" s="143">
        <f>IF('Indicator Data'!AD152="No data","x",'Indicator Data'!AD152/'Indicator Data'!$CJ152)</f>
        <v>6.0884962936278812E-5</v>
      </c>
      <c r="DI149" s="35">
        <f t="shared" si="278"/>
        <v>9.4</v>
      </c>
      <c r="DJ149" s="35">
        <f>IF('Indicator Data'!AE152="No data","x",ROUND(IF('Indicator Data'!AE152&gt;DJ$195,0,IF('Indicator Data'!AE152&lt;DJ$194,10,(DJ$195-'Indicator Data'!AE152)/(DJ$195-DJ$194)*10)),1))</f>
        <v>0</v>
      </c>
      <c r="DK149" s="35">
        <f t="shared" si="279"/>
        <v>4.7</v>
      </c>
      <c r="DL149" s="35">
        <f t="shared" si="280"/>
        <v>2.8</v>
      </c>
      <c r="DM149" s="37">
        <f t="shared" si="250"/>
        <v>2.7</v>
      </c>
      <c r="DN149" s="38">
        <f t="shared" si="251"/>
        <v>3.5</v>
      </c>
      <c r="DO149" s="35">
        <f>ROUND(IF('Indicator Data'!AH152=0,0,IF('Indicator Data'!AH152&gt;DO$195,10,IF('Indicator Data'!AH152&lt;DO$194,0,10-(DO$195-'Indicator Data'!AH152)/(DO$195-DO$194)*10))),1)</f>
        <v>0</v>
      </c>
      <c r="DP149" s="35">
        <f>ROUND(IF('Indicator Data'!AI152=0,0,IF(LOG('Indicator Data'!AI152)&gt;LOG(DP$195),10,IF(LOG('Indicator Data'!AI152)&lt;LOG(DP$194),0,10-(LOG(DP$195)-LOG('Indicator Data'!AI152))/(LOG(DP$195)-LOG(DP$194))*10))),1)</f>
        <v>0</v>
      </c>
      <c r="DQ149" s="37">
        <f t="shared" si="252"/>
        <v>0</v>
      </c>
      <c r="DR149" s="35">
        <f>'Indicator Data'!AJ152</f>
        <v>0</v>
      </c>
      <c r="DS149" s="35">
        <f>'Indicator Data'!AK152</f>
        <v>0</v>
      </c>
      <c r="DT149" s="37">
        <f t="shared" si="253"/>
        <v>0</v>
      </c>
      <c r="DU149" s="38">
        <f t="shared" si="254"/>
        <v>0</v>
      </c>
      <c r="DV149" s="13"/>
      <c r="DW149" s="83"/>
    </row>
    <row r="150" spans="1:128" s="2" customFormat="1" x14ac:dyDescent="0.3">
      <c r="A150" s="98" t="str">
        <f>'Indicator Data'!A153</f>
        <v>Sao Tome and Principe</v>
      </c>
      <c r="B150" s="39" t="str">
        <f>'Indicator Data'!B153</f>
        <v>STP</v>
      </c>
      <c r="C150" s="35">
        <f>ROUND(IF('Indicator Data'!C153=0,0.1,IF(LOG('Indicator Data'!C153)&gt;C$195,10,IF(LOG('Indicator Data'!C153)&lt;C$194,0,10-(C$195-LOG('Indicator Data'!C153))/(C$195-C$194)*10))),1)</f>
        <v>0.1</v>
      </c>
      <c r="D150" s="35">
        <f>ROUND(IF('Indicator Data'!D153=0,0.1,IF(LOG('Indicator Data'!D153)&gt;D$195,10,IF(LOG('Indicator Data'!D153)&lt;D$194,0,10-(D$195-LOG('Indicator Data'!D153))/(D$195-D$194)*10))),1)</f>
        <v>0.1</v>
      </c>
      <c r="E150" s="35">
        <f t="shared" si="214"/>
        <v>0.1</v>
      </c>
      <c r="F150" s="35">
        <f>IF('Indicator Data'!E153="No data",0.1,(ROUND(IF('Indicator Data'!E153=0,0,IF(LOG('Indicator Data'!E153)&gt;F$195,10,IF(LOG('Indicator Data'!E153)&lt;F$194,0,10-(F$195-LOG('Indicator Data'!E153))/(F$195-F$194)*10))),1)))</f>
        <v>0.1</v>
      </c>
      <c r="G150" s="35">
        <f>ROUND(IF('Indicator Data'!F153=0,0,IF(LOG('Indicator Data'!F153)&gt;G$195,10,IF(LOG('Indicator Data'!F153)&lt;G$194,0,10-(G$195-LOG('Indicator Data'!F153))/(G$195-G$194)*10))),1)</f>
        <v>0</v>
      </c>
      <c r="H150" s="35">
        <f>ROUND(IF('Indicator Data'!G153=0,0,IF(LOG('Indicator Data'!G153)&gt;H$195,10,IF(LOG('Indicator Data'!G153)&lt;H$194,0,10-(H$195-LOG('Indicator Data'!G153))/(H$195-H$194)*10))),1)</f>
        <v>0</v>
      </c>
      <c r="I150" s="35">
        <f>ROUND(IF('Indicator Data'!H153=0,0,IF(LOG('Indicator Data'!H153)&gt;I$195,10,IF(LOG('Indicator Data'!H153)&lt;I$194,0,10-(I$195-LOG('Indicator Data'!H153))/(I$195-I$194)*10))),1)</f>
        <v>0</v>
      </c>
      <c r="J150" s="35">
        <f t="shared" si="215"/>
        <v>0</v>
      </c>
      <c r="K150" s="35">
        <f>ROUND(IF('Indicator Data'!I153=0,0,IF(LOG('Indicator Data'!I153)&gt;K$195,10,IF(LOG('Indicator Data'!I153)&lt;K$194,0,10-(K$195-LOG('Indicator Data'!I153))/(K$195-K$194)*10))),1)</f>
        <v>0</v>
      </c>
      <c r="L150" s="35">
        <f t="shared" si="216"/>
        <v>0</v>
      </c>
      <c r="M150" s="35">
        <f>ROUND(IF('Indicator Data'!J153=0,0,IF(LOG('Indicator Data'!J153)&gt;M$195,10,IF(LOG('Indicator Data'!J153)&lt;M$194,0,10-(M$195-LOG('Indicator Data'!J153))/(M$195-M$194)*10))),1)</f>
        <v>0</v>
      </c>
      <c r="N150" s="36">
        <f>'Indicator Data'!C153/'Indicator Data'!$CK153</f>
        <v>0</v>
      </c>
      <c r="O150" s="36">
        <f>'Indicator Data'!D153/'Indicator Data'!$CK153</f>
        <v>0</v>
      </c>
      <c r="P150" s="36" t="str">
        <f>IF(F150=0.1,"x",'Indicator Data'!E153/'Indicator Data'!$CK153)</f>
        <v>x</v>
      </c>
      <c r="Q150" s="36">
        <f>'Indicator Data'!F153/'Indicator Data'!$CK153</f>
        <v>0</v>
      </c>
      <c r="R150" s="36">
        <f>'Indicator Data'!G153/'Indicator Data'!$CK153</f>
        <v>0</v>
      </c>
      <c r="S150" s="36">
        <f>'Indicator Data'!H153/'Indicator Data'!$CK153</f>
        <v>0</v>
      </c>
      <c r="T150" s="36">
        <f>'Indicator Data'!I153/'Indicator Data'!$CK153</f>
        <v>0</v>
      </c>
      <c r="U150" s="36">
        <f>'Indicator Data'!J153/'Indicator Data'!$CK153</f>
        <v>0</v>
      </c>
      <c r="V150" s="35">
        <f t="shared" si="217"/>
        <v>0</v>
      </c>
      <c r="W150" s="35">
        <f t="shared" si="218"/>
        <v>0</v>
      </c>
      <c r="X150" s="35">
        <f t="shared" si="219"/>
        <v>0</v>
      </c>
      <c r="Y150" s="35">
        <f t="shared" si="220"/>
        <v>0.1</v>
      </c>
      <c r="Z150" s="35">
        <f t="shared" si="221"/>
        <v>0</v>
      </c>
      <c r="AA150" s="35">
        <f t="shared" si="222"/>
        <v>0</v>
      </c>
      <c r="AB150" s="35">
        <f t="shared" si="223"/>
        <v>0</v>
      </c>
      <c r="AC150" s="35">
        <f t="shared" si="224"/>
        <v>0</v>
      </c>
      <c r="AD150" s="35">
        <f t="shared" si="225"/>
        <v>0</v>
      </c>
      <c r="AE150" s="35">
        <f t="shared" si="226"/>
        <v>0</v>
      </c>
      <c r="AF150" s="35">
        <f t="shared" si="227"/>
        <v>0</v>
      </c>
      <c r="AG150" s="35">
        <f>ROUND(IF('Indicator Data'!K153=0,0,IF('Indicator Data'!K153&gt;AG$195,10,IF('Indicator Data'!K153&lt;AG$194,0,10-(AG$195-'Indicator Data'!K153)/(AG$195-AG$194)*10))),1)</f>
        <v>0</v>
      </c>
      <c r="AH150" s="35">
        <f t="shared" si="228"/>
        <v>0.1</v>
      </c>
      <c r="AI150" s="35">
        <f t="shared" si="229"/>
        <v>0.1</v>
      </c>
      <c r="AJ150" s="35">
        <f t="shared" si="230"/>
        <v>0</v>
      </c>
      <c r="AK150" s="35">
        <f t="shared" si="231"/>
        <v>0</v>
      </c>
      <c r="AL150" s="35">
        <f t="shared" si="232"/>
        <v>0</v>
      </c>
      <c r="AM150" s="35">
        <f t="shared" si="233"/>
        <v>0</v>
      </c>
      <c r="AN150" s="35">
        <f t="shared" si="234"/>
        <v>0</v>
      </c>
      <c r="AO150" s="142">
        <f t="shared" si="235"/>
        <v>0.1</v>
      </c>
      <c r="AP150" s="142">
        <f t="shared" si="255"/>
        <v>0.1</v>
      </c>
      <c r="AQ150" s="142">
        <f t="shared" si="236"/>
        <v>0</v>
      </c>
      <c r="AR150" s="142">
        <f t="shared" si="237"/>
        <v>0</v>
      </c>
      <c r="AS150" s="35">
        <f t="shared" si="238"/>
        <v>0</v>
      </c>
      <c r="AT150" s="35" t="str">
        <f>IF('Indicator Data'!L153="No data","x",IF('Indicator Data'!CL153&lt;1000,"x",ROUND((IF('Indicator Data'!L153&gt;AT$195,10,IF('Indicator Data'!L153&lt;AT$194,0,10-(AT$195-'Indicator Data'!L153)/(AT$195-AT$194)*10))),1)))</f>
        <v>x</v>
      </c>
      <c r="AU150" s="142">
        <f t="shared" si="239"/>
        <v>0</v>
      </c>
      <c r="AV150" s="35">
        <f>IF('Indicator Data'!M153="No data","x",ROUND(IF('Indicator Data'!M153=0,0,IF(LOG('Indicator Data'!M153)&gt;AV$195,10,IF(LOG('Indicator Data'!M153)&lt;AV$194,0,10-(AV$195-LOG('Indicator Data'!M153))/(AV$195-AV$194)*10))),1))</f>
        <v>5.2</v>
      </c>
      <c r="AW150" s="36">
        <f>IF(AV150="x","x",'Indicator Data'!M153/'Indicator Data'!$CK153)</f>
        <v>0.21707250598285208</v>
      </c>
      <c r="AX150" s="35">
        <f t="shared" si="256"/>
        <v>2.4</v>
      </c>
      <c r="AY150" s="35">
        <f t="shared" si="257"/>
        <v>3.9</v>
      </c>
      <c r="AZ150" s="35">
        <f>IF('Indicator Data'!N153="No data","x",ROUND(IF('Indicator Data'!N153=0,0,IF(LOG('Indicator Data'!N153)&gt;AZ$195,10,IF(LOG('Indicator Data'!N153)&lt;AZ$194,0,10-(AZ$195-LOG('Indicator Data'!N153))/(AZ$195-AZ$194)*10))),1))</f>
        <v>0</v>
      </c>
      <c r="BA150" s="36">
        <f>IF(AZ150="x","x",'Indicator Data'!N153/'Indicator Data'!$CK153)</f>
        <v>0</v>
      </c>
      <c r="BB150" s="35">
        <f t="shared" si="258"/>
        <v>0</v>
      </c>
      <c r="BC150" s="35">
        <f t="shared" si="259"/>
        <v>0</v>
      </c>
      <c r="BD150" s="35">
        <f>IF('Indicator Data'!O153="No data","x",ROUND(IF('Indicator Data'!O153=0,0,IF(LOG('Indicator Data'!O153)&gt;BD$195,10,IF(LOG('Indicator Data'!O153)&lt;BD$194,0,10-(BD$195-LOG('Indicator Data'!O153))/(BD$195-BD$194)*10))),1))</f>
        <v>0</v>
      </c>
      <c r="BE150" s="36">
        <f>IF(BD150="x","x",'Indicator Data'!O153/'Indicator Data'!$CK153)</f>
        <v>0</v>
      </c>
      <c r="BF150" s="35">
        <f t="shared" si="260"/>
        <v>0</v>
      </c>
      <c r="BG150" s="35">
        <f t="shared" si="261"/>
        <v>0</v>
      </c>
      <c r="BH150" s="35">
        <f>IF('Indicator Data'!P153="No data","x",ROUND(IF('Indicator Data'!P153=0,0,IF(LOG('Indicator Data'!P153)&gt;BH$195,10,IF(LOG('Indicator Data'!P153)&lt;BH$194,0,10-(BH$195-LOG('Indicator Data'!P153))/(BH$195-BH$194)*10))),1))</f>
        <v>5.7</v>
      </c>
      <c r="BI150" s="36">
        <f>IF(BH150="x","x",'Indicator Data'!P153/'Indicator Data'!$CK153)</f>
        <v>0.1448092202906317</v>
      </c>
      <c r="BJ150" s="35">
        <f t="shared" si="262"/>
        <v>10</v>
      </c>
      <c r="BK150" s="35">
        <f t="shared" si="263"/>
        <v>8.6999999999999993</v>
      </c>
      <c r="BL150" s="35">
        <f t="shared" si="264"/>
        <v>4.3</v>
      </c>
      <c r="BM150" s="35">
        <f>ROUND(IF('Indicator Data'!Q153=0,0,IF(LOG('Indicator Data'!Q153)&gt;BM$195,10,IF(LOG('Indicator Data'!Q153)&lt;BM$194,0,10-(BM$195-LOG('Indicator Data'!Q153))/(BM$195-BM$194)*10))),1)</f>
        <v>6.1</v>
      </c>
      <c r="BN150" s="35">
        <f>ROUND(IF('Indicator Data'!R153=0,0,IF(LOG('Indicator Data'!R153)&gt;BN$195,10,IF(LOG('Indicator Data'!R153)&lt;BN$194,0,10-(BN$195-LOG('Indicator Data'!R153))/(BN$195-BN$194)*10))),1)</f>
        <v>0</v>
      </c>
      <c r="BO150" s="35">
        <f t="shared" si="265"/>
        <v>2.0333333333333332</v>
      </c>
      <c r="BP150" s="36">
        <f>'Indicator Data'!Q153/'Indicator Data'!$CK153</f>
        <v>0.90360610263522889</v>
      </c>
      <c r="BQ150" s="36">
        <f>'Indicator Data'!R153/'Indicator Data'!$CK153</f>
        <v>0</v>
      </c>
      <c r="BR150" s="35">
        <f t="shared" si="240"/>
        <v>9</v>
      </c>
      <c r="BS150" s="35">
        <f t="shared" si="241"/>
        <v>0</v>
      </c>
      <c r="BT150" s="35">
        <f t="shared" si="242"/>
        <v>3</v>
      </c>
      <c r="BU150" s="35">
        <f t="shared" si="266"/>
        <v>2.5</v>
      </c>
      <c r="BV150" s="35">
        <f>ROUND(IF('Indicator Data'!S153=0,0,IF(LOG('Indicator Data'!S153)&gt;BV$195,10,IF(LOG('Indicator Data'!S153)&lt;BV$194,0,10-(BV$195-LOG('Indicator Data'!S153))/(BV$195-BV$194)*10))),1)</f>
        <v>0</v>
      </c>
      <c r="BW150" s="35">
        <f>ROUND(IF('Indicator Data'!T153=0,0,IF(LOG('Indicator Data'!T153)&gt;BW$195,10,IF(LOG('Indicator Data'!T153)&lt;BW$194,0,10-(BW$195-LOG('Indicator Data'!T153))/(BW$195-BW$194)*10))),1)</f>
        <v>6</v>
      </c>
      <c r="BX150" s="35">
        <f t="shared" si="267"/>
        <v>4</v>
      </c>
      <c r="BY150" s="36">
        <f>'Indicator Data'!S153/'Indicator Data'!$CK153</f>
        <v>0</v>
      </c>
      <c r="BZ150" s="36">
        <f>'Indicator Data'!T153/'Indicator Data'!$CK153</f>
        <v>0.86648909343084102</v>
      </c>
      <c r="CA150" s="35">
        <f t="shared" si="243"/>
        <v>0</v>
      </c>
      <c r="CB150" s="35">
        <f t="shared" si="244"/>
        <v>8.6999999999999993</v>
      </c>
      <c r="CC150" s="35">
        <f t="shared" si="268"/>
        <v>5.8</v>
      </c>
      <c r="CD150" s="35">
        <f t="shared" si="269"/>
        <v>5</v>
      </c>
      <c r="CE150" s="35">
        <f t="shared" si="270"/>
        <v>3.9</v>
      </c>
      <c r="CF150" s="35">
        <f>ROUND(IF('Indicator Data'!U153=0,0,IF(LOG('Indicator Data'!U153)&gt;CF$195,10,IF(LOG('Indicator Data'!U153)&lt;CF$194,0,10-(CF$195-LOG('Indicator Data'!U153))/(CF$195-CF$194)*10))),1)</f>
        <v>5.5</v>
      </c>
      <c r="CG150" s="36">
        <f>'Indicator Data'!U153/'Indicator Data'!$CK153</f>
        <v>0.35476295549111081</v>
      </c>
      <c r="CH150" s="35">
        <f t="shared" si="245"/>
        <v>3.9</v>
      </c>
      <c r="CI150" s="35">
        <f t="shared" si="271"/>
        <v>4.8</v>
      </c>
      <c r="CJ150" s="35">
        <f>ROUND(IF('Indicator Data'!V153=0,0,IF(LOG('Indicator Data'!V153)&gt;CJ$195,10,IF(LOG('Indicator Data'!V153)&lt;CJ$194,0,10-(CJ$195-LOG('Indicator Data'!V153))/(CJ$195-CJ$194)*10))),1)</f>
        <v>5.4</v>
      </c>
      <c r="CK150" s="36">
        <f>IF('Indicator Data'!V153/'Indicator Data'!$CK153&gt;1,1,'Indicator Data'!V153/'Indicator Data'!$CK153)</f>
        <v>0.31900008819873493</v>
      </c>
      <c r="CL150" s="35">
        <f t="shared" si="246"/>
        <v>3.2</v>
      </c>
      <c r="CM150" s="35">
        <f t="shared" si="272"/>
        <v>4.4000000000000004</v>
      </c>
      <c r="CN150" s="35">
        <f>ROUND(IF('Indicator Data'!W153=0,0,IF(LOG('Indicator Data'!W153)&gt;CN$195,10,IF(LOG('Indicator Data'!W153)&lt;CN$194,0,10-(CN$195-LOG('Indicator Data'!W153))/(CN$195-CN$194)*10))),1)</f>
        <v>6</v>
      </c>
      <c r="CO150" s="36">
        <f>'Indicator Data'!W153/'Indicator Data'!$CK153</f>
        <v>0.89678721716471232</v>
      </c>
      <c r="CP150" s="35">
        <f t="shared" si="247"/>
        <v>9</v>
      </c>
      <c r="CQ150" s="35">
        <f t="shared" si="273"/>
        <v>7.8</v>
      </c>
      <c r="CR150" s="35">
        <f t="shared" si="248"/>
        <v>5.5</v>
      </c>
      <c r="CS150" s="35">
        <f>IF('Indicator Data'!BZ153="No data","x",ROUND(IF('Indicator Data'!BZ153&gt;CS$195,0,IF('Indicator Data'!BZ153&lt;CS$194,10,(CS$195-'Indicator Data'!BZ153)/(CS$195-CS$194)*10)),1))</f>
        <v>6.3</v>
      </c>
      <c r="CT150" s="35">
        <f>IF('Indicator Data'!CA153="No data","x",ROUND(IF('Indicator Data'!CA153&gt;CT$195,0,IF('Indicator Data'!CA153&lt;CT$194,10,(CT$195-'Indicator Data'!CA153)/(CT$195-CT$194)*10)),1))</f>
        <v>2.6</v>
      </c>
      <c r="CU150" s="35">
        <f>IF('Indicator Data'!AC153="No data","x",ROUND(IF('Indicator Data'!AC153&gt;CU$195,0,IF('Indicator Data'!AC153&lt;CU$194,10,(CU$195-'Indicator Data'!AC153)/(CU$195-CU$194)*10)),1))</f>
        <v>5.9</v>
      </c>
      <c r="CV150" s="35">
        <f t="shared" si="249"/>
        <v>4.9000000000000004</v>
      </c>
      <c r="CW150" s="35">
        <f>IF('Indicator Data'!X153="No data","x",ROUND(IF(LOG('Indicator Data'!X153)&gt;CW$195,10,IF(LOG('Indicator Data'!X153)&lt;CW$194,0,10-(CW$195-LOG('Indicator Data'!X153))/(CW$195-CW$194)*10)),1))</f>
        <v>7.8</v>
      </c>
      <c r="CX150" s="35">
        <f>IF('Indicator Data'!Y153="No data","x",ROUND(IF('Indicator Data'!Y153&gt;CX$195,10,IF('Indicator Data'!Y153&lt;CX$194,0,10-(CX$195-'Indicator Data'!Y153)/(CX$195-CX$194)*10)),1))</f>
        <v>6.1</v>
      </c>
      <c r="CY150" s="35">
        <f>IF('Indicator Data'!Z153="No data","x",ROUND(IF('Indicator Data'!Z153&gt;CY$195,10,IF('Indicator Data'!Z153&lt;CY$194,0,10-(CY$195-'Indicator Data'!Z153)/(CY$195-CY$194)*10)),1))</f>
        <v>7.3</v>
      </c>
      <c r="CZ150" s="35">
        <f>IF('Indicator Data'!AA153="No data","x",ROUND(IF('Indicator Data'!AA153&gt;CZ$195,10,IF('Indicator Data'!AA153&lt;CZ$194,0,10-(CZ$195-'Indicator Data'!AA153)/(CZ$195-CZ$194)*10)),1))</f>
        <v>4.5999999999999996</v>
      </c>
      <c r="DA150" s="35">
        <f t="shared" si="274"/>
        <v>6.5</v>
      </c>
      <c r="DB150" s="35">
        <f t="shared" si="275"/>
        <v>6</v>
      </c>
      <c r="DC150" s="35">
        <f>IF('Indicator Data'!AF153="No data","x",ROUND(IF('Indicator Data'!AF153&gt;DC$195,10,IF('Indicator Data'!AF153&lt;DC$194,0,10-(DC$195-'Indicator Data'!AF153)/(DC$195-DC$194)*10)),1))</f>
        <v>9.6</v>
      </c>
      <c r="DD150" s="35">
        <f>IF('Indicator Data'!AG153="No data","x",ROUND(IF('Indicator Data'!AG153&gt;DD$195,10,IF('Indicator Data'!AG153&lt;DD$194,0,10-(DD$195-'Indicator Data'!AG153)/(DD$195-DD$194)*10)),1))</f>
        <v>6.5</v>
      </c>
      <c r="DE150" s="35">
        <f t="shared" si="276"/>
        <v>7</v>
      </c>
      <c r="DF150" s="35">
        <f>IF('Indicator Data'!AB153="No data","x",ROUND(IF('Indicator Data'!AB153&gt;DF$195,10,IF('Indicator Data'!AB153&lt;DF$194,0,10-(DF$195-'Indicator Data'!AB153)/(DF$195-DF$194)*10)),1))</f>
        <v>10</v>
      </c>
      <c r="DG150" s="35">
        <f t="shared" si="277"/>
        <v>6.2</v>
      </c>
      <c r="DH150" s="143">
        <f>IF('Indicator Data'!AD153="No data","x",'Indicator Data'!AD153/'Indicator Data'!$CJ153)</f>
        <v>3.0225810051709385E-4</v>
      </c>
      <c r="DI150" s="35">
        <f t="shared" si="278"/>
        <v>7</v>
      </c>
      <c r="DJ150" s="35">
        <f>IF('Indicator Data'!AE153="No data","x",ROUND(IF('Indicator Data'!AE153&gt;DJ$195,0,IF('Indicator Data'!AE153&lt;DJ$194,10,(DJ$195-'Indicator Data'!AE153)/(DJ$195-DJ$194)*10)),1))</f>
        <v>10</v>
      </c>
      <c r="DK150" s="35">
        <f t="shared" si="279"/>
        <v>8.5</v>
      </c>
      <c r="DL150" s="35">
        <f t="shared" si="280"/>
        <v>7.2</v>
      </c>
      <c r="DM150" s="37">
        <f t="shared" si="250"/>
        <v>5.9</v>
      </c>
      <c r="DN150" s="38">
        <f t="shared" si="251"/>
        <v>1.3</v>
      </c>
      <c r="DO150" s="35">
        <f>ROUND(IF('Indicator Data'!AH153=0,0,IF('Indicator Data'!AH153&gt;DO$195,10,IF('Indicator Data'!AH153&lt;DO$194,0,10-(DO$195-'Indicator Data'!AH153)/(DO$195-DO$194)*10))),1)</f>
        <v>0</v>
      </c>
      <c r="DP150" s="35">
        <f>ROUND(IF('Indicator Data'!AI153=0,0,IF(LOG('Indicator Data'!AI153)&gt;LOG(DP$195),10,IF(LOG('Indicator Data'!AI153)&lt;LOG(DP$194),0,10-(LOG(DP$195)-LOG('Indicator Data'!AI153))/(LOG(DP$195)-LOG(DP$194))*10))),1)</f>
        <v>0</v>
      </c>
      <c r="DQ150" s="37">
        <f t="shared" si="252"/>
        <v>0</v>
      </c>
      <c r="DR150" s="35">
        <f>'Indicator Data'!AJ153</f>
        <v>0</v>
      </c>
      <c r="DS150" s="35">
        <f>'Indicator Data'!AK153</f>
        <v>0</v>
      </c>
      <c r="DT150" s="37">
        <f t="shared" si="253"/>
        <v>0</v>
      </c>
      <c r="DU150" s="38">
        <f t="shared" si="254"/>
        <v>0</v>
      </c>
      <c r="DV150" s="13"/>
      <c r="DW150" s="83"/>
    </row>
    <row r="151" spans="1:128" s="2" customFormat="1" x14ac:dyDescent="0.3">
      <c r="A151" s="98" t="str">
        <f>'Indicator Data'!A154</f>
        <v>Saudi Arabia</v>
      </c>
      <c r="B151" s="39" t="str">
        <f>'Indicator Data'!B154</f>
        <v>SAU</v>
      </c>
      <c r="C151" s="35">
        <f>ROUND(IF('Indicator Data'!C154=0,0.1,IF(LOG('Indicator Data'!C154)&gt;C$195,10,IF(LOG('Indicator Data'!C154)&lt;C$194,0,10-(C$195-LOG('Indicator Data'!C154))/(C$195-C$194)*10))),1)</f>
        <v>6</v>
      </c>
      <c r="D151" s="35">
        <f>ROUND(IF('Indicator Data'!D154=0,0.1,IF(LOG('Indicator Data'!D154)&gt;D$195,10,IF(LOG('Indicator Data'!D154)&lt;D$194,0,10-(D$195-LOG('Indicator Data'!D154))/(D$195-D$194)*10))),1)</f>
        <v>1.1000000000000001</v>
      </c>
      <c r="E151" s="35">
        <f t="shared" si="214"/>
        <v>4</v>
      </c>
      <c r="F151" s="35">
        <f>IF('Indicator Data'!E154="No data",0.1,(ROUND(IF('Indicator Data'!E154=0,0,IF(LOG('Indicator Data'!E154)&gt;F$195,10,IF(LOG('Indicator Data'!E154)&lt;F$194,0,10-(F$195-LOG('Indicator Data'!E154))/(F$195-F$194)*10))),1)))</f>
        <v>6</v>
      </c>
      <c r="G151" s="35">
        <f>ROUND(IF('Indicator Data'!F154=0,0,IF(LOG('Indicator Data'!F154)&gt;G$195,10,IF(LOG('Indicator Data'!F154)&lt;G$194,0,10-(G$195-LOG('Indicator Data'!F154))/(G$195-G$194)*10))),1)</f>
        <v>0</v>
      </c>
      <c r="H151" s="35">
        <f>ROUND(IF('Indicator Data'!G154=0,0,IF(LOG('Indicator Data'!G154)&gt;H$195,10,IF(LOG('Indicator Data'!G154)&lt;H$194,0,10-(H$195-LOG('Indicator Data'!G154))/(H$195-H$194)*10))),1)</f>
        <v>0</v>
      </c>
      <c r="I151" s="35">
        <f>ROUND(IF('Indicator Data'!H154=0,0,IF(LOG('Indicator Data'!H154)&gt;I$195,10,IF(LOG('Indicator Data'!H154)&lt;I$194,0,10-(I$195-LOG('Indicator Data'!H154))/(I$195-I$194)*10))),1)</f>
        <v>0</v>
      </c>
      <c r="J151" s="35">
        <f t="shared" si="215"/>
        <v>0</v>
      </c>
      <c r="K151" s="35">
        <f>ROUND(IF('Indicator Data'!I154=0,0,IF(LOG('Indicator Data'!I154)&gt;K$195,10,IF(LOG('Indicator Data'!I154)&lt;K$194,0,10-(K$195-LOG('Indicator Data'!I154))/(K$195-K$194)*10))),1)</f>
        <v>0</v>
      </c>
      <c r="L151" s="35">
        <f t="shared" si="216"/>
        <v>0</v>
      </c>
      <c r="M151" s="35">
        <f>ROUND(IF('Indicator Data'!J154=0,0,IF(LOG('Indicator Data'!J154)&gt;M$195,10,IF(LOG('Indicator Data'!J154)&lt;M$194,0,10-(M$195-LOG('Indicator Data'!J154))/(M$195-M$194)*10))),1)</f>
        <v>0</v>
      </c>
      <c r="N151" s="36">
        <f>'Indicator Data'!C154/'Indicator Data'!$CK154</f>
        <v>8.032614519816926E-5</v>
      </c>
      <c r="O151" s="36">
        <f>'Indicator Data'!D154/'Indicator Data'!$CK154</f>
        <v>6.751498396100136E-7</v>
      </c>
      <c r="P151" s="36">
        <f>IF(F151=0.1,"x",'Indicator Data'!E154/'Indicator Data'!$CK154)</f>
        <v>7.6162084179149769E-4</v>
      </c>
      <c r="Q151" s="36">
        <f>'Indicator Data'!F154/'Indicator Data'!$CK154</f>
        <v>0</v>
      </c>
      <c r="R151" s="36">
        <f>'Indicator Data'!G154/'Indicator Data'!$CK154</f>
        <v>0</v>
      </c>
      <c r="S151" s="36">
        <f>'Indicator Data'!H154/'Indicator Data'!$CK154</f>
        <v>0</v>
      </c>
      <c r="T151" s="36">
        <f>'Indicator Data'!I154/'Indicator Data'!$CK154</f>
        <v>0</v>
      </c>
      <c r="U151" s="36">
        <f>'Indicator Data'!J154/'Indicator Data'!$CK154</f>
        <v>0</v>
      </c>
      <c r="V151" s="35">
        <f t="shared" si="217"/>
        <v>0.4</v>
      </c>
      <c r="W151" s="35">
        <f t="shared" si="218"/>
        <v>0</v>
      </c>
      <c r="X151" s="35">
        <f t="shared" si="219"/>
        <v>0.2</v>
      </c>
      <c r="Y151" s="35">
        <f t="shared" si="220"/>
        <v>0.5</v>
      </c>
      <c r="Z151" s="35">
        <f t="shared" si="221"/>
        <v>0</v>
      </c>
      <c r="AA151" s="35">
        <f t="shared" si="222"/>
        <v>0</v>
      </c>
      <c r="AB151" s="35">
        <f t="shared" si="223"/>
        <v>0</v>
      </c>
      <c r="AC151" s="35">
        <f t="shared" si="224"/>
        <v>0</v>
      </c>
      <c r="AD151" s="35">
        <f t="shared" si="225"/>
        <v>0</v>
      </c>
      <c r="AE151" s="35">
        <f t="shared" si="226"/>
        <v>0</v>
      </c>
      <c r="AF151" s="35">
        <f t="shared" si="227"/>
        <v>0</v>
      </c>
      <c r="AG151" s="35">
        <f>ROUND(IF('Indicator Data'!K154=0,0,IF('Indicator Data'!K154&gt;AG$195,10,IF('Indicator Data'!K154&lt;AG$194,0,10-(AG$195-'Indicator Data'!K154)/(AG$195-AG$194)*10))),1)</f>
        <v>0</v>
      </c>
      <c r="AH151" s="35">
        <f t="shared" si="228"/>
        <v>3.2</v>
      </c>
      <c r="AI151" s="35">
        <f t="shared" si="229"/>
        <v>0.6</v>
      </c>
      <c r="AJ151" s="35">
        <f t="shared" si="230"/>
        <v>0</v>
      </c>
      <c r="AK151" s="35">
        <f t="shared" si="231"/>
        <v>0</v>
      </c>
      <c r="AL151" s="35">
        <f t="shared" si="232"/>
        <v>0</v>
      </c>
      <c r="AM151" s="35">
        <f t="shared" si="233"/>
        <v>0</v>
      </c>
      <c r="AN151" s="35">
        <f t="shared" si="234"/>
        <v>0</v>
      </c>
      <c r="AO151" s="142">
        <f t="shared" si="235"/>
        <v>2.2999999999999998</v>
      </c>
      <c r="AP151" s="142">
        <f t="shared" si="255"/>
        <v>3.7</v>
      </c>
      <c r="AQ151" s="142">
        <f t="shared" si="236"/>
        <v>0</v>
      </c>
      <c r="AR151" s="142">
        <f t="shared" si="237"/>
        <v>0</v>
      </c>
      <c r="AS151" s="35">
        <f t="shared" si="238"/>
        <v>0</v>
      </c>
      <c r="AT151" s="35">
        <f>IF('Indicator Data'!L154="No data","x",IF('Indicator Data'!CL154&lt;1000,"x",ROUND((IF('Indicator Data'!L154&gt;AT$195,10,IF('Indicator Data'!L154&lt;AT$194,0,10-(AT$195-'Indicator Data'!L154)/(AT$195-AT$194)*10))),1)))</f>
        <v>8.1</v>
      </c>
      <c r="AU151" s="142">
        <f t="shared" si="239"/>
        <v>4.0999999999999996</v>
      </c>
      <c r="AV151" s="35">
        <f>IF('Indicator Data'!M154="No data","x",ROUND(IF('Indicator Data'!M154=0,0,IF(LOG('Indicator Data'!M154)&gt;AV$195,10,IF(LOG('Indicator Data'!M154)&lt;AV$194,0,10-(AV$195-LOG('Indicator Data'!M154))/(AV$195-AV$194)*10))),1))</f>
        <v>9</v>
      </c>
      <c r="AW151" s="36">
        <f>IF(AV151="x","x",'Indicator Data'!M154/'Indicator Data'!$CK154)</f>
        <v>0.61335596329065589</v>
      </c>
      <c r="AX151" s="35">
        <f t="shared" si="256"/>
        <v>6.8</v>
      </c>
      <c r="AY151" s="35">
        <f t="shared" si="257"/>
        <v>8.1</v>
      </c>
      <c r="AZ151" s="35" t="str">
        <f>IF('Indicator Data'!N154="No data","x",ROUND(IF('Indicator Data'!N154=0,0,IF(LOG('Indicator Data'!N154)&gt;AZ$195,10,IF(LOG('Indicator Data'!N154)&lt;AZ$194,0,10-(AZ$195-LOG('Indicator Data'!N154))/(AZ$195-AZ$194)*10))),1))</f>
        <v>x</v>
      </c>
      <c r="BA151" s="36" t="str">
        <f>IF(AZ151="x","x",'Indicator Data'!N154/'Indicator Data'!$CK154)</f>
        <v>x</v>
      </c>
      <c r="BB151" s="35" t="str">
        <f t="shared" si="258"/>
        <v>x</v>
      </c>
      <c r="BC151" s="35" t="str">
        <f t="shared" si="259"/>
        <v>x</v>
      </c>
      <c r="BD151" s="35" t="str">
        <f>IF('Indicator Data'!O154="No data","x",ROUND(IF('Indicator Data'!O154=0,0,IF(LOG('Indicator Data'!O154)&gt;BD$195,10,IF(LOG('Indicator Data'!O154)&lt;BD$194,0,10-(BD$195-LOG('Indicator Data'!O154))/(BD$195-BD$194)*10))),1))</f>
        <v>x</v>
      </c>
      <c r="BE151" s="36" t="str">
        <f>IF(BD151="x","x",'Indicator Data'!O154/'Indicator Data'!$CK154)</f>
        <v>x</v>
      </c>
      <c r="BF151" s="35" t="str">
        <f t="shared" si="260"/>
        <v>x</v>
      </c>
      <c r="BG151" s="35" t="str">
        <f t="shared" si="261"/>
        <v>x</v>
      </c>
      <c r="BH151" s="35" t="str">
        <f>IF('Indicator Data'!P154="No data","x",ROUND(IF('Indicator Data'!P154=0,0,IF(LOG('Indicator Data'!P154)&gt;BH$195,10,IF(LOG('Indicator Data'!P154)&lt;BH$194,0,10-(BH$195-LOG('Indicator Data'!P154))/(BH$195-BH$194)*10))),1))</f>
        <v>x</v>
      </c>
      <c r="BI151" s="36" t="str">
        <f>IF(BH151="x","x",'Indicator Data'!P154/'Indicator Data'!$CK154)</f>
        <v>x</v>
      </c>
      <c r="BJ151" s="35" t="str">
        <f t="shared" si="262"/>
        <v>x</v>
      </c>
      <c r="BK151" s="35" t="str">
        <f t="shared" si="263"/>
        <v>x</v>
      </c>
      <c r="BL151" s="35">
        <f t="shared" si="264"/>
        <v>8.1</v>
      </c>
      <c r="BM151" s="35">
        <f>ROUND(IF('Indicator Data'!Q154=0,0,IF(LOG('Indicator Data'!Q154)&gt;BM$195,10,IF(LOG('Indicator Data'!Q154)&lt;BM$194,0,10-(BM$195-LOG('Indicator Data'!Q154))/(BM$195-BM$194)*10))),1)</f>
        <v>6.4</v>
      </c>
      <c r="BN151" s="35">
        <f>ROUND(IF('Indicator Data'!R154=0,0,IF(LOG('Indicator Data'!R154)&gt;BN$195,10,IF(LOG('Indicator Data'!R154)&lt;BN$194,0,10-(BN$195-LOG('Indicator Data'!R154))/(BN$195-BN$194)*10))),1)</f>
        <v>0</v>
      </c>
      <c r="BO151" s="35">
        <f t="shared" si="265"/>
        <v>2.1333333333333333</v>
      </c>
      <c r="BP151" s="36">
        <f>'Indicator Data'!Q154/'Indicator Data'!$CK154</f>
        <v>1.0263549884841553E-2</v>
      </c>
      <c r="BQ151" s="36">
        <f>'Indicator Data'!R154/'Indicator Data'!$CK154</f>
        <v>0</v>
      </c>
      <c r="BR151" s="35">
        <f t="shared" si="240"/>
        <v>0.1</v>
      </c>
      <c r="BS151" s="35">
        <f t="shared" si="241"/>
        <v>0</v>
      </c>
      <c r="BT151" s="35">
        <f t="shared" si="242"/>
        <v>3.3333333333333333E-2</v>
      </c>
      <c r="BU151" s="35">
        <f t="shared" si="266"/>
        <v>1.1000000000000001</v>
      </c>
      <c r="BV151" s="35">
        <f>ROUND(IF('Indicator Data'!S154=0,0,IF(LOG('Indicator Data'!S154)&gt;BV$195,10,IF(LOG('Indicator Data'!S154)&lt;BV$194,0,10-(BV$195-LOG('Indicator Data'!S154))/(BV$195-BV$194)*10))),1)</f>
        <v>7.3</v>
      </c>
      <c r="BW151" s="35">
        <f>ROUND(IF('Indicator Data'!T154=0,0,IF(LOG('Indicator Data'!T154)&gt;BW$195,10,IF(LOG('Indicator Data'!T154)&lt;BW$194,0,10-(BW$195-LOG('Indicator Data'!T154))/(BW$195-BW$194)*10))),1)</f>
        <v>6.8</v>
      </c>
      <c r="BX151" s="35">
        <f t="shared" si="267"/>
        <v>6.9666666666666659</v>
      </c>
      <c r="BY151" s="36">
        <f>'Indicator Data'!S154/'Indicator Data'!$CK154</f>
        <v>4.0382902827075143E-2</v>
      </c>
      <c r="BZ151" s="36">
        <f>'Indicator Data'!T154/'Indicator Data'!$CK154</f>
        <v>1.9318765687559178E-2</v>
      </c>
      <c r="CA151" s="35">
        <f t="shared" si="243"/>
        <v>0.7</v>
      </c>
      <c r="CB151" s="35">
        <f t="shared" si="244"/>
        <v>0.2</v>
      </c>
      <c r="CC151" s="35">
        <f t="shared" si="268"/>
        <v>0.36666666666666664</v>
      </c>
      <c r="CD151" s="35">
        <f t="shared" si="269"/>
        <v>4.4000000000000004</v>
      </c>
      <c r="CE151" s="35">
        <f t="shared" si="270"/>
        <v>2.9</v>
      </c>
      <c r="CF151" s="35">
        <f>ROUND(IF('Indicator Data'!U154=0,0,IF(LOG('Indicator Data'!U154)&gt;CF$195,10,IF(LOG('Indicator Data'!U154)&lt;CF$194,0,10-(CF$195-LOG('Indicator Data'!U154))/(CF$195-CF$194)*10))),1)</f>
        <v>8.1999999999999993</v>
      </c>
      <c r="CG151" s="36">
        <f>'Indicator Data'!U154/'Indicator Data'!$CK154</f>
        <v>0.16756374157206469</v>
      </c>
      <c r="CH151" s="35">
        <f t="shared" si="245"/>
        <v>1.9</v>
      </c>
      <c r="CI151" s="35">
        <f t="shared" si="271"/>
        <v>5.9</v>
      </c>
      <c r="CJ151" s="35">
        <f>ROUND(IF('Indicator Data'!V154=0,0,IF(LOG('Indicator Data'!V154)&gt;CJ$195,10,IF(LOG('Indicator Data'!V154)&lt;CJ$194,0,10-(CJ$195-LOG('Indicator Data'!V154))/(CJ$195-CJ$194)*10))),1)</f>
        <v>9</v>
      </c>
      <c r="CK151" s="36">
        <f>IF('Indicator Data'!V154/'Indicator Data'!$CK154&gt;1,1,'Indicator Data'!V154/'Indicator Data'!$CK154)</f>
        <v>0.6019213878206936</v>
      </c>
      <c r="CL151" s="35">
        <f t="shared" si="246"/>
        <v>6</v>
      </c>
      <c r="CM151" s="35">
        <f t="shared" si="272"/>
        <v>7.8</v>
      </c>
      <c r="CN151" s="35">
        <f>ROUND(IF('Indicator Data'!W154=0,0,IF(LOG('Indicator Data'!W154)&gt;CN$195,10,IF(LOG('Indicator Data'!W154)&lt;CN$194,0,10-(CN$195-LOG('Indicator Data'!W154))/(CN$195-CN$194)*10))),1)</f>
        <v>8.6</v>
      </c>
      <c r="CO151" s="36">
        <f>'Indicator Data'!W154/'Indicator Data'!$CK154</f>
        <v>0.32657929048691736</v>
      </c>
      <c r="CP151" s="35">
        <f t="shared" si="247"/>
        <v>3.3</v>
      </c>
      <c r="CQ151" s="35">
        <f t="shared" si="273"/>
        <v>6.7</v>
      </c>
      <c r="CR151" s="35">
        <f t="shared" si="248"/>
        <v>6.1</v>
      </c>
      <c r="CS151" s="35">
        <f>IF('Indicator Data'!BZ154="No data","x",ROUND(IF('Indicator Data'!BZ154&gt;CS$195,0,IF('Indicator Data'!BZ154&lt;CS$194,10,(CS$195-'Indicator Data'!BZ154)/(CS$195-CS$194)*10)),1))</f>
        <v>0</v>
      </c>
      <c r="CT151" s="35">
        <f>IF('Indicator Data'!CA154="No data","x",ROUND(IF('Indicator Data'!CA154&gt;CT$195,0,IF('Indicator Data'!CA154&lt;CT$194,10,(CT$195-'Indicator Data'!CA154)/(CT$195-CT$194)*10)),1))</f>
        <v>0</v>
      </c>
      <c r="CU151" s="35" t="str">
        <f>IF('Indicator Data'!AC154="No data","x",ROUND(IF('Indicator Data'!AC154&gt;CU$195,0,IF('Indicator Data'!AC154&lt;CU$194,10,(CU$195-'Indicator Data'!AC154)/(CU$195-CU$194)*10)),1))</f>
        <v>x</v>
      </c>
      <c r="CV151" s="35">
        <f t="shared" si="249"/>
        <v>0</v>
      </c>
      <c r="CW151" s="35">
        <f>IF('Indicator Data'!X154="No data","x",ROUND(IF(LOG('Indicator Data'!X154)&gt;CW$195,10,IF(LOG('Indicator Data'!X154)&lt;CW$194,0,10-(CW$195-LOG('Indicator Data'!X154))/(CW$195-CW$194)*10)),1))</f>
        <v>4</v>
      </c>
      <c r="CX151" s="35">
        <f>IF('Indicator Data'!Y154="No data","x",ROUND(IF('Indicator Data'!Y154&gt;CX$195,10,IF('Indicator Data'!Y154&lt;CX$194,0,10-(CX$195-'Indicator Data'!Y154)/(CX$195-CX$194)*10)),1))</f>
        <v>4.0999999999999996</v>
      </c>
      <c r="CY151" s="35">
        <f>IF('Indicator Data'!Z154="No data","x",ROUND(IF('Indicator Data'!Z154&gt;CY$195,10,IF('Indicator Data'!Z154&lt;CY$194,0,10-(CY$195-'Indicator Data'!Z154)/(CY$195-CY$194)*10)),1))</f>
        <v>8.4</v>
      </c>
      <c r="CZ151" s="35" t="str">
        <f>IF('Indicator Data'!AA154="No data","x",ROUND(IF('Indicator Data'!AA154&gt;CZ$195,10,IF('Indicator Data'!AA154&lt;CZ$194,0,10-(CZ$195-'Indicator Data'!AA154)/(CZ$195-CZ$194)*10)),1))</f>
        <v>x</v>
      </c>
      <c r="DA151" s="35">
        <f t="shared" si="274"/>
        <v>5.5</v>
      </c>
      <c r="DB151" s="35">
        <f t="shared" si="275"/>
        <v>3.7</v>
      </c>
      <c r="DC151" s="35">
        <f>IF('Indicator Data'!AF154="No data","x",ROUND(IF('Indicator Data'!AF154&gt;DC$195,10,IF('Indicator Data'!AF154&lt;DC$194,0,10-(DC$195-'Indicator Data'!AF154)/(DC$195-DC$194)*10)),1))</f>
        <v>2</v>
      </c>
      <c r="DD151" s="35">
        <f>IF('Indicator Data'!AG154="No data","x",ROUND(IF('Indicator Data'!AG154&gt;DD$195,10,IF('Indicator Data'!AG154&lt;DD$194,0,10-(DD$195-'Indicator Data'!AG154)/(DD$195-DD$194)*10)),1))</f>
        <v>2.5</v>
      </c>
      <c r="DE151" s="35">
        <f t="shared" si="276"/>
        <v>4.2</v>
      </c>
      <c r="DF151" s="35">
        <f>IF('Indicator Data'!AB154="No data","x",ROUND(IF('Indicator Data'!AB154&gt;DF$195,10,IF('Indicator Data'!AB154&lt;DF$194,0,10-(DF$195-'Indicator Data'!AB154)/(DF$195-DF$194)*10)),1))</f>
        <v>0</v>
      </c>
      <c r="DG151" s="35">
        <f t="shared" si="277"/>
        <v>0</v>
      </c>
      <c r="DH151" s="143">
        <f>IF('Indicator Data'!AD154="No data","x",'Indicator Data'!AD154/'Indicator Data'!$CJ154)</f>
        <v>8.5355283268797442E-5</v>
      </c>
      <c r="DI151" s="35">
        <f t="shared" si="278"/>
        <v>9.1</v>
      </c>
      <c r="DJ151" s="35">
        <f>IF('Indicator Data'!AE154="No data","x",ROUND(IF('Indicator Data'!AE154&gt;DJ$195,0,IF('Indicator Data'!AE154&lt;DJ$194,10,(DJ$195-'Indicator Data'!AE154)/(DJ$195-DJ$194)*10)),1))</f>
        <v>2</v>
      </c>
      <c r="DK151" s="35">
        <f t="shared" si="279"/>
        <v>5.6</v>
      </c>
      <c r="DL151" s="35">
        <f t="shared" si="280"/>
        <v>3.3</v>
      </c>
      <c r="DM151" s="37">
        <f t="shared" si="250"/>
        <v>5.7</v>
      </c>
      <c r="DN151" s="38">
        <f t="shared" si="251"/>
        <v>2.9</v>
      </c>
      <c r="DO151" s="35">
        <f>ROUND(IF('Indicator Data'!AH154=0,0,IF('Indicator Data'!AH154&gt;DO$195,10,IF('Indicator Data'!AH154&lt;DO$194,0,10-(DO$195-'Indicator Data'!AH154)/(DO$195-DO$194)*10))),1)</f>
        <v>6</v>
      </c>
      <c r="DP151" s="35">
        <f>ROUND(IF('Indicator Data'!AI154=0,0,IF(LOG('Indicator Data'!AI154)&gt;LOG(DP$195),10,IF(LOG('Indicator Data'!AI154)&lt;LOG(DP$194),0,10-(LOG(DP$195)-LOG('Indicator Data'!AI154))/(LOG(DP$195)-LOG(DP$194))*10))),1)</f>
        <v>7.2</v>
      </c>
      <c r="DQ151" s="37">
        <f t="shared" si="252"/>
        <v>6.6</v>
      </c>
      <c r="DR151" s="35">
        <f>'Indicator Data'!AJ154</f>
        <v>0</v>
      </c>
      <c r="DS151" s="35">
        <f>'Indicator Data'!AK154</f>
        <v>0</v>
      </c>
      <c r="DT151" s="37">
        <f t="shared" si="253"/>
        <v>0</v>
      </c>
      <c r="DU151" s="38">
        <f t="shared" si="254"/>
        <v>4.5999999999999996</v>
      </c>
      <c r="DV151" s="13"/>
      <c r="DW151" s="83"/>
    </row>
    <row r="152" spans="1:128" s="2" customFormat="1" x14ac:dyDescent="0.3">
      <c r="A152" s="98" t="str">
        <f>'Indicator Data'!A155</f>
        <v>Senegal</v>
      </c>
      <c r="B152" s="39" t="str">
        <f>'Indicator Data'!B155</f>
        <v>SEN</v>
      </c>
      <c r="C152" s="35">
        <f>ROUND(IF('Indicator Data'!C155=0,0.1,IF(LOG('Indicator Data'!C155)&gt;C$195,10,IF(LOG('Indicator Data'!C155)&lt;C$194,0,10-(C$195-LOG('Indicator Data'!C155))/(C$195-C$194)*10))),1)</f>
        <v>0.1</v>
      </c>
      <c r="D152" s="35">
        <f>ROUND(IF('Indicator Data'!D155=0,0.1,IF(LOG('Indicator Data'!D155)&gt;D$195,10,IF(LOG('Indicator Data'!D155)&lt;D$194,0,10-(D$195-LOG('Indicator Data'!D155))/(D$195-D$194)*10))),1)</f>
        <v>0.1</v>
      </c>
      <c r="E152" s="35">
        <f t="shared" si="214"/>
        <v>0.1</v>
      </c>
      <c r="F152" s="35">
        <f>IF('Indicator Data'!E155="No data",0.1,(ROUND(IF('Indicator Data'!E155=0,0,IF(LOG('Indicator Data'!E155)&gt;F$195,10,IF(LOG('Indicator Data'!E155)&lt;F$194,0,10-(F$195-LOG('Indicator Data'!E155))/(F$195-F$194)*10))),1)))</f>
        <v>6.7</v>
      </c>
      <c r="G152" s="35">
        <f>ROUND(IF('Indicator Data'!F155=0,0,IF(LOG('Indicator Data'!F155)&gt;G$195,10,IF(LOG('Indicator Data'!F155)&lt;G$194,0,10-(G$195-LOG('Indicator Data'!F155))/(G$195-G$194)*10))),1)</f>
        <v>6.1</v>
      </c>
      <c r="H152" s="35">
        <f>ROUND(IF('Indicator Data'!G155=0,0,IF(LOG('Indicator Data'!G155)&gt;H$195,10,IF(LOG('Indicator Data'!G155)&lt;H$194,0,10-(H$195-LOG('Indicator Data'!G155))/(H$195-H$194)*10))),1)</f>
        <v>0</v>
      </c>
      <c r="I152" s="35">
        <f>ROUND(IF('Indicator Data'!H155=0,0,IF(LOG('Indicator Data'!H155)&gt;I$195,10,IF(LOG('Indicator Data'!H155)&lt;I$194,0,10-(I$195-LOG('Indicator Data'!H155))/(I$195-I$194)*10))),1)</f>
        <v>0</v>
      </c>
      <c r="J152" s="35">
        <f t="shared" si="215"/>
        <v>0</v>
      </c>
      <c r="K152" s="35">
        <f>ROUND(IF('Indicator Data'!I155=0,0,IF(LOG('Indicator Data'!I155)&gt;K$195,10,IF(LOG('Indicator Data'!I155)&lt;K$194,0,10-(K$195-LOG('Indicator Data'!I155))/(K$195-K$194)*10))),1)</f>
        <v>0</v>
      </c>
      <c r="L152" s="35">
        <f t="shared" si="216"/>
        <v>0</v>
      </c>
      <c r="M152" s="35">
        <f>ROUND(IF('Indicator Data'!J155=0,0,IF(LOG('Indicator Data'!J155)&gt;M$195,10,IF(LOG('Indicator Data'!J155)&lt;M$194,0,10-(M$195-LOG('Indicator Data'!J155))/(M$195-M$194)*10))),1)</f>
        <v>9.3000000000000007</v>
      </c>
      <c r="N152" s="36">
        <f>'Indicator Data'!C155/'Indicator Data'!$CK155</f>
        <v>0</v>
      </c>
      <c r="O152" s="36">
        <f>'Indicator Data'!D155/'Indicator Data'!$CK155</f>
        <v>0</v>
      </c>
      <c r="P152" s="36">
        <f>IF(F152=0.1,"x",'Indicator Data'!E155/'Indicator Data'!$CK155)</f>
        <v>3.2642930392456481E-3</v>
      </c>
      <c r="Q152" s="36">
        <f>'Indicator Data'!F155/'Indicator Data'!$CK155</f>
        <v>2.8828324129898253E-6</v>
      </c>
      <c r="R152" s="36">
        <f>'Indicator Data'!G155/'Indicator Data'!$CK155</f>
        <v>0</v>
      </c>
      <c r="S152" s="36">
        <f>'Indicator Data'!H155/'Indicator Data'!$CK155</f>
        <v>0</v>
      </c>
      <c r="T152" s="36">
        <f>'Indicator Data'!I155/'Indicator Data'!$CK155</f>
        <v>0</v>
      </c>
      <c r="U152" s="36">
        <f>'Indicator Data'!J155/'Indicator Data'!$CK155</f>
        <v>3.3573860870773861E-3</v>
      </c>
      <c r="V152" s="35">
        <f t="shared" si="217"/>
        <v>0</v>
      </c>
      <c r="W152" s="35">
        <f t="shared" si="218"/>
        <v>0</v>
      </c>
      <c r="X152" s="35">
        <f t="shared" si="219"/>
        <v>0</v>
      </c>
      <c r="Y152" s="35">
        <f t="shared" si="220"/>
        <v>2.2000000000000002</v>
      </c>
      <c r="Z152" s="35">
        <f t="shared" si="221"/>
        <v>6.6</v>
      </c>
      <c r="AA152" s="35">
        <f t="shared" si="222"/>
        <v>0</v>
      </c>
      <c r="AB152" s="35">
        <f t="shared" si="223"/>
        <v>0</v>
      </c>
      <c r="AC152" s="35">
        <f t="shared" si="224"/>
        <v>0</v>
      </c>
      <c r="AD152" s="35">
        <f t="shared" si="225"/>
        <v>0</v>
      </c>
      <c r="AE152" s="35">
        <f t="shared" si="226"/>
        <v>0</v>
      </c>
      <c r="AF152" s="35">
        <f t="shared" si="227"/>
        <v>1.1000000000000001</v>
      </c>
      <c r="AG152" s="35">
        <f>ROUND(IF('Indicator Data'!K155=0,0,IF('Indicator Data'!K155&gt;AG$195,10,IF('Indicator Data'!K155&lt;AG$194,0,10-(AG$195-'Indicator Data'!K155)/(AG$195-AG$194)*10))),1)</f>
        <v>2.9</v>
      </c>
      <c r="AH152" s="35">
        <f t="shared" si="228"/>
        <v>0.1</v>
      </c>
      <c r="AI152" s="35">
        <f t="shared" si="229"/>
        <v>0.1</v>
      </c>
      <c r="AJ152" s="35">
        <f t="shared" si="230"/>
        <v>0</v>
      </c>
      <c r="AK152" s="35">
        <f t="shared" si="231"/>
        <v>0</v>
      </c>
      <c r="AL152" s="35">
        <f t="shared" si="232"/>
        <v>0</v>
      </c>
      <c r="AM152" s="35">
        <f t="shared" si="233"/>
        <v>0</v>
      </c>
      <c r="AN152" s="35">
        <f t="shared" si="234"/>
        <v>6.9</v>
      </c>
      <c r="AO152" s="142">
        <f t="shared" si="235"/>
        <v>0.1</v>
      </c>
      <c r="AP152" s="142">
        <f t="shared" si="255"/>
        <v>4.8</v>
      </c>
      <c r="AQ152" s="142">
        <f t="shared" si="236"/>
        <v>6.4</v>
      </c>
      <c r="AR152" s="142">
        <f t="shared" si="237"/>
        <v>0</v>
      </c>
      <c r="AS152" s="35">
        <f t="shared" si="238"/>
        <v>4.9000000000000004</v>
      </c>
      <c r="AT152" s="35">
        <f>IF('Indicator Data'!L155="No data","x",IF('Indicator Data'!CL155&lt;1000,"x",ROUND((IF('Indicator Data'!L155&gt;AT$195,10,IF('Indicator Data'!L155&lt;AT$194,0,10-(AT$195-'Indicator Data'!L155)/(AT$195-AT$194)*10))),1)))</f>
        <v>10</v>
      </c>
      <c r="AU152" s="142">
        <f t="shared" si="239"/>
        <v>7.5</v>
      </c>
      <c r="AV152" s="35">
        <f>IF('Indicator Data'!M155="No data","x",ROUND(IF('Indicator Data'!M155=0,0,IF(LOG('Indicator Data'!M155)&gt;AV$195,10,IF(LOG('Indicator Data'!M155)&lt;AV$194,0,10-(AV$195-LOG('Indicator Data'!M155))/(AV$195-AV$194)*10))),1))</f>
        <v>8.3000000000000007</v>
      </c>
      <c r="AW152" s="36">
        <f>IF(AV152="x","x",'Indicator Data'!M155/'Indicator Data'!$CK155)</f>
        <v>0.41850334232730579</v>
      </c>
      <c r="AX152" s="35">
        <f t="shared" si="256"/>
        <v>4.7</v>
      </c>
      <c r="AY152" s="35">
        <f t="shared" si="257"/>
        <v>6.9</v>
      </c>
      <c r="AZ152" s="35">
        <f>IF('Indicator Data'!N155="No data","x",ROUND(IF('Indicator Data'!N155=0,0,IF(LOG('Indicator Data'!N155)&gt;AZ$195,10,IF(LOG('Indicator Data'!N155)&lt;AZ$194,0,10-(AZ$195-LOG('Indicator Data'!N155))/(AZ$195-AZ$194)*10))),1))</f>
        <v>0</v>
      </c>
      <c r="BA152" s="36">
        <f>IF(AZ152="x","x",'Indicator Data'!N155/'Indicator Data'!$CK155)</f>
        <v>0</v>
      </c>
      <c r="BB152" s="35">
        <f t="shared" si="258"/>
        <v>0</v>
      </c>
      <c r="BC152" s="35">
        <f t="shared" si="259"/>
        <v>0</v>
      </c>
      <c r="BD152" s="35">
        <f>IF('Indicator Data'!O155="No data","x",ROUND(IF('Indicator Data'!O155=0,0,IF(LOG('Indicator Data'!O155)&gt;BD$195,10,IF(LOG('Indicator Data'!O155)&lt;BD$194,0,10-(BD$195-LOG('Indicator Data'!O155))/(BD$195-BD$194)*10))),1))</f>
        <v>7.1</v>
      </c>
      <c r="BE152" s="36">
        <f>IF(BD152="x","x",'Indicator Data'!O155/'Indicator Data'!$CK155)</f>
        <v>1.2166581629227629E-2</v>
      </c>
      <c r="BF152" s="35">
        <f t="shared" si="260"/>
        <v>1.2</v>
      </c>
      <c r="BG152" s="35">
        <f t="shared" si="261"/>
        <v>4.8</v>
      </c>
      <c r="BH152" s="35">
        <f>IF('Indicator Data'!P155="No data","x",ROUND(IF('Indicator Data'!P155=0,0,IF(LOG('Indicator Data'!P155)&gt;BH$195,10,IF(LOG('Indicator Data'!P155)&lt;BH$194,0,10-(BH$195-LOG('Indicator Data'!P155))/(BH$195-BH$194)*10))),1))</f>
        <v>0</v>
      </c>
      <c r="BI152" s="36">
        <f>IF(BH152="x","x",'Indicator Data'!P155/'Indicator Data'!$CK155)</f>
        <v>0</v>
      </c>
      <c r="BJ152" s="35">
        <f t="shared" si="262"/>
        <v>0</v>
      </c>
      <c r="BK152" s="35">
        <f t="shared" si="263"/>
        <v>0</v>
      </c>
      <c r="BL152" s="35">
        <f t="shared" si="264"/>
        <v>3.5</v>
      </c>
      <c r="BM152" s="35">
        <f>ROUND(IF('Indicator Data'!Q155=0,0,IF(LOG('Indicator Data'!Q155)&gt;BM$195,10,IF(LOG('Indicator Data'!Q155)&lt;BM$194,0,10-(BM$195-LOG('Indicator Data'!Q155))/(BM$195-BM$194)*10))),1)</f>
        <v>8.8000000000000007</v>
      </c>
      <c r="BN152" s="35">
        <f>ROUND(IF('Indicator Data'!R155=0,0,IF(LOG('Indicator Data'!R155)&gt;BN$195,10,IF(LOG('Indicator Data'!R155)&lt;BN$194,0,10-(BN$195-LOG('Indicator Data'!R155))/(BN$195-BN$194)*10))),1)</f>
        <v>0</v>
      </c>
      <c r="BO152" s="35">
        <f t="shared" si="265"/>
        <v>2.9333333333333336</v>
      </c>
      <c r="BP152" s="36">
        <f>'Indicator Data'!Q155/'Indicator Data'!$CK155</f>
        <v>0.97800112798420424</v>
      </c>
      <c r="BQ152" s="36">
        <f>'Indicator Data'!R155/'Indicator Data'!$CK155</f>
        <v>0</v>
      </c>
      <c r="BR152" s="35">
        <f t="shared" si="240"/>
        <v>9.8000000000000007</v>
      </c>
      <c r="BS152" s="35">
        <f t="shared" si="241"/>
        <v>0</v>
      </c>
      <c r="BT152" s="35">
        <f t="shared" si="242"/>
        <v>3.2666666666666671</v>
      </c>
      <c r="BU152" s="35">
        <f t="shared" si="266"/>
        <v>3.1</v>
      </c>
      <c r="BV152" s="35">
        <f>ROUND(IF('Indicator Data'!S155=0,0,IF(LOG('Indicator Data'!S155)&gt;BV$195,10,IF(LOG('Indicator Data'!S155)&lt;BV$194,0,10-(BV$195-LOG('Indicator Data'!S155))/(BV$195-BV$194)*10))),1)</f>
        <v>6.3</v>
      </c>
      <c r="BW152" s="35">
        <f>ROUND(IF('Indicator Data'!T155=0,0,IF(LOG('Indicator Data'!T155)&gt;BW$195,10,IF(LOG('Indicator Data'!T155)&lt;BW$194,0,10-(BW$195-LOG('Indicator Data'!T155))/(BW$195-BW$194)*10))),1)</f>
        <v>8.8000000000000007</v>
      </c>
      <c r="BX152" s="35">
        <f t="shared" si="267"/>
        <v>7.9666666666666677</v>
      </c>
      <c r="BY152" s="36">
        <f>'Indicator Data'!S155/'Indicator Data'!$CK155</f>
        <v>1.5818345385106302E-2</v>
      </c>
      <c r="BZ152" s="36">
        <f>'Indicator Data'!T155/'Indicator Data'!$CK155</f>
        <v>0.96218278259909795</v>
      </c>
      <c r="CA152" s="35">
        <f t="shared" si="243"/>
        <v>0.3</v>
      </c>
      <c r="CB152" s="35">
        <f t="shared" si="244"/>
        <v>9.6</v>
      </c>
      <c r="CC152" s="35">
        <f t="shared" si="268"/>
        <v>6.5</v>
      </c>
      <c r="CD152" s="35">
        <f t="shared" si="269"/>
        <v>7.3</v>
      </c>
      <c r="CE152" s="35">
        <f t="shared" si="270"/>
        <v>5.6</v>
      </c>
      <c r="CF152" s="35">
        <f>ROUND(IF('Indicator Data'!U155=0,0,IF(LOG('Indicator Data'!U155)&gt;CF$195,10,IF(LOG('Indicator Data'!U155)&lt;CF$194,0,10-(CF$195-LOG('Indicator Data'!U155))/(CF$195-CF$194)*10))),1)</f>
        <v>7.9</v>
      </c>
      <c r="CG152" s="36">
        <f>'Indicator Data'!U155/'Indicator Data'!$CK155</f>
        <v>0.22286320498433071</v>
      </c>
      <c r="CH152" s="35">
        <f t="shared" si="245"/>
        <v>2.5</v>
      </c>
      <c r="CI152" s="35">
        <f t="shared" si="271"/>
        <v>5.9</v>
      </c>
      <c r="CJ152" s="35">
        <f>ROUND(IF('Indicator Data'!V155=0,0,IF(LOG('Indicator Data'!V155)&gt;CJ$195,10,IF(LOG('Indicator Data'!V155)&lt;CJ$194,0,10-(CJ$195-LOG('Indicator Data'!V155))/(CJ$195-CJ$194)*10))),1)</f>
        <v>8.8000000000000007</v>
      </c>
      <c r="CK152" s="36">
        <f>IF('Indicator Data'!V155/'Indicator Data'!$CK155&gt;1,1,'Indicator Data'!V155/'Indicator Data'!$CK155)</f>
        <v>0.93337276369976441</v>
      </c>
      <c r="CL152" s="35">
        <f t="shared" si="246"/>
        <v>9.3000000000000007</v>
      </c>
      <c r="CM152" s="35">
        <f t="shared" si="272"/>
        <v>9.1</v>
      </c>
      <c r="CN152" s="35">
        <f>ROUND(IF('Indicator Data'!W155=0,0,IF(LOG('Indicator Data'!W155)&gt;CN$195,10,IF(LOG('Indicator Data'!W155)&lt;CN$194,0,10-(CN$195-LOG('Indicator Data'!W155))/(CN$195-CN$194)*10))),1)</f>
        <v>8.8000000000000007</v>
      </c>
      <c r="CO152" s="36">
        <f>'Indicator Data'!W155/'Indicator Data'!$CK155</f>
        <v>0.91821632788604712</v>
      </c>
      <c r="CP152" s="35">
        <f t="shared" si="247"/>
        <v>9.1999999999999993</v>
      </c>
      <c r="CQ152" s="35">
        <f t="shared" si="273"/>
        <v>9</v>
      </c>
      <c r="CR152" s="35">
        <f t="shared" si="248"/>
        <v>7.8</v>
      </c>
      <c r="CS152" s="35">
        <f>IF('Indicator Data'!BZ155="No data","x",ROUND(IF('Indicator Data'!BZ155&gt;CS$195,0,IF('Indicator Data'!BZ155&lt;CS$194,10,(CS$195-'Indicator Data'!BZ155)/(CS$195-CS$194)*10)),1))</f>
        <v>5.4</v>
      </c>
      <c r="CT152" s="35">
        <f>IF('Indicator Data'!CA155="No data","x",ROUND(IF('Indicator Data'!CA155&gt;CT$195,0,IF('Indicator Data'!CA155&lt;CT$194,10,(CT$195-'Indicator Data'!CA155)/(CT$195-CT$194)*10)),1))</f>
        <v>3.2</v>
      </c>
      <c r="CU152" s="35">
        <f>IF('Indicator Data'!AC155="No data","x",ROUND(IF('Indicator Data'!AC155&gt;CU$195,0,IF('Indicator Data'!AC155&lt;CU$194,10,(CU$195-'Indicator Data'!AC155)/(CU$195-CU$194)*10)),1))</f>
        <v>7.9</v>
      </c>
      <c r="CV152" s="35">
        <f t="shared" si="249"/>
        <v>5.5</v>
      </c>
      <c r="CW152" s="35">
        <f>IF('Indicator Data'!X155="No data","x",ROUND(IF(LOG('Indicator Data'!X155)&gt;CW$195,10,IF(LOG('Indicator Data'!X155)&lt;CW$194,0,10-(CW$195-LOG('Indicator Data'!X155))/(CW$195-CW$194)*10)),1))</f>
        <v>6.4</v>
      </c>
      <c r="CX152" s="35">
        <f>IF('Indicator Data'!Y155="No data","x",ROUND(IF('Indicator Data'!Y155&gt;CX$195,10,IF('Indicator Data'!Y155&lt;CX$194,0,10-(CX$195-'Indicator Data'!Y155)/(CX$195-CX$194)*10)),1))</f>
        <v>7.5</v>
      </c>
      <c r="CY152" s="35">
        <f>IF('Indicator Data'!Z155="No data","x",ROUND(IF('Indicator Data'!Z155&gt;CY$195,10,IF('Indicator Data'!Z155&lt;CY$194,0,10-(CY$195-'Indicator Data'!Z155)/(CY$195-CY$194)*10)),1))</f>
        <v>4.7</v>
      </c>
      <c r="CZ152" s="35">
        <f>IF('Indicator Data'!AA155="No data","x",ROUND(IF('Indicator Data'!AA155&gt;CZ$195,10,IF('Indicator Data'!AA155&lt;CZ$194,0,10-(CZ$195-'Indicator Data'!AA155)/(CZ$195-CZ$194)*10)),1))</f>
        <v>10</v>
      </c>
      <c r="DA152" s="35">
        <f t="shared" si="274"/>
        <v>7.2</v>
      </c>
      <c r="DB152" s="35">
        <f t="shared" si="275"/>
        <v>6.6</v>
      </c>
      <c r="DC152" s="35">
        <f>IF('Indicator Data'!AF155="No data","x",ROUND(IF('Indicator Data'!AF155&gt;DC$195,10,IF('Indicator Data'!AF155&lt;DC$194,0,10-(DC$195-'Indicator Data'!AF155)/(DC$195-DC$194)*10)),1))</f>
        <v>3.3</v>
      </c>
      <c r="DD152" s="35">
        <f>IF('Indicator Data'!AG155="No data","x",ROUND(IF('Indicator Data'!AG155&gt;DD$195,10,IF('Indicator Data'!AG155&lt;DD$194,0,10-(DD$195-'Indicator Data'!AG155)/(DD$195-DD$194)*10)),1))</f>
        <v>7.2</v>
      </c>
      <c r="DE152" s="35">
        <f t="shared" si="276"/>
        <v>6.5</v>
      </c>
      <c r="DF152" s="35">
        <f>IF('Indicator Data'!AB155="No data","x",ROUND(IF('Indicator Data'!AB155&gt;DF$195,10,IF('Indicator Data'!AB155&lt;DF$194,0,10-(DF$195-'Indicator Data'!AB155)/(DF$195-DF$194)*10)),1))</f>
        <v>4.5999999999999996</v>
      </c>
      <c r="DG152" s="35">
        <f t="shared" si="277"/>
        <v>5.3</v>
      </c>
      <c r="DH152" s="143">
        <f>IF('Indicator Data'!AD155="No data","x",'Indicator Data'!AD155/'Indicator Data'!$CJ155)</f>
        <v>8.9161004155405968E-5</v>
      </c>
      <c r="DI152" s="35">
        <f t="shared" si="278"/>
        <v>9.1</v>
      </c>
      <c r="DJ152" s="35">
        <f>IF('Indicator Data'!AE155="No data","x",ROUND(IF('Indicator Data'!AE155&gt;DJ$195,0,IF('Indicator Data'!AE155&lt;DJ$194,10,(DJ$195-'Indicator Data'!AE155)/(DJ$195-DJ$194)*10)),1))</f>
        <v>6</v>
      </c>
      <c r="DK152" s="35">
        <f t="shared" si="279"/>
        <v>7.6</v>
      </c>
      <c r="DL152" s="35">
        <f t="shared" si="280"/>
        <v>6.5</v>
      </c>
      <c r="DM152" s="37">
        <f t="shared" si="250"/>
        <v>6.3</v>
      </c>
      <c r="DN152" s="38">
        <f t="shared" si="251"/>
        <v>4.8</v>
      </c>
      <c r="DO152" s="35">
        <f>ROUND(IF('Indicator Data'!AH155=0,0,IF('Indicator Data'!AH155&gt;DO$195,10,IF('Indicator Data'!AH155&lt;DO$194,0,10-(DO$195-'Indicator Data'!AH155)/(DO$195-DO$194)*10))),1)</f>
        <v>6.8</v>
      </c>
      <c r="DP152" s="35">
        <f>ROUND(IF('Indicator Data'!AI155=0,0,IF(LOG('Indicator Data'!AI155)&gt;LOG(DP$195),10,IF(LOG('Indicator Data'!AI155)&lt;LOG(DP$194),0,10-(LOG(DP$195)-LOG('Indicator Data'!AI155))/(LOG(DP$195)-LOG(DP$194))*10))),1)</f>
        <v>2.9</v>
      </c>
      <c r="DQ152" s="37">
        <f t="shared" si="252"/>
        <v>5.2</v>
      </c>
      <c r="DR152" s="35">
        <f>'Indicator Data'!AJ155</f>
        <v>0</v>
      </c>
      <c r="DS152" s="35">
        <f>'Indicator Data'!AK155</f>
        <v>0</v>
      </c>
      <c r="DT152" s="37">
        <f t="shared" si="253"/>
        <v>0</v>
      </c>
      <c r="DU152" s="38">
        <f t="shared" si="254"/>
        <v>3.6</v>
      </c>
      <c r="DV152" s="13"/>
      <c r="DW152" s="83"/>
    </row>
    <row r="153" spans="1:128" s="2" customFormat="1" x14ac:dyDescent="0.3">
      <c r="A153" s="98" t="str">
        <f>'Indicator Data'!A156</f>
        <v>Serbia</v>
      </c>
      <c r="B153" s="39" t="str">
        <f>'Indicator Data'!B156</f>
        <v>SRB</v>
      </c>
      <c r="C153" s="35">
        <f>ROUND(IF('Indicator Data'!C156=0,0.1,IF(LOG('Indicator Data'!C156)&gt;C$195,10,IF(LOG('Indicator Data'!C156)&lt;C$194,0,10-(C$195-LOG('Indicator Data'!C156))/(C$195-C$194)*10))),1)</f>
        <v>7.7</v>
      </c>
      <c r="D153" s="35">
        <f>ROUND(IF('Indicator Data'!D156=0,0.1,IF(LOG('Indicator Data'!D156)&gt;D$195,10,IF(LOG('Indicator Data'!D156)&lt;D$194,0,10-(D$195-LOG('Indicator Data'!D156))/(D$195-D$194)*10))),1)</f>
        <v>0.1</v>
      </c>
      <c r="E153" s="35">
        <f t="shared" si="214"/>
        <v>5</v>
      </c>
      <c r="F153" s="35">
        <f>IF('Indicator Data'!E156="No data",0.1,(ROUND(IF('Indicator Data'!E156=0,0,IF(LOG('Indicator Data'!E156)&gt;F$195,10,IF(LOG('Indicator Data'!E156)&lt;F$194,0,10-(F$195-LOG('Indicator Data'!E156))/(F$195-F$194)*10))),1)))</f>
        <v>7.5</v>
      </c>
      <c r="G153" s="35">
        <f>ROUND(IF('Indicator Data'!F156=0,0,IF(LOG('Indicator Data'!F156)&gt;G$195,10,IF(LOG('Indicator Data'!F156)&lt;G$194,0,10-(G$195-LOG('Indicator Data'!F156))/(G$195-G$194)*10))),1)</f>
        <v>0</v>
      </c>
      <c r="H153" s="35">
        <f>ROUND(IF('Indicator Data'!G156=0,0,IF(LOG('Indicator Data'!G156)&gt;H$195,10,IF(LOG('Indicator Data'!G156)&lt;H$194,0,10-(H$195-LOG('Indicator Data'!G156))/(H$195-H$194)*10))),1)</f>
        <v>0</v>
      </c>
      <c r="I153" s="35">
        <f>ROUND(IF('Indicator Data'!H156=0,0,IF(LOG('Indicator Data'!H156)&gt;I$195,10,IF(LOG('Indicator Data'!H156)&lt;I$194,0,10-(I$195-LOG('Indicator Data'!H156))/(I$195-I$194)*10))),1)</f>
        <v>0</v>
      </c>
      <c r="J153" s="35">
        <f t="shared" si="215"/>
        <v>0</v>
      </c>
      <c r="K153" s="35">
        <f>ROUND(IF('Indicator Data'!I156=0,0,IF(LOG('Indicator Data'!I156)&gt;K$195,10,IF(LOG('Indicator Data'!I156)&lt;K$194,0,10-(K$195-LOG('Indicator Data'!I156))/(K$195-K$194)*10))),1)</f>
        <v>0</v>
      </c>
      <c r="L153" s="35">
        <f t="shared" si="216"/>
        <v>0</v>
      </c>
      <c r="M153" s="35">
        <f>ROUND(IF('Indicator Data'!J156=0,0,IF(LOG('Indicator Data'!J156)&gt;M$195,10,IF(LOG('Indicator Data'!J156)&lt;M$194,0,10-(M$195-LOG('Indicator Data'!J156))/(M$195-M$194)*10))),1)</f>
        <v>0</v>
      </c>
      <c r="N153" s="36">
        <f>'Indicator Data'!C156/'Indicator Data'!$CK156</f>
        <v>1.7540780537311828E-3</v>
      </c>
      <c r="O153" s="36">
        <f>'Indicator Data'!D156/'Indicator Data'!$CK156</f>
        <v>0</v>
      </c>
      <c r="P153" s="36">
        <f>IF(F153=0.1,"x",'Indicator Data'!E156/'Indicator Data'!$CK156)</f>
        <v>1.4581103088928219E-2</v>
      </c>
      <c r="Q153" s="36">
        <f>'Indicator Data'!F156/'Indicator Data'!$CK156</f>
        <v>0</v>
      </c>
      <c r="R153" s="36">
        <f>'Indicator Data'!G156/'Indicator Data'!$CK156</f>
        <v>0</v>
      </c>
      <c r="S153" s="36">
        <f>'Indicator Data'!H156/'Indicator Data'!$CK156</f>
        <v>0</v>
      </c>
      <c r="T153" s="36">
        <f>'Indicator Data'!I156/'Indicator Data'!$CK156</f>
        <v>0</v>
      </c>
      <c r="U153" s="36">
        <f>'Indicator Data'!J156/'Indicator Data'!$CK156</f>
        <v>0</v>
      </c>
      <c r="V153" s="35">
        <f t="shared" si="217"/>
        <v>8.8000000000000007</v>
      </c>
      <c r="W153" s="35">
        <f t="shared" si="218"/>
        <v>0</v>
      </c>
      <c r="X153" s="35">
        <f t="shared" si="219"/>
        <v>6</v>
      </c>
      <c r="Y153" s="35">
        <f t="shared" si="220"/>
        <v>9.6999999999999993</v>
      </c>
      <c r="Z153" s="35">
        <f t="shared" si="221"/>
        <v>0</v>
      </c>
      <c r="AA153" s="35">
        <f t="shared" si="222"/>
        <v>0</v>
      </c>
      <c r="AB153" s="35">
        <f t="shared" si="223"/>
        <v>0</v>
      </c>
      <c r="AC153" s="35">
        <f t="shared" si="224"/>
        <v>0</v>
      </c>
      <c r="AD153" s="35">
        <f t="shared" si="225"/>
        <v>0</v>
      </c>
      <c r="AE153" s="35">
        <f t="shared" si="226"/>
        <v>0</v>
      </c>
      <c r="AF153" s="35">
        <f t="shared" si="227"/>
        <v>0</v>
      </c>
      <c r="AG153" s="35">
        <f>ROUND(IF('Indicator Data'!K156=0,0,IF('Indicator Data'!K156&gt;AG$195,10,IF('Indicator Data'!K156&lt;AG$194,0,10-(AG$195-'Indicator Data'!K156)/(AG$195-AG$194)*10))),1)</f>
        <v>0</v>
      </c>
      <c r="AH153" s="35">
        <f t="shared" si="228"/>
        <v>8.3000000000000007</v>
      </c>
      <c r="AI153" s="35">
        <f t="shared" si="229"/>
        <v>0.1</v>
      </c>
      <c r="AJ153" s="35">
        <f t="shared" si="230"/>
        <v>0</v>
      </c>
      <c r="AK153" s="35">
        <f t="shared" si="231"/>
        <v>0</v>
      </c>
      <c r="AL153" s="35">
        <f t="shared" si="232"/>
        <v>0</v>
      </c>
      <c r="AM153" s="35">
        <f t="shared" si="233"/>
        <v>0</v>
      </c>
      <c r="AN153" s="35">
        <f t="shared" si="234"/>
        <v>0</v>
      </c>
      <c r="AO153" s="142">
        <f t="shared" si="235"/>
        <v>5.5</v>
      </c>
      <c r="AP153" s="142">
        <f t="shared" si="255"/>
        <v>8.9</v>
      </c>
      <c r="AQ153" s="142">
        <f t="shared" si="236"/>
        <v>0</v>
      </c>
      <c r="AR153" s="142">
        <f t="shared" si="237"/>
        <v>0</v>
      </c>
      <c r="AS153" s="35">
        <f t="shared" si="238"/>
        <v>0</v>
      </c>
      <c r="AT153" s="35">
        <f>IF('Indicator Data'!L156="No data","x",IF('Indicator Data'!CL156&lt;1000,"x",ROUND((IF('Indicator Data'!L156&gt;AT$195,10,IF('Indicator Data'!L156&lt;AT$194,0,10-(AT$195-'Indicator Data'!L156)/(AT$195-AT$194)*10))),1)))</f>
        <v>5.0999999999999996</v>
      </c>
      <c r="AU153" s="142">
        <f t="shared" si="239"/>
        <v>2.6</v>
      </c>
      <c r="AV153" s="35">
        <f>IF('Indicator Data'!M156="No data","x",ROUND(IF('Indicator Data'!M156=0,0,IF(LOG('Indicator Data'!M156)&gt;AV$195,10,IF(LOG('Indicator Data'!M156)&lt;AV$194,0,10-(AV$195-LOG('Indicator Data'!M156))/(AV$195-AV$194)*10))),1))</f>
        <v>8.1</v>
      </c>
      <c r="AW153" s="36">
        <f>IF(AV153="x","x",'Indicator Data'!M156/'Indicator Data'!$CK156)</f>
        <v>0.6856525886979481</v>
      </c>
      <c r="AX153" s="35">
        <f t="shared" si="256"/>
        <v>7.6</v>
      </c>
      <c r="AY153" s="35">
        <f t="shared" si="257"/>
        <v>7.9</v>
      </c>
      <c r="AZ153" s="35" t="str">
        <f>IF('Indicator Data'!N156="No data","x",ROUND(IF('Indicator Data'!N156=0,0,IF(LOG('Indicator Data'!N156)&gt;AZ$195,10,IF(LOG('Indicator Data'!N156)&lt;AZ$194,0,10-(AZ$195-LOG('Indicator Data'!N156))/(AZ$195-AZ$194)*10))),1))</f>
        <v>x</v>
      </c>
      <c r="BA153" s="36" t="str">
        <f>IF(AZ153="x","x",'Indicator Data'!N156/'Indicator Data'!$CK156)</f>
        <v>x</v>
      </c>
      <c r="BB153" s="35" t="str">
        <f t="shared" si="258"/>
        <v>x</v>
      </c>
      <c r="BC153" s="35" t="str">
        <f t="shared" si="259"/>
        <v>x</v>
      </c>
      <c r="BD153" s="35" t="str">
        <f>IF('Indicator Data'!O156="No data","x",ROUND(IF('Indicator Data'!O156=0,0,IF(LOG('Indicator Data'!O156)&gt;BD$195,10,IF(LOG('Indicator Data'!O156)&lt;BD$194,0,10-(BD$195-LOG('Indicator Data'!O156))/(BD$195-BD$194)*10))),1))</f>
        <v>x</v>
      </c>
      <c r="BE153" s="36" t="str">
        <f>IF(BD153="x","x",'Indicator Data'!O156/'Indicator Data'!$CK156)</f>
        <v>x</v>
      </c>
      <c r="BF153" s="35" t="str">
        <f t="shared" si="260"/>
        <v>x</v>
      </c>
      <c r="BG153" s="35" t="str">
        <f t="shared" si="261"/>
        <v>x</v>
      </c>
      <c r="BH153" s="35" t="str">
        <f>IF('Indicator Data'!P156="No data","x",ROUND(IF('Indicator Data'!P156=0,0,IF(LOG('Indicator Data'!P156)&gt;BH$195,10,IF(LOG('Indicator Data'!P156)&lt;BH$194,0,10-(BH$195-LOG('Indicator Data'!P156))/(BH$195-BH$194)*10))),1))</f>
        <v>x</v>
      </c>
      <c r="BI153" s="36" t="str">
        <f>IF(BH153="x","x",'Indicator Data'!P156/'Indicator Data'!$CK156)</f>
        <v>x</v>
      </c>
      <c r="BJ153" s="35" t="str">
        <f t="shared" si="262"/>
        <v>x</v>
      </c>
      <c r="BK153" s="35" t="str">
        <f t="shared" si="263"/>
        <v>x</v>
      </c>
      <c r="BL153" s="35">
        <f t="shared" si="264"/>
        <v>7.9</v>
      </c>
      <c r="BM153" s="35">
        <f>ROUND(IF('Indicator Data'!Q156=0,0,IF(LOG('Indicator Data'!Q156)&gt;BM$195,10,IF(LOG('Indicator Data'!Q156)&lt;BM$194,0,10-(BM$195-LOG('Indicator Data'!Q156))/(BM$195-BM$194)*10))),1)</f>
        <v>0</v>
      </c>
      <c r="BN153" s="35">
        <f>ROUND(IF('Indicator Data'!R156=0,0,IF(LOG('Indicator Data'!R156)&gt;BN$195,10,IF(LOG('Indicator Data'!R156)&lt;BN$194,0,10-(BN$195-LOG('Indicator Data'!R156))/(BN$195-BN$194)*10))),1)</f>
        <v>0</v>
      </c>
      <c r="BO153" s="35">
        <f t="shared" si="265"/>
        <v>0</v>
      </c>
      <c r="BP153" s="36">
        <f>'Indicator Data'!Q156/'Indicator Data'!$CK156</f>
        <v>0</v>
      </c>
      <c r="BQ153" s="36">
        <f>'Indicator Data'!R156/'Indicator Data'!$CK156</f>
        <v>0</v>
      </c>
      <c r="BR153" s="35">
        <f t="shared" si="240"/>
        <v>0</v>
      </c>
      <c r="BS153" s="35">
        <f t="shared" si="241"/>
        <v>0</v>
      </c>
      <c r="BT153" s="35">
        <f t="shared" si="242"/>
        <v>0</v>
      </c>
      <c r="BU153" s="35">
        <f t="shared" si="266"/>
        <v>0</v>
      </c>
      <c r="BV153" s="35">
        <f>ROUND(IF('Indicator Data'!S156=0,0,IF(LOG('Indicator Data'!S156)&gt;BV$195,10,IF(LOG('Indicator Data'!S156)&lt;BV$194,0,10-(BV$195-LOG('Indicator Data'!S156))/(BV$195-BV$194)*10))),1)</f>
        <v>0</v>
      </c>
      <c r="BW153" s="35">
        <f>ROUND(IF('Indicator Data'!T156=0,0,IF(LOG('Indicator Data'!T156)&gt;BW$195,10,IF(LOG('Indicator Data'!T156)&lt;BW$194,0,10-(BW$195-LOG('Indicator Data'!T156))/(BW$195-BW$194)*10))),1)</f>
        <v>0</v>
      </c>
      <c r="BX153" s="35">
        <f t="shared" si="267"/>
        <v>0</v>
      </c>
      <c r="BY153" s="36">
        <f>'Indicator Data'!S156/'Indicator Data'!$CK156</f>
        <v>0</v>
      </c>
      <c r="BZ153" s="36">
        <f>'Indicator Data'!T156/'Indicator Data'!$CK156</f>
        <v>0</v>
      </c>
      <c r="CA153" s="35">
        <f t="shared" si="243"/>
        <v>0</v>
      </c>
      <c r="CB153" s="35">
        <f t="shared" si="244"/>
        <v>0</v>
      </c>
      <c r="CC153" s="35">
        <f t="shared" si="268"/>
        <v>0</v>
      </c>
      <c r="CD153" s="35">
        <f t="shared" si="269"/>
        <v>0</v>
      </c>
      <c r="CE153" s="35">
        <f t="shared" si="270"/>
        <v>0</v>
      </c>
      <c r="CF153" s="35">
        <f>ROUND(IF('Indicator Data'!U156=0,0,IF(LOG('Indicator Data'!U156)&gt;CF$195,10,IF(LOG('Indicator Data'!U156)&lt;CF$194,0,10-(CF$195-LOG('Indicator Data'!U156))/(CF$195-CF$194)*10))),1)</f>
        <v>0</v>
      </c>
      <c r="CG153" s="36">
        <f>'Indicator Data'!U156/'Indicator Data'!$CK156</f>
        <v>0</v>
      </c>
      <c r="CH153" s="35">
        <f t="shared" si="245"/>
        <v>0</v>
      </c>
      <c r="CI153" s="35">
        <f t="shared" si="271"/>
        <v>0</v>
      </c>
      <c r="CJ153" s="35">
        <f>ROUND(IF('Indicator Data'!V156=0,0,IF(LOG('Indicator Data'!V156)&gt;CJ$195,10,IF(LOG('Indicator Data'!V156)&lt;CJ$194,0,10-(CJ$195-LOG('Indicator Data'!V156))/(CJ$195-CJ$194)*10))),1)</f>
        <v>0</v>
      </c>
      <c r="CK153" s="36">
        <f>IF('Indicator Data'!V156/'Indicator Data'!$CK156&gt;1,1,'Indicator Data'!V156/'Indicator Data'!$CK156)</f>
        <v>0</v>
      </c>
      <c r="CL153" s="35">
        <f t="shared" si="246"/>
        <v>0</v>
      </c>
      <c r="CM153" s="35">
        <f t="shared" si="272"/>
        <v>0</v>
      </c>
      <c r="CN153" s="35">
        <f>ROUND(IF('Indicator Data'!W156=0,0,IF(LOG('Indicator Data'!W156)&gt;CN$195,10,IF(LOG('Indicator Data'!W156)&lt;CN$194,0,10-(CN$195-LOG('Indicator Data'!W156))/(CN$195-CN$194)*10))),1)</f>
        <v>0</v>
      </c>
      <c r="CO153" s="36">
        <f>'Indicator Data'!W156/'Indicator Data'!$CK156</f>
        <v>0</v>
      </c>
      <c r="CP153" s="35">
        <f t="shared" si="247"/>
        <v>0</v>
      </c>
      <c r="CQ153" s="35">
        <f t="shared" si="273"/>
        <v>0</v>
      </c>
      <c r="CR153" s="35">
        <f t="shared" si="248"/>
        <v>0</v>
      </c>
      <c r="CS153" s="35">
        <f>IF('Indicator Data'!BZ156="No data","x",ROUND(IF('Indicator Data'!BZ156&gt;CS$195,0,IF('Indicator Data'!BZ156&lt;CS$194,10,(CS$195-'Indicator Data'!BZ156)/(CS$195-CS$194)*10)),1))</f>
        <v>0.3</v>
      </c>
      <c r="CT153" s="35">
        <f>IF('Indicator Data'!CA156="No data","x",ROUND(IF('Indicator Data'!CA156&gt;CT$195,0,IF('Indicator Data'!CA156&lt;CT$194,10,(CT$195-'Indicator Data'!CA156)/(CT$195-CT$194)*10)),1))</f>
        <v>2.4</v>
      </c>
      <c r="CU153" s="35">
        <f>IF('Indicator Data'!AC156="No data","x",ROUND(IF('Indicator Data'!AC156&gt;CU$195,0,IF('Indicator Data'!AC156&lt;CU$194,10,(CU$195-'Indicator Data'!AC156)/(CU$195-CU$194)*10)),1))</f>
        <v>0.2</v>
      </c>
      <c r="CV153" s="35">
        <f t="shared" si="249"/>
        <v>1</v>
      </c>
      <c r="CW153" s="35">
        <f>IF('Indicator Data'!X156="No data","x",ROUND(IF(LOG('Indicator Data'!X156)&gt;CW$195,10,IF(LOG('Indicator Data'!X156)&lt;CW$194,0,10-(CW$195-LOG('Indicator Data'!X156))/(CW$195-CW$194)*10)),1))</f>
        <v>6.3</v>
      </c>
      <c r="CX153" s="35">
        <f>IF('Indicator Data'!Y156="No data","x",ROUND(IF('Indicator Data'!Y156&gt;CX$195,10,IF('Indicator Data'!Y156&lt;CX$194,0,10-(CX$195-'Indicator Data'!Y156)/(CX$195-CX$194)*10)),1))</f>
        <v>0</v>
      </c>
      <c r="CY153" s="35">
        <f>IF('Indicator Data'!Z156="No data","x",ROUND(IF('Indicator Data'!Z156&gt;CY$195,10,IF('Indicator Data'!Z156&lt;CY$194,0,10-(CY$195-'Indicator Data'!Z156)/(CY$195-CY$194)*10)),1))</f>
        <v>5.6</v>
      </c>
      <c r="CZ153" s="35">
        <f>IF('Indicator Data'!AA156="No data","x",ROUND(IF('Indicator Data'!AA156&gt;CZ$195,10,IF('Indicator Data'!AA156&lt;CZ$194,0,10-(CZ$195-'Indicator Data'!AA156)/(CZ$195-CZ$194)*10)),1))</f>
        <v>2.2000000000000002</v>
      </c>
      <c r="DA153" s="35">
        <f t="shared" si="274"/>
        <v>3.5</v>
      </c>
      <c r="DB153" s="35">
        <f t="shared" si="275"/>
        <v>2.7</v>
      </c>
      <c r="DC153" s="35">
        <f>IF('Indicator Data'!AF156="No data","x",ROUND(IF('Indicator Data'!AF156&gt;DC$195,10,IF('Indicator Data'!AF156&lt;DC$194,0,10-(DC$195-'Indicator Data'!AF156)/(DC$195-DC$194)*10)),1))</f>
        <v>0.4</v>
      </c>
      <c r="DD153" s="35">
        <f>IF('Indicator Data'!AG156="No data","x",ROUND(IF('Indicator Data'!AG156&gt;DD$195,10,IF('Indicator Data'!AG156&lt;DD$194,0,10-(DD$195-'Indicator Data'!AG156)/(DD$195-DD$194)*10)),1))</f>
        <v>0</v>
      </c>
      <c r="DE153" s="35">
        <f t="shared" si="276"/>
        <v>2.4</v>
      </c>
      <c r="DF153" s="35">
        <f>IF('Indicator Data'!AB156="No data","x",ROUND(IF('Indicator Data'!AB156&gt;DF$195,10,IF('Indicator Data'!AB156&lt;DF$194,0,10-(DF$195-'Indicator Data'!AB156)/(DF$195-DF$194)*10)),1))</f>
        <v>0</v>
      </c>
      <c r="DG153" s="35">
        <f t="shared" si="277"/>
        <v>0.7</v>
      </c>
      <c r="DH153" s="143">
        <f>IF('Indicator Data'!AD156="No data","x",'Indicator Data'!AD156/'Indicator Data'!$CJ156)</f>
        <v>6.7371709900837051E-4</v>
      </c>
      <c r="DI153" s="35">
        <f t="shared" si="278"/>
        <v>3.3</v>
      </c>
      <c r="DJ153" s="35">
        <f>IF('Indicator Data'!AE156="No data","x",ROUND(IF('Indicator Data'!AE156&gt;DJ$195,0,IF('Indicator Data'!AE156&lt;DJ$194,10,(DJ$195-'Indicator Data'!AE156)/(DJ$195-DJ$194)*10)),1))</f>
        <v>2</v>
      </c>
      <c r="DK153" s="35">
        <f t="shared" si="279"/>
        <v>2.7</v>
      </c>
      <c r="DL153" s="35">
        <f t="shared" si="280"/>
        <v>1.9</v>
      </c>
      <c r="DM153" s="37">
        <f t="shared" si="250"/>
        <v>3.9</v>
      </c>
      <c r="DN153" s="38">
        <f t="shared" si="251"/>
        <v>4.4000000000000004</v>
      </c>
      <c r="DO153" s="35">
        <f>ROUND(IF('Indicator Data'!AH156=0,0,IF('Indicator Data'!AH156&gt;DO$195,10,IF('Indicator Data'!AH156&lt;DO$194,0,10-(DO$195-'Indicator Data'!AH156)/(DO$195-DO$194)*10))),1)</f>
        <v>1.9</v>
      </c>
      <c r="DP153" s="35">
        <f>ROUND(IF('Indicator Data'!AI156=0,0,IF(LOG('Indicator Data'!AI156)&gt;LOG(DP$195),10,IF(LOG('Indicator Data'!AI156)&lt;LOG(DP$194),0,10-(LOG(DP$195)-LOG('Indicator Data'!AI156))/(LOG(DP$195)-LOG(DP$194))*10))),1)</f>
        <v>3.6</v>
      </c>
      <c r="DQ153" s="37">
        <f t="shared" si="252"/>
        <v>2.8</v>
      </c>
      <c r="DR153" s="35">
        <f>'Indicator Data'!AJ156</f>
        <v>0</v>
      </c>
      <c r="DS153" s="35">
        <f>'Indicator Data'!AK156</f>
        <v>0</v>
      </c>
      <c r="DT153" s="37">
        <f t="shared" si="253"/>
        <v>0</v>
      </c>
      <c r="DU153" s="38">
        <f t="shared" si="254"/>
        <v>2</v>
      </c>
      <c r="DV153" s="13"/>
      <c r="DW153" s="83"/>
    </row>
    <row r="154" spans="1:128" s="2" customFormat="1" x14ac:dyDescent="0.3">
      <c r="A154" s="98" t="str">
        <f>'Indicator Data'!A157</f>
        <v>Seychelles</v>
      </c>
      <c r="B154" s="39" t="str">
        <f>'Indicator Data'!B157</f>
        <v>SYC</v>
      </c>
      <c r="C154" s="35">
        <f>ROUND(IF('Indicator Data'!C157=0,0.1,IF(LOG('Indicator Data'!C157)&gt;C$195,10,IF(LOG('Indicator Data'!C157)&lt;C$194,0,10-(C$195-LOG('Indicator Data'!C157))/(C$195-C$194)*10))),1)</f>
        <v>0.1</v>
      </c>
      <c r="D154" s="35">
        <f>ROUND(IF('Indicator Data'!D157=0,0.1,IF(LOG('Indicator Data'!D157)&gt;D$195,10,IF(LOG('Indicator Data'!D157)&lt;D$194,0,10-(D$195-LOG('Indicator Data'!D157))/(D$195-D$194)*10))),1)</f>
        <v>0.1</v>
      </c>
      <c r="E154" s="35">
        <f t="shared" si="214"/>
        <v>0.1</v>
      </c>
      <c r="F154" s="35">
        <f>IF('Indicator Data'!E157="No data",0.1,(ROUND(IF('Indicator Data'!E157=0,0,IF(LOG('Indicator Data'!E157)&gt;F$195,10,IF(LOG('Indicator Data'!E157)&lt;F$194,0,10-(F$195-LOG('Indicator Data'!E157))/(F$195-F$194)*10))),1)))</f>
        <v>0.1</v>
      </c>
      <c r="G154" s="35">
        <f>ROUND(IF('Indicator Data'!F157=0,0,IF(LOG('Indicator Data'!F157)&gt;G$195,10,IF(LOG('Indicator Data'!F157)&lt;G$194,0,10-(G$195-LOG('Indicator Data'!F157))/(G$195-G$194)*10))),1)</f>
        <v>5.3</v>
      </c>
      <c r="H154" s="35">
        <f>ROUND(IF('Indicator Data'!G157=0,0,IF(LOG('Indicator Data'!G157)&gt;H$195,10,IF(LOG('Indicator Data'!G157)&lt;H$194,0,10-(H$195-LOG('Indicator Data'!G157))/(H$195-H$194)*10))),1)</f>
        <v>0</v>
      </c>
      <c r="I154" s="35">
        <f>ROUND(IF('Indicator Data'!H157=0,0,IF(LOG('Indicator Data'!H157)&gt;I$195,10,IF(LOG('Indicator Data'!H157)&lt;I$194,0,10-(I$195-LOG('Indicator Data'!H157))/(I$195-I$194)*10))),1)</f>
        <v>0</v>
      </c>
      <c r="J154" s="35">
        <f t="shared" si="215"/>
        <v>0</v>
      </c>
      <c r="K154" s="35">
        <f>ROUND(IF('Indicator Data'!I157=0,0,IF(LOG('Indicator Data'!I157)&gt;K$195,10,IF(LOG('Indicator Data'!I157)&lt;K$194,0,10-(K$195-LOG('Indicator Data'!I157))/(K$195-K$194)*10))),1)</f>
        <v>0</v>
      </c>
      <c r="L154" s="35">
        <f t="shared" si="216"/>
        <v>0</v>
      </c>
      <c r="M154" s="35">
        <f>ROUND(IF('Indicator Data'!J157=0,0,IF(LOG('Indicator Data'!J157)&gt;M$195,10,IF(LOG('Indicator Data'!J157)&lt;M$194,0,10-(M$195-LOG('Indicator Data'!J157))/(M$195-M$194)*10))),1)</f>
        <v>0</v>
      </c>
      <c r="N154" s="36">
        <f>'Indicator Data'!C157/'Indicator Data'!$CK157</f>
        <v>0</v>
      </c>
      <c r="O154" s="36">
        <f>'Indicator Data'!D157/'Indicator Data'!$CK157</f>
        <v>0</v>
      </c>
      <c r="P154" s="36" t="str">
        <f>IF(F154=0.1,"x",'Indicator Data'!E157/'Indicator Data'!$CK157)</f>
        <v>x</v>
      </c>
      <c r="Q154" s="36">
        <f>'Indicator Data'!F157/'Indicator Data'!$CK157</f>
        <v>1.5687615967492822E-4</v>
      </c>
      <c r="R154" s="36">
        <f>'Indicator Data'!G157/'Indicator Data'!$CK157</f>
        <v>0</v>
      </c>
      <c r="S154" s="36">
        <f>'Indicator Data'!H157/'Indicator Data'!$CK157</f>
        <v>0</v>
      </c>
      <c r="T154" s="36">
        <f>'Indicator Data'!I157/'Indicator Data'!$CK157</f>
        <v>0</v>
      </c>
      <c r="U154" s="36">
        <f>'Indicator Data'!J157/'Indicator Data'!$CK157</f>
        <v>0</v>
      </c>
      <c r="V154" s="35">
        <f t="shared" si="217"/>
        <v>0</v>
      </c>
      <c r="W154" s="35">
        <f t="shared" si="218"/>
        <v>0</v>
      </c>
      <c r="X154" s="35">
        <f t="shared" si="219"/>
        <v>0</v>
      </c>
      <c r="Y154" s="35">
        <f t="shared" si="220"/>
        <v>0.1</v>
      </c>
      <c r="Z154" s="35">
        <f t="shared" si="221"/>
        <v>10</v>
      </c>
      <c r="AA154" s="35">
        <f t="shared" si="222"/>
        <v>0</v>
      </c>
      <c r="AB154" s="35">
        <f t="shared" si="223"/>
        <v>0</v>
      </c>
      <c r="AC154" s="35">
        <f t="shared" si="224"/>
        <v>0</v>
      </c>
      <c r="AD154" s="35">
        <f t="shared" si="225"/>
        <v>0</v>
      </c>
      <c r="AE154" s="35">
        <f t="shared" si="226"/>
        <v>0</v>
      </c>
      <c r="AF154" s="35">
        <f t="shared" si="227"/>
        <v>0</v>
      </c>
      <c r="AG154" s="35">
        <f>ROUND(IF('Indicator Data'!K157=0,0,IF('Indicator Data'!K157&gt;AG$195,10,IF('Indicator Data'!K157&lt;AG$194,0,10-(AG$195-'Indicator Data'!K157)/(AG$195-AG$194)*10))),1)</f>
        <v>0</v>
      </c>
      <c r="AH154" s="35">
        <f t="shared" si="228"/>
        <v>0.1</v>
      </c>
      <c r="AI154" s="35">
        <f t="shared" si="229"/>
        <v>0.1</v>
      </c>
      <c r="AJ154" s="35">
        <f t="shared" si="230"/>
        <v>0</v>
      </c>
      <c r="AK154" s="35">
        <f t="shared" si="231"/>
        <v>0</v>
      </c>
      <c r="AL154" s="35">
        <f t="shared" si="232"/>
        <v>0</v>
      </c>
      <c r="AM154" s="35">
        <f t="shared" si="233"/>
        <v>0</v>
      </c>
      <c r="AN154" s="35">
        <f t="shared" si="234"/>
        <v>0</v>
      </c>
      <c r="AO154" s="142">
        <f t="shared" si="235"/>
        <v>0.1</v>
      </c>
      <c r="AP154" s="142">
        <f t="shared" si="255"/>
        <v>0.1</v>
      </c>
      <c r="AQ154" s="142">
        <f t="shared" si="236"/>
        <v>8.6</v>
      </c>
      <c r="AR154" s="142">
        <f t="shared" si="237"/>
        <v>0</v>
      </c>
      <c r="AS154" s="35">
        <f t="shared" si="238"/>
        <v>0</v>
      </c>
      <c r="AT154" s="35" t="str">
        <f>IF('Indicator Data'!L157="No data","x",IF('Indicator Data'!CL157&lt;1000,"x",ROUND((IF('Indicator Data'!L157&gt;AT$195,10,IF('Indicator Data'!L157&lt;AT$194,0,10-(AT$195-'Indicator Data'!L157)/(AT$195-AT$194)*10))),1)))</f>
        <v>x</v>
      </c>
      <c r="AU154" s="142">
        <f t="shared" si="239"/>
        <v>0</v>
      </c>
      <c r="AV154" s="35">
        <f>IF('Indicator Data'!M157="No data","x",ROUND(IF('Indicator Data'!M157=0,0,IF(LOG('Indicator Data'!M157)&gt;AV$195,10,IF(LOG('Indicator Data'!M157)&lt;AV$194,0,10-(AV$195-LOG('Indicator Data'!M157))/(AV$195-AV$194)*10))),1))</f>
        <v>0</v>
      </c>
      <c r="AW154" s="36">
        <f>IF(AV154="x","x",'Indicator Data'!M157/'Indicator Data'!$CK157)</f>
        <v>0</v>
      </c>
      <c r="AX154" s="35">
        <f t="shared" si="256"/>
        <v>0</v>
      </c>
      <c r="AY154" s="35">
        <f t="shared" si="257"/>
        <v>0</v>
      </c>
      <c r="AZ154" s="35">
        <f>IF('Indicator Data'!N157="No data","x",ROUND(IF('Indicator Data'!N157=0,0,IF(LOG('Indicator Data'!N157)&gt;AZ$195,10,IF(LOG('Indicator Data'!N157)&lt;AZ$194,0,10-(AZ$195-LOG('Indicator Data'!N157))/(AZ$195-AZ$194)*10))),1))</f>
        <v>0</v>
      </c>
      <c r="BA154" s="36">
        <f>IF(AZ154="x","x",'Indicator Data'!N157/'Indicator Data'!$CK157)</f>
        <v>0</v>
      </c>
      <c r="BB154" s="35">
        <f t="shared" si="258"/>
        <v>0</v>
      </c>
      <c r="BC154" s="35">
        <f t="shared" si="259"/>
        <v>0</v>
      </c>
      <c r="BD154" s="35">
        <f>IF('Indicator Data'!O157="No data","x",ROUND(IF('Indicator Data'!O157=0,0,IF(LOG('Indicator Data'!O157)&gt;BD$195,10,IF(LOG('Indicator Data'!O157)&lt;BD$194,0,10-(BD$195-LOG('Indicator Data'!O157))/(BD$195-BD$194)*10))),1))</f>
        <v>0</v>
      </c>
      <c r="BE154" s="36">
        <f>IF(BD154="x","x",'Indicator Data'!O157/'Indicator Data'!$CK157)</f>
        <v>0</v>
      </c>
      <c r="BF154" s="35">
        <f t="shared" si="260"/>
        <v>0</v>
      </c>
      <c r="BG154" s="35">
        <f t="shared" si="261"/>
        <v>0</v>
      </c>
      <c r="BH154" s="35">
        <f>IF('Indicator Data'!P157="No data","x",ROUND(IF('Indicator Data'!P157=0,0,IF(LOG('Indicator Data'!P157)&gt;BH$195,10,IF(LOG('Indicator Data'!P157)&lt;BH$194,0,10-(BH$195-LOG('Indicator Data'!P157))/(BH$195-BH$194)*10))),1))</f>
        <v>0</v>
      </c>
      <c r="BI154" s="36">
        <f>IF(BH154="x","x",'Indicator Data'!P157/'Indicator Data'!$CK157)</f>
        <v>0</v>
      </c>
      <c r="BJ154" s="35">
        <f t="shared" si="262"/>
        <v>0</v>
      </c>
      <c r="BK154" s="35">
        <f t="shared" si="263"/>
        <v>0</v>
      </c>
      <c r="BL154" s="35">
        <f t="shared" si="264"/>
        <v>0</v>
      </c>
      <c r="BM154" s="35">
        <f>ROUND(IF('Indicator Data'!Q157=0,0,IF(LOG('Indicator Data'!Q157)&gt;BM$195,10,IF(LOG('Indicator Data'!Q157)&lt;BM$194,0,10-(BM$195-LOG('Indicator Data'!Q157))/(BM$195-BM$194)*10))),1)</f>
        <v>0</v>
      </c>
      <c r="BN154" s="35">
        <f>ROUND(IF('Indicator Data'!R157=0,0,IF(LOG('Indicator Data'!R157)&gt;BN$195,10,IF(LOG('Indicator Data'!R157)&lt;BN$194,0,10-(BN$195-LOG('Indicator Data'!R157))/(BN$195-BN$194)*10))),1)</f>
        <v>0</v>
      </c>
      <c r="BO154" s="35">
        <f t="shared" si="265"/>
        <v>0</v>
      </c>
      <c r="BP154" s="36">
        <f>'Indicator Data'!Q157/'Indicator Data'!$CK157</f>
        <v>0</v>
      </c>
      <c r="BQ154" s="36">
        <f>'Indicator Data'!R157/'Indicator Data'!$CK157</f>
        <v>0</v>
      </c>
      <c r="BR154" s="35">
        <f t="shared" si="240"/>
        <v>0</v>
      </c>
      <c r="BS154" s="35">
        <f t="shared" si="241"/>
        <v>0</v>
      </c>
      <c r="BT154" s="35">
        <f t="shared" si="242"/>
        <v>0</v>
      </c>
      <c r="BU154" s="35">
        <f t="shared" si="266"/>
        <v>0</v>
      </c>
      <c r="BV154" s="35">
        <f>ROUND(IF('Indicator Data'!S157=0,0,IF(LOG('Indicator Data'!S157)&gt;BV$195,10,IF(LOG('Indicator Data'!S157)&lt;BV$194,0,10-(BV$195-LOG('Indicator Data'!S157))/(BV$195-BV$194)*10))),1)</f>
        <v>0</v>
      </c>
      <c r="BW154" s="35">
        <f>ROUND(IF('Indicator Data'!T157=0,0,IF(LOG('Indicator Data'!T157)&gt;BW$195,10,IF(LOG('Indicator Data'!T157)&lt;BW$194,0,10-(BW$195-LOG('Indicator Data'!T157))/(BW$195-BW$194)*10))),1)</f>
        <v>0</v>
      </c>
      <c r="BX154" s="35">
        <f t="shared" si="267"/>
        <v>0</v>
      </c>
      <c r="BY154" s="36">
        <f>'Indicator Data'!S157/'Indicator Data'!$CK157</f>
        <v>0</v>
      </c>
      <c r="BZ154" s="36">
        <f>'Indicator Data'!T157/'Indicator Data'!$CK157</f>
        <v>0</v>
      </c>
      <c r="CA154" s="35">
        <f t="shared" si="243"/>
        <v>0</v>
      </c>
      <c r="CB154" s="35">
        <f t="shared" si="244"/>
        <v>0</v>
      </c>
      <c r="CC154" s="35">
        <f t="shared" si="268"/>
        <v>0</v>
      </c>
      <c r="CD154" s="35">
        <f t="shared" si="269"/>
        <v>0</v>
      </c>
      <c r="CE154" s="35">
        <f t="shared" si="270"/>
        <v>0</v>
      </c>
      <c r="CF154" s="35">
        <f>ROUND(IF('Indicator Data'!U157=0,0,IF(LOG('Indicator Data'!U157)&gt;CF$195,10,IF(LOG('Indicator Data'!U157)&lt;CF$194,0,10-(CF$195-LOG('Indicator Data'!U157))/(CF$195-CF$194)*10))),1)</f>
        <v>4.9000000000000004</v>
      </c>
      <c r="CG154" s="36">
        <f>'Indicator Data'!U157/'Indicator Data'!$CK157</f>
        <v>0.27060982056783905</v>
      </c>
      <c r="CH154" s="35">
        <f t="shared" si="245"/>
        <v>3</v>
      </c>
      <c r="CI154" s="35">
        <f t="shared" si="271"/>
        <v>4</v>
      </c>
      <c r="CJ154" s="35">
        <f>ROUND(IF('Indicator Data'!V157=0,0,IF(LOG('Indicator Data'!V157)&gt;CJ$195,10,IF(LOG('Indicator Data'!V157)&lt;CJ$194,0,10-(CJ$195-LOG('Indicator Data'!V157))/(CJ$195-CJ$194)*10))),1)</f>
        <v>5.3</v>
      </c>
      <c r="CK154" s="36">
        <f>IF('Indicator Data'!V157/'Indicator Data'!$CK157&gt;1,1,'Indicator Data'!V157/'Indicator Data'!$CK157)</f>
        <v>0.5619627438587762</v>
      </c>
      <c r="CL154" s="35">
        <f t="shared" si="246"/>
        <v>5.6</v>
      </c>
      <c r="CM154" s="35">
        <f t="shared" si="272"/>
        <v>5.5</v>
      </c>
      <c r="CN154" s="35">
        <f>ROUND(IF('Indicator Data'!W157=0,0,IF(LOG('Indicator Data'!W157)&gt;CN$195,10,IF(LOG('Indicator Data'!W157)&lt;CN$194,0,10-(CN$195-LOG('Indicator Data'!W157))/(CN$195-CN$194)*10))),1)</f>
        <v>5</v>
      </c>
      <c r="CO154" s="36">
        <f>'Indicator Data'!W157/'Indicator Data'!$CK157</f>
        <v>0.34791551156306044</v>
      </c>
      <c r="CP154" s="35">
        <f t="shared" si="247"/>
        <v>3.5</v>
      </c>
      <c r="CQ154" s="35">
        <f t="shared" si="273"/>
        <v>4.3</v>
      </c>
      <c r="CR154" s="35">
        <f t="shared" si="248"/>
        <v>3.7</v>
      </c>
      <c r="CS154" s="35">
        <f>IF('Indicator Data'!BZ157="No data","x",ROUND(IF('Indicator Data'!BZ157&gt;CS$195,0,IF('Indicator Data'!BZ157&lt;CS$194,10,(CS$195-'Indicator Data'!BZ157)/(CS$195-CS$194)*10)),1))</f>
        <v>0</v>
      </c>
      <c r="CT154" s="35">
        <f>IF('Indicator Data'!CA157="No data","x",ROUND(IF('Indicator Data'!CA157&gt;CT$195,0,IF('Indicator Data'!CA157&lt;CT$194,10,(CT$195-'Indicator Data'!CA157)/(CT$195-CT$194)*10)),1))</f>
        <v>0.6</v>
      </c>
      <c r="CU154" s="35" t="str">
        <f>IF('Indicator Data'!AC157="No data","x",ROUND(IF('Indicator Data'!AC157&gt;CU$195,0,IF('Indicator Data'!AC157&lt;CU$194,10,(CU$195-'Indicator Data'!AC157)/(CU$195-CU$194)*10)),1))</f>
        <v>x</v>
      </c>
      <c r="CV154" s="35">
        <f t="shared" si="249"/>
        <v>0.3</v>
      </c>
      <c r="CW154" s="35">
        <f>IF('Indicator Data'!X157="No data","x",ROUND(IF(LOG('Indicator Data'!X157)&gt;CW$195,10,IF(LOG('Indicator Data'!X157)&lt;CW$194,0,10-(CW$195-LOG('Indicator Data'!X157))/(CW$195-CW$194)*10)),1))</f>
        <v>7.7</v>
      </c>
      <c r="CX154" s="35">
        <f>IF('Indicator Data'!Y157="No data","x",ROUND(IF('Indicator Data'!Y157&gt;CX$195,10,IF('Indicator Data'!Y157&lt;CX$194,0,10-(CX$195-'Indicator Data'!Y157)/(CX$195-CX$194)*10)),1))</f>
        <v>3.4</v>
      </c>
      <c r="CY154" s="35">
        <f>IF('Indicator Data'!Z157="No data","x",ROUND(IF('Indicator Data'!Z157&gt;CY$195,10,IF('Indicator Data'!Z157&lt;CY$194,0,10-(CY$195-'Indicator Data'!Z157)/(CY$195-CY$194)*10)),1))</f>
        <v>5.7</v>
      </c>
      <c r="CZ154" s="35" t="str">
        <f>IF('Indicator Data'!AA157="No data","x",ROUND(IF('Indicator Data'!AA157&gt;CZ$195,10,IF('Indicator Data'!AA157&lt;CZ$194,0,10-(CZ$195-'Indicator Data'!AA157)/(CZ$195-CZ$194)*10)),1))</f>
        <v>x</v>
      </c>
      <c r="DA154" s="35">
        <f t="shared" si="274"/>
        <v>5.6</v>
      </c>
      <c r="DB154" s="35">
        <f t="shared" si="275"/>
        <v>3.8</v>
      </c>
      <c r="DC154" s="35" t="str">
        <f>IF('Indicator Data'!AF157="No data","x",ROUND(IF('Indicator Data'!AF157&gt;DC$195,10,IF('Indicator Data'!AF157&lt;DC$194,0,10-(DC$195-'Indicator Data'!AF157)/(DC$195-DC$194)*10)),1))</f>
        <v>x</v>
      </c>
      <c r="DD154" s="35">
        <f>IF('Indicator Data'!AG157="No data","x",ROUND(IF('Indicator Data'!AG157&gt;DD$195,10,IF('Indicator Data'!AG157&lt;DD$194,0,10-(DD$195-'Indicator Data'!AG157)/(DD$195-DD$194)*10)),1))</f>
        <v>2.1</v>
      </c>
      <c r="DE154" s="35">
        <f t="shared" si="276"/>
        <v>4.7</v>
      </c>
      <c r="DF154" s="35">
        <f>IF('Indicator Data'!AB157="No data","x",ROUND(IF('Indicator Data'!AB157&gt;DF$195,10,IF('Indicator Data'!AB157&lt;DF$194,0,10-(DF$195-'Indicator Data'!AB157)/(DF$195-DF$194)*10)),1))</f>
        <v>0</v>
      </c>
      <c r="DG154" s="35">
        <f t="shared" si="277"/>
        <v>0.2</v>
      </c>
      <c r="DH154" s="143" t="str">
        <f>IF('Indicator Data'!AD157="No data","x",'Indicator Data'!AD157/'Indicator Data'!$CJ157)</f>
        <v>x</v>
      </c>
      <c r="DI154" s="35" t="str">
        <f t="shared" si="278"/>
        <v>x</v>
      </c>
      <c r="DJ154" s="35">
        <f>IF('Indicator Data'!AE157="No data","x",ROUND(IF('Indicator Data'!AE157&gt;DJ$195,0,IF('Indicator Data'!AE157&lt;DJ$194,10,(DJ$195-'Indicator Data'!AE157)/(DJ$195-DJ$194)*10)),1))</f>
        <v>2</v>
      </c>
      <c r="DK154" s="35">
        <f t="shared" si="279"/>
        <v>2</v>
      </c>
      <c r="DL154" s="35">
        <f t="shared" si="280"/>
        <v>2.2999999999999998</v>
      </c>
      <c r="DM154" s="37">
        <f t="shared" si="250"/>
        <v>2.6</v>
      </c>
      <c r="DN154" s="38">
        <f t="shared" si="251"/>
        <v>2.8</v>
      </c>
      <c r="DO154" s="35">
        <f>ROUND(IF('Indicator Data'!AH157=0,0,IF('Indicator Data'!AH157&gt;DO$195,10,IF('Indicator Data'!AH157&lt;DO$194,0,10-(DO$195-'Indicator Data'!AH157)/(DO$195-DO$194)*10))),1)</f>
        <v>0</v>
      </c>
      <c r="DP154" s="35">
        <f>ROUND(IF('Indicator Data'!AI157=0,0,IF(LOG('Indicator Data'!AI157)&gt;LOG(DP$195),10,IF(LOG('Indicator Data'!AI157)&lt;LOG(DP$194),0,10-(LOG(DP$195)-LOG('Indicator Data'!AI157))/(LOG(DP$195)-LOG(DP$194))*10))),1)</f>
        <v>0</v>
      </c>
      <c r="DQ154" s="37">
        <f t="shared" si="252"/>
        <v>0</v>
      </c>
      <c r="DR154" s="35">
        <f>'Indicator Data'!AJ157</f>
        <v>0</v>
      </c>
      <c r="DS154" s="35">
        <f>'Indicator Data'!AK157</f>
        <v>0</v>
      </c>
      <c r="DT154" s="37">
        <f t="shared" si="253"/>
        <v>0</v>
      </c>
      <c r="DU154" s="38">
        <f t="shared" si="254"/>
        <v>0</v>
      </c>
      <c r="DV154" s="13"/>
      <c r="DW154" s="83"/>
    </row>
    <row r="155" spans="1:128" s="2" customFormat="1" x14ac:dyDescent="0.3">
      <c r="A155" s="98" t="str">
        <f>'Indicator Data'!A158</f>
        <v>Sierra Leone</v>
      </c>
      <c r="B155" s="39" t="str">
        <f>'Indicator Data'!B158</f>
        <v>SLE</v>
      </c>
      <c r="C155" s="35">
        <f>ROUND(IF('Indicator Data'!C158=0,0.1,IF(LOG('Indicator Data'!C158)&gt;C$195,10,IF(LOG('Indicator Data'!C158)&lt;C$194,0,10-(C$195-LOG('Indicator Data'!C158))/(C$195-C$194)*10))),1)</f>
        <v>0.1</v>
      </c>
      <c r="D155" s="35">
        <f>ROUND(IF('Indicator Data'!D158=0,0.1,IF(LOG('Indicator Data'!D158)&gt;D$195,10,IF(LOG('Indicator Data'!D158)&lt;D$194,0,10-(D$195-LOG('Indicator Data'!D158))/(D$195-D$194)*10))),1)</f>
        <v>0.1</v>
      </c>
      <c r="E155" s="35">
        <f t="shared" si="214"/>
        <v>0.1</v>
      </c>
      <c r="F155" s="35">
        <f>IF('Indicator Data'!E158="No data",0.1,(ROUND(IF('Indicator Data'!E158=0,0,IF(LOG('Indicator Data'!E158)&gt;F$195,10,IF(LOG('Indicator Data'!E158)&lt;F$194,0,10-(F$195-LOG('Indicator Data'!E158))/(F$195-F$194)*10))),1)))</f>
        <v>6</v>
      </c>
      <c r="G155" s="35">
        <f>ROUND(IF('Indicator Data'!F158=0,0,IF(LOG('Indicator Data'!F158)&gt;G$195,10,IF(LOG('Indicator Data'!F158)&lt;G$194,0,10-(G$195-LOG('Indicator Data'!F158))/(G$195-G$194)*10))),1)</f>
        <v>5.3</v>
      </c>
      <c r="H155" s="35">
        <f>ROUND(IF('Indicator Data'!G158=0,0,IF(LOG('Indicator Data'!G158)&gt;H$195,10,IF(LOG('Indicator Data'!G158)&lt;H$194,0,10-(H$195-LOG('Indicator Data'!G158))/(H$195-H$194)*10))),1)</f>
        <v>0</v>
      </c>
      <c r="I155" s="35">
        <f>ROUND(IF('Indicator Data'!H158=0,0,IF(LOG('Indicator Data'!H158)&gt;I$195,10,IF(LOG('Indicator Data'!H158)&lt;I$194,0,10-(I$195-LOG('Indicator Data'!H158))/(I$195-I$194)*10))),1)</f>
        <v>0</v>
      </c>
      <c r="J155" s="35">
        <f t="shared" si="215"/>
        <v>0</v>
      </c>
      <c r="K155" s="35">
        <f>ROUND(IF('Indicator Data'!I158=0,0,IF(LOG('Indicator Data'!I158)&gt;K$195,10,IF(LOG('Indicator Data'!I158)&lt;K$194,0,10-(K$195-LOG('Indicator Data'!I158))/(K$195-K$194)*10))),1)</f>
        <v>0</v>
      </c>
      <c r="L155" s="35">
        <f t="shared" si="216"/>
        <v>0</v>
      </c>
      <c r="M155" s="35">
        <f>ROUND(IF('Indicator Data'!J158=0,0,IF(LOG('Indicator Data'!J158)&gt;M$195,10,IF(LOG('Indicator Data'!J158)&lt;M$194,0,10-(M$195-LOG('Indicator Data'!J158))/(M$195-M$194)*10))),1)</f>
        <v>0</v>
      </c>
      <c r="N155" s="36">
        <f>'Indicator Data'!C158/'Indicator Data'!$CK158</f>
        <v>0</v>
      </c>
      <c r="O155" s="36">
        <f>'Indicator Data'!D158/'Indicator Data'!$CK158</f>
        <v>0</v>
      </c>
      <c r="P155" s="36">
        <f>IF(F155=0.1,"x",'Indicator Data'!E158/'Indicator Data'!$CK158)</f>
        <v>4.0208495823757049E-3</v>
      </c>
      <c r="Q155" s="36">
        <f>'Indicator Data'!F158/'Indicator Data'!$CK158</f>
        <v>2.2331805160969795E-6</v>
      </c>
      <c r="R155" s="36">
        <f>'Indicator Data'!G158/'Indicator Data'!$CK158</f>
        <v>0</v>
      </c>
      <c r="S155" s="36">
        <f>'Indicator Data'!H158/'Indicator Data'!$CK158</f>
        <v>0</v>
      </c>
      <c r="T155" s="36">
        <f>'Indicator Data'!I158/'Indicator Data'!$CK158</f>
        <v>0</v>
      </c>
      <c r="U155" s="36">
        <f>'Indicator Data'!J158/'Indicator Data'!$CK158</f>
        <v>0</v>
      </c>
      <c r="V155" s="35">
        <f t="shared" si="217"/>
        <v>0</v>
      </c>
      <c r="W155" s="35">
        <f t="shared" si="218"/>
        <v>0</v>
      </c>
      <c r="X155" s="35">
        <f t="shared" si="219"/>
        <v>0</v>
      </c>
      <c r="Y155" s="35">
        <f t="shared" si="220"/>
        <v>2.7</v>
      </c>
      <c r="Z155" s="35">
        <f t="shared" si="221"/>
        <v>6.3</v>
      </c>
      <c r="AA155" s="35">
        <f t="shared" si="222"/>
        <v>0</v>
      </c>
      <c r="AB155" s="35">
        <f t="shared" si="223"/>
        <v>0</v>
      </c>
      <c r="AC155" s="35">
        <f t="shared" si="224"/>
        <v>0</v>
      </c>
      <c r="AD155" s="35">
        <f t="shared" si="225"/>
        <v>0</v>
      </c>
      <c r="AE155" s="35">
        <f t="shared" si="226"/>
        <v>0</v>
      </c>
      <c r="AF155" s="35">
        <f t="shared" si="227"/>
        <v>0</v>
      </c>
      <c r="AG155" s="35">
        <f>ROUND(IF('Indicator Data'!K158=0,0,IF('Indicator Data'!K158&gt;AG$195,10,IF('Indicator Data'!K158&lt;AG$194,0,10-(AG$195-'Indicator Data'!K158)/(AG$195-AG$194)*10))),1)</f>
        <v>0</v>
      </c>
      <c r="AH155" s="35">
        <f t="shared" si="228"/>
        <v>0.1</v>
      </c>
      <c r="AI155" s="35">
        <f t="shared" si="229"/>
        <v>0.1</v>
      </c>
      <c r="AJ155" s="35">
        <f t="shared" si="230"/>
        <v>0</v>
      </c>
      <c r="AK155" s="35">
        <f t="shared" si="231"/>
        <v>0</v>
      </c>
      <c r="AL155" s="35">
        <f t="shared" si="232"/>
        <v>0</v>
      </c>
      <c r="AM155" s="35">
        <f t="shared" si="233"/>
        <v>0</v>
      </c>
      <c r="AN155" s="35">
        <f t="shared" si="234"/>
        <v>0</v>
      </c>
      <c r="AO155" s="142">
        <f t="shared" si="235"/>
        <v>0.1</v>
      </c>
      <c r="AP155" s="142">
        <f t="shared" si="255"/>
        <v>4.5999999999999996</v>
      </c>
      <c r="AQ155" s="142">
        <f t="shared" si="236"/>
        <v>5.8</v>
      </c>
      <c r="AR155" s="142">
        <f t="shared" si="237"/>
        <v>0</v>
      </c>
      <c r="AS155" s="35">
        <f t="shared" si="238"/>
        <v>0</v>
      </c>
      <c r="AT155" s="35">
        <f>IF('Indicator Data'!L158="No data","x",IF('Indicator Data'!CL158&lt;1000,"x",ROUND((IF('Indicator Data'!L158&gt;AT$195,10,IF('Indicator Data'!L158&lt;AT$194,0,10-(AT$195-'Indicator Data'!L158)/(AT$195-AT$194)*10))),1)))</f>
        <v>2</v>
      </c>
      <c r="AU155" s="142">
        <f t="shared" si="239"/>
        <v>1</v>
      </c>
      <c r="AV155" s="35">
        <f>IF('Indicator Data'!M158="No data","x",ROUND(IF('Indicator Data'!M158=0,0,IF(LOG('Indicator Data'!M158)&gt;AV$195,10,IF(LOG('Indicator Data'!M158)&lt;AV$194,0,10-(AV$195-LOG('Indicator Data'!M158))/(AV$195-AV$194)*10))),1))</f>
        <v>7.4</v>
      </c>
      <c r="AW155" s="36">
        <f>IF(AV155="x","x",'Indicator Data'!M158/'Indicator Data'!$CK158)</f>
        <v>0.22031155641145475</v>
      </c>
      <c r="AX155" s="35">
        <f t="shared" si="256"/>
        <v>2.4</v>
      </c>
      <c r="AY155" s="35">
        <f t="shared" si="257"/>
        <v>5.4</v>
      </c>
      <c r="AZ155" s="35">
        <f>IF('Indicator Data'!N158="No data","x",ROUND(IF('Indicator Data'!N158=0,0,IF(LOG('Indicator Data'!N158)&gt;AZ$195,10,IF(LOG('Indicator Data'!N158)&lt;AZ$194,0,10-(AZ$195-LOG('Indicator Data'!N158))/(AZ$195-AZ$194)*10))),1))</f>
        <v>8</v>
      </c>
      <c r="BA155" s="36">
        <f>IF(AZ155="x","x",'Indicator Data'!N158/'Indicator Data'!$CK158)</f>
        <v>9.1373852410057965E-2</v>
      </c>
      <c r="BB155" s="35">
        <f t="shared" si="258"/>
        <v>10</v>
      </c>
      <c r="BC155" s="35">
        <f t="shared" si="259"/>
        <v>9.3000000000000007</v>
      </c>
      <c r="BD155" s="35">
        <f>IF('Indicator Data'!O158="No data","x",ROUND(IF('Indicator Data'!O158=0,0,IF(LOG('Indicator Data'!O158)&gt;BD$195,10,IF(LOG('Indicator Data'!O158)&lt;BD$194,0,10-(BD$195-LOG('Indicator Data'!O158))/(BD$195-BD$194)*10))),1))</f>
        <v>9.4</v>
      </c>
      <c r="BE155" s="36">
        <f>IF(BD155="x","x",'Indicator Data'!O158/'Indicator Data'!$CK158)</f>
        <v>0.66054324196500036</v>
      </c>
      <c r="BF155" s="35">
        <f t="shared" si="260"/>
        <v>10</v>
      </c>
      <c r="BG155" s="35">
        <f t="shared" si="261"/>
        <v>9.6999999999999993</v>
      </c>
      <c r="BH155" s="35">
        <f>IF('Indicator Data'!P158="No data","x",ROUND(IF('Indicator Data'!P158=0,0,IF(LOG('Indicator Data'!P158)&gt;BH$195,10,IF(LOG('Indicator Data'!P158)&lt;BH$194,0,10-(BH$195-LOG('Indicator Data'!P158))/(BH$195-BH$194)*10))),1))</f>
        <v>6.4</v>
      </c>
      <c r="BI155" s="36">
        <f>IF(BH155="x","x",'Indicator Data'!P158/'Indicator Data'!$CK158)</f>
        <v>1.0210060875536393E-2</v>
      </c>
      <c r="BJ155" s="35">
        <f t="shared" si="262"/>
        <v>1</v>
      </c>
      <c r="BK155" s="35">
        <f t="shared" si="263"/>
        <v>4.2</v>
      </c>
      <c r="BL155" s="35">
        <f t="shared" si="264"/>
        <v>7.9</v>
      </c>
      <c r="BM155" s="35">
        <f>ROUND(IF('Indicator Data'!Q158=0,0,IF(LOG('Indicator Data'!Q158)&gt;BM$195,10,IF(LOG('Indicator Data'!Q158)&lt;BM$194,0,10-(BM$195-LOG('Indicator Data'!Q158))/(BM$195-BM$194)*10))),1)</f>
        <v>8.3000000000000007</v>
      </c>
      <c r="BN155" s="35">
        <f>ROUND(IF('Indicator Data'!R158=0,0,IF(LOG('Indicator Data'!R158)&gt;BN$195,10,IF(LOG('Indicator Data'!R158)&lt;BN$194,0,10-(BN$195-LOG('Indicator Data'!R158))/(BN$195-BN$194)*10))),1)</f>
        <v>0</v>
      </c>
      <c r="BO155" s="35">
        <f t="shared" si="265"/>
        <v>2.7666666666666671</v>
      </c>
      <c r="BP155" s="36">
        <f>'Indicator Data'!Q158/'Indicator Data'!$CK158</f>
        <v>0.96846318663478215</v>
      </c>
      <c r="BQ155" s="36">
        <f>'Indicator Data'!R158/'Indicator Data'!$CK158</f>
        <v>0</v>
      </c>
      <c r="BR155" s="35">
        <f t="shared" si="240"/>
        <v>9.6999999999999993</v>
      </c>
      <c r="BS155" s="35">
        <f t="shared" si="241"/>
        <v>0</v>
      </c>
      <c r="BT155" s="35">
        <f t="shared" si="242"/>
        <v>3.2333333333333329</v>
      </c>
      <c r="BU155" s="35">
        <f t="shared" si="266"/>
        <v>3</v>
      </c>
      <c r="BV155" s="35">
        <f>ROUND(IF('Indicator Data'!S158=0,0,IF(LOG('Indicator Data'!S158)&gt;BV$195,10,IF(LOG('Indicator Data'!S158)&lt;BV$194,0,10-(BV$195-LOG('Indicator Data'!S158))/(BV$195-BV$194)*10))),1)</f>
        <v>0</v>
      </c>
      <c r="BW155" s="35">
        <f>ROUND(IF('Indicator Data'!T158=0,0,IF(LOG('Indicator Data'!T158)&gt;BW$195,10,IF(LOG('Indicator Data'!T158)&lt;BW$194,0,10-(BW$195-LOG('Indicator Data'!T158))/(BW$195-BW$194)*10))),1)</f>
        <v>8.3000000000000007</v>
      </c>
      <c r="BX155" s="35">
        <f t="shared" si="267"/>
        <v>5.5333333333333341</v>
      </c>
      <c r="BY155" s="36">
        <f>'Indicator Data'!S158/'Indicator Data'!$CK158</f>
        <v>0</v>
      </c>
      <c r="BZ155" s="36">
        <f>'Indicator Data'!T158/'Indicator Data'!$CK158</f>
        <v>0.96846318663478215</v>
      </c>
      <c r="CA155" s="35">
        <f t="shared" si="243"/>
        <v>0</v>
      </c>
      <c r="CB155" s="35">
        <f t="shared" si="244"/>
        <v>9.6999999999999993</v>
      </c>
      <c r="CC155" s="35">
        <f t="shared" si="268"/>
        <v>6.4666666666666659</v>
      </c>
      <c r="CD155" s="35">
        <f t="shared" si="269"/>
        <v>6</v>
      </c>
      <c r="CE155" s="35">
        <f t="shared" si="270"/>
        <v>4.7</v>
      </c>
      <c r="CF155" s="35">
        <f>ROUND(IF('Indicator Data'!U158=0,0,IF(LOG('Indicator Data'!U158)&gt;CF$195,10,IF(LOG('Indicator Data'!U158)&lt;CF$194,0,10-(CF$195-LOG('Indicator Data'!U158))/(CF$195-CF$194)*10))),1)</f>
        <v>8.1999999999999993</v>
      </c>
      <c r="CG155" s="36">
        <f>'Indicator Data'!U158/'Indicator Data'!$CK158</f>
        <v>0.79139082705829555</v>
      </c>
      <c r="CH155" s="35">
        <f t="shared" si="245"/>
        <v>8.8000000000000007</v>
      </c>
      <c r="CI155" s="35">
        <f t="shared" si="271"/>
        <v>8.5</v>
      </c>
      <c r="CJ155" s="35">
        <f>ROUND(IF('Indicator Data'!V158=0,0,IF(LOG('Indicator Data'!V158)&gt;CJ$195,10,IF(LOG('Indicator Data'!V158)&lt;CJ$194,0,10-(CJ$195-LOG('Indicator Data'!V158))/(CJ$195-CJ$194)*10))),1)</f>
        <v>8.1</v>
      </c>
      <c r="CK155" s="36">
        <f>IF('Indicator Data'!V158/'Indicator Data'!$CK158&gt;1,1,'Indicator Data'!V158/'Indicator Data'!$CK158)</f>
        <v>0.7502757500087609</v>
      </c>
      <c r="CL155" s="35">
        <f t="shared" si="246"/>
        <v>7.5</v>
      </c>
      <c r="CM155" s="35">
        <f t="shared" si="272"/>
        <v>7.8</v>
      </c>
      <c r="CN155" s="35">
        <f>ROUND(IF('Indicator Data'!W158=0,0,IF(LOG('Indicator Data'!W158)&gt;CN$195,10,IF(LOG('Indicator Data'!W158)&lt;CN$194,0,10-(CN$195-LOG('Indicator Data'!W158))/(CN$195-CN$194)*10))),1)</f>
        <v>8.3000000000000007</v>
      </c>
      <c r="CO155" s="36">
        <f>'Indicator Data'!W158/'Indicator Data'!$CK158</f>
        <v>0.96424114365450786</v>
      </c>
      <c r="CP155" s="35">
        <f t="shared" si="247"/>
        <v>9.6</v>
      </c>
      <c r="CQ155" s="35">
        <f t="shared" si="273"/>
        <v>9.1</v>
      </c>
      <c r="CR155" s="35">
        <f t="shared" si="248"/>
        <v>7.9</v>
      </c>
      <c r="CS155" s="35">
        <f>IF('Indicator Data'!BZ158="No data","x",ROUND(IF('Indicator Data'!BZ158&gt;CS$195,0,IF('Indicator Data'!BZ158&lt;CS$194,10,(CS$195-'Indicator Data'!BZ158)/(CS$195-CS$194)*10)),1))</f>
        <v>9.4</v>
      </c>
      <c r="CT155" s="35">
        <f>IF('Indicator Data'!CA158="No data","x",ROUND(IF('Indicator Data'!CA158&gt;CT$195,0,IF('Indicator Data'!CA158&lt;CT$194,10,(CT$195-'Indicator Data'!CA158)/(CT$195-CT$194)*10)),1))</f>
        <v>6.5</v>
      </c>
      <c r="CU155" s="35">
        <f>IF('Indicator Data'!AC158="No data","x",ROUND(IF('Indicator Data'!AC158&gt;CU$195,0,IF('Indicator Data'!AC158&lt;CU$194,10,(CU$195-'Indicator Data'!AC158)/(CU$195-CU$194)*10)),1))</f>
        <v>8.1</v>
      </c>
      <c r="CV155" s="35">
        <f t="shared" si="249"/>
        <v>8</v>
      </c>
      <c r="CW155" s="35">
        <f>IF('Indicator Data'!X158="No data","x",ROUND(IF(LOG('Indicator Data'!X158)&gt;CW$195,10,IF(LOG('Indicator Data'!X158)&lt;CW$194,0,10-(CW$195-LOG('Indicator Data'!X158))/(CW$195-CW$194)*10)),1))</f>
        <v>6.8</v>
      </c>
      <c r="CX155" s="35">
        <f>IF('Indicator Data'!Y158="No data","x",ROUND(IF('Indicator Data'!Y158&gt;CX$195,10,IF('Indicator Data'!Y158&lt;CX$194,0,10-(CX$195-'Indicator Data'!Y158)/(CX$195-CX$194)*10)),1))</f>
        <v>6.3</v>
      </c>
      <c r="CY155" s="35">
        <f>IF('Indicator Data'!Z158="No data","x",ROUND(IF('Indicator Data'!Z158&gt;CY$195,10,IF('Indicator Data'!Z158&lt;CY$194,0,10-(CY$195-'Indicator Data'!Z158)/(CY$195-CY$194)*10)),1))</f>
        <v>4.2</v>
      </c>
      <c r="CZ155" s="35">
        <f>IF('Indicator Data'!AA158="No data","x",ROUND(IF('Indicator Data'!AA158&gt;CZ$195,10,IF('Indicator Data'!AA158&lt;CZ$194,0,10-(CZ$195-'Indicator Data'!AA158)/(CZ$195-CZ$194)*10)),1))</f>
        <v>9.6999999999999993</v>
      </c>
      <c r="DA155" s="35">
        <f t="shared" si="274"/>
        <v>6.8</v>
      </c>
      <c r="DB155" s="35">
        <f t="shared" si="275"/>
        <v>7.2</v>
      </c>
      <c r="DC155" s="35">
        <f>IF('Indicator Data'!AF158="No data","x",ROUND(IF('Indicator Data'!AF158&gt;DC$195,10,IF('Indicator Data'!AF158&lt;DC$194,0,10-(DC$195-'Indicator Data'!AF158)/(DC$195-DC$194)*10)),1))</f>
        <v>6.6</v>
      </c>
      <c r="DD155" s="35">
        <f>IF('Indicator Data'!AG158="No data","x",ROUND(IF('Indicator Data'!AG158&gt;DD$195,10,IF('Indicator Data'!AG158&lt;DD$194,0,10-(DD$195-'Indicator Data'!AG158)/(DD$195-DD$194)*10)),1))</f>
        <v>6.5</v>
      </c>
      <c r="DE155" s="35">
        <f t="shared" si="276"/>
        <v>6.7</v>
      </c>
      <c r="DF155" s="35">
        <f>IF('Indicator Data'!AB158="No data","x",ROUND(IF('Indicator Data'!AB158&gt;DF$195,10,IF('Indicator Data'!AB158&lt;DF$194,0,10-(DF$195-'Indicator Data'!AB158)/(DF$195-DF$194)*10)),1))</f>
        <v>5.9</v>
      </c>
      <c r="DG155" s="35">
        <f t="shared" si="277"/>
        <v>7.5</v>
      </c>
      <c r="DH155" s="143">
        <f>IF('Indicator Data'!AD158="No data","x",'Indicator Data'!AD158/'Indicator Data'!$CJ158)</f>
        <v>3.1485150719800458E-5</v>
      </c>
      <c r="DI155" s="35">
        <f t="shared" si="278"/>
        <v>9.6999999999999993</v>
      </c>
      <c r="DJ155" s="35">
        <f>IF('Indicator Data'!AE158="No data","x",ROUND(IF('Indicator Data'!AE158&gt;DJ$195,0,IF('Indicator Data'!AE158&lt;DJ$194,10,(DJ$195-'Indicator Data'!AE158)/(DJ$195-DJ$194)*10)),1))</f>
        <v>8</v>
      </c>
      <c r="DK155" s="35">
        <f t="shared" si="279"/>
        <v>8.9</v>
      </c>
      <c r="DL155" s="35">
        <f t="shared" si="280"/>
        <v>7.7</v>
      </c>
      <c r="DM155" s="37">
        <f t="shared" si="250"/>
        <v>7.7</v>
      </c>
      <c r="DN155" s="38">
        <f t="shared" si="251"/>
        <v>3.9</v>
      </c>
      <c r="DO155" s="35">
        <f>ROUND(IF('Indicator Data'!AH158=0,0,IF('Indicator Data'!AH158&gt;DO$195,10,IF('Indicator Data'!AH158&lt;DO$194,0,10-(DO$195-'Indicator Data'!AH158)/(DO$195-DO$194)*10))),1)</f>
        <v>5.5</v>
      </c>
      <c r="DP155" s="35">
        <f>ROUND(IF('Indicator Data'!AI158=0,0,IF(LOG('Indicator Data'!AI158)&gt;LOG(DP$195),10,IF(LOG('Indicator Data'!AI158)&lt;LOG(DP$194),0,10-(LOG(DP$195)-LOG('Indicator Data'!AI158))/(LOG(DP$195)-LOG(DP$194))*10))),1)</f>
        <v>5.2</v>
      </c>
      <c r="DQ155" s="37">
        <f t="shared" si="252"/>
        <v>5.4</v>
      </c>
      <c r="DR155" s="35">
        <f>'Indicator Data'!AJ158</f>
        <v>0</v>
      </c>
      <c r="DS155" s="35">
        <f>'Indicator Data'!AK158</f>
        <v>0</v>
      </c>
      <c r="DT155" s="37">
        <f t="shared" si="253"/>
        <v>0</v>
      </c>
      <c r="DU155" s="38">
        <f t="shared" si="254"/>
        <v>3.8</v>
      </c>
      <c r="DV155" s="13"/>
      <c r="DW155" s="83"/>
    </row>
    <row r="156" spans="1:128" s="2" customFormat="1" x14ac:dyDescent="0.3">
      <c r="A156" s="99" t="str">
        <f>'Indicator Data'!A159</f>
        <v>Singapore</v>
      </c>
      <c r="B156" s="39" t="str">
        <f>'Indicator Data'!B159</f>
        <v>SGP</v>
      </c>
      <c r="C156" s="35">
        <f>ROUND(IF('Indicator Data'!C159=0,0.1,IF(LOG('Indicator Data'!C159)&gt;C$195,10,IF(LOG('Indicator Data'!C159)&lt;C$194,0,10-(C$195-LOG('Indicator Data'!C159))/(C$195-C$194)*10))),1)</f>
        <v>0.1</v>
      </c>
      <c r="D156" s="35">
        <f>ROUND(IF('Indicator Data'!D159=0,0.1,IF(LOG('Indicator Data'!D159)&gt;D$195,10,IF(LOG('Indicator Data'!D159)&lt;D$194,0,10-(D$195-LOG('Indicator Data'!D159))/(D$195-D$194)*10))),1)</f>
        <v>0.1</v>
      </c>
      <c r="E156" s="35">
        <f t="shared" si="214"/>
        <v>0.1</v>
      </c>
      <c r="F156" s="35">
        <f>IF('Indicator Data'!E159="No data",0.1,(ROUND(IF('Indicator Data'!E159=0,0,IF(LOG('Indicator Data'!E159)&gt;F$195,10,IF(LOG('Indicator Data'!E159)&lt;F$194,0,10-(F$195-LOG('Indicator Data'!E159))/(F$195-F$194)*10))),1)))</f>
        <v>0.1</v>
      </c>
      <c r="G156" s="35">
        <f>ROUND(IF('Indicator Data'!F159=0,0,IF(LOG('Indicator Data'!F159)&gt;G$195,10,IF(LOG('Indicator Data'!F159)&lt;G$194,0,10-(G$195-LOG('Indicator Data'!F159))/(G$195-G$194)*10))),1)</f>
        <v>0</v>
      </c>
      <c r="H156" s="35">
        <f>ROUND(IF('Indicator Data'!G159=0,0,IF(LOG('Indicator Data'!G159)&gt;H$195,10,IF(LOG('Indicator Data'!G159)&lt;H$194,0,10-(H$195-LOG('Indicator Data'!G159))/(H$195-H$194)*10))),1)</f>
        <v>0</v>
      </c>
      <c r="I156" s="35">
        <f>ROUND(IF('Indicator Data'!H159=0,0,IF(LOG('Indicator Data'!H159)&gt;I$195,10,IF(LOG('Indicator Data'!H159)&lt;I$194,0,10-(I$195-LOG('Indicator Data'!H159))/(I$195-I$194)*10))),1)</f>
        <v>0</v>
      </c>
      <c r="J156" s="35">
        <f t="shared" si="215"/>
        <v>0</v>
      </c>
      <c r="K156" s="35">
        <f>ROUND(IF('Indicator Data'!I159=0,0,IF(LOG('Indicator Data'!I159)&gt;K$195,10,IF(LOG('Indicator Data'!I159)&lt;K$194,0,10-(K$195-LOG('Indicator Data'!I159))/(K$195-K$194)*10))),1)</f>
        <v>0</v>
      </c>
      <c r="L156" s="35">
        <f t="shared" si="216"/>
        <v>0</v>
      </c>
      <c r="M156" s="35">
        <f>ROUND(IF('Indicator Data'!J159=0,0,IF(LOG('Indicator Data'!J159)&gt;M$195,10,IF(LOG('Indicator Data'!J159)&lt;M$194,0,10-(M$195-LOG('Indicator Data'!J159))/(M$195-M$194)*10))),1)</f>
        <v>0</v>
      </c>
      <c r="N156" s="36">
        <f>'Indicator Data'!C159/'Indicator Data'!$CK159</f>
        <v>0</v>
      </c>
      <c r="O156" s="36">
        <f>'Indicator Data'!D159/'Indicator Data'!$CK159</f>
        <v>0</v>
      </c>
      <c r="P156" s="36" t="str">
        <f>IF(F156=0.1,"x",'Indicator Data'!E159/'Indicator Data'!$CK159)</f>
        <v>x</v>
      </c>
      <c r="Q156" s="36">
        <f>'Indicator Data'!F159/'Indicator Data'!$CK159</f>
        <v>0</v>
      </c>
      <c r="R156" s="36">
        <f>'Indicator Data'!G159/'Indicator Data'!$CK159</f>
        <v>0</v>
      </c>
      <c r="S156" s="36">
        <f>'Indicator Data'!H159/'Indicator Data'!$CK159</f>
        <v>0</v>
      </c>
      <c r="T156" s="36">
        <f>'Indicator Data'!I159/'Indicator Data'!$CK159</f>
        <v>0</v>
      </c>
      <c r="U156" s="36">
        <f>'Indicator Data'!J159/'Indicator Data'!$CK159</f>
        <v>0</v>
      </c>
      <c r="V156" s="35">
        <f t="shared" si="217"/>
        <v>0</v>
      </c>
      <c r="W156" s="35">
        <f t="shared" si="218"/>
        <v>0</v>
      </c>
      <c r="X156" s="35">
        <f t="shared" si="219"/>
        <v>0</v>
      </c>
      <c r="Y156" s="35">
        <f t="shared" si="220"/>
        <v>0.1</v>
      </c>
      <c r="Z156" s="35">
        <f t="shared" si="221"/>
        <v>0</v>
      </c>
      <c r="AA156" s="35">
        <f t="shared" si="222"/>
        <v>0</v>
      </c>
      <c r="AB156" s="35">
        <f t="shared" si="223"/>
        <v>0</v>
      </c>
      <c r="AC156" s="35">
        <f t="shared" si="224"/>
        <v>0</v>
      </c>
      <c r="AD156" s="35">
        <f t="shared" si="225"/>
        <v>0</v>
      </c>
      <c r="AE156" s="35">
        <f t="shared" si="226"/>
        <v>0</v>
      </c>
      <c r="AF156" s="35">
        <f t="shared" si="227"/>
        <v>0</v>
      </c>
      <c r="AG156" s="35">
        <f>ROUND(IF('Indicator Data'!K159=0,0,IF('Indicator Data'!K159&gt;AG$195,10,IF('Indicator Data'!K159&lt;AG$194,0,10-(AG$195-'Indicator Data'!K159)/(AG$195-AG$194)*10))),1)</f>
        <v>0</v>
      </c>
      <c r="AH156" s="35">
        <f t="shared" si="228"/>
        <v>0.1</v>
      </c>
      <c r="AI156" s="35">
        <f t="shared" si="229"/>
        <v>0.1</v>
      </c>
      <c r="AJ156" s="35">
        <f t="shared" si="230"/>
        <v>0</v>
      </c>
      <c r="AK156" s="35">
        <f t="shared" si="231"/>
        <v>0</v>
      </c>
      <c r="AL156" s="35">
        <f t="shared" si="232"/>
        <v>0</v>
      </c>
      <c r="AM156" s="35">
        <f t="shared" si="233"/>
        <v>0</v>
      </c>
      <c r="AN156" s="35">
        <f t="shared" si="234"/>
        <v>0</v>
      </c>
      <c r="AO156" s="142">
        <f t="shared" si="235"/>
        <v>0.1</v>
      </c>
      <c r="AP156" s="142">
        <f t="shared" si="255"/>
        <v>0.1</v>
      </c>
      <c r="AQ156" s="142">
        <f t="shared" si="236"/>
        <v>0</v>
      </c>
      <c r="AR156" s="142">
        <f t="shared" si="237"/>
        <v>0</v>
      </c>
      <c r="AS156" s="35">
        <f t="shared" si="238"/>
        <v>0</v>
      </c>
      <c r="AT156" s="35" t="str">
        <f>IF('Indicator Data'!L159="No data","x",IF('Indicator Data'!CL159&lt;1000,"x",ROUND((IF('Indicator Data'!L159&gt;AT$195,10,IF('Indicator Data'!L159&lt;AT$194,0,10-(AT$195-'Indicator Data'!L159)/(AT$195-AT$194)*10))),1)))</f>
        <v>x</v>
      </c>
      <c r="AU156" s="142">
        <f t="shared" si="239"/>
        <v>0</v>
      </c>
      <c r="AV156" s="35">
        <f>IF('Indicator Data'!M159="No data","x",ROUND(IF('Indicator Data'!M159=0,0,IF(LOG('Indicator Data'!M159)&gt;AV$195,10,IF(LOG('Indicator Data'!M159)&lt;AV$194,0,10-(AV$195-LOG('Indicator Data'!M159))/(AV$195-AV$194)*10))),1))</f>
        <v>0</v>
      </c>
      <c r="AW156" s="36">
        <f>IF(AV156="x","x",'Indicator Data'!M159/'Indicator Data'!$CK159)</f>
        <v>0</v>
      </c>
      <c r="AX156" s="35">
        <f t="shared" si="256"/>
        <v>0</v>
      </c>
      <c r="AY156" s="35">
        <f t="shared" si="257"/>
        <v>0</v>
      </c>
      <c r="AZ156" s="35" t="str">
        <f>IF('Indicator Data'!N159="No data","x",ROUND(IF('Indicator Data'!N159=0,0,IF(LOG('Indicator Data'!N159)&gt;AZ$195,10,IF(LOG('Indicator Data'!N159)&lt;AZ$194,0,10-(AZ$195-LOG('Indicator Data'!N159))/(AZ$195-AZ$194)*10))),1))</f>
        <v>x</v>
      </c>
      <c r="BA156" s="36" t="str">
        <f>IF(AZ156="x","x",'Indicator Data'!N159/'Indicator Data'!$CK159)</f>
        <v>x</v>
      </c>
      <c r="BB156" s="35" t="str">
        <f t="shared" si="258"/>
        <v>x</v>
      </c>
      <c r="BC156" s="35" t="str">
        <f t="shared" si="259"/>
        <v>x</v>
      </c>
      <c r="BD156" s="35" t="str">
        <f>IF('Indicator Data'!O159="No data","x",ROUND(IF('Indicator Data'!O159=0,0,IF(LOG('Indicator Data'!O159)&gt;BD$195,10,IF(LOG('Indicator Data'!O159)&lt;BD$194,0,10-(BD$195-LOG('Indicator Data'!O159))/(BD$195-BD$194)*10))),1))</f>
        <v>x</v>
      </c>
      <c r="BE156" s="36" t="str">
        <f>IF(BD156="x","x",'Indicator Data'!O159/'Indicator Data'!$CK159)</f>
        <v>x</v>
      </c>
      <c r="BF156" s="35" t="str">
        <f t="shared" si="260"/>
        <v>x</v>
      </c>
      <c r="BG156" s="35" t="str">
        <f t="shared" si="261"/>
        <v>x</v>
      </c>
      <c r="BH156" s="35" t="str">
        <f>IF('Indicator Data'!P159="No data","x",ROUND(IF('Indicator Data'!P159=0,0,IF(LOG('Indicator Data'!P159)&gt;BH$195,10,IF(LOG('Indicator Data'!P159)&lt;BH$194,0,10-(BH$195-LOG('Indicator Data'!P159))/(BH$195-BH$194)*10))),1))</f>
        <v>x</v>
      </c>
      <c r="BI156" s="36" t="str">
        <f>IF(BH156="x","x",'Indicator Data'!P159/'Indicator Data'!$CK159)</f>
        <v>x</v>
      </c>
      <c r="BJ156" s="35" t="str">
        <f t="shared" si="262"/>
        <v>x</v>
      </c>
      <c r="BK156" s="35" t="str">
        <f t="shared" si="263"/>
        <v>x</v>
      </c>
      <c r="BL156" s="35">
        <f t="shared" si="264"/>
        <v>0</v>
      </c>
      <c r="BM156" s="35">
        <f>ROUND(IF('Indicator Data'!Q159=0,0,IF(LOG('Indicator Data'!Q159)&gt;BM$195,10,IF(LOG('Indicator Data'!Q159)&lt;BM$194,0,10-(BM$195-LOG('Indicator Data'!Q159))/(BM$195-BM$194)*10))),1)</f>
        <v>1.8</v>
      </c>
      <c r="BN156" s="35">
        <f>ROUND(IF('Indicator Data'!R159=0,0,IF(LOG('Indicator Data'!R159)&gt;BN$195,10,IF(LOG('Indicator Data'!R159)&lt;BN$194,0,10-(BN$195-LOG('Indicator Data'!R159))/(BN$195-BN$194)*10))),1)</f>
        <v>0</v>
      </c>
      <c r="BO156" s="35">
        <f t="shared" si="265"/>
        <v>0.6</v>
      </c>
      <c r="BP156" s="36">
        <f>'Indicator Data'!Q159/'Indicator Data'!$CK159</f>
        <v>3.4440140715634005E-5</v>
      </c>
      <c r="BQ156" s="36">
        <f>'Indicator Data'!R159/'Indicator Data'!$CK159</f>
        <v>0</v>
      </c>
      <c r="BR156" s="35">
        <f t="shared" si="240"/>
        <v>0</v>
      </c>
      <c r="BS156" s="35">
        <f t="shared" si="241"/>
        <v>0</v>
      </c>
      <c r="BT156" s="35">
        <f t="shared" si="242"/>
        <v>0</v>
      </c>
      <c r="BU156" s="35">
        <f t="shared" si="266"/>
        <v>0.3</v>
      </c>
      <c r="BV156" s="35">
        <f>ROUND(IF('Indicator Data'!S159=0,0,IF(LOG('Indicator Data'!S159)&gt;BV$195,10,IF(LOG('Indicator Data'!S159)&lt;BV$194,0,10-(BV$195-LOG('Indicator Data'!S159))/(BV$195-BV$194)*10))),1)</f>
        <v>1.8</v>
      </c>
      <c r="BW156" s="35">
        <f>ROUND(IF('Indicator Data'!T159=0,0,IF(LOG('Indicator Data'!T159)&gt;BW$195,10,IF(LOG('Indicator Data'!T159)&lt;BW$194,0,10-(BW$195-LOG('Indicator Data'!T159))/(BW$195-BW$194)*10))),1)</f>
        <v>0</v>
      </c>
      <c r="BX156" s="35">
        <f t="shared" si="267"/>
        <v>0.6</v>
      </c>
      <c r="BY156" s="36">
        <f>'Indicator Data'!S159/'Indicator Data'!$CK159</f>
        <v>3.4440140715634005E-5</v>
      </c>
      <c r="BZ156" s="36">
        <f>'Indicator Data'!T159/'Indicator Data'!$CK159</f>
        <v>0</v>
      </c>
      <c r="CA156" s="35">
        <f t="shared" si="243"/>
        <v>0</v>
      </c>
      <c r="CB156" s="35">
        <f t="shared" si="244"/>
        <v>0</v>
      </c>
      <c r="CC156" s="35">
        <f t="shared" si="268"/>
        <v>0</v>
      </c>
      <c r="CD156" s="35">
        <f t="shared" si="269"/>
        <v>0.3</v>
      </c>
      <c r="CE156" s="35">
        <f t="shared" si="270"/>
        <v>0.3</v>
      </c>
      <c r="CF156" s="35">
        <f>ROUND(IF('Indicator Data'!U159=0,0,IF(LOG('Indicator Data'!U159)&gt;CF$195,10,IF(LOG('Indicator Data'!U159)&lt;CF$194,0,10-(CF$195-LOG('Indicator Data'!U159))/(CF$195-CF$194)*10))),1)</f>
        <v>8.1</v>
      </c>
      <c r="CG156" s="36">
        <f>'Indicator Data'!U159/'Indicator Data'!$CK159</f>
        <v>0.84223364120082955</v>
      </c>
      <c r="CH156" s="35">
        <f t="shared" si="245"/>
        <v>9.4</v>
      </c>
      <c r="CI156" s="35">
        <f t="shared" si="271"/>
        <v>8.8000000000000007</v>
      </c>
      <c r="CJ156" s="35">
        <f>ROUND(IF('Indicator Data'!V159=0,0,IF(LOG('Indicator Data'!V159)&gt;CJ$195,10,IF(LOG('Indicator Data'!V159)&lt;CJ$194,0,10-(CJ$195-LOG('Indicator Data'!V159))/(CJ$195-CJ$194)*10))),1)</f>
        <v>8.1999999999999993</v>
      </c>
      <c r="CK156" s="36">
        <f>IF('Indicator Data'!V159/'Indicator Data'!$CK159&gt;1,1,'Indicator Data'!V159/'Indicator Data'!$CK159)</f>
        <v>0.9358969387996916</v>
      </c>
      <c r="CL156" s="35">
        <f t="shared" si="246"/>
        <v>9.4</v>
      </c>
      <c r="CM156" s="35">
        <f t="shared" si="272"/>
        <v>8.9</v>
      </c>
      <c r="CN156" s="35">
        <f>ROUND(IF('Indicator Data'!W159=0,0,IF(LOG('Indicator Data'!W159)&gt;CN$195,10,IF(LOG('Indicator Data'!W159)&lt;CN$194,0,10-(CN$195-LOG('Indicator Data'!W159))/(CN$195-CN$194)*10))),1)</f>
        <v>8.1999999999999993</v>
      </c>
      <c r="CO156" s="36">
        <f>'Indicator Data'!W159/'Indicator Data'!$CK159</f>
        <v>0.91221547877327425</v>
      </c>
      <c r="CP156" s="35">
        <f t="shared" si="247"/>
        <v>9.1</v>
      </c>
      <c r="CQ156" s="35">
        <f t="shared" si="273"/>
        <v>8.6999999999999993</v>
      </c>
      <c r="CR156" s="35">
        <f t="shared" si="248"/>
        <v>7.7</v>
      </c>
      <c r="CS156" s="35">
        <f>IF('Indicator Data'!BZ159="No data","x",ROUND(IF('Indicator Data'!BZ159&gt;CS$195,0,IF('Indicator Data'!BZ159&lt;CS$194,10,(CS$195-'Indicator Data'!BZ159)/(CS$195-CS$194)*10)),1))</f>
        <v>0</v>
      </c>
      <c r="CT156" s="35">
        <f>IF('Indicator Data'!CA159="No data","x",ROUND(IF('Indicator Data'!CA159&gt;CT$195,0,IF('Indicator Data'!CA159&lt;CT$194,10,(CT$195-'Indicator Data'!CA159)/(CT$195-CT$194)*10)),1))</f>
        <v>0</v>
      </c>
      <c r="CU156" s="35" t="str">
        <f>IF('Indicator Data'!AC159="No data","x",ROUND(IF('Indicator Data'!AC159&gt;CU$195,0,IF('Indicator Data'!AC159&lt;CU$194,10,(CU$195-'Indicator Data'!AC159)/(CU$195-CU$194)*10)),1))</f>
        <v>x</v>
      </c>
      <c r="CV156" s="35">
        <f t="shared" si="249"/>
        <v>0</v>
      </c>
      <c r="CW156" s="35">
        <f>IF('Indicator Data'!X159="No data","x",ROUND(IF(LOG('Indicator Data'!X159)&gt;CW$195,10,IF(LOG('Indicator Data'!X159)&lt;CW$194,0,10-(CW$195-LOG('Indicator Data'!X159))/(CW$195-CW$194)*10)),1))</f>
        <v>10</v>
      </c>
      <c r="CX156" s="35">
        <f>IF('Indicator Data'!Y159="No data","x",ROUND(IF('Indicator Data'!Y159&gt;CX$195,10,IF('Indicator Data'!Y159&lt;CX$194,0,10-(CX$195-'Indicator Data'!Y159)/(CX$195-CX$194)*10)),1))</f>
        <v>0.9</v>
      </c>
      <c r="CY156" s="35">
        <f>IF('Indicator Data'!Z159="No data","x",ROUND(IF('Indicator Data'!Z159&gt;CY$195,10,IF('Indicator Data'!Z159&lt;CY$194,0,10-(CY$195-'Indicator Data'!Z159)/(CY$195-CY$194)*10)),1))</f>
        <v>10</v>
      </c>
      <c r="CZ156" s="35">
        <f>IF('Indicator Data'!AA159="No data","x",ROUND(IF('Indicator Data'!AA159&gt;CZ$195,10,IF('Indicator Data'!AA159&lt;CZ$194,0,10-(CZ$195-'Indicator Data'!AA159)/(CZ$195-CZ$194)*10)),1))</f>
        <v>3.2</v>
      </c>
      <c r="DA156" s="35">
        <f t="shared" si="274"/>
        <v>6</v>
      </c>
      <c r="DB156" s="35">
        <f t="shared" si="275"/>
        <v>4</v>
      </c>
      <c r="DC156" s="35" t="str">
        <f>IF('Indicator Data'!AF159="No data","x",ROUND(IF('Indicator Data'!AF159&gt;DC$195,10,IF('Indicator Data'!AF159&lt;DC$194,0,10-(DC$195-'Indicator Data'!AF159)/(DC$195-DC$194)*10)),1))</f>
        <v>x</v>
      </c>
      <c r="DD156" s="35">
        <f>IF('Indicator Data'!AG159="No data","x",ROUND(IF('Indicator Data'!AG159&gt;DD$195,10,IF('Indicator Data'!AG159&lt;DD$194,0,10-(DD$195-'Indicator Data'!AG159)/(DD$195-DD$194)*10)),1))</f>
        <v>0</v>
      </c>
      <c r="DE156" s="35">
        <f t="shared" si="276"/>
        <v>4.8</v>
      </c>
      <c r="DF156" s="35">
        <f>IF('Indicator Data'!AB159="No data","x",ROUND(IF('Indicator Data'!AB159&gt;DF$195,10,IF('Indicator Data'!AB159&lt;DF$194,0,10-(DF$195-'Indicator Data'!AB159)/(DF$195-DF$194)*10)),1))</f>
        <v>0</v>
      </c>
      <c r="DG156" s="35">
        <f t="shared" si="277"/>
        <v>0</v>
      </c>
      <c r="DH156" s="143">
        <f>IF('Indicator Data'!AD159="No data","x",'Indicator Data'!AD159/'Indicator Data'!$CJ159)</f>
        <v>2.0812002323088074E-4</v>
      </c>
      <c r="DI156" s="35">
        <f t="shared" si="278"/>
        <v>7.9</v>
      </c>
      <c r="DJ156" s="35">
        <f>IF('Indicator Data'!AE159="No data","x",ROUND(IF('Indicator Data'!AE159&gt;DJ$195,0,IF('Indicator Data'!AE159&lt;DJ$194,10,(DJ$195-'Indicator Data'!AE159)/(DJ$195-DJ$194)*10)),1))</f>
        <v>2</v>
      </c>
      <c r="DK156" s="35">
        <f t="shared" si="279"/>
        <v>5</v>
      </c>
      <c r="DL156" s="35">
        <f t="shared" si="280"/>
        <v>3.3</v>
      </c>
      <c r="DM156" s="37">
        <f t="shared" si="250"/>
        <v>4.3</v>
      </c>
      <c r="DN156" s="38">
        <f t="shared" si="251"/>
        <v>0.9</v>
      </c>
      <c r="DO156" s="35">
        <f>ROUND(IF('Indicator Data'!AH159=0,0,IF('Indicator Data'!AH159&gt;DO$195,10,IF('Indicator Data'!AH159&lt;DO$194,0,10-(DO$195-'Indicator Data'!AH159)/(DO$195-DO$194)*10))),1)</f>
        <v>0.2</v>
      </c>
      <c r="DP156" s="35">
        <f>ROUND(IF('Indicator Data'!AI159=0,0,IF(LOG('Indicator Data'!AI159)&gt;LOG(DP$195),10,IF(LOG('Indicator Data'!AI159)&lt;LOG(DP$194),0,10-(LOG(DP$195)-LOG('Indicator Data'!AI159))/(LOG(DP$195)-LOG(DP$194))*10))),1)</f>
        <v>0</v>
      </c>
      <c r="DQ156" s="37">
        <f t="shared" si="252"/>
        <v>0.1</v>
      </c>
      <c r="DR156" s="35">
        <f>'Indicator Data'!AJ159</f>
        <v>0</v>
      </c>
      <c r="DS156" s="35">
        <f>'Indicator Data'!AK159</f>
        <v>0</v>
      </c>
      <c r="DT156" s="37">
        <f t="shared" si="253"/>
        <v>0</v>
      </c>
      <c r="DU156" s="38">
        <f t="shared" si="254"/>
        <v>0.1</v>
      </c>
      <c r="DV156" s="13"/>
      <c r="DW156" s="83"/>
    </row>
    <row r="157" spans="1:128" s="2" customFormat="1" x14ac:dyDescent="0.3">
      <c r="A157" s="99" t="str">
        <f>'Indicator Data'!A160</f>
        <v>Slovakia</v>
      </c>
      <c r="B157" s="39" t="str">
        <f>'Indicator Data'!B160</f>
        <v>SVK</v>
      </c>
      <c r="C157" s="35">
        <f>ROUND(IF('Indicator Data'!C160=0,0.1,IF(LOG('Indicator Data'!C160)&gt;C$195,10,IF(LOG('Indicator Data'!C160)&lt;C$194,0,10-(C$195-LOG('Indicator Data'!C160))/(C$195-C$194)*10))),1)</f>
        <v>7.1</v>
      </c>
      <c r="D157" s="35">
        <f>ROUND(IF('Indicator Data'!D160=0,0.1,IF(LOG('Indicator Data'!D160)&gt;D$195,10,IF(LOG('Indicator Data'!D160)&lt;D$194,0,10-(D$195-LOG('Indicator Data'!D160))/(D$195-D$194)*10))),1)</f>
        <v>0.1</v>
      </c>
      <c r="E157" s="35">
        <f t="shared" si="214"/>
        <v>4.5</v>
      </c>
      <c r="F157" s="35">
        <f>IF('Indicator Data'!E160="No data",0.1,(ROUND(IF('Indicator Data'!E160=0,0,IF(LOG('Indicator Data'!E160)&gt;F$195,10,IF(LOG('Indicator Data'!E160)&lt;F$194,0,10-(F$195-LOG('Indicator Data'!E160))/(F$195-F$194)*10))),1)))</f>
        <v>6.8</v>
      </c>
      <c r="G157" s="35">
        <f>ROUND(IF('Indicator Data'!F160=0,0,IF(LOG('Indicator Data'!F160)&gt;G$195,10,IF(LOG('Indicator Data'!F160)&lt;G$194,0,10-(G$195-LOG('Indicator Data'!F160))/(G$195-G$194)*10))),1)</f>
        <v>0</v>
      </c>
      <c r="H157" s="35">
        <f>ROUND(IF('Indicator Data'!G160=0,0,IF(LOG('Indicator Data'!G160)&gt;H$195,10,IF(LOG('Indicator Data'!G160)&lt;H$194,0,10-(H$195-LOG('Indicator Data'!G160))/(H$195-H$194)*10))),1)</f>
        <v>0</v>
      </c>
      <c r="I157" s="35">
        <f>ROUND(IF('Indicator Data'!H160=0,0,IF(LOG('Indicator Data'!H160)&gt;I$195,10,IF(LOG('Indicator Data'!H160)&lt;I$194,0,10-(I$195-LOG('Indicator Data'!H160))/(I$195-I$194)*10))),1)</f>
        <v>0</v>
      </c>
      <c r="J157" s="35">
        <f t="shared" si="215"/>
        <v>0</v>
      </c>
      <c r="K157" s="35">
        <f>ROUND(IF('Indicator Data'!I160=0,0,IF(LOG('Indicator Data'!I160)&gt;K$195,10,IF(LOG('Indicator Data'!I160)&lt;K$194,0,10-(K$195-LOG('Indicator Data'!I160))/(K$195-K$194)*10))),1)</f>
        <v>0</v>
      </c>
      <c r="L157" s="35">
        <f t="shared" si="216"/>
        <v>0</v>
      </c>
      <c r="M157" s="35">
        <f>ROUND(IF('Indicator Data'!J160=0,0,IF(LOG('Indicator Data'!J160)&gt;M$195,10,IF(LOG('Indicator Data'!J160)&lt;M$194,0,10-(M$195-LOG('Indicator Data'!J160))/(M$195-M$194)*10))),1)</f>
        <v>0</v>
      </c>
      <c r="N157" s="36">
        <f>'Indicator Data'!C160/'Indicator Data'!$CK160</f>
        <v>1.2716584269564363E-3</v>
      </c>
      <c r="O157" s="36">
        <f>'Indicator Data'!D160/'Indicator Data'!$CK160</f>
        <v>0</v>
      </c>
      <c r="P157" s="36">
        <f>IF(F157=0.1,"x",'Indicator Data'!E160/'Indicator Data'!$CK160)</f>
        <v>9.6889764048084161E-3</v>
      </c>
      <c r="Q157" s="36">
        <f>'Indicator Data'!F160/'Indicator Data'!$CK160</f>
        <v>0</v>
      </c>
      <c r="R157" s="36">
        <f>'Indicator Data'!G160/'Indicator Data'!$CK160</f>
        <v>0</v>
      </c>
      <c r="S157" s="36">
        <f>'Indicator Data'!H160/'Indicator Data'!$CK160</f>
        <v>0</v>
      </c>
      <c r="T157" s="36">
        <f>'Indicator Data'!I160/'Indicator Data'!$CK160</f>
        <v>0</v>
      </c>
      <c r="U157" s="36">
        <f>'Indicator Data'!J160/'Indicator Data'!$CK160</f>
        <v>0</v>
      </c>
      <c r="V157" s="35">
        <f t="shared" si="217"/>
        <v>6.4</v>
      </c>
      <c r="W157" s="35">
        <f t="shared" si="218"/>
        <v>0</v>
      </c>
      <c r="X157" s="35">
        <f t="shared" si="219"/>
        <v>3.9</v>
      </c>
      <c r="Y157" s="35">
        <f t="shared" si="220"/>
        <v>6.5</v>
      </c>
      <c r="Z157" s="35">
        <f t="shared" si="221"/>
        <v>0</v>
      </c>
      <c r="AA157" s="35">
        <f t="shared" si="222"/>
        <v>0</v>
      </c>
      <c r="AB157" s="35">
        <f t="shared" si="223"/>
        <v>0</v>
      </c>
      <c r="AC157" s="35">
        <f t="shared" si="224"/>
        <v>0</v>
      </c>
      <c r="AD157" s="35">
        <f t="shared" si="225"/>
        <v>0</v>
      </c>
      <c r="AE157" s="35">
        <f t="shared" si="226"/>
        <v>0</v>
      </c>
      <c r="AF157" s="35">
        <f t="shared" si="227"/>
        <v>0</v>
      </c>
      <c r="AG157" s="35">
        <f>ROUND(IF('Indicator Data'!K160=0,0,IF('Indicator Data'!K160&gt;AG$195,10,IF('Indicator Data'!K160&lt;AG$194,0,10-(AG$195-'Indicator Data'!K160)/(AG$195-AG$194)*10))),1)</f>
        <v>0</v>
      </c>
      <c r="AH157" s="35">
        <f t="shared" si="228"/>
        <v>6.8</v>
      </c>
      <c r="AI157" s="35">
        <f t="shared" si="229"/>
        <v>0.1</v>
      </c>
      <c r="AJ157" s="35">
        <f t="shared" si="230"/>
        <v>0</v>
      </c>
      <c r="AK157" s="35">
        <f t="shared" si="231"/>
        <v>0</v>
      </c>
      <c r="AL157" s="35">
        <f t="shared" si="232"/>
        <v>0</v>
      </c>
      <c r="AM157" s="35">
        <f t="shared" si="233"/>
        <v>0</v>
      </c>
      <c r="AN157" s="35">
        <f t="shared" si="234"/>
        <v>0</v>
      </c>
      <c r="AO157" s="142">
        <f t="shared" si="235"/>
        <v>4.2</v>
      </c>
      <c r="AP157" s="142">
        <f t="shared" si="255"/>
        <v>6.7</v>
      </c>
      <c r="AQ157" s="142">
        <f t="shared" si="236"/>
        <v>0</v>
      </c>
      <c r="AR157" s="142">
        <f t="shared" si="237"/>
        <v>0</v>
      </c>
      <c r="AS157" s="35">
        <f t="shared" si="238"/>
        <v>0</v>
      </c>
      <c r="AT157" s="35">
        <f>IF('Indicator Data'!L160="No data","x",IF('Indicator Data'!CL160&lt;1000,"x",ROUND((IF('Indicator Data'!L160&gt;AT$195,10,IF('Indicator Data'!L160&lt;AT$194,0,10-(AT$195-'Indicator Data'!L160)/(AT$195-AT$194)*10))),1)))</f>
        <v>4</v>
      </c>
      <c r="AU157" s="142">
        <f t="shared" si="239"/>
        <v>2</v>
      </c>
      <c r="AV157" s="35">
        <f>IF('Indicator Data'!M160="No data","x",ROUND(IF('Indicator Data'!M160=0,0,IF(LOG('Indicator Data'!M160)&gt;AV$195,10,IF(LOG('Indicator Data'!M160)&lt;AV$194,0,10-(AV$195-LOG('Indicator Data'!M160))/(AV$195-AV$194)*10))),1))</f>
        <v>4.2</v>
      </c>
      <c r="AW157" s="36">
        <f>IF(AV157="x","x",'Indicator Data'!M160/'Indicator Data'!$CK160)</f>
        <v>1.5325713742285437E-3</v>
      </c>
      <c r="AX157" s="35">
        <f t="shared" si="256"/>
        <v>0</v>
      </c>
      <c r="AY157" s="35">
        <f t="shared" si="257"/>
        <v>2.2999999999999998</v>
      </c>
      <c r="AZ157" s="35" t="str">
        <f>IF('Indicator Data'!N160="No data","x",ROUND(IF('Indicator Data'!N160=0,0,IF(LOG('Indicator Data'!N160)&gt;AZ$195,10,IF(LOG('Indicator Data'!N160)&lt;AZ$194,0,10-(AZ$195-LOG('Indicator Data'!N160))/(AZ$195-AZ$194)*10))),1))</f>
        <v>x</v>
      </c>
      <c r="BA157" s="36" t="str">
        <f>IF(AZ157="x","x",'Indicator Data'!N160/'Indicator Data'!$CK160)</f>
        <v>x</v>
      </c>
      <c r="BB157" s="35" t="str">
        <f t="shared" si="258"/>
        <v>x</v>
      </c>
      <c r="BC157" s="35" t="str">
        <f t="shared" si="259"/>
        <v>x</v>
      </c>
      <c r="BD157" s="35" t="str">
        <f>IF('Indicator Data'!O160="No data","x",ROUND(IF('Indicator Data'!O160=0,0,IF(LOG('Indicator Data'!O160)&gt;BD$195,10,IF(LOG('Indicator Data'!O160)&lt;BD$194,0,10-(BD$195-LOG('Indicator Data'!O160))/(BD$195-BD$194)*10))),1))</f>
        <v>x</v>
      </c>
      <c r="BE157" s="36" t="str">
        <f>IF(BD157="x","x",'Indicator Data'!O160/'Indicator Data'!$CK160)</f>
        <v>x</v>
      </c>
      <c r="BF157" s="35" t="str">
        <f t="shared" si="260"/>
        <v>x</v>
      </c>
      <c r="BG157" s="35" t="str">
        <f t="shared" si="261"/>
        <v>x</v>
      </c>
      <c r="BH157" s="35" t="str">
        <f>IF('Indicator Data'!P160="No data","x",ROUND(IF('Indicator Data'!P160=0,0,IF(LOG('Indicator Data'!P160)&gt;BH$195,10,IF(LOG('Indicator Data'!P160)&lt;BH$194,0,10-(BH$195-LOG('Indicator Data'!P160))/(BH$195-BH$194)*10))),1))</f>
        <v>x</v>
      </c>
      <c r="BI157" s="36" t="str">
        <f>IF(BH157="x","x",'Indicator Data'!P160/'Indicator Data'!$CK160)</f>
        <v>x</v>
      </c>
      <c r="BJ157" s="35" t="str">
        <f t="shared" si="262"/>
        <v>x</v>
      </c>
      <c r="BK157" s="35" t="str">
        <f t="shared" si="263"/>
        <v>x</v>
      </c>
      <c r="BL157" s="35">
        <f t="shared" si="264"/>
        <v>2.2999999999999998</v>
      </c>
      <c r="BM157" s="35">
        <f>ROUND(IF('Indicator Data'!Q160=0,0,IF(LOG('Indicator Data'!Q160)&gt;BM$195,10,IF(LOG('Indicator Data'!Q160)&lt;BM$194,0,10-(BM$195-LOG('Indicator Data'!Q160))/(BM$195-BM$194)*10))),1)</f>
        <v>0</v>
      </c>
      <c r="BN157" s="35">
        <f>ROUND(IF('Indicator Data'!R160=0,0,IF(LOG('Indicator Data'!R160)&gt;BN$195,10,IF(LOG('Indicator Data'!R160)&lt;BN$194,0,10-(BN$195-LOG('Indicator Data'!R160))/(BN$195-BN$194)*10))),1)</f>
        <v>0</v>
      </c>
      <c r="BO157" s="35">
        <f t="shared" si="265"/>
        <v>0</v>
      </c>
      <c r="BP157" s="36">
        <f>'Indicator Data'!Q160/'Indicator Data'!$CK160</f>
        <v>0</v>
      </c>
      <c r="BQ157" s="36">
        <f>'Indicator Data'!R160/'Indicator Data'!$CK160</f>
        <v>0</v>
      </c>
      <c r="BR157" s="35">
        <f t="shared" si="240"/>
        <v>0</v>
      </c>
      <c r="BS157" s="35">
        <f t="shared" si="241"/>
        <v>0</v>
      </c>
      <c r="BT157" s="35">
        <f t="shared" si="242"/>
        <v>0</v>
      </c>
      <c r="BU157" s="35">
        <f t="shared" si="266"/>
        <v>0</v>
      </c>
      <c r="BV157" s="35">
        <f>ROUND(IF('Indicator Data'!S160=0,0,IF(LOG('Indicator Data'!S160)&gt;BV$195,10,IF(LOG('Indicator Data'!S160)&lt;BV$194,0,10-(BV$195-LOG('Indicator Data'!S160))/(BV$195-BV$194)*10))),1)</f>
        <v>0</v>
      </c>
      <c r="BW157" s="35">
        <f>ROUND(IF('Indicator Data'!T160=0,0,IF(LOG('Indicator Data'!T160)&gt;BW$195,10,IF(LOG('Indicator Data'!T160)&lt;BW$194,0,10-(BW$195-LOG('Indicator Data'!T160))/(BW$195-BW$194)*10))),1)</f>
        <v>0</v>
      </c>
      <c r="BX157" s="35">
        <f t="shared" si="267"/>
        <v>0</v>
      </c>
      <c r="BY157" s="36">
        <f>'Indicator Data'!S160/'Indicator Data'!$CK160</f>
        <v>0</v>
      </c>
      <c r="BZ157" s="36">
        <f>'Indicator Data'!T160/'Indicator Data'!$CK160</f>
        <v>0</v>
      </c>
      <c r="CA157" s="35">
        <f t="shared" si="243"/>
        <v>0</v>
      </c>
      <c r="CB157" s="35">
        <f t="shared" si="244"/>
        <v>0</v>
      </c>
      <c r="CC157" s="35">
        <f t="shared" si="268"/>
        <v>0</v>
      </c>
      <c r="CD157" s="35">
        <f t="shared" si="269"/>
        <v>0</v>
      </c>
      <c r="CE157" s="35">
        <f t="shared" si="270"/>
        <v>0</v>
      </c>
      <c r="CF157" s="35">
        <f>ROUND(IF('Indicator Data'!U160=0,0,IF(LOG('Indicator Data'!U160)&gt;CF$195,10,IF(LOG('Indicator Data'!U160)&lt;CF$194,0,10-(CF$195-LOG('Indicator Data'!U160))/(CF$195-CF$194)*10))),1)</f>
        <v>0</v>
      </c>
      <c r="CG157" s="36">
        <f>'Indicator Data'!U160/'Indicator Data'!$CK160</f>
        <v>0</v>
      </c>
      <c r="CH157" s="35">
        <f t="shared" si="245"/>
        <v>0</v>
      </c>
      <c r="CI157" s="35">
        <f t="shared" si="271"/>
        <v>0</v>
      </c>
      <c r="CJ157" s="35">
        <f>ROUND(IF('Indicator Data'!V160=0,0,IF(LOG('Indicator Data'!V160)&gt;CJ$195,10,IF(LOG('Indicator Data'!V160)&lt;CJ$194,0,10-(CJ$195-LOG('Indicator Data'!V160))/(CJ$195-CJ$194)*10))),1)</f>
        <v>0</v>
      </c>
      <c r="CK157" s="36">
        <f>IF('Indicator Data'!V160/'Indicator Data'!$CK160&gt;1,1,'Indicator Data'!V160/'Indicator Data'!$CK160)</f>
        <v>0</v>
      </c>
      <c r="CL157" s="35">
        <f t="shared" si="246"/>
        <v>0</v>
      </c>
      <c r="CM157" s="35">
        <f t="shared" si="272"/>
        <v>0</v>
      </c>
      <c r="CN157" s="35">
        <f>ROUND(IF('Indicator Data'!W160=0,0,IF(LOG('Indicator Data'!W160)&gt;CN$195,10,IF(LOG('Indicator Data'!W160)&lt;CN$194,0,10-(CN$195-LOG('Indicator Data'!W160))/(CN$195-CN$194)*10))),1)</f>
        <v>0</v>
      </c>
      <c r="CO157" s="36">
        <f>'Indicator Data'!W160/'Indicator Data'!$CK160</f>
        <v>0</v>
      </c>
      <c r="CP157" s="35">
        <f t="shared" si="247"/>
        <v>0</v>
      </c>
      <c r="CQ157" s="35">
        <f t="shared" si="273"/>
        <v>0</v>
      </c>
      <c r="CR157" s="35">
        <f t="shared" si="248"/>
        <v>0</v>
      </c>
      <c r="CS157" s="35">
        <f>IF('Indicator Data'!BZ160="No data","x",ROUND(IF('Indicator Data'!BZ160&gt;CS$195,0,IF('Indicator Data'!BZ160&lt;CS$194,10,(CS$195-'Indicator Data'!BZ160)/(CS$195-CS$194)*10)),1))</f>
        <v>0.2</v>
      </c>
      <c r="CT157" s="35">
        <f>IF('Indicator Data'!CA160="No data","x",ROUND(IF('Indicator Data'!CA160&gt;CT$195,0,IF('Indicator Data'!CA160&lt;CT$194,10,(CT$195-'Indicator Data'!CA160)/(CT$195-CT$194)*10)),1))</f>
        <v>0</v>
      </c>
      <c r="CU157" s="35" t="str">
        <f>IF('Indicator Data'!AC160="No data","x",ROUND(IF('Indicator Data'!AC160&gt;CU$195,0,IF('Indicator Data'!AC160&lt;CU$194,10,(CU$195-'Indicator Data'!AC160)/(CU$195-CU$194)*10)),1))</f>
        <v>x</v>
      </c>
      <c r="CV157" s="35">
        <f t="shared" si="249"/>
        <v>0.1</v>
      </c>
      <c r="CW157" s="35">
        <f>IF('Indicator Data'!X160="No data","x",ROUND(IF(LOG('Indicator Data'!X160)&gt;CW$195,10,IF(LOG('Indicator Data'!X160)&lt;CW$194,0,10-(CW$195-LOG('Indicator Data'!X160))/(CW$195-CW$194)*10)),1))</f>
        <v>6.8</v>
      </c>
      <c r="CX157" s="35">
        <f>IF('Indicator Data'!Y160="No data","x",ROUND(IF('Indicator Data'!Y160&gt;CX$195,10,IF('Indicator Data'!Y160&lt;CX$194,0,10-(CX$195-'Indicator Data'!Y160)/(CX$195-CX$194)*10)),1))</f>
        <v>0.2</v>
      </c>
      <c r="CY157" s="35">
        <f>IF('Indicator Data'!Z160="No data","x",ROUND(IF('Indicator Data'!Z160&gt;CY$195,10,IF('Indicator Data'!Z160&lt;CY$194,0,10-(CY$195-'Indicator Data'!Z160)/(CY$195-CY$194)*10)),1))</f>
        <v>5.4</v>
      </c>
      <c r="CZ157" s="35">
        <f>IF('Indicator Data'!AA160="No data","x",ROUND(IF('Indicator Data'!AA160&gt;CZ$195,10,IF('Indicator Data'!AA160&lt;CZ$194,0,10-(CZ$195-'Indicator Data'!AA160)/(CZ$195-CZ$194)*10)),1))</f>
        <v>2.2000000000000002</v>
      </c>
      <c r="DA157" s="35">
        <f t="shared" si="274"/>
        <v>3.7</v>
      </c>
      <c r="DB157" s="35">
        <f t="shared" si="275"/>
        <v>2.5</v>
      </c>
      <c r="DC157" s="35" t="str">
        <f>IF('Indicator Data'!AF160="No data","x",ROUND(IF('Indicator Data'!AF160&gt;DC$195,10,IF('Indicator Data'!AF160&lt;DC$194,0,10-(DC$195-'Indicator Data'!AF160)/(DC$195-DC$194)*10)),1))</f>
        <v>x</v>
      </c>
      <c r="DD157" s="35">
        <f>IF('Indicator Data'!AG160="No data","x",ROUND(IF('Indicator Data'!AG160&gt;DD$195,10,IF('Indicator Data'!AG160&lt;DD$194,0,10-(DD$195-'Indicator Data'!AG160)/(DD$195-DD$194)*10)),1))</f>
        <v>0.1</v>
      </c>
      <c r="DE157" s="35">
        <f t="shared" si="276"/>
        <v>2.9</v>
      </c>
      <c r="DF157" s="35">
        <f>IF('Indicator Data'!AB160="No data","x",ROUND(IF('Indicator Data'!AB160&gt;DF$195,10,IF('Indicator Data'!AB160&lt;DF$194,0,10-(DF$195-'Indicator Data'!AB160)/(DF$195-DF$194)*10)),1))</f>
        <v>0</v>
      </c>
      <c r="DG157" s="35">
        <f t="shared" si="277"/>
        <v>0.1</v>
      </c>
      <c r="DH157" s="143">
        <f>IF('Indicator Data'!AD160="No data","x",'Indicator Data'!AD160/'Indicator Data'!$CJ160)</f>
        <v>5.8108723235352974E-4</v>
      </c>
      <c r="DI157" s="35">
        <f t="shared" si="278"/>
        <v>4.2</v>
      </c>
      <c r="DJ157" s="35">
        <f>IF('Indicator Data'!AE160="No data","x",ROUND(IF('Indicator Data'!AE160&gt;DJ$195,0,IF('Indicator Data'!AE160&lt;DJ$194,10,(DJ$195-'Indicator Data'!AE160)/(DJ$195-DJ$194)*10)),1))</f>
        <v>4</v>
      </c>
      <c r="DK157" s="35">
        <f t="shared" si="279"/>
        <v>4.0999999999999996</v>
      </c>
      <c r="DL157" s="35">
        <f t="shared" si="280"/>
        <v>2.4</v>
      </c>
      <c r="DM157" s="37">
        <f t="shared" si="250"/>
        <v>1.9</v>
      </c>
      <c r="DN157" s="38">
        <f t="shared" si="251"/>
        <v>2.9</v>
      </c>
      <c r="DO157" s="35">
        <f>ROUND(IF('Indicator Data'!AH160=0,0,IF('Indicator Data'!AH160&gt;DO$195,10,IF('Indicator Data'!AH160&lt;DO$194,0,10-(DO$195-'Indicator Data'!AH160)/(DO$195-DO$194)*10))),1)</f>
        <v>0.2</v>
      </c>
      <c r="DP157" s="35">
        <f>ROUND(IF('Indicator Data'!AI160=0,0,IF(LOG('Indicator Data'!AI160)&gt;LOG(DP$195),10,IF(LOG('Indicator Data'!AI160)&lt;LOG(DP$194),0,10-(LOG(DP$195)-LOG('Indicator Data'!AI160))/(LOG(DP$195)-LOG(DP$194))*10))),1)</f>
        <v>0</v>
      </c>
      <c r="DQ157" s="37">
        <f t="shared" si="252"/>
        <v>0.1</v>
      </c>
      <c r="DR157" s="35">
        <f>'Indicator Data'!AJ160</f>
        <v>0</v>
      </c>
      <c r="DS157" s="35">
        <f>'Indicator Data'!AK160</f>
        <v>0</v>
      </c>
      <c r="DT157" s="37">
        <f t="shared" si="253"/>
        <v>0</v>
      </c>
      <c r="DU157" s="38">
        <f t="shared" si="254"/>
        <v>0.1</v>
      </c>
      <c r="DV157" s="13"/>
      <c r="DW157" s="83"/>
    </row>
    <row r="158" spans="1:128" x14ac:dyDescent="0.3">
      <c r="A158" s="99" t="str">
        <f>'Indicator Data'!A161</f>
        <v>Slovenia</v>
      </c>
      <c r="B158" s="39" t="str">
        <f>'Indicator Data'!B161</f>
        <v>SVN</v>
      </c>
      <c r="C158" s="35">
        <f>ROUND(IF('Indicator Data'!C161=0,0.1,IF(LOG('Indicator Data'!C161)&gt;C$195,10,IF(LOG('Indicator Data'!C161)&lt;C$194,0,10-(C$195-LOG('Indicator Data'!C161))/(C$195-C$194)*10))),1)</f>
        <v>6.6</v>
      </c>
      <c r="D158" s="35">
        <f>ROUND(IF('Indicator Data'!D161=0,0.1,IF(LOG('Indicator Data'!D161)&gt;D$195,10,IF(LOG('Indicator Data'!D161)&lt;D$194,0,10-(D$195-LOG('Indicator Data'!D161))/(D$195-D$194)*10))),1)</f>
        <v>0.1</v>
      </c>
      <c r="E158" s="35">
        <f t="shared" si="214"/>
        <v>4.0999999999999996</v>
      </c>
      <c r="F158" s="35">
        <f>IF('Indicator Data'!E161="No data",0.1,(ROUND(IF('Indicator Data'!E161=0,0,IF(LOG('Indicator Data'!E161)&gt;F$195,10,IF(LOG('Indicator Data'!E161)&lt;F$194,0,10-(F$195-LOG('Indicator Data'!E161))/(F$195-F$194)*10))),1)))</f>
        <v>4.9000000000000004</v>
      </c>
      <c r="G158" s="35">
        <f>ROUND(IF('Indicator Data'!F161=0,0,IF(LOG('Indicator Data'!F161)&gt;G$195,10,IF(LOG('Indicator Data'!F161)&lt;G$194,0,10-(G$195-LOG('Indicator Data'!F161))/(G$195-G$194)*10))),1)</f>
        <v>4.5999999999999996</v>
      </c>
      <c r="H158" s="35">
        <f>ROUND(IF('Indicator Data'!G161=0,0,IF(LOG('Indicator Data'!G161)&gt;H$195,10,IF(LOG('Indicator Data'!G161)&lt;H$194,0,10-(H$195-LOG('Indicator Data'!G161))/(H$195-H$194)*10))),1)</f>
        <v>0</v>
      </c>
      <c r="I158" s="35">
        <f>ROUND(IF('Indicator Data'!H161=0,0,IF(LOG('Indicator Data'!H161)&gt;I$195,10,IF(LOG('Indicator Data'!H161)&lt;I$194,0,10-(I$195-LOG('Indicator Data'!H161))/(I$195-I$194)*10))),1)</f>
        <v>0</v>
      </c>
      <c r="J158" s="35">
        <f t="shared" si="215"/>
        <v>0</v>
      </c>
      <c r="K158" s="35">
        <f>ROUND(IF('Indicator Data'!I161=0,0,IF(LOG('Indicator Data'!I161)&gt;K$195,10,IF(LOG('Indicator Data'!I161)&lt;K$194,0,10-(K$195-LOG('Indicator Data'!I161))/(K$195-K$194)*10))),1)</f>
        <v>0</v>
      </c>
      <c r="L158" s="35">
        <f t="shared" si="216"/>
        <v>0</v>
      </c>
      <c r="M158" s="35">
        <f>ROUND(IF('Indicator Data'!J161=0,0,IF(LOG('Indicator Data'!J161)&gt;M$195,10,IF(LOG('Indicator Data'!J161)&lt;M$194,0,10-(M$195-LOG('Indicator Data'!J161))/(M$195-M$194)*10))),1)</f>
        <v>0</v>
      </c>
      <c r="N158" s="36">
        <f>'Indicator Data'!C161/'Indicator Data'!$CK161</f>
        <v>2.0618391818294662E-3</v>
      </c>
      <c r="O158" s="36">
        <f>'Indicator Data'!D161/'Indicator Data'!$CK161</f>
        <v>0</v>
      </c>
      <c r="P158" s="36">
        <f>IF(F158=0.1,"x",'Indicator Data'!E161/'Indicator Data'!$CK161)</f>
        <v>4.3743150505218438E-3</v>
      </c>
      <c r="Q158" s="36">
        <f>'Indicator Data'!F161/'Indicator Data'!$CK161</f>
        <v>2.8503903102423273E-6</v>
      </c>
      <c r="R158" s="36">
        <f>'Indicator Data'!G161/'Indicator Data'!$CK161</f>
        <v>0</v>
      </c>
      <c r="S158" s="36">
        <f>'Indicator Data'!H161/'Indicator Data'!$CK161</f>
        <v>0</v>
      </c>
      <c r="T158" s="36">
        <f>'Indicator Data'!I161/'Indicator Data'!$CK161</f>
        <v>0</v>
      </c>
      <c r="U158" s="36">
        <f>'Indicator Data'!J161/'Indicator Data'!$CK161</f>
        <v>0</v>
      </c>
      <c r="V158" s="35">
        <f t="shared" si="217"/>
        <v>10</v>
      </c>
      <c r="W158" s="35">
        <f t="shared" si="218"/>
        <v>0</v>
      </c>
      <c r="X158" s="35">
        <f t="shared" si="219"/>
        <v>7.6</v>
      </c>
      <c r="Y158" s="35">
        <f t="shared" si="220"/>
        <v>2.9</v>
      </c>
      <c r="Z158" s="35">
        <f t="shared" si="221"/>
        <v>6.6</v>
      </c>
      <c r="AA158" s="35">
        <f t="shared" si="222"/>
        <v>0</v>
      </c>
      <c r="AB158" s="35">
        <f t="shared" si="223"/>
        <v>0</v>
      </c>
      <c r="AC158" s="35">
        <f t="shared" si="224"/>
        <v>0</v>
      </c>
      <c r="AD158" s="35">
        <f t="shared" si="225"/>
        <v>0</v>
      </c>
      <c r="AE158" s="35">
        <f t="shared" si="226"/>
        <v>0</v>
      </c>
      <c r="AF158" s="35">
        <f t="shared" si="227"/>
        <v>0</v>
      </c>
      <c r="AG158" s="35">
        <f>ROUND(IF('Indicator Data'!K161=0,0,IF('Indicator Data'!K161&gt;AG$195,10,IF('Indicator Data'!K161&lt;AG$194,0,10-(AG$195-'Indicator Data'!K161)/(AG$195-AG$194)*10))),1)</f>
        <v>0</v>
      </c>
      <c r="AH158" s="35">
        <f t="shared" si="228"/>
        <v>8.3000000000000007</v>
      </c>
      <c r="AI158" s="35">
        <f t="shared" si="229"/>
        <v>0.1</v>
      </c>
      <c r="AJ158" s="35">
        <f t="shared" si="230"/>
        <v>0</v>
      </c>
      <c r="AK158" s="35">
        <f t="shared" si="231"/>
        <v>0</v>
      </c>
      <c r="AL158" s="35">
        <f t="shared" si="232"/>
        <v>0</v>
      </c>
      <c r="AM158" s="35">
        <f t="shared" si="233"/>
        <v>0</v>
      </c>
      <c r="AN158" s="35">
        <f t="shared" si="234"/>
        <v>0</v>
      </c>
      <c r="AO158" s="142">
        <f t="shared" si="235"/>
        <v>6.1</v>
      </c>
      <c r="AP158" s="142">
        <f t="shared" si="255"/>
        <v>4</v>
      </c>
      <c r="AQ158" s="142">
        <f t="shared" si="236"/>
        <v>5.7</v>
      </c>
      <c r="AR158" s="142">
        <f t="shared" si="237"/>
        <v>0</v>
      </c>
      <c r="AS158" s="35">
        <f t="shared" si="238"/>
        <v>0</v>
      </c>
      <c r="AT158" s="35">
        <f>IF('Indicator Data'!L161="No data","x",IF('Indicator Data'!CL161&lt;1000,"x",ROUND((IF('Indicator Data'!L161&gt;AT$195,10,IF('Indicator Data'!L161&lt;AT$194,0,10-(AT$195-'Indicator Data'!L161)/(AT$195-AT$194)*10))),1)))</f>
        <v>3</v>
      </c>
      <c r="AU158" s="142">
        <f t="shared" si="239"/>
        <v>1.5</v>
      </c>
      <c r="AV158" s="35">
        <f>IF('Indicator Data'!M161="No data","x",ROUND(IF('Indicator Data'!M161=0,0,IF(LOG('Indicator Data'!M161)&gt;AV$195,10,IF(LOG('Indicator Data'!M161)&lt;AV$194,0,10-(AV$195-LOG('Indicator Data'!M161))/(AV$195-AV$194)*10))),1))</f>
        <v>2</v>
      </c>
      <c r="AW158" s="36">
        <f>IF(AV158="x","x",'Indicator Data'!M161/'Indicator Data'!$CK161)</f>
        <v>1.2762164182138569E-4</v>
      </c>
      <c r="AX158" s="35">
        <f t="shared" si="256"/>
        <v>0</v>
      </c>
      <c r="AY158" s="35">
        <f t="shared" si="257"/>
        <v>1</v>
      </c>
      <c r="AZ158" s="35" t="str">
        <f>IF('Indicator Data'!N161="No data","x",ROUND(IF('Indicator Data'!N161=0,0,IF(LOG('Indicator Data'!N161)&gt;AZ$195,10,IF(LOG('Indicator Data'!N161)&lt;AZ$194,0,10-(AZ$195-LOG('Indicator Data'!N161))/(AZ$195-AZ$194)*10))),1))</f>
        <v>x</v>
      </c>
      <c r="BA158" s="36" t="str">
        <f>IF(AZ158="x","x",'Indicator Data'!N161/'Indicator Data'!$CK161)</f>
        <v>x</v>
      </c>
      <c r="BB158" s="35" t="str">
        <f t="shared" si="258"/>
        <v>x</v>
      </c>
      <c r="BC158" s="35" t="str">
        <f t="shared" si="259"/>
        <v>x</v>
      </c>
      <c r="BD158" s="35" t="str">
        <f>IF('Indicator Data'!O161="No data","x",ROUND(IF('Indicator Data'!O161=0,0,IF(LOG('Indicator Data'!O161)&gt;BD$195,10,IF(LOG('Indicator Data'!O161)&lt;BD$194,0,10-(BD$195-LOG('Indicator Data'!O161))/(BD$195-BD$194)*10))),1))</f>
        <v>x</v>
      </c>
      <c r="BE158" s="36" t="str">
        <f>IF(BD158="x","x",'Indicator Data'!O161/'Indicator Data'!$CK161)</f>
        <v>x</v>
      </c>
      <c r="BF158" s="35" t="str">
        <f t="shared" si="260"/>
        <v>x</v>
      </c>
      <c r="BG158" s="35" t="str">
        <f t="shared" si="261"/>
        <v>x</v>
      </c>
      <c r="BH158" s="35" t="str">
        <f>IF('Indicator Data'!P161="No data","x",ROUND(IF('Indicator Data'!P161=0,0,IF(LOG('Indicator Data'!P161)&gt;BH$195,10,IF(LOG('Indicator Data'!P161)&lt;BH$194,0,10-(BH$195-LOG('Indicator Data'!P161))/(BH$195-BH$194)*10))),1))</f>
        <v>x</v>
      </c>
      <c r="BI158" s="36" t="str">
        <f>IF(BH158="x","x",'Indicator Data'!P161/'Indicator Data'!$CK161)</f>
        <v>x</v>
      </c>
      <c r="BJ158" s="35" t="str">
        <f t="shared" si="262"/>
        <v>x</v>
      </c>
      <c r="BK158" s="35" t="str">
        <f t="shared" si="263"/>
        <v>x</v>
      </c>
      <c r="BL158" s="35">
        <f t="shared" si="264"/>
        <v>1</v>
      </c>
      <c r="BM158" s="35">
        <f>ROUND(IF('Indicator Data'!Q161=0,0,IF(LOG('Indicator Data'!Q161)&gt;BM$195,10,IF(LOG('Indicator Data'!Q161)&lt;BM$194,0,10-(BM$195-LOG('Indicator Data'!Q161))/(BM$195-BM$194)*10))),1)</f>
        <v>0</v>
      </c>
      <c r="BN158" s="35">
        <f>ROUND(IF('Indicator Data'!R161=0,0,IF(LOG('Indicator Data'!R161)&gt;BN$195,10,IF(LOG('Indicator Data'!R161)&lt;BN$194,0,10-(BN$195-LOG('Indicator Data'!R161))/(BN$195-BN$194)*10))),1)</f>
        <v>0</v>
      </c>
      <c r="BO158" s="35">
        <f t="shared" si="265"/>
        <v>0</v>
      </c>
      <c r="BP158" s="36">
        <f>'Indicator Data'!Q161/'Indicator Data'!$CK161</f>
        <v>0</v>
      </c>
      <c r="BQ158" s="36">
        <f>'Indicator Data'!R161/'Indicator Data'!$CK161</f>
        <v>0</v>
      </c>
      <c r="BR158" s="35">
        <f t="shared" si="240"/>
        <v>0</v>
      </c>
      <c r="BS158" s="35">
        <f t="shared" si="241"/>
        <v>0</v>
      </c>
      <c r="BT158" s="35">
        <f t="shared" si="242"/>
        <v>0</v>
      </c>
      <c r="BU158" s="35">
        <f t="shared" si="266"/>
        <v>0</v>
      </c>
      <c r="BV158" s="35">
        <f>ROUND(IF('Indicator Data'!S161=0,0,IF(LOG('Indicator Data'!S161)&gt;BV$195,10,IF(LOG('Indicator Data'!S161)&lt;BV$194,0,10-(BV$195-LOG('Indicator Data'!S161))/(BV$195-BV$194)*10))),1)</f>
        <v>0</v>
      </c>
      <c r="BW158" s="35">
        <f>ROUND(IF('Indicator Data'!T161=0,0,IF(LOG('Indicator Data'!T161)&gt;BW$195,10,IF(LOG('Indicator Data'!T161)&lt;BW$194,0,10-(BW$195-LOG('Indicator Data'!T161))/(BW$195-BW$194)*10))),1)</f>
        <v>0</v>
      </c>
      <c r="BX158" s="35">
        <f t="shared" si="267"/>
        <v>0</v>
      </c>
      <c r="BY158" s="36">
        <f>'Indicator Data'!S161/'Indicator Data'!$CK161</f>
        <v>0</v>
      </c>
      <c r="BZ158" s="36">
        <f>'Indicator Data'!T161/'Indicator Data'!$CK161</f>
        <v>0</v>
      </c>
      <c r="CA158" s="35">
        <f t="shared" si="243"/>
        <v>0</v>
      </c>
      <c r="CB158" s="35">
        <f t="shared" si="244"/>
        <v>0</v>
      </c>
      <c r="CC158" s="35">
        <f t="shared" si="268"/>
        <v>0</v>
      </c>
      <c r="CD158" s="35">
        <f t="shared" si="269"/>
        <v>0</v>
      </c>
      <c r="CE158" s="35">
        <f t="shared" si="270"/>
        <v>0</v>
      </c>
      <c r="CF158" s="35">
        <f>ROUND(IF('Indicator Data'!U161=0,0,IF(LOG('Indicator Data'!U161)&gt;CF$195,10,IF(LOG('Indicator Data'!U161)&lt;CF$194,0,10-(CF$195-LOG('Indicator Data'!U161))/(CF$195-CF$194)*10))),1)</f>
        <v>0</v>
      </c>
      <c r="CG158" s="36">
        <f>'Indicator Data'!U161/'Indicator Data'!$CK161</f>
        <v>0</v>
      </c>
      <c r="CH158" s="35">
        <f t="shared" si="245"/>
        <v>0</v>
      </c>
      <c r="CI158" s="35">
        <f t="shared" si="271"/>
        <v>0</v>
      </c>
      <c r="CJ158" s="35">
        <f>ROUND(IF('Indicator Data'!V161=0,0,IF(LOG('Indicator Data'!V161)&gt;CJ$195,10,IF(LOG('Indicator Data'!V161)&lt;CJ$194,0,10-(CJ$195-LOG('Indicator Data'!V161))/(CJ$195-CJ$194)*10))),1)</f>
        <v>3.7</v>
      </c>
      <c r="CK158" s="36">
        <f>IF('Indicator Data'!V161/'Indicator Data'!$CK161&gt;1,1,'Indicator Data'!V161/'Indicator Data'!$CK161)</f>
        <v>1.8037294031394509E-3</v>
      </c>
      <c r="CL158" s="35">
        <f t="shared" si="246"/>
        <v>0</v>
      </c>
      <c r="CM158" s="35">
        <f t="shared" si="272"/>
        <v>2</v>
      </c>
      <c r="CN158" s="35">
        <f>ROUND(IF('Indicator Data'!W161=0,0,IF(LOG('Indicator Data'!W161)&gt;CN$195,10,IF(LOG('Indicator Data'!W161)&lt;CN$194,0,10-(CN$195-LOG('Indicator Data'!W161))/(CN$195-CN$194)*10))),1)</f>
        <v>0</v>
      </c>
      <c r="CO158" s="36">
        <f>'Indicator Data'!W161/'Indicator Data'!$CK161</f>
        <v>0</v>
      </c>
      <c r="CP158" s="35">
        <f t="shared" si="247"/>
        <v>0</v>
      </c>
      <c r="CQ158" s="35">
        <f t="shared" si="273"/>
        <v>0</v>
      </c>
      <c r="CR158" s="35">
        <f t="shared" si="248"/>
        <v>0.5</v>
      </c>
      <c r="CS158" s="35">
        <f>IF('Indicator Data'!BZ161="No data","x",ROUND(IF('Indicator Data'!BZ161&gt;CS$195,0,IF('Indicator Data'!BZ161&lt;CS$194,10,(CS$195-'Indicator Data'!BZ161)/(CS$195-CS$194)*10)),1))</f>
        <v>0.1</v>
      </c>
      <c r="CT158" s="35">
        <f>IF('Indicator Data'!CA161="No data","x",ROUND(IF('Indicator Data'!CA161&gt;CT$195,0,IF('Indicator Data'!CA161&lt;CT$194,10,(CT$195-'Indicator Data'!CA161)/(CT$195-CT$194)*10)),1))</f>
        <v>0.1</v>
      </c>
      <c r="CU158" s="35" t="str">
        <f>IF('Indicator Data'!AC161="No data","x",ROUND(IF('Indicator Data'!AC161&gt;CU$195,0,IF('Indicator Data'!AC161&lt;CU$194,10,(CU$195-'Indicator Data'!AC161)/(CU$195-CU$194)*10)),1))</f>
        <v>x</v>
      </c>
      <c r="CV158" s="35">
        <f t="shared" si="249"/>
        <v>0.1</v>
      </c>
      <c r="CW158" s="35">
        <f>IF('Indicator Data'!X161="No data","x",ROUND(IF(LOG('Indicator Data'!X161)&gt;CW$195,10,IF(LOG('Indicator Data'!X161)&lt;CW$194,0,10-(CW$195-LOG('Indicator Data'!X161))/(CW$195-CW$194)*10)),1))</f>
        <v>6.7</v>
      </c>
      <c r="CX158" s="35">
        <f>IF('Indicator Data'!Y161="No data","x",ROUND(IF('Indicator Data'!Y161&gt;CX$195,10,IF('Indicator Data'!Y161&lt;CX$194,0,10-(CX$195-'Indicator Data'!Y161)/(CX$195-CX$194)*10)),1))</f>
        <v>1.1000000000000001</v>
      </c>
      <c r="CY158" s="35">
        <f>IF('Indicator Data'!Z161="No data","x",ROUND(IF('Indicator Data'!Z161&gt;CY$195,10,IF('Indicator Data'!Z161&lt;CY$194,0,10-(CY$195-'Indicator Data'!Z161)/(CY$195-CY$194)*10)),1))</f>
        <v>5.5</v>
      </c>
      <c r="CZ158" s="35">
        <f>IF('Indicator Data'!AA161="No data","x",ROUND(IF('Indicator Data'!AA161&gt;CZ$195,10,IF('Indicator Data'!AA161&lt;CZ$194,0,10-(CZ$195-'Indicator Data'!AA161)/(CZ$195-CZ$194)*10)),1))</f>
        <v>1.2</v>
      </c>
      <c r="DA158" s="35">
        <f t="shared" si="274"/>
        <v>3.6</v>
      </c>
      <c r="DB158" s="35">
        <f t="shared" si="275"/>
        <v>2.4</v>
      </c>
      <c r="DC158" s="35">
        <f>IF('Indicator Data'!AF161="No data","x",ROUND(IF('Indicator Data'!AF161&gt;DC$195,10,IF('Indicator Data'!AF161&lt;DC$194,0,10-(DC$195-'Indicator Data'!AF161)/(DC$195-DC$194)*10)),1))</f>
        <v>0.4</v>
      </c>
      <c r="DD158" s="35">
        <f>IF('Indicator Data'!AG161="No data","x",ROUND(IF('Indicator Data'!AG161&gt;DD$195,10,IF('Indicator Data'!AG161&lt;DD$194,0,10-(DD$195-'Indicator Data'!AG161)/(DD$195-DD$194)*10)),1))</f>
        <v>0</v>
      </c>
      <c r="DE158" s="35">
        <f t="shared" si="276"/>
        <v>2.5</v>
      </c>
      <c r="DF158" s="35">
        <f>IF('Indicator Data'!AB161="No data","x",ROUND(IF('Indicator Data'!AB161&gt;DF$195,10,IF('Indicator Data'!AB161&lt;DF$194,0,10-(DF$195-'Indicator Data'!AB161)/(DF$195-DF$194)*10)),1))</f>
        <v>0</v>
      </c>
      <c r="DG158" s="35">
        <f t="shared" si="277"/>
        <v>0.1</v>
      </c>
      <c r="DH158" s="143">
        <f>IF('Indicator Data'!AD161="No data","x",'Indicator Data'!AD161/'Indicator Data'!$CJ161)</f>
        <v>5.7825881556045403E-4</v>
      </c>
      <c r="DI158" s="35">
        <f t="shared" si="278"/>
        <v>4.2</v>
      </c>
      <c r="DJ158" s="35">
        <f>IF('Indicator Data'!AE161="No data","x",ROUND(IF('Indicator Data'!AE161&gt;DJ$195,0,IF('Indicator Data'!AE161&lt;DJ$194,10,(DJ$195-'Indicator Data'!AE161)/(DJ$195-DJ$194)*10)),1))</f>
        <v>0</v>
      </c>
      <c r="DK158" s="35">
        <f t="shared" si="279"/>
        <v>2.1</v>
      </c>
      <c r="DL158" s="35">
        <f t="shared" si="280"/>
        <v>1.6</v>
      </c>
      <c r="DM158" s="37">
        <f t="shared" si="250"/>
        <v>1.4</v>
      </c>
      <c r="DN158" s="38">
        <f t="shared" si="251"/>
        <v>3.5</v>
      </c>
      <c r="DO158" s="35">
        <f>ROUND(IF('Indicator Data'!AH161=0,0,IF('Indicator Data'!AH161&gt;DO$195,10,IF('Indicator Data'!AH161&lt;DO$194,0,10-(DO$195-'Indicator Data'!AH161)/(DO$195-DO$194)*10))),1)</f>
        <v>0</v>
      </c>
      <c r="DP158" s="35">
        <f>ROUND(IF('Indicator Data'!AI161=0,0,IF(LOG('Indicator Data'!AI161)&gt;LOG(DP$195),10,IF(LOG('Indicator Data'!AI161)&lt;LOG(DP$194),0,10-(LOG(DP$195)-LOG('Indicator Data'!AI161))/(LOG(DP$195)-LOG(DP$194))*10))),1)</f>
        <v>0</v>
      </c>
      <c r="DQ158" s="37">
        <f t="shared" si="252"/>
        <v>0</v>
      </c>
      <c r="DR158" s="35">
        <f>'Indicator Data'!AJ161</f>
        <v>0</v>
      </c>
      <c r="DS158" s="35">
        <f>'Indicator Data'!AK161</f>
        <v>0</v>
      </c>
      <c r="DT158" s="37">
        <f t="shared" si="253"/>
        <v>0</v>
      </c>
      <c r="DU158" s="38">
        <f t="shared" si="254"/>
        <v>0</v>
      </c>
      <c r="DV158" s="13"/>
      <c r="DW158" s="83"/>
      <c r="DX158" s="2"/>
    </row>
    <row r="159" spans="1:128" x14ac:dyDescent="0.3">
      <c r="A159" s="99" t="str">
        <f>'Indicator Data'!A162</f>
        <v>Solomon Islands</v>
      </c>
      <c r="B159" s="39" t="str">
        <f>'Indicator Data'!B162</f>
        <v>SLB</v>
      </c>
      <c r="C159" s="35">
        <f>ROUND(IF('Indicator Data'!C162=0,0.1,IF(LOG('Indicator Data'!C162)&gt;C$195,10,IF(LOG('Indicator Data'!C162)&lt;C$194,0,10-(C$195-LOG('Indicator Data'!C162))/(C$195-C$194)*10))),1)</f>
        <v>5.0999999999999996</v>
      </c>
      <c r="D159" s="35">
        <f>ROUND(IF('Indicator Data'!D162=0,0.1,IF(LOG('Indicator Data'!D162)&gt;D$195,10,IF(LOG('Indicator Data'!D162)&lt;D$194,0,10-(D$195-LOG('Indicator Data'!D162))/(D$195-D$194)*10))),1)</f>
        <v>6.6</v>
      </c>
      <c r="E159" s="35">
        <f t="shared" si="214"/>
        <v>5.9</v>
      </c>
      <c r="F159" s="35">
        <f>IF('Indicator Data'!E162="No data",0.1,(ROUND(IF('Indicator Data'!E162=0,0,IF(LOG('Indicator Data'!E162)&gt;F$195,10,IF(LOG('Indicator Data'!E162)&lt;F$194,0,10-(F$195-LOG('Indicator Data'!E162))/(F$195-F$194)*10))),1)))</f>
        <v>0.1</v>
      </c>
      <c r="G159" s="35">
        <f>ROUND(IF('Indicator Data'!F162=0,0,IF(LOG('Indicator Data'!F162)&gt;G$195,10,IF(LOG('Indicator Data'!F162)&lt;G$194,0,10-(G$195-LOG('Indicator Data'!F162))/(G$195-G$194)*10))),1)</f>
        <v>6.2</v>
      </c>
      <c r="H159" s="35">
        <f>ROUND(IF('Indicator Data'!G162=0,0,IF(LOG('Indicator Data'!G162)&gt;H$195,10,IF(LOG('Indicator Data'!G162)&lt;H$194,0,10-(H$195-LOG('Indicator Data'!G162))/(H$195-H$194)*10))),1)</f>
        <v>3.7</v>
      </c>
      <c r="I159" s="35">
        <f>ROUND(IF('Indicator Data'!H162=0,0,IF(LOG('Indicator Data'!H162)&gt;I$195,10,IF(LOG('Indicator Data'!H162)&lt;I$194,0,10-(I$195-LOG('Indicator Data'!H162))/(I$195-I$194)*10))),1)</f>
        <v>6</v>
      </c>
      <c r="J159" s="35">
        <f t="shared" si="215"/>
        <v>5</v>
      </c>
      <c r="K159" s="35">
        <f>ROUND(IF('Indicator Data'!I162=0,0,IF(LOG('Indicator Data'!I162)&gt;K$195,10,IF(LOG('Indicator Data'!I162)&lt;K$194,0,10-(K$195-LOG('Indicator Data'!I162))/(K$195-K$194)*10))),1)</f>
        <v>4.8</v>
      </c>
      <c r="L159" s="35">
        <f t="shared" si="216"/>
        <v>4.9000000000000004</v>
      </c>
      <c r="M159" s="35">
        <f>ROUND(IF('Indicator Data'!J162=0,0,IF(LOG('Indicator Data'!J162)&gt;M$195,10,IF(LOG('Indicator Data'!J162)&lt;M$194,0,10-(M$195-LOG('Indicator Data'!J162))/(M$195-M$194)*10))),1)</f>
        <v>0</v>
      </c>
      <c r="N159" s="36">
        <f>'Indicator Data'!C162/'Indicator Data'!$CK162</f>
        <v>1.832102444031414E-3</v>
      </c>
      <c r="O159" s="36">
        <f>'Indicator Data'!D162/'Indicator Data'!$CK162</f>
        <v>1.5926147245912761E-3</v>
      </c>
      <c r="P159" s="36" t="str">
        <f>IF(F159=0.1,"x",'Indicator Data'!E162/'Indicator Data'!$CK162)</f>
        <v>x</v>
      </c>
      <c r="Q159" s="36">
        <f>'Indicator Data'!F162/'Indicator Data'!$CK162</f>
        <v>8.8880740107369707E-5</v>
      </c>
      <c r="R159" s="36">
        <f>'Indicator Data'!G162/'Indicator Data'!$CK162</f>
        <v>5.213168126307636E-3</v>
      </c>
      <c r="S159" s="36">
        <f>'Indicator Data'!H162/'Indicator Data'!$CK162</f>
        <v>2.5866745717463091E-4</v>
      </c>
      <c r="T159" s="36">
        <f>'Indicator Data'!I162/'Indicator Data'!$CK162</f>
        <v>4.1996432432988172E-3</v>
      </c>
      <c r="U159" s="36">
        <f>'Indicator Data'!J162/'Indicator Data'!$CK162</f>
        <v>1.713528824125115E-5</v>
      </c>
      <c r="V159" s="35">
        <f t="shared" si="217"/>
        <v>9.1999999999999993</v>
      </c>
      <c r="W159" s="35">
        <f t="shared" si="218"/>
        <v>10</v>
      </c>
      <c r="X159" s="35">
        <f t="shared" si="219"/>
        <v>9.6999999999999993</v>
      </c>
      <c r="Y159" s="35">
        <f t="shared" si="220"/>
        <v>0.1</v>
      </c>
      <c r="Z159" s="35">
        <f t="shared" si="221"/>
        <v>9.9</v>
      </c>
      <c r="AA159" s="35">
        <f t="shared" si="222"/>
        <v>2.9</v>
      </c>
      <c r="AB159" s="35">
        <f t="shared" si="223"/>
        <v>0.5</v>
      </c>
      <c r="AC159" s="35">
        <f t="shared" si="224"/>
        <v>1.8</v>
      </c>
      <c r="AD159" s="35">
        <f t="shared" si="225"/>
        <v>4.2</v>
      </c>
      <c r="AE159" s="35">
        <f t="shared" si="226"/>
        <v>3.1</v>
      </c>
      <c r="AF159" s="35">
        <f t="shared" si="227"/>
        <v>0</v>
      </c>
      <c r="AG159" s="35">
        <f>ROUND(IF('Indicator Data'!K162=0,0,IF('Indicator Data'!K162&gt;AG$195,10,IF('Indicator Data'!K162&lt;AG$194,0,10-(AG$195-'Indicator Data'!K162)/(AG$195-AG$194)*10))),1)</f>
        <v>2.9</v>
      </c>
      <c r="AH159" s="35">
        <f t="shared" si="228"/>
        <v>7.2</v>
      </c>
      <c r="AI159" s="35">
        <f t="shared" si="229"/>
        <v>8.3000000000000007</v>
      </c>
      <c r="AJ159" s="35">
        <f t="shared" si="230"/>
        <v>3.3</v>
      </c>
      <c r="AK159" s="35">
        <f t="shared" si="231"/>
        <v>3.3</v>
      </c>
      <c r="AL159" s="35">
        <f t="shared" si="232"/>
        <v>3.3</v>
      </c>
      <c r="AM159" s="35">
        <f t="shared" si="233"/>
        <v>4.5</v>
      </c>
      <c r="AN159" s="35">
        <f t="shared" si="234"/>
        <v>0</v>
      </c>
      <c r="AO159" s="142">
        <f t="shared" si="235"/>
        <v>8.4</v>
      </c>
      <c r="AP159" s="142">
        <f t="shared" si="255"/>
        <v>0.1</v>
      </c>
      <c r="AQ159" s="142">
        <f t="shared" si="236"/>
        <v>8.6999999999999993</v>
      </c>
      <c r="AR159" s="142">
        <f t="shared" si="237"/>
        <v>4.0999999999999996</v>
      </c>
      <c r="AS159" s="35">
        <f t="shared" si="238"/>
        <v>1.5</v>
      </c>
      <c r="AT159" s="35">
        <f>IF('Indicator Data'!L162="No data","x",IF('Indicator Data'!CL162&lt;1000,"x",ROUND((IF('Indicator Data'!L162&gt;AT$195,10,IF('Indicator Data'!L162&lt;AT$194,0,10-(AT$195-'Indicator Data'!L162)/(AT$195-AT$194)*10))),1)))</f>
        <v>5.0999999999999996</v>
      </c>
      <c r="AU159" s="142">
        <f t="shared" si="239"/>
        <v>3.3</v>
      </c>
      <c r="AV159" s="35">
        <f>IF('Indicator Data'!M162="No data","x",ROUND(IF('Indicator Data'!M162=0,0,IF(LOG('Indicator Data'!M162)&gt;AV$195,10,IF(LOG('Indicator Data'!M162)&lt;AV$194,0,10-(AV$195-LOG('Indicator Data'!M162))/(AV$195-AV$194)*10))),1))</f>
        <v>5.7</v>
      </c>
      <c r="AW159" s="36">
        <f>IF(AV159="x","x",'Indicator Data'!M162/'Indicator Data'!$CK162)</f>
        <v>0.16703010661781967</v>
      </c>
      <c r="AX159" s="35">
        <f t="shared" si="256"/>
        <v>1.9</v>
      </c>
      <c r="AY159" s="35">
        <f t="shared" si="257"/>
        <v>4.0999999999999996</v>
      </c>
      <c r="AZ159" s="35" t="str">
        <f>IF('Indicator Data'!N162="No data","x",ROUND(IF('Indicator Data'!N162=0,0,IF(LOG('Indicator Data'!N162)&gt;AZ$195,10,IF(LOG('Indicator Data'!N162)&lt;AZ$194,0,10-(AZ$195-LOG('Indicator Data'!N162))/(AZ$195-AZ$194)*10))),1))</f>
        <v>x</v>
      </c>
      <c r="BA159" s="36" t="str">
        <f>IF(AZ159="x","x",'Indicator Data'!N162/'Indicator Data'!$CK162)</f>
        <v>x</v>
      </c>
      <c r="BB159" s="35" t="str">
        <f t="shared" si="258"/>
        <v>x</v>
      </c>
      <c r="BC159" s="35" t="str">
        <f t="shared" si="259"/>
        <v>x</v>
      </c>
      <c r="BD159" s="35" t="str">
        <f>IF('Indicator Data'!O162="No data","x",ROUND(IF('Indicator Data'!O162=0,0,IF(LOG('Indicator Data'!O162)&gt;BD$195,10,IF(LOG('Indicator Data'!O162)&lt;BD$194,0,10-(BD$195-LOG('Indicator Data'!O162))/(BD$195-BD$194)*10))),1))</f>
        <v>x</v>
      </c>
      <c r="BE159" s="36" t="str">
        <f>IF(BD159="x","x",'Indicator Data'!O162/'Indicator Data'!$CK162)</f>
        <v>x</v>
      </c>
      <c r="BF159" s="35" t="str">
        <f t="shared" si="260"/>
        <v>x</v>
      </c>
      <c r="BG159" s="35" t="str">
        <f t="shared" si="261"/>
        <v>x</v>
      </c>
      <c r="BH159" s="35" t="str">
        <f>IF('Indicator Data'!P162="No data","x",ROUND(IF('Indicator Data'!P162=0,0,IF(LOG('Indicator Data'!P162)&gt;BH$195,10,IF(LOG('Indicator Data'!P162)&lt;BH$194,0,10-(BH$195-LOG('Indicator Data'!P162))/(BH$195-BH$194)*10))),1))</f>
        <v>x</v>
      </c>
      <c r="BI159" s="36" t="str">
        <f>IF(BH159="x","x",'Indicator Data'!P162/'Indicator Data'!$CK162)</f>
        <v>x</v>
      </c>
      <c r="BJ159" s="35" t="str">
        <f t="shared" si="262"/>
        <v>x</v>
      </c>
      <c r="BK159" s="35" t="str">
        <f t="shared" si="263"/>
        <v>x</v>
      </c>
      <c r="BL159" s="35">
        <f t="shared" si="264"/>
        <v>4.0999999999999996</v>
      </c>
      <c r="BM159" s="35">
        <f>ROUND(IF('Indicator Data'!Q162=0,0,IF(LOG('Indicator Data'!Q162)&gt;BM$195,10,IF(LOG('Indicator Data'!Q162)&lt;BM$194,0,10-(BM$195-LOG('Indicator Data'!Q162))/(BM$195-BM$194)*10))),1)</f>
        <v>0</v>
      </c>
      <c r="BN159" s="35">
        <f>ROUND(IF('Indicator Data'!R162=0,0,IF(LOG('Indicator Data'!R162)&gt;BN$195,10,IF(LOG('Indicator Data'!R162)&lt;BN$194,0,10-(BN$195-LOG('Indicator Data'!R162))/(BN$195-BN$194)*10))),1)</f>
        <v>7.7</v>
      </c>
      <c r="BO159" s="35">
        <f t="shared" si="265"/>
        <v>5.1333333333333337</v>
      </c>
      <c r="BP159" s="36">
        <f>'Indicator Data'!Q162/'Indicator Data'!$CK162</f>
        <v>0</v>
      </c>
      <c r="BQ159" s="36">
        <f>'Indicator Data'!R162/'Indicator Data'!$CK162</f>
        <v>0.7041695296877436</v>
      </c>
      <c r="BR159" s="35">
        <f t="shared" si="240"/>
        <v>0</v>
      </c>
      <c r="BS159" s="35">
        <f t="shared" si="241"/>
        <v>8.8000000000000007</v>
      </c>
      <c r="BT159" s="35">
        <f t="shared" si="242"/>
        <v>5.8666666666666671</v>
      </c>
      <c r="BU159" s="35">
        <f t="shared" si="266"/>
        <v>5.5</v>
      </c>
      <c r="BV159" s="35">
        <f>ROUND(IF('Indicator Data'!S162=0,0,IF(LOG('Indicator Data'!S162)&gt;BV$195,10,IF(LOG('Indicator Data'!S162)&lt;BV$194,0,10-(BV$195-LOG('Indicator Data'!S162))/(BV$195-BV$194)*10))),1)</f>
        <v>0</v>
      </c>
      <c r="BW159" s="35">
        <f>ROUND(IF('Indicator Data'!T162=0,0,IF(LOG('Indicator Data'!T162)&gt;BW$195,10,IF(LOG('Indicator Data'!T162)&lt;BW$194,0,10-(BW$195-LOG('Indicator Data'!T162))/(BW$195-BW$194)*10))),1)</f>
        <v>6.6</v>
      </c>
      <c r="BX159" s="35">
        <f t="shared" si="267"/>
        <v>4.3999999999999995</v>
      </c>
      <c r="BY159" s="36">
        <f>'Indicator Data'!S162/'Indicator Data'!$CK162</f>
        <v>0</v>
      </c>
      <c r="BZ159" s="36">
        <f>'Indicator Data'!T162/'Indicator Data'!$CK162</f>
        <v>0.70354923225341037</v>
      </c>
      <c r="CA159" s="35">
        <f t="shared" si="243"/>
        <v>0</v>
      </c>
      <c r="CB159" s="35">
        <f t="shared" si="244"/>
        <v>7</v>
      </c>
      <c r="CC159" s="35">
        <f t="shared" si="268"/>
        <v>4.666666666666667</v>
      </c>
      <c r="CD159" s="35">
        <f t="shared" si="269"/>
        <v>4.5</v>
      </c>
      <c r="CE159" s="35">
        <f t="shared" si="270"/>
        <v>5</v>
      </c>
      <c r="CF159" s="35">
        <f>ROUND(IF('Indicator Data'!U162=0,0,IF(LOG('Indicator Data'!U162)&gt;CF$195,10,IF(LOG('Indicator Data'!U162)&lt;CF$194,0,10-(CF$195-LOG('Indicator Data'!U162))/(CF$195-CF$194)*10))),1)</f>
        <v>6.2</v>
      </c>
      <c r="CG159" s="36">
        <f>'Indicator Data'!U162/'Indicator Data'!$CK162</f>
        <v>0.350430352764179</v>
      </c>
      <c r="CH159" s="35">
        <f t="shared" si="245"/>
        <v>3.9</v>
      </c>
      <c r="CI159" s="35">
        <f t="shared" si="271"/>
        <v>5.2</v>
      </c>
      <c r="CJ159" s="35">
        <f>ROUND(IF('Indicator Data'!V162=0,0,IF(LOG('Indicator Data'!V162)&gt;CJ$195,10,IF(LOG('Indicator Data'!V162)&lt;CJ$194,0,10-(CJ$195-LOG('Indicator Data'!V162))/(CJ$195-CJ$194)*10))),1)</f>
        <v>6</v>
      </c>
      <c r="CK159" s="36">
        <f>IF('Indicator Data'!V162/'Indicator Data'!$CK162&gt;1,1,'Indicator Data'!V162/'Indicator Data'!$CK162)</f>
        <v>0.28910040214636623</v>
      </c>
      <c r="CL159" s="35">
        <f t="shared" si="246"/>
        <v>2.9</v>
      </c>
      <c r="CM159" s="35">
        <f t="shared" si="272"/>
        <v>4.5999999999999996</v>
      </c>
      <c r="CN159" s="35">
        <f>ROUND(IF('Indicator Data'!W162=0,0,IF(LOG('Indicator Data'!W162)&gt;CN$195,10,IF(LOG('Indicator Data'!W162)&lt;CN$194,0,10-(CN$195-LOG('Indicator Data'!W162))/(CN$195-CN$194)*10))),1)</f>
        <v>6.6</v>
      </c>
      <c r="CO159" s="36">
        <f>'Indicator Data'!W162/'Indicator Data'!$CK162</f>
        <v>0.67857924756550392</v>
      </c>
      <c r="CP159" s="35">
        <f t="shared" si="247"/>
        <v>6.8</v>
      </c>
      <c r="CQ159" s="35">
        <f t="shared" si="273"/>
        <v>6.7</v>
      </c>
      <c r="CR159" s="35">
        <f t="shared" si="248"/>
        <v>5.4</v>
      </c>
      <c r="CS159" s="35">
        <f>IF('Indicator Data'!BZ162="No data","x",ROUND(IF('Indicator Data'!BZ162&gt;CS$195,0,IF('Indicator Data'!BZ162&lt;CS$194,10,(CS$195-'Indicator Data'!BZ162)/(CS$195-CS$194)*10)),1))</f>
        <v>7.4</v>
      </c>
      <c r="CT159" s="35">
        <f>IF('Indicator Data'!CA162="No data","x",ROUND(IF('Indicator Data'!CA162&gt;CT$195,0,IF('Indicator Data'!CA162&lt;CT$194,10,(CT$195-'Indicator Data'!CA162)/(CT$195-CT$194)*10)),1))</f>
        <v>5.4</v>
      </c>
      <c r="CU159" s="35">
        <f>IF('Indicator Data'!AC162="No data","x",ROUND(IF('Indicator Data'!AC162&gt;CU$195,0,IF('Indicator Data'!AC162&lt;CU$194,10,(CU$195-'Indicator Data'!AC162)/(CU$195-CU$194)*10)),1))</f>
        <v>6.4</v>
      </c>
      <c r="CV159" s="35">
        <f t="shared" si="249"/>
        <v>6.4</v>
      </c>
      <c r="CW159" s="35">
        <f>IF('Indicator Data'!X162="No data","x",ROUND(IF(LOG('Indicator Data'!X162)&gt;CW$195,10,IF(LOG('Indicator Data'!X162)&lt;CW$194,0,10-(CW$195-LOG('Indicator Data'!X162))/(CW$195-CW$194)*10)),1))</f>
        <v>4.5999999999999996</v>
      </c>
      <c r="CX159" s="35">
        <f>IF('Indicator Data'!Y162="No data","x",ROUND(IF('Indicator Data'!Y162&gt;CX$195,10,IF('Indicator Data'!Y162&lt;CX$194,0,10-(CX$195-'Indicator Data'!Y162)/(CX$195-CX$194)*10)),1))</f>
        <v>9.1999999999999993</v>
      </c>
      <c r="CY159" s="35">
        <f>IF('Indicator Data'!Z162="No data","x",ROUND(IF('Indicator Data'!Z162&gt;CY$195,10,IF('Indicator Data'!Z162&lt;CY$194,0,10-(CY$195-'Indicator Data'!Z162)/(CY$195-CY$194)*10)),1))</f>
        <v>2.4</v>
      </c>
      <c r="CZ159" s="35" t="str">
        <f>IF('Indicator Data'!AA162="No data","x",ROUND(IF('Indicator Data'!AA162&gt;CZ$195,10,IF('Indicator Data'!AA162&lt;CZ$194,0,10-(CZ$195-'Indicator Data'!AA162)/(CZ$195-CZ$194)*10)),1))</f>
        <v>x</v>
      </c>
      <c r="DA159" s="35">
        <f t="shared" si="274"/>
        <v>5.4</v>
      </c>
      <c r="DB159" s="35">
        <f t="shared" si="275"/>
        <v>5.7</v>
      </c>
      <c r="DC159" s="35" t="str">
        <f>IF('Indicator Data'!AF162="No data","x",ROUND(IF('Indicator Data'!AF162&gt;DC$195,10,IF('Indicator Data'!AF162&lt;DC$194,0,10-(DC$195-'Indicator Data'!AF162)/(DC$195-DC$194)*10)),1))</f>
        <v>x</v>
      </c>
      <c r="DD159" s="35">
        <f>IF('Indicator Data'!AG162="No data","x",ROUND(IF('Indicator Data'!AG162&gt;DD$195,10,IF('Indicator Data'!AG162&lt;DD$194,0,10-(DD$195-'Indicator Data'!AG162)/(DD$195-DD$194)*10)),1))</f>
        <v>6.8</v>
      </c>
      <c r="DE159" s="35">
        <f t="shared" si="276"/>
        <v>5.8</v>
      </c>
      <c r="DF159" s="35">
        <f>IF('Indicator Data'!AB162="No data","x",ROUND(IF('Indicator Data'!AB162&gt;DF$195,10,IF('Indicator Data'!AB162&lt;DF$194,0,10-(DF$195-'Indicator Data'!AB162)/(DF$195-DF$194)*10)),1))</f>
        <v>10</v>
      </c>
      <c r="DG159" s="35">
        <f t="shared" si="277"/>
        <v>7.3</v>
      </c>
      <c r="DH159" s="143" t="str">
        <f>IF('Indicator Data'!AD162="No data","x",'Indicator Data'!AD162/'Indicator Data'!$CJ162)</f>
        <v>x</v>
      </c>
      <c r="DI159" s="35" t="str">
        <f t="shared" si="278"/>
        <v>x</v>
      </c>
      <c r="DJ159" s="35">
        <f>IF('Indicator Data'!AE162="No data","x",ROUND(IF('Indicator Data'!AE162&gt;DJ$195,0,IF('Indicator Data'!AE162&lt;DJ$194,10,(DJ$195-'Indicator Data'!AE162)/(DJ$195-DJ$194)*10)),1))</f>
        <v>8</v>
      </c>
      <c r="DK159" s="35">
        <f t="shared" si="279"/>
        <v>8</v>
      </c>
      <c r="DL159" s="35">
        <f t="shared" si="280"/>
        <v>7</v>
      </c>
      <c r="DM159" s="37">
        <f t="shared" si="250"/>
        <v>5.6</v>
      </c>
      <c r="DN159" s="38">
        <f t="shared" si="251"/>
        <v>5.8</v>
      </c>
      <c r="DO159" s="35">
        <f>ROUND(IF('Indicator Data'!AH162=0,0,IF('Indicator Data'!AH162&gt;DO$195,10,IF('Indicator Data'!AH162&lt;DO$194,0,10-(DO$195-'Indicator Data'!AH162)/(DO$195-DO$194)*10))),1)</f>
        <v>1.2</v>
      </c>
      <c r="DP159" s="35">
        <f>ROUND(IF('Indicator Data'!AI162=0,0,IF(LOG('Indicator Data'!AI162)&gt;LOG(DP$195),10,IF(LOG('Indicator Data'!AI162)&lt;LOG(DP$194),0,10-(LOG(DP$195)-LOG('Indicator Data'!AI162))/(LOG(DP$195)-LOG(DP$194))*10))),1)</f>
        <v>1.8</v>
      </c>
      <c r="DQ159" s="37">
        <f t="shared" si="252"/>
        <v>1.5</v>
      </c>
      <c r="DR159" s="35">
        <f>'Indicator Data'!AJ162</f>
        <v>0</v>
      </c>
      <c r="DS159" s="35">
        <f>'Indicator Data'!AK162</f>
        <v>0</v>
      </c>
      <c r="DT159" s="37">
        <f t="shared" si="253"/>
        <v>0</v>
      </c>
      <c r="DU159" s="38">
        <f t="shared" si="254"/>
        <v>1.1000000000000001</v>
      </c>
      <c r="DV159" s="13"/>
      <c r="DW159" s="83"/>
      <c r="DX159" s="2"/>
    </row>
    <row r="160" spans="1:128" x14ac:dyDescent="0.3">
      <c r="A160" s="99" t="str">
        <f>'Indicator Data'!A163</f>
        <v>Somalia</v>
      </c>
      <c r="B160" s="39" t="str">
        <f>'Indicator Data'!B163</f>
        <v>SOM</v>
      </c>
      <c r="C160" s="35">
        <f>ROUND(IF('Indicator Data'!C163=0,0.1,IF(LOG('Indicator Data'!C163)&gt;C$195,10,IF(LOG('Indicator Data'!C163)&lt;C$194,0,10-(C$195-LOG('Indicator Data'!C163))/(C$195-C$194)*10))),1)</f>
        <v>4.9000000000000004</v>
      </c>
      <c r="D160" s="35">
        <f>ROUND(IF('Indicator Data'!D163=0,0.1,IF(LOG('Indicator Data'!D163)&gt;D$195,10,IF(LOG('Indicator Data'!D163)&lt;D$194,0,10-(D$195-LOG('Indicator Data'!D163))/(D$195-D$194)*10))),1)</f>
        <v>0.1</v>
      </c>
      <c r="E160" s="35">
        <f t="shared" si="214"/>
        <v>2.8</v>
      </c>
      <c r="F160" s="35">
        <f>IF('Indicator Data'!E163="No data",0.1,(ROUND(IF('Indicator Data'!E163=0,0,IF(LOG('Indicator Data'!E163)&gt;F$195,10,IF(LOG('Indicator Data'!E163)&lt;F$194,0,10-(F$195-LOG('Indicator Data'!E163))/(F$195-F$194)*10))),1)))</f>
        <v>7.7</v>
      </c>
      <c r="G160" s="35">
        <f>ROUND(IF('Indicator Data'!F163=0,0,IF(LOG('Indicator Data'!F163)&gt;G$195,10,IF(LOG('Indicator Data'!F163)&lt;G$194,0,10-(G$195-LOG('Indicator Data'!F163))/(G$195-G$194)*10))),1)</f>
        <v>7.4</v>
      </c>
      <c r="H160" s="35">
        <f>ROUND(IF('Indicator Data'!G163=0,0,IF(LOG('Indicator Data'!G163)&gt;H$195,10,IF(LOG('Indicator Data'!G163)&lt;H$194,0,10-(H$195-LOG('Indicator Data'!G163))/(H$195-H$194)*10))),1)</f>
        <v>0</v>
      </c>
      <c r="I160" s="35">
        <f>ROUND(IF('Indicator Data'!H163=0,0,IF(LOG('Indicator Data'!H163)&gt;I$195,10,IF(LOG('Indicator Data'!H163)&lt;I$194,0,10-(I$195-LOG('Indicator Data'!H163))/(I$195-I$194)*10))),1)</f>
        <v>0</v>
      </c>
      <c r="J160" s="35">
        <f t="shared" si="215"/>
        <v>0</v>
      </c>
      <c r="K160" s="35">
        <f>ROUND(IF('Indicator Data'!I163=0,0,IF(LOG('Indicator Data'!I163)&gt;K$195,10,IF(LOG('Indicator Data'!I163)&lt;K$194,0,10-(K$195-LOG('Indicator Data'!I163))/(K$195-K$194)*10))),1)</f>
        <v>3.4</v>
      </c>
      <c r="L160" s="35">
        <f t="shared" si="216"/>
        <v>1.9</v>
      </c>
      <c r="M160" s="35">
        <f>ROUND(IF('Indicator Data'!J163=0,0,IF(LOG('Indicator Data'!J163)&gt;M$195,10,IF(LOG('Indicator Data'!J163)&lt;M$194,0,10-(M$195-LOG('Indicator Data'!J163))/(M$195-M$194)*10))),1)</f>
        <v>10</v>
      </c>
      <c r="N160" s="36">
        <f>'Indicator Data'!C163/'Indicator Data'!$CK163</f>
        <v>8.2517209057949957E-5</v>
      </c>
      <c r="O160" s="36">
        <f>'Indicator Data'!D163/'Indicator Data'!$CK163</f>
        <v>0</v>
      </c>
      <c r="P160" s="36">
        <f>IF(F160=0.1,"x",'Indicator Data'!E163/'Indicator Data'!$CK163)</f>
        <v>1.0881207623550286E-2</v>
      </c>
      <c r="Q160" s="36">
        <f>'Indicator Data'!F163/'Indicator Data'!$CK163</f>
        <v>2.5360324312726317E-5</v>
      </c>
      <c r="R160" s="36">
        <f>'Indicator Data'!G163/'Indicator Data'!$CK163</f>
        <v>0</v>
      </c>
      <c r="S160" s="36">
        <f>'Indicator Data'!H163/'Indicator Data'!$CK163</f>
        <v>0</v>
      </c>
      <c r="T160" s="36">
        <f>'Indicator Data'!I163/'Indicator Data'!$CK163</f>
        <v>4.6788566193929875E-5</v>
      </c>
      <c r="U160" s="36">
        <f>'Indicator Data'!J163/'Indicator Data'!$CK163</f>
        <v>5.0263543926983317E-2</v>
      </c>
      <c r="V160" s="35">
        <f t="shared" si="217"/>
        <v>0.4</v>
      </c>
      <c r="W160" s="35">
        <f t="shared" si="218"/>
        <v>0</v>
      </c>
      <c r="X160" s="35">
        <f t="shared" si="219"/>
        <v>0.2</v>
      </c>
      <c r="Y160" s="35">
        <f t="shared" si="220"/>
        <v>7.3</v>
      </c>
      <c r="Z160" s="35">
        <f t="shared" si="221"/>
        <v>8.6999999999999993</v>
      </c>
      <c r="AA160" s="35">
        <f t="shared" si="222"/>
        <v>0</v>
      </c>
      <c r="AB160" s="35">
        <f t="shared" si="223"/>
        <v>0</v>
      </c>
      <c r="AC160" s="35">
        <f t="shared" si="224"/>
        <v>0</v>
      </c>
      <c r="AD160" s="35">
        <f t="shared" si="225"/>
        <v>0</v>
      </c>
      <c r="AE160" s="35">
        <f t="shared" si="226"/>
        <v>0</v>
      </c>
      <c r="AF160" s="35">
        <f t="shared" si="227"/>
        <v>10</v>
      </c>
      <c r="AG160" s="35">
        <f>ROUND(IF('Indicator Data'!K163=0,0,IF('Indicator Data'!K163&gt;AG$195,10,IF('Indicator Data'!K163&lt;AG$194,0,10-(AG$195-'Indicator Data'!K163)/(AG$195-AG$194)*10))),1)</f>
        <v>10</v>
      </c>
      <c r="AH160" s="35">
        <f t="shared" si="228"/>
        <v>2.7</v>
      </c>
      <c r="AI160" s="35">
        <f t="shared" si="229"/>
        <v>0.1</v>
      </c>
      <c r="AJ160" s="35">
        <f t="shared" si="230"/>
        <v>0</v>
      </c>
      <c r="AK160" s="35">
        <f t="shared" si="231"/>
        <v>0</v>
      </c>
      <c r="AL160" s="35">
        <f t="shared" si="232"/>
        <v>0</v>
      </c>
      <c r="AM160" s="35">
        <f t="shared" si="233"/>
        <v>1.7</v>
      </c>
      <c r="AN160" s="35">
        <f t="shared" si="234"/>
        <v>10</v>
      </c>
      <c r="AO160" s="142">
        <f t="shared" si="235"/>
        <v>1.6</v>
      </c>
      <c r="AP160" s="142">
        <f t="shared" si="255"/>
        <v>7.5</v>
      </c>
      <c r="AQ160" s="142">
        <f t="shared" si="236"/>
        <v>8.1</v>
      </c>
      <c r="AR160" s="142">
        <f t="shared" si="237"/>
        <v>1</v>
      </c>
      <c r="AS160" s="35">
        <f t="shared" si="238"/>
        <v>10</v>
      </c>
      <c r="AT160" s="35">
        <f>IF('Indicator Data'!L163="No data","x",IF('Indicator Data'!CL163&lt;1000,"x",ROUND((IF('Indicator Data'!L163&gt;AT$195,10,IF('Indicator Data'!L163&lt;AT$194,0,10-(AT$195-'Indicator Data'!L163)/(AT$195-AT$194)*10))),1)))</f>
        <v>10</v>
      </c>
      <c r="AU160" s="142">
        <f t="shared" si="239"/>
        <v>10</v>
      </c>
      <c r="AV160" s="35">
        <f>IF('Indicator Data'!M163="No data","x",ROUND(IF('Indicator Data'!M163=0,0,IF(LOG('Indicator Data'!M163)&gt;AV$195,10,IF(LOG('Indicator Data'!M163)&lt;AV$194,0,10-(AV$195-LOG('Indicator Data'!M163))/(AV$195-AV$194)*10))),1))</f>
        <v>8.1</v>
      </c>
      <c r="AW160" s="36">
        <f>IF(AV160="x","x",'Indicator Data'!M163/'Indicator Data'!$CK163)</f>
        <v>0.41612113091352571</v>
      </c>
      <c r="AX160" s="35">
        <f t="shared" si="256"/>
        <v>4.5999999999999996</v>
      </c>
      <c r="AY160" s="35">
        <f t="shared" si="257"/>
        <v>6.7</v>
      </c>
      <c r="AZ160" s="35">
        <f>IF('Indicator Data'!N163="No data","x",ROUND(IF('Indicator Data'!N163=0,0,IF(LOG('Indicator Data'!N163)&gt;AZ$195,10,IF(LOG('Indicator Data'!N163)&lt;AZ$194,0,10-(AZ$195-LOG('Indicator Data'!N163))/(AZ$195-AZ$194)*10))),1))</f>
        <v>0</v>
      </c>
      <c r="BA160" s="36">
        <f>IF(AZ160="x","x",'Indicator Data'!N163/'Indicator Data'!$CK163)</f>
        <v>0</v>
      </c>
      <c r="BB160" s="35">
        <f t="shared" si="258"/>
        <v>0</v>
      </c>
      <c r="BC160" s="35">
        <f t="shared" si="259"/>
        <v>0</v>
      </c>
      <c r="BD160" s="35">
        <f>IF('Indicator Data'!O163="No data","x",ROUND(IF('Indicator Data'!O163=0,0,IF(LOG('Indicator Data'!O163)&gt;BD$195,10,IF(LOG('Indicator Data'!O163)&lt;BD$194,0,10-(BD$195-LOG('Indicator Data'!O163))/(BD$195-BD$194)*10))),1))</f>
        <v>0</v>
      </c>
      <c r="BE160" s="36">
        <f>IF(BD160="x","x",'Indicator Data'!O163/'Indicator Data'!$CK163)</f>
        <v>0</v>
      </c>
      <c r="BF160" s="35">
        <f t="shared" si="260"/>
        <v>0</v>
      </c>
      <c r="BG160" s="35">
        <f t="shared" si="261"/>
        <v>0</v>
      </c>
      <c r="BH160" s="35">
        <f>IF('Indicator Data'!P163="No data","x",ROUND(IF('Indicator Data'!P163=0,0,IF(LOG('Indicator Data'!P163)&gt;BH$195,10,IF(LOG('Indicator Data'!P163)&lt;BH$194,0,10-(BH$195-LOG('Indicator Data'!P163))/(BH$195-BH$194)*10))),1))</f>
        <v>0</v>
      </c>
      <c r="BI160" s="36">
        <f>IF(BH160="x","x",'Indicator Data'!P163/'Indicator Data'!$CK163)</f>
        <v>0</v>
      </c>
      <c r="BJ160" s="35">
        <f t="shared" si="262"/>
        <v>0</v>
      </c>
      <c r="BK160" s="35">
        <f t="shared" si="263"/>
        <v>0</v>
      </c>
      <c r="BL160" s="35">
        <f t="shared" si="264"/>
        <v>2.2999999999999998</v>
      </c>
      <c r="BM160" s="35">
        <f>ROUND(IF('Indicator Data'!Q163=0,0,IF(LOG('Indicator Data'!Q163)&gt;BM$195,10,IF(LOG('Indicator Data'!Q163)&lt;BM$194,0,10-(BM$195-LOG('Indicator Data'!Q163))/(BM$195-BM$194)*10))),1)</f>
        <v>8.6</v>
      </c>
      <c r="BN160" s="35">
        <f>ROUND(IF('Indicator Data'!R163=0,0,IF(LOG('Indicator Data'!R163)&gt;BN$195,10,IF(LOG('Indicator Data'!R163)&lt;BN$194,0,10-(BN$195-LOG('Indicator Data'!R163))/(BN$195-BN$194)*10))),1)</f>
        <v>7.8</v>
      </c>
      <c r="BO160" s="35">
        <f t="shared" si="265"/>
        <v>8.0666666666666664</v>
      </c>
      <c r="BP160" s="36">
        <f>'Indicator Data'!Q163/'Indicator Data'!$CK163</f>
        <v>0.93828539972017855</v>
      </c>
      <c r="BQ160" s="36">
        <f>'Indicator Data'!R163/'Indicator Data'!$CK163</f>
        <v>4.5313676287235177E-2</v>
      </c>
      <c r="BR160" s="35">
        <f t="shared" si="240"/>
        <v>9.4</v>
      </c>
      <c r="BS160" s="35">
        <f t="shared" si="241"/>
        <v>0.6</v>
      </c>
      <c r="BT160" s="35">
        <f t="shared" si="242"/>
        <v>3.5333333333333332</v>
      </c>
      <c r="BU160" s="35">
        <f t="shared" si="266"/>
        <v>6.3</v>
      </c>
      <c r="BV160" s="35">
        <f>ROUND(IF('Indicator Data'!S163=0,0,IF(LOG('Indicator Data'!S163)&gt;BV$195,10,IF(LOG('Indicator Data'!S163)&lt;BV$194,0,10-(BV$195-LOG('Indicator Data'!S163))/(BV$195-BV$194)*10))),1)</f>
        <v>7.3</v>
      </c>
      <c r="BW160" s="35">
        <f>ROUND(IF('Indicator Data'!T163=0,0,IF(LOG('Indicator Data'!T163)&gt;BW$195,10,IF(LOG('Indicator Data'!T163)&lt;BW$194,0,10-(BW$195-LOG('Indicator Data'!T163))/(BW$195-BW$194)*10))),1)</f>
        <v>8.5</v>
      </c>
      <c r="BX160" s="35">
        <f t="shared" si="267"/>
        <v>8.1</v>
      </c>
      <c r="BY160" s="36">
        <f>'Indicator Data'!S163/'Indicator Data'!$CK163</f>
        <v>0.12125596139938888</v>
      </c>
      <c r="BZ160" s="36">
        <f>'Indicator Data'!T163/'Indicator Data'!$CK163</f>
        <v>0.85879365122892981</v>
      </c>
      <c r="CA160" s="35">
        <f t="shared" si="243"/>
        <v>2</v>
      </c>
      <c r="CB160" s="35">
        <f t="shared" si="244"/>
        <v>8.6</v>
      </c>
      <c r="CC160" s="35">
        <f t="shared" si="268"/>
        <v>6.3999999999999995</v>
      </c>
      <c r="CD160" s="35">
        <f t="shared" si="269"/>
        <v>7.3</v>
      </c>
      <c r="CE160" s="35">
        <f t="shared" si="270"/>
        <v>6.8</v>
      </c>
      <c r="CF160" s="35">
        <f>ROUND(IF('Indicator Data'!U163=0,0,IF(LOG('Indicator Data'!U163)&gt;CF$195,10,IF(LOG('Indicator Data'!U163)&lt;CF$194,0,10-(CF$195-LOG('Indicator Data'!U163))/(CF$195-CF$194)*10))),1)</f>
        <v>7.3</v>
      </c>
      <c r="CG160" s="36">
        <f>'Indicator Data'!U163/'Indicator Data'!$CK163</f>
        <v>0.12007706855625509</v>
      </c>
      <c r="CH160" s="35">
        <f t="shared" si="245"/>
        <v>1.3</v>
      </c>
      <c r="CI160" s="35">
        <f t="shared" si="271"/>
        <v>5</v>
      </c>
      <c r="CJ160" s="35">
        <f>ROUND(IF('Indicator Data'!V163=0,0,IF(LOG('Indicator Data'!V163)&gt;CJ$195,10,IF(LOG('Indicator Data'!V163)&lt;CJ$194,0,10-(CJ$195-LOG('Indicator Data'!V163))/(CJ$195-CJ$194)*10))),1)</f>
        <v>8.5</v>
      </c>
      <c r="CK160" s="36">
        <f>IF('Indicator Data'!V163/'Indicator Data'!$CK163&gt;1,1,'Indicator Data'!V163/'Indicator Data'!$CK163)</f>
        <v>0.79756233935790044</v>
      </c>
      <c r="CL160" s="35">
        <f t="shared" si="246"/>
        <v>8</v>
      </c>
      <c r="CM160" s="35">
        <f t="shared" si="272"/>
        <v>8.3000000000000007</v>
      </c>
      <c r="CN160" s="35">
        <f>ROUND(IF('Indicator Data'!W163=0,0,IF(LOG('Indicator Data'!W163)&gt;CN$195,10,IF(LOG('Indicator Data'!W163)&lt;CN$194,0,10-(CN$195-LOG('Indicator Data'!W163))/(CN$195-CN$194)*10))),1)</f>
        <v>8.4</v>
      </c>
      <c r="CO160" s="36">
        <f>'Indicator Data'!W163/'Indicator Data'!$CK163</f>
        <v>0.7410028637183198</v>
      </c>
      <c r="CP160" s="35">
        <f t="shared" si="247"/>
        <v>7.4</v>
      </c>
      <c r="CQ160" s="35">
        <f t="shared" si="273"/>
        <v>7.9</v>
      </c>
      <c r="CR160" s="35">
        <f t="shared" si="248"/>
        <v>7.2</v>
      </c>
      <c r="CS160" s="35">
        <f>IF('Indicator Data'!BZ163="No data","x",ROUND(IF('Indicator Data'!BZ163&gt;CS$195,0,IF('Indicator Data'!BZ163&lt;CS$194,10,(CS$195-'Indicator Data'!BZ163)/(CS$195-CS$194)*10)),1))</f>
        <v>6.9</v>
      </c>
      <c r="CT160" s="35">
        <f>IF('Indicator Data'!CA163="No data","x",ROUND(IF('Indicator Data'!CA163&gt;CT$195,0,IF('Indicator Data'!CA163&lt;CT$194,10,(CT$195-'Indicator Data'!CA163)/(CT$195-CT$194)*10)),1))</f>
        <v>7.9</v>
      </c>
      <c r="CU160" s="35">
        <f>IF('Indicator Data'!AC163="No data","x",ROUND(IF('Indicator Data'!AC163&gt;CU$195,0,IF('Indicator Data'!AC163&lt;CU$194,10,(CU$195-'Indicator Data'!AC163)/(CU$195-CU$194)*10)),1))</f>
        <v>9</v>
      </c>
      <c r="CV160" s="35">
        <f t="shared" si="249"/>
        <v>7.9</v>
      </c>
      <c r="CW160" s="35">
        <f>IF('Indicator Data'!X163="No data","x",ROUND(IF(LOG('Indicator Data'!X163)&gt;CW$195,10,IF(LOG('Indicator Data'!X163)&lt;CW$194,0,10-(CW$195-LOG('Indicator Data'!X163))/(CW$195-CW$194)*10)),1))</f>
        <v>4.5999999999999996</v>
      </c>
      <c r="CX160" s="35">
        <f>IF('Indicator Data'!Y163="No data","x",ROUND(IF('Indicator Data'!Y163&gt;CX$195,10,IF('Indicator Data'!Y163&lt;CX$194,0,10-(CX$195-'Indicator Data'!Y163)/(CX$195-CX$194)*10)),1))</f>
        <v>8.3000000000000007</v>
      </c>
      <c r="CY160" s="35">
        <f>IF('Indicator Data'!Z163="No data","x",ROUND(IF('Indicator Data'!Z163&gt;CY$195,10,IF('Indicator Data'!Z163&lt;CY$194,0,10-(CY$195-'Indicator Data'!Z163)/(CY$195-CY$194)*10)),1))</f>
        <v>4.5</v>
      </c>
      <c r="CZ160" s="35" t="str">
        <f>IF('Indicator Data'!AA163="No data","x",ROUND(IF('Indicator Data'!AA163&gt;CZ$195,10,IF('Indicator Data'!AA163&lt;CZ$194,0,10-(CZ$195-'Indicator Data'!AA163)/(CZ$195-CZ$194)*10)),1))</f>
        <v>x</v>
      </c>
      <c r="DA160" s="35">
        <f t="shared" si="274"/>
        <v>5.8</v>
      </c>
      <c r="DB160" s="35">
        <f t="shared" si="275"/>
        <v>6.5</v>
      </c>
      <c r="DC160" s="35">
        <f>IF('Indicator Data'!AF163="No data","x",ROUND(IF('Indicator Data'!AF163&gt;DC$195,10,IF('Indicator Data'!AF163&lt;DC$194,0,10-(DC$195-'Indicator Data'!AF163)/(DC$195-DC$194)*10)),1))</f>
        <v>8.1999999999999993</v>
      </c>
      <c r="DD160" s="35">
        <f>IF('Indicator Data'!AG163="No data","x",ROUND(IF('Indicator Data'!AG163&gt;DD$195,10,IF('Indicator Data'!AG163&lt;DD$194,0,10-(DD$195-'Indicator Data'!AG163)/(DD$195-DD$194)*10)),1))</f>
        <v>8.5</v>
      </c>
      <c r="DE160" s="35">
        <f t="shared" si="276"/>
        <v>6.8</v>
      </c>
      <c r="DF160" s="35">
        <f>IF('Indicator Data'!AB163="No data","x",ROUND(IF('Indicator Data'!AB163&gt;DF$195,10,IF('Indicator Data'!AB163&lt;DF$194,0,10-(DF$195-'Indicator Data'!AB163)/(DF$195-DF$194)*10)),1))</f>
        <v>9.1999999999999993</v>
      </c>
      <c r="DG160" s="35">
        <f t="shared" si="277"/>
        <v>8.3000000000000007</v>
      </c>
      <c r="DH160" s="143">
        <f>IF('Indicator Data'!AD163="No data","x",'Indicator Data'!AD163/'Indicator Data'!$CJ163)</f>
        <v>1.7658593531554229E-4</v>
      </c>
      <c r="DI160" s="35">
        <f t="shared" si="278"/>
        <v>8.1999999999999993</v>
      </c>
      <c r="DJ160" s="35">
        <f>IF('Indicator Data'!AE163="No data","x",ROUND(IF('Indicator Data'!AE163&gt;DJ$195,0,IF('Indicator Data'!AE163&lt;DJ$194,10,(DJ$195-'Indicator Data'!AE163)/(DJ$195-DJ$194)*10)),1))</f>
        <v>8</v>
      </c>
      <c r="DK160" s="35">
        <f t="shared" si="279"/>
        <v>8.1</v>
      </c>
      <c r="DL160" s="35">
        <f t="shared" si="280"/>
        <v>7.7</v>
      </c>
      <c r="DM160" s="37">
        <f t="shared" si="250"/>
        <v>6.3</v>
      </c>
      <c r="DN160" s="38">
        <f t="shared" si="251"/>
        <v>6.9</v>
      </c>
      <c r="DO160" s="35">
        <f>ROUND(IF('Indicator Data'!AH163=0,0,IF('Indicator Data'!AH163&gt;DO$195,10,IF('Indicator Data'!AH163&lt;DO$194,0,10-(DO$195-'Indicator Data'!AH163)/(DO$195-DO$194)*10))),1)</f>
        <v>10</v>
      </c>
      <c r="DP160" s="35">
        <f>ROUND(IF('Indicator Data'!AI163=0,0,IF(LOG('Indicator Data'!AI163)&gt;LOG(DP$195),10,IF(LOG('Indicator Data'!AI163)&lt;LOG(DP$194),0,10-(LOG(DP$195)-LOG('Indicator Data'!AI163))/(LOG(DP$195)-LOG(DP$194))*10))),1)</f>
        <v>10</v>
      </c>
      <c r="DQ160" s="37">
        <f t="shared" si="252"/>
        <v>10</v>
      </c>
      <c r="DR160" s="35">
        <f>'Indicator Data'!AJ163</f>
        <v>5</v>
      </c>
      <c r="DS160" s="35">
        <f>'Indicator Data'!AK163</f>
        <v>0</v>
      </c>
      <c r="DT160" s="37">
        <f t="shared" si="253"/>
        <v>10</v>
      </c>
      <c r="DU160" s="38">
        <f t="shared" si="254"/>
        <v>10</v>
      </c>
      <c r="DV160" s="13"/>
      <c r="DW160" s="83"/>
      <c r="DX160" s="2"/>
    </row>
    <row r="161" spans="1:128" x14ac:dyDescent="0.3">
      <c r="A161" s="99" t="str">
        <f>'Indicator Data'!A164</f>
        <v>South Africa</v>
      </c>
      <c r="B161" s="39" t="str">
        <f>'Indicator Data'!B164</f>
        <v>ZAF</v>
      </c>
      <c r="C161" s="35">
        <f>ROUND(IF('Indicator Data'!C164=0,0.1,IF(LOG('Indicator Data'!C164)&gt;C$195,10,IF(LOG('Indicator Data'!C164)&lt;C$194,0,10-(C$195-LOG('Indicator Data'!C164))/(C$195-C$194)*10))),1)</f>
        <v>5.8</v>
      </c>
      <c r="D161" s="35">
        <f>ROUND(IF('Indicator Data'!D164=0,0.1,IF(LOG('Indicator Data'!D164)&gt;D$195,10,IF(LOG('Indicator Data'!D164)&lt;D$194,0,10-(D$195-LOG('Indicator Data'!D164))/(D$195-D$194)*10))),1)</f>
        <v>0.1</v>
      </c>
      <c r="E161" s="35">
        <f t="shared" si="214"/>
        <v>3.5</v>
      </c>
      <c r="F161" s="35">
        <f>IF('Indicator Data'!E164="No data",0.1,(ROUND(IF('Indicator Data'!E164=0,0,IF(LOG('Indicator Data'!E164)&gt;F$195,10,IF(LOG('Indicator Data'!E164)&lt;F$194,0,10-(F$195-LOG('Indicator Data'!E164))/(F$195-F$194)*10))),1)))</f>
        <v>7.4</v>
      </c>
      <c r="G161" s="35">
        <f>ROUND(IF('Indicator Data'!F164=0,0,IF(LOG('Indicator Data'!F164)&gt;G$195,10,IF(LOG('Indicator Data'!F164)&lt;G$194,0,10-(G$195-LOG('Indicator Data'!F164))/(G$195-G$194)*10))),1)</f>
        <v>5.3</v>
      </c>
      <c r="H161" s="35">
        <f>ROUND(IF('Indicator Data'!G164=0,0,IF(LOG('Indicator Data'!G164)&gt;H$195,10,IF(LOG('Indicator Data'!G164)&lt;H$194,0,10-(H$195-LOG('Indicator Data'!G164))/(H$195-H$194)*10))),1)</f>
        <v>2.9</v>
      </c>
      <c r="I161" s="35">
        <f>ROUND(IF('Indicator Data'!H164=0,0,IF(LOG('Indicator Data'!H164)&gt;I$195,10,IF(LOG('Indicator Data'!H164)&lt;I$194,0,10-(I$195-LOG('Indicator Data'!H164))/(I$195-I$194)*10))),1)</f>
        <v>0</v>
      </c>
      <c r="J161" s="35">
        <f t="shared" si="215"/>
        <v>1.6</v>
      </c>
      <c r="K161" s="35">
        <f>ROUND(IF('Indicator Data'!I164=0,0,IF(LOG('Indicator Data'!I164)&gt;K$195,10,IF(LOG('Indicator Data'!I164)&lt;K$194,0,10-(K$195-LOG('Indicator Data'!I164))/(K$195-K$194)*10))),1)</f>
        <v>0</v>
      </c>
      <c r="L161" s="35">
        <f t="shared" si="216"/>
        <v>0.8</v>
      </c>
      <c r="M161" s="35">
        <f>ROUND(IF('Indicator Data'!J164=0,0,IF(LOG('Indicator Data'!J164)&gt;M$195,10,IF(LOG('Indicator Data'!J164)&lt;M$194,0,10-(M$195-LOG('Indicator Data'!J164))/(M$195-M$194)*10))),1)</f>
        <v>10</v>
      </c>
      <c r="N161" s="36">
        <f>'Indicator Data'!C164/'Indicator Data'!$CK164</f>
        <v>3.7828531237630408E-5</v>
      </c>
      <c r="O161" s="36">
        <f>'Indicator Data'!D164/'Indicator Data'!$CK164</f>
        <v>0</v>
      </c>
      <c r="P161" s="36">
        <f>IF(F161=0.1,"x",'Indicator Data'!E164/'Indicator Data'!$CK164)</f>
        <v>1.7248692876923332E-3</v>
      </c>
      <c r="Q161" s="36">
        <f>'Indicator Data'!F164/'Indicator Data'!$CK164</f>
        <v>2.8760495824490755E-7</v>
      </c>
      <c r="R161" s="36">
        <f>'Indicator Data'!G164/'Indicator Data'!$CK164</f>
        <v>2.5557648274912331E-5</v>
      </c>
      <c r="S161" s="36">
        <f>'Indicator Data'!H164/'Indicator Data'!$CK164</f>
        <v>0</v>
      </c>
      <c r="T161" s="36">
        <f>'Indicator Data'!I164/'Indicator Data'!$CK164</f>
        <v>0</v>
      </c>
      <c r="U161" s="36">
        <f>'Indicator Data'!J164/'Indicator Data'!$CK164</f>
        <v>1.0571656037898107E-2</v>
      </c>
      <c r="V161" s="35">
        <f t="shared" si="217"/>
        <v>0.2</v>
      </c>
      <c r="W161" s="35">
        <f t="shared" si="218"/>
        <v>0</v>
      </c>
      <c r="X161" s="35">
        <f t="shared" si="219"/>
        <v>0.1</v>
      </c>
      <c r="Y161" s="35">
        <f t="shared" si="220"/>
        <v>1.1000000000000001</v>
      </c>
      <c r="Z161" s="35">
        <f t="shared" si="221"/>
        <v>4.4000000000000004</v>
      </c>
      <c r="AA161" s="35">
        <f t="shared" si="222"/>
        <v>0</v>
      </c>
      <c r="AB161" s="35">
        <f t="shared" si="223"/>
        <v>0</v>
      </c>
      <c r="AC161" s="35">
        <f t="shared" si="224"/>
        <v>0</v>
      </c>
      <c r="AD161" s="35">
        <f t="shared" si="225"/>
        <v>0</v>
      </c>
      <c r="AE161" s="35">
        <f t="shared" si="226"/>
        <v>0</v>
      </c>
      <c r="AF161" s="35">
        <f t="shared" si="227"/>
        <v>3.5</v>
      </c>
      <c r="AG161" s="35">
        <f>ROUND(IF('Indicator Data'!K164=0,0,IF('Indicator Data'!K164&gt;AG$195,10,IF('Indicator Data'!K164&lt;AG$194,0,10-(AG$195-'Indicator Data'!K164)/(AG$195-AG$194)*10))),1)</f>
        <v>6.7</v>
      </c>
      <c r="AH161" s="35">
        <f t="shared" si="228"/>
        <v>3</v>
      </c>
      <c r="AI161" s="35">
        <f t="shared" si="229"/>
        <v>0.1</v>
      </c>
      <c r="AJ161" s="35">
        <f t="shared" si="230"/>
        <v>1.5</v>
      </c>
      <c r="AK161" s="35">
        <f t="shared" si="231"/>
        <v>0</v>
      </c>
      <c r="AL161" s="35">
        <f t="shared" si="232"/>
        <v>0.8</v>
      </c>
      <c r="AM161" s="35">
        <f t="shared" si="233"/>
        <v>0</v>
      </c>
      <c r="AN161" s="35">
        <f t="shared" si="234"/>
        <v>8.1999999999999993</v>
      </c>
      <c r="AO161" s="142">
        <f t="shared" si="235"/>
        <v>2</v>
      </c>
      <c r="AP161" s="142">
        <f t="shared" si="255"/>
        <v>5</v>
      </c>
      <c r="AQ161" s="142">
        <f t="shared" si="236"/>
        <v>4.9000000000000004</v>
      </c>
      <c r="AR161" s="142">
        <f t="shared" si="237"/>
        <v>0.4</v>
      </c>
      <c r="AS161" s="35">
        <f t="shared" si="238"/>
        <v>7.5</v>
      </c>
      <c r="AT161" s="35">
        <f>IF('Indicator Data'!L164="No data","x",IF('Indicator Data'!CL164&lt;1000,"x",ROUND((IF('Indicator Data'!L164&gt;AT$195,10,IF('Indicator Data'!L164&lt;AT$194,0,10-(AT$195-'Indicator Data'!L164)/(AT$195-AT$194)*10))),1)))</f>
        <v>10</v>
      </c>
      <c r="AU161" s="142">
        <f t="shared" si="239"/>
        <v>8.8000000000000007</v>
      </c>
      <c r="AV161" s="35">
        <f>IF('Indicator Data'!M164="No data","x",ROUND(IF('Indicator Data'!M164=0,0,IF(LOG('Indicator Data'!M164)&gt;AV$195,10,IF(LOG('Indicator Data'!M164)&lt;AV$194,0,10-(AV$195-LOG('Indicator Data'!M164))/(AV$195-AV$194)*10))),1))</f>
        <v>9.5</v>
      </c>
      <c r="AW161" s="36">
        <f>IF(AV161="x","x",'Indicator Data'!M164/'Indicator Data'!$CK164)</f>
        <v>0.81285805611517969</v>
      </c>
      <c r="AX161" s="35">
        <f t="shared" si="256"/>
        <v>9</v>
      </c>
      <c r="AY161" s="35">
        <f t="shared" si="257"/>
        <v>9.3000000000000007</v>
      </c>
      <c r="AZ161" s="35">
        <f>IF('Indicator Data'!N164="No data","x",ROUND(IF('Indicator Data'!N164=0,0,IF(LOG('Indicator Data'!N164)&gt;AZ$195,10,IF(LOG('Indicator Data'!N164)&lt;AZ$194,0,10-(AZ$195-LOG('Indicator Data'!N164))/(AZ$195-AZ$194)*10))),1))</f>
        <v>0</v>
      </c>
      <c r="BA161" s="36">
        <f>IF(AZ161="x","x",'Indicator Data'!N164/'Indicator Data'!$CK164)</f>
        <v>0</v>
      </c>
      <c r="BB161" s="35">
        <f t="shared" si="258"/>
        <v>0</v>
      </c>
      <c r="BC161" s="35">
        <f t="shared" si="259"/>
        <v>0</v>
      </c>
      <c r="BD161" s="35">
        <f>IF('Indicator Data'!O164="No data","x",ROUND(IF('Indicator Data'!O164=0,0,IF(LOG('Indicator Data'!O164)&gt;BD$195,10,IF(LOG('Indicator Data'!O164)&lt;BD$194,0,10-(BD$195-LOG('Indicator Data'!O164))/(BD$195-BD$194)*10))),1))</f>
        <v>0</v>
      </c>
      <c r="BE161" s="36">
        <f>IF(BD161="x","x",'Indicator Data'!O164/'Indicator Data'!$CK164)</f>
        <v>0</v>
      </c>
      <c r="BF161" s="35">
        <f t="shared" si="260"/>
        <v>0</v>
      </c>
      <c r="BG161" s="35">
        <f t="shared" si="261"/>
        <v>0</v>
      </c>
      <c r="BH161" s="35">
        <f>IF('Indicator Data'!P164="No data","x",ROUND(IF('Indicator Data'!P164=0,0,IF(LOG('Indicator Data'!P164)&gt;BH$195,10,IF(LOG('Indicator Data'!P164)&lt;BH$194,0,10-(BH$195-LOG('Indicator Data'!P164))/(BH$195-BH$194)*10))),1))</f>
        <v>5.4</v>
      </c>
      <c r="BI161" s="36">
        <f>IF(BH161="x","x",'Indicator Data'!P164/'Indicator Data'!$CK164)</f>
        <v>3.185188003626266E-4</v>
      </c>
      <c r="BJ161" s="35">
        <f t="shared" si="262"/>
        <v>0</v>
      </c>
      <c r="BK161" s="35">
        <f t="shared" si="263"/>
        <v>3.1</v>
      </c>
      <c r="BL161" s="35">
        <f t="shared" si="264"/>
        <v>4.5999999999999996</v>
      </c>
      <c r="BM161" s="35">
        <f>ROUND(IF('Indicator Data'!Q164=0,0,IF(LOG('Indicator Data'!Q164)&gt;BM$195,10,IF(LOG('Indicator Data'!Q164)&lt;BM$194,0,10-(BM$195-LOG('Indicator Data'!Q164))/(BM$195-BM$194)*10))),1)</f>
        <v>8.9</v>
      </c>
      <c r="BN161" s="35">
        <f>ROUND(IF('Indicator Data'!R164=0,0,IF(LOG('Indicator Data'!R164)&gt;BN$195,10,IF(LOG('Indicator Data'!R164)&lt;BN$194,0,10-(BN$195-LOG('Indicator Data'!R164))/(BN$195-BN$194)*10))),1)</f>
        <v>7.3</v>
      </c>
      <c r="BO161" s="35">
        <f t="shared" si="265"/>
        <v>7.833333333333333</v>
      </c>
      <c r="BP161" s="36">
        <f>'Indicator Data'!Q164/'Indicator Data'!$CK164</f>
        <v>0.31723360719154015</v>
      </c>
      <c r="BQ161" s="36">
        <f>'Indicator Data'!R164/'Indicator Data'!$CK164</f>
        <v>4.371896215004647E-3</v>
      </c>
      <c r="BR161" s="35">
        <f t="shared" si="240"/>
        <v>3.2</v>
      </c>
      <c r="BS161" s="35">
        <f t="shared" si="241"/>
        <v>0.1</v>
      </c>
      <c r="BT161" s="35">
        <f t="shared" si="242"/>
        <v>1.1333333333333335</v>
      </c>
      <c r="BU161" s="35">
        <f t="shared" si="266"/>
        <v>5.4</v>
      </c>
      <c r="BV161" s="35">
        <f>ROUND(IF('Indicator Data'!S164=0,0,IF(LOG('Indicator Data'!S164)&gt;BV$195,10,IF(LOG('Indicator Data'!S164)&lt;BV$194,0,10-(BV$195-LOG('Indicator Data'!S164))/(BV$195-BV$194)*10))),1)</f>
        <v>8.6</v>
      </c>
      <c r="BW161" s="35">
        <f>ROUND(IF('Indicator Data'!T164=0,0,IF(LOG('Indicator Data'!T164)&gt;BW$195,10,IF(LOG('Indicator Data'!T164)&lt;BW$194,0,10-(BW$195-LOG('Indicator Data'!T164))/(BW$195-BW$194)*10))),1)</f>
        <v>8.3000000000000007</v>
      </c>
      <c r="BX161" s="35">
        <f t="shared" si="267"/>
        <v>8.4</v>
      </c>
      <c r="BY161" s="36">
        <f>'Indicator Data'!S164/'Indicator Data'!$CK164</f>
        <v>0.20308892641479104</v>
      </c>
      <c r="BZ161" s="36">
        <f>'Indicator Data'!T164/'Indicator Data'!$CK164</f>
        <v>0.11249358470155886</v>
      </c>
      <c r="CA161" s="35">
        <f t="shared" si="243"/>
        <v>3.4</v>
      </c>
      <c r="CB161" s="35">
        <f t="shared" si="244"/>
        <v>1.1000000000000001</v>
      </c>
      <c r="CC161" s="35">
        <f t="shared" si="268"/>
        <v>1.8666666666666665</v>
      </c>
      <c r="CD161" s="35">
        <f t="shared" si="269"/>
        <v>6.1</v>
      </c>
      <c r="CE161" s="35">
        <f t="shared" si="270"/>
        <v>5.8</v>
      </c>
      <c r="CF161" s="35">
        <f>ROUND(IF('Indicator Data'!U164=0,0,IF(LOG('Indicator Data'!U164)&gt;CF$195,10,IF(LOG('Indicator Data'!U164)&lt;CF$194,0,10-(CF$195-LOG('Indicator Data'!U164))/(CF$195-CF$194)*10))),1)</f>
        <v>7.2</v>
      </c>
      <c r="CG161" s="36">
        <f>'Indicator Data'!U164/'Indicator Data'!$CK164</f>
        <v>1.8783696654879903E-2</v>
      </c>
      <c r="CH161" s="35">
        <f t="shared" si="245"/>
        <v>0.2</v>
      </c>
      <c r="CI161" s="35">
        <f t="shared" si="271"/>
        <v>4.5999999999999996</v>
      </c>
      <c r="CJ161" s="35">
        <f>ROUND(IF('Indicator Data'!V164=0,0,IF(LOG('Indicator Data'!V164)&gt;CJ$195,10,IF(LOG('Indicator Data'!V164)&lt;CJ$194,0,10-(CJ$195-LOG('Indicator Data'!V164))/(CJ$195-CJ$194)*10))),1)</f>
        <v>9.1</v>
      </c>
      <c r="CK161" s="36">
        <f>IF('Indicator Data'!V164/'Indicator Data'!$CK164&gt;1,1,'Indicator Data'!V164/'Indicator Data'!$CK164)</f>
        <v>0.44175777445934056</v>
      </c>
      <c r="CL161" s="35">
        <f t="shared" si="246"/>
        <v>4.4000000000000004</v>
      </c>
      <c r="CM161" s="35">
        <f t="shared" si="272"/>
        <v>7.4</v>
      </c>
      <c r="CN161" s="35">
        <f>ROUND(IF('Indicator Data'!W164=0,0,IF(LOG('Indicator Data'!W164)&gt;CN$195,10,IF(LOG('Indicator Data'!W164)&lt;CN$194,0,10-(CN$195-LOG('Indicator Data'!W164))/(CN$195-CN$194)*10))),1)</f>
        <v>7.2</v>
      </c>
      <c r="CO161" s="36">
        <f>'Indicator Data'!W164/'Indicator Data'!$CK164</f>
        <v>2.1047567230043775E-2</v>
      </c>
      <c r="CP161" s="35">
        <f t="shared" si="247"/>
        <v>0.2</v>
      </c>
      <c r="CQ161" s="35">
        <f t="shared" si="273"/>
        <v>4.5999999999999996</v>
      </c>
      <c r="CR161" s="35">
        <f t="shared" si="248"/>
        <v>5.7</v>
      </c>
      <c r="CS161" s="35">
        <f>IF('Indicator Data'!BZ164="No data","x",ROUND(IF('Indicator Data'!BZ164&gt;CS$195,0,IF('Indicator Data'!BZ164&lt;CS$194,10,(CS$195-'Indicator Data'!BZ164)/(CS$195-CS$194)*10)),1))</f>
        <v>2.7</v>
      </c>
      <c r="CT161" s="35">
        <f>IF('Indicator Data'!CA164="No data","x",ROUND(IF('Indicator Data'!CA164&gt;CT$195,0,IF('Indicator Data'!CA164&lt;CT$194,10,(CT$195-'Indicator Data'!CA164)/(CT$195-CT$194)*10)),1))</f>
        <v>1.2</v>
      </c>
      <c r="CU161" s="35">
        <f>IF('Indicator Data'!AC164="No data","x",ROUND(IF('Indicator Data'!AC164&gt;CU$195,0,IF('Indicator Data'!AC164&lt;CU$194,10,(CU$195-'Indicator Data'!AC164)/(CU$195-CU$194)*10)),1))</f>
        <v>5.6</v>
      </c>
      <c r="CV161" s="35">
        <f t="shared" si="249"/>
        <v>3.2</v>
      </c>
      <c r="CW161" s="35">
        <f>IF('Indicator Data'!X164="No data","x",ROUND(IF(LOG('Indicator Data'!X164)&gt;CW$195,10,IF(LOG('Indicator Data'!X164)&lt;CW$194,0,10-(CW$195-LOG('Indicator Data'!X164))/(CW$195-CW$194)*10)),1))</f>
        <v>5.6</v>
      </c>
      <c r="CX161" s="35">
        <f>IF('Indicator Data'!Y164="No data","x",ROUND(IF('Indicator Data'!Y164&gt;CX$195,10,IF('Indicator Data'!Y164&lt;CX$194,0,10-(CX$195-'Indicator Data'!Y164)/(CX$195-CX$194)*10)),1))</f>
        <v>4.2</v>
      </c>
      <c r="CY161" s="35">
        <f>IF('Indicator Data'!Z164="No data","x",ROUND(IF('Indicator Data'!Z164&gt;CY$195,10,IF('Indicator Data'!Z164&lt;CY$194,0,10-(CY$195-'Indicator Data'!Z164)/(CY$195-CY$194)*10)),1))</f>
        <v>6.6</v>
      </c>
      <c r="CZ161" s="35">
        <f>IF('Indicator Data'!AA164="No data","x",ROUND(IF('Indicator Data'!AA164&gt;CZ$195,10,IF('Indicator Data'!AA164&lt;CZ$194,0,10-(CZ$195-'Indicator Data'!AA164)/(CZ$195-CZ$194)*10)),1))</f>
        <v>3.5</v>
      </c>
      <c r="DA161" s="35">
        <f t="shared" si="274"/>
        <v>5</v>
      </c>
      <c r="DB161" s="35">
        <f t="shared" si="275"/>
        <v>4.4000000000000004</v>
      </c>
      <c r="DC161" s="35">
        <f>IF('Indicator Data'!AF164="No data","x",ROUND(IF('Indicator Data'!AF164&gt;DC$195,10,IF('Indicator Data'!AF164&lt;DC$194,0,10-(DC$195-'Indicator Data'!AF164)/(DC$195-DC$194)*10)),1))</f>
        <v>2.9</v>
      </c>
      <c r="DD161" s="35">
        <f>IF('Indicator Data'!AG164="No data","x",ROUND(IF('Indicator Data'!AG164&gt;DD$195,10,IF('Indicator Data'!AG164&lt;DD$194,0,10-(DD$195-'Indicator Data'!AG164)/(DD$195-DD$194)*10)),1))</f>
        <v>3.3</v>
      </c>
      <c r="DE161" s="35">
        <f t="shared" si="276"/>
        <v>4.4000000000000004</v>
      </c>
      <c r="DF161" s="35">
        <f>IF('Indicator Data'!AB164="No data","x",ROUND(IF('Indicator Data'!AB164&gt;DF$195,10,IF('Indicator Data'!AB164&lt;DF$194,0,10-(DF$195-'Indicator Data'!AB164)/(DF$195-DF$194)*10)),1))</f>
        <v>0.5</v>
      </c>
      <c r="DG161" s="35">
        <f t="shared" si="277"/>
        <v>2.5</v>
      </c>
      <c r="DH161" s="143">
        <f>IF('Indicator Data'!AD164="No data","x",'Indicator Data'!AD164/'Indicator Data'!$CJ164)</f>
        <v>7.6009763062147997E-5</v>
      </c>
      <c r="DI161" s="35">
        <f t="shared" si="278"/>
        <v>9.1999999999999993</v>
      </c>
      <c r="DJ161" s="35">
        <f>IF('Indicator Data'!AE164="No data","x",ROUND(IF('Indicator Data'!AE164&gt;DJ$195,0,IF('Indicator Data'!AE164&lt;DJ$194,10,(DJ$195-'Indicator Data'!AE164)/(DJ$195-DJ$194)*10)),1))</f>
        <v>2</v>
      </c>
      <c r="DK161" s="35">
        <f t="shared" si="279"/>
        <v>5.6</v>
      </c>
      <c r="DL161" s="35">
        <f t="shared" si="280"/>
        <v>4.2</v>
      </c>
      <c r="DM161" s="37">
        <f t="shared" si="250"/>
        <v>4.8</v>
      </c>
      <c r="DN161" s="38">
        <f t="shared" si="251"/>
        <v>5</v>
      </c>
      <c r="DO161" s="35">
        <f>ROUND(IF('Indicator Data'!AH164=0,0,IF('Indicator Data'!AH164&gt;DO$195,10,IF('Indicator Data'!AH164&lt;DO$194,0,10-(DO$195-'Indicator Data'!AH164)/(DO$195-DO$194)*10))),1)</f>
        <v>9.1999999999999993</v>
      </c>
      <c r="DP161" s="35">
        <f>ROUND(IF('Indicator Data'!AI164=0,0,IF(LOG('Indicator Data'!AI164)&gt;LOG(DP$195),10,IF(LOG('Indicator Data'!AI164)&lt;LOG(DP$194),0,10-(LOG(DP$195)-LOG('Indicator Data'!AI164))/(LOG(DP$195)-LOG(DP$194))*10))),1)</f>
        <v>9.5</v>
      </c>
      <c r="DQ161" s="37">
        <f t="shared" si="252"/>
        <v>9.4</v>
      </c>
      <c r="DR161" s="35">
        <f>'Indicator Data'!AJ164</f>
        <v>0</v>
      </c>
      <c r="DS161" s="35">
        <f>'Indicator Data'!AK164</f>
        <v>0</v>
      </c>
      <c r="DT161" s="37">
        <f t="shared" si="253"/>
        <v>0</v>
      </c>
      <c r="DU161" s="38">
        <f t="shared" si="254"/>
        <v>6.6</v>
      </c>
      <c r="DV161" s="13"/>
      <c r="DW161" s="83"/>
      <c r="DX161" s="2"/>
    </row>
    <row r="162" spans="1:128" x14ac:dyDescent="0.3">
      <c r="A162" s="99" t="str">
        <f>'Indicator Data'!A165</f>
        <v>South Sudan</v>
      </c>
      <c r="B162" s="39" t="str">
        <f>'Indicator Data'!B165</f>
        <v>SSD</v>
      </c>
      <c r="C162" s="35">
        <f>ROUND(IF('Indicator Data'!C165=0,0.1,IF(LOG('Indicator Data'!C165)&gt;C$195,10,IF(LOG('Indicator Data'!C165)&lt;C$194,0,10-(C$195-LOG('Indicator Data'!C165))/(C$195-C$194)*10))),1)</f>
        <v>6.8</v>
      </c>
      <c r="D162" s="35">
        <f>ROUND(IF('Indicator Data'!D165=0,0.1,IF(LOG('Indicator Data'!D165)&gt;D$195,10,IF(LOG('Indicator Data'!D165)&lt;D$194,0,10-(D$195-LOG('Indicator Data'!D165))/(D$195-D$194)*10))),1)</f>
        <v>0.1</v>
      </c>
      <c r="E162" s="35">
        <f t="shared" si="214"/>
        <v>4.2</v>
      </c>
      <c r="F162" s="35">
        <f>IF('Indicator Data'!E165="No data",0.1,(ROUND(IF('Indicator Data'!E165=0,0,IF(LOG('Indicator Data'!E165)&gt;F$195,10,IF(LOG('Indicator Data'!E165)&lt;F$194,0,10-(F$195-LOG('Indicator Data'!E165))/(F$195-F$194)*10))),1)))</f>
        <v>7.7</v>
      </c>
      <c r="G162" s="35">
        <f>ROUND(IF('Indicator Data'!F165=0,0,IF(LOG('Indicator Data'!F165)&gt;G$195,10,IF(LOG('Indicator Data'!F165)&lt;G$194,0,10-(G$195-LOG('Indicator Data'!F165))/(G$195-G$194)*10))),1)</f>
        <v>0</v>
      </c>
      <c r="H162" s="35">
        <f>ROUND(IF('Indicator Data'!G165=0,0,IF(LOG('Indicator Data'!G165)&gt;H$195,10,IF(LOG('Indicator Data'!G165)&lt;H$194,0,10-(H$195-LOG('Indicator Data'!G165))/(H$195-H$194)*10))),1)</f>
        <v>0</v>
      </c>
      <c r="I162" s="35">
        <f>ROUND(IF('Indicator Data'!H165=0,0,IF(LOG('Indicator Data'!H165)&gt;I$195,10,IF(LOG('Indicator Data'!H165)&lt;I$194,0,10-(I$195-LOG('Indicator Data'!H165))/(I$195-I$194)*10))),1)</f>
        <v>0</v>
      </c>
      <c r="J162" s="35">
        <f t="shared" si="215"/>
        <v>0</v>
      </c>
      <c r="K162" s="35">
        <f>ROUND(IF('Indicator Data'!I165=0,0,IF(LOG('Indicator Data'!I165)&gt;K$195,10,IF(LOG('Indicator Data'!I165)&lt;K$194,0,10-(K$195-LOG('Indicator Data'!I165))/(K$195-K$194)*10))),1)</f>
        <v>0</v>
      </c>
      <c r="L162" s="35">
        <f t="shared" si="216"/>
        <v>0</v>
      </c>
      <c r="M162" s="35">
        <f>ROUND(IF('Indicator Data'!J165=0,0,IF(LOG('Indicator Data'!J165)&gt;M$195,10,IF(LOG('Indicator Data'!J165)&lt;M$194,0,10-(M$195-LOG('Indicator Data'!J165))/(M$195-M$194)*10))),1)</f>
        <v>10</v>
      </c>
      <c r="N162" s="36">
        <f>'Indicator Data'!C165/'Indicator Data'!$CK165</f>
        <v>4.369839242036613E-4</v>
      </c>
      <c r="O162" s="36">
        <f>'Indicator Data'!D165/'Indicator Data'!$CK165</f>
        <v>0</v>
      </c>
      <c r="P162" s="36">
        <f>IF(F162=0.1,"x",'Indicator Data'!E165/'Indicator Data'!$CK165)</f>
        <v>9.6271470403398313E-3</v>
      </c>
      <c r="Q162" s="36">
        <f>'Indicator Data'!F165/'Indicator Data'!$CK165</f>
        <v>0</v>
      </c>
      <c r="R162" s="36">
        <f>'Indicator Data'!G165/'Indicator Data'!$CK165</f>
        <v>0</v>
      </c>
      <c r="S162" s="36">
        <f>'Indicator Data'!H165/'Indicator Data'!$CK165</f>
        <v>0</v>
      </c>
      <c r="T162" s="36">
        <f>'Indicator Data'!I165/'Indicator Data'!$CK165</f>
        <v>0</v>
      </c>
      <c r="U162" s="36">
        <f>'Indicator Data'!J165/'Indicator Data'!$CK165</f>
        <v>1.839328449622965E-2</v>
      </c>
      <c r="V162" s="35">
        <f t="shared" si="217"/>
        <v>2.2000000000000002</v>
      </c>
      <c r="W162" s="35">
        <f t="shared" si="218"/>
        <v>0</v>
      </c>
      <c r="X162" s="35">
        <f t="shared" si="219"/>
        <v>1.2</v>
      </c>
      <c r="Y162" s="35">
        <f t="shared" si="220"/>
        <v>6.4</v>
      </c>
      <c r="Z162" s="35">
        <f t="shared" si="221"/>
        <v>0</v>
      </c>
      <c r="AA162" s="35">
        <f t="shared" si="222"/>
        <v>0</v>
      </c>
      <c r="AB162" s="35">
        <f t="shared" si="223"/>
        <v>0</v>
      </c>
      <c r="AC162" s="35">
        <f t="shared" si="224"/>
        <v>0</v>
      </c>
      <c r="AD162" s="35">
        <f t="shared" si="225"/>
        <v>0</v>
      </c>
      <c r="AE162" s="35">
        <f t="shared" si="226"/>
        <v>0</v>
      </c>
      <c r="AF162" s="35">
        <f t="shared" si="227"/>
        <v>6.1</v>
      </c>
      <c r="AG162" s="35">
        <f>ROUND(IF('Indicator Data'!K165=0,0,IF('Indicator Data'!K165&gt;AG$195,10,IF('Indicator Data'!K165&lt;AG$194,0,10-(AG$195-'Indicator Data'!K165)/(AG$195-AG$194)*10))),1)</f>
        <v>1.9</v>
      </c>
      <c r="AH162" s="35">
        <f t="shared" si="228"/>
        <v>4.5</v>
      </c>
      <c r="AI162" s="35">
        <f t="shared" si="229"/>
        <v>0.1</v>
      </c>
      <c r="AJ162" s="35">
        <f t="shared" si="230"/>
        <v>0</v>
      </c>
      <c r="AK162" s="35">
        <f t="shared" si="231"/>
        <v>0</v>
      </c>
      <c r="AL162" s="35">
        <f t="shared" si="232"/>
        <v>0</v>
      </c>
      <c r="AM162" s="35">
        <f t="shared" si="233"/>
        <v>0</v>
      </c>
      <c r="AN162" s="35">
        <f t="shared" si="234"/>
        <v>8.8000000000000007</v>
      </c>
      <c r="AO162" s="142">
        <f t="shared" si="235"/>
        <v>2.8</v>
      </c>
      <c r="AP162" s="142">
        <f t="shared" si="255"/>
        <v>7.1</v>
      </c>
      <c r="AQ162" s="142">
        <f t="shared" si="236"/>
        <v>0</v>
      </c>
      <c r="AR162" s="142">
        <f t="shared" si="237"/>
        <v>0</v>
      </c>
      <c r="AS162" s="35">
        <f t="shared" si="238"/>
        <v>5.4</v>
      </c>
      <c r="AT162" s="35">
        <f>IF('Indicator Data'!L165="No data","x",IF('Indicator Data'!CL165&lt;1000,"x",ROUND((IF('Indicator Data'!L165&gt;AT$195,10,IF('Indicator Data'!L165&lt;AT$194,0,10-(AT$195-'Indicator Data'!L165)/(AT$195-AT$194)*10))),1)))</f>
        <v>2</v>
      </c>
      <c r="AU162" s="142">
        <f t="shared" si="239"/>
        <v>3.7</v>
      </c>
      <c r="AV162" s="35">
        <f>IF('Indicator Data'!M165="No data","x",ROUND(IF('Indicator Data'!M165=0,0,IF(LOG('Indicator Data'!M165)&gt;AV$195,10,IF(LOG('Indicator Data'!M165)&lt;AV$194,0,10-(AV$195-LOG('Indicator Data'!M165))/(AV$195-AV$194)*10))),1))</f>
        <v>8.1</v>
      </c>
      <c r="AW162" s="36">
        <f>IF(AV162="x","x",'Indicator Data'!M165/'Indicator Data'!$CK165)</f>
        <v>0.41260914890416395</v>
      </c>
      <c r="AX162" s="35">
        <f t="shared" si="256"/>
        <v>4.5999999999999996</v>
      </c>
      <c r="AY162" s="35">
        <f t="shared" si="257"/>
        <v>6.7</v>
      </c>
      <c r="AZ162" s="35">
        <f>IF('Indicator Data'!N165="No data","x",ROUND(IF('Indicator Data'!N165=0,0,IF(LOG('Indicator Data'!N165)&gt;AZ$195,10,IF(LOG('Indicator Data'!N165)&lt;AZ$194,0,10-(AZ$195-LOG('Indicator Data'!N165))/(AZ$195-AZ$194)*10))),1))</f>
        <v>7.3</v>
      </c>
      <c r="BA162" s="36">
        <f>IF(AZ162="x","x",'Indicator Data'!N165/'Indicator Data'!$CK165)</f>
        <v>1.9078085812103188E-2</v>
      </c>
      <c r="BB162" s="35">
        <f t="shared" si="258"/>
        <v>3.8</v>
      </c>
      <c r="BC162" s="35">
        <f t="shared" si="259"/>
        <v>5.8</v>
      </c>
      <c r="BD162" s="35">
        <f>IF('Indicator Data'!O165="No data","x",ROUND(IF('Indicator Data'!O165=0,0,IF(LOG('Indicator Data'!O165)&gt;BD$195,10,IF(LOG('Indicator Data'!O165)&lt;BD$194,0,10-(BD$195-LOG('Indicator Data'!O165))/(BD$195-BD$194)*10))),1))</f>
        <v>0</v>
      </c>
      <c r="BE162" s="36">
        <f>IF(BD162="x","x",'Indicator Data'!O165/'Indicator Data'!$CK165)</f>
        <v>0</v>
      </c>
      <c r="BF162" s="35">
        <f t="shared" si="260"/>
        <v>0</v>
      </c>
      <c r="BG162" s="35">
        <f t="shared" si="261"/>
        <v>0</v>
      </c>
      <c r="BH162" s="35">
        <f>IF('Indicator Data'!P165="No data","x",ROUND(IF('Indicator Data'!P165=0,0,IF(LOG('Indicator Data'!P165)&gt;BH$195,10,IF(LOG('Indicator Data'!P165)&lt;BH$194,0,10-(BH$195-LOG('Indicator Data'!P165))/(BH$195-BH$194)*10))),1))</f>
        <v>7.9</v>
      </c>
      <c r="BI162" s="36">
        <f>IF(BH162="x","x",'Indicator Data'!P165/'Indicator Data'!$CK165)</f>
        <v>4.1874417726000902E-2</v>
      </c>
      <c r="BJ162" s="35">
        <f t="shared" si="262"/>
        <v>4.2</v>
      </c>
      <c r="BK162" s="35">
        <f t="shared" si="263"/>
        <v>6.4</v>
      </c>
      <c r="BL162" s="35">
        <f t="shared" si="264"/>
        <v>5.2</v>
      </c>
      <c r="BM162" s="35">
        <f>ROUND(IF('Indicator Data'!Q165=0,0,IF(LOG('Indicator Data'!Q165)&gt;BM$195,10,IF(LOG('Indicator Data'!Q165)&lt;BM$194,0,10-(BM$195-LOG('Indicator Data'!Q165))/(BM$195-BM$194)*10))),1)</f>
        <v>8.1</v>
      </c>
      <c r="BN162" s="35">
        <f>ROUND(IF('Indicator Data'!R165=0,0,IF(LOG('Indicator Data'!R165)&gt;BN$195,10,IF(LOG('Indicator Data'!R165)&lt;BN$194,0,10-(BN$195-LOG('Indicator Data'!R165))/(BN$195-BN$194)*10))),1)</f>
        <v>9.8000000000000007</v>
      </c>
      <c r="BO162" s="35">
        <f t="shared" si="265"/>
        <v>9.2333333333333325</v>
      </c>
      <c r="BP162" s="36">
        <f>'Indicator Data'!Q165/'Indicator Data'!$CK165</f>
        <v>0.39433383443843739</v>
      </c>
      <c r="BQ162" s="36">
        <f>'Indicator Data'!R165/'Indicator Data'!$CK165</f>
        <v>0.60402765943714987</v>
      </c>
      <c r="BR162" s="35">
        <f t="shared" si="240"/>
        <v>3.9</v>
      </c>
      <c r="BS162" s="35">
        <f t="shared" si="241"/>
        <v>7.6</v>
      </c>
      <c r="BT162" s="35">
        <f t="shared" si="242"/>
        <v>6.3666666666666671</v>
      </c>
      <c r="BU162" s="35">
        <f t="shared" si="266"/>
        <v>8.1</v>
      </c>
      <c r="BV162" s="35">
        <f>ROUND(IF('Indicator Data'!S165=0,0,IF(LOG('Indicator Data'!S165)&gt;BV$195,10,IF(LOG('Indicator Data'!S165)&lt;BV$194,0,10-(BV$195-LOG('Indicator Data'!S165))/(BV$195-BV$194)*10))),1)</f>
        <v>4.7</v>
      </c>
      <c r="BW162" s="35">
        <f>ROUND(IF('Indicator Data'!T165=0,0,IF(LOG('Indicator Data'!T165)&gt;BW$195,10,IF(LOG('Indicator Data'!T165)&lt;BW$194,0,10-(BW$195-LOG('Indicator Data'!T165))/(BW$195-BW$194)*10))),1)</f>
        <v>8.6999999999999993</v>
      </c>
      <c r="BX162" s="35">
        <f t="shared" si="267"/>
        <v>7.3666666666666663</v>
      </c>
      <c r="BY162" s="36">
        <f>'Indicator Data'!S165/'Indicator Data'!$CK165</f>
        <v>1.7009269575205858E-3</v>
      </c>
      <c r="BZ162" s="36">
        <f>'Indicator Data'!T165/'Indicator Data'!$CK165</f>
        <v>0.9966605669180667</v>
      </c>
      <c r="CA162" s="35">
        <f t="shared" si="243"/>
        <v>0</v>
      </c>
      <c r="CB162" s="35">
        <f t="shared" si="244"/>
        <v>10</v>
      </c>
      <c r="CC162" s="35">
        <f t="shared" si="268"/>
        <v>6.666666666666667</v>
      </c>
      <c r="CD162" s="35">
        <f t="shared" si="269"/>
        <v>7</v>
      </c>
      <c r="CE162" s="35">
        <f t="shared" si="270"/>
        <v>7.6</v>
      </c>
      <c r="CF162" s="35">
        <f>ROUND(IF('Indicator Data'!U165=0,0,IF(LOG('Indicator Data'!U165)&gt;CF$195,10,IF(LOG('Indicator Data'!U165)&lt;CF$194,0,10-(CF$195-LOG('Indicator Data'!U165))/(CF$195-CF$194)*10))),1)</f>
        <v>7.7</v>
      </c>
      <c r="CG162" s="36">
        <f>'Indicator Data'!U165/'Indicator Data'!$CK165</f>
        <v>0.18625806174023415</v>
      </c>
      <c r="CH162" s="35">
        <f t="shared" si="245"/>
        <v>2.1</v>
      </c>
      <c r="CI162" s="35">
        <f t="shared" si="271"/>
        <v>5.6</v>
      </c>
      <c r="CJ162" s="35">
        <f>ROUND(IF('Indicator Data'!V165=0,0,IF(LOG('Indicator Data'!V165)&gt;CJ$195,10,IF(LOG('Indicator Data'!V165)&lt;CJ$194,0,10-(CJ$195-LOG('Indicator Data'!V165))/(CJ$195-CJ$194)*10))),1)</f>
        <v>8.6999999999999993</v>
      </c>
      <c r="CK162" s="36">
        <f>IF('Indicator Data'!V165/'Indicator Data'!$CK165&gt;1,1,'Indicator Data'!V165/'Indicator Data'!$CK165)</f>
        <v>0.99734110812787702</v>
      </c>
      <c r="CL162" s="35">
        <f t="shared" si="246"/>
        <v>10</v>
      </c>
      <c r="CM162" s="35">
        <f t="shared" si="272"/>
        <v>9.5</v>
      </c>
      <c r="CN162" s="35">
        <f>ROUND(IF('Indicator Data'!W165=0,0,IF(LOG('Indicator Data'!W165)&gt;CN$195,10,IF(LOG('Indicator Data'!W165)&lt;CN$194,0,10-(CN$195-LOG('Indicator Data'!W165))/(CN$195-CN$194)*10))),1)</f>
        <v>8.4</v>
      </c>
      <c r="CO162" s="36">
        <f>'Indicator Data'!W165/'Indicator Data'!$CK165</f>
        <v>0.66210453017647986</v>
      </c>
      <c r="CP162" s="35">
        <f t="shared" si="247"/>
        <v>6.6</v>
      </c>
      <c r="CQ162" s="35">
        <f t="shared" si="273"/>
        <v>7.6</v>
      </c>
      <c r="CR162" s="35">
        <f t="shared" si="248"/>
        <v>7.9</v>
      </c>
      <c r="CS162" s="35">
        <f>IF('Indicator Data'!BZ165="No data","x",ROUND(IF('Indicator Data'!BZ165&gt;CS$195,0,IF('Indicator Data'!BZ165&lt;CS$194,10,(CS$195-'Indicator Data'!BZ165)/(CS$195-CS$194)*10)),1))</f>
        <v>9.9</v>
      </c>
      <c r="CT162" s="35">
        <f>IF('Indicator Data'!CA165="No data","x",ROUND(IF('Indicator Data'!CA165&gt;CT$195,0,IF('Indicator Data'!CA165&lt;CT$194,10,(CT$195-'Indicator Data'!CA165)/(CT$195-CT$194)*10)),1))</f>
        <v>9.9</v>
      </c>
      <c r="CU162" s="35" t="str">
        <f>IF('Indicator Data'!AC165="No data","x",ROUND(IF('Indicator Data'!AC165&gt;CU$195,0,IF('Indicator Data'!AC165&lt;CU$194,10,(CU$195-'Indicator Data'!AC165)/(CU$195-CU$194)*10)),1))</f>
        <v>x</v>
      </c>
      <c r="CV162" s="35">
        <f t="shared" si="249"/>
        <v>9.9</v>
      </c>
      <c r="CW162" s="35">
        <f>IF('Indicator Data'!X165="No data","x",ROUND(IF(LOG('Indicator Data'!X165)&gt;CW$195,10,IF(LOG('Indicator Data'!X165)&lt;CW$194,0,10-(CW$195-LOG('Indicator Data'!X165))/(CW$195-CW$194)*10)),1))</f>
        <v>4.0999999999999996</v>
      </c>
      <c r="CX162" s="35">
        <f>IF('Indicator Data'!Y165="No data","x",ROUND(IF('Indicator Data'!Y165&gt;CX$195,10,IF('Indicator Data'!Y165&lt;CX$194,0,10-(CX$195-'Indicator Data'!Y165)/(CX$195-CX$194)*10)),1))</f>
        <v>4</v>
      </c>
      <c r="CY162" s="35">
        <f>IF('Indicator Data'!Z165="No data","x",ROUND(IF('Indicator Data'!Z165&gt;CY$195,10,IF('Indicator Data'!Z165&lt;CY$194,0,10-(CY$195-'Indicator Data'!Z165)/(CY$195-CY$194)*10)),1))</f>
        <v>2</v>
      </c>
      <c r="CZ162" s="35">
        <f>IF('Indicator Data'!AA165="No data","x",ROUND(IF('Indicator Data'!AA165&gt;CZ$195,10,IF('Indicator Data'!AA165&lt;CZ$194,0,10-(CZ$195-'Indicator Data'!AA165)/(CZ$195-CZ$194)*10)),1))</f>
        <v>9.9</v>
      </c>
      <c r="DA162" s="35">
        <f t="shared" si="274"/>
        <v>5</v>
      </c>
      <c r="DB162" s="35">
        <f t="shared" si="275"/>
        <v>6.6</v>
      </c>
      <c r="DC162" s="35">
        <f>IF('Indicator Data'!AF165="No data","x",ROUND(IF('Indicator Data'!AF165&gt;DC$195,10,IF('Indicator Data'!AF165&lt;DC$194,0,10-(DC$195-'Indicator Data'!AF165)/(DC$195-DC$194)*10)),1))</f>
        <v>10</v>
      </c>
      <c r="DD162" s="35">
        <f>IF('Indicator Data'!AG165="No data","x",ROUND(IF('Indicator Data'!AG165&gt;DD$195,10,IF('Indicator Data'!AG165&lt;DD$194,0,10-(DD$195-'Indicator Data'!AG165)/(DD$195-DD$194)*10)),1))</f>
        <v>6.9</v>
      </c>
      <c r="DE162" s="35">
        <f t="shared" si="276"/>
        <v>6.2</v>
      </c>
      <c r="DF162" s="35">
        <f>IF('Indicator Data'!AB165="No data","x",ROUND(IF('Indicator Data'!AB165&gt;DF$195,10,IF('Indicator Data'!AB165&lt;DF$194,0,10-(DF$195-'Indicator Data'!AB165)/(DF$195-DF$194)*10)),1))</f>
        <v>10</v>
      </c>
      <c r="DG162" s="35">
        <f t="shared" si="277"/>
        <v>9.9</v>
      </c>
      <c r="DH162" s="143">
        <f>IF('Indicator Data'!AD165="No data","x",'Indicator Data'!AD165/'Indicator Data'!$CJ165)</f>
        <v>2.5962487821043972E-4</v>
      </c>
      <c r="DI162" s="35">
        <f t="shared" si="278"/>
        <v>7.4</v>
      </c>
      <c r="DJ162" s="35">
        <f>IF('Indicator Data'!AE165="No data","x",ROUND(IF('Indicator Data'!AE165&gt;DJ$195,0,IF('Indicator Data'!AE165&lt;DJ$194,10,(DJ$195-'Indicator Data'!AE165)/(DJ$195-DJ$194)*10)),1))</f>
        <v>8</v>
      </c>
      <c r="DK162" s="35">
        <f t="shared" si="279"/>
        <v>7.7</v>
      </c>
      <c r="DL162" s="35">
        <f t="shared" si="280"/>
        <v>7.9</v>
      </c>
      <c r="DM162" s="37">
        <f t="shared" si="250"/>
        <v>7</v>
      </c>
      <c r="DN162" s="38">
        <f t="shared" si="251"/>
        <v>4</v>
      </c>
      <c r="DO162" s="35">
        <f>ROUND(IF('Indicator Data'!AH165=0,0,IF('Indicator Data'!AH165&gt;DO$195,10,IF('Indicator Data'!AH165&lt;DO$194,0,10-(DO$195-'Indicator Data'!AH165)/(DO$195-DO$194)*10))),1)</f>
        <v>10</v>
      </c>
      <c r="DP162" s="35">
        <f>ROUND(IF('Indicator Data'!AI165=0,0,IF(LOG('Indicator Data'!AI165)&gt;LOG(DP$195),10,IF(LOG('Indicator Data'!AI165)&lt;LOG(DP$194),0,10-(LOG(DP$195)-LOG('Indicator Data'!AI165))/(LOG(DP$195)-LOG(DP$194))*10))),1)</f>
        <v>10</v>
      </c>
      <c r="DQ162" s="37">
        <f t="shared" si="252"/>
        <v>10</v>
      </c>
      <c r="DR162" s="35">
        <f>'Indicator Data'!AJ165</f>
        <v>4</v>
      </c>
      <c r="DS162" s="35">
        <f>'Indicator Data'!AK165</f>
        <v>4</v>
      </c>
      <c r="DT162" s="37">
        <f t="shared" si="253"/>
        <v>8</v>
      </c>
      <c r="DU162" s="38">
        <f t="shared" si="254"/>
        <v>8</v>
      </c>
      <c r="DV162" s="13"/>
      <c r="DW162" s="83"/>
      <c r="DX162" s="2"/>
    </row>
    <row r="163" spans="1:128" x14ac:dyDescent="0.3">
      <c r="A163" s="99" t="str">
        <f>'Indicator Data'!A166</f>
        <v>Spain</v>
      </c>
      <c r="B163" s="39" t="str">
        <f>'Indicator Data'!B166</f>
        <v>ESP</v>
      </c>
      <c r="C163" s="35">
        <f>ROUND(IF('Indicator Data'!C166=0,0.1,IF(LOG('Indicator Data'!C166)&gt;C$195,10,IF(LOG('Indicator Data'!C166)&lt;C$194,0,10-(C$195-LOG('Indicator Data'!C166))/(C$195-C$194)*10))),1)</f>
        <v>8.1</v>
      </c>
      <c r="D163" s="35">
        <f>ROUND(IF('Indicator Data'!D166=0,0.1,IF(LOG('Indicator Data'!D166)&gt;D$195,10,IF(LOG('Indicator Data'!D166)&lt;D$194,0,10-(D$195-LOG('Indicator Data'!D166))/(D$195-D$194)*10))),1)</f>
        <v>0.1</v>
      </c>
      <c r="E163" s="35">
        <f t="shared" ref="E163:E193" si="281">ROUND((10-GEOMEAN(((10-C163)/10*9+1),((10-D163)/10*9+1)))/9*10,1)</f>
        <v>5.4</v>
      </c>
      <c r="F163" s="35">
        <f>IF('Indicator Data'!E166="No data",0.1,(ROUND(IF('Indicator Data'!E166=0,0,IF(LOG('Indicator Data'!E166)&gt;F$195,10,IF(LOG('Indicator Data'!E166)&lt;F$194,0,10-(F$195-LOG('Indicator Data'!E166))/(F$195-F$194)*10))),1)))</f>
        <v>7.7</v>
      </c>
      <c r="G163" s="35">
        <f>ROUND(IF('Indicator Data'!F166=0,0,IF(LOG('Indicator Data'!F166)&gt;G$195,10,IF(LOG('Indicator Data'!F166)&lt;G$194,0,10-(G$195-LOG('Indicator Data'!F166))/(G$195-G$194)*10))),1)</f>
        <v>7.1</v>
      </c>
      <c r="H163" s="35">
        <f>ROUND(IF('Indicator Data'!G166=0,0,IF(LOG('Indicator Data'!G166)&gt;H$195,10,IF(LOG('Indicator Data'!G166)&lt;H$194,0,10-(H$195-LOG('Indicator Data'!G166))/(H$195-H$194)*10))),1)</f>
        <v>0</v>
      </c>
      <c r="I163" s="35">
        <f>ROUND(IF('Indicator Data'!H166=0,0,IF(LOG('Indicator Data'!H166)&gt;I$195,10,IF(LOG('Indicator Data'!H166)&lt;I$194,0,10-(I$195-LOG('Indicator Data'!H166))/(I$195-I$194)*10))),1)</f>
        <v>0</v>
      </c>
      <c r="J163" s="35">
        <f t="shared" ref="J163:J193" si="282">ROUND((10-GEOMEAN(((10-H163)/10*9+1),((10-I163)/10*9+1)))/9*10,1)</f>
        <v>0</v>
      </c>
      <c r="K163" s="35">
        <f>ROUND(IF('Indicator Data'!I166=0,0,IF(LOG('Indicator Data'!I166)&gt;K$195,10,IF(LOG('Indicator Data'!I166)&lt;K$194,0,10-(K$195-LOG('Indicator Data'!I166))/(K$195-K$194)*10))),1)</f>
        <v>0</v>
      </c>
      <c r="L163" s="35">
        <f t="shared" ref="L163:L193" si="283">ROUND((10-GEOMEAN(((10-J163)/10*9+1),((10-K163)/10*9+1)))/9*10,1)</f>
        <v>0</v>
      </c>
      <c r="M163" s="35">
        <f>ROUND(IF('Indicator Data'!J166=0,0,IF(LOG('Indicator Data'!J166)&gt;M$195,10,IF(LOG('Indicator Data'!J166)&lt;M$194,0,10-(M$195-LOG('Indicator Data'!J166))/(M$195-M$194)*10))),1)</f>
        <v>10</v>
      </c>
      <c r="N163" s="36">
        <f>'Indicator Data'!C166/'Indicator Data'!$CK166</f>
        <v>3.6626565853568454E-4</v>
      </c>
      <c r="O163" s="36">
        <f>'Indicator Data'!D166/'Indicator Data'!$CK166</f>
        <v>0</v>
      </c>
      <c r="P163" s="36">
        <f>IF(F163=0.1,"x",'Indicator Data'!E166/'Indicator Data'!$CK166)</f>
        <v>2.5677351629780801E-3</v>
      </c>
      <c r="Q163" s="36">
        <f>'Indicator Data'!F166/'Indicator Data'!$CK166</f>
        <v>4.1420509707816762E-6</v>
      </c>
      <c r="R163" s="36">
        <f>'Indicator Data'!G166/'Indicator Data'!$CK166</f>
        <v>0</v>
      </c>
      <c r="S163" s="36">
        <f>'Indicator Data'!H166/'Indicator Data'!$CK166</f>
        <v>0</v>
      </c>
      <c r="T163" s="36">
        <f>'Indicator Data'!I166/'Indicator Data'!$CK166</f>
        <v>0</v>
      </c>
      <c r="U163" s="36">
        <f>'Indicator Data'!J166/'Indicator Data'!$CK166</f>
        <v>3.7174932401032486E-3</v>
      </c>
      <c r="V163" s="35">
        <f t="shared" ref="V163:V193" si="284">ROUND(IF(N163&gt;V$195,10,IF(N163&lt;V$194,0,10-(V$195-N163)/(V$195-V$194)*10)),1)</f>
        <v>1.8</v>
      </c>
      <c r="W163" s="35">
        <f t="shared" ref="W163:W193" si="285">ROUND(IF(O163&gt;W$195,10,IF(O163&lt;W$194,0,10-(W$195-O163)/(W$195-W$194)*10)),1)</f>
        <v>0</v>
      </c>
      <c r="X163" s="35">
        <f t="shared" ref="X163:X193" si="286">ROUND(((10-GEOMEAN(((10-V163)/10*9+1),((10-W163)/10*9+1)))/9*10),1)</f>
        <v>0.9</v>
      </c>
      <c r="Y163" s="35">
        <f t="shared" ref="Y163:Y193" si="287">IF(P163="x",0.1,ROUND(IF(P163&gt;Y$195,10,IF(P163&lt;Y$194,0,10-(Y$195-P163)/(Y$195-Y$194)*10)),1))</f>
        <v>1.7</v>
      </c>
      <c r="Z163" s="35">
        <f t="shared" ref="Z163:Z193" si="288">ROUND(IF(Q163=0,0,IF(LOG(Q163)&gt;Z$195,10,IF(LOG(Q163)&lt;=Z$194,0,10-(Z$195-LOG(Q163))/(Z$195-Z$194)*10))),1)</f>
        <v>6.9</v>
      </c>
      <c r="AA163" s="35">
        <f t="shared" ref="AA163:AA193" si="289">ROUND(IF(R163&gt;AA$195,10,IF(R163&lt;AA$194,0,10-(AA$195-R163)/(AA$195-AA$194)*10)),1)</f>
        <v>0</v>
      </c>
      <c r="AB163" s="35">
        <f t="shared" ref="AB163:AB193" si="290">ROUND(IF(S163&gt;AB$195,10,IF(S163&lt;AB$194,0,10-(AB$195-S163)/(AB$195-AB$194)*10)),1)</f>
        <v>0</v>
      </c>
      <c r="AC163" s="35">
        <f t="shared" ref="AC163:AC193" si="291">ROUND(((10-GEOMEAN(((10-AA163)/10*9+1),((10-AB163)/10*9+1)))/9*10),1)</f>
        <v>0</v>
      </c>
      <c r="AD163" s="35">
        <f t="shared" ref="AD163:AD193" si="292">ROUND(IF(T163=0,0,IF(T163&gt;AD$195,10,IF(T163&lt;=AD$194,0,10-(AD$195-T163)/(AD$195-AD$194)*10))),1)</f>
        <v>0</v>
      </c>
      <c r="AE163" s="35">
        <f t="shared" ref="AE163:AE193" si="293">ROUND((10-GEOMEAN(((10-AC163)/10*9+1),((10-AD163)/10*9+1)))/9*10,1)</f>
        <v>0</v>
      </c>
      <c r="AF163" s="35">
        <f t="shared" ref="AF163:AF193" si="294">ROUND(IF(U163&gt;AF$195,10,IF(U163&lt;AF$194,0,10-(AF$195-U163)/(AF$195-AF$194)*10)),1)</f>
        <v>1.2</v>
      </c>
      <c r="AG163" s="35">
        <f>ROUND(IF('Indicator Data'!K166=0,0,IF('Indicator Data'!K166&gt;AG$195,10,IF('Indicator Data'!K166&lt;AG$194,0,10-(AG$195-'Indicator Data'!K166)/(AG$195-AG$194)*10))),1)</f>
        <v>1.9</v>
      </c>
      <c r="AH163" s="35">
        <f t="shared" ref="AH163:AH193" si="295">ROUND(AVERAGE(C163,V163),1)</f>
        <v>5</v>
      </c>
      <c r="AI163" s="35">
        <f t="shared" ref="AI163:AI193" si="296">ROUND(AVERAGE(D163,W163),1)</f>
        <v>0.1</v>
      </c>
      <c r="AJ163" s="35">
        <f t="shared" ref="AJ163:AJ193" si="297">ROUND(AVERAGE(AA163,H163),1)</f>
        <v>0</v>
      </c>
      <c r="AK163" s="35">
        <f t="shared" ref="AK163:AK193" si="298">ROUND(AVERAGE(AB163,I163),1)</f>
        <v>0</v>
      </c>
      <c r="AL163" s="35">
        <f t="shared" ref="AL163:AL193" si="299">ROUND((10-GEOMEAN(((10-AJ163)/10*9+1),((10-AK163)/10*9+1)))/9*10,1)</f>
        <v>0</v>
      </c>
      <c r="AM163" s="35">
        <f t="shared" ref="AM163:AM193" si="300">ROUND(AVERAGE(AD163,K163),1)</f>
        <v>0</v>
      </c>
      <c r="AN163" s="35">
        <f t="shared" ref="AN163:AN193" si="301">ROUND((10-GEOMEAN(((10-M163)/10*9+1),((10-AF163)/10*9+1)))/9*10,1)</f>
        <v>7.8</v>
      </c>
      <c r="AO163" s="142">
        <f t="shared" ref="AO163:AO193" si="302">ROUND((10-GEOMEAN(((10-E163)/10*9+1),((10-X163)/10*9+1)))/9*10,1)</f>
        <v>3.5</v>
      </c>
      <c r="AP163" s="142">
        <f t="shared" si="255"/>
        <v>5.4</v>
      </c>
      <c r="AQ163" s="142">
        <f t="shared" ref="AQ163:AQ193" si="303">ROUND((10-GEOMEAN(((10-G163)/10*9+1),((10-Z163)/10*9+1)))/9*10,1)</f>
        <v>7</v>
      </c>
      <c r="AR163" s="142">
        <f t="shared" ref="AR163:AR193" si="304">ROUND((10-GEOMEAN(((10-L163)/10*9+1),((10-AE163)/10*9+1)))/9*10,1)</f>
        <v>0</v>
      </c>
      <c r="AS163" s="35">
        <f t="shared" ref="AS163:AS193" si="305">ROUND(AVERAGE(AG163,AN163),1)</f>
        <v>4.9000000000000004</v>
      </c>
      <c r="AT163" s="35">
        <f>IF('Indicator Data'!L166="No data","x",IF('Indicator Data'!CL166&lt;1000,"x",ROUND((IF('Indicator Data'!L166&gt;AT$195,10,IF('Indicator Data'!L166&lt;AT$194,0,10-(AT$195-'Indicator Data'!L166)/(AT$195-AT$194)*10))),1)))</f>
        <v>4</v>
      </c>
      <c r="AU163" s="142">
        <f t="shared" ref="AU163:AU193" si="306">ROUND(AVERAGE(AS163,AT163),1)</f>
        <v>4.5</v>
      </c>
      <c r="AV163" s="35">
        <f>IF('Indicator Data'!M166="No data","x",ROUND(IF('Indicator Data'!M166=0,0,IF(LOG('Indicator Data'!M166)&gt;AV$195,10,IF(LOG('Indicator Data'!M166)&lt;AV$194,0,10-(AV$195-LOG('Indicator Data'!M166))/(AV$195-AV$194)*10))),1))</f>
        <v>0</v>
      </c>
      <c r="AW163" s="36">
        <f>IF(AV163="x","x",'Indicator Data'!M166/'Indicator Data'!$CK166)</f>
        <v>0</v>
      </c>
      <c r="AX163" s="35">
        <f t="shared" si="256"/>
        <v>0</v>
      </c>
      <c r="AY163" s="35">
        <f t="shared" si="257"/>
        <v>0</v>
      </c>
      <c r="AZ163" s="35" t="str">
        <f>IF('Indicator Data'!N166="No data","x",ROUND(IF('Indicator Data'!N166=0,0,IF(LOG('Indicator Data'!N166)&gt;AZ$195,10,IF(LOG('Indicator Data'!N166)&lt;AZ$194,0,10-(AZ$195-LOG('Indicator Data'!N166))/(AZ$195-AZ$194)*10))),1))</f>
        <v>x</v>
      </c>
      <c r="BA163" s="36" t="str">
        <f>IF(AZ163="x","x",'Indicator Data'!N166/'Indicator Data'!$CK166)</f>
        <v>x</v>
      </c>
      <c r="BB163" s="35" t="str">
        <f t="shared" si="258"/>
        <v>x</v>
      </c>
      <c r="BC163" s="35" t="str">
        <f t="shared" si="259"/>
        <v>x</v>
      </c>
      <c r="BD163" s="35" t="str">
        <f>IF('Indicator Data'!O166="No data","x",ROUND(IF('Indicator Data'!O166=0,0,IF(LOG('Indicator Data'!O166)&gt;BD$195,10,IF(LOG('Indicator Data'!O166)&lt;BD$194,0,10-(BD$195-LOG('Indicator Data'!O166))/(BD$195-BD$194)*10))),1))</f>
        <v>x</v>
      </c>
      <c r="BE163" s="36" t="str">
        <f>IF(BD163="x","x",'Indicator Data'!O166/'Indicator Data'!$CK166)</f>
        <v>x</v>
      </c>
      <c r="BF163" s="35" t="str">
        <f t="shared" si="260"/>
        <v>x</v>
      </c>
      <c r="BG163" s="35" t="str">
        <f t="shared" si="261"/>
        <v>x</v>
      </c>
      <c r="BH163" s="35" t="str">
        <f>IF('Indicator Data'!P166="No data","x",ROUND(IF('Indicator Data'!P166=0,0,IF(LOG('Indicator Data'!P166)&gt;BH$195,10,IF(LOG('Indicator Data'!P166)&lt;BH$194,0,10-(BH$195-LOG('Indicator Data'!P166))/(BH$195-BH$194)*10))),1))</f>
        <v>x</v>
      </c>
      <c r="BI163" s="36" t="str">
        <f>IF(BH163="x","x",'Indicator Data'!P166/'Indicator Data'!$CK166)</f>
        <v>x</v>
      </c>
      <c r="BJ163" s="35" t="str">
        <f t="shared" si="262"/>
        <v>x</v>
      </c>
      <c r="BK163" s="35" t="str">
        <f t="shared" si="263"/>
        <v>x</v>
      </c>
      <c r="BL163" s="35">
        <f t="shared" si="264"/>
        <v>0</v>
      </c>
      <c r="BM163" s="35">
        <f>ROUND(IF('Indicator Data'!Q166=0,0,IF(LOG('Indicator Data'!Q166)&gt;BM$195,10,IF(LOG('Indicator Data'!Q166)&lt;BM$194,0,10-(BM$195-LOG('Indicator Data'!Q166))/(BM$195-BM$194)*10))),1)</f>
        <v>0</v>
      </c>
      <c r="BN163" s="35">
        <f>ROUND(IF('Indicator Data'!R166=0,0,IF(LOG('Indicator Data'!R166)&gt;BN$195,10,IF(LOG('Indicator Data'!R166)&lt;BN$194,0,10-(BN$195-LOG('Indicator Data'!R166))/(BN$195-BN$194)*10))),1)</f>
        <v>0</v>
      </c>
      <c r="BO163" s="35">
        <f t="shared" si="265"/>
        <v>0</v>
      </c>
      <c r="BP163" s="36">
        <f>'Indicator Data'!Q166/'Indicator Data'!$CK166</f>
        <v>0</v>
      </c>
      <c r="BQ163" s="36">
        <f>'Indicator Data'!R166/'Indicator Data'!$CK166</f>
        <v>0</v>
      </c>
      <c r="BR163" s="35">
        <f t="shared" ref="BR163:BR193" si="307">ROUND(IF(BP163&gt;BR$195,10,IF(BP163&lt;BR$194,0,10-(BR$195-BP163)/(BR$195-BR$194)*10)),1)</f>
        <v>0</v>
      </c>
      <c r="BS163" s="35">
        <f t="shared" ref="BS163:BS193" si="308">ROUND(IF(BQ163&gt;BS$195,10,IF(BQ163&lt;BS$194,0,10-(BS$195-BQ163)/(BS$195-BS$194)*10)),1)</f>
        <v>0</v>
      </c>
      <c r="BT163" s="35">
        <f t="shared" si="242"/>
        <v>0</v>
      </c>
      <c r="BU163" s="35">
        <f t="shared" si="266"/>
        <v>0</v>
      </c>
      <c r="BV163" s="35">
        <f>ROUND(IF('Indicator Data'!S166=0,0,IF(LOG('Indicator Data'!S166)&gt;BV$195,10,IF(LOG('Indicator Data'!S166)&lt;BV$194,0,10-(BV$195-LOG('Indicator Data'!S166))/(BV$195-BV$194)*10))),1)</f>
        <v>0</v>
      </c>
      <c r="BW163" s="35">
        <f>ROUND(IF('Indicator Data'!T166=0,0,IF(LOG('Indicator Data'!T166)&gt;BW$195,10,IF(LOG('Indicator Data'!T166)&lt;BW$194,0,10-(BW$195-LOG('Indicator Data'!T166))/(BW$195-BW$194)*10))),1)</f>
        <v>0</v>
      </c>
      <c r="BX163" s="35">
        <f t="shared" si="267"/>
        <v>0</v>
      </c>
      <c r="BY163" s="36">
        <f>'Indicator Data'!S166/'Indicator Data'!$CK166</f>
        <v>0</v>
      </c>
      <c r="BZ163" s="36">
        <f>'Indicator Data'!T166/'Indicator Data'!$CK166</f>
        <v>0</v>
      </c>
      <c r="CA163" s="35">
        <f t="shared" ref="CA163:CA193" si="309">ROUND(IF(BY163&gt;CA$195,10,IF(BY163&lt;CA$194,0,10-(CA$195-BY163)/(CA$195-CA$194)*10)),1)</f>
        <v>0</v>
      </c>
      <c r="CB163" s="35">
        <f t="shared" ref="CB163:CB193" si="310">ROUND(IF(BZ163&gt;CB$195,10,IF(BZ163&lt;CB$194,0,10-(CB$195-BZ163)/(CB$195-CB$194)*10)),1)</f>
        <v>0</v>
      </c>
      <c r="CC163" s="35">
        <f t="shared" si="268"/>
        <v>0</v>
      </c>
      <c r="CD163" s="35">
        <f t="shared" si="269"/>
        <v>0</v>
      </c>
      <c r="CE163" s="35">
        <f t="shared" si="270"/>
        <v>0</v>
      </c>
      <c r="CF163" s="35">
        <f>ROUND(IF('Indicator Data'!U166=0,0,IF(LOG('Indicator Data'!U166)&gt;CF$195,10,IF(LOG('Indicator Data'!U166)&lt;CF$194,0,10-(CF$195-LOG('Indicator Data'!U166))/(CF$195-CF$194)*10))),1)</f>
        <v>5.4</v>
      </c>
      <c r="CG163" s="36">
        <f>'Indicator Data'!U166/'Indicator Data'!$CK166</f>
        <v>1.2739551028790254E-3</v>
      </c>
      <c r="CH163" s="35">
        <f t="shared" ref="CH163:CH193" si="311">ROUND(IF(CG163&gt;CH$195,10,IF(CG163&lt;CH$194,0,10-(CH$195-CG163)/(CH$195-CH$194)*10)),1)</f>
        <v>0</v>
      </c>
      <c r="CI163" s="35">
        <f t="shared" si="271"/>
        <v>3.1</v>
      </c>
      <c r="CJ163" s="35">
        <f>ROUND(IF('Indicator Data'!V166=0,0,IF(LOG('Indicator Data'!V166)&gt;CJ$195,10,IF(LOG('Indicator Data'!V166)&lt;CJ$194,0,10-(CJ$195-LOG('Indicator Data'!V166))/(CJ$195-CJ$194)*10))),1)</f>
        <v>8.4</v>
      </c>
      <c r="CK163" s="36">
        <f>IF('Indicator Data'!V166/'Indicator Data'!$CK166&gt;1,1,'Indicator Data'!V166/'Indicator Data'!$CK166)</f>
        <v>0.16439068517519784</v>
      </c>
      <c r="CL163" s="35">
        <f t="shared" ref="CL163:CL193" si="312">ROUND(IF(CK163&gt;CL$195,10,IF(CK163&lt;CL$194,0,10-(CL$195-CK163)/(CL$195-CL$194)*10)),1)</f>
        <v>1.6</v>
      </c>
      <c r="CM163" s="35">
        <f t="shared" si="272"/>
        <v>6</v>
      </c>
      <c r="CN163" s="35">
        <f>ROUND(IF('Indicator Data'!W166=0,0,IF(LOG('Indicator Data'!W166)&gt;CN$195,10,IF(LOG('Indicator Data'!W166)&lt;CN$194,0,10-(CN$195-LOG('Indicator Data'!W166))/(CN$195-CN$194)*10))),1)</f>
        <v>7.3</v>
      </c>
      <c r="CO163" s="36">
        <f>'Indicator Data'!W166/'Indicator Data'!$CK166</f>
        <v>2.662829858521959E-2</v>
      </c>
      <c r="CP163" s="35">
        <f t="shared" ref="CP163:CP193" si="313">ROUND(IF(CO163&gt;CP$195,10,IF(CO163&lt;CP$194,0,10-(CP$195-CO163)/(CP$195-CP$194)*10)),1)</f>
        <v>0.3</v>
      </c>
      <c r="CQ163" s="35">
        <f t="shared" si="273"/>
        <v>4.7</v>
      </c>
      <c r="CR163" s="35">
        <f t="shared" ref="CR163:CR193" si="314">ROUND((10-GEOMEAN(((10-CM163)/10*9+1),((10-CE163)/10*9+1),((10-CI163)/10*9+1),((10-CQ163)/10*9+1)))/9*10,1)</f>
        <v>3.8</v>
      </c>
      <c r="CS163" s="35">
        <f>IF('Indicator Data'!BZ166="No data","x",ROUND(IF('Indicator Data'!BZ166&gt;CS$195,0,IF('Indicator Data'!BZ166&lt;CS$194,10,(CS$195-'Indicator Data'!BZ166)/(CS$195-CS$194)*10)),1))</f>
        <v>0</v>
      </c>
      <c r="CT163" s="35">
        <f>IF('Indicator Data'!CA166="No data","x",ROUND(IF('Indicator Data'!CA166&gt;CT$195,0,IF('Indicator Data'!CA166&lt;CT$194,10,(CT$195-'Indicator Data'!CA166)/(CT$195-CT$194)*10)),1))</f>
        <v>0</v>
      </c>
      <c r="CU163" s="35" t="str">
        <f>IF('Indicator Data'!AC166="No data","x",ROUND(IF('Indicator Data'!AC166&gt;CU$195,0,IF('Indicator Data'!AC166&lt;CU$194,10,(CU$195-'Indicator Data'!AC166)/(CU$195-CU$194)*10)),1))</f>
        <v>x</v>
      </c>
      <c r="CV163" s="35">
        <f t="shared" ref="CV163:CV193" si="315">IF(AND(CT163="x",CS163="x",CU163="x"),"x",ROUND(AVERAGE(CS163:CU163),1))</f>
        <v>0</v>
      </c>
      <c r="CW163" s="35">
        <f>IF('Indicator Data'!X166="No data","x",ROUND(IF(LOG('Indicator Data'!X166)&gt;CW$195,10,IF(LOG('Indicator Data'!X166)&lt;CW$194,0,10-(CW$195-LOG('Indicator Data'!X166))/(CW$195-CW$194)*10)),1))</f>
        <v>6.6</v>
      </c>
      <c r="CX163" s="35">
        <f>IF('Indicator Data'!Y166="No data","x",ROUND(IF('Indicator Data'!Y166&gt;CX$195,10,IF('Indicator Data'!Y166&lt;CX$194,0,10-(CX$195-'Indicator Data'!Y166)/(CX$195-CX$194)*10)),1))</f>
        <v>1.2</v>
      </c>
      <c r="CY163" s="35">
        <f>IF('Indicator Data'!Z166="No data","x",ROUND(IF('Indicator Data'!Z166&gt;CY$195,10,IF('Indicator Data'!Z166&lt;CY$194,0,10-(CY$195-'Indicator Data'!Z166)/(CY$195-CY$194)*10)),1))</f>
        <v>8</v>
      </c>
      <c r="CZ163" s="35">
        <f>IF('Indicator Data'!AA166="No data","x",ROUND(IF('Indicator Data'!AA166&gt;CZ$195,10,IF('Indicator Data'!AA166&lt;CZ$194,0,10-(CZ$195-'Indicator Data'!AA166)/(CZ$195-CZ$194)*10)),1))</f>
        <v>1.7</v>
      </c>
      <c r="DA163" s="35">
        <f t="shared" si="274"/>
        <v>4.4000000000000004</v>
      </c>
      <c r="DB163" s="35">
        <f t="shared" si="275"/>
        <v>2.9</v>
      </c>
      <c r="DC163" s="35">
        <f>IF('Indicator Data'!AF166="No data","x",ROUND(IF('Indicator Data'!AF166&gt;DC$195,10,IF('Indicator Data'!AF166&lt;DC$194,0,10-(DC$195-'Indicator Data'!AF166)/(DC$195-DC$194)*10)),1))</f>
        <v>0.9</v>
      </c>
      <c r="DD163" s="35">
        <f>IF('Indicator Data'!AG166="No data","x",ROUND(IF('Indicator Data'!AG166&gt;DD$195,10,IF('Indicator Data'!AG166&lt;DD$194,0,10-(DD$195-'Indicator Data'!AG166)/(DD$195-DD$194)*10)),1))</f>
        <v>0</v>
      </c>
      <c r="DE163" s="35">
        <f t="shared" si="276"/>
        <v>3.1</v>
      </c>
      <c r="DF163" s="35">
        <f>IF('Indicator Data'!AB166="No data","x",ROUND(IF('Indicator Data'!AB166&gt;DF$195,10,IF('Indicator Data'!AB166&lt;DF$194,0,10-(DF$195-'Indicator Data'!AB166)/(DF$195-DF$194)*10)),1))</f>
        <v>0</v>
      </c>
      <c r="DG163" s="35">
        <f t="shared" si="277"/>
        <v>0</v>
      </c>
      <c r="DH163" s="143">
        <f>IF('Indicator Data'!AD166="No data","x",'Indicator Data'!AD166/'Indicator Data'!$CJ166)</f>
        <v>1.1476185929959833E-3</v>
      </c>
      <c r="DI163" s="35">
        <f t="shared" si="278"/>
        <v>0</v>
      </c>
      <c r="DJ163" s="35">
        <f>IF('Indicator Data'!AE166="No data","x",ROUND(IF('Indicator Data'!AE166&gt;DJ$195,0,IF('Indicator Data'!AE166&lt;DJ$194,10,(DJ$195-'Indicator Data'!AE166)/(DJ$195-DJ$194)*10)),1))</f>
        <v>2</v>
      </c>
      <c r="DK163" s="35">
        <f t="shared" si="279"/>
        <v>1</v>
      </c>
      <c r="DL163" s="35">
        <f t="shared" si="280"/>
        <v>1.4</v>
      </c>
      <c r="DM163" s="37">
        <f t="shared" ref="DM163:DM193" si="316">IF(BL163="x",ROUND((10-GEOMEAN(((10-DL163)/10*9+1),((10-CR163)/10*9+1),((10-DB163)/10*9+1)))/9*10,1),ROUND((10-GEOMEAN(((10-BL163)/10*9+1),((10-DL163)/10*9+1),((10-CR163)/10*9+1),((10-DB163)/10*9+1)))/9*10,1))</f>
        <v>2.1</v>
      </c>
      <c r="DN163" s="3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35">
        <f>ROUND(IF('Indicator Data'!AH166=0,0,IF('Indicator Data'!AH166&gt;DO$195,10,IF('Indicator Data'!AH166&lt;DO$194,0,10-(DO$195-'Indicator Data'!AH166)/(DO$195-DO$194)*10))),1)</f>
        <v>0.6</v>
      </c>
      <c r="DP163" s="35">
        <f>ROUND(IF('Indicator Data'!AI166=0,0,IF(LOG('Indicator Data'!AI166)&gt;LOG(DP$195),10,IF(LOG('Indicator Data'!AI166)&lt;LOG(DP$194),0,10-(LOG(DP$195)-LOG('Indicator Data'!AI166))/(LOG(DP$195)-LOG(DP$194))*10))),1)</f>
        <v>2.4</v>
      </c>
      <c r="DQ163" s="37">
        <f t="shared" ref="DQ163:DQ193" si="318">ROUND((10-GEOMEAN(((10-DO163)/10*9+1),((10-DP163)/10*9+1)))/9*10,1)</f>
        <v>1.5</v>
      </c>
      <c r="DR163" s="35">
        <f>'Indicator Data'!AJ166</f>
        <v>0</v>
      </c>
      <c r="DS163" s="35">
        <f>'Indicator Data'!AK166</f>
        <v>0</v>
      </c>
      <c r="DT163" s="37">
        <f t="shared" ref="DT163:DT193" si="319">ROUND(IF(DR163=5,10,IF(DS163=5,9,IF(DR163=4,8,IF(DS163=4,7,0)))),1)</f>
        <v>0</v>
      </c>
      <c r="DU163" s="38">
        <f t="shared" ref="DU163:DU193" si="320">ROUND(IF(DT163&gt;5,DT163,DQ163/10*7),1)</f>
        <v>1.1000000000000001</v>
      </c>
      <c r="DV163" s="13"/>
      <c r="DW163" s="83"/>
      <c r="DX163" s="2"/>
    </row>
    <row r="164" spans="1:128" x14ac:dyDescent="0.3">
      <c r="A164" s="99" t="str">
        <f>'Indicator Data'!A167</f>
        <v>Sri Lanka</v>
      </c>
      <c r="B164" s="39" t="str">
        <f>'Indicator Data'!B167</f>
        <v>LKA</v>
      </c>
      <c r="C164" s="35">
        <f>ROUND(IF('Indicator Data'!C167=0,0.1,IF(LOG('Indicator Data'!C167)&gt;C$195,10,IF(LOG('Indicator Data'!C167)&lt;C$194,0,10-(C$195-LOG('Indicator Data'!C167))/(C$195-C$194)*10))),1)</f>
        <v>0.1</v>
      </c>
      <c r="D164" s="35">
        <f>ROUND(IF('Indicator Data'!D167=0,0.1,IF(LOG('Indicator Data'!D167)&gt;D$195,10,IF(LOG('Indicator Data'!D167)&lt;D$194,0,10-(D$195-LOG('Indicator Data'!D167))/(D$195-D$194)*10))),1)</f>
        <v>0.1</v>
      </c>
      <c r="E164" s="35">
        <f t="shared" si="281"/>
        <v>0.1</v>
      </c>
      <c r="F164" s="35">
        <f>IF('Indicator Data'!E167="No data",0.1,(ROUND(IF('Indicator Data'!E167=0,0,IF(LOG('Indicator Data'!E167)&gt;F$195,10,IF(LOG('Indicator Data'!E167)&lt;F$194,0,10-(F$195-LOG('Indicator Data'!E167))/(F$195-F$194)*10))),1)))</f>
        <v>7.7</v>
      </c>
      <c r="G164" s="35">
        <f>ROUND(IF('Indicator Data'!F167=0,0,IF(LOG('Indicator Data'!F167)&gt;G$195,10,IF(LOG('Indicator Data'!F167)&lt;G$194,0,10-(G$195-LOG('Indicator Data'!F167))/(G$195-G$194)*10))),1)</f>
        <v>8</v>
      </c>
      <c r="H164" s="35">
        <f>ROUND(IF('Indicator Data'!G167=0,0,IF(LOG('Indicator Data'!G167)&gt;H$195,10,IF(LOG('Indicator Data'!G167)&lt;H$194,0,10-(H$195-LOG('Indicator Data'!G167))/(H$195-H$194)*10))),1)</f>
        <v>6.5</v>
      </c>
      <c r="I164" s="35">
        <f>ROUND(IF('Indicator Data'!H167=0,0,IF(LOG('Indicator Data'!H167)&gt;I$195,10,IF(LOG('Indicator Data'!H167)&lt;I$194,0,10-(I$195-LOG('Indicator Data'!H167))/(I$195-I$194)*10))),1)</f>
        <v>0</v>
      </c>
      <c r="J164" s="35">
        <f t="shared" si="282"/>
        <v>4</v>
      </c>
      <c r="K164" s="35">
        <f>ROUND(IF('Indicator Data'!I167=0,0,IF(LOG('Indicator Data'!I167)&gt;K$195,10,IF(LOG('Indicator Data'!I167)&lt;K$194,0,10-(K$195-LOG('Indicator Data'!I167))/(K$195-K$194)*10))),1)</f>
        <v>6.9</v>
      </c>
      <c r="L164" s="35">
        <f t="shared" si="283"/>
        <v>5.6</v>
      </c>
      <c r="M164" s="35">
        <f>ROUND(IF('Indicator Data'!J167=0,0,IF(LOG('Indicator Data'!J167)&gt;M$195,10,IF(LOG('Indicator Data'!J167)&lt;M$194,0,10-(M$195-LOG('Indicator Data'!J167))/(M$195-M$194)*10))),1)</f>
        <v>10</v>
      </c>
      <c r="N164" s="36">
        <f>'Indicator Data'!C167/'Indicator Data'!$CK167</f>
        <v>0</v>
      </c>
      <c r="O164" s="36">
        <f>'Indicator Data'!D167/'Indicator Data'!$CK167</f>
        <v>0</v>
      </c>
      <c r="P164" s="36">
        <f>IF(F164=0.1,"x",'Indicator Data'!E167/'Indicator Data'!$CK167)</f>
        <v>5.6870727915792063E-3</v>
      </c>
      <c r="Q164" s="36">
        <f>'Indicator Data'!F167/'Indicator Data'!$CK167</f>
        <v>3.1108849304702108E-5</v>
      </c>
      <c r="R164" s="36">
        <f>'Indicator Data'!G167/'Indicator Data'!$CK167</f>
        <v>1.8387395832760076E-3</v>
      </c>
      <c r="S164" s="36">
        <f>'Indicator Data'!H167/'Indicator Data'!$CK167</f>
        <v>0</v>
      </c>
      <c r="T164" s="36">
        <f>'Indicator Data'!I167/'Indicator Data'!$CK167</f>
        <v>1.3255753341321745E-3</v>
      </c>
      <c r="U164" s="36">
        <f>'Indicator Data'!J167/'Indicator Data'!$CK167</f>
        <v>1.1731978257693964E-2</v>
      </c>
      <c r="V164" s="35">
        <f t="shared" si="284"/>
        <v>0</v>
      </c>
      <c r="W164" s="35">
        <f t="shared" si="285"/>
        <v>0</v>
      </c>
      <c r="X164" s="35">
        <f t="shared" si="286"/>
        <v>0</v>
      </c>
      <c r="Y164" s="35">
        <f t="shared" si="287"/>
        <v>3.8</v>
      </c>
      <c r="Z164" s="35">
        <f t="shared" si="288"/>
        <v>8.9</v>
      </c>
      <c r="AA164" s="35">
        <f t="shared" si="289"/>
        <v>1</v>
      </c>
      <c r="AB164" s="35">
        <f t="shared" si="290"/>
        <v>0</v>
      </c>
      <c r="AC164" s="35">
        <f t="shared" si="291"/>
        <v>0.5</v>
      </c>
      <c r="AD164" s="35">
        <f t="shared" si="292"/>
        <v>1.3</v>
      </c>
      <c r="AE164" s="35">
        <f t="shared" si="293"/>
        <v>0.9</v>
      </c>
      <c r="AF164" s="35">
        <f t="shared" si="294"/>
        <v>3.9</v>
      </c>
      <c r="AG164" s="35">
        <f>ROUND(IF('Indicator Data'!K167=0,0,IF('Indicator Data'!K167&gt;AG$195,10,IF('Indicator Data'!K167&lt;AG$194,0,10-(AG$195-'Indicator Data'!K167)/(AG$195-AG$194)*10))),1)</f>
        <v>5.7</v>
      </c>
      <c r="AH164" s="35">
        <f t="shared" si="295"/>
        <v>0.1</v>
      </c>
      <c r="AI164" s="35">
        <f t="shared" si="296"/>
        <v>0.1</v>
      </c>
      <c r="AJ164" s="35">
        <f t="shared" si="297"/>
        <v>3.8</v>
      </c>
      <c r="AK164" s="35">
        <f t="shared" si="298"/>
        <v>0</v>
      </c>
      <c r="AL164" s="35">
        <f t="shared" si="299"/>
        <v>2.1</v>
      </c>
      <c r="AM164" s="35">
        <f t="shared" si="300"/>
        <v>4.0999999999999996</v>
      </c>
      <c r="AN164" s="35">
        <f t="shared" si="301"/>
        <v>8.3000000000000007</v>
      </c>
      <c r="AO164" s="142">
        <f t="shared" si="302"/>
        <v>0.1</v>
      </c>
      <c r="AP164" s="142">
        <f t="shared" si="255"/>
        <v>6.1</v>
      </c>
      <c r="AQ164" s="142">
        <f t="shared" si="303"/>
        <v>8.5</v>
      </c>
      <c r="AR164" s="142">
        <f t="shared" si="304"/>
        <v>3.6</v>
      </c>
      <c r="AS164" s="35">
        <f t="shared" si="305"/>
        <v>7</v>
      </c>
      <c r="AT164" s="35">
        <f>IF('Indicator Data'!L167="No data","x",IF('Indicator Data'!CL167&lt;1000,"x",ROUND((IF('Indicator Data'!L167&gt;AT$195,10,IF('Indicator Data'!L167&lt;AT$194,0,10-(AT$195-'Indicator Data'!L167)/(AT$195-AT$194)*10))),1)))</f>
        <v>0</v>
      </c>
      <c r="AU164" s="142">
        <f t="shared" si="306"/>
        <v>3.5</v>
      </c>
      <c r="AV164" s="35">
        <f>IF('Indicator Data'!M167="No data","x",ROUND(IF('Indicator Data'!M167=0,0,IF(LOG('Indicator Data'!M167)&gt;AV$195,10,IF(LOG('Indicator Data'!M167)&lt;AV$194,0,10-(AV$195-LOG('Indicator Data'!M167))/(AV$195-AV$194)*10))),1))</f>
        <v>8.1999999999999993</v>
      </c>
      <c r="AW164" s="36">
        <f>IF(AV164="x","x",'Indicator Data'!M167/'Indicator Data'!$CK167)</f>
        <v>0.26028972835972147</v>
      </c>
      <c r="AX164" s="35">
        <f t="shared" si="256"/>
        <v>2.9</v>
      </c>
      <c r="AY164" s="35">
        <f t="shared" si="257"/>
        <v>6.2</v>
      </c>
      <c r="AZ164" s="35" t="str">
        <f>IF('Indicator Data'!N167="No data","x",ROUND(IF('Indicator Data'!N167=0,0,IF(LOG('Indicator Data'!N167)&gt;AZ$195,10,IF(LOG('Indicator Data'!N167)&lt;AZ$194,0,10-(AZ$195-LOG('Indicator Data'!N167))/(AZ$195-AZ$194)*10))),1))</f>
        <v>x</v>
      </c>
      <c r="BA164" s="36" t="str">
        <f>IF(AZ164="x","x",'Indicator Data'!N167/'Indicator Data'!$CK167)</f>
        <v>x</v>
      </c>
      <c r="BB164" s="35" t="str">
        <f t="shared" si="258"/>
        <v>x</v>
      </c>
      <c r="BC164" s="35" t="str">
        <f t="shared" si="259"/>
        <v>x</v>
      </c>
      <c r="BD164" s="35" t="str">
        <f>IF('Indicator Data'!O167="No data","x",ROUND(IF('Indicator Data'!O167=0,0,IF(LOG('Indicator Data'!O167)&gt;BD$195,10,IF(LOG('Indicator Data'!O167)&lt;BD$194,0,10-(BD$195-LOG('Indicator Data'!O167))/(BD$195-BD$194)*10))),1))</f>
        <v>x</v>
      </c>
      <c r="BE164" s="36" t="str">
        <f>IF(BD164="x","x",'Indicator Data'!O167/'Indicator Data'!$CK167)</f>
        <v>x</v>
      </c>
      <c r="BF164" s="35" t="str">
        <f t="shared" si="260"/>
        <v>x</v>
      </c>
      <c r="BG164" s="35" t="str">
        <f t="shared" si="261"/>
        <v>x</v>
      </c>
      <c r="BH164" s="35" t="str">
        <f>IF('Indicator Data'!P167="No data","x",ROUND(IF('Indicator Data'!P167=0,0,IF(LOG('Indicator Data'!P167)&gt;BH$195,10,IF(LOG('Indicator Data'!P167)&lt;BH$194,0,10-(BH$195-LOG('Indicator Data'!P167))/(BH$195-BH$194)*10))),1))</f>
        <v>x</v>
      </c>
      <c r="BI164" s="36" t="str">
        <f>IF(BH164="x","x",'Indicator Data'!P167/'Indicator Data'!$CK167)</f>
        <v>x</v>
      </c>
      <c r="BJ164" s="35" t="str">
        <f t="shared" si="262"/>
        <v>x</v>
      </c>
      <c r="BK164" s="35" t="str">
        <f t="shared" si="263"/>
        <v>x</v>
      </c>
      <c r="BL164" s="35">
        <f t="shared" si="264"/>
        <v>6.2</v>
      </c>
      <c r="BM164" s="35">
        <f>ROUND(IF('Indicator Data'!Q167=0,0,IF(LOG('Indicator Data'!Q167)&gt;BM$195,10,IF(LOG('Indicator Data'!Q167)&lt;BM$194,0,10-(BM$195-LOG('Indicator Data'!Q167))/(BM$195-BM$194)*10))),1)</f>
        <v>8.5</v>
      </c>
      <c r="BN164" s="35">
        <f>ROUND(IF('Indicator Data'!R167=0,0,IF(LOG('Indicator Data'!R167)&gt;BN$195,10,IF(LOG('Indicator Data'!R167)&lt;BN$194,0,10-(BN$195-LOG('Indicator Data'!R167))/(BN$195-BN$194)*10))),1)</f>
        <v>9.1999999999999993</v>
      </c>
      <c r="BO164" s="35">
        <f t="shared" si="265"/>
        <v>8.9666666666666668</v>
      </c>
      <c r="BP164" s="36">
        <f>'Indicator Data'!Q167/'Indicator Data'!$CK167</f>
        <v>0.40850845034754035</v>
      </c>
      <c r="BQ164" s="36">
        <f>'Indicator Data'!R167/'Indicator Data'!$CK167</f>
        <v>0.16909534083649311</v>
      </c>
      <c r="BR164" s="35">
        <f t="shared" si="307"/>
        <v>4.0999999999999996</v>
      </c>
      <c r="BS164" s="35">
        <f t="shared" si="308"/>
        <v>2.1</v>
      </c>
      <c r="BT164" s="35">
        <f t="shared" si="242"/>
        <v>2.7666666666666662</v>
      </c>
      <c r="BU164" s="35">
        <f t="shared" si="266"/>
        <v>6.9</v>
      </c>
      <c r="BV164" s="35">
        <f>ROUND(IF('Indicator Data'!S167=0,0,IF(LOG('Indicator Data'!S167)&gt;BV$195,10,IF(LOG('Indicator Data'!S167)&lt;BV$194,0,10-(BV$195-LOG('Indicator Data'!S167))/(BV$195-BV$194)*10))),1)</f>
        <v>8.6</v>
      </c>
      <c r="BW164" s="35">
        <f>ROUND(IF('Indicator Data'!T167=0,0,IF(LOG('Indicator Data'!T167)&gt;BW$195,10,IF(LOG('Indicator Data'!T167)&lt;BW$194,0,10-(BW$195-LOG('Indicator Data'!T167))/(BW$195-BW$194)*10))),1)</f>
        <v>0</v>
      </c>
      <c r="BX164" s="35">
        <f t="shared" si="267"/>
        <v>2.8666666666666667</v>
      </c>
      <c r="BY164" s="36">
        <f>'Indicator Data'!S167/'Indicator Data'!$CK167</f>
        <v>0.49313425253171539</v>
      </c>
      <c r="BZ164" s="36">
        <f>'Indicator Data'!T167/'Indicator Data'!$CK167</f>
        <v>0</v>
      </c>
      <c r="CA164" s="35">
        <f t="shared" si="309"/>
        <v>8.1999999999999993</v>
      </c>
      <c r="CB164" s="35">
        <f t="shared" si="310"/>
        <v>0</v>
      </c>
      <c r="CC164" s="35">
        <f t="shared" si="268"/>
        <v>2.7333333333333329</v>
      </c>
      <c r="CD164" s="35">
        <f t="shared" si="269"/>
        <v>2.8</v>
      </c>
      <c r="CE164" s="35">
        <f t="shared" si="270"/>
        <v>5.2</v>
      </c>
      <c r="CF164" s="35">
        <f>ROUND(IF('Indicator Data'!U167=0,0,IF(LOG('Indicator Data'!U167)&gt;CF$195,10,IF(LOG('Indicator Data'!U167)&lt;CF$194,0,10-(CF$195-LOG('Indicator Data'!U167))/(CF$195-CF$194)*10))),1)</f>
        <v>8.8000000000000007</v>
      </c>
      <c r="CG164" s="36">
        <f>'Indicator Data'!U167/'Indicator Data'!$CK167</f>
        <v>0.72227171935166223</v>
      </c>
      <c r="CH164" s="35">
        <f t="shared" si="311"/>
        <v>8</v>
      </c>
      <c r="CI164" s="35">
        <f t="shared" si="271"/>
        <v>8.4</v>
      </c>
      <c r="CJ164" s="35">
        <f>ROUND(IF('Indicator Data'!V167=0,0,IF(LOG('Indicator Data'!V167)&gt;CJ$195,10,IF(LOG('Indicator Data'!V167)&lt;CJ$194,0,10-(CJ$195-LOG('Indicator Data'!V167))/(CJ$195-CJ$194)*10))),1)</f>
        <v>9</v>
      </c>
      <c r="CK164" s="36">
        <f>IF('Indicator Data'!V167/'Indicator Data'!$CK167&gt;1,1,'Indicator Data'!V167/'Indicator Data'!$CK167)</f>
        <v>0.89692205120770907</v>
      </c>
      <c r="CL164" s="35">
        <f t="shared" si="312"/>
        <v>9</v>
      </c>
      <c r="CM164" s="35">
        <f t="shared" si="272"/>
        <v>9</v>
      </c>
      <c r="CN164" s="35">
        <f>ROUND(IF('Indicator Data'!W167=0,0,IF(LOG('Indicator Data'!W167)&gt;CN$195,10,IF(LOG('Indicator Data'!W167)&lt;CN$194,0,10-(CN$195-LOG('Indicator Data'!W167))/(CN$195-CN$194)*10))),1)</f>
        <v>9</v>
      </c>
      <c r="CO164" s="36">
        <f>'Indicator Data'!W167/'Indicator Data'!$CK167</f>
        <v>0.93796558610699887</v>
      </c>
      <c r="CP164" s="35">
        <f t="shared" si="313"/>
        <v>9.4</v>
      </c>
      <c r="CQ164" s="35">
        <f t="shared" si="273"/>
        <v>9.1999999999999993</v>
      </c>
      <c r="CR164" s="35">
        <f t="shared" si="314"/>
        <v>8.3000000000000007</v>
      </c>
      <c r="CS164" s="35">
        <f>IF('Indicator Data'!BZ167="No data","x",ROUND(IF('Indicator Data'!BZ167&gt;CS$195,0,IF('Indicator Data'!BZ167&lt;CS$194,10,(CS$195-'Indicator Data'!BZ167)/(CS$195-CS$194)*10)),1))</f>
        <v>0.5</v>
      </c>
      <c r="CT164" s="35">
        <f>IF('Indicator Data'!CA167="No data","x",ROUND(IF('Indicator Data'!CA167&gt;CT$195,0,IF('Indicator Data'!CA167&lt;CT$194,10,(CT$195-'Indicator Data'!CA167)/(CT$195-CT$194)*10)),1))</f>
        <v>1.8</v>
      </c>
      <c r="CU164" s="35" t="str">
        <f>IF('Indicator Data'!AC167="No data","x",ROUND(IF('Indicator Data'!AC167&gt;CU$195,0,IF('Indicator Data'!AC167&lt;CU$194,10,(CU$195-'Indicator Data'!AC167)/(CU$195-CU$194)*10)),1))</f>
        <v>x</v>
      </c>
      <c r="CV164" s="35">
        <f t="shared" si="315"/>
        <v>1.2</v>
      </c>
      <c r="CW164" s="35">
        <f>IF('Indicator Data'!X167="No data","x",ROUND(IF(LOG('Indicator Data'!X167)&gt;CW$195,10,IF(LOG('Indicator Data'!X167)&lt;CW$194,0,10-(CW$195-LOG('Indicator Data'!X167))/(CW$195-CW$194)*10)),1))</f>
        <v>8.5</v>
      </c>
      <c r="CX164" s="35">
        <f>IF('Indicator Data'!Y167="No data","x",ROUND(IF('Indicator Data'!Y167&gt;CX$195,10,IF('Indicator Data'!Y167&lt;CX$194,0,10-(CX$195-'Indicator Data'!Y167)/(CX$195-CX$194)*10)),1))</f>
        <v>3.1</v>
      </c>
      <c r="CY164" s="35">
        <f>IF('Indicator Data'!Z167="No data","x",ROUND(IF('Indicator Data'!Z167&gt;CY$195,10,IF('Indicator Data'!Z167&lt;CY$194,0,10-(CY$195-'Indicator Data'!Z167)/(CY$195-CY$194)*10)),1))</f>
        <v>1.8</v>
      </c>
      <c r="CZ164" s="35" t="str">
        <f>IF('Indicator Data'!AA167="No data","x",ROUND(IF('Indicator Data'!AA167&gt;CZ$195,10,IF('Indicator Data'!AA167&lt;CZ$194,0,10-(CZ$195-'Indicator Data'!AA167)/(CZ$195-CZ$194)*10)),1))</f>
        <v>x</v>
      </c>
      <c r="DA164" s="35">
        <f t="shared" si="274"/>
        <v>4.5</v>
      </c>
      <c r="DB164" s="35">
        <f t="shared" si="275"/>
        <v>3.4</v>
      </c>
      <c r="DC164" s="35" t="str">
        <f>IF('Indicator Data'!AF167="No data","x",ROUND(IF('Indicator Data'!AF167&gt;DC$195,10,IF('Indicator Data'!AF167&lt;DC$194,0,10-(DC$195-'Indicator Data'!AF167)/(DC$195-DC$194)*10)),1))</f>
        <v>x</v>
      </c>
      <c r="DD164" s="35">
        <f>IF('Indicator Data'!AG167="No data","x",ROUND(IF('Indicator Data'!AG167&gt;DD$195,10,IF('Indicator Data'!AG167&lt;DD$194,0,10-(DD$195-'Indicator Data'!AG167)/(DD$195-DD$194)*10)),1))</f>
        <v>1.9</v>
      </c>
      <c r="DE164" s="35">
        <f t="shared" si="276"/>
        <v>3.8</v>
      </c>
      <c r="DF164" s="35">
        <f>IF('Indicator Data'!AB167="No data","x",ROUND(IF('Indicator Data'!AB167&gt;DF$195,10,IF('Indicator Data'!AB167&lt;DF$194,0,10-(DF$195-'Indicator Data'!AB167)/(DF$195-DF$194)*10)),1))</f>
        <v>0.2</v>
      </c>
      <c r="DG164" s="35">
        <f t="shared" si="277"/>
        <v>0.8</v>
      </c>
      <c r="DH164" s="143">
        <f>IF('Indicator Data'!AD167="No data","x",'Indicator Data'!AD167/'Indicator Data'!$CJ167)</f>
        <v>1.7351557658710243E-4</v>
      </c>
      <c r="DI164" s="35">
        <f t="shared" si="278"/>
        <v>8.3000000000000007</v>
      </c>
      <c r="DJ164" s="35">
        <f>IF('Indicator Data'!AE167="No data","x",ROUND(IF('Indicator Data'!AE167&gt;DJ$195,0,IF('Indicator Data'!AE167&lt;DJ$194,10,(DJ$195-'Indicator Data'!AE167)/(DJ$195-DJ$194)*10)),1))</f>
        <v>8</v>
      </c>
      <c r="DK164" s="35">
        <f t="shared" si="279"/>
        <v>8.1999999999999993</v>
      </c>
      <c r="DL164" s="35">
        <f t="shared" si="280"/>
        <v>4.3</v>
      </c>
      <c r="DM164" s="37">
        <f t="shared" si="316"/>
        <v>5.9</v>
      </c>
      <c r="DN164" s="38">
        <f t="shared" si="317"/>
        <v>5.2</v>
      </c>
      <c r="DO164" s="35">
        <f>ROUND(IF('Indicator Data'!AH167=0,0,IF('Indicator Data'!AH167&gt;DO$195,10,IF('Indicator Data'!AH167&lt;DO$194,0,10-(DO$195-'Indicator Data'!AH167)/(DO$195-DO$194)*10))),1)</f>
        <v>2.7</v>
      </c>
      <c r="DP164" s="35">
        <f>ROUND(IF('Indicator Data'!AI167=0,0,IF(LOG('Indicator Data'!AI167)&gt;LOG(DP$195),10,IF(LOG('Indicator Data'!AI167)&lt;LOG(DP$194),0,10-(LOG(DP$195)-LOG('Indicator Data'!AI167))/(LOG(DP$195)-LOG(DP$194))*10))),1)</f>
        <v>5.4</v>
      </c>
      <c r="DQ164" s="37">
        <f t="shared" si="318"/>
        <v>4.2</v>
      </c>
      <c r="DR164" s="35">
        <f>'Indicator Data'!AJ167</f>
        <v>0</v>
      </c>
      <c r="DS164" s="35">
        <f>'Indicator Data'!AK167</f>
        <v>0</v>
      </c>
      <c r="DT164" s="37">
        <f t="shared" si="319"/>
        <v>0</v>
      </c>
      <c r="DU164" s="38">
        <f t="shared" si="320"/>
        <v>2.9</v>
      </c>
      <c r="DV164" s="13"/>
      <c r="DW164" s="83"/>
      <c r="DX164" s="2"/>
    </row>
    <row r="165" spans="1:128" x14ac:dyDescent="0.3">
      <c r="A165" s="99" t="str">
        <f>'Indicator Data'!A168</f>
        <v>Sudan</v>
      </c>
      <c r="B165" s="39" t="str">
        <f>'Indicator Data'!B168</f>
        <v>SDN</v>
      </c>
      <c r="C165" s="35">
        <f>ROUND(IF('Indicator Data'!C168=0,0.1,IF(LOG('Indicator Data'!C168)&gt;C$195,10,IF(LOG('Indicator Data'!C168)&lt;C$194,0,10-(C$195-LOG('Indicator Data'!C168))/(C$195-C$194)*10))),1)</f>
        <v>0.1</v>
      </c>
      <c r="D165" s="35">
        <f>ROUND(IF('Indicator Data'!D168=0,0.1,IF(LOG('Indicator Data'!D168)&gt;D$195,10,IF(LOG('Indicator Data'!D168)&lt;D$194,0,10-(D$195-LOG('Indicator Data'!D168))/(D$195-D$194)*10))),1)</f>
        <v>0.1</v>
      </c>
      <c r="E165" s="35">
        <f t="shared" si="281"/>
        <v>0.1</v>
      </c>
      <c r="F165" s="35">
        <f>IF('Indicator Data'!E168="No data",0.1,(ROUND(IF('Indicator Data'!E168=0,0,IF(LOG('Indicator Data'!E168)&gt;F$195,10,IF(LOG('Indicator Data'!E168)&lt;F$194,0,10-(F$195-LOG('Indicator Data'!E168))/(F$195-F$194)*10))),1)))</f>
        <v>9</v>
      </c>
      <c r="G165" s="35">
        <f>ROUND(IF('Indicator Data'!F168=0,0,IF(LOG('Indicator Data'!F168)&gt;G$195,10,IF(LOG('Indicator Data'!F168)&lt;G$194,0,10-(G$195-LOG('Indicator Data'!F168))/(G$195-G$194)*10))),1)</f>
        <v>0</v>
      </c>
      <c r="H165" s="35">
        <f>ROUND(IF('Indicator Data'!G168=0,0,IF(LOG('Indicator Data'!G168)&gt;H$195,10,IF(LOG('Indicator Data'!G168)&lt;H$194,0,10-(H$195-LOG('Indicator Data'!G168))/(H$195-H$194)*10))),1)</f>
        <v>0</v>
      </c>
      <c r="I165" s="35">
        <f>ROUND(IF('Indicator Data'!H168=0,0,IF(LOG('Indicator Data'!H168)&gt;I$195,10,IF(LOG('Indicator Data'!H168)&lt;I$194,0,10-(I$195-LOG('Indicator Data'!H168))/(I$195-I$194)*10))),1)</f>
        <v>0</v>
      </c>
      <c r="J165" s="35">
        <f t="shared" si="282"/>
        <v>0</v>
      </c>
      <c r="K165" s="35">
        <f>ROUND(IF('Indicator Data'!I168=0,0,IF(LOG('Indicator Data'!I168)&gt;K$195,10,IF(LOG('Indicator Data'!I168)&lt;K$194,0,10-(K$195-LOG('Indicator Data'!I168))/(K$195-K$194)*10))),1)</f>
        <v>0</v>
      </c>
      <c r="L165" s="35">
        <f t="shared" si="283"/>
        <v>0</v>
      </c>
      <c r="M165" s="35">
        <f>ROUND(IF('Indicator Data'!J168=0,0,IF(LOG('Indicator Data'!J168)&gt;M$195,10,IF(LOG('Indicator Data'!J168)&lt;M$194,0,10-(M$195-LOG('Indicator Data'!J168))/(M$195-M$194)*10))),1)</f>
        <v>10</v>
      </c>
      <c r="N165" s="36">
        <f>'Indicator Data'!C168/'Indicator Data'!$CK168</f>
        <v>0</v>
      </c>
      <c r="O165" s="36">
        <f>'Indicator Data'!D168/'Indicator Data'!$CK168</f>
        <v>0</v>
      </c>
      <c r="P165" s="36">
        <f>IF(F165=0.1,"x",'Indicator Data'!E168/'Indicator Data'!$CK168)</f>
        <v>9.5534556402667482E-3</v>
      </c>
      <c r="Q165" s="36">
        <f>'Indicator Data'!F168/'Indicator Data'!$CK168</f>
        <v>0</v>
      </c>
      <c r="R165" s="36">
        <f>'Indicator Data'!G168/'Indicator Data'!$CK168</f>
        <v>0</v>
      </c>
      <c r="S165" s="36">
        <f>'Indicator Data'!H168/'Indicator Data'!$CK168</f>
        <v>0</v>
      </c>
      <c r="T165" s="36">
        <f>'Indicator Data'!I168/'Indicator Data'!$CK168</f>
        <v>0</v>
      </c>
      <c r="U165" s="36">
        <f>'Indicator Data'!J168/'Indicator Data'!$CK168</f>
        <v>1.3342782199044077E-2</v>
      </c>
      <c r="V165" s="35">
        <f t="shared" si="284"/>
        <v>0</v>
      </c>
      <c r="W165" s="35">
        <f t="shared" si="285"/>
        <v>0</v>
      </c>
      <c r="X165" s="35">
        <f t="shared" si="286"/>
        <v>0</v>
      </c>
      <c r="Y165" s="35">
        <f t="shared" si="287"/>
        <v>6.4</v>
      </c>
      <c r="Z165" s="35">
        <f t="shared" si="288"/>
        <v>0</v>
      </c>
      <c r="AA165" s="35">
        <f t="shared" si="289"/>
        <v>0</v>
      </c>
      <c r="AB165" s="35">
        <f t="shared" si="290"/>
        <v>0</v>
      </c>
      <c r="AC165" s="35">
        <f t="shared" si="291"/>
        <v>0</v>
      </c>
      <c r="AD165" s="35">
        <f t="shared" si="292"/>
        <v>0</v>
      </c>
      <c r="AE165" s="35">
        <f t="shared" si="293"/>
        <v>0</v>
      </c>
      <c r="AF165" s="35">
        <f t="shared" si="294"/>
        <v>4.4000000000000004</v>
      </c>
      <c r="AG165" s="35">
        <f>ROUND(IF('Indicator Data'!K168=0,0,IF('Indicator Data'!K168&gt;AG$195,10,IF('Indicator Data'!K168&lt;AG$194,0,10-(AG$195-'Indicator Data'!K168)/(AG$195-AG$194)*10))),1)</f>
        <v>6.7</v>
      </c>
      <c r="AH165" s="35">
        <f t="shared" si="295"/>
        <v>0.1</v>
      </c>
      <c r="AI165" s="35">
        <f t="shared" si="296"/>
        <v>0.1</v>
      </c>
      <c r="AJ165" s="35">
        <f t="shared" si="297"/>
        <v>0</v>
      </c>
      <c r="AK165" s="35">
        <f t="shared" si="298"/>
        <v>0</v>
      </c>
      <c r="AL165" s="35">
        <f t="shared" si="299"/>
        <v>0</v>
      </c>
      <c r="AM165" s="35">
        <f t="shared" si="300"/>
        <v>0</v>
      </c>
      <c r="AN165" s="35">
        <f t="shared" si="301"/>
        <v>8.4</v>
      </c>
      <c r="AO165" s="142">
        <f t="shared" si="302"/>
        <v>0.1</v>
      </c>
      <c r="AP165" s="142">
        <f t="shared" si="255"/>
        <v>8</v>
      </c>
      <c r="AQ165" s="142">
        <f t="shared" si="303"/>
        <v>0</v>
      </c>
      <c r="AR165" s="142">
        <f t="shared" si="304"/>
        <v>0</v>
      </c>
      <c r="AS165" s="35">
        <f t="shared" si="305"/>
        <v>7.6</v>
      </c>
      <c r="AT165" s="35">
        <f>IF('Indicator Data'!L168="No data","x",IF('Indicator Data'!CL168&lt;1000,"x",ROUND((IF('Indicator Data'!L168&gt;AT$195,10,IF('Indicator Data'!L168&lt;AT$194,0,10-(AT$195-'Indicator Data'!L168)/(AT$195-AT$194)*10))),1)))</f>
        <v>6.1</v>
      </c>
      <c r="AU165" s="142">
        <f t="shared" si="306"/>
        <v>6.9</v>
      </c>
      <c r="AV165" s="35">
        <f>IF('Indicator Data'!M168="No data","x",ROUND(IF('Indicator Data'!M168=0,0,IF(LOG('Indicator Data'!M168)&gt;AV$195,10,IF(LOG('Indicator Data'!M168)&lt;AV$194,0,10-(AV$195-LOG('Indicator Data'!M168))/(AV$195-AV$194)*10))),1))</f>
        <v>9.1999999999999993</v>
      </c>
      <c r="AW165" s="36">
        <f>IF(AV165="x","x",'Indicator Data'!M168/'Indicator Data'!$CK168)</f>
        <v>0.638855191509348</v>
      </c>
      <c r="AX165" s="35">
        <f t="shared" si="256"/>
        <v>7.1</v>
      </c>
      <c r="AY165" s="35">
        <f t="shared" si="257"/>
        <v>8.3000000000000007</v>
      </c>
      <c r="AZ165" s="35">
        <f>IF('Indicator Data'!N168="No data","x",ROUND(IF('Indicator Data'!N168=0,0,IF(LOG('Indicator Data'!N168)&gt;AZ$195,10,IF(LOG('Indicator Data'!N168)&lt;AZ$194,0,10-(AZ$195-LOG('Indicator Data'!N168))/(AZ$195-AZ$194)*10))),1))</f>
        <v>0</v>
      </c>
      <c r="BA165" s="36">
        <f>IF(AZ165="x","x",'Indicator Data'!N168/'Indicator Data'!$CK168)</f>
        <v>0</v>
      </c>
      <c r="BB165" s="35">
        <f t="shared" si="258"/>
        <v>0</v>
      </c>
      <c r="BC165" s="35">
        <f t="shared" si="259"/>
        <v>0</v>
      </c>
      <c r="BD165" s="35">
        <f>IF('Indicator Data'!O168="No data","x",ROUND(IF('Indicator Data'!O168=0,0,IF(LOG('Indicator Data'!O168)&gt;BD$195,10,IF(LOG('Indicator Data'!O168)&lt;BD$194,0,10-(BD$195-LOG('Indicator Data'!O168))/(BD$195-BD$194)*10))),1))</f>
        <v>0</v>
      </c>
      <c r="BE165" s="36">
        <f>IF(BD165="x","x",'Indicator Data'!O168/'Indicator Data'!$CK168)</f>
        <v>0</v>
      </c>
      <c r="BF165" s="35">
        <f t="shared" si="260"/>
        <v>0</v>
      </c>
      <c r="BG165" s="35">
        <f t="shared" si="261"/>
        <v>0</v>
      </c>
      <c r="BH165" s="35">
        <f>IF('Indicator Data'!P168="No data","x",ROUND(IF('Indicator Data'!P168=0,0,IF(LOG('Indicator Data'!P168)&gt;BH$195,10,IF(LOG('Indicator Data'!P168)&lt;BH$194,0,10-(BH$195-LOG('Indicator Data'!P168))/(BH$195-BH$194)*10))),1))</f>
        <v>0</v>
      </c>
      <c r="BI165" s="36">
        <f>IF(BH165="x","x",'Indicator Data'!P168/'Indicator Data'!$CK168)</f>
        <v>0</v>
      </c>
      <c r="BJ165" s="35">
        <f t="shared" si="262"/>
        <v>0</v>
      </c>
      <c r="BK165" s="35">
        <f t="shared" si="263"/>
        <v>0</v>
      </c>
      <c r="BL165" s="35">
        <f t="shared" si="264"/>
        <v>3.2</v>
      </c>
      <c r="BM165" s="35">
        <f>ROUND(IF('Indicator Data'!Q168=0,0,IF(LOG('Indicator Data'!Q168)&gt;BM$195,10,IF(LOG('Indicator Data'!Q168)&lt;BM$194,0,10-(BM$195-LOG('Indicator Data'!Q168))/(BM$195-BM$194)*10))),1)</f>
        <v>9.4</v>
      </c>
      <c r="BN165" s="35">
        <f>ROUND(IF('Indicator Data'!R168=0,0,IF(LOG('Indicator Data'!R168)&gt;BN$195,10,IF(LOG('Indicator Data'!R168)&lt;BN$194,0,10-(BN$195-LOG('Indicator Data'!R168))/(BN$195-BN$194)*10))),1)</f>
        <v>7.3</v>
      </c>
      <c r="BO165" s="35">
        <f t="shared" si="265"/>
        <v>8</v>
      </c>
      <c r="BP165" s="36">
        <f>'Indicator Data'!Q168/'Indicator Data'!$CK168</f>
        <v>0.99113126101144244</v>
      </c>
      <c r="BQ165" s="36">
        <f>'Indicator Data'!R168/'Indicator Data'!$CK168</f>
        <v>5.7219528922536353E-3</v>
      </c>
      <c r="BR165" s="35">
        <f t="shared" si="307"/>
        <v>9.9</v>
      </c>
      <c r="BS165" s="35">
        <f t="shared" si="308"/>
        <v>0.1</v>
      </c>
      <c r="BT165" s="35">
        <f t="shared" si="242"/>
        <v>3.3666666666666667</v>
      </c>
      <c r="BU165" s="35">
        <f t="shared" si="266"/>
        <v>6.2</v>
      </c>
      <c r="BV165" s="35">
        <f>ROUND(IF('Indicator Data'!S168=0,0,IF(LOG('Indicator Data'!S168)&gt;BV$195,10,IF(LOG('Indicator Data'!S168)&lt;BV$194,0,10-(BV$195-LOG('Indicator Data'!S168))/(BV$195-BV$194)*10))),1)</f>
        <v>8.3000000000000007</v>
      </c>
      <c r="BW165" s="35">
        <f>ROUND(IF('Indicator Data'!T168=0,0,IF(LOG('Indicator Data'!T168)&gt;BW$195,10,IF(LOG('Indicator Data'!T168)&lt;BW$194,0,10-(BW$195-LOG('Indicator Data'!T168))/(BW$195-BW$194)*10))),1)</f>
        <v>9.3000000000000007</v>
      </c>
      <c r="BX165" s="35">
        <f t="shared" si="267"/>
        <v>8.9666666666666668</v>
      </c>
      <c r="BY165" s="36">
        <f>'Indicator Data'!S168/'Indicator Data'!$CK168</f>
        <v>0.15036889604483339</v>
      </c>
      <c r="BZ165" s="36">
        <f>'Indicator Data'!T168/'Indicator Data'!$CK168</f>
        <v>0.84648431785886269</v>
      </c>
      <c r="CA165" s="35">
        <f t="shared" si="309"/>
        <v>2.5</v>
      </c>
      <c r="CB165" s="35">
        <f t="shared" si="310"/>
        <v>8.5</v>
      </c>
      <c r="CC165" s="35">
        <f t="shared" si="268"/>
        <v>6.5</v>
      </c>
      <c r="CD165" s="35">
        <f t="shared" si="269"/>
        <v>8</v>
      </c>
      <c r="CE165" s="35">
        <f t="shared" si="270"/>
        <v>7.2</v>
      </c>
      <c r="CF165" s="35">
        <f>ROUND(IF('Indicator Data'!U168=0,0,IF(LOG('Indicator Data'!U168)&gt;CF$195,10,IF(LOG('Indicator Data'!U168)&lt;CF$194,0,10-(CF$195-LOG('Indicator Data'!U168))/(CF$195-CF$194)*10))),1)</f>
        <v>8.6</v>
      </c>
      <c r="CG165" s="36">
        <f>'Indicator Data'!U168/'Indicator Data'!$CK168</f>
        <v>0.27973718819512794</v>
      </c>
      <c r="CH165" s="35">
        <f t="shared" si="311"/>
        <v>3.1</v>
      </c>
      <c r="CI165" s="35">
        <f t="shared" si="271"/>
        <v>6.6</v>
      </c>
      <c r="CJ165" s="35">
        <f>ROUND(IF('Indicator Data'!V168=0,0,IF(LOG('Indicator Data'!V168)&gt;CJ$195,10,IF(LOG('Indicator Data'!V168)&lt;CJ$194,0,10-(CJ$195-LOG('Indicator Data'!V168))/(CJ$195-CJ$194)*10))),1)</f>
        <v>9.4</v>
      </c>
      <c r="CK165" s="36">
        <f>IF('Indicator Data'!V168/'Indicator Data'!$CK168&gt;1,1,'Indicator Data'!V168/'Indicator Data'!$CK168)</f>
        <v>0.94971555037375222</v>
      </c>
      <c r="CL165" s="35">
        <f t="shared" si="312"/>
        <v>9.5</v>
      </c>
      <c r="CM165" s="35">
        <f t="shared" si="272"/>
        <v>9.5</v>
      </c>
      <c r="CN165" s="35">
        <f>ROUND(IF('Indicator Data'!W168=0,0,IF(LOG('Indicator Data'!W168)&gt;CN$195,10,IF(LOG('Indicator Data'!W168)&lt;CN$194,0,10-(CN$195-LOG('Indicator Data'!W168))/(CN$195-CN$194)*10))),1)</f>
        <v>8.6999999999999993</v>
      </c>
      <c r="CO165" s="36">
        <f>'Indicator Data'!W168/'Indicator Data'!$CK168</f>
        <v>0.32323777875502785</v>
      </c>
      <c r="CP165" s="35">
        <f t="shared" si="313"/>
        <v>3.2</v>
      </c>
      <c r="CQ165" s="35">
        <f t="shared" si="273"/>
        <v>6.7</v>
      </c>
      <c r="CR165" s="35">
        <f t="shared" si="314"/>
        <v>7.8</v>
      </c>
      <c r="CS165" s="35">
        <f>IF('Indicator Data'!BZ168="No data","x",ROUND(IF('Indicator Data'!BZ168&gt;CS$195,0,IF('Indicator Data'!BZ168&lt;CS$194,10,(CS$195-'Indicator Data'!BZ168)/(CS$195-CS$194)*10)),1))</f>
        <v>7</v>
      </c>
      <c r="CT165" s="35">
        <f>IF('Indicator Data'!CA168="No data","x",ROUND(IF('Indicator Data'!CA168&gt;CT$195,0,IF('Indicator Data'!CA168&lt;CT$194,10,(CT$195-'Indicator Data'!CA168)/(CT$195-CT$194)*10)),1))</f>
        <v>6.6</v>
      </c>
      <c r="CU165" s="35">
        <f>IF('Indicator Data'!AC168="No data","x",ROUND(IF('Indicator Data'!AC168&gt;CU$195,0,IF('Indicator Data'!AC168&lt;CU$194,10,(CU$195-'Indicator Data'!AC168)/(CU$195-CU$194)*10)),1))</f>
        <v>7.7</v>
      </c>
      <c r="CV165" s="35">
        <f t="shared" si="315"/>
        <v>7.1</v>
      </c>
      <c r="CW165" s="35">
        <f>IF('Indicator Data'!X168="No data","x",ROUND(IF(LOG('Indicator Data'!X168)&gt;CW$195,10,IF(LOG('Indicator Data'!X168)&lt;CW$194,0,10-(CW$195-LOG('Indicator Data'!X168))/(CW$195-CW$194)*10)),1))</f>
        <v>4.2</v>
      </c>
      <c r="CX165" s="35">
        <f>IF('Indicator Data'!Y168="No data","x",ROUND(IF('Indicator Data'!Y168&gt;CX$195,10,IF('Indicator Data'!Y168&lt;CX$194,0,10-(CX$195-'Indicator Data'!Y168)/(CX$195-CX$194)*10)),1))</f>
        <v>6.4</v>
      </c>
      <c r="CY165" s="35">
        <f>IF('Indicator Data'!Z168="No data","x",ROUND(IF('Indicator Data'!Z168&gt;CY$195,10,IF('Indicator Data'!Z168&lt;CY$194,0,10-(CY$195-'Indicator Data'!Z168)/(CY$195-CY$194)*10)),1))</f>
        <v>3.5</v>
      </c>
      <c r="CZ165" s="35">
        <f>IF('Indicator Data'!AA168="No data","x",ROUND(IF('Indicator Data'!AA168&gt;CZ$195,10,IF('Indicator Data'!AA168&lt;CZ$194,0,10-(CZ$195-'Indicator Data'!AA168)/(CZ$195-CZ$194)*10)),1))</f>
        <v>9</v>
      </c>
      <c r="DA165" s="35">
        <f t="shared" si="274"/>
        <v>5.8</v>
      </c>
      <c r="DB165" s="35">
        <f t="shared" si="275"/>
        <v>6.2</v>
      </c>
      <c r="DC165" s="35">
        <f>IF('Indicator Data'!AF168="No data","x",ROUND(IF('Indicator Data'!AF168&gt;DC$195,10,IF('Indicator Data'!AF168&lt;DC$194,0,10-(DC$195-'Indicator Data'!AF168)/(DC$195-DC$194)*10)),1))</f>
        <v>10</v>
      </c>
      <c r="DD165" s="35">
        <f>IF('Indicator Data'!AG168="No data","x",ROUND(IF('Indicator Data'!AG168&gt;DD$195,10,IF('Indicator Data'!AG168&lt;DD$194,0,10-(DD$195-'Indicator Data'!AG168)/(DD$195-DD$194)*10)),1))</f>
        <v>6.4</v>
      </c>
      <c r="DE165" s="35">
        <f t="shared" si="276"/>
        <v>6.6</v>
      </c>
      <c r="DF165" s="35">
        <f>IF('Indicator Data'!AB168="No data","x",ROUND(IF('Indicator Data'!AB168&gt;DF$195,10,IF('Indicator Data'!AB168&lt;DF$194,0,10-(DF$195-'Indicator Data'!AB168)/(DF$195-DF$194)*10)),1))</f>
        <v>8.1</v>
      </c>
      <c r="DG165" s="35">
        <f t="shared" si="277"/>
        <v>7.4</v>
      </c>
      <c r="DH165" s="143">
        <f>IF('Indicator Data'!AD168="No data","x",'Indicator Data'!AD168/'Indicator Data'!$CJ168)</f>
        <v>2.8047400386941077E-4</v>
      </c>
      <c r="DI165" s="35">
        <f t="shared" si="278"/>
        <v>7.2</v>
      </c>
      <c r="DJ165" s="35">
        <f>IF('Indicator Data'!AE168="No data","x",ROUND(IF('Indicator Data'!AE168&gt;DJ$195,0,IF('Indicator Data'!AE168&lt;DJ$194,10,(DJ$195-'Indicator Data'!AE168)/(DJ$195-DJ$194)*10)),1))</f>
        <v>2</v>
      </c>
      <c r="DK165" s="35">
        <f t="shared" si="279"/>
        <v>4.5999999999999996</v>
      </c>
      <c r="DL165" s="35">
        <f t="shared" si="280"/>
        <v>6.2</v>
      </c>
      <c r="DM165" s="37">
        <f t="shared" si="316"/>
        <v>6.1</v>
      </c>
      <c r="DN165" s="38">
        <f t="shared" si="317"/>
        <v>4.4000000000000004</v>
      </c>
      <c r="DO165" s="35">
        <f>ROUND(IF('Indicator Data'!AH168=0,0,IF('Indicator Data'!AH168&gt;DO$195,10,IF('Indicator Data'!AH168&lt;DO$194,0,10-(DO$195-'Indicator Data'!AH168)/(DO$195-DO$194)*10))),1)</f>
        <v>10</v>
      </c>
      <c r="DP165" s="35">
        <f>ROUND(IF('Indicator Data'!AI168=0,0,IF(LOG('Indicator Data'!AI168)&gt;LOG(DP$195),10,IF(LOG('Indicator Data'!AI168)&lt;LOG(DP$194),0,10-(LOG(DP$195)-LOG('Indicator Data'!AI168))/(LOG(DP$195)-LOG(DP$194))*10))),1)</f>
        <v>9.9</v>
      </c>
      <c r="DQ165" s="37">
        <f t="shared" si="318"/>
        <v>10</v>
      </c>
      <c r="DR165" s="35">
        <f>'Indicator Data'!AJ168</f>
        <v>4</v>
      </c>
      <c r="DS165" s="35">
        <f>'Indicator Data'!AK168</f>
        <v>4</v>
      </c>
      <c r="DT165" s="37">
        <f t="shared" si="319"/>
        <v>8</v>
      </c>
      <c r="DU165" s="38">
        <f t="shared" si="320"/>
        <v>8</v>
      </c>
      <c r="DV165" s="13"/>
      <c r="DW165" s="83"/>
      <c r="DX165" s="2"/>
    </row>
    <row r="166" spans="1:128" x14ac:dyDescent="0.3">
      <c r="A166" s="99" t="str">
        <f>'Indicator Data'!A169</f>
        <v>Suriname</v>
      </c>
      <c r="B166" s="39" t="str">
        <f>'Indicator Data'!B169</f>
        <v>SUR</v>
      </c>
      <c r="C166" s="35">
        <f>ROUND(IF('Indicator Data'!C169=0,0.1,IF(LOG('Indicator Data'!C169)&gt;C$195,10,IF(LOG('Indicator Data'!C169)&lt;C$194,0,10-(C$195-LOG('Indicator Data'!C169))/(C$195-C$194)*10))),1)</f>
        <v>0.1</v>
      </c>
      <c r="D166" s="35">
        <f>ROUND(IF('Indicator Data'!D169=0,0.1,IF(LOG('Indicator Data'!D169)&gt;D$195,10,IF(LOG('Indicator Data'!D169)&lt;D$194,0,10-(D$195-LOG('Indicator Data'!D169))/(D$195-D$194)*10))),1)</f>
        <v>0.1</v>
      </c>
      <c r="E166" s="35">
        <f t="shared" si="281"/>
        <v>0.1</v>
      </c>
      <c r="F166" s="35">
        <f>IF('Indicator Data'!E169="No data",0.1,(ROUND(IF('Indicator Data'!E169=0,0,IF(LOG('Indicator Data'!E169)&gt;F$195,10,IF(LOG('Indicator Data'!E169)&lt;F$194,0,10-(F$195-LOG('Indicator Data'!E169))/(F$195-F$194)*10))),1)))</f>
        <v>5.4</v>
      </c>
      <c r="G166" s="35">
        <f>ROUND(IF('Indicator Data'!F169=0,0,IF(LOG('Indicator Data'!F169)&gt;G$195,10,IF(LOG('Indicator Data'!F169)&lt;G$194,0,10-(G$195-LOG('Indicator Data'!F169))/(G$195-G$194)*10))),1)</f>
        <v>1.9</v>
      </c>
      <c r="H166" s="35">
        <f>ROUND(IF('Indicator Data'!G169=0,0,IF(LOG('Indicator Data'!G169)&gt;H$195,10,IF(LOG('Indicator Data'!G169)&lt;H$194,0,10-(H$195-LOG('Indicator Data'!G169))/(H$195-H$194)*10))),1)</f>
        <v>0</v>
      </c>
      <c r="I166" s="35">
        <f>ROUND(IF('Indicator Data'!H169=0,0,IF(LOG('Indicator Data'!H169)&gt;I$195,10,IF(LOG('Indicator Data'!H169)&lt;I$194,0,10-(I$195-LOG('Indicator Data'!H169))/(I$195-I$194)*10))),1)</f>
        <v>0</v>
      </c>
      <c r="J166" s="35">
        <f t="shared" si="282"/>
        <v>0</v>
      </c>
      <c r="K166" s="35">
        <f>ROUND(IF('Indicator Data'!I169=0,0,IF(LOG('Indicator Data'!I169)&gt;K$195,10,IF(LOG('Indicator Data'!I169)&lt;K$194,0,10-(K$195-LOG('Indicator Data'!I169))/(K$195-K$194)*10))),1)</f>
        <v>0</v>
      </c>
      <c r="L166" s="35">
        <f t="shared" si="283"/>
        <v>0</v>
      </c>
      <c r="M166" s="35">
        <f>ROUND(IF('Indicator Data'!J169=0,0,IF(LOG('Indicator Data'!J169)&gt;M$195,10,IF(LOG('Indicator Data'!J169)&lt;M$194,0,10-(M$195-LOG('Indicator Data'!J169))/(M$195-M$194)*10))),1)</f>
        <v>0</v>
      </c>
      <c r="N166" s="36">
        <f>'Indicator Data'!C169/'Indicator Data'!$CK169</f>
        <v>0</v>
      </c>
      <c r="O166" s="36">
        <f>'Indicator Data'!D169/'Indicator Data'!$CK169</f>
        <v>0</v>
      </c>
      <c r="P166" s="36">
        <f>IF(F166=0.1,"x",'Indicator Data'!E169/'Indicator Data'!$CK169)</f>
        <v>2.7647051494326703E-2</v>
      </c>
      <c r="Q166" s="36">
        <f>'Indicator Data'!F169/'Indicator Data'!$CK169</f>
        <v>2.6211400482511272E-7</v>
      </c>
      <c r="R166" s="36">
        <f>'Indicator Data'!G169/'Indicator Data'!$CK169</f>
        <v>0</v>
      </c>
      <c r="S166" s="36">
        <f>'Indicator Data'!H169/'Indicator Data'!$CK169</f>
        <v>0</v>
      </c>
      <c r="T166" s="36">
        <f>'Indicator Data'!I169/'Indicator Data'!$CK169</f>
        <v>0</v>
      </c>
      <c r="U166" s="36">
        <f>'Indicator Data'!J169/'Indicator Data'!$CK169</f>
        <v>0</v>
      </c>
      <c r="V166" s="35">
        <f t="shared" si="284"/>
        <v>0</v>
      </c>
      <c r="W166" s="35">
        <f t="shared" si="285"/>
        <v>0</v>
      </c>
      <c r="X166" s="35">
        <f t="shared" si="286"/>
        <v>0</v>
      </c>
      <c r="Y166" s="35">
        <f t="shared" si="287"/>
        <v>10</v>
      </c>
      <c r="Z166" s="35">
        <f t="shared" si="288"/>
        <v>4.3</v>
      </c>
      <c r="AA166" s="35">
        <f t="shared" si="289"/>
        <v>0</v>
      </c>
      <c r="AB166" s="35">
        <f t="shared" si="290"/>
        <v>0</v>
      </c>
      <c r="AC166" s="35">
        <f t="shared" si="291"/>
        <v>0</v>
      </c>
      <c r="AD166" s="35">
        <f t="shared" si="292"/>
        <v>0</v>
      </c>
      <c r="AE166" s="35">
        <f t="shared" si="293"/>
        <v>0</v>
      </c>
      <c r="AF166" s="35">
        <f t="shared" si="294"/>
        <v>0</v>
      </c>
      <c r="AG166" s="35">
        <f>ROUND(IF('Indicator Data'!K169=0,0,IF('Indicator Data'!K169&gt;AG$195,10,IF('Indicator Data'!K169&lt;AG$194,0,10-(AG$195-'Indicator Data'!K169)/(AG$195-AG$194)*10))),1)</f>
        <v>0</v>
      </c>
      <c r="AH166" s="35">
        <f t="shared" si="295"/>
        <v>0.1</v>
      </c>
      <c r="AI166" s="35">
        <f t="shared" si="296"/>
        <v>0.1</v>
      </c>
      <c r="AJ166" s="35">
        <f t="shared" si="297"/>
        <v>0</v>
      </c>
      <c r="AK166" s="35">
        <f t="shared" si="298"/>
        <v>0</v>
      </c>
      <c r="AL166" s="35">
        <f t="shared" si="299"/>
        <v>0</v>
      </c>
      <c r="AM166" s="35">
        <f t="shared" si="300"/>
        <v>0</v>
      </c>
      <c r="AN166" s="35">
        <f t="shared" si="301"/>
        <v>0</v>
      </c>
      <c r="AO166" s="142">
        <f t="shared" si="302"/>
        <v>0.1</v>
      </c>
      <c r="AP166" s="142">
        <f t="shared" si="255"/>
        <v>8.6</v>
      </c>
      <c r="AQ166" s="142">
        <f t="shared" si="303"/>
        <v>3.2</v>
      </c>
      <c r="AR166" s="142">
        <f t="shared" si="304"/>
        <v>0</v>
      </c>
      <c r="AS166" s="35">
        <f t="shared" si="305"/>
        <v>0</v>
      </c>
      <c r="AT166" s="35">
        <f>IF('Indicator Data'!L169="No data","x",IF('Indicator Data'!CL169&lt;1000,"x",ROUND((IF('Indicator Data'!L169&gt;AT$195,10,IF('Indicator Data'!L169&lt;AT$194,0,10-(AT$195-'Indicator Data'!L169)/(AT$195-AT$194)*10))),1)))</f>
        <v>3</v>
      </c>
      <c r="AU166" s="142">
        <f t="shared" si="306"/>
        <v>1.5</v>
      </c>
      <c r="AV166" s="35" t="str">
        <f>IF('Indicator Data'!M169="No data","x",ROUND(IF('Indicator Data'!M169=0,0,IF(LOG('Indicator Data'!M169)&gt;AV$195,10,IF(LOG('Indicator Data'!M169)&lt;AV$194,0,10-(AV$195-LOG('Indicator Data'!M169))/(AV$195-AV$194)*10))),1))</f>
        <v>x</v>
      </c>
      <c r="AW166" s="36" t="str">
        <f>IF(AV166="x","x",'Indicator Data'!M169/'Indicator Data'!$CK169)</f>
        <v>x</v>
      </c>
      <c r="AX166" s="35" t="str">
        <f t="shared" si="256"/>
        <v>x</v>
      </c>
      <c r="AY166" s="35" t="str">
        <f t="shared" si="257"/>
        <v>x</v>
      </c>
      <c r="AZ166" s="35" t="str">
        <f>IF('Indicator Data'!N169="No data","x",ROUND(IF('Indicator Data'!N169=0,0,IF(LOG('Indicator Data'!N169)&gt;AZ$195,10,IF(LOG('Indicator Data'!N169)&lt;AZ$194,0,10-(AZ$195-LOG('Indicator Data'!N169))/(AZ$195-AZ$194)*10))),1))</f>
        <v>x</v>
      </c>
      <c r="BA166" s="36" t="str">
        <f>IF(AZ166="x","x",'Indicator Data'!N169/'Indicator Data'!$CK169)</f>
        <v>x</v>
      </c>
      <c r="BB166" s="35" t="str">
        <f t="shared" si="258"/>
        <v>x</v>
      </c>
      <c r="BC166" s="35" t="str">
        <f t="shared" si="259"/>
        <v>x</v>
      </c>
      <c r="BD166" s="35" t="str">
        <f>IF('Indicator Data'!O169="No data","x",ROUND(IF('Indicator Data'!O169=0,0,IF(LOG('Indicator Data'!O169)&gt;BD$195,10,IF(LOG('Indicator Data'!O169)&lt;BD$194,0,10-(BD$195-LOG('Indicator Data'!O169))/(BD$195-BD$194)*10))),1))</f>
        <v>x</v>
      </c>
      <c r="BE166" s="36" t="str">
        <f>IF(BD166="x","x",'Indicator Data'!O169/'Indicator Data'!$CK169)</f>
        <v>x</v>
      </c>
      <c r="BF166" s="35" t="str">
        <f t="shared" si="260"/>
        <v>x</v>
      </c>
      <c r="BG166" s="35" t="str">
        <f t="shared" si="261"/>
        <v>x</v>
      </c>
      <c r="BH166" s="35" t="str">
        <f>IF('Indicator Data'!P169="No data","x",ROUND(IF('Indicator Data'!P169=0,0,IF(LOG('Indicator Data'!P169)&gt;BH$195,10,IF(LOG('Indicator Data'!P169)&lt;BH$194,0,10-(BH$195-LOG('Indicator Data'!P169))/(BH$195-BH$194)*10))),1))</f>
        <v>x</v>
      </c>
      <c r="BI166" s="36" t="str">
        <f>IF(BH166="x","x",'Indicator Data'!P169/'Indicator Data'!$CK169)</f>
        <v>x</v>
      </c>
      <c r="BJ166" s="35" t="str">
        <f t="shared" si="262"/>
        <v>x</v>
      </c>
      <c r="BK166" s="35" t="str">
        <f t="shared" si="263"/>
        <v>x</v>
      </c>
      <c r="BL166" s="35" t="str">
        <f t="shared" si="264"/>
        <v>x</v>
      </c>
      <c r="BM166" s="35">
        <f>ROUND(IF('Indicator Data'!Q169=0,0,IF(LOG('Indicator Data'!Q169)&gt;BM$195,10,IF(LOG('Indicator Data'!Q169)&lt;BM$194,0,10-(BM$195-LOG('Indicator Data'!Q169))/(BM$195-BM$194)*10))),1)</f>
        <v>0</v>
      </c>
      <c r="BN166" s="35">
        <f>ROUND(IF('Indicator Data'!R169=0,0,IF(LOG('Indicator Data'!R169)&gt;BN$195,10,IF(LOG('Indicator Data'!R169)&lt;BN$194,0,10-(BN$195-LOG('Indicator Data'!R169))/(BN$195-BN$194)*10))),1)</f>
        <v>6.1</v>
      </c>
      <c r="BO166" s="35">
        <f t="shared" si="265"/>
        <v>4.0666666666666664</v>
      </c>
      <c r="BP166" s="36">
        <f>'Indicator Data'!Q169/'Indicator Data'!$CK169</f>
        <v>0</v>
      </c>
      <c r="BQ166" s="36">
        <f>'Indicator Data'!R169/'Indicator Data'!$CK169</f>
        <v>8.3697431836514694E-2</v>
      </c>
      <c r="BR166" s="35">
        <f t="shared" si="307"/>
        <v>0</v>
      </c>
      <c r="BS166" s="35">
        <f t="shared" si="308"/>
        <v>1</v>
      </c>
      <c r="BT166" s="35">
        <f t="shared" si="242"/>
        <v>0.66666666666666663</v>
      </c>
      <c r="BU166" s="35">
        <f t="shared" si="266"/>
        <v>2.5</v>
      </c>
      <c r="BV166" s="35">
        <f>ROUND(IF('Indicator Data'!S169=0,0,IF(LOG('Indicator Data'!S169)&gt;BV$195,10,IF(LOG('Indicator Data'!S169)&lt;BV$194,0,10-(BV$195-LOG('Indicator Data'!S169))/(BV$195-BV$194)*10))),1)</f>
        <v>0</v>
      </c>
      <c r="BW166" s="35">
        <f>ROUND(IF('Indicator Data'!T169=0,0,IF(LOG('Indicator Data'!T169)&gt;BW$195,10,IF(LOG('Indicator Data'!T169)&lt;BW$194,0,10-(BW$195-LOG('Indicator Data'!T169))/(BW$195-BW$194)*10))),1)</f>
        <v>5.2</v>
      </c>
      <c r="BX166" s="35">
        <f t="shared" si="267"/>
        <v>3.4666666666666668</v>
      </c>
      <c r="BY166" s="36">
        <f>'Indicator Data'!S169/'Indicator Data'!$CK169</f>
        <v>0</v>
      </c>
      <c r="BZ166" s="36">
        <f>'Indicator Data'!T169/'Indicator Data'!$CK169</f>
        <v>8.3697431836514694E-2</v>
      </c>
      <c r="CA166" s="35">
        <f t="shared" si="309"/>
        <v>0</v>
      </c>
      <c r="CB166" s="35">
        <f t="shared" si="310"/>
        <v>0.8</v>
      </c>
      <c r="CC166" s="35">
        <f t="shared" si="268"/>
        <v>0.53333333333333333</v>
      </c>
      <c r="CD166" s="35">
        <f t="shared" si="269"/>
        <v>2.1</v>
      </c>
      <c r="CE166" s="35">
        <f t="shared" si="270"/>
        <v>2.2999999999999998</v>
      </c>
      <c r="CF166" s="35">
        <f>ROUND(IF('Indicator Data'!U169=0,0,IF(LOG('Indicator Data'!U169)&gt;CF$195,10,IF(LOG('Indicator Data'!U169)&lt;CF$194,0,10-(CF$195-LOG('Indicator Data'!U169))/(CF$195-CF$194)*10))),1)</f>
        <v>6.8</v>
      </c>
      <c r="CG166" s="36">
        <f>'Indicator Data'!U169/'Indicator Data'!$CK169</f>
        <v>0.99616058359129411</v>
      </c>
      <c r="CH166" s="35">
        <f t="shared" si="311"/>
        <v>10</v>
      </c>
      <c r="CI166" s="35">
        <f t="shared" si="271"/>
        <v>8.9</v>
      </c>
      <c r="CJ166" s="35">
        <f>ROUND(IF('Indicator Data'!V169=0,0,IF(LOG('Indicator Data'!V169)&gt;CJ$195,10,IF(LOG('Indicator Data'!V169)&lt;CJ$194,0,10-(CJ$195-LOG('Indicator Data'!V169))/(CJ$195-CJ$194)*10))),1)</f>
        <v>6.8</v>
      </c>
      <c r="CK166" s="36">
        <f>IF('Indicator Data'!V169/'Indicator Data'!$CK169&gt;1,1,'Indicator Data'!V169/'Indicator Data'!$CK169)</f>
        <v>0.98095136872241573</v>
      </c>
      <c r="CL166" s="35">
        <f t="shared" si="312"/>
        <v>9.8000000000000007</v>
      </c>
      <c r="CM166" s="35">
        <f t="shared" si="272"/>
        <v>8.6999999999999993</v>
      </c>
      <c r="CN166" s="35">
        <f>ROUND(IF('Indicator Data'!W169=0,0,IF(LOG('Indicator Data'!W169)&gt;CN$195,10,IF(LOG('Indicator Data'!W169)&lt;CN$194,0,10-(CN$195-LOG('Indicator Data'!W169))/(CN$195-CN$194)*10))),1)</f>
        <v>6.8</v>
      </c>
      <c r="CO166" s="36">
        <f>'Indicator Data'!W169/'Indicator Data'!$CK169</f>
        <v>0.99926707929686998</v>
      </c>
      <c r="CP166" s="35">
        <f t="shared" si="313"/>
        <v>10</v>
      </c>
      <c r="CQ166" s="35">
        <f t="shared" si="273"/>
        <v>8.9</v>
      </c>
      <c r="CR166" s="35">
        <f t="shared" si="314"/>
        <v>7.9</v>
      </c>
      <c r="CS166" s="35">
        <f>IF('Indicator Data'!BZ169="No data","x",ROUND(IF('Indicator Data'!BZ169&gt;CS$195,0,IF('Indicator Data'!BZ169&lt;CS$194,10,(CS$195-'Indicator Data'!BZ169)/(CS$195-CS$194)*10)),1))</f>
        <v>1.7</v>
      </c>
      <c r="CT166" s="35">
        <f>IF('Indicator Data'!CA169="No data","x",ROUND(IF('Indicator Data'!CA169&gt;CT$195,0,IF('Indicator Data'!CA169&lt;CT$194,10,(CT$195-'Indicator Data'!CA169)/(CT$195-CT$194)*10)),1))</f>
        <v>0.8</v>
      </c>
      <c r="CU166" s="35">
        <f>IF('Indicator Data'!AC169="No data","x",ROUND(IF('Indicator Data'!AC169&gt;CU$195,0,IF('Indicator Data'!AC169&lt;CU$194,10,(CU$195-'Indicator Data'!AC169)/(CU$195-CU$194)*10)),1))</f>
        <v>3.2</v>
      </c>
      <c r="CV166" s="35">
        <f t="shared" si="315"/>
        <v>1.9</v>
      </c>
      <c r="CW166" s="35">
        <f>IF('Indicator Data'!X169="No data","x",ROUND(IF(LOG('Indicator Data'!X169)&gt;CW$195,10,IF(LOG('Indicator Data'!X169)&lt;CW$194,0,10-(CW$195-LOG('Indicator Data'!X169))/(CW$195-CW$194)*10)),1))</f>
        <v>1.9</v>
      </c>
      <c r="CX166" s="35">
        <f>IF('Indicator Data'!Y169="No data","x",ROUND(IF('Indicator Data'!Y169&gt;CX$195,10,IF('Indicator Data'!Y169&lt;CX$194,0,10-(CX$195-'Indicator Data'!Y169)/(CX$195-CX$194)*10)),1))</f>
        <v>2</v>
      </c>
      <c r="CY166" s="35">
        <f>IF('Indicator Data'!Z169="No data","x",ROUND(IF('Indicator Data'!Z169&gt;CY$195,10,IF('Indicator Data'!Z169&lt;CY$194,0,10-(CY$195-'Indicator Data'!Z169)/(CY$195-CY$194)*10)),1))</f>
        <v>6.6</v>
      </c>
      <c r="CZ166" s="35" t="str">
        <f>IF('Indicator Data'!AA169="No data","x",ROUND(IF('Indicator Data'!AA169&gt;CZ$195,10,IF('Indicator Data'!AA169&lt;CZ$194,0,10-(CZ$195-'Indicator Data'!AA169)/(CZ$195-CZ$194)*10)),1))</f>
        <v>x</v>
      </c>
      <c r="DA166" s="35">
        <f t="shared" si="274"/>
        <v>3.5</v>
      </c>
      <c r="DB166" s="35">
        <f t="shared" si="275"/>
        <v>3</v>
      </c>
      <c r="DC166" s="35">
        <f>IF('Indicator Data'!AF169="No data","x",ROUND(IF('Indicator Data'!AF169&gt;DC$195,10,IF('Indicator Data'!AF169&lt;DC$194,0,10-(DC$195-'Indicator Data'!AF169)/(DC$195-DC$194)*10)),1))</f>
        <v>0.7</v>
      </c>
      <c r="DD166" s="35">
        <f>IF('Indicator Data'!AG169="No data","x",ROUND(IF('Indicator Data'!AG169&gt;DD$195,10,IF('Indicator Data'!AG169&lt;DD$194,0,10-(DD$195-'Indicator Data'!AG169)/(DD$195-DD$194)*10)),1))</f>
        <v>2.7</v>
      </c>
      <c r="DE166" s="35">
        <f t="shared" si="276"/>
        <v>2.8</v>
      </c>
      <c r="DF166" s="35">
        <f>IF('Indicator Data'!AB169="No data","x",ROUND(IF('Indicator Data'!AB169&gt;DF$195,10,IF('Indicator Data'!AB169&lt;DF$194,0,10-(DF$195-'Indicator Data'!AB169)/(DF$195-DF$194)*10)),1))</f>
        <v>0.9</v>
      </c>
      <c r="DG166" s="35">
        <f t="shared" si="277"/>
        <v>1.7</v>
      </c>
      <c r="DH166" s="143">
        <f>IF('Indicator Data'!AD169="No data","x",'Indicator Data'!AD169/'Indicator Data'!$CJ169)</f>
        <v>1.1696650801650604E-4</v>
      </c>
      <c r="DI166" s="35">
        <f t="shared" si="278"/>
        <v>8.8000000000000007</v>
      </c>
      <c r="DJ166" s="35">
        <f>IF('Indicator Data'!AE169="No data","x",ROUND(IF('Indicator Data'!AE169&gt;DJ$195,0,IF('Indicator Data'!AE169&lt;DJ$194,10,(DJ$195-'Indicator Data'!AE169)/(DJ$195-DJ$194)*10)),1))</f>
        <v>2</v>
      </c>
      <c r="DK166" s="35">
        <f t="shared" si="279"/>
        <v>5.4</v>
      </c>
      <c r="DL166" s="35">
        <f t="shared" si="280"/>
        <v>3.3</v>
      </c>
      <c r="DM166" s="37">
        <f t="shared" si="316"/>
        <v>5.2</v>
      </c>
      <c r="DN166" s="38">
        <f t="shared" si="317"/>
        <v>3.9</v>
      </c>
      <c r="DO166" s="35">
        <f>ROUND(IF('Indicator Data'!AH169=0,0,IF('Indicator Data'!AH169&gt;DO$195,10,IF('Indicator Data'!AH169&lt;DO$194,0,10-(DO$195-'Indicator Data'!AH169)/(DO$195-DO$194)*10))),1)</f>
        <v>0.2</v>
      </c>
      <c r="DP166" s="35">
        <f>ROUND(IF('Indicator Data'!AI169=0,0,IF(LOG('Indicator Data'!AI169)&gt;LOG(DP$195),10,IF(LOG('Indicator Data'!AI169)&lt;LOG(DP$194),0,10-(LOG(DP$195)-LOG('Indicator Data'!AI169))/(LOG(DP$195)-LOG(DP$194))*10))),1)</f>
        <v>0</v>
      </c>
      <c r="DQ166" s="37">
        <f t="shared" si="318"/>
        <v>0.1</v>
      </c>
      <c r="DR166" s="35">
        <f>'Indicator Data'!AJ169</f>
        <v>0</v>
      </c>
      <c r="DS166" s="35">
        <f>'Indicator Data'!AK169</f>
        <v>0</v>
      </c>
      <c r="DT166" s="37">
        <f t="shared" si="319"/>
        <v>0</v>
      </c>
      <c r="DU166" s="38">
        <f t="shared" si="320"/>
        <v>0.1</v>
      </c>
      <c r="DV166" s="13"/>
      <c r="DW166" s="83"/>
      <c r="DX166" s="2"/>
    </row>
    <row r="167" spans="1:128" x14ac:dyDescent="0.3">
      <c r="A167" s="99" t="str">
        <f>'Indicator Data'!A170</f>
        <v>Sweden</v>
      </c>
      <c r="B167" s="39" t="str">
        <f>'Indicator Data'!B170</f>
        <v>SWE</v>
      </c>
      <c r="C167" s="35">
        <f>ROUND(IF('Indicator Data'!C170=0,0.1,IF(LOG('Indicator Data'!C170)&gt;C$195,10,IF(LOG('Indicator Data'!C170)&lt;C$194,0,10-(C$195-LOG('Indicator Data'!C170))/(C$195-C$194)*10))),1)</f>
        <v>0.1</v>
      </c>
      <c r="D167" s="35">
        <f>ROUND(IF('Indicator Data'!D170=0,0.1,IF(LOG('Indicator Data'!D170)&gt;D$195,10,IF(LOG('Indicator Data'!D170)&lt;D$194,0,10-(D$195-LOG('Indicator Data'!D170))/(D$195-D$194)*10))),1)</f>
        <v>0.1</v>
      </c>
      <c r="E167" s="35">
        <f t="shared" si="281"/>
        <v>0.1</v>
      </c>
      <c r="F167" s="35">
        <f>IF('Indicator Data'!E170="No data",0.1,(ROUND(IF('Indicator Data'!E170=0,0,IF(LOG('Indicator Data'!E170)&gt;F$195,10,IF(LOG('Indicator Data'!E170)&lt;F$194,0,10-(F$195-LOG('Indicator Data'!E170))/(F$195-F$194)*10))),1)))</f>
        <v>5.0999999999999996</v>
      </c>
      <c r="G167" s="35">
        <f>ROUND(IF('Indicator Data'!F170=0,0,IF(LOG('Indicator Data'!F170)&gt;G$195,10,IF(LOG('Indicator Data'!F170)&lt;G$194,0,10-(G$195-LOG('Indicator Data'!F170))/(G$195-G$194)*10))),1)</f>
        <v>0</v>
      </c>
      <c r="H167" s="35">
        <f>ROUND(IF('Indicator Data'!G170=0,0,IF(LOG('Indicator Data'!G170)&gt;H$195,10,IF(LOG('Indicator Data'!G170)&lt;H$194,0,10-(H$195-LOG('Indicator Data'!G170))/(H$195-H$194)*10))),1)</f>
        <v>0</v>
      </c>
      <c r="I167" s="35">
        <f>ROUND(IF('Indicator Data'!H170=0,0,IF(LOG('Indicator Data'!H170)&gt;I$195,10,IF(LOG('Indicator Data'!H170)&lt;I$194,0,10-(I$195-LOG('Indicator Data'!H170))/(I$195-I$194)*10))),1)</f>
        <v>0</v>
      </c>
      <c r="J167" s="35">
        <f t="shared" si="282"/>
        <v>0</v>
      </c>
      <c r="K167" s="35">
        <f>ROUND(IF('Indicator Data'!I170=0,0,IF(LOG('Indicator Data'!I170)&gt;K$195,10,IF(LOG('Indicator Data'!I170)&lt;K$194,0,10-(K$195-LOG('Indicator Data'!I170))/(K$195-K$194)*10))),1)</f>
        <v>0</v>
      </c>
      <c r="L167" s="35">
        <f t="shared" si="283"/>
        <v>0</v>
      </c>
      <c r="M167" s="35">
        <f>ROUND(IF('Indicator Data'!J170=0,0,IF(LOG('Indicator Data'!J170)&gt;M$195,10,IF(LOG('Indicator Data'!J170)&lt;M$194,0,10-(M$195-LOG('Indicator Data'!J170))/(M$195-M$194)*10))),1)</f>
        <v>0</v>
      </c>
      <c r="N167" s="36">
        <f>'Indicator Data'!C170/'Indicator Data'!$CK170</f>
        <v>0</v>
      </c>
      <c r="O167" s="36">
        <f>'Indicator Data'!D170/'Indicator Data'!$CK170</f>
        <v>0</v>
      </c>
      <c r="P167" s="36">
        <f>IF(F167=0.1,"x",'Indicator Data'!E170/'Indicator Data'!$CK170)</f>
        <v>1.1560469515250044E-3</v>
      </c>
      <c r="Q167" s="36">
        <f>'Indicator Data'!F170/'Indicator Data'!$CK170</f>
        <v>0</v>
      </c>
      <c r="R167" s="36">
        <f>'Indicator Data'!G170/'Indicator Data'!$CK170</f>
        <v>0</v>
      </c>
      <c r="S167" s="36">
        <f>'Indicator Data'!H170/'Indicator Data'!$CK170</f>
        <v>0</v>
      </c>
      <c r="T167" s="36">
        <f>'Indicator Data'!I170/'Indicator Data'!$CK170</f>
        <v>0</v>
      </c>
      <c r="U167" s="36">
        <f>'Indicator Data'!J170/'Indicator Data'!$CK170</f>
        <v>0</v>
      </c>
      <c r="V167" s="35">
        <f t="shared" si="284"/>
        <v>0</v>
      </c>
      <c r="W167" s="35">
        <f t="shared" si="285"/>
        <v>0</v>
      </c>
      <c r="X167" s="35">
        <f t="shared" si="286"/>
        <v>0</v>
      </c>
      <c r="Y167" s="35">
        <f t="shared" si="287"/>
        <v>0.8</v>
      </c>
      <c r="Z167" s="35">
        <f t="shared" si="288"/>
        <v>0</v>
      </c>
      <c r="AA167" s="35">
        <f t="shared" si="289"/>
        <v>0</v>
      </c>
      <c r="AB167" s="35">
        <f t="shared" si="290"/>
        <v>0</v>
      </c>
      <c r="AC167" s="35">
        <f t="shared" si="291"/>
        <v>0</v>
      </c>
      <c r="AD167" s="35">
        <f t="shared" si="292"/>
        <v>0</v>
      </c>
      <c r="AE167" s="35">
        <f t="shared" si="293"/>
        <v>0</v>
      </c>
      <c r="AF167" s="35">
        <f t="shared" si="294"/>
        <v>0</v>
      </c>
      <c r="AG167" s="35">
        <f>ROUND(IF('Indicator Data'!K170=0,0,IF('Indicator Data'!K170&gt;AG$195,10,IF('Indicator Data'!K170&lt;AG$194,0,10-(AG$195-'Indicator Data'!K170)/(AG$195-AG$194)*10))),1)</f>
        <v>0</v>
      </c>
      <c r="AH167" s="35">
        <f t="shared" si="295"/>
        <v>0.1</v>
      </c>
      <c r="AI167" s="35">
        <f t="shared" si="296"/>
        <v>0.1</v>
      </c>
      <c r="AJ167" s="35">
        <f t="shared" si="297"/>
        <v>0</v>
      </c>
      <c r="AK167" s="35">
        <f t="shared" si="298"/>
        <v>0</v>
      </c>
      <c r="AL167" s="35">
        <f t="shared" si="299"/>
        <v>0</v>
      </c>
      <c r="AM167" s="35">
        <f t="shared" si="300"/>
        <v>0</v>
      </c>
      <c r="AN167" s="35">
        <f t="shared" si="301"/>
        <v>0</v>
      </c>
      <c r="AO167" s="142">
        <f t="shared" si="302"/>
        <v>0.1</v>
      </c>
      <c r="AP167" s="142">
        <f t="shared" si="255"/>
        <v>3.2</v>
      </c>
      <c r="AQ167" s="142">
        <f t="shared" si="303"/>
        <v>0</v>
      </c>
      <c r="AR167" s="142">
        <f t="shared" si="304"/>
        <v>0</v>
      </c>
      <c r="AS167" s="35">
        <f t="shared" si="305"/>
        <v>0</v>
      </c>
      <c r="AT167" s="35">
        <f>IF('Indicator Data'!L170="No data","x",IF('Indicator Data'!CL170&lt;1000,"x",ROUND((IF('Indicator Data'!L170&gt;AT$195,10,IF('Indicator Data'!L170&lt;AT$194,0,10-(AT$195-'Indicator Data'!L170)/(AT$195-AT$194)*10))),1)))</f>
        <v>3</v>
      </c>
      <c r="AU167" s="142">
        <f t="shared" si="306"/>
        <v>1.5</v>
      </c>
      <c r="AV167" s="35">
        <f>IF('Indicator Data'!M170="No data","x",ROUND(IF('Indicator Data'!M170=0,0,IF(LOG('Indicator Data'!M170)&gt;AV$195,10,IF(LOG('Indicator Data'!M170)&lt;AV$194,0,10-(AV$195-LOG('Indicator Data'!M170))/(AV$195-AV$194)*10))),1))</f>
        <v>0</v>
      </c>
      <c r="AW167" s="36">
        <f>IF(AV167="x","x",'Indicator Data'!M170/'Indicator Data'!$CK170)</f>
        <v>0</v>
      </c>
      <c r="AX167" s="35">
        <f t="shared" si="256"/>
        <v>0</v>
      </c>
      <c r="AY167" s="35">
        <f t="shared" si="257"/>
        <v>0</v>
      </c>
      <c r="AZ167" s="35" t="str">
        <f>IF('Indicator Data'!N170="No data","x",ROUND(IF('Indicator Data'!N170=0,0,IF(LOG('Indicator Data'!N170)&gt;AZ$195,10,IF(LOG('Indicator Data'!N170)&lt;AZ$194,0,10-(AZ$195-LOG('Indicator Data'!N170))/(AZ$195-AZ$194)*10))),1))</f>
        <v>x</v>
      </c>
      <c r="BA167" s="36" t="str">
        <f>IF(AZ167="x","x",'Indicator Data'!N170/'Indicator Data'!$CK170)</f>
        <v>x</v>
      </c>
      <c r="BB167" s="35" t="str">
        <f t="shared" si="258"/>
        <v>x</v>
      </c>
      <c r="BC167" s="35" t="str">
        <f t="shared" si="259"/>
        <v>x</v>
      </c>
      <c r="BD167" s="35" t="str">
        <f>IF('Indicator Data'!O170="No data","x",ROUND(IF('Indicator Data'!O170=0,0,IF(LOG('Indicator Data'!O170)&gt;BD$195,10,IF(LOG('Indicator Data'!O170)&lt;BD$194,0,10-(BD$195-LOG('Indicator Data'!O170))/(BD$195-BD$194)*10))),1))</f>
        <v>x</v>
      </c>
      <c r="BE167" s="36" t="str">
        <f>IF(BD167="x","x",'Indicator Data'!O170/'Indicator Data'!$CK170)</f>
        <v>x</v>
      </c>
      <c r="BF167" s="35" t="str">
        <f t="shared" si="260"/>
        <v>x</v>
      </c>
      <c r="BG167" s="35" t="str">
        <f t="shared" si="261"/>
        <v>x</v>
      </c>
      <c r="BH167" s="35" t="str">
        <f>IF('Indicator Data'!P170="No data","x",ROUND(IF('Indicator Data'!P170=0,0,IF(LOG('Indicator Data'!P170)&gt;BH$195,10,IF(LOG('Indicator Data'!P170)&lt;BH$194,0,10-(BH$195-LOG('Indicator Data'!P170))/(BH$195-BH$194)*10))),1))</f>
        <v>x</v>
      </c>
      <c r="BI167" s="36" t="str">
        <f>IF(BH167="x","x",'Indicator Data'!P170/'Indicator Data'!$CK170)</f>
        <v>x</v>
      </c>
      <c r="BJ167" s="35" t="str">
        <f t="shared" si="262"/>
        <v>x</v>
      </c>
      <c r="BK167" s="35" t="str">
        <f t="shared" si="263"/>
        <v>x</v>
      </c>
      <c r="BL167" s="35">
        <f t="shared" si="264"/>
        <v>0</v>
      </c>
      <c r="BM167" s="35">
        <f>ROUND(IF('Indicator Data'!Q170=0,0,IF(LOG('Indicator Data'!Q170)&gt;BM$195,10,IF(LOG('Indicator Data'!Q170)&lt;BM$194,0,10-(BM$195-LOG('Indicator Data'!Q170))/(BM$195-BM$194)*10))),1)</f>
        <v>0</v>
      </c>
      <c r="BN167" s="35">
        <f>ROUND(IF('Indicator Data'!R170=0,0,IF(LOG('Indicator Data'!R170)&gt;BN$195,10,IF(LOG('Indicator Data'!R170)&lt;BN$194,0,10-(BN$195-LOG('Indicator Data'!R170))/(BN$195-BN$194)*10))),1)</f>
        <v>0</v>
      </c>
      <c r="BO167" s="35">
        <f t="shared" si="265"/>
        <v>0</v>
      </c>
      <c r="BP167" s="36">
        <f>'Indicator Data'!Q170/'Indicator Data'!$CK170</f>
        <v>0</v>
      </c>
      <c r="BQ167" s="36">
        <f>'Indicator Data'!R170/'Indicator Data'!$CK170</f>
        <v>0</v>
      </c>
      <c r="BR167" s="35">
        <f t="shared" si="307"/>
        <v>0</v>
      </c>
      <c r="BS167" s="35">
        <f t="shared" si="308"/>
        <v>0</v>
      </c>
      <c r="BT167" s="35">
        <f t="shared" si="242"/>
        <v>0</v>
      </c>
      <c r="BU167" s="35">
        <f t="shared" si="266"/>
        <v>0</v>
      </c>
      <c r="BV167" s="35">
        <f>ROUND(IF('Indicator Data'!S170=0,0,IF(LOG('Indicator Data'!S170)&gt;BV$195,10,IF(LOG('Indicator Data'!S170)&lt;BV$194,0,10-(BV$195-LOG('Indicator Data'!S170))/(BV$195-BV$194)*10))),1)</f>
        <v>0</v>
      </c>
      <c r="BW167" s="35">
        <f>ROUND(IF('Indicator Data'!T170=0,0,IF(LOG('Indicator Data'!T170)&gt;BW$195,10,IF(LOG('Indicator Data'!T170)&lt;BW$194,0,10-(BW$195-LOG('Indicator Data'!T170))/(BW$195-BW$194)*10))),1)</f>
        <v>0</v>
      </c>
      <c r="BX167" s="35">
        <f t="shared" si="267"/>
        <v>0</v>
      </c>
      <c r="BY167" s="36">
        <f>'Indicator Data'!S170/'Indicator Data'!$CK170</f>
        <v>0</v>
      </c>
      <c r="BZ167" s="36">
        <f>'Indicator Data'!T170/'Indicator Data'!$CK170</f>
        <v>0</v>
      </c>
      <c r="CA167" s="35">
        <f t="shared" si="309"/>
        <v>0</v>
      </c>
      <c r="CB167" s="35">
        <f t="shared" si="310"/>
        <v>0</v>
      </c>
      <c r="CC167" s="35">
        <f t="shared" si="268"/>
        <v>0</v>
      </c>
      <c r="CD167" s="35">
        <f t="shared" si="269"/>
        <v>0</v>
      </c>
      <c r="CE167" s="35">
        <f t="shared" si="270"/>
        <v>0</v>
      </c>
      <c r="CF167" s="35">
        <f>ROUND(IF('Indicator Data'!U170=0,0,IF(LOG('Indicator Data'!U170)&gt;CF$195,10,IF(LOG('Indicator Data'!U170)&lt;CF$194,0,10-(CF$195-LOG('Indicator Data'!U170))/(CF$195-CF$194)*10))),1)</f>
        <v>0</v>
      </c>
      <c r="CG167" s="36">
        <f>'Indicator Data'!U170/'Indicator Data'!$CK170</f>
        <v>0</v>
      </c>
      <c r="CH167" s="35">
        <f t="shared" si="311"/>
        <v>0</v>
      </c>
      <c r="CI167" s="35">
        <f t="shared" si="271"/>
        <v>0</v>
      </c>
      <c r="CJ167" s="35">
        <f>ROUND(IF('Indicator Data'!V170=0,0,IF(LOG('Indicator Data'!V170)&gt;CJ$195,10,IF(LOG('Indicator Data'!V170)&lt;CJ$194,0,10-(CJ$195-LOG('Indicator Data'!V170))/(CJ$195-CJ$194)*10))),1)</f>
        <v>0</v>
      </c>
      <c r="CK167" s="36">
        <f>IF('Indicator Data'!V170/'Indicator Data'!$CK170&gt;1,1,'Indicator Data'!V170/'Indicator Data'!$CK170)</f>
        <v>0</v>
      </c>
      <c r="CL167" s="35">
        <f t="shared" si="312"/>
        <v>0</v>
      </c>
      <c r="CM167" s="35">
        <f t="shared" si="272"/>
        <v>0</v>
      </c>
      <c r="CN167" s="35">
        <f>ROUND(IF('Indicator Data'!W170=0,0,IF(LOG('Indicator Data'!W170)&gt;CN$195,10,IF(LOG('Indicator Data'!W170)&lt;CN$194,0,10-(CN$195-LOG('Indicator Data'!W170))/(CN$195-CN$194)*10))),1)</f>
        <v>0</v>
      </c>
      <c r="CO167" s="36">
        <f>'Indicator Data'!W170/'Indicator Data'!$CK170</f>
        <v>0</v>
      </c>
      <c r="CP167" s="35">
        <f t="shared" si="313"/>
        <v>0</v>
      </c>
      <c r="CQ167" s="35">
        <f t="shared" si="273"/>
        <v>0</v>
      </c>
      <c r="CR167" s="35">
        <f t="shared" si="314"/>
        <v>0</v>
      </c>
      <c r="CS167" s="35">
        <f>IF('Indicator Data'!BZ170="No data","x",ROUND(IF('Indicator Data'!BZ170&gt;CS$195,0,IF('Indicator Data'!BZ170&lt;CS$194,10,(CS$195-'Indicator Data'!BZ170)/(CS$195-CS$194)*10)),1))</f>
        <v>0.1</v>
      </c>
      <c r="CT167" s="35">
        <f>IF('Indicator Data'!CA170="No data","x",ROUND(IF('Indicator Data'!CA170&gt;CT$195,0,IF('Indicator Data'!CA170&lt;CT$194,10,(CT$195-'Indicator Data'!CA170)/(CT$195-CT$194)*10)),1))</f>
        <v>0</v>
      </c>
      <c r="CU167" s="35" t="str">
        <f>IF('Indicator Data'!AC170="No data","x",ROUND(IF('Indicator Data'!AC170&gt;CU$195,0,IF('Indicator Data'!AC170&lt;CU$194,10,(CU$195-'Indicator Data'!AC170)/(CU$195-CU$194)*10)),1))</f>
        <v>x</v>
      </c>
      <c r="CV167" s="35">
        <f t="shared" si="315"/>
        <v>0.1</v>
      </c>
      <c r="CW167" s="35">
        <f>IF('Indicator Data'!X170="No data","x",ROUND(IF(LOG('Indicator Data'!X170)&gt;CW$195,10,IF(LOG('Indicator Data'!X170)&lt;CW$194,0,10-(CW$195-LOG('Indicator Data'!X170))/(CW$195-CW$194)*10)),1))</f>
        <v>4.7</v>
      </c>
      <c r="CX167" s="35">
        <f>IF('Indicator Data'!Y170="No data","x",ROUND(IF('Indicator Data'!Y170&gt;CX$195,10,IF('Indicator Data'!Y170&lt;CX$194,0,10-(CX$195-'Indicator Data'!Y170)/(CX$195-CX$194)*10)),1))</f>
        <v>3.1</v>
      </c>
      <c r="CY167" s="35">
        <f>IF('Indicator Data'!Z170="No data","x",ROUND(IF('Indicator Data'!Z170&gt;CY$195,10,IF('Indicator Data'!Z170&lt;CY$194,0,10-(CY$195-'Indicator Data'!Z170)/(CY$195-CY$194)*10)),1))</f>
        <v>8.6999999999999993</v>
      </c>
      <c r="CZ167" s="35" t="str">
        <f>IF('Indicator Data'!AA170="No data","x",ROUND(IF('Indicator Data'!AA170&gt;CZ$195,10,IF('Indicator Data'!AA170&lt;CZ$194,0,10-(CZ$195-'Indicator Data'!AA170)/(CZ$195-CZ$194)*10)),1))</f>
        <v>x</v>
      </c>
      <c r="DA167" s="35">
        <f t="shared" si="274"/>
        <v>5.5</v>
      </c>
      <c r="DB167" s="35">
        <f t="shared" si="275"/>
        <v>3.7</v>
      </c>
      <c r="DC167" s="35">
        <f>IF('Indicator Data'!AF170="No data","x",ROUND(IF('Indicator Data'!AF170&gt;DC$195,10,IF('Indicator Data'!AF170&lt;DC$194,0,10-(DC$195-'Indicator Data'!AF170)/(DC$195-DC$194)*10)),1))</f>
        <v>0</v>
      </c>
      <c r="DD167" s="35">
        <f>IF('Indicator Data'!AG170="No data","x",ROUND(IF('Indicator Data'!AG170&gt;DD$195,10,IF('Indicator Data'!AG170&lt;DD$194,0,10-(DD$195-'Indicator Data'!AG170)/(DD$195-DD$194)*10)),1))</f>
        <v>0.6</v>
      </c>
      <c r="DE167" s="35">
        <f t="shared" si="276"/>
        <v>3.4</v>
      </c>
      <c r="DF167" s="35">
        <f>IF('Indicator Data'!AB170="No data","x",ROUND(IF('Indicator Data'!AB170&gt;DF$195,10,IF('Indicator Data'!AB170&lt;DF$194,0,10-(DF$195-'Indicator Data'!AB170)/(DF$195-DF$194)*10)),1))</f>
        <v>0</v>
      </c>
      <c r="DG167" s="35">
        <f t="shared" si="277"/>
        <v>0</v>
      </c>
      <c r="DH167" s="143">
        <f>IF('Indicator Data'!AD170="No data","x",'Indicator Data'!AD170/'Indicator Data'!$CJ170)</f>
        <v>4.1200068829522484E-4</v>
      </c>
      <c r="DI167" s="35">
        <f t="shared" si="278"/>
        <v>5.9</v>
      </c>
      <c r="DJ167" s="35">
        <f>IF('Indicator Data'!AE170="No data","x",ROUND(IF('Indicator Data'!AE170&gt;DJ$195,0,IF('Indicator Data'!AE170&lt;DJ$194,10,(DJ$195-'Indicator Data'!AE170)/(DJ$195-DJ$194)*10)),1))</f>
        <v>2</v>
      </c>
      <c r="DK167" s="35">
        <f t="shared" si="279"/>
        <v>4</v>
      </c>
      <c r="DL167" s="35">
        <f t="shared" si="280"/>
        <v>2.5</v>
      </c>
      <c r="DM167" s="37">
        <f t="shared" si="316"/>
        <v>1.7</v>
      </c>
      <c r="DN167" s="38">
        <f t="shared" si="317"/>
        <v>1.2</v>
      </c>
      <c r="DO167" s="35">
        <f>ROUND(IF('Indicator Data'!AH170=0,0,IF('Indicator Data'!AH170&gt;DO$195,10,IF('Indicator Data'!AH170&lt;DO$194,0,10-(DO$195-'Indicator Data'!AH170)/(DO$195-DO$194)*10))),1)</f>
        <v>0.1</v>
      </c>
      <c r="DP167" s="35">
        <f>ROUND(IF('Indicator Data'!AI170=0,0,IF(LOG('Indicator Data'!AI170)&gt;LOG(DP$195),10,IF(LOG('Indicator Data'!AI170)&lt;LOG(DP$194),0,10-(LOG(DP$195)-LOG('Indicator Data'!AI170))/(LOG(DP$195)-LOG(DP$194))*10))),1)</f>
        <v>0</v>
      </c>
      <c r="DQ167" s="37">
        <f t="shared" si="318"/>
        <v>0.1</v>
      </c>
      <c r="DR167" s="35">
        <f>'Indicator Data'!AJ170</f>
        <v>0</v>
      </c>
      <c r="DS167" s="35">
        <f>'Indicator Data'!AK170</f>
        <v>0</v>
      </c>
      <c r="DT167" s="37">
        <f t="shared" si="319"/>
        <v>0</v>
      </c>
      <c r="DU167" s="38">
        <f t="shared" si="320"/>
        <v>0.1</v>
      </c>
      <c r="DV167" s="13"/>
      <c r="DW167" s="83"/>
      <c r="DX167" s="2"/>
    </row>
    <row r="168" spans="1:128" x14ac:dyDescent="0.3">
      <c r="A168" s="99" t="str">
        <f>'Indicator Data'!A171</f>
        <v>Switzerland</v>
      </c>
      <c r="B168" s="39" t="str">
        <f>'Indicator Data'!B171</f>
        <v>CHE</v>
      </c>
      <c r="C168" s="35">
        <f>ROUND(IF('Indicator Data'!C171=0,0.1,IF(LOG('Indicator Data'!C171)&gt;C$195,10,IF(LOG('Indicator Data'!C171)&lt;C$194,0,10-(C$195-LOG('Indicator Data'!C171))/(C$195-C$194)*10))),1)</f>
        <v>7.8</v>
      </c>
      <c r="D168" s="35">
        <f>ROUND(IF('Indicator Data'!D171=0,0.1,IF(LOG('Indicator Data'!D171)&gt;D$195,10,IF(LOG('Indicator Data'!D171)&lt;D$194,0,10-(D$195-LOG('Indicator Data'!D171))/(D$195-D$194)*10))),1)</f>
        <v>0.1</v>
      </c>
      <c r="E168" s="35">
        <f t="shared" si="281"/>
        <v>5.0999999999999996</v>
      </c>
      <c r="F168" s="35">
        <f>IF('Indicator Data'!E171="No data",0.1,(ROUND(IF('Indicator Data'!E171=0,0,IF(LOG('Indicator Data'!E171)&gt;F$195,10,IF(LOG('Indicator Data'!E171)&lt;F$194,0,10-(F$195-LOG('Indicator Data'!E171))/(F$195-F$194)*10))),1)))</f>
        <v>6</v>
      </c>
      <c r="G168" s="35">
        <f>ROUND(IF('Indicator Data'!F171=0,0,IF(LOG('Indicator Data'!F171)&gt;G$195,10,IF(LOG('Indicator Data'!F171)&lt;G$194,0,10-(G$195-LOG('Indicator Data'!F171))/(G$195-G$194)*10))),1)</f>
        <v>0</v>
      </c>
      <c r="H168" s="35">
        <f>ROUND(IF('Indicator Data'!G171=0,0,IF(LOG('Indicator Data'!G171)&gt;H$195,10,IF(LOG('Indicator Data'!G171)&lt;H$194,0,10-(H$195-LOG('Indicator Data'!G171))/(H$195-H$194)*10))),1)</f>
        <v>0</v>
      </c>
      <c r="I168" s="35">
        <f>ROUND(IF('Indicator Data'!H171=0,0,IF(LOG('Indicator Data'!H171)&gt;I$195,10,IF(LOG('Indicator Data'!H171)&lt;I$194,0,10-(I$195-LOG('Indicator Data'!H171))/(I$195-I$194)*10))),1)</f>
        <v>0</v>
      </c>
      <c r="J168" s="35">
        <f t="shared" si="282"/>
        <v>0</v>
      </c>
      <c r="K168" s="35">
        <f>ROUND(IF('Indicator Data'!I171=0,0,IF(LOG('Indicator Data'!I171)&gt;K$195,10,IF(LOG('Indicator Data'!I171)&lt;K$194,0,10-(K$195-LOG('Indicator Data'!I171))/(K$195-K$194)*10))),1)</f>
        <v>0</v>
      </c>
      <c r="L168" s="35">
        <f t="shared" si="283"/>
        <v>0</v>
      </c>
      <c r="M168" s="35">
        <f>ROUND(IF('Indicator Data'!J171=0,0,IF(LOG('Indicator Data'!J171)&gt;M$195,10,IF(LOG('Indicator Data'!J171)&lt;M$194,0,10-(M$195-LOG('Indicator Data'!J171))/(M$195-M$194)*10))),1)</f>
        <v>0</v>
      </c>
      <c r="N168" s="36">
        <f>'Indicator Data'!C171/'Indicator Data'!$CK171</f>
        <v>1.5337621157391578E-3</v>
      </c>
      <c r="O168" s="36">
        <f>'Indicator Data'!D171/'Indicator Data'!$CK171</f>
        <v>0</v>
      </c>
      <c r="P168" s="36">
        <f>IF(F168=0.1,"x",'Indicator Data'!E171/'Indicator Data'!$CK171)</f>
        <v>3.1582318894225808E-3</v>
      </c>
      <c r="Q168" s="36">
        <f>'Indicator Data'!F171/'Indicator Data'!$CK171</f>
        <v>0</v>
      </c>
      <c r="R168" s="36">
        <f>'Indicator Data'!G171/'Indicator Data'!$CK171</f>
        <v>0</v>
      </c>
      <c r="S168" s="36">
        <f>'Indicator Data'!H171/'Indicator Data'!$CK171</f>
        <v>0</v>
      </c>
      <c r="T168" s="36">
        <f>'Indicator Data'!I171/'Indicator Data'!$CK171</f>
        <v>0</v>
      </c>
      <c r="U168" s="36">
        <f>'Indicator Data'!J171/'Indicator Data'!$CK171</f>
        <v>0</v>
      </c>
      <c r="V168" s="35">
        <f t="shared" si="284"/>
        <v>7.7</v>
      </c>
      <c r="W168" s="35">
        <f t="shared" si="285"/>
        <v>0</v>
      </c>
      <c r="X168" s="35">
        <f t="shared" si="286"/>
        <v>5</v>
      </c>
      <c r="Y168" s="35">
        <f t="shared" si="287"/>
        <v>2.1</v>
      </c>
      <c r="Z168" s="35">
        <f t="shared" si="288"/>
        <v>0</v>
      </c>
      <c r="AA168" s="35">
        <f t="shared" si="289"/>
        <v>0</v>
      </c>
      <c r="AB168" s="35">
        <f t="shared" si="290"/>
        <v>0</v>
      </c>
      <c r="AC168" s="35">
        <f t="shared" si="291"/>
        <v>0</v>
      </c>
      <c r="AD168" s="35">
        <f t="shared" si="292"/>
        <v>0</v>
      </c>
      <c r="AE168" s="35">
        <f t="shared" si="293"/>
        <v>0</v>
      </c>
      <c r="AF168" s="35">
        <f t="shared" si="294"/>
        <v>0</v>
      </c>
      <c r="AG168" s="35">
        <f>ROUND(IF('Indicator Data'!K171=0,0,IF('Indicator Data'!K171&gt;AG$195,10,IF('Indicator Data'!K171&lt;AG$194,0,10-(AG$195-'Indicator Data'!K171)/(AG$195-AG$194)*10))),1)</f>
        <v>0</v>
      </c>
      <c r="AH168" s="35">
        <f t="shared" si="295"/>
        <v>7.8</v>
      </c>
      <c r="AI168" s="35">
        <f t="shared" si="296"/>
        <v>0.1</v>
      </c>
      <c r="AJ168" s="35">
        <f t="shared" si="297"/>
        <v>0</v>
      </c>
      <c r="AK168" s="35">
        <f t="shared" si="298"/>
        <v>0</v>
      </c>
      <c r="AL168" s="35">
        <f t="shared" si="299"/>
        <v>0</v>
      </c>
      <c r="AM168" s="35">
        <f t="shared" si="300"/>
        <v>0</v>
      </c>
      <c r="AN168" s="35">
        <f t="shared" si="301"/>
        <v>0</v>
      </c>
      <c r="AO168" s="142">
        <f t="shared" si="302"/>
        <v>5.0999999999999996</v>
      </c>
      <c r="AP168" s="142">
        <f t="shared" si="255"/>
        <v>4.3</v>
      </c>
      <c r="AQ168" s="142">
        <f t="shared" si="303"/>
        <v>0</v>
      </c>
      <c r="AR168" s="142">
        <f t="shared" si="304"/>
        <v>0</v>
      </c>
      <c r="AS168" s="35">
        <f t="shared" si="305"/>
        <v>0</v>
      </c>
      <c r="AT168" s="35">
        <f>IF('Indicator Data'!L171="No data","x",IF('Indicator Data'!CL171&lt;1000,"x",ROUND((IF('Indicator Data'!L171&gt;AT$195,10,IF('Indicator Data'!L171&lt;AT$194,0,10-(AT$195-'Indicator Data'!L171)/(AT$195-AT$194)*10))),1)))</f>
        <v>1</v>
      </c>
      <c r="AU168" s="142">
        <f t="shared" si="306"/>
        <v>0.5</v>
      </c>
      <c r="AV168" s="35">
        <f>IF('Indicator Data'!M171="No data","x",ROUND(IF('Indicator Data'!M171=0,0,IF(LOG('Indicator Data'!M171)&gt;AV$195,10,IF(LOG('Indicator Data'!M171)&lt;AV$194,0,10-(AV$195-LOG('Indicator Data'!M171))/(AV$195-AV$194)*10))),1))</f>
        <v>0</v>
      </c>
      <c r="AW168" s="36">
        <f>IF(AV168="x","x",'Indicator Data'!M171/'Indicator Data'!$CK171)</f>
        <v>0</v>
      </c>
      <c r="AX168" s="35">
        <f t="shared" si="256"/>
        <v>0</v>
      </c>
      <c r="AY168" s="35">
        <f t="shared" si="257"/>
        <v>0</v>
      </c>
      <c r="AZ168" s="35" t="str">
        <f>IF('Indicator Data'!N171="No data","x",ROUND(IF('Indicator Data'!N171=0,0,IF(LOG('Indicator Data'!N171)&gt;AZ$195,10,IF(LOG('Indicator Data'!N171)&lt;AZ$194,0,10-(AZ$195-LOG('Indicator Data'!N171))/(AZ$195-AZ$194)*10))),1))</f>
        <v>x</v>
      </c>
      <c r="BA168" s="36" t="str">
        <f>IF(AZ168="x","x",'Indicator Data'!N171/'Indicator Data'!$CK171)</f>
        <v>x</v>
      </c>
      <c r="BB168" s="35" t="str">
        <f t="shared" si="258"/>
        <v>x</v>
      </c>
      <c r="BC168" s="35" t="str">
        <f t="shared" si="259"/>
        <v>x</v>
      </c>
      <c r="BD168" s="35" t="str">
        <f>IF('Indicator Data'!O171="No data","x",ROUND(IF('Indicator Data'!O171=0,0,IF(LOG('Indicator Data'!O171)&gt;BD$195,10,IF(LOG('Indicator Data'!O171)&lt;BD$194,0,10-(BD$195-LOG('Indicator Data'!O171))/(BD$195-BD$194)*10))),1))</f>
        <v>x</v>
      </c>
      <c r="BE168" s="36" t="str">
        <f>IF(BD168="x","x",'Indicator Data'!O171/'Indicator Data'!$CK171)</f>
        <v>x</v>
      </c>
      <c r="BF168" s="35" t="str">
        <f t="shared" si="260"/>
        <v>x</v>
      </c>
      <c r="BG168" s="35" t="str">
        <f t="shared" si="261"/>
        <v>x</v>
      </c>
      <c r="BH168" s="35" t="str">
        <f>IF('Indicator Data'!P171="No data","x",ROUND(IF('Indicator Data'!P171=0,0,IF(LOG('Indicator Data'!P171)&gt;BH$195,10,IF(LOG('Indicator Data'!P171)&lt;BH$194,0,10-(BH$195-LOG('Indicator Data'!P171))/(BH$195-BH$194)*10))),1))</f>
        <v>x</v>
      </c>
      <c r="BI168" s="36" t="str">
        <f>IF(BH168="x","x",'Indicator Data'!P171/'Indicator Data'!$CK171)</f>
        <v>x</v>
      </c>
      <c r="BJ168" s="35" t="str">
        <f t="shared" si="262"/>
        <v>x</v>
      </c>
      <c r="BK168" s="35" t="str">
        <f t="shared" si="263"/>
        <v>x</v>
      </c>
      <c r="BL168" s="35">
        <f t="shared" si="264"/>
        <v>0</v>
      </c>
      <c r="BM168" s="35">
        <f>ROUND(IF('Indicator Data'!Q171=0,0,IF(LOG('Indicator Data'!Q171)&gt;BM$195,10,IF(LOG('Indicator Data'!Q171)&lt;BM$194,0,10-(BM$195-LOG('Indicator Data'!Q171))/(BM$195-BM$194)*10))),1)</f>
        <v>0</v>
      </c>
      <c r="BN168" s="35">
        <f>ROUND(IF('Indicator Data'!R171=0,0,IF(LOG('Indicator Data'!R171)&gt;BN$195,10,IF(LOG('Indicator Data'!R171)&lt;BN$194,0,10-(BN$195-LOG('Indicator Data'!R171))/(BN$195-BN$194)*10))),1)</f>
        <v>0</v>
      </c>
      <c r="BO168" s="35">
        <f t="shared" si="265"/>
        <v>0</v>
      </c>
      <c r="BP168" s="36">
        <f>'Indicator Data'!Q171/'Indicator Data'!$CK171</f>
        <v>0</v>
      </c>
      <c r="BQ168" s="36">
        <f>'Indicator Data'!R171/'Indicator Data'!$CK171</f>
        <v>0</v>
      </c>
      <c r="BR168" s="35">
        <f t="shared" si="307"/>
        <v>0</v>
      </c>
      <c r="BS168" s="35">
        <f t="shared" si="308"/>
        <v>0</v>
      </c>
      <c r="BT168" s="35">
        <f t="shared" si="242"/>
        <v>0</v>
      </c>
      <c r="BU168" s="35">
        <f t="shared" si="266"/>
        <v>0</v>
      </c>
      <c r="BV168" s="35">
        <f>ROUND(IF('Indicator Data'!S171=0,0,IF(LOG('Indicator Data'!S171)&gt;BV$195,10,IF(LOG('Indicator Data'!S171)&lt;BV$194,0,10-(BV$195-LOG('Indicator Data'!S171))/(BV$195-BV$194)*10))),1)</f>
        <v>0</v>
      </c>
      <c r="BW168" s="35">
        <f>ROUND(IF('Indicator Data'!T171=0,0,IF(LOG('Indicator Data'!T171)&gt;BW$195,10,IF(LOG('Indicator Data'!T171)&lt;BW$194,0,10-(BW$195-LOG('Indicator Data'!T171))/(BW$195-BW$194)*10))),1)</f>
        <v>0</v>
      </c>
      <c r="BX168" s="35">
        <f t="shared" si="267"/>
        <v>0</v>
      </c>
      <c r="BY168" s="36">
        <f>'Indicator Data'!S171/'Indicator Data'!$CK171</f>
        <v>0</v>
      </c>
      <c r="BZ168" s="36">
        <f>'Indicator Data'!T171/'Indicator Data'!$CK171</f>
        <v>0</v>
      </c>
      <c r="CA168" s="35">
        <f t="shared" si="309"/>
        <v>0</v>
      </c>
      <c r="CB168" s="35">
        <f t="shared" si="310"/>
        <v>0</v>
      </c>
      <c r="CC168" s="35">
        <f t="shared" si="268"/>
        <v>0</v>
      </c>
      <c r="CD168" s="35">
        <f t="shared" si="269"/>
        <v>0</v>
      </c>
      <c r="CE168" s="35">
        <f t="shared" si="270"/>
        <v>0</v>
      </c>
      <c r="CF168" s="35">
        <f>ROUND(IF('Indicator Data'!U171=0,0,IF(LOG('Indicator Data'!U171)&gt;CF$195,10,IF(LOG('Indicator Data'!U171)&lt;CF$194,0,10-(CF$195-LOG('Indicator Data'!U171))/(CF$195-CF$194)*10))),1)</f>
        <v>0</v>
      </c>
      <c r="CG168" s="36">
        <f>'Indicator Data'!U171/'Indicator Data'!$CK171</f>
        <v>0</v>
      </c>
      <c r="CH168" s="35">
        <f t="shared" si="311"/>
        <v>0</v>
      </c>
      <c r="CI168" s="35">
        <f t="shared" si="271"/>
        <v>0</v>
      </c>
      <c r="CJ168" s="35">
        <f>ROUND(IF('Indicator Data'!V171=0,0,IF(LOG('Indicator Data'!V171)&gt;CJ$195,10,IF(LOG('Indicator Data'!V171)&lt;CJ$194,0,10-(CJ$195-LOG('Indicator Data'!V171))/(CJ$195-CJ$194)*10))),1)</f>
        <v>0</v>
      </c>
      <c r="CK168" s="36">
        <f>IF('Indicator Data'!V171/'Indicator Data'!$CK171&gt;1,1,'Indicator Data'!V171/'Indicator Data'!$CK171)</f>
        <v>0</v>
      </c>
      <c r="CL168" s="35">
        <f t="shared" si="312"/>
        <v>0</v>
      </c>
      <c r="CM168" s="35">
        <f t="shared" si="272"/>
        <v>0</v>
      </c>
      <c r="CN168" s="35">
        <f>ROUND(IF('Indicator Data'!W171=0,0,IF(LOG('Indicator Data'!W171)&gt;CN$195,10,IF(LOG('Indicator Data'!W171)&lt;CN$194,0,10-(CN$195-LOG('Indicator Data'!W171))/(CN$195-CN$194)*10))),1)</f>
        <v>0</v>
      </c>
      <c r="CO168" s="36">
        <f>'Indicator Data'!W171/'Indicator Data'!$CK171</f>
        <v>0</v>
      </c>
      <c r="CP168" s="35">
        <f t="shared" si="313"/>
        <v>0</v>
      </c>
      <c r="CQ168" s="35">
        <f t="shared" si="273"/>
        <v>0</v>
      </c>
      <c r="CR168" s="35">
        <f t="shared" si="314"/>
        <v>0</v>
      </c>
      <c r="CS168" s="35">
        <f>IF('Indicator Data'!BZ171="No data","x",ROUND(IF('Indicator Data'!BZ171&gt;CS$195,0,IF('Indicator Data'!BZ171&lt;CS$194,10,(CS$195-'Indicator Data'!BZ171)/(CS$195-CS$194)*10)),1))</f>
        <v>0</v>
      </c>
      <c r="CT168" s="35">
        <f>IF('Indicator Data'!CA171="No data","x",ROUND(IF('Indicator Data'!CA171&gt;CT$195,0,IF('Indicator Data'!CA171&lt;CT$194,10,(CT$195-'Indicator Data'!CA171)/(CT$195-CT$194)*10)),1))</f>
        <v>0</v>
      </c>
      <c r="CU168" s="35" t="str">
        <f>IF('Indicator Data'!AC171="No data","x",ROUND(IF('Indicator Data'!AC171&gt;CU$195,0,IF('Indicator Data'!AC171&lt;CU$194,10,(CU$195-'Indicator Data'!AC171)/(CU$195-CU$194)*10)),1))</f>
        <v>x</v>
      </c>
      <c r="CV168" s="35">
        <f t="shared" si="315"/>
        <v>0</v>
      </c>
      <c r="CW168" s="35">
        <f>IF('Indicator Data'!X171="No data","x",ROUND(IF(LOG('Indicator Data'!X171)&gt;CW$195,10,IF(LOG('Indicator Data'!X171)&lt;CW$194,0,10-(CW$195-LOG('Indicator Data'!X171))/(CW$195-CW$194)*10)),1))</f>
        <v>7.8</v>
      </c>
      <c r="CX168" s="35">
        <f>IF('Indicator Data'!Y171="No data","x",ROUND(IF('Indicator Data'!Y171&gt;CX$195,10,IF('Indicator Data'!Y171&lt;CX$194,0,10-(CX$195-'Indicator Data'!Y171)/(CX$195-CX$194)*10)),1))</f>
        <v>1.6</v>
      </c>
      <c r="CY168" s="35">
        <f>IF('Indicator Data'!Z171="No data","x",ROUND(IF('Indicator Data'!Z171&gt;CY$195,10,IF('Indicator Data'!Z171&lt;CY$194,0,10-(CY$195-'Indicator Data'!Z171)/(CY$195-CY$194)*10)),1))</f>
        <v>7.4</v>
      </c>
      <c r="CZ168" s="35" t="str">
        <f>IF('Indicator Data'!AA171="No data","x",ROUND(IF('Indicator Data'!AA171&gt;CZ$195,10,IF('Indicator Data'!AA171&lt;CZ$194,0,10-(CZ$195-'Indicator Data'!AA171)/(CZ$195-CZ$194)*10)),1))</f>
        <v>x</v>
      </c>
      <c r="DA168" s="35">
        <f t="shared" si="274"/>
        <v>5.6</v>
      </c>
      <c r="DB168" s="35">
        <f t="shared" si="275"/>
        <v>3.7</v>
      </c>
      <c r="DC168" s="35" t="str">
        <f>IF('Indicator Data'!AF171="No data","x",ROUND(IF('Indicator Data'!AF171&gt;DC$195,10,IF('Indicator Data'!AF171&lt;DC$194,0,10-(DC$195-'Indicator Data'!AF171)/(DC$195-DC$194)*10)),1))</f>
        <v>x</v>
      </c>
      <c r="DD168" s="35">
        <f>IF('Indicator Data'!AG171="No data","x",ROUND(IF('Indicator Data'!AG171&gt;DD$195,10,IF('Indicator Data'!AG171&lt;DD$194,0,10-(DD$195-'Indicator Data'!AG171)/(DD$195-DD$194)*10)),1))</f>
        <v>0.2</v>
      </c>
      <c r="DE168" s="35">
        <f t="shared" si="276"/>
        <v>4.3</v>
      </c>
      <c r="DF168" s="35">
        <f>IF('Indicator Data'!AB171="No data","x",ROUND(IF('Indicator Data'!AB171&gt;DF$195,10,IF('Indicator Data'!AB171&lt;DF$194,0,10-(DF$195-'Indicator Data'!AB171)/(DF$195-DF$194)*10)),1))</f>
        <v>0</v>
      </c>
      <c r="DG168" s="35">
        <f t="shared" si="277"/>
        <v>0</v>
      </c>
      <c r="DH168" s="143">
        <f>IF('Indicator Data'!AD171="No data","x",'Indicator Data'!AD171/'Indicator Data'!$CJ171)</f>
        <v>4.0214815789954583E-4</v>
      </c>
      <c r="DI168" s="35">
        <f t="shared" si="278"/>
        <v>6</v>
      </c>
      <c r="DJ168" s="35" t="str">
        <f>IF('Indicator Data'!AE171="No data","x",ROUND(IF('Indicator Data'!AE171&gt;DJ$195,0,IF('Indicator Data'!AE171&lt;DJ$194,10,(DJ$195-'Indicator Data'!AE171)/(DJ$195-DJ$194)*10)),1))</f>
        <v>x</v>
      </c>
      <c r="DK168" s="35">
        <f t="shared" si="279"/>
        <v>6</v>
      </c>
      <c r="DL168" s="35">
        <f t="shared" si="280"/>
        <v>3.4</v>
      </c>
      <c r="DM168" s="37">
        <f t="shared" si="316"/>
        <v>1.9</v>
      </c>
      <c r="DN168" s="38">
        <f t="shared" si="317"/>
        <v>2.2000000000000002</v>
      </c>
      <c r="DO168" s="35">
        <f>ROUND(IF('Indicator Data'!AH171=0,0,IF('Indicator Data'!AH171&gt;DO$195,10,IF('Indicator Data'!AH171&lt;DO$194,0,10-(DO$195-'Indicator Data'!AH171)/(DO$195-DO$194)*10))),1)</f>
        <v>0.1</v>
      </c>
      <c r="DP168" s="35">
        <f>ROUND(IF('Indicator Data'!AI171=0,0,IF(LOG('Indicator Data'!AI171)&gt;LOG(DP$195),10,IF(LOG('Indicator Data'!AI171)&lt;LOG(DP$194),0,10-(LOG(DP$195)-LOG('Indicator Data'!AI171))/(LOG(DP$195)-LOG(DP$194))*10))),1)</f>
        <v>0</v>
      </c>
      <c r="DQ168" s="37">
        <f t="shared" si="318"/>
        <v>0.1</v>
      </c>
      <c r="DR168" s="35">
        <f>'Indicator Data'!AJ171</f>
        <v>0</v>
      </c>
      <c r="DS168" s="35">
        <f>'Indicator Data'!AK171</f>
        <v>0</v>
      </c>
      <c r="DT168" s="37">
        <f t="shared" si="319"/>
        <v>0</v>
      </c>
      <c r="DU168" s="38">
        <f t="shared" si="320"/>
        <v>0.1</v>
      </c>
      <c r="DV168" s="13"/>
      <c r="DW168" s="83"/>
      <c r="DX168" s="2"/>
    </row>
    <row r="169" spans="1:128" x14ac:dyDescent="0.3">
      <c r="A169" s="99" t="str">
        <f>'Indicator Data'!A172</f>
        <v>Syria</v>
      </c>
      <c r="B169" s="39" t="str">
        <f>'Indicator Data'!B172</f>
        <v>SYR</v>
      </c>
      <c r="C169" s="35">
        <f>ROUND(IF('Indicator Data'!C172=0,0.1,IF(LOG('Indicator Data'!C172)&gt;C$195,10,IF(LOG('Indicator Data'!C172)&lt;C$194,0,10-(C$195-LOG('Indicator Data'!C172))/(C$195-C$194)*10))),1)</f>
        <v>8.8000000000000007</v>
      </c>
      <c r="D169" s="35">
        <f>ROUND(IF('Indicator Data'!D172=0,0.1,IF(LOG('Indicator Data'!D172)&gt;D$195,10,IF(LOG('Indicator Data'!D172)&lt;D$194,0,10-(D$195-LOG('Indicator Data'!D172))/(D$195-D$194)*10))),1)</f>
        <v>8.6</v>
      </c>
      <c r="E169" s="35">
        <f t="shared" si="281"/>
        <v>8.6999999999999993</v>
      </c>
      <c r="F169" s="35">
        <f>IF('Indicator Data'!E172="No data",0.1,(ROUND(IF('Indicator Data'!E172=0,0,IF(LOG('Indicator Data'!E172)&gt;F$195,10,IF(LOG('Indicator Data'!E172)&lt;F$194,0,10-(F$195-LOG('Indicator Data'!E172))/(F$195-F$194)*10))),1)))</f>
        <v>7.1</v>
      </c>
      <c r="G169" s="35">
        <f>ROUND(IF('Indicator Data'!F172=0,0,IF(LOG('Indicator Data'!F172)&gt;G$195,10,IF(LOG('Indicator Data'!F172)&lt;G$194,0,10-(G$195-LOG('Indicator Data'!F172))/(G$195-G$194)*10))),1)</f>
        <v>5.5</v>
      </c>
      <c r="H169" s="35">
        <f>ROUND(IF('Indicator Data'!G172=0,0,IF(LOG('Indicator Data'!G172)&gt;H$195,10,IF(LOG('Indicator Data'!G172)&lt;H$194,0,10-(H$195-LOG('Indicator Data'!G172))/(H$195-H$194)*10))),1)</f>
        <v>0</v>
      </c>
      <c r="I169" s="35">
        <f>ROUND(IF('Indicator Data'!H172=0,0,IF(LOG('Indicator Data'!H172)&gt;I$195,10,IF(LOG('Indicator Data'!H172)&lt;I$194,0,10-(I$195-LOG('Indicator Data'!H172))/(I$195-I$194)*10))),1)</f>
        <v>0</v>
      </c>
      <c r="J169" s="35">
        <f t="shared" si="282"/>
        <v>0</v>
      </c>
      <c r="K169" s="35">
        <f>ROUND(IF('Indicator Data'!I172=0,0,IF(LOG('Indicator Data'!I172)&gt;K$195,10,IF(LOG('Indicator Data'!I172)&lt;K$194,0,10-(K$195-LOG('Indicator Data'!I172))/(K$195-K$194)*10))),1)</f>
        <v>0</v>
      </c>
      <c r="L169" s="35">
        <f t="shared" si="283"/>
        <v>0</v>
      </c>
      <c r="M169" s="35">
        <f>ROUND(IF('Indicator Data'!J172=0,0,IF(LOG('Indicator Data'!J172)&gt;M$195,10,IF(LOG('Indicator Data'!J172)&lt;M$194,0,10-(M$195-LOG('Indicator Data'!J172))/(M$195-M$194)*10))),1)</f>
        <v>9.1999999999999993</v>
      </c>
      <c r="N169" s="36">
        <f>'Indicator Data'!C172/'Indicator Data'!$CK172</f>
        <v>1.7598961683039328E-3</v>
      </c>
      <c r="O169" s="36">
        <f>'Indicator Data'!D172/'Indicator Data'!$CK172</f>
        <v>2.100164044539323E-4</v>
      </c>
      <c r="P169" s="36">
        <f>IF(F169=0.1,"x",'Indicator Data'!E172/'Indicator Data'!$CK172)</f>
        <v>3.7725998592400708E-3</v>
      </c>
      <c r="Q169" s="36">
        <f>'Indicator Data'!F172/'Indicator Data'!$CK172</f>
        <v>1.0937069225262295E-6</v>
      </c>
      <c r="R169" s="36">
        <f>'Indicator Data'!G172/'Indicator Data'!$CK172</f>
        <v>0</v>
      </c>
      <c r="S169" s="36">
        <f>'Indicator Data'!H172/'Indicator Data'!$CK172</f>
        <v>0</v>
      </c>
      <c r="T169" s="36">
        <f>'Indicator Data'!I172/'Indicator Data'!$CK172</f>
        <v>0</v>
      </c>
      <c r="U169" s="36">
        <f>'Indicator Data'!J172/'Indicator Data'!$CK172</f>
        <v>2.5144886182679204E-3</v>
      </c>
      <c r="V169" s="35">
        <f t="shared" si="284"/>
        <v>8.8000000000000007</v>
      </c>
      <c r="W169" s="35">
        <f t="shared" si="285"/>
        <v>2.1</v>
      </c>
      <c r="X169" s="35">
        <f t="shared" si="286"/>
        <v>6.5</v>
      </c>
      <c r="Y169" s="35">
        <f t="shared" si="287"/>
        <v>2.5</v>
      </c>
      <c r="Z169" s="35">
        <f t="shared" si="288"/>
        <v>5.6</v>
      </c>
      <c r="AA169" s="35">
        <f t="shared" si="289"/>
        <v>0</v>
      </c>
      <c r="AB169" s="35">
        <f t="shared" si="290"/>
        <v>0</v>
      </c>
      <c r="AC169" s="35">
        <f t="shared" si="291"/>
        <v>0</v>
      </c>
      <c r="AD169" s="35">
        <f t="shared" si="292"/>
        <v>0</v>
      </c>
      <c r="AE169" s="35">
        <f t="shared" si="293"/>
        <v>0</v>
      </c>
      <c r="AF169" s="35">
        <f t="shared" si="294"/>
        <v>0.8</v>
      </c>
      <c r="AG169" s="35">
        <f>ROUND(IF('Indicator Data'!K172=0,0,IF('Indicator Data'!K172&gt;AG$195,10,IF('Indicator Data'!K172&lt;AG$194,0,10-(AG$195-'Indicator Data'!K172)/(AG$195-AG$194)*10))),1)</f>
        <v>1.9</v>
      </c>
      <c r="AH169" s="35">
        <f t="shared" si="295"/>
        <v>8.8000000000000007</v>
      </c>
      <c r="AI169" s="35">
        <f t="shared" si="296"/>
        <v>5.4</v>
      </c>
      <c r="AJ169" s="35">
        <f t="shared" si="297"/>
        <v>0</v>
      </c>
      <c r="AK169" s="35">
        <f t="shared" si="298"/>
        <v>0</v>
      </c>
      <c r="AL169" s="35">
        <f t="shared" si="299"/>
        <v>0</v>
      </c>
      <c r="AM169" s="35">
        <f t="shared" si="300"/>
        <v>0</v>
      </c>
      <c r="AN169" s="35">
        <f t="shared" si="301"/>
        <v>6.7</v>
      </c>
      <c r="AO169" s="142">
        <f t="shared" si="302"/>
        <v>7.8</v>
      </c>
      <c r="AP169" s="142">
        <f t="shared" si="255"/>
        <v>5.2</v>
      </c>
      <c r="AQ169" s="142">
        <f t="shared" si="303"/>
        <v>5.6</v>
      </c>
      <c r="AR169" s="142">
        <f t="shared" si="304"/>
        <v>0</v>
      </c>
      <c r="AS169" s="35">
        <f t="shared" si="305"/>
        <v>4.3</v>
      </c>
      <c r="AT169" s="35">
        <f>IF('Indicator Data'!L172="No data","x",IF('Indicator Data'!CL172&lt;1000,"x",ROUND((IF('Indicator Data'!L172&gt;AT$195,10,IF('Indicator Data'!L172&lt;AT$194,0,10-(AT$195-'Indicator Data'!L172)/(AT$195-AT$194)*10))),1)))</f>
        <v>10</v>
      </c>
      <c r="AU169" s="142">
        <f t="shared" si="306"/>
        <v>7.2</v>
      </c>
      <c r="AV169" s="35">
        <f>IF('Indicator Data'!M172="No data","x",ROUND(IF('Indicator Data'!M172=0,0,IF(LOG('Indicator Data'!M172)&gt;AV$195,10,IF(LOG('Indicator Data'!M172)&lt;AV$194,0,10-(AV$195-LOG('Indicator Data'!M172))/(AV$195-AV$194)*10))),1))</f>
        <v>8.8000000000000007</v>
      </c>
      <c r="AW169" s="36">
        <f>IF(AV169="x","x",'Indicator Data'!M172/'Indicator Data'!$CK172)</f>
        <v>0.75803949511086965</v>
      </c>
      <c r="AX169" s="35">
        <f t="shared" si="256"/>
        <v>8.4</v>
      </c>
      <c r="AY169" s="35">
        <f t="shared" si="257"/>
        <v>8.6</v>
      </c>
      <c r="AZ169" s="35" t="str">
        <f>IF('Indicator Data'!N172="No data","x",ROUND(IF('Indicator Data'!N172=0,0,IF(LOG('Indicator Data'!N172)&gt;AZ$195,10,IF(LOG('Indicator Data'!N172)&lt;AZ$194,0,10-(AZ$195-LOG('Indicator Data'!N172))/(AZ$195-AZ$194)*10))),1))</f>
        <v>x</v>
      </c>
      <c r="BA169" s="36" t="str">
        <f>IF(AZ169="x","x",'Indicator Data'!N172/'Indicator Data'!$CK172)</f>
        <v>x</v>
      </c>
      <c r="BB169" s="35" t="str">
        <f t="shared" si="258"/>
        <v>x</v>
      </c>
      <c r="BC169" s="35" t="str">
        <f t="shared" si="259"/>
        <v>x</v>
      </c>
      <c r="BD169" s="35" t="str">
        <f>IF('Indicator Data'!O172="No data","x",ROUND(IF('Indicator Data'!O172=0,0,IF(LOG('Indicator Data'!O172)&gt;BD$195,10,IF(LOG('Indicator Data'!O172)&lt;BD$194,0,10-(BD$195-LOG('Indicator Data'!O172))/(BD$195-BD$194)*10))),1))</f>
        <v>x</v>
      </c>
      <c r="BE169" s="36" t="str">
        <f>IF(BD169="x","x",'Indicator Data'!O172/'Indicator Data'!$CK172)</f>
        <v>x</v>
      </c>
      <c r="BF169" s="35" t="str">
        <f t="shared" si="260"/>
        <v>x</v>
      </c>
      <c r="BG169" s="35" t="str">
        <f t="shared" si="261"/>
        <v>x</v>
      </c>
      <c r="BH169" s="35" t="str">
        <f>IF('Indicator Data'!P172="No data","x",ROUND(IF('Indicator Data'!P172=0,0,IF(LOG('Indicator Data'!P172)&gt;BH$195,10,IF(LOG('Indicator Data'!P172)&lt;BH$194,0,10-(BH$195-LOG('Indicator Data'!P172))/(BH$195-BH$194)*10))),1))</f>
        <v>x</v>
      </c>
      <c r="BI169" s="36" t="str">
        <f>IF(BH169="x","x",'Indicator Data'!P172/'Indicator Data'!$CK172)</f>
        <v>x</v>
      </c>
      <c r="BJ169" s="35" t="str">
        <f t="shared" si="262"/>
        <v>x</v>
      </c>
      <c r="BK169" s="35" t="str">
        <f t="shared" si="263"/>
        <v>x</v>
      </c>
      <c r="BL169" s="35">
        <f t="shared" si="264"/>
        <v>8.6</v>
      </c>
      <c r="BM169" s="35">
        <f>ROUND(IF('Indicator Data'!Q172=0,0,IF(LOG('Indicator Data'!Q172)&gt;BM$195,10,IF(LOG('Indicator Data'!Q172)&lt;BM$194,0,10-(BM$195-LOG('Indicator Data'!Q172))/(BM$195-BM$194)*10))),1)</f>
        <v>2.2999999999999998</v>
      </c>
      <c r="BN169" s="35">
        <f>ROUND(IF('Indicator Data'!R172=0,0,IF(LOG('Indicator Data'!R172)&gt;BN$195,10,IF(LOG('Indicator Data'!R172)&lt;BN$194,0,10-(BN$195-LOG('Indicator Data'!R172))/(BN$195-BN$194)*10))),1)</f>
        <v>0</v>
      </c>
      <c r="BO169" s="35">
        <f t="shared" si="265"/>
        <v>0.76666666666666661</v>
      </c>
      <c r="BP169" s="36">
        <f>'Indicator Data'!Q172/'Indicator Data'!$CK172</f>
        <v>2.3231277251841472E-5</v>
      </c>
      <c r="BQ169" s="36">
        <f>'Indicator Data'!R172/'Indicator Data'!$CK172</f>
        <v>0</v>
      </c>
      <c r="BR169" s="35">
        <f t="shared" si="307"/>
        <v>0</v>
      </c>
      <c r="BS169" s="35">
        <f t="shared" si="308"/>
        <v>0</v>
      </c>
      <c r="BT169" s="35">
        <f t="shared" si="242"/>
        <v>0</v>
      </c>
      <c r="BU169" s="35">
        <f t="shared" si="266"/>
        <v>0.4</v>
      </c>
      <c r="BV169" s="35">
        <f>ROUND(IF('Indicator Data'!S172=0,0,IF(LOG('Indicator Data'!S172)&gt;BV$195,10,IF(LOG('Indicator Data'!S172)&lt;BV$194,0,10-(BV$195-LOG('Indicator Data'!S172))/(BV$195-BV$194)*10))),1)</f>
        <v>0</v>
      </c>
      <c r="BW169" s="35">
        <f>ROUND(IF('Indicator Data'!T172=0,0,IF(LOG('Indicator Data'!T172)&gt;BW$195,10,IF(LOG('Indicator Data'!T172)&lt;BW$194,0,10-(BW$195-LOG('Indicator Data'!T172))/(BW$195-BW$194)*10))),1)</f>
        <v>0</v>
      </c>
      <c r="BX169" s="35">
        <f t="shared" si="267"/>
        <v>0</v>
      </c>
      <c r="BY169" s="36">
        <f>'Indicator Data'!S172/'Indicator Data'!$CK172</f>
        <v>0</v>
      </c>
      <c r="BZ169" s="36">
        <f>'Indicator Data'!T172/'Indicator Data'!$CK172</f>
        <v>0</v>
      </c>
      <c r="CA169" s="35">
        <f t="shared" si="309"/>
        <v>0</v>
      </c>
      <c r="CB169" s="35">
        <f t="shared" si="310"/>
        <v>0</v>
      </c>
      <c r="CC169" s="35">
        <f t="shared" si="268"/>
        <v>0</v>
      </c>
      <c r="CD169" s="35">
        <f t="shared" si="269"/>
        <v>0</v>
      </c>
      <c r="CE169" s="35">
        <f t="shared" si="270"/>
        <v>0.2</v>
      </c>
      <c r="CF169" s="35">
        <f>ROUND(IF('Indicator Data'!U172=0,0,IF(LOG('Indicator Data'!U172)&gt;CF$195,10,IF(LOG('Indicator Data'!U172)&lt;CF$194,0,10-(CF$195-LOG('Indicator Data'!U172))/(CF$195-CF$194)*10))),1)</f>
        <v>6.5</v>
      </c>
      <c r="CG169" s="36">
        <f>'Indicator Data'!U172/'Indicator Data'!$CK172</f>
        <v>1.9299842799889722E-2</v>
      </c>
      <c r="CH169" s="35">
        <f t="shared" si="311"/>
        <v>0.2</v>
      </c>
      <c r="CI169" s="35">
        <f t="shared" si="271"/>
        <v>4</v>
      </c>
      <c r="CJ169" s="35">
        <f>ROUND(IF('Indicator Data'!V172=0,0,IF(LOG('Indicator Data'!V172)&gt;CJ$195,10,IF(LOG('Indicator Data'!V172)&lt;CJ$194,0,10-(CJ$195-LOG('Indicator Data'!V172))/(CJ$195-CJ$194)*10))),1)</f>
        <v>8.6999999999999993</v>
      </c>
      <c r="CK169" s="36">
        <f>IF('Indicator Data'!V172/'Indicator Data'!$CK172&gt;1,1,'Indicator Data'!V172/'Indicator Data'!$CK172)</f>
        <v>0.71194461823961053</v>
      </c>
      <c r="CL169" s="35">
        <f t="shared" si="312"/>
        <v>7.1</v>
      </c>
      <c r="CM169" s="35">
        <f t="shared" si="272"/>
        <v>8</v>
      </c>
      <c r="CN169" s="35">
        <f>ROUND(IF('Indicator Data'!W172=0,0,IF(LOG('Indicator Data'!W172)&gt;CN$195,10,IF(LOG('Indicator Data'!W172)&lt;CN$194,0,10-(CN$195-LOG('Indicator Data'!W172))/(CN$195-CN$194)*10))),1)</f>
        <v>7.1</v>
      </c>
      <c r="CO169" s="36">
        <f>'Indicator Data'!W172/'Indicator Data'!$CK172</f>
        <v>4.7573536735213522E-2</v>
      </c>
      <c r="CP169" s="35">
        <f t="shared" si="313"/>
        <v>0.5</v>
      </c>
      <c r="CQ169" s="35">
        <f t="shared" si="273"/>
        <v>4.5999999999999996</v>
      </c>
      <c r="CR169" s="35">
        <f t="shared" si="314"/>
        <v>4.8</v>
      </c>
      <c r="CS169" s="35">
        <f>IF('Indicator Data'!BZ172="No data","x",ROUND(IF('Indicator Data'!BZ172&gt;CS$195,0,IF('Indicator Data'!BZ172&lt;CS$194,10,(CS$195-'Indicator Data'!BZ172)/(CS$195-CS$194)*10)),1))</f>
        <v>1</v>
      </c>
      <c r="CT169" s="35">
        <f>IF('Indicator Data'!CA172="No data","x",ROUND(IF('Indicator Data'!CA172&gt;CT$195,0,IF('Indicator Data'!CA172&lt;CT$194,10,(CT$195-'Indicator Data'!CA172)/(CT$195-CT$194)*10)),1))</f>
        <v>0.5</v>
      </c>
      <c r="CU169" s="35">
        <f>IF('Indicator Data'!AC172="No data","x",ROUND(IF('Indicator Data'!AC172&gt;CU$195,0,IF('Indicator Data'!AC172&lt;CU$194,10,(CU$195-'Indicator Data'!AC172)/(CU$195-CU$194)*10)),1))</f>
        <v>2.9</v>
      </c>
      <c r="CV169" s="35">
        <f t="shared" si="315"/>
        <v>1.5</v>
      </c>
      <c r="CW169" s="35">
        <f>IF('Indicator Data'!X172="No data","x",ROUND(IF(LOG('Indicator Data'!X172)&gt;CW$195,10,IF(LOG('Indicator Data'!X172)&lt;CW$194,0,10-(CW$195-LOG('Indicator Data'!X172))/(CW$195-CW$194)*10)),1))</f>
        <v>6.5</v>
      </c>
      <c r="CX169" s="35">
        <f>IF('Indicator Data'!Y172="No data","x",ROUND(IF('Indicator Data'!Y172&gt;CX$195,10,IF('Indicator Data'!Y172&lt;CX$194,0,10-(CX$195-'Indicator Data'!Y172)/(CX$195-CX$194)*10)),1))</f>
        <v>0.6</v>
      </c>
      <c r="CY169" s="35">
        <f>IF('Indicator Data'!Z172="No data","x",ROUND(IF('Indicator Data'!Z172&gt;CY$195,10,IF('Indicator Data'!Z172&lt;CY$194,0,10-(CY$195-'Indicator Data'!Z172)/(CY$195-CY$194)*10)),1))</f>
        <v>5.4</v>
      </c>
      <c r="CZ169" s="35" t="str">
        <f>IF('Indicator Data'!AA172="No data","x",ROUND(IF('Indicator Data'!AA172&gt;CZ$195,10,IF('Indicator Data'!AA172&lt;CZ$194,0,10-(CZ$195-'Indicator Data'!AA172)/(CZ$195-CZ$194)*10)),1))</f>
        <v>x</v>
      </c>
      <c r="DA169" s="35">
        <f t="shared" si="274"/>
        <v>4.2</v>
      </c>
      <c r="DB169" s="35">
        <f t="shared" si="275"/>
        <v>3.3</v>
      </c>
      <c r="DC169" s="35">
        <f>IF('Indicator Data'!AF172="No data","x",ROUND(IF('Indicator Data'!AF172&gt;DC$195,10,IF('Indicator Data'!AF172&lt;DC$194,0,10-(DC$195-'Indicator Data'!AF172)/(DC$195-DC$194)*10)),1))</f>
        <v>1.7</v>
      </c>
      <c r="DD169" s="35">
        <f>IF('Indicator Data'!AG172="No data","x",ROUND(IF('Indicator Data'!AG172&gt;DD$195,10,IF('Indicator Data'!AG172&lt;DD$194,0,10-(DD$195-'Indicator Data'!AG172)/(DD$195-DD$194)*10)),1))</f>
        <v>3.8</v>
      </c>
      <c r="DE169" s="35">
        <f t="shared" si="276"/>
        <v>3.6</v>
      </c>
      <c r="DF169" s="35">
        <f>IF('Indicator Data'!AB172="No data","x",ROUND(IF('Indicator Data'!AB172&gt;DF$195,10,IF('Indicator Data'!AB172&lt;DF$194,0,10-(DF$195-'Indicator Data'!AB172)/(DF$195-DF$194)*10)),1))</f>
        <v>0.2</v>
      </c>
      <c r="DG169" s="35">
        <f t="shared" si="277"/>
        <v>1.2</v>
      </c>
      <c r="DH169" s="143">
        <f>IF('Indicator Data'!AD172="No data","x",'Indicator Data'!AD172/'Indicator Data'!$CJ172)</f>
        <v>9.3502498984776453E-4</v>
      </c>
      <c r="DI169" s="35">
        <f t="shared" si="278"/>
        <v>0.6</v>
      </c>
      <c r="DJ169" s="35">
        <f>IF('Indicator Data'!AE172="No data","x",ROUND(IF('Indicator Data'!AE172&gt;DJ$195,0,IF('Indicator Data'!AE172&lt;DJ$194,10,(DJ$195-'Indicator Data'!AE172)/(DJ$195-DJ$194)*10)),1))</f>
        <v>6</v>
      </c>
      <c r="DK169" s="35">
        <f t="shared" si="279"/>
        <v>3.3</v>
      </c>
      <c r="DL169" s="35">
        <f t="shared" si="280"/>
        <v>2.7</v>
      </c>
      <c r="DM169" s="37">
        <f t="shared" si="316"/>
        <v>5.4</v>
      </c>
      <c r="DN169" s="38">
        <f t="shared" si="317"/>
        <v>5.6</v>
      </c>
      <c r="DO169" s="35">
        <f>ROUND(IF('Indicator Data'!AH172=0,0,IF('Indicator Data'!AH172&gt;DO$195,10,IF('Indicator Data'!AH172&lt;DO$194,0,10-(DO$195-'Indicator Data'!AH172)/(DO$195-DO$194)*10))),1)</f>
        <v>10</v>
      </c>
      <c r="DP169" s="35">
        <f>ROUND(IF('Indicator Data'!AI172=0,0,IF(LOG('Indicator Data'!AI172)&gt;LOG(DP$195),10,IF(LOG('Indicator Data'!AI172)&lt;LOG(DP$194),0,10-(LOG(DP$195)-LOG('Indicator Data'!AI172))/(LOG(DP$195)-LOG(DP$194))*10))),1)</f>
        <v>10</v>
      </c>
      <c r="DQ169" s="37">
        <f t="shared" si="318"/>
        <v>10</v>
      </c>
      <c r="DR169" s="35">
        <f>'Indicator Data'!AJ172</f>
        <v>5</v>
      </c>
      <c r="DS169" s="35">
        <f>'Indicator Data'!AK172</f>
        <v>5</v>
      </c>
      <c r="DT169" s="37">
        <f t="shared" si="319"/>
        <v>10</v>
      </c>
      <c r="DU169" s="38">
        <f t="shared" si="320"/>
        <v>10</v>
      </c>
      <c r="DV169" s="13"/>
      <c r="DW169" s="83"/>
      <c r="DX169" s="2"/>
    </row>
    <row r="170" spans="1:128" x14ac:dyDescent="0.3">
      <c r="A170" s="98" t="str">
        <f>'Indicator Data'!A173</f>
        <v>Tajikistan</v>
      </c>
      <c r="B170" s="39" t="str">
        <f>'Indicator Data'!B173</f>
        <v>TJK</v>
      </c>
      <c r="C170" s="35">
        <f>ROUND(IF('Indicator Data'!C173=0,0.1,IF(LOG('Indicator Data'!C173)&gt;C$195,10,IF(LOG('Indicator Data'!C173)&lt;C$194,0,10-(C$195-LOG('Indicator Data'!C173))/(C$195-C$194)*10))),1)</f>
        <v>8.1</v>
      </c>
      <c r="D170" s="35">
        <f>ROUND(IF('Indicator Data'!D173=0,0.1,IF(LOG('Indicator Data'!D173)&gt;D$195,10,IF(LOG('Indicator Data'!D173)&lt;D$194,0,10-(D$195-LOG('Indicator Data'!D173))/(D$195-D$194)*10))),1)</f>
        <v>9.6</v>
      </c>
      <c r="E170" s="35">
        <f t="shared" si="281"/>
        <v>9</v>
      </c>
      <c r="F170" s="35">
        <f>IF('Indicator Data'!E173="No data",0.1,(ROUND(IF('Indicator Data'!E173=0,0,IF(LOG('Indicator Data'!E173)&gt;F$195,10,IF(LOG('Indicator Data'!E173)&lt;F$194,0,10-(F$195-LOG('Indicator Data'!E173))/(F$195-F$194)*10))),1)))</f>
        <v>6.7</v>
      </c>
      <c r="G170" s="35">
        <f>ROUND(IF('Indicator Data'!F173=0,0,IF(LOG('Indicator Data'!F173)&gt;G$195,10,IF(LOG('Indicator Data'!F173)&lt;G$194,0,10-(G$195-LOG('Indicator Data'!F173))/(G$195-G$194)*10))),1)</f>
        <v>0</v>
      </c>
      <c r="H170" s="35">
        <f>ROUND(IF('Indicator Data'!G173=0,0,IF(LOG('Indicator Data'!G173)&gt;H$195,10,IF(LOG('Indicator Data'!G173)&lt;H$194,0,10-(H$195-LOG('Indicator Data'!G173))/(H$195-H$194)*10))),1)</f>
        <v>0</v>
      </c>
      <c r="I170" s="35">
        <f>ROUND(IF('Indicator Data'!H173=0,0,IF(LOG('Indicator Data'!H173)&gt;I$195,10,IF(LOG('Indicator Data'!H173)&lt;I$194,0,10-(I$195-LOG('Indicator Data'!H173))/(I$195-I$194)*10))),1)</f>
        <v>0</v>
      </c>
      <c r="J170" s="35">
        <f t="shared" si="282"/>
        <v>0</v>
      </c>
      <c r="K170" s="35">
        <f>ROUND(IF('Indicator Data'!I173=0,0,IF(LOG('Indicator Data'!I173)&gt;K$195,10,IF(LOG('Indicator Data'!I173)&lt;K$194,0,10-(K$195-LOG('Indicator Data'!I173))/(K$195-K$194)*10))),1)</f>
        <v>0</v>
      </c>
      <c r="L170" s="35">
        <f t="shared" si="283"/>
        <v>0</v>
      </c>
      <c r="M170" s="35">
        <f>ROUND(IF('Indicator Data'!J173=0,0,IF(LOG('Indicator Data'!J173)&gt;M$195,10,IF(LOG('Indicator Data'!J173)&lt;M$194,0,10-(M$195-LOG('Indicator Data'!J173))/(M$195-M$194)*10))),1)</f>
        <v>10</v>
      </c>
      <c r="N170" s="36">
        <f>'Indicator Data'!C173/'Indicator Data'!$CK173</f>
        <v>2.1052630591238235E-3</v>
      </c>
      <c r="O170" s="36">
        <f>'Indicator Data'!D173/'Indicator Data'!$CK173</f>
        <v>8.9817426459138066E-4</v>
      </c>
      <c r="P170" s="36">
        <f>IF(F170=0.1,"x",'Indicator Data'!E173/'Indicator Data'!$CK173)</f>
        <v>5.7027210773702144E-3</v>
      </c>
      <c r="Q170" s="36">
        <f>'Indicator Data'!F173/'Indicator Data'!$CK173</f>
        <v>0</v>
      </c>
      <c r="R170" s="36">
        <f>'Indicator Data'!G173/'Indicator Data'!$CK173</f>
        <v>0</v>
      </c>
      <c r="S170" s="36">
        <f>'Indicator Data'!H173/'Indicator Data'!$CK173</f>
        <v>0</v>
      </c>
      <c r="T170" s="36">
        <f>'Indicator Data'!I173/'Indicator Data'!$CK173</f>
        <v>0</v>
      </c>
      <c r="U170" s="36">
        <f>'Indicator Data'!J173/'Indicator Data'!$CK173</f>
        <v>1.2797048019192684E-2</v>
      </c>
      <c r="V170" s="35">
        <f t="shared" si="284"/>
        <v>10</v>
      </c>
      <c r="W170" s="35">
        <f t="shared" si="285"/>
        <v>9</v>
      </c>
      <c r="X170" s="35">
        <f t="shared" si="286"/>
        <v>9.6</v>
      </c>
      <c r="Y170" s="35">
        <f t="shared" si="287"/>
        <v>3.8</v>
      </c>
      <c r="Z170" s="35">
        <f t="shared" si="288"/>
        <v>0</v>
      </c>
      <c r="AA170" s="35">
        <f t="shared" si="289"/>
        <v>0</v>
      </c>
      <c r="AB170" s="35">
        <f t="shared" si="290"/>
        <v>0</v>
      </c>
      <c r="AC170" s="35">
        <f t="shared" si="291"/>
        <v>0</v>
      </c>
      <c r="AD170" s="35">
        <f t="shared" si="292"/>
        <v>0</v>
      </c>
      <c r="AE170" s="35">
        <f t="shared" si="293"/>
        <v>0</v>
      </c>
      <c r="AF170" s="35">
        <f t="shared" si="294"/>
        <v>4.3</v>
      </c>
      <c r="AG170" s="35">
        <f>ROUND(IF('Indicator Data'!K173=0,0,IF('Indicator Data'!K173&gt;AG$195,10,IF('Indicator Data'!K173&lt;AG$194,0,10-(AG$195-'Indicator Data'!K173)/(AG$195-AG$194)*10))),1)</f>
        <v>1.9</v>
      </c>
      <c r="AH170" s="35">
        <f t="shared" si="295"/>
        <v>9.1</v>
      </c>
      <c r="AI170" s="35">
        <f t="shared" si="296"/>
        <v>9.3000000000000007</v>
      </c>
      <c r="AJ170" s="35">
        <f t="shared" si="297"/>
        <v>0</v>
      </c>
      <c r="AK170" s="35">
        <f t="shared" si="298"/>
        <v>0</v>
      </c>
      <c r="AL170" s="35">
        <f t="shared" si="299"/>
        <v>0</v>
      </c>
      <c r="AM170" s="35">
        <f t="shared" si="300"/>
        <v>0</v>
      </c>
      <c r="AN170" s="35">
        <f t="shared" si="301"/>
        <v>8.4</v>
      </c>
      <c r="AO170" s="142">
        <f t="shared" si="302"/>
        <v>9.3000000000000007</v>
      </c>
      <c r="AP170" s="142">
        <f t="shared" si="255"/>
        <v>5.4</v>
      </c>
      <c r="AQ170" s="142">
        <f t="shared" si="303"/>
        <v>0</v>
      </c>
      <c r="AR170" s="142">
        <f t="shared" si="304"/>
        <v>0</v>
      </c>
      <c r="AS170" s="35">
        <f t="shared" si="305"/>
        <v>5.2</v>
      </c>
      <c r="AT170" s="35">
        <f>IF('Indicator Data'!L173="No data","x",IF('Indicator Data'!CL173&lt;1000,"x",ROUND((IF('Indicator Data'!L173&gt;AT$195,10,IF('Indicator Data'!L173&lt;AT$194,0,10-(AT$195-'Indicator Data'!L173)/(AT$195-AT$194)*10))),1)))</f>
        <v>10</v>
      </c>
      <c r="AU170" s="142">
        <f t="shared" si="306"/>
        <v>7.6</v>
      </c>
      <c r="AV170" s="35">
        <f>IF('Indicator Data'!M173="No data","x",ROUND(IF('Indicator Data'!M173=0,0,IF(LOG('Indicator Data'!M173)&gt;AV$195,10,IF(LOG('Indicator Data'!M173)&lt;AV$194,0,10-(AV$195-LOG('Indicator Data'!M173))/(AV$195-AV$194)*10))),1))</f>
        <v>8.4</v>
      </c>
      <c r="AW170" s="36">
        <f>IF(AV170="x","x",'Indicator Data'!M173/'Indicator Data'!$CK173)</f>
        <v>0.83575628562649085</v>
      </c>
      <c r="AX170" s="35">
        <f t="shared" si="256"/>
        <v>9.3000000000000007</v>
      </c>
      <c r="AY170" s="35">
        <f t="shared" si="257"/>
        <v>8.9</v>
      </c>
      <c r="AZ170" s="35" t="str">
        <f>IF('Indicator Data'!N173="No data","x",ROUND(IF('Indicator Data'!N173=0,0,IF(LOG('Indicator Data'!N173)&gt;AZ$195,10,IF(LOG('Indicator Data'!N173)&lt;AZ$194,0,10-(AZ$195-LOG('Indicator Data'!N173))/(AZ$195-AZ$194)*10))),1))</f>
        <v>x</v>
      </c>
      <c r="BA170" s="36" t="str">
        <f>IF(AZ170="x","x",'Indicator Data'!N173/'Indicator Data'!$CK173)</f>
        <v>x</v>
      </c>
      <c r="BB170" s="35" t="str">
        <f t="shared" si="258"/>
        <v>x</v>
      </c>
      <c r="BC170" s="35" t="str">
        <f t="shared" si="259"/>
        <v>x</v>
      </c>
      <c r="BD170" s="35" t="str">
        <f>IF('Indicator Data'!O173="No data","x",ROUND(IF('Indicator Data'!O173=0,0,IF(LOG('Indicator Data'!O173)&gt;BD$195,10,IF(LOG('Indicator Data'!O173)&lt;BD$194,0,10-(BD$195-LOG('Indicator Data'!O173))/(BD$195-BD$194)*10))),1))</f>
        <v>x</v>
      </c>
      <c r="BE170" s="36" t="str">
        <f>IF(BD170="x","x",'Indicator Data'!O173/'Indicator Data'!$CK173)</f>
        <v>x</v>
      </c>
      <c r="BF170" s="35" t="str">
        <f t="shared" si="260"/>
        <v>x</v>
      </c>
      <c r="BG170" s="35" t="str">
        <f t="shared" si="261"/>
        <v>x</v>
      </c>
      <c r="BH170" s="35" t="str">
        <f>IF('Indicator Data'!P173="No data","x",ROUND(IF('Indicator Data'!P173=0,0,IF(LOG('Indicator Data'!P173)&gt;BH$195,10,IF(LOG('Indicator Data'!P173)&lt;BH$194,0,10-(BH$195-LOG('Indicator Data'!P173))/(BH$195-BH$194)*10))),1))</f>
        <v>x</v>
      </c>
      <c r="BI170" s="36" t="str">
        <f>IF(BH170="x","x",'Indicator Data'!P173/'Indicator Data'!$CK173)</f>
        <v>x</v>
      </c>
      <c r="BJ170" s="35" t="str">
        <f t="shared" si="262"/>
        <v>x</v>
      </c>
      <c r="BK170" s="35" t="str">
        <f t="shared" si="263"/>
        <v>x</v>
      </c>
      <c r="BL170" s="35">
        <f t="shared" si="264"/>
        <v>8.9</v>
      </c>
      <c r="BM170" s="35">
        <f>ROUND(IF('Indicator Data'!Q173=0,0,IF(LOG('Indicator Data'!Q173)&gt;BM$195,10,IF(LOG('Indicator Data'!Q173)&lt;BM$194,0,10-(BM$195-LOG('Indicator Data'!Q173))/(BM$195-BM$194)*10))),1)</f>
        <v>8</v>
      </c>
      <c r="BN170" s="35">
        <f>ROUND(IF('Indicator Data'!R173=0,0,IF(LOG('Indicator Data'!R173)&gt;BN$195,10,IF(LOG('Indicator Data'!R173)&lt;BN$194,0,10-(BN$195-LOG('Indicator Data'!R173))/(BN$195-BN$194)*10))),1)</f>
        <v>8.6</v>
      </c>
      <c r="BO170" s="35">
        <f t="shared" si="265"/>
        <v>8.4</v>
      </c>
      <c r="BP170" s="36">
        <f>'Indicator Data'!Q173/'Indicator Data'!$CK173</f>
        <v>0.46016697654167238</v>
      </c>
      <c r="BQ170" s="36">
        <f>'Indicator Data'!R173/'Indicator Data'!$CK173</f>
        <v>0.16373340329978575</v>
      </c>
      <c r="BR170" s="35">
        <f t="shared" si="307"/>
        <v>4.5999999999999996</v>
      </c>
      <c r="BS170" s="35">
        <f t="shared" si="308"/>
        <v>2</v>
      </c>
      <c r="BT170" s="35">
        <f t="shared" si="242"/>
        <v>2.8666666666666667</v>
      </c>
      <c r="BU170" s="35">
        <f t="shared" si="266"/>
        <v>6.4</v>
      </c>
      <c r="BV170" s="35">
        <f>ROUND(IF('Indicator Data'!S173=0,0,IF(LOG('Indicator Data'!S173)&gt;BV$195,10,IF(LOG('Indicator Data'!S173)&lt;BV$194,0,10-(BV$195-LOG('Indicator Data'!S173))/(BV$195-BV$194)*10))),1)</f>
        <v>7.3</v>
      </c>
      <c r="BW170" s="35">
        <f>ROUND(IF('Indicator Data'!T173=0,0,IF(LOG('Indicator Data'!T173)&gt;BW$195,10,IF(LOG('Indicator Data'!T173)&lt;BW$194,0,10-(BW$195-LOG('Indicator Data'!T173))/(BW$195-BW$194)*10))),1)</f>
        <v>2</v>
      </c>
      <c r="BX170" s="35">
        <f t="shared" si="267"/>
        <v>3.7666666666666671</v>
      </c>
      <c r="BY170" s="36">
        <f>'Indicator Data'!S173/'Indicator Data'!$CK173</f>
        <v>0.164530898274483</v>
      </c>
      <c r="BZ170" s="36">
        <f>'Indicator Data'!T173/'Indicator Data'!$CK173</f>
        <v>3.1942231472503871E-5</v>
      </c>
      <c r="CA170" s="35">
        <f t="shared" si="309"/>
        <v>2.7</v>
      </c>
      <c r="CB170" s="35">
        <f t="shared" si="310"/>
        <v>0</v>
      </c>
      <c r="CC170" s="35">
        <f t="shared" si="268"/>
        <v>0.9</v>
      </c>
      <c r="CD170" s="35">
        <f t="shared" si="269"/>
        <v>2.5</v>
      </c>
      <c r="CE170" s="35">
        <f t="shared" si="270"/>
        <v>4.7</v>
      </c>
      <c r="CF170" s="35">
        <f>ROUND(IF('Indicator Data'!U173=0,0,IF(LOG('Indicator Data'!U173)&gt;CF$195,10,IF(LOG('Indicator Data'!U173)&lt;CF$194,0,10-(CF$195-LOG('Indicator Data'!U173))/(CF$195-CF$194)*10))),1)</f>
        <v>6.8</v>
      </c>
      <c r="CG170" s="36">
        <f>'Indicator Data'!U173/'Indicator Data'!$CK173</f>
        <v>6.9732012928706594E-2</v>
      </c>
      <c r="CH170" s="35">
        <f t="shared" si="311"/>
        <v>0.8</v>
      </c>
      <c r="CI170" s="35">
        <f t="shared" si="271"/>
        <v>4.4000000000000004</v>
      </c>
      <c r="CJ170" s="35">
        <f>ROUND(IF('Indicator Data'!V173=0,0,IF(LOG('Indicator Data'!V173)&gt;CJ$195,10,IF(LOG('Indicator Data'!V173)&lt;CJ$194,0,10-(CJ$195-LOG('Indicator Data'!V173))/(CJ$195-CJ$194)*10))),1)</f>
        <v>8.1</v>
      </c>
      <c r="CK170" s="36">
        <f>IF('Indicator Data'!V173/'Indicator Data'!$CK173&gt;1,1,'Indicator Data'!V173/'Indicator Data'!$CK173)</f>
        <v>0.54411841564646013</v>
      </c>
      <c r="CL170" s="35">
        <f t="shared" si="312"/>
        <v>5.4</v>
      </c>
      <c r="CM170" s="35">
        <f t="shared" si="272"/>
        <v>7</v>
      </c>
      <c r="CN170" s="35">
        <f>ROUND(IF('Indicator Data'!W173=0,0,IF(LOG('Indicator Data'!W173)&gt;CN$195,10,IF(LOG('Indicator Data'!W173)&lt;CN$194,0,10-(CN$195-LOG('Indicator Data'!W173))/(CN$195-CN$194)*10))),1)</f>
        <v>6.8</v>
      </c>
      <c r="CO170" s="36">
        <f>'Indicator Data'!W173/'Indicator Data'!$CK173</f>
        <v>6.5846999181053051E-2</v>
      </c>
      <c r="CP170" s="35">
        <f t="shared" si="313"/>
        <v>0.7</v>
      </c>
      <c r="CQ170" s="35">
        <f t="shared" si="273"/>
        <v>4.4000000000000004</v>
      </c>
      <c r="CR170" s="35">
        <f t="shared" si="314"/>
        <v>5.2</v>
      </c>
      <c r="CS170" s="35">
        <f>IF('Indicator Data'!BZ173="No data","x",ROUND(IF('Indicator Data'!BZ173&gt;CS$195,0,IF('Indicator Data'!BZ173&lt;CS$194,10,(CS$195-'Indicator Data'!BZ173)/(CS$195-CS$194)*10)),1))</f>
        <v>0.3</v>
      </c>
      <c r="CT170" s="35">
        <f>IF('Indicator Data'!CA173="No data","x",ROUND(IF('Indicator Data'!CA173&gt;CT$195,0,IF('Indicator Data'!CA173&lt;CT$194,10,(CT$195-'Indicator Data'!CA173)/(CT$195-CT$194)*10)),1))</f>
        <v>3.1</v>
      </c>
      <c r="CU170" s="35">
        <f>IF('Indicator Data'!AC173="No data","x",ROUND(IF('Indicator Data'!AC173&gt;CU$195,0,IF('Indicator Data'!AC173&lt;CU$194,10,(CU$195-'Indicator Data'!AC173)/(CU$195-CU$194)*10)),1))</f>
        <v>2.7</v>
      </c>
      <c r="CV170" s="35">
        <f t="shared" si="315"/>
        <v>2</v>
      </c>
      <c r="CW170" s="35">
        <f>IF('Indicator Data'!X173="No data","x",ROUND(IF(LOG('Indicator Data'!X173)&gt;CW$195,10,IF(LOG('Indicator Data'!X173)&lt;CW$194,0,10-(CW$195-LOG('Indicator Data'!X173))/(CW$195-CW$194)*10)),1))</f>
        <v>6.1</v>
      </c>
      <c r="CX170" s="35">
        <f>IF('Indicator Data'!Y173="No data","x",ROUND(IF('Indicator Data'!Y173&gt;CX$195,10,IF('Indicator Data'!Y173&lt;CX$194,0,10-(CX$195-'Indicator Data'!Y173)/(CX$195-CX$194)*10)),1))</f>
        <v>6</v>
      </c>
      <c r="CY170" s="35">
        <f>IF('Indicator Data'!Z173="No data","x",ROUND(IF('Indicator Data'!Z173&gt;CY$195,10,IF('Indicator Data'!Z173&lt;CY$194,0,10-(CY$195-'Indicator Data'!Z173)/(CY$195-CY$194)*10)),1))</f>
        <v>2.7</v>
      </c>
      <c r="CZ170" s="35">
        <f>IF('Indicator Data'!AA173="No data","x",ROUND(IF('Indicator Data'!AA173&gt;CZ$195,10,IF('Indicator Data'!AA173&lt;CZ$194,0,10-(CZ$195-'Indicator Data'!AA173)/(CZ$195-CZ$194)*10)),1))</f>
        <v>10</v>
      </c>
      <c r="DA170" s="35">
        <f t="shared" si="274"/>
        <v>6.2</v>
      </c>
      <c r="DB170" s="35">
        <f t="shared" si="275"/>
        <v>4.8</v>
      </c>
      <c r="DC170" s="35">
        <f>IF('Indicator Data'!AF173="No data","x",ROUND(IF('Indicator Data'!AF173&gt;DC$195,10,IF('Indicator Data'!AF173&lt;DC$194,0,10-(DC$195-'Indicator Data'!AF173)/(DC$195-DC$194)*10)),1))</f>
        <v>2.9</v>
      </c>
      <c r="DD170" s="35">
        <f>IF('Indicator Data'!AG173="No data","x",ROUND(IF('Indicator Data'!AG173&gt;DD$195,10,IF('Indicator Data'!AG173&lt;DD$194,0,10-(DD$195-'Indicator Data'!AG173)/(DD$195-DD$194)*10)),1))</f>
        <v>6.3</v>
      </c>
      <c r="DE170" s="35">
        <f t="shared" si="276"/>
        <v>5.7</v>
      </c>
      <c r="DF170" s="35">
        <f>IF('Indicator Data'!AB173="No data","x",ROUND(IF('Indicator Data'!AB173&gt;DF$195,10,IF('Indicator Data'!AB173&lt;DF$194,0,10-(DF$195-'Indicator Data'!AB173)/(DF$195-DF$194)*10)),1))</f>
        <v>0</v>
      </c>
      <c r="DG170" s="35">
        <f t="shared" si="277"/>
        <v>1.5</v>
      </c>
      <c r="DH170" s="143" t="str">
        <f>IF('Indicator Data'!AD173="No data","x",'Indicator Data'!AD173/'Indicator Data'!$CJ173)</f>
        <v>x</v>
      </c>
      <c r="DI170" s="35" t="str">
        <f t="shared" si="278"/>
        <v>x</v>
      </c>
      <c r="DJ170" s="35">
        <f>IF('Indicator Data'!AE173="No data","x",ROUND(IF('Indicator Data'!AE173&gt;DJ$195,0,IF('Indicator Data'!AE173&lt;DJ$194,10,(DJ$195-'Indicator Data'!AE173)/(DJ$195-DJ$194)*10)),1))</f>
        <v>4</v>
      </c>
      <c r="DK170" s="35">
        <f t="shared" si="279"/>
        <v>4</v>
      </c>
      <c r="DL170" s="35">
        <f t="shared" si="280"/>
        <v>3.7</v>
      </c>
      <c r="DM170" s="37">
        <f t="shared" si="316"/>
        <v>6.1</v>
      </c>
      <c r="DN170" s="38">
        <f t="shared" si="317"/>
        <v>5.8</v>
      </c>
      <c r="DO170" s="35">
        <f>ROUND(IF('Indicator Data'!AH173=0,0,IF('Indicator Data'!AH173&gt;DO$195,10,IF('Indicator Data'!AH173&lt;DO$194,0,10-(DO$195-'Indicator Data'!AH173)/(DO$195-DO$194)*10))),1)</f>
        <v>6.9</v>
      </c>
      <c r="DP170" s="35">
        <f>ROUND(IF('Indicator Data'!AI173=0,0,IF(LOG('Indicator Data'!AI173)&gt;LOG(DP$195),10,IF(LOG('Indicator Data'!AI173)&lt;LOG(DP$194),0,10-(LOG(DP$195)-LOG('Indicator Data'!AI173))/(LOG(DP$195)-LOG(DP$194))*10))),1)</f>
        <v>6.1</v>
      </c>
      <c r="DQ170" s="37">
        <f t="shared" si="318"/>
        <v>6.5</v>
      </c>
      <c r="DR170" s="35">
        <f>'Indicator Data'!AJ173</f>
        <v>0</v>
      </c>
      <c r="DS170" s="35">
        <f>'Indicator Data'!AK173</f>
        <v>0</v>
      </c>
      <c r="DT170" s="37">
        <f t="shared" si="319"/>
        <v>0</v>
      </c>
      <c r="DU170" s="38">
        <f t="shared" si="320"/>
        <v>4.5999999999999996</v>
      </c>
      <c r="DV170" s="13"/>
      <c r="DW170" s="83"/>
      <c r="DX170" s="2"/>
    </row>
    <row r="171" spans="1:128" x14ac:dyDescent="0.3">
      <c r="A171" s="99" t="str">
        <f>'Indicator Data'!A174</f>
        <v>Tanzania</v>
      </c>
      <c r="B171" s="39" t="str">
        <f>'Indicator Data'!B174</f>
        <v>TZA</v>
      </c>
      <c r="C171" s="35">
        <f>ROUND(IF('Indicator Data'!C174=0,0.1,IF(LOG('Indicator Data'!C174)&gt;C$195,10,IF(LOG('Indicator Data'!C174)&lt;C$194,0,10-(C$195-LOG('Indicator Data'!C174))/(C$195-C$194)*10))),1)</f>
        <v>9.1999999999999993</v>
      </c>
      <c r="D171" s="35">
        <f>ROUND(IF('Indicator Data'!D174=0,0.1,IF(LOG('Indicator Data'!D174)&gt;D$195,10,IF(LOG('Indicator Data'!D174)&lt;D$194,0,10-(D$195-LOG('Indicator Data'!D174))/(D$195-D$194)*10))),1)</f>
        <v>0.1</v>
      </c>
      <c r="E171" s="35">
        <f t="shared" si="281"/>
        <v>6.5</v>
      </c>
      <c r="F171" s="35">
        <f>IF('Indicator Data'!E174="No data",0.1,(ROUND(IF('Indicator Data'!E174=0,0,IF(LOG('Indicator Data'!E174)&gt;F$195,10,IF(LOG('Indicator Data'!E174)&lt;F$194,0,10-(F$195-LOG('Indicator Data'!E174))/(F$195-F$194)*10))),1)))</f>
        <v>8</v>
      </c>
      <c r="G171" s="35">
        <f>ROUND(IF('Indicator Data'!F174=0,0,IF(LOG('Indicator Data'!F174)&gt;G$195,10,IF(LOG('Indicator Data'!F174)&lt;G$194,0,10-(G$195-LOG('Indicator Data'!F174))/(G$195-G$194)*10))),1)</f>
        <v>6.2</v>
      </c>
      <c r="H171" s="35">
        <f>ROUND(IF('Indicator Data'!G174=0,0,IF(LOG('Indicator Data'!G174)&gt;H$195,10,IF(LOG('Indicator Data'!G174)&lt;H$194,0,10-(H$195-LOG('Indicator Data'!G174))/(H$195-H$194)*10))),1)</f>
        <v>1.7</v>
      </c>
      <c r="I171" s="35">
        <f>ROUND(IF('Indicator Data'!H174=0,0,IF(LOG('Indicator Data'!H174)&gt;I$195,10,IF(LOG('Indicator Data'!H174)&lt;I$194,0,10-(I$195-LOG('Indicator Data'!H174))/(I$195-I$194)*10))),1)</f>
        <v>0</v>
      </c>
      <c r="J171" s="35">
        <f t="shared" si="282"/>
        <v>0.9</v>
      </c>
      <c r="K171" s="35">
        <f>ROUND(IF('Indicator Data'!I174=0,0,IF(LOG('Indicator Data'!I174)&gt;K$195,10,IF(LOG('Indicator Data'!I174)&lt;K$194,0,10-(K$195-LOG('Indicator Data'!I174))/(K$195-K$194)*10))),1)</f>
        <v>2.2000000000000002</v>
      </c>
      <c r="L171" s="35">
        <f t="shared" si="283"/>
        <v>1.6</v>
      </c>
      <c r="M171" s="35">
        <f>ROUND(IF('Indicator Data'!J174=0,0,IF(LOG('Indicator Data'!J174)&gt;M$195,10,IF(LOG('Indicator Data'!J174)&lt;M$194,0,10-(M$195-LOG('Indicator Data'!J174))/(M$195-M$194)*10))),1)</f>
        <v>10</v>
      </c>
      <c r="N171" s="36">
        <f>'Indicator Data'!C174/'Indicator Data'!$CK174</f>
        <v>8.6371982952450387E-4</v>
      </c>
      <c r="O171" s="36">
        <f>'Indicator Data'!D174/'Indicator Data'!$CK174</f>
        <v>0</v>
      </c>
      <c r="P171" s="36">
        <f>IF(F171=0.1,"x",'Indicator Data'!E174/'Indicator Data'!$CK174)</f>
        <v>3.035389828380601E-3</v>
      </c>
      <c r="Q171" s="36">
        <f>'Indicator Data'!F174/'Indicator Data'!$CK174</f>
        <v>9.6679019680807919E-7</v>
      </c>
      <c r="R171" s="36">
        <f>'Indicator Data'!G174/'Indicator Data'!$CK174</f>
        <v>8.9955533755886293E-6</v>
      </c>
      <c r="S171" s="36">
        <f>'Indicator Data'!H174/'Indicator Data'!$CK174</f>
        <v>0</v>
      </c>
      <c r="T171" s="36">
        <f>'Indicator Data'!I174/'Indicator Data'!$CK174</f>
        <v>2.256280751408682E-6</v>
      </c>
      <c r="U171" s="36">
        <f>'Indicator Data'!J174/'Indicator Data'!$CK174</f>
        <v>6.7758835340850287E-3</v>
      </c>
      <c r="V171" s="35">
        <f t="shared" si="284"/>
        <v>4.3</v>
      </c>
      <c r="W171" s="35">
        <f t="shared" si="285"/>
        <v>0</v>
      </c>
      <c r="X171" s="35">
        <f t="shared" si="286"/>
        <v>2.4</v>
      </c>
      <c r="Y171" s="35">
        <f t="shared" si="287"/>
        <v>2</v>
      </c>
      <c r="Z171" s="35">
        <f t="shared" si="288"/>
        <v>5.5</v>
      </c>
      <c r="AA171" s="35">
        <f t="shared" si="289"/>
        <v>0</v>
      </c>
      <c r="AB171" s="35">
        <f t="shared" si="290"/>
        <v>0</v>
      </c>
      <c r="AC171" s="35">
        <f t="shared" si="291"/>
        <v>0</v>
      </c>
      <c r="AD171" s="35">
        <f t="shared" si="292"/>
        <v>0</v>
      </c>
      <c r="AE171" s="35">
        <f t="shared" si="293"/>
        <v>0</v>
      </c>
      <c r="AF171" s="35">
        <f t="shared" si="294"/>
        <v>2.2999999999999998</v>
      </c>
      <c r="AG171" s="35">
        <f>ROUND(IF('Indicator Data'!K174=0,0,IF('Indicator Data'!K174&gt;AG$195,10,IF('Indicator Data'!K174&lt;AG$194,0,10-(AG$195-'Indicator Data'!K174)/(AG$195-AG$194)*10))),1)</f>
        <v>7.6</v>
      </c>
      <c r="AH171" s="35">
        <f t="shared" si="295"/>
        <v>6.8</v>
      </c>
      <c r="AI171" s="35">
        <f t="shared" si="296"/>
        <v>0.1</v>
      </c>
      <c r="AJ171" s="35">
        <f t="shared" si="297"/>
        <v>0.9</v>
      </c>
      <c r="AK171" s="35">
        <f t="shared" si="298"/>
        <v>0</v>
      </c>
      <c r="AL171" s="35">
        <f t="shared" si="299"/>
        <v>0.5</v>
      </c>
      <c r="AM171" s="35">
        <f t="shared" si="300"/>
        <v>1.1000000000000001</v>
      </c>
      <c r="AN171" s="35">
        <f t="shared" si="301"/>
        <v>8</v>
      </c>
      <c r="AO171" s="142">
        <f t="shared" si="302"/>
        <v>4.8</v>
      </c>
      <c r="AP171" s="142">
        <f t="shared" si="255"/>
        <v>5.8</v>
      </c>
      <c r="AQ171" s="142">
        <f t="shared" si="303"/>
        <v>5.9</v>
      </c>
      <c r="AR171" s="142">
        <f t="shared" si="304"/>
        <v>0.8</v>
      </c>
      <c r="AS171" s="35">
        <f t="shared" si="305"/>
        <v>7.8</v>
      </c>
      <c r="AT171" s="35">
        <f>IF('Indicator Data'!L174="No data","x",IF('Indicator Data'!CL174&lt;1000,"x",ROUND((IF('Indicator Data'!L174&gt;AT$195,10,IF('Indicator Data'!L174&lt;AT$194,0,10-(AT$195-'Indicator Data'!L174)/(AT$195-AT$194)*10))),1)))</f>
        <v>2</v>
      </c>
      <c r="AU171" s="142">
        <f t="shared" si="306"/>
        <v>4.9000000000000004</v>
      </c>
      <c r="AV171" s="35">
        <f>IF('Indicator Data'!M174="No data","x",ROUND(IF('Indicator Data'!M174=0,0,IF(LOG('Indicator Data'!M174)&gt;AV$195,10,IF(LOG('Indicator Data'!M174)&lt;AV$194,0,10-(AV$195-LOG('Indicator Data'!M174))/(AV$195-AV$194)*10))),1))</f>
        <v>9.1</v>
      </c>
      <c r="AW171" s="36">
        <f>IF(AV171="x","x",'Indicator Data'!M174/'Indicator Data'!$CK174)</f>
        <v>0.41884467732145897</v>
      </c>
      <c r="AX171" s="35">
        <f t="shared" si="256"/>
        <v>4.7</v>
      </c>
      <c r="AY171" s="35">
        <f t="shared" si="257"/>
        <v>7.5</v>
      </c>
      <c r="AZ171" s="35">
        <f>IF('Indicator Data'!N174="No data","x",ROUND(IF('Indicator Data'!N174=0,0,IF(LOG('Indicator Data'!N174)&gt;AZ$195,10,IF(LOG('Indicator Data'!N174)&lt;AZ$194,0,10-(AZ$195-LOG('Indicator Data'!N174))/(AZ$195-AZ$194)*10))),1))</f>
        <v>7.4</v>
      </c>
      <c r="BA171" s="36">
        <f>IF(AZ171="x","x",'Indicator Data'!N174/'Indicator Data'!$CK174)</f>
        <v>5.2605862517175524E-3</v>
      </c>
      <c r="BB171" s="35">
        <f t="shared" si="258"/>
        <v>1.1000000000000001</v>
      </c>
      <c r="BC171" s="35">
        <f t="shared" si="259"/>
        <v>5</v>
      </c>
      <c r="BD171" s="35">
        <f>IF('Indicator Data'!O174="No data","x",ROUND(IF('Indicator Data'!O174=0,0,IF(LOG('Indicator Data'!O174)&gt;BD$195,10,IF(LOG('Indicator Data'!O174)&lt;BD$194,0,10-(BD$195-LOG('Indicator Data'!O174))/(BD$195-BD$194)*10))),1))</f>
        <v>0</v>
      </c>
      <c r="BE171" s="36">
        <f>IF(BD171="x","x",'Indicator Data'!O174/'Indicator Data'!$CK174)</f>
        <v>0</v>
      </c>
      <c r="BF171" s="35">
        <f t="shared" si="260"/>
        <v>0</v>
      </c>
      <c r="BG171" s="35">
        <f t="shared" si="261"/>
        <v>0</v>
      </c>
      <c r="BH171" s="35">
        <f>IF('Indicator Data'!P174="No data","x",ROUND(IF('Indicator Data'!P174=0,0,IF(LOG('Indicator Data'!P174)&gt;BH$195,10,IF(LOG('Indicator Data'!P174)&lt;BH$194,0,10-(BH$195-LOG('Indicator Data'!P174))/(BH$195-BH$194)*10))),1))</f>
        <v>8.8000000000000007</v>
      </c>
      <c r="BI171" s="36">
        <f>IF(BH171="x","x",'Indicator Data'!P174/'Indicator Data'!$CK174)</f>
        <v>3.3304087526067484E-2</v>
      </c>
      <c r="BJ171" s="35">
        <f t="shared" si="262"/>
        <v>3.3</v>
      </c>
      <c r="BK171" s="35">
        <f t="shared" si="263"/>
        <v>6.9</v>
      </c>
      <c r="BL171" s="35">
        <f t="shared" si="264"/>
        <v>5.4</v>
      </c>
      <c r="BM171" s="35">
        <f>ROUND(IF('Indicator Data'!Q174=0,0,IF(LOG('Indicator Data'!Q174)&gt;BM$195,10,IF(LOG('Indicator Data'!Q174)&lt;BM$194,0,10-(BM$195-LOG('Indicator Data'!Q174))/(BM$195-BM$194)*10))),1)</f>
        <v>9.6</v>
      </c>
      <c r="BN171" s="35">
        <f>ROUND(IF('Indicator Data'!R174=0,0,IF(LOG('Indicator Data'!R174)&gt;BN$195,10,IF(LOG('Indicator Data'!R174)&lt;BN$194,0,10-(BN$195-LOG('Indicator Data'!R174))/(BN$195-BN$194)*10))),1)</f>
        <v>0</v>
      </c>
      <c r="BO171" s="35">
        <f t="shared" si="265"/>
        <v>3.1999999999999997</v>
      </c>
      <c r="BP171" s="36">
        <f>'Indicator Data'!Q174/'Indicator Data'!$CK174</f>
        <v>0.98622323033208081</v>
      </c>
      <c r="BQ171" s="36">
        <f>'Indicator Data'!R174/'Indicator Data'!$CK174</f>
        <v>0</v>
      </c>
      <c r="BR171" s="35">
        <f t="shared" si="307"/>
        <v>9.9</v>
      </c>
      <c r="BS171" s="35">
        <f t="shared" si="308"/>
        <v>0</v>
      </c>
      <c r="BT171" s="35">
        <f t="shared" si="242"/>
        <v>3.3000000000000003</v>
      </c>
      <c r="BU171" s="35">
        <f t="shared" si="266"/>
        <v>3.3</v>
      </c>
      <c r="BV171" s="35">
        <f>ROUND(IF('Indicator Data'!S174=0,0,IF(LOG('Indicator Data'!S174)&gt;BV$195,10,IF(LOG('Indicator Data'!S174)&lt;BV$194,0,10-(BV$195-LOG('Indicator Data'!S174))/(BV$195-BV$194)*10))),1)</f>
        <v>4.5999999999999996</v>
      </c>
      <c r="BW171" s="35">
        <f>ROUND(IF('Indicator Data'!T174=0,0,IF(LOG('Indicator Data'!T174)&gt;BW$195,10,IF(LOG('Indicator Data'!T174)&lt;BW$194,0,10-(BW$195-LOG('Indicator Data'!T174))/(BW$195-BW$194)*10))),1)</f>
        <v>9.6</v>
      </c>
      <c r="BX171" s="35">
        <f t="shared" si="267"/>
        <v>7.9333333333333327</v>
      </c>
      <c r="BY171" s="36">
        <f>'Indicator Data'!S174/'Indicator Data'!$CK174</f>
        <v>3.0586495727862625E-4</v>
      </c>
      <c r="BZ171" s="36">
        <f>'Indicator Data'!T174/'Indicator Data'!$CK174</f>
        <v>0.96274552460652962</v>
      </c>
      <c r="CA171" s="35">
        <f t="shared" si="309"/>
        <v>0</v>
      </c>
      <c r="CB171" s="35">
        <f t="shared" si="310"/>
        <v>9.6</v>
      </c>
      <c r="CC171" s="35">
        <f t="shared" si="268"/>
        <v>6.3999999999999995</v>
      </c>
      <c r="CD171" s="35">
        <f t="shared" si="269"/>
        <v>7.2</v>
      </c>
      <c r="CE171" s="35">
        <f t="shared" si="270"/>
        <v>5.6</v>
      </c>
      <c r="CF171" s="35">
        <f>ROUND(IF('Indicator Data'!U174=0,0,IF(LOG('Indicator Data'!U174)&gt;CF$195,10,IF(LOG('Indicator Data'!U174)&lt;CF$194,0,10-(CF$195-LOG('Indicator Data'!U174))/(CF$195-CF$194)*10))),1)</f>
        <v>9.1</v>
      </c>
      <c r="CG171" s="36">
        <f>'Indicator Data'!U174/'Indicator Data'!$CK174</f>
        <v>0.42501144629330267</v>
      </c>
      <c r="CH171" s="35">
        <f t="shared" si="311"/>
        <v>4.7</v>
      </c>
      <c r="CI171" s="35">
        <f t="shared" si="271"/>
        <v>7.5</v>
      </c>
      <c r="CJ171" s="35">
        <f>ROUND(IF('Indicator Data'!V174=0,0,IF(LOG('Indicator Data'!V174)&gt;CJ$195,10,IF(LOG('Indicator Data'!V174)&lt;CJ$194,0,10-(CJ$195-LOG('Indicator Data'!V174))/(CJ$195-CJ$194)*10))),1)</f>
        <v>9.5</v>
      </c>
      <c r="CK171" s="36">
        <f>IF('Indicator Data'!V174/'Indicator Data'!$CK174&gt;1,1,'Indicator Data'!V174/'Indicator Data'!$CK174)</f>
        <v>0.85695910563985356</v>
      </c>
      <c r="CL171" s="35">
        <f t="shared" si="312"/>
        <v>8.6</v>
      </c>
      <c r="CM171" s="35">
        <f t="shared" si="272"/>
        <v>9.1</v>
      </c>
      <c r="CN171" s="35">
        <f>ROUND(IF('Indicator Data'!W174=0,0,IF(LOG('Indicator Data'!W174)&gt;CN$195,10,IF(LOG('Indicator Data'!W174)&lt;CN$194,0,10-(CN$195-LOG('Indicator Data'!W174))/(CN$195-CN$194)*10))),1)</f>
        <v>9.3000000000000007</v>
      </c>
      <c r="CO171" s="36">
        <f>'Indicator Data'!W174/'Indicator Data'!$CK174</f>
        <v>0.59441053972852087</v>
      </c>
      <c r="CP171" s="35">
        <f t="shared" si="313"/>
        <v>5.9</v>
      </c>
      <c r="CQ171" s="35">
        <f t="shared" si="273"/>
        <v>8</v>
      </c>
      <c r="CR171" s="35">
        <f t="shared" si="314"/>
        <v>7.8</v>
      </c>
      <c r="CS171" s="35">
        <f>IF('Indicator Data'!BZ174="No data","x",ROUND(IF('Indicator Data'!BZ174&gt;CS$195,0,IF('Indicator Data'!BZ174&lt;CS$194,10,(CS$195-'Indicator Data'!BZ174)/(CS$195-CS$194)*10)),1))</f>
        <v>7.8</v>
      </c>
      <c r="CT171" s="35">
        <f>IF('Indicator Data'!CA174="No data","x",ROUND(IF('Indicator Data'!CA174&gt;CT$195,0,IF('Indicator Data'!CA174&lt;CT$194,10,(CT$195-'Indicator Data'!CA174)/(CT$195-CT$194)*10)),1))</f>
        <v>7.2</v>
      </c>
      <c r="CU171" s="35">
        <f>IF('Indicator Data'!AC174="No data","x",ROUND(IF('Indicator Data'!AC174&gt;CU$195,0,IF('Indicator Data'!AC174&lt;CU$194,10,(CU$195-'Indicator Data'!AC174)/(CU$195-CU$194)*10)),1))</f>
        <v>5.2</v>
      </c>
      <c r="CV171" s="35">
        <f t="shared" si="315"/>
        <v>6.7</v>
      </c>
      <c r="CW171" s="35">
        <f>IF('Indicator Data'!X174="No data","x",ROUND(IF(LOG('Indicator Data'!X174)&gt;CW$195,10,IF(LOG('Indicator Data'!X174)&lt;CW$194,0,10-(CW$195-LOG('Indicator Data'!X174))/(CW$195-CW$194)*10)),1))</f>
        <v>6</v>
      </c>
      <c r="CX171" s="35">
        <f>IF('Indicator Data'!Y174="No data","x",ROUND(IF('Indicator Data'!Y174&gt;CX$195,10,IF('Indicator Data'!Y174&lt;CX$194,0,10-(CX$195-'Indicator Data'!Y174)/(CX$195-CX$194)*10)),1))</f>
        <v>10</v>
      </c>
      <c r="CY171" s="35">
        <f>IF('Indicator Data'!Z174="No data","x",ROUND(IF('Indicator Data'!Z174&gt;CY$195,10,IF('Indicator Data'!Z174&lt;CY$194,0,10-(CY$195-'Indicator Data'!Z174)/(CY$195-CY$194)*10)),1))</f>
        <v>3.4</v>
      </c>
      <c r="CZ171" s="35">
        <f>IF('Indicator Data'!AA174="No data","x",ROUND(IF('Indicator Data'!AA174&gt;CZ$195,10,IF('Indicator Data'!AA174&lt;CZ$194,0,10-(CZ$195-'Indicator Data'!AA174)/(CZ$195-CZ$194)*10)),1))</f>
        <v>7.1</v>
      </c>
      <c r="DA171" s="35">
        <f t="shared" si="274"/>
        <v>6.6</v>
      </c>
      <c r="DB171" s="35">
        <f t="shared" si="275"/>
        <v>6.6</v>
      </c>
      <c r="DC171" s="35">
        <f>IF('Indicator Data'!AF174="No data","x",ROUND(IF('Indicator Data'!AF174&gt;DC$195,10,IF('Indicator Data'!AF174&lt;DC$194,0,10-(DC$195-'Indicator Data'!AF174)/(DC$195-DC$194)*10)),1))</f>
        <v>4.5999999999999996</v>
      </c>
      <c r="DD171" s="35">
        <f>IF('Indicator Data'!AG174="No data","x",ROUND(IF('Indicator Data'!AG174&gt;DD$195,10,IF('Indicator Data'!AG174&lt;DD$194,0,10-(DD$195-'Indicator Data'!AG174)/(DD$195-DD$194)*10)),1))</f>
        <v>7.6</v>
      </c>
      <c r="DE171" s="35">
        <f t="shared" si="276"/>
        <v>6.5</v>
      </c>
      <c r="DF171" s="35">
        <f>IF('Indicator Data'!AB174="No data","x",ROUND(IF('Indicator Data'!AB174&gt;DF$195,10,IF('Indicator Data'!AB174&lt;DF$194,0,10-(DF$195-'Indicator Data'!AB174)/(DF$195-DF$194)*10)),1))</f>
        <v>3.9</v>
      </c>
      <c r="DG171" s="35">
        <f t="shared" si="277"/>
        <v>6</v>
      </c>
      <c r="DH171" s="143">
        <f>IF('Indicator Data'!AD174="No data","x",'Indicator Data'!AD174/'Indicator Data'!$CJ174)</f>
        <v>9.3508437076295282E-5</v>
      </c>
      <c r="DI171" s="35">
        <f t="shared" si="278"/>
        <v>9.1</v>
      </c>
      <c r="DJ171" s="35">
        <f>IF('Indicator Data'!AE174="No data","x",ROUND(IF('Indicator Data'!AE174&gt;DJ$195,0,IF('Indicator Data'!AE174&lt;DJ$194,10,(DJ$195-'Indicator Data'!AE174)/(DJ$195-DJ$194)*10)),1))</f>
        <v>4</v>
      </c>
      <c r="DK171" s="35">
        <f t="shared" si="279"/>
        <v>6.6</v>
      </c>
      <c r="DL171" s="35">
        <f t="shared" si="280"/>
        <v>6.4</v>
      </c>
      <c r="DM171" s="37">
        <f t="shared" si="316"/>
        <v>6.6</v>
      </c>
      <c r="DN171" s="38">
        <f t="shared" si="317"/>
        <v>5</v>
      </c>
      <c r="DO171" s="35">
        <f>ROUND(IF('Indicator Data'!AH174=0,0,IF('Indicator Data'!AH174&gt;DO$195,10,IF('Indicator Data'!AH174&lt;DO$194,0,10-(DO$195-'Indicator Data'!AH174)/(DO$195-DO$194)*10))),1)</f>
        <v>6.6</v>
      </c>
      <c r="DP171" s="35">
        <f>ROUND(IF('Indicator Data'!AI174=0,0,IF(LOG('Indicator Data'!AI174)&gt;LOG(DP$195),10,IF(LOG('Indicator Data'!AI174)&lt;LOG(DP$194),0,10-(LOG(DP$195)-LOG('Indicator Data'!AI174))/(LOG(DP$195)-LOG(DP$194))*10))),1)</f>
        <v>6.5</v>
      </c>
      <c r="DQ171" s="37">
        <f t="shared" si="318"/>
        <v>6.6</v>
      </c>
      <c r="DR171" s="35">
        <f>'Indicator Data'!AJ174</f>
        <v>0</v>
      </c>
      <c r="DS171" s="35">
        <f>'Indicator Data'!AK174</f>
        <v>0</v>
      </c>
      <c r="DT171" s="37">
        <f t="shared" si="319"/>
        <v>0</v>
      </c>
      <c r="DU171" s="38">
        <f t="shared" si="320"/>
        <v>4.5999999999999996</v>
      </c>
      <c r="DV171" s="13"/>
      <c r="DW171" s="83"/>
      <c r="DX171" s="2"/>
    </row>
    <row r="172" spans="1:128" x14ac:dyDescent="0.3">
      <c r="A172" s="98" t="str">
        <f>'Indicator Data'!A175</f>
        <v>Thailand</v>
      </c>
      <c r="B172" s="39" t="str">
        <f>'Indicator Data'!B175</f>
        <v>THA</v>
      </c>
      <c r="C172" s="35">
        <f>ROUND(IF('Indicator Data'!C175=0,0.1,IF(LOG('Indicator Data'!C175)&gt;C$195,10,IF(LOG('Indicator Data'!C175)&lt;C$194,0,10-(C$195-LOG('Indicator Data'!C175))/(C$195-C$194)*10))),1)</f>
        <v>6.3</v>
      </c>
      <c r="D172" s="35">
        <f>ROUND(IF('Indicator Data'!D175=0,0.1,IF(LOG('Indicator Data'!D175)&gt;D$195,10,IF(LOG('Indicator Data'!D175)&lt;D$194,0,10-(D$195-LOG('Indicator Data'!D175))/(D$195-D$194)*10))),1)</f>
        <v>0.1</v>
      </c>
      <c r="E172" s="35">
        <f t="shared" si="281"/>
        <v>3.8</v>
      </c>
      <c r="F172" s="35">
        <f>IF('Indicator Data'!E175="No data",0.1,(ROUND(IF('Indicator Data'!E175=0,0,IF(LOG('Indicator Data'!E175)&gt;F$195,10,IF(LOG('Indicator Data'!E175)&lt;F$194,0,10-(F$195-LOG('Indicator Data'!E175))/(F$195-F$194)*10))),1)))</f>
        <v>9.6999999999999993</v>
      </c>
      <c r="G172" s="35">
        <f>ROUND(IF('Indicator Data'!F175=0,0,IF(LOG('Indicator Data'!F175)&gt;G$195,10,IF(LOG('Indicator Data'!F175)&lt;G$194,0,10-(G$195-LOG('Indicator Data'!F175))/(G$195-G$194)*10))),1)</f>
        <v>7.4</v>
      </c>
      <c r="H172" s="35">
        <f>ROUND(IF('Indicator Data'!G175=0,0,IF(LOG('Indicator Data'!G175)&gt;H$195,10,IF(LOG('Indicator Data'!G175)&lt;H$194,0,10-(H$195-LOG('Indicator Data'!G175))/(H$195-H$194)*10))),1)</f>
        <v>7.9</v>
      </c>
      <c r="I172" s="35">
        <f>ROUND(IF('Indicator Data'!H175=0,0,IF(LOG('Indicator Data'!H175)&gt;I$195,10,IF(LOG('Indicator Data'!H175)&lt;I$194,0,10-(I$195-LOG('Indicator Data'!H175))/(I$195-I$194)*10))),1)</f>
        <v>7.8</v>
      </c>
      <c r="J172" s="35">
        <f t="shared" si="282"/>
        <v>7.9</v>
      </c>
      <c r="K172" s="35">
        <f>ROUND(IF('Indicator Data'!I175=0,0,IF(LOG('Indicator Data'!I175)&gt;K$195,10,IF(LOG('Indicator Data'!I175)&lt;K$194,0,10-(K$195-LOG('Indicator Data'!I175))/(K$195-K$194)*10))),1)</f>
        <v>6.9</v>
      </c>
      <c r="L172" s="35">
        <f t="shared" si="283"/>
        <v>7.4</v>
      </c>
      <c r="M172" s="35">
        <f>ROUND(IF('Indicator Data'!J175=0,0,IF(LOG('Indicator Data'!J175)&gt;M$195,10,IF(LOG('Indicator Data'!J175)&lt;M$194,0,10-(M$195-LOG('Indicator Data'!J175))/(M$195-M$194)*10))),1)</f>
        <v>10</v>
      </c>
      <c r="N172" s="36">
        <f>'Indicator Data'!C175/'Indicator Data'!$CK175</f>
        <v>4.7694420429847384E-5</v>
      </c>
      <c r="O172" s="36">
        <f>'Indicator Data'!D175/'Indicator Data'!$CK175</f>
        <v>0</v>
      </c>
      <c r="P172" s="36">
        <f>IF(F172=0.1,"x",'Indicator Data'!E175/'Indicator Data'!$CK175)</f>
        <v>1.1065310130828374E-2</v>
      </c>
      <c r="Q172" s="36">
        <f>'Indicator Data'!F175/'Indicator Data'!$CK175</f>
        <v>3.9924859212369485E-6</v>
      </c>
      <c r="R172" s="36">
        <f>'Indicator Data'!G175/'Indicator Data'!$CK175</f>
        <v>2.1589091560591371E-3</v>
      </c>
      <c r="S172" s="36">
        <f>'Indicator Data'!H175/'Indicator Data'!$CK175</f>
        <v>4.0487911325692394E-5</v>
      </c>
      <c r="T172" s="36">
        <f>'Indicator Data'!I175/'Indicator Data'!$CK175</f>
        <v>4.1635649314555347E-4</v>
      </c>
      <c r="U172" s="36">
        <f>'Indicator Data'!J175/'Indicator Data'!$CK175</f>
        <v>1.7618128214403405E-2</v>
      </c>
      <c r="V172" s="35">
        <f t="shared" si="284"/>
        <v>0.2</v>
      </c>
      <c r="W172" s="35">
        <f t="shared" si="285"/>
        <v>0</v>
      </c>
      <c r="X172" s="35">
        <f t="shared" si="286"/>
        <v>0.1</v>
      </c>
      <c r="Y172" s="35">
        <f t="shared" si="287"/>
        <v>7.4</v>
      </c>
      <c r="Z172" s="35">
        <f t="shared" si="288"/>
        <v>6.9</v>
      </c>
      <c r="AA172" s="35">
        <f t="shared" si="289"/>
        <v>1.2</v>
      </c>
      <c r="AB172" s="35">
        <f t="shared" si="290"/>
        <v>0.1</v>
      </c>
      <c r="AC172" s="35">
        <f t="shared" si="291"/>
        <v>0.7</v>
      </c>
      <c r="AD172" s="35">
        <f t="shared" si="292"/>
        <v>0.4</v>
      </c>
      <c r="AE172" s="35">
        <f t="shared" si="293"/>
        <v>0.6</v>
      </c>
      <c r="AF172" s="35">
        <f t="shared" si="294"/>
        <v>5.9</v>
      </c>
      <c r="AG172" s="35">
        <f>ROUND(IF('Indicator Data'!K175=0,0,IF('Indicator Data'!K175&gt;AG$195,10,IF('Indicator Data'!K175&lt;AG$194,0,10-(AG$195-'Indicator Data'!K175)/(AG$195-AG$194)*10))),1)</f>
        <v>10</v>
      </c>
      <c r="AH172" s="35">
        <f t="shared" si="295"/>
        <v>3.3</v>
      </c>
      <c r="AI172" s="35">
        <f t="shared" si="296"/>
        <v>0.1</v>
      </c>
      <c r="AJ172" s="35">
        <f t="shared" si="297"/>
        <v>4.5999999999999996</v>
      </c>
      <c r="AK172" s="35">
        <f t="shared" si="298"/>
        <v>4</v>
      </c>
      <c r="AL172" s="35">
        <f t="shared" si="299"/>
        <v>4.3</v>
      </c>
      <c r="AM172" s="35">
        <f t="shared" si="300"/>
        <v>3.7</v>
      </c>
      <c r="AN172" s="35">
        <f t="shared" si="301"/>
        <v>8.6999999999999993</v>
      </c>
      <c r="AO172" s="142">
        <f t="shared" si="302"/>
        <v>2.1</v>
      </c>
      <c r="AP172" s="142">
        <f t="shared" si="255"/>
        <v>8.8000000000000007</v>
      </c>
      <c r="AQ172" s="142">
        <f t="shared" si="303"/>
        <v>7.2</v>
      </c>
      <c r="AR172" s="142">
        <f t="shared" si="304"/>
        <v>4.9000000000000004</v>
      </c>
      <c r="AS172" s="35">
        <f t="shared" si="305"/>
        <v>9.4</v>
      </c>
      <c r="AT172" s="35">
        <f>IF('Indicator Data'!L175="No data","x",IF('Indicator Data'!CL175&lt;1000,"x",ROUND((IF('Indicator Data'!L175&gt;AT$195,10,IF('Indicator Data'!L175&lt;AT$194,0,10-(AT$195-'Indicator Data'!L175)/(AT$195-AT$194)*10))),1)))</f>
        <v>2</v>
      </c>
      <c r="AU172" s="142">
        <f t="shared" si="306"/>
        <v>5.7</v>
      </c>
      <c r="AV172" s="35">
        <f>IF('Indicator Data'!M175="No data","x",ROUND(IF('Indicator Data'!M175=0,0,IF(LOG('Indicator Data'!M175)&gt;AV$195,10,IF(LOG('Indicator Data'!M175)&lt;AV$194,0,10-(AV$195-LOG('Indicator Data'!M175))/(AV$195-AV$194)*10))),1))</f>
        <v>5.5</v>
      </c>
      <c r="AW172" s="36">
        <f>IF(AV172="x","x",'Indicator Data'!M175/'Indicator Data'!$CK175)</f>
        <v>1.0615240728664593E-3</v>
      </c>
      <c r="AX172" s="35">
        <f t="shared" si="256"/>
        <v>0</v>
      </c>
      <c r="AY172" s="35">
        <f t="shared" si="257"/>
        <v>3.2</v>
      </c>
      <c r="AZ172" s="35" t="str">
        <f>IF('Indicator Data'!N175="No data","x",ROUND(IF('Indicator Data'!N175=0,0,IF(LOG('Indicator Data'!N175)&gt;AZ$195,10,IF(LOG('Indicator Data'!N175)&lt;AZ$194,0,10-(AZ$195-LOG('Indicator Data'!N175))/(AZ$195-AZ$194)*10))),1))</f>
        <v>x</v>
      </c>
      <c r="BA172" s="36" t="str">
        <f>IF(AZ172="x","x",'Indicator Data'!N175/'Indicator Data'!$CK175)</f>
        <v>x</v>
      </c>
      <c r="BB172" s="35" t="str">
        <f t="shared" si="258"/>
        <v>x</v>
      </c>
      <c r="BC172" s="35" t="str">
        <f t="shared" si="259"/>
        <v>x</v>
      </c>
      <c r="BD172" s="35" t="str">
        <f>IF('Indicator Data'!O175="No data","x",ROUND(IF('Indicator Data'!O175=0,0,IF(LOG('Indicator Data'!O175)&gt;BD$195,10,IF(LOG('Indicator Data'!O175)&lt;BD$194,0,10-(BD$195-LOG('Indicator Data'!O175))/(BD$195-BD$194)*10))),1))</f>
        <v>x</v>
      </c>
      <c r="BE172" s="36" t="str">
        <f>IF(BD172="x","x",'Indicator Data'!O175/'Indicator Data'!$CK175)</f>
        <v>x</v>
      </c>
      <c r="BF172" s="35" t="str">
        <f t="shared" si="260"/>
        <v>x</v>
      </c>
      <c r="BG172" s="35" t="str">
        <f t="shared" si="261"/>
        <v>x</v>
      </c>
      <c r="BH172" s="35" t="str">
        <f>IF('Indicator Data'!P175="No data","x",ROUND(IF('Indicator Data'!P175=0,0,IF(LOG('Indicator Data'!P175)&gt;BH$195,10,IF(LOG('Indicator Data'!P175)&lt;BH$194,0,10-(BH$195-LOG('Indicator Data'!P175))/(BH$195-BH$194)*10))),1))</f>
        <v>x</v>
      </c>
      <c r="BI172" s="36" t="str">
        <f>IF(BH172="x","x",'Indicator Data'!P175/'Indicator Data'!$CK175)</f>
        <v>x</v>
      </c>
      <c r="BJ172" s="35" t="str">
        <f t="shared" si="262"/>
        <v>x</v>
      </c>
      <c r="BK172" s="35" t="str">
        <f t="shared" si="263"/>
        <v>x</v>
      </c>
      <c r="BL172" s="35">
        <f t="shared" si="264"/>
        <v>3.2</v>
      </c>
      <c r="BM172" s="35">
        <f>ROUND(IF('Indicator Data'!Q175=0,0,IF(LOG('Indicator Data'!Q175)&gt;BM$195,10,IF(LOG('Indicator Data'!Q175)&lt;BM$194,0,10-(BM$195-LOG('Indicator Data'!Q175))/(BM$195-BM$194)*10))),1)</f>
        <v>9.1</v>
      </c>
      <c r="BN172" s="35">
        <f>ROUND(IF('Indicator Data'!R175=0,0,IF(LOG('Indicator Data'!R175)&gt;BN$195,10,IF(LOG('Indicator Data'!R175)&lt;BN$194,0,10-(BN$195-LOG('Indicator Data'!R175))/(BN$195-BN$194)*10))),1)</f>
        <v>10</v>
      </c>
      <c r="BO172" s="35">
        <f t="shared" si="265"/>
        <v>9.7000000000000011</v>
      </c>
      <c r="BP172" s="36">
        <f>'Indicator Data'!Q175/'Indicator Data'!$CK175</f>
        <v>0.32151110676089073</v>
      </c>
      <c r="BQ172" s="36">
        <f>'Indicator Data'!R175/'Indicator Data'!$CK175</f>
        <v>0.23178516242051145</v>
      </c>
      <c r="BR172" s="35">
        <f t="shared" si="307"/>
        <v>3.2</v>
      </c>
      <c r="BS172" s="35">
        <f t="shared" si="308"/>
        <v>2.9</v>
      </c>
      <c r="BT172" s="35">
        <f t="shared" si="242"/>
        <v>3</v>
      </c>
      <c r="BU172" s="35">
        <f t="shared" si="266"/>
        <v>7.7</v>
      </c>
      <c r="BV172" s="35">
        <f>ROUND(IF('Indicator Data'!S175=0,0,IF(LOG('Indicator Data'!S175)&gt;BV$195,10,IF(LOG('Indicator Data'!S175)&lt;BV$194,0,10-(BV$195-LOG('Indicator Data'!S175))/(BV$195-BV$194)*10))),1)</f>
        <v>9</v>
      </c>
      <c r="BW172" s="35">
        <f>ROUND(IF('Indicator Data'!T175=0,0,IF(LOG('Indicator Data'!T175)&gt;BW$195,10,IF(LOG('Indicator Data'!T175)&lt;BW$194,0,10-(BW$195-LOG('Indicator Data'!T175))/(BW$195-BW$194)*10))),1)</f>
        <v>8.9</v>
      </c>
      <c r="BX172" s="35">
        <f t="shared" si="267"/>
        <v>8.9333333333333318</v>
      </c>
      <c r="BY172" s="36">
        <f>'Indicator Data'!S175/'Indicator Data'!$CK175</f>
        <v>0.30001549863934518</v>
      </c>
      <c r="BZ172" s="36">
        <f>'Indicator Data'!T175/'Indicator Data'!$CK175</f>
        <v>0.23847895307689998</v>
      </c>
      <c r="CA172" s="35">
        <f t="shared" si="309"/>
        <v>5</v>
      </c>
      <c r="CB172" s="35">
        <f t="shared" si="310"/>
        <v>2.4</v>
      </c>
      <c r="CC172" s="35">
        <f t="shared" si="268"/>
        <v>3.2666666666666671</v>
      </c>
      <c r="CD172" s="35">
        <f t="shared" si="269"/>
        <v>7</v>
      </c>
      <c r="CE172" s="35">
        <f t="shared" si="270"/>
        <v>7.4</v>
      </c>
      <c r="CF172" s="35">
        <f>ROUND(IF('Indicator Data'!U175=0,0,IF(LOG('Indicator Data'!U175)&gt;CF$195,10,IF(LOG('Indicator Data'!U175)&lt;CF$194,0,10-(CF$195-LOG('Indicator Data'!U175))/(CF$195-CF$194)*10))),1)</f>
        <v>9.6</v>
      </c>
      <c r="CG172" s="36">
        <f>'Indicator Data'!U175/'Indicator Data'!$CK175</f>
        <v>0.83206883510922403</v>
      </c>
      <c r="CH172" s="35">
        <f t="shared" si="311"/>
        <v>9.1999999999999993</v>
      </c>
      <c r="CI172" s="35">
        <f t="shared" si="271"/>
        <v>9.4</v>
      </c>
      <c r="CJ172" s="35">
        <f>ROUND(IF('Indicator Data'!V175=0,0,IF(LOG('Indicator Data'!V175)&gt;CJ$195,10,IF(LOG('Indicator Data'!V175)&lt;CJ$194,0,10-(CJ$195-LOG('Indicator Data'!V175))/(CJ$195-CJ$194)*10))),1)</f>
        <v>9.6999999999999993</v>
      </c>
      <c r="CK172" s="36">
        <f>IF('Indicator Data'!V175/'Indicator Data'!$CK175&gt;1,1,'Indicator Data'!V175/'Indicator Data'!$CK175)</f>
        <v>0.96265682047205758</v>
      </c>
      <c r="CL172" s="35">
        <f t="shared" si="312"/>
        <v>9.6</v>
      </c>
      <c r="CM172" s="35">
        <f t="shared" si="272"/>
        <v>9.6999999999999993</v>
      </c>
      <c r="CN172" s="35">
        <f>ROUND(IF('Indicator Data'!W175=0,0,IF(LOG('Indicator Data'!W175)&gt;CN$195,10,IF(LOG('Indicator Data'!W175)&lt;CN$194,0,10-(CN$195-LOG('Indicator Data'!W175))/(CN$195-CN$194)*10))),1)</f>
        <v>9.8000000000000007</v>
      </c>
      <c r="CO172" s="36">
        <f>'Indicator Data'!W175/'Indicator Data'!$CK175</f>
        <v>0.98462797971622917</v>
      </c>
      <c r="CP172" s="35">
        <f t="shared" si="313"/>
        <v>9.8000000000000007</v>
      </c>
      <c r="CQ172" s="35">
        <f t="shared" si="273"/>
        <v>9.8000000000000007</v>
      </c>
      <c r="CR172" s="35">
        <f t="shared" si="314"/>
        <v>9.3000000000000007</v>
      </c>
      <c r="CS172" s="35">
        <f>IF('Indicator Data'!BZ175="No data","x",ROUND(IF('Indicator Data'!BZ175&gt;CS$195,0,IF('Indicator Data'!BZ175&lt;CS$194,10,(CS$195-'Indicator Data'!BZ175)/(CS$195-CS$194)*10)),1))</f>
        <v>0.1</v>
      </c>
      <c r="CT172" s="35">
        <f>IF('Indicator Data'!CA175="No data","x",ROUND(IF('Indicator Data'!CA175&gt;CT$195,0,IF('Indicator Data'!CA175&lt;CT$194,10,(CT$195-'Indicator Data'!CA175)/(CT$195-CT$194)*10)),1))</f>
        <v>0</v>
      </c>
      <c r="CU172" s="35">
        <f>IF('Indicator Data'!AC175="No data","x",ROUND(IF('Indicator Data'!AC175&gt;CU$195,0,IF('Indicator Data'!AC175&lt;CU$194,10,(CU$195-'Indicator Data'!AC175)/(CU$195-CU$194)*10)),1))</f>
        <v>0.9</v>
      </c>
      <c r="CV172" s="35">
        <f t="shared" si="315"/>
        <v>0.3</v>
      </c>
      <c r="CW172" s="35">
        <f>IF('Indicator Data'!X175="No data","x",ROUND(IF(LOG('Indicator Data'!X175)&gt;CW$195,10,IF(LOG('Indicator Data'!X175)&lt;CW$194,0,10-(CW$195-LOG('Indicator Data'!X175))/(CW$195-CW$194)*10)),1))</f>
        <v>7.1</v>
      </c>
      <c r="CX172" s="35">
        <f>IF('Indicator Data'!Y175="No data","x",ROUND(IF('Indicator Data'!Y175&gt;CX$195,10,IF('Indicator Data'!Y175&lt;CX$194,0,10-(CX$195-'Indicator Data'!Y175)/(CX$195-CX$194)*10)),1))</f>
        <v>3.7</v>
      </c>
      <c r="CY172" s="35">
        <f>IF('Indicator Data'!Z175="No data","x",ROUND(IF('Indicator Data'!Z175&gt;CY$195,10,IF('Indicator Data'!Z175&lt;CY$194,0,10-(CY$195-'Indicator Data'!Z175)/(CY$195-CY$194)*10)),1))</f>
        <v>5</v>
      </c>
      <c r="CZ172" s="35" t="str">
        <f>IF('Indicator Data'!AA175="No data","x",ROUND(IF('Indicator Data'!AA175&gt;CZ$195,10,IF('Indicator Data'!AA175&lt;CZ$194,0,10-(CZ$195-'Indicator Data'!AA175)/(CZ$195-CZ$194)*10)),1))</f>
        <v>x</v>
      </c>
      <c r="DA172" s="35">
        <f t="shared" si="274"/>
        <v>5.3</v>
      </c>
      <c r="DB172" s="35">
        <f t="shared" si="275"/>
        <v>3.6</v>
      </c>
      <c r="DC172" s="35">
        <f>IF('Indicator Data'!AF175="No data","x",ROUND(IF('Indicator Data'!AF175&gt;DC$195,10,IF('Indicator Data'!AF175&lt;DC$194,0,10-(DC$195-'Indicator Data'!AF175)/(DC$195-DC$194)*10)),1))</f>
        <v>2.7</v>
      </c>
      <c r="DD172" s="35">
        <f>IF('Indicator Data'!AG175="No data","x",ROUND(IF('Indicator Data'!AG175&gt;DD$195,10,IF('Indicator Data'!AG175&lt;DD$194,0,10-(DD$195-'Indicator Data'!AG175)/(DD$195-DD$194)*10)),1))</f>
        <v>0.2</v>
      </c>
      <c r="DE172" s="35">
        <f t="shared" si="276"/>
        <v>3.7</v>
      </c>
      <c r="DF172" s="35">
        <f>IF('Indicator Data'!AB175="No data","x",ROUND(IF('Indicator Data'!AB175&gt;DF$195,10,IF('Indicator Data'!AB175&lt;DF$194,0,10-(DF$195-'Indicator Data'!AB175)/(DF$195-DF$194)*10)),1))</f>
        <v>0</v>
      </c>
      <c r="DG172" s="35">
        <f t="shared" si="277"/>
        <v>0.3</v>
      </c>
      <c r="DH172" s="143">
        <f>IF('Indicator Data'!AD175="No data","x",'Indicator Data'!AD175/'Indicator Data'!$CJ175)</f>
        <v>1.4549250224569043E-4</v>
      </c>
      <c r="DI172" s="35">
        <f t="shared" si="278"/>
        <v>8.5</v>
      </c>
      <c r="DJ172" s="35">
        <f>IF('Indicator Data'!AE175="No data","x",ROUND(IF('Indicator Data'!AE175&gt;DJ$195,0,IF('Indicator Data'!AE175&lt;DJ$194,10,(DJ$195-'Indicator Data'!AE175)/(DJ$195-DJ$194)*10)),1))</f>
        <v>2</v>
      </c>
      <c r="DK172" s="35">
        <f t="shared" si="279"/>
        <v>5.3</v>
      </c>
      <c r="DL172" s="35">
        <f t="shared" si="280"/>
        <v>3.1</v>
      </c>
      <c r="DM172" s="37">
        <f t="shared" si="316"/>
        <v>5.7</v>
      </c>
      <c r="DN172" s="38">
        <f t="shared" si="317"/>
        <v>6.2</v>
      </c>
      <c r="DO172" s="35">
        <f>ROUND(IF('Indicator Data'!AH175=0,0,IF('Indicator Data'!AH175&gt;DO$195,10,IF('Indicator Data'!AH175&lt;DO$194,0,10-(DO$195-'Indicator Data'!AH175)/(DO$195-DO$194)*10))),1)</f>
        <v>7.9</v>
      </c>
      <c r="DP172" s="35">
        <f>ROUND(IF('Indicator Data'!AI175=0,0,IF(LOG('Indicator Data'!AI175)&gt;LOG(DP$195),10,IF(LOG('Indicator Data'!AI175)&lt;LOG(DP$194),0,10-(LOG(DP$195)-LOG('Indicator Data'!AI175))/(LOG(DP$195)-LOG(DP$194))*10))),1)</f>
        <v>5.6</v>
      </c>
      <c r="DQ172" s="37">
        <f t="shared" si="318"/>
        <v>6.9</v>
      </c>
      <c r="DR172" s="35">
        <f>'Indicator Data'!AJ175</f>
        <v>0</v>
      </c>
      <c r="DS172" s="35">
        <f>'Indicator Data'!AK175</f>
        <v>0</v>
      </c>
      <c r="DT172" s="37">
        <f t="shared" si="319"/>
        <v>0</v>
      </c>
      <c r="DU172" s="38">
        <f t="shared" si="320"/>
        <v>4.8</v>
      </c>
      <c r="DV172" s="13"/>
      <c r="DW172" s="83"/>
      <c r="DX172" s="2"/>
    </row>
    <row r="173" spans="1:128" x14ac:dyDescent="0.3">
      <c r="A173" s="99" t="str">
        <f>'Indicator Data'!A176</f>
        <v>Timor-Leste</v>
      </c>
      <c r="B173" s="39" t="str">
        <f>'Indicator Data'!B176</f>
        <v>TLS</v>
      </c>
      <c r="C173" s="35">
        <f>ROUND(IF('Indicator Data'!C176=0,0.1,IF(LOG('Indicator Data'!C176)&gt;C$195,10,IF(LOG('Indicator Data'!C176)&lt;C$194,0,10-(C$195-LOG('Indicator Data'!C176))/(C$195-C$194)*10))),1)</f>
        <v>5.9</v>
      </c>
      <c r="D173" s="35">
        <f>ROUND(IF('Indicator Data'!D176=0,0.1,IF(LOG('Indicator Data'!D176)&gt;D$195,10,IF(LOG('Indicator Data'!D176)&lt;D$194,0,10-(D$195-LOG('Indicator Data'!D176))/(D$195-D$194)*10))),1)</f>
        <v>3.9</v>
      </c>
      <c r="E173" s="35">
        <f t="shared" si="281"/>
        <v>5</v>
      </c>
      <c r="F173" s="35">
        <f>IF('Indicator Data'!E176="No data",0.1,(ROUND(IF('Indicator Data'!E176=0,0,IF(LOG('Indicator Data'!E176)&gt;F$195,10,IF(LOG('Indicator Data'!E176)&lt;F$194,0,10-(F$195-LOG('Indicator Data'!E176))/(F$195-F$194)*10))),1)))</f>
        <v>2.6</v>
      </c>
      <c r="G173" s="35">
        <f>ROUND(IF('Indicator Data'!F176=0,0,IF(LOG('Indicator Data'!F176)&gt;G$195,10,IF(LOG('Indicator Data'!F176)&lt;G$194,0,10-(G$195-LOG('Indicator Data'!F176))/(G$195-G$194)*10))),1)</f>
        <v>4.5999999999999996</v>
      </c>
      <c r="H173" s="35">
        <f>ROUND(IF('Indicator Data'!G176=0,0,IF(LOG('Indicator Data'!G176)&gt;H$195,10,IF(LOG('Indicator Data'!G176)&lt;H$194,0,10-(H$195-LOG('Indicator Data'!G176))/(H$195-H$194)*10))),1)</f>
        <v>4.5999999999999996</v>
      </c>
      <c r="I173" s="35">
        <f>ROUND(IF('Indicator Data'!H176=0,0,IF(LOG('Indicator Data'!H176)&gt;I$195,10,IF(LOG('Indicator Data'!H176)&lt;I$194,0,10-(I$195-LOG('Indicator Data'!H176))/(I$195-I$194)*10))),1)</f>
        <v>6.8</v>
      </c>
      <c r="J173" s="35">
        <f t="shared" si="282"/>
        <v>5.8</v>
      </c>
      <c r="K173" s="35">
        <f>ROUND(IF('Indicator Data'!I176=0,0,IF(LOG('Indicator Data'!I176)&gt;K$195,10,IF(LOG('Indicator Data'!I176)&lt;K$194,0,10-(K$195-LOG('Indicator Data'!I176))/(K$195-K$194)*10))),1)</f>
        <v>4.4000000000000004</v>
      </c>
      <c r="L173" s="35">
        <f t="shared" si="283"/>
        <v>5.0999999999999996</v>
      </c>
      <c r="M173" s="35">
        <f>ROUND(IF('Indicator Data'!J176=0,0,IF(LOG('Indicator Data'!J176)&gt;M$195,10,IF(LOG('Indicator Data'!J176)&lt;M$194,0,10-(M$195-LOG('Indicator Data'!J176))/(M$195-M$194)*10))),1)</f>
        <v>6.3</v>
      </c>
      <c r="N173" s="36">
        <f>'Indicator Data'!C176/'Indicator Data'!$CK176</f>
        <v>1.9325455475606699E-3</v>
      </c>
      <c r="O173" s="36">
        <f>'Indicator Data'!D176/'Indicator Data'!$CK176</f>
        <v>1.2332223297821315E-4</v>
      </c>
      <c r="P173" s="36">
        <f>IF(F173=0.1,"x",'Indicator Data'!E176/'Indicator Data'!$CK176)</f>
        <v>9.0591713031537102E-4</v>
      </c>
      <c r="Q173" s="36">
        <f>'Indicator Data'!F176/'Indicator Data'!$CK176</f>
        <v>4.9412749130342358E-6</v>
      </c>
      <c r="R173" s="36">
        <f>'Indicator Data'!G176/'Indicator Data'!$CK176</f>
        <v>5.9807882421612727E-3</v>
      </c>
      <c r="S173" s="36">
        <f>'Indicator Data'!H176/'Indicator Data'!$CK176</f>
        <v>4.9756225938909712E-4</v>
      </c>
      <c r="T173" s="36">
        <f>'Indicator Data'!I176/'Indicator Data'!$CK176</f>
        <v>1.3042131580634389E-3</v>
      </c>
      <c r="U173" s="36">
        <f>'Indicator Data'!J176/'Indicator Data'!$CK176</f>
        <v>2.8915483786072656E-3</v>
      </c>
      <c r="V173" s="35">
        <f t="shared" si="284"/>
        <v>9.6999999999999993</v>
      </c>
      <c r="W173" s="35">
        <f t="shared" si="285"/>
        <v>1.2</v>
      </c>
      <c r="X173" s="35">
        <f t="shared" si="286"/>
        <v>7.4</v>
      </c>
      <c r="Y173" s="35">
        <f t="shared" si="287"/>
        <v>0.6</v>
      </c>
      <c r="Z173" s="35">
        <f t="shared" si="288"/>
        <v>7.1</v>
      </c>
      <c r="AA173" s="35">
        <f t="shared" si="289"/>
        <v>3.3</v>
      </c>
      <c r="AB173" s="35">
        <f t="shared" si="290"/>
        <v>1</v>
      </c>
      <c r="AC173" s="35">
        <f t="shared" si="291"/>
        <v>2.2000000000000002</v>
      </c>
      <c r="AD173" s="35">
        <f t="shared" si="292"/>
        <v>1.3</v>
      </c>
      <c r="AE173" s="35">
        <f t="shared" si="293"/>
        <v>1.8</v>
      </c>
      <c r="AF173" s="35">
        <f t="shared" si="294"/>
        <v>1</v>
      </c>
      <c r="AG173" s="35">
        <f>ROUND(IF('Indicator Data'!K176=0,0,IF('Indicator Data'!K176&gt;AG$195,10,IF('Indicator Data'!K176&lt;AG$194,0,10-(AG$195-'Indicator Data'!K176)/(AG$195-AG$194)*10))),1)</f>
        <v>1.9</v>
      </c>
      <c r="AH173" s="35">
        <f t="shared" si="295"/>
        <v>7.8</v>
      </c>
      <c r="AI173" s="35">
        <f t="shared" si="296"/>
        <v>2.6</v>
      </c>
      <c r="AJ173" s="35">
        <f t="shared" si="297"/>
        <v>4</v>
      </c>
      <c r="AK173" s="35">
        <f t="shared" si="298"/>
        <v>3.9</v>
      </c>
      <c r="AL173" s="35">
        <f t="shared" si="299"/>
        <v>4</v>
      </c>
      <c r="AM173" s="35">
        <f t="shared" si="300"/>
        <v>2.9</v>
      </c>
      <c r="AN173" s="35">
        <f t="shared" si="301"/>
        <v>4.0999999999999996</v>
      </c>
      <c r="AO173" s="142">
        <f t="shared" si="302"/>
        <v>6.3</v>
      </c>
      <c r="AP173" s="142">
        <f t="shared" si="255"/>
        <v>1.7</v>
      </c>
      <c r="AQ173" s="142">
        <f t="shared" si="303"/>
        <v>6</v>
      </c>
      <c r="AR173" s="142">
        <f t="shared" si="304"/>
        <v>3.6</v>
      </c>
      <c r="AS173" s="35">
        <f t="shared" si="305"/>
        <v>3</v>
      </c>
      <c r="AT173" s="35">
        <f>IF('Indicator Data'!L176="No data","x",IF('Indicator Data'!CL176&lt;1000,"x",ROUND((IF('Indicator Data'!L176&gt;AT$195,10,IF('Indicator Data'!L176&lt;AT$194,0,10-(AT$195-'Indicator Data'!L176)/(AT$195-AT$194)*10))),1)))</f>
        <v>0</v>
      </c>
      <c r="AU173" s="142">
        <f t="shared" si="306"/>
        <v>1.5</v>
      </c>
      <c r="AV173" s="35">
        <f>IF('Indicator Data'!M176="No data","x",ROUND(IF('Indicator Data'!M176=0,0,IF(LOG('Indicator Data'!M176)&gt;AV$195,10,IF(LOG('Indicator Data'!M176)&lt;AV$194,0,10-(AV$195-LOG('Indicator Data'!M176))/(AV$195-AV$194)*10))),1))</f>
        <v>6.6</v>
      </c>
      <c r="AW173" s="36">
        <f>IF(AV173="x","x",'Indicator Data'!M176/'Indicator Data'!$CK176)</f>
        <v>0.33888888763027991</v>
      </c>
      <c r="AX173" s="35">
        <f t="shared" si="256"/>
        <v>3.8</v>
      </c>
      <c r="AY173" s="35">
        <f t="shared" si="257"/>
        <v>5.4</v>
      </c>
      <c r="AZ173" s="35" t="str">
        <f>IF('Indicator Data'!N176="No data","x",ROUND(IF('Indicator Data'!N176=0,0,IF(LOG('Indicator Data'!N176)&gt;AZ$195,10,IF(LOG('Indicator Data'!N176)&lt;AZ$194,0,10-(AZ$195-LOG('Indicator Data'!N176))/(AZ$195-AZ$194)*10))),1))</f>
        <v>x</v>
      </c>
      <c r="BA173" s="36" t="str">
        <f>IF(AZ173="x","x",'Indicator Data'!N176/'Indicator Data'!$CK176)</f>
        <v>x</v>
      </c>
      <c r="BB173" s="35" t="str">
        <f t="shared" si="258"/>
        <v>x</v>
      </c>
      <c r="BC173" s="35" t="str">
        <f t="shared" si="259"/>
        <v>x</v>
      </c>
      <c r="BD173" s="35" t="str">
        <f>IF('Indicator Data'!O176="No data","x",ROUND(IF('Indicator Data'!O176=0,0,IF(LOG('Indicator Data'!O176)&gt;BD$195,10,IF(LOG('Indicator Data'!O176)&lt;BD$194,0,10-(BD$195-LOG('Indicator Data'!O176))/(BD$195-BD$194)*10))),1))</f>
        <v>x</v>
      </c>
      <c r="BE173" s="36" t="str">
        <f>IF(BD173="x","x",'Indicator Data'!O176/'Indicator Data'!$CK176)</f>
        <v>x</v>
      </c>
      <c r="BF173" s="35" t="str">
        <f t="shared" si="260"/>
        <v>x</v>
      </c>
      <c r="BG173" s="35" t="str">
        <f t="shared" si="261"/>
        <v>x</v>
      </c>
      <c r="BH173" s="35" t="str">
        <f>IF('Indicator Data'!P176="No data","x",ROUND(IF('Indicator Data'!P176=0,0,IF(LOG('Indicator Data'!P176)&gt;BH$195,10,IF(LOG('Indicator Data'!P176)&lt;BH$194,0,10-(BH$195-LOG('Indicator Data'!P176))/(BH$195-BH$194)*10))),1))</f>
        <v>x</v>
      </c>
      <c r="BI173" s="36" t="str">
        <f>IF(BH173="x","x",'Indicator Data'!P176/'Indicator Data'!$CK176)</f>
        <v>x</v>
      </c>
      <c r="BJ173" s="35" t="str">
        <f t="shared" si="262"/>
        <v>x</v>
      </c>
      <c r="BK173" s="35" t="str">
        <f t="shared" si="263"/>
        <v>x</v>
      </c>
      <c r="BL173" s="35">
        <f t="shared" si="264"/>
        <v>5.4</v>
      </c>
      <c r="BM173" s="35">
        <f>ROUND(IF('Indicator Data'!Q176=0,0,IF(LOG('Indicator Data'!Q176)&gt;BM$195,10,IF(LOG('Indicator Data'!Q176)&lt;BM$194,0,10-(BM$195-LOG('Indicator Data'!Q176))/(BM$195-BM$194)*10))),1)</f>
        <v>0</v>
      </c>
      <c r="BN173" s="35">
        <f>ROUND(IF('Indicator Data'!R176=0,0,IF(LOG('Indicator Data'!R176)&gt;BN$195,10,IF(LOG('Indicator Data'!R176)&lt;BN$194,0,10-(BN$195-LOG('Indicator Data'!R176))/(BN$195-BN$194)*10))),1)</f>
        <v>8.4</v>
      </c>
      <c r="BO173" s="35">
        <f t="shared" si="265"/>
        <v>5.6000000000000005</v>
      </c>
      <c r="BP173" s="36">
        <f>'Indicator Data'!Q176/'Indicator Data'!$CK176</f>
        <v>0</v>
      </c>
      <c r="BQ173" s="36">
        <f>'Indicator Data'!R176/'Indicator Data'!$CK176</f>
        <v>0.93623579109322119</v>
      </c>
      <c r="BR173" s="35">
        <f t="shared" si="307"/>
        <v>0</v>
      </c>
      <c r="BS173" s="35">
        <f t="shared" si="308"/>
        <v>10</v>
      </c>
      <c r="BT173" s="35">
        <f t="shared" si="242"/>
        <v>6.666666666666667</v>
      </c>
      <c r="BU173" s="35">
        <f t="shared" si="266"/>
        <v>6.2</v>
      </c>
      <c r="BV173" s="35">
        <f>ROUND(IF('Indicator Data'!S176=0,0,IF(LOG('Indicator Data'!S176)&gt;BV$195,10,IF(LOG('Indicator Data'!S176)&lt;BV$194,0,10-(BV$195-LOG('Indicator Data'!S176))/(BV$195-BV$194)*10))),1)</f>
        <v>0</v>
      </c>
      <c r="BW173" s="35">
        <f>ROUND(IF('Indicator Data'!T176=0,0,IF(LOG('Indicator Data'!T176)&gt;BW$195,10,IF(LOG('Indicator Data'!T176)&lt;BW$194,0,10-(BW$195-LOG('Indicator Data'!T176))/(BW$195-BW$194)*10))),1)</f>
        <v>7.2</v>
      </c>
      <c r="BX173" s="35">
        <f t="shared" si="267"/>
        <v>4.8</v>
      </c>
      <c r="BY173" s="36">
        <f>'Indicator Data'!S176/'Indicator Data'!$CK176</f>
        <v>0</v>
      </c>
      <c r="BZ173" s="36">
        <f>'Indicator Data'!T176/'Indicator Data'!$CK176</f>
        <v>0.92117494036392344</v>
      </c>
      <c r="CA173" s="35">
        <f t="shared" si="309"/>
        <v>0</v>
      </c>
      <c r="CB173" s="35">
        <f t="shared" si="310"/>
        <v>9.1999999999999993</v>
      </c>
      <c r="CC173" s="35">
        <f t="shared" si="268"/>
        <v>6.1333333333333329</v>
      </c>
      <c r="CD173" s="35">
        <f t="shared" si="269"/>
        <v>5.5</v>
      </c>
      <c r="CE173" s="35">
        <f t="shared" si="270"/>
        <v>5.9</v>
      </c>
      <c r="CF173" s="35">
        <f>ROUND(IF('Indicator Data'!U176=0,0,IF(LOG('Indicator Data'!U176)&gt;CF$195,10,IF(LOG('Indicator Data'!U176)&lt;CF$194,0,10-(CF$195-LOG('Indicator Data'!U176))/(CF$195-CF$194)*10))),1)</f>
        <v>6.9</v>
      </c>
      <c r="CG173" s="36">
        <f>'Indicator Data'!U176/'Indicator Data'!$CK176</f>
        <v>0.58591559512924241</v>
      </c>
      <c r="CH173" s="35">
        <f t="shared" si="311"/>
        <v>6.5</v>
      </c>
      <c r="CI173" s="35">
        <f t="shared" si="271"/>
        <v>6.7</v>
      </c>
      <c r="CJ173" s="35">
        <f>ROUND(IF('Indicator Data'!V176=0,0,IF(LOG('Indicator Data'!V176)&gt;CJ$195,10,IF(LOG('Indicator Data'!V176)&lt;CJ$194,0,10-(CJ$195-LOG('Indicator Data'!V176))/(CJ$195-CJ$194)*10))),1)</f>
        <v>7.1</v>
      </c>
      <c r="CK173" s="36">
        <f>IF('Indicator Data'!V176/'Indicator Data'!$CK176&gt;1,1,'Indicator Data'!V176/'Indicator Data'!$CK176)</f>
        <v>0.72976558397805535</v>
      </c>
      <c r="CL173" s="35">
        <f t="shared" si="312"/>
        <v>7.3</v>
      </c>
      <c r="CM173" s="35">
        <f t="shared" si="272"/>
        <v>7.2</v>
      </c>
      <c r="CN173" s="35">
        <f>ROUND(IF('Indicator Data'!W176=0,0,IF(LOG('Indicator Data'!W176)&gt;CN$195,10,IF(LOG('Indicator Data'!W176)&lt;CN$194,0,10-(CN$195-LOG('Indicator Data'!W176))/(CN$195-CN$194)*10))),1)</f>
        <v>7.2</v>
      </c>
      <c r="CO173" s="36">
        <f>'Indicator Data'!W176/'Indicator Data'!$CK176</f>
        <v>0.93672055137643773</v>
      </c>
      <c r="CP173" s="35">
        <f t="shared" si="313"/>
        <v>9.4</v>
      </c>
      <c r="CQ173" s="35">
        <f t="shared" si="273"/>
        <v>8.5</v>
      </c>
      <c r="CR173" s="35">
        <f t="shared" si="314"/>
        <v>7.2</v>
      </c>
      <c r="CS173" s="35">
        <f>IF('Indicator Data'!BZ176="No data","x",ROUND(IF('Indicator Data'!BZ176&gt;CS$195,0,IF('Indicator Data'!BZ176&lt;CS$194,10,(CS$195-'Indicator Data'!BZ176)/(CS$195-CS$194)*10)),1))</f>
        <v>5.2</v>
      </c>
      <c r="CT173" s="35">
        <f>IF('Indicator Data'!CA176="No data","x",ROUND(IF('Indicator Data'!CA176&gt;CT$195,0,IF('Indicator Data'!CA176&lt;CT$194,10,(CT$195-'Indicator Data'!CA176)/(CT$195-CT$194)*10)),1))</f>
        <v>3.6</v>
      </c>
      <c r="CU173" s="35">
        <f>IF('Indicator Data'!AC176="No data","x",ROUND(IF('Indicator Data'!AC176&gt;CU$195,0,IF('Indicator Data'!AC176&lt;CU$194,10,(CU$195-'Indicator Data'!AC176)/(CU$195-CU$194)*10)),1))</f>
        <v>7.2</v>
      </c>
      <c r="CV173" s="35">
        <f t="shared" si="315"/>
        <v>5.3</v>
      </c>
      <c r="CW173" s="35">
        <f>IF('Indicator Data'!X176="No data","x",ROUND(IF(LOG('Indicator Data'!X176)&gt;CW$195,10,IF(LOG('Indicator Data'!X176)&lt;CW$194,0,10-(CW$195-LOG('Indicator Data'!X176))/(CW$195-CW$194)*10)),1))</f>
        <v>6.4</v>
      </c>
      <c r="CX173" s="35">
        <f>IF('Indicator Data'!Y176="No data","x",ROUND(IF('Indicator Data'!Y176&gt;CX$195,10,IF('Indicator Data'!Y176&lt;CX$194,0,10-(CX$195-'Indicator Data'!Y176)/(CX$195-CX$194)*10)),1))</f>
        <v>6.3</v>
      </c>
      <c r="CY173" s="35">
        <f>IF('Indicator Data'!Z176="No data","x",ROUND(IF('Indicator Data'!Z176&gt;CY$195,10,IF('Indicator Data'!Z176&lt;CY$194,0,10-(CY$195-'Indicator Data'!Z176)/(CY$195-CY$194)*10)),1))</f>
        <v>3.1</v>
      </c>
      <c r="CZ173" s="35">
        <f>IF('Indicator Data'!AA176="No data","x",ROUND(IF('Indicator Data'!AA176&gt;CZ$195,10,IF('Indicator Data'!AA176&lt;CZ$194,0,10-(CZ$195-'Indicator Data'!AA176)/(CZ$195-CZ$194)*10)),1))</f>
        <v>9.6</v>
      </c>
      <c r="DA173" s="35">
        <f t="shared" si="274"/>
        <v>6.4</v>
      </c>
      <c r="DB173" s="35">
        <f t="shared" si="275"/>
        <v>6</v>
      </c>
      <c r="DC173" s="35">
        <f>IF('Indicator Data'!AF176="No data","x",ROUND(IF('Indicator Data'!AF176&gt;DC$195,10,IF('Indicator Data'!AF176&lt;DC$194,0,10-(DC$195-'Indicator Data'!AF176)/(DC$195-DC$194)*10)),1))</f>
        <v>3.8</v>
      </c>
      <c r="DD173" s="35">
        <f>IF('Indicator Data'!AG176="No data","x",ROUND(IF('Indicator Data'!AG176&gt;DD$195,10,IF('Indicator Data'!AG176&lt;DD$194,0,10-(DD$195-'Indicator Data'!AG176)/(DD$195-DD$194)*10)),1))</f>
        <v>5.6</v>
      </c>
      <c r="DE173" s="35">
        <f t="shared" si="276"/>
        <v>5.8</v>
      </c>
      <c r="DF173" s="35">
        <f>IF('Indicator Data'!AB176="No data","x",ROUND(IF('Indicator Data'!AB176&gt;DF$195,10,IF('Indicator Data'!AB176&lt;DF$194,0,10-(DF$195-'Indicator Data'!AB176)/(DF$195-DF$194)*10)),1))</f>
        <v>6.5</v>
      </c>
      <c r="DG173" s="35">
        <f t="shared" si="277"/>
        <v>5.6</v>
      </c>
      <c r="DH173" s="143" t="str">
        <f>IF('Indicator Data'!AD176="No data","x",'Indicator Data'!AD176/'Indicator Data'!$CJ176)</f>
        <v>x</v>
      </c>
      <c r="DI173" s="35" t="str">
        <f t="shared" si="278"/>
        <v>x</v>
      </c>
      <c r="DJ173" s="35">
        <f>IF('Indicator Data'!AE176="No data","x",ROUND(IF('Indicator Data'!AE176&gt;DJ$195,0,IF('Indicator Data'!AE176&lt;DJ$194,10,(DJ$195-'Indicator Data'!AE176)/(DJ$195-DJ$194)*10)),1))</f>
        <v>6</v>
      </c>
      <c r="DK173" s="35">
        <f t="shared" si="279"/>
        <v>6</v>
      </c>
      <c r="DL173" s="35">
        <f t="shared" si="280"/>
        <v>5.8</v>
      </c>
      <c r="DM173" s="37">
        <f t="shared" si="316"/>
        <v>6.1</v>
      </c>
      <c r="DN173" s="38">
        <f t="shared" si="317"/>
        <v>4.5</v>
      </c>
      <c r="DO173" s="35">
        <f>ROUND(IF('Indicator Data'!AH176=0,0,IF('Indicator Data'!AH176&gt;DO$195,10,IF('Indicator Data'!AH176&lt;DO$194,0,10-(DO$195-'Indicator Data'!AH176)/(DO$195-DO$194)*10))),1)</f>
        <v>1.6</v>
      </c>
      <c r="DP173" s="35">
        <f>ROUND(IF('Indicator Data'!AI176=0,0,IF(LOG('Indicator Data'!AI176)&gt;LOG(DP$195),10,IF(LOG('Indicator Data'!AI176)&lt;LOG(DP$194),0,10-(LOG(DP$195)-LOG('Indicator Data'!AI176))/(LOG(DP$195)-LOG(DP$194))*10))),1)</f>
        <v>4.2</v>
      </c>
      <c r="DQ173" s="37">
        <f t="shared" si="318"/>
        <v>3</v>
      </c>
      <c r="DR173" s="35">
        <f>'Indicator Data'!AJ176</f>
        <v>0</v>
      </c>
      <c r="DS173" s="35">
        <f>'Indicator Data'!AK176</f>
        <v>0</v>
      </c>
      <c r="DT173" s="37">
        <f t="shared" si="319"/>
        <v>0</v>
      </c>
      <c r="DU173" s="38">
        <f t="shared" si="320"/>
        <v>2.1</v>
      </c>
      <c r="DV173" s="13"/>
      <c r="DW173" s="83"/>
      <c r="DX173" s="2"/>
    </row>
    <row r="174" spans="1:128" x14ac:dyDescent="0.3">
      <c r="A174" s="99" t="str">
        <f>'Indicator Data'!A177</f>
        <v>Togo</v>
      </c>
      <c r="B174" s="39" t="str">
        <f>'Indicator Data'!B177</f>
        <v>TGO</v>
      </c>
      <c r="C174" s="35">
        <f>ROUND(IF('Indicator Data'!C177=0,0.1,IF(LOG('Indicator Data'!C177)&gt;C$195,10,IF(LOG('Indicator Data'!C177)&lt;C$194,0,10-(C$195-LOG('Indicator Data'!C177))/(C$195-C$194)*10))),1)</f>
        <v>0.1</v>
      </c>
      <c r="D174" s="35">
        <f>ROUND(IF('Indicator Data'!D177=0,0.1,IF(LOG('Indicator Data'!D177)&gt;D$195,10,IF(LOG('Indicator Data'!D177)&lt;D$194,0,10-(D$195-LOG('Indicator Data'!D177))/(D$195-D$194)*10))),1)</f>
        <v>0.1</v>
      </c>
      <c r="E174" s="35">
        <f t="shared" si="281"/>
        <v>0.1</v>
      </c>
      <c r="F174" s="35">
        <f>IF('Indicator Data'!E177="No data",0.1,(ROUND(IF('Indicator Data'!E177=0,0,IF(LOG('Indicator Data'!E177)&gt;F$195,10,IF(LOG('Indicator Data'!E177)&lt;F$194,0,10-(F$195-LOG('Indicator Data'!E177))/(F$195-F$194)*10))),1)))</f>
        <v>5.9</v>
      </c>
      <c r="G174" s="35">
        <f>ROUND(IF('Indicator Data'!F177=0,0,IF(LOG('Indicator Data'!F177)&gt;G$195,10,IF(LOG('Indicator Data'!F177)&lt;G$194,0,10-(G$195-LOG('Indicator Data'!F177))/(G$195-G$194)*10))),1)</f>
        <v>0</v>
      </c>
      <c r="H174" s="35">
        <f>ROUND(IF('Indicator Data'!G177=0,0,IF(LOG('Indicator Data'!G177)&gt;H$195,10,IF(LOG('Indicator Data'!G177)&lt;H$194,0,10-(H$195-LOG('Indicator Data'!G177))/(H$195-H$194)*10))),1)</f>
        <v>0</v>
      </c>
      <c r="I174" s="35">
        <f>ROUND(IF('Indicator Data'!H177=0,0,IF(LOG('Indicator Data'!H177)&gt;I$195,10,IF(LOG('Indicator Data'!H177)&lt;I$194,0,10-(I$195-LOG('Indicator Data'!H177))/(I$195-I$194)*10))),1)</f>
        <v>0</v>
      </c>
      <c r="J174" s="35">
        <f t="shared" si="282"/>
        <v>0</v>
      </c>
      <c r="K174" s="35">
        <f>ROUND(IF('Indicator Data'!I177=0,0,IF(LOG('Indicator Data'!I177)&gt;K$195,10,IF(LOG('Indicator Data'!I177)&lt;K$194,0,10-(K$195-LOG('Indicator Data'!I177))/(K$195-K$194)*10))),1)</f>
        <v>0</v>
      </c>
      <c r="L174" s="35">
        <f t="shared" si="283"/>
        <v>0</v>
      </c>
      <c r="M174" s="35">
        <f>ROUND(IF('Indicator Data'!J177=0,0,IF(LOG('Indicator Data'!J177)&gt;M$195,10,IF(LOG('Indicator Data'!J177)&lt;M$194,0,10-(M$195-LOG('Indicator Data'!J177))/(M$195-M$194)*10))),1)</f>
        <v>7.6</v>
      </c>
      <c r="N174" s="36">
        <f>'Indicator Data'!C177/'Indicator Data'!$CK177</f>
        <v>0</v>
      </c>
      <c r="O174" s="36">
        <f>'Indicator Data'!D177/'Indicator Data'!$CK177</f>
        <v>0</v>
      </c>
      <c r="P174" s="36">
        <f>IF(F174=0.1,"x",'Indicator Data'!E177/'Indicator Data'!$CK177)</f>
        <v>3.1365322366624379E-3</v>
      </c>
      <c r="Q174" s="36">
        <f>'Indicator Data'!F177/'Indicator Data'!$CK177</f>
        <v>0</v>
      </c>
      <c r="R174" s="36">
        <f>'Indicator Data'!G177/'Indicator Data'!$CK177</f>
        <v>0</v>
      </c>
      <c r="S174" s="36">
        <f>'Indicator Data'!H177/'Indicator Data'!$CK177</f>
        <v>0</v>
      </c>
      <c r="T174" s="36">
        <f>'Indicator Data'!I177/'Indicator Data'!$CK177</f>
        <v>0</v>
      </c>
      <c r="U174" s="36">
        <f>'Indicator Data'!J177/'Indicator Data'!$CK177</f>
        <v>1.5730438536215798E-3</v>
      </c>
      <c r="V174" s="35">
        <f t="shared" si="284"/>
        <v>0</v>
      </c>
      <c r="W174" s="35">
        <f t="shared" si="285"/>
        <v>0</v>
      </c>
      <c r="X174" s="35">
        <f t="shared" si="286"/>
        <v>0</v>
      </c>
      <c r="Y174" s="35">
        <f t="shared" si="287"/>
        <v>2.1</v>
      </c>
      <c r="Z174" s="35">
        <f t="shared" si="288"/>
        <v>0</v>
      </c>
      <c r="AA174" s="35">
        <f t="shared" si="289"/>
        <v>0</v>
      </c>
      <c r="AB174" s="35">
        <f t="shared" si="290"/>
        <v>0</v>
      </c>
      <c r="AC174" s="35">
        <f t="shared" si="291"/>
        <v>0</v>
      </c>
      <c r="AD174" s="35">
        <f t="shared" si="292"/>
        <v>0</v>
      </c>
      <c r="AE174" s="35">
        <f t="shared" si="293"/>
        <v>0</v>
      </c>
      <c r="AF174" s="35">
        <f t="shared" si="294"/>
        <v>0.5</v>
      </c>
      <c r="AG174" s="35">
        <f>ROUND(IF('Indicator Data'!K177=0,0,IF('Indicator Data'!K177&gt;AG$195,10,IF('Indicator Data'!K177&lt;AG$194,0,10-(AG$195-'Indicator Data'!K177)/(AG$195-AG$194)*10))),1)</f>
        <v>1</v>
      </c>
      <c r="AH174" s="35">
        <f t="shared" si="295"/>
        <v>0.1</v>
      </c>
      <c r="AI174" s="35">
        <f t="shared" si="296"/>
        <v>0.1</v>
      </c>
      <c r="AJ174" s="35">
        <f t="shared" si="297"/>
        <v>0</v>
      </c>
      <c r="AK174" s="35">
        <f t="shared" si="298"/>
        <v>0</v>
      </c>
      <c r="AL174" s="35">
        <f t="shared" si="299"/>
        <v>0</v>
      </c>
      <c r="AM174" s="35">
        <f t="shared" si="300"/>
        <v>0</v>
      </c>
      <c r="AN174" s="35">
        <f t="shared" si="301"/>
        <v>5</v>
      </c>
      <c r="AO174" s="142">
        <f t="shared" si="302"/>
        <v>0.1</v>
      </c>
      <c r="AP174" s="142">
        <f t="shared" si="255"/>
        <v>4.3</v>
      </c>
      <c r="AQ174" s="142">
        <f t="shared" si="303"/>
        <v>0</v>
      </c>
      <c r="AR174" s="142">
        <f t="shared" si="304"/>
        <v>0</v>
      </c>
      <c r="AS174" s="35">
        <f t="shared" si="305"/>
        <v>3</v>
      </c>
      <c r="AT174" s="35">
        <f>IF('Indicator Data'!L177="No data","x",IF('Indicator Data'!CL177&lt;1000,"x",ROUND((IF('Indicator Data'!L177&gt;AT$195,10,IF('Indicator Data'!L177&lt;AT$194,0,10-(AT$195-'Indicator Data'!L177)/(AT$195-AT$194)*10))),1)))</f>
        <v>2</v>
      </c>
      <c r="AU174" s="142">
        <f t="shared" si="306"/>
        <v>2.5</v>
      </c>
      <c r="AV174" s="35">
        <f>IF('Indicator Data'!M177="No data","x",ROUND(IF('Indicator Data'!M177=0,0,IF(LOG('Indicator Data'!M177)&gt;AV$195,10,IF(LOG('Indicator Data'!M177)&lt;AV$194,0,10-(AV$195-LOG('Indicator Data'!M177))/(AV$195-AV$194)*10))),1))</f>
        <v>7.8</v>
      </c>
      <c r="AW174" s="36">
        <f>IF(AV174="x","x",'Indicator Data'!M177/'Indicator Data'!$CK177)</f>
        <v>0.42345852668090495</v>
      </c>
      <c r="AX174" s="35">
        <f t="shared" si="256"/>
        <v>4.7</v>
      </c>
      <c r="AY174" s="35">
        <f t="shared" si="257"/>
        <v>6.5</v>
      </c>
      <c r="AZ174" s="35">
        <f>IF('Indicator Data'!N177="No data","x",ROUND(IF('Indicator Data'!N177=0,0,IF(LOG('Indicator Data'!N177)&gt;AZ$195,10,IF(LOG('Indicator Data'!N177)&lt;AZ$194,0,10-(AZ$195-LOG('Indicator Data'!N177))/(AZ$195-AZ$194)*10))),1))</f>
        <v>7.3</v>
      </c>
      <c r="BA174" s="36">
        <f>IF(AZ174="x","x",'Indicator Data'!N177/'Indicator Data'!$CK177)</f>
        <v>3.1128756976287066E-2</v>
      </c>
      <c r="BB174" s="35">
        <f t="shared" si="258"/>
        <v>6.2</v>
      </c>
      <c r="BC174" s="35">
        <f t="shared" si="259"/>
        <v>6.8</v>
      </c>
      <c r="BD174" s="35">
        <f>IF('Indicator Data'!O177="No data","x",ROUND(IF('Indicator Data'!O177=0,0,IF(LOG('Indicator Data'!O177)&gt;BD$195,10,IF(LOG('Indicator Data'!O177)&lt;BD$194,0,10-(BD$195-LOG('Indicator Data'!O177))/(BD$195-BD$194)*10))),1))</f>
        <v>8.9</v>
      </c>
      <c r="BE174" s="36">
        <f>IF(BD174="x","x",'Indicator Data'!O177/'Indicator Data'!$CK177)</f>
        <v>0.29125588395621904</v>
      </c>
      <c r="BF174" s="35">
        <f t="shared" si="260"/>
        <v>10</v>
      </c>
      <c r="BG174" s="35">
        <f t="shared" si="261"/>
        <v>9.5</v>
      </c>
      <c r="BH174" s="35">
        <f>IF('Indicator Data'!P177="No data","x",ROUND(IF('Indicator Data'!P177=0,0,IF(LOG('Indicator Data'!P177)&gt;BH$195,10,IF(LOG('Indicator Data'!P177)&lt;BH$194,0,10-(BH$195-LOG('Indicator Data'!P177))/(BH$195-BH$194)*10))),1))</f>
        <v>7.2</v>
      </c>
      <c r="BI174" s="36">
        <f>IF(BH174="x","x",'Indicator Data'!P177/'Indicator Data'!$CK177)</f>
        <v>3.0655966128489656E-2</v>
      </c>
      <c r="BJ174" s="35">
        <f t="shared" si="262"/>
        <v>3.1</v>
      </c>
      <c r="BK174" s="35">
        <f t="shared" si="263"/>
        <v>5.5</v>
      </c>
      <c r="BL174" s="35">
        <f t="shared" si="264"/>
        <v>7.4</v>
      </c>
      <c r="BM174" s="35">
        <f>ROUND(IF('Indicator Data'!Q177=0,0,IF(LOG('Indicator Data'!Q177)&gt;BM$195,10,IF(LOG('Indicator Data'!Q177)&lt;BM$194,0,10-(BM$195-LOG('Indicator Data'!Q177))/(BM$195-BM$194)*10))),1)</f>
        <v>8.4</v>
      </c>
      <c r="BN174" s="35">
        <f>ROUND(IF('Indicator Data'!R177=0,0,IF(LOG('Indicator Data'!R177)&gt;BN$195,10,IF(LOG('Indicator Data'!R177)&lt;BN$194,0,10-(BN$195-LOG('Indicator Data'!R177))/(BN$195-BN$194)*10))),1)</f>
        <v>0</v>
      </c>
      <c r="BO174" s="35">
        <f t="shared" si="265"/>
        <v>2.8000000000000003</v>
      </c>
      <c r="BP174" s="36">
        <f>'Indicator Data'!Q177/'Indicator Data'!$CK177</f>
        <v>0.99952483834593087</v>
      </c>
      <c r="BQ174" s="36">
        <f>'Indicator Data'!R177/'Indicator Data'!$CK177</f>
        <v>0</v>
      </c>
      <c r="BR174" s="35">
        <f t="shared" si="307"/>
        <v>10</v>
      </c>
      <c r="BS174" s="35">
        <f t="shared" si="308"/>
        <v>0</v>
      </c>
      <c r="BT174" s="35">
        <f t="shared" si="242"/>
        <v>3.3333333333333335</v>
      </c>
      <c r="BU174" s="35">
        <f t="shared" si="266"/>
        <v>3.1</v>
      </c>
      <c r="BV174" s="35">
        <f>ROUND(IF('Indicator Data'!S177=0,0,IF(LOG('Indicator Data'!S177)&gt;BV$195,10,IF(LOG('Indicator Data'!S177)&lt;BV$194,0,10-(BV$195-LOG('Indicator Data'!S177))/(BV$195-BV$194)*10))),1)</f>
        <v>0</v>
      </c>
      <c r="BW174" s="35">
        <f>ROUND(IF('Indicator Data'!T177=0,0,IF(LOG('Indicator Data'!T177)&gt;BW$195,10,IF(LOG('Indicator Data'!T177)&lt;BW$194,0,10-(BW$195-LOG('Indicator Data'!T177))/(BW$195-BW$194)*10))),1)</f>
        <v>8.4</v>
      </c>
      <c r="BX174" s="35">
        <f t="shared" si="267"/>
        <v>5.6000000000000005</v>
      </c>
      <c r="BY174" s="36">
        <f>'Indicator Data'!S177/'Indicator Data'!$CK177</f>
        <v>0</v>
      </c>
      <c r="BZ174" s="36">
        <f>'Indicator Data'!T177/'Indicator Data'!$CK177</f>
        <v>0.99952483834593087</v>
      </c>
      <c r="CA174" s="35">
        <f t="shared" si="309"/>
        <v>0</v>
      </c>
      <c r="CB174" s="35">
        <f t="shared" si="310"/>
        <v>10</v>
      </c>
      <c r="CC174" s="35">
        <f t="shared" si="268"/>
        <v>6.666666666666667</v>
      </c>
      <c r="CD174" s="35">
        <f t="shared" si="269"/>
        <v>6.2</v>
      </c>
      <c r="CE174" s="35">
        <f t="shared" si="270"/>
        <v>4.8</v>
      </c>
      <c r="CF174" s="35">
        <f>ROUND(IF('Indicator Data'!U177=0,0,IF(LOG('Indicator Data'!U177)&gt;CF$195,10,IF(LOG('Indicator Data'!U177)&lt;CF$194,0,10-(CF$195-LOG('Indicator Data'!U177))/(CF$195-CF$194)*10))),1)</f>
        <v>8.1</v>
      </c>
      <c r="CG174" s="36">
        <f>'Indicator Data'!U177/'Indicator Data'!$CK177</f>
        <v>0.64619452226157126</v>
      </c>
      <c r="CH174" s="35">
        <f t="shared" si="311"/>
        <v>7.2</v>
      </c>
      <c r="CI174" s="35">
        <f t="shared" si="271"/>
        <v>7.7</v>
      </c>
      <c r="CJ174" s="35">
        <f>ROUND(IF('Indicator Data'!V177=0,0,IF(LOG('Indicator Data'!V177)&gt;CJ$195,10,IF(LOG('Indicator Data'!V177)&lt;CJ$194,0,10-(CJ$195-LOG('Indicator Data'!V177))/(CJ$195-CJ$194)*10))),1)</f>
        <v>8.3000000000000007</v>
      </c>
      <c r="CK174" s="36">
        <f>IF('Indicator Data'!V177/'Indicator Data'!$CK177&gt;1,1,'Indicator Data'!V177/'Indicator Data'!$CK177)</f>
        <v>0.94380072179698105</v>
      </c>
      <c r="CL174" s="35">
        <f t="shared" si="312"/>
        <v>9.4</v>
      </c>
      <c r="CM174" s="35">
        <f t="shared" si="272"/>
        <v>8.9</v>
      </c>
      <c r="CN174" s="35">
        <f>ROUND(IF('Indicator Data'!W177=0,0,IF(LOG('Indicator Data'!W177)&gt;CN$195,10,IF(LOG('Indicator Data'!W177)&lt;CN$194,0,10-(CN$195-LOG('Indicator Data'!W177))/(CN$195-CN$194)*10))),1)</f>
        <v>8.4</v>
      </c>
      <c r="CO174" s="36">
        <f>'Indicator Data'!W177/'Indicator Data'!$CK177</f>
        <v>0.99589812410941603</v>
      </c>
      <c r="CP174" s="35">
        <f t="shared" si="313"/>
        <v>10</v>
      </c>
      <c r="CQ174" s="35">
        <f t="shared" si="273"/>
        <v>9.4</v>
      </c>
      <c r="CR174" s="35">
        <f t="shared" si="314"/>
        <v>8.1</v>
      </c>
      <c r="CS174" s="35">
        <f>IF('Indicator Data'!BZ177="No data","x",ROUND(IF('Indicator Data'!BZ177&gt;CS$195,0,IF('Indicator Data'!BZ177&lt;CS$194,10,(CS$195-'Indicator Data'!BZ177)/(CS$195-CS$194)*10)),1))</f>
        <v>9.3000000000000007</v>
      </c>
      <c r="CT174" s="35">
        <f>IF('Indicator Data'!CA177="No data","x",ROUND(IF('Indicator Data'!CA177&gt;CT$195,0,IF('Indicator Data'!CA177&lt;CT$194,10,(CT$195-'Indicator Data'!CA177)/(CT$195-CT$194)*10)),1))</f>
        <v>5.8</v>
      </c>
      <c r="CU174" s="35">
        <f>IF('Indicator Data'!AC177="No data","x",ROUND(IF('Indicator Data'!AC177&gt;CU$195,0,IF('Indicator Data'!AC177&lt;CU$194,10,(CU$195-'Indicator Data'!AC177)/(CU$195-CU$194)*10)),1))</f>
        <v>9</v>
      </c>
      <c r="CV174" s="35">
        <f t="shared" si="315"/>
        <v>8</v>
      </c>
      <c r="CW174" s="35">
        <f>IF('Indicator Data'!X177="No data","x",ROUND(IF(LOG('Indicator Data'!X177)&gt;CW$195,10,IF(LOG('Indicator Data'!X177)&lt;CW$194,0,10-(CW$195-LOG('Indicator Data'!X177))/(CW$195-CW$194)*10)),1))</f>
        <v>7.2</v>
      </c>
      <c r="CX174" s="35">
        <f>IF('Indicator Data'!Y177="No data","x",ROUND(IF('Indicator Data'!Y177&gt;CX$195,10,IF('Indicator Data'!Y177&lt;CX$194,0,10-(CX$195-'Indicator Data'!Y177)/(CX$195-CX$194)*10)),1))</f>
        <v>7.5</v>
      </c>
      <c r="CY174" s="35">
        <f>IF('Indicator Data'!Z177="No data","x",ROUND(IF('Indicator Data'!Z177&gt;CY$195,10,IF('Indicator Data'!Z177&lt;CY$194,0,10-(CY$195-'Indicator Data'!Z177)/(CY$195-CY$194)*10)),1))</f>
        <v>4.2</v>
      </c>
      <c r="CZ174" s="35">
        <f>IF('Indicator Data'!AA177="No data","x",ROUND(IF('Indicator Data'!AA177&gt;CZ$195,10,IF('Indicator Data'!AA177&lt;CZ$194,0,10-(CZ$195-'Indicator Data'!AA177)/(CZ$195-CZ$194)*10)),1))</f>
        <v>6.4</v>
      </c>
      <c r="DA174" s="35">
        <f t="shared" si="274"/>
        <v>6.3</v>
      </c>
      <c r="DB174" s="35">
        <f t="shared" si="275"/>
        <v>6.9</v>
      </c>
      <c r="DC174" s="35">
        <f>IF('Indicator Data'!AF177="No data","x",ROUND(IF('Indicator Data'!AF177&gt;DC$195,10,IF('Indicator Data'!AF177&lt;DC$194,0,10-(DC$195-'Indicator Data'!AF177)/(DC$195-DC$194)*10)),1))</f>
        <v>5.9</v>
      </c>
      <c r="DD174" s="35">
        <f>IF('Indicator Data'!AG177="No data","x",ROUND(IF('Indicator Data'!AG177&gt;DD$195,10,IF('Indicator Data'!AG177&lt;DD$194,0,10-(DD$195-'Indicator Data'!AG177)/(DD$195-DD$194)*10)),1))</f>
        <v>6.6</v>
      </c>
      <c r="DE174" s="35">
        <f t="shared" si="276"/>
        <v>6.3</v>
      </c>
      <c r="DF174" s="35">
        <f>IF('Indicator Data'!AB177="No data","x",ROUND(IF('Indicator Data'!AB177&gt;DF$195,10,IF('Indicator Data'!AB177&lt;DF$194,0,10-(DF$195-'Indicator Data'!AB177)/(DF$195-DF$194)*10)),1))</f>
        <v>10</v>
      </c>
      <c r="DG174" s="35">
        <f t="shared" si="277"/>
        <v>8.5</v>
      </c>
      <c r="DH174" s="143">
        <f>IF('Indicator Data'!AD177="No data","x",'Indicator Data'!AD177/'Indicator Data'!$CJ177)</f>
        <v>3.0164460648184521E-4</v>
      </c>
      <c r="DI174" s="35">
        <f t="shared" si="278"/>
        <v>7</v>
      </c>
      <c r="DJ174" s="35">
        <f>IF('Indicator Data'!AE177="No data","x",ROUND(IF('Indicator Data'!AE177&gt;DJ$195,0,IF('Indicator Data'!AE177&lt;DJ$194,10,(DJ$195-'Indicator Data'!AE177)/(DJ$195-DJ$194)*10)),1))</f>
        <v>6</v>
      </c>
      <c r="DK174" s="35">
        <f t="shared" si="279"/>
        <v>6.5</v>
      </c>
      <c r="DL174" s="35">
        <f t="shared" si="280"/>
        <v>7.1</v>
      </c>
      <c r="DM174" s="37">
        <f t="shared" si="316"/>
        <v>7.4</v>
      </c>
      <c r="DN174" s="38">
        <f t="shared" si="317"/>
        <v>2.9</v>
      </c>
      <c r="DO174" s="35">
        <f>ROUND(IF('Indicator Data'!AH177=0,0,IF('Indicator Data'!AH177&gt;DO$195,10,IF('Indicator Data'!AH177&lt;DO$194,0,10-(DO$195-'Indicator Data'!AH177)/(DO$195-DO$194)*10))),1)</f>
        <v>2.7</v>
      </c>
      <c r="DP174" s="35">
        <f>ROUND(IF('Indicator Data'!AI177=0,0,IF(LOG('Indicator Data'!AI177)&gt;LOG(DP$195),10,IF(LOG('Indicator Data'!AI177)&lt;LOG(DP$194),0,10-(LOG(DP$195)-LOG('Indicator Data'!AI177))/(LOG(DP$195)-LOG(DP$194))*10))),1)</f>
        <v>3.2</v>
      </c>
      <c r="DQ174" s="37">
        <f t="shared" si="318"/>
        <v>3</v>
      </c>
      <c r="DR174" s="35">
        <f>'Indicator Data'!AJ177</f>
        <v>0</v>
      </c>
      <c r="DS174" s="35">
        <f>'Indicator Data'!AK177</f>
        <v>0</v>
      </c>
      <c r="DT174" s="37">
        <f t="shared" si="319"/>
        <v>0</v>
      </c>
      <c r="DU174" s="38">
        <f t="shared" si="320"/>
        <v>2.1</v>
      </c>
      <c r="DV174" s="13"/>
      <c r="DW174" s="83"/>
      <c r="DX174" s="2"/>
    </row>
    <row r="175" spans="1:128" x14ac:dyDescent="0.3">
      <c r="A175" s="99" t="str">
        <f>'Indicator Data'!A178</f>
        <v>Tonga</v>
      </c>
      <c r="B175" s="39" t="str">
        <f>'Indicator Data'!B178</f>
        <v>TON</v>
      </c>
      <c r="C175" s="35">
        <f>ROUND(IF('Indicator Data'!C178=0,0.1,IF(LOG('Indicator Data'!C178)&gt;C$195,10,IF(LOG('Indicator Data'!C178)&lt;C$194,0,10-(C$195-LOG('Indicator Data'!C178))/(C$195-C$194)*10))),1)</f>
        <v>3.2</v>
      </c>
      <c r="D175" s="35">
        <f>ROUND(IF('Indicator Data'!D178=0,0.1,IF(LOG('Indicator Data'!D178)&gt;D$195,10,IF(LOG('Indicator Data'!D178)&lt;D$194,0,10-(D$195-LOG('Indicator Data'!D178))/(D$195-D$194)*10))),1)</f>
        <v>4.2</v>
      </c>
      <c r="E175" s="35">
        <f t="shared" si="281"/>
        <v>3.7</v>
      </c>
      <c r="F175" s="35">
        <f>IF('Indicator Data'!E178="No data",0.1,(ROUND(IF('Indicator Data'!E178=0,0,IF(LOG('Indicator Data'!E178)&gt;F$195,10,IF(LOG('Indicator Data'!E178)&lt;F$194,0,10-(F$195-LOG('Indicator Data'!E178))/(F$195-F$194)*10))),1)))</f>
        <v>0.1</v>
      </c>
      <c r="G175" s="35">
        <f>ROUND(IF('Indicator Data'!F178=0,0,IF(LOG('Indicator Data'!F178)&gt;G$195,10,IF(LOG('Indicator Data'!F178)&lt;G$194,0,10-(G$195-LOG('Indicator Data'!F178))/(G$195-G$194)*10))),1)</f>
        <v>4.7</v>
      </c>
      <c r="H175" s="35">
        <f>ROUND(IF('Indicator Data'!G178=0,0,IF(LOG('Indicator Data'!G178)&gt;H$195,10,IF(LOG('Indicator Data'!G178)&lt;H$194,0,10-(H$195-LOG('Indicator Data'!G178))/(H$195-H$194)*10))),1)</f>
        <v>3.3</v>
      </c>
      <c r="I175" s="35">
        <f>ROUND(IF('Indicator Data'!H178=0,0,IF(LOG('Indicator Data'!H178)&gt;I$195,10,IF(LOG('Indicator Data'!H178)&lt;I$194,0,10-(I$195-LOG('Indicator Data'!H178))/(I$195-I$194)*10))),1)</f>
        <v>6.9</v>
      </c>
      <c r="J175" s="35">
        <f t="shared" si="282"/>
        <v>5.4</v>
      </c>
      <c r="K175" s="35">
        <f>ROUND(IF('Indicator Data'!I178=0,0,IF(LOG('Indicator Data'!I178)&gt;K$195,10,IF(LOG('Indicator Data'!I178)&lt;K$194,0,10-(K$195-LOG('Indicator Data'!I178))/(K$195-K$194)*10))),1)</f>
        <v>2</v>
      </c>
      <c r="L175" s="35">
        <f t="shared" si="283"/>
        <v>3.9</v>
      </c>
      <c r="M175" s="35">
        <f>ROUND(IF('Indicator Data'!J178=0,0,IF(LOG('Indicator Data'!J178)&gt;M$195,10,IF(LOG('Indicator Data'!J178)&lt;M$194,0,10-(M$195-LOG('Indicator Data'!J178))/(M$195-M$194)*10))),1)</f>
        <v>0</v>
      </c>
      <c r="N175" s="36">
        <f>'Indicator Data'!C178/'Indicator Data'!$CK178</f>
        <v>1.7659438304447187E-3</v>
      </c>
      <c r="O175" s="36">
        <f>'Indicator Data'!D178/'Indicator Data'!$CK178</f>
        <v>1.7659438304447187E-3</v>
      </c>
      <c r="P175" s="36" t="str">
        <f>IF(F175=0.1,"x",'Indicator Data'!E178/'Indicator Data'!$CK178)</f>
        <v>x</v>
      </c>
      <c r="Q175" s="36">
        <f>'Indicator Data'!F178/'Indicator Data'!$CK178</f>
        <v>6.363379485730433E-5</v>
      </c>
      <c r="R175" s="36">
        <f>'Indicator Data'!G178/'Indicator Data'!$CK178</f>
        <v>1.8977988132240747E-2</v>
      </c>
      <c r="S175" s="36">
        <f>'Indicator Data'!H178/'Indicator Data'!$CK178</f>
        <v>5.993048883865499E-3</v>
      </c>
      <c r="T175" s="36">
        <f>'Indicator Data'!I178/'Indicator Data'!$CK178</f>
        <v>9.1822548742582653E-4</v>
      </c>
      <c r="U175" s="36">
        <f>'Indicator Data'!J178/'Indicator Data'!$CK178</f>
        <v>0</v>
      </c>
      <c r="V175" s="35">
        <f t="shared" si="284"/>
        <v>8.8000000000000007</v>
      </c>
      <c r="W175" s="35">
        <f t="shared" si="285"/>
        <v>10</v>
      </c>
      <c r="X175" s="35">
        <f t="shared" si="286"/>
        <v>9.5</v>
      </c>
      <c r="Y175" s="35">
        <f t="shared" si="287"/>
        <v>0.1</v>
      </c>
      <c r="Z175" s="35">
        <f t="shared" si="288"/>
        <v>9.6</v>
      </c>
      <c r="AA175" s="35">
        <f t="shared" si="289"/>
        <v>10</v>
      </c>
      <c r="AB175" s="35">
        <f t="shared" si="290"/>
        <v>10</v>
      </c>
      <c r="AC175" s="35">
        <f t="shared" si="291"/>
        <v>10</v>
      </c>
      <c r="AD175" s="35">
        <f t="shared" si="292"/>
        <v>0.9</v>
      </c>
      <c r="AE175" s="35">
        <f t="shared" si="293"/>
        <v>7.7</v>
      </c>
      <c r="AF175" s="35">
        <f t="shared" si="294"/>
        <v>0</v>
      </c>
      <c r="AG175" s="35">
        <f>ROUND(IF('Indicator Data'!K178=0,0,IF('Indicator Data'!K178&gt;AG$195,10,IF('Indicator Data'!K178&lt;AG$194,0,10-(AG$195-'Indicator Data'!K178)/(AG$195-AG$194)*10))),1)</f>
        <v>1</v>
      </c>
      <c r="AH175" s="35">
        <f t="shared" si="295"/>
        <v>6</v>
      </c>
      <c r="AI175" s="35">
        <f t="shared" si="296"/>
        <v>7.1</v>
      </c>
      <c r="AJ175" s="35">
        <f t="shared" si="297"/>
        <v>6.7</v>
      </c>
      <c r="AK175" s="35">
        <f t="shared" si="298"/>
        <v>8.5</v>
      </c>
      <c r="AL175" s="35">
        <f t="shared" si="299"/>
        <v>7.7</v>
      </c>
      <c r="AM175" s="35">
        <f t="shared" si="300"/>
        <v>1.5</v>
      </c>
      <c r="AN175" s="35">
        <f t="shared" si="301"/>
        <v>0</v>
      </c>
      <c r="AO175" s="142">
        <f t="shared" si="302"/>
        <v>7.7</v>
      </c>
      <c r="AP175" s="142">
        <f t="shared" si="255"/>
        <v>0.1</v>
      </c>
      <c r="AQ175" s="142">
        <f t="shared" si="303"/>
        <v>8</v>
      </c>
      <c r="AR175" s="142">
        <f t="shared" si="304"/>
        <v>6.2</v>
      </c>
      <c r="AS175" s="35">
        <f t="shared" si="305"/>
        <v>0.5</v>
      </c>
      <c r="AT175" s="35" t="str">
        <f>IF('Indicator Data'!L178="No data","x",IF('Indicator Data'!CL178&lt;1000,"x",ROUND((IF('Indicator Data'!L178&gt;AT$195,10,IF('Indicator Data'!L178&lt;AT$194,0,10-(AT$195-'Indicator Data'!L178)/(AT$195-AT$194)*10))),1)))</f>
        <v>x</v>
      </c>
      <c r="AU175" s="142">
        <f t="shared" si="306"/>
        <v>0.5</v>
      </c>
      <c r="AV175" s="35" t="str">
        <f>IF('Indicator Data'!M178="No data","x",ROUND(IF('Indicator Data'!M178=0,0,IF(LOG('Indicator Data'!M178)&gt;AV$195,10,IF(LOG('Indicator Data'!M178)&lt;AV$194,0,10-(AV$195-LOG('Indicator Data'!M178))/(AV$195-AV$194)*10))),1))</f>
        <v>x</v>
      </c>
      <c r="AW175" s="36" t="str">
        <f>IF(AV175="x","x",'Indicator Data'!M178/'Indicator Data'!$CK178)</f>
        <v>x</v>
      </c>
      <c r="AX175" s="35" t="str">
        <f t="shared" si="256"/>
        <v>x</v>
      </c>
      <c r="AY175" s="35" t="str">
        <f t="shared" si="257"/>
        <v>x</v>
      </c>
      <c r="AZ175" s="35" t="str">
        <f>IF('Indicator Data'!N178="No data","x",ROUND(IF('Indicator Data'!N178=0,0,IF(LOG('Indicator Data'!N178)&gt;AZ$195,10,IF(LOG('Indicator Data'!N178)&lt;AZ$194,0,10-(AZ$195-LOG('Indicator Data'!N178))/(AZ$195-AZ$194)*10))),1))</f>
        <v>x</v>
      </c>
      <c r="BA175" s="36" t="str">
        <f>IF(AZ175="x","x",'Indicator Data'!N178/'Indicator Data'!$CK178)</f>
        <v>x</v>
      </c>
      <c r="BB175" s="35" t="str">
        <f t="shared" si="258"/>
        <v>x</v>
      </c>
      <c r="BC175" s="35" t="str">
        <f t="shared" si="259"/>
        <v>x</v>
      </c>
      <c r="BD175" s="35" t="str">
        <f>IF('Indicator Data'!O178="No data","x",ROUND(IF('Indicator Data'!O178=0,0,IF(LOG('Indicator Data'!O178)&gt;BD$195,10,IF(LOG('Indicator Data'!O178)&lt;BD$194,0,10-(BD$195-LOG('Indicator Data'!O178))/(BD$195-BD$194)*10))),1))</f>
        <v>x</v>
      </c>
      <c r="BE175" s="36" t="str">
        <f>IF(BD175="x","x",'Indicator Data'!O178/'Indicator Data'!$CK178)</f>
        <v>x</v>
      </c>
      <c r="BF175" s="35" t="str">
        <f t="shared" si="260"/>
        <v>x</v>
      </c>
      <c r="BG175" s="35" t="str">
        <f t="shared" si="261"/>
        <v>x</v>
      </c>
      <c r="BH175" s="35" t="str">
        <f>IF('Indicator Data'!P178="No data","x",ROUND(IF('Indicator Data'!P178=0,0,IF(LOG('Indicator Data'!P178)&gt;BH$195,10,IF(LOG('Indicator Data'!P178)&lt;BH$194,0,10-(BH$195-LOG('Indicator Data'!P178))/(BH$195-BH$194)*10))),1))</f>
        <v>x</v>
      </c>
      <c r="BI175" s="36" t="str">
        <f>IF(BH175="x","x",'Indicator Data'!P178/'Indicator Data'!$CK178)</f>
        <v>x</v>
      </c>
      <c r="BJ175" s="35" t="str">
        <f t="shared" si="262"/>
        <v>x</v>
      </c>
      <c r="BK175" s="35" t="str">
        <f t="shared" si="263"/>
        <v>x</v>
      </c>
      <c r="BL175" s="35" t="str">
        <f t="shared" si="264"/>
        <v>x</v>
      </c>
      <c r="BM175" s="35">
        <f>ROUND(IF('Indicator Data'!Q178=0,0,IF(LOG('Indicator Data'!Q178)&gt;BM$195,10,IF(LOG('Indicator Data'!Q178)&lt;BM$194,0,10-(BM$195-LOG('Indicator Data'!Q178))/(BM$195-BM$194)*10))),1)</f>
        <v>0</v>
      </c>
      <c r="BN175" s="35">
        <f>ROUND(IF('Indicator Data'!R178=0,0,IF(LOG('Indicator Data'!R178)&gt;BN$195,10,IF(LOG('Indicator Data'!R178)&lt;BN$194,0,10-(BN$195-LOG('Indicator Data'!R178))/(BN$195-BN$194)*10))),1)</f>
        <v>0</v>
      </c>
      <c r="BO175" s="35">
        <f t="shared" si="265"/>
        <v>0</v>
      </c>
      <c r="BP175" s="36">
        <f>'Indicator Data'!Q178/'Indicator Data'!$CK178</f>
        <v>0</v>
      </c>
      <c r="BQ175" s="36">
        <f>'Indicator Data'!R178/'Indicator Data'!$CK178</f>
        <v>0</v>
      </c>
      <c r="BR175" s="35">
        <f t="shared" si="307"/>
        <v>0</v>
      </c>
      <c r="BS175" s="35">
        <f t="shared" si="308"/>
        <v>0</v>
      </c>
      <c r="BT175" s="35">
        <f t="shared" si="242"/>
        <v>0</v>
      </c>
      <c r="BU175" s="35">
        <f t="shared" si="266"/>
        <v>0</v>
      </c>
      <c r="BV175" s="35">
        <f>ROUND(IF('Indicator Data'!S178=0,0,IF(LOG('Indicator Data'!S178)&gt;BV$195,10,IF(LOG('Indicator Data'!S178)&lt;BV$194,0,10-(BV$195-LOG('Indicator Data'!S178))/(BV$195-BV$194)*10))),1)</f>
        <v>0</v>
      </c>
      <c r="BW175" s="35">
        <f>ROUND(IF('Indicator Data'!T178=0,0,IF(LOG('Indicator Data'!T178)&gt;BW$195,10,IF(LOG('Indicator Data'!T178)&lt;BW$194,0,10-(BW$195-LOG('Indicator Data'!T178))/(BW$195-BW$194)*10))),1)</f>
        <v>0</v>
      </c>
      <c r="BX175" s="35">
        <f t="shared" si="267"/>
        <v>0</v>
      </c>
      <c r="BY175" s="36">
        <f>'Indicator Data'!S178/'Indicator Data'!$CK178</f>
        <v>0</v>
      </c>
      <c r="BZ175" s="36">
        <f>'Indicator Data'!T178/'Indicator Data'!$CK178</f>
        <v>0</v>
      </c>
      <c r="CA175" s="35">
        <f t="shared" si="309"/>
        <v>0</v>
      </c>
      <c r="CB175" s="35">
        <f t="shared" si="310"/>
        <v>0</v>
      </c>
      <c r="CC175" s="35">
        <f t="shared" si="268"/>
        <v>0</v>
      </c>
      <c r="CD175" s="35">
        <f t="shared" si="269"/>
        <v>0</v>
      </c>
      <c r="CE175" s="35">
        <f t="shared" si="270"/>
        <v>0</v>
      </c>
      <c r="CF175" s="35">
        <f>ROUND(IF('Indicator Data'!U178=0,0,IF(LOG('Indicator Data'!U178)&gt;CF$195,10,IF(LOG('Indicator Data'!U178)&lt;CF$194,0,10-(CF$195-LOG('Indicator Data'!U178))/(CF$195-CF$194)*10))),1)</f>
        <v>5.2</v>
      </c>
      <c r="CG175" s="36">
        <f>'Indicator Data'!U178/'Indicator Data'!$CK178</f>
        <v>0.40434209286992562</v>
      </c>
      <c r="CH175" s="35">
        <f t="shared" si="311"/>
        <v>4.5</v>
      </c>
      <c r="CI175" s="35">
        <f t="shared" si="271"/>
        <v>4.9000000000000004</v>
      </c>
      <c r="CJ175" s="35">
        <f>ROUND(IF('Indicator Data'!V178=0,0,IF(LOG('Indicator Data'!V178)&gt;CJ$195,10,IF(LOG('Indicator Data'!V178)&lt;CJ$194,0,10-(CJ$195-LOG('Indicator Data'!V178))/(CJ$195-CJ$194)*10))),1)</f>
        <v>5.6</v>
      </c>
      <c r="CK175" s="36">
        <f>IF('Indicator Data'!V178/'Indicator Data'!$CK178&gt;1,1,'Indicator Data'!V178/'Indicator Data'!$CK178)</f>
        <v>0.78498287610153528</v>
      </c>
      <c r="CL175" s="35">
        <f t="shared" si="312"/>
        <v>7.8</v>
      </c>
      <c r="CM175" s="35">
        <f t="shared" si="272"/>
        <v>6.8</v>
      </c>
      <c r="CN175" s="35">
        <f>ROUND(IF('Indicator Data'!W178=0,0,IF(LOG('Indicator Data'!W178)&gt;CN$195,10,IF(LOG('Indicator Data'!W178)&lt;CN$194,0,10-(CN$195-LOG('Indicator Data'!W178))/(CN$195-CN$194)*10))),1)</f>
        <v>5.6</v>
      </c>
      <c r="CO175" s="36">
        <f>'Indicator Data'!W178/'Indicator Data'!$CK178</f>
        <v>0.8276677277225204</v>
      </c>
      <c r="CP175" s="35">
        <f t="shared" si="313"/>
        <v>8.3000000000000007</v>
      </c>
      <c r="CQ175" s="35">
        <f t="shared" si="273"/>
        <v>7.2</v>
      </c>
      <c r="CR175" s="35">
        <f t="shared" si="314"/>
        <v>5.3</v>
      </c>
      <c r="CS175" s="35">
        <f>IF('Indicator Data'!BZ178="No data","x",ROUND(IF('Indicator Data'!BZ178&gt;CS$195,0,IF('Indicator Data'!BZ178&lt;CS$194,10,(CS$195-'Indicator Data'!BZ178)/(CS$195-CS$194)*10)),1))</f>
        <v>0.7</v>
      </c>
      <c r="CT175" s="35">
        <f>IF('Indicator Data'!CA178="No data","x",ROUND(IF('Indicator Data'!CA178&gt;CT$195,0,IF('Indicator Data'!CA178&lt;CT$194,10,(CT$195-'Indicator Data'!CA178)/(CT$195-CT$194)*10)),1))</f>
        <v>0</v>
      </c>
      <c r="CU175" s="35" t="str">
        <f>IF('Indicator Data'!AC178="No data","x",ROUND(IF('Indicator Data'!AC178&gt;CU$195,0,IF('Indicator Data'!AC178&lt;CU$194,10,(CU$195-'Indicator Data'!AC178)/(CU$195-CU$194)*10)),1))</f>
        <v>x</v>
      </c>
      <c r="CV175" s="35">
        <f t="shared" si="315"/>
        <v>0.4</v>
      </c>
      <c r="CW175" s="35">
        <f>IF('Indicator Data'!X178="No data","x",ROUND(IF(LOG('Indicator Data'!X178)&gt;CW$195,10,IF(LOG('Indicator Data'!X178)&lt;CW$194,0,10-(CW$195-LOG('Indicator Data'!X178))/(CW$195-CW$194)*10)),1))</f>
        <v>7.2</v>
      </c>
      <c r="CX175" s="35">
        <f>IF('Indicator Data'!Y178="No data","x",ROUND(IF('Indicator Data'!Y178&gt;CX$195,10,IF('Indicator Data'!Y178&lt;CX$194,0,10-(CX$195-'Indicator Data'!Y178)/(CX$195-CX$194)*10)),1))</f>
        <v>2</v>
      </c>
      <c r="CY175" s="35">
        <f>IF('Indicator Data'!Z178="No data","x",ROUND(IF('Indicator Data'!Z178&gt;CY$195,10,IF('Indicator Data'!Z178&lt;CY$194,0,10-(CY$195-'Indicator Data'!Z178)/(CY$195-CY$194)*10)),1))</f>
        <v>2.2999999999999998</v>
      </c>
      <c r="CZ175" s="35" t="str">
        <f>IF('Indicator Data'!AA178="No data","x",ROUND(IF('Indicator Data'!AA178&gt;CZ$195,10,IF('Indicator Data'!AA178&lt;CZ$194,0,10-(CZ$195-'Indicator Data'!AA178)/(CZ$195-CZ$194)*10)),1))</f>
        <v>x</v>
      </c>
      <c r="DA175" s="35">
        <f t="shared" si="274"/>
        <v>3.8</v>
      </c>
      <c r="DB175" s="35">
        <f t="shared" si="275"/>
        <v>2.7</v>
      </c>
      <c r="DC175" s="35" t="str">
        <f>IF('Indicator Data'!AF178="No data","x",ROUND(IF('Indicator Data'!AF178&gt;DC$195,10,IF('Indicator Data'!AF178&lt;DC$194,0,10-(DC$195-'Indicator Data'!AF178)/(DC$195-DC$194)*10)),1))</f>
        <v>x</v>
      </c>
      <c r="DD175" s="35">
        <f>IF('Indicator Data'!AG178="No data","x",ROUND(IF('Indicator Data'!AG178&gt;DD$195,10,IF('Indicator Data'!AG178&lt;DD$194,0,10-(DD$195-'Indicator Data'!AG178)/(DD$195-DD$194)*10)),1))</f>
        <v>4.5</v>
      </c>
      <c r="DE175" s="35">
        <f t="shared" si="276"/>
        <v>4</v>
      </c>
      <c r="DF175" s="35">
        <f>IF('Indicator Data'!AB178="No data","x",ROUND(IF('Indicator Data'!AB178&gt;DF$195,10,IF('Indicator Data'!AB178&lt;DF$194,0,10-(DF$195-'Indicator Data'!AB178)/(DF$195-DF$194)*10)),1))</f>
        <v>0</v>
      </c>
      <c r="DG175" s="35">
        <f t="shared" si="277"/>
        <v>0.2</v>
      </c>
      <c r="DH175" s="143">
        <f>IF('Indicator Data'!AD178="No data","x",'Indicator Data'!AD178/'Indicator Data'!$CJ178)</f>
        <v>1.7225374891145201E-4</v>
      </c>
      <c r="DI175" s="35">
        <f t="shared" si="278"/>
        <v>8.3000000000000007</v>
      </c>
      <c r="DJ175" s="35">
        <f>IF('Indicator Data'!AE178="No data","x",ROUND(IF('Indicator Data'!AE178&gt;DJ$195,0,IF('Indicator Data'!AE178&lt;DJ$194,10,(DJ$195-'Indicator Data'!AE178)/(DJ$195-DJ$194)*10)),1))</f>
        <v>2</v>
      </c>
      <c r="DK175" s="35">
        <f t="shared" si="279"/>
        <v>5.2</v>
      </c>
      <c r="DL175" s="35">
        <f t="shared" si="280"/>
        <v>3.1</v>
      </c>
      <c r="DM175" s="37">
        <f t="shared" si="316"/>
        <v>3.8</v>
      </c>
      <c r="DN175" s="38">
        <f t="shared" si="317"/>
        <v>5.2</v>
      </c>
      <c r="DO175" s="35">
        <f>ROUND(IF('Indicator Data'!AH178=0,0,IF('Indicator Data'!AH178&gt;DO$195,10,IF('Indicator Data'!AH178&lt;DO$194,0,10-(DO$195-'Indicator Data'!AH178)/(DO$195-DO$194)*10))),1)</f>
        <v>0</v>
      </c>
      <c r="DP175" s="35">
        <f>ROUND(IF('Indicator Data'!AI178=0,0,IF(LOG('Indicator Data'!AI178)&gt;LOG(DP$195),10,IF(LOG('Indicator Data'!AI178)&lt;LOG(DP$194),0,10-(LOG(DP$195)-LOG('Indicator Data'!AI178))/(LOG(DP$195)-LOG(DP$194))*10))),1)</f>
        <v>0</v>
      </c>
      <c r="DQ175" s="37">
        <f t="shared" si="318"/>
        <v>0</v>
      </c>
      <c r="DR175" s="35">
        <f>'Indicator Data'!AJ178</f>
        <v>0</v>
      </c>
      <c r="DS175" s="35">
        <f>'Indicator Data'!AK178</f>
        <v>0</v>
      </c>
      <c r="DT175" s="37">
        <f t="shared" si="319"/>
        <v>0</v>
      </c>
      <c r="DU175" s="38">
        <f t="shared" si="320"/>
        <v>0</v>
      </c>
      <c r="DV175" s="13"/>
      <c r="DW175" s="83"/>
      <c r="DX175" s="2"/>
    </row>
    <row r="176" spans="1:128" x14ac:dyDescent="0.3">
      <c r="A176" s="99" t="str">
        <f>'Indicator Data'!A179</f>
        <v>Trinidad and Tobago</v>
      </c>
      <c r="B176" s="39" t="str">
        <f>'Indicator Data'!B179</f>
        <v>TTO</v>
      </c>
      <c r="C176" s="35">
        <f>ROUND(IF('Indicator Data'!C179=0,0.1,IF(LOG('Indicator Data'!C179)&gt;C$195,10,IF(LOG('Indicator Data'!C179)&lt;C$194,0,10-(C$195-LOG('Indicator Data'!C179))/(C$195-C$194)*10))),1)</f>
        <v>6</v>
      </c>
      <c r="D176" s="35">
        <f>ROUND(IF('Indicator Data'!D179=0,0.1,IF(LOG('Indicator Data'!D179)&gt;D$195,10,IF(LOG('Indicator Data'!D179)&lt;D$194,0,10-(D$195-LOG('Indicator Data'!D179))/(D$195-D$194)*10))),1)</f>
        <v>5</v>
      </c>
      <c r="E176" s="35">
        <f t="shared" si="281"/>
        <v>5.5</v>
      </c>
      <c r="F176" s="35">
        <f>IF('Indicator Data'!E179="No data",0.1,(ROUND(IF('Indicator Data'!E179=0,0,IF(LOG('Indicator Data'!E179)&gt;F$195,10,IF(LOG('Indicator Data'!E179)&lt;F$194,0,10-(F$195-LOG('Indicator Data'!E179))/(F$195-F$194)*10))),1)))</f>
        <v>0.5</v>
      </c>
      <c r="G176" s="35">
        <f>ROUND(IF('Indicator Data'!F179=0,0,IF(LOG('Indicator Data'!F179)&gt;G$195,10,IF(LOG('Indicator Data'!F179)&lt;G$194,0,10-(G$195-LOG('Indicator Data'!F179))/(G$195-G$194)*10))),1)</f>
        <v>0</v>
      </c>
      <c r="H176" s="35">
        <f>ROUND(IF('Indicator Data'!G179=0,0,IF(LOG('Indicator Data'!G179)&gt;H$195,10,IF(LOG('Indicator Data'!G179)&lt;H$194,0,10-(H$195-LOG('Indicator Data'!G179))/(H$195-H$194)*10))),1)</f>
        <v>3.7</v>
      </c>
      <c r="I176" s="35">
        <f>ROUND(IF('Indicator Data'!H179=0,0,IF(LOG('Indicator Data'!H179)&gt;I$195,10,IF(LOG('Indicator Data'!H179)&lt;I$194,0,10-(I$195-LOG('Indicator Data'!H179))/(I$195-I$194)*10))),1)</f>
        <v>0</v>
      </c>
      <c r="J176" s="35">
        <f t="shared" si="282"/>
        <v>2</v>
      </c>
      <c r="K176" s="35">
        <f>ROUND(IF('Indicator Data'!I179=0,0,IF(LOG('Indicator Data'!I179)&gt;K$195,10,IF(LOG('Indicator Data'!I179)&lt;K$194,0,10-(K$195-LOG('Indicator Data'!I179))/(K$195-K$194)*10))),1)</f>
        <v>4.7</v>
      </c>
      <c r="L176" s="35">
        <f t="shared" si="283"/>
        <v>3.5</v>
      </c>
      <c r="M176" s="35">
        <f>ROUND(IF('Indicator Data'!J179=0,0,IF(LOG('Indicator Data'!J179)&gt;M$195,10,IF(LOG('Indicator Data'!J179)&lt;M$194,0,10-(M$195-LOG('Indicator Data'!J179))/(M$195-M$194)*10))),1)</f>
        <v>0</v>
      </c>
      <c r="N176" s="36">
        <f>'Indicator Data'!C179/'Indicator Data'!$CK179</f>
        <v>1.834355018839338E-3</v>
      </c>
      <c r="O176" s="36">
        <f>'Indicator Data'!D179/'Indicator Data'!$CK179</f>
        <v>2.3513897210366262E-4</v>
      </c>
      <c r="P176" s="36">
        <f>IF(F176=0.1,"x",'Indicator Data'!E179/'Indicator Data'!$CK179)</f>
        <v>1.1984665698101888E-4</v>
      </c>
      <c r="Q176" s="36">
        <f>'Indicator Data'!F179/'Indicator Data'!$CK179</f>
        <v>0</v>
      </c>
      <c r="R176" s="36">
        <f>'Indicator Data'!G179/'Indicator Data'!$CK179</f>
        <v>2.1994562116568928E-3</v>
      </c>
      <c r="S176" s="36">
        <f>'Indicator Data'!H179/'Indicator Data'!$CK179</f>
        <v>0</v>
      </c>
      <c r="T176" s="36">
        <f>'Indicator Data'!I179/'Indicator Data'!$CK179</f>
        <v>1.5779684843921864E-3</v>
      </c>
      <c r="U176" s="36">
        <f>'Indicator Data'!J179/'Indicator Data'!$CK179</f>
        <v>0</v>
      </c>
      <c r="V176" s="35">
        <f t="shared" si="284"/>
        <v>9.1999999999999993</v>
      </c>
      <c r="W176" s="35">
        <f t="shared" si="285"/>
        <v>2.4</v>
      </c>
      <c r="X176" s="35">
        <f t="shared" si="286"/>
        <v>7</v>
      </c>
      <c r="Y176" s="35">
        <f t="shared" si="287"/>
        <v>0.1</v>
      </c>
      <c r="Z176" s="35">
        <f t="shared" si="288"/>
        <v>0</v>
      </c>
      <c r="AA176" s="35">
        <f t="shared" si="289"/>
        <v>1.2</v>
      </c>
      <c r="AB176" s="35">
        <f t="shared" si="290"/>
        <v>0</v>
      </c>
      <c r="AC176" s="35">
        <f t="shared" si="291"/>
        <v>0.6</v>
      </c>
      <c r="AD176" s="35">
        <f t="shared" si="292"/>
        <v>1.6</v>
      </c>
      <c r="AE176" s="35">
        <f t="shared" si="293"/>
        <v>1.1000000000000001</v>
      </c>
      <c r="AF176" s="35">
        <f t="shared" si="294"/>
        <v>0</v>
      </c>
      <c r="AG176" s="35">
        <f>ROUND(IF('Indicator Data'!K179=0,0,IF('Indicator Data'!K179&gt;AG$195,10,IF('Indicator Data'!K179&lt;AG$194,0,10-(AG$195-'Indicator Data'!K179)/(AG$195-AG$194)*10))),1)</f>
        <v>1</v>
      </c>
      <c r="AH176" s="35">
        <f t="shared" si="295"/>
        <v>7.6</v>
      </c>
      <c r="AI176" s="35">
        <f t="shared" si="296"/>
        <v>3.7</v>
      </c>
      <c r="AJ176" s="35">
        <f t="shared" si="297"/>
        <v>2.5</v>
      </c>
      <c r="AK176" s="35">
        <f t="shared" si="298"/>
        <v>0</v>
      </c>
      <c r="AL176" s="35">
        <f t="shared" si="299"/>
        <v>1.3</v>
      </c>
      <c r="AM176" s="35">
        <f t="shared" si="300"/>
        <v>3.2</v>
      </c>
      <c r="AN176" s="35">
        <f t="shared" si="301"/>
        <v>0</v>
      </c>
      <c r="AO176" s="142">
        <f t="shared" si="302"/>
        <v>6.3</v>
      </c>
      <c r="AP176" s="142">
        <f t="shared" si="255"/>
        <v>0.3</v>
      </c>
      <c r="AQ176" s="142">
        <f t="shared" si="303"/>
        <v>0</v>
      </c>
      <c r="AR176" s="142">
        <f t="shared" si="304"/>
        <v>2.4</v>
      </c>
      <c r="AS176" s="35">
        <f t="shared" si="305"/>
        <v>0.5</v>
      </c>
      <c r="AT176" s="35">
        <f>IF('Indicator Data'!L179="No data","x",IF('Indicator Data'!CL179&lt;1000,"x",ROUND((IF('Indicator Data'!L179&gt;AT$195,10,IF('Indicator Data'!L179&lt;AT$194,0,10-(AT$195-'Indicator Data'!L179)/(AT$195-AT$194)*10))),1)))</f>
        <v>4</v>
      </c>
      <c r="AU176" s="142">
        <f t="shared" si="306"/>
        <v>2.2999999999999998</v>
      </c>
      <c r="AV176" s="35" t="str">
        <f>IF('Indicator Data'!M179="No data","x",ROUND(IF('Indicator Data'!M179=0,0,IF(LOG('Indicator Data'!M179)&gt;AV$195,10,IF(LOG('Indicator Data'!M179)&lt;AV$194,0,10-(AV$195-LOG('Indicator Data'!M179))/(AV$195-AV$194)*10))),1))</f>
        <v>x</v>
      </c>
      <c r="AW176" s="36" t="str">
        <f>IF(AV176="x","x",'Indicator Data'!M179/'Indicator Data'!$CK179)</f>
        <v>x</v>
      </c>
      <c r="AX176" s="35" t="str">
        <f t="shared" si="256"/>
        <v>x</v>
      </c>
      <c r="AY176" s="35" t="str">
        <f t="shared" si="257"/>
        <v>x</v>
      </c>
      <c r="AZ176" s="35" t="str">
        <f>IF('Indicator Data'!N179="No data","x",ROUND(IF('Indicator Data'!N179=0,0,IF(LOG('Indicator Data'!N179)&gt;AZ$195,10,IF(LOG('Indicator Data'!N179)&lt;AZ$194,0,10-(AZ$195-LOG('Indicator Data'!N179))/(AZ$195-AZ$194)*10))),1))</f>
        <v>x</v>
      </c>
      <c r="BA176" s="36" t="str">
        <f>IF(AZ176="x","x",'Indicator Data'!N179/'Indicator Data'!$CK179)</f>
        <v>x</v>
      </c>
      <c r="BB176" s="35" t="str">
        <f t="shared" si="258"/>
        <v>x</v>
      </c>
      <c r="BC176" s="35" t="str">
        <f t="shared" si="259"/>
        <v>x</v>
      </c>
      <c r="BD176" s="35" t="str">
        <f>IF('Indicator Data'!O179="No data","x",ROUND(IF('Indicator Data'!O179=0,0,IF(LOG('Indicator Data'!O179)&gt;BD$195,10,IF(LOG('Indicator Data'!O179)&lt;BD$194,0,10-(BD$195-LOG('Indicator Data'!O179))/(BD$195-BD$194)*10))),1))</f>
        <v>x</v>
      </c>
      <c r="BE176" s="36" t="str">
        <f>IF(BD176="x","x",'Indicator Data'!O179/'Indicator Data'!$CK179)</f>
        <v>x</v>
      </c>
      <c r="BF176" s="35" t="str">
        <f t="shared" si="260"/>
        <v>x</v>
      </c>
      <c r="BG176" s="35" t="str">
        <f t="shared" si="261"/>
        <v>x</v>
      </c>
      <c r="BH176" s="35" t="str">
        <f>IF('Indicator Data'!P179="No data","x",ROUND(IF('Indicator Data'!P179=0,0,IF(LOG('Indicator Data'!P179)&gt;BH$195,10,IF(LOG('Indicator Data'!P179)&lt;BH$194,0,10-(BH$195-LOG('Indicator Data'!P179))/(BH$195-BH$194)*10))),1))</f>
        <v>x</v>
      </c>
      <c r="BI176" s="36" t="str">
        <f>IF(BH176="x","x",'Indicator Data'!P179/'Indicator Data'!$CK179)</f>
        <v>x</v>
      </c>
      <c r="BJ176" s="35" t="str">
        <f t="shared" si="262"/>
        <v>x</v>
      </c>
      <c r="BK176" s="35" t="str">
        <f t="shared" si="263"/>
        <v>x</v>
      </c>
      <c r="BL176" s="35" t="str">
        <f t="shared" si="264"/>
        <v>x</v>
      </c>
      <c r="BM176" s="35">
        <f>ROUND(IF('Indicator Data'!Q179=0,0,IF(LOG('Indicator Data'!Q179)&gt;BM$195,10,IF(LOG('Indicator Data'!Q179)&lt;BM$194,0,10-(BM$195-LOG('Indicator Data'!Q179))/(BM$195-BM$194)*10))),1)</f>
        <v>0</v>
      </c>
      <c r="BN176" s="35">
        <f>ROUND(IF('Indicator Data'!R179=0,0,IF(LOG('Indicator Data'!R179)&gt;BN$195,10,IF(LOG('Indicator Data'!R179)&lt;BN$194,0,10-(BN$195-LOG('Indicator Data'!R179))/(BN$195-BN$194)*10))),1)</f>
        <v>0</v>
      </c>
      <c r="BO176" s="35">
        <f t="shared" si="265"/>
        <v>0</v>
      </c>
      <c r="BP176" s="36">
        <f>'Indicator Data'!Q179/'Indicator Data'!$CK179</f>
        <v>0</v>
      </c>
      <c r="BQ176" s="36">
        <f>'Indicator Data'!R179/'Indicator Data'!$CK179</f>
        <v>0</v>
      </c>
      <c r="BR176" s="35">
        <f t="shared" si="307"/>
        <v>0</v>
      </c>
      <c r="BS176" s="35">
        <f t="shared" si="308"/>
        <v>0</v>
      </c>
      <c r="BT176" s="35">
        <f t="shared" si="242"/>
        <v>0</v>
      </c>
      <c r="BU176" s="35">
        <f t="shared" si="266"/>
        <v>0</v>
      </c>
      <c r="BV176" s="35">
        <f>ROUND(IF('Indicator Data'!S179=0,0,IF(LOG('Indicator Data'!S179)&gt;BV$195,10,IF(LOG('Indicator Data'!S179)&lt;BV$194,0,10-(BV$195-LOG('Indicator Data'!S179))/(BV$195-BV$194)*10))),1)</f>
        <v>0</v>
      </c>
      <c r="BW176" s="35">
        <f>ROUND(IF('Indicator Data'!T179=0,0,IF(LOG('Indicator Data'!T179)&gt;BW$195,10,IF(LOG('Indicator Data'!T179)&lt;BW$194,0,10-(BW$195-LOG('Indicator Data'!T179))/(BW$195-BW$194)*10))),1)</f>
        <v>0</v>
      </c>
      <c r="BX176" s="35">
        <f t="shared" si="267"/>
        <v>0</v>
      </c>
      <c r="BY176" s="36">
        <f>'Indicator Data'!S179/'Indicator Data'!$CK179</f>
        <v>0</v>
      </c>
      <c r="BZ176" s="36">
        <f>'Indicator Data'!T179/'Indicator Data'!$CK179</f>
        <v>0</v>
      </c>
      <c r="CA176" s="35">
        <f t="shared" si="309"/>
        <v>0</v>
      </c>
      <c r="CB176" s="35">
        <f t="shared" si="310"/>
        <v>0</v>
      </c>
      <c r="CC176" s="35">
        <f t="shared" si="268"/>
        <v>0</v>
      </c>
      <c r="CD176" s="35">
        <f t="shared" si="269"/>
        <v>0</v>
      </c>
      <c r="CE176" s="35">
        <f t="shared" si="270"/>
        <v>0</v>
      </c>
      <c r="CF176" s="35">
        <f>ROUND(IF('Indicator Data'!U179=0,0,IF(LOG('Indicator Data'!U179)&gt;CF$195,10,IF(LOG('Indicator Data'!U179)&lt;CF$194,0,10-(CF$195-LOG('Indicator Data'!U179))/(CF$195-CF$194)*10))),1)</f>
        <v>7.2</v>
      </c>
      <c r="CG176" s="36">
        <f>'Indicator Data'!U179/'Indicator Data'!$CK179</f>
        <v>0.83940745010616957</v>
      </c>
      <c r="CH176" s="35">
        <f t="shared" si="311"/>
        <v>9.3000000000000007</v>
      </c>
      <c r="CI176" s="35">
        <f t="shared" si="271"/>
        <v>8.4</v>
      </c>
      <c r="CJ176" s="35">
        <f>ROUND(IF('Indicator Data'!V179=0,0,IF(LOG('Indicator Data'!V179)&gt;CJ$195,10,IF(LOG('Indicator Data'!V179)&lt;CJ$194,0,10-(CJ$195-LOG('Indicator Data'!V179))/(CJ$195-CJ$194)*10))),1)</f>
        <v>7.3</v>
      </c>
      <c r="CK176" s="36">
        <f>IF('Indicator Data'!V179/'Indicator Data'!$CK179&gt;1,1,'Indicator Data'!V179/'Indicator Data'!$CK179)</f>
        <v>0.89308067155948734</v>
      </c>
      <c r="CL176" s="35">
        <f t="shared" si="312"/>
        <v>8.9</v>
      </c>
      <c r="CM176" s="35">
        <f t="shared" si="272"/>
        <v>8.1999999999999993</v>
      </c>
      <c r="CN176" s="35">
        <f>ROUND(IF('Indicator Data'!W179=0,0,IF(LOG('Indicator Data'!W179)&gt;CN$195,10,IF(LOG('Indicator Data'!W179)&lt;CN$194,0,10-(CN$195-LOG('Indicator Data'!W179))/(CN$195-CN$194)*10))),1)</f>
        <v>7.3</v>
      </c>
      <c r="CO176" s="36">
        <f>'Indicator Data'!W179/'Indicator Data'!$CK179</f>
        <v>0.93230296851380201</v>
      </c>
      <c r="CP176" s="35">
        <f t="shared" si="313"/>
        <v>9.3000000000000007</v>
      </c>
      <c r="CQ176" s="35">
        <f t="shared" si="273"/>
        <v>8.5</v>
      </c>
      <c r="CR176" s="35">
        <f t="shared" si="314"/>
        <v>7.2</v>
      </c>
      <c r="CS176" s="35">
        <f>IF('Indicator Data'!BZ179="No data","x",ROUND(IF('Indicator Data'!BZ179&gt;CS$195,0,IF('Indicator Data'!BZ179&lt;CS$194,10,(CS$195-'Indicator Data'!BZ179)/(CS$195-CS$194)*10)),1))</f>
        <v>0.7</v>
      </c>
      <c r="CT176" s="35">
        <f>IF('Indicator Data'!CA179="No data","x",ROUND(IF('Indicator Data'!CA179&gt;CT$195,0,IF('Indicator Data'!CA179&lt;CT$194,10,(CT$195-'Indicator Data'!CA179)/(CT$195-CT$194)*10)),1))</f>
        <v>0.3</v>
      </c>
      <c r="CU176" s="35">
        <f>IF('Indicator Data'!AC179="No data","x",ROUND(IF('Indicator Data'!AC179&gt;CU$195,0,IF('Indicator Data'!AC179&lt;CU$194,10,(CU$195-'Indicator Data'!AC179)/(CU$195-CU$194)*10)),1))</f>
        <v>1.1000000000000001</v>
      </c>
      <c r="CV176" s="35">
        <f t="shared" si="315"/>
        <v>0.7</v>
      </c>
      <c r="CW176" s="35">
        <f>IF('Indicator Data'!X179="No data","x",ROUND(IF(LOG('Indicator Data'!X179)&gt;CW$195,10,IF(LOG('Indicator Data'!X179)&lt;CW$194,0,10-(CW$195-LOG('Indicator Data'!X179))/(CW$195-CW$194)*10)),1))</f>
        <v>8.1</v>
      </c>
      <c r="CX176" s="35">
        <f>IF('Indicator Data'!Y179="No data","x",ROUND(IF('Indicator Data'!Y179&gt;CX$195,10,IF('Indicator Data'!Y179&lt;CX$194,0,10-(CX$195-'Indicator Data'!Y179)/(CX$195-CX$194)*10)),1))</f>
        <v>0.8</v>
      </c>
      <c r="CY176" s="35">
        <f>IF('Indicator Data'!Z179="No data","x",ROUND(IF('Indicator Data'!Z179&gt;CY$195,10,IF('Indicator Data'!Z179&lt;CY$194,0,10-(CY$195-'Indicator Data'!Z179)/(CY$195-CY$194)*10)),1))</f>
        <v>5.3</v>
      </c>
      <c r="CZ176" s="35">
        <f>IF('Indicator Data'!AA179="No data","x",ROUND(IF('Indicator Data'!AA179&gt;CZ$195,10,IF('Indicator Data'!AA179&lt;CZ$194,0,10-(CZ$195-'Indicator Data'!AA179)/(CZ$195-CZ$194)*10)),1))</f>
        <v>3.2</v>
      </c>
      <c r="DA176" s="35">
        <f t="shared" si="274"/>
        <v>4.4000000000000004</v>
      </c>
      <c r="DB176" s="35">
        <f t="shared" si="275"/>
        <v>3.2</v>
      </c>
      <c r="DC176" s="35">
        <f>IF('Indicator Data'!AF179="No data","x",ROUND(IF('Indicator Data'!AF179&gt;DC$195,10,IF('Indicator Data'!AF179&lt;DC$194,0,10-(DC$195-'Indicator Data'!AF179)/(DC$195-DC$194)*10)),1))</f>
        <v>0.6</v>
      </c>
      <c r="DD176" s="35">
        <f>IF('Indicator Data'!AG179="No data","x",ROUND(IF('Indicator Data'!AG179&gt;DD$195,10,IF('Indicator Data'!AG179&lt;DD$194,0,10-(DD$195-'Indicator Data'!AG179)/(DD$195-DD$194)*10)),1))</f>
        <v>1</v>
      </c>
      <c r="DE176" s="35">
        <f t="shared" si="276"/>
        <v>3.2</v>
      </c>
      <c r="DF176" s="35">
        <f>IF('Indicator Data'!AB179="No data","x",ROUND(IF('Indicator Data'!AB179&gt;DF$195,10,IF('Indicator Data'!AB179&lt;DF$194,0,10-(DF$195-'Indicator Data'!AB179)/(DF$195-DF$194)*10)),1))</f>
        <v>0</v>
      </c>
      <c r="DG176" s="35">
        <f t="shared" si="277"/>
        <v>0.5</v>
      </c>
      <c r="DH176" s="143">
        <f>IF('Indicator Data'!AD179="No data","x",'Indicator Data'!AD179/'Indicator Data'!$CJ179)</f>
        <v>3.1900350473738128E-4</v>
      </c>
      <c r="DI176" s="35">
        <f t="shared" si="278"/>
        <v>6.8</v>
      </c>
      <c r="DJ176" s="35">
        <f>IF('Indicator Data'!AE179="No data","x",ROUND(IF('Indicator Data'!AE179&gt;DJ$195,0,IF('Indicator Data'!AE179&lt;DJ$194,10,(DJ$195-'Indicator Data'!AE179)/(DJ$195-DJ$194)*10)),1))</f>
        <v>6</v>
      </c>
      <c r="DK176" s="35">
        <f t="shared" si="279"/>
        <v>6.4</v>
      </c>
      <c r="DL176" s="35">
        <f t="shared" si="280"/>
        <v>3.4</v>
      </c>
      <c r="DM176" s="37">
        <f t="shared" si="316"/>
        <v>4.9000000000000004</v>
      </c>
      <c r="DN176" s="38">
        <f t="shared" si="317"/>
        <v>3</v>
      </c>
      <c r="DO176" s="35">
        <f>ROUND(IF('Indicator Data'!AH179=0,0,IF('Indicator Data'!AH179&gt;DO$195,10,IF('Indicator Data'!AH179&lt;DO$194,0,10-(DO$195-'Indicator Data'!AH179)/(DO$195-DO$194)*10))),1)</f>
        <v>1.2</v>
      </c>
      <c r="DP176" s="35">
        <f>ROUND(IF('Indicator Data'!AI179=0,0,IF(LOG('Indicator Data'!AI179)&gt;LOG(DP$195),10,IF(LOG('Indicator Data'!AI179)&lt;LOG(DP$194),0,10-(LOG(DP$195)-LOG('Indicator Data'!AI179))/(LOG(DP$195)-LOG(DP$194))*10))),1)</f>
        <v>0.4</v>
      </c>
      <c r="DQ176" s="37">
        <f t="shared" si="318"/>
        <v>0.8</v>
      </c>
      <c r="DR176" s="35">
        <f>'Indicator Data'!AJ179</f>
        <v>0</v>
      </c>
      <c r="DS176" s="35">
        <f>'Indicator Data'!AK179</f>
        <v>0</v>
      </c>
      <c r="DT176" s="37">
        <f t="shared" si="319"/>
        <v>0</v>
      </c>
      <c r="DU176" s="38">
        <f t="shared" si="320"/>
        <v>0.6</v>
      </c>
      <c r="DV176" s="13"/>
      <c r="DW176" s="83"/>
      <c r="DX176" s="2"/>
    </row>
    <row r="177" spans="1:128" x14ac:dyDescent="0.3">
      <c r="A177" s="99" t="str">
        <f>'Indicator Data'!A180</f>
        <v>Tunisia</v>
      </c>
      <c r="B177" s="39" t="str">
        <f>'Indicator Data'!B180</f>
        <v>TUN</v>
      </c>
      <c r="C177" s="35">
        <f>ROUND(IF('Indicator Data'!C180=0,0.1,IF(LOG('Indicator Data'!C180)&gt;C$195,10,IF(LOG('Indicator Data'!C180)&lt;C$194,0,10-(C$195-LOG('Indicator Data'!C180))/(C$195-C$194)*10))),1)</f>
        <v>8.1999999999999993</v>
      </c>
      <c r="D177" s="35">
        <f>ROUND(IF('Indicator Data'!D180=0,0.1,IF(LOG('Indicator Data'!D180)&gt;D$195,10,IF(LOG('Indicator Data'!D180)&lt;D$194,0,10-(D$195-LOG('Indicator Data'!D180))/(D$195-D$194)*10))),1)</f>
        <v>0.1</v>
      </c>
      <c r="E177" s="35">
        <f t="shared" si="281"/>
        <v>5.4</v>
      </c>
      <c r="F177" s="35">
        <f>IF('Indicator Data'!E180="No data",0.1,(ROUND(IF('Indicator Data'!E180=0,0,IF(LOG('Indicator Data'!E180)&gt;F$195,10,IF(LOG('Indicator Data'!E180)&lt;F$194,0,10-(F$195-LOG('Indicator Data'!E180))/(F$195-F$194)*10))),1)))</f>
        <v>5.7</v>
      </c>
      <c r="G177" s="35">
        <f>ROUND(IF('Indicator Data'!F180=0,0,IF(LOG('Indicator Data'!F180)&gt;G$195,10,IF(LOG('Indicator Data'!F180)&lt;G$194,0,10-(G$195-LOG('Indicator Data'!F180))/(G$195-G$194)*10))),1)</f>
        <v>6.9</v>
      </c>
      <c r="H177" s="35">
        <f>ROUND(IF('Indicator Data'!G180=0,0,IF(LOG('Indicator Data'!G180)&gt;H$195,10,IF(LOG('Indicator Data'!G180)&lt;H$194,0,10-(H$195-LOG('Indicator Data'!G180))/(H$195-H$194)*10))),1)</f>
        <v>0</v>
      </c>
      <c r="I177" s="35">
        <f>ROUND(IF('Indicator Data'!H180=0,0,IF(LOG('Indicator Data'!H180)&gt;I$195,10,IF(LOG('Indicator Data'!H180)&lt;I$194,0,10-(I$195-LOG('Indicator Data'!H180))/(I$195-I$194)*10))),1)</f>
        <v>0</v>
      </c>
      <c r="J177" s="35">
        <f t="shared" si="282"/>
        <v>0</v>
      </c>
      <c r="K177" s="35">
        <f>ROUND(IF('Indicator Data'!I180=0,0,IF(LOG('Indicator Data'!I180)&gt;K$195,10,IF(LOG('Indicator Data'!I180)&lt;K$194,0,10-(K$195-LOG('Indicator Data'!I180))/(K$195-K$194)*10))),1)</f>
        <v>0</v>
      </c>
      <c r="L177" s="35">
        <f t="shared" si="283"/>
        <v>0</v>
      </c>
      <c r="M177" s="35">
        <f>ROUND(IF('Indicator Data'!J180=0,0,IF(LOG('Indicator Data'!J180)&gt;M$195,10,IF(LOG('Indicator Data'!J180)&lt;M$194,0,10-(M$195-LOG('Indicator Data'!J180))/(M$195-M$194)*10))),1)</f>
        <v>0</v>
      </c>
      <c r="N177" s="36">
        <f>'Indicator Data'!C180/'Indicator Data'!$CK180</f>
        <v>1.7464803877224133E-3</v>
      </c>
      <c r="O177" s="36">
        <f>'Indicator Data'!D180/'Indicator Data'!$CK180</f>
        <v>0</v>
      </c>
      <c r="P177" s="36">
        <f>IF(F177=0.1,"x",'Indicator Data'!E180/'Indicator Data'!$CK180)</f>
        <v>1.6277705388363897E-3</v>
      </c>
      <c r="Q177" s="36">
        <f>'Indicator Data'!F180/'Indicator Data'!$CK180</f>
        <v>1.2044018884529728E-5</v>
      </c>
      <c r="R177" s="36">
        <f>'Indicator Data'!G180/'Indicator Data'!$CK180</f>
        <v>0</v>
      </c>
      <c r="S177" s="36">
        <f>'Indicator Data'!H180/'Indicator Data'!$CK180</f>
        <v>0</v>
      </c>
      <c r="T177" s="36">
        <f>'Indicator Data'!I180/'Indicator Data'!$CK180</f>
        <v>0</v>
      </c>
      <c r="U177" s="36">
        <f>'Indicator Data'!J180/'Indicator Data'!$CK180</f>
        <v>0</v>
      </c>
      <c r="V177" s="35">
        <f t="shared" si="284"/>
        <v>8.6999999999999993</v>
      </c>
      <c r="W177" s="35">
        <f t="shared" si="285"/>
        <v>0</v>
      </c>
      <c r="X177" s="35">
        <f t="shared" si="286"/>
        <v>5.9</v>
      </c>
      <c r="Y177" s="35">
        <f t="shared" si="287"/>
        <v>1.1000000000000001</v>
      </c>
      <c r="Z177" s="35">
        <f t="shared" si="288"/>
        <v>8</v>
      </c>
      <c r="AA177" s="35">
        <f t="shared" si="289"/>
        <v>0</v>
      </c>
      <c r="AB177" s="35">
        <f t="shared" si="290"/>
        <v>0</v>
      </c>
      <c r="AC177" s="35">
        <f t="shared" si="291"/>
        <v>0</v>
      </c>
      <c r="AD177" s="35">
        <f t="shared" si="292"/>
        <v>0</v>
      </c>
      <c r="AE177" s="35">
        <f t="shared" si="293"/>
        <v>0</v>
      </c>
      <c r="AF177" s="35">
        <f t="shared" si="294"/>
        <v>0</v>
      </c>
      <c r="AG177" s="35">
        <f>ROUND(IF('Indicator Data'!K180=0,0,IF('Indicator Data'!K180&gt;AG$195,10,IF('Indicator Data'!K180&lt;AG$194,0,10-(AG$195-'Indicator Data'!K180)/(AG$195-AG$194)*10))),1)</f>
        <v>1</v>
      </c>
      <c r="AH177" s="35">
        <f t="shared" si="295"/>
        <v>8.5</v>
      </c>
      <c r="AI177" s="35">
        <f t="shared" si="296"/>
        <v>0.1</v>
      </c>
      <c r="AJ177" s="35">
        <f t="shared" si="297"/>
        <v>0</v>
      </c>
      <c r="AK177" s="35">
        <f t="shared" si="298"/>
        <v>0</v>
      </c>
      <c r="AL177" s="35">
        <f t="shared" si="299"/>
        <v>0</v>
      </c>
      <c r="AM177" s="35">
        <f t="shared" si="300"/>
        <v>0</v>
      </c>
      <c r="AN177" s="35">
        <f t="shared" si="301"/>
        <v>0</v>
      </c>
      <c r="AO177" s="142">
        <f t="shared" si="302"/>
        <v>5.7</v>
      </c>
      <c r="AP177" s="142">
        <f t="shared" si="255"/>
        <v>3.8</v>
      </c>
      <c r="AQ177" s="142">
        <f t="shared" si="303"/>
        <v>7.5</v>
      </c>
      <c r="AR177" s="142">
        <f t="shared" si="304"/>
        <v>0</v>
      </c>
      <c r="AS177" s="35">
        <f t="shared" si="305"/>
        <v>0.5</v>
      </c>
      <c r="AT177" s="35">
        <f>IF('Indicator Data'!L180="No data","x",IF('Indicator Data'!CL180&lt;1000,"x",ROUND((IF('Indicator Data'!L180&gt;AT$195,10,IF('Indicator Data'!L180&lt;AT$194,0,10-(AT$195-'Indicator Data'!L180)/(AT$195-AT$194)*10))),1)))</f>
        <v>10</v>
      </c>
      <c r="AU177" s="142">
        <f t="shared" si="306"/>
        <v>5.3</v>
      </c>
      <c r="AV177" s="35">
        <f>IF('Indicator Data'!M180="No data","x",ROUND(IF('Indicator Data'!M180=0,0,IF(LOG('Indicator Data'!M180)&gt;AV$195,10,IF(LOG('Indicator Data'!M180)&lt;AV$194,0,10-(AV$195-LOG('Indicator Data'!M180))/(AV$195-AV$194)*10))),1))</f>
        <v>0</v>
      </c>
      <c r="AW177" s="36">
        <f>IF(AV177="x","x",'Indicator Data'!M180/'Indicator Data'!$CK180)</f>
        <v>0</v>
      </c>
      <c r="AX177" s="35">
        <f t="shared" si="256"/>
        <v>0</v>
      </c>
      <c r="AY177" s="35">
        <f t="shared" si="257"/>
        <v>0</v>
      </c>
      <c r="AZ177" s="35">
        <f>IF('Indicator Data'!N180="No data","x",ROUND(IF('Indicator Data'!N180=0,0,IF(LOG('Indicator Data'!N180)&gt;AZ$195,10,IF(LOG('Indicator Data'!N180)&lt;AZ$194,0,10-(AZ$195-LOG('Indicator Data'!N180))/(AZ$195-AZ$194)*10))),1))</f>
        <v>0</v>
      </c>
      <c r="BA177" s="36">
        <f>IF(AZ177="x","x",'Indicator Data'!N180/'Indicator Data'!$CK180)</f>
        <v>0</v>
      </c>
      <c r="BB177" s="35">
        <f t="shared" si="258"/>
        <v>0</v>
      </c>
      <c r="BC177" s="35">
        <f t="shared" si="259"/>
        <v>0</v>
      </c>
      <c r="BD177" s="35">
        <f>IF('Indicator Data'!O180="No data","x",ROUND(IF('Indicator Data'!O180=0,0,IF(LOG('Indicator Data'!O180)&gt;BD$195,10,IF(LOG('Indicator Data'!O180)&lt;BD$194,0,10-(BD$195-LOG('Indicator Data'!O180))/(BD$195-BD$194)*10))),1))</f>
        <v>0</v>
      </c>
      <c r="BE177" s="36">
        <f>IF(BD177="x","x",'Indicator Data'!O180/'Indicator Data'!$CK180)</f>
        <v>0</v>
      </c>
      <c r="BF177" s="35">
        <f t="shared" si="260"/>
        <v>0</v>
      </c>
      <c r="BG177" s="35">
        <f t="shared" si="261"/>
        <v>0</v>
      </c>
      <c r="BH177" s="35">
        <f>IF('Indicator Data'!P180="No data","x",ROUND(IF('Indicator Data'!P180=0,0,IF(LOG('Indicator Data'!P180)&gt;BH$195,10,IF(LOG('Indicator Data'!P180)&lt;BH$194,0,10-(BH$195-LOG('Indicator Data'!P180))/(BH$195-BH$194)*10))),1))</f>
        <v>0</v>
      </c>
      <c r="BI177" s="36">
        <f>IF(BH177="x","x",'Indicator Data'!P180/'Indicator Data'!$CK180)</f>
        <v>0</v>
      </c>
      <c r="BJ177" s="35">
        <f t="shared" si="262"/>
        <v>0</v>
      </c>
      <c r="BK177" s="35">
        <f t="shared" si="263"/>
        <v>0</v>
      </c>
      <c r="BL177" s="35">
        <f t="shared" si="264"/>
        <v>0</v>
      </c>
      <c r="BM177" s="35">
        <f>ROUND(IF('Indicator Data'!Q180=0,0,IF(LOG('Indicator Data'!Q180)&gt;BM$195,10,IF(LOG('Indicator Data'!Q180)&lt;BM$194,0,10-(BM$195-LOG('Indicator Data'!Q180))/(BM$195-BM$194)*10))),1)</f>
        <v>0</v>
      </c>
      <c r="BN177" s="35">
        <f>ROUND(IF('Indicator Data'!R180=0,0,IF(LOG('Indicator Data'!R180)&gt;BN$195,10,IF(LOG('Indicator Data'!R180)&lt;BN$194,0,10-(BN$195-LOG('Indicator Data'!R180))/(BN$195-BN$194)*10))),1)</f>
        <v>0</v>
      </c>
      <c r="BO177" s="35">
        <f t="shared" si="265"/>
        <v>0</v>
      </c>
      <c r="BP177" s="36">
        <f>'Indicator Data'!Q180/'Indicator Data'!$CK180</f>
        <v>0</v>
      </c>
      <c r="BQ177" s="36">
        <f>'Indicator Data'!R180/'Indicator Data'!$CK180</f>
        <v>0</v>
      </c>
      <c r="BR177" s="35">
        <f t="shared" si="307"/>
        <v>0</v>
      </c>
      <c r="BS177" s="35">
        <f t="shared" si="308"/>
        <v>0</v>
      </c>
      <c r="BT177" s="35">
        <f t="shared" si="242"/>
        <v>0</v>
      </c>
      <c r="BU177" s="35">
        <f t="shared" si="266"/>
        <v>0</v>
      </c>
      <c r="BV177" s="35">
        <f>ROUND(IF('Indicator Data'!S180=0,0,IF(LOG('Indicator Data'!S180)&gt;BV$195,10,IF(LOG('Indicator Data'!S180)&lt;BV$194,0,10-(BV$195-LOG('Indicator Data'!S180))/(BV$195-BV$194)*10))),1)</f>
        <v>0</v>
      </c>
      <c r="BW177" s="35">
        <f>ROUND(IF('Indicator Data'!T180=0,0,IF(LOG('Indicator Data'!T180)&gt;BW$195,10,IF(LOG('Indicator Data'!T180)&lt;BW$194,0,10-(BW$195-LOG('Indicator Data'!T180))/(BW$195-BW$194)*10))),1)</f>
        <v>0</v>
      </c>
      <c r="BX177" s="35">
        <f t="shared" si="267"/>
        <v>0</v>
      </c>
      <c r="BY177" s="36">
        <f>'Indicator Data'!S180/'Indicator Data'!$CK180</f>
        <v>0</v>
      </c>
      <c r="BZ177" s="36">
        <f>'Indicator Data'!T180/'Indicator Data'!$CK180</f>
        <v>0</v>
      </c>
      <c r="CA177" s="35">
        <f t="shared" si="309"/>
        <v>0</v>
      </c>
      <c r="CB177" s="35">
        <f t="shared" si="310"/>
        <v>0</v>
      </c>
      <c r="CC177" s="35">
        <f t="shared" si="268"/>
        <v>0</v>
      </c>
      <c r="CD177" s="35">
        <f t="shared" si="269"/>
        <v>0</v>
      </c>
      <c r="CE177" s="35">
        <f t="shared" si="270"/>
        <v>0</v>
      </c>
      <c r="CF177" s="35">
        <f>ROUND(IF('Indicator Data'!U180=0,0,IF(LOG('Indicator Data'!U180)&gt;CF$195,10,IF(LOG('Indicator Data'!U180)&lt;CF$194,0,10-(CF$195-LOG('Indicator Data'!U180))/(CF$195-CF$194)*10))),1)</f>
        <v>0</v>
      </c>
      <c r="CG177" s="36">
        <f>'Indicator Data'!U180/'Indicator Data'!$CK180</f>
        <v>0</v>
      </c>
      <c r="CH177" s="35">
        <f t="shared" si="311"/>
        <v>0</v>
      </c>
      <c r="CI177" s="35">
        <f t="shared" si="271"/>
        <v>0</v>
      </c>
      <c r="CJ177" s="35">
        <f>ROUND(IF('Indicator Data'!V180=0,0,IF(LOG('Indicator Data'!V180)&gt;CJ$195,10,IF(LOG('Indicator Data'!V180)&lt;CJ$194,0,10-(CJ$195-LOG('Indicator Data'!V180))/(CJ$195-CJ$194)*10))),1)</f>
        <v>8.1999999999999993</v>
      </c>
      <c r="CK177" s="36">
        <f>IF('Indicator Data'!V180/'Indicator Data'!$CK180&gt;1,1,'Indicator Data'!V180/'Indicator Data'!$CK180)</f>
        <v>0.49359751640890065</v>
      </c>
      <c r="CL177" s="35">
        <f t="shared" si="312"/>
        <v>4.9000000000000004</v>
      </c>
      <c r="CM177" s="35">
        <f t="shared" si="272"/>
        <v>6.9</v>
      </c>
      <c r="CN177" s="35">
        <f>ROUND(IF('Indicator Data'!W180=0,0,IF(LOG('Indicator Data'!W180)&gt;CN$195,10,IF(LOG('Indicator Data'!W180)&lt;CN$194,0,10-(CN$195-LOG('Indicator Data'!W180))/(CN$195-CN$194)*10))),1)</f>
        <v>5.5</v>
      </c>
      <c r="CO177" s="36">
        <f>'Indicator Data'!W180/'Indicator Data'!$CK180</f>
        <v>6.2236743012150904E-3</v>
      </c>
      <c r="CP177" s="35">
        <f t="shared" si="313"/>
        <v>0.1</v>
      </c>
      <c r="CQ177" s="35">
        <f t="shared" si="273"/>
        <v>3.3</v>
      </c>
      <c r="CR177" s="35">
        <f t="shared" si="314"/>
        <v>3.1</v>
      </c>
      <c r="CS177" s="35">
        <f>IF('Indicator Data'!BZ180="No data","x",ROUND(IF('Indicator Data'!BZ180&gt;CS$195,0,IF('Indicator Data'!BZ180&lt;CS$194,10,(CS$195-'Indicator Data'!BZ180)/(CS$195-CS$194)*10)),1))</f>
        <v>1</v>
      </c>
      <c r="CT177" s="35">
        <f>IF('Indicator Data'!CA180="No data","x",ROUND(IF('Indicator Data'!CA180&gt;CT$195,0,IF('Indicator Data'!CA180&lt;CT$194,10,(CT$195-'Indicator Data'!CA180)/(CT$195-CT$194)*10)),1))</f>
        <v>0.6</v>
      </c>
      <c r="CU177" s="35">
        <f>IF('Indicator Data'!AC180="No data","x",ROUND(IF('Indicator Data'!AC180&gt;CU$195,0,IF('Indicator Data'!AC180&lt;CU$194,10,(CU$195-'Indicator Data'!AC180)/(CU$195-CU$194)*10)),1))</f>
        <v>2.1</v>
      </c>
      <c r="CV177" s="35">
        <f t="shared" si="315"/>
        <v>1.2</v>
      </c>
      <c r="CW177" s="35">
        <f>IF('Indicator Data'!X180="No data","x",ROUND(IF(LOG('Indicator Data'!X180)&gt;CW$195,10,IF(LOG('Indicator Data'!X180)&lt;CW$194,0,10-(CW$195-LOG('Indicator Data'!X180))/(CW$195-CW$194)*10)),1))</f>
        <v>6.2</v>
      </c>
      <c r="CX177" s="35">
        <f>IF('Indicator Data'!Y180="No data","x",ROUND(IF('Indicator Data'!Y180&gt;CX$195,10,IF('Indicator Data'!Y180&lt;CX$194,0,10-(CX$195-'Indicator Data'!Y180)/(CX$195-CX$194)*10)),1))</f>
        <v>3.2</v>
      </c>
      <c r="CY177" s="35">
        <f>IF('Indicator Data'!Z180="No data","x",ROUND(IF('Indicator Data'!Z180&gt;CY$195,10,IF('Indicator Data'!Z180&lt;CY$194,0,10-(CY$195-'Indicator Data'!Z180)/(CY$195-CY$194)*10)),1))</f>
        <v>6.9</v>
      </c>
      <c r="CZ177" s="35" t="str">
        <f>IF('Indicator Data'!AA180="No data","x",ROUND(IF('Indicator Data'!AA180&gt;CZ$195,10,IF('Indicator Data'!AA180&lt;CZ$194,0,10-(CZ$195-'Indicator Data'!AA180)/(CZ$195-CZ$194)*10)),1))</f>
        <v>x</v>
      </c>
      <c r="DA177" s="35">
        <f t="shared" si="274"/>
        <v>5.4</v>
      </c>
      <c r="DB177" s="35">
        <f t="shared" si="275"/>
        <v>4</v>
      </c>
      <c r="DC177" s="35">
        <f>IF('Indicator Data'!AF180="No data","x",ROUND(IF('Indicator Data'!AF180&gt;DC$195,10,IF('Indicator Data'!AF180&lt;DC$194,0,10-(DC$195-'Indicator Data'!AF180)/(DC$195-DC$194)*10)),1))</f>
        <v>0.9</v>
      </c>
      <c r="DD177" s="35">
        <f>IF('Indicator Data'!AG180="No data","x",ROUND(IF('Indicator Data'!AG180&gt;DD$195,10,IF('Indicator Data'!AG180&lt;DD$194,0,10-(DD$195-'Indicator Data'!AG180)/(DD$195-DD$194)*10)),1))</f>
        <v>2.5</v>
      </c>
      <c r="DE177" s="35">
        <f t="shared" si="276"/>
        <v>3.9</v>
      </c>
      <c r="DF177" s="35">
        <f>IF('Indicator Data'!AB180="No data","x",ROUND(IF('Indicator Data'!AB180&gt;DF$195,10,IF('Indicator Data'!AB180&lt;DF$194,0,10-(DF$195-'Indicator Data'!AB180)/(DF$195-DF$194)*10)),1))</f>
        <v>0</v>
      </c>
      <c r="DG177" s="35">
        <f t="shared" si="277"/>
        <v>0.9</v>
      </c>
      <c r="DH177" s="143">
        <f>IF('Indicator Data'!AD180="No data","x",'Indicator Data'!AD180/'Indicator Data'!$CJ180)</f>
        <v>1.7358259337696042E-4</v>
      </c>
      <c r="DI177" s="35">
        <f t="shared" si="278"/>
        <v>8.3000000000000007</v>
      </c>
      <c r="DJ177" s="35">
        <f>IF('Indicator Data'!AE180="No data","x",ROUND(IF('Indicator Data'!AE180&gt;DJ$195,0,IF('Indicator Data'!AE180&lt;DJ$194,10,(DJ$195-'Indicator Data'!AE180)/(DJ$195-DJ$194)*10)),1))</f>
        <v>4</v>
      </c>
      <c r="DK177" s="35">
        <f t="shared" si="279"/>
        <v>6.2</v>
      </c>
      <c r="DL177" s="35">
        <f t="shared" si="280"/>
        <v>3.7</v>
      </c>
      <c r="DM177" s="37">
        <f t="shared" si="316"/>
        <v>2.8</v>
      </c>
      <c r="DN177" s="38">
        <f t="shared" si="317"/>
        <v>4.5999999999999996</v>
      </c>
      <c r="DO177" s="35">
        <f>ROUND(IF('Indicator Data'!AH180=0,0,IF('Indicator Data'!AH180&gt;DO$195,10,IF('Indicator Data'!AH180&lt;DO$194,0,10-(DO$195-'Indicator Data'!AH180)/(DO$195-DO$194)*10))),1)</f>
        <v>2.2999999999999998</v>
      </c>
      <c r="DP177" s="35">
        <f>ROUND(IF('Indicator Data'!AI180=0,0,IF(LOG('Indicator Data'!AI180)&gt;LOG(DP$195),10,IF(LOG('Indicator Data'!AI180)&lt;LOG(DP$194),0,10-(LOG(DP$195)-LOG('Indicator Data'!AI180))/(LOG(DP$195)-LOG(DP$194))*10))),1)</f>
        <v>5.2</v>
      </c>
      <c r="DQ177" s="37">
        <f t="shared" si="318"/>
        <v>3.9</v>
      </c>
      <c r="DR177" s="35">
        <f>'Indicator Data'!AJ180</f>
        <v>0</v>
      </c>
      <c r="DS177" s="35">
        <f>'Indicator Data'!AK180</f>
        <v>0</v>
      </c>
      <c r="DT177" s="37">
        <f t="shared" si="319"/>
        <v>0</v>
      </c>
      <c r="DU177" s="38">
        <f t="shared" si="320"/>
        <v>2.7</v>
      </c>
      <c r="DV177" s="13"/>
      <c r="DW177" s="83"/>
      <c r="DX177" s="2"/>
    </row>
    <row r="178" spans="1:128" x14ac:dyDescent="0.3">
      <c r="A178" s="99" t="str">
        <f>'Indicator Data'!A181</f>
        <v>Turkey</v>
      </c>
      <c r="B178" s="39" t="str">
        <f>'Indicator Data'!B181</f>
        <v>TUR</v>
      </c>
      <c r="C178" s="35">
        <f>ROUND(IF('Indicator Data'!C181=0,0.1,IF(LOG('Indicator Data'!C181)&gt;C$195,10,IF(LOG('Indicator Data'!C181)&lt;C$194,0,10-(C$195-LOG('Indicator Data'!C181))/(C$195-C$194)*10))),1)</f>
        <v>10</v>
      </c>
      <c r="D178" s="35">
        <f>ROUND(IF('Indicator Data'!D181=0,0.1,IF(LOG('Indicator Data'!D181)&gt;D$195,10,IF(LOG('Indicator Data'!D181)&lt;D$194,0,10-(D$195-LOG('Indicator Data'!D181))/(D$195-D$194)*10))),1)</f>
        <v>10</v>
      </c>
      <c r="E178" s="35">
        <f t="shared" si="281"/>
        <v>10</v>
      </c>
      <c r="F178" s="35">
        <f>IF('Indicator Data'!E181="No data",0.1,(ROUND(IF('Indicator Data'!E181=0,0,IF(LOG('Indicator Data'!E181)&gt;F$195,10,IF(LOG('Indicator Data'!E181)&lt;F$194,0,10-(F$195-LOG('Indicator Data'!E181))/(F$195-F$194)*10))),1)))</f>
        <v>8.1</v>
      </c>
      <c r="G178" s="35">
        <f>ROUND(IF('Indicator Data'!F181=0,0,IF(LOG('Indicator Data'!F181)&gt;G$195,10,IF(LOG('Indicator Data'!F181)&lt;G$194,0,10-(G$195-LOG('Indicator Data'!F181))/(G$195-G$194)*10))),1)</f>
        <v>7.3</v>
      </c>
      <c r="H178" s="35">
        <f>ROUND(IF('Indicator Data'!G181=0,0,IF(LOG('Indicator Data'!G181)&gt;H$195,10,IF(LOG('Indicator Data'!G181)&lt;H$194,0,10-(H$195-LOG('Indicator Data'!G181))/(H$195-H$194)*10))),1)</f>
        <v>0</v>
      </c>
      <c r="I178" s="35">
        <f>ROUND(IF('Indicator Data'!H181=0,0,IF(LOG('Indicator Data'!H181)&gt;I$195,10,IF(LOG('Indicator Data'!H181)&lt;I$194,0,10-(I$195-LOG('Indicator Data'!H181))/(I$195-I$194)*10))),1)</f>
        <v>0</v>
      </c>
      <c r="J178" s="35">
        <f t="shared" si="282"/>
        <v>0</v>
      </c>
      <c r="K178" s="35">
        <f>ROUND(IF('Indicator Data'!I181=0,0,IF(LOG('Indicator Data'!I181)&gt;K$195,10,IF(LOG('Indicator Data'!I181)&lt;K$194,0,10-(K$195-LOG('Indicator Data'!I181))/(K$195-K$194)*10))),1)</f>
        <v>0</v>
      </c>
      <c r="L178" s="35">
        <f t="shared" si="283"/>
        <v>0</v>
      </c>
      <c r="M178" s="35">
        <f>ROUND(IF('Indicator Data'!J181=0,0,IF(LOG('Indicator Data'!J181)&gt;M$195,10,IF(LOG('Indicator Data'!J181)&lt;M$194,0,10-(M$195-LOG('Indicator Data'!J181))/(M$195-M$194)*10))),1)</f>
        <v>0</v>
      </c>
      <c r="N178" s="36">
        <f>'Indicator Data'!C181/'Indicator Data'!$CK181</f>
        <v>2.0195133988215705E-3</v>
      </c>
      <c r="O178" s="36">
        <f>'Indicator Data'!D181/'Indicator Data'!$CK181</f>
        <v>8.454849550872084E-4</v>
      </c>
      <c r="P178" s="36">
        <f>IF(F178=0.1,"x",'Indicator Data'!E181/'Indicator Data'!$CK181)</f>
        <v>2.2174125655602733E-3</v>
      </c>
      <c r="Q178" s="36">
        <f>'Indicator Data'!F181/'Indicator Data'!$CK181</f>
        <v>2.9379880592481079E-6</v>
      </c>
      <c r="R178" s="36">
        <f>'Indicator Data'!G181/'Indicator Data'!$CK181</f>
        <v>0</v>
      </c>
      <c r="S178" s="36">
        <f>'Indicator Data'!H181/'Indicator Data'!$CK181</f>
        <v>0</v>
      </c>
      <c r="T178" s="36">
        <f>'Indicator Data'!I181/'Indicator Data'!$CK181</f>
        <v>0</v>
      </c>
      <c r="U178" s="36">
        <f>'Indicator Data'!J181/'Indicator Data'!$CK181</f>
        <v>0</v>
      </c>
      <c r="V178" s="35">
        <f t="shared" si="284"/>
        <v>10</v>
      </c>
      <c r="W178" s="35">
        <f t="shared" si="285"/>
        <v>8.5</v>
      </c>
      <c r="X178" s="35">
        <f t="shared" si="286"/>
        <v>9.4</v>
      </c>
      <c r="Y178" s="35">
        <f t="shared" si="287"/>
        <v>1.5</v>
      </c>
      <c r="Z178" s="35">
        <f t="shared" si="288"/>
        <v>6.6</v>
      </c>
      <c r="AA178" s="35">
        <f t="shared" si="289"/>
        <v>0</v>
      </c>
      <c r="AB178" s="35">
        <f t="shared" si="290"/>
        <v>0</v>
      </c>
      <c r="AC178" s="35">
        <f t="shared" si="291"/>
        <v>0</v>
      </c>
      <c r="AD178" s="35">
        <f t="shared" si="292"/>
        <v>0</v>
      </c>
      <c r="AE178" s="35">
        <f t="shared" si="293"/>
        <v>0</v>
      </c>
      <c r="AF178" s="35">
        <f t="shared" si="294"/>
        <v>0</v>
      </c>
      <c r="AG178" s="35">
        <f>ROUND(IF('Indicator Data'!K181=0,0,IF('Indicator Data'!K181&gt;AG$195,10,IF('Indicator Data'!K181&lt;AG$194,0,10-(AG$195-'Indicator Data'!K181)/(AG$195-AG$194)*10))),1)</f>
        <v>0</v>
      </c>
      <c r="AH178" s="35">
        <f t="shared" si="295"/>
        <v>10</v>
      </c>
      <c r="AI178" s="35">
        <f t="shared" si="296"/>
        <v>9.3000000000000007</v>
      </c>
      <c r="AJ178" s="35">
        <f t="shared" si="297"/>
        <v>0</v>
      </c>
      <c r="AK178" s="35">
        <f t="shared" si="298"/>
        <v>0</v>
      </c>
      <c r="AL178" s="35">
        <f t="shared" si="299"/>
        <v>0</v>
      </c>
      <c r="AM178" s="35">
        <f t="shared" si="300"/>
        <v>0</v>
      </c>
      <c r="AN178" s="35">
        <f t="shared" si="301"/>
        <v>0</v>
      </c>
      <c r="AO178" s="142">
        <f t="shared" si="302"/>
        <v>9.6999999999999993</v>
      </c>
      <c r="AP178" s="142">
        <f t="shared" si="255"/>
        <v>5.7</v>
      </c>
      <c r="AQ178" s="142">
        <f t="shared" si="303"/>
        <v>7</v>
      </c>
      <c r="AR178" s="142">
        <f t="shared" si="304"/>
        <v>0</v>
      </c>
      <c r="AS178" s="35">
        <f t="shared" si="305"/>
        <v>0</v>
      </c>
      <c r="AT178" s="35">
        <f>IF('Indicator Data'!L181="No data","x",IF('Indicator Data'!CL181&lt;1000,"x",ROUND((IF('Indicator Data'!L181&gt;AT$195,10,IF('Indicator Data'!L181&lt;AT$194,0,10-(AT$195-'Indicator Data'!L181)/(AT$195-AT$194)*10))),1)))</f>
        <v>5.0999999999999996</v>
      </c>
      <c r="AU178" s="142">
        <f t="shared" si="306"/>
        <v>2.6</v>
      </c>
      <c r="AV178" s="35">
        <f>IF('Indicator Data'!M181="No data","x",ROUND(IF('Indicator Data'!M181=0,0,IF(LOG('Indicator Data'!M181)&gt;AV$195,10,IF(LOG('Indicator Data'!M181)&lt;AV$194,0,10-(AV$195-LOG('Indicator Data'!M181))/(AV$195-AV$194)*10))),1))</f>
        <v>9.6999999999999993</v>
      </c>
      <c r="AW178" s="36">
        <f>IF(AV178="x","x",'Indicator Data'!M181/'Indicator Data'!$CK181)</f>
        <v>0.78190324971723901</v>
      </c>
      <c r="AX178" s="35">
        <f t="shared" si="256"/>
        <v>8.6999999999999993</v>
      </c>
      <c r="AY178" s="35">
        <f t="shared" si="257"/>
        <v>9.3000000000000007</v>
      </c>
      <c r="AZ178" s="35" t="str">
        <f>IF('Indicator Data'!N181="No data","x",ROUND(IF('Indicator Data'!N181=0,0,IF(LOG('Indicator Data'!N181)&gt;AZ$195,10,IF(LOG('Indicator Data'!N181)&lt;AZ$194,0,10-(AZ$195-LOG('Indicator Data'!N181))/(AZ$195-AZ$194)*10))),1))</f>
        <v>x</v>
      </c>
      <c r="BA178" s="36" t="str">
        <f>IF(AZ178="x","x",'Indicator Data'!N181/'Indicator Data'!$CK181)</f>
        <v>x</v>
      </c>
      <c r="BB178" s="35" t="str">
        <f t="shared" si="258"/>
        <v>x</v>
      </c>
      <c r="BC178" s="35" t="str">
        <f t="shared" si="259"/>
        <v>x</v>
      </c>
      <c r="BD178" s="35" t="str">
        <f>IF('Indicator Data'!O181="No data","x",ROUND(IF('Indicator Data'!O181=0,0,IF(LOG('Indicator Data'!O181)&gt;BD$195,10,IF(LOG('Indicator Data'!O181)&lt;BD$194,0,10-(BD$195-LOG('Indicator Data'!O181))/(BD$195-BD$194)*10))),1))</f>
        <v>x</v>
      </c>
      <c r="BE178" s="36" t="str">
        <f>IF(BD178="x","x",'Indicator Data'!O181/'Indicator Data'!$CK181)</f>
        <v>x</v>
      </c>
      <c r="BF178" s="35" t="str">
        <f t="shared" si="260"/>
        <v>x</v>
      </c>
      <c r="BG178" s="35" t="str">
        <f t="shared" si="261"/>
        <v>x</v>
      </c>
      <c r="BH178" s="35" t="str">
        <f>IF('Indicator Data'!P181="No data","x",ROUND(IF('Indicator Data'!P181=0,0,IF(LOG('Indicator Data'!P181)&gt;BH$195,10,IF(LOG('Indicator Data'!P181)&lt;BH$194,0,10-(BH$195-LOG('Indicator Data'!P181))/(BH$195-BH$194)*10))),1))</f>
        <v>x</v>
      </c>
      <c r="BI178" s="36" t="str">
        <f>IF(BH178="x","x",'Indicator Data'!P181/'Indicator Data'!$CK181)</f>
        <v>x</v>
      </c>
      <c r="BJ178" s="35" t="str">
        <f t="shared" si="262"/>
        <v>x</v>
      </c>
      <c r="BK178" s="35" t="str">
        <f t="shared" si="263"/>
        <v>x</v>
      </c>
      <c r="BL178" s="35">
        <f t="shared" si="264"/>
        <v>9.3000000000000007</v>
      </c>
      <c r="BM178" s="35">
        <f>ROUND(IF('Indicator Data'!Q181=0,0,IF(LOG('Indicator Data'!Q181)&gt;BM$195,10,IF(LOG('Indicator Data'!Q181)&lt;BM$194,0,10-(BM$195-LOG('Indicator Data'!Q181))/(BM$195-BM$194)*10))),1)</f>
        <v>7.2</v>
      </c>
      <c r="BN178" s="35">
        <f>ROUND(IF('Indicator Data'!R181=0,0,IF(LOG('Indicator Data'!R181)&gt;BN$195,10,IF(LOG('Indicator Data'!R181)&lt;BN$194,0,10-(BN$195-LOG('Indicator Data'!R181))/(BN$195-BN$194)*10))),1)</f>
        <v>7.3</v>
      </c>
      <c r="BO178" s="35">
        <f t="shared" si="265"/>
        <v>7.2666666666666666</v>
      </c>
      <c r="BP178" s="36">
        <f>'Indicator Data'!Q181/'Indicator Data'!$CK181</f>
        <v>1.3386508258688274E-2</v>
      </c>
      <c r="BQ178" s="36">
        <f>'Indicator Data'!R181/'Indicator Data'!$CK181</f>
        <v>2.9615180997368119E-3</v>
      </c>
      <c r="BR178" s="35">
        <f t="shared" si="307"/>
        <v>0.1</v>
      </c>
      <c r="BS178" s="35">
        <f t="shared" si="308"/>
        <v>0</v>
      </c>
      <c r="BT178" s="35">
        <f t="shared" si="242"/>
        <v>3.3333333333333333E-2</v>
      </c>
      <c r="BU178" s="35">
        <f t="shared" si="266"/>
        <v>4.5999999999999996</v>
      </c>
      <c r="BV178" s="35">
        <f>ROUND(IF('Indicator Data'!S181=0,0,IF(LOG('Indicator Data'!S181)&gt;BV$195,10,IF(LOG('Indicator Data'!S181)&lt;BV$194,0,10-(BV$195-LOG('Indicator Data'!S181))/(BV$195-BV$194)*10))),1)</f>
        <v>0</v>
      </c>
      <c r="BW178" s="35">
        <f>ROUND(IF('Indicator Data'!T181=0,0,IF(LOG('Indicator Data'!T181)&gt;BW$195,10,IF(LOG('Indicator Data'!T181)&lt;BW$194,0,10-(BW$195-LOG('Indicator Data'!T181))/(BW$195-BW$194)*10))),1)</f>
        <v>0</v>
      </c>
      <c r="BX178" s="35">
        <f t="shared" si="267"/>
        <v>0</v>
      </c>
      <c r="BY178" s="36">
        <f>'Indicator Data'!S181/'Indicator Data'!$CK181</f>
        <v>0</v>
      </c>
      <c r="BZ178" s="36">
        <f>'Indicator Data'!T181/'Indicator Data'!$CK181</f>
        <v>0</v>
      </c>
      <c r="CA178" s="35">
        <f t="shared" si="309"/>
        <v>0</v>
      </c>
      <c r="CB178" s="35">
        <f t="shared" si="310"/>
        <v>0</v>
      </c>
      <c r="CC178" s="35">
        <f t="shared" si="268"/>
        <v>0</v>
      </c>
      <c r="CD178" s="35">
        <f t="shared" si="269"/>
        <v>0</v>
      </c>
      <c r="CE178" s="35">
        <f t="shared" si="270"/>
        <v>2.6</v>
      </c>
      <c r="CF178" s="35">
        <f>ROUND(IF('Indicator Data'!U181=0,0,IF(LOG('Indicator Data'!U181)&gt;CF$195,10,IF(LOG('Indicator Data'!U181)&lt;CF$194,0,10-(CF$195-LOG('Indicator Data'!U181))/(CF$195-CF$194)*10))),1)</f>
        <v>7.1</v>
      </c>
      <c r="CG178" s="36">
        <f>'Indicator Data'!U181/'Indicator Data'!$CK181</f>
        <v>1.2715222009046468E-2</v>
      </c>
      <c r="CH178" s="35">
        <f t="shared" si="311"/>
        <v>0.1</v>
      </c>
      <c r="CI178" s="35">
        <f t="shared" si="271"/>
        <v>4.5</v>
      </c>
      <c r="CJ178" s="35">
        <f>ROUND(IF('Indicator Data'!V181=0,0,IF(LOG('Indicator Data'!V181)&gt;CJ$195,10,IF(LOG('Indicator Data'!V181)&lt;CJ$194,0,10-(CJ$195-LOG('Indicator Data'!V181))/(CJ$195-CJ$194)*10))),1)</f>
        <v>8.9</v>
      </c>
      <c r="CK178" s="36">
        <f>IF('Indicator Data'!V181/'Indicator Data'!$CK181&gt;1,1,'Indicator Data'!V181/'Indicator Data'!$CK181)</f>
        <v>0.22000367271897617</v>
      </c>
      <c r="CL178" s="35">
        <f t="shared" si="312"/>
        <v>2.2000000000000002</v>
      </c>
      <c r="CM178" s="35">
        <f t="shared" si="272"/>
        <v>6.7</v>
      </c>
      <c r="CN178" s="35">
        <f>ROUND(IF('Indicator Data'!W181=0,0,IF(LOG('Indicator Data'!W181)&gt;CN$195,10,IF(LOG('Indicator Data'!W181)&lt;CN$194,0,10-(CN$195-LOG('Indicator Data'!W181))/(CN$195-CN$194)*10))),1)</f>
        <v>8.1999999999999993</v>
      </c>
      <c r="CO178" s="36">
        <f>'Indicator Data'!W181/'Indicator Data'!$CK181</f>
        <v>7.4055165117705254E-2</v>
      </c>
      <c r="CP178" s="35">
        <f t="shared" si="313"/>
        <v>0.7</v>
      </c>
      <c r="CQ178" s="35">
        <f t="shared" si="273"/>
        <v>5.6</v>
      </c>
      <c r="CR178" s="35">
        <f t="shared" si="314"/>
        <v>5</v>
      </c>
      <c r="CS178" s="35">
        <f>IF('Indicator Data'!BZ181="No data","x",ROUND(IF('Indicator Data'!BZ181&gt;CS$195,0,IF('Indicator Data'!BZ181&lt;CS$194,10,(CS$195-'Indicator Data'!BZ181)/(CS$195-CS$194)*10)),1))</f>
        <v>0.3</v>
      </c>
      <c r="CT178" s="35">
        <f>IF('Indicator Data'!CA181="No data","x",ROUND(IF('Indicator Data'!CA181&gt;CT$195,0,IF('Indicator Data'!CA181&lt;CT$194,10,(CT$195-'Indicator Data'!CA181)/(CT$195-CT$194)*10)),1))</f>
        <v>0.2</v>
      </c>
      <c r="CU178" s="35" t="str">
        <f>IF('Indicator Data'!AC181="No data","x",ROUND(IF('Indicator Data'!AC181&gt;CU$195,0,IF('Indicator Data'!AC181&lt;CU$194,10,(CU$195-'Indicator Data'!AC181)/(CU$195-CU$194)*10)),1))</f>
        <v>x</v>
      </c>
      <c r="CV178" s="35">
        <f t="shared" si="315"/>
        <v>0.3</v>
      </c>
      <c r="CW178" s="35">
        <f>IF('Indicator Data'!X181="No data","x",ROUND(IF(LOG('Indicator Data'!X181)&gt;CW$195,10,IF(LOG('Indicator Data'!X181)&lt;CW$194,0,10-(CW$195-LOG('Indicator Data'!X181))/(CW$195-CW$194)*10)),1))</f>
        <v>6.8</v>
      </c>
      <c r="CX178" s="35">
        <f>IF('Indicator Data'!Y181="No data","x",ROUND(IF('Indicator Data'!Y181&gt;CX$195,10,IF('Indicator Data'!Y181&lt;CX$194,0,10-(CX$195-'Indicator Data'!Y181)/(CX$195-CX$194)*10)),1))</f>
        <v>4.3</v>
      </c>
      <c r="CY178" s="35">
        <f>IF('Indicator Data'!Z181="No data","x",ROUND(IF('Indicator Data'!Z181&gt;CY$195,10,IF('Indicator Data'!Z181&lt;CY$194,0,10-(CY$195-'Indicator Data'!Z181)/(CY$195-CY$194)*10)),1))</f>
        <v>7.5</v>
      </c>
      <c r="CZ178" s="35" t="str">
        <f>IF('Indicator Data'!AA181="No data","x",ROUND(IF('Indicator Data'!AA181&gt;CZ$195,10,IF('Indicator Data'!AA181&lt;CZ$194,0,10-(CZ$195-'Indicator Data'!AA181)/(CZ$195-CZ$194)*10)),1))</f>
        <v>x</v>
      </c>
      <c r="DA178" s="35">
        <f t="shared" si="274"/>
        <v>6.2</v>
      </c>
      <c r="DB178" s="35">
        <f t="shared" si="275"/>
        <v>4.2</v>
      </c>
      <c r="DC178" s="35">
        <f>IF('Indicator Data'!AF181="No data","x",ROUND(IF('Indicator Data'!AF181&gt;DC$195,10,IF('Indicator Data'!AF181&lt;DC$194,0,10-(DC$195-'Indicator Data'!AF181)/(DC$195-DC$194)*10)),1))</f>
        <v>0.9</v>
      </c>
      <c r="DD178" s="35">
        <f>IF('Indicator Data'!AG181="No data","x",ROUND(IF('Indicator Data'!AG181&gt;DD$195,10,IF('Indicator Data'!AG181&lt;DD$194,0,10-(DD$195-'Indicator Data'!AG181)/(DD$195-DD$194)*10)),1))</f>
        <v>2</v>
      </c>
      <c r="DE178" s="35">
        <f t="shared" si="276"/>
        <v>4.3</v>
      </c>
      <c r="DF178" s="35">
        <f>IF('Indicator Data'!AB181="No data","x",ROUND(IF('Indicator Data'!AB181&gt;DF$195,10,IF('Indicator Data'!AB181&lt;DF$194,0,10-(DF$195-'Indicator Data'!AB181)/(DF$195-DF$194)*10)),1))</f>
        <v>0.1</v>
      </c>
      <c r="DG178" s="35">
        <f t="shared" si="277"/>
        <v>0.2</v>
      </c>
      <c r="DH178" s="143">
        <f>IF('Indicator Data'!AD181="No data","x",'Indicator Data'!AD181/'Indicator Data'!$CJ181)</f>
        <v>2.6368337082062487E-4</v>
      </c>
      <c r="DI178" s="35">
        <f t="shared" si="278"/>
        <v>7.4</v>
      </c>
      <c r="DJ178" s="35">
        <f>IF('Indicator Data'!AE181="No data","x",ROUND(IF('Indicator Data'!AE181&gt;DJ$195,0,IF('Indicator Data'!AE181&lt;DJ$194,10,(DJ$195-'Indicator Data'!AE181)/(DJ$195-DJ$194)*10)),1))</f>
        <v>4</v>
      </c>
      <c r="DK178" s="35">
        <f t="shared" si="279"/>
        <v>5.7</v>
      </c>
      <c r="DL178" s="35">
        <f t="shared" si="280"/>
        <v>3.4</v>
      </c>
      <c r="DM178" s="37">
        <f t="shared" si="316"/>
        <v>6.2</v>
      </c>
      <c r="DN178" s="38">
        <f t="shared" si="317"/>
        <v>6.2</v>
      </c>
      <c r="DO178" s="35">
        <f>ROUND(IF('Indicator Data'!AH181=0,0,IF('Indicator Data'!AH181&gt;DO$195,10,IF('Indicator Data'!AH181&lt;DO$194,0,10-(DO$195-'Indicator Data'!AH181)/(DO$195-DO$194)*10))),1)</f>
        <v>9.6</v>
      </c>
      <c r="DP178" s="35">
        <f>ROUND(IF('Indicator Data'!AI181=0,0,IF(LOG('Indicator Data'!AI181)&gt;LOG(DP$195),10,IF(LOG('Indicator Data'!AI181)&lt;LOG(DP$194),0,10-(LOG(DP$195)-LOG('Indicator Data'!AI181))/(LOG(DP$195)-LOG(DP$194))*10))),1)</f>
        <v>9.6</v>
      </c>
      <c r="DQ178" s="37">
        <f t="shared" si="318"/>
        <v>9.6</v>
      </c>
      <c r="DR178" s="35">
        <f>'Indicator Data'!AJ181</f>
        <v>0</v>
      </c>
      <c r="DS178" s="35">
        <f>'Indicator Data'!AK181</f>
        <v>5</v>
      </c>
      <c r="DT178" s="37">
        <f t="shared" si="319"/>
        <v>9</v>
      </c>
      <c r="DU178" s="38">
        <f t="shared" si="320"/>
        <v>9</v>
      </c>
      <c r="DV178" s="13"/>
      <c r="DW178" s="83"/>
      <c r="DX178" s="2"/>
    </row>
    <row r="179" spans="1:128" x14ac:dyDescent="0.3">
      <c r="A179" s="99" t="str">
        <f>'Indicator Data'!A182</f>
        <v>Turkmenistan</v>
      </c>
      <c r="B179" s="39" t="str">
        <f>'Indicator Data'!B182</f>
        <v>TKM</v>
      </c>
      <c r="C179" s="35">
        <f>ROUND(IF('Indicator Data'!C182=0,0.1,IF(LOG('Indicator Data'!C182)&gt;C$195,10,IF(LOG('Indicator Data'!C182)&lt;C$194,0,10-(C$195-LOG('Indicator Data'!C182))/(C$195-C$194)*10))),1)</f>
        <v>6.7</v>
      </c>
      <c r="D179" s="35">
        <f>ROUND(IF('Indicator Data'!D182=0,0.1,IF(LOG('Indicator Data'!D182)&gt;D$195,10,IF(LOG('Indicator Data'!D182)&lt;D$194,0,10-(D$195-LOG('Indicator Data'!D182))/(D$195-D$194)*10))),1)</f>
        <v>0</v>
      </c>
      <c r="E179" s="35">
        <f t="shared" si="281"/>
        <v>4.0999999999999996</v>
      </c>
      <c r="F179" s="35">
        <f>IF('Indicator Data'!E182="No data",0.1,(ROUND(IF('Indicator Data'!E182=0,0,IF(LOG('Indicator Data'!E182)&gt;F$195,10,IF(LOG('Indicator Data'!E182)&lt;F$194,0,10-(F$195-LOG('Indicator Data'!E182))/(F$195-F$194)*10))),1)))</f>
        <v>6.7</v>
      </c>
      <c r="G179" s="35">
        <f>ROUND(IF('Indicator Data'!F182=0,0,IF(LOG('Indicator Data'!F182)&gt;G$195,10,IF(LOG('Indicator Data'!F182)&lt;G$194,0,10-(G$195-LOG('Indicator Data'!F182))/(G$195-G$194)*10))),1)</f>
        <v>0</v>
      </c>
      <c r="H179" s="35">
        <f>ROUND(IF('Indicator Data'!G182=0,0,IF(LOG('Indicator Data'!G182)&gt;H$195,10,IF(LOG('Indicator Data'!G182)&lt;H$194,0,10-(H$195-LOG('Indicator Data'!G182))/(H$195-H$194)*10))),1)</f>
        <v>0</v>
      </c>
      <c r="I179" s="35">
        <f>ROUND(IF('Indicator Data'!H182=0,0,IF(LOG('Indicator Data'!H182)&gt;I$195,10,IF(LOG('Indicator Data'!H182)&lt;I$194,0,10-(I$195-LOG('Indicator Data'!H182))/(I$195-I$194)*10))),1)</f>
        <v>0</v>
      </c>
      <c r="J179" s="35">
        <f t="shared" si="282"/>
        <v>0</v>
      </c>
      <c r="K179" s="35">
        <f>ROUND(IF('Indicator Data'!I182=0,0,IF(LOG('Indicator Data'!I182)&gt;K$195,10,IF(LOG('Indicator Data'!I182)&lt;K$194,0,10-(K$195-LOG('Indicator Data'!I182))/(K$195-K$194)*10))),1)</f>
        <v>0</v>
      </c>
      <c r="L179" s="35">
        <f t="shared" si="283"/>
        <v>0</v>
      </c>
      <c r="M179" s="35">
        <f>ROUND(IF('Indicator Data'!J182=0,0,IF(LOG('Indicator Data'!J182)&gt;M$195,10,IF(LOG('Indicator Data'!J182)&lt;M$194,0,10-(M$195-LOG('Indicator Data'!J182))/(M$195-M$194)*10))),1)</f>
        <v>0</v>
      </c>
      <c r="N179" s="36">
        <f>'Indicator Data'!C182/'Indicator Data'!$CK182</f>
        <v>8.5708819024778898E-4</v>
      </c>
      <c r="O179" s="36">
        <f>'Indicator Data'!D182/'Indicator Data'!$CK182</f>
        <v>9.2561615120393579E-9</v>
      </c>
      <c r="P179" s="36">
        <f>IF(F179=0.1,"x",'Indicator Data'!E182/'Indicator Data'!$CK182)</f>
        <v>9.0143440822667634E-3</v>
      </c>
      <c r="Q179" s="36">
        <f>'Indicator Data'!F182/'Indicator Data'!$CK182</f>
        <v>0</v>
      </c>
      <c r="R179" s="36">
        <f>'Indicator Data'!G182/'Indicator Data'!$CK182</f>
        <v>0</v>
      </c>
      <c r="S179" s="36">
        <f>'Indicator Data'!H182/'Indicator Data'!$CK182</f>
        <v>0</v>
      </c>
      <c r="T179" s="36">
        <f>'Indicator Data'!I182/'Indicator Data'!$CK182</f>
        <v>0</v>
      </c>
      <c r="U179" s="36">
        <f>'Indicator Data'!J182/'Indicator Data'!$CK182</f>
        <v>0</v>
      </c>
      <c r="V179" s="35">
        <f t="shared" si="284"/>
        <v>4.3</v>
      </c>
      <c r="W179" s="35">
        <f t="shared" si="285"/>
        <v>0</v>
      </c>
      <c r="X179" s="35">
        <f t="shared" si="286"/>
        <v>2.4</v>
      </c>
      <c r="Y179" s="35">
        <f t="shared" si="287"/>
        <v>6</v>
      </c>
      <c r="Z179" s="35">
        <f t="shared" si="288"/>
        <v>0</v>
      </c>
      <c r="AA179" s="35">
        <f t="shared" si="289"/>
        <v>0</v>
      </c>
      <c r="AB179" s="35">
        <f t="shared" si="290"/>
        <v>0</v>
      </c>
      <c r="AC179" s="35">
        <f t="shared" si="291"/>
        <v>0</v>
      </c>
      <c r="AD179" s="35">
        <f t="shared" si="292"/>
        <v>0</v>
      </c>
      <c r="AE179" s="35">
        <f t="shared" si="293"/>
        <v>0</v>
      </c>
      <c r="AF179" s="35">
        <f t="shared" si="294"/>
        <v>0</v>
      </c>
      <c r="AG179" s="35">
        <f>ROUND(IF('Indicator Data'!K182=0,0,IF('Indicator Data'!K182&gt;AG$195,10,IF('Indicator Data'!K182&lt;AG$194,0,10-(AG$195-'Indicator Data'!K182)/(AG$195-AG$194)*10))),1)</f>
        <v>0</v>
      </c>
      <c r="AH179" s="35">
        <f t="shared" si="295"/>
        <v>5.5</v>
      </c>
      <c r="AI179" s="35">
        <f t="shared" si="296"/>
        <v>0</v>
      </c>
      <c r="AJ179" s="35">
        <f t="shared" si="297"/>
        <v>0</v>
      </c>
      <c r="AK179" s="35">
        <f t="shared" si="298"/>
        <v>0</v>
      </c>
      <c r="AL179" s="35">
        <f t="shared" si="299"/>
        <v>0</v>
      </c>
      <c r="AM179" s="35">
        <f t="shared" si="300"/>
        <v>0</v>
      </c>
      <c r="AN179" s="35">
        <f t="shared" si="301"/>
        <v>0</v>
      </c>
      <c r="AO179" s="142">
        <f t="shared" si="302"/>
        <v>3.3</v>
      </c>
      <c r="AP179" s="142">
        <f t="shared" si="255"/>
        <v>6.4</v>
      </c>
      <c r="AQ179" s="142">
        <f t="shared" si="303"/>
        <v>0</v>
      </c>
      <c r="AR179" s="142">
        <f t="shared" si="304"/>
        <v>0</v>
      </c>
      <c r="AS179" s="35">
        <f t="shared" si="305"/>
        <v>0</v>
      </c>
      <c r="AT179" s="35">
        <f>IF('Indicator Data'!L182="No data","x",IF('Indicator Data'!CL182&lt;1000,"x",ROUND((IF('Indicator Data'!L182&gt;AT$195,10,IF('Indicator Data'!L182&lt;AT$194,0,10-(AT$195-'Indicator Data'!L182)/(AT$195-AT$194)*10))),1)))</f>
        <v>9.1</v>
      </c>
      <c r="AU179" s="142">
        <f t="shared" si="306"/>
        <v>4.5999999999999996</v>
      </c>
      <c r="AV179" s="35">
        <f>IF('Indicator Data'!M182="No data","x",ROUND(IF('Indicator Data'!M182=0,0,IF(LOG('Indicator Data'!M182)&gt;AV$195,10,IF(LOG('Indicator Data'!M182)&lt;AV$194,0,10-(AV$195-LOG('Indicator Data'!M182))/(AV$195-AV$194)*10))),1))</f>
        <v>8.1</v>
      </c>
      <c r="AW179" s="36">
        <f>IF(AV179="x","x",'Indicator Data'!M182/'Indicator Data'!$CK182)</f>
        <v>0.90912346774411779</v>
      </c>
      <c r="AX179" s="35">
        <f t="shared" si="256"/>
        <v>10</v>
      </c>
      <c r="AY179" s="35">
        <f t="shared" si="257"/>
        <v>9.3000000000000007</v>
      </c>
      <c r="AZ179" s="35" t="str">
        <f>IF('Indicator Data'!N182="No data","x",ROUND(IF('Indicator Data'!N182=0,0,IF(LOG('Indicator Data'!N182)&gt;AZ$195,10,IF(LOG('Indicator Data'!N182)&lt;AZ$194,0,10-(AZ$195-LOG('Indicator Data'!N182))/(AZ$195-AZ$194)*10))),1))</f>
        <v>x</v>
      </c>
      <c r="BA179" s="36" t="str">
        <f>IF(AZ179="x","x",'Indicator Data'!N182/'Indicator Data'!$CK182)</f>
        <v>x</v>
      </c>
      <c r="BB179" s="35" t="str">
        <f t="shared" si="258"/>
        <v>x</v>
      </c>
      <c r="BC179" s="35" t="str">
        <f t="shared" si="259"/>
        <v>x</v>
      </c>
      <c r="BD179" s="35" t="str">
        <f>IF('Indicator Data'!O182="No data","x",ROUND(IF('Indicator Data'!O182=0,0,IF(LOG('Indicator Data'!O182)&gt;BD$195,10,IF(LOG('Indicator Data'!O182)&lt;BD$194,0,10-(BD$195-LOG('Indicator Data'!O182))/(BD$195-BD$194)*10))),1))</f>
        <v>x</v>
      </c>
      <c r="BE179" s="36" t="str">
        <f>IF(BD179="x","x",'Indicator Data'!O182/'Indicator Data'!$CK182)</f>
        <v>x</v>
      </c>
      <c r="BF179" s="35" t="str">
        <f t="shared" si="260"/>
        <v>x</v>
      </c>
      <c r="BG179" s="35" t="str">
        <f t="shared" si="261"/>
        <v>x</v>
      </c>
      <c r="BH179" s="35" t="str">
        <f>IF('Indicator Data'!P182="No data","x",ROUND(IF('Indicator Data'!P182=0,0,IF(LOG('Indicator Data'!P182)&gt;BH$195,10,IF(LOG('Indicator Data'!P182)&lt;BH$194,0,10-(BH$195-LOG('Indicator Data'!P182))/(BH$195-BH$194)*10))),1))</f>
        <v>x</v>
      </c>
      <c r="BI179" s="36" t="str">
        <f>IF(BH179="x","x",'Indicator Data'!P182/'Indicator Data'!$CK182)</f>
        <v>x</v>
      </c>
      <c r="BJ179" s="35" t="str">
        <f t="shared" si="262"/>
        <v>x</v>
      </c>
      <c r="BK179" s="35" t="str">
        <f t="shared" si="263"/>
        <v>x</v>
      </c>
      <c r="BL179" s="35">
        <f t="shared" si="264"/>
        <v>9.3000000000000007</v>
      </c>
      <c r="BM179" s="35">
        <f>ROUND(IF('Indicator Data'!Q182=0,0,IF(LOG('Indicator Data'!Q182)&gt;BM$195,10,IF(LOG('Indicator Data'!Q182)&lt;BM$194,0,10-(BM$195-LOG('Indicator Data'!Q182))/(BM$195-BM$194)*10))),1)</f>
        <v>0</v>
      </c>
      <c r="BN179" s="35">
        <f>ROUND(IF('Indicator Data'!R182=0,0,IF(LOG('Indicator Data'!R182)&gt;BN$195,10,IF(LOG('Indicator Data'!R182)&lt;BN$194,0,10-(BN$195-LOG('Indicator Data'!R182))/(BN$195-BN$194)*10))),1)</f>
        <v>0</v>
      </c>
      <c r="BO179" s="35">
        <f t="shared" si="265"/>
        <v>0</v>
      </c>
      <c r="BP179" s="36">
        <f>'Indicator Data'!Q182/'Indicator Data'!$CK182</f>
        <v>0</v>
      </c>
      <c r="BQ179" s="36">
        <f>'Indicator Data'!R182/'Indicator Data'!$CK182</f>
        <v>0</v>
      </c>
      <c r="BR179" s="35">
        <f t="shared" si="307"/>
        <v>0</v>
      </c>
      <c r="BS179" s="35">
        <f t="shared" si="308"/>
        <v>0</v>
      </c>
      <c r="BT179" s="35">
        <f t="shared" si="242"/>
        <v>0</v>
      </c>
      <c r="BU179" s="35">
        <f t="shared" si="266"/>
        <v>0</v>
      </c>
      <c r="BV179" s="35">
        <f>ROUND(IF('Indicator Data'!S182=0,0,IF(LOG('Indicator Data'!S182)&gt;BV$195,10,IF(LOG('Indicator Data'!S182)&lt;BV$194,0,10-(BV$195-LOG('Indicator Data'!S182))/(BV$195-BV$194)*10))),1)</f>
        <v>0</v>
      </c>
      <c r="BW179" s="35">
        <f>ROUND(IF('Indicator Data'!T182=0,0,IF(LOG('Indicator Data'!T182)&gt;BW$195,10,IF(LOG('Indicator Data'!T182)&lt;BW$194,0,10-(BW$195-LOG('Indicator Data'!T182))/(BW$195-BW$194)*10))),1)</f>
        <v>0</v>
      </c>
      <c r="BX179" s="35">
        <f t="shared" si="267"/>
        <v>0</v>
      </c>
      <c r="BY179" s="36">
        <f>'Indicator Data'!S182/'Indicator Data'!$CK182</f>
        <v>0</v>
      </c>
      <c r="BZ179" s="36">
        <f>'Indicator Data'!T182/'Indicator Data'!$CK182</f>
        <v>0</v>
      </c>
      <c r="CA179" s="35">
        <f t="shared" si="309"/>
        <v>0</v>
      </c>
      <c r="CB179" s="35">
        <f t="shared" si="310"/>
        <v>0</v>
      </c>
      <c r="CC179" s="35">
        <f t="shared" si="268"/>
        <v>0</v>
      </c>
      <c r="CD179" s="35">
        <f t="shared" si="269"/>
        <v>0</v>
      </c>
      <c r="CE179" s="35">
        <f t="shared" si="270"/>
        <v>0</v>
      </c>
      <c r="CF179" s="35">
        <f>ROUND(IF('Indicator Data'!U182=0,0,IF(LOG('Indicator Data'!U182)&gt;CF$195,10,IF(LOG('Indicator Data'!U182)&lt;CF$194,0,10-(CF$195-LOG('Indicator Data'!U182))/(CF$195-CF$194)*10))),1)</f>
        <v>0</v>
      </c>
      <c r="CG179" s="36">
        <f>'Indicator Data'!U182/'Indicator Data'!$CK182</f>
        <v>0</v>
      </c>
      <c r="CH179" s="35">
        <f t="shared" si="311"/>
        <v>0</v>
      </c>
      <c r="CI179" s="35">
        <f t="shared" si="271"/>
        <v>0</v>
      </c>
      <c r="CJ179" s="35">
        <f>ROUND(IF('Indicator Data'!V182=0,0,IF(LOG('Indicator Data'!V182)&gt;CJ$195,10,IF(LOG('Indicator Data'!V182)&lt;CJ$194,0,10-(CJ$195-LOG('Indicator Data'!V182))/(CJ$195-CJ$194)*10))),1)</f>
        <v>7.7</v>
      </c>
      <c r="CK179" s="36">
        <f>IF('Indicator Data'!V182/'Indicator Data'!$CK182&gt;1,1,'Indicator Data'!V182/'Indicator Data'!$CK182)</f>
        <v>0.48351136757074553</v>
      </c>
      <c r="CL179" s="35">
        <f t="shared" si="312"/>
        <v>4.8</v>
      </c>
      <c r="CM179" s="35">
        <f t="shared" si="272"/>
        <v>6.5</v>
      </c>
      <c r="CN179" s="35">
        <f>ROUND(IF('Indicator Data'!W182=0,0,IF(LOG('Indicator Data'!W182)&gt;CN$195,10,IF(LOG('Indicator Data'!W182)&lt;CN$194,0,10-(CN$195-LOG('Indicator Data'!W182))/(CN$195-CN$194)*10))),1)</f>
        <v>5.2</v>
      </c>
      <c r="CO179" s="36">
        <f>'Indicator Data'!W182/'Indicator Data'!$CK182</f>
        <v>8.7464975758647385E-3</v>
      </c>
      <c r="CP179" s="35">
        <f t="shared" si="313"/>
        <v>0.1</v>
      </c>
      <c r="CQ179" s="35">
        <f t="shared" si="273"/>
        <v>3</v>
      </c>
      <c r="CR179" s="35">
        <f t="shared" si="314"/>
        <v>2.9</v>
      </c>
      <c r="CS179" s="35">
        <f>IF('Indicator Data'!BZ182="No data","x",ROUND(IF('Indicator Data'!BZ182&gt;CS$195,0,IF('Indicator Data'!BZ182&lt;CS$194,10,(CS$195-'Indicator Data'!BZ182)/(CS$195-CS$194)*10)),1))</f>
        <v>0.1</v>
      </c>
      <c r="CT179" s="35">
        <f>IF('Indicator Data'!CA182="No data","x",ROUND(IF('Indicator Data'!CA182&gt;CT$195,0,IF('Indicator Data'!CA182&lt;CT$194,10,(CT$195-'Indicator Data'!CA182)/(CT$195-CT$194)*10)),1))</f>
        <v>0.2</v>
      </c>
      <c r="CU179" s="35">
        <f>IF('Indicator Data'!AC182="No data","x",ROUND(IF('Indicator Data'!AC182&gt;CU$195,0,IF('Indicator Data'!AC182&lt;CU$194,10,(CU$195-'Indicator Data'!AC182)/(CU$195-CU$194)*10)),1))</f>
        <v>0</v>
      </c>
      <c r="CV179" s="35">
        <f t="shared" si="315"/>
        <v>0.1</v>
      </c>
      <c r="CW179" s="35">
        <f>IF('Indicator Data'!X182="No data","x",ROUND(IF(LOG('Indicator Data'!X182)&gt;CW$195,10,IF(LOG('Indicator Data'!X182)&lt;CW$194,0,10-(CW$195-LOG('Indicator Data'!X182))/(CW$195-CW$194)*10)),1))</f>
        <v>3.7</v>
      </c>
      <c r="CX179" s="35">
        <f>IF('Indicator Data'!Y182="No data","x",ROUND(IF('Indicator Data'!Y182&gt;CX$195,10,IF('Indicator Data'!Y182&lt;CX$194,0,10-(CX$195-'Indicator Data'!Y182)/(CX$195-CX$194)*10)),1))</f>
        <v>4.9000000000000004</v>
      </c>
      <c r="CY179" s="35">
        <f>IF('Indicator Data'!Z182="No data","x",ROUND(IF('Indicator Data'!Z182&gt;CY$195,10,IF('Indicator Data'!Z182&lt;CY$194,0,10-(CY$195-'Indicator Data'!Z182)/(CY$195-CY$194)*10)),1))</f>
        <v>5.2</v>
      </c>
      <c r="CZ179" s="35" t="str">
        <f>IF('Indicator Data'!AA182="No data","x",ROUND(IF('Indicator Data'!AA182&gt;CZ$195,10,IF('Indicator Data'!AA182&lt;CZ$194,0,10-(CZ$195-'Indicator Data'!AA182)/(CZ$195-CZ$194)*10)),1))</f>
        <v>x</v>
      </c>
      <c r="DA179" s="35">
        <f t="shared" si="274"/>
        <v>4.5999999999999996</v>
      </c>
      <c r="DB179" s="35">
        <f t="shared" si="275"/>
        <v>3.1</v>
      </c>
      <c r="DC179" s="35" t="str">
        <f>IF('Indicator Data'!AF182="No data","x",ROUND(IF('Indicator Data'!AF182&gt;DC$195,10,IF('Indicator Data'!AF182&lt;DC$194,0,10-(DC$195-'Indicator Data'!AF182)/(DC$195-DC$194)*10)),1))</f>
        <v>x</v>
      </c>
      <c r="DD179" s="35">
        <f>IF('Indicator Data'!AG182="No data","x",ROUND(IF('Indicator Data'!AG182&gt;DD$195,10,IF('Indicator Data'!AG182&lt;DD$194,0,10-(DD$195-'Indicator Data'!AG182)/(DD$195-DD$194)*10)),1))</f>
        <v>4.2</v>
      </c>
      <c r="DE179" s="35">
        <f t="shared" si="276"/>
        <v>4.5</v>
      </c>
      <c r="DF179" s="35">
        <f>IF('Indicator Data'!AB182="No data","x",ROUND(IF('Indicator Data'!AB182&gt;DF$195,10,IF('Indicator Data'!AB182&lt;DF$194,0,10-(DF$195-'Indicator Data'!AB182)/(DF$195-DF$194)*10)),1))</f>
        <v>0</v>
      </c>
      <c r="DG179" s="35">
        <f t="shared" si="277"/>
        <v>0.1</v>
      </c>
      <c r="DH179" s="143">
        <f>IF('Indicator Data'!AD182="No data","x",'Indicator Data'!AD182/'Indicator Data'!$CJ182)</f>
        <v>4.9460678339992607E-4</v>
      </c>
      <c r="DI179" s="35">
        <f t="shared" si="278"/>
        <v>5.0999999999999996</v>
      </c>
      <c r="DJ179" s="35">
        <f>IF('Indicator Data'!AE182="No data","x",ROUND(IF('Indicator Data'!AE182&gt;DJ$195,0,IF('Indicator Data'!AE182&lt;DJ$194,10,(DJ$195-'Indicator Data'!AE182)/(DJ$195-DJ$194)*10)),1))</f>
        <v>4</v>
      </c>
      <c r="DK179" s="35">
        <f t="shared" si="279"/>
        <v>4.5999999999999996</v>
      </c>
      <c r="DL179" s="35">
        <f t="shared" si="280"/>
        <v>3.1</v>
      </c>
      <c r="DM179" s="37">
        <f t="shared" si="316"/>
        <v>5.6</v>
      </c>
      <c r="DN179" s="38">
        <f t="shared" si="317"/>
        <v>3.7</v>
      </c>
      <c r="DO179" s="35">
        <f>ROUND(IF('Indicator Data'!AH182=0,0,IF('Indicator Data'!AH182&gt;DO$195,10,IF('Indicator Data'!AH182&lt;DO$194,0,10-(DO$195-'Indicator Data'!AH182)/(DO$195-DO$194)*10))),1)</f>
        <v>1.2</v>
      </c>
      <c r="DP179" s="35">
        <f>ROUND(IF('Indicator Data'!AI182=0,0,IF(LOG('Indicator Data'!AI182)&gt;LOG(DP$195),10,IF(LOG('Indicator Data'!AI182)&lt;LOG(DP$194),0,10-(LOG(DP$195)-LOG('Indicator Data'!AI182))/(LOG(DP$195)-LOG(DP$194))*10))),1)</f>
        <v>1.1000000000000001</v>
      </c>
      <c r="DQ179" s="37">
        <f t="shared" si="318"/>
        <v>1.2</v>
      </c>
      <c r="DR179" s="35">
        <f>'Indicator Data'!AJ182</f>
        <v>0</v>
      </c>
      <c r="DS179" s="35">
        <f>'Indicator Data'!AK182</f>
        <v>0</v>
      </c>
      <c r="DT179" s="37">
        <f t="shared" si="319"/>
        <v>0</v>
      </c>
      <c r="DU179" s="38">
        <f t="shared" si="320"/>
        <v>0.8</v>
      </c>
      <c r="DV179" s="13"/>
      <c r="DW179" s="83"/>
      <c r="DX179" s="2"/>
    </row>
    <row r="180" spans="1:128" x14ac:dyDescent="0.3">
      <c r="A180" s="99" t="str">
        <f>'Indicator Data'!A183</f>
        <v>Tuvalu</v>
      </c>
      <c r="B180" s="39" t="str">
        <f>'Indicator Data'!B183</f>
        <v>TUV</v>
      </c>
      <c r="C180" s="35">
        <f>ROUND(IF('Indicator Data'!C183=0,0.1,IF(LOG('Indicator Data'!C183)&gt;C$195,10,IF(LOG('Indicator Data'!C183)&lt;C$194,0,10-(C$195-LOG('Indicator Data'!C183))/(C$195-C$194)*10))),1)</f>
        <v>0.1</v>
      </c>
      <c r="D180" s="35">
        <f>ROUND(IF('Indicator Data'!D183=0,0.1,IF(LOG('Indicator Data'!D183)&gt;D$195,10,IF(LOG('Indicator Data'!D183)&lt;D$194,0,10-(D$195-LOG('Indicator Data'!D183))/(D$195-D$194)*10))),1)</f>
        <v>0.1</v>
      </c>
      <c r="E180" s="35">
        <f t="shared" si="281"/>
        <v>0.1</v>
      </c>
      <c r="F180" s="35">
        <f>IF('Indicator Data'!E183="No data",0.1,(ROUND(IF('Indicator Data'!E183=0,0,IF(LOG('Indicator Data'!E183)&gt;F$195,10,IF(LOG('Indicator Data'!E183)&lt;F$194,0,10-(F$195-LOG('Indicator Data'!E183))/(F$195-F$194)*10))),1)))</f>
        <v>0.1</v>
      </c>
      <c r="G180" s="35">
        <f>ROUND(IF('Indicator Data'!F183=0,0,IF(LOG('Indicator Data'!F183)&gt;G$195,10,IF(LOG('Indicator Data'!F183)&lt;G$194,0,10-(G$195-LOG('Indicator Data'!F183))/(G$195-G$194)*10))),1)</f>
        <v>3.8</v>
      </c>
      <c r="H180" s="35">
        <f>ROUND(IF('Indicator Data'!G183=0,0,IF(LOG('Indicator Data'!G183)&gt;H$195,10,IF(LOG('Indicator Data'!G183)&lt;H$194,0,10-(H$195-LOG('Indicator Data'!G183))/(H$195-H$194)*10))),1)</f>
        <v>0</v>
      </c>
      <c r="I180" s="35">
        <f>ROUND(IF('Indicator Data'!H183=0,0,IF(LOG('Indicator Data'!H183)&gt;I$195,10,IF(LOG('Indicator Data'!H183)&lt;I$194,0,10-(I$195-LOG('Indicator Data'!H183))/(I$195-I$194)*10))),1)</f>
        <v>0</v>
      </c>
      <c r="J180" s="35">
        <f t="shared" si="282"/>
        <v>0</v>
      </c>
      <c r="K180" s="35">
        <f>ROUND(IF('Indicator Data'!I183=0,0,IF(LOG('Indicator Data'!I183)&gt;K$195,10,IF(LOG('Indicator Data'!I183)&lt;K$194,0,10-(K$195-LOG('Indicator Data'!I183))/(K$195-K$194)*10))),1)</f>
        <v>0</v>
      </c>
      <c r="L180" s="35">
        <f t="shared" si="283"/>
        <v>0</v>
      </c>
      <c r="M180" s="35">
        <f>ROUND(IF('Indicator Data'!J183=0,0,IF(LOG('Indicator Data'!J183)&gt;M$195,10,IF(LOG('Indicator Data'!J183)&lt;M$194,0,10-(M$195-LOG('Indicator Data'!J183))/(M$195-M$194)*10))),1)</f>
        <v>0</v>
      </c>
      <c r="N180" s="36">
        <f>'Indicator Data'!C183/'Indicator Data'!$CK183</f>
        <v>0</v>
      </c>
      <c r="O180" s="36">
        <f>'Indicator Data'!D183/'Indicator Data'!$CK183</f>
        <v>0</v>
      </c>
      <c r="P180" s="36" t="str">
        <f>IF(F180=0.1,"x",'Indicator Data'!E183/'Indicator Data'!$CK183)</f>
        <v>x</v>
      </c>
      <c r="Q180" s="36">
        <f>'Indicator Data'!F183/'Indicator Data'!$CK183</f>
        <v>1.9786204114562324E-4</v>
      </c>
      <c r="R180" s="36">
        <f>'Indicator Data'!G183/'Indicator Data'!$CK183</f>
        <v>1.3176179911254537E-3</v>
      </c>
      <c r="S180" s="36">
        <f>'Indicator Data'!H183/'Indicator Data'!$CK183</f>
        <v>0</v>
      </c>
      <c r="T180" s="36">
        <f>'Indicator Data'!I183/'Indicator Data'!$CK183</f>
        <v>0</v>
      </c>
      <c r="U180" s="36">
        <f>'Indicator Data'!J183/'Indicator Data'!$CK183</f>
        <v>0</v>
      </c>
      <c r="V180" s="35">
        <f t="shared" si="284"/>
        <v>0</v>
      </c>
      <c r="W180" s="35">
        <f t="shared" si="285"/>
        <v>0</v>
      </c>
      <c r="X180" s="35">
        <f t="shared" si="286"/>
        <v>0</v>
      </c>
      <c r="Y180" s="35">
        <f t="shared" si="287"/>
        <v>0.1</v>
      </c>
      <c r="Z180" s="35">
        <f t="shared" si="288"/>
        <v>10</v>
      </c>
      <c r="AA180" s="35">
        <f t="shared" si="289"/>
        <v>0.7</v>
      </c>
      <c r="AB180" s="35">
        <f t="shared" si="290"/>
        <v>0</v>
      </c>
      <c r="AC180" s="35">
        <f t="shared" si="291"/>
        <v>0.4</v>
      </c>
      <c r="AD180" s="35">
        <f t="shared" si="292"/>
        <v>0</v>
      </c>
      <c r="AE180" s="35">
        <f t="shared" si="293"/>
        <v>0.2</v>
      </c>
      <c r="AF180" s="35">
        <f t="shared" si="294"/>
        <v>0</v>
      </c>
      <c r="AG180" s="35">
        <f>ROUND(IF('Indicator Data'!K183=0,0,IF('Indicator Data'!K183&gt;AG$195,10,IF('Indicator Data'!K183&lt;AG$194,0,10-(AG$195-'Indicator Data'!K183)/(AG$195-AG$194)*10))),1)</f>
        <v>1</v>
      </c>
      <c r="AH180" s="35">
        <f t="shared" si="295"/>
        <v>0.1</v>
      </c>
      <c r="AI180" s="35">
        <f t="shared" si="296"/>
        <v>0.1</v>
      </c>
      <c r="AJ180" s="35">
        <f t="shared" si="297"/>
        <v>0.4</v>
      </c>
      <c r="AK180" s="35">
        <f t="shared" si="298"/>
        <v>0</v>
      </c>
      <c r="AL180" s="35">
        <f t="shared" si="299"/>
        <v>0.2</v>
      </c>
      <c r="AM180" s="35">
        <f t="shared" si="300"/>
        <v>0</v>
      </c>
      <c r="AN180" s="35">
        <f t="shared" si="301"/>
        <v>0</v>
      </c>
      <c r="AO180" s="142">
        <f t="shared" si="302"/>
        <v>0.1</v>
      </c>
      <c r="AP180" s="142">
        <f t="shared" si="255"/>
        <v>0.1</v>
      </c>
      <c r="AQ180" s="142">
        <f t="shared" si="303"/>
        <v>8.3000000000000007</v>
      </c>
      <c r="AR180" s="142">
        <f t="shared" si="304"/>
        <v>0.1</v>
      </c>
      <c r="AS180" s="35">
        <f t="shared" si="305"/>
        <v>0.5</v>
      </c>
      <c r="AT180" s="35" t="str">
        <f>IF('Indicator Data'!L183="No data","x",IF('Indicator Data'!CL183&lt;1000,"x",ROUND((IF('Indicator Data'!L183&gt;AT$195,10,IF('Indicator Data'!L183&lt;AT$194,0,10-(AT$195-'Indicator Data'!L183)/(AT$195-AT$194)*10))),1)))</f>
        <v>x</v>
      </c>
      <c r="AU180" s="142">
        <f t="shared" si="306"/>
        <v>0.5</v>
      </c>
      <c r="AV180" s="35" t="str">
        <f>IF('Indicator Data'!M183="No data","x",ROUND(IF('Indicator Data'!M183=0,0,IF(LOG('Indicator Data'!M183)&gt;AV$195,10,IF(LOG('Indicator Data'!M183)&lt;AV$194,0,10-(AV$195-LOG('Indicator Data'!M183))/(AV$195-AV$194)*10))),1))</f>
        <v>x</v>
      </c>
      <c r="AW180" s="36" t="str">
        <f>IF(AV180="x","x",'Indicator Data'!M183/'Indicator Data'!$CK183)</f>
        <v>x</v>
      </c>
      <c r="AX180" s="35" t="str">
        <f t="shared" si="256"/>
        <v>x</v>
      </c>
      <c r="AY180" s="35" t="str">
        <f t="shared" si="257"/>
        <v>x</v>
      </c>
      <c r="AZ180" s="35" t="str">
        <f>IF('Indicator Data'!N183="No data","x",ROUND(IF('Indicator Data'!N183=0,0,IF(LOG('Indicator Data'!N183)&gt;AZ$195,10,IF(LOG('Indicator Data'!N183)&lt;AZ$194,0,10-(AZ$195-LOG('Indicator Data'!N183))/(AZ$195-AZ$194)*10))),1))</f>
        <v>x</v>
      </c>
      <c r="BA180" s="36" t="str">
        <f>IF(AZ180="x","x",'Indicator Data'!N183/'Indicator Data'!$CK183)</f>
        <v>x</v>
      </c>
      <c r="BB180" s="35" t="str">
        <f t="shared" si="258"/>
        <v>x</v>
      </c>
      <c r="BC180" s="35" t="str">
        <f t="shared" si="259"/>
        <v>x</v>
      </c>
      <c r="BD180" s="35" t="str">
        <f>IF('Indicator Data'!O183="No data","x",ROUND(IF('Indicator Data'!O183=0,0,IF(LOG('Indicator Data'!O183)&gt;BD$195,10,IF(LOG('Indicator Data'!O183)&lt;BD$194,0,10-(BD$195-LOG('Indicator Data'!O183))/(BD$195-BD$194)*10))),1))</f>
        <v>x</v>
      </c>
      <c r="BE180" s="36" t="str">
        <f>IF(BD180="x","x",'Indicator Data'!O183/'Indicator Data'!$CK183)</f>
        <v>x</v>
      </c>
      <c r="BF180" s="35" t="str">
        <f t="shared" si="260"/>
        <v>x</v>
      </c>
      <c r="BG180" s="35" t="str">
        <f t="shared" si="261"/>
        <v>x</v>
      </c>
      <c r="BH180" s="35" t="str">
        <f>IF('Indicator Data'!P183="No data","x",ROUND(IF('Indicator Data'!P183=0,0,IF(LOG('Indicator Data'!P183)&gt;BH$195,10,IF(LOG('Indicator Data'!P183)&lt;BH$194,0,10-(BH$195-LOG('Indicator Data'!P183))/(BH$195-BH$194)*10))),1))</f>
        <v>x</v>
      </c>
      <c r="BI180" s="36" t="str">
        <f>IF(BH180="x","x",'Indicator Data'!P183/'Indicator Data'!$CK183)</f>
        <v>x</v>
      </c>
      <c r="BJ180" s="35" t="str">
        <f t="shared" si="262"/>
        <v>x</v>
      </c>
      <c r="BK180" s="35" t="str">
        <f t="shared" si="263"/>
        <v>x</v>
      </c>
      <c r="BL180" s="35" t="str">
        <f t="shared" si="264"/>
        <v>x</v>
      </c>
      <c r="BM180" s="35">
        <f>ROUND(IF('Indicator Data'!Q183=0,0,IF(LOG('Indicator Data'!Q183)&gt;BM$195,10,IF(LOG('Indicator Data'!Q183)&lt;BM$194,0,10-(BM$195-LOG('Indicator Data'!Q183))/(BM$195-BM$194)*10))),1)</f>
        <v>0</v>
      </c>
      <c r="BN180" s="35">
        <f>ROUND(IF('Indicator Data'!R183=0,0,IF(LOG('Indicator Data'!R183)&gt;BN$195,10,IF(LOG('Indicator Data'!R183)&lt;BN$194,0,10-(BN$195-LOG('Indicator Data'!R183))/(BN$195-BN$194)*10))),1)</f>
        <v>0</v>
      </c>
      <c r="BO180" s="35">
        <f t="shared" si="265"/>
        <v>0</v>
      </c>
      <c r="BP180" s="36">
        <f>'Indicator Data'!Q183/'Indicator Data'!$CK183</f>
        <v>0</v>
      </c>
      <c r="BQ180" s="36">
        <f>'Indicator Data'!R183/'Indicator Data'!$CK183</f>
        <v>0</v>
      </c>
      <c r="BR180" s="35">
        <f t="shared" si="307"/>
        <v>0</v>
      </c>
      <c r="BS180" s="35">
        <f t="shared" si="308"/>
        <v>0</v>
      </c>
      <c r="BT180" s="35">
        <f t="shared" si="242"/>
        <v>0</v>
      </c>
      <c r="BU180" s="35">
        <f t="shared" si="266"/>
        <v>0</v>
      </c>
      <c r="BV180" s="35">
        <f>ROUND(IF('Indicator Data'!S183=0,0,IF(LOG('Indicator Data'!S183)&gt;BV$195,10,IF(LOG('Indicator Data'!S183)&lt;BV$194,0,10-(BV$195-LOG('Indicator Data'!S183))/(BV$195-BV$194)*10))),1)</f>
        <v>0</v>
      </c>
      <c r="BW180" s="35">
        <f>ROUND(IF('Indicator Data'!T183=0,0,IF(LOG('Indicator Data'!T183)&gt;BW$195,10,IF(LOG('Indicator Data'!T183)&lt;BW$194,0,10-(BW$195-LOG('Indicator Data'!T183))/(BW$195-BW$194)*10))),1)</f>
        <v>0</v>
      </c>
      <c r="BX180" s="35">
        <f t="shared" si="267"/>
        <v>0</v>
      </c>
      <c r="BY180" s="36">
        <f>'Indicator Data'!S183/'Indicator Data'!$CK183</f>
        <v>0</v>
      </c>
      <c r="BZ180" s="36">
        <f>'Indicator Data'!T183/'Indicator Data'!$CK183</f>
        <v>0</v>
      </c>
      <c r="CA180" s="35">
        <f t="shared" si="309"/>
        <v>0</v>
      </c>
      <c r="CB180" s="35">
        <f t="shared" si="310"/>
        <v>0</v>
      </c>
      <c r="CC180" s="35">
        <f t="shared" si="268"/>
        <v>0</v>
      </c>
      <c r="CD180" s="35">
        <f t="shared" si="269"/>
        <v>0</v>
      </c>
      <c r="CE180" s="35">
        <f t="shared" si="270"/>
        <v>0</v>
      </c>
      <c r="CF180" s="35">
        <f>ROUND(IF('Indicator Data'!U183=0,0,IF(LOG('Indicator Data'!U183)&gt;CF$195,10,IF(LOG('Indicator Data'!U183)&lt;CF$194,0,10-(CF$195-LOG('Indicator Data'!U183))/(CF$195-CF$194)*10))),1)</f>
        <v>0</v>
      </c>
      <c r="CG180" s="36">
        <f>'Indicator Data'!U183/'Indicator Data'!$CK183</f>
        <v>0</v>
      </c>
      <c r="CH180" s="35">
        <f t="shared" si="311"/>
        <v>0</v>
      </c>
      <c r="CI180" s="35">
        <f t="shared" si="271"/>
        <v>0</v>
      </c>
      <c r="CJ180" s="35">
        <f>ROUND(IF('Indicator Data'!V183=0,0,IF(LOG('Indicator Data'!V183)&gt;CJ$195,10,IF(LOG('Indicator Data'!V183)&lt;CJ$194,0,10-(CJ$195-LOG('Indicator Data'!V183))/(CJ$195-CJ$194)*10))),1)</f>
        <v>2.9</v>
      </c>
      <c r="CK180" s="36">
        <f>IF('Indicator Data'!V183/'Indicator Data'!$CK183&gt;1,1,'Indicator Data'!V183/'Indicator Data'!$CK183)</f>
        <v>0.10639459002924566</v>
      </c>
      <c r="CL180" s="35">
        <f t="shared" si="312"/>
        <v>1.1000000000000001</v>
      </c>
      <c r="CM180" s="35">
        <f t="shared" si="272"/>
        <v>2</v>
      </c>
      <c r="CN180" s="35">
        <f>ROUND(IF('Indicator Data'!W183=0,0,IF(LOG('Indicator Data'!W183)&gt;CN$195,10,IF(LOG('Indicator Data'!W183)&lt;CN$194,0,10-(CN$195-LOG('Indicator Data'!W183))/(CN$195-CN$194)*10))),1)</f>
        <v>3.9</v>
      </c>
      <c r="CO180" s="36">
        <f>'Indicator Data'!W183/'Indicator Data'!$CK183</f>
        <v>0.51933651962989102</v>
      </c>
      <c r="CP180" s="35">
        <f t="shared" si="313"/>
        <v>5.2</v>
      </c>
      <c r="CQ180" s="35">
        <f t="shared" si="273"/>
        <v>4.5999999999999996</v>
      </c>
      <c r="CR180" s="35">
        <f t="shared" si="314"/>
        <v>1.9</v>
      </c>
      <c r="CS180" s="35">
        <f>IF('Indicator Data'!BZ183="No data","x",ROUND(IF('Indicator Data'!BZ183&gt;CS$195,0,IF('Indicator Data'!BZ183&lt;CS$194,10,(CS$195-'Indicator Data'!BZ183)/(CS$195-CS$194)*10)),1))</f>
        <v>1.8</v>
      </c>
      <c r="CT180" s="35">
        <f>IF('Indicator Data'!CA183="No data","x",ROUND(IF('Indicator Data'!CA183&gt;CT$195,0,IF('Indicator Data'!CA183&lt;CT$194,10,(CT$195-'Indicator Data'!CA183)/(CT$195-CT$194)*10)),1))</f>
        <v>0.1</v>
      </c>
      <c r="CU180" s="35" t="str">
        <f>IF('Indicator Data'!AC183="No data","x",ROUND(IF('Indicator Data'!AC183&gt;CU$195,0,IF('Indicator Data'!AC183&lt;CU$194,10,(CU$195-'Indicator Data'!AC183)/(CU$195-CU$194)*10)),1))</f>
        <v>x</v>
      </c>
      <c r="CV180" s="35">
        <f t="shared" si="315"/>
        <v>1</v>
      </c>
      <c r="CW180" s="35">
        <f>IF('Indicator Data'!X183="No data","x",ROUND(IF(LOG('Indicator Data'!X183)&gt;CW$195,10,IF(LOG('Indicator Data'!X183)&lt;CW$194,0,10-(CW$195-LOG('Indicator Data'!X183))/(CW$195-CW$194)*10)),1))</f>
        <v>8.6</v>
      </c>
      <c r="CX180" s="35">
        <f>IF('Indicator Data'!Y183="No data","x",ROUND(IF('Indicator Data'!Y183&gt;CX$195,10,IF('Indicator Data'!Y183&lt;CX$194,0,10-(CX$195-'Indicator Data'!Y183)/(CX$195-CX$194)*10)),1))</f>
        <v>5.2</v>
      </c>
      <c r="CY180" s="35">
        <f>IF('Indicator Data'!Z183="No data","x",ROUND(IF('Indicator Data'!Z183&gt;CY$195,10,IF('Indicator Data'!Z183&lt;CY$194,0,10-(CY$195-'Indicator Data'!Z183)/(CY$195-CY$194)*10)),1))</f>
        <v>6.2</v>
      </c>
      <c r="CZ180" s="35" t="str">
        <f>IF('Indicator Data'!AA183="No data","x",ROUND(IF('Indicator Data'!AA183&gt;CZ$195,10,IF('Indicator Data'!AA183&lt;CZ$194,0,10-(CZ$195-'Indicator Data'!AA183)/(CZ$195-CZ$194)*10)),1))</f>
        <v>x</v>
      </c>
      <c r="DA180" s="35">
        <f t="shared" si="274"/>
        <v>6.7</v>
      </c>
      <c r="DB180" s="35">
        <f t="shared" si="275"/>
        <v>4.8</v>
      </c>
      <c r="DC180" s="35" t="str">
        <f>IF('Indicator Data'!AF183="No data","x",ROUND(IF('Indicator Data'!AF183&gt;DC$195,10,IF('Indicator Data'!AF183&lt;DC$194,0,10-(DC$195-'Indicator Data'!AF183)/(DC$195-DC$194)*10)),1))</f>
        <v>x</v>
      </c>
      <c r="DD180" s="35" t="str">
        <f>IF('Indicator Data'!AG183="No data","x",ROUND(IF('Indicator Data'!AG183&gt;DD$195,10,IF('Indicator Data'!AG183&lt;DD$194,0,10-(DD$195-'Indicator Data'!AG183)/(DD$195-DD$194)*10)),1))</f>
        <v>x</v>
      </c>
      <c r="DE180" s="35">
        <f t="shared" si="276"/>
        <v>6.7</v>
      </c>
      <c r="DF180" s="35">
        <f>IF('Indicator Data'!AB183="No data","x",ROUND(IF('Indicator Data'!AB183&gt;DF$195,10,IF('Indicator Data'!AB183&lt;DF$194,0,10-(DF$195-'Indicator Data'!AB183)/(DF$195-DF$194)*10)),1))</f>
        <v>2.2999999999999998</v>
      </c>
      <c r="DG180" s="35">
        <f t="shared" si="277"/>
        <v>1.4</v>
      </c>
      <c r="DH180" s="143" t="str">
        <f>IF('Indicator Data'!AD183="No data","x",'Indicator Data'!AD183/'Indicator Data'!$CJ183)</f>
        <v>x</v>
      </c>
      <c r="DI180" s="35" t="str">
        <f t="shared" si="278"/>
        <v>x</v>
      </c>
      <c r="DJ180" s="35">
        <f>IF('Indicator Data'!AE183="No data","x",ROUND(IF('Indicator Data'!AE183&gt;DJ$195,0,IF('Indicator Data'!AE183&lt;DJ$194,10,(DJ$195-'Indicator Data'!AE183)/(DJ$195-DJ$194)*10)),1))</f>
        <v>8</v>
      </c>
      <c r="DK180" s="35">
        <f t="shared" si="279"/>
        <v>8</v>
      </c>
      <c r="DL180" s="35">
        <f t="shared" si="280"/>
        <v>5.4</v>
      </c>
      <c r="DM180" s="37">
        <f t="shared" si="316"/>
        <v>4.2</v>
      </c>
      <c r="DN180" s="38">
        <f t="shared" si="317"/>
        <v>3</v>
      </c>
      <c r="DO180" s="35">
        <f>ROUND(IF('Indicator Data'!AH183=0,0,IF('Indicator Data'!AH183&gt;DO$195,10,IF('Indicator Data'!AH183&lt;DO$194,0,10-(DO$195-'Indicator Data'!AH183)/(DO$195-DO$194)*10))),1)</f>
        <v>0</v>
      </c>
      <c r="DP180" s="35">
        <f>ROUND(IF('Indicator Data'!AI183=0,0,IF(LOG('Indicator Data'!AI183)&gt;LOG(DP$195),10,IF(LOG('Indicator Data'!AI183)&lt;LOG(DP$194),0,10-(LOG(DP$195)-LOG('Indicator Data'!AI183))/(LOG(DP$195)-LOG(DP$194))*10))),1)</f>
        <v>0</v>
      </c>
      <c r="DQ180" s="37">
        <f t="shared" si="318"/>
        <v>0</v>
      </c>
      <c r="DR180" s="35">
        <f>'Indicator Data'!AJ183</f>
        <v>0</v>
      </c>
      <c r="DS180" s="35">
        <f>'Indicator Data'!AK183</f>
        <v>0</v>
      </c>
      <c r="DT180" s="37">
        <f t="shared" si="319"/>
        <v>0</v>
      </c>
      <c r="DU180" s="38">
        <f t="shared" si="320"/>
        <v>0</v>
      </c>
      <c r="DV180" s="13"/>
      <c r="DW180" s="83"/>
      <c r="DX180" s="2"/>
    </row>
    <row r="181" spans="1:128" x14ac:dyDescent="0.3">
      <c r="A181" s="99" t="str">
        <f>'Indicator Data'!A184</f>
        <v>Uganda</v>
      </c>
      <c r="B181" s="39" t="str">
        <f>'Indicator Data'!B184</f>
        <v>UGA</v>
      </c>
      <c r="C181" s="35">
        <f>ROUND(IF('Indicator Data'!C184=0,0.1,IF(LOG('Indicator Data'!C184)&gt;C$195,10,IF(LOG('Indicator Data'!C184)&lt;C$194,0,10-(C$195-LOG('Indicator Data'!C184))/(C$195-C$194)*10))),1)</f>
        <v>8.5</v>
      </c>
      <c r="D181" s="35">
        <f>ROUND(IF('Indicator Data'!D184=0,0.1,IF(LOG('Indicator Data'!D184)&gt;D$195,10,IF(LOG('Indicator Data'!D184)&lt;D$194,0,10-(D$195-LOG('Indicator Data'!D184))/(D$195-D$194)*10))),1)</f>
        <v>0.1</v>
      </c>
      <c r="E181" s="35">
        <f t="shared" si="281"/>
        <v>5.7</v>
      </c>
      <c r="F181" s="35">
        <f>IF('Indicator Data'!E184="No data",0.1,(ROUND(IF('Indicator Data'!E184=0,0,IF(LOG('Indicator Data'!E184)&gt;F$195,10,IF(LOG('Indicator Data'!E184)&lt;F$194,0,10-(F$195-LOG('Indicator Data'!E184))/(F$195-F$194)*10))),1)))</f>
        <v>7.4</v>
      </c>
      <c r="G181" s="35">
        <f>ROUND(IF('Indicator Data'!F184=0,0,IF(LOG('Indicator Data'!F184)&gt;G$195,10,IF(LOG('Indicator Data'!F184)&lt;G$194,0,10-(G$195-LOG('Indicator Data'!F184))/(G$195-G$194)*10))),1)</f>
        <v>0</v>
      </c>
      <c r="H181" s="35">
        <f>ROUND(IF('Indicator Data'!G184=0,0,IF(LOG('Indicator Data'!G184)&gt;H$195,10,IF(LOG('Indicator Data'!G184)&lt;H$194,0,10-(H$195-LOG('Indicator Data'!G184))/(H$195-H$194)*10))),1)</f>
        <v>0</v>
      </c>
      <c r="I181" s="35">
        <f>ROUND(IF('Indicator Data'!H184=0,0,IF(LOG('Indicator Data'!H184)&gt;I$195,10,IF(LOG('Indicator Data'!H184)&lt;I$194,0,10-(I$195-LOG('Indicator Data'!H184))/(I$195-I$194)*10))),1)</f>
        <v>0</v>
      </c>
      <c r="J181" s="35">
        <f t="shared" si="282"/>
        <v>0</v>
      </c>
      <c r="K181" s="35">
        <f>ROUND(IF('Indicator Data'!I184=0,0,IF(LOG('Indicator Data'!I184)&gt;K$195,10,IF(LOG('Indicator Data'!I184)&lt;K$194,0,10-(K$195-LOG('Indicator Data'!I184))/(K$195-K$194)*10))),1)</f>
        <v>0</v>
      </c>
      <c r="L181" s="35">
        <f t="shared" si="283"/>
        <v>0</v>
      </c>
      <c r="M181" s="35">
        <f>ROUND(IF('Indicator Data'!J184=0,0,IF(LOG('Indicator Data'!J184)&gt;M$195,10,IF(LOG('Indicator Data'!J184)&lt;M$194,0,10-(M$195-LOG('Indicator Data'!J184))/(M$195-M$194)*10))),1)</f>
        <v>10</v>
      </c>
      <c r="N181" s="36">
        <f>'Indicator Data'!C184/'Indicator Data'!$CK184</f>
        <v>6.2908975673957692E-4</v>
      </c>
      <c r="O181" s="36">
        <f>'Indicator Data'!D184/'Indicator Data'!$CK184</f>
        <v>0</v>
      </c>
      <c r="P181" s="36">
        <f>IF(F181=0.1,"x",'Indicator Data'!E184/'Indicator Data'!$CK184)</f>
        <v>2.239355079606581E-3</v>
      </c>
      <c r="Q181" s="36">
        <f>'Indicator Data'!F184/'Indicator Data'!$CK184</f>
        <v>0</v>
      </c>
      <c r="R181" s="36">
        <f>'Indicator Data'!G184/'Indicator Data'!$CK184</f>
        <v>0</v>
      </c>
      <c r="S181" s="36">
        <f>'Indicator Data'!H184/'Indicator Data'!$CK184</f>
        <v>0</v>
      </c>
      <c r="T181" s="36">
        <f>'Indicator Data'!I184/'Indicator Data'!$CK184</f>
        <v>0</v>
      </c>
      <c r="U181" s="36">
        <f>'Indicator Data'!J184/'Indicator Data'!$CK184</f>
        <v>3.24583460968738E-3</v>
      </c>
      <c r="V181" s="35">
        <f t="shared" si="284"/>
        <v>3.1</v>
      </c>
      <c r="W181" s="35">
        <f t="shared" si="285"/>
        <v>0</v>
      </c>
      <c r="X181" s="35">
        <f t="shared" si="286"/>
        <v>1.7</v>
      </c>
      <c r="Y181" s="35">
        <f t="shared" si="287"/>
        <v>1.5</v>
      </c>
      <c r="Z181" s="35">
        <f t="shared" si="288"/>
        <v>0</v>
      </c>
      <c r="AA181" s="35">
        <f t="shared" si="289"/>
        <v>0</v>
      </c>
      <c r="AB181" s="35">
        <f t="shared" si="290"/>
        <v>0</v>
      </c>
      <c r="AC181" s="35">
        <f t="shared" si="291"/>
        <v>0</v>
      </c>
      <c r="AD181" s="35">
        <f t="shared" si="292"/>
        <v>0</v>
      </c>
      <c r="AE181" s="35">
        <f t="shared" si="293"/>
        <v>0</v>
      </c>
      <c r="AF181" s="35">
        <f t="shared" si="294"/>
        <v>1.1000000000000001</v>
      </c>
      <c r="AG181" s="35">
        <f>ROUND(IF('Indicator Data'!K184=0,0,IF('Indicator Data'!K184&gt;AG$195,10,IF('Indicator Data'!K184&lt;AG$194,0,10-(AG$195-'Indicator Data'!K184)/(AG$195-AG$194)*10))),1)</f>
        <v>6.7</v>
      </c>
      <c r="AH181" s="35">
        <f t="shared" si="295"/>
        <v>5.8</v>
      </c>
      <c r="AI181" s="35">
        <f t="shared" si="296"/>
        <v>0.1</v>
      </c>
      <c r="AJ181" s="35">
        <f t="shared" si="297"/>
        <v>0</v>
      </c>
      <c r="AK181" s="35">
        <f t="shared" si="298"/>
        <v>0</v>
      </c>
      <c r="AL181" s="35">
        <f t="shared" si="299"/>
        <v>0</v>
      </c>
      <c r="AM181" s="35">
        <f t="shared" si="300"/>
        <v>0</v>
      </c>
      <c r="AN181" s="35">
        <f t="shared" si="301"/>
        <v>7.8</v>
      </c>
      <c r="AO181" s="142">
        <f t="shared" si="302"/>
        <v>4</v>
      </c>
      <c r="AP181" s="142">
        <f t="shared" si="255"/>
        <v>5.0999999999999996</v>
      </c>
      <c r="AQ181" s="142">
        <f t="shared" si="303"/>
        <v>0</v>
      </c>
      <c r="AR181" s="142">
        <f t="shared" si="304"/>
        <v>0</v>
      </c>
      <c r="AS181" s="35">
        <f t="shared" si="305"/>
        <v>7.3</v>
      </c>
      <c r="AT181" s="35">
        <f>IF('Indicator Data'!L184="No data","x",IF('Indicator Data'!CL184&lt;1000,"x",ROUND((IF('Indicator Data'!L184&gt;AT$195,10,IF('Indicator Data'!L184&lt;AT$194,0,10-(AT$195-'Indicator Data'!L184)/(AT$195-AT$194)*10))),1)))</f>
        <v>3</v>
      </c>
      <c r="AU181" s="142">
        <f t="shared" si="306"/>
        <v>5.2</v>
      </c>
      <c r="AV181" s="35">
        <f>IF('Indicator Data'!M184="No data","x",ROUND(IF('Indicator Data'!M184=0,0,IF(LOG('Indicator Data'!M184)&gt;AV$195,10,IF(LOG('Indicator Data'!M184)&lt;AV$194,0,10-(AV$195-LOG('Indicator Data'!M184))/(AV$195-AV$194)*10))),1))</f>
        <v>8.5</v>
      </c>
      <c r="AW181" s="36">
        <f>IF(AV181="x","x",'Indicator Data'!M184/'Indicator Data'!$CK184)</f>
        <v>0.21839217579673276</v>
      </c>
      <c r="AX181" s="35">
        <f t="shared" si="256"/>
        <v>2.4</v>
      </c>
      <c r="AY181" s="35">
        <f t="shared" si="257"/>
        <v>6.3</v>
      </c>
      <c r="AZ181" s="35">
        <f>IF('Indicator Data'!N184="No data","x",ROUND(IF('Indicator Data'!N184=0,0,IF(LOG('Indicator Data'!N184)&gt;AZ$195,10,IF(LOG('Indicator Data'!N184)&lt;AZ$194,0,10-(AZ$195-LOG('Indicator Data'!N184))/(AZ$195-AZ$194)*10))),1))</f>
        <v>9.3000000000000007</v>
      </c>
      <c r="BA181" s="36">
        <f>IF(AZ181="x","x",'Indicator Data'!N184/'Indicator Data'!$CK184)</f>
        <v>9.6448991804077427E-2</v>
      </c>
      <c r="BB181" s="35">
        <f t="shared" si="258"/>
        <v>10</v>
      </c>
      <c r="BC181" s="35">
        <f t="shared" si="259"/>
        <v>9.6999999999999993</v>
      </c>
      <c r="BD181" s="35">
        <f>IF('Indicator Data'!O184="No data","x",ROUND(IF('Indicator Data'!O184=0,0,IF(LOG('Indicator Data'!O184)&gt;BD$195,10,IF(LOG('Indicator Data'!O184)&lt;BD$194,0,10-(BD$195-LOG('Indicator Data'!O184))/(BD$195-BD$194)*10))),1))</f>
        <v>0</v>
      </c>
      <c r="BE181" s="36">
        <f>IF(BD181="x","x",'Indicator Data'!O184/'Indicator Data'!$CK184)</f>
        <v>0</v>
      </c>
      <c r="BF181" s="35">
        <f t="shared" si="260"/>
        <v>0</v>
      </c>
      <c r="BG181" s="35">
        <f t="shared" si="261"/>
        <v>0</v>
      </c>
      <c r="BH181" s="35">
        <f>IF('Indicator Data'!P184="No data","x",ROUND(IF('Indicator Data'!P184=0,0,IF(LOG('Indicator Data'!P184)&gt;BH$195,10,IF(LOG('Indicator Data'!P184)&lt;BH$194,0,10-(BH$195-LOG('Indicator Data'!P184))/(BH$195-BH$194)*10))),1))</f>
        <v>10</v>
      </c>
      <c r="BI181" s="36">
        <f>IF(BH181="x","x",'Indicator Data'!P184/'Indicator Data'!$CK184)</f>
        <v>0.57939492721865227</v>
      </c>
      <c r="BJ181" s="35">
        <f t="shared" si="262"/>
        <v>10</v>
      </c>
      <c r="BK181" s="35">
        <f t="shared" si="263"/>
        <v>10</v>
      </c>
      <c r="BL181" s="35">
        <f t="shared" si="264"/>
        <v>8.1</v>
      </c>
      <c r="BM181" s="35">
        <f>ROUND(IF('Indicator Data'!Q184=0,0,IF(LOG('Indicator Data'!Q184)&gt;BM$195,10,IF(LOG('Indicator Data'!Q184)&lt;BM$194,0,10-(BM$195-LOG('Indicator Data'!Q184))/(BM$195-BM$194)*10))),1)</f>
        <v>9.4</v>
      </c>
      <c r="BN181" s="35">
        <f>ROUND(IF('Indicator Data'!R184=0,0,IF(LOG('Indicator Data'!R184)&gt;BN$195,10,IF(LOG('Indicator Data'!R184)&lt;BN$194,0,10-(BN$195-LOG('Indicator Data'!R184))/(BN$195-BN$194)*10))),1)</f>
        <v>8.8000000000000007</v>
      </c>
      <c r="BO181" s="35">
        <f t="shared" si="265"/>
        <v>9.0000000000000018</v>
      </c>
      <c r="BP181" s="36">
        <f>'Indicator Data'!Q184/'Indicator Data'!$CK184</f>
        <v>0.94334302788001445</v>
      </c>
      <c r="BQ181" s="36">
        <f>'Indicator Data'!R184/'Indicator Data'!$CK184</f>
        <v>4.6476179116908434E-2</v>
      </c>
      <c r="BR181" s="35">
        <f t="shared" si="307"/>
        <v>9.4</v>
      </c>
      <c r="BS181" s="35">
        <f t="shared" si="308"/>
        <v>0.6</v>
      </c>
      <c r="BT181" s="35">
        <f t="shared" si="242"/>
        <v>3.5333333333333332</v>
      </c>
      <c r="BU181" s="35">
        <f t="shared" si="266"/>
        <v>7.1</v>
      </c>
      <c r="BV181" s="35">
        <f>ROUND(IF('Indicator Data'!S184=0,0,IF(LOG('Indicator Data'!S184)&gt;BV$195,10,IF(LOG('Indicator Data'!S184)&lt;BV$194,0,10-(BV$195-LOG('Indicator Data'!S184))/(BV$195-BV$194)*10))),1)</f>
        <v>4.8</v>
      </c>
      <c r="BW181" s="35">
        <f>ROUND(IF('Indicator Data'!T184=0,0,IF(LOG('Indicator Data'!T184)&gt;BW$195,10,IF(LOG('Indicator Data'!T184)&lt;BW$194,0,10-(BW$195-LOG('Indicator Data'!T184))/(BW$195-BW$194)*10))),1)</f>
        <v>9.4</v>
      </c>
      <c r="BX181" s="35">
        <f t="shared" si="267"/>
        <v>7.8666666666666671</v>
      </c>
      <c r="BY181" s="36">
        <f>'Indicator Data'!S184/'Indicator Data'!$CK184</f>
        <v>6.0445506641053381E-4</v>
      </c>
      <c r="BZ181" s="36">
        <f>'Indicator Data'!T184/'Indicator Data'!$CK184</f>
        <v>0.96938261617659816</v>
      </c>
      <c r="CA181" s="35">
        <f t="shared" si="309"/>
        <v>0</v>
      </c>
      <c r="CB181" s="35">
        <f t="shared" si="310"/>
        <v>9.6999999999999993</v>
      </c>
      <c r="CC181" s="35">
        <f t="shared" si="268"/>
        <v>6.4666666666666659</v>
      </c>
      <c r="CD181" s="35">
        <f t="shared" si="269"/>
        <v>7.2</v>
      </c>
      <c r="CE181" s="35">
        <f t="shared" si="270"/>
        <v>7.2</v>
      </c>
      <c r="CF181" s="35">
        <f>ROUND(IF('Indicator Data'!U184=0,0,IF(LOG('Indicator Data'!U184)&gt;CF$195,10,IF(LOG('Indicator Data'!U184)&lt;CF$194,0,10-(CF$195-LOG('Indicator Data'!U184))/(CF$195-CF$194)*10))),1)</f>
        <v>9.3000000000000007</v>
      </c>
      <c r="CG181" s="36">
        <f>'Indicator Data'!U184/'Indicator Data'!$CK184</f>
        <v>0.8449738566865298</v>
      </c>
      <c r="CH181" s="35">
        <f t="shared" si="311"/>
        <v>9.4</v>
      </c>
      <c r="CI181" s="35">
        <f t="shared" si="271"/>
        <v>9.4</v>
      </c>
      <c r="CJ181" s="35">
        <f>ROUND(IF('Indicator Data'!V184=0,0,IF(LOG('Indicator Data'!V184)&gt;CJ$195,10,IF(LOG('Indicator Data'!V184)&lt;CJ$194,0,10-(CJ$195-LOG('Indicator Data'!V184))/(CJ$195-CJ$194)*10))),1)</f>
        <v>9.3000000000000007</v>
      </c>
      <c r="CK181" s="36">
        <f>IF('Indicator Data'!V184/'Indicator Data'!$CK184&gt;1,1,'Indicator Data'!V184/'Indicator Data'!$CK184)</f>
        <v>0.81211989268848317</v>
      </c>
      <c r="CL181" s="35">
        <f t="shared" si="312"/>
        <v>8.1</v>
      </c>
      <c r="CM181" s="35">
        <f t="shared" si="272"/>
        <v>8.8000000000000007</v>
      </c>
      <c r="CN181" s="35">
        <f>ROUND(IF('Indicator Data'!W184=0,0,IF(LOG('Indicator Data'!W184)&gt;CN$195,10,IF(LOG('Indicator Data'!W184)&lt;CN$194,0,10-(CN$195-LOG('Indicator Data'!W184))/(CN$195-CN$194)*10))),1)</f>
        <v>9.1</v>
      </c>
      <c r="CO181" s="36">
        <f>'Indicator Data'!W184/'Indicator Data'!$CK184</f>
        <v>0.59087548839609405</v>
      </c>
      <c r="CP181" s="35">
        <f t="shared" si="313"/>
        <v>5.9</v>
      </c>
      <c r="CQ181" s="35">
        <f t="shared" si="273"/>
        <v>7.9</v>
      </c>
      <c r="CR181" s="35">
        <f t="shared" si="314"/>
        <v>8.5</v>
      </c>
      <c r="CS181" s="35">
        <f>IF('Indicator Data'!BZ184="No data","x",ROUND(IF('Indicator Data'!BZ184&gt;CS$195,0,IF('Indicator Data'!BZ184&lt;CS$194,10,(CS$195-'Indicator Data'!BZ184)/(CS$195-CS$194)*10)),1))</f>
        <v>9.1</v>
      </c>
      <c r="CT181" s="35">
        <f>IF('Indicator Data'!CA184="No data","x",ROUND(IF('Indicator Data'!CA184&gt;CT$195,0,IF('Indicator Data'!CA184&lt;CT$194,10,(CT$195-'Indicator Data'!CA184)/(CT$195-CT$194)*10)),1))</f>
        <v>8.5</v>
      </c>
      <c r="CU181" s="35">
        <f>IF('Indicator Data'!AC184="No data","x",ROUND(IF('Indicator Data'!AC184&gt;CU$195,0,IF('Indicator Data'!AC184&lt;CU$194,10,(CU$195-'Indicator Data'!AC184)/(CU$195-CU$194)*10)),1))</f>
        <v>7.9</v>
      </c>
      <c r="CV181" s="35">
        <f t="shared" si="315"/>
        <v>8.5</v>
      </c>
      <c r="CW181" s="35">
        <f>IF('Indicator Data'!X184="No data","x",ROUND(IF(LOG('Indicator Data'!X184)&gt;CW$195,10,IF(LOG('Indicator Data'!X184)&lt;CW$194,0,10-(CW$195-LOG('Indicator Data'!X184))/(CW$195-CW$194)*10)),1))</f>
        <v>7.8</v>
      </c>
      <c r="CX181" s="35">
        <f>IF('Indicator Data'!Y184="No data","x",ROUND(IF('Indicator Data'!Y184&gt;CX$195,10,IF('Indicator Data'!Y184&lt;CX$194,0,10-(CX$195-'Indicator Data'!Y184)/(CX$195-CX$194)*10)),1))</f>
        <v>10</v>
      </c>
      <c r="CY181" s="35">
        <f>IF('Indicator Data'!Z184="No data","x",ROUND(IF('Indicator Data'!Z184&gt;CY$195,10,IF('Indicator Data'!Z184&lt;CY$194,0,10-(CY$195-'Indicator Data'!Z184)/(CY$195-CY$194)*10)),1))</f>
        <v>2.4</v>
      </c>
      <c r="CZ181" s="35">
        <f>IF('Indicator Data'!AA184="No data","x",ROUND(IF('Indicator Data'!AA184&gt;CZ$195,10,IF('Indicator Data'!AA184&lt;CZ$194,0,10-(CZ$195-'Indicator Data'!AA184)/(CZ$195-CZ$194)*10)),1))</f>
        <v>6.3</v>
      </c>
      <c r="DA181" s="35">
        <f t="shared" si="274"/>
        <v>6.6</v>
      </c>
      <c r="DB181" s="35">
        <f t="shared" si="275"/>
        <v>7.2</v>
      </c>
      <c r="DC181" s="35">
        <f>IF('Indicator Data'!AF184="No data","x",ROUND(IF('Indicator Data'!AF184&gt;DC$195,10,IF('Indicator Data'!AF184&lt;DC$194,0,10-(DC$195-'Indicator Data'!AF184)/(DC$195-DC$194)*10)),1))</f>
        <v>5.3</v>
      </c>
      <c r="DD181" s="35">
        <f>IF('Indicator Data'!AG184="No data","x",ROUND(IF('Indicator Data'!AG184&gt;DD$195,10,IF('Indicator Data'!AG184&lt;DD$194,0,10-(DD$195-'Indicator Data'!AG184)/(DD$195-DD$194)*10)),1))</f>
        <v>8.1999999999999993</v>
      </c>
      <c r="DE181" s="35">
        <f t="shared" si="276"/>
        <v>6.7</v>
      </c>
      <c r="DF181" s="35">
        <f>IF('Indicator Data'!AB184="No data","x",ROUND(IF('Indicator Data'!AB184&gt;DF$195,10,IF('Indicator Data'!AB184&lt;DF$194,0,10-(DF$195-'Indicator Data'!AB184)/(DF$195-DF$194)*10)),1))</f>
        <v>1.9</v>
      </c>
      <c r="DG181" s="35">
        <f t="shared" si="277"/>
        <v>6.9</v>
      </c>
      <c r="DH181" s="143">
        <f>IF('Indicator Data'!AD184="No data","x",'Indicator Data'!AD184/'Indicator Data'!$CJ184)</f>
        <v>1.9290896027559509E-5</v>
      </c>
      <c r="DI181" s="35">
        <f t="shared" si="278"/>
        <v>9.8000000000000007</v>
      </c>
      <c r="DJ181" s="35">
        <f>IF('Indicator Data'!AE184="No data","x",ROUND(IF('Indicator Data'!AE184&gt;DJ$195,0,IF('Indicator Data'!AE184&lt;DJ$194,10,(DJ$195-'Indicator Data'!AE184)/(DJ$195-DJ$194)*10)),1))</f>
        <v>8</v>
      </c>
      <c r="DK181" s="35">
        <f t="shared" si="279"/>
        <v>8.9</v>
      </c>
      <c r="DL181" s="35">
        <f t="shared" si="280"/>
        <v>7.5</v>
      </c>
      <c r="DM181" s="37">
        <f t="shared" si="316"/>
        <v>7.9</v>
      </c>
      <c r="DN181" s="38">
        <f t="shared" si="317"/>
        <v>4.3</v>
      </c>
      <c r="DO181" s="35">
        <f>ROUND(IF('Indicator Data'!AH184=0,0,IF('Indicator Data'!AH184&gt;DO$195,10,IF('Indicator Data'!AH184&lt;DO$194,0,10-(DO$195-'Indicator Data'!AH184)/(DO$195-DO$194)*10))),1)</f>
        <v>9.1</v>
      </c>
      <c r="DP181" s="35">
        <f>ROUND(IF('Indicator Data'!AI184=0,0,IF(LOG('Indicator Data'!AI184)&gt;LOG(DP$195),10,IF(LOG('Indicator Data'!AI184)&lt;LOG(DP$194),0,10-(LOG(DP$195)-LOG('Indicator Data'!AI184))/(LOG(DP$195)-LOG(DP$194))*10))),1)</f>
        <v>9.4</v>
      </c>
      <c r="DQ181" s="37">
        <f t="shared" si="318"/>
        <v>9.3000000000000007</v>
      </c>
      <c r="DR181" s="35">
        <f>'Indicator Data'!AJ184</f>
        <v>0</v>
      </c>
      <c r="DS181" s="35">
        <f>'Indicator Data'!AK184</f>
        <v>0</v>
      </c>
      <c r="DT181" s="37">
        <f t="shared" si="319"/>
        <v>0</v>
      </c>
      <c r="DU181" s="38">
        <f t="shared" si="320"/>
        <v>6.5</v>
      </c>
      <c r="DV181" s="13"/>
      <c r="DW181" s="83"/>
      <c r="DX181" s="2"/>
    </row>
    <row r="182" spans="1:128" x14ac:dyDescent="0.3">
      <c r="A182" s="99" t="str">
        <f>'Indicator Data'!A185</f>
        <v>Ukraine</v>
      </c>
      <c r="B182" s="39" t="str">
        <f>'Indicator Data'!B185</f>
        <v>UKR</v>
      </c>
      <c r="C182" s="35">
        <f>ROUND(IF('Indicator Data'!C185=0,0.1,IF(LOG('Indicator Data'!C185)&gt;C$195,10,IF(LOG('Indicator Data'!C185)&lt;C$194,0,10-(C$195-LOG('Indicator Data'!C185))/(C$195-C$194)*10))),1)</f>
        <v>6.9</v>
      </c>
      <c r="D182" s="35">
        <f>ROUND(IF('Indicator Data'!D185=0,0.1,IF(LOG('Indicator Data'!D185)&gt;D$195,10,IF(LOG('Indicator Data'!D185)&lt;D$194,0,10-(D$195-LOG('Indicator Data'!D185))/(D$195-D$194)*10))),1)</f>
        <v>0.1</v>
      </c>
      <c r="E182" s="35">
        <f t="shared" si="281"/>
        <v>4.3</v>
      </c>
      <c r="F182" s="35">
        <f>IF('Indicator Data'!E185="No data",0.1,(ROUND(IF('Indicator Data'!E185=0,0,IF(LOG('Indicator Data'!E185)&gt;F$195,10,IF(LOG('Indicator Data'!E185)&lt;F$194,0,10-(F$195-LOG('Indicator Data'!E185))/(F$195-F$194)*10))),1)))</f>
        <v>8.6999999999999993</v>
      </c>
      <c r="G182" s="35">
        <f>ROUND(IF('Indicator Data'!F185=0,0,IF(LOG('Indicator Data'!F185)&gt;G$195,10,IF(LOG('Indicator Data'!F185)&lt;G$194,0,10-(G$195-LOG('Indicator Data'!F185))/(G$195-G$194)*10))),1)</f>
        <v>0</v>
      </c>
      <c r="H182" s="35">
        <f>ROUND(IF('Indicator Data'!G185=0,0,IF(LOG('Indicator Data'!G185)&gt;H$195,10,IF(LOG('Indicator Data'!G185)&lt;H$194,0,10-(H$195-LOG('Indicator Data'!G185))/(H$195-H$194)*10))),1)</f>
        <v>0</v>
      </c>
      <c r="I182" s="35">
        <f>ROUND(IF('Indicator Data'!H185=0,0,IF(LOG('Indicator Data'!H185)&gt;I$195,10,IF(LOG('Indicator Data'!H185)&lt;I$194,0,10-(I$195-LOG('Indicator Data'!H185))/(I$195-I$194)*10))),1)</f>
        <v>0</v>
      </c>
      <c r="J182" s="35">
        <f t="shared" si="282"/>
        <v>0</v>
      </c>
      <c r="K182" s="35">
        <f>ROUND(IF('Indicator Data'!I185=0,0,IF(LOG('Indicator Data'!I185)&gt;K$195,10,IF(LOG('Indicator Data'!I185)&lt;K$194,0,10-(K$195-LOG('Indicator Data'!I185))/(K$195-K$194)*10))),1)</f>
        <v>0</v>
      </c>
      <c r="L182" s="35">
        <f t="shared" si="283"/>
        <v>0</v>
      </c>
      <c r="M182" s="35">
        <f>ROUND(IF('Indicator Data'!J185=0,0,IF(LOG('Indicator Data'!J185)&gt;M$195,10,IF(LOG('Indicator Data'!J185)&lt;M$194,0,10-(M$195-LOG('Indicator Data'!J185))/(M$195-M$194)*10))),1)</f>
        <v>0</v>
      </c>
      <c r="N182" s="36">
        <f>'Indicator Data'!C185/'Indicator Data'!$CK185</f>
        <v>1.2423355932549151E-4</v>
      </c>
      <c r="O182" s="36">
        <f>'Indicator Data'!D185/'Indicator Data'!$CK185</f>
        <v>0</v>
      </c>
      <c r="P182" s="36">
        <f>IF(F182=0.1,"x",'Indicator Data'!E185/'Indicator Data'!$CK185)</f>
        <v>6.8732669723289876E-3</v>
      </c>
      <c r="Q182" s="36">
        <f>'Indicator Data'!F185/'Indicator Data'!$CK185</f>
        <v>0</v>
      </c>
      <c r="R182" s="36">
        <f>'Indicator Data'!G185/'Indicator Data'!$CK185</f>
        <v>0</v>
      </c>
      <c r="S182" s="36">
        <f>'Indicator Data'!H185/'Indicator Data'!$CK185</f>
        <v>0</v>
      </c>
      <c r="T182" s="36">
        <f>'Indicator Data'!I185/'Indicator Data'!$CK185</f>
        <v>0</v>
      </c>
      <c r="U182" s="36">
        <f>'Indicator Data'!J185/'Indicator Data'!$CK185</f>
        <v>0</v>
      </c>
      <c r="V182" s="35">
        <f t="shared" si="284"/>
        <v>0.6</v>
      </c>
      <c r="W182" s="35">
        <f t="shared" si="285"/>
        <v>0</v>
      </c>
      <c r="X182" s="35">
        <f t="shared" si="286"/>
        <v>0.3</v>
      </c>
      <c r="Y182" s="35">
        <f t="shared" si="287"/>
        <v>4.5999999999999996</v>
      </c>
      <c r="Z182" s="35">
        <f t="shared" si="288"/>
        <v>0</v>
      </c>
      <c r="AA182" s="35">
        <f t="shared" si="289"/>
        <v>0</v>
      </c>
      <c r="AB182" s="35">
        <f t="shared" si="290"/>
        <v>0</v>
      </c>
      <c r="AC182" s="35">
        <f t="shared" si="291"/>
        <v>0</v>
      </c>
      <c r="AD182" s="35">
        <f t="shared" si="292"/>
        <v>0</v>
      </c>
      <c r="AE182" s="35">
        <f t="shared" si="293"/>
        <v>0</v>
      </c>
      <c r="AF182" s="35">
        <f t="shared" si="294"/>
        <v>0</v>
      </c>
      <c r="AG182" s="35">
        <f>ROUND(IF('Indicator Data'!K185=0,0,IF('Indicator Data'!K185&gt;AG$195,10,IF('Indicator Data'!K185&lt;AG$194,0,10-(AG$195-'Indicator Data'!K185)/(AG$195-AG$194)*10))),1)</f>
        <v>1</v>
      </c>
      <c r="AH182" s="35">
        <f t="shared" si="295"/>
        <v>3.8</v>
      </c>
      <c r="AI182" s="35">
        <f t="shared" si="296"/>
        <v>0.1</v>
      </c>
      <c r="AJ182" s="35">
        <f t="shared" si="297"/>
        <v>0</v>
      </c>
      <c r="AK182" s="35">
        <f t="shared" si="298"/>
        <v>0</v>
      </c>
      <c r="AL182" s="35">
        <f t="shared" si="299"/>
        <v>0</v>
      </c>
      <c r="AM182" s="35">
        <f t="shared" si="300"/>
        <v>0</v>
      </c>
      <c r="AN182" s="35">
        <f t="shared" si="301"/>
        <v>0</v>
      </c>
      <c r="AO182" s="142">
        <f t="shared" si="302"/>
        <v>2.5</v>
      </c>
      <c r="AP182" s="142">
        <f t="shared" si="255"/>
        <v>7.1</v>
      </c>
      <c r="AQ182" s="142">
        <f t="shared" si="303"/>
        <v>0</v>
      </c>
      <c r="AR182" s="142">
        <f t="shared" si="304"/>
        <v>0</v>
      </c>
      <c r="AS182" s="35">
        <f t="shared" si="305"/>
        <v>0.5</v>
      </c>
      <c r="AT182" s="35">
        <f>IF('Indicator Data'!L185="No data","x",IF('Indicator Data'!CL185&lt;1000,"x",ROUND((IF('Indicator Data'!L185&gt;AT$195,10,IF('Indicator Data'!L185&lt;AT$194,0,10-(AT$195-'Indicator Data'!L185)/(AT$195-AT$194)*10))),1)))</f>
        <v>6.1</v>
      </c>
      <c r="AU182" s="142">
        <f t="shared" si="306"/>
        <v>3.3</v>
      </c>
      <c r="AV182" s="35">
        <f>IF('Indicator Data'!M185="No data","x",ROUND(IF('Indicator Data'!M185=0,0,IF(LOG('Indicator Data'!M185)&gt;AV$195,10,IF(LOG('Indicator Data'!M185)&lt;AV$194,0,10-(AV$195-LOG('Indicator Data'!M185))/(AV$195-AV$194)*10))),1))</f>
        <v>9.1</v>
      </c>
      <c r="AW182" s="36">
        <f>IF(AV182="x","x",'Indicator Data'!M185/'Indicator Data'!$CK185)</f>
        <v>0.53009439114460133</v>
      </c>
      <c r="AX182" s="35">
        <f t="shared" si="256"/>
        <v>5.9</v>
      </c>
      <c r="AY182" s="35">
        <f t="shared" si="257"/>
        <v>7.9</v>
      </c>
      <c r="AZ182" s="35" t="str">
        <f>IF('Indicator Data'!N185="No data","x",ROUND(IF('Indicator Data'!N185=0,0,IF(LOG('Indicator Data'!N185)&gt;AZ$195,10,IF(LOG('Indicator Data'!N185)&lt;AZ$194,0,10-(AZ$195-LOG('Indicator Data'!N185))/(AZ$195-AZ$194)*10))),1))</f>
        <v>x</v>
      </c>
      <c r="BA182" s="36" t="str">
        <f>IF(AZ182="x","x",'Indicator Data'!N185/'Indicator Data'!$CK185)</f>
        <v>x</v>
      </c>
      <c r="BB182" s="35" t="str">
        <f t="shared" si="258"/>
        <v>x</v>
      </c>
      <c r="BC182" s="35" t="str">
        <f t="shared" si="259"/>
        <v>x</v>
      </c>
      <c r="BD182" s="35" t="str">
        <f>IF('Indicator Data'!O185="No data","x",ROUND(IF('Indicator Data'!O185=0,0,IF(LOG('Indicator Data'!O185)&gt;BD$195,10,IF(LOG('Indicator Data'!O185)&lt;BD$194,0,10-(BD$195-LOG('Indicator Data'!O185))/(BD$195-BD$194)*10))),1))</f>
        <v>x</v>
      </c>
      <c r="BE182" s="36" t="str">
        <f>IF(BD182="x","x",'Indicator Data'!O185/'Indicator Data'!$CK185)</f>
        <v>x</v>
      </c>
      <c r="BF182" s="35" t="str">
        <f t="shared" si="260"/>
        <v>x</v>
      </c>
      <c r="BG182" s="35" t="str">
        <f t="shared" si="261"/>
        <v>x</v>
      </c>
      <c r="BH182" s="35" t="str">
        <f>IF('Indicator Data'!P185="No data","x",ROUND(IF('Indicator Data'!P185=0,0,IF(LOG('Indicator Data'!P185)&gt;BH$195,10,IF(LOG('Indicator Data'!P185)&lt;BH$194,0,10-(BH$195-LOG('Indicator Data'!P185))/(BH$195-BH$194)*10))),1))</f>
        <v>x</v>
      </c>
      <c r="BI182" s="36" t="str">
        <f>IF(BH182="x","x",'Indicator Data'!P185/'Indicator Data'!$CK185)</f>
        <v>x</v>
      </c>
      <c r="BJ182" s="35" t="str">
        <f t="shared" si="262"/>
        <v>x</v>
      </c>
      <c r="BK182" s="35" t="str">
        <f t="shared" si="263"/>
        <v>x</v>
      </c>
      <c r="BL182" s="35">
        <f t="shared" si="264"/>
        <v>7.9</v>
      </c>
      <c r="BM182" s="35">
        <f>ROUND(IF('Indicator Data'!Q185=0,0,IF(LOG('Indicator Data'!Q185)&gt;BM$195,10,IF(LOG('Indicator Data'!Q185)&lt;BM$194,0,10-(BM$195-LOG('Indicator Data'!Q185))/(BM$195-BM$194)*10))),1)</f>
        <v>0</v>
      </c>
      <c r="BN182" s="35">
        <f>ROUND(IF('Indicator Data'!R185=0,0,IF(LOG('Indicator Data'!R185)&gt;BN$195,10,IF(LOG('Indicator Data'!R185)&lt;BN$194,0,10-(BN$195-LOG('Indicator Data'!R185))/(BN$195-BN$194)*10))),1)</f>
        <v>0</v>
      </c>
      <c r="BO182" s="35">
        <f t="shared" si="265"/>
        <v>0</v>
      </c>
      <c r="BP182" s="36">
        <f>'Indicator Data'!Q185/'Indicator Data'!$CK185</f>
        <v>0</v>
      </c>
      <c r="BQ182" s="36">
        <f>'Indicator Data'!R185/'Indicator Data'!$CK185</f>
        <v>0</v>
      </c>
      <c r="BR182" s="35">
        <f t="shared" si="307"/>
        <v>0</v>
      </c>
      <c r="BS182" s="35">
        <f t="shared" si="308"/>
        <v>0</v>
      </c>
      <c r="BT182" s="35">
        <f t="shared" si="242"/>
        <v>0</v>
      </c>
      <c r="BU182" s="35">
        <f t="shared" si="266"/>
        <v>0</v>
      </c>
      <c r="BV182" s="35">
        <f>ROUND(IF('Indicator Data'!S185=0,0,IF(LOG('Indicator Data'!S185)&gt;BV$195,10,IF(LOG('Indicator Data'!S185)&lt;BV$194,0,10-(BV$195-LOG('Indicator Data'!S185))/(BV$195-BV$194)*10))),1)</f>
        <v>0</v>
      </c>
      <c r="BW182" s="35">
        <f>ROUND(IF('Indicator Data'!T185=0,0,IF(LOG('Indicator Data'!T185)&gt;BW$195,10,IF(LOG('Indicator Data'!T185)&lt;BW$194,0,10-(BW$195-LOG('Indicator Data'!T185))/(BW$195-BW$194)*10))),1)</f>
        <v>0</v>
      </c>
      <c r="BX182" s="35">
        <f t="shared" si="267"/>
        <v>0</v>
      </c>
      <c r="BY182" s="36">
        <f>'Indicator Data'!S185/'Indicator Data'!$CK185</f>
        <v>0</v>
      </c>
      <c r="BZ182" s="36">
        <f>'Indicator Data'!T185/'Indicator Data'!$CK185</f>
        <v>0</v>
      </c>
      <c r="CA182" s="35">
        <f t="shared" si="309"/>
        <v>0</v>
      </c>
      <c r="CB182" s="35">
        <f t="shared" si="310"/>
        <v>0</v>
      </c>
      <c r="CC182" s="35">
        <f t="shared" si="268"/>
        <v>0</v>
      </c>
      <c r="CD182" s="35">
        <f t="shared" si="269"/>
        <v>0</v>
      </c>
      <c r="CE182" s="35">
        <f t="shared" si="270"/>
        <v>0</v>
      </c>
      <c r="CF182" s="35">
        <f>ROUND(IF('Indicator Data'!U185=0,0,IF(LOG('Indicator Data'!U185)&gt;CF$195,10,IF(LOG('Indicator Data'!U185)&lt;CF$194,0,10-(CF$195-LOG('Indicator Data'!U185))/(CF$195-CF$194)*10))),1)</f>
        <v>0</v>
      </c>
      <c r="CG182" s="36">
        <f>'Indicator Data'!U185/'Indicator Data'!$CK185</f>
        <v>0</v>
      </c>
      <c r="CH182" s="35">
        <f t="shared" si="311"/>
        <v>0</v>
      </c>
      <c r="CI182" s="35">
        <f t="shared" si="271"/>
        <v>0</v>
      </c>
      <c r="CJ182" s="35">
        <f>ROUND(IF('Indicator Data'!V185=0,0,IF(LOG('Indicator Data'!V185)&gt;CJ$195,10,IF(LOG('Indicator Data'!V185)&lt;CJ$194,0,10-(CJ$195-LOG('Indicator Data'!V185))/(CJ$195-CJ$194)*10))),1)</f>
        <v>0</v>
      </c>
      <c r="CK182" s="36">
        <f>IF('Indicator Data'!V185/'Indicator Data'!$CK185&gt;1,1,'Indicator Data'!V185/'Indicator Data'!$CK185)</f>
        <v>0</v>
      </c>
      <c r="CL182" s="35">
        <f t="shared" si="312"/>
        <v>0</v>
      </c>
      <c r="CM182" s="35">
        <f t="shared" si="272"/>
        <v>0</v>
      </c>
      <c r="CN182" s="35">
        <f>ROUND(IF('Indicator Data'!W185=0,0,IF(LOG('Indicator Data'!W185)&gt;CN$195,10,IF(LOG('Indicator Data'!W185)&lt;CN$194,0,10-(CN$195-LOG('Indicator Data'!W185))/(CN$195-CN$194)*10))),1)</f>
        <v>0</v>
      </c>
      <c r="CO182" s="36">
        <f>'Indicator Data'!W185/'Indicator Data'!$CK185</f>
        <v>0</v>
      </c>
      <c r="CP182" s="35">
        <f t="shared" si="313"/>
        <v>0</v>
      </c>
      <c r="CQ182" s="35">
        <f t="shared" si="273"/>
        <v>0</v>
      </c>
      <c r="CR182" s="35">
        <f t="shared" si="314"/>
        <v>0</v>
      </c>
      <c r="CS182" s="35">
        <f>IF('Indicator Data'!BZ185="No data","x",ROUND(IF('Indicator Data'!BZ185&gt;CS$195,0,IF('Indicator Data'!BZ185&lt;CS$194,10,(CS$195-'Indicator Data'!BZ185)/(CS$195-CS$194)*10)),1))</f>
        <v>0.4</v>
      </c>
      <c r="CT182" s="35">
        <f>IF('Indicator Data'!CA185="No data","x",ROUND(IF('Indicator Data'!CA185&gt;CT$195,0,IF('Indicator Data'!CA185&lt;CT$194,10,(CT$195-'Indicator Data'!CA185)/(CT$195-CT$194)*10)),1))</f>
        <v>1</v>
      </c>
      <c r="CU182" s="35" t="str">
        <f>IF('Indicator Data'!AC185="No data","x",ROUND(IF('Indicator Data'!AC185&gt;CU$195,0,IF('Indicator Data'!AC185&lt;CU$194,10,(CU$195-'Indicator Data'!AC185)/(CU$195-CU$194)*10)),1))</f>
        <v>x</v>
      </c>
      <c r="CV182" s="35">
        <f t="shared" si="315"/>
        <v>0.7</v>
      </c>
      <c r="CW182" s="35">
        <f>IF('Indicator Data'!X185="No data","x",ROUND(IF(LOG('Indicator Data'!X185)&gt;CW$195,10,IF(LOG('Indicator Data'!X185)&lt;CW$194,0,10-(CW$195-LOG('Indicator Data'!X185))/(CW$195-CW$194)*10)),1))</f>
        <v>6.3</v>
      </c>
      <c r="CX182" s="35">
        <f>IF('Indicator Data'!Y185="No data","x",ROUND(IF('Indicator Data'!Y185&gt;CX$195,10,IF('Indicator Data'!Y185&lt;CX$194,0,10-(CX$195-'Indicator Data'!Y185)/(CX$195-CX$194)*10)),1))</f>
        <v>0</v>
      </c>
      <c r="CY182" s="35">
        <f>IF('Indicator Data'!Z185="No data","x",ROUND(IF('Indicator Data'!Z185&gt;CY$195,10,IF('Indicator Data'!Z185&lt;CY$194,0,10-(CY$195-'Indicator Data'!Z185)/(CY$195-CY$194)*10)),1))</f>
        <v>6.9</v>
      </c>
      <c r="CZ182" s="35">
        <f>IF('Indicator Data'!AA185="No data","x",ROUND(IF('Indicator Data'!AA185&gt;CZ$195,10,IF('Indicator Data'!AA185&lt;CZ$194,0,10-(CZ$195-'Indicator Data'!AA185)/(CZ$195-CZ$194)*10)),1))</f>
        <v>1.1000000000000001</v>
      </c>
      <c r="DA182" s="35">
        <f t="shared" si="274"/>
        <v>3.6</v>
      </c>
      <c r="DB182" s="35">
        <f t="shared" si="275"/>
        <v>2.6</v>
      </c>
      <c r="DC182" s="35">
        <f>IF('Indicator Data'!AF185="No data","x",ROUND(IF('Indicator Data'!AF185&gt;DC$195,10,IF('Indicator Data'!AF185&lt;DC$194,0,10-(DC$195-'Indicator Data'!AF185)/(DC$195-DC$194)*10)),1))</f>
        <v>2.1</v>
      </c>
      <c r="DD182" s="35">
        <f>IF('Indicator Data'!AG185="No data","x",ROUND(IF('Indicator Data'!AG185&gt;DD$195,10,IF('Indicator Data'!AG185&lt;DD$194,0,10-(DD$195-'Indicator Data'!AG185)/(DD$195-DD$194)*10)),1))</f>
        <v>0</v>
      </c>
      <c r="DE182" s="35">
        <f t="shared" si="276"/>
        <v>2.7</v>
      </c>
      <c r="DF182" s="35">
        <f>IF('Indicator Data'!AB185="No data","x",ROUND(IF('Indicator Data'!AB185&gt;DF$195,10,IF('Indicator Data'!AB185&lt;DF$194,0,10-(DF$195-'Indicator Data'!AB185)/(DF$195-DF$194)*10)),1))</f>
        <v>0</v>
      </c>
      <c r="DG182" s="35">
        <f t="shared" si="277"/>
        <v>0.5</v>
      </c>
      <c r="DH182" s="143">
        <f>IF('Indicator Data'!AD185="No data","x",'Indicator Data'!AD185/'Indicator Data'!$CJ185)</f>
        <v>3.7621344520161697E-4</v>
      </c>
      <c r="DI182" s="35">
        <f t="shared" si="278"/>
        <v>6.2</v>
      </c>
      <c r="DJ182" s="35">
        <f>IF('Indicator Data'!AE185="No data","x",ROUND(IF('Indicator Data'!AE185&gt;DJ$195,0,IF('Indicator Data'!AE185&lt;DJ$194,10,(DJ$195-'Indicator Data'!AE185)/(DJ$195-DJ$194)*10)),1))</f>
        <v>2</v>
      </c>
      <c r="DK182" s="35">
        <f t="shared" si="279"/>
        <v>4.0999999999999996</v>
      </c>
      <c r="DL182" s="35">
        <f t="shared" si="280"/>
        <v>2.4</v>
      </c>
      <c r="DM182" s="37">
        <f t="shared" si="316"/>
        <v>3.9</v>
      </c>
      <c r="DN182" s="38">
        <f t="shared" si="317"/>
        <v>3.2</v>
      </c>
      <c r="DO182" s="35">
        <f>ROUND(IF('Indicator Data'!AH185=0,0,IF('Indicator Data'!AH185&gt;DO$195,10,IF('Indicator Data'!AH185&lt;DO$194,0,10-(DO$195-'Indicator Data'!AH185)/(DO$195-DO$194)*10))),1)</f>
        <v>10</v>
      </c>
      <c r="DP182" s="35">
        <f>ROUND(IF('Indicator Data'!AI185=0,0,IF(LOG('Indicator Data'!AI185)&gt;LOG(DP$195),10,IF(LOG('Indicator Data'!AI185)&lt;LOG(DP$194),0,10-(LOG(DP$195)-LOG('Indicator Data'!AI185))/(LOG(DP$195)-LOG(DP$194))*10))),1)</f>
        <v>10</v>
      </c>
      <c r="DQ182" s="37">
        <f t="shared" si="318"/>
        <v>10</v>
      </c>
      <c r="DR182" s="35">
        <f>'Indicator Data'!AJ185</f>
        <v>0</v>
      </c>
      <c r="DS182" s="35">
        <f>'Indicator Data'!AK185</f>
        <v>4</v>
      </c>
      <c r="DT182" s="37">
        <f t="shared" si="319"/>
        <v>7</v>
      </c>
      <c r="DU182" s="38">
        <f t="shared" si="320"/>
        <v>7</v>
      </c>
      <c r="DV182" s="13"/>
      <c r="DW182" s="83"/>
      <c r="DX182" s="2"/>
    </row>
    <row r="183" spans="1:128" x14ac:dyDescent="0.3">
      <c r="A183" s="99" t="str">
        <f>'Indicator Data'!A186</f>
        <v>United Arab Emirates</v>
      </c>
      <c r="B183" s="39" t="str">
        <f>'Indicator Data'!B186</f>
        <v>ARE</v>
      </c>
      <c r="C183" s="35">
        <f>ROUND(IF('Indicator Data'!C186=0,0.1,IF(LOG('Indicator Data'!C186)&gt;C$195,10,IF(LOG('Indicator Data'!C186)&lt;C$194,0,10-(C$195-LOG('Indicator Data'!C186))/(C$195-C$194)*10))),1)</f>
        <v>0.1</v>
      </c>
      <c r="D183" s="35">
        <f>ROUND(IF('Indicator Data'!D186=0,0.1,IF(LOG('Indicator Data'!D186)&gt;D$195,10,IF(LOG('Indicator Data'!D186)&lt;D$194,0,10-(D$195-LOG('Indicator Data'!D186))/(D$195-D$194)*10))),1)</f>
        <v>0.1</v>
      </c>
      <c r="E183" s="35">
        <f t="shared" si="281"/>
        <v>0.1</v>
      </c>
      <c r="F183" s="35">
        <f>IF('Indicator Data'!E186="No data",0.1,(ROUND(IF('Indicator Data'!E186=0,0,IF(LOG('Indicator Data'!E186)&gt;F$195,10,IF(LOG('Indicator Data'!E186)&lt;F$194,0,10-(F$195-LOG('Indicator Data'!E186))/(F$195-F$194)*10))),1)))</f>
        <v>5.7</v>
      </c>
      <c r="G183" s="35">
        <f>ROUND(IF('Indicator Data'!F186=0,0,IF(LOG('Indicator Data'!F186)&gt;G$195,10,IF(LOG('Indicator Data'!F186)&lt;G$194,0,10-(G$195-LOG('Indicator Data'!F186))/(G$195-G$194)*10))),1)</f>
        <v>6.4</v>
      </c>
      <c r="H183" s="35">
        <f>ROUND(IF('Indicator Data'!G186=0,0,IF(LOG('Indicator Data'!G186)&gt;H$195,10,IF(LOG('Indicator Data'!G186)&lt;H$194,0,10-(H$195-LOG('Indicator Data'!G186))/(H$195-H$194)*10))),1)</f>
        <v>2.4</v>
      </c>
      <c r="I183" s="35">
        <f>ROUND(IF('Indicator Data'!H186=0,0,IF(LOG('Indicator Data'!H186)&gt;I$195,10,IF(LOG('Indicator Data'!H186)&lt;I$194,0,10-(I$195-LOG('Indicator Data'!H186))/(I$195-I$194)*10))),1)</f>
        <v>0</v>
      </c>
      <c r="J183" s="35">
        <f t="shared" si="282"/>
        <v>1.3</v>
      </c>
      <c r="K183" s="35">
        <f>ROUND(IF('Indicator Data'!I186=0,0,IF(LOG('Indicator Data'!I186)&gt;K$195,10,IF(LOG('Indicator Data'!I186)&lt;K$194,0,10-(K$195-LOG('Indicator Data'!I186))/(K$195-K$194)*10))),1)</f>
        <v>4.5999999999999996</v>
      </c>
      <c r="L183" s="35">
        <f t="shared" si="283"/>
        <v>3.1</v>
      </c>
      <c r="M183" s="35">
        <f>ROUND(IF('Indicator Data'!J186=0,0,IF(LOG('Indicator Data'!J186)&gt;M$195,10,IF(LOG('Indicator Data'!J186)&lt;M$194,0,10-(M$195-LOG('Indicator Data'!J186))/(M$195-M$194)*10))),1)</f>
        <v>0</v>
      </c>
      <c r="N183" s="36">
        <f>'Indicator Data'!C186/'Indicator Data'!$CK186</f>
        <v>0</v>
      </c>
      <c r="O183" s="36">
        <f>'Indicator Data'!D186/'Indicator Data'!$CK186</f>
        <v>0</v>
      </c>
      <c r="P183" s="36">
        <f>IF(F183=0.1,"x",'Indicator Data'!E186/'Indicator Data'!$CK186)</f>
        <v>2.0101260136102007E-3</v>
      </c>
      <c r="Q183" s="36">
        <f>'Indicator Data'!F186/'Indicator Data'!$CK186</f>
        <v>7.2363038705203564E-6</v>
      </c>
      <c r="R183" s="36">
        <f>'Indicator Data'!G186/'Indicator Data'!$CK186</f>
        <v>1.0065379354782406E-4</v>
      </c>
      <c r="S183" s="36">
        <f>'Indicator Data'!H186/'Indicator Data'!$CK186</f>
        <v>0</v>
      </c>
      <c r="T183" s="36">
        <f>'Indicator Data'!I186/'Indicator Data'!$CK186</f>
        <v>2.1280770011846892E-4</v>
      </c>
      <c r="U183" s="36">
        <f>'Indicator Data'!J186/'Indicator Data'!$CK186</f>
        <v>0</v>
      </c>
      <c r="V183" s="35">
        <f t="shared" si="284"/>
        <v>0</v>
      </c>
      <c r="W183" s="35">
        <f t="shared" si="285"/>
        <v>0</v>
      </c>
      <c r="X183" s="35">
        <f t="shared" si="286"/>
        <v>0</v>
      </c>
      <c r="Y183" s="35">
        <f t="shared" si="287"/>
        <v>1.3</v>
      </c>
      <c r="Z183" s="35">
        <f t="shared" si="288"/>
        <v>7.5</v>
      </c>
      <c r="AA183" s="35">
        <f t="shared" si="289"/>
        <v>0.1</v>
      </c>
      <c r="AB183" s="35">
        <f t="shared" si="290"/>
        <v>0</v>
      </c>
      <c r="AC183" s="35">
        <f t="shared" si="291"/>
        <v>0.1</v>
      </c>
      <c r="AD183" s="35">
        <f t="shared" si="292"/>
        <v>0.2</v>
      </c>
      <c r="AE183" s="35">
        <f t="shared" si="293"/>
        <v>0.2</v>
      </c>
      <c r="AF183" s="35">
        <f t="shared" si="294"/>
        <v>0</v>
      </c>
      <c r="AG183" s="35">
        <f>ROUND(IF('Indicator Data'!K186=0,0,IF('Indicator Data'!K186&gt;AG$195,10,IF('Indicator Data'!K186&lt;AG$194,0,10-(AG$195-'Indicator Data'!K186)/(AG$195-AG$194)*10))),1)</f>
        <v>0</v>
      </c>
      <c r="AH183" s="35">
        <f t="shared" si="295"/>
        <v>0.1</v>
      </c>
      <c r="AI183" s="35">
        <f t="shared" si="296"/>
        <v>0.1</v>
      </c>
      <c r="AJ183" s="35">
        <f t="shared" si="297"/>
        <v>1.3</v>
      </c>
      <c r="AK183" s="35">
        <f t="shared" si="298"/>
        <v>0</v>
      </c>
      <c r="AL183" s="35">
        <f t="shared" si="299"/>
        <v>0.7</v>
      </c>
      <c r="AM183" s="35">
        <f t="shared" si="300"/>
        <v>2.4</v>
      </c>
      <c r="AN183" s="35">
        <f t="shared" si="301"/>
        <v>0</v>
      </c>
      <c r="AO183" s="142">
        <f t="shared" si="302"/>
        <v>0.1</v>
      </c>
      <c r="AP183" s="142">
        <f t="shared" si="255"/>
        <v>3.8</v>
      </c>
      <c r="AQ183" s="142">
        <f t="shared" si="303"/>
        <v>7</v>
      </c>
      <c r="AR183" s="142">
        <f t="shared" si="304"/>
        <v>1.8</v>
      </c>
      <c r="AS183" s="35">
        <f t="shared" si="305"/>
        <v>0</v>
      </c>
      <c r="AT183" s="35">
        <f>IF('Indicator Data'!L186="No data","x",IF('Indicator Data'!CL186&lt;1000,"x",ROUND((IF('Indicator Data'!L186&gt;AT$195,10,IF('Indicator Data'!L186&lt;AT$194,0,10-(AT$195-'Indicator Data'!L186)/(AT$195-AT$194)*10))),1)))</f>
        <v>8.1</v>
      </c>
      <c r="AU183" s="142">
        <f t="shared" si="306"/>
        <v>4.0999999999999996</v>
      </c>
      <c r="AV183" s="35">
        <f>IF('Indicator Data'!M186="No data","x",ROUND(IF('Indicator Data'!M186=0,0,IF(LOG('Indicator Data'!M186)&gt;AV$195,10,IF(LOG('Indicator Data'!M186)&lt;AV$194,0,10-(AV$195-LOG('Indicator Data'!M186))/(AV$195-AV$194)*10))),1))</f>
        <v>8.1</v>
      </c>
      <c r="AW183" s="36">
        <f>IF(AV183="x","x",'Indicator Data'!M186/'Indicator Data'!$CK186)</f>
        <v>0.51435992203339154</v>
      </c>
      <c r="AX183" s="35">
        <f t="shared" si="256"/>
        <v>5.7</v>
      </c>
      <c r="AY183" s="35">
        <f t="shared" si="257"/>
        <v>7.1</v>
      </c>
      <c r="AZ183" s="35" t="str">
        <f>IF('Indicator Data'!N186="No data","x",ROUND(IF('Indicator Data'!N186=0,0,IF(LOG('Indicator Data'!N186)&gt;AZ$195,10,IF(LOG('Indicator Data'!N186)&lt;AZ$194,0,10-(AZ$195-LOG('Indicator Data'!N186))/(AZ$195-AZ$194)*10))),1))</f>
        <v>x</v>
      </c>
      <c r="BA183" s="36" t="str">
        <f>IF(AZ183="x","x",'Indicator Data'!N186/'Indicator Data'!$CK186)</f>
        <v>x</v>
      </c>
      <c r="BB183" s="35" t="str">
        <f t="shared" si="258"/>
        <v>x</v>
      </c>
      <c r="BC183" s="35" t="str">
        <f t="shared" si="259"/>
        <v>x</v>
      </c>
      <c r="BD183" s="35" t="str">
        <f>IF('Indicator Data'!O186="No data","x",ROUND(IF('Indicator Data'!O186=0,0,IF(LOG('Indicator Data'!O186)&gt;BD$195,10,IF(LOG('Indicator Data'!O186)&lt;BD$194,0,10-(BD$195-LOG('Indicator Data'!O186))/(BD$195-BD$194)*10))),1))</f>
        <v>x</v>
      </c>
      <c r="BE183" s="36" t="str">
        <f>IF(BD183="x","x",'Indicator Data'!O186/'Indicator Data'!$CK186)</f>
        <v>x</v>
      </c>
      <c r="BF183" s="35" t="str">
        <f t="shared" si="260"/>
        <v>x</v>
      </c>
      <c r="BG183" s="35" t="str">
        <f t="shared" si="261"/>
        <v>x</v>
      </c>
      <c r="BH183" s="35" t="str">
        <f>IF('Indicator Data'!P186="No data","x",ROUND(IF('Indicator Data'!P186=0,0,IF(LOG('Indicator Data'!P186)&gt;BH$195,10,IF(LOG('Indicator Data'!P186)&lt;BH$194,0,10-(BH$195-LOG('Indicator Data'!P186))/(BH$195-BH$194)*10))),1))</f>
        <v>x</v>
      </c>
      <c r="BI183" s="36" t="str">
        <f>IF(BH183="x","x",'Indicator Data'!P186/'Indicator Data'!$CK186)</f>
        <v>x</v>
      </c>
      <c r="BJ183" s="35" t="str">
        <f t="shared" si="262"/>
        <v>x</v>
      </c>
      <c r="BK183" s="35" t="str">
        <f t="shared" si="263"/>
        <v>x</v>
      </c>
      <c r="BL183" s="35">
        <f t="shared" si="264"/>
        <v>7.1</v>
      </c>
      <c r="BM183" s="35">
        <f>ROUND(IF('Indicator Data'!Q186=0,0,IF(LOG('Indicator Data'!Q186)&gt;BM$195,10,IF(LOG('Indicator Data'!Q186)&lt;BM$194,0,10-(BM$195-LOG('Indicator Data'!Q186))/(BM$195-BM$194)*10))),1)</f>
        <v>0</v>
      </c>
      <c r="BN183" s="35">
        <f>ROUND(IF('Indicator Data'!R186=0,0,IF(LOG('Indicator Data'!R186)&gt;BN$195,10,IF(LOG('Indicator Data'!R186)&lt;BN$194,0,10-(BN$195-LOG('Indicator Data'!R186))/(BN$195-BN$194)*10))),1)</f>
        <v>0</v>
      </c>
      <c r="BO183" s="35">
        <f t="shared" si="265"/>
        <v>0</v>
      </c>
      <c r="BP183" s="36">
        <f>'Indicator Data'!Q186/'Indicator Data'!$CK186</f>
        <v>0</v>
      </c>
      <c r="BQ183" s="36">
        <f>'Indicator Data'!R186/'Indicator Data'!$CK186</f>
        <v>0</v>
      </c>
      <c r="BR183" s="35">
        <f t="shared" si="307"/>
        <v>0</v>
      </c>
      <c r="BS183" s="35">
        <f t="shared" si="308"/>
        <v>0</v>
      </c>
      <c r="BT183" s="35">
        <f t="shared" si="242"/>
        <v>0</v>
      </c>
      <c r="BU183" s="35">
        <f t="shared" si="266"/>
        <v>0</v>
      </c>
      <c r="BV183" s="35">
        <f>ROUND(IF('Indicator Data'!S186=0,0,IF(LOG('Indicator Data'!S186)&gt;BV$195,10,IF(LOG('Indicator Data'!S186)&lt;BV$194,0,10-(BV$195-LOG('Indicator Data'!S186))/(BV$195-BV$194)*10))),1)</f>
        <v>0</v>
      </c>
      <c r="BW183" s="35">
        <f>ROUND(IF('Indicator Data'!T186=0,0,IF(LOG('Indicator Data'!T186)&gt;BW$195,10,IF(LOG('Indicator Data'!T186)&lt;BW$194,0,10-(BW$195-LOG('Indicator Data'!T186))/(BW$195-BW$194)*10))),1)</f>
        <v>0</v>
      </c>
      <c r="BX183" s="35">
        <f t="shared" si="267"/>
        <v>0</v>
      </c>
      <c r="BY183" s="36">
        <f>'Indicator Data'!S186/'Indicator Data'!$CK186</f>
        <v>0</v>
      </c>
      <c r="BZ183" s="36">
        <f>'Indicator Data'!T186/'Indicator Data'!$CK186</f>
        <v>0</v>
      </c>
      <c r="CA183" s="35">
        <f t="shared" si="309"/>
        <v>0</v>
      </c>
      <c r="CB183" s="35">
        <f t="shared" si="310"/>
        <v>0</v>
      </c>
      <c r="CC183" s="35">
        <f t="shared" si="268"/>
        <v>0</v>
      </c>
      <c r="CD183" s="35">
        <f t="shared" si="269"/>
        <v>0</v>
      </c>
      <c r="CE183" s="35">
        <f t="shared" si="270"/>
        <v>0</v>
      </c>
      <c r="CF183" s="35">
        <f>ROUND(IF('Indicator Data'!U186=0,0,IF(LOG('Indicator Data'!U186)&gt;CF$195,10,IF(LOG('Indicator Data'!U186)&lt;CF$194,0,10-(CF$195-LOG('Indicator Data'!U186))/(CF$195-CF$194)*10))),1)</f>
        <v>7.9</v>
      </c>
      <c r="CG183" s="36">
        <f>'Indicator Data'!U186/'Indicator Data'!$CK186</f>
        <v>0.36687995007967372</v>
      </c>
      <c r="CH183" s="35">
        <f t="shared" si="311"/>
        <v>4.0999999999999996</v>
      </c>
      <c r="CI183" s="35">
        <f t="shared" si="271"/>
        <v>6.4</v>
      </c>
      <c r="CJ183" s="35">
        <f>ROUND(IF('Indicator Data'!V186=0,0,IF(LOG('Indicator Data'!V186)&gt;CJ$195,10,IF(LOG('Indicator Data'!V186)&lt;CJ$194,0,10-(CJ$195-LOG('Indicator Data'!V186))/(CJ$195-CJ$194)*10))),1)</f>
        <v>8.3000000000000007</v>
      </c>
      <c r="CK183" s="36">
        <f>IF('Indicator Data'!V186/'Indicator Data'!$CK186&gt;1,1,'Indicator Data'!V186/'Indicator Data'!$CK186)</f>
        <v>0.75609000559919548</v>
      </c>
      <c r="CL183" s="35">
        <f t="shared" si="312"/>
        <v>7.6</v>
      </c>
      <c r="CM183" s="35">
        <f t="shared" si="272"/>
        <v>8</v>
      </c>
      <c r="CN183" s="35">
        <f>ROUND(IF('Indicator Data'!W186=0,0,IF(LOG('Indicator Data'!W186)&gt;CN$195,10,IF(LOG('Indicator Data'!W186)&lt;CN$194,0,10-(CN$195-LOG('Indicator Data'!W186))/(CN$195-CN$194)*10))),1)</f>
        <v>8.4</v>
      </c>
      <c r="CO183" s="36">
        <f>'Indicator Data'!W186/'Indicator Data'!$CK186</f>
        <v>0.82092754147095459</v>
      </c>
      <c r="CP183" s="35">
        <f t="shared" si="313"/>
        <v>8.1999999999999993</v>
      </c>
      <c r="CQ183" s="35">
        <f t="shared" si="273"/>
        <v>8.3000000000000007</v>
      </c>
      <c r="CR183" s="35">
        <f t="shared" si="314"/>
        <v>6.5</v>
      </c>
      <c r="CS183" s="35">
        <f>IF('Indicator Data'!BZ186="No data","x",ROUND(IF('Indicator Data'!BZ186&gt;CS$195,0,IF('Indicator Data'!BZ186&lt;CS$194,10,(CS$195-'Indicator Data'!BZ186)/(CS$195-CS$194)*10)),1))</f>
        <v>0.2</v>
      </c>
      <c r="CT183" s="35">
        <f>IF('Indicator Data'!CA186="No data","x",ROUND(IF('Indicator Data'!CA186&gt;CT$195,0,IF('Indicator Data'!CA186&lt;CT$194,10,(CT$195-'Indicator Data'!CA186)/(CT$195-CT$194)*10)),1))</f>
        <v>0.3</v>
      </c>
      <c r="CU183" s="35" t="str">
        <f>IF('Indicator Data'!AC186="No data","x",ROUND(IF('Indicator Data'!AC186&gt;CU$195,0,IF('Indicator Data'!AC186&lt;CU$194,10,(CU$195-'Indicator Data'!AC186)/(CU$195-CU$194)*10)),1))</f>
        <v>x</v>
      </c>
      <c r="CV183" s="35">
        <f t="shared" si="315"/>
        <v>0.3</v>
      </c>
      <c r="CW183" s="35">
        <f>IF('Indicator Data'!X186="No data","x",ROUND(IF(LOG('Indicator Data'!X186)&gt;CW$195,10,IF(LOG('Indicator Data'!X186)&lt;CW$194,0,10-(CW$195-LOG('Indicator Data'!X186))/(CW$195-CW$194)*10)),1))</f>
        <v>7.1</v>
      </c>
      <c r="CX183" s="35">
        <f>IF('Indicator Data'!Y186="No data","x",ROUND(IF('Indicator Data'!Y186&gt;CX$195,10,IF('Indicator Data'!Y186&lt;CX$194,0,10-(CX$195-'Indicator Data'!Y186)/(CX$195-CX$194)*10)),1))</f>
        <v>3.6</v>
      </c>
      <c r="CY183" s="35">
        <f>IF('Indicator Data'!Z186="No data","x",ROUND(IF('Indicator Data'!Z186&gt;CY$195,10,IF('Indicator Data'!Z186&lt;CY$194,0,10-(CY$195-'Indicator Data'!Z186)/(CY$195-CY$194)*10)),1))</f>
        <v>8.6999999999999993</v>
      </c>
      <c r="CZ183" s="35" t="str">
        <f>IF('Indicator Data'!AA186="No data","x",ROUND(IF('Indicator Data'!AA186&gt;CZ$195,10,IF('Indicator Data'!AA186&lt;CZ$194,0,10-(CZ$195-'Indicator Data'!AA186)/(CZ$195-CZ$194)*10)),1))</f>
        <v>x</v>
      </c>
      <c r="DA183" s="35">
        <f t="shared" si="274"/>
        <v>6.5</v>
      </c>
      <c r="DB183" s="35">
        <f t="shared" si="275"/>
        <v>4.4000000000000004</v>
      </c>
      <c r="DC183" s="35" t="str">
        <f>IF('Indicator Data'!AF186="No data","x",ROUND(IF('Indicator Data'!AF186&gt;DC$195,10,IF('Indicator Data'!AF186&lt;DC$194,0,10-(DC$195-'Indicator Data'!AF186)/(DC$195-DC$194)*10)),1))</f>
        <v>x</v>
      </c>
      <c r="DD183" s="35">
        <f>IF('Indicator Data'!AG186="No data","x",ROUND(IF('Indicator Data'!AG186&gt;DD$195,10,IF('Indicator Data'!AG186&lt;DD$194,0,10-(DD$195-'Indicator Data'!AG186)/(DD$195-DD$194)*10)),1))</f>
        <v>0.1</v>
      </c>
      <c r="DE183" s="35">
        <f t="shared" si="276"/>
        <v>4.9000000000000004</v>
      </c>
      <c r="DF183" s="35">
        <f>IF('Indicator Data'!AB186="No data","x",ROUND(IF('Indicator Data'!AB186&gt;DF$195,10,IF('Indicator Data'!AB186&lt;DF$194,0,10-(DF$195-'Indicator Data'!AB186)/(DF$195-DF$194)*10)),1))</f>
        <v>0</v>
      </c>
      <c r="DG183" s="35">
        <f t="shared" si="277"/>
        <v>0.2</v>
      </c>
      <c r="DH183" s="143">
        <f>IF('Indicator Data'!AD186="No data","x",'Indicator Data'!AD186/'Indicator Data'!$CJ186)</f>
        <v>1.2814049110559657E-4</v>
      </c>
      <c r="DI183" s="35">
        <f t="shared" si="278"/>
        <v>8.6999999999999993</v>
      </c>
      <c r="DJ183" s="35">
        <f>IF('Indicator Data'!AE186="No data","x",ROUND(IF('Indicator Data'!AE186&gt;DJ$195,0,IF('Indicator Data'!AE186&lt;DJ$194,10,(DJ$195-'Indicator Data'!AE186)/(DJ$195-DJ$194)*10)),1))</f>
        <v>0</v>
      </c>
      <c r="DK183" s="35">
        <f t="shared" si="279"/>
        <v>4.4000000000000004</v>
      </c>
      <c r="DL183" s="35">
        <f t="shared" si="280"/>
        <v>3.2</v>
      </c>
      <c r="DM183" s="37">
        <f t="shared" si="316"/>
        <v>5.5</v>
      </c>
      <c r="DN183" s="38">
        <f t="shared" si="317"/>
        <v>4.0999999999999996</v>
      </c>
      <c r="DO183" s="35">
        <f>ROUND(IF('Indicator Data'!AH186=0,0,IF('Indicator Data'!AH186&gt;DO$195,10,IF('Indicator Data'!AH186&lt;DO$194,0,10-(DO$195-'Indicator Data'!AH186)/(DO$195-DO$194)*10))),1)</f>
        <v>0.1</v>
      </c>
      <c r="DP183" s="35">
        <f>ROUND(IF('Indicator Data'!AI186=0,0,IF(LOG('Indicator Data'!AI186)&gt;LOG(DP$195),10,IF(LOG('Indicator Data'!AI186)&lt;LOG(DP$194),0,10-(LOG(DP$195)-LOG('Indicator Data'!AI186))/(LOG(DP$195)-LOG(DP$194))*10))),1)</f>
        <v>0</v>
      </c>
      <c r="DQ183" s="37">
        <f t="shared" si="318"/>
        <v>0.1</v>
      </c>
      <c r="DR183" s="35">
        <f>'Indicator Data'!AJ186</f>
        <v>0</v>
      </c>
      <c r="DS183" s="35">
        <f>'Indicator Data'!AK186</f>
        <v>0</v>
      </c>
      <c r="DT183" s="37">
        <f t="shared" si="319"/>
        <v>0</v>
      </c>
      <c r="DU183" s="38">
        <f t="shared" si="320"/>
        <v>0.1</v>
      </c>
      <c r="DV183" s="13"/>
      <c r="DW183" s="83"/>
      <c r="DX183" s="2"/>
    </row>
    <row r="184" spans="1:128" x14ac:dyDescent="0.3">
      <c r="A184" s="99" t="str">
        <f>'Indicator Data'!A187</f>
        <v>United Kingdom</v>
      </c>
      <c r="B184" s="39" t="str">
        <f>'Indicator Data'!B187</f>
        <v>GBR</v>
      </c>
      <c r="C184" s="35">
        <f>ROUND(IF('Indicator Data'!C187=0,0.1,IF(LOG('Indicator Data'!C187)&gt;C$195,10,IF(LOG('Indicator Data'!C187)&lt;C$194,0,10-(C$195-LOG('Indicator Data'!C187))/(C$195-C$194)*10))),1)</f>
        <v>2</v>
      </c>
      <c r="D184" s="35">
        <f>ROUND(IF('Indicator Data'!D187=0,0.1,IF(LOG('Indicator Data'!D187)&gt;D$195,10,IF(LOG('Indicator Data'!D187)&lt;D$194,0,10-(D$195-LOG('Indicator Data'!D187))/(D$195-D$194)*10))),1)</f>
        <v>0.1</v>
      </c>
      <c r="E184" s="35">
        <f t="shared" si="281"/>
        <v>1.1000000000000001</v>
      </c>
      <c r="F184" s="35">
        <f>IF('Indicator Data'!E187="No data",0.1,(ROUND(IF('Indicator Data'!E187=0,0,IF(LOG('Indicator Data'!E187)&gt;F$195,10,IF(LOG('Indicator Data'!E187)&lt;F$194,0,10-(F$195-LOG('Indicator Data'!E187))/(F$195-F$194)*10))),1)))</f>
        <v>7.2</v>
      </c>
      <c r="G184" s="35">
        <f>ROUND(IF('Indicator Data'!F187=0,0,IF(LOG('Indicator Data'!F187)&gt;G$195,10,IF(LOG('Indicator Data'!F187)&lt;G$194,0,10-(G$195-LOG('Indicator Data'!F187))/(G$195-G$194)*10))),1)</f>
        <v>5.4</v>
      </c>
      <c r="H184" s="35">
        <f>ROUND(IF('Indicator Data'!G187=0,0,IF(LOG('Indicator Data'!G187)&gt;H$195,10,IF(LOG('Indicator Data'!G187)&lt;H$194,0,10-(H$195-LOG('Indicator Data'!G187))/(H$195-H$194)*10))),1)</f>
        <v>0</v>
      </c>
      <c r="I184" s="35">
        <f>ROUND(IF('Indicator Data'!H187=0,0,IF(LOG('Indicator Data'!H187)&gt;I$195,10,IF(LOG('Indicator Data'!H187)&lt;I$194,0,10-(I$195-LOG('Indicator Data'!H187))/(I$195-I$194)*10))),1)</f>
        <v>0</v>
      </c>
      <c r="J184" s="35">
        <f t="shared" si="282"/>
        <v>0</v>
      </c>
      <c r="K184" s="35">
        <f>ROUND(IF('Indicator Data'!I187=0,0,IF(LOG('Indicator Data'!I187)&gt;K$195,10,IF(LOG('Indicator Data'!I187)&lt;K$194,0,10-(K$195-LOG('Indicator Data'!I187))/(K$195-K$194)*10))),1)</f>
        <v>0</v>
      </c>
      <c r="L184" s="35">
        <f t="shared" si="283"/>
        <v>0</v>
      </c>
      <c r="M184" s="35">
        <f>ROUND(IF('Indicator Data'!J187=0,0,IF(LOG('Indicator Data'!J187)&gt;M$195,10,IF(LOG('Indicator Data'!J187)&lt;M$194,0,10-(M$195-LOG('Indicator Data'!J187))/(M$195-M$194)*10))),1)</f>
        <v>0</v>
      </c>
      <c r="N184" s="36">
        <f>'Indicator Data'!C187/'Indicator Data'!$CK187</f>
        <v>1.0048297630725225E-6</v>
      </c>
      <c r="O184" s="36">
        <f>'Indicator Data'!D187/'Indicator Data'!$CK187</f>
        <v>0</v>
      </c>
      <c r="P184" s="36">
        <f>IF(F184=0.1,"x",'Indicator Data'!E187/'Indicator Data'!$CK187)</f>
        <v>1.1879725331972368E-3</v>
      </c>
      <c r="Q184" s="36">
        <f>'Indicator Data'!F187/'Indicator Data'!$CK187</f>
        <v>2.8545761452081927E-7</v>
      </c>
      <c r="R184" s="36">
        <f>'Indicator Data'!G187/'Indicator Data'!$CK187</f>
        <v>0</v>
      </c>
      <c r="S184" s="36">
        <f>'Indicator Data'!H187/'Indicator Data'!$CK187</f>
        <v>0</v>
      </c>
      <c r="T184" s="36">
        <f>'Indicator Data'!I187/'Indicator Data'!$CK187</f>
        <v>0</v>
      </c>
      <c r="U184" s="36">
        <f>'Indicator Data'!J187/'Indicator Data'!$CK187</f>
        <v>0</v>
      </c>
      <c r="V184" s="35">
        <f t="shared" si="284"/>
        <v>0</v>
      </c>
      <c r="W184" s="35">
        <f t="shared" si="285"/>
        <v>0</v>
      </c>
      <c r="X184" s="35">
        <f t="shared" si="286"/>
        <v>0</v>
      </c>
      <c r="Y184" s="35">
        <f t="shared" si="287"/>
        <v>0.8</v>
      </c>
      <c r="Z184" s="35">
        <f t="shared" si="288"/>
        <v>4.3</v>
      </c>
      <c r="AA184" s="35">
        <f t="shared" si="289"/>
        <v>0</v>
      </c>
      <c r="AB184" s="35">
        <f t="shared" si="290"/>
        <v>0</v>
      </c>
      <c r="AC184" s="35">
        <f t="shared" si="291"/>
        <v>0</v>
      </c>
      <c r="AD184" s="35">
        <f t="shared" si="292"/>
        <v>0</v>
      </c>
      <c r="AE184" s="35">
        <f t="shared" si="293"/>
        <v>0</v>
      </c>
      <c r="AF184" s="35">
        <f t="shared" si="294"/>
        <v>0</v>
      </c>
      <c r="AG184" s="35">
        <f>ROUND(IF('Indicator Data'!K187=0,0,IF('Indicator Data'!K187&gt;AG$195,10,IF('Indicator Data'!K187&lt;AG$194,0,10-(AG$195-'Indicator Data'!K187)/(AG$195-AG$194)*10))),1)</f>
        <v>0</v>
      </c>
      <c r="AH184" s="35">
        <f t="shared" si="295"/>
        <v>1</v>
      </c>
      <c r="AI184" s="35">
        <f t="shared" si="296"/>
        <v>0.1</v>
      </c>
      <c r="AJ184" s="35">
        <f t="shared" si="297"/>
        <v>0</v>
      </c>
      <c r="AK184" s="35">
        <f t="shared" si="298"/>
        <v>0</v>
      </c>
      <c r="AL184" s="35">
        <f t="shared" si="299"/>
        <v>0</v>
      </c>
      <c r="AM184" s="35">
        <f t="shared" si="300"/>
        <v>0</v>
      </c>
      <c r="AN184" s="35">
        <f t="shared" si="301"/>
        <v>0</v>
      </c>
      <c r="AO184" s="142">
        <f t="shared" si="302"/>
        <v>0.6</v>
      </c>
      <c r="AP184" s="142">
        <f t="shared" si="255"/>
        <v>4.8</v>
      </c>
      <c r="AQ184" s="142">
        <f t="shared" si="303"/>
        <v>4.9000000000000004</v>
      </c>
      <c r="AR184" s="142">
        <f t="shared" si="304"/>
        <v>0</v>
      </c>
      <c r="AS184" s="35">
        <f t="shared" si="305"/>
        <v>0</v>
      </c>
      <c r="AT184" s="35">
        <f>IF('Indicator Data'!L187="No data","x",IF('Indicator Data'!CL187&lt;1000,"x",ROUND((IF('Indicator Data'!L187&gt;AT$195,10,IF('Indicator Data'!L187&lt;AT$194,0,10-(AT$195-'Indicator Data'!L187)/(AT$195-AT$194)*10))),1)))</f>
        <v>1</v>
      </c>
      <c r="AU184" s="142">
        <f t="shared" si="306"/>
        <v>0.5</v>
      </c>
      <c r="AV184" s="35">
        <f>IF('Indicator Data'!M187="No data","x",ROUND(IF('Indicator Data'!M187=0,0,IF(LOG('Indicator Data'!M187)&gt;AV$195,10,IF(LOG('Indicator Data'!M187)&lt;AV$194,0,10-(AV$195-LOG('Indicator Data'!M187))/(AV$195-AV$194)*10))),1))</f>
        <v>0</v>
      </c>
      <c r="AW184" s="36">
        <f>IF(AV184="x","x",'Indicator Data'!M187/'Indicator Data'!$CK187)</f>
        <v>0</v>
      </c>
      <c r="AX184" s="35">
        <f t="shared" si="256"/>
        <v>0</v>
      </c>
      <c r="AY184" s="35">
        <f t="shared" si="257"/>
        <v>0</v>
      </c>
      <c r="AZ184" s="35" t="str">
        <f>IF('Indicator Data'!N187="No data","x",ROUND(IF('Indicator Data'!N187=0,0,IF(LOG('Indicator Data'!N187)&gt;AZ$195,10,IF(LOG('Indicator Data'!N187)&lt;AZ$194,0,10-(AZ$195-LOG('Indicator Data'!N187))/(AZ$195-AZ$194)*10))),1))</f>
        <v>x</v>
      </c>
      <c r="BA184" s="36" t="str">
        <f>IF(AZ184="x","x",'Indicator Data'!N187/'Indicator Data'!$CK187)</f>
        <v>x</v>
      </c>
      <c r="BB184" s="35" t="str">
        <f t="shared" si="258"/>
        <v>x</v>
      </c>
      <c r="BC184" s="35" t="str">
        <f t="shared" si="259"/>
        <v>x</v>
      </c>
      <c r="BD184" s="35" t="str">
        <f>IF('Indicator Data'!O187="No data","x",ROUND(IF('Indicator Data'!O187=0,0,IF(LOG('Indicator Data'!O187)&gt;BD$195,10,IF(LOG('Indicator Data'!O187)&lt;BD$194,0,10-(BD$195-LOG('Indicator Data'!O187))/(BD$195-BD$194)*10))),1))</f>
        <v>x</v>
      </c>
      <c r="BE184" s="36" t="str">
        <f>IF(BD184="x","x",'Indicator Data'!O187/'Indicator Data'!$CK187)</f>
        <v>x</v>
      </c>
      <c r="BF184" s="35" t="str">
        <f t="shared" si="260"/>
        <v>x</v>
      </c>
      <c r="BG184" s="35" t="str">
        <f t="shared" si="261"/>
        <v>x</v>
      </c>
      <c r="BH184" s="35" t="str">
        <f>IF('Indicator Data'!P187="No data","x",ROUND(IF('Indicator Data'!P187=0,0,IF(LOG('Indicator Data'!P187)&gt;BH$195,10,IF(LOG('Indicator Data'!P187)&lt;BH$194,0,10-(BH$195-LOG('Indicator Data'!P187))/(BH$195-BH$194)*10))),1))</f>
        <v>x</v>
      </c>
      <c r="BI184" s="36" t="str">
        <f>IF(BH184="x","x",'Indicator Data'!P187/'Indicator Data'!$CK187)</f>
        <v>x</v>
      </c>
      <c r="BJ184" s="35" t="str">
        <f t="shared" si="262"/>
        <v>x</v>
      </c>
      <c r="BK184" s="35" t="str">
        <f t="shared" si="263"/>
        <v>x</v>
      </c>
      <c r="BL184" s="35">
        <f t="shared" si="264"/>
        <v>0</v>
      </c>
      <c r="BM184" s="35">
        <f>ROUND(IF('Indicator Data'!Q187=0,0,IF(LOG('Indicator Data'!Q187)&gt;BM$195,10,IF(LOG('Indicator Data'!Q187)&lt;BM$194,0,10-(BM$195-LOG('Indicator Data'!Q187))/(BM$195-BM$194)*10))),1)</f>
        <v>0</v>
      </c>
      <c r="BN184" s="35">
        <f>ROUND(IF('Indicator Data'!R187=0,0,IF(LOG('Indicator Data'!R187)&gt;BN$195,10,IF(LOG('Indicator Data'!R187)&lt;BN$194,0,10-(BN$195-LOG('Indicator Data'!R187))/(BN$195-BN$194)*10))),1)</f>
        <v>0</v>
      </c>
      <c r="BO184" s="35">
        <f t="shared" si="265"/>
        <v>0</v>
      </c>
      <c r="BP184" s="36">
        <f>'Indicator Data'!Q187/'Indicator Data'!$CK187</f>
        <v>0</v>
      </c>
      <c r="BQ184" s="36">
        <f>'Indicator Data'!R187/'Indicator Data'!$CK187</f>
        <v>0</v>
      </c>
      <c r="BR184" s="35">
        <f t="shared" si="307"/>
        <v>0</v>
      </c>
      <c r="BS184" s="35">
        <f t="shared" si="308"/>
        <v>0</v>
      </c>
      <c r="BT184" s="35">
        <f t="shared" si="242"/>
        <v>0</v>
      </c>
      <c r="BU184" s="35">
        <f t="shared" si="266"/>
        <v>0</v>
      </c>
      <c r="BV184" s="35">
        <f>ROUND(IF('Indicator Data'!S187=0,0,IF(LOG('Indicator Data'!S187)&gt;BV$195,10,IF(LOG('Indicator Data'!S187)&lt;BV$194,0,10-(BV$195-LOG('Indicator Data'!S187))/(BV$195-BV$194)*10))),1)</f>
        <v>0</v>
      </c>
      <c r="BW184" s="35">
        <f>ROUND(IF('Indicator Data'!T187=0,0,IF(LOG('Indicator Data'!T187)&gt;BW$195,10,IF(LOG('Indicator Data'!T187)&lt;BW$194,0,10-(BW$195-LOG('Indicator Data'!T187))/(BW$195-BW$194)*10))),1)</f>
        <v>0</v>
      </c>
      <c r="BX184" s="35">
        <f t="shared" si="267"/>
        <v>0</v>
      </c>
      <c r="BY184" s="36">
        <f>'Indicator Data'!S187/'Indicator Data'!$CK187</f>
        <v>0</v>
      </c>
      <c r="BZ184" s="36">
        <f>'Indicator Data'!T187/'Indicator Data'!$CK187</f>
        <v>0</v>
      </c>
      <c r="CA184" s="35">
        <f t="shared" si="309"/>
        <v>0</v>
      </c>
      <c r="CB184" s="35">
        <f t="shared" si="310"/>
        <v>0</v>
      </c>
      <c r="CC184" s="35">
        <f t="shared" si="268"/>
        <v>0</v>
      </c>
      <c r="CD184" s="35">
        <f t="shared" si="269"/>
        <v>0</v>
      </c>
      <c r="CE184" s="35">
        <f t="shared" si="270"/>
        <v>0</v>
      </c>
      <c r="CF184" s="35">
        <f>ROUND(IF('Indicator Data'!U187=0,0,IF(LOG('Indicator Data'!U187)&gt;CF$195,10,IF(LOG('Indicator Data'!U187)&lt;CF$194,0,10-(CF$195-LOG('Indicator Data'!U187))/(CF$195-CF$194)*10))),1)</f>
        <v>0</v>
      </c>
      <c r="CG184" s="36">
        <f>'Indicator Data'!U187/'Indicator Data'!$CK187</f>
        <v>0</v>
      </c>
      <c r="CH184" s="35">
        <f t="shared" si="311"/>
        <v>0</v>
      </c>
      <c r="CI184" s="35">
        <f t="shared" si="271"/>
        <v>0</v>
      </c>
      <c r="CJ184" s="35">
        <f>ROUND(IF('Indicator Data'!V187=0,0,IF(LOG('Indicator Data'!V187)&gt;CJ$195,10,IF(LOG('Indicator Data'!V187)&lt;CJ$194,0,10-(CJ$195-LOG('Indicator Data'!V187))/(CJ$195-CJ$194)*10))),1)</f>
        <v>0</v>
      </c>
      <c r="CK184" s="36">
        <f>IF('Indicator Data'!V187/'Indicator Data'!$CK187&gt;1,1,'Indicator Data'!V187/'Indicator Data'!$CK187)</f>
        <v>0</v>
      </c>
      <c r="CL184" s="35">
        <f t="shared" si="312"/>
        <v>0</v>
      </c>
      <c r="CM184" s="35">
        <f t="shared" si="272"/>
        <v>0</v>
      </c>
      <c r="CN184" s="35">
        <f>ROUND(IF('Indicator Data'!W187=0,0,IF(LOG('Indicator Data'!W187)&gt;CN$195,10,IF(LOG('Indicator Data'!W187)&lt;CN$194,0,10-(CN$195-LOG('Indicator Data'!W187))/(CN$195-CN$194)*10))),1)</f>
        <v>0</v>
      </c>
      <c r="CO184" s="36">
        <f>'Indicator Data'!W187/'Indicator Data'!$CK187</f>
        <v>0</v>
      </c>
      <c r="CP184" s="35">
        <f t="shared" si="313"/>
        <v>0</v>
      </c>
      <c r="CQ184" s="35">
        <f t="shared" si="273"/>
        <v>0</v>
      </c>
      <c r="CR184" s="35">
        <f t="shared" si="314"/>
        <v>0</v>
      </c>
      <c r="CS184" s="35">
        <f>IF('Indicator Data'!BZ187="No data","x",ROUND(IF('Indicator Data'!BZ187&gt;CS$195,0,IF('Indicator Data'!BZ187&lt;CS$194,10,(CS$195-'Indicator Data'!BZ187)/(CS$195-CS$194)*10)),1))</f>
        <v>0.1</v>
      </c>
      <c r="CT184" s="35">
        <f>IF('Indicator Data'!CA187="No data","x",ROUND(IF('Indicator Data'!CA187&gt;CT$195,0,IF('Indicator Data'!CA187&lt;CT$194,10,(CT$195-'Indicator Data'!CA187)/(CT$195-CT$194)*10)),1))</f>
        <v>0</v>
      </c>
      <c r="CU184" s="35" t="str">
        <f>IF('Indicator Data'!AC187="No data","x",ROUND(IF('Indicator Data'!AC187&gt;CU$195,0,IF('Indicator Data'!AC187&lt;CU$194,10,(CU$195-'Indicator Data'!AC187)/(CU$195-CU$194)*10)),1))</f>
        <v>x</v>
      </c>
      <c r="CV184" s="35">
        <f t="shared" si="315"/>
        <v>0.1</v>
      </c>
      <c r="CW184" s="35">
        <f>IF('Indicator Data'!X187="No data","x",ROUND(IF(LOG('Indicator Data'!X187)&gt;CW$195,10,IF(LOG('Indicator Data'!X187)&lt;CW$194,0,10-(CW$195-LOG('Indicator Data'!X187))/(CW$195-CW$194)*10)),1))</f>
        <v>8.1</v>
      </c>
      <c r="CX184" s="35">
        <f>IF('Indicator Data'!Y187="No data","x",ROUND(IF('Indicator Data'!Y187&gt;CX$195,10,IF('Indicator Data'!Y187&lt;CX$194,0,10-(CX$195-'Indicator Data'!Y187)/(CX$195-CX$194)*10)),1))</f>
        <v>1.9</v>
      </c>
      <c r="CY184" s="35">
        <f>IF('Indicator Data'!Z187="No data","x",ROUND(IF('Indicator Data'!Z187&gt;CY$195,10,IF('Indicator Data'!Z187&lt;CY$194,0,10-(CY$195-'Indicator Data'!Z187)/(CY$195-CY$194)*10)),1))</f>
        <v>8.3000000000000007</v>
      </c>
      <c r="CZ184" s="35">
        <f>IF('Indicator Data'!AA187="No data","x",ROUND(IF('Indicator Data'!AA187&gt;CZ$195,10,IF('Indicator Data'!AA187&lt;CZ$194,0,10-(CZ$195-'Indicator Data'!AA187)/(CZ$195-CZ$194)*10)),1))</f>
        <v>0.9</v>
      </c>
      <c r="DA184" s="35">
        <f t="shared" si="274"/>
        <v>4.8</v>
      </c>
      <c r="DB184" s="35">
        <f t="shared" si="275"/>
        <v>3.2</v>
      </c>
      <c r="DC184" s="35" t="str">
        <f>IF('Indicator Data'!AF187="No data","x",ROUND(IF('Indicator Data'!AF187&gt;DC$195,10,IF('Indicator Data'!AF187&lt;DC$194,0,10-(DC$195-'Indicator Data'!AF187)/(DC$195-DC$194)*10)),1))</f>
        <v>x</v>
      </c>
      <c r="DD184" s="35">
        <f>IF('Indicator Data'!AG187="No data","x",ROUND(IF('Indicator Data'!AG187&gt;DD$195,10,IF('Indicator Data'!AG187&lt;DD$194,0,10-(DD$195-'Indicator Data'!AG187)/(DD$195-DD$194)*10)),1))</f>
        <v>0.6</v>
      </c>
      <c r="DE184" s="35">
        <f t="shared" si="276"/>
        <v>4</v>
      </c>
      <c r="DF184" s="35">
        <f>IF('Indicator Data'!AB187="No data","x",ROUND(IF('Indicator Data'!AB187&gt;DF$195,10,IF('Indicator Data'!AB187&lt;DF$194,0,10-(DF$195-'Indicator Data'!AB187)/(DF$195-DF$194)*10)),1))</f>
        <v>0</v>
      </c>
      <c r="DG184" s="35">
        <f t="shared" si="277"/>
        <v>0</v>
      </c>
      <c r="DH184" s="143">
        <f>IF('Indicator Data'!AD187="No data","x",'Indicator Data'!AD187/'Indicator Data'!$CJ187)</f>
        <v>4.7257402510857333E-4</v>
      </c>
      <c r="DI184" s="35">
        <f t="shared" si="278"/>
        <v>5.3</v>
      </c>
      <c r="DJ184" s="35">
        <f>IF('Indicator Data'!AE187="No data","x",ROUND(IF('Indicator Data'!AE187&gt;DJ$195,0,IF('Indicator Data'!AE187&lt;DJ$194,10,(DJ$195-'Indicator Data'!AE187)/(DJ$195-DJ$194)*10)),1))</f>
        <v>0</v>
      </c>
      <c r="DK184" s="35">
        <f t="shared" si="279"/>
        <v>2.7</v>
      </c>
      <c r="DL184" s="35">
        <f t="shared" si="280"/>
        <v>2.2000000000000002</v>
      </c>
      <c r="DM184" s="37">
        <f t="shared" si="316"/>
        <v>1.5</v>
      </c>
      <c r="DN184" s="38">
        <f t="shared" si="317"/>
        <v>2.2999999999999998</v>
      </c>
      <c r="DO184" s="35">
        <f>ROUND(IF('Indicator Data'!AH187=0,0,IF('Indicator Data'!AH187&gt;DO$195,10,IF('Indicator Data'!AH187&lt;DO$194,0,10-(DO$195-'Indicator Data'!AH187)/(DO$195-DO$194)*10))),1)</f>
        <v>1.2</v>
      </c>
      <c r="DP184" s="35">
        <f>ROUND(IF('Indicator Data'!AI187=0,0,IF(LOG('Indicator Data'!AI187)&gt;LOG(DP$195),10,IF(LOG('Indicator Data'!AI187)&lt;LOG(DP$194),0,10-(LOG(DP$195)-LOG('Indicator Data'!AI187))/(LOG(DP$195)-LOG(DP$194))*10))),1)</f>
        <v>2.8</v>
      </c>
      <c r="DQ184" s="37">
        <f t="shared" si="318"/>
        <v>2</v>
      </c>
      <c r="DR184" s="35">
        <f>'Indicator Data'!AJ187</f>
        <v>0</v>
      </c>
      <c r="DS184" s="35">
        <f>'Indicator Data'!AK187</f>
        <v>0</v>
      </c>
      <c r="DT184" s="37">
        <f t="shared" si="319"/>
        <v>0</v>
      </c>
      <c r="DU184" s="38">
        <f t="shared" si="320"/>
        <v>1.4</v>
      </c>
      <c r="DV184" s="13"/>
      <c r="DW184" s="83"/>
      <c r="DX184" s="2"/>
    </row>
    <row r="185" spans="1:128" x14ac:dyDescent="0.3">
      <c r="A185" s="99" t="str">
        <f>'Indicator Data'!A188</f>
        <v>United States of America</v>
      </c>
      <c r="B185" s="39" t="str">
        <f>'Indicator Data'!B188</f>
        <v>USA</v>
      </c>
      <c r="C185" s="35">
        <f>ROUND(IF('Indicator Data'!C188=0,0.1,IF(LOG('Indicator Data'!C188)&gt;C$195,10,IF(LOG('Indicator Data'!C188)&lt;C$194,0,10-(C$195-LOG('Indicator Data'!C188))/(C$195-C$194)*10))),1)</f>
        <v>10</v>
      </c>
      <c r="D185" s="35">
        <f>ROUND(IF('Indicator Data'!D188=0,0.1,IF(LOG('Indicator Data'!D188)&gt;D$195,10,IF(LOG('Indicator Data'!D188)&lt;D$194,0,10-(D$195-LOG('Indicator Data'!D188))/(D$195-D$194)*10))),1)</f>
        <v>10</v>
      </c>
      <c r="E185" s="35">
        <f t="shared" si="281"/>
        <v>10</v>
      </c>
      <c r="F185" s="35">
        <f>IF('Indicator Data'!E188="No data",0.1,(ROUND(IF('Indicator Data'!E188=0,0,IF(LOG('Indicator Data'!E188)&gt;F$195,10,IF(LOG('Indicator Data'!E188)&lt;F$194,0,10-(F$195-LOG('Indicator Data'!E188))/(F$195-F$194)*10))),1)))</f>
        <v>9</v>
      </c>
      <c r="G185" s="35">
        <f>ROUND(IF('Indicator Data'!F188=0,0,IF(LOG('Indicator Data'!F188)&gt;G$195,10,IF(LOG('Indicator Data'!F188)&lt;G$194,0,10-(G$195-LOG('Indicator Data'!F188))/(G$195-G$194)*10))),1)</f>
        <v>8.6</v>
      </c>
      <c r="H185" s="35">
        <f>ROUND(IF('Indicator Data'!G188=0,0,IF(LOG('Indicator Data'!G188)&gt;H$195,10,IF(LOG('Indicator Data'!G188)&lt;H$194,0,10-(H$195-LOG('Indicator Data'!G188))/(H$195-H$194)*10))),1)</f>
        <v>10</v>
      </c>
      <c r="I185" s="35">
        <f>ROUND(IF('Indicator Data'!H188=0,0,IF(LOG('Indicator Data'!H188)&gt;I$195,10,IF(LOG('Indicator Data'!H188)&lt;I$194,0,10-(I$195-LOG('Indicator Data'!H188))/(I$195-I$194)*10))),1)</f>
        <v>10</v>
      </c>
      <c r="J185" s="35">
        <f t="shared" si="282"/>
        <v>10</v>
      </c>
      <c r="K185" s="35">
        <f>ROUND(IF('Indicator Data'!I188=0,0,IF(LOG('Indicator Data'!I188)&gt;K$195,10,IF(LOG('Indicator Data'!I188)&lt;K$194,0,10-(K$195-LOG('Indicator Data'!I188))/(K$195-K$194)*10))),1)</f>
        <v>9.5</v>
      </c>
      <c r="L185" s="35">
        <f t="shared" si="283"/>
        <v>9.8000000000000007</v>
      </c>
      <c r="M185" s="35">
        <f>ROUND(IF('Indicator Data'!J188=0,0,IF(LOG('Indicator Data'!J188)&gt;M$195,10,IF(LOG('Indicator Data'!J188)&lt;M$194,0,10-(M$195-LOG('Indicator Data'!J188))/(M$195-M$194)*10))),1)</f>
        <v>0</v>
      </c>
      <c r="N185" s="36">
        <f>'Indicator Data'!C188/'Indicator Data'!$CK188</f>
        <v>3.9042629350658653E-4</v>
      </c>
      <c r="O185" s="36">
        <f>'Indicator Data'!D188/'Indicator Data'!$CK188</f>
        <v>1.7680990961183694E-4</v>
      </c>
      <c r="P185" s="36">
        <f>IF(F185=0.1,"x",'Indicator Data'!E188/'Indicator Data'!$CK188)</f>
        <v>1.2009585312001401E-3</v>
      </c>
      <c r="Q185" s="36">
        <f>'Indicator Data'!F188/'Indicator Data'!$CK188</f>
        <v>4.3006169095473097E-6</v>
      </c>
      <c r="R185" s="36">
        <f>'Indicator Data'!G188/'Indicator Data'!$CK188</f>
        <v>3.2943957544131937E-3</v>
      </c>
      <c r="S185" s="36">
        <f>'Indicator Data'!H188/'Indicator Data'!$CK188</f>
        <v>3.0597847962802077E-4</v>
      </c>
      <c r="T185" s="36">
        <f>'Indicator Data'!I188/'Indicator Data'!$CK188</f>
        <v>1.8186310503803622E-3</v>
      </c>
      <c r="U185" s="36">
        <f>'Indicator Data'!J188/'Indicator Data'!$CK188</f>
        <v>0</v>
      </c>
      <c r="V185" s="35">
        <f t="shared" si="284"/>
        <v>2</v>
      </c>
      <c r="W185" s="35">
        <f t="shared" si="285"/>
        <v>1.8</v>
      </c>
      <c r="X185" s="35">
        <f t="shared" si="286"/>
        <v>1.9</v>
      </c>
      <c r="Y185" s="35">
        <f t="shared" si="287"/>
        <v>0.8</v>
      </c>
      <c r="Z185" s="35">
        <f t="shared" si="288"/>
        <v>7</v>
      </c>
      <c r="AA185" s="35">
        <f t="shared" si="289"/>
        <v>1.8</v>
      </c>
      <c r="AB185" s="35">
        <f t="shared" si="290"/>
        <v>0.6</v>
      </c>
      <c r="AC185" s="35">
        <f t="shared" si="291"/>
        <v>1.2</v>
      </c>
      <c r="AD185" s="35">
        <f t="shared" si="292"/>
        <v>1.8</v>
      </c>
      <c r="AE185" s="35">
        <f t="shared" si="293"/>
        <v>1.5</v>
      </c>
      <c r="AF185" s="35">
        <f t="shared" si="294"/>
        <v>0</v>
      </c>
      <c r="AG185" s="35">
        <f>ROUND(IF('Indicator Data'!K188=0,0,IF('Indicator Data'!K188&gt;AG$195,10,IF('Indicator Data'!K188&lt;AG$194,0,10-(AG$195-'Indicator Data'!K188)/(AG$195-AG$194)*10))),1)</f>
        <v>10</v>
      </c>
      <c r="AH185" s="35">
        <f t="shared" si="295"/>
        <v>6</v>
      </c>
      <c r="AI185" s="35">
        <f t="shared" si="296"/>
        <v>5.9</v>
      </c>
      <c r="AJ185" s="35">
        <f t="shared" si="297"/>
        <v>5.9</v>
      </c>
      <c r="AK185" s="35">
        <f t="shared" si="298"/>
        <v>5.3</v>
      </c>
      <c r="AL185" s="35">
        <f t="shared" si="299"/>
        <v>5.6</v>
      </c>
      <c r="AM185" s="35">
        <f t="shared" si="300"/>
        <v>5.7</v>
      </c>
      <c r="AN185" s="35">
        <f t="shared" si="301"/>
        <v>0</v>
      </c>
      <c r="AO185" s="142">
        <f t="shared" si="302"/>
        <v>7.9</v>
      </c>
      <c r="AP185" s="142">
        <f t="shared" si="255"/>
        <v>6.4</v>
      </c>
      <c r="AQ185" s="142">
        <f t="shared" si="303"/>
        <v>7.9</v>
      </c>
      <c r="AR185" s="142">
        <f t="shared" si="304"/>
        <v>7.6</v>
      </c>
      <c r="AS185" s="35">
        <f t="shared" si="305"/>
        <v>5</v>
      </c>
      <c r="AT185" s="35">
        <f>IF('Indicator Data'!L188="No data","x",IF('Indicator Data'!CL188&lt;1000,"x",ROUND((IF('Indicator Data'!L188&gt;AT$195,10,IF('Indicator Data'!L188&lt;AT$194,0,10-(AT$195-'Indicator Data'!L188)/(AT$195-AT$194)*10))),1)))</f>
        <v>4</v>
      </c>
      <c r="AU185" s="142">
        <f t="shared" si="306"/>
        <v>4.5</v>
      </c>
      <c r="AV185" s="35" t="str">
        <f>IF('Indicator Data'!M188="No data","x",ROUND(IF('Indicator Data'!M188=0,0,IF(LOG('Indicator Data'!M188)&gt;AV$195,10,IF(LOG('Indicator Data'!M188)&lt;AV$194,0,10-(AV$195-LOG('Indicator Data'!M188))/(AV$195-AV$194)*10))),1))</f>
        <v>x</v>
      </c>
      <c r="AW185" s="36" t="str">
        <f>IF(AV185="x","x",'Indicator Data'!M188/'Indicator Data'!$CK188)</f>
        <v>x</v>
      </c>
      <c r="AX185" s="35" t="str">
        <f t="shared" si="256"/>
        <v>x</v>
      </c>
      <c r="AY185" s="35" t="str">
        <f t="shared" si="257"/>
        <v>x</v>
      </c>
      <c r="AZ185" s="35" t="str">
        <f>IF('Indicator Data'!N188="No data","x",ROUND(IF('Indicator Data'!N188=0,0,IF(LOG('Indicator Data'!N188)&gt;AZ$195,10,IF(LOG('Indicator Data'!N188)&lt;AZ$194,0,10-(AZ$195-LOG('Indicator Data'!N188))/(AZ$195-AZ$194)*10))),1))</f>
        <v>x</v>
      </c>
      <c r="BA185" s="36" t="str">
        <f>IF(AZ185="x","x",'Indicator Data'!N188/'Indicator Data'!$CK188)</f>
        <v>x</v>
      </c>
      <c r="BB185" s="35" t="str">
        <f t="shared" si="258"/>
        <v>x</v>
      </c>
      <c r="BC185" s="35" t="str">
        <f t="shared" si="259"/>
        <v>x</v>
      </c>
      <c r="BD185" s="35" t="str">
        <f>IF('Indicator Data'!O188="No data","x",ROUND(IF('Indicator Data'!O188=0,0,IF(LOG('Indicator Data'!O188)&gt;BD$195,10,IF(LOG('Indicator Data'!O188)&lt;BD$194,0,10-(BD$195-LOG('Indicator Data'!O188))/(BD$195-BD$194)*10))),1))</f>
        <v>x</v>
      </c>
      <c r="BE185" s="36" t="str">
        <f>IF(BD185="x","x",'Indicator Data'!O188/'Indicator Data'!$CK188)</f>
        <v>x</v>
      </c>
      <c r="BF185" s="35" t="str">
        <f t="shared" si="260"/>
        <v>x</v>
      </c>
      <c r="BG185" s="35" t="str">
        <f t="shared" si="261"/>
        <v>x</v>
      </c>
      <c r="BH185" s="35" t="str">
        <f>IF('Indicator Data'!P188="No data","x",ROUND(IF('Indicator Data'!P188=0,0,IF(LOG('Indicator Data'!P188)&gt;BH$195,10,IF(LOG('Indicator Data'!P188)&lt;BH$194,0,10-(BH$195-LOG('Indicator Data'!P188))/(BH$195-BH$194)*10))),1))</f>
        <v>x</v>
      </c>
      <c r="BI185" s="36" t="str">
        <f>IF(BH185="x","x",'Indicator Data'!P188/'Indicator Data'!$CK188)</f>
        <v>x</v>
      </c>
      <c r="BJ185" s="35" t="str">
        <f t="shared" si="262"/>
        <v>x</v>
      </c>
      <c r="BK185" s="35" t="str">
        <f t="shared" si="263"/>
        <v>x</v>
      </c>
      <c r="BL185" s="35" t="str">
        <f t="shared" si="264"/>
        <v>x</v>
      </c>
      <c r="BM185" s="35">
        <f>ROUND(IF('Indicator Data'!Q188=0,0,IF(LOG('Indicator Data'!Q188)&gt;BM$195,10,IF(LOG('Indicator Data'!Q188)&lt;BM$194,0,10-(BM$195-LOG('Indicator Data'!Q188))/(BM$195-BM$194)*10))),1)</f>
        <v>0</v>
      </c>
      <c r="BN185" s="35">
        <f>ROUND(IF('Indicator Data'!R188=0,0,IF(LOG('Indicator Data'!R188)&gt;BN$195,10,IF(LOG('Indicator Data'!R188)&lt;BN$194,0,10-(BN$195-LOG('Indicator Data'!R188))/(BN$195-BN$194)*10))),1)</f>
        <v>0</v>
      </c>
      <c r="BO185" s="35">
        <f t="shared" si="265"/>
        <v>0</v>
      </c>
      <c r="BP185" s="36">
        <f>'Indicator Data'!Q188/'Indicator Data'!$CK188</f>
        <v>0</v>
      </c>
      <c r="BQ185" s="36">
        <f>'Indicator Data'!R188/'Indicator Data'!$CK188</f>
        <v>0</v>
      </c>
      <c r="BR185" s="35">
        <f t="shared" si="307"/>
        <v>0</v>
      </c>
      <c r="BS185" s="35">
        <f t="shared" si="308"/>
        <v>0</v>
      </c>
      <c r="BT185" s="35">
        <f t="shared" si="242"/>
        <v>0</v>
      </c>
      <c r="BU185" s="35">
        <f t="shared" si="266"/>
        <v>0</v>
      </c>
      <c r="BV185" s="35">
        <f>ROUND(IF('Indicator Data'!S188=0,0,IF(LOG('Indicator Data'!S188)&gt;BV$195,10,IF(LOG('Indicator Data'!S188)&lt;BV$194,0,10-(BV$195-LOG('Indicator Data'!S188))/(BV$195-BV$194)*10))),1)</f>
        <v>0</v>
      </c>
      <c r="BW185" s="35">
        <f>ROUND(IF('Indicator Data'!T188=0,0,IF(LOG('Indicator Data'!T188)&gt;BW$195,10,IF(LOG('Indicator Data'!T188)&lt;BW$194,0,10-(BW$195-LOG('Indicator Data'!T188))/(BW$195-BW$194)*10))),1)</f>
        <v>0</v>
      </c>
      <c r="BX185" s="35">
        <f t="shared" si="267"/>
        <v>0</v>
      </c>
      <c r="BY185" s="36">
        <f>'Indicator Data'!S188/'Indicator Data'!$CK188</f>
        <v>0</v>
      </c>
      <c r="BZ185" s="36">
        <f>'Indicator Data'!T188/'Indicator Data'!$CK188</f>
        <v>0</v>
      </c>
      <c r="CA185" s="35">
        <f t="shared" si="309"/>
        <v>0</v>
      </c>
      <c r="CB185" s="35">
        <f t="shared" si="310"/>
        <v>0</v>
      </c>
      <c r="CC185" s="35">
        <f t="shared" si="268"/>
        <v>0</v>
      </c>
      <c r="CD185" s="35">
        <f t="shared" si="269"/>
        <v>0</v>
      </c>
      <c r="CE185" s="35">
        <f t="shared" si="270"/>
        <v>0</v>
      </c>
      <c r="CF185" s="35">
        <f>ROUND(IF('Indicator Data'!U188=0,0,IF(LOG('Indicator Data'!U188)&gt;CF$195,10,IF(LOG('Indicator Data'!U188)&lt;CF$194,0,10-(CF$195-LOG('Indicator Data'!U188))/(CF$195-CF$194)*10))),1)</f>
        <v>9.6</v>
      </c>
      <c r="CG185" s="36">
        <f>'Indicator Data'!U188/'Indicator Data'!$CK188</f>
        <v>0.16321460715732239</v>
      </c>
      <c r="CH185" s="35">
        <f t="shared" si="311"/>
        <v>1.8</v>
      </c>
      <c r="CI185" s="35">
        <f t="shared" si="271"/>
        <v>7.4</v>
      </c>
      <c r="CJ185" s="35">
        <f>ROUND(IF('Indicator Data'!V188=0,0,IF(LOG('Indicator Data'!V188)&gt;CJ$195,10,IF(LOG('Indicator Data'!V188)&lt;CJ$194,0,10-(CJ$195-LOG('Indicator Data'!V188))/(CJ$195-CJ$194)*10))),1)</f>
        <v>10</v>
      </c>
      <c r="CK185" s="36">
        <f>IF('Indicator Data'!V188/'Indicator Data'!$CK188&gt;1,1,'Indicator Data'!V188/'Indicator Data'!$CK188)</f>
        <v>0.52064462893364283</v>
      </c>
      <c r="CL185" s="35">
        <f t="shared" si="312"/>
        <v>5.2</v>
      </c>
      <c r="CM185" s="35">
        <f t="shared" si="272"/>
        <v>8.5</v>
      </c>
      <c r="CN185" s="35">
        <f>ROUND(IF('Indicator Data'!W188=0,0,IF(LOG('Indicator Data'!W188)&gt;CN$195,10,IF(LOG('Indicator Data'!W188)&lt;CN$194,0,10-(CN$195-LOG('Indicator Data'!W188))/(CN$195-CN$194)*10))),1)</f>
        <v>9.3000000000000007</v>
      </c>
      <c r="CO185" s="36">
        <f>'Indicator Data'!W188/'Indicator Data'!$CK188</f>
        <v>0.10865171208729506</v>
      </c>
      <c r="CP185" s="35">
        <f t="shared" si="313"/>
        <v>1.1000000000000001</v>
      </c>
      <c r="CQ185" s="35">
        <f t="shared" si="273"/>
        <v>6.9</v>
      </c>
      <c r="CR185" s="35">
        <f t="shared" si="314"/>
        <v>6.5</v>
      </c>
      <c r="CS185" s="35">
        <f>IF('Indicator Data'!BZ188="No data","x",ROUND(IF('Indicator Data'!BZ188&gt;CS$195,0,IF('Indicator Data'!BZ188&lt;CS$194,10,(CS$195-'Indicator Data'!BZ188)/(CS$195-CS$194)*10)),1))</f>
        <v>0</v>
      </c>
      <c r="CT185" s="35">
        <f>IF('Indicator Data'!CA188="No data","x",ROUND(IF('Indicator Data'!CA188&gt;CT$195,0,IF('Indicator Data'!CA188&lt;CT$194,10,(CT$195-'Indicator Data'!CA188)/(CT$195-CT$194)*10)),1))</f>
        <v>0.1</v>
      </c>
      <c r="CU185" s="35" t="str">
        <f>IF('Indicator Data'!AC188="No data","x",ROUND(IF('Indicator Data'!AC188&gt;CU$195,0,IF('Indicator Data'!AC188&lt;CU$194,10,(CU$195-'Indicator Data'!AC188)/(CU$195-CU$194)*10)),1))</f>
        <v>x</v>
      </c>
      <c r="CV185" s="35">
        <f t="shared" si="315"/>
        <v>0.1</v>
      </c>
      <c r="CW185" s="35">
        <f>IF('Indicator Data'!X188="No data","x",ROUND(IF(LOG('Indicator Data'!X188)&gt;CW$195,10,IF(LOG('Indicator Data'!X188)&lt;CW$194,0,10-(CW$195-LOG('Indicator Data'!X188))/(CW$195-CW$194)*10)),1))</f>
        <v>5.2</v>
      </c>
      <c r="CX185" s="35">
        <f>IF('Indicator Data'!Y188="No data","x",ROUND(IF('Indicator Data'!Y188&gt;CX$195,10,IF('Indicator Data'!Y188&lt;CX$194,0,10-(CX$195-'Indicator Data'!Y188)/(CX$195-CX$194)*10)),1))</f>
        <v>1.7</v>
      </c>
      <c r="CY185" s="35">
        <f>IF('Indicator Data'!Z188="No data","x",ROUND(IF('Indicator Data'!Z188&gt;CY$195,10,IF('Indicator Data'!Z188&lt;CY$194,0,10-(CY$195-'Indicator Data'!Z188)/(CY$195-CY$194)*10)),1))</f>
        <v>8.1999999999999993</v>
      </c>
      <c r="CZ185" s="35">
        <f>IF('Indicator Data'!AA188="No data","x",ROUND(IF('Indicator Data'!AA188&gt;CZ$195,10,IF('Indicator Data'!AA188&lt;CZ$194,0,10-(CZ$195-'Indicator Data'!AA188)/(CZ$195-CZ$194)*10)),1))</f>
        <v>1.4</v>
      </c>
      <c r="DA185" s="35">
        <f t="shared" si="274"/>
        <v>4.0999999999999996</v>
      </c>
      <c r="DB185" s="35">
        <f t="shared" si="275"/>
        <v>2.8</v>
      </c>
      <c r="DC185" s="35" t="str">
        <f>IF('Indicator Data'!AF188="No data","x",ROUND(IF('Indicator Data'!AF188&gt;DC$195,10,IF('Indicator Data'!AF188&lt;DC$194,0,10-(DC$195-'Indicator Data'!AF188)/(DC$195-DC$194)*10)),1))</f>
        <v>x</v>
      </c>
      <c r="DD185" s="35">
        <f>IF('Indicator Data'!AG188="No data","x",ROUND(IF('Indicator Data'!AG188&gt;DD$195,10,IF('Indicator Data'!AG188&lt;DD$194,0,10-(DD$195-'Indicator Data'!AG188)/(DD$195-DD$194)*10)),1))</f>
        <v>0.6</v>
      </c>
      <c r="DE185" s="35">
        <f t="shared" si="276"/>
        <v>3.4</v>
      </c>
      <c r="DF185" s="35">
        <f>IF('Indicator Data'!AB188="No data","x",ROUND(IF('Indicator Data'!AB188&gt;DF$195,10,IF('Indicator Data'!AB188&lt;DF$194,0,10-(DF$195-'Indicator Data'!AB188)/(DF$195-DF$194)*10)),1))</f>
        <v>0</v>
      </c>
      <c r="DG185" s="35">
        <f t="shared" si="277"/>
        <v>0</v>
      </c>
      <c r="DH185" s="143">
        <f>IF('Indicator Data'!AD188="No data","x",'Indicator Data'!AD188/'Indicator Data'!$CJ188)</f>
        <v>5.4774602422901256E-4</v>
      </c>
      <c r="DI185" s="35">
        <f t="shared" si="278"/>
        <v>4.5</v>
      </c>
      <c r="DJ185" s="35">
        <f>IF('Indicator Data'!AE188="No data","x",ROUND(IF('Indicator Data'!AE188&gt;DJ$195,0,IF('Indicator Data'!AE188&lt;DJ$194,10,(DJ$195-'Indicator Data'!AE188)/(DJ$195-DJ$194)*10)),1))</f>
        <v>0</v>
      </c>
      <c r="DK185" s="35">
        <f t="shared" si="279"/>
        <v>2.2999999999999998</v>
      </c>
      <c r="DL185" s="35">
        <f t="shared" si="280"/>
        <v>1.9</v>
      </c>
      <c r="DM185" s="37">
        <f t="shared" si="316"/>
        <v>4</v>
      </c>
      <c r="DN185" s="38">
        <f t="shared" si="317"/>
        <v>6.6</v>
      </c>
      <c r="DO185" s="35">
        <f>ROUND(IF('Indicator Data'!AH188=0,0,IF('Indicator Data'!AH188&gt;DO$195,10,IF('Indicator Data'!AH188&lt;DO$194,0,10-(DO$195-'Indicator Data'!AH188)/(DO$195-DO$194)*10))),1)</f>
        <v>9.3000000000000007</v>
      </c>
      <c r="DP185" s="35">
        <f>ROUND(IF('Indicator Data'!AI188=0,0,IF(LOG('Indicator Data'!AI188)&gt;LOG(DP$195),10,IF(LOG('Indicator Data'!AI188)&lt;LOG(DP$194),0,10-(LOG(DP$195)-LOG('Indicator Data'!AI188))/(LOG(DP$195)-LOG(DP$194))*10))),1)</f>
        <v>9.8000000000000007</v>
      </c>
      <c r="DQ185" s="37">
        <f t="shared" si="318"/>
        <v>9.6</v>
      </c>
      <c r="DR185" s="35">
        <f>'Indicator Data'!AJ188</f>
        <v>0</v>
      </c>
      <c r="DS185" s="35">
        <f>'Indicator Data'!AK188</f>
        <v>0</v>
      </c>
      <c r="DT185" s="37">
        <f t="shared" si="319"/>
        <v>0</v>
      </c>
      <c r="DU185" s="38">
        <f t="shared" si="320"/>
        <v>6.7</v>
      </c>
      <c r="DV185" s="13"/>
      <c r="DW185" s="83"/>
      <c r="DX185" s="2"/>
    </row>
    <row r="186" spans="1:128" x14ac:dyDescent="0.3">
      <c r="A186" s="99" t="str">
        <f>'Indicator Data'!A189</f>
        <v>Uruguay</v>
      </c>
      <c r="B186" s="39" t="str">
        <f>'Indicator Data'!B189</f>
        <v>URY</v>
      </c>
      <c r="C186" s="35">
        <f>ROUND(IF('Indicator Data'!C189=0,0.1,IF(LOG('Indicator Data'!C189)&gt;C$195,10,IF(LOG('Indicator Data'!C189)&lt;C$194,0,10-(C$195-LOG('Indicator Data'!C189))/(C$195-C$194)*10))),1)</f>
        <v>1.1000000000000001</v>
      </c>
      <c r="D186" s="35">
        <f>ROUND(IF('Indicator Data'!D189=0,0.1,IF(LOG('Indicator Data'!D189)&gt;D$195,10,IF(LOG('Indicator Data'!D189)&lt;D$194,0,10-(D$195-LOG('Indicator Data'!D189))/(D$195-D$194)*10))),1)</f>
        <v>0.1</v>
      </c>
      <c r="E186" s="35">
        <f t="shared" si="281"/>
        <v>0.6</v>
      </c>
      <c r="F186" s="35">
        <f>IF('Indicator Data'!E189="No data",0.1,(ROUND(IF('Indicator Data'!E189=0,0,IF(LOG('Indicator Data'!E189)&gt;F$195,10,IF(LOG('Indicator Data'!E189)&lt;F$194,0,10-(F$195-LOG('Indicator Data'!E189))/(F$195-F$194)*10))),1)))</f>
        <v>5.2</v>
      </c>
      <c r="G186" s="35">
        <f>ROUND(IF('Indicator Data'!F189=0,0,IF(LOG('Indicator Data'!F189)&gt;G$195,10,IF(LOG('Indicator Data'!F189)&lt;G$194,0,10-(G$195-LOG('Indicator Data'!F189))/(G$195-G$194)*10))),1)</f>
        <v>0</v>
      </c>
      <c r="H186" s="35">
        <f>ROUND(IF('Indicator Data'!G189=0,0,IF(LOG('Indicator Data'!G189)&gt;H$195,10,IF(LOG('Indicator Data'!G189)&lt;H$194,0,10-(H$195-LOG('Indicator Data'!G189))/(H$195-H$194)*10))),1)</f>
        <v>0</v>
      </c>
      <c r="I186" s="35">
        <f>ROUND(IF('Indicator Data'!H189=0,0,IF(LOG('Indicator Data'!H189)&gt;I$195,10,IF(LOG('Indicator Data'!H189)&lt;I$194,0,10-(I$195-LOG('Indicator Data'!H189))/(I$195-I$194)*10))),1)</f>
        <v>0</v>
      </c>
      <c r="J186" s="35">
        <f t="shared" si="282"/>
        <v>0</v>
      </c>
      <c r="K186" s="35">
        <f>ROUND(IF('Indicator Data'!I189=0,0,IF(LOG('Indicator Data'!I189)&gt;K$195,10,IF(LOG('Indicator Data'!I189)&lt;K$194,0,10-(K$195-LOG('Indicator Data'!I189))/(K$195-K$194)*10))),1)</f>
        <v>0</v>
      </c>
      <c r="L186" s="35">
        <f t="shared" si="283"/>
        <v>0</v>
      </c>
      <c r="M186" s="35">
        <f>ROUND(IF('Indicator Data'!J189=0,0,IF(LOG('Indicator Data'!J189)&gt;M$195,10,IF(LOG('Indicator Data'!J189)&lt;M$194,0,10-(M$195-LOG('Indicator Data'!J189))/(M$195-M$194)*10))),1)</f>
        <v>3.8</v>
      </c>
      <c r="N186" s="36">
        <f>'Indicator Data'!C189/'Indicator Data'!$CK189</f>
        <v>8.2192113295226735E-6</v>
      </c>
      <c r="O186" s="36">
        <f>'Indicator Data'!D189/'Indicator Data'!$CK189</f>
        <v>0</v>
      </c>
      <c r="P186" s="36">
        <f>IF(F186=0.1,"x",'Indicator Data'!E189/'Indicator Data'!$CK189)</f>
        <v>3.5678252087233491E-3</v>
      </c>
      <c r="Q186" s="36">
        <f>'Indicator Data'!F189/'Indicator Data'!$CK189</f>
        <v>0</v>
      </c>
      <c r="R186" s="36">
        <f>'Indicator Data'!G189/'Indicator Data'!$CK189</f>
        <v>0</v>
      </c>
      <c r="S186" s="36">
        <f>'Indicator Data'!H189/'Indicator Data'!$CK189</f>
        <v>0</v>
      </c>
      <c r="T186" s="36">
        <f>'Indicator Data'!I189/'Indicator Data'!$CK189</f>
        <v>0</v>
      </c>
      <c r="U186" s="36">
        <f>'Indicator Data'!J189/'Indicator Data'!$CK189</f>
        <v>9.2743249064328531E-5</v>
      </c>
      <c r="V186" s="35">
        <f t="shared" si="284"/>
        <v>0</v>
      </c>
      <c r="W186" s="35">
        <f t="shared" si="285"/>
        <v>0</v>
      </c>
      <c r="X186" s="35">
        <f t="shared" si="286"/>
        <v>0</v>
      </c>
      <c r="Y186" s="35">
        <f t="shared" si="287"/>
        <v>2.4</v>
      </c>
      <c r="Z186" s="35">
        <f t="shared" si="288"/>
        <v>0</v>
      </c>
      <c r="AA186" s="35">
        <f t="shared" si="289"/>
        <v>0</v>
      </c>
      <c r="AB186" s="35">
        <f t="shared" si="290"/>
        <v>0</v>
      </c>
      <c r="AC186" s="35">
        <f t="shared" si="291"/>
        <v>0</v>
      </c>
      <c r="AD186" s="35">
        <f t="shared" si="292"/>
        <v>0</v>
      </c>
      <c r="AE186" s="35">
        <f t="shared" si="293"/>
        <v>0</v>
      </c>
      <c r="AF186" s="35">
        <f t="shared" si="294"/>
        <v>0</v>
      </c>
      <c r="AG186" s="35">
        <f>ROUND(IF('Indicator Data'!K189=0,0,IF('Indicator Data'!K189&gt;AG$195,10,IF('Indicator Data'!K189&lt;AG$194,0,10-(AG$195-'Indicator Data'!K189)/(AG$195-AG$194)*10))),1)</f>
        <v>1.9</v>
      </c>
      <c r="AH186" s="35">
        <f t="shared" si="295"/>
        <v>0.6</v>
      </c>
      <c r="AI186" s="35">
        <f t="shared" si="296"/>
        <v>0.1</v>
      </c>
      <c r="AJ186" s="35">
        <f t="shared" si="297"/>
        <v>0</v>
      </c>
      <c r="AK186" s="35">
        <f t="shared" si="298"/>
        <v>0</v>
      </c>
      <c r="AL186" s="35">
        <f t="shared" si="299"/>
        <v>0</v>
      </c>
      <c r="AM186" s="35">
        <f t="shared" si="300"/>
        <v>0</v>
      </c>
      <c r="AN186" s="35">
        <f t="shared" si="301"/>
        <v>2.1</v>
      </c>
      <c r="AO186" s="142">
        <f t="shared" si="302"/>
        <v>0.3</v>
      </c>
      <c r="AP186" s="142">
        <f t="shared" si="255"/>
        <v>3.9</v>
      </c>
      <c r="AQ186" s="142">
        <f t="shared" si="303"/>
        <v>0</v>
      </c>
      <c r="AR186" s="142">
        <f t="shared" si="304"/>
        <v>0</v>
      </c>
      <c r="AS186" s="35">
        <f t="shared" si="305"/>
        <v>2</v>
      </c>
      <c r="AT186" s="35">
        <f>IF('Indicator Data'!L189="No data","x",IF('Indicator Data'!CL189&lt;1000,"x",ROUND((IF('Indicator Data'!L189&gt;AT$195,10,IF('Indicator Data'!L189&lt;AT$194,0,10-(AT$195-'Indicator Data'!L189)/(AT$195-AT$194)*10))),1)))</f>
        <v>3</v>
      </c>
      <c r="AU186" s="142">
        <f t="shared" si="306"/>
        <v>2.5</v>
      </c>
      <c r="AV186" s="35" t="str">
        <f>IF('Indicator Data'!M189="No data","x",ROUND(IF('Indicator Data'!M189=0,0,IF(LOG('Indicator Data'!M189)&gt;AV$195,10,IF(LOG('Indicator Data'!M189)&lt;AV$194,0,10-(AV$195-LOG('Indicator Data'!M189))/(AV$195-AV$194)*10))),1))</f>
        <v>x</v>
      </c>
      <c r="AW186" s="36" t="str">
        <f>IF(AV186="x","x",'Indicator Data'!M189/'Indicator Data'!$CK189)</f>
        <v>x</v>
      </c>
      <c r="AX186" s="35" t="str">
        <f t="shared" si="256"/>
        <v>x</v>
      </c>
      <c r="AY186" s="35" t="str">
        <f t="shared" si="257"/>
        <v>x</v>
      </c>
      <c r="AZ186" s="35" t="str">
        <f>IF('Indicator Data'!N189="No data","x",ROUND(IF('Indicator Data'!N189=0,0,IF(LOG('Indicator Data'!N189)&gt;AZ$195,10,IF(LOG('Indicator Data'!N189)&lt;AZ$194,0,10-(AZ$195-LOG('Indicator Data'!N189))/(AZ$195-AZ$194)*10))),1))</f>
        <v>x</v>
      </c>
      <c r="BA186" s="36" t="str">
        <f>IF(AZ186="x","x",'Indicator Data'!N189/'Indicator Data'!$CK189)</f>
        <v>x</v>
      </c>
      <c r="BB186" s="35" t="str">
        <f t="shared" si="258"/>
        <v>x</v>
      </c>
      <c r="BC186" s="35" t="str">
        <f t="shared" si="259"/>
        <v>x</v>
      </c>
      <c r="BD186" s="35" t="str">
        <f>IF('Indicator Data'!O189="No data","x",ROUND(IF('Indicator Data'!O189=0,0,IF(LOG('Indicator Data'!O189)&gt;BD$195,10,IF(LOG('Indicator Data'!O189)&lt;BD$194,0,10-(BD$195-LOG('Indicator Data'!O189))/(BD$195-BD$194)*10))),1))</f>
        <v>x</v>
      </c>
      <c r="BE186" s="36" t="str">
        <f>IF(BD186="x","x",'Indicator Data'!O189/'Indicator Data'!$CK189)</f>
        <v>x</v>
      </c>
      <c r="BF186" s="35" t="str">
        <f t="shared" si="260"/>
        <v>x</v>
      </c>
      <c r="BG186" s="35" t="str">
        <f t="shared" si="261"/>
        <v>x</v>
      </c>
      <c r="BH186" s="35" t="str">
        <f>IF('Indicator Data'!P189="No data","x",ROUND(IF('Indicator Data'!P189=0,0,IF(LOG('Indicator Data'!P189)&gt;BH$195,10,IF(LOG('Indicator Data'!P189)&lt;BH$194,0,10-(BH$195-LOG('Indicator Data'!P189))/(BH$195-BH$194)*10))),1))</f>
        <v>x</v>
      </c>
      <c r="BI186" s="36" t="str">
        <f>IF(BH186="x","x",'Indicator Data'!P189/'Indicator Data'!$CK189)</f>
        <v>x</v>
      </c>
      <c r="BJ186" s="35" t="str">
        <f t="shared" si="262"/>
        <v>x</v>
      </c>
      <c r="BK186" s="35" t="str">
        <f t="shared" si="263"/>
        <v>x</v>
      </c>
      <c r="BL186" s="35" t="str">
        <f t="shared" si="264"/>
        <v>x</v>
      </c>
      <c r="BM186" s="35">
        <f>ROUND(IF('Indicator Data'!Q189=0,0,IF(LOG('Indicator Data'!Q189)&gt;BM$195,10,IF(LOG('Indicator Data'!Q189)&lt;BM$194,0,10-(BM$195-LOG('Indicator Data'!Q189))/(BM$195-BM$194)*10))),1)</f>
        <v>0</v>
      </c>
      <c r="BN186" s="35">
        <f>ROUND(IF('Indicator Data'!R189=0,0,IF(LOG('Indicator Data'!R189)&gt;BN$195,10,IF(LOG('Indicator Data'!R189)&lt;BN$194,0,10-(BN$195-LOG('Indicator Data'!R189))/(BN$195-BN$194)*10))),1)</f>
        <v>0</v>
      </c>
      <c r="BO186" s="35">
        <f t="shared" si="265"/>
        <v>0</v>
      </c>
      <c r="BP186" s="36">
        <f>'Indicator Data'!Q189/'Indicator Data'!$CK189</f>
        <v>0</v>
      </c>
      <c r="BQ186" s="36">
        <f>'Indicator Data'!R189/'Indicator Data'!$CK189</f>
        <v>0</v>
      </c>
      <c r="BR186" s="35">
        <f t="shared" si="307"/>
        <v>0</v>
      </c>
      <c r="BS186" s="35">
        <f t="shared" si="308"/>
        <v>0</v>
      </c>
      <c r="BT186" s="35">
        <f t="shared" si="242"/>
        <v>0</v>
      </c>
      <c r="BU186" s="35">
        <f t="shared" si="266"/>
        <v>0</v>
      </c>
      <c r="BV186" s="35">
        <f>ROUND(IF('Indicator Data'!S189=0,0,IF(LOG('Indicator Data'!S189)&gt;BV$195,10,IF(LOG('Indicator Data'!S189)&lt;BV$194,0,10-(BV$195-LOG('Indicator Data'!S189))/(BV$195-BV$194)*10))),1)</f>
        <v>0</v>
      </c>
      <c r="BW186" s="35">
        <f>ROUND(IF('Indicator Data'!T189=0,0,IF(LOG('Indicator Data'!T189)&gt;BW$195,10,IF(LOG('Indicator Data'!T189)&lt;BW$194,0,10-(BW$195-LOG('Indicator Data'!T189))/(BW$195-BW$194)*10))),1)</f>
        <v>0</v>
      </c>
      <c r="BX186" s="35">
        <f t="shared" si="267"/>
        <v>0</v>
      </c>
      <c r="BY186" s="36">
        <f>'Indicator Data'!S189/'Indicator Data'!$CK189</f>
        <v>0</v>
      </c>
      <c r="BZ186" s="36">
        <f>'Indicator Data'!T189/'Indicator Data'!$CK189</f>
        <v>0</v>
      </c>
      <c r="CA186" s="35">
        <f t="shared" si="309"/>
        <v>0</v>
      </c>
      <c r="CB186" s="35">
        <f t="shared" si="310"/>
        <v>0</v>
      </c>
      <c r="CC186" s="35">
        <f t="shared" si="268"/>
        <v>0</v>
      </c>
      <c r="CD186" s="35">
        <f t="shared" si="269"/>
        <v>0</v>
      </c>
      <c r="CE186" s="35">
        <f t="shared" si="270"/>
        <v>0</v>
      </c>
      <c r="CF186" s="35">
        <f>ROUND(IF('Indicator Data'!U189=0,0,IF(LOG('Indicator Data'!U189)&gt;CF$195,10,IF(LOG('Indicator Data'!U189)&lt;CF$194,0,10-(CF$195-LOG('Indicator Data'!U189))/(CF$195-CF$194)*10))),1)</f>
        <v>5.8</v>
      </c>
      <c r="CG186" s="36">
        <f>'Indicator Data'!U189/'Indicator Data'!$CK189</f>
        <v>3.2232070440539183E-2</v>
      </c>
      <c r="CH186" s="35">
        <f t="shared" si="311"/>
        <v>0.4</v>
      </c>
      <c r="CI186" s="35">
        <f t="shared" si="271"/>
        <v>3.6</v>
      </c>
      <c r="CJ186" s="35">
        <f>ROUND(IF('Indicator Data'!V189=0,0,IF(LOG('Indicator Data'!V189)&gt;CJ$195,10,IF(LOG('Indicator Data'!V189)&lt;CJ$194,0,10-(CJ$195-LOG('Indicator Data'!V189))/(CJ$195-CJ$194)*10))),1)</f>
        <v>7.7</v>
      </c>
      <c r="CK186" s="36">
        <f>IF('Indicator Data'!V189/'Indicator Data'!$CK189&gt;1,1,'Indicator Data'!V189/'Indicator Data'!$CK189)</f>
        <v>0.69789164694219974</v>
      </c>
      <c r="CL186" s="35">
        <f t="shared" si="312"/>
        <v>7</v>
      </c>
      <c r="CM186" s="35">
        <f t="shared" si="272"/>
        <v>7.4</v>
      </c>
      <c r="CN186" s="35">
        <f>ROUND(IF('Indicator Data'!W189=0,0,IF(LOG('Indicator Data'!W189)&gt;CN$195,10,IF(LOG('Indicator Data'!W189)&lt;CN$194,0,10-(CN$195-LOG('Indicator Data'!W189))/(CN$195-CN$194)*10))),1)</f>
        <v>6</v>
      </c>
      <c r="CO186" s="36">
        <f>'Indicator Data'!W189/'Indicator Data'!$CK189</f>
        <v>4.9884322411114491E-2</v>
      </c>
      <c r="CP186" s="35">
        <f t="shared" si="313"/>
        <v>0.5</v>
      </c>
      <c r="CQ186" s="35">
        <f t="shared" si="273"/>
        <v>3.7</v>
      </c>
      <c r="CR186" s="35">
        <f t="shared" si="314"/>
        <v>4.2</v>
      </c>
      <c r="CS186" s="35">
        <f>IF('Indicator Data'!BZ189="No data","x",ROUND(IF('Indicator Data'!BZ189&gt;CS$195,0,IF('Indicator Data'!BZ189&lt;CS$194,10,(CS$195-'Indicator Data'!BZ189)/(CS$195-CS$194)*10)),1))</f>
        <v>0.4</v>
      </c>
      <c r="CT186" s="35">
        <f>IF('Indicator Data'!CA189="No data","x",ROUND(IF('Indicator Data'!CA189&gt;CT$195,0,IF('Indicator Data'!CA189&lt;CT$194,10,(CT$195-'Indicator Data'!CA189)/(CT$195-CT$194)*10)),1))</f>
        <v>0.1</v>
      </c>
      <c r="CU186" s="35" t="str">
        <f>IF('Indicator Data'!AC189="No data","x",ROUND(IF('Indicator Data'!AC189&gt;CU$195,0,IF('Indicator Data'!AC189&lt;CU$194,10,(CU$195-'Indicator Data'!AC189)/(CU$195-CU$194)*10)),1))</f>
        <v>x</v>
      </c>
      <c r="CV186" s="35">
        <f t="shared" si="315"/>
        <v>0.3</v>
      </c>
      <c r="CW186" s="35">
        <f>IF('Indicator Data'!X189="No data","x",ROUND(IF(LOG('Indicator Data'!X189)&gt;CW$195,10,IF(LOG('Indicator Data'!X189)&lt;CW$194,0,10-(CW$195-LOG('Indicator Data'!X189))/(CW$195-CW$194)*10)),1))</f>
        <v>4.3</v>
      </c>
      <c r="CX186" s="35">
        <f>IF('Indicator Data'!Y189="No data","x",ROUND(IF('Indicator Data'!Y189&gt;CX$195,10,IF('Indicator Data'!Y189&lt;CX$194,0,10-(CX$195-'Indicator Data'!Y189)/(CX$195-CX$194)*10)),1))</f>
        <v>0.9</v>
      </c>
      <c r="CY186" s="35">
        <f>IF('Indicator Data'!Z189="No data","x",ROUND(IF('Indicator Data'!Z189&gt;CY$195,10,IF('Indicator Data'!Z189&lt;CY$194,0,10-(CY$195-'Indicator Data'!Z189)/(CY$195-CY$194)*10)),1))</f>
        <v>9.5</v>
      </c>
      <c r="CZ186" s="35">
        <f>IF('Indicator Data'!AA189="No data","x",ROUND(IF('Indicator Data'!AA189&gt;CZ$195,10,IF('Indicator Data'!AA189&lt;CZ$194,0,10-(CZ$195-'Indicator Data'!AA189)/(CZ$195-CZ$194)*10)),1))</f>
        <v>2</v>
      </c>
      <c r="DA186" s="35">
        <f t="shared" si="274"/>
        <v>4.2</v>
      </c>
      <c r="DB186" s="35">
        <f t="shared" si="275"/>
        <v>2.9</v>
      </c>
      <c r="DC186" s="35" t="str">
        <f>IF('Indicator Data'!AF189="No data","x",ROUND(IF('Indicator Data'!AF189&gt;DC$195,10,IF('Indicator Data'!AF189&lt;DC$194,0,10-(DC$195-'Indicator Data'!AF189)/(DC$195-DC$194)*10)),1))</f>
        <v>x</v>
      </c>
      <c r="DD186" s="35">
        <f>IF('Indicator Data'!AG189="No data","x",ROUND(IF('Indicator Data'!AG189&gt;DD$195,10,IF('Indicator Data'!AG189&lt;DD$194,0,10-(DD$195-'Indicator Data'!AG189)/(DD$195-DD$194)*10)),1))</f>
        <v>1.2</v>
      </c>
      <c r="DE186" s="35">
        <f t="shared" si="276"/>
        <v>3.6</v>
      </c>
      <c r="DF186" s="35">
        <f>IF('Indicator Data'!AB189="No data","x",ROUND(IF('Indicator Data'!AB189&gt;DF$195,10,IF('Indicator Data'!AB189&lt;DF$194,0,10-(DF$195-'Indicator Data'!AB189)/(DF$195-DF$194)*10)),1))</f>
        <v>0.1</v>
      </c>
      <c r="DG186" s="35">
        <f t="shared" si="277"/>
        <v>0.2</v>
      </c>
      <c r="DH186" s="143">
        <f>IF('Indicator Data'!AD189="No data","x",'Indicator Data'!AD189/'Indicator Data'!$CJ189)</f>
        <v>1.2589077545308979E-3</v>
      </c>
      <c r="DI186" s="35">
        <f t="shared" si="278"/>
        <v>0</v>
      </c>
      <c r="DJ186" s="35">
        <f>IF('Indicator Data'!AE189="No data","x",ROUND(IF('Indicator Data'!AE189&gt;DJ$195,0,IF('Indicator Data'!AE189&lt;DJ$194,10,(DJ$195-'Indicator Data'!AE189)/(DJ$195-DJ$194)*10)),1))</f>
        <v>2</v>
      </c>
      <c r="DK186" s="35">
        <f t="shared" si="279"/>
        <v>1</v>
      </c>
      <c r="DL186" s="35">
        <f t="shared" si="280"/>
        <v>1.6</v>
      </c>
      <c r="DM186" s="37">
        <f t="shared" si="316"/>
        <v>3</v>
      </c>
      <c r="DN186" s="38">
        <f t="shared" si="317"/>
        <v>1.8</v>
      </c>
      <c r="DO186" s="35">
        <f>ROUND(IF('Indicator Data'!AH189=0,0,IF('Indicator Data'!AH189&gt;DO$195,10,IF('Indicator Data'!AH189&lt;DO$194,0,10-(DO$195-'Indicator Data'!AH189)/(DO$195-DO$194)*10))),1)</f>
        <v>0.1</v>
      </c>
      <c r="DP186" s="35">
        <f>ROUND(IF('Indicator Data'!AI189=0,0,IF(LOG('Indicator Data'!AI189)&gt;LOG(DP$195),10,IF(LOG('Indicator Data'!AI189)&lt;LOG(DP$194),0,10-(LOG(DP$195)-LOG('Indicator Data'!AI189))/(LOG(DP$195)-LOG(DP$194))*10))),1)</f>
        <v>0</v>
      </c>
      <c r="DQ186" s="37">
        <f t="shared" si="318"/>
        <v>0.1</v>
      </c>
      <c r="DR186" s="35">
        <f>'Indicator Data'!AJ189</f>
        <v>0</v>
      </c>
      <c r="DS186" s="35">
        <f>'Indicator Data'!AK189</f>
        <v>0</v>
      </c>
      <c r="DT186" s="37">
        <f t="shared" si="319"/>
        <v>0</v>
      </c>
      <c r="DU186" s="38">
        <f t="shared" si="320"/>
        <v>0.1</v>
      </c>
      <c r="DV186" s="13"/>
      <c r="DW186" s="83"/>
      <c r="DX186" s="2"/>
    </row>
    <row r="187" spans="1:128" x14ac:dyDescent="0.3">
      <c r="A187" s="99" t="str">
        <f>'Indicator Data'!A190</f>
        <v>Uzbekistan</v>
      </c>
      <c r="B187" s="39" t="str">
        <f>'Indicator Data'!B190</f>
        <v>UZB</v>
      </c>
      <c r="C187" s="35">
        <f>ROUND(IF('Indicator Data'!C190=0,0.1,IF(LOG('Indicator Data'!C190)&gt;C$195,10,IF(LOG('Indicator Data'!C190)&lt;C$194,0,10-(C$195-LOG('Indicator Data'!C190))/(C$195-C$194)*10))),1)</f>
        <v>9.1</v>
      </c>
      <c r="D187" s="35">
        <f>ROUND(IF('Indicator Data'!D190=0,0.1,IF(LOG('Indicator Data'!D190)&gt;D$195,10,IF(LOG('Indicator Data'!D190)&lt;D$194,0,10-(D$195-LOG('Indicator Data'!D190))/(D$195-D$194)*10))),1)</f>
        <v>9.8000000000000007</v>
      </c>
      <c r="E187" s="35">
        <f t="shared" si="281"/>
        <v>9.5</v>
      </c>
      <c r="F187" s="35">
        <f>IF('Indicator Data'!E190="No data",0.1,(ROUND(IF('Indicator Data'!E190=0,0,IF(LOG('Indicator Data'!E190)&gt;F$195,10,IF(LOG('Indicator Data'!E190)&lt;F$194,0,10-(F$195-LOG('Indicator Data'!E190))/(F$195-F$194)*10))),1)))</f>
        <v>8</v>
      </c>
      <c r="G187" s="35">
        <f>ROUND(IF('Indicator Data'!F190=0,0,IF(LOG('Indicator Data'!F190)&gt;G$195,10,IF(LOG('Indicator Data'!F190)&lt;G$194,0,10-(G$195-LOG('Indicator Data'!F190))/(G$195-G$194)*10))),1)</f>
        <v>0</v>
      </c>
      <c r="H187" s="35">
        <f>ROUND(IF('Indicator Data'!G190=0,0,IF(LOG('Indicator Data'!G190)&gt;H$195,10,IF(LOG('Indicator Data'!G190)&lt;H$194,0,10-(H$195-LOG('Indicator Data'!G190))/(H$195-H$194)*10))),1)</f>
        <v>0</v>
      </c>
      <c r="I187" s="35">
        <f>ROUND(IF('Indicator Data'!H190=0,0,IF(LOG('Indicator Data'!H190)&gt;I$195,10,IF(LOG('Indicator Data'!H190)&lt;I$194,0,10-(I$195-LOG('Indicator Data'!H190))/(I$195-I$194)*10))),1)</f>
        <v>0</v>
      </c>
      <c r="J187" s="35">
        <f t="shared" si="282"/>
        <v>0</v>
      </c>
      <c r="K187" s="35">
        <f>ROUND(IF('Indicator Data'!I190=0,0,IF(LOG('Indicator Data'!I190)&gt;K$195,10,IF(LOG('Indicator Data'!I190)&lt;K$194,0,10-(K$195-LOG('Indicator Data'!I190))/(K$195-K$194)*10))),1)</f>
        <v>0</v>
      </c>
      <c r="L187" s="35">
        <f t="shared" si="283"/>
        <v>0</v>
      </c>
      <c r="M187" s="35">
        <f>ROUND(IF('Indicator Data'!J190=0,0,IF(LOG('Indicator Data'!J190)&gt;M$195,10,IF(LOG('Indicator Data'!J190)&lt;M$194,0,10-(M$195-LOG('Indicator Data'!J190))/(M$195-M$194)*10))),1)</f>
        <v>8.1</v>
      </c>
      <c r="N187" s="36">
        <f>'Indicator Data'!C190/'Indicator Data'!$CK190</f>
        <v>1.4653214117005813E-3</v>
      </c>
      <c r="O187" s="36">
        <f>'Indicator Data'!D190/'Indicator Data'!$CK190</f>
        <v>2.8042121077422787E-4</v>
      </c>
      <c r="P187" s="36">
        <f>IF(F187=0.1,"x",'Indicator Data'!E190/'Indicator Data'!$CK190)</f>
        <v>5.3808749307953313E-3</v>
      </c>
      <c r="Q187" s="36">
        <f>'Indicator Data'!F190/'Indicator Data'!$CK190</f>
        <v>0</v>
      </c>
      <c r="R187" s="36">
        <f>'Indicator Data'!G190/'Indicator Data'!$CK190</f>
        <v>0</v>
      </c>
      <c r="S187" s="36">
        <f>'Indicator Data'!H190/'Indicator Data'!$CK190</f>
        <v>0</v>
      </c>
      <c r="T187" s="36">
        <f>'Indicator Data'!I190/'Indicator Data'!$CK190</f>
        <v>0</v>
      </c>
      <c r="U187" s="36">
        <f>'Indicator Data'!J190/'Indicator Data'!$CK190</f>
        <v>5.7071690893169963E-4</v>
      </c>
      <c r="V187" s="35">
        <f t="shared" si="284"/>
        <v>7.3</v>
      </c>
      <c r="W187" s="35">
        <f t="shared" si="285"/>
        <v>2.8</v>
      </c>
      <c r="X187" s="35">
        <f t="shared" si="286"/>
        <v>5.5</v>
      </c>
      <c r="Y187" s="35">
        <f t="shared" si="287"/>
        <v>3.6</v>
      </c>
      <c r="Z187" s="35">
        <f t="shared" si="288"/>
        <v>0</v>
      </c>
      <c r="AA187" s="35">
        <f t="shared" si="289"/>
        <v>0</v>
      </c>
      <c r="AB187" s="35">
        <f t="shared" si="290"/>
        <v>0</v>
      </c>
      <c r="AC187" s="35">
        <f t="shared" si="291"/>
        <v>0</v>
      </c>
      <c r="AD187" s="35">
        <f t="shared" si="292"/>
        <v>0</v>
      </c>
      <c r="AE187" s="35">
        <f t="shared" si="293"/>
        <v>0</v>
      </c>
      <c r="AF187" s="35">
        <f t="shared" si="294"/>
        <v>0.2</v>
      </c>
      <c r="AG187" s="35">
        <f>ROUND(IF('Indicator Data'!K190=0,0,IF('Indicator Data'!K190&gt;AG$195,10,IF('Indicator Data'!K190&lt;AG$194,0,10-(AG$195-'Indicator Data'!K190)/(AG$195-AG$194)*10))),1)</f>
        <v>1</v>
      </c>
      <c r="AH187" s="35">
        <f t="shared" si="295"/>
        <v>8.1999999999999993</v>
      </c>
      <c r="AI187" s="35">
        <f t="shared" si="296"/>
        <v>6.3</v>
      </c>
      <c r="AJ187" s="35">
        <f t="shared" si="297"/>
        <v>0</v>
      </c>
      <c r="AK187" s="35">
        <f t="shared" si="298"/>
        <v>0</v>
      </c>
      <c r="AL187" s="35">
        <f t="shared" si="299"/>
        <v>0</v>
      </c>
      <c r="AM187" s="35">
        <f t="shared" si="300"/>
        <v>0</v>
      </c>
      <c r="AN187" s="35">
        <f t="shared" si="301"/>
        <v>5.4</v>
      </c>
      <c r="AO187" s="142">
        <f t="shared" si="302"/>
        <v>8.1</v>
      </c>
      <c r="AP187" s="142">
        <f t="shared" si="255"/>
        <v>6.3</v>
      </c>
      <c r="AQ187" s="142">
        <f t="shared" si="303"/>
        <v>0</v>
      </c>
      <c r="AR187" s="142">
        <f t="shared" si="304"/>
        <v>0</v>
      </c>
      <c r="AS187" s="35">
        <f t="shared" si="305"/>
        <v>3.2</v>
      </c>
      <c r="AT187" s="35">
        <f>IF('Indicator Data'!L190="No data","x",IF('Indicator Data'!CL190&lt;1000,"x",ROUND((IF('Indicator Data'!L190&gt;AT$195,10,IF('Indicator Data'!L190&lt;AT$194,0,10-(AT$195-'Indicator Data'!L190)/(AT$195-AT$194)*10))),1)))</f>
        <v>10</v>
      </c>
      <c r="AU187" s="142">
        <f t="shared" si="306"/>
        <v>6.6</v>
      </c>
      <c r="AV187" s="35">
        <f>IF('Indicator Data'!M190="No data","x",ROUND(IF('Indicator Data'!M190=0,0,IF(LOG('Indicator Data'!M190)&gt;AV$195,10,IF(LOG('Indicator Data'!M190)&lt;AV$194,0,10-(AV$195-LOG('Indicator Data'!M190))/(AV$195-AV$194)*10))),1))</f>
        <v>9.1999999999999993</v>
      </c>
      <c r="AW187" s="36">
        <f>IF(AV187="x","x",'Indicator Data'!M190/'Indicator Data'!$CK190)</f>
        <v>0.89197591646891172</v>
      </c>
      <c r="AX187" s="35">
        <f t="shared" si="256"/>
        <v>9.9</v>
      </c>
      <c r="AY187" s="35">
        <f t="shared" si="257"/>
        <v>9.6</v>
      </c>
      <c r="AZ187" s="35" t="str">
        <f>IF('Indicator Data'!N190="No data","x",ROUND(IF('Indicator Data'!N190=0,0,IF(LOG('Indicator Data'!N190)&gt;AZ$195,10,IF(LOG('Indicator Data'!N190)&lt;AZ$194,0,10-(AZ$195-LOG('Indicator Data'!N190))/(AZ$195-AZ$194)*10))),1))</f>
        <v>x</v>
      </c>
      <c r="BA187" s="36" t="str">
        <f>IF(AZ187="x","x",'Indicator Data'!N190/'Indicator Data'!$CK190)</f>
        <v>x</v>
      </c>
      <c r="BB187" s="35" t="str">
        <f t="shared" si="258"/>
        <v>x</v>
      </c>
      <c r="BC187" s="35" t="str">
        <f t="shared" si="259"/>
        <v>x</v>
      </c>
      <c r="BD187" s="35" t="str">
        <f>IF('Indicator Data'!O190="No data","x",ROUND(IF('Indicator Data'!O190=0,0,IF(LOG('Indicator Data'!O190)&gt;BD$195,10,IF(LOG('Indicator Data'!O190)&lt;BD$194,0,10-(BD$195-LOG('Indicator Data'!O190))/(BD$195-BD$194)*10))),1))</f>
        <v>x</v>
      </c>
      <c r="BE187" s="36" t="str">
        <f>IF(BD187="x","x",'Indicator Data'!O190/'Indicator Data'!$CK190)</f>
        <v>x</v>
      </c>
      <c r="BF187" s="35" t="str">
        <f t="shared" si="260"/>
        <v>x</v>
      </c>
      <c r="BG187" s="35" t="str">
        <f t="shared" si="261"/>
        <v>x</v>
      </c>
      <c r="BH187" s="35" t="str">
        <f>IF('Indicator Data'!P190="No data","x",ROUND(IF('Indicator Data'!P190=0,0,IF(LOG('Indicator Data'!P190)&gt;BH$195,10,IF(LOG('Indicator Data'!P190)&lt;BH$194,0,10-(BH$195-LOG('Indicator Data'!P190))/(BH$195-BH$194)*10))),1))</f>
        <v>x</v>
      </c>
      <c r="BI187" s="36" t="str">
        <f>IF(BH187="x","x",'Indicator Data'!P190/'Indicator Data'!$CK190)</f>
        <v>x</v>
      </c>
      <c r="BJ187" s="35" t="str">
        <f t="shared" si="262"/>
        <v>x</v>
      </c>
      <c r="BK187" s="35" t="str">
        <f t="shared" si="263"/>
        <v>x</v>
      </c>
      <c r="BL187" s="35">
        <f t="shared" si="264"/>
        <v>9.6</v>
      </c>
      <c r="BM187" s="35">
        <f>ROUND(IF('Indicator Data'!Q190=0,0,IF(LOG('Indicator Data'!Q190)&gt;BM$195,10,IF(LOG('Indicator Data'!Q190)&lt;BM$194,0,10-(BM$195-LOG('Indicator Data'!Q190))/(BM$195-BM$194)*10))),1)</f>
        <v>6.7</v>
      </c>
      <c r="BN187" s="35">
        <f>ROUND(IF('Indicator Data'!R190=0,0,IF(LOG('Indicator Data'!R190)&gt;BN$195,10,IF(LOG('Indicator Data'!R190)&lt;BN$194,0,10-(BN$195-LOG('Indicator Data'!R190))/(BN$195-BN$194)*10))),1)</f>
        <v>0</v>
      </c>
      <c r="BO187" s="35">
        <f t="shared" si="265"/>
        <v>2.2333333333333334</v>
      </c>
      <c r="BP187" s="36">
        <f>'Indicator Data'!Q190/'Indicator Data'!$CK190</f>
        <v>1.7352330995032045E-2</v>
      </c>
      <c r="BQ187" s="36">
        <f>'Indicator Data'!R190/'Indicator Data'!$CK190</f>
        <v>0</v>
      </c>
      <c r="BR187" s="35">
        <f t="shared" si="307"/>
        <v>0.2</v>
      </c>
      <c r="BS187" s="35">
        <f t="shared" si="308"/>
        <v>0</v>
      </c>
      <c r="BT187" s="35">
        <f t="shared" si="242"/>
        <v>6.6666666666666666E-2</v>
      </c>
      <c r="BU187" s="35">
        <f t="shared" si="266"/>
        <v>1.2</v>
      </c>
      <c r="BV187" s="35">
        <f>ROUND(IF('Indicator Data'!S190=0,0,IF(LOG('Indicator Data'!S190)&gt;BV$195,10,IF(LOG('Indicator Data'!S190)&lt;BV$194,0,10-(BV$195-LOG('Indicator Data'!S190))/(BV$195-BV$194)*10))),1)</f>
        <v>0</v>
      </c>
      <c r="BW187" s="35">
        <f>ROUND(IF('Indicator Data'!T190=0,0,IF(LOG('Indicator Data'!T190)&gt;BW$195,10,IF(LOG('Indicator Data'!T190)&lt;BW$194,0,10-(BW$195-LOG('Indicator Data'!T190))/(BW$195-BW$194)*10))),1)</f>
        <v>0</v>
      </c>
      <c r="BX187" s="35">
        <f t="shared" si="267"/>
        <v>0</v>
      </c>
      <c r="BY187" s="36">
        <f>'Indicator Data'!S190/'Indicator Data'!$CK190</f>
        <v>0</v>
      </c>
      <c r="BZ187" s="36">
        <f>'Indicator Data'!T190/'Indicator Data'!$CK190</f>
        <v>0</v>
      </c>
      <c r="CA187" s="35">
        <f t="shared" si="309"/>
        <v>0</v>
      </c>
      <c r="CB187" s="35">
        <f t="shared" si="310"/>
        <v>0</v>
      </c>
      <c r="CC187" s="35">
        <f t="shared" si="268"/>
        <v>0</v>
      </c>
      <c r="CD187" s="35">
        <f t="shared" si="269"/>
        <v>0</v>
      </c>
      <c r="CE187" s="35">
        <f t="shared" si="270"/>
        <v>0.6</v>
      </c>
      <c r="CF187" s="35">
        <f>ROUND(IF('Indicator Data'!U190=0,0,IF(LOG('Indicator Data'!U190)&gt;CF$195,10,IF(LOG('Indicator Data'!U190)&lt;CF$194,0,10-(CF$195-LOG('Indicator Data'!U190))/(CF$195-CF$194)*10))),1)</f>
        <v>0</v>
      </c>
      <c r="CG187" s="36">
        <f>'Indicator Data'!U190/'Indicator Data'!$CK190</f>
        <v>0</v>
      </c>
      <c r="CH187" s="35">
        <f t="shared" si="311"/>
        <v>0</v>
      </c>
      <c r="CI187" s="35">
        <f t="shared" si="271"/>
        <v>0</v>
      </c>
      <c r="CJ187" s="35">
        <f>ROUND(IF('Indicator Data'!V190=0,0,IF(LOG('Indicator Data'!V190)&gt;CJ$195,10,IF(LOG('Indicator Data'!V190)&lt;CJ$194,0,10-(CJ$195-LOG('Indicator Data'!V190))/(CJ$195-CJ$194)*10))),1)</f>
        <v>8.8000000000000007</v>
      </c>
      <c r="CK187" s="36">
        <f>IF('Indicator Data'!V190/'Indicator Data'!$CK190&gt;1,1,'Indicator Data'!V190/'Indicator Data'!$CK190)</f>
        <v>0.4695499106053298</v>
      </c>
      <c r="CL187" s="35">
        <f t="shared" si="312"/>
        <v>4.7</v>
      </c>
      <c r="CM187" s="35">
        <f t="shared" si="272"/>
        <v>7.3</v>
      </c>
      <c r="CN187" s="35">
        <f>ROUND(IF('Indicator Data'!W190=0,0,IF(LOG('Indicator Data'!W190)&gt;CN$195,10,IF(LOG('Indicator Data'!W190)&lt;CN$194,0,10-(CN$195-LOG('Indicator Data'!W190))/(CN$195-CN$194)*10))),1)</f>
        <v>6.3</v>
      </c>
      <c r="CO187" s="36">
        <f>'Indicator Data'!W190/'Indicator Data'!$CK190</f>
        <v>8.1720697473860199E-3</v>
      </c>
      <c r="CP187" s="35">
        <f t="shared" si="313"/>
        <v>0.1</v>
      </c>
      <c r="CQ187" s="35">
        <f t="shared" si="273"/>
        <v>3.8</v>
      </c>
      <c r="CR187" s="35">
        <f t="shared" si="314"/>
        <v>3.6</v>
      </c>
      <c r="CS187" s="35">
        <f>IF('Indicator Data'!BZ190="No data","x",ROUND(IF('Indicator Data'!BZ190&gt;CS$195,0,IF('Indicator Data'!BZ190&lt;CS$194,10,(CS$195-'Indicator Data'!BZ190)/(CS$195-CS$194)*10)),1))</f>
        <v>0</v>
      </c>
      <c r="CT187" s="35">
        <f>IF('Indicator Data'!CA190="No data","x",ROUND(IF('Indicator Data'!CA190&gt;CT$195,0,IF('Indicator Data'!CA190&lt;CT$194,10,(CT$195-'Indicator Data'!CA190)/(CT$195-CT$194)*10)),1))</f>
        <v>0.4</v>
      </c>
      <c r="CU187" s="35" t="str">
        <f>IF('Indicator Data'!AC190="No data","x",ROUND(IF('Indicator Data'!AC190&gt;CU$195,0,IF('Indicator Data'!AC190&lt;CU$194,10,(CU$195-'Indicator Data'!AC190)/(CU$195-CU$194)*10)),1))</f>
        <v>x</v>
      </c>
      <c r="CV187" s="35">
        <f t="shared" si="315"/>
        <v>0.2</v>
      </c>
      <c r="CW187" s="35">
        <f>IF('Indicator Data'!X190="No data","x",ROUND(IF(LOG('Indicator Data'!X190)&gt;CW$195,10,IF(LOG('Indicator Data'!X190)&lt;CW$194,0,10-(CW$195-LOG('Indicator Data'!X190))/(CW$195-CW$194)*10)),1))</f>
        <v>6.3</v>
      </c>
      <c r="CX187" s="35">
        <f>IF('Indicator Data'!Y190="No data","x",ROUND(IF('Indicator Data'!Y190&gt;CX$195,10,IF('Indicator Data'!Y190&lt;CX$194,0,10-(CX$195-'Indicator Data'!Y190)/(CX$195-CX$194)*10)),1))</f>
        <v>3.2</v>
      </c>
      <c r="CY187" s="35">
        <f>IF('Indicator Data'!Z190="No data","x",ROUND(IF('Indicator Data'!Z190&gt;CY$195,10,IF('Indicator Data'!Z190&lt;CY$194,0,10-(CY$195-'Indicator Data'!Z190)/(CY$195-CY$194)*10)),1))</f>
        <v>5</v>
      </c>
      <c r="CZ187" s="35" t="str">
        <f>IF('Indicator Data'!AA190="No data","x",ROUND(IF('Indicator Data'!AA190&gt;CZ$195,10,IF('Indicator Data'!AA190&lt;CZ$194,0,10-(CZ$195-'Indicator Data'!AA190)/(CZ$195-CZ$194)*10)),1))</f>
        <v>x</v>
      </c>
      <c r="DA187" s="35">
        <f t="shared" si="274"/>
        <v>4.8</v>
      </c>
      <c r="DB187" s="35">
        <f t="shared" si="275"/>
        <v>3.3</v>
      </c>
      <c r="DC187" s="35">
        <f>IF('Indicator Data'!AF190="No data","x",ROUND(IF('Indicator Data'!AF190&gt;DC$195,10,IF('Indicator Data'!AF190&lt;DC$194,0,10-(DC$195-'Indicator Data'!AF190)/(DC$195-DC$194)*10)),1))</f>
        <v>5.8</v>
      </c>
      <c r="DD187" s="35">
        <f>IF('Indicator Data'!AG190="No data","x",ROUND(IF('Indicator Data'!AG190&gt;DD$195,10,IF('Indicator Data'!AG190&lt;DD$194,0,10-(DD$195-'Indicator Data'!AG190)/(DD$195-DD$194)*10)),1))</f>
        <v>3.6</v>
      </c>
      <c r="DE187" s="35">
        <f t="shared" si="276"/>
        <v>4.8</v>
      </c>
      <c r="DF187" s="35">
        <f>IF('Indicator Data'!AB190="No data","x",ROUND(IF('Indicator Data'!AB190&gt;DF$195,10,IF('Indicator Data'!AB190&lt;DF$194,0,10-(DF$195-'Indicator Data'!AB190)/(DF$195-DF$194)*10)),1))</f>
        <v>0</v>
      </c>
      <c r="DG187" s="35">
        <f t="shared" si="277"/>
        <v>0.1</v>
      </c>
      <c r="DH187" s="143">
        <f>IF('Indicator Data'!AD190="No data","x",'Indicator Data'!AD190/'Indicator Data'!$CJ190)</f>
        <v>6.0521413152712044E-4</v>
      </c>
      <c r="DI187" s="35">
        <f t="shared" si="278"/>
        <v>3.9</v>
      </c>
      <c r="DJ187" s="35">
        <f>IF('Indicator Data'!AE190="No data","x",ROUND(IF('Indicator Data'!AE190&gt;DJ$195,0,IF('Indicator Data'!AE190&lt;DJ$194,10,(DJ$195-'Indicator Data'!AE190)/(DJ$195-DJ$194)*10)),1))</f>
        <v>10</v>
      </c>
      <c r="DK187" s="35">
        <f t="shared" si="279"/>
        <v>7</v>
      </c>
      <c r="DL187" s="35">
        <f t="shared" si="280"/>
        <v>4</v>
      </c>
      <c r="DM187" s="37">
        <f t="shared" si="316"/>
        <v>6.1</v>
      </c>
      <c r="DN187" s="38">
        <f t="shared" si="317"/>
        <v>5.3</v>
      </c>
      <c r="DO187" s="35">
        <f>ROUND(IF('Indicator Data'!AH190=0,0,IF('Indicator Data'!AH190&gt;DO$195,10,IF('Indicator Data'!AH190&lt;DO$194,0,10-(DO$195-'Indicator Data'!AH190)/(DO$195-DO$194)*10))),1)</f>
        <v>2</v>
      </c>
      <c r="DP187" s="35">
        <f>ROUND(IF('Indicator Data'!AI190=0,0,IF(LOG('Indicator Data'!AI190)&gt;LOG(DP$195),10,IF(LOG('Indicator Data'!AI190)&lt;LOG(DP$194),0,10-(LOG(DP$195)-LOG('Indicator Data'!AI190))/(LOG(DP$195)-LOG(DP$194))*10))),1)</f>
        <v>3.7</v>
      </c>
      <c r="DQ187" s="37">
        <f t="shared" si="318"/>
        <v>2.9</v>
      </c>
      <c r="DR187" s="35">
        <f>'Indicator Data'!AJ190</f>
        <v>0</v>
      </c>
      <c r="DS187" s="35">
        <f>'Indicator Data'!AK190</f>
        <v>0</v>
      </c>
      <c r="DT187" s="37">
        <f t="shared" si="319"/>
        <v>0</v>
      </c>
      <c r="DU187" s="38">
        <f t="shared" si="320"/>
        <v>2</v>
      </c>
      <c r="DV187" s="13"/>
      <c r="DW187" s="83"/>
      <c r="DX187" s="2"/>
    </row>
    <row r="188" spans="1:128" x14ac:dyDescent="0.3">
      <c r="A188" s="99" t="str">
        <f>'Indicator Data'!A191</f>
        <v>Vanuatu</v>
      </c>
      <c r="B188" s="39" t="str">
        <f>'Indicator Data'!B191</f>
        <v>VUT</v>
      </c>
      <c r="C188" s="35">
        <f>ROUND(IF('Indicator Data'!C191=0,0.1,IF(LOG('Indicator Data'!C191)&gt;C$195,10,IF(LOG('Indicator Data'!C191)&lt;C$194,0,10-(C$195-LOG('Indicator Data'!C191))/(C$195-C$194)*10))),1)</f>
        <v>4.0999999999999996</v>
      </c>
      <c r="D188" s="35">
        <f>ROUND(IF('Indicator Data'!D191=0,0.1,IF(LOG('Indicator Data'!D191)&gt;D$195,10,IF(LOG('Indicator Data'!D191)&lt;D$194,0,10-(D$195-LOG('Indicator Data'!D191))/(D$195-D$194)*10))),1)</f>
        <v>5.4</v>
      </c>
      <c r="E188" s="35">
        <f t="shared" si="281"/>
        <v>4.8</v>
      </c>
      <c r="F188" s="35">
        <f>IF('Indicator Data'!E191="No data",0.1,(ROUND(IF('Indicator Data'!E191=0,0,IF(LOG('Indicator Data'!E191)&gt;F$195,10,IF(LOG('Indicator Data'!E191)&lt;F$194,0,10-(F$195-LOG('Indicator Data'!E191))/(F$195-F$194)*10))),1)))</f>
        <v>0.1</v>
      </c>
      <c r="G188" s="35">
        <f>ROUND(IF('Indicator Data'!F191=0,0,IF(LOG('Indicator Data'!F191)&gt;G$195,10,IF(LOG('Indicator Data'!F191)&lt;G$194,0,10-(G$195-LOG('Indicator Data'!F191))/(G$195-G$194)*10))),1)</f>
        <v>5.6</v>
      </c>
      <c r="H188" s="35">
        <f>ROUND(IF('Indicator Data'!G191=0,0,IF(LOG('Indicator Data'!G191)&gt;H$195,10,IF(LOG('Indicator Data'!G191)&lt;H$194,0,10-(H$195-LOG('Indicator Data'!G191))/(H$195-H$194)*10))),1)</f>
        <v>3.9</v>
      </c>
      <c r="I188" s="35">
        <f>ROUND(IF('Indicator Data'!H191=0,0,IF(LOG('Indicator Data'!H191)&gt;I$195,10,IF(LOG('Indicator Data'!H191)&lt;I$194,0,10-(I$195-LOG('Indicator Data'!H191))/(I$195-I$194)*10))),1)</f>
        <v>5.9</v>
      </c>
      <c r="J188" s="35">
        <f t="shared" si="282"/>
        <v>5</v>
      </c>
      <c r="K188" s="35">
        <f>ROUND(IF('Indicator Data'!I191=0,0,IF(LOG('Indicator Data'!I191)&gt;K$195,10,IF(LOG('Indicator Data'!I191)&lt;K$194,0,10-(K$195-LOG('Indicator Data'!I191))/(K$195-K$194)*10))),1)</f>
        <v>3.9</v>
      </c>
      <c r="L188" s="35">
        <f t="shared" si="283"/>
        <v>4.5</v>
      </c>
      <c r="M188" s="35">
        <f>ROUND(IF('Indicator Data'!J191=0,0,IF(LOG('Indicator Data'!J191)&gt;M$195,10,IF(LOG('Indicator Data'!J191)&lt;M$194,0,10-(M$195-LOG('Indicator Data'!J191))/(M$195-M$194)*10))),1)</f>
        <v>0</v>
      </c>
      <c r="N188" s="36">
        <f>'Indicator Data'!C191/'Indicator Data'!$CK191</f>
        <v>1.5965628617562156E-3</v>
      </c>
      <c r="O188" s="36">
        <f>'Indicator Data'!D191/'Indicator Data'!$CK191</f>
        <v>1.5965628617562156E-3</v>
      </c>
      <c r="P188" s="36" t="str">
        <f>IF(F188=0.1,"x",'Indicator Data'!E191/'Indicator Data'!$CK191)</f>
        <v>x</v>
      </c>
      <c r="Q188" s="36">
        <f>'Indicator Data'!F191/'Indicator Data'!$CK191</f>
        <v>9.1533941695478844E-5</v>
      </c>
      <c r="R188" s="36">
        <f>'Indicator Data'!G191/'Indicator Data'!$CK191</f>
        <v>1.3735706323565531E-2</v>
      </c>
      <c r="S188" s="36">
        <f>'Indicator Data'!H191/'Indicator Data'!$CK191</f>
        <v>5.2596875059041353E-4</v>
      </c>
      <c r="T188" s="36">
        <f>'Indicator Data'!I191/'Indicator Data'!$CK191</f>
        <v>3.4531126603563268E-3</v>
      </c>
      <c r="U188" s="36">
        <f>'Indicator Data'!J191/'Indicator Data'!$CK191</f>
        <v>0</v>
      </c>
      <c r="V188" s="35">
        <f t="shared" si="284"/>
        <v>8</v>
      </c>
      <c r="W188" s="35">
        <f t="shared" si="285"/>
        <v>10</v>
      </c>
      <c r="X188" s="35">
        <f t="shared" si="286"/>
        <v>9.3000000000000007</v>
      </c>
      <c r="Y188" s="35">
        <f t="shared" si="287"/>
        <v>0.1</v>
      </c>
      <c r="Z188" s="35">
        <f t="shared" si="288"/>
        <v>9.9</v>
      </c>
      <c r="AA188" s="35">
        <f t="shared" si="289"/>
        <v>7.6</v>
      </c>
      <c r="AB188" s="35">
        <f t="shared" si="290"/>
        <v>1.1000000000000001</v>
      </c>
      <c r="AC188" s="35">
        <f t="shared" si="291"/>
        <v>5.2</v>
      </c>
      <c r="AD188" s="35">
        <f t="shared" si="292"/>
        <v>3.5</v>
      </c>
      <c r="AE188" s="35">
        <f t="shared" si="293"/>
        <v>4.4000000000000004</v>
      </c>
      <c r="AF188" s="35">
        <f t="shared" si="294"/>
        <v>0</v>
      </c>
      <c r="AG188" s="35">
        <f>ROUND(IF('Indicator Data'!K191=0,0,IF('Indicator Data'!K191&gt;AG$195,10,IF('Indicator Data'!K191&lt;AG$194,0,10-(AG$195-'Indicator Data'!K191)/(AG$195-AG$194)*10))),1)</f>
        <v>0</v>
      </c>
      <c r="AH188" s="35">
        <f t="shared" si="295"/>
        <v>6.1</v>
      </c>
      <c r="AI188" s="35">
        <f t="shared" si="296"/>
        <v>7.7</v>
      </c>
      <c r="AJ188" s="35">
        <f t="shared" si="297"/>
        <v>5.8</v>
      </c>
      <c r="AK188" s="35">
        <f t="shared" si="298"/>
        <v>3.5</v>
      </c>
      <c r="AL188" s="35">
        <f t="shared" si="299"/>
        <v>4.8</v>
      </c>
      <c r="AM188" s="35">
        <f t="shared" si="300"/>
        <v>3.7</v>
      </c>
      <c r="AN188" s="35">
        <f t="shared" si="301"/>
        <v>0</v>
      </c>
      <c r="AO188" s="142">
        <f t="shared" si="302"/>
        <v>7.7</v>
      </c>
      <c r="AP188" s="142">
        <f t="shared" si="255"/>
        <v>0.1</v>
      </c>
      <c r="AQ188" s="142">
        <f t="shared" si="303"/>
        <v>8.5</v>
      </c>
      <c r="AR188" s="142">
        <f t="shared" si="304"/>
        <v>4.5</v>
      </c>
      <c r="AS188" s="35">
        <f t="shared" si="305"/>
        <v>0</v>
      </c>
      <c r="AT188" s="35">
        <f>IF('Indicator Data'!L191="No data","x",IF('Indicator Data'!CL191&lt;1000,"x",ROUND((IF('Indicator Data'!L191&gt;AT$195,10,IF('Indicator Data'!L191&lt;AT$194,0,10-(AT$195-'Indicator Data'!L191)/(AT$195-AT$194)*10))),1)))</f>
        <v>3</v>
      </c>
      <c r="AU188" s="142">
        <f t="shared" si="306"/>
        <v>1.5</v>
      </c>
      <c r="AV188" s="35">
        <f>IF('Indicator Data'!M191="No data","x",ROUND(IF('Indicator Data'!M191=0,0,IF(LOG('Indicator Data'!M191)&gt;AV$195,10,IF(LOG('Indicator Data'!M191)&lt;AV$194,0,10-(AV$195-LOG('Indicator Data'!M191))/(AV$195-AV$194)*10))),1))</f>
        <v>0</v>
      </c>
      <c r="AW188" s="36">
        <f>IF(AV188="x","x",'Indicator Data'!M191/'Indicator Data'!$CK191)</f>
        <v>0</v>
      </c>
      <c r="AX188" s="35">
        <f t="shared" si="256"/>
        <v>0</v>
      </c>
      <c r="AY188" s="35">
        <f t="shared" si="257"/>
        <v>0</v>
      </c>
      <c r="AZ188" s="35" t="str">
        <f>IF('Indicator Data'!N191="No data","x",ROUND(IF('Indicator Data'!N191=0,0,IF(LOG('Indicator Data'!N191)&gt;AZ$195,10,IF(LOG('Indicator Data'!N191)&lt;AZ$194,0,10-(AZ$195-LOG('Indicator Data'!N191))/(AZ$195-AZ$194)*10))),1))</f>
        <v>x</v>
      </c>
      <c r="BA188" s="36" t="str">
        <f>IF(AZ188="x","x",'Indicator Data'!N191/'Indicator Data'!$CK191)</f>
        <v>x</v>
      </c>
      <c r="BB188" s="35" t="str">
        <f t="shared" si="258"/>
        <v>x</v>
      </c>
      <c r="BC188" s="35" t="str">
        <f t="shared" si="259"/>
        <v>x</v>
      </c>
      <c r="BD188" s="35" t="str">
        <f>IF('Indicator Data'!O191="No data","x",ROUND(IF('Indicator Data'!O191=0,0,IF(LOG('Indicator Data'!O191)&gt;BD$195,10,IF(LOG('Indicator Data'!O191)&lt;BD$194,0,10-(BD$195-LOG('Indicator Data'!O191))/(BD$195-BD$194)*10))),1))</f>
        <v>x</v>
      </c>
      <c r="BE188" s="36" t="str">
        <f>IF(BD188="x","x",'Indicator Data'!O191/'Indicator Data'!$CK191)</f>
        <v>x</v>
      </c>
      <c r="BF188" s="35" t="str">
        <f t="shared" si="260"/>
        <v>x</v>
      </c>
      <c r="BG188" s="35" t="str">
        <f t="shared" si="261"/>
        <v>x</v>
      </c>
      <c r="BH188" s="35" t="str">
        <f>IF('Indicator Data'!P191="No data","x",ROUND(IF('Indicator Data'!P191=0,0,IF(LOG('Indicator Data'!P191)&gt;BH$195,10,IF(LOG('Indicator Data'!P191)&lt;BH$194,0,10-(BH$195-LOG('Indicator Data'!P191))/(BH$195-BH$194)*10))),1))</f>
        <v>x</v>
      </c>
      <c r="BI188" s="36" t="str">
        <f>IF(BH188="x","x",'Indicator Data'!P191/'Indicator Data'!$CK191)</f>
        <v>x</v>
      </c>
      <c r="BJ188" s="35" t="str">
        <f t="shared" si="262"/>
        <v>x</v>
      </c>
      <c r="BK188" s="35" t="str">
        <f t="shared" si="263"/>
        <v>x</v>
      </c>
      <c r="BL188" s="35">
        <f t="shared" si="264"/>
        <v>0</v>
      </c>
      <c r="BM188" s="35">
        <f>ROUND(IF('Indicator Data'!Q191=0,0,IF(LOG('Indicator Data'!Q191)&gt;BM$195,10,IF(LOG('Indicator Data'!Q191)&lt;BM$194,0,10-(BM$195-LOG('Indicator Data'!Q191))/(BM$195-BM$194)*10))),1)</f>
        <v>1.5</v>
      </c>
      <c r="BN188" s="35">
        <f>ROUND(IF('Indicator Data'!R191=0,0,IF(LOG('Indicator Data'!R191)&gt;BN$195,10,IF(LOG('Indicator Data'!R191)&lt;BN$194,0,10-(BN$195-LOG('Indicator Data'!R191))/(BN$195-BN$194)*10))),1)</f>
        <v>7.2</v>
      </c>
      <c r="BO188" s="35">
        <f t="shared" si="265"/>
        <v>5.3</v>
      </c>
      <c r="BP188" s="36">
        <f>'Indicator Data'!Q191/'Indicator Data'!$CK191</f>
        <v>4.2320844905439361E-4</v>
      </c>
      <c r="BQ188" s="36">
        <f>'Indicator Data'!R191/'Indicator Data'!$CK191</f>
        <v>0.77723365262899358</v>
      </c>
      <c r="BR188" s="35">
        <f t="shared" si="307"/>
        <v>0</v>
      </c>
      <c r="BS188" s="35">
        <f t="shared" si="308"/>
        <v>9.6999999999999993</v>
      </c>
      <c r="BT188" s="35">
        <f t="shared" si="242"/>
        <v>6.4666666666666659</v>
      </c>
      <c r="BU188" s="35">
        <f t="shared" si="266"/>
        <v>5.9</v>
      </c>
      <c r="BV188" s="35">
        <f>ROUND(IF('Indicator Data'!S191=0,0,IF(LOG('Indicator Data'!S191)&gt;BV$195,10,IF(LOG('Indicator Data'!S191)&lt;BV$194,0,10-(BV$195-LOG('Indicator Data'!S191))/(BV$195-BV$194)*10))),1)</f>
        <v>1.5</v>
      </c>
      <c r="BW188" s="35">
        <f>ROUND(IF('Indicator Data'!T191=0,0,IF(LOG('Indicator Data'!T191)&gt;BW$195,10,IF(LOG('Indicator Data'!T191)&lt;BW$194,0,10-(BW$195-LOG('Indicator Data'!T191))/(BW$195-BW$194)*10))),1)</f>
        <v>6.2</v>
      </c>
      <c r="BX188" s="35">
        <f t="shared" si="267"/>
        <v>4.6333333333333337</v>
      </c>
      <c r="BY188" s="36">
        <f>'Indicator Data'!S191/'Indicator Data'!$CK191</f>
        <v>4.2320844905439361E-4</v>
      </c>
      <c r="BZ188" s="36">
        <f>'Indicator Data'!T191/'Indicator Data'!$CK191</f>
        <v>0.77705605622626539</v>
      </c>
      <c r="CA188" s="35">
        <f t="shared" si="309"/>
        <v>0</v>
      </c>
      <c r="CB188" s="35">
        <f t="shared" si="310"/>
        <v>7.8</v>
      </c>
      <c r="CC188" s="35">
        <f t="shared" si="268"/>
        <v>5.2</v>
      </c>
      <c r="CD188" s="35">
        <f t="shared" si="269"/>
        <v>4.9000000000000004</v>
      </c>
      <c r="CE188" s="35">
        <f t="shared" si="270"/>
        <v>5.4</v>
      </c>
      <c r="CF188" s="35">
        <f>ROUND(IF('Indicator Data'!U191=0,0,IF(LOG('Indicator Data'!U191)&gt;CF$195,10,IF(LOG('Indicator Data'!U191)&lt;CF$194,0,10-(CF$195-LOG('Indicator Data'!U191))/(CF$195-CF$194)*10))),1)</f>
        <v>5.8</v>
      </c>
      <c r="CG188" s="36">
        <f>'Indicator Data'!U191/'Indicator Data'!$CK191</f>
        <v>0.43860643503561375</v>
      </c>
      <c r="CH188" s="35">
        <f t="shared" si="311"/>
        <v>4.9000000000000004</v>
      </c>
      <c r="CI188" s="35">
        <f t="shared" si="271"/>
        <v>5.4</v>
      </c>
      <c r="CJ188" s="35">
        <f>ROUND(IF('Indicator Data'!V191=0,0,IF(LOG('Indicator Data'!V191)&gt;CJ$195,10,IF(LOG('Indicator Data'!V191)&lt;CJ$194,0,10-(CJ$195-LOG('Indicator Data'!V191))/(CJ$195-CJ$194)*10))),1)</f>
        <v>6</v>
      </c>
      <c r="CK188" s="36">
        <f>IF('Indicator Data'!V191/'Indicator Data'!$CK191&gt;1,1,'Indicator Data'!V191/'Indicator Data'!$CK191)</f>
        <v>0.56067959959568481</v>
      </c>
      <c r="CL188" s="35">
        <f t="shared" si="312"/>
        <v>5.6</v>
      </c>
      <c r="CM188" s="35">
        <f t="shared" si="272"/>
        <v>5.8</v>
      </c>
      <c r="CN188" s="35">
        <f>ROUND(IF('Indicator Data'!W191=0,0,IF(LOG('Indicator Data'!W191)&gt;CN$195,10,IF(LOG('Indicator Data'!W191)&lt;CN$194,0,10-(CN$195-LOG('Indicator Data'!W191))/(CN$195-CN$194)*10))),1)</f>
        <v>6.1</v>
      </c>
      <c r="CO188" s="36">
        <f>'Indicator Data'!W191/'Indicator Data'!$CK191</f>
        <v>0.69502320924634886</v>
      </c>
      <c r="CP188" s="35">
        <f t="shared" si="313"/>
        <v>7</v>
      </c>
      <c r="CQ188" s="35">
        <f t="shared" si="273"/>
        <v>6.6</v>
      </c>
      <c r="CR188" s="35">
        <f t="shared" si="314"/>
        <v>5.8</v>
      </c>
      <c r="CS188" s="35">
        <f>IF('Indicator Data'!BZ191="No data","x",ROUND(IF('Indicator Data'!BZ191&gt;CS$195,0,IF('Indicator Data'!BZ191&lt;CS$194,10,(CS$195-'Indicator Data'!BZ191)/(CS$195-CS$194)*10)),1))</f>
        <v>7.3</v>
      </c>
      <c r="CT188" s="35">
        <f>IF('Indicator Data'!CA191="No data","x",ROUND(IF('Indicator Data'!CA191&gt;CT$195,0,IF('Indicator Data'!CA191&lt;CT$194,10,(CT$195-'Indicator Data'!CA191)/(CT$195-CT$194)*10)),1))</f>
        <v>1.5</v>
      </c>
      <c r="CU188" s="35">
        <f>IF('Indicator Data'!AC191="No data","x",ROUND(IF('Indicator Data'!AC191&gt;CU$195,0,IF('Indicator Data'!AC191&lt;CU$194,10,(CU$195-'Indicator Data'!AC191)/(CU$195-CU$194)*10)),1))</f>
        <v>7.5</v>
      </c>
      <c r="CV188" s="35">
        <f t="shared" si="315"/>
        <v>5.4</v>
      </c>
      <c r="CW188" s="35">
        <f>IF('Indicator Data'!X191="No data","x",ROUND(IF(LOG('Indicator Data'!X191)&gt;CW$195,10,IF(LOG('Indicator Data'!X191)&lt;CW$194,0,10-(CW$195-LOG('Indicator Data'!X191))/(CW$195-CW$194)*10)),1))</f>
        <v>4.5999999999999996</v>
      </c>
      <c r="CX188" s="35">
        <f>IF('Indicator Data'!Y191="No data","x",ROUND(IF('Indicator Data'!Y191&gt;CX$195,10,IF('Indicator Data'!Y191&lt;CX$194,0,10-(CX$195-'Indicator Data'!Y191)/(CX$195-CX$194)*10)),1))</f>
        <v>5.8</v>
      </c>
      <c r="CY188" s="35">
        <f>IF('Indicator Data'!Z191="No data","x",ROUND(IF('Indicator Data'!Z191&gt;CY$195,10,IF('Indicator Data'!Z191&lt;CY$194,0,10-(CY$195-'Indicator Data'!Z191)/(CY$195-CY$194)*10)),1))</f>
        <v>2.5</v>
      </c>
      <c r="CZ188" s="35" t="str">
        <f>IF('Indicator Data'!AA191="No data","x",ROUND(IF('Indicator Data'!AA191&gt;CZ$195,10,IF('Indicator Data'!AA191&lt;CZ$194,0,10-(CZ$195-'Indicator Data'!AA191)/(CZ$195-CZ$194)*10)),1))</f>
        <v>x</v>
      </c>
      <c r="DA188" s="35">
        <f t="shared" si="274"/>
        <v>4.3</v>
      </c>
      <c r="DB188" s="35">
        <f t="shared" si="275"/>
        <v>4.7</v>
      </c>
      <c r="DC188" s="35" t="str">
        <f>IF('Indicator Data'!AF191="No data","x",ROUND(IF('Indicator Data'!AF191&gt;DC$195,10,IF('Indicator Data'!AF191&lt;DC$194,0,10-(DC$195-'Indicator Data'!AF191)/(DC$195-DC$194)*10)),1))</f>
        <v>x</v>
      </c>
      <c r="DD188" s="35">
        <f>IF('Indicator Data'!AG191="No data","x",ROUND(IF('Indicator Data'!AG191&gt;DD$195,10,IF('Indicator Data'!AG191&lt;DD$194,0,10-(DD$195-'Indicator Data'!AG191)/(DD$195-DD$194)*10)),1))</f>
        <v>5.9</v>
      </c>
      <c r="DE188" s="35">
        <f t="shared" si="276"/>
        <v>4.7</v>
      </c>
      <c r="DF188" s="35">
        <f>IF('Indicator Data'!AB191="No data","x",ROUND(IF('Indicator Data'!AB191&gt;DF$195,10,IF('Indicator Data'!AB191&lt;DF$194,0,10-(DF$195-'Indicator Data'!AB191)/(DF$195-DF$194)*10)),1))</f>
        <v>0.2</v>
      </c>
      <c r="DG188" s="35">
        <f t="shared" si="277"/>
        <v>4.0999999999999996</v>
      </c>
      <c r="DH188" s="143">
        <f>IF('Indicator Data'!AD191="No data","x",'Indicator Data'!AD191/'Indicator Data'!$CJ191)</f>
        <v>6.6692899207021429E-5</v>
      </c>
      <c r="DI188" s="35">
        <f t="shared" si="278"/>
        <v>9.3000000000000007</v>
      </c>
      <c r="DJ188" s="35">
        <f>IF('Indicator Data'!AE191="No data","x",ROUND(IF('Indicator Data'!AE191&gt;DJ$195,0,IF('Indicator Data'!AE191&lt;DJ$194,10,(DJ$195-'Indicator Data'!AE191)/(DJ$195-DJ$194)*10)),1))</f>
        <v>8</v>
      </c>
      <c r="DK188" s="35">
        <f t="shared" si="279"/>
        <v>8.6999999999999993</v>
      </c>
      <c r="DL188" s="35">
        <f t="shared" si="280"/>
        <v>5.8</v>
      </c>
      <c r="DM188" s="37">
        <f t="shared" si="316"/>
        <v>4.4000000000000004</v>
      </c>
      <c r="DN188" s="38">
        <f t="shared" si="317"/>
        <v>5.2</v>
      </c>
      <c r="DO188" s="35">
        <f>ROUND(IF('Indicator Data'!AH191=0,0,IF('Indicator Data'!AH191&gt;DO$195,10,IF('Indicator Data'!AH191&lt;DO$194,0,10-(DO$195-'Indicator Data'!AH191)/(DO$195-DO$194)*10))),1)</f>
        <v>0</v>
      </c>
      <c r="DP188" s="35">
        <f>ROUND(IF('Indicator Data'!AI191=0,0,IF(LOG('Indicator Data'!AI191)&gt;LOG(DP$195),10,IF(LOG('Indicator Data'!AI191)&lt;LOG(DP$194),0,10-(LOG(DP$195)-LOG('Indicator Data'!AI191))/(LOG(DP$195)-LOG(DP$194))*10))),1)</f>
        <v>0</v>
      </c>
      <c r="DQ188" s="37">
        <f t="shared" si="318"/>
        <v>0</v>
      </c>
      <c r="DR188" s="35">
        <f>'Indicator Data'!AJ191</f>
        <v>0</v>
      </c>
      <c r="DS188" s="35">
        <f>'Indicator Data'!AK191</f>
        <v>0</v>
      </c>
      <c r="DT188" s="37">
        <f t="shared" si="319"/>
        <v>0</v>
      </c>
      <c r="DU188" s="38">
        <f t="shared" si="320"/>
        <v>0</v>
      </c>
      <c r="DV188" s="13"/>
      <c r="DW188" s="83"/>
      <c r="DX188" s="2"/>
    </row>
    <row r="189" spans="1:128" x14ac:dyDescent="0.3">
      <c r="A189" s="99" t="str">
        <f>'Indicator Data'!A192</f>
        <v>Venezuela</v>
      </c>
      <c r="B189" s="39" t="str">
        <f>'Indicator Data'!B192</f>
        <v>VEN</v>
      </c>
      <c r="C189" s="35">
        <f>ROUND(IF('Indicator Data'!C192=0,0.1,IF(LOG('Indicator Data'!C192)&gt;C$195,10,IF(LOG('Indicator Data'!C192)&lt;C$194,0,10-(C$195-LOG('Indicator Data'!C192))/(C$195-C$194)*10))),1)</f>
        <v>9.4</v>
      </c>
      <c r="D189" s="35">
        <f>ROUND(IF('Indicator Data'!D192=0,0.1,IF(LOG('Indicator Data'!D192)&gt;D$195,10,IF(LOG('Indicator Data'!D192)&lt;D$194,0,10-(D$195-LOG('Indicator Data'!D192))/(D$195-D$194)*10))),1)</f>
        <v>10</v>
      </c>
      <c r="E189" s="35">
        <f t="shared" si="281"/>
        <v>9.6999999999999993</v>
      </c>
      <c r="F189" s="35">
        <f>IF('Indicator Data'!E192="No data",0.1,(ROUND(IF('Indicator Data'!E192=0,0,IF(LOG('Indicator Data'!E192)&gt;F$195,10,IF(LOG('Indicator Data'!E192)&lt;F$194,0,10-(F$195-LOG('Indicator Data'!E192))/(F$195-F$194)*10))),1)))</f>
        <v>7.6</v>
      </c>
      <c r="G189" s="35">
        <f>ROUND(IF('Indicator Data'!F192=0,0,IF(LOG('Indicator Data'!F192)&gt;G$195,10,IF(LOG('Indicator Data'!F192)&lt;G$194,0,10-(G$195-LOG('Indicator Data'!F192))/(G$195-G$194)*10))),1)</f>
        <v>6.8</v>
      </c>
      <c r="H189" s="35">
        <f>ROUND(IF('Indicator Data'!G192=0,0,IF(LOG('Indicator Data'!G192)&gt;H$195,10,IF(LOG('Indicator Data'!G192)&lt;H$194,0,10-(H$195-LOG('Indicator Data'!G192))/(H$195-H$194)*10))),1)</f>
        <v>6.4</v>
      </c>
      <c r="I189" s="35">
        <f>ROUND(IF('Indicator Data'!H192=0,0,IF(LOG('Indicator Data'!H192)&gt;I$195,10,IF(LOG('Indicator Data'!H192)&lt;I$194,0,10-(I$195-LOG('Indicator Data'!H192))/(I$195-I$194)*10))),1)</f>
        <v>4.8</v>
      </c>
      <c r="J189" s="35">
        <f t="shared" si="282"/>
        <v>5.7</v>
      </c>
      <c r="K189" s="35">
        <f>ROUND(IF('Indicator Data'!I192=0,0,IF(LOG('Indicator Data'!I192)&gt;K$195,10,IF(LOG('Indicator Data'!I192)&lt;K$194,0,10-(K$195-LOG('Indicator Data'!I192))/(K$195-K$194)*10))),1)</f>
        <v>7.6</v>
      </c>
      <c r="L189" s="35">
        <f t="shared" si="283"/>
        <v>6.8</v>
      </c>
      <c r="M189" s="35">
        <f>ROUND(IF('Indicator Data'!J192=0,0,IF(LOG('Indicator Data'!J192)&gt;M$195,10,IF(LOG('Indicator Data'!J192)&lt;M$194,0,10-(M$195-LOG('Indicator Data'!J192))/(M$195-M$194)*10))),1)</f>
        <v>0</v>
      </c>
      <c r="N189" s="36">
        <f>'Indicator Data'!C192/'Indicator Data'!$CK192</f>
        <v>1.8715926301264031E-3</v>
      </c>
      <c r="O189" s="36">
        <f>'Indicator Data'!D192/'Indicator Data'!$CK192</f>
        <v>6.668519655835699E-4</v>
      </c>
      <c r="P189" s="36">
        <f>IF(F189=0.1,"x",'Indicator Data'!E192/'Indicator Data'!$CK192)</f>
        <v>3.6571941505548198E-3</v>
      </c>
      <c r="Q189" s="36">
        <f>'Indicator Data'!F192/'Indicator Data'!$CK192</f>
        <v>3.6315731999889931E-6</v>
      </c>
      <c r="R189" s="36">
        <f>'Indicator Data'!G192/'Indicator Data'!$CK192</f>
        <v>1.1974989652308911E-3</v>
      </c>
      <c r="S189" s="36">
        <f>'Indicator Data'!H192/'Indicator Data'!$CK192</f>
        <v>7.4120324245955868E-7</v>
      </c>
      <c r="T189" s="36">
        <f>'Indicator Data'!I192/'Indicator Data'!$CK192</f>
        <v>2.048895461236671E-3</v>
      </c>
      <c r="U189" s="36">
        <f>'Indicator Data'!J192/'Indicator Data'!$CK192</f>
        <v>0</v>
      </c>
      <c r="V189" s="35">
        <f t="shared" si="284"/>
        <v>9.4</v>
      </c>
      <c r="W189" s="35">
        <f t="shared" si="285"/>
        <v>6.7</v>
      </c>
      <c r="X189" s="35">
        <f t="shared" si="286"/>
        <v>8.4</v>
      </c>
      <c r="Y189" s="35">
        <f t="shared" si="287"/>
        <v>2.4</v>
      </c>
      <c r="Z189" s="35">
        <f t="shared" si="288"/>
        <v>6.8</v>
      </c>
      <c r="AA189" s="35">
        <f t="shared" si="289"/>
        <v>0.7</v>
      </c>
      <c r="AB189" s="35">
        <f t="shared" si="290"/>
        <v>0</v>
      </c>
      <c r="AC189" s="35">
        <f t="shared" si="291"/>
        <v>0.4</v>
      </c>
      <c r="AD189" s="35">
        <f t="shared" si="292"/>
        <v>2</v>
      </c>
      <c r="AE189" s="35">
        <f t="shared" si="293"/>
        <v>1.2</v>
      </c>
      <c r="AF189" s="35">
        <f t="shared" si="294"/>
        <v>0</v>
      </c>
      <c r="AG189" s="35">
        <f>ROUND(IF('Indicator Data'!K192=0,0,IF('Indicator Data'!K192&gt;AG$195,10,IF('Indicator Data'!K192&lt;AG$194,0,10-(AG$195-'Indicator Data'!K192)/(AG$195-AG$194)*10))),1)</f>
        <v>1</v>
      </c>
      <c r="AH189" s="35">
        <f t="shared" si="295"/>
        <v>9.4</v>
      </c>
      <c r="AI189" s="35">
        <f t="shared" si="296"/>
        <v>8.4</v>
      </c>
      <c r="AJ189" s="35">
        <f t="shared" si="297"/>
        <v>3.6</v>
      </c>
      <c r="AK189" s="35">
        <f t="shared" si="298"/>
        <v>2.4</v>
      </c>
      <c r="AL189" s="35">
        <f t="shared" si="299"/>
        <v>3</v>
      </c>
      <c r="AM189" s="35">
        <f t="shared" si="300"/>
        <v>4.8</v>
      </c>
      <c r="AN189" s="35">
        <f t="shared" si="301"/>
        <v>0</v>
      </c>
      <c r="AO189" s="142">
        <f t="shared" si="302"/>
        <v>9.1999999999999993</v>
      </c>
      <c r="AP189" s="142">
        <f t="shared" si="255"/>
        <v>5.6</v>
      </c>
      <c r="AQ189" s="142">
        <f t="shared" si="303"/>
        <v>6.8</v>
      </c>
      <c r="AR189" s="142">
        <f t="shared" si="304"/>
        <v>4.5999999999999996</v>
      </c>
      <c r="AS189" s="35">
        <f t="shared" si="305"/>
        <v>0.5</v>
      </c>
      <c r="AT189" s="35">
        <f>IF('Indicator Data'!L192="No data","x",IF('Indicator Data'!CL192&lt;1000,"x",ROUND((IF('Indicator Data'!L192&gt;AT$195,10,IF('Indicator Data'!L192&lt;AT$194,0,10-(AT$195-'Indicator Data'!L192)/(AT$195-AT$194)*10))),1)))</f>
        <v>2</v>
      </c>
      <c r="AU189" s="142">
        <f t="shared" si="306"/>
        <v>1.3</v>
      </c>
      <c r="AV189" s="35" t="str">
        <f>IF('Indicator Data'!M192="No data","x",ROUND(IF('Indicator Data'!M192=0,0,IF(LOG('Indicator Data'!M192)&gt;AV$195,10,IF(LOG('Indicator Data'!M192)&lt;AV$194,0,10-(AV$195-LOG('Indicator Data'!M192))/(AV$195-AV$194)*10))),1))</f>
        <v>x</v>
      </c>
      <c r="AW189" s="36" t="str">
        <f>IF(AV189="x","x",'Indicator Data'!M192/'Indicator Data'!$CK192)</f>
        <v>x</v>
      </c>
      <c r="AX189" s="35" t="str">
        <f t="shared" si="256"/>
        <v>x</v>
      </c>
      <c r="AY189" s="35" t="str">
        <f t="shared" si="257"/>
        <v>x</v>
      </c>
      <c r="AZ189" s="35" t="str">
        <f>IF('Indicator Data'!N192="No data","x",ROUND(IF('Indicator Data'!N192=0,0,IF(LOG('Indicator Data'!N192)&gt;AZ$195,10,IF(LOG('Indicator Data'!N192)&lt;AZ$194,0,10-(AZ$195-LOG('Indicator Data'!N192))/(AZ$195-AZ$194)*10))),1))</f>
        <v>x</v>
      </c>
      <c r="BA189" s="36" t="str">
        <f>IF(AZ189="x","x",'Indicator Data'!N192/'Indicator Data'!$CK192)</f>
        <v>x</v>
      </c>
      <c r="BB189" s="35" t="str">
        <f t="shared" si="258"/>
        <v>x</v>
      </c>
      <c r="BC189" s="35" t="str">
        <f t="shared" si="259"/>
        <v>x</v>
      </c>
      <c r="BD189" s="35" t="str">
        <f>IF('Indicator Data'!O192="No data","x",ROUND(IF('Indicator Data'!O192=0,0,IF(LOG('Indicator Data'!O192)&gt;BD$195,10,IF(LOG('Indicator Data'!O192)&lt;BD$194,0,10-(BD$195-LOG('Indicator Data'!O192))/(BD$195-BD$194)*10))),1))</f>
        <v>x</v>
      </c>
      <c r="BE189" s="36" t="str">
        <f>IF(BD189="x","x",'Indicator Data'!O192/'Indicator Data'!$CK192)</f>
        <v>x</v>
      </c>
      <c r="BF189" s="35" t="str">
        <f t="shared" si="260"/>
        <v>x</v>
      </c>
      <c r="BG189" s="35" t="str">
        <f t="shared" si="261"/>
        <v>x</v>
      </c>
      <c r="BH189" s="35" t="str">
        <f>IF('Indicator Data'!P192="No data","x",ROUND(IF('Indicator Data'!P192=0,0,IF(LOG('Indicator Data'!P192)&gt;BH$195,10,IF(LOG('Indicator Data'!P192)&lt;BH$194,0,10-(BH$195-LOG('Indicator Data'!P192))/(BH$195-BH$194)*10))),1))</f>
        <v>x</v>
      </c>
      <c r="BI189" s="36" t="str">
        <f>IF(BH189="x","x",'Indicator Data'!P192/'Indicator Data'!$CK192)</f>
        <v>x</v>
      </c>
      <c r="BJ189" s="35" t="str">
        <f t="shared" si="262"/>
        <v>x</v>
      </c>
      <c r="BK189" s="35" t="str">
        <f t="shared" si="263"/>
        <v>x</v>
      </c>
      <c r="BL189" s="35" t="str">
        <f t="shared" si="264"/>
        <v>x</v>
      </c>
      <c r="BM189" s="35">
        <f>ROUND(IF('Indicator Data'!Q192=0,0,IF(LOG('Indicator Data'!Q192)&gt;BM$195,10,IF(LOG('Indicator Data'!Q192)&lt;BM$194,0,10-(BM$195-LOG('Indicator Data'!Q192))/(BM$195-BM$194)*10))),1)</f>
        <v>9</v>
      </c>
      <c r="BN189" s="35">
        <f>ROUND(IF('Indicator Data'!R192=0,0,IF(LOG('Indicator Data'!R192)&gt;BN$195,10,IF(LOG('Indicator Data'!R192)&lt;BN$194,0,10-(BN$195-LOG('Indicator Data'!R192))/(BN$195-BN$194)*10))),1)</f>
        <v>9.5</v>
      </c>
      <c r="BO189" s="35">
        <f t="shared" si="265"/>
        <v>9.3333333333333339</v>
      </c>
      <c r="BP189" s="36">
        <f>'Indicator Data'!Q192/'Indicator Data'!$CK192</f>
        <v>0.67210256381605959</v>
      </c>
      <c r="BQ189" s="36">
        <f>'Indicator Data'!R192/'Indicator Data'!$CK192</f>
        <v>0.15415788064131378</v>
      </c>
      <c r="BR189" s="35">
        <f t="shared" si="307"/>
        <v>6.7</v>
      </c>
      <c r="BS189" s="35">
        <f t="shared" si="308"/>
        <v>1.9</v>
      </c>
      <c r="BT189" s="35">
        <f t="shared" si="242"/>
        <v>3.5</v>
      </c>
      <c r="BU189" s="35">
        <f t="shared" si="266"/>
        <v>7.4</v>
      </c>
      <c r="BV189" s="35">
        <f>ROUND(IF('Indicator Data'!S192=0,0,IF(LOG('Indicator Data'!S192)&gt;BV$195,10,IF(LOG('Indicator Data'!S192)&lt;BV$194,0,10-(BV$195-LOG('Indicator Data'!S192))/(BV$195-BV$194)*10))),1)</f>
        <v>1.2</v>
      </c>
      <c r="BW189" s="35">
        <f>ROUND(IF('Indicator Data'!T192=0,0,IF(LOG('Indicator Data'!T192)&gt;BW$195,10,IF(LOG('Indicator Data'!T192)&lt;BW$194,0,10-(BW$195-LOG('Indicator Data'!T192))/(BW$195-BW$194)*10))),1)</f>
        <v>7.2</v>
      </c>
      <c r="BX189" s="35">
        <f t="shared" si="267"/>
        <v>5.2</v>
      </c>
      <c r="BY189" s="36">
        <f>'Indicator Data'!S192/'Indicator Data'!$CK192</f>
        <v>2.37601160700935E-6</v>
      </c>
      <c r="BZ189" s="36">
        <f>'Indicator Data'!T192/'Indicator Data'!$CK192</f>
        <v>3.8120505465003292E-2</v>
      </c>
      <c r="CA189" s="35">
        <f t="shared" si="309"/>
        <v>0</v>
      </c>
      <c r="CB189" s="35">
        <f t="shared" si="310"/>
        <v>0.4</v>
      </c>
      <c r="CC189" s="35">
        <f t="shared" si="268"/>
        <v>0.26666666666666666</v>
      </c>
      <c r="CD189" s="35">
        <f t="shared" si="269"/>
        <v>3.1</v>
      </c>
      <c r="CE189" s="35">
        <f t="shared" si="270"/>
        <v>5.7</v>
      </c>
      <c r="CF189" s="35">
        <f>ROUND(IF('Indicator Data'!U192=0,0,IF(LOG('Indicator Data'!U192)&gt;CF$195,10,IF(LOG('Indicator Data'!U192)&lt;CF$194,0,10-(CF$195-LOG('Indicator Data'!U192))/(CF$195-CF$194)*10))),1)</f>
        <v>9.1</v>
      </c>
      <c r="CG189" s="36">
        <f>'Indicator Data'!U192/'Indicator Data'!$CK192</f>
        <v>0.72460490699696567</v>
      </c>
      <c r="CH189" s="35">
        <f t="shared" si="311"/>
        <v>8.1</v>
      </c>
      <c r="CI189" s="35">
        <f t="shared" si="271"/>
        <v>8.6999999999999993</v>
      </c>
      <c r="CJ189" s="35">
        <f>ROUND(IF('Indicator Data'!V192=0,0,IF(LOG('Indicator Data'!V192)&gt;CJ$195,10,IF(LOG('Indicator Data'!V192)&lt;CJ$194,0,10-(CJ$195-LOG('Indicator Data'!V192))/(CJ$195-CJ$194)*10))),1)</f>
        <v>9.1999999999999993</v>
      </c>
      <c r="CK189" s="36">
        <f>IF('Indicator Data'!V192/'Indicator Data'!$CK192&gt;1,1,'Indicator Data'!V192/'Indicator Data'!$CK192)</f>
        <v>0.89251200567198918</v>
      </c>
      <c r="CL189" s="35">
        <f t="shared" si="312"/>
        <v>8.9</v>
      </c>
      <c r="CM189" s="35">
        <f t="shared" si="272"/>
        <v>9.1</v>
      </c>
      <c r="CN189" s="35">
        <f>ROUND(IF('Indicator Data'!W192=0,0,IF(LOG('Indicator Data'!W192)&gt;CN$195,10,IF(LOG('Indicator Data'!W192)&lt;CN$194,0,10-(CN$195-LOG('Indicator Data'!W192))/(CN$195-CN$194)*10))),1)</f>
        <v>9.1</v>
      </c>
      <c r="CO189" s="36">
        <f>'Indicator Data'!W192/'Indicator Data'!$CK192</f>
        <v>0.79772072504379488</v>
      </c>
      <c r="CP189" s="35">
        <f t="shared" si="313"/>
        <v>8</v>
      </c>
      <c r="CQ189" s="35">
        <f t="shared" si="273"/>
        <v>8.6</v>
      </c>
      <c r="CR189" s="35">
        <f t="shared" si="314"/>
        <v>8.3000000000000007</v>
      </c>
      <c r="CS189" s="35">
        <f>IF('Indicator Data'!BZ192="No data","x",ROUND(IF('Indicator Data'!BZ192&gt;CS$195,0,IF('Indicator Data'!BZ192&lt;CS$194,10,(CS$195-'Indicator Data'!BZ192)/(CS$195-CS$194)*10)),1))</f>
        <v>0.7</v>
      </c>
      <c r="CT189" s="35">
        <f>IF('Indicator Data'!CA192="No data","x",ROUND(IF('Indicator Data'!CA192&gt;CT$195,0,IF('Indicator Data'!CA192&lt;CT$194,10,(CT$195-'Indicator Data'!CA192)/(CT$195-CT$194)*10)),1))</f>
        <v>0.7</v>
      </c>
      <c r="CU189" s="35" t="str">
        <f>IF('Indicator Data'!AC192="No data","x",ROUND(IF('Indicator Data'!AC192&gt;CU$195,0,IF('Indicator Data'!AC192&lt;CU$194,10,(CU$195-'Indicator Data'!AC192)/(CU$195-CU$194)*10)),1))</f>
        <v>x</v>
      </c>
      <c r="CV189" s="35">
        <f t="shared" si="315"/>
        <v>0.7</v>
      </c>
      <c r="CW189" s="35">
        <f>IF('Indicator Data'!X192="No data","x",ROUND(IF(LOG('Indicator Data'!X192)&gt;CW$195,10,IF(LOG('Indicator Data'!X192)&lt;CW$194,0,10-(CW$195-LOG('Indicator Data'!X192))/(CW$195-CW$194)*10)),1))</f>
        <v>5</v>
      </c>
      <c r="CX189" s="35">
        <f>IF('Indicator Data'!Y192="No data","x",ROUND(IF('Indicator Data'!Y192&gt;CX$195,10,IF('Indicator Data'!Y192&lt;CX$194,0,10-(CX$195-'Indicator Data'!Y192)/(CX$195-CX$194)*10)),1))</f>
        <v>0</v>
      </c>
      <c r="CY189" s="35">
        <f>IF('Indicator Data'!Z192="No data","x",ROUND(IF('Indicator Data'!Z192&gt;CY$195,10,IF('Indicator Data'!Z192&lt;CY$194,0,10-(CY$195-'Indicator Data'!Z192)/(CY$195-CY$194)*10)),1))</f>
        <v>8.8000000000000007</v>
      </c>
      <c r="CZ189" s="35" t="str">
        <f>IF('Indicator Data'!AA192="No data","x",ROUND(IF('Indicator Data'!AA192&gt;CZ$195,10,IF('Indicator Data'!AA192&lt;CZ$194,0,10-(CZ$195-'Indicator Data'!AA192)/(CZ$195-CZ$194)*10)),1))</f>
        <v>x</v>
      </c>
      <c r="DA189" s="35">
        <f t="shared" si="274"/>
        <v>4.5999999999999996</v>
      </c>
      <c r="DB189" s="35">
        <f t="shared" si="275"/>
        <v>3.3</v>
      </c>
      <c r="DC189" s="35">
        <f>IF('Indicator Data'!AF192="No data","x",ROUND(IF('Indicator Data'!AF192&gt;DC$195,10,IF('Indicator Data'!AF192&lt;DC$194,0,10-(DC$195-'Indicator Data'!AF192)/(DC$195-DC$194)*10)),1))</f>
        <v>3.9</v>
      </c>
      <c r="DD189" s="35">
        <f>IF('Indicator Data'!AG192="No data","x",ROUND(IF('Indicator Data'!AG192&gt;DD$195,10,IF('Indicator Data'!AG192&lt;DD$194,0,10-(DD$195-'Indicator Data'!AG192)/(DD$195-DD$194)*10)),1))</f>
        <v>2.2999999999999998</v>
      </c>
      <c r="DE189" s="35">
        <f t="shared" si="276"/>
        <v>4</v>
      </c>
      <c r="DF189" s="35">
        <f>IF('Indicator Data'!AB192="No data","x",ROUND(IF('Indicator Data'!AB192&gt;DF$195,10,IF('Indicator Data'!AB192&lt;DF$194,0,10-(DF$195-'Indicator Data'!AB192)/(DF$195-DF$194)*10)),1))</f>
        <v>1</v>
      </c>
      <c r="DG189" s="35">
        <f t="shared" si="277"/>
        <v>0.8</v>
      </c>
      <c r="DH189" s="143">
        <f>IF('Indicator Data'!AD192="No data","x",'Indicator Data'!AD192/'Indicator Data'!$CJ192)</f>
        <v>5.1017278859401207E-4</v>
      </c>
      <c r="DI189" s="35">
        <f t="shared" si="278"/>
        <v>4.9000000000000004</v>
      </c>
      <c r="DJ189" s="35">
        <f>IF('Indicator Data'!AE192="No data","x",ROUND(IF('Indicator Data'!AE192&gt;DJ$195,0,IF('Indicator Data'!AE192&lt;DJ$194,10,(DJ$195-'Indicator Data'!AE192)/(DJ$195-DJ$194)*10)),1))</f>
        <v>2</v>
      </c>
      <c r="DK189" s="35">
        <f t="shared" si="279"/>
        <v>3.5</v>
      </c>
      <c r="DL189" s="35">
        <f t="shared" si="280"/>
        <v>2.8</v>
      </c>
      <c r="DM189" s="37">
        <f t="shared" si="316"/>
        <v>5.4</v>
      </c>
      <c r="DN189" s="38">
        <f t="shared" si="317"/>
        <v>6.1</v>
      </c>
      <c r="DO189" s="35">
        <f>ROUND(IF('Indicator Data'!AH192=0,0,IF('Indicator Data'!AH192&gt;DO$195,10,IF('Indicator Data'!AH192&lt;DO$194,0,10-(DO$195-'Indicator Data'!AH192)/(DO$195-DO$194)*10))),1)</f>
        <v>8.8000000000000007</v>
      </c>
      <c r="DP189" s="35">
        <f>ROUND(IF('Indicator Data'!AI192=0,0,IF(LOG('Indicator Data'!AI192)&gt;LOG(DP$195),10,IF(LOG('Indicator Data'!AI192)&lt;LOG(DP$194),0,10-(LOG(DP$195)-LOG('Indicator Data'!AI192))/(LOG(DP$195)-LOG(DP$194))*10))),1)</f>
        <v>8</v>
      </c>
      <c r="DQ189" s="37">
        <f t="shared" si="318"/>
        <v>8.4</v>
      </c>
      <c r="DR189" s="35">
        <f>'Indicator Data'!AJ192</f>
        <v>0</v>
      </c>
      <c r="DS189" s="35">
        <f>'Indicator Data'!AK192</f>
        <v>0</v>
      </c>
      <c r="DT189" s="37">
        <f t="shared" si="319"/>
        <v>0</v>
      </c>
      <c r="DU189" s="38">
        <f t="shared" si="320"/>
        <v>5.9</v>
      </c>
      <c r="DV189" s="13"/>
      <c r="DW189" s="83"/>
      <c r="DX189" s="2"/>
    </row>
    <row r="190" spans="1:128" x14ac:dyDescent="0.3">
      <c r="A190" s="99" t="str">
        <f>'Indicator Data'!A193</f>
        <v>Viet Nam</v>
      </c>
      <c r="B190" s="39" t="str">
        <f>'Indicator Data'!B193</f>
        <v>VNM</v>
      </c>
      <c r="C190" s="35">
        <f>ROUND(IF('Indicator Data'!C193=0,0.1,IF(LOG('Indicator Data'!C193)&gt;C$195,10,IF(LOG('Indicator Data'!C193)&lt;C$194,0,10-(C$195-LOG('Indicator Data'!C193))/(C$195-C$194)*10))),1)</f>
        <v>8.9</v>
      </c>
      <c r="D190" s="35">
        <f>ROUND(IF('Indicator Data'!D193=0,0.1,IF(LOG('Indicator Data'!D193)&gt;D$195,10,IF(LOG('Indicator Data'!D193)&lt;D$194,0,10-(D$195-LOG('Indicator Data'!D193))/(D$195-D$194)*10))),1)</f>
        <v>0.1</v>
      </c>
      <c r="E190" s="35">
        <f t="shared" si="281"/>
        <v>6.2</v>
      </c>
      <c r="F190" s="35">
        <f>IF('Indicator Data'!E193="No data",0.1,(ROUND(IF('Indicator Data'!E193=0,0,IF(LOG('Indicator Data'!E193)&gt;F$195,10,IF(LOG('Indicator Data'!E193)&lt;F$194,0,10-(F$195-LOG('Indicator Data'!E193))/(F$195-F$194)*10))),1)))</f>
        <v>10</v>
      </c>
      <c r="G190" s="35">
        <f>ROUND(IF('Indicator Data'!F193=0,0,IF(LOG('Indicator Data'!F193)&gt;G$195,10,IF(LOG('Indicator Data'!F193)&lt;G$194,0,10-(G$195-LOG('Indicator Data'!F193))/(G$195-G$194)*10))),1)</f>
        <v>7.7</v>
      </c>
      <c r="H190" s="35">
        <f>ROUND(IF('Indicator Data'!G193=0,0,IF(LOG('Indicator Data'!G193)&gt;H$195,10,IF(LOG('Indicator Data'!G193)&lt;H$194,0,10-(H$195-LOG('Indicator Data'!G193))/(H$195-H$194)*10))),1)</f>
        <v>9.8000000000000007</v>
      </c>
      <c r="I190" s="35">
        <f>ROUND(IF('Indicator Data'!H193=0,0,IF(LOG('Indicator Data'!H193)&gt;I$195,10,IF(LOG('Indicator Data'!H193)&lt;I$194,0,10-(I$195-LOG('Indicator Data'!H193))/(I$195-I$194)*10))),1)</f>
        <v>9.8000000000000007</v>
      </c>
      <c r="J190" s="35">
        <f t="shared" si="282"/>
        <v>9.8000000000000007</v>
      </c>
      <c r="K190" s="35">
        <f>ROUND(IF('Indicator Data'!I193=0,0,IF(LOG('Indicator Data'!I193)&gt;K$195,10,IF(LOG('Indicator Data'!I193)&lt;K$194,0,10-(K$195-LOG('Indicator Data'!I193))/(K$195-K$194)*10))),1)</f>
        <v>9.3000000000000007</v>
      </c>
      <c r="L190" s="35">
        <f t="shared" si="283"/>
        <v>9.6</v>
      </c>
      <c r="M190" s="35">
        <f>ROUND(IF('Indicator Data'!J193=0,0,IF(LOG('Indicator Data'!J193)&gt;M$195,10,IF(LOG('Indicator Data'!J193)&lt;M$194,0,10-(M$195-LOG('Indicator Data'!J193))/(M$195-M$194)*10))),1)</f>
        <v>10</v>
      </c>
      <c r="N190" s="36">
        <f>'Indicator Data'!C193/'Indicator Data'!$CK193</f>
        <v>3.8177697267284511E-4</v>
      </c>
      <c r="O190" s="36">
        <f>'Indicator Data'!D193/'Indicator Data'!$CK193</f>
        <v>0</v>
      </c>
      <c r="P190" s="36">
        <f>IF(F190=0.1,"x",'Indicator Data'!E193/'Indicator Data'!$CK193)</f>
        <v>1.8777858000771478E-2</v>
      </c>
      <c r="Q190" s="36">
        <f>'Indicator Data'!F193/'Indicator Data'!$CK193</f>
        <v>4.4257098543670357E-6</v>
      </c>
      <c r="R190" s="36">
        <f>'Indicator Data'!G193/'Indicator Data'!$CK193</f>
        <v>8.9605155763231529E-3</v>
      </c>
      <c r="S190" s="36">
        <f>'Indicator Data'!H193/'Indicator Data'!$CK193</f>
        <v>7.716894943212185E-4</v>
      </c>
      <c r="T190" s="36">
        <f>'Indicator Data'!I193/'Indicator Data'!$CK193</f>
        <v>4.9753900032688649E-3</v>
      </c>
      <c r="U190" s="36">
        <f>'Indicator Data'!J193/'Indicator Data'!$CK193</f>
        <v>2.4029198283070765E-3</v>
      </c>
      <c r="V190" s="35">
        <f t="shared" si="284"/>
        <v>1.9</v>
      </c>
      <c r="W190" s="35">
        <f t="shared" si="285"/>
        <v>0</v>
      </c>
      <c r="X190" s="35">
        <f t="shared" si="286"/>
        <v>1</v>
      </c>
      <c r="Y190" s="35">
        <f t="shared" si="287"/>
        <v>10</v>
      </c>
      <c r="Z190" s="35">
        <f t="shared" si="288"/>
        <v>7</v>
      </c>
      <c r="AA190" s="35">
        <f t="shared" si="289"/>
        <v>5</v>
      </c>
      <c r="AB190" s="35">
        <f t="shared" si="290"/>
        <v>1.5</v>
      </c>
      <c r="AC190" s="35">
        <f t="shared" si="291"/>
        <v>3.4</v>
      </c>
      <c r="AD190" s="35">
        <f t="shared" si="292"/>
        <v>5</v>
      </c>
      <c r="AE190" s="35">
        <f t="shared" si="293"/>
        <v>4.2</v>
      </c>
      <c r="AF190" s="35">
        <f t="shared" si="294"/>
        <v>0.8</v>
      </c>
      <c r="AG190" s="35">
        <f>ROUND(IF('Indicator Data'!K193=0,0,IF('Indicator Data'!K193&gt;AG$195,10,IF('Indicator Data'!K193&lt;AG$194,0,10-(AG$195-'Indicator Data'!K193)/(AG$195-AG$194)*10))),1)</f>
        <v>5.7</v>
      </c>
      <c r="AH190" s="35">
        <f t="shared" si="295"/>
        <v>5.4</v>
      </c>
      <c r="AI190" s="35">
        <f t="shared" si="296"/>
        <v>0.1</v>
      </c>
      <c r="AJ190" s="35">
        <f t="shared" si="297"/>
        <v>7.4</v>
      </c>
      <c r="AK190" s="35">
        <f t="shared" si="298"/>
        <v>5.7</v>
      </c>
      <c r="AL190" s="35">
        <f t="shared" si="299"/>
        <v>6.6</v>
      </c>
      <c r="AM190" s="35">
        <f t="shared" si="300"/>
        <v>7.2</v>
      </c>
      <c r="AN190" s="35">
        <f t="shared" si="301"/>
        <v>7.7</v>
      </c>
      <c r="AO190" s="142">
        <f t="shared" si="302"/>
        <v>4.0999999999999996</v>
      </c>
      <c r="AP190" s="142">
        <f t="shared" si="255"/>
        <v>10</v>
      </c>
      <c r="AQ190" s="142">
        <f t="shared" si="303"/>
        <v>7.4</v>
      </c>
      <c r="AR190" s="142">
        <f t="shared" si="304"/>
        <v>7.9</v>
      </c>
      <c r="AS190" s="35">
        <f t="shared" si="305"/>
        <v>6.7</v>
      </c>
      <c r="AT190" s="35">
        <f>IF('Indicator Data'!L193="No data","x",IF('Indicator Data'!CL193&lt;1000,"x",ROUND((IF('Indicator Data'!L193&gt;AT$195,10,IF('Indicator Data'!L193&lt;AT$194,0,10-(AT$195-'Indicator Data'!L193)/(AT$195-AT$194)*10))),1)))</f>
        <v>0</v>
      </c>
      <c r="AU190" s="142">
        <f t="shared" si="306"/>
        <v>3.4</v>
      </c>
      <c r="AV190" s="35">
        <f>IF('Indicator Data'!M193="No data","x",ROUND(IF('Indicator Data'!M193=0,0,IF(LOG('Indicator Data'!M193)&gt;AV$195,10,IF(LOG('Indicator Data'!M193)&lt;AV$194,0,10-(AV$195-LOG('Indicator Data'!M193))/(AV$195-AV$194)*10))),1))</f>
        <v>9.4</v>
      </c>
      <c r="AW190" s="36">
        <f>IF(AV190="x","x",'Indicator Data'!M193/'Indicator Data'!$CK193)</f>
        <v>0.42401964935203207</v>
      </c>
      <c r="AX190" s="35">
        <f t="shared" si="256"/>
        <v>4.7</v>
      </c>
      <c r="AY190" s="35">
        <f t="shared" si="257"/>
        <v>7.8</v>
      </c>
      <c r="AZ190" s="35" t="str">
        <f>IF('Indicator Data'!N193="No data","x",ROUND(IF('Indicator Data'!N193=0,0,IF(LOG('Indicator Data'!N193)&gt;AZ$195,10,IF(LOG('Indicator Data'!N193)&lt;AZ$194,0,10-(AZ$195-LOG('Indicator Data'!N193))/(AZ$195-AZ$194)*10))),1))</f>
        <v>x</v>
      </c>
      <c r="BA190" s="36" t="str">
        <f>IF(AZ190="x","x",'Indicator Data'!N193/'Indicator Data'!$CK193)</f>
        <v>x</v>
      </c>
      <c r="BB190" s="35" t="str">
        <f t="shared" si="258"/>
        <v>x</v>
      </c>
      <c r="BC190" s="35" t="str">
        <f t="shared" si="259"/>
        <v>x</v>
      </c>
      <c r="BD190" s="35" t="str">
        <f>IF('Indicator Data'!O193="No data","x",ROUND(IF('Indicator Data'!O193=0,0,IF(LOG('Indicator Data'!O193)&gt;BD$195,10,IF(LOG('Indicator Data'!O193)&lt;BD$194,0,10-(BD$195-LOG('Indicator Data'!O193))/(BD$195-BD$194)*10))),1))</f>
        <v>x</v>
      </c>
      <c r="BE190" s="36" t="str">
        <f>IF(BD190="x","x",'Indicator Data'!O193/'Indicator Data'!$CK193)</f>
        <v>x</v>
      </c>
      <c r="BF190" s="35" t="str">
        <f t="shared" si="260"/>
        <v>x</v>
      </c>
      <c r="BG190" s="35" t="str">
        <f t="shared" si="261"/>
        <v>x</v>
      </c>
      <c r="BH190" s="35" t="str">
        <f>IF('Indicator Data'!P193="No data","x",ROUND(IF('Indicator Data'!P193=0,0,IF(LOG('Indicator Data'!P193)&gt;BH$195,10,IF(LOG('Indicator Data'!P193)&lt;BH$194,0,10-(BH$195-LOG('Indicator Data'!P193))/(BH$195-BH$194)*10))),1))</f>
        <v>x</v>
      </c>
      <c r="BI190" s="36" t="str">
        <f>IF(BH190="x","x",'Indicator Data'!P193/'Indicator Data'!$CK193)</f>
        <v>x</v>
      </c>
      <c r="BJ190" s="35" t="str">
        <f t="shared" si="262"/>
        <v>x</v>
      </c>
      <c r="BK190" s="35" t="str">
        <f t="shared" si="263"/>
        <v>x</v>
      </c>
      <c r="BL190" s="35">
        <f t="shared" si="264"/>
        <v>7.8</v>
      </c>
      <c r="BM190" s="35">
        <f>ROUND(IF('Indicator Data'!Q193=0,0,IF(LOG('Indicator Data'!Q193)&gt;BM$195,10,IF(LOG('Indicator Data'!Q193)&lt;BM$194,0,10-(BM$195-LOG('Indicator Data'!Q193))/(BM$195-BM$194)*10))),1)</f>
        <v>9.5</v>
      </c>
      <c r="BN190" s="35">
        <f>ROUND(IF('Indicator Data'!R193=0,0,IF(LOG('Indicator Data'!R193)&gt;BN$195,10,IF(LOG('Indicator Data'!R193)&lt;BN$194,0,10-(BN$195-LOG('Indicator Data'!R193))/(BN$195-BN$194)*10))),1)</f>
        <v>9.5</v>
      </c>
      <c r="BO190" s="35">
        <f t="shared" si="265"/>
        <v>9.5</v>
      </c>
      <c r="BP190" s="36">
        <f>'Indicator Data'!Q193/'Indicator Data'!$CK193</f>
        <v>0.47605680867944861</v>
      </c>
      <c r="BQ190" s="36">
        <f>'Indicator Data'!R193/'Indicator Data'!$CK193</f>
        <v>5.6225516290551163E-2</v>
      </c>
      <c r="BR190" s="35">
        <f t="shared" si="307"/>
        <v>4.8</v>
      </c>
      <c r="BS190" s="35">
        <f t="shared" si="308"/>
        <v>0.7</v>
      </c>
      <c r="BT190" s="35">
        <f t="shared" si="242"/>
        <v>2.0666666666666669</v>
      </c>
      <c r="BU190" s="35">
        <f t="shared" si="266"/>
        <v>7.3</v>
      </c>
      <c r="BV190" s="35">
        <f>ROUND(IF('Indicator Data'!S193=0,0,IF(LOG('Indicator Data'!S193)&gt;BV$195,10,IF(LOG('Indicator Data'!S193)&lt;BV$194,0,10-(BV$195-LOG('Indicator Data'!S193))/(BV$195-BV$194)*10))),1)</f>
        <v>9.4</v>
      </c>
      <c r="BW190" s="35">
        <f>ROUND(IF('Indicator Data'!T193=0,0,IF(LOG('Indicator Data'!T193)&gt;BW$195,10,IF(LOG('Indicator Data'!T193)&lt;BW$194,0,10-(BW$195-LOG('Indicator Data'!T193))/(BW$195-BW$194)*10))),1)</f>
        <v>8.8000000000000007</v>
      </c>
      <c r="BX190" s="35">
        <f t="shared" si="267"/>
        <v>9.0000000000000018</v>
      </c>
      <c r="BY190" s="36">
        <f>'Indicator Data'!S193/'Indicator Data'!$CK193</f>
        <v>0.42782025636238058</v>
      </c>
      <c r="BZ190" s="36">
        <f>'Indicator Data'!T193/'Indicator Data'!$CK193</f>
        <v>0.14407960619554011</v>
      </c>
      <c r="CA190" s="35">
        <f t="shared" si="309"/>
        <v>7.1</v>
      </c>
      <c r="CB190" s="35">
        <f t="shared" si="310"/>
        <v>1.4</v>
      </c>
      <c r="CC190" s="35">
        <f t="shared" si="268"/>
        <v>3.3000000000000003</v>
      </c>
      <c r="CD190" s="35">
        <f t="shared" si="269"/>
        <v>7.1</v>
      </c>
      <c r="CE190" s="35">
        <f t="shared" si="270"/>
        <v>7.2</v>
      </c>
      <c r="CF190" s="35">
        <f>ROUND(IF('Indicator Data'!U193=0,0,IF(LOG('Indicator Data'!U193)&gt;CF$195,10,IF(LOG('Indicator Data'!U193)&lt;CF$194,0,10-(CF$195-LOG('Indicator Data'!U193))/(CF$195-CF$194)*10))),1)</f>
        <v>9.8000000000000007</v>
      </c>
      <c r="CG190" s="36">
        <f>'Indicator Data'!U193/'Indicator Data'!$CK193</f>
        <v>0.78595381539533193</v>
      </c>
      <c r="CH190" s="35">
        <f t="shared" si="311"/>
        <v>8.6999999999999993</v>
      </c>
      <c r="CI190" s="35">
        <f t="shared" si="271"/>
        <v>9.3000000000000007</v>
      </c>
      <c r="CJ190" s="35">
        <f>ROUND(IF('Indicator Data'!V193=0,0,IF(LOG('Indicator Data'!V193)&gt;CJ$195,10,IF(LOG('Indicator Data'!V193)&lt;CJ$194,0,10-(CJ$195-LOG('Indicator Data'!V193))/(CJ$195-CJ$194)*10))),1)</f>
        <v>9.9</v>
      </c>
      <c r="CK190" s="36">
        <f>IF('Indicator Data'!V193/'Indicator Data'!$CK193&gt;1,1,'Indicator Data'!V193/'Indicator Data'!$CK193)</f>
        <v>0.94731148437659674</v>
      </c>
      <c r="CL190" s="35">
        <f t="shared" si="312"/>
        <v>9.5</v>
      </c>
      <c r="CM190" s="35">
        <f t="shared" si="272"/>
        <v>9.6999999999999993</v>
      </c>
      <c r="CN190" s="35">
        <f>ROUND(IF('Indicator Data'!W193=0,0,IF(LOG('Indicator Data'!W193)&gt;CN$195,10,IF(LOG('Indicator Data'!W193)&lt;CN$194,0,10-(CN$195-LOG('Indicator Data'!W193))/(CN$195-CN$194)*10))),1)</f>
        <v>9.9</v>
      </c>
      <c r="CO190" s="36">
        <f>'Indicator Data'!W193/'Indicator Data'!$CK193</f>
        <v>0.96493329667640559</v>
      </c>
      <c r="CP190" s="35">
        <f t="shared" si="313"/>
        <v>9.6</v>
      </c>
      <c r="CQ190" s="35">
        <f t="shared" si="273"/>
        <v>9.8000000000000007</v>
      </c>
      <c r="CR190" s="35">
        <f t="shared" si="314"/>
        <v>9.1999999999999993</v>
      </c>
      <c r="CS190" s="35">
        <f>IF('Indicator Data'!BZ193="No data","x",ROUND(IF('Indicator Data'!BZ193&gt;CS$195,0,IF('Indicator Data'!BZ193&lt;CS$194,10,(CS$195-'Indicator Data'!BZ193)/(CS$195-CS$194)*10)),1))</f>
        <v>1.8</v>
      </c>
      <c r="CT190" s="35">
        <f>IF('Indicator Data'!CA193="No data","x",ROUND(IF('Indicator Data'!CA193&gt;CT$195,0,IF('Indicator Data'!CA193&lt;CT$194,10,(CT$195-'Indicator Data'!CA193)/(CT$195-CT$194)*10)),1))</f>
        <v>0.9</v>
      </c>
      <c r="CU190" s="35">
        <f>IF('Indicator Data'!AC193="No data","x",ROUND(IF('Indicator Data'!AC193&gt;CU$195,0,IF('Indicator Data'!AC193&lt;CU$194,10,(CU$195-'Indicator Data'!AC193)/(CU$195-CU$194)*10)),1))</f>
        <v>1.4</v>
      </c>
      <c r="CV190" s="35">
        <f t="shared" si="315"/>
        <v>1.4</v>
      </c>
      <c r="CW190" s="35">
        <f>IF('Indicator Data'!X193="No data","x",ROUND(IF(LOG('Indicator Data'!X193)&gt;CW$195,10,IF(LOG('Indicator Data'!X193)&lt;CW$194,0,10-(CW$195-LOG('Indicator Data'!X193))/(CW$195-CW$194)*10)),1))</f>
        <v>8.3000000000000007</v>
      </c>
      <c r="CX190" s="35">
        <f>IF('Indicator Data'!Y193="No data","x",ROUND(IF('Indicator Data'!Y193&gt;CX$195,10,IF('Indicator Data'!Y193&lt;CX$194,0,10-(CX$195-'Indicator Data'!Y193)/(CX$195-CX$194)*10)),1))</f>
        <v>6</v>
      </c>
      <c r="CY190" s="35">
        <f>IF('Indicator Data'!Z193="No data","x",ROUND(IF('Indicator Data'!Z193&gt;CY$195,10,IF('Indicator Data'!Z193&lt;CY$194,0,10-(CY$195-'Indicator Data'!Z193)/(CY$195-CY$194)*10)),1))</f>
        <v>3.6</v>
      </c>
      <c r="CZ190" s="35">
        <f>IF('Indicator Data'!AA193="No data","x",ROUND(IF('Indicator Data'!AA193&gt;CZ$195,10,IF('Indicator Data'!AA193&lt;CZ$194,0,10-(CZ$195-'Indicator Data'!AA193)/(CZ$195-CZ$194)*10)),1))</f>
        <v>4.5</v>
      </c>
      <c r="DA190" s="35">
        <f t="shared" si="274"/>
        <v>5.6</v>
      </c>
      <c r="DB190" s="35">
        <f t="shared" si="275"/>
        <v>4.2</v>
      </c>
      <c r="DC190" s="35">
        <f>IF('Indicator Data'!AF193="No data","x",ROUND(IF('Indicator Data'!AF193&gt;DC$195,10,IF('Indicator Data'!AF193&lt;DC$194,0,10-(DC$195-'Indicator Data'!AF193)/(DC$195-DC$194)*10)),1))</f>
        <v>1.6</v>
      </c>
      <c r="DD190" s="35">
        <f>IF('Indicator Data'!AG193="No data","x",ROUND(IF('Indicator Data'!AG193&gt;DD$195,10,IF('Indicator Data'!AG193&lt;DD$194,0,10-(DD$195-'Indicator Data'!AG193)/(DD$195-DD$194)*10)),1))</f>
        <v>2.1</v>
      </c>
      <c r="DE190" s="35">
        <f t="shared" si="276"/>
        <v>4.4000000000000004</v>
      </c>
      <c r="DF190" s="35">
        <f>IF('Indicator Data'!AB193="No data","x",ROUND(IF('Indicator Data'!AB193&gt;DF$195,10,IF('Indicator Data'!AB193&lt;DF$194,0,10-(DF$195-'Indicator Data'!AB193)/(DF$195-DF$194)*10)),1))</f>
        <v>1</v>
      </c>
      <c r="DG190" s="35">
        <f t="shared" si="277"/>
        <v>1.3</v>
      </c>
      <c r="DH190" s="143">
        <f>IF('Indicator Data'!AD193="No data","x",'Indicator Data'!AD193/'Indicator Data'!$CJ193)</f>
        <v>3.089295954428033E-4</v>
      </c>
      <c r="DI190" s="35">
        <f t="shared" si="278"/>
        <v>6.9</v>
      </c>
      <c r="DJ190" s="35">
        <f>IF('Indicator Data'!AE193="No data","x",ROUND(IF('Indicator Data'!AE193&gt;DJ$195,0,IF('Indicator Data'!AE193&lt;DJ$194,10,(DJ$195-'Indicator Data'!AE193)/(DJ$195-DJ$194)*10)),1))</f>
        <v>4</v>
      </c>
      <c r="DK190" s="35">
        <f t="shared" si="279"/>
        <v>5.5</v>
      </c>
      <c r="DL190" s="35">
        <f t="shared" si="280"/>
        <v>3.7</v>
      </c>
      <c r="DM190" s="37">
        <f t="shared" si="316"/>
        <v>6.9</v>
      </c>
      <c r="DN190" s="38">
        <f t="shared" si="317"/>
        <v>7.3</v>
      </c>
      <c r="DO190" s="35">
        <f>ROUND(IF('Indicator Data'!AH193=0,0,IF('Indicator Data'!AH193&gt;DO$195,10,IF('Indicator Data'!AH193&lt;DO$194,0,10-(DO$195-'Indicator Data'!AH193)/(DO$195-DO$194)*10))),1)</f>
        <v>2.5</v>
      </c>
      <c r="DP190" s="35">
        <f>ROUND(IF('Indicator Data'!AI193=0,0,IF(LOG('Indicator Data'!AI193)&gt;LOG(DP$195),10,IF(LOG('Indicator Data'!AI193)&lt;LOG(DP$194),0,10-(LOG(DP$195)-LOG('Indicator Data'!AI193))/(LOG(DP$195)-LOG(DP$194))*10))),1)</f>
        <v>5.9</v>
      </c>
      <c r="DQ190" s="37">
        <f t="shared" si="318"/>
        <v>4.4000000000000004</v>
      </c>
      <c r="DR190" s="35">
        <f>'Indicator Data'!AJ193</f>
        <v>0</v>
      </c>
      <c r="DS190" s="35">
        <f>'Indicator Data'!AK193</f>
        <v>0</v>
      </c>
      <c r="DT190" s="37">
        <f t="shared" si="319"/>
        <v>0</v>
      </c>
      <c r="DU190" s="38">
        <f t="shared" si="320"/>
        <v>3.1</v>
      </c>
      <c r="DV190" s="13"/>
      <c r="DW190" s="83"/>
      <c r="DX190" s="2"/>
    </row>
    <row r="191" spans="1:128" x14ac:dyDescent="0.3">
      <c r="A191" s="99" t="str">
        <f>'Indicator Data'!A194</f>
        <v>Yemen</v>
      </c>
      <c r="B191" s="39" t="str">
        <f>'Indicator Data'!B194</f>
        <v>YEM</v>
      </c>
      <c r="C191" s="35">
        <f>ROUND(IF('Indicator Data'!C194=0,0.1,IF(LOG('Indicator Data'!C194)&gt;C$195,10,IF(LOG('Indicator Data'!C194)&lt;C$194,0,10-(C$195-LOG('Indicator Data'!C194))/(C$195-C$194)*10))),1)</f>
        <v>6</v>
      </c>
      <c r="D191" s="35">
        <f>ROUND(IF('Indicator Data'!D194=0,0.1,IF(LOG('Indicator Data'!D194)&gt;D$195,10,IF(LOG('Indicator Data'!D194)&lt;D$194,0,10-(D$195-LOG('Indicator Data'!D194))/(D$195-D$194)*10))),1)</f>
        <v>0.1</v>
      </c>
      <c r="E191" s="35">
        <f t="shared" si="281"/>
        <v>3.6</v>
      </c>
      <c r="F191" s="35">
        <f>IF('Indicator Data'!E194="No data",0.1,(ROUND(IF('Indicator Data'!E194=0,0,IF(LOG('Indicator Data'!E194)&gt;F$195,10,IF(LOG('Indicator Data'!E194)&lt;F$194,0,10-(F$195-LOG('Indicator Data'!E194))/(F$195-F$194)*10))),1)))</f>
        <v>7</v>
      </c>
      <c r="G191" s="35">
        <f>ROUND(IF('Indicator Data'!F194=0,0,IF(LOG('Indicator Data'!F194)&gt;G$195,10,IF(LOG('Indicator Data'!F194)&lt;G$194,0,10-(G$195-LOG('Indicator Data'!F194))/(G$195-G$194)*10))),1)</f>
        <v>5.6</v>
      </c>
      <c r="H191" s="35">
        <f>ROUND(IF('Indicator Data'!G194=0,0,IF(LOG('Indicator Data'!G194)&gt;H$195,10,IF(LOG('Indicator Data'!G194)&lt;H$194,0,10-(H$195-LOG('Indicator Data'!G194))/(H$195-H$194)*10))),1)</f>
        <v>0</v>
      </c>
      <c r="I191" s="35">
        <f>ROUND(IF('Indicator Data'!H194=0,0,IF(LOG('Indicator Data'!H194)&gt;I$195,10,IF(LOG('Indicator Data'!H194)&lt;I$194,0,10-(I$195-LOG('Indicator Data'!H194))/(I$195-I$194)*10))),1)</f>
        <v>0</v>
      </c>
      <c r="J191" s="35">
        <f t="shared" si="282"/>
        <v>0</v>
      </c>
      <c r="K191" s="35">
        <f>ROUND(IF('Indicator Data'!I194=0,0,IF(LOG('Indicator Data'!I194)&gt;K$195,10,IF(LOG('Indicator Data'!I194)&lt;K$194,0,10-(K$195-LOG('Indicator Data'!I194))/(K$195-K$194)*10))),1)</f>
        <v>0</v>
      </c>
      <c r="L191" s="35">
        <f t="shared" si="283"/>
        <v>0</v>
      </c>
      <c r="M191" s="35">
        <f>ROUND(IF('Indicator Data'!J194=0,0,IF(LOG('Indicator Data'!J194)&gt;M$195,10,IF(LOG('Indicator Data'!J194)&lt;M$194,0,10-(M$195-LOG('Indicator Data'!J194))/(M$195-M$194)*10))),1)</f>
        <v>0</v>
      </c>
      <c r="N191" s="36">
        <f>'Indicator Data'!C194/'Indicator Data'!$CK194</f>
        <v>9.5178842816915097E-5</v>
      </c>
      <c r="O191" s="36">
        <f>'Indicator Data'!D194/'Indicator Data'!$CK194</f>
        <v>0</v>
      </c>
      <c r="P191" s="36">
        <f>IF(F191=0.1,"x",'Indicator Data'!E194/'Indicator Data'!$CK194)</f>
        <v>2.2666847276866975E-3</v>
      </c>
      <c r="Q191" s="36">
        <f>'Indicator Data'!F194/'Indicator Data'!$CK194</f>
        <v>8.3138344269904694E-7</v>
      </c>
      <c r="R191" s="36">
        <f>'Indicator Data'!G194/'Indicator Data'!$CK194</f>
        <v>0</v>
      </c>
      <c r="S191" s="36">
        <f>'Indicator Data'!H194/'Indicator Data'!$CK194</f>
        <v>0</v>
      </c>
      <c r="T191" s="36">
        <f>'Indicator Data'!I194/'Indicator Data'!$CK194</f>
        <v>0</v>
      </c>
      <c r="U191" s="36">
        <f>'Indicator Data'!J194/'Indicator Data'!$CK194</f>
        <v>0</v>
      </c>
      <c r="V191" s="35">
        <f t="shared" si="284"/>
        <v>0.5</v>
      </c>
      <c r="W191" s="35">
        <f t="shared" si="285"/>
        <v>0</v>
      </c>
      <c r="X191" s="35">
        <f t="shared" si="286"/>
        <v>0.3</v>
      </c>
      <c r="Y191" s="35">
        <f t="shared" si="287"/>
        <v>1.5</v>
      </c>
      <c r="Z191" s="35">
        <f t="shared" si="288"/>
        <v>5.4</v>
      </c>
      <c r="AA191" s="35">
        <f t="shared" si="289"/>
        <v>0</v>
      </c>
      <c r="AB191" s="35">
        <f t="shared" si="290"/>
        <v>0</v>
      </c>
      <c r="AC191" s="35">
        <f t="shared" si="291"/>
        <v>0</v>
      </c>
      <c r="AD191" s="35">
        <f t="shared" si="292"/>
        <v>0</v>
      </c>
      <c r="AE191" s="35">
        <f t="shared" si="293"/>
        <v>0</v>
      </c>
      <c r="AF191" s="35">
        <f t="shared" si="294"/>
        <v>0</v>
      </c>
      <c r="AG191" s="35">
        <f>ROUND(IF('Indicator Data'!K194=0,0,IF('Indicator Data'!K194&gt;AG$195,10,IF('Indicator Data'!K194&lt;AG$194,0,10-(AG$195-'Indicator Data'!K194)/(AG$195-AG$194)*10))),1)</f>
        <v>0</v>
      </c>
      <c r="AH191" s="35">
        <f t="shared" si="295"/>
        <v>3.3</v>
      </c>
      <c r="AI191" s="35">
        <f t="shared" si="296"/>
        <v>0.1</v>
      </c>
      <c r="AJ191" s="35">
        <f t="shared" si="297"/>
        <v>0</v>
      </c>
      <c r="AK191" s="35">
        <f t="shared" si="298"/>
        <v>0</v>
      </c>
      <c r="AL191" s="35">
        <f t="shared" si="299"/>
        <v>0</v>
      </c>
      <c r="AM191" s="35">
        <f t="shared" si="300"/>
        <v>0</v>
      </c>
      <c r="AN191" s="35">
        <f t="shared" si="301"/>
        <v>0</v>
      </c>
      <c r="AO191" s="142">
        <f t="shared" si="302"/>
        <v>2.1</v>
      </c>
      <c r="AP191" s="142">
        <f t="shared" si="255"/>
        <v>4.8</v>
      </c>
      <c r="AQ191" s="142">
        <f t="shared" si="303"/>
        <v>5.5</v>
      </c>
      <c r="AR191" s="142">
        <f t="shared" si="304"/>
        <v>0</v>
      </c>
      <c r="AS191" s="35">
        <f t="shared" si="305"/>
        <v>0</v>
      </c>
      <c r="AT191" s="35">
        <f>IF('Indicator Data'!L194="No data","x",IF('Indicator Data'!CL194&lt;1000,"x",ROUND((IF('Indicator Data'!L194&gt;AT$195,10,IF('Indicator Data'!L194&lt;AT$194,0,10-(AT$195-'Indicator Data'!L194)/(AT$195-AT$194)*10))),1)))</f>
        <v>5.0999999999999996</v>
      </c>
      <c r="AU191" s="142">
        <f t="shared" si="306"/>
        <v>2.6</v>
      </c>
      <c r="AV191" s="35">
        <f>IF('Indicator Data'!M194="No data","x",ROUND(IF('Indicator Data'!M194=0,0,IF(LOG('Indicator Data'!M194)&gt;AV$195,10,IF(LOG('Indicator Data'!M194)&lt;AV$194,0,10-(AV$195-LOG('Indicator Data'!M194))/(AV$195-AV$194)*10))),1))</f>
        <v>8.9</v>
      </c>
      <c r="AW191" s="36">
        <f>IF(AV191="x","x",'Indicator Data'!M194/'Indicator Data'!$CK194)</f>
        <v>0.64334975911909742</v>
      </c>
      <c r="AX191" s="35">
        <f t="shared" si="256"/>
        <v>7.1</v>
      </c>
      <c r="AY191" s="35">
        <f t="shared" si="257"/>
        <v>8.1</v>
      </c>
      <c r="AZ191" s="35" t="str">
        <f>IF('Indicator Data'!N194="No data","x",ROUND(IF('Indicator Data'!N194=0,0,IF(LOG('Indicator Data'!N194)&gt;AZ$195,10,IF(LOG('Indicator Data'!N194)&lt;AZ$194,0,10-(AZ$195-LOG('Indicator Data'!N194))/(AZ$195-AZ$194)*10))),1))</f>
        <v>x</v>
      </c>
      <c r="BA191" s="36" t="str">
        <f>IF(AZ191="x","x",'Indicator Data'!N194/'Indicator Data'!$CK194)</f>
        <v>x</v>
      </c>
      <c r="BB191" s="35" t="str">
        <f t="shared" si="258"/>
        <v>x</v>
      </c>
      <c r="BC191" s="35" t="str">
        <f t="shared" si="259"/>
        <v>x</v>
      </c>
      <c r="BD191" s="35" t="str">
        <f>IF('Indicator Data'!O194="No data","x",ROUND(IF('Indicator Data'!O194=0,0,IF(LOG('Indicator Data'!O194)&gt;BD$195,10,IF(LOG('Indicator Data'!O194)&lt;BD$194,0,10-(BD$195-LOG('Indicator Data'!O194))/(BD$195-BD$194)*10))),1))</f>
        <v>x</v>
      </c>
      <c r="BE191" s="36" t="str">
        <f>IF(BD191="x","x",'Indicator Data'!O194/'Indicator Data'!$CK194)</f>
        <v>x</v>
      </c>
      <c r="BF191" s="35" t="str">
        <f t="shared" si="260"/>
        <v>x</v>
      </c>
      <c r="BG191" s="35" t="str">
        <f t="shared" si="261"/>
        <v>x</v>
      </c>
      <c r="BH191" s="35" t="str">
        <f>IF('Indicator Data'!P194="No data","x",ROUND(IF('Indicator Data'!P194=0,0,IF(LOG('Indicator Data'!P194)&gt;BH$195,10,IF(LOG('Indicator Data'!P194)&lt;BH$194,0,10-(BH$195-LOG('Indicator Data'!P194))/(BH$195-BH$194)*10))),1))</f>
        <v>x</v>
      </c>
      <c r="BI191" s="36" t="str">
        <f>IF(BH191="x","x",'Indicator Data'!P194/'Indicator Data'!$CK194)</f>
        <v>x</v>
      </c>
      <c r="BJ191" s="35" t="str">
        <f t="shared" si="262"/>
        <v>x</v>
      </c>
      <c r="BK191" s="35" t="str">
        <f t="shared" si="263"/>
        <v>x</v>
      </c>
      <c r="BL191" s="35">
        <f t="shared" si="264"/>
        <v>8.1</v>
      </c>
      <c r="BM191" s="35">
        <f>ROUND(IF('Indicator Data'!Q194=0,0,IF(LOG('Indicator Data'!Q194)&gt;BM$195,10,IF(LOG('Indicator Data'!Q194)&lt;BM$194,0,10-(BM$195-LOG('Indicator Data'!Q194))/(BM$195-BM$194)*10))),1)</f>
        <v>9.1</v>
      </c>
      <c r="BN191" s="35">
        <f>ROUND(IF('Indicator Data'!R194=0,0,IF(LOG('Indicator Data'!R194)&gt;BN$195,10,IF(LOG('Indicator Data'!R194)&lt;BN$194,0,10-(BN$195-LOG('Indicator Data'!R194))/(BN$195-BN$194)*10))),1)</f>
        <v>2.5</v>
      </c>
      <c r="BO191" s="35">
        <f t="shared" si="265"/>
        <v>4.7</v>
      </c>
      <c r="BP191" s="36">
        <f>'Indicator Data'!Q194/'Indicator Data'!$CK194</f>
        <v>0.89293429562189619</v>
      </c>
      <c r="BQ191" s="36">
        <f>'Indicator Data'!R194/'Indicator Data'!$CK194</f>
        <v>1.1518000528784323E-5</v>
      </c>
      <c r="BR191" s="35">
        <f t="shared" si="307"/>
        <v>8.9</v>
      </c>
      <c r="BS191" s="35">
        <f t="shared" si="308"/>
        <v>0</v>
      </c>
      <c r="BT191" s="35">
        <f t="shared" si="242"/>
        <v>2.9666666666666668</v>
      </c>
      <c r="BU191" s="35">
        <f t="shared" si="266"/>
        <v>3.9</v>
      </c>
      <c r="BV191" s="35">
        <f>ROUND(IF('Indicator Data'!S194=0,0,IF(LOG('Indicator Data'!S194)&gt;BV$195,10,IF(LOG('Indicator Data'!S194)&lt;BV$194,0,10-(BV$195-LOG('Indicator Data'!S194))/(BV$195-BV$194)*10))),1)</f>
        <v>8.6999999999999993</v>
      </c>
      <c r="BW191" s="35">
        <f>ROUND(IF('Indicator Data'!T194=0,0,IF(LOG('Indicator Data'!T194)&gt;BW$195,10,IF(LOG('Indicator Data'!T194)&lt;BW$194,0,10-(BW$195-LOG('Indicator Data'!T194))/(BW$195-BW$194)*10))),1)</f>
        <v>8.6</v>
      </c>
      <c r="BX191" s="35">
        <f t="shared" si="267"/>
        <v>8.6333333333333329</v>
      </c>
      <c r="BY191" s="36">
        <f>'Indicator Data'!S194/'Indicator Data'!$CK194</f>
        <v>0.4953162554063314</v>
      </c>
      <c r="BZ191" s="36">
        <f>'Indicator Data'!T194/'Indicator Data'!$CK194</f>
        <v>0.39790483470122323</v>
      </c>
      <c r="CA191" s="35">
        <f t="shared" si="309"/>
        <v>8.3000000000000007</v>
      </c>
      <c r="CB191" s="35">
        <f t="shared" si="310"/>
        <v>4</v>
      </c>
      <c r="CC191" s="35">
        <f t="shared" si="268"/>
        <v>5.4333333333333336</v>
      </c>
      <c r="CD191" s="35">
        <f t="shared" si="269"/>
        <v>7.4</v>
      </c>
      <c r="CE191" s="35">
        <f t="shared" si="270"/>
        <v>5.9</v>
      </c>
      <c r="CF191" s="35">
        <f>ROUND(IF('Indicator Data'!U194=0,0,IF(LOG('Indicator Data'!U194)&gt;CF$195,10,IF(LOG('Indicator Data'!U194)&lt;CF$194,0,10-(CF$195-LOG('Indicator Data'!U194))/(CF$195-CF$194)*10))),1)</f>
        <v>7.4</v>
      </c>
      <c r="CG191" s="36">
        <f>'Indicator Data'!U194/'Indicator Data'!$CK194</f>
        <v>5.751433422620824E-2</v>
      </c>
      <c r="CH191" s="35">
        <f t="shared" si="311"/>
        <v>0.6</v>
      </c>
      <c r="CI191" s="35">
        <f t="shared" si="271"/>
        <v>4.9000000000000004</v>
      </c>
      <c r="CJ191" s="35">
        <f>ROUND(IF('Indicator Data'!V194=0,0,IF(LOG('Indicator Data'!V194)&gt;CJ$195,10,IF(LOG('Indicator Data'!V194)&lt;CJ$194,0,10-(CJ$195-LOG('Indicator Data'!V194))/(CJ$195-CJ$194)*10))),1)</f>
        <v>8.6999999999999993</v>
      </c>
      <c r="CK191" s="36">
        <f>IF('Indicator Data'!V194/'Indicator Data'!$CK194&gt;1,1,'Indicator Data'!V194/'Indicator Data'!$CK194)</f>
        <v>0.47410724122901465</v>
      </c>
      <c r="CL191" s="35">
        <f t="shared" si="312"/>
        <v>4.7</v>
      </c>
      <c r="CM191" s="35">
        <f t="shared" si="272"/>
        <v>7.2</v>
      </c>
      <c r="CN191" s="35">
        <f>ROUND(IF('Indicator Data'!W194=0,0,IF(LOG('Indicator Data'!W194)&gt;CN$195,10,IF(LOG('Indicator Data'!W194)&lt;CN$194,0,10-(CN$195-LOG('Indicator Data'!W194))/(CN$195-CN$194)*10))),1)</f>
        <v>8.6</v>
      </c>
      <c r="CO191" s="36">
        <f>'Indicator Data'!W194/'Indicator Data'!$CK194</f>
        <v>0.37401474610468866</v>
      </c>
      <c r="CP191" s="35">
        <f t="shared" si="313"/>
        <v>3.7</v>
      </c>
      <c r="CQ191" s="35">
        <f t="shared" si="273"/>
        <v>6.8</v>
      </c>
      <c r="CR191" s="35">
        <f t="shared" si="314"/>
        <v>6.3</v>
      </c>
      <c r="CS191" s="35">
        <f>IF('Indicator Data'!BZ194="No data","x",ROUND(IF('Indicator Data'!BZ194&gt;CS$195,0,IF('Indicator Data'!BZ194&lt;CS$194,10,(CS$195-'Indicator Data'!BZ194)/(CS$195-CS$194)*10)),1))</f>
        <v>4.5</v>
      </c>
      <c r="CT191" s="35">
        <f>IF('Indicator Data'!CA194="No data","x",ROUND(IF('Indicator Data'!CA194&gt;CT$195,0,IF('Indicator Data'!CA194&lt;CT$194,10,(CT$195-'Indicator Data'!CA194)/(CT$195-CT$194)*10)),1))</f>
        <v>6.1</v>
      </c>
      <c r="CU191" s="35">
        <f>IF('Indicator Data'!AC194="No data","x",ROUND(IF('Indicator Data'!AC194&gt;CU$195,0,IF('Indicator Data'!AC194&lt;CU$194,10,(CU$195-'Indicator Data'!AC194)/(CU$195-CU$194)*10)),1))</f>
        <v>5</v>
      </c>
      <c r="CV191" s="35">
        <f t="shared" si="315"/>
        <v>5.2</v>
      </c>
      <c r="CW191" s="35">
        <f>IF('Indicator Data'!X194="No data","x",ROUND(IF(LOG('Indicator Data'!X194)&gt;CW$195,10,IF(LOG('Indicator Data'!X194)&lt;CW$194,0,10-(CW$195-LOG('Indicator Data'!X194))/(CW$195-CW$194)*10)),1))</f>
        <v>5.8</v>
      </c>
      <c r="CX191" s="35">
        <f>IF('Indicator Data'!Y194="No data","x",ROUND(IF('Indicator Data'!Y194&gt;CX$195,10,IF('Indicator Data'!Y194&lt;CX$194,0,10-(CX$195-'Indicator Data'!Y194)/(CX$195-CX$194)*10)),1))</f>
        <v>8.1999999999999993</v>
      </c>
      <c r="CY191" s="35">
        <f>IF('Indicator Data'!Z194="No data","x",ROUND(IF('Indicator Data'!Z194&gt;CY$195,10,IF('Indicator Data'!Z194&lt;CY$194,0,10-(CY$195-'Indicator Data'!Z194)/(CY$195-CY$194)*10)),1))</f>
        <v>3.7</v>
      </c>
      <c r="CZ191" s="35">
        <f>IF('Indicator Data'!AA194="No data","x",ROUND(IF('Indicator Data'!AA194&gt;CZ$195,10,IF('Indicator Data'!AA194&lt;CZ$194,0,10-(CZ$195-'Indicator Data'!AA194)/(CZ$195-CZ$194)*10)),1))</f>
        <v>10</v>
      </c>
      <c r="DA191" s="35">
        <f t="shared" si="274"/>
        <v>6.9</v>
      </c>
      <c r="DB191" s="35">
        <f t="shared" si="275"/>
        <v>6.3</v>
      </c>
      <c r="DC191" s="35">
        <f>IF('Indicator Data'!AF194="No data","x",ROUND(IF('Indicator Data'!AF194&gt;DC$195,10,IF('Indicator Data'!AF194&lt;DC$194,0,10-(DC$195-'Indicator Data'!AF194)/(DC$195-DC$194)*10)),1))</f>
        <v>6.3</v>
      </c>
      <c r="DD191" s="35">
        <f>IF('Indicator Data'!AG194="No data","x",ROUND(IF('Indicator Data'!AG194&gt;DD$195,10,IF('Indicator Data'!AG194&lt;DD$194,0,10-(DD$195-'Indicator Data'!AG194)/(DD$195-DD$194)*10)),1))</f>
        <v>6</v>
      </c>
      <c r="DE191" s="35">
        <f t="shared" si="276"/>
        <v>6.7</v>
      </c>
      <c r="DF191" s="35">
        <f>IF('Indicator Data'!AB194="No data","x",ROUND(IF('Indicator Data'!AB194&gt;DF$195,10,IF('Indicator Data'!AB194&lt;DF$194,0,10-(DF$195-'Indicator Data'!AB194)/(DF$195-DF$194)*10)),1))</f>
        <v>6.5</v>
      </c>
      <c r="DG191" s="35">
        <f t="shared" si="277"/>
        <v>5.5</v>
      </c>
      <c r="DH191" s="143">
        <f>IF('Indicator Data'!AD194="No data","x",'Indicator Data'!AD194/'Indicator Data'!$CJ194)</f>
        <v>2.6164256251696991E-5</v>
      </c>
      <c r="DI191" s="35">
        <f t="shared" si="278"/>
        <v>9.6999999999999993</v>
      </c>
      <c r="DJ191" s="35">
        <f>IF('Indicator Data'!AE194="No data","x",ROUND(IF('Indicator Data'!AE194&gt;DJ$195,0,IF('Indicator Data'!AE194&lt;DJ$194,10,(DJ$195-'Indicator Data'!AE194)/(DJ$195-DJ$194)*10)),1))</f>
        <v>6</v>
      </c>
      <c r="DK191" s="35">
        <f t="shared" si="279"/>
        <v>7.9</v>
      </c>
      <c r="DL191" s="35">
        <f t="shared" si="280"/>
        <v>6.7</v>
      </c>
      <c r="DM191" s="37">
        <f t="shared" si="316"/>
        <v>6.9</v>
      </c>
      <c r="DN191" s="38">
        <f t="shared" si="317"/>
        <v>4</v>
      </c>
      <c r="DO191" s="35">
        <f>ROUND(IF('Indicator Data'!AH194=0,0,IF('Indicator Data'!AH194&gt;DO$195,10,IF('Indicator Data'!AH194&lt;DO$194,0,10-(DO$195-'Indicator Data'!AH194)/(DO$195-DO$194)*10))),1)</f>
        <v>10</v>
      </c>
      <c r="DP191" s="35">
        <f>ROUND(IF('Indicator Data'!AI194=0,0,IF(LOG('Indicator Data'!AI194)&gt;LOG(DP$195),10,IF(LOG('Indicator Data'!AI194)&lt;LOG(DP$194),0,10-(LOG(DP$195)-LOG('Indicator Data'!AI194))/(LOG(DP$195)-LOG(DP$194))*10))),1)</f>
        <v>10</v>
      </c>
      <c r="DQ191" s="37">
        <f t="shared" si="318"/>
        <v>10</v>
      </c>
      <c r="DR191" s="35">
        <f>'Indicator Data'!AJ194</f>
        <v>5</v>
      </c>
      <c r="DS191" s="35">
        <f>'Indicator Data'!AK194</f>
        <v>4</v>
      </c>
      <c r="DT191" s="37">
        <f t="shared" si="319"/>
        <v>10</v>
      </c>
      <c r="DU191" s="38">
        <f t="shared" si="320"/>
        <v>10</v>
      </c>
      <c r="DV191" s="13"/>
      <c r="DW191" s="83"/>
      <c r="DX191" s="2"/>
    </row>
    <row r="192" spans="1:128" x14ac:dyDescent="0.3">
      <c r="A192" s="99" t="str">
        <f>'Indicator Data'!A195</f>
        <v>Zambia</v>
      </c>
      <c r="B192" s="39" t="str">
        <f>'Indicator Data'!B195</f>
        <v>ZMB</v>
      </c>
      <c r="C192" s="35">
        <f>ROUND(IF('Indicator Data'!C195=0,0.1,IF(LOG('Indicator Data'!C195)&gt;C$195,10,IF(LOG('Indicator Data'!C195)&lt;C$194,0,10-(C$195-LOG('Indicator Data'!C195))/(C$195-C$194)*10))),1)</f>
        <v>6.9</v>
      </c>
      <c r="D192" s="35">
        <f>ROUND(IF('Indicator Data'!D195=0,0.1,IF(LOG('Indicator Data'!D195)&gt;D$195,10,IF(LOG('Indicator Data'!D195)&lt;D$194,0,10-(D$195-LOG('Indicator Data'!D195))/(D$195-D$194)*10))),1)</f>
        <v>0.1</v>
      </c>
      <c r="E192" s="35">
        <f t="shared" si="281"/>
        <v>4.3</v>
      </c>
      <c r="F192" s="35">
        <f>IF('Indicator Data'!E195="No data",0.1,(ROUND(IF('Indicator Data'!E195=0,0,IF(LOG('Indicator Data'!E195)&gt;F$195,10,IF(LOG('Indicator Data'!E195)&lt;F$194,0,10-(F$195-LOG('Indicator Data'!E195))/(F$195-F$194)*10))),1)))</f>
        <v>7.2</v>
      </c>
      <c r="G192" s="35">
        <f>ROUND(IF('Indicator Data'!F195=0,0,IF(LOG('Indicator Data'!F195)&gt;G$195,10,IF(LOG('Indicator Data'!F195)&lt;G$194,0,10-(G$195-LOG('Indicator Data'!F195))/(G$195-G$194)*10))),1)</f>
        <v>0</v>
      </c>
      <c r="H192" s="35">
        <f>ROUND(IF('Indicator Data'!G195=0,0,IF(LOG('Indicator Data'!G195)&gt;H$195,10,IF(LOG('Indicator Data'!G195)&lt;H$194,0,10-(H$195-LOG('Indicator Data'!G195))/(H$195-H$194)*10))),1)</f>
        <v>0</v>
      </c>
      <c r="I192" s="35">
        <f>ROUND(IF('Indicator Data'!H195=0,0,IF(LOG('Indicator Data'!H195)&gt;I$195,10,IF(LOG('Indicator Data'!H195)&lt;I$194,0,10-(I$195-LOG('Indicator Data'!H195))/(I$195-I$194)*10))),1)</f>
        <v>0</v>
      </c>
      <c r="J192" s="35">
        <f t="shared" si="282"/>
        <v>0</v>
      </c>
      <c r="K192" s="35">
        <f>ROUND(IF('Indicator Data'!I195=0,0,IF(LOG('Indicator Data'!I195)&gt;K$195,10,IF(LOG('Indicator Data'!I195)&lt;K$194,0,10-(K$195-LOG('Indicator Data'!I195))/(K$195-K$194)*10))),1)</f>
        <v>0</v>
      </c>
      <c r="L192" s="35">
        <f t="shared" si="283"/>
        <v>0</v>
      </c>
      <c r="M192" s="35">
        <f>ROUND(IF('Indicator Data'!J195=0,0,IF(LOG('Indicator Data'!J195)&gt;M$195,10,IF(LOG('Indicator Data'!J195)&lt;M$194,0,10-(M$195-LOG('Indicator Data'!J195))/(M$195-M$194)*10))),1)</f>
        <v>10</v>
      </c>
      <c r="N192" s="36">
        <f>'Indicator Data'!C195/'Indicator Data'!$CK195</f>
        <v>3.5014954264638709E-4</v>
      </c>
      <c r="O192" s="36">
        <f>'Indicator Data'!D195/'Indicator Data'!$CK195</f>
        <v>0</v>
      </c>
      <c r="P192" s="36">
        <f>IF(F192=0.1,"x",'Indicator Data'!E195/'Indicator Data'!$CK195)</f>
        <v>4.4863666306994383E-3</v>
      </c>
      <c r="Q192" s="36">
        <f>'Indicator Data'!F195/'Indicator Data'!$CK195</f>
        <v>0</v>
      </c>
      <c r="R192" s="36">
        <f>'Indicator Data'!G195/'Indicator Data'!$CK195</f>
        <v>0</v>
      </c>
      <c r="S192" s="36">
        <f>'Indicator Data'!H195/'Indicator Data'!$CK195</f>
        <v>0</v>
      </c>
      <c r="T192" s="36">
        <f>'Indicator Data'!I195/'Indicator Data'!$CK195</f>
        <v>0</v>
      </c>
      <c r="U192" s="36">
        <f>'Indicator Data'!J195/'Indicator Data'!$CK195</f>
        <v>7.3668973643913564E-3</v>
      </c>
      <c r="V192" s="35">
        <f t="shared" si="284"/>
        <v>1.8</v>
      </c>
      <c r="W192" s="35">
        <f t="shared" si="285"/>
        <v>0</v>
      </c>
      <c r="X192" s="35">
        <f t="shared" si="286"/>
        <v>0.9</v>
      </c>
      <c r="Y192" s="35">
        <f t="shared" si="287"/>
        <v>3</v>
      </c>
      <c r="Z192" s="35">
        <f t="shared" si="288"/>
        <v>0</v>
      </c>
      <c r="AA192" s="35">
        <f t="shared" si="289"/>
        <v>0</v>
      </c>
      <c r="AB192" s="35">
        <f t="shared" si="290"/>
        <v>0</v>
      </c>
      <c r="AC192" s="35">
        <f t="shared" si="291"/>
        <v>0</v>
      </c>
      <c r="AD192" s="35">
        <f t="shared" si="292"/>
        <v>0</v>
      </c>
      <c r="AE192" s="35">
        <f t="shared" si="293"/>
        <v>0</v>
      </c>
      <c r="AF192" s="35">
        <f t="shared" si="294"/>
        <v>2.5</v>
      </c>
      <c r="AG192" s="35">
        <f>ROUND(IF('Indicator Data'!K195=0,0,IF('Indicator Data'!K195&gt;AG$195,10,IF('Indicator Data'!K195&lt;AG$194,0,10-(AG$195-'Indicator Data'!K195)/(AG$195-AG$194)*10))),1)</f>
        <v>2.9</v>
      </c>
      <c r="AH192" s="35">
        <f t="shared" si="295"/>
        <v>4.4000000000000004</v>
      </c>
      <c r="AI192" s="35">
        <f t="shared" si="296"/>
        <v>0.1</v>
      </c>
      <c r="AJ192" s="35">
        <f t="shared" si="297"/>
        <v>0</v>
      </c>
      <c r="AK192" s="35">
        <f t="shared" si="298"/>
        <v>0</v>
      </c>
      <c r="AL192" s="35">
        <f t="shared" si="299"/>
        <v>0</v>
      </c>
      <c r="AM192" s="35">
        <f t="shared" si="300"/>
        <v>0</v>
      </c>
      <c r="AN192" s="35">
        <f t="shared" si="301"/>
        <v>8</v>
      </c>
      <c r="AO192" s="142">
        <f t="shared" si="302"/>
        <v>2.8</v>
      </c>
      <c r="AP192" s="142">
        <f t="shared" si="255"/>
        <v>5.5</v>
      </c>
      <c r="AQ192" s="142">
        <f t="shared" si="303"/>
        <v>0</v>
      </c>
      <c r="AR192" s="142">
        <f t="shared" si="304"/>
        <v>0</v>
      </c>
      <c r="AS192" s="35">
        <f t="shared" si="305"/>
        <v>5.5</v>
      </c>
      <c r="AT192" s="35">
        <f>IF('Indicator Data'!L195="No data","x",IF('Indicator Data'!CL195&lt;1000,"x",ROUND((IF('Indicator Data'!L195&gt;AT$195,10,IF('Indicator Data'!L195&lt;AT$194,0,10-(AT$195-'Indicator Data'!L195)/(AT$195-AT$194)*10))),1)))</f>
        <v>1</v>
      </c>
      <c r="AU192" s="142">
        <f t="shared" si="306"/>
        <v>3.3</v>
      </c>
      <c r="AV192" s="35">
        <f>IF('Indicator Data'!M195="No data","x",ROUND(IF('Indicator Data'!M195=0,0,IF(LOG('Indicator Data'!M195)&gt;AV$195,10,IF(LOG('Indicator Data'!M195)&lt;AV$194,0,10-(AV$195-LOG('Indicator Data'!M195))/(AV$195-AV$194)*10))),1))</f>
        <v>8.1999999999999993</v>
      </c>
      <c r="AW192" s="36">
        <f>IF(AV192="x","x",'Indicator Data'!M195/'Indicator Data'!$CK195)</f>
        <v>0.33305919390137995</v>
      </c>
      <c r="AX192" s="35">
        <f t="shared" si="256"/>
        <v>3.7</v>
      </c>
      <c r="AY192" s="35">
        <f t="shared" si="257"/>
        <v>6.5</v>
      </c>
      <c r="AZ192" s="35">
        <f>IF('Indicator Data'!N195="No data","x",ROUND(IF('Indicator Data'!N195=0,0,IF(LOG('Indicator Data'!N195)&gt;AZ$195,10,IF(LOG('Indicator Data'!N195)&lt;AZ$194,0,10-(AZ$195-LOG('Indicator Data'!N195))/(AZ$195-AZ$194)*10))),1))</f>
        <v>0</v>
      </c>
      <c r="BA192" s="36">
        <f>IF(AZ192="x","x",'Indicator Data'!N195/'Indicator Data'!$CK195)</f>
        <v>0</v>
      </c>
      <c r="BB192" s="35">
        <f t="shared" si="258"/>
        <v>0</v>
      </c>
      <c r="BC192" s="35">
        <f t="shared" si="259"/>
        <v>0</v>
      </c>
      <c r="BD192" s="35">
        <f>IF('Indicator Data'!O195="No data","x",ROUND(IF('Indicator Data'!O195=0,0,IF(LOG('Indicator Data'!O195)&gt;BD$195,10,IF(LOG('Indicator Data'!O195)&lt;BD$194,0,10-(BD$195-LOG('Indicator Data'!O195))/(BD$195-BD$194)*10))),1))</f>
        <v>0</v>
      </c>
      <c r="BE192" s="36">
        <f>IF(BD192="x","x",'Indicator Data'!O195/'Indicator Data'!$CK195)</f>
        <v>0</v>
      </c>
      <c r="BF192" s="35">
        <f t="shared" si="260"/>
        <v>0</v>
      </c>
      <c r="BG192" s="35">
        <f t="shared" si="261"/>
        <v>0</v>
      </c>
      <c r="BH192" s="35">
        <f>IF('Indicator Data'!P195="No data","x",ROUND(IF('Indicator Data'!P195=0,0,IF(LOG('Indicator Data'!P195)&gt;BH$195,10,IF(LOG('Indicator Data'!P195)&lt;BH$194,0,10-(BH$195-LOG('Indicator Data'!P195))/(BH$195-BH$194)*10))),1))</f>
        <v>7.6</v>
      </c>
      <c r="BI192" s="36">
        <f>IF(BH192="x","x",'Indicator Data'!P195/'Indicator Data'!$CK195)</f>
        <v>2.1793149112356646E-2</v>
      </c>
      <c r="BJ192" s="35">
        <f t="shared" si="262"/>
        <v>2.2000000000000002</v>
      </c>
      <c r="BK192" s="35">
        <f t="shared" si="263"/>
        <v>5.5</v>
      </c>
      <c r="BL192" s="35">
        <f t="shared" si="264"/>
        <v>3.6</v>
      </c>
      <c r="BM192" s="35">
        <f>ROUND(IF('Indicator Data'!Q195=0,0,IF(LOG('Indicator Data'!Q195)&gt;BM$195,10,IF(LOG('Indicator Data'!Q195)&lt;BM$194,0,10-(BM$195-LOG('Indicator Data'!Q195))/(BM$195-BM$194)*10))),1)</f>
        <v>8.9</v>
      </c>
      <c r="BN192" s="35">
        <f>ROUND(IF('Indicator Data'!R195=0,0,IF(LOG('Indicator Data'!R195)&gt;BN$195,10,IF(LOG('Indicator Data'!R195)&lt;BN$194,0,10-(BN$195-LOG('Indicator Data'!R195))/(BN$195-BN$194)*10))),1)</f>
        <v>0</v>
      </c>
      <c r="BO192" s="35">
        <f t="shared" si="265"/>
        <v>2.9666666666666668</v>
      </c>
      <c r="BP192" s="36">
        <f>'Indicator Data'!Q195/'Indicator Data'!$CK195</f>
        <v>0.99961526351637897</v>
      </c>
      <c r="BQ192" s="36">
        <f>'Indicator Data'!R195/'Indicator Data'!$CK195</f>
        <v>0</v>
      </c>
      <c r="BR192" s="35">
        <f t="shared" si="307"/>
        <v>10</v>
      </c>
      <c r="BS192" s="35">
        <f t="shared" si="308"/>
        <v>0</v>
      </c>
      <c r="BT192" s="35">
        <f t="shared" si="242"/>
        <v>3.3333333333333335</v>
      </c>
      <c r="BU192" s="35">
        <f t="shared" si="266"/>
        <v>3.2</v>
      </c>
      <c r="BV192" s="35">
        <f>ROUND(IF('Indicator Data'!S195=0,0,IF(LOG('Indicator Data'!S195)&gt;BV$195,10,IF(LOG('Indicator Data'!S195)&lt;BV$194,0,10-(BV$195-LOG('Indicator Data'!S195))/(BV$195-BV$194)*10))),1)</f>
        <v>0</v>
      </c>
      <c r="BW192" s="35">
        <f>ROUND(IF('Indicator Data'!T195=0,0,IF(LOG('Indicator Data'!T195)&gt;BW$195,10,IF(LOG('Indicator Data'!T195)&lt;BW$194,0,10-(BW$195-LOG('Indicator Data'!T195))/(BW$195-BW$194)*10))),1)</f>
        <v>8.9</v>
      </c>
      <c r="BX192" s="35">
        <f t="shared" si="267"/>
        <v>5.9333333333333336</v>
      </c>
      <c r="BY192" s="36">
        <f>'Indicator Data'!S195/'Indicator Data'!$CK195</f>
        <v>0</v>
      </c>
      <c r="BZ192" s="36">
        <f>'Indicator Data'!T195/'Indicator Data'!$CK195</f>
        <v>0.99961526351637897</v>
      </c>
      <c r="CA192" s="35">
        <f t="shared" si="309"/>
        <v>0</v>
      </c>
      <c r="CB192" s="35">
        <f t="shared" si="310"/>
        <v>10</v>
      </c>
      <c r="CC192" s="35">
        <f t="shared" si="268"/>
        <v>6.666666666666667</v>
      </c>
      <c r="CD192" s="35">
        <f t="shared" si="269"/>
        <v>6.3</v>
      </c>
      <c r="CE192" s="35">
        <f t="shared" si="270"/>
        <v>4.9000000000000004</v>
      </c>
      <c r="CF192" s="35">
        <f>ROUND(IF('Indicator Data'!U195=0,0,IF(LOG('Indicator Data'!U195)&gt;CF$195,10,IF(LOG('Indicator Data'!U195)&lt;CF$194,0,10-(CF$195-LOG('Indicator Data'!U195))/(CF$195-CF$194)*10))),1)</f>
        <v>8</v>
      </c>
      <c r="CG192" s="36">
        <f>'Indicator Data'!U195/'Indicator Data'!$CK195</f>
        <v>0.23071751655102124</v>
      </c>
      <c r="CH192" s="35">
        <f t="shared" si="311"/>
        <v>2.6</v>
      </c>
      <c r="CI192" s="35">
        <f t="shared" si="271"/>
        <v>6</v>
      </c>
      <c r="CJ192" s="35">
        <f>ROUND(IF('Indicator Data'!V195=0,0,IF(LOG('Indicator Data'!V195)&gt;CJ$195,10,IF(LOG('Indicator Data'!V195)&lt;CJ$194,0,10-(CJ$195-LOG('Indicator Data'!V195))/(CJ$195-CJ$194)*10))),1)</f>
        <v>8.8000000000000007</v>
      </c>
      <c r="CK192" s="36">
        <f>IF('Indicator Data'!V195/'Indicator Data'!$CK195&gt;1,1,'Indicator Data'!V195/'Indicator Data'!$CK195)</f>
        <v>0.951277258644739</v>
      </c>
      <c r="CL192" s="35">
        <f t="shared" si="312"/>
        <v>9.5</v>
      </c>
      <c r="CM192" s="35">
        <f t="shared" si="272"/>
        <v>9.1999999999999993</v>
      </c>
      <c r="CN192" s="35">
        <f>ROUND(IF('Indicator Data'!W195=0,0,IF(LOG('Indicator Data'!W195)&gt;CN$195,10,IF(LOG('Indicator Data'!W195)&lt;CN$194,0,10-(CN$195-LOG('Indicator Data'!W195))/(CN$195-CN$194)*10))),1)</f>
        <v>8.5</v>
      </c>
      <c r="CO192" s="36">
        <f>'Indicator Data'!W195/'Indicator Data'!$CK195</f>
        <v>0.54684428857608824</v>
      </c>
      <c r="CP192" s="35">
        <f t="shared" si="313"/>
        <v>5.5</v>
      </c>
      <c r="CQ192" s="35">
        <f t="shared" si="273"/>
        <v>7.3</v>
      </c>
      <c r="CR192" s="35">
        <f t="shared" si="314"/>
        <v>7.2</v>
      </c>
      <c r="CS192" s="35">
        <f>IF('Indicator Data'!BZ195="No data","x",ROUND(IF('Indicator Data'!BZ195&gt;CS$195,0,IF('Indicator Data'!BZ195&lt;CS$194,10,(CS$195-'Indicator Data'!BZ195)/(CS$195-CS$194)*10)),1))</f>
        <v>8.1999999999999993</v>
      </c>
      <c r="CT192" s="35">
        <f>IF('Indicator Data'!CA195="No data","x",ROUND(IF('Indicator Data'!CA195&gt;CT$195,0,IF('Indicator Data'!CA195&lt;CT$194,10,(CT$195-'Indicator Data'!CA195)/(CT$195-CT$194)*10)),1))</f>
        <v>6.7</v>
      </c>
      <c r="CU192" s="35">
        <f>IF('Indicator Data'!AC195="No data","x",ROUND(IF('Indicator Data'!AC195&gt;CU$195,0,IF('Indicator Data'!AC195&lt;CU$194,10,(CU$195-'Indicator Data'!AC195)/(CU$195-CU$194)*10)),1))</f>
        <v>8.6</v>
      </c>
      <c r="CV192" s="35">
        <f t="shared" si="315"/>
        <v>7.8</v>
      </c>
      <c r="CW192" s="35">
        <f>IF('Indicator Data'!X195="No data","x",ROUND(IF(LOG('Indicator Data'!X195)&gt;CW$195,10,IF(LOG('Indicator Data'!X195)&lt;CW$194,0,10-(CW$195-LOG('Indicator Data'!X195))/(CW$195-CW$194)*10)),1))</f>
        <v>4.5999999999999996</v>
      </c>
      <c r="CX192" s="35">
        <f>IF('Indicator Data'!Y195="No data","x",ROUND(IF('Indicator Data'!Y195&gt;CX$195,10,IF('Indicator Data'!Y195&lt;CX$194,0,10-(CX$195-'Indicator Data'!Y195)/(CX$195-CX$194)*10)),1))</f>
        <v>8.3000000000000007</v>
      </c>
      <c r="CY192" s="35">
        <f>IF('Indicator Data'!Z195="No data","x",ROUND(IF('Indicator Data'!Z195&gt;CY$195,10,IF('Indicator Data'!Z195&lt;CY$194,0,10-(CY$195-'Indicator Data'!Z195)/(CY$195-CY$194)*10)),1))</f>
        <v>4.4000000000000004</v>
      </c>
      <c r="CZ192" s="35">
        <f>IF('Indicator Data'!AA195="No data","x",ROUND(IF('Indicator Data'!AA195&gt;CZ$195,10,IF('Indicator Data'!AA195&lt;CZ$194,0,10-(CZ$195-'Indicator Data'!AA195)/(CZ$195-CZ$194)*10)),1))</f>
        <v>7.8</v>
      </c>
      <c r="DA192" s="35">
        <f t="shared" si="274"/>
        <v>6.3</v>
      </c>
      <c r="DB192" s="35">
        <f t="shared" si="275"/>
        <v>6.8</v>
      </c>
      <c r="DC192" s="35">
        <f>IF('Indicator Data'!AF195="No data","x",ROUND(IF('Indicator Data'!AF195&gt;DC$195,10,IF('Indicator Data'!AF195&lt;DC$194,0,10-(DC$195-'Indicator Data'!AF195)/(DC$195-DC$194)*10)),1))</f>
        <v>7</v>
      </c>
      <c r="DD192" s="35">
        <f>IF('Indicator Data'!AG195="No data","x",ROUND(IF('Indicator Data'!AG195&gt;DD$195,10,IF('Indicator Data'!AG195&lt;DD$194,0,10-(DD$195-'Indicator Data'!AG195)/(DD$195-DD$194)*10)),1))</f>
        <v>7.5</v>
      </c>
      <c r="DE192" s="35">
        <f t="shared" si="276"/>
        <v>6.6</v>
      </c>
      <c r="DF192" s="35">
        <f>IF('Indicator Data'!AB195="No data","x",ROUND(IF('Indicator Data'!AB195&gt;DF$195,10,IF('Indicator Data'!AB195&lt;DF$194,0,10-(DF$195-'Indicator Data'!AB195)/(DF$195-DF$194)*10)),1))</f>
        <v>6.4</v>
      </c>
      <c r="DG192" s="35">
        <f t="shared" si="277"/>
        <v>7.5</v>
      </c>
      <c r="DH192" s="143">
        <f>IF('Indicator Data'!AD195="No data","x",'Indicator Data'!AD195/'Indicator Data'!$CJ195)</f>
        <v>9.3331662657380308E-5</v>
      </c>
      <c r="DI192" s="35">
        <f t="shared" si="278"/>
        <v>9.1</v>
      </c>
      <c r="DJ192" s="35">
        <f>IF('Indicator Data'!AE195="No data","x",ROUND(IF('Indicator Data'!AE195&gt;DJ$195,0,IF('Indicator Data'!AE195&lt;DJ$194,10,(DJ$195-'Indicator Data'!AE195)/(DJ$195-DJ$194)*10)),1))</f>
        <v>8</v>
      </c>
      <c r="DK192" s="35">
        <f t="shared" si="279"/>
        <v>8.6</v>
      </c>
      <c r="DL192" s="35">
        <f t="shared" si="280"/>
        <v>7.6</v>
      </c>
      <c r="DM192" s="37">
        <f t="shared" si="316"/>
        <v>6.5</v>
      </c>
      <c r="DN192" s="38">
        <f t="shared" si="317"/>
        <v>3.4</v>
      </c>
      <c r="DO192" s="35">
        <f>ROUND(IF('Indicator Data'!AH195=0,0,IF('Indicator Data'!AH195&gt;DO$195,10,IF('Indicator Data'!AH195&lt;DO$194,0,10-(DO$195-'Indicator Data'!AH195)/(DO$195-DO$194)*10))),1)</f>
        <v>2.2000000000000002</v>
      </c>
      <c r="DP192" s="35">
        <f>ROUND(IF('Indicator Data'!AI195=0,0,IF(LOG('Indicator Data'!AI195)&gt;LOG(DP$195),10,IF(LOG('Indicator Data'!AI195)&lt;LOG(DP$194),0,10-(LOG(DP$195)-LOG('Indicator Data'!AI195))/(LOG(DP$195)-LOG(DP$194))*10))),1)</f>
        <v>0.3</v>
      </c>
      <c r="DQ192" s="37">
        <f t="shared" si="318"/>
        <v>1.3</v>
      </c>
      <c r="DR192" s="35">
        <f>'Indicator Data'!AJ195</f>
        <v>0</v>
      </c>
      <c r="DS192" s="35">
        <f>'Indicator Data'!AK195</f>
        <v>0</v>
      </c>
      <c r="DT192" s="37">
        <f t="shared" si="319"/>
        <v>0</v>
      </c>
      <c r="DU192" s="38">
        <f t="shared" si="320"/>
        <v>0.9</v>
      </c>
      <c r="DV192" s="13"/>
      <c r="DW192" s="83"/>
      <c r="DX192" s="2"/>
    </row>
    <row r="193" spans="1:128" x14ac:dyDescent="0.3">
      <c r="A193" s="99" t="str">
        <f>'Indicator Data'!A196</f>
        <v>Zimbabwe</v>
      </c>
      <c r="B193" s="39" t="str">
        <f>'Indicator Data'!B196</f>
        <v>ZWE</v>
      </c>
      <c r="C193" s="35">
        <f>ROUND(IF('Indicator Data'!C196=0,0.1,IF(LOG('Indicator Data'!C196)&gt;C$195,10,IF(LOG('Indicator Data'!C196)&lt;C$194,0,10-(C$195-LOG('Indicator Data'!C196))/(C$195-C$194)*10))),1)</f>
        <v>6.1</v>
      </c>
      <c r="D193" s="35">
        <f>ROUND(IF('Indicator Data'!D196=0,0.1,IF(LOG('Indicator Data'!D196)&gt;D$195,10,IF(LOG('Indicator Data'!D196)&lt;D$194,0,10-(D$195-LOG('Indicator Data'!D196))/(D$195-D$194)*10))),1)</f>
        <v>0.1</v>
      </c>
      <c r="E193" s="35">
        <f t="shared" si="281"/>
        <v>3.7</v>
      </c>
      <c r="F193" s="35">
        <f>IF('Indicator Data'!E196="No data",0.1,(ROUND(IF('Indicator Data'!E196=0,0,IF(LOG('Indicator Data'!E196)&gt;F$195,10,IF(LOG('Indicator Data'!E196)&lt;F$194,0,10-(F$195-LOG('Indicator Data'!E196))/(F$195-F$194)*10))),1)))</f>
        <v>7.4</v>
      </c>
      <c r="G193" s="35">
        <f>ROUND(IF('Indicator Data'!F196=0,0,IF(LOG('Indicator Data'!F196)&gt;G$195,10,IF(LOG('Indicator Data'!F196)&lt;G$194,0,10-(G$195-LOG('Indicator Data'!F196))/(G$195-G$194)*10))),1)</f>
        <v>0</v>
      </c>
      <c r="H193" s="35">
        <f>ROUND(IF('Indicator Data'!G196=0,0,IF(LOG('Indicator Data'!G196)&gt;H$195,10,IF(LOG('Indicator Data'!G196)&lt;H$194,0,10-(H$195-LOG('Indicator Data'!G196))/(H$195-H$194)*10))),1)</f>
        <v>2.7</v>
      </c>
      <c r="I193" s="35">
        <f>ROUND(IF('Indicator Data'!H196=0,0,IF(LOG('Indicator Data'!H196)&gt;I$195,10,IF(LOG('Indicator Data'!H196)&lt;I$194,0,10-(I$195-LOG('Indicator Data'!H196))/(I$195-I$194)*10))),1)</f>
        <v>0</v>
      </c>
      <c r="J193" s="35">
        <f t="shared" si="282"/>
        <v>1.4</v>
      </c>
      <c r="K193" s="35">
        <f>ROUND(IF('Indicator Data'!I196=0,0,IF(LOG('Indicator Data'!I196)&gt;K$195,10,IF(LOG('Indicator Data'!I196)&lt;K$194,0,10-(K$195-LOG('Indicator Data'!I196))/(K$195-K$194)*10))),1)</f>
        <v>0</v>
      </c>
      <c r="L193" s="35">
        <f t="shared" si="283"/>
        <v>0.7</v>
      </c>
      <c r="M193" s="35">
        <f>ROUND(IF('Indicator Data'!J196=0,0,IF(LOG('Indicator Data'!J196)&gt;M$195,10,IF(LOG('Indicator Data'!J196)&lt;M$194,0,10-(M$195-LOG('Indicator Data'!J196))/(M$195-M$194)*10))),1)</f>
        <v>10</v>
      </c>
      <c r="N193" s="36">
        <f>'Indicator Data'!C196/'Indicator Data'!$CK196</f>
        <v>1.6852057630950396E-4</v>
      </c>
      <c r="O193" s="36">
        <f>'Indicator Data'!D196/'Indicator Data'!$CK196</f>
        <v>0</v>
      </c>
      <c r="P193" s="36">
        <f>IF(F193=0.1,"x",'Indicator Data'!E196/'Indicator Data'!$CK196)</f>
        <v>5.9845585722214717E-3</v>
      </c>
      <c r="Q193" s="36">
        <f>'Indicator Data'!F196/'Indicator Data'!$CK196</f>
        <v>0</v>
      </c>
      <c r="R193" s="36">
        <f>'Indicator Data'!G196/'Indicator Data'!$CK196</f>
        <v>7.6167521690017714E-5</v>
      </c>
      <c r="S193" s="36">
        <f>'Indicator Data'!H196/'Indicator Data'!$CK196</f>
        <v>0</v>
      </c>
      <c r="T193" s="36">
        <f>'Indicator Data'!I196/'Indicator Data'!$CK196</f>
        <v>0</v>
      </c>
      <c r="U193" s="36">
        <f>'Indicator Data'!J196/'Indicator Data'!$CK196</f>
        <v>3.4988619861094486E-2</v>
      </c>
      <c r="V193" s="35">
        <f t="shared" si="284"/>
        <v>0.8</v>
      </c>
      <c r="W193" s="35">
        <f t="shared" si="285"/>
        <v>0</v>
      </c>
      <c r="X193" s="35">
        <f t="shared" si="286"/>
        <v>0.4</v>
      </c>
      <c r="Y193" s="35">
        <f t="shared" si="287"/>
        <v>4</v>
      </c>
      <c r="Z193" s="35">
        <f t="shared" si="288"/>
        <v>0</v>
      </c>
      <c r="AA193" s="35">
        <f t="shared" si="289"/>
        <v>0</v>
      </c>
      <c r="AB193" s="35">
        <f t="shared" si="290"/>
        <v>0</v>
      </c>
      <c r="AC193" s="35">
        <f t="shared" si="291"/>
        <v>0</v>
      </c>
      <c r="AD193" s="35">
        <f t="shared" si="292"/>
        <v>0</v>
      </c>
      <c r="AE193" s="35">
        <f t="shared" si="293"/>
        <v>0</v>
      </c>
      <c r="AF193" s="35">
        <f t="shared" si="294"/>
        <v>10</v>
      </c>
      <c r="AG193" s="35">
        <f>ROUND(IF('Indicator Data'!K196=0,0,IF('Indicator Data'!K196&gt;AG$195,10,IF('Indicator Data'!K196&lt;AG$194,0,10-(AG$195-'Indicator Data'!K196)/(AG$195-AG$194)*10))),1)</f>
        <v>5.7</v>
      </c>
      <c r="AH193" s="35">
        <f t="shared" si="295"/>
        <v>3.5</v>
      </c>
      <c r="AI193" s="35">
        <f t="shared" si="296"/>
        <v>0.1</v>
      </c>
      <c r="AJ193" s="35">
        <f t="shared" si="297"/>
        <v>1.4</v>
      </c>
      <c r="AK193" s="35">
        <f t="shared" si="298"/>
        <v>0</v>
      </c>
      <c r="AL193" s="35">
        <f t="shared" si="299"/>
        <v>0.7</v>
      </c>
      <c r="AM193" s="35">
        <f t="shared" si="300"/>
        <v>0</v>
      </c>
      <c r="AN193" s="35">
        <f t="shared" si="301"/>
        <v>10</v>
      </c>
      <c r="AO193" s="142">
        <f t="shared" si="302"/>
        <v>2.2000000000000002</v>
      </c>
      <c r="AP193" s="142">
        <f t="shared" si="255"/>
        <v>6</v>
      </c>
      <c r="AQ193" s="142">
        <f t="shared" si="303"/>
        <v>0</v>
      </c>
      <c r="AR193" s="142">
        <f t="shared" si="304"/>
        <v>0.4</v>
      </c>
      <c r="AS193" s="35">
        <f t="shared" si="305"/>
        <v>7.9</v>
      </c>
      <c r="AT193" s="35">
        <f>IF('Indicator Data'!L196="No data","x",IF('Indicator Data'!CL196&lt;1000,"x",ROUND((IF('Indicator Data'!L196&gt;AT$195,10,IF('Indicator Data'!L196&lt;AT$194,0,10-(AT$195-'Indicator Data'!L196)/(AT$195-AT$194)*10))),1)))</f>
        <v>10</v>
      </c>
      <c r="AU193" s="142">
        <f t="shared" si="306"/>
        <v>9</v>
      </c>
      <c r="AV193" s="35">
        <f>IF('Indicator Data'!M196="No data","x",ROUND(IF('Indicator Data'!M196=0,0,IF(LOG('Indicator Data'!M196)&gt;AV$195,10,IF(LOG('Indicator Data'!M196)&lt;AV$194,0,10-(AV$195-LOG('Indicator Data'!M196))/(AV$195-AV$194)*10))),1))</f>
        <v>8.1999999999999993</v>
      </c>
      <c r="AW193" s="36">
        <f>IF(AV193="x","x",'Indicator Data'!M196/'Indicator Data'!$CK196)</f>
        <v>0.35152053557896795</v>
      </c>
      <c r="AX193" s="35">
        <f t="shared" si="256"/>
        <v>3.9</v>
      </c>
      <c r="AY193" s="35">
        <f t="shared" si="257"/>
        <v>6.5</v>
      </c>
      <c r="AZ193" s="35">
        <f>IF('Indicator Data'!N196="No data","x",ROUND(IF('Indicator Data'!N196=0,0,IF(LOG('Indicator Data'!N196)&gt;AZ$195,10,IF(LOG('Indicator Data'!N196)&lt;AZ$194,0,10-(AZ$195-LOG('Indicator Data'!N196))/(AZ$195-AZ$194)*10))),1))</f>
        <v>0</v>
      </c>
      <c r="BA193" s="36">
        <f>IF(AZ193="x","x",'Indicator Data'!N196/'Indicator Data'!$CK196)</f>
        <v>0</v>
      </c>
      <c r="BB193" s="35">
        <f t="shared" si="258"/>
        <v>0</v>
      </c>
      <c r="BC193" s="35">
        <f t="shared" si="259"/>
        <v>0</v>
      </c>
      <c r="BD193" s="35">
        <f>IF('Indicator Data'!O196="No data","x",ROUND(IF('Indicator Data'!O196=0,0,IF(LOG('Indicator Data'!O196)&gt;BD$195,10,IF(LOG('Indicator Data'!O196)&lt;BD$194,0,10-(BD$195-LOG('Indicator Data'!O196))/(BD$195-BD$194)*10))),1))</f>
        <v>0</v>
      </c>
      <c r="BE193" s="36">
        <f>IF(BD193="x","x",'Indicator Data'!O196/'Indicator Data'!$CK196)</f>
        <v>0</v>
      </c>
      <c r="BF193" s="35">
        <f t="shared" si="260"/>
        <v>0</v>
      </c>
      <c r="BG193" s="35">
        <f t="shared" si="261"/>
        <v>0</v>
      </c>
      <c r="BH193" s="35">
        <f>IF('Indicator Data'!P196="No data","x",ROUND(IF('Indicator Data'!P196=0,0,IF(LOG('Indicator Data'!P196)&gt;BH$195,10,IF(LOG('Indicator Data'!P196)&lt;BH$194,0,10-(BH$195-LOG('Indicator Data'!P196))/(BH$195-BH$194)*10))),1))</f>
        <v>5.9</v>
      </c>
      <c r="BI193" s="36">
        <f>IF(BH193="x","x",'Indicator Data'!P196/'Indicator Data'!$CK196)</f>
        <v>2.1377553474485355E-3</v>
      </c>
      <c r="BJ193" s="35">
        <f t="shared" si="262"/>
        <v>0.2</v>
      </c>
      <c r="BK193" s="35">
        <f t="shared" si="263"/>
        <v>3.6</v>
      </c>
      <c r="BL193" s="35">
        <f t="shared" si="264"/>
        <v>3</v>
      </c>
      <c r="BM193" s="35">
        <f>ROUND(IF('Indicator Data'!Q196=0,0,IF(LOG('Indicator Data'!Q196)&gt;BM$195,10,IF(LOG('Indicator Data'!Q196)&lt;BM$194,0,10-(BM$195-LOG('Indicator Data'!Q196))/(BM$195-BM$194)*10))),1)</f>
        <v>8.8000000000000007</v>
      </c>
      <c r="BN193" s="35">
        <f>ROUND(IF('Indicator Data'!R196=0,0,IF(LOG('Indicator Data'!R196)&gt;BN$195,10,IF(LOG('Indicator Data'!R196)&lt;BN$194,0,10-(BN$195-LOG('Indicator Data'!R196))/(BN$195-BN$194)*10))),1)</f>
        <v>0</v>
      </c>
      <c r="BO193" s="35">
        <f t="shared" si="265"/>
        <v>2.9333333333333336</v>
      </c>
      <c r="BP193" s="36">
        <f>'Indicator Data'!Q196/'Indicator Data'!$CK196</f>
        <v>0.99807663773170052</v>
      </c>
      <c r="BQ193" s="36">
        <f>'Indicator Data'!R196/'Indicator Data'!$CK196</f>
        <v>0</v>
      </c>
      <c r="BR193" s="35">
        <f t="shared" si="307"/>
        <v>10</v>
      </c>
      <c r="BS193" s="35">
        <f t="shared" si="308"/>
        <v>0</v>
      </c>
      <c r="BT193" s="35">
        <f t="shared" si="242"/>
        <v>3.3333333333333335</v>
      </c>
      <c r="BU193" s="35">
        <f t="shared" si="266"/>
        <v>3.1</v>
      </c>
      <c r="BV193" s="35">
        <f>ROUND(IF('Indicator Data'!S196=0,0,IF(LOG('Indicator Data'!S196)&gt;BV$195,10,IF(LOG('Indicator Data'!S196)&lt;BV$194,0,10-(BV$195-LOG('Indicator Data'!S196))/(BV$195-BV$194)*10))),1)</f>
        <v>0</v>
      </c>
      <c r="BW193" s="35">
        <f>ROUND(IF('Indicator Data'!T196=0,0,IF(LOG('Indicator Data'!T196)&gt;BW$195,10,IF(LOG('Indicator Data'!T196)&lt;BW$194,0,10-(BW$195-LOG('Indicator Data'!T196))/(BW$195-BW$194)*10))),1)</f>
        <v>8.8000000000000007</v>
      </c>
      <c r="BX193" s="35">
        <f t="shared" si="267"/>
        <v>5.8666666666666671</v>
      </c>
      <c r="BY193" s="36">
        <f>'Indicator Data'!S196/'Indicator Data'!$CK196</f>
        <v>0</v>
      </c>
      <c r="BZ193" s="36">
        <f>'Indicator Data'!T196/'Indicator Data'!$CK196</f>
        <v>0.99448331748675967</v>
      </c>
      <c r="CA193" s="35">
        <f t="shared" si="309"/>
        <v>0</v>
      </c>
      <c r="CB193" s="35">
        <f t="shared" si="310"/>
        <v>9.9</v>
      </c>
      <c r="CC193" s="35">
        <f t="shared" si="268"/>
        <v>6.6000000000000005</v>
      </c>
      <c r="CD193" s="35">
        <f t="shared" si="269"/>
        <v>6.2</v>
      </c>
      <c r="CE193" s="35">
        <f t="shared" si="270"/>
        <v>4.8</v>
      </c>
      <c r="CF193" s="35">
        <f>ROUND(IF('Indicator Data'!U196=0,0,IF(LOG('Indicator Data'!U196)&gt;CF$195,10,IF(LOG('Indicator Data'!U196)&lt;CF$194,0,10-(CF$195-LOG('Indicator Data'!U196))/(CF$195-CF$194)*10))),1)</f>
        <v>6.8</v>
      </c>
      <c r="CG193" s="36">
        <f>'Indicator Data'!U196/'Indicator Data'!$CK196</f>
        <v>3.8934925816325884E-2</v>
      </c>
      <c r="CH193" s="35">
        <f t="shared" si="311"/>
        <v>0.4</v>
      </c>
      <c r="CI193" s="35">
        <f t="shared" si="271"/>
        <v>4.3</v>
      </c>
      <c r="CJ193" s="35">
        <f>ROUND(IF('Indicator Data'!V196=0,0,IF(LOG('Indicator Data'!V196)&gt;CJ$195,10,IF(LOG('Indicator Data'!V196)&lt;CJ$194,0,10-(CJ$195-LOG('Indicator Data'!V196))/(CJ$195-CJ$194)*10))),1)</f>
        <v>8.6999999999999993</v>
      </c>
      <c r="CK193" s="36">
        <f>IF('Indicator Data'!V196/'Indicator Data'!$CK196&gt;1,1,'Indicator Data'!V196/'Indicator Data'!$CK196)</f>
        <v>0.81744072904357079</v>
      </c>
      <c r="CL193" s="35">
        <f t="shared" si="312"/>
        <v>8.1999999999999993</v>
      </c>
      <c r="CM193" s="35">
        <f t="shared" si="272"/>
        <v>8.5</v>
      </c>
      <c r="CN193" s="35">
        <f>ROUND(IF('Indicator Data'!W196=0,0,IF(LOG('Indicator Data'!W196)&gt;CN$195,10,IF(LOG('Indicator Data'!W196)&lt;CN$194,0,10-(CN$195-LOG('Indicator Data'!W196))/(CN$195-CN$194)*10))),1)</f>
        <v>6.9</v>
      </c>
      <c r="CO193" s="36">
        <f>'Indicator Data'!W196/'Indicator Data'!$CK196</f>
        <v>4.3585276778003813E-2</v>
      </c>
      <c r="CP193" s="35">
        <f t="shared" si="313"/>
        <v>0.4</v>
      </c>
      <c r="CQ193" s="35">
        <f t="shared" si="273"/>
        <v>4.4000000000000004</v>
      </c>
      <c r="CR193" s="35">
        <f t="shared" si="314"/>
        <v>5.9</v>
      </c>
      <c r="CS193" s="35">
        <f>IF('Indicator Data'!BZ196="No data","x",ROUND(IF('Indicator Data'!BZ196&gt;CS$195,0,IF('Indicator Data'!BZ196&lt;CS$194,10,(CS$195-'Indicator Data'!BZ196)/(CS$195-CS$194)*10)),1))</f>
        <v>7.1</v>
      </c>
      <c r="CT193" s="35">
        <f>IF('Indicator Data'!CA196="No data","x",ROUND(IF('Indicator Data'!CA196&gt;CT$195,0,IF('Indicator Data'!CA196&lt;CT$194,10,(CT$195-'Indicator Data'!CA196)/(CT$195-CT$194)*10)),1))</f>
        <v>6</v>
      </c>
      <c r="CU193" s="35">
        <f>IF('Indicator Data'!AC196="No data","x",ROUND(IF('Indicator Data'!AC196&gt;CU$195,0,IF('Indicator Data'!AC196&lt;CU$194,10,(CU$195-'Indicator Data'!AC196)/(CU$195-CU$194)*10)),1))</f>
        <v>6.3</v>
      </c>
      <c r="CV193" s="35">
        <f t="shared" si="315"/>
        <v>6.5</v>
      </c>
      <c r="CW193" s="35">
        <f>IF('Indicator Data'!X196="No data","x",ROUND(IF(LOG('Indicator Data'!X196)&gt;CW$195,10,IF(LOG('Indicator Data'!X196)&lt;CW$194,0,10-(CW$195-LOG('Indicator Data'!X196))/(CW$195-CW$194)*10)),1))</f>
        <v>5.2</v>
      </c>
      <c r="CX193" s="35">
        <f>IF('Indicator Data'!Y196="No data","x",ROUND(IF('Indicator Data'!Y196&gt;CX$195,10,IF('Indicator Data'!Y196&lt;CX$194,0,10-(CX$195-'Indicator Data'!Y196)/(CX$195-CX$194)*10)),1))</f>
        <v>2.6</v>
      </c>
      <c r="CY193" s="35">
        <f>IF('Indicator Data'!Z196="No data","x",ROUND(IF('Indicator Data'!Z196&gt;CY$195,10,IF('Indicator Data'!Z196&lt;CY$194,0,10-(CY$195-'Indicator Data'!Z196)/(CY$195-CY$194)*10)),1))</f>
        <v>3.2</v>
      </c>
      <c r="CZ193" s="35">
        <f>IF('Indicator Data'!AA196="No data","x",ROUND(IF('Indicator Data'!AA196&gt;CZ$195,10,IF('Indicator Data'!AA196&lt;CZ$194,0,10-(CZ$195-'Indicator Data'!AA196)/(CZ$195-CZ$194)*10)),1))</f>
        <v>5.2</v>
      </c>
      <c r="DA193" s="35">
        <f t="shared" si="274"/>
        <v>4.0999999999999996</v>
      </c>
      <c r="DB193" s="35">
        <f t="shared" si="275"/>
        <v>4.9000000000000004</v>
      </c>
      <c r="DC193" s="35">
        <f>IF('Indicator Data'!AF196="No data","x",ROUND(IF('Indicator Data'!AF196&gt;DC$195,10,IF('Indicator Data'!AF196&lt;DC$194,0,10-(DC$195-'Indicator Data'!AF196)/(DC$195-DC$194)*10)),1))</f>
        <v>3.1</v>
      </c>
      <c r="DD193" s="35">
        <f>IF('Indicator Data'!AG196="No data","x",ROUND(IF('Indicator Data'!AG196&gt;DD$195,10,IF('Indicator Data'!AG196&lt;DD$194,0,10-(DD$195-'Indicator Data'!AG196)/(DD$195-DD$194)*10)),1))</f>
        <v>6.4</v>
      </c>
      <c r="DE193" s="35">
        <f t="shared" si="276"/>
        <v>4.3</v>
      </c>
      <c r="DF193" s="35">
        <f>IF('Indicator Data'!AB196="No data","x",ROUND(IF('Indicator Data'!AB196&gt;DF$195,10,IF('Indicator Data'!AB196&lt;DF$194,0,10-(DF$195-'Indicator Data'!AB196)/(DF$195-DF$194)*10)),1))</f>
        <v>8.3000000000000007</v>
      </c>
      <c r="DG193" s="35">
        <f t="shared" si="277"/>
        <v>6.9</v>
      </c>
      <c r="DH193" s="143">
        <f>IF('Indicator Data'!AD196="No data","x",'Indicator Data'!AD196/'Indicator Data'!$CJ196)</f>
        <v>3.6454950959931439E-4</v>
      </c>
      <c r="DI193" s="35">
        <f t="shared" si="278"/>
        <v>6.4</v>
      </c>
      <c r="DJ193" s="35">
        <f>IF('Indicator Data'!AE196="No data","x",ROUND(IF('Indicator Data'!AE196&gt;DJ$195,0,IF('Indicator Data'!AE196&lt;DJ$194,10,(DJ$195-'Indicator Data'!AE196)/(DJ$195-DJ$194)*10)),1))</f>
        <v>2</v>
      </c>
      <c r="DK193" s="35">
        <f t="shared" si="279"/>
        <v>4.2</v>
      </c>
      <c r="DL193" s="35">
        <f t="shared" si="280"/>
        <v>5.0999999999999996</v>
      </c>
      <c r="DM193" s="37">
        <f t="shared" si="316"/>
        <v>4.8</v>
      </c>
      <c r="DN193" s="38">
        <f t="shared" si="317"/>
        <v>4.7</v>
      </c>
      <c r="DO193" s="35">
        <f>ROUND(IF('Indicator Data'!AH196=0,0,IF('Indicator Data'!AH196&gt;DO$195,10,IF('Indicator Data'!AH196&lt;DO$194,0,10-(DO$195-'Indicator Data'!AH196)/(DO$195-DO$194)*10))),1)</f>
        <v>5.9</v>
      </c>
      <c r="DP193" s="35">
        <f>ROUND(IF('Indicator Data'!AI196=0,0,IF(LOG('Indicator Data'!AI196)&gt;LOG(DP$195),10,IF(LOG('Indicator Data'!AI196)&lt;LOG(DP$194),0,10-(LOG(DP$195)-LOG('Indicator Data'!AI196))/(LOG(DP$195)-LOG(DP$194))*10))),1)</f>
        <v>4.3</v>
      </c>
      <c r="DQ193" s="37">
        <f t="shared" si="318"/>
        <v>5.2</v>
      </c>
      <c r="DR193" s="35">
        <f>'Indicator Data'!AJ196</f>
        <v>0</v>
      </c>
      <c r="DS193" s="35">
        <f>'Indicator Data'!AK196</f>
        <v>0</v>
      </c>
      <c r="DT193" s="37">
        <f t="shared" si="319"/>
        <v>0</v>
      </c>
      <c r="DU193" s="38">
        <f t="shared" si="320"/>
        <v>3.6</v>
      </c>
      <c r="DV193" s="13"/>
      <c r="DW193" s="83"/>
      <c r="DX193" s="2"/>
    </row>
    <row r="194" spans="1:128" s="8" customFormat="1" x14ac:dyDescent="0.3">
      <c r="A194" s="40"/>
      <c r="B194" s="41" t="s">
        <v>389</v>
      </c>
      <c r="C194" s="42">
        <v>1</v>
      </c>
      <c r="D194" s="42">
        <v>1</v>
      </c>
      <c r="E194" s="42"/>
      <c r="F194" s="42">
        <v>2</v>
      </c>
      <c r="G194" s="42">
        <v>-2</v>
      </c>
      <c r="H194" s="42">
        <v>2</v>
      </c>
      <c r="I194" s="42">
        <v>-2</v>
      </c>
      <c r="J194" s="42"/>
      <c r="K194" s="42">
        <v>1</v>
      </c>
      <c r="L194" s="42"/>
      <c r="M194" s="42">
        <v>1</v>
      </c>
      <c r="N194" s="43"/>
      <c r="O194" s="43"/>
      <c r="P194" s="43"/>
      <c r="Q194" s="43"/>
      <c r="R194" s="43"/>
      <c r="S194" s="43"/>
      <c r="T194" s="43"/>
      <c r="U194" s="41"/>
      <c r="V194" s="145">
        <v>0</v>
      </c>
      <c r="W194" s="145">
        <v>0</v>
      </c>
      <c r="X194" s="45"/>
      <c r="Y194" s="44">
        <v>0</v>
      </c>
      <c r="Z194" s="130">
        <v>-8.5</v>
      </c>
      <c r="AA194" s="44">
        <v>0</v>
      </c>
      <c r="AB194" s="44">
        <v>0</v>
      </c>
      <c r="AC194" s="44"/>
      <c r="AD194" s="44">
        <v>0</v>
      </c>
      <c r="AE194" s="44"/>
      <c r="AF194" s="44">
        <v>0</v>
      </c>
      <c r="AG194" s="46">
        <v>0</v>
      </c>
      <c r="AH194" s="45"/>
      <c r="AI194" s="45"/>
      <c r="AJ194" s="45"/>
      <c r="AK194" s="45"/>
      <c r="AL194" s="45"/>
      <c r="AM194" s="45"/>
      <c r="AN194" s="45"/>
      <c r="AO194" s="45"/>
      <c r="AP194" s="45"/>
      <c r="AQ194" s="45"/>
      <c r="AR194" s="45"/>
      <c r="AS194" s="45"/>
      <c r="AT194" s="46">
        <v>0</v>
      </c>
      <c r="AU194" s="46"/>
      <c r="AV194" s="42">
        <v>1</v>
      </c>
      <c r="AW194" s="43"/>
      <c r="AX194" s="44">
        <v>0</v>
      </c>
      <c r="AY194" s="42"/>
      <c r="AZ194" s="42">
        <v>1</v>
      </c>
      <c r="BA194" s="43"/>
      <c r="BB194" s="144">
        <v>0</v>
      </c>
      <c r="BC194" s="42"/>
      <c r="BD194" s="42">
        <v>1</v>
      </c>
      <c r="BE194" s="43"/>
      <c r="BF194" s="144">
        <v>0</v>
      </c>
      <c r="BG194" s="42"/>
      <c r="BH194" s="42">
        <v>1</v>
      </c>
      <c r="BI194" s="43"/>
      <c r="BJ194" s="144">
        <v>0</v>
      </c>
      <c r="BK194" s="42"/>
      <c r="BL194" s="45"/>
      <c r="BM194" s="42">
        <v>1</v>
      </c>
      <c r="BN194" s="42">
        <v>1</v>
      </c>
      <c r="BO194" s="42"/>
      <c r="BP194" s="43"/>
      <c r="BQ194" s="43"/>
      <c r="BR194" s="44">
        <v>0</v>
      </c>
      <c r="BS194" s="44">
        <v>0</v>
      </c>
      <c r="BT194" s="44"/>
      <c r="BU194" s="42"/>
      <c r="BV194" s="42">
        <v>1</v>
      </c>
      <c r="BW194" s="42">
        <v>1</v>
      </c>
      <c r="BX194" s="42"/>
      <c r="BY194" s="43"/>
      <c r="BZ194" s="43"/>
      <c r="CA194" s="44">
        <v>0</v>
      </c>
      <c r="CB194" s="44">
        <v>0</v>
      </c>
      <c r="CC194" s="44"/>
      <c r="CD194" s="45"/>
      <c r="CE194" s="45"/>
      <c r="CF194" s="42">
        <v>1</v>
      </c>
      <c r="CG194" s="43"/>
      <c r="CH194" s="44">
        <v>0</v>
      </c>
      <c r="CI194" s="42"/>
      <c r="CJ194" s="42">
        <v>1</v>
      </c>
      <c r="CK194" s="43"/>
      <c r="CL194" s="145">
        <v>0</v>
      </c>
      <c r="CM194" s="42"/>
      <c r="CN194" s="146">
        <v>1</v>
      </c>
      <c r="CO194" s="43"/>
      <c r="CP194" s="156">
        <v>0</v>
      </c>
      <c r="CQ194" s="42"/>
      <c r="CR194" s="45"/>
      <c r="CS194" s="40">
        <v>10</v>
      </c>
      <c r="CT194" s="40">
        <v>40</v>
      </c>
      <c r="CU194" s="40">
        <v>0</v>
      </c>
      <c r="CV194" s="40"/>
      <c r="CW194" s="40">
        <v>0</v>
      </c>
      <c r="CX194" s="40">
        <v>0</v>
      </c>
      <c r="CY194" s="40">
        <v>0</v>
      </c>
      <c r="CZ194" s="40">
        <v>2</v>
      </c>
      <c r="DA194" s="40"/>
      <c r="DB194" s="40"/>
      <c r="DC194" s="40">
        <v>0</v>
      </c>
      <c r="DD194" s="40">
        <v>5</v>
      </c>
      <c r="DE194" s="40"/>
      <c r="DF194" s="40">
        <v>0</v>
      </c>
      <c r="DG194" s="40"/>
      <c r="DH194" s="43"/>
      <c r="DI194" s="44">
        <v>0</v>
      </c>
      <c r="DJ194" s="40">
        <v>0</v>
      </c>
      <c r="DK194" s="40"/>
      <c r="DL194" s="40"/>
      <c r="DM194" s="40"/>
      <c r="DN194" s="40"/>
      <c r="DO194" s="40">
        <v>0</v>
      </c>
      <c r="DP194" s="40">
        <v>0.01</v>
      </c>
      <c r="DQ194" s="40"/>
      <c r="DR194" s="40"/>
      <c r="DS194" s="40"/>
      <c r="DT194" s="40"/>
      <c r="DU194" s="40"/>
      <c r="DV194" s="13"/>
      <c r="DW194" s="2"/>
    </row>
    <row r="195" spans="1:128" s="8" customFormat="1" ht="15" customHeight="1" x14ac:dyDescent="0.3">
      <c r="A195" s="40"/>
      <c r="B195" s="41" t="s">
        <v>390</v>
      </c>
      <c r="C195" s="42">
        <v>5</v>
      </c>
      <c r="D195" s="42">
        <v>4</v>
      </c>
      <c r="E195" s="42"/>
      <c r="F195" s="42">
        <v>6</v>
      </c>
      <c r="G195" s="42">
        <v>4</v>
      </c>
      <c r="H195" s="42">
        <v>6</v>
      </c>
      <c r="I195" s="42">
        <v>5</v>
      </c>
      <c r="J195" s="42"/>
      <c r="K195" s="42">
        <v>6</v>
      </c>
      <c r="L195" s="42"/>
      <c r="M195" s="42">
        <v>5</v>
      </c>
      <c r="N195" s="43"/>
      <c r="O195" s="43"/>
      <c r="P195" s="43"/>
      <c r="Q195" s="43"/>
      <c r="R195" s="43"/>
      <c r="S195" s="43"/>
      <c r="T195" s="43"/>
      <c r="U195" s="41"/>
      <c r="V195" s="157">
        <v>2E-3</v>
      </c>
      <c r="W195" s="157">
        <v>1E-3</v>
      </c>
      <c r="X195" s="45"/>
      <c r="Y195" s="44">
        <v>1.4999999999999999E-2</v>
      </c>
      <c r="Z195" s="130">
        <v>-4</v>
      </c>
      <c r="AA195" s="44">
        <v>1.7999999999999999E-2</v>
      </c>
      <c r="AB195" s="44">
        <v>5.0000000000000001E-3</v>
      </c>
      <c r="AC195" s="44"/>
      <c r="AD195" s="44">
        <v>0.01</v>
      </c>
      <c r="AE195" s="44"/>
      <c r="AF195" s="44">
        <v>0.03</v>
      </c>
      <c r="AG195" s="46">
        <v>0.3</v>
      </c>
      <c r="AH195" s="45"/>
      <c r="AI195" s="45"/>
      <c r="AJ195" s="45"/>
      <c r="AK195" s="45"/>
      <c r="AL195" s="45"/>
      <c r="AM195" s="45"/>
      <c r="AN195" s="45"/>
      <c r="AO195" s="45"/>
      <c r="AP195" s="45"/>
      <c r="AQ195" s="45"/>
      <c r="AR195" s="45"/>
      <c r="AS195" s="45"/>
      <c r="AT195" s="46">
        <v>0.3</v>
      </c>
      <c r="AU195" s="46"/>
      <c r="AV195" s="42">
        <v>8</v>
      </c>
      <c r="AW195" s="43"/>
      <c r="AX195" s="44">
        <v>0.9</v>
      </c>
      <c r="AY195" s="42"/>
      <c r="AZ195" s="42">
        <v>7</v>
      </c>
      <c r="BA195" s="43"/>
      <c r="BB195" s="144">
        <v>0.05</v>
      </c>
      <c r="BC195" s="42"/>
      <c r="BD195" s="42">
        <v>7</v>
      </c>
      <c r="BE195" s="43"/>
      <c r="BF195" s="144">
        <v>0.1</v>
      </c>
      <c r="BG195" s="42"/>
      <c r="BH195" s="42">
        <v>7</v>
      </c>
      <c r="BI195" s="43"/>
      <c r="BJ195" s="144">
        <v>0.1</v>
      </c>
      <c r="BK195" s="42"/>
      <c r="BL195" s="45"/>
      <c r="BM195" s="42">
        <v>8</v>
      </c>
      <c r="BN195" s="42">
        <v>7</v>
      </c>
      <c r="BO195" s="42"/>
      <c r="BP195" s="43"/>
      <c r="BQ195" s="43"/>
      <c r="BR195" s="145">
        <v>1</v>
      </c>
      <c r="BS195" s="44">
        <v>0.8</v>
      </c>
      <c r="BT195" s="44"/>
      <c r="BU195" s="42"/>
      <c r="BV195" s="42">
        <v>8</v>
      </c>
      <c r="BW195" s="42">
        <v>8</v>
      </c>
      <c r="BX195" s="42"/>
      <c r="BY195" s="43"/>
      <c r="BZ195" s="43"/>
      <c r="CA195" s="44">
        <v>0.6</v>
      </c>
      <c r="CB195" s="145">
        <v>1</v>
      </c>
      <c r="CC195" s="44"/>
      <c r="CD195" s="45"/>
      <c r="CE195" s="45"/>
      <c r="CF195" s="42">
        <v>8</v>
      </c>
      <c r="CG195" s="43"/>
      <c r="CH195" s="44">
        <v>0.9</v>
      </c>
      <c r="CI195" s="42"/>
      <c r="CJ195" s="42">
        <v>8</v>
      </c>
      <c r="CK195" s="43"/>
      <c r="CL195" s="145">
        <v>1</v>
      </c>
      <c r="CM195" s="42"/>
      <c r="CN195" s="146">
        <v>8</v>
      </c>
      <c r="CO195" s="43"/>
      <c r="CP195" s="156">
        <v>1</v>
      </c>
      <c r="CQ195" s="42"/>
      <c r="CR195" s="45"/>
      <c r="CS195" s="40">
        <v>100</v>
      </c>
      <c r="CT195" s="40">
        <v>100</v>
      </c>
      <c r="CU195" s="40">
        <v>100</v>
      </c>
      <c r="CV195" s="40"/>
      <c r="CW195" s="40">
        <v>3</v>
      </c>
      <c r="CX195" s="40">
        <v>5</v>
      </c>
      <c r="CY195" s="40">
        <v>100</v>
      </c>
      <c r="CZ195" s="40">
        <v>6</v>
      </c>
      <c r="DA195" s="40"/>
      <c r="DB195" s="40"/>
      <c r="DC195" s="40">
        <v>90</v>
      </c>
      <c r="DD195" s="40">
        <v>20</v>
      </c>
      <c r="DE195" s="40"/>
      <c r="DF195" s="40">
        <v>30</v>
      </c>
      <c r="DG195" s="40"/>
      <c r="DH195" s="43"/>
      <c r="DI195" s="44">
        <v>1E-3</v>
      </c>
      <c r="DJ195" s="40">
        <v>100</v>
      </c>
      <c r="DK195" s="40"/>
      <c r="DL195" s="40"/>
      <c r="DM195" s="40"/>
      <c r="DN195" s="40"/>
      <c r="DO195" s="40">
        <v>0.95</v>
      </c>
      <c r="DP195" s="40">
        <v>0.95</v>
      </c>
      <c r="DQ195" s="40"/>
      <c r="DR195" s="40"/>
      <c r="DS195" s="40"/>
      <c r="DT195" s="40"/>
      <c r="DU195" s="40"/>
      <c r="DV195" s="13"/>
      <c r="DW195" s="2"/>
    </row>
  </sheetData>
  <sheetProtection algorithmName="SHA-512" hashValue="o4OsDbqPUTqJ2jg6DlR4wGlIomS7XD/yWM+x1pZpIL/+8GBg68viQbgriUYg7KXoK5fovz6hM1CxkEmay21Acg==" saltValue="I32MaqUferE1thugOIAAsA==" spinCount="100000" sheet="1" formatCells="0" formatRows="0" insertColumns="0" insertRows="0" insertHyperlinks="0" deleteColumns="0" deleteRows="0" sort="0" autoFilter="0" pivotTables="0"/>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Z195"/>
  <sheetViews>
    <sheetView showGridLines="0" zoomScaleNormal="100" workbookViewId="0">
      <pane xSplit="2" ySplit="2" topLeftCell="AI3" activePane="bottomRight" state="frozen"/>
      <selection pane="topRight" activeCell="B1" sqref="B1"/>
      <selection pane="bottomLeft" activeCell="A8" sqref="A8"/>
      <selection pane="bottomRight" sqref="A1:AZ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7" customWidth="1"/>
    <col min="7" max="7" width="7.88671875" style="6" customWidth="1"/>
    <col min="8" max="8" width="7.88671875" style="5" customWidth="1"/>
    <col min="9" max="13" width="7.88671875" style="1" customWidth="1"/>
    <col min="14" max="15" width="7.88671875" style="5" customWidth="1"/>
    <col min="16" max="19" width="7.88671875" style="7" customWidth="1"/>
    <col min="20" max="20" width="7.88671875" style="5" customWidth="1"/>
    <col min="21" max="27" width="7.88671875" style="7" customWidth="1"/>
    <col min="28" max="28" width="7.88671875" style="5" customWidth="1"/>
    <col min="29" max="30" width="7.88671875" style="7" customWidth="1"/>
    <col min="31" max="31" width="7.88671875" style="5" customWidth="1"/>
    <col min="32" max="34" width="7.88671875" style="1" customWidth="1"/>
    <col min="35" max="38" width="7.88671875" style="5" customWidth="1"/>
    <col min="39" max="39" width="7.88671875" style="9" customWidth="1"/>
    <col min="40" max="43" width="7.88671875" style="5" customWidth="1"/>
    <col min="44" max="44" width="7.88671875" style="6" customWidth="1"/>
    <col min="45" max="49" width="7.88671875" style="5" customWidth="1"/>
    <col min="50" max="50" width="7.88671875" style="6" customWidth="1"/>
    <col min="51" max="51" width="7.88671875" style="5" customWidth="1"/>
    <col min="52" max="16384" width="9.109375" style="1"/>
  </cols>
  <sheetData>
    <row r="1" spans="1:52" x14ac:dyDescent="0.3">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row>
    <row r="2" spans="1:52" s="10" customFormat="1" ht="114.75" customHeight="1" thickBot="1" x14ac:dyDescent="0.3">
      <c r="A2" s="98" t="s">
        <v>379</v>
      </c>
      <c r="B2" s="27" t="s">
        <v>357</v>
      </c>
      <c r="C2" s="47" t="s">
        <v>385</v>
      </c>
      <c r="D2" s="47" t="s">
        <v>386</v>
      </c>
      <c r="E2" s="48" t="s">
        <v>418</v>
      </c>
      <c r="F2" s="47" t="s">
        <v>384</v>
      </c>
      <c r="G2" s="47" t="s">
        <v>400</v>
      </c>
      <c r="H2" s="48" t="s">
        <v>397</v>
      </c>
      <c r="I2" s="49" t="s">
        <v>691</v>
      </c>
      <c r="J2" s="111" t="s">
        <v>690</v>
      </c>
      <c r="K2" s="47" t="s">
        <v>690</v>
      </c>
      <c r="L2" s="47" t="s">
        <v>394</v>
      </c>
      <c r="M2" s="158" t="s">
        <v>1140</v>
      </c>
      <c r="N2" s="48" t="s">
        <v>1166</v>
      </c>
      <c r="O2" s="112" t="s">
        <v>762</v>
      </c>
      <c r="P2" s="49" t="s">
        <v>692</v>
      </c>
      <c r="Q2" s="47" t="s">
        <v>456</v>
      </c>
      <c r="R2" s="49" t="s">
        <v>383</v>
      </c>
      <c r="S2" s="47" t="s">
        <v>455</v>
      </c>
      <c r="T2" s="50" t="s">
        <v>396</v>
      </c>
      <c r="U2" s="47" t="s">
        <v>403</v>
      </c>
      <c r="V2" s="47" t="s">
        <v>1129</v>
      </c>
      <c r="W2" s="47" t="s">
        <v>960</v>
      </c>
      <c r="X2" s="47" t="s">
        <v>792</v>
      </c>
      <c r="Y2" s="158" t="s">
        <v>1131</v>
      </c>
      <c r="Z2" s="49" t="s">
        <v>1141</v>
      </c>
      <c r="AA2" s="158" t="s">
        <v>1142</v>
      </c>
      <c r="AB2" s="48" t="s">
        <v>457</v>
      </c>
      <c r="AC2" s="47" t="s">
        <v>358</v>
      </c>
      <c r="AD2" s="47" t="s">
        <v>399</v>
      </c>
      <c r="AE2" s="48" t="s">
        <v>398</v>
      </c>
      <c r="AF2" s="49" t="s">
        <v>693</v>
      </c>
      <c r="AG2" s="49" t="s">
        <v>417</v>
      </c>
      <c r="AH2" s="48" t="s">
        <v>406</v>
      </c>
      <c r="AI2" s="47" t="s">
        <v>712</v>
      </c>
      <c r="AJ2" s="47" t="s">
        <v>713</v>
      </c>
      <c r="AK2" s="48" t="s">
        <v>407</v>
      </c>
      <c r="AL2" s="51" t="s">
        <v>416</v>
      </c>
      <c r="AM2" s="52" t="s">
        <v>759</v>
      </c>
      <c r="AN2" s="47" t="s">
        <v>1302</v>
      </c>
      <c r="AO2" s="47" t="s">
        <v>1303</v>
      </c>
      <c r="AP2" s="48" t="s">
        <v>1304</v>
      </c>
      <c r="AQ2" s="48" t="s">
        <v>1305</v>
      </c>
      <c r="AR2" s="48" t="s">
        <v>1306</v>
      </c>
      <c r="AS2" s="112" t="s">
        <v>1307</v>
      </c>
      <c r="AT2" s="47" t="s">
        <v>360</v>
      </c>
      <c r="AU2" s="47" t="s">
        <v>363</v>
      </c>
      <c r="AV2" s="47" t="s">
        <v>1308</v>
      </c>
      <c r="AW2" s="48" t="s">
        <v>1309</v>
      </c>
      <c r="AX2" s="48" t="s">
        <v>1364</v>
      </c>
      <c r="AY2" s="112" t="s">
        <v>1310</v>
      </c>
      <c r="AZ2" s="52" t="s">
        <v>1320</v>
      </c>
    </row>
    <row r="3" spans="1:52" s="2" customFormat="1" x14ac:dyDescent="0.3">
      <c r="A3" s="98" t="str">
        <f>'Indicator Data'!A6</f>
        <v>Afghanistan</v>
      </c>
      <c r="B3" s="39" t="str">
        <f>'Indicator Data'!B6</f>
        <v>AFG</v>
      </c>
      <c r="C3" s="53">
        <f>ROUND(IF('Indicator Data'!AL6="No data",IF((0.1022*LN('Indicator Data'!CI6)-0.1711)&gt;C$195,0,IF((0.1022*LN('Indicator Data'!CI6)-0.1711)&lt;C$194,10,(C$195-(0.1022*LN('Indicator Data'!CI6)-0.1711))/(C$195-C$194)*10)),IF('Indicator Data'!AL6&gt;C$195,0,IF('Indicator Data'!AL6&lt;C$194,10,(C$195-'Indicator Data'!AL6)/(C$195-C$194)*10))),1)</f>
        <v>8.1</v>
      </c>
      <c r="D3" s="53">
        <f>IF('Indicator Data'!AM6="No data","x",ROUND((IF(LOG('Indicator Data'!AM6*1000)&gt;D$195,10,IF(LOG('Indicator Data'!AM6*1000)&lt;D$194,0,10-(D$195-LOG('Indicator Data'!AM6*1000))/(D$195-D$194)*10))),1))</f>
        <v>9</v>
      </c>
      <c r="E3" s="54">
        <f>ROUND(IF(D3="x",C3,(10-GEOMEAN(((10-C3)/10*9+1),((10-D3)/10*9+1)))/9*10),1)</f>
        <v>8.6</v>
      </c>
      <c r="F3" s="53">
        <f>IF('Indicator Data'!AZ6="No data","x",ROUND(IF('Indicator Data'!AZ6&gt;F$195,10,IF('Indicator Data'!AZ6&lt;F$194,0,10-(F$195-'Indicator Data'!AZ6)/(F$195-F$194)*10)),1))</f>
        <v>7.7</v>
      </c>
      <c r="G3" s="53" t="str">
        <f>IF('Indicator Data'!BA6="No data","x",ROUND(IF('Indicator Data'!BA6&gt;G$195,10,IF('Indicator Data'!BA6&lt;G$194,0,10-(G$195-'Indicator Data'!BA6)/(G$195-G$194)*10)),1))</f>
        <v>x</v>
      </c>
      <c r="H3" s="54">
        <f>IF(AND(F3="x",G3="x"),"x",ROUND(AVERAGE(F3,G3),1))</f>
        <v>7.7</v>
      </c>
      <c r="I3" s="55">
        <f>SUM(IF('Indicator Data'!AN6=0,0,'Indicator Data'!AN6),SUM('Indicator Data'!AO6:AP6))</f>
        <v>17345.323560000001</v>
      </c>
      <c r="J3" s="55">
        <f>I3/'Indicator Data'!CJ6*1000000</f>
        <v>455.95484877315215</v>
      </c>
      <c r="K3" s="53">
        <f>IF(J3="x","x",ROUND(IF(J3&gt;K$195,10,IF(J3&lt;K$194,0,10-(K$195-J3)/(K$195-K$194)*10)),1))</f>
        <v>9.1</v>
      </c>
      <c r="L3" s="53">
        <f>IF('Indicator Data'!AQ6="No data","x",ROUND(IF('Indicator Data'!AQ6&gt;L$195,10,IF('Indicator Data'!AQ6&lt;L$194,0,10-(L$195-'Indicator Data'!AQ6)/(L$195-L$194)*10)),1))</f>
        <v>10</v>
      </c>
      <c r="M3" s="53">
        <f>IF('Indicator Data'!AR6="No data","x",IF('Indicator Data'!AR6=0,0,ROUND(IF('Indicator Data'!AR6&gt;M$195,10,IF('Indicator Data'!AR6&lt;M$194,0,10-(M$195-'Indicator Data'!AR6)/(M$195-M$194)*10)),1)))</f>
        <v>1.4</v>
      </c>
      <c r="N3" s="54">
        <f>ROUND(AVERAGE(K3,L3,M3),1)</f>
        <v>6.8</v>
      </c>
      <c r="O3" s="56">
        <f>ROUND(AVERAGE(E3,E3,H3,N3),1)</f>
        <v>7.9</v>
      </c>
      <c r="P3" s="67">
        <f>IF(AND('Indicator Data'!BE6="No data",'Indicator Data'!BF6="No data"),0,SUM('Indicator Data'!BE6:BG6)/1000)</f>
        <v>3082.12</v>
      </c>
      <c r="Q3" s="53">
        <f>ROUND(IF(P3=0,0,IF(LOG(P3*1000)&gt;$Q$195,10,IF(LOG(P3*1000)&lt;Q$194,0,10-(Q$195-LOG(P3*1000))/(Q$195-Q$194)*10))),1)</f>
        <v>10</v>
      </c>
      <c r="R3" s="57">
        <f>P3*1000/'Indicator Data'!CJ6</f>
        <v>8.1019391401927099E-2</v>
      </c>
      <c r="S3" s="53">
        <f>IF(R3="x","x",ROUND(IF(R3&gt;$S$195,10,IF(R3&lt;$S$194,0,((R3*100)/0.0052)^(1/4.0545)/6.5*10)),1))</f>
        <v>9.4</v>
      </c>
      <c r="T3" s="58">
        <f>ROUND(AVERAGE(Q3,S3),1)</f>
        <v>9.6999999999999993</v>
      </c>
      <c r="U3" s="53">
        <f>IF('Indicator Data'!AV6="No data","x",ROUND(IF('Indicator Data'!AV6&gt;U$195,10,IF('Indicator Data'!AV6&lt;U$194,0,10-(U$195-'Indicator Data'!AV6)/(U$195-U$194)*10)),1))</f>
        <v>0.2</v>
      </c>
      <c r="V3" s="53" t="str">
        <f>IF('Indicator Data'!AW6="No data","x",IF('Indicator Data'!AW6=0,0,ROUND(IF('Indicator Data'!AW6&gt;V$195,10,IF('Indicator Data'!AW6&lt;V$194,0,10-(V$195-'Indicator Data'!AW6)/(V$195-V$194)*10)),1)))</f>
        <v>x</v>
      </c>
      <c r="W3" s="53">
        <f>IF(AND(U3="x",V3="x"),"x",AVERAGE(U3,V3))</f>
        <v>0.2</v>
      </c>
      <c r="X3" s="53">
        <f>IF('Indicator Data'!AU6="No data","x",ROUND(IF('Indicator Data'!AU6&gt;X$195,10,IF('Indicator Data'!AU6&lt;X$194,0,10-(X$195-'Indicator Data'!AU6)/(X$195-X$194)*10)),1))</f>
        <v>3.4</v>
      </c>
      <c r="Y3" s="159">
        <f>IF('Indicator Data'!AX6="No data","x",ROUND(IF('Indicator Data'!AX6&gt;Y$195,10,IF('Indicator Data'!AX6&lt;Y$194,0,10-(Y$195-'Indicator Data'!AX6)/(Y$195-Y$194)*10)),1))</f>
        <v>0.6</v>
      </c>
      <c r="Z3" s="57">
        <f>IF('Indicator Data'!AY6="No data","x",IF(('Indicator Data'!AY6/'Indicator Data'!CJ6)&gt;1,1,IF('Indicator Data'!AY6&gt;'Indicator Data'!AY6,1,'Indicator Data'!AY6/'Indicator Data'!CJ6)))</f>
        <v>0.35612647964708888</v>
      </c>
      <c r="AA3" s="159">
        <f>IF(Z3="x","x",ROUND(IF(Z3&gt;AA$195,10,IF(Z3&lt;AA$194,0,10-(AA$195-Z3)/(AA$195-AA$194)*10)),1))</f>
        <v>4</v>
      </c>
      <c r="AB3" s="54">
        <f t="shared" ref="AB3:AB34" si="0">IF(AND(W3="x",X3="x",Y3="x",AA3="x"),"x",ROUND(AVERAGE(W3,X3,Y3,AA3),1))</f>
        <v>2.1</v>
      </c>
      <c r="AC3" s="53">
        <f>IF('Indicator Data'!AS6="No data","x",ROUND(IF('Indicator Data'!AS6&gt;AC$195,10,IF('Indicator Data'!AS6&lt;AC$194,0,10-(AC$195-'Indicator Data'!AS6)/(AC$195-AC$194)*10)),1))</f>
        <v>4.8</v>
      </c>
      <c r="AD3" s="53">
        <f>IF('Indicator Data'!AT6="No data","x",ROUND(IF('Indicator Data'!AT6&gt;AD$195,10,IF('Indicator Data'!AT6&lt;AD$194,0,10-(AD$195-'Indicator Data'!AT6)/(AD$195-AD$194)*10)),1))</f>
        <v>5.6</v>
      </c>
      <c r="AE3" s="54">
        <f>IF(AND(AC3="x",AD3="x"),"x",ROUND(AVERAGE(AD3,AC3),1))</f>
        <v>5.2</v>
      </c>
      <c r="AF3" s="67">
        <f>('Indicator Data'!BD6+'Indicator Data'!BC6*0.5+'Indicator Data'!BB6*0.25)/1000</f>
        <v>5437.1270000000004</v>
      </c>
      <c r="AG3" s="59">
        <f>AF3*1000/'Indicator Data'!CJ6</f>
        <v>0.14292523344807653</v>
      </c>
      <c r="AH3" s="54">
        <f>IF(AG3="x","x",ROUND(IF(AG3&gt;AH$195,10,IF(AG3&lt;AH$194,0,10-(AH$195-AG3)/(AH$195-AH$194)*10)),1))</f>
        <v>10</v>
      </c>
      <c r="AI3" s="53">
        <f>IF('Indicator Data'!BH6="No data","x",ROUND(IF('Indicator Data'!BH6&lt;$AI$194,10,IF('Indicator Data'!BH6&gt;$AI$195,0,($AI$195-'Indicator Data'!BH6)/($AI$195-$AI$194)*10)),1))</f>
        <v>7.2</v>
      </c>
      <c r="AJ3" s="53">
        <f>IF('Indicator Data'!BI6="No data","x",ROUND(IF('Indicator Data'!BI6&gt;$AJ$195,10,IF('Indicator Data'!BI6&lt;$AJ$194,0,10-($AJ$195-'Indicator Data'!BI6)/($AJ$195-$AJ$194)*10)),1))</f>
        <v>8.3000000000000007</v>
      </c>
      <c r="AK3" s="54">
        <f t="shared" ref="AK3:AK34" si="1">ROUND(AVERAGE(AJ3,AI3),1)</f>
        <v>7.8</v>
      </c>
      <c r="AL3" s="60">
        <f t="shared" ref="AL3:AL34" si="2">ROUND(IF(AND(AB3="x",AE3="x",AK3="x"),AH3,IF(AND(AB3="x",AE3="x"),(10-GEOMEAN(((10-AK3)/10*9+1),((10-AH3)/10*9+1)))/9*10,IF(AK3="x",(10-GEOMEAN(((10-AB3)/10*9+1),((10-AE3)/10*9+1),((10-AH3)/10*9+1)))/9*10,IF(AB3="x",(10-GEOMEAN(((10-AK3)/10*9+1),((10-AE3)/10*9+1),((10-AH3)/10*9+1)))/9*10,(10-GEOMEAN(((10-AB3)/10*9+1),((10-AE3)/10*9+1),((10-AH3)/10*9+1),((10-AK3)/10*9+1)))/9*10)))),1)</f>
        <v>7.4</v>
      </c>
      <c r="AM3" s="61">
        <f t="shared" ref="AM3:AM34" si="3">ROUND((10-GEOMEAN(((10-T3)/10*9+1),((10-AL3)/10*9+1)))/9*10,1)</f>
        <v>8.8000000000000007</v>
      </c>
      <c r="AN3" s="53">
        <f>IF('Indicator Data'!BJ6="No data","x",ROUND((IF(LOG('Indicator Data'!BJ6)&gt;AN$195,10,IF(LOG('Indicator Data'!BJ6)&lt;AN$194,0,10-(AN$195-LOG('Indicator Data'!BJ6))/(AN$195-AN$194)*10))),1))</f>
        <v>5.6</v>
      </c>
      <c r="AO3" s="53" t="str">
        <f>IF('Indicator Data'!BK6="No data","x",ROUND((IF(LOG('Indicator Data'!BK6)&gt;AO$195,10,IF(LOG('Indicator Data'!BK6)&lt;AO$194,0,10-(AO$195-LOG('Indicator Data'!BK6))/(AO$195-AO$194)*10))),1))</f>
        <v>x</v>
      </c>
      <c r="AP3" s="54">
        <f>IF(AND(AN3="x",AO3="x"),"x",ROUND(AVERAGE(AO3,AN3),1))</f>
        <v>5.6</v>
      </c>
      <c r="AQ3" s="54">
        <f>IF('Indicator Data'!BL6=0,10,ROUND(IF(LOG('Indicator Data'!BL6)&gt;AQ$195,0,IF(LOG('Indicator Data'!BL6)&lt;AQ$194,10,(AQ$195-LOG('Indicator Data'!BL6))/(AQ$195-AQ$194)*10)),1))</f>
        <v>1.9</v>
      </c>
      <c r="AR3" s="54">
        <f>IF('Indicator Data'!BM6="No data","x",ROUND(IF('Indicator Data'!BM6&gt;AR$195,10,IF('Indicator Data'!BM6&lt;AR$194,0,10-(AR$195-'Indicator Data'!BM6)/(AR$195-AR$194)*10)),1))</f>
        <v>0</v>
      </c>
      <c r="AS3" s="56">
        <f>ROUND(AVERAGE(AP3,AQ3,AR3),1)</f>
        <v>2.5</v>
      </c>
      <c r="AT3" s="53">
        <f>IF('Indicator Data'!BN6="No data","x",ROUND(IF('Indicator Data'!BN6^2&gt;AT$195,0,IF('Indicator Data'!BN6^2&lt;AT$194,10,(AT$195-'Indicator Data'!BN6^2)/(AT$195-AT$194)*10)),1))</f>
        <v>9</v>
      </c>
      <c r="AU3" s="53">
        <f>IF('Indicator Data'!BO6="No data","x",ROUND(IF('Indicator Data'!BO6&gt;AU$195,0,IF('Indicator Data'!BO6&lt;AU$194,10,(AU$195-'Indicator Data'!BO6)/(AU$195-AU$194)*10)),1))</f>
        <v>7.2</v>
      </c>
      <c r="AV3" s="53">
        <f>IF('Indicator Data'!BP6="No data","x",ROUND(IF('Indicator Data'!BP6&gt;AV$195,0,IF('Indicator Data'!BP6&lt;AV$194,10,(AV$195-'Indicator Data'!BP6)/(AV$195-AV$194)*10)),1))</f>
        <v>8.9</v>
      </c>
      <c r="AW3" s="54">
        <f>IF(AND(AT3="x",AV3="x",AU3="x"),"x",ROUND(AVERAGE(AV3,AT3,AU3),1))</f>
        <v>8.4</v>
      </c>
      <c r="AX3" s="54" t="str">
        <f>IF('Indicator Data'!BQ6="No data","x",ROUND(IF('Indicator Data'!BQ6&gt;AX$195,0,IF('Indicator Data'!BQ6&lt;AX$194,10,(AX$195-'Indicator Data'!BQ6)/(AX$195-AX$194)*10)),1))</f>
        <v>x</v>
      </c>
      <c r="AY3" s="56">
        <f>ROUND(AVERAGE(AW3,AX3),1)</f>
        <v>8.4</v>
      </c>
      <c r="AZ3" s="61">
        <f>ROUND(AVERAGE(AS3,AY3),1)</f>
        <v>5.5</v>
      </c>
    </row>
    <row r="4" spans="1:52" s="2" customFormat="1" x14ac:dyDescent="0.3">
      <c r="A4" s="98" t="str">
        <f>'Indicator Data'!A7</f>
        <v>Albania</v>
      </c>
      <c r="B4" s="39" t="str">
        <f>'Indicator Data'!B7</f>
        <v>ALB</v>
      </c>
      <c r="C4" s="53">
        <f>ROUND(IF('Indicator Data'!AL7="No data",IF((0.1022*LN('Indicator Data'!CI7)-0.1711)&gt;C$195,0,IF((0.1022*LN('Indicator Data'!CI7)-0.1711)&lt;C$194,10,(C$195-(0.1022*LN('Indicator Data'!CI7)-0.1711))/(C$195-C$194)*10)),IF('Indicator Data'!AL7&gt;C$195,0,IF('Indicator Data'!AL7&lt;C$194,10,(C$195-'Indicator Data'!AL7)/(C$195-C$194)*10))),1)</f>
        <v>2.2000000000000002</v>
      </c>
      <c r="D4" s="53">
        <f>IF('Indicator Data'!AM7="No data","x",ROUND((IF(LOG('Indicator Data'!AM7*1000)&gt;D$195,10,IF(LOG('Indicator Data'!AM7*1000)&lt;D$194,0,10-(D$195-LOG('Indicator Data'!AM7*1000))/(D$195-D$194)*10))),1))</f>
        <v>1.6</v>
      </c>
      <c r="E4" s="54">
        <f t="shared" ref="E4:E67" si="4">ROUND(IF(D4="x",C4,(10-GEOMEAN(((10-C4)/10*9+1),((10-D4)/10*9+1)))/9*10),1)</f>
        <v>1.9</v>
      </c>
      <c r="F4" s="53">
        <f>IF('Indicator Data'!AZ7="No data","x",ROUND(IF('Indicator Data'!AZ7&gt;F$195,10,IF('Indicator Data'!AZ7&lt;F$194,0,10-(F$195-'Indicator Data'!AZ7)/(F$195-F$194)*10)),1))</f>
        <v>3.1</v>
      </c>
      <c r="G4" s="53">
        <f>IF('Indicator Data'!BA7="No data","x",ROUND(IF('Indicator Data'!BA7&gt;G$195,10,IF('Indicator Data'!BA7&lt;G$194,0,10-(G$195-'Indicator Data'!BA7)/(G$195-G$194)*10)),1))</f>
        <v>1</v>
      </c>
      <c r="H4" s="54">
        <f t="shared" ref="H4:H67" si="5">IF(AND(F4="x",G4="x"),"x",ROUND(AVERAGE(F4,G4),1))</f>
        <v>2.1</v>
      </c>
      <c r="I4" s="55">
        <f>SUM(IF('Indicator Data'!AN7=0,0,'Indicator Data'!AN7),SUM('Indicator Data'!AO7:AP7))</f>
        <v>323.02395999999999</v>
      </c>
      <c r="J4" s="55">
        <f>I4/'Indicator Data'!CJ7*1000000</f>
        <v>112.12555186498169</v>
      </c>
      <c r="K4" s="53">
        <f t="shared" ref="K4:K67" si="6">IF(J4="x","x",ROUND(IF(J4&gt;K$195,10,IF(J4&lt;K$194,0,10-(K$195-J4)/(K$195-K$194)*10)),1))</f>
        <v>2.2000000000000002</v>
      </c>
      <c r="L4" s="53">
        <f>IF('Indicator Data'!AQ7="No data","x",ROUND(IF('Indicator Data'!AQ7&gt;L$195,10,IF('Indicator Data'!AQ7&lt;L$194,0,10-(L$195-'Indicator Data'!AQ7)/(L$195-L$194)*10)),1))</f>
        <v>1.5</v>
      </c>
      <c r="M4" s="53">
        <f>IF('Indicator Data'!AR7="No data","x",IF('Indicator Data'!AR7=0,0,ROUND(IF('Indicator Data'!AR7&gt;M$195,10,IF('Indicator Data'!AR7&lt;M$194,0,10-(M$195-'Indicator Data'!AR7)/(M$195-M$194)*10)),1)))</f>
        <v>3.2</v>
      </c>
      <c r="N4" s="54">
        <f t="shared" ref="N4:N67" si="7">ROUND(AVERAGE(K4,L4,M4),1)</f>
        <v>2.2999999999999998</v>
      </c>
      <c r="O4" s="56">
        <f t="shared" ref="O4:O67" si="8">ROUND(AVERAGE(E4,E4,H4,N4),1)</f>
        <v>2.1</v>
      </c>
      <c r="P4" s="67">
        <f>IF(AND('Indicator Data'!BE7="No data",'Indicator Data'!BF7="No data"),0,SUM('Indicator Data'!BE7:BG7)/1000)</f>
        <v>0.29299999999999998</v>
      </c>
      <c r="Q4" s="53">
        <f t="shared" ref="Q4:Q67" si="9">ROUND(IF(P4=0,0,IF(LOG(P4*1000)&gt;$Q$195,10,IF(LOG(P4*1000)&lt;Q$194,0,10-(Q$195-LOG(P4*1000))/(Q$195-Q$194)*10))),1)</f>
        <v>0</v>
      </c>
      <c r="R4" s="57">
        <f>P4*1000/'Indicator Data'!CJ7</f>
        <v>1.0170386957190308E-4</v>
      </c>
      <c r="S4" s="53">
        <f t="shared" ref="S4:S67" si="10">IF(R4="x","x",ROUND(IF(R4&gt;$S$195,10,IF(R4&lt;$S$194,0,((R4*100)/0.0052)^(1/4.0545)/6.5*10)),1))</f>
        <v>1.8</v>
      </c>
      <c r="T4" s="58">
        <f t="shared" ref="T4:T67" si="11">ROUND(AVERAGE(Q4,S4),1)</f>
        <v>0.9</v>
      </c>
      <c r="U4" s="53">
        <f>IF('Indicator Data'!AV7="No data","x",ROUND(IF('Indicator Data'!AV7&gt;U$195,10,IF('Indicator Data'!AV7&lt;U$194,0,10-(U$195-'Indicator Data'!AV7)/(U$195-U$194)*10)),1))</f>
        <v>0.2</v>
      </c>
      <c r="V4" s="53">
        <f>IF('Indicator Data'!AW7="No data","x",IF('Indicator Data'!AW7=0,0,ROUND(IF('Indicator Data'!AW7&gt;V$195,10,IF('Indicator Data'!AW7&lt;V$194,0,10-(V$195-'Indicator Data'!AW7)/(V$195-V$194)*10)),1)))</f>
        <v>0.2</v>
      </c>
      <c r="W4" s="53">
        <f t="shared" ref="W4:W67" si="12">IF(AND(U4="x",V4="x"),"x",AVERAGE(U4,V4))</f>
        <v>0.2</v>
      </c>
      <c r="X4" s="53">
        <f>IF('Indicator Data'!AU7="No data","x",ROUND(IF('Indicator Data'!AU7&gt;X$195,10,IF('Indicator Data'!AU7&lt;X$194,0,10-(X$195-'Indicator Data'!AU7)/(X$195-X$194)*10)),1))</f>
        <v>0.4</v>
      </c>
      <c r="Y4" s="159" t="str">
        <f>IF('Indicator Data'!AX7="No data","x",ROUND(IF('Indicator Data'!AX7&gt;Y$195,10,IF('Indicator Data'!AX7&lt;Y$194,0,10-(Y$195-'Indicator Data'!AX7)/(Y$195-Y$194)*10)),1))</f>
        <v>x</v>
      </c>
      <c r="Z4" s="57">
        <f>IF('Indicator Data'!AY7="No data","x",IF(('Indicator Data'!AY7/'Indicator Data'!CJ7)&gt;1,1,IF('Indicator Data'!AY7&gt;'Indicator Data'!AY7,1,'Indicator Data'!AY7/'Indicator Data'!CJ7)))</f>
        <v>2.0826730970355577E-6</v>
      </c>
      <c r="AA4" s="159">
        <f t="shared" ref="AA4:AA67" si="13">IF(Z4="x","x",ROUND(IF(Z4&gt;AA$195,10,IF(Z4&lt;AA$194,0,10-(AA$195-Z4)/(AA$195-AA$194)*10)),1))</f>
        <v>0</v>
      </c>
      <c r="AB4" s="54">
        <f t="shared" si="0"/>
        <v>0.2</v>
      </c>
      <c r="AC4" s="53">
        <f>IF('Indicator Data'!AS7="No data","x",ROUND(IF('Indicator Data'!AS7&gt;AC$195,10,IF('Indicator Data'!AS7&lt;AC$194,0,10-(AC$195-'Indicator Data'!AS7)/(AC$195-AC$194)*10)),1))</f>
        <v>0.7</v>
      </c>
      <c r="AD4" s="53" t="str">
        <f>IF('Indicator Data'!AT7="No data","x",ROUND(IF('Indicator Data'!AT7&gt;AD$195,10,IF('Indicator Data'!AT7&lt;AD$194,0,10-(AD$195-'Indicator Data'!AT7)/(AD$195-AD$194)*10)),1))</f>
        <v>x</v>
      </c>
      <c r="AE4" s="54">
        <f t="shared" ref="AE4:AE67" si="14">IF(AND(AC4="x",AD4="x"),"x",ROUND(AVERAGE(AD4,AC4),1))</f>
        <v>0.7</v>
      </c>
      <c r="AF4" s="67">
        <f>('Indicator Data'!BD7+'Indicator Data'!BC7*0.5+'Indicator Data'!BB7*0.25)/1000</f>
        <v>19.657499999999999</v>
      </c>
      <c r="AG4" s="59">
        <f>AF4*1000/'Indicator Data'!CJ7</f>
        <v>6.8233577341627466E-3</v>
      </c>
      <c r="AH4" s="54">
        <f t="shared" ref="AH4:AH67" si="15">IF(AG4="x","x",ROUND(IF(AG4&gt;AH$195,10,IF(AG4&lt;AH$194,0,10-(AH$195-AG4)/(AH$195-AH$194)*10)),1))</f>
        <v>0.7</v>
      </c>
      <c r="AI4" s="53">
        <f>IF('Indicator Data'!BH7="No data","x",ROUND(IF('Indicator Data'!BH7&lt;$AI$194,10,IF('Indicator Data'!BH7&gt;$AI$195,0,($AI$195-'Indicator Data'!BH7)/($AI$195-$AI$194)*10)),1))</f>
        <v>3.1</v>
      </c>
      <c r="AJ4" s="53">
        <f>IF('Indicator Data'!BI7="No data","x",ROUND(IF('Indicator Data'!BI7&gt;$AJ$195,10,IF('Indicator Data'!BI7&lt;$AJ$194,0,10-($AJ$195-'Indicator Data'!BI7)/($AJ$195-$AJ$194)*10)),1))</f>
        <v>0.4</v>
      </c>
      <c r="AK4" s="54">
        <f t="shared" si="1"/>
        <v>1.8</v>
      </c>
      <c r="AL4" s="60">
        <f t="shared" si="2"/>
        <v>0.9</v>
      </c>
      <c r="AM4" s="61">
        <f t="shared" si="3"/>
        <v>0.9</v>
      </c>
      <c r="AN4" s="53">
        <f>IF('Indicator Data'!BJ7="No data","x",ROUND((IF(LOG('Indicator Data'!BJ7)&gt;AN$195,10,IF(LOG('Indicator Data'!BJ7)&lt;AN$194,0,10-(AN$195-LOG('Indicator Data'!BJ7))/(AN$195-AN$194)*10))),1))</f>
        <v>3.7</v>
      </c>
      <c r="AO4" s="53">
        <f>IF('Indicator Data'!BK7="No data","x",ROUND((IF(LOG('Indicator Data'!BK7)&gt;AO$195,10,IF(LOG('Indicator Data'!BK7)&lt;AO$194,0,10-(AO$195-LOG('Indicator Data'!BK7))/(AO$195-AO$194)*10))),1))</f>
        <v>6.7</v>
      </c>
      <c r="AP4" s="54">
        <f t="shared" ref="AP4:AP67" si="16">IF(AND(AN4="x",AO4="x"),"x",ROUND(AVERAGE(AO4,AN4),1))</f>
        <v>5.2</v>
      </c>
      <c r="AQ4" s="54">
        <f>IF('Indicator Data'!BL7=0,10,ROUND(IF(LOG('Indicator Data'!BL7)&gt;AQ$195,0,IF(LOG('Indicator Data'!BL7)&lt;AQ$194,10,(AQ$195-LOG('Indicator Data'!BL7))/(AQ$195-AQ$194)*10)),1))</f>
        <v>4.3</v>
      </c>
      <c r="AR4" s="54" t="str">
        <f>IF('Indicator Data'!BM7="No data","x",ROUND(IF('Indicator Data'!BM7&gt;AR$195,10,IF('Indicator Data'!BM7&lt;AR$194,0,10-(AR$195-'Indicator Data'!BM7)/(AR$195-AR$194)*10)),1))</f>
        <v>x</v>
      </c>
      <c r="AS4" s="56">
        <f t="shared" ref="AS4:AS67" si="17">ROUND(AVERAGE(AP4,AQ4,AR4),1)</f>
        <v>4.8</v>
      </c>
      <c r="AT4" s="53">
        <f>IF('Indicator Data'!BN7="No data","x",ROUND(IF('Indicator Data'!BN7^2&gt;AT$195,0,IF('Indicator Data'!BN7^2&lt;AT$194,10,(AT$195-'Indicator Data'!BN7^2)/(AT$195-AT$194)*10)),1))</f>
        <v>0.4</v>
      </c>
      <c r="AU4" s="53">
        <f>IF('Indicator Data'!BO7="No data","x",ROUND(IF('Indicator Data'!BO7&gt;AU$195,0,IF('Indicator Data'!BO7&lt;AU$194,10,(AU$195-'Indicator Data'!BO7)/(AU$195-AU$194)*10)),1))</f>
        <v>5.4</v>
      </c>
      <c r="AV4" s="53">
        <f>IF('Indicator Data'!BP7="No data","x",ROUND(IF('Indicator Data'!BP7&gt;AV$195,0,IF('Indicator Data'!BP7&lt;AV$194,10,(AV$195-'Indicator Data'!BP7)/(AV$195-AV$194)*10)),1))</f>
        <v>3.4</v>
      </c>
      <c r="AW4" s="54">
        <f t="shared" ref="AW4:AW67" si="18">IF(AND(AT4="x",AV4="x",AU4="x"),"x",ROUND(AVERAGE(AV4,AT4,AU4),1))</f>
        <v>3.1</v>
      </c>
      <c r="AX4" s="54">
        <f>IF('Indicator Data'!BQ7="No data","x",ROUND(IF('Indicator Data'!BQ7&gt;AX$195,0,IF('Indicator Data'!BQ7&lt;AX$194,10,(AX$195-'Indicator Data'!BQ7)/(AX$195-AX$194)*10)),1))</f>
        <v>6.2</v>
      </c>
      <c r="AY4" s="56">
        <f t="shared" ref="AY4:AY67" si="19">ROUND(AVERAGE(AW4,AX4),1)</f>
        <v>4.7</v>
      </c>
      <c r="AZ4" s="61">
        <f t="shared" ref="AZ4:AZ67" si="20">ROUND(AVERAGE(AS4,AY4),1)</f>
        <v>4.8</v>
      </c>
    </row>
    <row r="5" spans="1:52" s="2" customFormat="1" x14ac:dyDescent="0.3">
      <c r="A5" s="98" t="str">
        <f>'Indicator Data'!A8</f>
        <v>Algeria</v>
      </c>
      <c r="B5" s="39" t="str">
        <f>'Indicator Data'!B8</f>
        <v>DZA</v>
      </c>
      <c r="C5" s="53">
        <f>ROUND(IF('Indicator Data'!AL8="No data",IF((0.1022*LN('Indicator Data'!CI8)-0.1711)&gt;C$195,0,IF((0.1022*LN('Indicator Data'!CI8)-0.1711)&lt;C$194,10,(C$195-(0.1022*LN('Indicator Data'!CI8)-0.1711))/(C$195-C$194)*10)),IF('Indicator Data'!AL8&gt;C$195,0,IF('Indicator Data'!AL8&lt;C$194,10,(C$195-'Indicator Data'!AL8)/(C$195-C$194)*10))),1)</f>
        <v>2.8</v>
      </c>
      <c r="D5" s="53">
        <f>IF('Indicator Data'!AM8="No data","x",ROUND((IF(LOG('Indicator Data'!AM8*1000)&gt;D$195,10,IF(LOG('Indicator Data'!AM8*1000)&lt;D$194,0,10-(D$195-LOG('Indicator Data'!AM8*1000))/(D$195-D$194)*10))),1))</f>
        <v>3.4</v>
      </c>
      <c r="E5" s="54">
        <f t="shared" si="4"/>
        <v>3.1</v>
      </c>
      <c r="F5" s="53">
        <f>IF('Indicator Data'!AZ8="No data","x",ROUND(IF('Indicator Data'!AZ8&gt;F$195,10,IF('Indicator Data'!AZ8&lt;F$194,0,10-(F$195-'Indicator Data'!AZ8)/(F$195-F$194)*10)),1))</f>
        <v>5.9</v>
      </c>
      <c r="G5" s="53">
        <f>IF('Indicator Data'!BA8="No data","x",ROUND(IF('Indicator Data'!BA8&gt;G$195,10,IF('Indicator Data'!BA8&lt;G$194,0,10-(G$195-'Indicator Data'!BA8)/(G$195-G$194)*10)),1))</f>
        <v>0.7</v>
      </c>
      <c r="H5" s="54">
        <f t="shared" si="5"/>
        <v>3.3</v>
      </c>
      <c r="I5" s="55">
        <f>SUM(IF('Indicator Data'!AN8=0,0,'Indicator Data'!AN8),SUM('Indicator Data'!AO8:AP8))</f>
        <v>820.95453999999995</v>
      </c>
      <c r="J5" s="55">
        <f>I5/'Indicator Data'!CJ8*1000000</f>
        <v>19.06843914022917</v>
      </c>
      <c r="K5" s="53">
        <f t="shared" si="6"/>
        <v>0.4</v>
      </c>
      <c r="L5" s="53">
        <f>IF('Indicator Data'!AQ8="No data","x",ROUND(IF('Indicator Data'!AQ8&gt;L$195,10,IF('Indicator Data'!AQ8&lt;L$194,0,10-(L$195-'Indicator Data'!AQ8)/(L$195-L$194)*10)),1))</f>
        <v>0.1</v>
      </c>
      <c r="M5" s="53">
        <f>IF('Indicator Data'!AR8="No data","x",IF('Indicator Data'!AR8=0,0,ROUND(IF('Indicator Data'!AR8&gt;M$195,10,IF('Indicator Data'!AR8&lt;M$194,0,10-(M$195-'Indicator Data'!AR8)/(M$195-M$194)*10)),1)))</f>
        <v>0.3</v>
      </c>
      <c r="N5" s="54">
        <f t="shared" si="7"/>
        <v>0.3</v>
      </c>
      <c r="O5" s="56">
        <f t="shared" si="8"/>
        <v>2.5</v>
      </c>
      <c r="P5" s="67">
        <f>IF(AND('Indicator Data'!BE8="No data",'Indicator Data'!BF8="No data"),0,SUM('Indicator Data'!BE8:BG8)/1000)</f>
        <v>103.276</v>
      </c>
      <c r="Q5" s="53">
        <f t="shared" si="9"/>
        <v>6.7</v>
      </c>
      <c r="R5" s="57">
        <f>P5*1000/'Indicator Data'!CJ8</f>
        <v>2.3988077593752118E-3</v>
      </c>
      <c r="S5" s="53">
        <f t="shared" si="10"/>
        <v>4</v>
      </c>
      <c r="T5" s="58">
        <f t="shared" si="11"/>
        <v>5.4</v>
      </c>
      <c r="U5" s="53">
        <f>IF('Indicator Data'!AV8="No data","x",ROUND(IF('Indicator Data'!AV8&gt;U$195,10,IF('Indicator Data'!AV8&lt;U$194,0,10-(U$195-'Indicator Data'!AV8)/(U$195-U$194)*10)),1))</f>
        <v>0.2</v>
      </c>
      <c r="V5" s="53">
        <f>IF('Indicator Data'!AW8="No data","x",IF('Indicator Data'!AW8=0,0,ROUND(IF('Indicator Data'!AW8&gt;V$195,10,IF('Indicator Data'!AW8&lt;V$194,0,10-(V$195-'Indicator Data'!AW8)/(V$195-V$194)*10)),1)))</f>
        <v>0.2</v>
      </c>
      <c r="W5" s="53">
        <f t="shared" si="12"/>
        <v>0.2</v>
      </c>
      <c r="X5" s="53">
        <f>IF('Indicator Data'!AU8="No data","x",ROUND(IF('Indicator Data'!AU8&gt;X$195,10,IF('Indicator Data'!AU8&lt;X$194,0,10-(X$195-'Indicator Data'!AU8)/(X$195-X$194)*10)),1))</f>
        <v>1.3</v>
      </c>
      <c r="Y5" s="159">
        <f>IF('Indicator Data'!AX8="No data","x",ROUND(IF('Indicator Data'!AX8&gt;Y$195,10,IF('Indicator Data'!AX8&lt;Y$194,0,10-(Y$195-'Indicator Data'!AX8)/(Y$195-Y$194)*10)),1))</f>
        <v>0</v>
      </c>
      <c r="Z5" s="57">
        <f>IF('Indicator Data'!AY8="No data","x",IF(('Indicator Data'!AY8/'Indicator Data'!CJ8)&gt;1,1,IF('Indicator Data'!AY8&gt;'Indicator Data'!AY8,1,'Indicator Data'!AY8/'Indicator Data'!CJ8)))</f>
        <v>3.052048293716864E-4</v>
      </c>
      <c r="AA5" s="159">
        <f t="shared" si="13"/>
        <v>0</v>
      </c>
      <c r="AB5" s="54">
        <f t="shared" si="0"/>
        <v>0.4</v>
      </c>
      <c r="AC5" s="53">
        <f>IF('Indicator Data'!AS8="No data","x",ROUND(IF('Indicator Data'!AS8&gt;AC$195,10,IF('Indicator Data'!AS8&lt;AC$194,0,10-(AC$195-'Indicator Data'!AS8)/(AC$195-AC$194)*10)),1))</f>
        <v>1.8</v>
      </c>
      <c r="AD5" s="53">
        <f>IF('Indicator Data'!AT8="No data","x",ROUND(IF('Indicator Data'!AT8&gt;AD$195,10,IF('Indicator Data'!AT8&lt;AD$194,0,10-(AD$195-'Indicator Data'!AT8)/(AD$195-AD$194)*10)),1))</f>
        <v>0.7</v>
      </c>
      <c r="AE5" s="54">
        <f t="shared" si="14"/>
        <v>1.3</v>
      </c>
      <c r="AF5" s="67">
        <f>('Indicator Data'!BD8+'Indicator Data'!BC8*0.5+'Indicator Data'!BB8*0.25)/1000</f>
        <v>156.375</v>
      </c>
      <c r="AG5" s="59">
        <f>AF5*1000/'Indicator Data'!CJ8</f>
        <v>3.6321465139267472E-3</v>
      </c>
      <c r="AH5" s="54">
        <f t="shared" si="15"/>
        <v>0.4</v>
      </c>
      <c r="AI5" s="53">
        <f>IF('Indicator Data'!BH8="No data","x",ROUND(IF('Indicator Data'!BH8&lt;$AI$194,10,IF('Indicator Data'!BH8&gt;$AI$195,0,($AI$195-'Indicator Data'!BH8)/($AI$195-$AI$194)*10)),1))</f>
        <v>0.5</v>
      </c>
      <c r="AJ5" s="53">
        <f>IF('Indicator Data'!BI8="No data","x",ROUND(IF('Indicator Data'!BI8&gt;$AJ$195,10,IF('Indicator Data'!BI8&lt;$AJ$194,0,10-($AJ$195-'Indicator Data'!BI8)/($AJ$195-$AJ$194)*10)),1))</f>
        <v>0</v>
      </c>
      <c r="AK5" s="54">
        <f t="shared" si="1"/>
        <v>0.3</v>
      </c>
      <c r="AL5" s="60">
        <f t="shared" si="2"/>
        <v>0.6</v>
      </c>
      <c r="AM5" s="61">
        <f t="shared" si="3"/>
        <v>3.4</v>
      </c>
      <c r="AN5" s="53">
        <f>IF('Indicator Data'!BJ8="No data","x",ROUND((IF(LOG('Indicator Data'!BJ8)&gt;AN$195,10,IF(LOG('Indicator Data'!BJ8)&lt;AN$194,0,10-(AN$195-LOG('Indicator Data'!BJ8))/(AN$195-AN$194)*10))),1))</f>
        <v>7</v>
      </c>
      <c r="AO5" s="53">
        <f>IF('Indicator Data'!BK8="No data","x",ROUND((IF(LOG('Indicator Data'!BK8)&gt;AO$195,10,IF(LOG('Indicator Data'!BK8)&lt;AO$194,0,10-(AO$195-LOG('Indicator Data'!BK8))/(AO$195-AO$194)*10))),1))</f>
        <v>6</v>
      </c>
      <c r="AP5" s="54">
        <f t="shared" si="16"/>
        <v>6.5</v>
      </c>
      <c r="AQ5" s="54">
        <f>IF('Indicator Data'!BL8=0,10,ROUND(IF(LOG('Indicator Data'!BL8)&gt;AQ$195,0,IF(LOG('Indicator Data'!BL8)&lt;AQ$194,10,(AQ$195-LOG('Indicator Data'!BL8))/(AQ$195-AQ$194)*10)),1))</f>
        <v>6</v>
      </c>
      <c r="AR5" s="54">
        <f>IF('Indicator Data'!BM8="No data","x",ROUND(IF('Indicator Data'!BM8&gt;AR$195,10,IF('Indicator Data'!BM8&lt;AR$194,0,10-(AR$195-'Indicator Data'!BM8)/(AR$195-AR$194)*10)),1))</f>
        <v>4</v>
      </c>
      <c r="AS5" s="56">
        <f t="shared" si="17"/>
        <v>5.5</v>
      </c>
      <c r="AT5" s="53">
        <f>IF('Indicator Data'!BN8="No data","x",ROUND(IF('Indicator Data'!BN8^2&gt;AT$195,0,IF('Indicator Data'!BN8^2&lt;AT$194,10,(AT$195-'Indicator Data'!BN8^2)/(AT$195-AT$194)*10)),1))</f>
        <v>3.7</v>
      </c>
      <c r="AU5" s="53">
        <f>IF('Indicator Data'!BO8="No data","x",ROUND(IF('Indicator Data'!BO8&gt;AU$195,0,IF('Indicator Data'!BO8&lt;AU$194,10,(AU$195-'Indicator Data'!BO8)/(AU$195-AU$194)*10)),1))</f>
        <v>4.5</v>
      </c>
      <c r="AV5" s="53">
        <f>IF('Indicator Data'!BP8="No data","x",ROUND(IF('Indicator Data'!BP8&gt;AV$195,0,IF('Indicator Data'!BP8&lt;AV$194,10,(AV$195-'Indicator Data'!BP8)/(AV$195-AV$194)*10)),1))</f>
        <v>5.7</v>
      </c>
      <c r="AW5" s="54">
        <f t="shared" si="18"/>
        <v>4.5999999999999996</v>
      </c>
      <c r="AX5" s="54">
        <f>IF('Indicator Data'!BQ8="No data","x",ROUND(IF('Indicator Data'!BQ8&gt;AX$195,0,IF('Indicator Data'!BQ8&lt;AX$194,10,(AX$195-'Indicator Data'!BQ8)/(AX$195-AX$194)*10)),1))</f>
        <v>7</v>
      </c>
      <c r="AY5" s="56">
        <f t="shared" si="19"/>
        <v>5.8</v>
      </c>
      <c r="AZ5" s="61">
        <f t="shared" si="20"/>
        <v>5.7</v>
      </c>
    </row>
    <row r="6" spans="1:52" s="2" customFormat="1" x14ac:dyDescent="0.3">
      <c r="A6" s="98" t="str">
        <f>'Indicator Data'!A9</f>
        <v>Angola</v>
      </c>
      <c r="B6" s="39" t="str">
        <f>'Indicator Data'!B9</f>
        <v>AGO</v>
      </c>
      <c r="C6" s="53">
        <f>ROUND(IF('Indicator Data'!AL9="No data",IF((0.1022*LN('Indicator Data'!CI9)-0.1711)&gt;C$195,0,IF((0.1022*LN('Indicator Data'!CI9)-0.1711)&lt;C$194,10,(C$195-(0.1022*LN('Indicator Data'!CI9)-0.1711))/(C$195-C$194)*10)),IF('Indicator Data'!AL9&gt;C$195,0,IF('Indicator Data'!AL9&lt;C$194,10,(C$195-'Indicator Data'!AL9)/(C$195-C$194)*10))),1)</f>
        <v>6.5</v>
      </c>
      <c r="D6" s="53">
        <f>IF('Indicator Data'!AM9="No data","x",ROUND((IF(LOG('Indicator Data'!AM9*1000)&gt;D$195,10,IF(LOG('Indicator Data'!AM9*1000)&lt;D$194,0,10-(D$195-LOG('Indicator Data'!AM9*1000))/(D$195-D$194)*10))),1))</f>
        <v>9.1</v>
      </c>
      <c r="E6" s="54">
        <f t="shared" si="4"/>
        <v>8.1</v>
      </c>
      <c r="F6" s="53">
        <f>IF('Indicator Data'!AZ9="No data","x",ROUND(IF('Indicator Data'!AZ9&gt;F$195,10,IF('Indicator Data'!AZ9&lt;F$194,0,10-(F$195-'Indicator Data'!AZ9)/(F$195-F$194)*10)),1))</f>
        <v>7.7</v>
      </c>
      <c r="G6" s="53">
        <f>IF('Indicator Data'!BA9="No data","x",ROUND(IF('Indicator Data'!BA9&gt;G$195,10,IF('Indicator Data'!BA9&lt;G$194,0,10-(G$195-'Indicator Data'!BA9)/(G$195-G$194)*10)),1))</f>
        <v>4.4000000000000004</v>
      </c>
      <c r="H6" s="54">
        <f t="shared" si="5"/>
        <v>6.1</v>
      </c>
      <c r="I6" s="55">
        <f>SUM(IF('Indicator Data'!AN9=0,0,'Indicator Data'!AN9),SUM('Indicator Data'!AO9:AP9))</f>
        <v>361.34419000000003</v>
      </c>
      <c r="J6" s="55">
        <f>I6/'Indicator Data'!CJ9*1000000</f>
        <v>11.353991992345462</v>
      </c>
      <c r="K6" s="53">
        <f t="shared" si="6"/>
        <v>0.2</v>
      </c>
      <c r="L6" s="53">
        <f>IF('Indicator Data'!AQ9="No data","x",ROUND(IF('Indicator Data'!AQ9&gt;L$195,10,IF('Indicator Data'!AQ9&lt;L$194,0,10-(L$195-'Indicator Data'!AQ9)/(L$195-L$194)*10)),1))</f>
        <v>0.1</v>
      </c>
      <c r="M6" s="53">
        <f>IF('Indicator Data'!AR9="No data","x",IF('Indicator Data'!AR9=0,0,ROUND(IF('Indicator Data'!AR9&gt;M$195,10,IF('Indicator Data'!AR9&lt;M$194,0,10-(M$195-'Indicator Data'!AR9)/(M$195-M$194)*10)),1)))</f>
        <v>0</v>
      </c>
      <c r="N6" s="54">
        <f t="shared" si="7"/>
        <v>0.1</v>
      </c>
      <c r="O6" s="56">
        <f t="shared" si="8"/>
        <v>5.6</v>
      </c>
      <c r="P6" s="67">
        <f>IF(AND('Indicator Data'!BE9="No data",'Indicator Data'!BF9="No data"),0,SUM('Indicator Data'!BE9:BG9)/1000)</f>
        <v>56.048000000000002</v>
      </c>
      <c r="Q6" s="53">
        <f t="shared" si="9"/>
        <v>5.8</v>
      </c>
      <c r="R6" s="57">
        <f>P6*1000/'Indicator Data'!CJ9</f>
        <v>1.7611146402740788E-3</v>
      </c>
      <c r="S6" s="53">
        <f t="shared" si="10"/>
        <v>3.7</v>
      </c>
      <c r="T6" s="58">
        <f t="shared" si="11"/>
        <v>4.8</v>
      </c>
      <c r="U6" s="53">
        <f>IF('Indicator Data'!AV9="No data","x",ROUND(IF('Indicator Data'!AV9&gt;U$195,10,IF('Indicator Data'!AV9&lt;U$194,0,10-(U$195-'Indicator Data'!AV9)/(U$195-U$194)*10)),1))</f>
        <v>3.8</v>
      </c>
      <c r="V6" s="53">
        <f>IF('Indicator Data'!AW9="No data","x",IF('Indicator Data'!AW9=0,0,ROUND(IF('Indicator Data'!AW9&gt;V$195,10,IF('Indicator Data'!AW9&lt;V$194,0,10-(V$195-'Indicator Data'!AW9)/(V$195-V$194)*10)),1)))</f>
        <v>5.5</v>
      </c>
      <c r="W6" s="53">
        <f t="shared" si="12"/>
        <v>4.6500000000000004</v>
      </c>
      <c r="X6" s="53">
        <f>IF('Indicator Data'!AU9="No data","x",ROUND(IF('Indicator Data'!AU9&gt;X$195,10,IF('Indicator Data'!AU9&lt;X$194,0,10-(X$195-'Indicator Data'!AU9)/(X$195-X$194)*10)),1))</f>
        <v>6.5</v>
      </c>
      <c r="Y6" s="159">
        <f>IF('Indicator Data'!AX9="No data","x",ROUND(IF('Indicator Data'!AX9&gt;Y$195,10,IF('Indicator Data'!AX9&lt;Y$194,0,10-(Y$195-'Indicator Data'!AX9)/(Y$195-Y$194)*10)),1))</f>
        <v>3.9</v>
      </c>
      <c r="Z6" s="57">
        <f>IF('Indicator Data'!AY9="No data","x",IF(('Indicator Data'!AY9/'Indicator Data'!CJ9)&gt;1,1,IF('Indicator Data'!AY9&gt;'Indicator Data'!AY9,1,'Indicator Data'!AY9/'Indicator Data'!CJ9)))</f>
        <v>0.46315080967503242</v>
      </c>
      <c r="AA6" s="159">
        <f t="shared" si="13"/>
        <v>5.0999999999999996</v>
      </c>
      <c r="AB6" s="54">
        <f t="shared" si="0"/>
        <v>5</v>
      </c>
      <c r="AC6" s="53">
        <f>IF('Indicator Data'!AS9="No data","x",ROUND(IF('Indicator Data'!AS9&gt;AC$195,10,IF('Indicator Data'!AS9&lt;AC$194,0,10-(AC$195-'Indicator Data'!AS9)/(AC$195-AC$194)*10)),1))</f>
        <v>5.9</v>
      </c>
      <c r="AD6" s="53">
        <f>IF('Indicator Data'!AT9="No data","x",ROUND(IF('Indicator Data'!AT9&gt;AD$195,10,IF('Indicator Data'!AT9&lt;AD$194,0,10-(AD$195-'Indicator Data'!AT9)/(AD$195-AD$194)*10)),1))</f>
        <v>4.2</v>
      </c>
      <c r="AE6" s="54">
        <f t="shared" si="14"/>
        <v>5.0999999999999996</v>
      </c>
      <c r="AF6" s="67">
        <f>('Indicator Data'!BD9+'Indicator Data'!BC9*0.5+'Indicator Data'!BB9*0.25)/1000</f>
        <v>369.46199999999999</v>
      </c>
      <c r="AG6" s="59">
        <f>AF6*1000/'Indicator Data'!CJ9</f>
        <v>1.1609066108067044E-2</v>
      </c>
      <c r="AH6" s="54">
        <f t="shared" si="15"/>
        <v>1.2</v>
      </c>
      <c r="AI6" s="53">
        <f>IF('Indicator Data'!BH9="No data","x",ROUND(IF('Indicator Data'!BH9&lt;$AI$194,10,IF('Indicator Data'!BH9&gt;$AI$195,0,($AI$195-'Indicator Data'!BH9)/($AI$195-$AI$194)*10)),1))</f>
        <v>5.9</v>
      </c>
      <c r="AJ6" s="53">
        <f>IF('Indicator Data'!BI9="No data","x",ROUND(IF('Indicator Data'!BI9&gt;$AJ$195,10,IF('Indicator Data'!BI9&lt;$AJ$194,0,10-($AJ$195-'Indicator Data'!BI9)/($AJ$195-$AJ$194)*10)),1))</f>
        <v>6.7</v>
      </c>
      <c r="AK6" s="54">
        <f t="shared" si="1"/>
        <v>6.3</v>
      </c>
      <c r="AL6" s="60">
        <f t="shared" si="2"/>
        <v>4.5999999999999996</v>
      </c>
      <c r="AM6" s="61">
        <f t="shared" si="3"/>
        <v>4.7</v>
      </c>
      <c r="AN6" s="53">
        <f>IF('Indicator Data'!BJ9="No data","x",ROUND((IF(LOG('Indicator Data'!BJ9)&gt;AN$195,10,IF(LOG('Indicator Data'!BJ9)&lt;AN$194,0,10-(AN$195-LOG('Indicator Data'!BJ9))/(AN$195-AN$194)*10))),1))</f>
        <v>5.5</v>
      </c>
      <c r="AO6" s="53">
        <f>IF('Indicator Data'!BK9="No data","x",ROUND((IF(LOG('Indicator Data'!BK9)&gt;AO$195,10,IF(LOG('Indicator Data'!BK9)&lt;AO$194,0,10-(AO$195-LOG('Indicator Data'!BK9))/(AO$195-AO$194)*10))),1))</f>
        <v>3.5</v>
      </c>
      <c r="AP6" s="54">
        <f t="shared" si="16"/>
        <v>4.5</v>
      </c>
      <c r="AQ6" s="54">
        <f>IF('Indicator Data'!BL9=0,10,ROUND(IF(LOG('Indicator Data'!BL9)&gt;AQ$195,0,IF(LOG('Indicator Data'!BL9)&lt;AQ$194,10,(AQ$195-LOG('Indicator Data'!BL9))/(AQ$195-AQ$194)*10)),1))</f>
        <v>5.6</v>
      </c>
      <c r="AR6" s="54">
        <f>IF('Indicator Data'!BM9="No data","x",ROUND(IF('Indicator Data'!BM9&gt;AR$195,10,IF('Indicator Data'!BM9&lt;AR$194,0,10-(AR$195-'Indicator Data'!BM9)/(AR$195-AR$194)*10)),1))</f>
        <v>4</v>
      </c>
      <c r="AS6" s="56">
        <f t="shared" si="17"/>
        <v>4.7</v>
      </c>
      <c r="AT6" s="53">
        <f>IF('Indicator Data'!BN9="No data","x",ROUND(IF('Indicator Data'!BN9^2&gt;AT$195,0,IF('Indicator Data'!BN9^2&lt;AT$194,10,(AT$195-'Indicator Data'!BN9^2)/(AT$195-AT$194)*10)),1))</f>
        <v>6.2</v>
      </c>
      <c r="AU6" s="53">
        <f>IF('Indicator Data'!BO9="No data","x",ROUND(IF('Indicator Data'!BO9&gt;AU$195,0,IF('Indicator Data'!BO9&lt;AU$194,10,(AU$195-'Indicator Data'!BO9)/(AU$195-AU$194)*10)),1))</f>
        <v>8</v>
      </c>
      <c r="AV6" s="53">
        <f>IF('Indicator Data'!BP9="No data","x",ROUND(IF('Indicator Data'!BP9&gt;AV$195,0,IF('Indicator Data'!BP9&lt;AV$194,10,(AV$195-'Indicator Data'!BP9)/(AV$195-AV$194)*10)),1))</f>
        <v>8.6999999999999993</v>
      </c>
      <c r="AW6" s="54">
        <f t="shared" si="18"/>
        <v>7.6</v>
      </c>
      <c r="AX6" s="54">
        <f>IF('Indicator Data'!BQ9="No data","x",ROUND(IF('Indicator Data'!BQ9&gt;AX$195,0,IF('Indicator Data'!BQ9&lt;AX$194,10,(AX$195-'Indicator Data'!BQ9)/(AX$195-AX$194)*10)),1))</f>
        <v>8.6</v>
      </c>
      <c r="AY6" s="56">
        <f t="shared" si="19"/>
        <v>8.1</v>
      </c>
      <c r="AZ6" s="61">
        <f t="shared" si="20"/>
        <v>6.4</v>
      </c>
    </row>
    <row r="7" spans="1:52" s="2" customFormat="1" x14ac:dyDescent="0.3">
      <c r="A7" s="98" t="str">
        <f>'Indicator Data'!A10</f>
        <v>Antigua and Barbuda</v>
      </c>
      <c r="B7" s="39" t="str">
        <f>'Indicator Data'!B10</f>
        <v>ATG</v>
      </c>
      <c r="C7" s="53">
        <f>ROUND(IF('Indicator Data'!AL10="No data",IF((0.1022*LN('Indicator Data'!CI10)-0.1711)&gt;C$195,0,IF((0.1022*LN('Indicator Data'!CI10)-0.1711)&lt;C$194,10,(C$195-(0.1022*LN('Indicator Data'!CI10)-0.1711))/(C$195-C$194)*10)),IF('Indicator Data'!AL10&gt;C$195,0,IF('Indicator Data'!AL10&lt;C$194,10,(C$195-'Indicator Data'!AL10)/(C$195-C$194)*10))),1)</f>
        <v>2.5</v>
      </c>
      <c r="D7" s="53" t="str">
        <f>IF('Indicator Data'!AM10="No data","x",ROUND((IF(LOG('Indicator Data'!AM10*1000)&gt;D$195,10,IF(LOG('Indicator Data'!AM10*1000)&lt;D$194,0,10-(D$195-LOG('Indicator Data'!AM10*1000))/(D$195-D$194)*10))),1))</f>
        <v>x</v>
      </c>
      <c r="E7" s="54">
        <f t="shared" si="4"/>
        <v>2.5</v>
      </c>
      <c r="F7" s="53" t="str">
        <f>IF('Indicator Data'!AZ10="No data","x",ROUND(IF('Indicator Data'!AZ10&gt;F$195,10,IF('Indicator Data'!AZ10&lt;F$194,0,10-(F$195-'Indicator Data'!AZ10)/(F$195-F$194)*10)),1))</f>
        <v>x</v>
      </c>
      <c r="G7" s="53" t="str">
        <f>IF('Indicator Data'!BA10="No data","x",ROUND(IF('Indicator Data'!BA10&gt;G$195,10,IF('Indicator Data'!BA10&lt;G$194,0,10-(G$195-'Indicator Data'!BA10)/(G$195-G$194)*10)),1))</f>
        <v>x</v>
      </c>
      <c r="H7" s="54" t="str">
        <f t="shared" si="5"/>
        <v>x</v>
      </c>
      <c r="I7" s="55">
        <f>SUM(IF('Indicator Data'!AN10=0,0,'Indicator Data'!AN10),SUM('Indicator Data'!AO10:AP10))</f>
        <v>56.7288</v>
      </c>
      <c r="J7" s="55">
        <f>I7/'Indicator Data'!CJ10*1000000</f>
        <v>584.14045204139427</v>
      </c>
      <c r="K7" s="53">
        <f t="shared" si="6"/>
        <v>10</v>
      </c>
      <c r="L7" s="53">
        <f>IF('Indicator Data'!AQ10="No data","x",ROUND(IF('Indicator Data'!AQ10&gt;L$195,10,IF('Indicator Data'!AQ10&lt;L$194,0,10-(L$195-'Indicator Data'!AQ10)/(L$195-L$194)*10)),1))</f>
        <v>0.7</v>
      </c>
      <c r="M7" s="53">
        <f>IF('Indicator Data'!AR10="No data","x",IF('Indicator Data'!AR10=0,0,ROUND(IF('Indicator Data'!AR10&gt;M$195,10,IF('Indicator Data'!AR10&lt;M$194,0,10-(M$195-'Indicator Data'!AR10)/(M$195-M$194)*10)),1)))</f>
        <v>0.5</v>
      </c>
      <c r="N7" s="54">
        <f t="shared" si="7"/>
        <v>3.7</v>
      </c>
      <c r="O7" s="56">
        <f t="shared" si="8"/>
        <v>2.9</v>
      </c>
      <c r="P7" s="67">
        <f>IF(AND('Indicator Data'!BE10="No data",'Indicator Data'!BF10="No data"),0,SUM('Indicator Data'!BE10:BG10)/1000)</f>
        <v>3.0000000000000001E-3</v>
      </c>
      <c r="Q7" s="53">
        <f t="shared" si="9"/>
        <v>0</v>
      </c>
      <c r="R7" s="57">
        <f>P7*1000/'Indicator Data'!CJ10</f>
        <v>3.0891211450342376E-5</v>
      </c>
      <c r="S7" s="53">
        <f t="shared" si="10"/>
        <v>0</v>
      </c>
      <c r="T7" s="58">
        <f t="shared" si="11"/>
        <v>0</v>
      </c>
      <c r="U7" s="53" t="str">
        <f>IF('Indicator Data'!AV10="No data","x",ROUND(IF('Indicator Data'!AV10&gt;U$195,10,IF('Indicator Data'!AV10&lt;U$194,0,10-(U$195-'Indicator Data'!AV10)/(U$195-U$194)*10)),1))</f>
        <v>x</v>
      </c>
      <c r="V7" s="53" t="str">
        <f>IF('Indicator Data'!AW10="No data","x",IF('Indicator Data'!AW10=0,0,ROUND(IF('Indicator Data'!AW10&gt;V$195,10,IF('Indicator Data'!AW10&lt;V$194,0,10-(V$195-'Indicator Data'!AW10)/(V$195-V$194)*10)),1)))</f>
        <v>x</v>
      </c>
      <c r="W7" s="53" t="str">
        <f t="shared" si="12"/>
        <v>x</v>
      </c>
      <c r="X7" s="53">
        <f>IF('Indicator Data'!AU10="No data","x",ROUND(IF('Indicator Data'!AU10&gt;X$195,10,IF('Indicator Data'!AU10&lt;X$194,0,10-(X$195-'Indicator Data'!AU10)/(X$195-X$194)*10)),1))</f>
        <v>0</v>
      </c>
      <c r="Y7" s="159" t="str">
        <f>IF('Indicator Data'!AX10="No data","x",ROUND(IF('Indicator Data'!AX10&gt;Y$195,10,IF('Indicator Data'!AX10&lt;Y$194,0,10-(Y$195-'Indicator Data'!AX10)/(Y$195-Y$194)*10)),1))</f>
        <v>x</v>
      </c>
      <c r="Z7" s="57">
        <f>IF('Indicator Data'!AY10="No data","x",IF(('Indicator Data'!AY10/'Indicator Data'!CJ10)&gt;1,1,IF('Indicator Data'!AY10&gt;'Indicator Data'!AY10,1,'Indicator Data'!AY10/'Indicator Data'!CJ10)))</f>
        <v>1.657828347835041E-3</v>
      </c>
      <c r="AA7" s="159">
        <f t="shared" si="13"/>
        <v>0</v>
      </c>
      <c r="AB7" s="54">
        <f t="shared" si="0"/>
        <v>0</v>
      </c>
      <c r="AC7" s="53">
        <f>IF('Indicator Data'!AS10="No data","x",ROUND(IF('Indicator Data'!AS10&gt;AC$195,10,IF('Indicator Data'!AS10&lt;AC$194,0,10-(AC$195-'Indicator Data'!AS10)/(AC$195-AC$194)*10)),1))</f>
        <v>0.5</v>
      </c>
      <c r="AD7" s="53" t="str">
        <f>IF('Indicator Data'!AT10="No data","x",ROUND(IF('Indicator Data'!AT10&gt;AD$195,10,IF('Indicator Data'!AT10&lt;AD$194,0,10-(AD$195-'Indicator Data'!AT10)/(AD$195-AD$194)*10)),1))</f>
        <v>x</v>
      </c>
      <c r="AE7" s="54">
        <f t="shared" si="14"/>
        <v>0.5</v>
      </c>
      <c r="AF7" s="67">
        <f>('Indicator Data'!BD10+'Indicator Data'!BC10*0.5+'Indicator Data'!BB10*0.25)/1000</f>
        <v>0.35</v>
      </c>
      <c r="AG7" s="59">
        <f>AF7*1000/'Indicator Data'!CJ10</f>
        <v>3.6039746692066105E-3</v>
      </c>
      <c r="AH7" s="54">
        <f t="shared" si="15"/>
        <v>0.4</v>
      </c>
      <c r="AI7" s="53">
        <f>IF('Indicator Data'!BH10="No data","x",ROUND(IF('Indicator Data'!BH10&lt;$AI$194,10,IF('Indicator Data'!BH10&gt;$AI$195,0,($AI$195-'Indicator Data'!BH10)/($AI$195-$AI$194)*10)),1))</f>
        <v>7.2</v>
      </c>
      <c r="AJ7" s="53">
        <f>IF('Indicator Data'!BI10="No data","x",ROUND(IF('Indicator Data'!BI10&gt;$AJ$195,10,IF('Indicator Data'!BI10&lt;$AJ$194,0,10-($AJ$195-'Indicator Data'!BI10)/($AJ$195-$AJ$194)*10)),1))</f>
        <v>4.4000000000000004</v>
      </c>
      <c r="AK7" s="54">
        <f t="shared" si="1"/>
        <v>5.8</v>
      </c>
      <c r="AL7" s="60">
        <f t="shared" si="2"/>
        <v>2.1</v>
      </c>
      <c r="AM7" s="61">
        <f t="shared" si="3"/>
        <v>1.1000000000000001</v>
      </c>
      <c r="AN7" s="53">
        <f>IF('Indicator Data'!BJ10="No data","x",ROUND((IF(LOG('Indicator Data'!BJ10)&gt;AN$195,10,IF(LOG('Indicator Data'!BJ10)&lt;AN$194,0,10-(AN$195-LOG('Indicator Data'!BJ10))/(AN$195-AN$194)*10))),1))</f>
        <v>4.4000000000000004</v>
      </c>
      <c r="AO7" s="53">
        <f>IF('Indicator Data'!BK10="No data","x",ROUND((IF(LOG('Indicator Data'!BK10)&gt;AO$195,10,IF(LOG('Indicator Data'!BK10)&lt;AO$194,0,10-(AO$195-LOG('Indicator Data'!BK10))/(AO$195-AO$194)*10))),1))</f>
        <v>3.5</v>
      </c>
      <c r="AP7" s="54">
        <f t="shared" si="16"/>
        <v>4</v>
      </c>
      <c r="AQ7" s="54">
        <f>IF('Indicator Data'!BL10=0,10,ROUND(IF(LOG('Indicator Data'!BL10)&gt;AQ$195,0,IF(LOG('Indicator Data'!BL10)&lt;AQ$194,10,(AQ$195-LOG('Indicator Data'!BL10))/(AQ$195-AQ$194)*10)),1))</f>
        <v>4.7</v>
      </c>
      <c r="AR7" s="54">
        <f>IF('Indicator Data'!BM10="No data","x",ROUND(IF('Indicator Data'!BM10&gt;AR$195,10,IF('Indicator Data'!BM10&lt;AR$194,0,10-(AR$195-'Indicator Data'!BM10)/(AR$195-AR$194)*10)),1))</f>
        <v>2</v>
      </c>
      <c r="AS7" s="56">
        <f t="shared" si="17"/>
        <v>3.6</v>
      </c>
      <c r="AT7" s="53">
        <f>IF('Indicator Data'!BN10="No data","x",ROUND(IF('Indicator Data'!BN10^2&gt;AT$195,0,IF('Indicator Data'!BN10^2&lt;AT$194,10,(AT$195-'Indicator Data'!BN10^2)/(AT$195-AT$194)*10)),1))</f>
        <v>0.2</v>
      </c>
      <c r="AU7" s="53">
        <f>IF('Indicator Data'!BO10="No data","x",ROUND(IF('Indicator Data'!BO10&gt;AU$195,0,IF('Indicator Data'!BO10&lt;AU$194,10,(AU$195-'Indicator Data'!BO10)/(AU$195-AU$194)*10)),1))</f>
        <v>0.4</v>
      </c>
      <c r="AV7" s="53">
        <f>IF('Indicator Data'!BP10="No data","x",ROUND(IF('Indicator Data'!BP10&gt;AV$195,0,IF('Indicator Data'!BP10&lt;AV$194,10,(AV$195-'Indicator Data'!BP10)/(AV$195-AV$194)*10)),1))</f>
        <v>2.7</v>
      </c>
      <c r="AW7" s="54">
        <f t="shared" si="18"/>
        <v>1.1000000000000001</v>
      </c>
      <c r="AX7" s="54" t="str">
        <f>IF('Indicator Data'!BQ10="No data","x",ROUND(IF('Indicator Data'!BQ10&gt;AX$195,0,IF('Indicator Data'!BQ10&lt;AX$194,10,(AX$195-'Indicator Data'!BQ10)/(AX$195-AX$194)*10)),1))</f>
        <v>x</v>
      </c>
      <c r="AY7" s="56">
        <f t="shared" si="19"/>
        <v>1.1000000000000001</v>
      </c>
      <c r="AZ7" s="61">
        <f t="shared" si="20"/>
        <v>2.4</v>
      </c>
    </row>
    <row r="8" spans="1:52" s="2" customFormat="1" x14ac:dyDescent="0.3">
      <c r="A8" s="98" t="str">
        <f>'Indicator Data'!A11</f>
        <v>Argentina</v>
      </c>
      <c r="B8" s="39" t="str">
        <f>'Indicator Data'!B11</f>
        <v>ARG</v>
      </c>
      <c r="C8" s="53">
        <f>ROUND(IF('Indicator Data'!AL11="No data",IF((0.1022*LN('Indicator Data'!CI11)-0.1711)&gt;C$195,0,IF((0.1022*LN('Indicator Data'!CI11)-0.1711)&lt;C$194,10,(C$195-(0.1022*LN('Indicator Data'!CI11)-0.1711))/(C$195-C$194)*10)),IF('Indicator Data'!AL11&gt;C$195,0,IF('Indicator Data'!AL11&lt;C$194,10,(C$195-'Indicator Data'!AL11)/(C$195-C$194)*10))),1)</f>
        <v>1.4</v>
      </c>
      <c r="D8" s="53" t="str">
        <f>IF('Indicator Data'!AM11="No data","x",ROUND((IF(LOG('Indicator Data'!AM11*1000)&gt;D$195,10,IF(LOG('Indicator Data'!AM11*1000)&lt;D$194,0,10-(D$195-LOG('Indicator Data'!AM11*1000))/(D$195-D$194)*10))),1))</f>
        <v>x</v>
      </c>
      <c r="E8" s="54">
        <f t="shared" si="4"/>
        <v>1.4</v>
      </c>
      <c r="F8" s="53">
        <f>IF('Indicator Data'!AZ11="No data","x",ROUND(IF('Indicator Data'!AZ11&gt;F$195,10,IF('Indicator Data'!AZ11&lt;F$194,0,10-(F$195-'Indicator Data'!AZ11)/(F$195-F$194)*10)),1))</f>
        <v>4.7</v>
      </c>
      <c r="G8" s="53">
        <f>IF('Indicator Data'!BA11="No data","x",ROUND(IF('Indicator Data'!BA11&gt;G$195,10,IF('Indicator Data'!BA11&lt;G$194,0,10-(G$195-'Indicator Data'!BA11)/(G$195-G$194)*10)),1))</f>
        <v>4.0999999999999996</v>
      </c>
      <c r="H8" s="54">
        <f t="shared" si="5"/>
        <v>4.4000000000000004</v>
      </c>
      <c r="I8" s="55">
        <f>SUM(IF('Indicator Data'!AN11=0,0,'Indicator Data'!AN11),SUM('Indicator Data'!AO11:AP11))</f>
        <v>-0.57222999999999757</v>
      </c>
      <c r="J8" s="55">
        <f>I8/'Indicator Data'!CJ11*1000000</f>
        <v>-1.2778503227117448E-2</v>
      </c>
      <c r="K8" s="53">
        <f t="shared" si="6"/>
        <v>0</v>
      </c>
      <c r="L8" s="53">
        <f>IF('Indicator Data'!AQ11="No data","x",ROUND(IF('Indicator Data'!AQ11&gt;L$195,10,IF('Indicator Data'!AQ11&lt;L$194,0,10-(L$195-'Indicator Data'!AQ11)/(L$195-L$194)*10)),1))</f>
        <v>0</v>
      </c>
      <c r="M8" s="53">
        <f>IF('Indicator Data'!AR11="No data","x",IF('Indicator Data'!AR11=0,0,ROUND(IF('Indicator Data'!AR11&gt;M$195,10,IF('Indicator Data'!AR11&lt;M$194,0,10-(M$195-'Indicator Data'!AR11)/(M$195-M$194)*10)),1)))</f>
        <v>0</v>
      </c>
      <c r="N8" s="54">
        <f t="shared" si="7"/>
        <v>0</v>
      </c>
      <c r="O8" s="56">
        <f t="shared" si="8"/>
        <v>1.8</v>
      </c>
      <c r="P8" s="67">
        <f>IF(AND('Indicator Data'!BE11="No data",'Indicator Data'!BF11="No data"),0,SUM('Indicator Data'!BE11:BG11)/1000)</f>
        <v>9.6170000000000009</v>
      </c>
      <c r="Q8" s="53">
        <f t="shared" si="9"/>
        <v>3.3</v>
      </c>
      <c r="R8" s="57">
        <f>P8*1000/'Indicator Data'!CJ11</f>
        <v>2.1475781684845082E-4</v>
      </c>
      <c r="S8" s="53">
        <f t="shared" si="10"/>
        <v>2.2000000000000002</v>
      </c>
      <c r="T8" s="58">
        <f t="shared" si="11"/>
        <v>2.8</v>
      </c>
      <c r="U8" s="53">
        <f>IF('Indicator Data'!AV11="No data","x",ROUND(IF('Indicator Data'!AV11&gt;U$195,10,IF('Indicator Data'!AV11&lt;U$194,0,10-(U$195-'Indicator Data'!AV11)/(U$195-U$194)*10)),1))</f>
        <v>0.8</v>
      </c>
      <c r="V8" s="53">
        <f>IF('Indicator Data'!AW11="No data","x",IF('Indicator Data'!AW11=0,0,ROUND(IF('Indicator Data'!AW11&gt;V$195,10,IF('Indicator Data'!AW11&lt;V$194,0,10-(V$195-'Indicator Data'!AW11)/(V$195-V$194)*10)),1)))</f>
        <v>0.9</v>
      </c>
      <c r="W8" s="53">
        <f t="shared" si="12"/>
        <v>0.85000000000000009</v>
      </c>
      <c r="X8" s="53">
        <f>IF('Indicator Data'!AU11="No data","x",ROUND(IF('Indicator Data'!AU11&gt;X$195,10,IF('Indicator Data'!AU11&lt;X$194,0,10-(X$195-'Indicator Data'!AU11)/(X$195-X$194)*10)),1))</f>
        <v>0.5</v>
      </c>
      <c r="Y8" s="159">
        <f>IF('Indicator Data'!AX11="No data","x",ROUND(IF('Indicator Data'!AX11&gt;Y$195,10,IF('Indicator Data'!AX11&lt;Y$194,0,10-(Y$195-'Indicator Data'!AX11)/(Y$195-Y$194)*10)),1))</f>
        <v>0</v>
      </c>
      <c r="Z8" s="57">
        <f>IF('Indicator Data'!AY11="No data","x",IF(('Indicator Data'!AY11/'Indicator Data'!CJ11)&gt;1,1,IF('Indicator Data'!AY11&gt;'Indicator Data'!AY11,1,'Indicator Data'!AY11/'Indicator Data'!CJ11)))</f>
        <v>2.5055450816674826E-5</v>
      </c>
      <c r="AA8" s="159">
        <f t="shared" si="13"/>
        <v>0</v>
      </c>
      <c r="AB8" s="54">
        <f t="shared" si="0"/>
        <v>0.3</v>
      </c>
      <c r="AC8" s="53">
        <f>IF('Indicator Data'!AS11="No data","x",ROUND(IF('Indicator Data'!AS11&gt;AC$195,10,IF('Indicator Data'!AS11&lt;AC$194,0,10-(AC$195-'Indicator Data'!AS11)/(AC$195-AC$194)*10)),1))</f>
        <v>0.8</v>
      </c>
      <c r="AD8" s="53" t="str">
        <f>IF('Indicator Data'!AT11="No data","x",ROUND(IF('Indicator Data'!AT11&gt;AD$195,10,IF('Indicator Data'!AT11&lt;AD$194,0,10-(AD$195-'Indicator Data'!AT11)/(AD$195-AD$194)*10)),1))</f>
        <v>x</v>
      </c>
      <c r="AE8" s="54">
        <f t="shared" si="14"/>
        <v>0.8</v>
      </c>
      <c r="AF8" s="67">
        <f>('Indicator Data'!BD11+'Indicator Data'!BC11*0.5+'Indicator Data'!BB11*0.25)/1000</f>
        <v>79.171750000000003</v>
      </c>
      <c r="AG8" s="59">
        <f>AF8*1000/'Indicator Data'!CJ11</f>
        <v>1.7679892051649512E-3</v>
      </c>
      <c r="AH8" s="54">
        <f t="shared" si="15"/>
        <v>0.2</v>
      </c>
      <c r="AI8" s="53">
        <f>IF('Indicator Data'!BH11="No data","x",ROUND(IF('Indicator Data'!BH11&lt;$AI$194,10,IF('Indicator Data'!BH11&gt;$AI$195,0,($AI$195-'Indicator Data'!BH11)/($AI$195-$AI$194)*10)),1))</f>
        <v>2.1</v>
      </c>
      <c r="AJ8" s="53">
        <f>IF('Indicator Data'!BI11="No data","x",ROUND(IF('Indicator Data'!BI11&gt;$AJ$195,10,IF('Indicator Data'!BI11&lt;$AJ$194,0,10-($AJ$195-'Indicator Data'!BI11)/($AJ$195-$AJ$194)*10)),1))</f>
        <v>0</v>
      </c>
      <c r="AK8" s="54">
        <f t="shared" si="1"/>
        <v>1.1000000000000001</v>
      </c>
      <c r="AL8" s="60">
        <f t="shared" si="2"/>
        <v>0.6</v>
      </c>
      <c r="AM8" s="61">
        <f t="shared" si="3"/>
        <v>1.8</v>
      </c>
      <c r="AN8" s="53">
        <f>IF('Indicator Data'!BJ11="No data","x",ROUND((IF(LOG('Indicator Data'!BJ11)&gt;AN$195,10,IF(LOG('Indicator Data'!BJ11)&lt;AN$194,0,10-(AN$195-LOG('Indicator Data'!BJ11))/(AN$195-AN$194)*10))),1))</f>
        <v>8.1</v>
      </c>
      <c r="AO8" s="53">
        <f>IF('Indicator Data'!BK11="No data","x",ROUND((IF(LOG('Indicator Data'!BK11)&gt;AO$195,10,IF(LOG('Indicator Data'!BK11)&lt;AO$194,0,10-(AO$195-LOG('Indicator Data'!BK11))/(AO$195-AO$194)*10))),1))</f>
        <v>7.1</v>
      </c>
      <c r="AP8" s="54">
        <f t="shared" si="16"/>
        <v>7.6</v>
      </c>
      <c r="AQ8" s="54">
        <f>IF('Indicator Data'!BL11=0,10,ROUND(IF(LOG('Indicator Data'!BL11)&gt;AQ$195,0,IF(LOG('Indicator Data'!BL11)&lt;AQ$194,10,(AQ$195-LOG('Indicator Data'!BL11))/(AQ$195-AQ$194)*10)),1))</f>
        <v>5.3</v>
      </c>
      <c r="AR8" s="54">
        <f>IF('Indicator Data'!BM11="No data","x",ROUND(IF('Indicator Data'!BM11&gt;AR$195,10,IF('Indicator Data'!BM11&lt;AR$194,0,10-(AR$195-'Indicator Data'!BM11)/(AR$195-AR$194)*10)),1))</f>
        <v>4</v>
      </c>
      <c r="AS8" s="56">
        <f t="shared" si="17"/>
        <v>5.6</v>
      </c>
      <c r="AT8" s="53">
        <f>IF('Indicator Data'!BN11="No data","x",ROUND(IF('Indicator Data'!BN11^2&gt;AT$195,0,IF('Indicator Data'!BN11^2&lt;AT$194,10,(AT$195-'Indicator Data'!BN11^2)/(AT$195-AT$194)*10)),1))</f>
        <v>0.2</v>
      </c>
      <c r="AU8" s="53">
        <f>IF('Indicator Data'!BO11="No data","x",ROUND(IF('Indicator Data'!BO11&gt;AU$195,0,IF('Indicator Data'!BO11&lt;AU$194,10,(AU$195-'Indicator Data'!BO11)/(AU$195-AU$194)*10)),1))</f>
        <v>3.5</v>
      </c>
      <c r="AV8" s="53">
        <f>IF('Indicator Data'!BP11="No data","x",ROUND(IF('Indicator Data'!BP11&gt;AV$195,0,IF('Indicator Data'!BP11&lt;AV$194,10,(AV$195-'Indicator Data'!BP11)/(AV$195-AV$194)*10)),1))</f>
        <v>2.9</v>
      </c>
      <c r="AW8" s="54">
        <f t="shared" si="18"/>
        <v>2.2000000000000002</v>
      </c>
      <c r="AX8" s="54">
        <f>IF('Indicator Data'!BQ11="No data","x",ROUND(IF('Indicator Data'!BQ11&gt;AX$195,0,IF('Indicator Data'!BQ11&lt;AX$194,10,(AX$195-'Indicator Data'!BQ11)/(AX$195-AX$194)*10)),1))</f>
        <v>8.5</v>
      </c>
      <c r="AY8" s="56">
        <f t="shared" si="19"/>
        <v>5.4</v>
      </c>
      <c r="AZ8" s="61">
        <f t="shared" si="20"/>
        <v>5.5</v>
      </c>
    </row>
    <row r="9" spans="1:52" s="2" customFormat="1" x14ac:dyDescent="0.3">
      <c r="A9" s="98" t="str">
        <f>'Indicator Data'!A12</f>
        <v>Armenia</v>
      </c>
      <c r="B9" s="39" t="str">
        <f>'Indicator Data'!B12</f>
        <v>ARM</v>
      </c>
      <c r="C9" s="53">
        <f>ROUND(IF('Indicator Data'!AL12="No data",IF((0.1022*LN('Indicator Data'!CI12)-0.1711)&gt;C$195,0,IF((0.1022*LN('Indicator Data'!CI12)-0.1711)&lt;C$194,10,(C$195-(0.1022*LN('Indicator Data'!CI12)-0.1711))/(C$195-C$194)*10)),IF('Indicator Data'!AL12&gt;C$195,0,IF('Indicator Data'!AL12&lt;C$194,10,(C$195-'Indicator Data'!AL12)/(C$195-C$194)*10))),1)</f>
        <v>2.8</v>
      </c>
      <c r="D9" s="53">
        <f>IF('Indicator Data'!AM12="No data","x",ROUND((IF(LOG('Indicator Data'!AM12*1000)&gt;D$195,10,IF(LOG('Indicator Data'!AM12*1000)&lt;D$194,0,10-(D$195-LOG('Indicator Data'!AM12*1000))/(D$195-D$194)*10))),1))</f>
        <v>0</v>
      </c>
      <c r="E9" s="54">
        <f t="shared" si="4"/>
        <v>1.5</v>
      </c>
      <c r="F9" s="53">
        <f>IF('Indicator Data'!AZ12="No data","x",ROUND(IF('Indicator Data'!AZ12&gt;F$195,10,IF('Indicator Data'!AZ12&lt;F$194,0,10-(F$195-'Indicator Data'!AZ12)/(F$195-F$194)*10)),1))</f>
        <v>3.4</v>
      </c>
      <c r="G9" s="53">
        <f>IF('Indicator Data'!BA12="No data","x",ROUND(IF('Indicator Data'!BA12&gt;G$195,10,IF('Indicator Data'!BA12&lt;G$194,0,10-(G$195-'Indicator Data'!BA12)/(G$195-G$194)*10)),1))</f>
        <v>2.2000000000000002</v>
      </c>
      <c r="H9" s="54">
        <f t="shared" si="5"/>
        <v>2.8</v>
      </c>
      <c r="I9" s="55">
        <f>SUM(IF('Indicator Data'!AN12=0,0,'Indicator Data'!AN12),SUM('Indicator Data'!AO12:AP12))</f>
        <v>274.45963</v>
      </c>
      <c r="J9" s="55">
        <f>I9/'Indicator Data'!CJ12*1000000</f>
        <v>92.794073694403281</v>
      </c>
      <c r="K9" s="53">
        <f t="shared" si="6"/>
        <v>1.9</v>
      </c>
      <c r="L9" s="53">
        <f>IF('Indicator Data'!AQ12="No data","x",ROUND(IF('Indicator Data'!AQ12&gt;L$195,10,IF('Indicator Data'!AQ12&lt;L$194,0,10-(L$195-'Indicator Data'!AQ12)/(L$195-L$194)*10)),1))</f>
        <v>0.7</v>
      </c>
      <c r="M9" s="53">
        <f>IF('Indicator Data'!AR12="No data","x",IF('Indicator Data'!AR12=0,0,ROUND(IF('Indicator Data'!AR12&gt;M$195,10,IF('Indicator Data'!AR12&lt;M$194,0,10-(M$195-'Indicator Data'!AR12)/(M$195-M$194)*10)),1)))</f>
        <v>4</v>
      </c>
      <c r="N9" s="54">
        <f t="shared" si="7"/>
        <v>2.2000000000000002</v>
      </c>
      <c r="O9" s="56">
        <f t="shared" si="8"/>
        <v>2</v>
      </c>
      <c r="P9" s="67">
        <f>IF(AND('Indicator Data'!BE12="No data",'Indicator Data'!BF12="No data"),0,SUM('Indicator Data'!BE12:BG12)/1000)</f>
        <v>18.085000000000001</v>
      </c>
      <c r="Q9" s="53">
        <f t="shared" si="9"/>
        <v>4.2</v>
      </c>
      <c r="R9" s="57">
        <f>P9*1000/'Indicator Data'!CJ12</f>
        <v>6.1144905819602077E-3</v>
      </c>
      <c r="S9" s="53">
        <f t="shared" si="10"/>
        <v>5</v>
      </c>
      <c r="T9" s="58">
        <f t="shared" si="11"/>
        <v>4.5999999999999996</v>
      </c>
      <c r="U9" s="53">
        <f>IF('Indicator Data'!AV12="No data","x",ROUND(IF('Indicator Data'!AV12&gt;U$195,10,IF('Indicator Data'!AV12&lt;U$194,0,10-(U$195-'Indicator Data'!AV12)/(U$195-U$194)*10)),1))</f>
        <v>0.4</v>
      </c>
      <c r="V9" s="53">
        <f>IF('Indicator Data'!AW12="No data","x",IF('Indicator Data'!AW12=0,0,ROUND(IF('Indicator Data'!AW12&gt;V$195,10,IF('Indicator Data'!AW12&lt;V$194,0,10-(V$195-'Indicator Data'!AW12)/(V$195-V$194)*10)),1)))</f>
        <v>0.3</v>
      </c>
      <c r="W9" s="53">
        <f t="shared" si="12"/>
        <v>0.35</v>
      </c>
      <c r="X9" s="53">
        <f>IF('Indicator Data'!AU12="No data","x",ROUND(IF('Indicator Data'!AU12&gt;X$195,10,IF('Indicator Data'!AU12&lt;X$194,0,10-(X$195-'Indicator Data'!AU12)/(X$195-X$194)*10)),1))</f>
        <v>0.7</v>
      </c>
      <c r="Y9" s="159">
        <f>IF('Indicator Data'!AX12="No data","x",ROUND(IF('Indicator Data'!AX12&gt;Y$195,10,IF('Indicator Data'!AX12&lt;Y$194,0,10-(Y$195-'Indicator Data'!AX12)/(Y$195-Y$194)*10)),1))</f>
        <v>0</v>
      </c>
      <c r="Z9" s="57">
        <f>IF('Indicator Data'!AY12="No data","x",IF(('Indicator Data'!AY12/'Indicator Data'!CJ12)&gt;1,1,IF('Indicator Data'!AY12&gt;'Indicator Data'!AY12,1,'Indicator Data'!AY12/'Indicator Data'!CJ12)))</f>
        <v>1.3236173170758096E-2</v>
      </c>
      <c r="AA9" s="159">
        <f t="shared" si="13"/>
        <v>0.1</v>
      </c>
      <c r="AB9" s="54">
        <f t="shared" si="0"/>
        <v>0.3</v>
      </c>
      <c r="AC9" s="53">
        <f>IF('Indicator Data'!AS12="No data","x",ROUND(IF('Indicator Data'!AS12&gt;AC$195,10,IF('Indicator Data'!AS12&lt;AC$194,0,10-(AC$195-'Indicator Data'!AS12)/(AC$195-AC$194)*10)),1))</f>
        <v>1</v>
      </c>
      <c r="AD9" s="53">
        <f>IF('Indicator Data'!AT12="No data","x",ROUND(IF('Indicator Data'!AT12&gt;AD$195,10,IF('Indicator Data'!AT12&lt;AD$194,0,10-(AD$195-'Indicator Data'!AT12)/(AD$195-AD$194)*10)),1))</f>
        <v>0.6</v>
      </c>
      <c r="AE9" s="54">
        <f t="shared" si="14"/>
        <v>0.8</v>
      </c>
      <c r="AF9" s="67">
        <f>('Indicator Data'!BD12+'Indicator Data'!BC12*0.5+'Indicator Data'!BB12*0.25)/1000</f>
        <v>16.649999999999999</v>
      </c>
      <c r="AG9" s="59">
        <f>AF9*1000/'Indicator Data'!CJ12</f>
        <v>5.6293208841380954E-3</v>
      </c>
      <c r="AH9" s="54">
        <f t="shared" si="15"/>
        <v>0.6</v>
      </c>
      <c r="AI9" s="53">
        <f>IF('Indicator Data'!BH12="No data","x",ROUND(IF('Indicator Data'!BH12&lt;$AI$194,10,IF('Indicator Data'!BH12&gt;$AI$195,0,($AI$195-'Indicator Data'!BH12)/($AI$195-$AI$194)*10)),1))</f>
        <v>4</v>
      </c>
      <c r="AJ9" s="53">
        <f>IF('Indicator Data'!BI12="No data","x",ROUND(IF('Indicator Data'!BI12&gt;$AJ$195,10,IF('Indicator Data'!BI12&lt;$AJ$194,0,10-($AJ$195-'Indicator Data'!BI12)/($AJ$195-$AJ$194)*10)),1))</f>
        <v>0</v>
      </c>
      <c r="AK9" s="54">
        <f t="shared" si="1"/>
        <v>2</v>
      </c>
      <c r="AL9" s="60">
        <f t="shared" si="2"/>
        <v>0.9</v>
      </c>
      <c r="AM9" s="61">
        <f t="shared" si="3"/>
        <v>3</v>
      </c>
      <c r="AN9" s="53" t="str">
        <f>IF('Indicator Data'!BJ12="No data","x",ROUND((IF(LOG('Indicator Data'!BJ12)&gt;AN$195,10,IF(LOG('Indicator Data'!BJ12)&lt;AN$194,0,10-(AN$195-LOG('Indicator Data'!BJ12))/(AN$195-AN$194)*10))),1))</f>
        <v>x</v>
      </c>
      <c r="AO9" s="53">
        <f>IF('Indicator Data'!BK12="No data","x",ROUND((IF(LOG('Indicator Data'!BK12)&gt;AO$195,10,IF(LOG('Indicator Data'!BK12)&lt;AO$194,0,10-(AO$195-LOG('Indicator Data'!BK12))/(AO$195-AO$194)*10))),1))</f>
        <v>5.4</v>
      </c>
      <c r="AP9" s="54">
        <f t="shared" si="16"/>
        <v>5.4</v>
      </c>
      <c r="AQ9" s="54">
        <f>IF('Indicator Data'!BL12=0,10,ROUND(IF(LOG('Indicator Data'!BL12)&gt;AQ$195,0,IF(LOG('Indicator Data'!BL12)&lt;AQ$194,10,(AQ$195-LOG('Indicator Data'!BL12))/(AQ$195-AQ$194)*10)),1))</f>
        <v>4.3</v>
      </c>
      <c r="AR9" s="54">
        <f>IF('Indicator Data'!BM12="No data","x",ROUND(IF('Indicator Data'!BM12&gt;AR$195,10,IF('Indicator Data'!BM12&lt;AR$194,0,10-(AR$195-'Indicator Data'!BM12)/(AR$195-AR$194)*10)),1))</f>
        <v>8</v>
      </c>
      <c r="AS9" s="56">
        <f t="shared" si="17"/>
        <v>5.9</v>
      </c>
      <c r="AT9" s="53">
        <f>IF('Indicator Data'!BN12="No data","x",ROUND(IF('Indicator Data'!BN12^2&gt;AT$195,0,IF('Indicator Data'!BN12^2&lt;AT$194,10,(AT$195-'Indicator Data'!BN12^2)/(AT$195-AT$194)*10)),1))</f>
        <v>0.1</v>
      </c>
      <c r="AU9" s="53">
        <f>IF('Indicator Data'!BO12="No data","x",ROUND(IF('Indicator Data'!BO12&gt;AU$195,0,IF('Indicator Data'!BO12&lt;AU$194,10,(AU$195-'Indicator Data'!BO12)/(AU$195-AU$194)*10)),1))</f>
        <v>4</v>
      </c>
      <c r="AV9" s="53">
        <f>IF('Indicator Data'!BP12="No data","x",ROUND(IF('Indicator Data'!BP12&gt;AV$195,0,IF('Indicator Data'!BP12&lt;AV$194,10,(AV$195-'Indicator Data'!BP12)/(AV$195-AV$194)*10)),1))</f>
        <v>3.6</v>
      </c>
      <c r="AW9" s="54">
        <f t="shared" si="18"/>
        <v>2.6</v>
      </c>
      <c r="AX9" s="54">
        <f>IF('Indicator Data'!BQ12="No data","x",ROUND(IF('Indicator Data'!BQ12&gt;AX$195,0,IF('Indicator Data'!BQ12&lt;AX$194,10,(AX$195-'Indicator Data'!BQ12)/(AX$195-AX$194)*10)),1))</f>
        <v>6.3</v>
      </c>
      <c r="AY9" s="56">
        <f t="shared" si="19"/>
        <v>4.5</v>
      </c>
      <c r="AZ9" s="61">
        <f t="shared" si="20"/>
        <v>5.2</v>
      </c>
    </row>
    <row r="10" spans="1:52" s="2" customFormat="1" x14ac:dyDescent="0.3">
      <c r="A10" s="98" t="str">
        <f>'Indicator Data'!A13</f>
        <v>Australia</v>
      </c>
      <c r="B10" s="39" t="str">
        <f>'Indicator Data'!B13</f>
        <v>AUS</v>
      </c>
      <c r="C10" s="53">
        <f>ROUND(IF('Indicator Data'!AL13="No data",IF((0.1022*LN('Indicator Data'!CI13)-0.1711)&gt;C$195,0,IF((0.1022*LN('Indicator Data'!CI13)-0.1711)&lt;C$194,10,(C$195-(0.1022*LN('Indicator Data'!CI13)-0.1711))/(C$195-C$194)*10)),IF('Indicator Data'!AL13&gt;C$195,0,IF('Indicator Data'!AL13&lt;C$194,10,(C$195-'Indicator Data'!AL13)/(C$195-C$194)*10))),1)</f>
        <v>0</v>
      </c>
      <c r="D10" s="53" t="str">
        <f>IF('Indicator Data'!AM13="No data","x",ROUND((IF(LOG('Indicator Data'!AM13*1000)&gt;D$195,10,IF(LOG('Indicator Data'!AM13*1000)&lt;D$194,0,10-(D$195-LOG('Indicator Data'!AM13*1000))/(D$195-D$194)*10))),1))</f>
        <v>x</v>
      </c>
      <c r="E10" s="54">
        <f t="shared" si="4"/>
        <v>0</v>
      </c>
      <c r="F10" s="53">
        <f>IF('Indicator Data'!AZ13="No data","x",ROUND(IF('Indicator Data'!AZ13&gt;F$195,10,IF('Indicator Data'!AZ13&lt;F$194,0,10-(F$195-'Indicator Data'!AZ13)/(F$195-F$194)*10)),1))</f>
        <v>1.4</v>
      </c>
      <c r="G10" s="53">
        <f>IF('Indicator Data'!BA13="No data","x",ROUND(IF('Indicator Data'!BA13&gt;G$195,10,IF('Indicator Data'!BA13&lt;G$194,0,10-(G$195-'Indicator Data'!BA13)/(G$195-G$194)*10)),1))</f>
        <v>2.7</v>
      </c>
      <c r="H10" s="54">
        <f t="shared" si="5"/>
        <v>2.1</v>
      </c>
      <c r="I10" s="55">
        <f>SUM(IF('Indicator Data'!AN13=0,0,'Indicator Data'!AN13),SUM('Indicator Data'!AO13:AP13))</f>
        <v>-20.316739999999999</v>
      </c>
      <c r="J10" s="55">
        <f>I10/'Indicator Data'!CJ13*1000000</f>
        <v>-0.80611747714575921</v>
      </c>
      <c r="K10" s="53">
        <f t="shared" si="6"/>
        <v>0</v>
      </c>
      <c r="L10" s="53" t="str">
        <f>IF('Indicator Data'!AQ13="No data","x",ROUND(IF('Indicator Data'!AQ13&gt;L$195,10,IF('Indicator Data'!AQ13&lt;L$194,0,10-(L$195-'Indicator Data'!AQ13)/(L$195-L$194)*10)),1))</f>
        <v>x</v>
      </c>
      <c r="M10" s="53">
        <f>IF('Indicator Data'!AR13="No data","x",IF('Indicator Data'!AR13=0,0,ROUND(IF('Indicator Data'!AR13&gt;M$195,10,IF('Indicator Data'!AR13&lt;M$194,0,10-(M$195-'Indicator Data'!AR13)/(M$195-M$194)*10)),1)))</f>
        <v>0</v>
      </c>
      <c r="N10" s="54">
        <f t="shared" si="7"/>
        <v>0</v>
      </c>
      <c r="O10" s="56">
        <f t="shared" si="8"/>
        <v>0.5</v>
      </c>
      <c r="P10" s="67">
        <f>IF(AND('Indicator Data'!BE13="No data",'Indicator Data'!BF13="No data"),0,SUM('Indicator Data'!BE13:BG13)/1000)</f>
        <v>117.578</v>
      </c>
      <c r="Q10" s="53">
        <f t="shared" si="9"/>
        <v>6.9</v>
      </c>
      <c r="R10" s="57">
        <f>P10*1000/'Indicator Data'!CJ13</f>
        <v>4.6652012442864399E-3</v>
      </c>
      <c r="S10" s="53">
        <f t="shared" si="10"/>
        <v>4.7</v>
      </c>
      <c r="T10" s="58">
        <f t="shared" si="11"/>
        <v>5.8</v>
      </c>
      <c r="U10" s="53">
        <f>IF('Indicator Data'!AV13="No data","x",ROUND(IF('Indicator Data'!AV13&gt;U$195,10,IF('Indicator Data'!AV13&lt;U$194,0,10-(U$195-'Indicator Data'!AV13)/(U$195-U$194)*10)),1))</f>
        <v>0.2</v>
      </c>
      <c r="V10" s="53">
        <f>IF('Indicator Data'!AW13="No data","x",IF('Indicator Data'!AW13=0,0,ROUND(IF('Indicator Data'!AW13&gt;V$195,10,IF('Indicator Data'!AW13&lt;V$194,0,10-(V$195-'Indicator Data'!AW13)/(V$195-V$194)*10)),1)))</f>
        <v>0.3</v>
      </c>
      <c r="W10" s="53">
        <f t="shared" si="12"/>
        <v>0.25</v>
      </c>
      <c r="X10" s="53">
        <f>IF('Indicator Data'!AU13="No data","x",ROUND(IF('Indicator Data'!AU13&gt;X$195,10,IF('Indicator Data'!AU13&lt;X$194,0,10-(X$195-'Indicator Data'!AU13)/(X$195-X$194)*10)),1))</f>
        <v>0.1</v>
      </c>
      <c r="Y10" s="159" t="str">
        <f>IF('Indicator Data'!AX13="No data","x",ROUND(IF('Indicator Data'!AX13&gt;Y$195,10,IF('Indicator Data'!AX13&lt;Y$194,0,10-(Y$195-'Indicator Data'!AX13)/(Y$195-Y$194)*10)),1))</f>
        <v>x</v>
      </c>
      <c r="Z10" s="57">
        <f>IF('Indicator Data'!AY13="No data","x",IF(('Indicator Data'!AY13/'Indicator Data'!CJ13)&gt;1,1,IF('Indicator Data'!AY13&gt;'Indicator Data'!AY13,1,'Indicator Data'!AY13/'Indicator Data'!CJ13)))</f>
        <v>7.9843035804977151E-4</v>
      </c>
      <c r="AA10" s="159">
        <f t="shared" si="13"/>
        <v>0</v>
      </c>
      <c r="AB10" s="54">
        <f t="shared" si="0"/>
        <v>0.1</v>
      </c>
      <c r="AC10" s="53">
        <f>IF('Indicator Data'!AS13="No data","x",ROUND(IF('Indicator Data'!AS13&gt;AC$195,10,IF('Indicator Data'!AS13&lt;AC$194,0,10-(AC$195-'Indicator Data'!AS13)/(AC$195-AC$194)*10)),1))</f>
        <v>0.3</v>
      </c>
      <c r="AD10" s="53">
        <f>IF('Indicator Data'!AT13="No data","x",ROUND(IF('Indicator Data'!AT13&gt;AD$195,10,IF('Indicator Data'!AT13&lt;AD$194,0,10-(AD$195-'Indicator Data'!AT13)/(AD$195-AD$194)*10)),1))</f>
        <v>0</v>
      </c>
      <c r="AE10" s="54">
        <f t="shared" si="14"/>
        <v>0.2</v>
      </c>
      <c r="AF10" s="67">
        <f>('Indicator Data'!BD13+'Indicator Data'!BC13*0.5+'Indicator Data'!BB13*0.25)/1000</f>
        <v>32.495750000000001</v>
      </c>
      <c r="AG10" s="59">
        <f>AF10*1000/'Indicator Data'!CJ13</f>
        <v>1.2893501618842051E-3</v>
      </c>
      <c r="AH10" s="54">
        <f t="shared" si="15"/>
        <v>0.1</v>
      </c>
      <c r="AI10" s="53">
        <f>IF('Indicator Data'!BH13="No data","x",ROUND(IF('Indicator Data'!BH13&lt;$AI$194,10,IF('Indicator Data'!BH13&gt;$AI$195,0,($AI$195-'Indicator Data'!BH13)/($AI$195-$AI$194)*10)),1))</f>
        <v>2.4</v>
      </c>
      <c r="AJ10" s="53">
        <f>IF('Indicator Data'!BI13="No data","x",ROUND(IF('Indicator Data'!BI13&gt;$AJ$195,10,IF('Indicator Data'!BI13&lt;$AJ$194,0,10-($AJ$195-'Indicator Data'!BI13)/($AJ$195-$AJ$194)*10)),1))</f>
        <v>0</v>
      </c>
      <c r="AK10" s="54">
        <f t="shared" si="1"/>
        <v>1.2</v>
      </c>
      <c r="AL10" s="60">
        <f t="shared" si="2"/>
        <v>0.4</v>
      </c>
      <c r="AM10" s="61">
        <f t="shared" si="3"/>
        <v>3.6</v>
      </c>
      <c r="AN10" s="53">
        <f>IF('Indicator Data'!BJ13="No data","x",ROUND((IF(LOG('Indicator Data'!BJ13)&gt;AN$195,10,IF(LOG('Indicator Data'!BJ13)&lt;AN$194,0,10-(AN$195-LOG('Indicator Data'!BJ13))/(AN$195-AN$194)*10))),1))</f>
        <v>9.6999999999999993</v>
      </c>
      <c r="AO10" s="53">
        <f>IF('Indicator Data'!BK13="No data","x",ROUND((IF(LOG('Indicator Data'!BK13)&gt;AO$195,10,IF(LOG('Indicator Data'!BK13)&lt;AO$194,0,10-(AO$195-LOG('Indicator Data'!BK13))/(AO$195-AO$194)*10))),1))</f>
        <v>7.4</v>
      </c>
      <c r="AP10" s="54">
        <f t="shared" si="16"/>
        <v>8.6</v>
      </c>
      <c r="AQ10" s="54">
        <f>IF('Indicator Data'!BL13=0,10,ROUND(IF(LOG('Indicator Data'!BL13)&gt;AQ$195,0,IF(LOG('Indicator Data'!BL13)&lt;AQ$194,10,(AQ$195-LOG('Indicator Data'!BL13))/(AQ$195-AQ$194)*10)),1))</f>
        <v>3.5</v>
      </c>
      <c r="AR10" s="54">
        <f>IF('Indicator Data'!BM13="No data","x",ROUND(IF('Indicator Data'!BM13&gt;AR$195,10,IF('Indicator Data'!BM13&lt;AR$194,0,10-(AR$195-'Indicator Data'!BM13)/(AR$195-AR$194)*10)),1))</f>
        <v>10</v>
      </c>
      <c r="AS10" s="56">
        <f t="shared" si="17"/>
        <v>7.4</v>
      </c>
      <c r="AT10" s="53" t="str">
        <f>IF('Indicator Data'!BN13="No data","x",ROUND(IF('Indicator Data'!BN13^2&gt;AT$195,0,IF('Indicator Data'!BN13^2&lt;AT$194,10,(AT$195-'Indicator Data'!BN13^2)/(AT$195-AT$194)*10)),1))</f>
        <v>x</v>
      </c>
      <c r="AU10" s="53">
        <f>IF('Indicator Data'!BO13="No data","x",ROUND(IF('Indicator Data'!BO13&gt;AU$195,0,IF('Indicator Data'!BO13&lt;AU$194,10,(AU$195-'Indicator Data'!BO13)/(AU$195-AU$194)*10)),1))</f>
        <v>4.4000000000000004</v>
      </c>
      <c r="AV10" s="53">
        <f>IF('Indicator Data'!BP13="No data","x",ROUND(IF('Indicator Data'!BP13&gt;AV$195,0,IF('Indicator Data'!BP13&lt;AV$194,10,(AV$195-'Indicator Data'!BP13)/(AV$195-AV$194)*10)),1))</f>
        <v>1.3</v>
      </c>
      <c r="AW10" s="54">
        <f t="shared" si="18"/>
        <v>2.9</v>
      </c>
      <c r="AX10" s="54">
        <f>IF('Indicator Data'!BQ13="No data","x",ROUND(IF('Indicator Data'!BQ13&gt;AX$195,0,IF('Indicator Data'!BQ13&lt;AX$194,10,(AX$195-'Indicator Data'!BQ13)/(AX$195-AX$194)*10)),1))</f>
        <v>3.9</v>
      </c>
      <c r="AY10" s="56">
        <f t="shared" si="19"/>
        <v>3.4</v>
      </c>
      <c r="AZ10" s="61">
        <f t="shared" si="20"/>
        <v>5.4</v>
      </c>
    </row>
    <row r="11" spans="1:52" s="2" customFormat="1" x14ac:dyDescent="0.3">
      <c r="A11" s="98" t="str">
        <f>'Indicator Data'!A14</f>
        <v>Austria</v>
      </c>
      <c r="B11" s="39" t="str">
        <f>'Indicator Data'!B14</f>
        <v>AUT</v>
      </c>
      <c r="C11" s="53">
        <f>ROUND(IF('Indicator Data'!AL14="No data",IF((0.1022*LN('Indicator Data'!CI14)-0.1711)&gt;C$195,0,IF((0.1022*LN('Indicator Data'!CI14)-0.1711)&lt;C$194,10,(C$195-(0.1022*LN('Indicator Data'!CI14)-0.1711))/(C$195-C$194)*10)),IF('Indicator Data'!AL14&gt;C$195,0,IF('Indicator Data'!AL14&lt;C$194,10,(C$195-'Indicator Data'!AL14)/(C$195-C$194)*10))),1)</f>
        <v>0</v>
      </c>
      <c r="D11" s="53" t="str">
        <f>IF('Indicator Data'!AM14="No data","x",ROUND((IF(LOG('Indicator Data'!AM14*1000)&gt;D$195,10,IF(LOG('Indicator Data'!AM14*1000)&lt;D$194,0,10-(D$195-LOG('Indicator Data'!AM14*1000))/(D$195-D$194)*10))),1))</f>
        <v>x</v>
      </c>
      <c r="E11" s="54">
        <f t="shared" si="4"/>
        <v>0</v>
      </c>
      <c r="F11" s="53">
        <f>IF('Indicator Data'!AZ14="No data","x",ROUND(IF('Indicator Data'!AZ14&gt;F$195,10,IF('Indicator Data'!AZ14&lt;F$194,0,10-(F$195-'Indicator Data'!AZ14)/(F$195-F$194)*10)),1))</f>
        <v>1</v>
      </c>
      <c r="G11" s="53">
        <f>IF('Indicator Data'!BA14="No data","x",ROUND(IF('Indicator Data'!BA14&gt;G$195,10,IF('Indicator Data'!BA14&lt;G$194,0,10-(G$195-'Indicator Data'!BA14)/(G$195-G$194)*10)),1))</f>
        <v>1.4</v>
      </c>
      <c r="H11" s="54">
        <f t="shared" si="5"/>
        <v>1.2</v>
      </c>
      <c r="I11" s="55">
        <f>SUM(IF('Indicator Data'!AN14=0,0,'Indicator Data'!AN14),SUM('Indicator Data'!AO14:AP14))</f>
        <v>0</v>
      </c>
      <c r="J11" s="55">
        <f>I11/'Indicator Data'!CJ14*1000000</f>
        <v>0</v>
      </c>
      <c r="K11" s="53">
        <f t="shared" si="6"/>
        <v>0</v>
      </c>
      <c r="L11" s="53" t="str">
        <f>IF('Indicator Data'!AQ14="No data","x",ROUND(IF('Indicator Data'!AQ14&gt;L$195,10,IF('Indicator Data'!AQ14&lt;L$194,0,10-(L$195-'Indicator Data'!AQ14)/(L$195-L$194)*10)),1))</f>
        <v>x</v>
      </c>
      <c r="M11" s="53">
        <f>IF('Indicator Data'!AR14="No data","x",IF('Indicator Data'!AR14=0,0,ROUND(IF('Indicator Data'!AR14&gt;M$195,10,IF('Indicator Data'!AR14&lt;M$194,0,10-(M$195-'Indicator Data'!AR14)/(M$195-M$194)*10)),1)))</f>
        <v>0.2</v>
      </c>
      <c r="N11" s="54">
        <f t="shared" si="7"/>
        <v>0.1</v>
      </c>
      <c r="O11" s="56">
        <f t="shared" si="8"/>
        <v>0.3</v>
      </c>
      <c r="P11" s="67">
        <f>IF(AND('Indicator Data'!BE14="No data",'Indicator Data'!BF14="No data"),0,SUM('Indicator Data'!BE14:BG14)/1000)</f>
        <v>166.13300000000001</v>
      </c>
      <c r="Q11" s="53">
        <f t="shared" si="9"/>
        <v>7.4</v>
      </c>
      <c r="R11" s="57">
        <f>P11*1000/'Indicator Data'!CJ14</f>
        <v>1.855175839308694E-2</v>
      </c>
      <c r="S11" s="53">
        <f t="shared" si="10"/>
        <v>6.6</v>
      </c>
      <c r="T11" s="58">
        <f t="shared" si="11"/>
        <v>7</v>
      </c>
      <c r="U11" s="53" t="str">
        <f>IF('Indicator Data'!AV14="No data","x",ROUND(IF('Indicator Data'!AV14&gt;U$195,10,IF('Indicator Data'!AV14&lt;U$194,0,10-(U$195-'Indicator Data'!AV14)/(U$195-U$194)*10)),1))</f>
        <v>x</v>
      </c>
      <c r="V11" s="53">
        <f>IF('Indicator Data'!AW14="No data","x",IF('Indicator Data'!AW14=0,0,ROUND(IF('Indicator Data'!AW14&gt;V$195,10,IF('Indicator Data'!AW14&lt;V$194,0,10-(V$195-'Indicator Data'!AW14)/(V$195-V$194)*10)),1)))</f>
        <v>0.2</v>
      </c>
      <c r="W11" s="53">
        <f t="shared" si="12"/>
        <v>0.2</v>
      </c>
      <c r="X11" s="53">
        <f>IF('Indicator Data'!AU14="No data","x",ROUND(IF('Indicator Data'!AU14&gt;X$195,10,IF('Indicator Data'!AU14&lt;X$194,0,10-(X$195-'Indicator Data'!AU14)/(X$195-X$194)*10)),1))</f>
        <v>0.1</v>
      </c>
      <c r="Y11" s="159" t="str">
        <f>IF('Indicator Data'!AX14="No data","x",ROUND(IF('Indicator Data'!AX14&gt;Y$195,10,IF('Indicator Data'!AX14&lt;Y$194,0,10-(Y$195-'Indicator Data'!AX14)/(Y$195-Y$194)*10)),1))</f>
        <v>x</v>
      </c>
      <c r="Z11" s="57">
        <f>IF('Indicator Data'!AY14="No data","x",IF(('Indicator Data'!AY14/'Indicator Data'!CJ14)&gt;1,1,IF('Indicator Data'!AY14&gt;'Indicator Data'!AY14,1,'Indicator Data'!AY14/'Indicator Data'!CJ14)))</f>
        <v>1.5075195073024244E-5</v>
      </c>
      <c r="AA11" s="159">
        <f t="shared" si="13"/>
        <v>0</v>
      </c>
      <c r="AB11" s="54">
        <f t="shared" si="0"/>
        <v>0.1</v>
      </c>
      <c r="AC11" s="53">
        <f>IF('Indicator Data'!AS14="No data","x",ROUND(IF('Indicator Data'!AS14&gt;AC$195,10,IF('Indicator Data'!AS14&lt;AC$194,0,10-(AC$195-'Indicator Data'!AS14)/(AC$195-AC$194)*10)),1))</f>
        <v>0.3</v>
      </c>
      <c r="AD11" s="53" t="str">
        <f>IF('Indicator Data'!AT14="No data","x",ROUND(IF('Indicator Data'!AT14&gt;AD$195,10,IF('Indicator Data'!AT14&lt;AD$194,0,10-(AD$195-'Indicator Data'!AT14)/(AD$195-AD$194)*10)),1))</f>
        <v>x</v>
      </c>
      <c r="AE11" s="54">
        <f t="shared" si="14"/>
        <v>0.3</v>
      </c>
      <c r="AF11" s="67">
        <f>('Indicator Data'!BD14+'Indicator Data'!BC14*0.5+'Indicator Data'!BB14*0.25)/1000</f>
        <v>8.2500000000000004E-2</v>
      </c>
      <c r="AG11" s="59">
        <f>AF11*1000/'Indicator Data'!CJ14</f>
        <v>9.2126192112925948E-6</v>
      </c>
      <c r="AH11" s="54">
        <f t="shared" si="15"/>
        <v>0</v>
      </c>
      <c r="AI11" s="53">
        <f>IF('Indicator Data'!BH14="No data","x",ROUND(IF('Indicator Data'!BH14&lt;$AI$194,10,IF('Indicator Data'!BH14&gt;$AI$195,0,($AI$195-'Indicator Data'!BH14)/($AI$195-$AI$194)*10)),1))</f>
        <v>0.3</v>
      </c>
      <c r="AJ11" s="53">
        <f>IF('Indicator Data'!BI14="No data","x",ROUND(IF('Indicator Data'!BI14&gt;$AJ$195,10,IF('Indicator Data'!BI14&lt;$AJ$194,0,10-($AJ$195-'Indicator Data'!BI14)/($AJ$195-$AJ$194)*10)),1))</f>
        <v>0</v>
      </c>
      <c r="AK11" s="54">
        <f t="shared" si="1"/>
        <v>0.2</v>
      </c>
      <c r="AL11" s="60">
        <f t="shared" si="2"/>
        <v>0.2</v>
      </c>
      <c r="AM11" s="61">
        <f t="shared" si="3"/>
        <v>4.4000000000000004</v>
      </c>
      <c r="AN11" s="53">
        <f>IF('Indicator Data'!BJ14="No data","x",ROUND((IF(LOG('Indicator Data'!BJ14)&gt;AN$195,10,IF(LOG('Indicator Data'!BJ14)&lt;AN$194,0,10-(AN$195-LOG('Indicator Data'!BJ14))/(AN$195-AN$194)*10))),1))</f>
        <v>7.8</v>
      </c>
      <c r="AO11" s="53">
        <f>IF('Indicator Data'!BK14="No data","x",ROUND((IF(LOG('Indicator Data'!BK14)&gt;AO$195,10,IF(LOG('Indicator Data'!BK14)&lt;AO$194,0,10-(AO$195-LOG('Indicator Data'!BK14))/(AO$195-AO$194)*10))),1))</f>
        <v>8.6999999999999993</v>
      </c>
      <c r="AP11" s="54">
        <f t="shared" si="16"/>
        <v>8.3000000000000007</v>
      </c>
      <c r="AQ11" s="54">
        <f>IF('Indicator Data'!BL14=0,10,ROUND(IF(LOG('Indicator Data'!BL14)&gt;AQ$195,0,IF(LOG('Indicator Data'!BL14)&lt;AQ$194,10,(AQ$195-LOG('Indicator Data'!BL14))/(AQ$195-AQ$194)*10)),1))</f>
        <v>5.8</v>
      </c>
      <c r="AR11" s="54">
        <f>IF('Indicator Data'!BM14="No data","x",ROUND(IF('Indicator Data'!BM14&gt;AR$195,10,IF('Indicator Data'!BM14&lt;AR$194,0,10-(AR$195-'Indicator Data'!BM14)/(AR$195-AR$194)*10)),1))</f>
        <v>0</v>
      </c>
      <c r="AS11" s="56">
        <f t="shared" si="17"/>
        <v>4.7</v>
      </c>
      <c r="AT11" s="53" t="str">
        <f>IF('Indicator Data'!BN14="No data","x",ROUND(IF('Indicator Data'!BN14^2&gt;AT$195,0,IF('Indicator Data'!BN14^2&lt;AT$194,10,(AT$195-'Indicator Data'!BN14^2)/(AT$195-AT$194)*10)),1))</f>
        <v>x</v>
      </c>
      <c r="AU11" s="53">
        <f>IF('Indicator Data'!BO14="No data","x",ROUND(IF('Indicator Data'!BO14&gt;AU$195,0,IF('Indicator Data'!BO14&lt;AU$194,10,(AU$195-'Indicator Data'!BO14)/(AU$195-AU$194)*10)),1))</f>
        <v>3.9</v>
      </c>
      <c r="AV11" s="53">
        <f>IF('Indicator Data'!BP14="No data","x",ROUND(IF('Indicator Data'!BP14&gt;AV$195,0,IF('Indicator Data'!BP14&lt;AV$194,10,(AV$195-'Indicator Data'!BP14)/(AV$195-AV$194)*10)),1))</f>
        <v>1.2</v>
      </c>
      <c r="AW11" s="54">
        <f t="shared" si="18"/>
        <v>2.6</v>
      </c>
      <c r="AX11" s="54">
        <f>IF('Indicator Data'!BQ14="No data","x",ROUND(IF('Indicator Data'!BQ14&gt;AX$195,0,IF('Indicator Data'!BQ14&lt;AX$194,10,(AX$195-'Indicator Data'!BQ14)/(AX$195-AX$194)*10)),1))</f>
        <v>4.8</v>
      </c>
      <c r="AY11" s="56">
        <f t="shared" si="19"/>
        <v>3.7</v>
      </c>
      <c r="AZ11" s="61">
        <f t="shared" si="20"/>
        <v>4.2</v>
      </c>
    </row>
    <row r="12" spans="1:52" s="2" customFormat="1" x14ac:dyDescent="0.3">
      <c r="A12" s="98" t="str">
        <f>'Indicator Data'!A15</f>
        <v>Azerbaijan</v>
      </c>
      <c r="B12" s="39" t="str">
        <f>'Indicator Data'!B15</f>
        <v>AZE</v>
      </c>
      <c r="C12" s="53">
        <f>ROUND(IF('Indicator Data'!AL15="No data",IF((0.1022*LN('Indicator Data'!CI15)-0.1711)&gt;C$195,0,IF((0.1022*LN('Indicator Data'!CI15)-0.1711)&lt;C$194,10,(C$195-(0.1022*LN('Indicator Data'!CI15)-0.1711))/(C$195-C$194)*10)),IF('Indicator Data'!AL15&gt;C$195,0,IF('Indicator Data'!AL15&lt;C$194,10,(C$195-'Indicator Data'!AL15)/(C$195-C$194)*10))),1)</f>
        <v>2.9</v>
      </c>
      <c r="D12" s="53" t="str">
        <f>IF('Indicator Data'!AM15="No data","x",ROUND((IF(LOG('Indicator Data'!AM15*1000)&gt;D$195,10,IF(LOG('Indicator Data'!AM15*1000)&lt;D$194,0,10-(D$195-LOG('Indicator Data'!AM15*1000))/(D$195-D$194)*10))),1))</f>
        <v>x</v>
      </c>
      <c r="E12" s="54">
        <f t="shared" si="4"/>
        <v>2.9</v>
      </c>
      <c r="F12" s="53">
        <f>IF('Indicator Data'!AZ15="No data","x",ROUND(IF('Indicator Data'!AZ15&gt;F$195,10,IF('Indicator Data'!AZ15&lt;F$194,0,10-(F$195-'Indicator Data'!AZ15)/(F$195-F$194)*10)),1))</f>
        <v>4.3</v>
      </c>
      <c r="G12" s="53">
        <f>IF('Indicator Data'!BA15="No data","x",ROUND(IF('Indicator Data'!BA15&gt;G$195,10,IF('Indicator Data'!BA15&lt;G$194,0,10-(G$195-'Indicator Data'!BA15)/(G$195-G$194)*10)),1))</f>
        <v>0.4</v>
      </c>
      <c r="H12" s="54">
        <f t="shared" si="5"/>
        <v>2.4</v>
      </c>
      <c r="I12" s="55">
        <f>SUM(IF('Indicator Data'!AN15=0,0,'Indicator Data'!AN15),SUM('Indicator Data'!AO15:AP15))</f>
        <v>182.38892000000001</v>
      </c>
      <c r="J12" s="55">
        <f>I12/'Indicator Data'!CJ15*1000000</f>
        <v>18.152271177169666</v>
      </c>
      <c r="K12" s="53">
        <f t="shared" si="6"/>
        <v>0.4</v>
      </c>
      <c r="L12" s="53">
        <f>IF('Indicator Data'!AQ15="No data","x",ROUND(IF('Indicator Data'!AQ15&gt;L$195,10,IF('Indicator Data'!AQ15&lt;L$194,0,10-(L$195-'Indicator Data'!AQ15)/(L$195-L$194)*10)),1))</f>
        <v>0.1</v>
      </c>
      <c r="M12" s="53">
        <f>IF('Indicator Data'!AR15="No data","x",IF('Indicator Data'!AR15=0,0,ROUND(IF('Indicator Data'!AR15&gt;M$195,10,IF('Indicator Data'!AR15&lt;M$194,0,10-(M$195-'Indicator Data'!AR15)/(M$195-M$194)*10)),1)))</f>
        <v>0.9</v>
      </c>
      <c r="N12" s="54">
        <f t="shared" si="7"/>
        <v>0.5</v>
      </c>
      <c r="O12" s="56">
        <f t="shared" si="8"/>
        <v>2.2000000000000002</v>
      </c>
      <c r="P12" s="67">
        <f>IF(AND('Indicator Data'!BE15="No data",'Indicator Data'!BF15="No data"),0,SUM('Indicator Data'!BE15:BG15)/1000)</f>
        <v>345.34</v>
      </c>
      <c r="Q12" s="53">
        <f t="shared" si="9"/>
        <v>8.5</v>
      </c>
      <c r="R12" s="57">
        <f>P12*1000/'Indicator Data'!CJ15</f>
        <v>3.4369989845456465E-2</v>
      </c>
      <c r="S12" s="53">
        <f t="shared" si="10"/>
        <v>7.6</v>
      </c>
      <c r="T12" s="58">
        <f t="shared" si="11"/>
        <v>8.1</v>
      </c>
      <c r="U12" s="53">
        <f>IF('Indicator Data'!AV15="No data","x",ROUND(IF('Indicator Data'!AV15&gt;U$195,10,IF('Indicator Data'!AV15&lt;U$194,0,10-(U$195-'Indicator Data'!AV15)/(U$195-U$194)*10)),1))</f>
        <v>0.2</v>
      </c>
      <c r="V12" s="53">
        <f>IF('Indicator Data'!AW15="No data","x",IF('Indicator Data'!AW15=0,0,ROUND(IF('Indicator Data'!AW15&gt;V$195,10,IF('Indicator Data'!AW15&lt;V$194,0,10-(V$195-'Indicator Data'!AW15)/(V$195-V$194)*10)),1)))</f>
        <v>0.4</v>
      </c>
      <c r="W12" s="53">
        <f t="shared" si="12"/>
        <v>0.30000000000000004</v>
      </c>
      <c r="X12" s="53">
        <f>IF('Indicator Data'!AU15="No data","x",ROUND(IF('Indicator Data'!AU15&gt;X$195,10,IF('Indicator Data'!AU15&lt;X$194,0,10-(X$195-'Indicator Data'!AU15)/(X$195-X$194)*10)),1))</f>
        <v>1.2</v>
      </c>
      <c r="Y12" s="159">
        <f>IF('Indicator Data'!AX15="No data","x",ROUND(IF('Indicator Data'!AX15&gt;Y$195,10,IF('Indicator Data'!AX15&lt;Y$194,0,10-(Y$195-'Indicator Data'!AX15)/(Y$195-Y$194)*10)),1))</f>
        <v>0</v>
      </c>
      <c r="Z12" s="57">
        <f>IF('Indicator Data'!AY15="No data","x",IF(('Indicator Data'!AY15/'Indicator Data'!CJ15)&gt;1,1,IF('Indicator Data'!AY15&gt;'Indicator Data'!AY15,1,'Indicator Data'!AY15/'Indicator Data'!CJ15)))</f>
        <v>0.16472514806594413</v>
      </c>
      <c r="AA12" s="159">
        <f t="shared" si="13"/>
        <v>1.8</v>
      </c>
      <c r="AB12" s="54">
        <f t="shared" si="0"/>
        <v>0.8</v>
      </c>
      <c r="AC12" s="53">
        <f>IF('Indicator Data'!AS15="No data","x",ROUND(IF('Indicator Data'!AS15&gt;AC$195,10,IF('Indicator Data'!AS15&lt;AC$194,0,10-(AC$195-'Indicator Data'!AS15)/(AC$195-AC$194)*10)),1))</f>
        <v>1.7</v>
      </c>
      <c r="AD12" s="53">
        <f>IF('Indicator Data'!AT15="No data","x",ROUND(IF('Indicator Data'!AT15&gt;AD$195,10,IF('Indicator Data'!AT15&lt;AD$194,0,10-(AD$195-'Indicator Data'!AT15)/(AD$195-AD$194)*10)),1))</f>
        <v>1.1000000000000001</v>
      </c>
      <c r="AE12" s="54">
        <f t="shared" si="14"/>
        <v>1.4</v>
      </c>
      <c r="AF12" s="67">
        <f>('Indicator Data'!BD15+'Indicator Data'!BC15*0.5+'Indicator Data'!BB15*0.25)/1000</f>
        <v>0</v>
      </c>
      <c r="AG12" s="59">
        <f>AF12*1000/'Indicator Data'!CJ15</f>
        <v>0</v>
      </c>
      <c r="AH12" s="54">
        <f t="shared" si="15"/>
        <v>0</v>
      </c>
      <c r="AI12" s="53">
        <f>IF('Indicator Data'!BH15="No data","x",ROUND(IF('Indicator Data'!BH15&lt;$AI$194,10,IF('Indicator Data'!BH15&gt;$AI$195,0,($AI$195-'Indicator Data'!BH15)/($AI$195-$AI$194)*10)),1))</f>
        <v>2.5</v>
      </c>
      <c r="AJ12" s="53">
        <f>IF('Indicator Data'!BI15="No data","x",ROUND(IF('Indicator Data'!BI15&gt;$AJ$195,10,IF('Indicator Data'!BI15&lt;$AJ$194,0,10-($AJ$195-'Indicator Data'!BI15)/($AJ$195-$AJ$194)*10)),1))</f>
        <v>0</v>
      </c>
      <c r="AK12" s="54">
        <f t="shared" si="1"/>
        <v>1.3</v>
      </c>
      <c r="AL12" s="60">
        <f t="shared" si="2"/>
        <v>0.9</v>
      </c>
      <c r="AM12" s="61">
        <f t="shared" si="3"/>
        <v>5.6</v>
      </c>
      <c r="AN12" s="53">
        <f>IF('Indicator Data'!BJ15="No data","x",ROUND((IF(LOG('Indicator Data'!BJ15)&gt;AN$195,10,IF(LOG('Indicator Data'!BJ15)&lt;AN$194,0,10-(AN$195-LOG('Indicator Data'!BJ15))/(AN$195-AN$194)*10))),1))</f>
        <v>5.9</v>
      </c>
      <c r="AO12" s="53">
        <f>IF('Indicator Data'!BK15="No data","x",ROUND((IF(LOG('Indicator Data'!BK15)&gt;AO$195,10,IF(LOG('Indicator Data'!BK15)&lt;AO$194,0,10-(AO$195-LOG('Indicator Data'!BK15))/(AO$195-AO$194)*10))),1))</f>
        <v>6</v>
      </c>
      <c r="AP12" s="54">
        <f t="shared" si="16"/>
        <v>6</v>
      </c>
      <c r="AQ12" s="54">
        <f>IF('Indicator Data'!BL15=0,10,ROUND(IF(LOG('Indicator Data'!BL15)&gt;AQ$195,0,IF(LOG('Indicator Data'!BL15)&lt;AQ$194,10,(AQ$195-LOG('Indicator Data'!BL15))/(AQ$195-AQ$194)*10)),1))</f>
        <v>5.5</v>
      </c>
      <c r="AR12" s="54">
        <f>IF('Indicator Data'!BM15="No data","x",ROUND(IF('Indicator Data'!BM15&gt;AR$195,10,IF('Indicator Data'!BM15&lt;AR$194,0,10-(AR$195-'Indicator Data'!BM15)/(AR$195-AR$194)*10)),1))</f>
        <v>6</v>
      </c>
      <c r="AS12" s="56">
        <f t="shared" si="17"/>
        <v>5.8</v>
      </c>
      <c r="AT12" s="53">
        <f>IF('Indicator Data'!BN15="No data","x",ROUND(IF('Indicator Data'!BN15^2&gt;AT$195,0,IF('Indicator Data'!BN15^2&lt;AT$194,10,(AT$195-'Indicator Data'!BN15^2)/(AT$195-AT$194)*10)),1))</f>
        <v>0</v>
      </c>
      <c r="AU12" s="53">
        <f>IF('Indicator Data'!BO15="No data","x",ROUND(IF('Indicator Data'!BO15&gt;AU$195,0,IF('Indicator Data'!BO15&lt;AU$194,10,(AU$195-'Indicator Data'!BO15)/(AU$195-AU$194)*10)),1))</f>
        <v>4.9000000000000004</v>
      </c>
      <c r="AV12" s="53">
        <f>IF('Indicator Data'!BP15="No data","x",ROUND(IF('Indicator Data'!BP15&gt;AV$195,0,IF('Indicator Data'!BP15&lt;AV$194,10,(AV$195-'Indicator Data'!BP15)/(AV$195-AV$194)*10)),1))</f>
        <v>2.1</v>
      </c>
      <c r="AW12" s="54">
        <f t="shared" si="18"/>
        <v>2.2999999999999998</v>
      </c>
      <c r="AX12" s="54">
        <f>IF('Indicator Data'!BQ15="No data","x",ROUND(IF('Indicator Data'!BQ15&gt;AX$195,0,IF('Indicator Data'!BQ15&lt;AX$194,10,(AX$195-'Indicator Data'!BQ15)/(AX$195-AX$194)*10)),1))</f>
        <v>3.9</v>
      </c>
      <c r="AY12" s="56">
        <f t="shared" si="19"/>
        <v>3.1</v>
      </c>
      <c r="AZ12" s="61">
        <f t="shared" si="20"/>
        <v>4.5</v>
      </c>
    </row>
    <row r="13" spans="1:52" s="2" customFormat="1" x14ac:dyDescent="0.3">
      <c r="A13" s="98" t="str">
        <f>'Indicator Data'!A16</f>
        <v>Bahamas</v>
      </c>
      <c r="B13" s="39" t="str">
        <f>'Indicator Data'!B16</f>
        <v>BHS</v>
      </c>
      <c r="C13" s="53">
        <f>ROUND(IF('Indicator Data'!AL16="No data",IF((0.1022*LN('Indicator Data'!CI16)-0.1711)&gt;C$195,0,IF((0.1022*LN('Indicator Data'!CI16)-0.1711)&lt;C$194,10,(C$195-(0.1022*LN('Indicator Data'!CI16)-0.1711))/(C$195-C$194)*10)),IF('Indicator Data'!AL16&gt;C$195,0,IF('Indicator Data'!AL16&lt;C$194,10,(C$195-'Indicator Data'!AL16)/(C$195-C$194)*10))),1)</f>
        <v>1.9</v>
      </c>
      <c r="D13" s="53" t="str">
        <f>IF('Indicator Data'!AM16="No data","x",ROUND((IF(LOG('Indicator Data'!AM16*1000)&gt;D$195,10,IF(LOG('Indicator Data'!AM16*1000)&lt;D$194,0,10-(D$195-LOG('Indicator Data'!AM16*1000))/(D$195-D$194)*10))),1))</f>
        <v>x</v>
      </c>
      <c r="E13" s="54">
        <f t="shared" si="4"/>
        <v>1.9</v>
      </c>
      <c r="F13" s="53">
        <f>IF('Indicator Data'!AZ16="No data","x",ROUND(IF('Indicator Data'!AZ16&gt;F$195,10,IF('Indicator Data'!AZ16&lt;F$194,0,10-(F$195-'Indicator Data'!AZ16)/(F$195-F$194)*10)),1))</f>
        <v>4.7</v>
      </c>
      <c r="G13" s="53" t="str">
        <f>IF('Indicator Data'!BA16="No data","x",ROUND(IF('Indicator Data'!BA16&gt;G$195,10,IF('Indicator Data'!BA16&lt;G$194,0,10-(G$195-'Indicator Data'!BA16)/(G$195-G$194)*10)),1))</f>
        <v>x</v>
      </c>
      <c r="H13" s="54">
        <f t="shared" si="5"/>
        <v>4.7</v>
      </c>
      <c r="I13" s="55">
        <f>SUM(IF('Indicator Data'!AN16=0,0,'Indicator Data'!AN16),SUM('Indicator Data'!AO16:AP16))</f>
        <v>341.49191999999999</v>
      </c>
      <c r="J13" s="55">
        <f>I13/'Indicator Data'!CJ16*1000000</f>
        <v>876.77585330409818</v>
      </c>
      <c r="K13" s="53">
        <f t="shared" si="6"/>
        <v>10</v>
      </c>
      <c r="L13" s="53" t="str">
        <f>IF('Indicator Data'!AQ16="No data","x",ROUND(IF('Indicator Data'!AQ16&gt;L$195,10,IF('Indicator Data'!AQ16&lt;L$194,0,10-(L$195-'Indicator Data'!AQ16)/(L$195-L$194)*10)),1))</f>
        <v>x</v>
      </c>
      <c r="M13" s="53" t="str">
        <f>IF('Indicator Data'!AR16="No data","x",IF('Indicator Data'!AR16=0,0,ROUND(IF('Indicator Data'!AR16&gt;M$195,10,IF('Indicator Data'!AR16&lt;M$194,0,10-(M$195-'Indicator Data'!AR16)/(M$195-M$194)*10)),1)))</f>
        <v>x</v>
      </c>
      <c r="N13" s="54">
        <f t="shared" si="7"/>
        <v>10</v>
      </c>
      <c r="O13" s="56">
        <f t="shared" si="8"/>
        <v>4.5999999999999996</v>
      </c>
      <c r="P13" s="67">
        <f>IF(AND('Indicator Data'!BE16="No data",'Indicator Data'!BF16="No data"),0,SUM('Indicator Data'!BE16:BG16)/1000)</f>
        <v>4.2000000000000003E-2</v>
      </c>
      <c r="Q13" s="53">
        <f t="shared" si="9"/>
        <v>0</v>
      </c>
      <c r="R13" s="57">
        <f>P13*1000/'Indicator Data'!CJ16</f>
        <v>1.0783442793835978E-4</v>
      </c>
      <c r="S13" s="53">
        <f t="shared" si="10"/>
        <v>1.8</v>
      </c>
      <c r="T13" s="58">
        <f t="shared" si="11"/>
        <v>0.9</v>
      </c>
      <c r="U13" s="53">
        <f>IF('Indicator Data'!AV16="No data","x",ROUND(IF('Indicator Data'!AV16&gt;U$195,10,IF('Indicator Data'!AV16&lt;U$194,0,10-(U$195-'Indicator Data'!AV16)/(U$195-U$194)*10)),1))</f>
        <v>6.6</v>
      </c>
      <c r="V13" s="53">
        <f>IF('Indicator Data'!AW16="No data","x",IF('Indicator Data'!AW16=0,0,ROUND(IF('Indicator Data'!AW16&gt;V$195,10,IF('Indicator Data'!AW16&lt;V$194,0,10-(V$195-'Indicator Data'!AW16)/(V$195-V$194)*10)),1)))</f>
        <v>2.2000000000000002</v>
      </c>
      <c r="W13" s="53">
        <f t="shared" si="12"/>
        <v>4.4000000000000004</v>
      </c>
      <c r="X13" s="53">
        <f>IF('Indicator Data'!AU16="No data","x",ROUND(IF('Indicator Data'!AU16&gt;X$195,10,IF('Indicator Data'!AU16&lt;X$194,0,10-(X$195-'Indicator Data'!AU16)/(X$195-X$194)*10)),1))</f>
        <v>0.3</v>
      </c>
      <c r="Y13" s="159" t="str">
        <f>IF('Indicator Data'!AX16="No data","x",ROUND(IF('Indicator Data'!AX16&gt;Y$195,10,IF('Indicator Data'!AX16&lt;Y$194,0,10-(Y$195-'Indicator Data'!AX16)/(Y$195-Y$194)*10)),1))</f>
        <v>x</v>
      </c>
      <c r="Z13" s="57">
        <f>IF('Indicator Data'!AY16="No data","x",IF(('Indicator Data'!AY16/'Indicator Data'!CJ16)&gt;1,1,IF('Indicator Data'!AY16&gt;'Indicator Data'!AY16,1,'Indicator Data'!AY16/'Indicator Data'!CJ16)))</f>
        <v>1.0115896335169941E-2</v>
      </c>
      <c r="AA13" s="159">
        <f t="shared" si="13"/>
        <v>0.1</v>
      </c>
      <c r="AB13" s="54">
        <f t="shared" si="0"/>
        <v>1.6</v>
      </c>
      <c r="AC13" s="53">
        <f>IF('Indicator Data'!AS16="No data","x",ROUND(IF('Indicator Data'!AS16&gt;AC$195,10,IF('Indicator Data'!AS16&lt;AC$194,0,10-(AC$195-'Indicator Data'!AS16)/(AC$195-AC$194)*10)),1))</f>
        <v>0.8</v>
      </c>
      <c r="AD13" s="53" t="str">
        <f>IF('Indicator Data'!AT16="No data","x",ROUND(IF('Indicator Data'!AT16&gt;AD$195,10,IF('Indicator Data'!AT16&lt;AD$194,0,10-(AD$195-'Indicator Data'!AT16)/(AD$195-AD$194)*10)),1))</f>
        <v>x</v>
      </c>
      <c r="AE13" s="54">
        <f t="shared" si="14"/>
        <v>0.8</v>
      </c>
      <c r="AF13" s="67">
        <f>('Indicator Data'!BD16+'Indicator Data'!BC16*0.5+'Indicator Data'!BB16*0.25)/1000</f>
        <v>15</v>
      </c>
      <c r="AG13" s="59">
        <f>AF13*1000/'Indicator Data'!CJ16</f>
        <v>3.8512295692271353E-2</v>
      </c>
      <c r="AH13" s="54">
        <f t="shared" si="15"/>
        <v>3.9</v>
      </c>
      <c r="AI13" s="53">
        <f>IF('Indicator Data'!BH16="No data","x",ROUND(IF('Indicator Data'!BH16&lt;$AI$194,10,IF('Indicator Data'!BH16&gt;$AI$195,0,($AI$195-'Indicator Data'!BH16)/($AI$195-$AI$194)*10)),1))</f>
        <v>4.8</v>
      </c>
      <c r="AJ13" s="53">
        <f>IF('Indicator Data'!BI16="No data","x",ROUND(IF('Indicator Data'!BI16&gt;$AJ$195,10,IF('Indicator Data'!BI16&lt;$AJ$194,0,10-($AJ$195-'Indicator Data'!BI16)/($AJ$195-$AJ$194)*10)),1))</f>
        <v>4.4000000000000004</v>
      </c>
      <c r="AK13" s="54">
        <f t="shared" si="1"/>
        <v>4.5999999999999996</v>
      </c>
      <c r="AL13" s="60">
        <f t="shared" si="2"/>
        <v>2.9</v>
      </c>
      <c r="AM13" s="61">
        <f t="shared" si="3"/>
        <v>2</v>
      </c>
      <c r="AN13" s="53">
        <f>IF('Indicator Data'!BJ16="No data","x",ROUND((IF(LOG('Indicator Data'!BJ16)&gt;AN$195,10,IF(LOG('Indicator Data'!BJ16)&lt;AN$194,0,10-(AN$195-LOG('Indicator Data'!BJ16))/(AN$195-AN$194)*10))),1))</f>
        <v>5.2</v>
      </c>
      <c r="AO13" s="53">
        <f>IF('Indicator Data'!BK16="No data","x",ROUND((IF(LOG('Indicator Data'!BK16)&gt;AO$195,10,IF(LOG('Indicator Data'!BK16)&lt;AO$194,0,10-(AO$195-LOG('Indicator Data'!BK16))/(AO$195-AO$194)*10))),1))</f>
        <v>5.4</v>
      </c>
      <c r="AP13" s="54">
        <f t="shared" si="16"/>
        <v>5.3</v>
      </c>
      <c r="AQ13" s="54">
        <f>IF('Indicator Data'!BL16=0,10,ROUND(IF(LOG('Indicator Data'!BL16)&gt;AQ$195,0,IF(LOG('Indicator Data'!BL16)&lt;AQ$194,10,(AQ$195-LOG('Indicator Data'!BL16))/(AQ$195-AQ$194)*10)),1))</f>
        <v>3.5</v>
      </c>
      <c r="AR13" s="54">
        <f>IF('Indicator Data'!BM16="No data","x",ROUND(IF('Indicator Data'!BM16&gt;AR$195,10,IF('Indicator Data'!BM16&lt;AR$194,0,10-(AR$195-'Indicator Data'!BM16)/(AR$195-AR$194)*10)),1))</f>
        <v>4</v>
      </c>
      <c r="AS13" s="56">
        <f t="shared" si="17"/>
        <v>4.3</v>
      </c>
      <c r="AT13" s="53" t="str">
        <f>IF('Indicator Data'!BN16="No data","x",ROUND(IF('Indicator Data'!BN16^2&gt;AT$195,0,IF('Indicator Data'!BN16^2&lt;AT$194,10,(AT$195-'Indicator Data'!BN16^2)/(AT$195-AT$194)*10)),1))</f>
        <v>x</v>
      </c>
      <c r="AU13" s="53">
        <f>IF('Indicator Data'!BO16="No data","x",ROUND(IF('Indicator Data'!BO16&gt;AU$195,0,IF('Indicator Data'!BO16&lt;AU$194,10,(AU$195-'Indicator Data'!BO16)/(AU$195-AU$194)*10)),1))</f>
        <v>5.2</v>
      </c>
      <c r="AV13" s="53">
        <f>IF('Indicator Data'!BP16="No data","x",ROUND(IF('Indicator Data'!BP16&gt;AV$195,0,IF('Indicator Data'!BP16&lt;AV$194,10,(AV$195-'Indicator Data'!BP16)/(AV$195-AV$194)*10)),1))</f>
        <v>2</v>
      </c>
      <c r="AW13" s="54">
        <f t="shared" si="18"/>
        <v>3.6</v>
      </c>
      <c r="AX13" s="54" t="str">
        <f>IF('Indicator Data'!BQ16="No data","x",ROUND(IF('Indicator Data'!BQ16&gt;AX$195,0,IF('Indicator Data'!BQ16&lt;AX$194,10,(AX$195-'Indicator Data'!BQ16)/(AX$195-AX$194)*10)),1))</f>
        <v>x</v>
      </c>
      <c r="AY13" s="56">
        <f t="shared" si="19"/>
        <v>3.6</v>
      </c>
      <c r="AZ13" s="61">
        <f t="shared" si="20"/>
        <v>4</v>
      </c>
    </row>
    <row r="14" spans="1:52" s="2" customFormat="1" x14ac:dyDescent="0.3">
      <c r="A14" s="98" t="str">
        <f>'Indicator Data'!A17</f>
        <v>Bahrain</v>
      </c>
      <c r="B14" s="39" t="str">
        <f>'Indicator Data'!B17</f>
        <v>BHR</v>
      </c>
      <c r="C14" s="53">
        <f>ROUND(IF('Indicator Data'!AL17="No data",IF((0.1022*LN('Indicator Data'!CI17)-0.1711)&gt;C$195,0,IF((0.1022*LN('Indicator Data'!CI17)-0.1711)&lt;C$194,10,(C$195-(0.1022*LN('Indicator Data'!CI17)-0.1711))/(C$195-C$194)*10)),IF('Indicator Data'!AL17&gt;C$195,0,IF('Indicator Data'!AL17&lt;C$194,10,(C$195-'Indicator Data'!AL17)/(C$195-C$194)*10))),1)</f>
        <v>1.2</v>
      </c>
      <c r="D14" s="53" t="str">
        <f>IF('Indicator Data'!AM17="No data","x",ROUND((IF(LOG('Indicator Data'!AM17*1000)&gt;D$195,10,IF(LOG('Indicator Data'!AM17*1000)&lt;D$194,0,10-(D$195-LOG('Indicator Data'!AM17*1000))/(D$195-D$194)*10))),1))</f>
        <v>x</v>
      </c>
      <c r="E14" s="54">
        <f t="shared" si="4"/>
        <v>1.2</v>
      </c>
      <c r="F14" s="53">
        <f>IF('Indicator Data'!AZ17="No data","x",ROUND(IF('Indicator Data'!AZ17&gt;F$195,10,IF('Indicator Data'!AZ17&lt;F$194,0,10-(F$195-'Indicator Data'!AZ17)/(F$195-F$194)*10)),1))</f>
        <v>2.8</v>
      </c>
      <c r="G14" s="53" t="str">
        <f>IF('Indicator Data'!BA17="No data","x",ROUND(IF('Indicator Data'!BA17&gt;G$195,10,IF('Indicator Data'!BA17&lt;G$194,0,10-(G$195-'Indicator Data'!BA17)/(G$195-G$194)*10)),1))</f>
        <v>x</v>
      </c>
      <c r="H14" s="54">
        <f t="shared" si="5"/>
        <v>2.8</v>
      </c>
      <c r="I14" s="55">
        <f>SUM(IF('Indicator Data'!AN17=0,0,'Indicator Data'!AN17),SUM('Indicator Data'!AO17:AP17))</f>
        <v>0</v>
      </c>
      <c r="J14" s="55">
        <f>I14/'Indicator Data'!CJ17*1000000</f>
        <v>0</v>
      </c>
      <c r="K14" s="53">
        <f t="shared" si="6"/>
        <v>0</v>
      </c>
      <c r="L14" s="53" t="str">
        <f>IF('Indicator Data'!AQ17="No data","x",ROUND(IF('Indicator Data'!AQ17&gt;L$195,10,IF('Indicator Data'!AQ17&lt;L$194,0,10-(L$195-'Indicator Data'!AQ17)/(L$195-L$194)*10)),1))</f>
        <v>x</v>
      </c>
      <c r="M14" s="53" t="str">
        <f>IF('Indicator Data'!AR17="No data","x",IF('Indicator Data'!AR17=0,0,ROUND(IF('Indicator Data'!AR17&gt;M$195,10,IF('Indicator Data'!AR17&lt;M$194,0,10-(M$195-'Indicator Data'!AR17)/(M$195-M$194)*10)),1)))</f>
        <v>x</v>
      </c>
      <c r="N14" s="54">
        <f t="shared" si="7"/>
        <v>0</v>
      </c>
      <c r="O14" s="56">
        <f t="shared" si="8"/>
        <v>1.3</v>
      </c>
      <c r="P14" s="67">
        <f>IF(AND('Indicator Data'!BE17="No data",'Indicator Data'!BF17="No data"),0,SUM('Indicator Data'!BE17:BG17)/1000)</f>
        <v>0.31900000000000001</v>
      </c>
      <c r="Q14" s="53">
        <f t="shared" si="9"/>
        <v>0</v>
      </c>
      <c r="R14" s="57">
        <f>P14*1000/'Indicator Data'!CJ17</f>
        <v>1.9437423682215792E-4</v>
      </c>
      <c r="S14" s="53">
        <f t="shared" si="10"/>
        <v>2.1</v>
      </c>
      <c r="T14" s="58">
        <f t="shared" si="11"/>
        <v>1.1000000000000001</v>
      </c>
      <c r="U14" s="53">
        <f>IF('Indicator Data'!AV17="No data","x",ROUND(IF('Indicator Data'!AV17&gt;U$195,10,IF('Indicator Data'!AV17&lt;U$194,0,10-(U$195-'Indicator Data'!AV17)/(U$195-U$194)*10)),1))</f>
        <v>0.2</v>
      </c>
      <c r="V14" s="53">
        <f>IF('Indicator Data'!AW17="No data","x",IF('Indicator Data'!AW17=0,0,ROUND(IF('Indicator Data'!AW17&gt;V$195,10,IF('Indicator Data'!AW17&lt;V$194,0,10-(V$195-'Indicator Data'!AW17)/(V$195-V$194)*10)),1)))</f>
        <v>0.2</v>
      </c>
      <c r="W14" s="53">
        <f t="shared" si="12"/>
        <v>0.2</v>
      </c>
      <c r="X14" s="53">
        <f>IF('Indicator Data'!AU17="No data","x",ROUND(IF('Indicator Data'!AU17&gt;X$195,10,IF('Indicator Data'!AU17&lt;X$194,0,10-(X$195-'Indicator Data'!AU17)/(X$195-X$194)*10)),1))</f>
        <v>0.2</v>
      </c>
      <c r="Y14" s="159" t="str">
        <f>IF('Indicator Data'!AX17="No data","x",ROUND(IF('Indicator Data'!AX17&gt;Y$195,10,IF('Indicator Data'!AX17&lt;Y$194,0,10-(Y$195-'Indicator Data'!AX17)/(Y$195-Y$194)*10)),1))</f>
        <v>x</v>
      </c>
      <c r="Z14" s="57">
        <f>IF('Indicator Data'!AY17="No data","x",IF(('Indicator Data'!AY17/'Indicator Data'!CJ17)&gt;1,1,IF('Indicator Data'!AY17&gt;'Indicator Data'!AY17,1,'Indicator Data'!AY17/'Indicator Data'!CJ17)))</f>
        <v>1.2186472528034979E-6</v>
      </c>
      <c r="AA14" s="159">
        <f t="shared" si="13"/>
        <v>0</v>
      </c>
      <c r="AB14" s="54">
        <f t="shared" si="0"/>
        <v>0.1</v>
      </c>
      <c r="AC14" s="53">
        <f>IF('Indicator Data'!AS17="No data","x",ROUND(IF('Indicator Data'!AS17&gt;AC$195,10,IF('Indicator Data'!AS17&lt;AC$194,0,10-(AC$195-'Indicator Data'!AS17)/(AC$195-AC$194)*10)),1))</f>
        <v>0.5</v>
      </c>
      <c r="AD14" s="53" t="str">
        <f>IF('Indicator Data'!AT17="No data","x",ROUND(IF('Indicator Data'!AT17&gt;AD$195,10,IF('Indicator Data'!AT17&lt;AD$194,0,10-(AD$195-'Indicator Data'!AT17)/(AD$195-AD$194)*10)),1))</f>
        <v>x</v>
      </c>
      <c r="AE14" s="54">
        <f t="shared" si="14"/>
        <v>0.5</v>
      </c>
      <c r="AF14" s="67">
        <f>('Indicator Data'!BD17+'Indicator Data'!BC17*0.5+'Indicator Data'!BB17*0.25)/1000</f>
        <v>0</v>
      </c>
      <c r="AG14" s="59">
        <f>AF14*1000/'Indicator Data'!CJ17</f>
        <v>0</v>
      </c>
      <c r="AH14" s="54">
        <f t="shared" si="15"/>
        <v>0</v>
      </c>
      <c r="AI14" s="53">
        <f>IF('Indicator Data'!BH17="No data","x",ROUND(IF('Indicator Data'!BH17&lt;$AI$194,10,IF('Indicator Data'!BH17&gt;$AI$195,0,($AI$195-'Indicator Data'!BH17)/($AI$195-$AI$194)*10)),1))</f>
        <v>2.7</v>
      </c>
      <c r="AJ14" s="53">
        <f>IF('Indicator Data'!BI17="No data","x",ROUND(IF('Indicator Data'!BI17&gt;$AJ$195,10,IF('Indicator Data'!BI17&lt;$AJ$194,0,10-($AJ$195-'Indicator Data'!BI17)/($AJ$195-$AJ$194)*10)),1))</f>
        <v>0.7</v>
      </c>
      <c r="AK14" s="54">
        <f t="shared" si="1"/>
        <v>1.7</v>
      </c>
      <c r="AL14" s="60">
        <f t="shared" si="2"/>
        <v>0.6</v>
      </c>
      <c r="AM14" s="61">
        <f t="shared" si="3"/>
        <v>0.9</v>
      </c>
      <c r="AN14" s="53">
        <f>IF('Indicator Data'!BJ17="No data","x",ROUND((IF(LOG('Indicator Data'!BJ17)&gt;AN$195,10,IF(LOG('Indicator Data'!BJ17)&lt;AN$194,0,10-(AN$195-LOG('Indicator Data'!BJ17))/(AN$195-AN$194)*10))),1))</f>
        <v>6.9</v>
      </c>
      <c r="AO14" s="53">
        <f>IF('Indicator Data'!BK17="No data","x",ROUND((IF(LOG('Indicator Data'!BK17)&gt;AO$195,10,IF(LOG('Indicator Data'!BK17)&lt;AO$194,0,10-(AO$195-LOG('Indicator Data'!BK17))/(AO$195-AO$194)*10))),1))</f>
        <v>7.6</v>
      </c>
      <c r="AP14" s="54">
        <f t="shared" si="16"/>
        <v>7.3</v>
      </c>
      <c r="AQ14" s="54">
        <f>IF('Indicator Data'!BL17=0,10,ROUND(IF(LOG('Indicator Data'!BL17)&gt;AQ$195,0,IF(LOG('Indicator Data'!BL17)&lt;AQ$194,10,(AQ$195-LOG('Indicator Data'!BL17))/(AQ$195-AQ$194)*10)),1))</f>
        <v>8</v>
      </c>
      <c r="AR14" s="54">
        <f>IF('Indicator Data'!BM17="No data","x",ROUND(IF('Indicator Data'!BM17&gt;AR$195,10,IF('Indicator Data'!BM17&lt;AR$194,0,10-(AR$195-'Indicator Data'!BM17)/(AR$195-AR$194)*10)),1))</f>
        <v>10</v>
      </c>
      <c r="AS14" s="56">
        <f t="shared" si="17"/>
        <v>8.4</v>
      </c>
      <c r="AT14" s="53">
        <f>IF('Indicator Data'!BN17="No data","x",ROUND(IF('Indicator Data'!BN17^2&gt;AT$195,0,IF('Indicator Data'!BN17^2&lt;AT$194,10,(AT$195-'Indicator Data'!BN17^2)/(AT$195-AT$194)*10)),1))</f>
        <v>0.6</v>
      </c>
      <c r="AU14" s="53">
        <f>IF('Indicator Data'!BO17="No data","x",ROUND(IF('Indicator Data'!BO17&gt;AU$195,0,IF('Indicator Data'!BO17&lt;AU$194,10,(AU$195-'Indicator Data'!BO17)/(AU$195-AU$194)*10)),1))</f>
        <v>3.4</v>
      </c>
      <c r="AV14" s="53">
        <f>IF('Indicator Data'!BP17="No data","x",ROUND(IF('Indicator Data'!BP17&gt;AV$195,0,IF('Indicator Data'!BP17&lt;AV$194,10,(AV$195-'Indicator Data'!BP17)/(AV$195-AV$194)*10)),1))</f>
        <v>0.4</v>
      </c>
      <c r="AW14" s="54">
        <f t="shared" si="18"/>
        <v>1.5</v>
      </c>
      <c r="AX14" s="54">
        <f>IF('Indicator Data'!BQ17="No data","x",ROUND(IF('Indicator Data'!BQ17&gt;AX$195,0,IF('Indicator Data'!BQ17&lt;AX$194,10,(AX$195-'Indicator Data'!BQ17)/(AX$195-AX$194)*10)),1))</f>
        <v>4.0999999999999996</v>
      </c>
      <c r="AY14" s="56">
        <f t="shared" si="19"/>
        <v>2.8</v>
      </c>
      <c r="AZ14" s="61">
        <f t="shared" si="20"/>
        <v>5.6</v>
      </c>
    </row>
    <row r="15" spans="1:52" s="2" customFormat="1" x14ac:dyDescent="0.3">
      <c r="A15" s="98" t="str">
        <f>'Indicator Data'!A18</f>
        <v>Bangladesh</v>
      </c>
      <c r="B15" s="39" t="str">
        <f>'Indicator Data'!B18</f>
        <v>BGD</v>
      </c>
      <c r="C15" s="53">
        <f>ROUND(IF('Indicator Data'!AL18="No data",IF((0.1022*LN('Indicator Data'!CI18)-0.1711)&gt;C$195,0,IF((0.1022*LN('Indicator Data'!CI18)-0.1711)&lt;C$194,10,(C$195-(0.1022*LN('Indicator Data'!CI18)-0.1711))/(C$195-C$194)*10)),IF('Indicator Data'!AL18&gt;C$195,0,IF('Indicator Data'!AL18&lt;C$194,10,(C$195-'Indicator Data'!AL18)/(C$195-C$194)*10))),1)</f>
        <v>5.7</v>
      </c>
      <c r="D15" s="53">
        <f>IF('Indicator Data'!AM18="No data","x",ROUND((IF(LOG('Indicator Data'!AM18*1000)&gt;D$195,10,IF(LOG('Indicator Data'!AM18*1000)&lt;D$194,0,10-(D$195-LOG('Indicator Data'!AM18*1000))/(D$195-D$194)*10))),1))</f>
        <v>8.5</v>
      </c>
      <c r="E15" s="54">
        <f t="shared" si="4"/>
        <v>7.4</v>
      </c>
      <c r="F15" s="53">
        <f>IF('Indicator Data'!AZ18="No data","x",ROUND(IF('Indicator Data'!AZ18&gt;F$195,10,IF('Indicator Data'!AZ18&lt;F$194,0,10-(F$195-'Indicator Data'!AZ18)/(F$195-F$194)*10)),1))</f>
        <v>7.1</v>
      </c>
      <c r="G15" s="53">
        <f>IF('Indicator Data'!BA18="No data","x",ROUND(IF('Indicator Data'!BA18&gt;G$195,10,IF('Indicator Data'!BA18&lt;G$194,0,10-(G$195-'Indicator Data'!BA18)/(G$195-G$194)*10)),1))</f>
        <v>1.9</v>
      </c>
      <c r="H15" s="54">
        <f t="shared" si="5"/>
        <v>4.5</v>
      </c>
      <c r="I15" s="55">
        <f>SUM(IF('Indicator Data'!AN18=0,0,'Indicator Data'!AN18),SUM('Indicator Data'!AO18:AP18))</f>
        <v>22567.42195</v>
      </c>
      <c r="J15" s="55">
        <f>I15/'Indicator Data'!CJ18*1000000</f>
        <v>138.4112336693729</v>
      </c>
      <c r="K15" s="53">
        <f t="shared" si="6"/>
        <v>2.8</v>
      </c>
      <c r="L15" s="53">
        <f>IF('Indicator Data'!AQ18="No data","x",ROUND(IF('Indicator Data'!AQ18&gt;L$195,10,IF('Indicator Data'!AQ18&lt;L$194,0,10-(L$195-'Indicator Data'!AQ18)/(L$195-L$194)*10)),1))</f>
        <v>0.7</v>
      </c>
      <c r="M15" s="53">
        <f>IF('Indicator Data'!AR18="No data","x",IF('Indicator Data'!AR18=0,0,ROUND(IF('Indicator Data'!AR18&gt;M$195,10,IF('Indicator Data'!AR18&lt;M$194,0,10-(M$195-'Indicator Data'!AR18)/(M$195-M$194)*10)),1)))</f>
        <v>1.9</v>
      </c>
      <c r="N15" s="54">
        <f t="shared" si="7"/>
        <v>1.8</v>
      </c>
      <c r="O15" s="56">
        <f t="shared" si="8"/>
        <v>5.3</v>
      </c>
      <c r="P15" s="67">
        <f>IF(AND('Indicator Data'!BE18="No data",'Indicator Data'!BF18="No data"),0,SUM('Indicator Data'!BE18:BG18)/1000)</f>
        <v>1285.2159999999999</v>
      </c>
      <c r="Q15" s="53">
        <f t="shared" si="9"/>
        <v>10</v>
      </c>
      <c r="R15" s="57">
        <f>P15*1000/'Indicator Data'!CJ18</f>
        <v>7.8825278530149853E-3</v>
      </c>
      <c r="S15" s="53">
        <f t="shared" si="10"/>
        <v>5.3</v>
      </c>
      <c r="T15" s="58">
        <f t="shared" si="11"/>
        <v>7.7</v>
      </c>
      <c r="U15" s="53">
        <f>IF('Indicator Data'!AV18="No data","x",ROUND(IF('Indicator Data'!AV18&gt;U$195,10,IF('Indicator Data'!AV18&lt;U$194,0,10-(U$195-'Indicator Data'!AV18)/(U$195-U$194)*10)),1))</f>
        <v>0.2</v>
      </c>
      <c r="V15" s="53">
        <f>IF('Indicator Data'!AW18="No data","x",IF('Indicator Data'!AW18=0,0,ROUND(IF('Indicator Data'!AW18&gt;V$195,10,IF('Indicator Data'!AW18&lt;V$194,0,10-(V$195-'Indicator Data'!AW18)/(V$195-V$194)*10)),1)))</f>
        <v>0.1</v>
      </c>
      <c r="W15" s="53">
        <f t="shared" si="12"/>
        <v>0.15000000000000002</v>
      </c>
      <c r="X15" s="53">
        <f>IF('Indicator Data'!AU18="No data","x",ROUND(IF('Indicator Data'!AU18&gt;X$195,10,IF('Indicator Data'!AU18&lt;X$194,0,10-(X$195-'Indicator Data'!AU18)/(X$195-X$194)*10)),1))</f>
        <v>4</v>
      </c>
      <c r="Y15" s="159">
        <f>IF('Indicator Data'!AX18="No data","x",ROUND(IF('Indicator Data'!AX18&gt;Y$195,10,IF('Indicator Data'!AX18&lt;Y$194,0,10-(Y$195-'Indicator Data'!AX18)/(Y$195-Y$194)*10)),1))</f>
        <v>0</v>
      </c>
      <c r="Z15" s="57">
        <f>IF('Indicator Data'!AY18="No data","x",IF(('Indicator Data'!AY18/'Indicator Data'!CJ18)&gt;1,1,IF('Indicator Data'!AY18&gt;'Indicator Data'!AY18,1,'Indicator Data'!AY18/'Indicator Data'!CJ18)))</f>
        <v>0.34554257216451195</v>
      </c>
      <c r="AA15" s="159">
        <f t="shared" si="13"/>
        <v>3.8</v>
      </c>
      <c r="AB15" s="54">
        <f t="shared" si="0"/>
        <v>2</v>
      </c>
      <c r="AC15" s="53">
        <f>IF('Indicator Data'!AS18="No data","x",ROUND(IF('Indicator Data'!AS18&gt;AC$195,10,IF('Indicator Data'!AS18&lt;AC$194,0,10-(AC$195-'Indicator Data'!AS18)/(AC$195-AC$194)*10)),1))</f>
        <v>2.2999999999999998</v>
      </c>
      <c r="AD15" s="53">
        <f>IF('Indicator Data'!AT18="No data","x",ROUND(IF('Indicator Data'!AT18&gt;AD$195,10,IF('Indicator Data'!AT18&lt;AD$194,0,10-(AD$195-'Indicator Data'!AT18)/(AD$195-AD$194)*10)),1))</f>
        <v>7.2</v>
      </c>
      <c r="AE15" s="54">
        <f t="shared" si="14"/>
        <v>4.8</v>
      </c>
      <c r="AF15" s="67">
        <f>('Indicator Data'!BD18+'Indicator Data'!BC18*0.5+'Indicator Data'!BB18*0.25)/1000</f>
        <v>7153.3202499999998</v>
      </c>
      <c r="AG15" s="59">
        <f>AF15*1000/'Indicator Data'!CJ18</f>
        <v>4.3872972412544758E-2</v>
      </c>
      <c r="AH15" s="54">
        <f t="shared" si="15"/>
        <v>4.4000000000000004</v>
      </c>
      <c r="AI15" s="53">
        <f>IF('Indicator Data'!BH18="No data","x",ROUND(IF('Indicator Data'!BH18&lt;$AI$194,10,IF('Indicator Data'!BH18&gt;$AI$195,0,($AI$195-'Indicator Data'!BH18)/($AI$195-$AI$194)*10)),1))</f>
        <v>5.3</v>
      </c>
      <c r="AJ15" s="53">
        <f>IF('Indicator Data'!BI18="No data","x",ROUND(IF('Indicator Data'!BI18&gt;$AJ$195,10,IF('Indicator Data'!BI18&lt;$AJ$194,0,10-($AJ$195-'Indicator Data'!BI18)/($AJ$195-$AJ$194)*10)),1))</f>
        <v>3.2</v>
      </c>
      <c r="AK15" s="54">
        <f t="shared" si="1"/>
        <v>4.3</v>
      </c>
      <c r="AL15" s="60">
        <f t="shared" si="2"/>
        <v>4</v>
      </c>
      <c r="AM15" s="61">
        <f t="shared" si="3"/>
        <v>6.2</v>
      </c>
      <c r="AN15" s="53">
        <f>IF('Indicator Data'!BJ18="No data","x",ROUND((IF(LOG('Indicator Data'!BJ18)&gt;AN$195,10,IF(LOG('Indicator Data'!BJ18)&lt;AN$194,0,10-(AN$195-LOG('Indicator Data'!BJ18))/(AN$195-AN$194)*10))),1))</f>
        <v>6.9</v>
      </c>
      <c r="AO15" s="53" t="str">
        <f>IF('Indicator Data'!BK18="No data","x",ROUND((IF(LOG('Indicator Data'!BK18)&gt;AO$195,10,IF(LOG('Indicator Data'!BK18)&lt;AO$194,0,10-(AO$195-LOG('Indicator Data'!BK18))/(AO$195-AO$194)*10))),1))</f>
        <v>x</v>
      </c>
      <c r="AP15" s="54">
        <f t="shared" si="16"/>
        <v>6.9</v>
      </c>
      <c r="AQ15" s="54">
        <f>IF('Indicator Data'!BL18=0,10,ROUND(IF(LOG('Indicator Data'!BL18)&gt;AQ$195,0,IF(LOG('Indicator Data'!BL18)&lt;AQ$194,10,(AQ$195-LOG('Indicator Data'!BL18))/(AQ$195-AQ$194)*10)),1))</f>
        <v>9.3000000000000007</v>
      </c>
      <c r="AR15" s="54">
        <f>IF('Indicator Data'!BM18="No data","x",ROUND(IF('Indicator Data'!BM18&gt;AR$195,10,IF('Indicator Data'!BM18&lt;AR$194,0,10-(AR$195-'Indicator Data'!BM18)/(AR$195-AR$194)*10)),1))</f>
        <v>6</v>
      </c>
      <c r="AS15" s="56">
        <f t="shared" si="17"/>
        <v>7.4</v>
      </c>
      <c r="AT15" s="53">
        <f>IF('Indicator Data'!BN18="No data","x",ROUND(IF('Indicator Data'!BN18^2&gt;AT$195,0,IF('Indicator Data'!BN18^2&lt;AT$194,10,(AT$195-'Indicator Data'!BN18^2)/(AT$195-AT$194)*10)),1))</f>
        <v>5</v>
      </c>
      <c r="AU15" s="53">
        <f>IF('Indicator Data'!BO18="No data","x",ROUND(IF('Indicator Data'!BO18&gt;AU$195,0,IF('Indicator Data'!BO18&lt;AU$194,10,(AU$195-'Indicator Data'!BO18)/(AU$195-AU$194)*10)),1))</f>
        <v>5.0999999999999996</v>
      </c>
      <c r="AV15" s="53">
        <f>IF('Indicator Data'!BP18="No data","x",ROUND(IF('Indicator Data'!BP18&gt;AV$195,0,IF('Indicator Data'!BP18&lt;AV$194,10,(AV$195-'Indicator Data'!BP18)/(AV$195-AV$194)*10)),1))</f>
        <v>8.1999999999999993</v>
      </c>
      <c r="AW15" s="54">
        <f t="shared" si="18"/>
        <v>6.1</v>
      </c>
      <c r="AX15" s="54">
        <f>IF('Indicator Data'!BQ18="No data","x",ROUND(IF('Indicator Data'!BQ18&gt;AX$195,0,IF('Indicator Data'!BQ18&lt;AX$194,10,(AX$195-'Indicator Data'!BQ18)/(AX$195-AX$194)*10)),1))</f>
        <v>7.9</v>
      </c>
      <c r="AY15" s="56">
        <f t="shared" si="19"/>
        <v>7</v>
      </c>
      <c r="AZ15" s="61">
        <f t="shared" si="20"/>
        <v>7.2</v>
      </c>
    </row>
    <row r="16" spans="1:52" s="2" customFormat="1" x14ac:dyDescent="0.3">
      <c r="A16" s="98" t="str">
        <f>'Indicator Data'!A19</f>
        <v>Barbados</v>
      </c>
      <c r="B16" s="39" t="str">
        <f>'Indicator Data'!B19</f>
        <v>BRB</v>
      </c>
      <c r="C16" s="53">
        <f>ROUND(IF('Indicator Data'!AL19="No data",IF((0.1022*LN('Indicator Data'!CI19)-0.1711)&gt;C$195,0,IF((0.1022*LN('Indicator Data'!CI19)-0.1711)&lt;C$194,10,(C$195-(0.1022*LN('Indicator Data'!CI19)-0.1711))/(C$195-C$194)*10)),IF('Indicator Data'!AL19&gt;C$195,0,IF('Indicator Data'!AL19&lt;C$194,10,(C$195-'Indicator Data'!AL19)/(C$195-C$194)*10))),1)</f>
        <v>1.7</v>
      </c>
      <c r="D16" s="53">
        <f>IF('Indicator Data'!AM19="No data","x",ROUND((IF(LOG('Indicator Data'!AM19*1000)&gt;D$195,10,IF(LOG('Indicator Data'!AM19*1000)&lt;D$194,0,10-(D$195-LOG('Indicator Data'!AM19*1000))/(D$195-D$194)*10))),1))</f>
        <v>3.4</v>
      </c>
      <c r="E16" s="54">
        <f t="shared" si="4"/>
        <v>2.6</v>
      </c>
      <c r="F16" s="53">
        <f>IF('Indicator Data'!AZ19="No data","x",ROUND(IF('Indicator Data'!AZ19&gt;F$195,10,IF('Indicator Data'!AZ19&lt;F$194,0,10-(F$195-'Indicator Data'!AZ19)/(F$195-F$194)*10)),1))</f>
        <v>3.4</v>
      </c>
      <c r="G16" s="53" t="str">
        <f>IF('Indicator Data'!BA19="No data","x",ROUND(IF('Indicator Data'!BA19&gt;G$195,10,IF('Indicator Data'!BA19&lt;G$194,0,10-(G$195-'Indicator Data'!BA19)/(G$195-G$194)*10)),1))</f>
        <v>x</v>
      </c>
      <c r="H16" s="54">
        <f t="shared" si="5"/>
        <v>3.4</v>
      </c>
      <c r="I16" s="55">
        <f>SUM(IF('Indicator Data'!AN19=0,0,'Indicator Data'!AN19),SUM('Indicator Data'!AO19:AP19))</f>
        <v>20.97531</v>
      </c>
      <c r="J16" s="55">
        <f>I16/'Indicator Data'!CJ19*1000000</f>
        <v>73.079356562760211</v>
      </c>
      <c r="K16" s="53">
        <f t="shared" si="6"/>
        <v>1.5</v>
      </c>
      <c r="L16" s="53" t="str">
        <f>IF('Indicator Data'!AQ19="No data","x",ROUND(IF('Indicator Data'!AQ19&gt;L$195,10,IF('Indicator Data'!AQ19&lt;L$194,0,10-(L$195-'Indicator Data'!AQ19)/(L$195-L$194)*10)),1))</f>
        <v>x</v>
      </c>
      <c r="M16" s="53">
        <f>IF('Indicator Data'!AR19="No data","x",IF('Indicator Data'!AR19=0,0,ROUND(IF('Indicator Data'!AR19&gt;M$195,10,IF('Indicator Data'!AR19&lt;M$194,0,10-(M$195-'Indicator Data'!AR19)/(M$195-M$194)*10)),1)))</f>
        <v>0.7</v>
      </c>
      <c r="N16" s="54">
        <f t="shared" si="7"/>
        <v>1.1000000000000001</v>
      </c>
      <c r="O16" s="56">
        <f t="shared" si="8"/>
        <v>2.4</v>
      </c>
      <c r="P16" s="67">
        <f>IF(AND('Indicator Data'!BE19="No data",'Indicator Data'!BF19="No data"),0,SUM('Indicator Data'!BE19:BG19)/1000)</f>
        <v>6.0000000000000001E-3</v>
      </c>
      <c r="Q16" s="53">
        <f t="shared" si="9"/>
        <v>0</v>
      </c>
      <c r="R16" s="57">
        <f>P16*1000/'Indicator Data'!CJ19</f>
        <v>2.0904393755160772E-5</v>
      </c>
      <c r="S16" s="53">
        <f t="shared" si="10"/>
        <v>0</v>
      </c>
      <c r="T16" s="58">
        <f t="shared" si="11"/>
        <v>0</v>
      </c>
      <c r="U16" s="53">
        <f>IF('Indicator Data'!AV19="No data","x",ROUND(IF('Indicator Data'!AV19&gt;U$195,10,IF('Indicator Data'!AV19&lt;U$194,0,10-(U$195-'Indicator Data'!AV19)/(U$195-U$194)*10)),1))</f>
        <v>2.6</v>
      </c>
      <c r="V16" s="53">
        <f>IF('Indicator Data'!AW19="No data","x",IF('Indicator Data'!AW19=0,0,ROUND(IF('Indicator Data'!AW19&gt;V$195,10,IF('Indicator Data'!AW19&lt;V$194,0,10-(V$195-'Indicator Data'!AW19)/(V$195-V$194)*10)),1)))</f>
        <v>3.8</v>
      </c>
      <c r="W16" s="53">
        <f t="shared" si="12"/>
        <v>3.2</v>
      </c>
      <c r="X16" s="53">
        <f>IF('Indicator Data'!AU19="No data","x",ROUND(IF('Indicator Data'!AU19&gt;X$195,10,IF('Indicator Data'!AU19&lt;X$194,0,10-(X$195-'Indicator Data'!AU19)/(X$195-X$194)*10)),1))</f>
        <v>0</v>
      </c>
      <c r="Y16" s="159" t="str">
        <f>IF('Indicator Data'!AX19="No data","x",ROUND(IF('Indicator Data'!AX19&gt;Y$195,10,IF('Indicator Data'!AX19&lt;Y$194,0,10-(Y$195-'Indicator Data'!AX19)/(Y$195-Y$194)*10)),1))</f>
        <v>x</v>
      </c>
      <c r="Z16" s="57">
        <f>IF('Indicator Data'!AY19="No data","x",IF(('Indicator Data'!AY19/'Indicator Data'!CJ19)&gt;1,1,IF('Indicator Data'!AY19&gt;'Indicator Data'!AY19,1,'Indicator Data'!AY19/'Indicator Data'!CJ19)))</f>
        <v>1.3866581190923313E-3</v>
      </c>
      <c r="AA16" s="159">
        <f t="shared" si="13"/>
        <v>0</v>
      </c>
      <c r="AB16" s="54">
        <f t="shared" si="0"/>
        <v>1.1000000000000001</v>
      </c>
      <c r="AC16" s="53">
        <f>IF('Indicator Data'!AS19="No data","x",ROUND(IF('Indicator Data'!AS19&gt;AC$195,10,IF('Indicator Data'!AS19&lt;AC$194,0,10-(AC$195-'Indicator Data'!AS19)/(AC$195-AC$194)*10)),1))</f>
        <v>0.9</v>
      </c>
      <c r="AD16" s="53">
        <f>IF('Indicator Data'!AT19="No data","x",ROUND(IF('Indicator Data'!AT19&gt;AD$195,10,IF('Indicator Data'!AT19&lt;AD$194,0,10-(AD$195-'Indicator Data'!AT19)/(AD$195-AD$194)*10)),1))</f>
        <v>0.8</v>
      </c>
      <c r="AE16" s="54">
        <f t="shared" si="14"/>
        <v>0.9</v>
      </c>
      <c r="AF16" s="67">
        <f>('Indicator Data'!BD19+'Indicator Data'!BC19*0.5+'Indicator Data'!BB19*0.25)/1000</f>
        <v>0</v>
      </c>
      <c r="AG16" s="59">
        <f>AF16*1000/'Indicator Data'!CJ19</f>
        <v>0</v>
      </c>
      <c r="AH16" s="54">
        <f t="shared" si="15"/>
        <v>0</v>
      </c>
      <c r="AI16" s="53">
        <f>IF('Indicator Data'!BH19="No data","x",ROUND(IF('Indicator Data'!BH19&lt;$AI$194,10,IF('Indicator Data'!BH19&gt;$AI$195,0,($AI$195-'Indicator Data'!BH19)/($AI$195-$AI$194)*10)),1))</f>
        <v>4</v>
      </c>
      <c r="AJ16" s="53">
        <f>IF('Indicator Data'!BI19="No data","x",ROUND(IF('Indicator Data'!BI19&gt;$AJ$195,10,IF('Indicator Data'!BI19&lt;$AJ$194,0,10-($AJ$195-'Indicator Data'!BI19)/($AJ$195-$AJ$194)*10)),1))</f>
        <v>0</v>
      </c>
      <c r="AK16" s="54">
        <f t="shared" si="1"/>
        <v>2</v>
      </c>
      <c r="AL16" s="60">
        <f t="shared" si="2"/>
        <v>1</v>
      </c>
      <c r="AM16" s="61">
        <f t="shared" si="3"/>
        <v>0.5</v>
      </c>
      <c r="AN16" s="53" t="str">
        <f>IF('Indicator Data'!BJ19="No data","x",ROUND((IF(LOG('Indicator Data'!BJ19)&gt;AN$195,10,IF(LOG('Indicator Data'!BJ19)&lt;AN$194,0,10-(AN$195-LOG('Indicator Data'!BJ19))/(AN$195-AN$194)*10))),1))</f>
        <v>x</v>
      </c>
      <c r="AO16" s="53">
        <f>IF('Indicator Data'!BK19="No data","x",ROUND((IF(LOG('Indicator Data'!BK19)&gt;AO$195,10,IF(LOG('Indicator Data'!BK19)&lt;AO$194,0,10-(AO$195-LOG('Indicator Data'!BK19))/(AO$195-AO$194)*10))),1))</f>
        <v>4.5999999999999996</v>
      </c>
      <c r="AP16" s="54">
        <f t="shared" si="16"/>
        <v>4.5999999999999996</v>
      </c>
      <c r="AQ16" s="54">
        <f>IF('Indicator Data'!BL19=0,10,ROUND(IF(LOG('Indicator Data'!BL19)&gt;AQ$195,0,IF(LOG('Indicator Data'!BL19)&lt;AQ$194,10,(AQ$195-LOG('Indicator Data'!BL19))/(AQ$195-AQ$194)*10)),1))</f>
        <v>9.9</v>
      </c>
      <c r="AR16" s="54" t="str">
        <f>IF('Indicator Data'!BM19="No data","x",ROUND(IF('Indicator Data'!BM19&gt;AR$195,10,IF('Indicator Data'!BM19&lt;AR$194,0,10-(AR$195-'Indicator Data'!BM19)/(AR$195-AR$194)*10)),1))</f>
        <v>x</v>
      </c>
      <c r="AS16" s="56">
        <f t="shared" si="17"/>
        <v>7.3</v>
      </c>
      <c r="AT16" s="53">
        <f>IF('Indicator Data'!BN19="No data","x",ROUND(IF('Indicator Data'!BN19^2&gt;AT$195,0,IF('Indicator Data'!BN19^2&lt;AT$194,10,(AT$195-'Indicator Data'!BN19^2)/(AT$195-AT$194)*10)),1))</f>
        <v>0.1</v>
      </c>
      <c r="AU16" s="53">
        <f>IF('Indicator Data'!BO19="No data","x",ROUND(IF('Indicator Data'!BO19&gt;AU$195,0,IF('Indicator Data'!BO19&lt;AU$194,10,(AU$195-'Indicator Data'!BO19)/(AU$195-AU$194)*10)),1))</f>
        <v>4.4000000000000004</v>
      </c>
      <c r="AV16" s="53">
        <f>IF('Indicator Data'!BP19="No data","x",ROUND(IF('Indicator Data'!BP19&gt;AV$195,0,IF('Indicator Data'!BP19&lt;AV$194,10,(AV$195-'Indicator Data'!BP19)/(AV$195-AV$194)*10)),1))</f>
        <v>2</v>
      </c>
      <c r="AW16" s="54">
        <f t="shared" si="18"/>
        <v>2.2000000000000002</v>
      </c>
      <c r="AX16" s="54">
        <f>IF('Indicator Data'!BQ19="No data","x",ROUND(IF('Indicator Data'!BQ19&gt;AX$195,0,IF('Indicator Data'!BQ19&lt;AX$194,10,(AX$195-'Indicator Data'!BQ19)/(AX$195-AX$194)*10)),1))</f>
        <v>6.1</v>
      </c>
      <c r="AY16" s="56">
        <f t="shared" si="19"/>
        <v>4.2</v>
      </c>
      <c r="AZ16" s="61">
        <f t="shared" si="20"/>
        <v>5.8</v>
      </c>
    </row>
    <row r="17" spans="1:52" s="2" customFormat="1" x14ac:dyDescent="0.3">
      <c r="A17" s="98" t="str">
        <f>'Indicator Data'!A20</f>
        <v>Belarus</v>
      </c>
      <c r="B17" s="39" t="str">
        <f>'Indicator Data'!B20</f>
        <v>BLR</v>
      </c>
      <c r="C17" s="53">
        <f>ROUND(IF('Indicator Data'!AL20="No data",IF((0.1022*LN('Indicator Data'!CI20)-0.1711)&gt;C$195,0,IF((0.1022*LN('Indicator Data'!CI20)-0.1711)&lt;C$194,10,(C$195-(0.1022*LN('Indicator Data'!CI20)-0.1711))/(C$195-C$194)*10)),IF('Indicator Data'!AL20&gt;C$195,0,IF('Indicator Data'!AL20&lt;C$194,10,(C$195-'Indicator Data'!AL20)/(C$195-C$194)*10))),1)</f>
        <v>1.7</v>
      </c>
      <c r="D17" s="53" t="str">
        <f>IF('Indicator Data'!AM20="No data","x",ROUND((IF(LOG('Indicator Data'!AM20*1000)&gt;D$195,10,IF(LOG('Indicator Data'!AM20*1000)&lt;D$194,0,10-(D$195-LOG('Indicator Data'!AM20*1000))/(D$195-D$194)*10))),1))</f>
        <v>x</v>
      </c>
      <c r="E17" s="54">
        <f t="shared" si="4"/>
        <v>1.7</v>
      </c>
      <c r="F17" s="53">
        <f>IF('Indicator Data'!AZ20="No data","x",ROUND(IF('Indicator Data'!AZ20&gt;F$195,10,IF('Indicator Data'!AZ20&lt;F$194,0,10-(F$195-'Indicator Data'!AZ20)/(F$195-F$194)*10)),1))</f>
        <v>1.6</v>
      </c>
      <c r="G17" s="53">
        <f>IF('Indicator Data'!BA20="No data","x",ROUND(IF('Indicator Data'!BA20&gt;G$195,10,IF('Indicator Data'!BA20&lt;G$194,0,10-(G$195-'Indicator Data'!BA20)/(G$195-G$194)*10)),1))</f>
        <v>0.1</v>
      </c>
      <c r="H17" s="54">
        <f t="shared" si="5"/>
        <v>0.9</v>
      </c>
      <c r="I17" s="55">
        <f>SUM(IF('Indicator Data'!AN20=0,0,'Indicator Data'!AN20),SUM('Indicator Data'!AO20:AP20))</f>
        <v>140.45497</v>
      </c>
      <c r="J17" s="55">
        <f>I17/'Indicator Data'!CJ20*1000000</f>
        <v>14.859171878830043</v>
      </c>
      <c r="K17" s="53">
        <f t="shared" si="6"/>
        <v>0.3</v>
      </c>
      <c r="L17" s="53">
        <f>IF('Indicator Data'!AQ20="No data","x",ROUND(IF('Indicator Data'!AQ20&gt;L$195,10,IF('Indicator Data'!AQ20&lt;L$194,0,10-(L$195-'Indicator Data'!AQ20)/(L$195-L$194)*10)),1))</f>
        <v>0.1</v>
      </c>
      <c r="M17" s="53">
        <f>IF('Indicator Data'!AR20="No data","x",IF('Indicator Data'!AR20=0,0,ROUND(IF('Indicator Data'!AR20&gt;M$195,10,IF('Indicator Data'!AR20&lt;M$194,0,10-(M$195-'Indicator Data'!AR20)/(M$195-M$194)*10)),1)))</f>
        <v>0.8</v>
      </c>
      <c r="N17" s="54">
        <f t="shared" si="7"/>
        <v>0.4</v>
      </c>
      <c r="O17" s="56">
        <f t="shared" si="8"/>
        <v>1.2</v>
      </c>
      <c r="P17" s="67">
        <f>IF(AND('Indicator Data'!BE20="No data",'Indicator Data'!BF20="No data"),0,SUM('Indicator Data'!BE20:BG20)/1000)</f>
        <v>2.4279999999999999</v>
      </c>
      <c r="Q17" s="53">
        <f t="shared" si="9"/>
        <v>1.3</v>
      </c>
      <c r="R17" s="57">
        <f>P17*1000/'Indicator Data'!CJ20</f>
        <v>2.5686573655456506E-4</v>
      </c>
      <c r="S17" s="53">
        <f t="shared" si="10"/>
        <v>2.2999999999999998</v>
      </c>
      <c r="T17" s="58">
        <f t="shared" si="11"/>
        <v>1.8</v>
      </c>
      <c r="U17" s="53">
        <f>IF('Indicator Data'!AV20="No data","x",ROUND(IF('Indicator Data'!AV20&gt;U$195,10,IF('Indicator Data'!AV20&lt;U$194,0,10-(U$195-'Indicator Data'!AV20)/(U$195-U$194)*10)),1))</f>
        <v>0.8</v>
      </c>
      <c r="V17" s="53">
        <f>IF('Indicator Data'!AW20="No data","x",IF('Indicator Data'!AW20=0,0,ROUND(IF('Indicator Data'!AW20&gt;V$195,10,IF('Indicator Data'!AW20&lt;V$194,0,10-(V$195-'Indicator Data'!AW20)/(V$195-V$194)*10)),1)))</f>
        <v>1.6</v>
      </c>
      <c r="W17" s="53">
        <f t="shared" si="12"/>
        <v>1.2000000000000002</v>
      </c>
      <c r="X17" s="53">
        <f>IF('Indicator Data'!AU20="No data","x",ROUND(IF('Indicator Data'!AU20&gt;X$195,10,IF('Indicator Data'!AU20&lt;X$194,0,10-(X$195-'Indicator Data'!AU20)/(X$195-X$194)*10)),1))</f>
        <v>0.7</v>
      </c>
      <c r="Y17" s="159" t="str">
        <f>IF('Indicator Data'!AX20="No data","x",ROUND(IF('Indicator Data'!AX20&gt;Y$195,10,IF('Indicator Data'!AX20&lt;Y$194,0,10-(Y$195-'Indicator Data'!AX20)/(Y$195-Y$194)*10)),1))</f>
        <v>x</v>
      </c>
      <c r="Z17" s="57">
        <f>IF('Indicator Data'!AY20="No data","x",IF(('Indicator Data'!AY20/'Indicator Data'!CJ20)&gt;1,1,IF('Indicator Data'!AY20&gt;'Indicator Data'!AY20,1,'Indicator Data'!AY20/'Indicator Data'!CJ20)))</f>
        <v>0</v>
      </c>
      <c r="AA17" s="159">
        <f t="shared" si="13"/>
        <v>0</v>
      </c>
      <c r="AB17" s="54">
        <f t="shared" si="0"/>
        <v>0.6</v>
      </c>
      <c r="AC17" s="53">
        <f>IF('Indicator Data'!AS20="No data","x",ROUND(IF('Indicator Data'!AS20&gt;AC$195,10,IF('Indicator Data'!AS20&lt;AC$194,0,10-(AC$195-'Indicator Data'!AS20)/(AC$195-AC$194)*10)),1))</f>
        <v>0.3</v>
      </c>
      <c r="AD17" s="53" t="str">
        <f>IF('Indicator Data'!AT20="No data","x",ROUND(IF('Indicator Data'!AT20&gt;AD$195,10,IF('Indicator Data'!AT20&lt;AD$194,0,10-(AD$195-'Indicator Data'!AT20)/(AD$195-AD$194)*10)),1))</f>
        <v>x</v>
      </c>
      <c r="AE17" s="54">
        <f t="shared" si="14"/>
        <v>0.3</v>
      </c>
      <c r="AF17" s="67">
        <f>('Indicator Data'!BD20+'Indicator Data'!BC20*0.5+'Indicator Data'!BB20*0.25)/1000</f>
        <v>37.634749999999997</v>
      </c>
      <c r="AG17" s="59">
        <f>AF17*1000/'Indicator Data'!CJ20</f>
        <v>3.9814982614484835E-3</v>
      </c>
      <c r="AH17" s="54">
        <f t="shared" si="15"/>
        <v>0.4</v>
      </c>
      <c r="AI17" s="53">
        <f>IF('Indicator Data'!BH20="No data","x",ROUND(IF('Indicator Data'!BH20&lt;$AI$194,10,IF('Indicator Data'!BH20&gt;$AI$195,0,($AI$195-'Indicator Data'!BH20)/($AI$195-$AI$194)*10)),1))</f>
        <v>2.2999999999999998</v>
      </c>
      <c r="AJ17" s="53">
        <f>IF('Indicator Data'!BI20="No data","x",ROUND(IF('Indicator Data'!BI20&gt;$AJ$195,10,IF('Indicator Data'!BI20&lt;$AJ$194,0,10-($AJ$195-'Indicator Data'!BI20)/($AJ$195-$AJ$194)*10)),1))</f>
        <v>0</v>
      </c>
      <c r="AK17" s="54">
        <f t="shared" si="1"/>
        <v>1.2</v>
      </c>
      <c r="AL17" s="60">
        <f t="shared" si="2"/>
        <v>0.6</v>
      </c>
      <c r="AM17" s="61">
        <f t="shared" si="3"/>
        <v>1.2</v>
      </c>
      <c r="AN17" s="53">
        <f>IF('Indicator Data'!BJ20="No data","x",ROUND((IF(LOG('Indicator Data'!BJ20)&gt;AN$195,10,IF(LOG('Indicator Data'!BJ20)&lt;AN$194,0,10-(AN$195-LOG('Indicator Data'!BJ20))/(AN$195-AN$194)*10))),1))</f>
        <v>6.1</v>
      </c>
      <c r="AO17" s="53">
        <f>IF('Indicator Data'!BK20="No data","x",ROUND((IF(LOG('Indicator Data'!BK20)&gt;AO$195,10,IF(LOG('Indicator Data'!BK20)&lt;AO$194,0,10-(AO$195-LOG('Indicator Data'!BK20))/(AO$195-AO$194)*10))),1))</f>
        <v>7.6</v>
      </c>
      <c r="AP17" s="54">
        <f t="shared" si="16"/>
        <v>6.9</v>
      </c>
      <c r="AQ17" s="54">
        <f>IF('Indicator Data'!BL20=0,10,ROUND(IF(LOG('Indicator Data'!BL20)&gt;AQ$195,0,IF(LOG('Indicator Data'!BL20)&lt;AQ$194,10,(AQ$195-LOG('Indicator Data'!BL20))/(AQ$195-AQ$194)*10)),1))</f>
        <v>4.5999999999999996</v>
      </c>
      <c r="AR17" s="54" t="str">
        <f>IF('Indicator Data'!BM20="No data","x",ROUND(IF('Indicator Data'!BM20&gt;AR$195,10,IF('Indicator Data'!BM20&lt;AR$194,0,10-(AR$195-'Indicator Data'!BM20)/(AR$195-AR$194)*10)),1))</f>
        <v>x</v>
      </c>
      <c r="AS17" s="56">
        <f t="shared" si="17"/>
        <v>5.8</v>
      </c>
      <c r="AT17" s="53">
        <f>IF('Indicator Data'!BN20="No data","x",ROUND(IF('Indicator Data'!BN20^2&gt;AT$195,0,IF('Indicator Data'!BN20^2&lt;AT$194,10,(AT$195-'Indicator Data'!BN20^2)/(AT$195-AT$194)*10)),1))</f>
        <v>0.1</v>
      </c>
      <c r="AU17" s="53">
        <f>IF('Indicator Data'!BO20="No data","x",ROUND(IF('Indicator Data'!BO20&gt;AU$195,0,IF('Indicator Data'!BO20&lt;AU$194,10,(AU$195-'Indicator Data'!BO20)/(AU$195-AU$194)*10)),1))</f>
        <v>4</v>
      </c>
      <c r="AV17" s="53">
        <f>IF('Indicator Data'!BP20="No data","x",ROUND(IF('Indicator Data'!BP20&gt;AV$195,0,IF('Indicator Data'!BP20&lt;AV$194,10,(AV$195-'Indicator Data'!BP20)/(AV$195-AV$194)*10)),1))</f>
        <v>2.6</v>
      </c>
      <c r="AW17" s="54">
        <f t="shared" si="18"/>
        <v>2.2000000000000002</v>
      </c>
      <c r="AX17" s="54" t="str">
        <f>IF('Indicator Data'!BQ20="No data","x",ROUND(IF('Indicator Data'!BQ20&gt;AX$195,0,IF('Indicator Data'!BQ20&lt;AX$194,10,(AX$195-'Indicator Data'!BQ20)/(AX$195-AX$194)*10)),1))</f>
        <v>x</v>
      </c>
      <c r="AY17" s="56">
        <f t="shared" si="19"/>
        <v>2.2000000000000002</v>
      </c>
      <c r="AZ17" s="61">
        <f t="shared" si="20"/>
        <v>4</v>
      </c>
    </row>
    <row r="18" spans="1:52" s="2" customFormat="1" x14ac:dyDescent="0.3">
      <c r="A18" s="98" t="str">
        <f>'Indicator Data'!A21</f>
        <v>Belgium</v>
      </c>
      <c r="B18" s="39" t="str">
        <f>'Indicator Data'!B21</f>
        <v>BEL</v>
      </c>
      <c r="C18" s="53">
        <f>ROUND(IF('Indicator Data'!AL21="No data",IF((0.1022*LN('Indicator Data'!CI21)-0.1711)&gt;C$195,0,IF((0.1022*LN('Indicator Data'!CI21)-0.1711)&lt;C$194,10,(C$195-(0.1022*LN('Indicator Data'!CI21)-0.1711))/(C$195-C$194)*10)),IF('Indicator Data'!AL21&gt;C$195,0,IF('Indicator Data'!AL21&lt;C$194,10,(C$195-'Indicator Data'!AL21)/(C$195-C$194)*10))),1)</f>
        <v>0</v>
      </c>
      <c r="D18" s="53" t="str">
        <f>IF('Indicator Data'!AM21="No data","x",ROUND((IF(LOG('Indicator Data'!AM21*1000)&gt;D$195,10,IF(LOG('Indicator Data'!AM21*1000)&lt;D$194,0,10-(D$195-LOG('Indicator Data'!AM21*1000))/(D$195-D$194)*10))),1))</f>
        <v>x</v>
      </c>
      <c r="E18" s="54">
        <f t="shared" si="4"/>
        <v>0</v>
      </c>
      <c r="F18" s="53">
        <f>IF('Indicator Data'!AZ21="No data","x",ROUND(IF('Indicator Data'!AZ21&gt;F$195,10,IF('Indicator Data'!AZ21&lt;F$194,0,10-(F$195-'Indicator Data'!AZ21)/(F$195-F$194)*10)),1))</f>
        <v>0.6</v>
      </c>
      <c r="G18" s="53">
        <f>IF('Indicator Data'!BA21="No data","x",ROUND(IF('Indicator Data'!BA21&gt;G$195,10,IF('Indicator Data'!BA21&lt;G$194,0,10-(G$195-'Indicator Data'!BA21)/(G$195-G$194)*10)),1))</f>
        <v>0.7</v>
      </c>
      <c r="H18" s="54">
        <f t="shared" si="5"/>
        <v>0.7</v>
      </c>
      <c r="I18" s="55">
        <f>SUM(IF('Indicator Data'!AN21=0,0,'Indicator Data'!AN21),SUM('Indicator Data'!AO21:AP21))</f>
        <v>-11.655010000000001</v>
      </c>
      <c r="J18" s="55">
        <f>I18/'Indicator Data'!CJ21*1000000</f>
        <v>-1.010025195579014</v>
      </c>
      <c r="K18" s="53">
        <f t="shared" si="6"/>
        <v>0</v>
      </c>
      <c r="L18" s="53" t="str">
        <f>IF('Indicator Data'!AQ21="No data","x",ROUND(IF('Indicator Data'!AQ21&gt;L$195,10,IF('Indicator Data'!AQ21&lt;L$194,0,10-(L$195-'Indicator Data'!AQ21)/(L$195-L$194)*10)),1))</f>
        <v>x</v>
      </c>
      <c r="M18" s="53">
        <f>IF('Indicator Data'!AR21="No data","x",IF('Indicator Data'!AR21=0,0,ROUND(IF('Indicator Data'!AR21&gt;M$195,10,IF('Indicator Data'!AR21&lt;M$194,0,10-(M$195-'Indicator Data'!AR21)/(M$195-M$194)*10)),1)))</f>
        <v>0.8</v>
      </c>
      <c r="N18" s="54">
        <f t="shared" si="7"/>
        <v>0.4</v>
      </c>
      <c r="O18" s="56">
        <f t="shared" si="8"/>
        <v>0.3</v>
      </c>
      <c r="P18" s="67">
        <f>IF(AND('Indicator Data'!BE21="No data",'Indicator Data'!BF21="No data"),0,SUM('Indicator Data'!BE21:BG21)/1000)</f>
        <v>61.718000000000004</v>
      </c>
      <c r="Q18" s="53">
        <f t="shared" si="9"/>
        <v>6</v>
      </c>
      <c r="R18" s="57">
        <f>P18*1000/'Indicator Data'!CJ21</f>
        <v>5.3484926242659235E-3</v>
      </c>
      <c r="S18" s="53">
        <f t="shared" si="10"/>
        <v>4.8</v>
      </c>
      <c r="T18" s="58">
        <f t="shared" si="11"/>
        <v>5.4</v>
      </c>
      <c r="U18" s="53" t="str">
        <f>IF('Indicator Data'!AV21="No data","x",ROUND(IF('Indicator Data'!AV21&gt;U$195,10,IF('Indicator Data'!AV21&lt;U$194,0,10-(U$195-'Indicator Data'!AV21)/(U$195-U$194)*10)),1))</f>
        <v>x</v>
      </c>
      <c r="V18" s="53" t="str">
        <f>IF('Indicator Data'!AW21="No data","x",IF('Indicator Data'!AW21=0,0,ROUND(IF('Indicator Data'!AW21&gt;V$195,10,IF('Indicator Data'!AW21&lt;V$194,0,10-(V$195-'Indicator Data'!AW21)/(V$195-V$194)*10)),1)))</f>
        <v>x</v>
      </c>
      <c r="W18" s="53" t="str">
        <f t="shared" si="12"/>
        <v>x</v>
      </c>
      <c r="X18" s="53">
        <f>IF('Indicator Data'!AU21="No data","x",ROUND(IF('Indicator Data'!AU21&gt;X$195,10,IF('Indicator Data'!AU21&lt;X$194,0,10-(X$195-'Indicator Data'!AU21)/(X$195-X$194)*10)),1))</f>
        <v>0.2</v>
      </c>
      <c r="Y18" s="159" t="str">
        <f>IF('Indicator Data'!AX21="No data","x",ROUND(IF('Indicator Data'!AX21&gt;Y$195,10,IF('Indicator Data'!AX21&lt;Y$194,0,10-(Y$195-'Indicator Data'!AX21)/(Y$195-Y$194)*10)),1))</f>
        <v>x</v>
      </c>
      <c r="Z18" s="57">
        <f>IF('Indicator Data'!AY21="No data","x",IF(('Indicator Data'!AY21/'Indicator Data'!CJ21)&gt;1,1,IF('Indicator Data'!AY21&gt;'Indicator Data'!AY21,1,'Indicator Data'!AY21/'Indicator Data'!CJ21)))</f>
        <v>1.0399220890370894E-6</v>
      </c>
      <c r="AA18" s="159">
        <f t="shared" si="13"/>
        <v>0</v>
      </c>
      <c r="AB18" s="54">
        <f t="shared" si="0"/>
        <v>0.1</v>
      </c>
      <c r="AC18" s="53">
        <f>IF('Indicator Data'!AS21="No data","x",ROUND(IF('Indicator Data'!AS21&gt;AC$195,10,IF('Indicator Data'!AS21&lt;AC$194,0,10-(AC$195-'Indicator Data'!AS21)/(AC$195-AC$194)*10)),1))</f>
        <v>0.3</v>
      </c>
      <c r="AD18" s="53" t="str">
        <f>IF('Indicator Data'!AT21="No data","x",ROUND(IF('Indicator Data'!AT21&gt;AD$195,10,IF('Indicator Data'!AT21&lt;AD$194,0,10-(AD$195-'Indicator Data'!AT21)/(AD$195-AD$194)*10)),1))</f>
        <v>x</v>
      </c>
      <c r="AE18" s="54">
        <f t="shared" si="14"/>
        <v>0.3</v>
      </c>
      <c r="AF18" s="67">
        <f>('Indicator Data'!BD21+'Indicator Data'!BC21*0.5+'Indicator Data'!BB21*0.25)/1000</f>
        <v>0</v>
      </c>
      <c r="AG18" s="59">
        <f>AF18*1000/'Indicator Data'!CJ21</f>
        <v>0</v>
      </c>
      <c r="AH18" s="54">
        <f t="shared" si="15"/>
        <v>0</v>
      </c>
      <c r="AI18" s="53">
        <f>IF('Indicator Data'!BH21="No data","x",ROUND(IF('Indicator Data'!BH21&lt;$AI$194,10,IF('Indicator Data'!BH21&gt;$AI$195,0,($AI$195-'Indicator Data'!BH21)/($AI$195-$AI$194)*10)),1))</f>
        <v>0.4</v>
      </c>
      <c r="AJ18" s="53">
        <f>IF('Indicator Data'!BI21="No data","x",ROUND(IF('Indicator Data'!BI21&gt;$AJ$195,10,IF('Indicator Data'!BI21&lt;$AJ$194,0,10-($AJ$195-'Indicator Data'!BI21)/($AJ$195-$AJ$194)*10)),1))</f>
        <v>0</v>
      </c>
      <c r="AK18" s="54">
        <f t="shared" si="1"/>
        <v>0.2</v>
      </c>
      <c r="AL18" s="60">
        <f t="shared" si="2"/>
        <v>0.2</v>
      </c>
      <c r="AM18" s="61">
        <f t="shared" si="3"/>
        <v>3.2</v>
      </c>
      <c r="AN18" s="53">
        <f>IF('Indicator Data'!BJ21="No data","x",ROUND((IF(LOG('Indicator Data'!BJ21)&gt;AN$195,10,IF(LOG('Indicator Data'!BJ21)&lt;AN$194,0,10-(AN$195-LOG('Indicator Data'!BJ21))/(AN$195-AN$194)*10))),1))</f>
        <v>7.8</v>
      </c>
      <c r="AO18" s="53">
        <f>IF('Indicator Data'!BK21="No data","x",ROUND((IF(LOG('Indicator Data'!BK21)&gt;AO$195,10,IF(LOG('Indicator Data'!BK21)&lt;AO$194,0,10-(AO$195-LOG('Indicator Data'!BK21))/(AO$195-AO$194)*10))),1))</f>
        <v>7.3</v>
      </c>
      <c r="AP18" s="54">
        <f t="shared" si="16"/>
        <v>7.6</v>
      </c>
      <c r="AQ18" s="54">
        <f>IF('Indicator Data'!BL21=0,10,ROUND(IF(LOG('Indicator Data'!BL21)&gt;AQ$195,0,IF(LOG('Indicator Data'!BL21)&lt;AQ$194,10,(AQ$195-LOG('Indicator Data'!BL21))/(AQ$195-AQ$194)*10)),1))</f>
        <v>7.6</v>
      </c>
      <c r="AR18" s="54">
        <f>IF('Indicator Data'!BM21="No data","x",ROUND(IF('Indicator Data'!BM21&gt;AR$195,10,IF('Indicator Data'!BM21&lt;AR$194,0,10-(AR$195-'Indicator Data'!BM21)/(AR$195-AR$194)*10)),1))</f>
        <v>6</v>
      </c>
      <c r="AS18" s="56">
        <f t="shared" si="17"/>
        <v>7.1</v>
      </c>
      <c r="AT18" s="53" t="str">
        <f>IF('Indicator Data'!BN21="No data","x",ROUND(IF('Indicator Data'!BN21^2&gt;AT$195,0,IF('Indicator Data'!BN21^2&lt;AT$194,10,(AT$195-'Indicator Data'!BN21^2)/(AT$195-AT$194)*10)),1))</f>
        <v>x</v>
      </c>
      <c r="AU18" s="53">
        <f>IF('Indicator Data'!BO21="No data","x",ROUND(IF('Indicator Data'!BO21&gt;AU$195,0,IF('Indicator Data'!BO21&lt;AU$194,10,(AU$195-'Indicator Data'!BO21)/(AU$195-AU$194)*10)),1))</f>
        <v>5.0999999999999996</v>
      </c>
      <c r="AV18" s="53">
        <f>IF('Indicator Data'!BP21="No data","x",ROUND(IF('Indicator Data'!BP21&gt;AV$195,0,IF('Indicator Data'!BP21&lt;AV$194,10,(AV$195-'Indicator Data'!BP21)/(AV$195-AV$194)*10)),1))</f>
        <v>1.2</v>
      </c>
      <c r="AW18" s="54">
        <f t="shared" si="18"/>
        <v>3.2</v>
      </c>
      <c r="AX18" s="54">
        <f>IF('Indicator Data'!BQ21="No data","x",ROUND(IF('Indicator Data'!BQ21&gt;AX$195,0,IF('Indicator Data'!BQ21&lt;AX$194,10,(AX$195-'Indicator Data'!BQ21)/(AX$195-AX$194)*10)),1))</f>
        <v>4.7</v>
      </c>
      <c r="AY18" s="56">
        <f t="shared" si="19"/>
        <v>4</v>
      </c>
      <c r="AZ18" s="61">
        <f t="shared" si="20"/>
        <v>5.6</v>
      </c>
    </row>
    <row r="19" spans="1:52" s="2" customFormat="1" x14ac:dyDescent="0.3">
      <c r="A19" s="98" t="str">
        <f>'Indicator Data'!A22</f>
        <v>Belize</v>
      </c>
      <c r="B19" s="39" t="str">
        <f>'Indicator Data'!B22</f>
        <v>BLZ</v>
      </c>
      <c r="C19" s="53">
        <f>ROUND(IF('Indicator Data'!AL22="No data",IF((0.1022*LN('Indicator Data'!CI22)-0.1711)&gt;C$195,0,IF((0.1022*LN('Indicator Data'!CI22)-0.1711)&lt;C$194,10,(C$195-(0.1022*LN('Indicator Data'!CI22)-0.1711))/(C$195-C$194)*10)),IF('Indicator Data'!AL22&gt;C$195,0,IF('Indicator Data'!AL22&lt;C$194,10,(C$195-'Indicator Data'!AL22)/(C$195-C$194)*10))),1)</f>
        <v>3.6</v>
      </c>
      <c r="D19" s="53">
        <f>IF('Indicator Data'!AM22="No data","x",ROUND((IF(LOG('Indicator Data'!AM22*1000)&gt;D$195,10,IF(LOG('Indicator Data'!AM22*1000)&lt;D$194,0,10-(D$195-LOG('Indicator Data'!AM22*1000))/(D$195-D$194)*10))),1))</f>
        <v>4.5999999999999996</v>
      </c>
      <c r="E19" s="54">
        <f t="shared" si="4"/>
        <v>4.0999999999999996</v>
      </c>
      <c r="F19" s="53">
        <f>IF('Indicator Data'!AZ22="No data","x",ROUND(IF('Indicator Data'!AZ22&gt;F$195,10,IF('Indicator Data'!AZ22&lt;F$194,0,10-(F$195-'Indicator Data'!AZ22)/(F$195-F$194)*10)),1))</f>
        <v>5.2</v>
      </c>
      <c r="G19" s="53" t="str">
        <f>IF('Indicator Data'!BA22="No data","x",ROUND(IF('Indicator Data'!BA22&gt;G$195,10,IF('Indicator Data'!BA22&lt;G$194,0,10-(G$195-'Indicator Data'!BA22)/(G$195-G$194)*10)),1))</f>
        <v>x</v>
      </c>
      <c r="H19" s="54">
        <f t="shared" si="5"/>
        <v>5.2</v>
      </c>
      <c r="I19" s="55">
        <f>SUM(IF('Indicator Data'!AN22=0,0,'Indicator Data'!AN22),SUM('Indicator Data'!AO22:AP22))</f>
        <v>12.05</v>
      </c>
      <c r="J19" s="55">
        <f>I19/'Indicator Data'!CJ22*1000000</f>
        <v>30.869653209547309</v>
      </c>
      <c r="K19" s="53">
        <f t="shared" si="6"/>
        <v>0.6</v>
      </c>
      <c r="L19" s="53">
        <f>IF('Indicator Data'!AQ22="No data","x",ROUND(IF('Indicator Data'!AQ22&gt;L$195,10,IF('Indicator Data'!AQ22&lt;L$194,0,10-(L$195-'Indicator Data'!AQ22)/(L$195-L$194)*10)),1))</f>
        <v>1.3</v>
      </c>
      <c r="M19" s="53">
        <f>IF('Indicator Data'!AR22="No data","x",IF('Indicator Data'!AR22=0,0,ROUND(IF('Indicator Data'!AR22&gt;M$195,10,IF('Indicator Data'!AR22&lt;M$194,0,10-(M$195-'Indicator Data'!AR22)/(M$195-M$194)*10)),1)))</f>
        <v>1.6</v>
      </c>
      <c r="N19" s="54">
        <f t="shared" si="7"/>
        <v>1.2</v>
      </c>
      <c r="O19" s="56">
        <f t="shared" si="8"/>
        <v>3.7</v>
      </c>
      <c r="P19" s="67">
        <f>IF(AND('Indicator Data'!BE22="No data",'Indicator Data'!BF22="No data"),0,SUM('Indicator Data'!BE22:BG22)/1000)</f>
        <v>3.3420000000000001</v>
      </c>
      <c r="Q19" s="53">
        <f t="shared" si="9"/>
        <v>1.7</v>
      </c>
      <c r="R19" s="57">
        <f>P19*1000/'Indicator Data'!CJ22</f>
        <v>8.5615253963740329E-3</v>
      </c>
      <c r="S19" s="53">
        <f t="shared" si="10"/>
        <v>5.4</v>
      </c>
      <c r="T19" s="58">
        <f t="shared" si="11"/>
        <v>3.6</v>
      </c>
      <c r="U19" s="53">
        <f>IF('Indicator Data'!AV22="No data","x",ROUND(IF('Indicator Data'!AV22&gt;U$195,10,IF('Indicator Data'!AV22&lt;U$194,0,10-(U$195-'Indicator Data'!AV22)/(U$195-U$194)*10)),1))</f>
        <v>3.6</v>
      </c>
      <c r="V19" s="53">
        <f>IF('Indicator Data'!AW22="No data","x",IF('Indicator Data'!AW22=0,0,ROUND(IF('Indicator Data'!AW22&gt;V$195,10,IF('Indicator Data'!AW22&lt;V$194,0,10-(V$195-'Indicator Data'!AW22)/(V$195-V$194)*10)),1)))</f>
        <v>5.2</v>
      </c>
      <c r="W19" s="53">
        <f t="shared" si="12"/>
        <v>4.4000000000000004</v>
      </c>
      <c r="X19" s="53">
        <f>IF('Indicator Data'!AU22="No data","x",ROUND(IF('Indicator Data'!AU22&gt;X$195,10,IF('Indicator Data'!AU22&lt;X$194,0,10-(X$195-'Indicator Data'!AU22)/(X$195-X$194)*10)),1))</f>
        <v>0.7</v>
      </c>
      <c r="Y19" s="159">
        <f>IF('Indicator Data'!AX22="No data","x",ROUND(IF('Indicator Data'!AX22&gt;Y$195,10,IF('Indicator Data'!AX22&lt;Y$194,0,10-(Y$195-'Indicator Data'!AX22)/(Y$195-Y$194)*10)),1))</f>
        <v>0</v>
      </c>
      <c r="Z19" s="57">
        <f>IF('Indicator Data'!AY22="No data","x",IF(('Indicator Data'!AY22/'Indicator Data'!CJ22)&gt;1,1,IF('Indicator Data'!AY22&gt;'Indicator Data'!AY22,1,'Indicator Data'!AY22/'Indicator Data'!CJ22)))</f>
        <v>1.7684084324108302E-2</v>
      </c>
      <c r="AA19" s="159">
        <f t="shared" si="13"/>
        <v>0.2</v>
      </c>
      <c r="AB19" s="54">
        <f t="shared" si="0"/>
        <v>1.3</v>
      </c>
      <c r="AC19" s="53">
        <f>IF('Indicator Data'!AS22="No data","x",ROUND(IF('Indicator Data'!AS22&gt;AC$195,10,IF('Indicator Data'!AS22&lt;AC$194,0,10-(AC$195-'Indicator Data'!AS22)/(AC$195-AC$194)*10)),1))</f>
        <v>1</v>
      </c>
      <c r="AD19" s="53">
        <f>IF('Indicator Data'!AT22="No data","x",ROUND(IF('Indicator Data'!AT22&gt;AD$195,10,IF('Indicator Data'!AT22&lt;AD$194,0,10-(AD$195-'Indicator Data'!AT22)/(AD$195-AD$194)*10)),1))</f>
        <v>1</v>
      </c>
      <c r="AE19" s="54">
        <f t="shared" si="14"/>
        <v>1</v>
      </c>
      <c r="AF19" s="67">
        <f>('Indicator Data'!BD22+'Indicator Data'!BC22*0.5+'Indicator Data'!BB22*0.25)/1000</f>
        <v>0</v>
      </c>
      <c r="AG19" s="59">
        <f>AF19*1000/'Indicator Data'!CJ22</f>
        <v>0</v>
      </c>
      <c r="AH19" s="54">
        <f t="shared" si="15"/>
        <v>0</v>
      </c>
      <c r="AI19" s="53">
        <f>IF('Indicator Data'!BH22="No data","x",ROUND(IF('Indicator Data'!BH22&lt;$AI$194,10,IF('Indicator Data'!BH22&gt;$AI$195,0,($AI$195-'Indicator Data'!BH22)/($AI$195-$AI$194)*10)),1))</f>
        <v>4</v>
      </c>
      <c r="AJ19" s="53">
        <f>IF('Indicator Data'!BI22="No data","x",ROUND(IF('Indicator Data'!BI22&gt;$AJ$195,10,IF('Indicator Data'!BI22&lt;$AJ$194,0,10-($AJ$195-'Indicator Data'!BI22)/($AJ$195-$AJ$194)*10)),1))</f>
        <v>0.8</v>
      </c>
      <c r="AK19" s="54">
        <f t="shared" si="1"/>
        <v>2.4</v>
      </c>
      <c r="AL19" s="60">
        <f t="shared" si="2"/>
        <v>1.2</v>
      </c>
      <c r="AM19" s="61">
        <f t="shared" si="3"/>
        <v>2.5</v>
      </c>
      <c r="AN19" s="53">
        <f>IF('Indicator Data'!BJ22="No data","x",ROUND((IF(LOG('Indicator Data'!BJ22)&gt;AN$195,10,IF(LOG('Indicator Data'!BJ22)&lt;AN$194,0,10-(AN$195-LOG('Indicator Data'!BJ22))/(AN$195-AN$194)*10))),1))</f>
        <v>5.3</v>
      </c>
      <c r="AO19" s="53">
        <f>IF('Indicator Data'!BK22="No data","x",ROUND((IF(LOG('Indicator Data'!BK22)&gt;AO$195,10,IF(LOG('Indicator Data'!BK22)&lt;AO$194,0,10-(AO$195-LOG('Indicator Data'!BK22))/(AO$195-AO$194)*10))),1))</f>
        <v>4.0999999999999996</v>
      </c>
      <c r="AP19" s="54">
        <f t="shared" si="16"/>
        <v>4.7</v>
      </c>
      <c r="AQ19" s="54">
        <f>IF('Indicator Data'!BL22=0,10,ROUND(IF(LOG('Indicator Data'!BL22)&gt;AQ$195,0,IF(LOG('Indicator Data'!BL22)&lt;AQ$194,10,(AQ$195-LOG('Indicator Data'!BL22))/(AQ$195-AQ$194)*10)),1))</f>
        <v>4.8</v>
      </c>
      <c r="AR19" s="54">
        <f>IF('Indicator Data'!BM22="No data","x",ROUND(IF('Indicator Data'!BM22&gt;AR$195,10,IF('Indicator Data'!BM22&lt;AR$194,0,10-(AR$195-'Indicator Data'!BM22)/(AR$195-AR$194)*10)),1))</f>
        <v>2</v>
      </c>
      <c r="AS19" s="56">
        <f t="shared" si="17"/>
        <v>3.8</v>
      </c>
      <c r="AT19" s="53" t="str">
        <f>IF('Indicator Data'!BN22="No data","x",ROUND(IF('Indicator Data'!BN22^2&gt;AT$195,0,IF('Indicator Data'!BN22^2&lt;AT$194,10,(AT$195-'Indicator Data'!BN22^2)/(AT$195-AT$194)*10)),1))</f>
        <v>x</v>
      </c>
      <c r="AU19" s="53">
        <f>IF('Indicator Data'!BO22="No data","x",ROUND(IF('Indicator Data'!BO22&gt;AU$195,0,IF('Indicator Data'!BO22&lt;AU$194,10,(AU$195-'Indicator Data'!BO22)/(AU$195-AU$194)*10)),1))</f>
        <v>5.9</v>
      </c>
      <c r="AV19" s="53">
        <f>IF('Indicator Data'!BP22="No data","x",ROUND(IF('Indicator Data'!BP22&gt;AV$195,0,IF('Indicator Data'!BP22&lt;AV$194,10,(AV$195-'Indicator Data'!BP22)/(AV$195-AV$194)*10)),1))</f>
        <v>5.5</v>
      </c>
      <c r="AW19" s="54">
        <f t="shared" si="18"/>
        <v>5.7</v>
      </c>
      <c r="AX19" s="54">
        <f>IF('Indicator Data'!BQ22="No data","x",ROUND(IF('Indicator Data'!BQ22&gt;AX$195,0,IF('Indicator Data'!BQ22&lt;AX$194,10,(AX$195-'Indicator Data'!BQ22)/(AX$195-AX$194)*10)),1))</f>
        <v>8.6999999999999993</v>
      </c>
      <c r="AY19" s="56">
        <f t="shared" si="19"/>
        <v>7.2</v>
      </c>
      <c r="AZ19" s="61">
        <f t="shared" si="20"/>
        <v>5.5</v>
      </c>
    </row>
    <row r="20" spans="1:52" s="2" customFormat="1" x14ac:dyDescent="0.3">
      <c r="A20" s="98" t="str">
        <f>'Indicator Data'!A23</f>
        <v>Benin</v>
      </c>
      <c r="B20" s="39" t="str">
        <f>'Indicator Data'!B23</f>
        <v>BEN</v>
      </c>
      <c r="C20" s="53">
        <f>ROUND(IF('Indicator Data'!AL23="No data",IF((0.1022*LN('Indicator Data'!CI23)-0.1711)&gt;C$195,0,IF((0.1022*LN('Indicator Data'!CI23)-0.1711)&lt;C$194,10,(C$195-(0.1022*LN('Indicator Data'!CI23)-0.1711))/(C$195-C$194)*10)),IF('Indicator Data'!AL23&gt;C$195,0,IF('Indicator Data'!AL23&lt;C$194,10,(C$195-'Indicator Data'!AL23)/(C$195-C$194)*10))),1)</f>
        <v>7.6</v>
      </c>
      <c r="D20" s="53">
        <f>IF('Indicator Data'!AM23="No data","x",ROUND((IF(LOG('Indicator Data'!AM23*1000)&gt;D$195,10,IF(LOG('Indicator Data'!AM23*1000)&lt;D$194,0,10-(D$195-LOG('Indicator Data'!AM23*1000))/(D$195-D$194)*10))),1))</f>
        <v>9.5</v>
      </c>
      <c r="E20" s="54">
        <f t="shared" si="4"/>
        <v>8.6999999999999993</v>
      </c>
      <c r="F20" s="53">
        <f>IF('Indicator Data'!AZ23="No data","x",ROUND(IF('Indicator Data'!AZ23&gt;F$195,10,IF('Indicator Data'!AZ23&lt;F$194,0,10-(F$195-'Indicator Data'!AZ23)/(F$195-F$194)*10)),1))</f>
        <v>8.1999999999999993</v>
      </c>
      <c r="G20" s="53">
        <f>IF('Indicator Data'!BA23="No data","x",ROUND(IF('Indicator Data'!BA23&gt;G$195,10,IF('Indicator Data'!BA23&lt;G$194,0,10-(G$195-'Indicator Data'!BA23)/(G$195-G$194)*10)),1))</f>
        <v>5.7</v>
      </c>
      <c r="H20" s="54">
        <f t="shared" si="5"/>
        <v>7</v>
      </c>
      <c r="I20" s="55">
        <f>SUM(IF('Indicator Data'!AN23=0,0,'Indicator Data'!AN23),SUM('Indicator Data'!AO23:AP23))</f>
        <v>630.01227999999992</v>
      </c>
      <c r="J20" s="55">
        <f>I20/'Indicator Data'!CJ23*1000000</f>
        <v>53.385663822113614</v>
      </c>
      <c r="K20" s="53">
        <f t="shared" si="6"/>
        <v>1.1000000000000001</v>
      </c>
      <c r="L20" s="53">
        <f>IF('Indicator Data'!AQ23="No data","x",ROUND(IF('Indicator Data'!AQ23&gt;L$195,10,IF('Indicator Data'!AQ23&lt;L$194,0,10-(L$195-'Indicator Data'!AQ23)/(L$195-L$194)*10)),1))</f>
        <v>3.7</v>
      </c>
      <c r="M20" s="53">
        <f>IF('Indicator Data'!AR23="No data","x",IF('Indicator Data'!AR23=0,0,ROUND(IF('Indicator Data'!AR23&gt;M$195,10,IF('Indicator Data'!AR23&lt;M$194,0,10-(M$195-'Indicator Data'!AR23)/(M$195-M$194)*10)),1)))</f>
        <v>0.6</v>
      </c>
      <c r="N20" s="54">
        <f t="shared" si="7"/>
        <v>1.8</v>
      </c>
      <c r="O20" s="56">
        <f t="shared" si="8"/>
        <v>6.6</v>
      </c>
      <c r="P20" s="67">
        <f>IF(AND('Indicator Data'!BE23="No data",'Indicator Data'!BF23="No data"),0,SUM('Indicator Data'!BE23:BG23)/1000)</f>
        <v>1.494</v>
      </c>
      <c r="Q20" s="53">
        <f t="shared" si="9"/>
        <v>0.6</v>
      </c>
      <c r="R20" s="57">
        <f>P20*1000/'Indicator Data'!CJ23</f>
        <v>1.265978208396791E-4</v>
      </c>
      <c r="S20" s="53">
        <f t="shared" si="10"/>
        <v>1.9</v>
      </c>
      <c r="T20" s="58">
        <f t="shared" si="11"/>
        <v>1.3</v>
      </c>
      <c r="U20" s="53">
        <f>IF('Indicator Data'!AV23="No data","x",ROUND(IF('Indicator Data'!AV23&gt;U$195,10,IF('Indicator Data'!AV23&lt;U$194,0,10-(U$195-'Indicator Data'!AV23)/(U$195-U$194)*10)),1))</f>
        <v>2</v>
      </c>
      <c r="V20" s="53">
        <f>IF('Indicator Data'!AW23="No data","x",IF('Indicator Data'!AW23=0,0,ROUND(IF('Indicator Data'!AW23&gt;V$195,10,IF('Indicator Data'!AW23&lt;V$194,0,10-(V$195-'Indicator Data'!AW23)/(V$195-V$194)*10)),1)))</f>
        <v>2</v>
      </c>
      <c r="W20" s="53">
        <f t="shared" si="12"/>
        <v>2</v>
      </c>
      <c r="X20" s="53">
        <f>IF('Indicator Data'!AU23="No data","x",ROUND(IF('Indicator Data'!AU23&gt;X$195,10,IF('Indicator Data'!AU23&lt;X$194,0,10-(X$195-'Indicator Data'!AU23)/(X$195-X$194)*10)),1))</f>
        <v>1.1000000000000001</v>
      </c>
      <c r="Y20" s="159">
        <f>IF('Indicator Data'!AX23="No data","x",ROUND(IF('Indicator Data'!AX23&gt;Y$195,10,IF('Indicator Data'!AX23&lt;Y$194,0,10-(Y$195-'Indicator Data'!AX23)/(Y$195-Y$194)*10)),1))</f>
        <v>9.1999999999999993</v>
      </c>
      <c r="Z20" s="57">
        <f>IF('Indicator Data'!AY23="No data","x",IF(('Indicator Data'!AY23/'Indicator Data'!CJ23)&gt;1,1,IF('Indicator Data'!AY23&gt;'Indicator Data'!AY23,1,'Indicator Data'!AY23/'Indicator Data'!CJ23)))</f>
        <v>0.50075801928133956</v>
      </c>
      <c r="AA20" s="159">
        <f t="shared" si="13"/>
        <v>5.6</v>
      </c>
      <c r="AB20" s="54">
        <f t="shared" si="0"/>
        <v>4.5</v>
      </c>
      <c r="AC20" s="53">
        <f>IF('Indicator Data'!AS23="No data","x",ROUND(IF('Indicator Data'!AS23&gt;AC$195,10,IF('Indicator Data'!AS23&lt;AC$194,0,10-(AC$195-'Indicator Data'!AS23)/(AC$195-AC$194)*10)),1))</f>
        <v>7.2</v>
      </c>
      <c r="AD20" s="53">
        <f>IF('Indicator Data'!AT23="No data","x",ROUND(IF('Indicator Data'!AT23&gt;AD$195,10,IF('Indicator Data'!AT23&lt;AD$194,0,10-(AD$195-'Indicator Data'!AT23)/(AD$195-AD$194)*10)),1))</f>
        <v>4</v>
      </c>
      <c r="AE20" s="54">
        <f t="shared" si="14"/>
        <v>5.6</v>
      </c>
      <c r="AF20" s="67">
        <f>('Indicator Data'!BD23+'Indicator Data'!BC23*0.5+'Indicator Data'!BB23*0.25)/1000</f>
        <v>0</v>
      </c>
      <c r="AG20" s="59">
        <f>AF20*1000/'Indicator Data'!CJ23</f>
        <v>0</v>
      </c>
      <c r="AH20" s="54">
        <f t="shared" si="15"/>
        <v>0</v>
      </c>
      <c r="AI20" s="53">
        <f>IF('Indicator Data'!BH23="No data","x",ROUND(IF('Indicator Data'!BH23&lt;$AI$194,10,IF('Indicator Data'!BH23&gt;$AI$195,0,($AI$195-'Indicator Data'!BH23)/($AI$195-$AI$194)*10)),1))</f>
        <v>3.1</v>
      </c>
      <c r="AJ20" s="53">
        <f>IF('Indicator Data'!BI23="No data","x",ROUND(IF('Indicator Data'!BI23&gt;$AJ$195,10,IF('Indicator Data'!BI23&lt;$AJ$194,0,10-($AJ$195-'Indicator Data'!BI23)/($AJ$195-$AJ$194)*10)),1))</f>
        <v>1.7</v>
      </c>
      <c r="AK20" s="54">
        <f t="shared" si="1"/>
        <v>2.4</v>
      </c>
      <c r="AL20" s="60">
        <f t="shared" si="2"/>
        <v>3.4</v>
      </c>
      <c r="AM20" s="61">
        <f t="shared" si="3"/>
        <v>2.4</v>
      </c>
      <c r="AN20" s="53" t="str">
        <f>IF('Indicator Data'!BJ23="No data","x",ROUND((IF(LOG('Indicator Data'!BJ23)&gt;AN$195,10,IF(LOG('Indicator Data'!BJ23)&lt;AN$194,0,10-(AN$195-LOG('Indicator Data'!BJ23))/(AN$195-AN$194)*10))),1))</f>
        <v>x</v>
      </c>
      <c r="AO20" s="53">
        <f>IF('Indicator Data'!BK23="No data","x",ROUND((IF(LOG('Indicator Data'!BK23)&gt;AO$195,10,IF(LOG('Indicator Data'!BK23)&lt;AO$194,0,10-(AO$195-LOG('Indicator Data'!BK23))/(AO$195-AO$194)*10))),1))</f>
        <v>3.6</v>
      </c>
      <c r="AP20" s="54">
        <f t="shared" si="16"/>
        <v>3.6</v>
      </c>
      <c r="AQ20" s="54">
        <f>IF('Indicator Data'!BL23=0,10,ROUND(IF(LOG('Indicator Data'!BL23)&gt;AQ$195,0,IF(LOG('Indicator Data'!BL23)&lt;AQ$194,10,(AQ$195-LOG('Indicator Data'!BL23))/(AQ$195-AQ$194)*10)),1))</f>
        <v>6.8</v>
      </c>
      <c r="AR20" s="54">
        <f>IF('Indicator Data'!BM23="No data","x",ROUND(IF('Indicator Data'!BM23&gt;AR$195,10,IF('Indicator Data'!BM23&lt;AR$194,0,10-(AR$195-'Indicator Data'!BM23)/(AR$195-AR$194)*10)),1))</f>
        <v>0</v>
      </c>
      <c r="AS20" s="56">
        <f t="shared" si="17"/>
        <v>3.5</v>
      </c>
      <c r="AT20" s="53">
        <f>IF('Indicator Data'!BN23="No data","x",ROUND(IF('Indicator Data'!BN23^2&gt;AT$195,0,IF('Indicator Data'!BN23^2&lt;AT$194,10,(AT$195-'Indicator Data'!BN23^2)/(AT$195-AT$194)*10)),1))</f>
        <v>9</v>
      </c>
      <c r="AU20" s="53">
        <f>IF('Indicator Data'!BO23="No data","x",ROUND(IF('Indicator Data'!BO23&gt;AU$195,0,IF('Indicator Data'!BO23&lt;AU$194,10,(AU$195-'Indicator Data'!BO23)/(AU$195-AU$194)*10)),1))</f>
        <v>6</v>
      </c>
      <c r="AV20" s="53">
        <f>IF('Indicator Data'!BP23="No data","x",ROUND(IF('Indicator Data'!BP23&gt;AV$195,0,IF('Indicator Data'!BP23&lt;AV$194,10,(AV$195-'Indicator Data'!BP23)/(AV$195-AV$194)*10)),1))</f>
        <v>8.8000000000000007</v>
      </c>
      <c r="AW20" s="54">
        <f t="shared" si="18"/>
        <v>7.9</v>
      </c>
      <c r="AX20" s="54">
        <f>IF('Indicator Data'!BQ23="No data","x",ROUND(IF('Indicator Data'!BQ23&gt;AX$195,0,IF('Indicator Data'!BQ23&lt;AX$194,10,(AX$195-'Indicator Data'!BQ23)/(AX$195-AX$194)*10)),1))</f>
        <v>7.9</v>
      </c>
      <c r="AY20" s="56">
        <f t="shared" si="19"/>
        <v>7.9</v>
      </c>
      <c r="AZ20" s="61">
        <f t="shared" si="20"/>
        <v>5.7</v>
      </c>
    </row>
    <row r="21" spans="1:52" s="2" customFormat="1" x14ac:dyDescent="0.3">
      <c r="A21" s="98" t="str">
        <f>'Indicator Data'!A24</f>
        <v>Bhutan</v>
      </c>
      <c r="B21" s="39" t="str">
        <f>'Indicator Data'!B24</f>
        <v>BTN</v>
      </c>
      <c r="C21" s="53">
        <f>ROUND(IF('Indicator Data'!AL24="No data",IF((0.1022*LN('Indicator Data'!CI24)-0.1711)&gt;C$195,0,IF((0.1022*LN('Indicator Data'!CI24)-0.1711)&lt;C$194,10,(C$195-(0.1022*LN('Indicator Data'!CI24)-0.1711))/(C$195-C$194)*10)),IF('Indicator Data'!AL24&gt;C$195,0,IF('Indicator Data'!AL24&lt;C$194,10,(C$195-'Indicator Data'!AL24)/(C$195-C$194)*10))),1)</f>
        <v>5.7</v>
      </c>
      <c r="D21" s="53">
        <f>IF('Indicator Data'!AM24="No data","x",ROUND((IF(LOG('Indicator Data'!AM24*1000)&gt;D$195,10,IF(LOG('Indicator Data'!AM24*1000)&lt;D$194,0,10-(D$195-LOG('Indicator Data'!AM24*1000))/(D$195-D$194)*10))),1))</f>
        <v>8.3000000000000007</v>
      </c>
      <c r="E21" s="54">
        <f t="shared" si="4"/>
        <v>7.2</v>
      </c>
      <c r="F21" s="53">
        <f>IF('Indicator Data'!AZ24="No data","x",ROUND(IF('Indicator Data'!AZ24&gt;F$195,10,IF('Indicator Data'!AZ24&lt;F$194,0,10-(F$195-'Indicator Data'!AZ24)/(F$195-F$194)*10)),1))</f>
        <v>5.8</v>
      </c>
      <c r="G21" s="53">
        <f>IF('Indicator Data'!BA24="No data","x",ROUND(IF('Indicator Data'!BA24&gt;G$195,10,IF('Indicator Data'!BA24&lt;G$194,0,10-(G$195-'Indicator Data'!BA24)/(G$195-G$194)*10)),1))</f>
        <v>3.1</v>
      </c>
      <c r="H21" s="54">
        <f t="shared" si="5"/>
        <v>4.5</v>
      </c>
      <c r="I21" s="55">
        <f>SUM(IF('Indicator Data'!AN24=0,0,'Indicator Data'!AN24),SUM('Indicator Data'!AO24:AP24))</f>
        <v>70.069999999999993</v>
      </c>
      <c r="J21" s="55">
        <f>I21/'Indicator Data'!CJ24*1000000</f>
        <v>91.823549916524044</v>
      </c>
      <c r="K21" s="53">
        <f t="shared" si="6"/>
        <v>1.8</v>
      </c>
      <c r="L21" s="53">
        <f>IF('Indicator Data'!AQ24="No data","x",ROUND(IF('Indicator Data'!AQ24&gt;L$195,10,IF('Indicator Data'!AQ24&lt;L$194,0,10-(L$195-'Indicator Data'!AQ24)/(L$195-L$194)*10)),1))</f>
        <v>3</v>
      </c>
      <c r="M21" s="53">
        <f>IF('Indicator Data'!AR24="No data","x",IF('Indicator Data'!AR24=0,0,ROUND(IF('Indicator Data'!AR24&gt;M$195,10,IF('Indicator Data'!AR24&lt;M$194,0,10-(M$195-'Indicator Data'!AR24)/(M$195-M$194)*10)),1)))</f>
        <v>0.8</v>
      </c>
      <c r="N21" s="54">
        <f t="shared" si="7"/>
        <v>1.9</v>
      </c>
      <c r="O21" s="56">
        <f t="shared" si="8"/>
        <v>5.2</v>
      </c>
      <c r="P21" s="67">
        <f>IF(AND('Indicator Data'!BE24="No data",'Indicator Data'!BF24="No data"),0,SUM('Indicator Data'!BE24:BG24)/1000)</f>
        <v>0</v>
      </c>
      <c r="Q21" s="53">
        <f t="shared" si="9"/>
        <v>0</v>
      </c>
      <c r="R21" s="57">
        <f>P21*1000/'Indicator Data'!CJ24</f>
        <v>0</v>
      </c>
      <c r="S21" s="53">
        <f t="shared" si="10"/>
        <v>0</v>
      </c>
      <c r="T21" s="58">
        <f t="shared" si="11"/>
        <v>0</v>
      </c>
      <c r="U21" s="53">
        <f>IF('Indicator Data'!AV24="No data","x",ROUND(IF('Indicator Data'!AV24&gt;U$195,10,IF('Indicator Data'!AV24&lt;U$194,0,10-(U$195-'Indicator Data'!AV24)/(U$195-U$194)*10)),1))</f>
        <v>0.2</v>
      </c>
      <c r="V21" s="53" t="str">
        <f>IF('Indicator Data'!AW24="No data","x",IF('Indicator Data'!AW24=0,0,ROUND(IF('Indicator Data'!AW24&gt;V$195,10,IF('Indicator Data'!AW24&lt;V$194,0,10-(V$195-'Indicator Data'!AW24)/(V$195-V$194)*10)),1)))</f>
        <v>x</v>
      </c>
      <c r="W21" s="53">
        <f t="shared" si="12"/>
        <v>0.2</v>
      </c>
      <c r="X21" s="53">
        <f>IF('Indicator Data'!AU24="No data","x",ROUND(IF('Indicator Data'!AU24&gt;X$195,10,IF('Indicator Data'!AU24&lt;X$194,0,10-(X$195-'Indicator Data'!AU24)/(X$195-X$194)*10)),1))</f>
        <v>2.4</v>
      </c>
      <c r="Y21" s="159">
        <f>IF('Indicator Data'!AX24="No data","x",ROUND(IF('Indicator Data'!AX24&gt;Y$195,10,IF('Indicator Data'!AX24&lt;Y$194,0,10-(Y$195-'Indicator Data'!AX24)/(Y$195-Y$194)*10)),1))</f>
        <v>0</v>
      </c>
      <c r="Z21" s="57">
        <f>IF('Indicator Data'!AY24="No data","x",IF(('Indicator Data'!AY24/'Indicator Data'!CJ24)&gt;1,1,IF('Indicator Data'!AY24&gt;'Indicator Data'!AY24,1,'Indicator Data'!AY24/'Indicator Data'!CJ24)))</f>
        <v>0.30730945335699139</v>
      </c>
      <c r="AA21" s="159">
        <f t="shared" si="13"/>
        <v>3.4</v>
      </c>
      <c r="AB21" s="54">
        <f t="shared" si="0"/>
        <v>1.5</v>
      </c>
      <c r="AC21" s="53">
        <f>IF('Indicator Data'!AS24="No data","x",ROUND(IF('Indicator Data'!AS24&gt;AC$195,10,IF('Indicator Data'!AS24&lt;AC$194,0,10-(AC$195-'Indicator Data'!AS24)/(AC$195-AC$194)*10)),1))</f>
        <v>2.2999999999999998</v>
      </c>
      <c r="AD21" s="53">
        <f>IF('Indicator Data'!AT24="No data","x",ROUND(IF('Indicator Data'!AT24&gt;AD$195,10,IF('Indicator Data'!AT24&lt;AD$194,0,10-(AD$195-'Indicator Data'!AT24)/(AD$195-AD$194)*10)),1))</f>
        <v>2.8</v>
      </c>
      <c r="AE21" s="54">
        <f t="shared" si="14"/>
        <v>2.6</v>
      </c>
      <c r="AF21" s="67">
        <f>('Indicator Data'!BD24+'Indicator Data'!BC24*0.5+'Indicator Data'!BB24*0.25)/1000</f>
        <v>0</v>
      </c>
      <c r="AG21" s="59">
        <f>AF21*1000/'Indicator Data'!CJ24</f>
        <v>0</v>
      </c>
      <c r="AH21" s="54">
        <f t="shared" si="15"/>
        <v>0</v>
      </c>
      <c r="AI21" s="53">
        <f>IF('Indicator Data'!BH24="No data","x",ROUND(IF('Indicator Data'!BH24&lt;$AI$194,10,IF('Indicator Data'!BH24&gt;$AI$195,0,($AI$195-'Indicator Data'!BH24)/($AI$195-$AI$194)*10)),1))</f>
        <v>5.3</v>
      </c>
      <c r="AJ21" s="53">
        <f>IF('Indicator Data'!BI24="No data","x",ROUND(IF('Indicator Data'!BI24&gt;$AJ$195,10,IF('Indicator Data'!BI24&lt;$AJ$194,0,10-($AJ$195-'Indicator Data'!BI24)/($AJ$195-$AJ$194)*10)),1))</f>
        <v>3.3</v>
      </c>
      <c r="AK21" s="54">
        <f t="shared" si="1"/>
        <v>4.3</v>
      </c>
      <c r="AL21" s="60">
        <f t="shared" si="2"/>
        <v>2.2000000000000002</v>
      </c>
      <c r="AM21" s="61">
        <f t="shared" si="3"/>
        <v>1.2</v>
      </c>
      <c r="AN21" s="53">
        <f>IF('Indicator Data'!BJ24="No data","x",ROUND((IF(LOG('Indicator Data'!BJ24)&gt;AN$195,10,IF(LOG('Indicator Data'!BJ24)&lt;AN$194,0,10-(AN$195-LOG('Indicator Data'!BJ24))/(AN$195-AN$194)*10))),1))</f>
        <v>3.6</v>
      </c>
      <c r="AO21" s="53">
        <f>IF('Indicator Data'!BK24="No data","x",ROUND((IF(LOG('Indicator Data'!BK24)&gt;AO$195,10,IF(LOG('Indicator Data'!BK24)&lt;AO$194,0,10-(AO$195-LOG('Indicator Data'!BK24))/(AO$195-AO$194)*10))),1))</f>
        <v>3.5</v>
      </c>
      <c r="AP21" s="54">
        <f t="shared" si="16"/>
        <v>3.6</v>
      </c>
      <c r="AQ21" s="54">
        <f>IF('Indicator Data'!BL24=0,10,ROUND(IF(LOG('Indicator Data'!BL24)&gt;AQ$195,0,IF(LOG('Indicator Data'!BL24)&lt;AQ$194,10,(AQ$195-LOG('Indicator Data'!BL24))/(AQ$195-AQ$194)*10)),1))</f>
        <v>1.8</v>
      </c>
      <c r="AR21" s="54">
        <f>IF('Indicator Data'!BM24="No data","x",ROUND(IF('Indicator Data'!BM24&gt;AR$195,10,IF('Indicator Data'!BM24&lt;AR$194,0,10-(AR$195-'Indicator Data'!BM24)/(AR$195-AR$194)*10)),1))</f>
        <v>4</v>
      </c>
      <c r="AS21" s="56">
        <f t="shared" si="17"/>
        <v>3.1</v>
      </c>
      <c r="AT21" s="53">
        <f>IF('Indicator Data'!BN24="No data","x",ROUND(IF('Indicator Data'!BN24^2&gt;AT$195,0,IF('Indicator Data'!BN24^2&lt;AT$194,10,(AT$195-'Indicator Data'!BN24^2)/(AT$195-AT$194)*10)),1))</f>
        <v>6.1</v>
      </c>
      <c r="AU21" s="53">
        <f>IF('Indicator Data'!BO24="No data","x",ROUND(IF('Indicator Data'!BO24&gt;AU$195,0,IF('Indicator Data'!BO24&lt;AU$194,10,(AU$195-'Indicator Data'!BO24)/(AU$195-AU$194)*10)),1))</f>
        <v>5.5</v>
      </c>
      <c r="AV21" s="53">
        <f>IF('Indicator Data'!BP24="No data","x",ROUND(IF('Indicator Data'!BP24&gt;AV$195,0,IF('Indicator Data'!BP24&lt;AV$194,10,(AV$195-'Indicator Data'!BP24)/(AV$195-AV$194)*10)),1))</f>
        <v>5.8</v>
      </c>
      <c r="AW21" s="54">
        <f t="shared" si="18"/>
        <v>5.8</v>
      </c>
      <c r="AX21" s="54">
        <f>IF('Indicator Data'!BQ24="No data","x",ROUND(IF('Indicator Data'!BQ24&gt;AX$195,0,IF('Indicator Data'!BQ24&lt;AX$194,10,(AX$195-'Indicator Data'!BQ24)/(AX$195-AX$194)*10)),1))</f>
        <v>4.0999999999999996</v>
      </c>
      <c r="AY21" s="56">
        <f t="shared" si="19"/>
        <v>5</v>
      </c>
      <c r="AZ21" s="61">
        <f t="shared" si="20"/>
        <v>4.0999999999999996</v>
      </c>
    </row>
    <row r="22" spans="1:52" s="2" customFormat="1" x14ac:dyDescent="0.3">
      <c r="A22" s="98" t="str">
        <f>'Indicator Data'!A25</f>
        <v>Bolivia</v>
      </c>
      <c r="B22" s="39" t="str">
        <f>'Indicator Data'!B25</f>
        <v>BOL</v>
      </c>
      <c r="C22" s="53">
        <f>ROUND(IF('Indicator Data'!AL25="No data",IF((0.1022*LN('Indicator Data'!CI25)-0.1711)&gt;C$195,0,IF((0.1022*LN('Indicator Data'!CI25)-0.1711)&lt;C$194,10,(C$195-(0.1022*LN('Indicator Data'!CI25)-0.1711))/(C$195-C$194)*10)),IF('Indicator Data'!AL25&gt;C$195,0,IF('Indicator Data'!AL25&lt;C$194,10,(C$195-'Indicator Data'!AL25)/(C$195-C$194)*10))),1)</f>
        <v>3.9</v>
      </c>
      <c r="D22" s="53">
        <f>IF('Indicator Data'!AM25="No data","x",ROUND((IF(LOG('Indicator Data'!AM25*1000)&gt;D$195,10,IF(LOG('Indicator Data'!AM25*1000)&lt;D$194,0,10-(D$195-LOG('Indicator Data'!AM25*1000))/(D$195-D$194)*10))),1))</f>
        <v>7.3</v>
      </c>
      <c r="E22" s="54">
        <f t="shared" si="4"/>
        <v>5.9</v>
      </c>
      <c r="F22" s="53">
        <f>IF('Indicator Data'!AZ25="No data","x",ROUND(IF('Indicator Data'!AZ25&gt;F$195,10,IF('Indicator Data'!AZ25&lt;F$194,0,10-(F$195-'Indicator Data'!AZ25)/(F$195-F$194)*10)),1))</f>
        <v>5.9</v>
      </c>
      <c r="G22" s="53">
        <f>IF('Indicator Data'!BA25="No data","x",ROUND(IF('Indicator Data'!BA25&gt;G$195,10,IF('Indicator Data'!BA25&lt;G$194,0,10-(G$195-'Indicator Data'!BA25)/(G$195-G$194)*10)),1))</f>
        <v>4.8</v>
      </c>
      <c r="H22" s="54">
        <f t="shared" si="5"/>
        <v>5.4</v>
      </c>
      <c r="I22" s="55">
        <f>SUM(IF('Indicator Data'!AN25=0,0,'Indicator Data'!AN25),SUM('Indicator Data'!AO25:AP25))</f>
        <v>626.59012000000007</v>
      </c>
      <c r="J22" s="55">
        <f>I22/'Indicator Data'!CJ25*1000000</f>
        <v>54.424091786905045</v>
      </c>
      <c r="K22" s="53">
        <f t="shared" si="6"/>
        <v>1.1000000000000001</v>
      </c>
      <c r="L22" s="53">
        <f>IF('Indicator Data'!AQ25="No data","x",ROUND(IF('Indicator Data'!AQ25&gt;L$195,10,IF('Indicator Data'!AQ25&lt;L$194,0,10-(L$195-'Indicator Data'!AQ25)/(L$195-L$194)*10)),1))</f>
        <v>1.2</v>
      </c>
      <c r="M22" s="53">
        <f>IF('Indicator Data'!AR25="No data","x",IF('Indicator Data'!AR25=0,0,ROUND(IF('Indicator Data'!AR25&gt;M$195,10,IF('Indicator Data'!AR25&lt;M$194,0,10-(M$195-'Indicator Data'!AR25)/(M$195-M$194)*10)),1)))</f>
        <v>1.2</v>
      </c>
      <c r="N22" s="54">
        <f t="shared" si="7"/>
        <v>1.2</v>
      </c>
      <c r="O22" s="56">
        <f t="shared" si="8"/>
        <v>4.5999999999999996</v>
      </c>
      <c r="P22" s="67">
        <f>IF(AND('Indicator Data'!BE25="No data",'Indicator Data'!BF25="No data"),0,SUM('Indicator Data'!BE25:BG25)/1000)</f>
        <v>0.85599999999999998</v>
      </c>
      <c r="Q22" s="53">
        <f t="shared" si="9"/>
        <v>0</v>
      </c>
      <c r="R22" s="57">
        <f>P22*1000/'Indicator Data'!CJ25</f>
        <v>7.435007524470816E-5</v>
      </c>
      <c r="S22" s="53">
        <f t="shared" si="10"/>
        <v>1.7</v>
      </c>
      <c r="T22" s="58">
        <f t="shared" si="11"/>
        <v>0.9</v>
      </c>
      <c r="U22" s="53">
        <f>IF('Indicator Data'!AV25="No data","x",ROUND(IF('Indicator Data'!AV25&gt;U$195,10,IF('Indicator Data'!AV25&lt;U$194,0,10-(U$195-'Indicator Data'!AV25)/(U$195-U$194)*10)),1))</f>
        <v>0.6</v>
      </c>
      <c r="V22" s="53">
        <f>IF('Indicator Data'!AW25="No data","x",IF('Indicator Data'!AW25=0,0,ROUND(IF('Indicator Data'!AW25&gt;V$195,10,IF('Indicator Data'!AW25&lt;V$194,0,10-(V$195-'Indicator Data'!AW25)/(V$195-V$194)*10)),1)))</f>
        <v>0.8</v>
      </c>
      <c r="W22" s="53">
        <f t="shared" si="12"/>
        <v>0.7</v>
      </c>
      <c r="X22" s="53">
        <f>IF('Indicator Data'!AU25="No data","x",ROUND(IF('Indicator Data'!AU25&gt;X$195,10,IF('Indicator Data'!AU25&lt;X$194,0,10-(X$195-'Indicator Data'!AU25)/(X$195-X$194)*10)),1))</f>
        <v>2</v>
      </c>
      <c r="Y22" s="159">
        <f>IF('Indicator Data'!AX25="No data","x",ROUND(IF('Indicator Data'!AX25&gt;Y$195,10,IF('Indicator Data'!AX25&lt;Y$194,0,10-(Y$195-'Indicator Data'!AX25)/(Y$195-Y$194)*10)),1))</f>
        <v>0</v>
      </c>
      <c r="Z22" s="57">
        <f>IF('Indicator Data'!AY25="No data","x",IF(('Indicator Data'!AY25/'Indicator Data'!CJ25)&gt;1,1,IF('Indicator Data'!AY25&gt;'Indicator Data'!AY25,1,'Indicator Data'!AY25/'Indicator Data'!CJ25)))</f>
        <v>0.15402278204431785</v>
      </c>
      <c r="AA22" s="159">
        <f t="shared" si="13"/>
        <v>1.7</v>
      </c>
      <c r="AB22" s="54">
        <f t="shared" si="0"/>
        <v>1.1000000000000001</v>
      </c>
      <c r="AC22" s="53">
        <f>IF('Indicator Data'!AS25="No data","x",ROUND(IF('Indicator Data'!AS25&gt;AC$195,10,IF('Indicator Data'!AS25&lt;AC$194,0,10-(AC$195-'Indicator Data'!AS25)/(AC$195-AC$194)*10)),1))</f>
        <v>2.1</v>
      </c>
      <c r="AD22" s="53">
        <f>IF('Indicator Data'!AT25="No data","x",ROUND(IF('Indicator Data'!AT25&gt;AD$195,10,IF('Indicator Data'!AT25&lt;AD$194,0,10-(AD$195-'Indicator Data'!AT25)/(AD$195-AD$194)*10)),1))</f>
        <v>0.8</v>
      </c>
      <c r="AE22" s="54">
        <f t="shared" si="14"/>
        <v>1.5</v>
      </c>
      <c r="AF22" s="67">
        <f>('Indicator Data'!BD25+'Indicator Data'!BC25*0.5+'Indicator Data'!BB25*0.25)/1000</f>
        <v>359.34699999999998</v>
      </c>
      <c r="AG22" s="59">
        <f>AF22*1000/'Indicator Data'!CJ25</f>
        <v>3.1212005244112318E-2</v>
      </c>
      <c r="AH22" s="54">
        <f t="shared" si="15"/>
        <v>3.1</v>
      </c>
      <c r="AI22" s="53">
        <f>IF('Indicator Data'!BH25="No data","x",ROUND(IF('Indicator Data'!BH25&lt;$AI$194,10,IF('Indicator Data'!BH25&gt;$AI$195,0,($AI$195-'Indicator Data'!BH25)/($AI$195-$AI$194)*10)),1))</f>
        <v>6</v>
      </c>
      <c r="AJ22" s="53">
        <f>IF('Indicator Data'!BI25="No data","x",ROUND(IF('Indicator Data'!BI25&gt;$AJ$195,10,IF('Indicator Data'!BI25&lt;$AJ$194,0,10-($AJ$195-'Indicator Data'!BI25)/($AJ$195-$AJ$194)*10)),1))</f>
        <v>4</v>
      </c>
      <c r="AK22" s="54">
        <f t="shared" si="1"/>
        <v>5</v>
      </c>
      <c r="AL22" s="60">
        <f t="shared" si="2"/>
        <v>2.8</v>
      </c>
      <c r="AM22" s="61">
        <f t="shared" si="3"/>
        <v>1.9</v>
      </c>
      <c r="AN22" s="53">
        <f>IF('Indicator Data'!BJ25="No data","x",ROUND((IF(LOG('Indicator Data'!BJ25)&gt;AN$195,10,IF(LOG('Indicator Data'!BJ25)&lt;AN$194,0,10-(AN$195-LOG('Indicator Data'!BJ25))/(AN$195-AN$194)*10))),1))</f>
        <v>6.5</v>
      </c>
      <c r="AO22" s="53">
        <f>IF('Indicator Data'!BK25="No data","x",ROUND((IF(LOG('Indicator Data'!BK25)&gt;AO$195,10,IF(LOG('Indicator Data'!BK25)&lt;AO$194,0,10-(AO$195-LOG('Indicator Data'!BK25))/(AO$195-AO$194)*10))),1))</f>
        <v>5.0999999999999996</v>
      </c>
      <c r="AP22" s="54">
        <f t="shared" si="16"/>
        <v>5.8</v>
      </c>
      <c r="AQ22" s="54">
        <f>IF('Indicator Data'!BL25=0,10,ROUND(IF(LOG('Indicator Data'!BL25)&gt;AQ$195,0,IF(LOG('Indicator Data'!BL25)&lt;AQ$194,10,(AQ$195-LOG('Indicator Data'!BL25))/(AQ$195-AQ$194)*10)),1))</f>
        <v>2.9</v>
      </c>
      <c r="AR22" s="54">
        <f>IF('Indicator Data'!BM25="No data","x",ROUND(IF('Indicator Data'!BM25&gt;AR$195,10,IF('Indicator Data'!BM25&lt;AR$194,0,10-(AR$195-'Indicator Data'!BM25)/(AR$195-AR$194)*10)),1))</f>
        <v>10</v>
      </c>
      <c r="AS22" s="56">
        <f t="shared" si="17"/>
        <v>6.2</v>
      </c>
      <c r="AT22" s="53">
        <f>IF('Indicator Data'!BN25="No data","x",ROUND(IF('Indicator Data'!BN25^2&gt;AT$195,0,IF('Indicator Data'!BN25^2&lt;AT$194,10,(AT$195-'Indicator Data'!BN25^2)/(AT$195-AT$194)*10)),1))</f>
        <v>1.6</v>
      </c>
      <c r="AU22" s="53">
        <f>IF('Indicator Data'!BO25="No data","x",ROUND(IF('Indicator Data'!BO25&gt;AU$195,0,IF('Indicator Data'!BO25&lt;AU$194,10,(AU$195-'Indicator Data'!BO25)/(AU$195-AU$194)*10)),1))</f>
        <v>5.0999999999999996</v>
      </c>
      <c r="AV22" s="53">
        <f>IF('Indicator Data'!BP25="No data","x",ROUND(IF('Indicator Data'!BP25&gt;AV$195,0,IF('Indicator Data'!BP25&lt;AV$194,10,(AV$195-'Indicator Data'!BP25)/(AV$195-AV$194)*10)),1))</f>
        <v>6</v>
      </c>
      <c r="AW22" s="54">
        <f t="shared" si="18"/>
        <v>4.2</v>
      </c>
      <c r="AX22" s="54">
        <f>IF('Indicator Data'!BQ25="No data","x",ROUND(IF('Indicator Data'!BQ25&gt;AX$195,0,IF('Indicator Data'!BQ25&lt;AX$194,10,(AX$195-'Indicator Data'!BQ25)/(AX$195-AX$194)*10)),1))</f>
        <v>9.1999999999999993</v>
      </c>
      <c r="AY22" s="56">
        <f t="shared" si="19"/>
        <v>6.7</v>
      </c>
      <c r="AZ22" s="61">
        <f t="shared" si="20"/>
        <v>6.5</v>
      </c>
    </row>
    <row r="23" spans="1:52" s="2" customFormat="1" x14ac:dyDescent="0.3">
      <c r="A23" s="98" t="str">
        <f>'Indicator Data'!A26</f>
        <v>Bosnia and Herzegovina</v>
      </c>
      <c r="B23" s="39" t="str">
        <f>'Indicator Data'!B26</f>
        <v>BIH</v>
      </c>
      <c r="C23" s="53">
        <f>ROUND(IF('Indicator Data'!AL26="No data",IF((0.1022*LN('Indicator Data'!CI26)-0.1711)&gt;C$195,0,IF((0.1022*LN('Indicator Data'!CI26)-0.1711)&lt;C$194,10,(C$195-(0.1022*LN('Indicator Data'!CI26)-0.1711))/(C$195-C$194)*10)),IF('Indicator Data'!AL26&gt;C$195,0,IF('Indicator Data'!AL26&lt;C$194,10,(C$195-'Indicator Data'!AL26)/(C$195-C$194)*10))),1)</f>
        <v>2.6</v>
      </c>
      <c r="D23" s="53">
        <f>IF('Indicator Data'!AM26="No data","x",ROUND((IF(LOG('Indicator Data'!AM26*1000)&gt;D$195,10,IF(LOG('Indicator Data'!AM26*1000)&lt;D$194,0,10-(D$195-LOG('Indicator Data'!AM26*1000))/(D$195-D$194)*10))),1))</f>
        <v>3.4</v>
      </c>
      <c r="E23" s="54">
        <f t="shared" si="4"/>
        <v>3</v>
      </c>
      <c r="F23" s="53">
        <f>IF('Indicator Data'!AZ26="No data","x",ROUND(IF('Indicator Data'!AZ26&gt;F$195,10,IF('Indicator Data'!AZ26&lt;F$194,0,10-(F$195-'Indicator Data'!AZ26)/(F$195-F$194)*10)),1))</f>
        <v>2.2000000000000002</v>
      </c>
      <c r="G23" s="53">
        <f>IF('Indicator Data'!BA26="No data","x",ROUND(IF('Indicator Data'!BA26&gt;G$195,10,IF('Indicator Data'!BA26&lt;G$194,0,10-(G$195-'Indicator Data'!BA26)/(G$195-G$194)*10)),1))</f>
        <v>2</v>
      </c>
      <c r="H23" s="54">
        <f t="shared" si="5"/>
        <v>2.1</v>
      </c>
      <c r="I23" s="55">
        <f>SUM(IF('Indicator Data'!AN26=0,0,'Indicator Data'!AN26),SUM('Indicator Data'!AO26:AP26))</f>
        <v>526.69072000000006</v>
      </c>
      <c r="J23" s="55">
        <f>I23/'Indicator Data'!CJ26*1000000</f>
        <v>159.55499518630427</v>
      </c>
      <c r="K23" s="53">
        <f t="shared" si="6"/>
        <v>3.2</v>
      </c>
      <c r="L23" s="53">
        <f>IF('Indicator Data'!AQ26="No data","x",ROUND(IF('Indicator Data'!AQ26&gt;L$195,10,IF('Indicator Data'!AQ26&lt;L$194,0,10-(L$195-'Indicator Data'!AQ26)/(L$195-L$194)*10)),1))</f>
        <v>1.2</v>
      </c>
      <c r="M23" s="53">
        <f>IF('Indicator Data'!AR26="No data","x",IF('Indicator Data'!AR26=0,0,ROUND(IF('Indicator Data'!AR26&gt;M$195,10,IF('Indicator Data'!AR26&lt;M$194,0,10-(M$195-'Indicator Data'!AR26)/(M$195-M$194)*10)),1)))</f>
        <v>3.5</v>
      </c>
      <c r="N23" s="54">
        <f t="shared" si="7"/>
        <v>2.6</v>
      </c>
      <c r="O23" s="56">
        <f t="shared" si="8"/>
        <v>2.7</v>
      </c>
      <c r="P23" s="67">
        <f>IF(AND('Indicator Data'!BE26="No data",'Indicator Data'!BF26="No data"),0,SUM('Indicator Data'!BE26:BG26)/1000)</f>
        <v>105.239</v>
      </c>
      <c r="Q23" s="53">
        <f t="shared" si="9"/>
        <v>6.7</v>
      </c>
      <c r="R23" s="57">
        <f>P23*1000/'Indicator Data'!CJ26</f>
        <v>3.1880964484074209E-2</v>
      </c>
      <c r="S23" s="53">
        <f t="shared" si="10"/>
        <v>7.5</v>
      </c>
      <c r="T23" s="58">
        <f t="shared" si="11"/>
        <v>7.1</v>
      </c>
      <c r="U23" s="53" t="str">
        <f>IF('Indicator Data'!AV26="No data","x",ROUND(IF('Indicator Data'!AV26&gt;U$195,10,IF('Indicator Data'!AV26&lt;U$194,0,10-(U$195-'Indicator Data'!AV26)/(U$195-U$194)*10)),1))</f>
        <v>x</v>
      </c>
      <c r="V23" s="53" t="str">
        <f>IF('Indicator Data'!AW26="No data","x",IF('Indicator Data'!AW26=0,0,ROUND(IF('Indicator Data'!AW26&gt;V$195,10,IF('Indicator Data'!AW26&lt;V$194,0,10-(V$195-'Indicator Data'!AW26)/(V$195-V$194)*10)),1)))</f>
        <v>x</v>
      </c>
      <c r="W23" s="53" t="str">
        <f t="shared" si="12"/>
        <v>x</v>
      </c>
      <c r="X23" s="53">
        <f>IF('Indicator Data'!AU26="No data","x",ROUND(IF('Indicator Data'!AU26&gt;X$195,10,IF('Indicator Data'!AU26&lt;X$194,0,10-(X$195-'Indicator Data'!AU26)/(X$195-X$194)*10)),1))</f>
        <v>0.5</v>
      </c>
      <c r="Y23" s="159" t="str">
        <f>IF('Indicator Data'!AX26="No data","x",ROUND(IF('Indicator Data'!AX26&gt;Y$195,10,IF('Indicator Data'!AX26&lt;Y$194,0,10-(Y$195-'Indicator Data'!AX26)/(Y$195-Y$194)*10)),1))</f>
        <v>x</v>
      </c>
      <c r="Z23" s="57">
        <f>IF('Indicator Data'!AY26="No data","x",IF(('Indicator Data'!AY26/'Indicator Data'!CJ26)&gt;1,1,IF('Indicator Data'!AY26&gt;'Indicator Data'!AY26,1,'Indicator Data'!AY26/'Indicator Data'!CJ26)))</f>
        <v>0</v>
      </c>
      <c r="AA23" s="159">
        <f t="shared" si="13"/>
        <v>0</v>
      </c>
      <c r="AB23" s="54">
        <f t="shared" si="0"/>
        <v>0.3</v>
      </c>
      <c r="AC23" s="53">
        <f>IF('Indicator Data'!AS26="No data","x",ROUND(IF('Indicator Data'!AS26&gt;AC$195,10,IF('Indicator Data'!AS26&lt;AC$194,0,10-(AC$195-'Indicator Data'!AS26)/(AC$195-AC$194)*10)),1))</f>
        <v>0.4</v>
      </c>
      <c r="AD23" s="53">
        <f>IF('Indicator Data'!AT26="No data","x",ROUND(IF('Indicator Data'!AT26&gt;AD$195,10,IF('Indicator Data'!AT26&lt;AD$194,0,10-(AD$195-'Indicator Data'!AT26)/(AD$195-AD$194)*10)),1))</f>
        <v>0.3</v>
      </c>
      <c r="AE23" s="54">
        <f t="shared" si="14"/>
        <v>0.4</v>
      </c>
      <c r="AF23" s="67">
        <f>('Indicator Data'!BD26+'Indicator Data'!BC26*0.5+'Indicator Data'!BB26*0.25)/1000</f>
        <v>0.75900000000000001</v>
      </c>
      <c r="AG23" s="59">
        <f>AF23*1000/'Indicator Data'!CJ26</f>
        <v>2.2993046345377974E-4</v>
      </c>
      <c r="AH23" s="54">
        <f t="shared" si="15"/>
        <v>0</v>
      </c>
      <c r="AI23" s="53">
        <f>IF('Indicator Data'!BH26="No data","x",ROUND(IF('Indicator Data'!BH26&lt;$AI$194,10,IF('Indicator Data'!BH26&gt;$AI$195,0,($AI$195-'Indicator Data'!BH26)/($AI$195-$AI$194)*10)),1))</f>
        <v>2.7</v>
      </c>
      <c r="AJ23" s="53">
        <f>IF('Indicator Data'!BI26="No data","x",ROUND(IF('Indicator Data'!BI26&gt;$AJ$195,10,IF('Indicator Data'!BI26&lt;$AJ$194,0,10-($AJ$195-'Indicator Data'!BI26)/($AJ$195-$AJ$194)*10)),1))</f>
        <v>0</v>
      </c>
      <c r="AK23" s="54">
        <f t="shared" si="1"/>
        <v>1.4</v>
      </c>
      <c r="AL23" s="60">
        <f t="shared" si="2"/>
        <v>0.5</v>
      </c>
      <c r="AM23" s="61">
        <f t="shared" si="3"/>
        <v>4.5999999999999996</v>
      </c>
      <c r="AN23" s="53" t="str">
        <f>IF('Indicator Data'!BJ26="No data","x",ROUND((IF(LOG('Indicator Data'!BJ26)&gt;AN$195,10,IF(LOG('Indicator Data'!BJ26)&lt;AN$194,0,10-(AN$195-LOG('Indicator Data'!BJ26))/(AN$195-AN$194)*10))),1))</f>
        <v>x</v>
      </c>
      <c r="AO23" s="53">
        <f>IF('Indicator Data'!BK26="No data","x",ROUND((IF(LOG('Indicator Data'!BK26)&gt;AO$195,10,IF(LOG('Indicator Data'!BK26)&lt;AO$194,0,10-(AO$195-LOG('Indicator Data'!BK26))/(AO$195-AO$194)*10))),1))</f>
        <v>4.9000000000000004</v>
      </c>
      <c r="AP23" s="54">
        <f t="shared" si="16"/>
        <v>4.9000000000000004</v>
      </c>
      <c r="AQ23" s="54">
        <f>IF('Indicator Data'!BL26=0,10,ROUND(IF(LOG('Indicator Data'!BL26)&gt;AQ$195,0,IF(LOG('Indicator Data'!BL26)&lt;AQ$194,10,(AQ$195-LOG('Indicator Data'!BL26))/(AQ$195-AQ$194)*10)),1))</f>
        <v>5.9</v>
      </c>
      <c r="AR23" s="54">
        <f>IF('Indicator Data'!BM26="No data","x",ROUND(IF('Indicator Data'!BM26&gt;AR$195,10,IF('Indicator Data'!BM26&lt;AR$194,0,10-(AR$195-'Indicator Data'!BM26)/(AR$195-AR$194)*10)),1))</f>
        <v>0</v>
      </c>
      <c r="AS23" s="56">
        <f t="shared" si="17"/>
        <v>3.6</v>
      </c>
      <c r="AT23" s="53">
        <f>IF('Indicator Data'!BN26="No data","x",ROUND(IF('Indicator Data'!BN26^2&gt;AT$195,0,IF('Indicator Data'!BN26^2&lt;AT$194,10,(AT$195-'Indicator Data'!BN26^2)/(AT$195-AT$194)*10)),1))</f>
        <v>0.7</v>
      </c>
      <c r="AU23" s="53">
        <f>IF('Indicator Data'!BO26="No data","x",ROUND(IF('Indicator Data'!BO26&gt;AU$195,0,IF('Indicator Data'!BO26&lt;AU$194,10,(AU$195-'Indicator Data'!BO26)/(AU$195-AU$194)*10)),1))</f>
        <v>4.9000000000000004</v>
      </c>
      <c r="AV23" s="53">
        <f>IF('Indicator Data'!BP26="No data","x",ROUND(IF('Indicator Data'!BP26&gt;AV$195,0,IF('Indicator Data'!BP26&lt;AV$194,10,(AV$195-'Indicator Data'!BP26)/(AV$195-AV$194)*10)),1))</f>
        <v>3.1</v>
      </c>
      <c r="AW23" s="54">
        <f t="shared" si="18"/>
        <v>2.9</v>
      </c>
      <c r="AX23" s="54">
        <f>IF('Indicator Data'!BQ26="No data","x",ROUND(IF('Indicator Data'!BQ26&gt;AX$195,0,IF('Indicator Data'!BQ26&lt;AX$194,10,(AX$195-'Indicator Data'!BQ26)/(AX$195-AX$194)*10)),1))</f>
        <v>8.5</v>
      </c>
      <c r="AY23" s="56">
        <f t="shared" si="19"/>
        <v>5.7</v>
      </c>
      <c r="AZ23" s="61">
        <f t="shared" si="20"/>
        <v>4.7</v>
      </c>
    </row>
    <row r="24" spans="1:52" s="2" customFormat="1" x14ac:dyDescent="0.3">
      <c r="A24" s="98" t="str">
        <f>'Indicator Data'!A27</f>
        <v>Botswana</v>
      </c>
      <c r="B24" s="39" t="str">
        <f>'Indicator Data'!B27</f>
        <v>BWA</v>
      </c>
      <c r="C24" s="53">
        <f>ROUND(IF('Indicator Data'!AL27="No data",IF((0.1022*LN('Indicator Data'!CI27)-0.1711)&gt;C$195,0,IF((0.1022*LN('Indicator Data'!CI27)-0.1711)&lt;C$194,10,(C$195-(0.1022*LN('Indicator Data'!CI27)-0.1711))/(C$195-C$194)*10)),IF('Indicator Data'!AL27&gt;C$195,0,IF('Indicator Data'!AL27&lt;C$194,10,(C$195-'Indicator Data'!AL27)/(C$195-C$194)*10))),1)</f>
        <v>3.4</v>
      </c>
      <c r="D24" s="53" t="str">
        <f>IF('Indicator Data'!AM27="No data","x",ROUND((IF(LOG('Indicator Data'!AM27*1000)&gt;D$195,10,IF(LOG('Indicator Data'!AM27*1000)&lt;D$194,0,10-(D$195-LOG('Indicator Data'!AM27*1000))/(D$195-D$194)*10))),1))</f>
        <v>x</v>
      </c>
      <c r="E24" s="54">
        <f t="shared" si="4"/>
        <v>3.4</v>
      </c>
      <c r="F24" s="53">
        <f>IF('Indicator Data'!AZ27="No data","x",ROUND(IF('Indicator Data'!AZ27&gt;F$195,10,IF('Indicator Data'!AZ27&lt;F$194,0,10-(F$195-'Indicator Data'!AZ27)/(F$195-F$194)*10)),1))</f>
        <v>6.2</v>
      </c>
      <c r="G24" s="53">
        <f>IF('Indicator Data'!BA27="No data","x",ROUND(IF('Indicator Data'!BA27&gt;G$195,10,IF('Indicator Data'!BA27&lt;G$194,0,10-(G$195-'Indicator Data'!BA27)/(G$195-G$194)*10)),1))</f>
        <v>7.1</v>
      </c>
      <c r="H24" s="54">
        <f t="shared" si="5"/>
        <v>6.7</v>
      </c>
      <c r="I24" s="55">
        <f>SUM(IF('Indicator Data'!AN27=0,0,'Indicator Data'!AN27),SUM('Indicator Data'!AO27:AP27))</f>
        <v>141.52000000000001</v>
      </c>
      <c r="J24" s="55">
        <f>I24/'Indicator Data'!CJ27*1000000</f>
        <v>61.431530019277666</v>
      </c>
      <c r="K24" s="53">
        <f t="shared" si="6"/>
        <v>1.2</v>
      </c>
      <c r="L24" s="53">
        <f>IF('Indicator Data'!AQ27="No data","x",ROUND(IF('Indicator Data'!AQ27&gt;L$195,10,IF('Indicator Data'!AQ27&lt;L$194,0,10-(L$195-'Indicator Data'!AQ27)/(L$195-L$194)*10)),1))</f>
        <v>0.3</v>
      </c>
      <c r="M24" s="53">
        <f>IF('Indicator Data'!AR27="No data","x",IF('Indicator Data'!AR27=0,0,ROUND(IF('Indicator Data'!AR27&gt;M$195,10,IF('Indicator Data'!AR27&lt;M$194,0,10-(M$195-'Indicator Data'!AR27)/(M$195-M$194)*10)),1)))</f>
        <v>0.1</v>
      </c>
      <c r="N24" s="54">
        <f t="shared" si="7"/>
        <v>0.5</v>
      </c>
      <c r="O24" s="56">
        <f t="shared" si="8"/>
        <v>3.5</v>
      </c>
      <c r="P24" s="67">
        <f>IF(AND('Indicator Data'!BE27="No data",'Indicator Data'!BF27="No data"),0,SUM('Indicator Data'!BE27:BG27)/1000)</f>
        <v>2.3149999999999999</v>
      </c>
      <c r="Q24" s="53">
        <f t="shared" si="9"/>
        <v>1.2</v>
      </c>
      <c r="R24" s="57">
        <f>P24*1000/'Indicator Data'!CJ27</f>
        <v>1.0049038439416886E-3</v>
      </c>
      <c r="S24" s="53">
        <f t="shared" si="10"/>
        <v>3.2</v>
      </c>
      <c r="T24" s="58">
        <f t="shared" si="11"/>
        <v>2.2000000000000002</v>
      </c>
      <c r="U24" s="53">
        <f>IF('Indicator Data'!AV27="No data","x",ROUND(IF('Indicator Data'!AV27&gt;U$195,10,IF('Indicator Data'!AV27&lt;U$194,0,10-(U$195-'Indicator Data'!AV27)/(U$195-U$194)*10)),1))</f>
        <v>10</v>
      </c>
      <c r="V24" s="53">
        <f>IF('Indicator Data'!AW27="No data","x",IF('Indicator Data'!AW27=0,0,ROUND(IF('Indicator Data'!AW27&gt;V$195,10,IF('Indicator Data'!AW27&lt;V$194,0,10-(V$195-'Indicator Data'!AW27)/(V$195-V$194)*10)),1)))</f>
        <v>10</v>
      </c>
      <c r="W24" s="53">
        <f t="shared" si="12"/>
        <v>10</v>
      </c>
      <c r="X24" s="53">
        <f>IF('Indicator Data'!AU27="No data","x",ROUND(IF('Indicator Data'!AU27&gt;X$195,10,IF('Indicator Data'!AU27&lt;X$194,0,10-(X$195-'Indicator Data'!AU27)/(X$195-X$194)*10)),1))</f>
        <v>5.5</v>
      </c>
      <c r="Y24" s="159">
        <f>IF('Indicator Data'!AX27="No data","x",ROUND(IF('Indicator Data'!AX27&gt;Y$195,10,IF('Indicator Data'!AX27&lt;Y$194,0,10-(Y$195-'Indicator Data'!AX27)/(Y$195-Y$194)*10)),1))</f>
        <v>0</v>
      </c>
      <c r="Z24" s="57">
        <f>IF('Indicator Data'!AY27="No data","x",IF(('Indicator Data'!AY27/'Indicator Data'!CJ27)&gt;1,1,IF('Indicator Data'!AY27&gt;'Indicator Data'!AY27,1,'Indicator Data'!AY27/'Indicator Data'!CJ27)))</f>
        <v>0.1046823310122876</v>
      </c>
      <c r="AA24" s="159">
        <f t="shared" si="13"/>
        <v>1.2</v>
      </c>
      <c r="AB24" s="54">
        <f t="shared" si="0"/>
        <v>4.2</v>
      </c>
      <c r="AC24" s="53">
        <f>IF('Indicator Data'!AS27="No data","x",ROUND(IF('Indicator Data'!AS27&gt;AC$195,10,IF('Indicator Data'!AS27&lt;AC$194,0,10-(AC$195-'Indicator Data'!AS27)/(AC$195-AC$194)*10)),1))</f>
        <v>2.8</v>
      </c>
      <c r="AD24" s="53">
        <f>IF('Indicator Data'!AT27="No data","x",ROUND(IF('Indicator Data'!AT27&gt;AD$195,10,IF('Indicator Data'!AT27&lt;AD$194,0,10-(AD$195-'Indicator Data'!AT27)/(AD$195-AD$194)*10)),1))</f>
        <v>2.5</v>
      </c>
      <c r="AE24" s="54">
        <f t="shared" si="14"/>
        <v>2.7</v>
      </c>
      <c r="AF24" s="67">
        <f>('Indicator Data'!BD27+'Indicator Data'!BC27*0.5+'Indicator Data'!BB27*0.25)/1000</f>
        <v>40.924999999999997</v>
      </c>
      <c r="AG24" s="59">
        <f>AF24*1000/'Indicator Data'!CJ27</f>
        <v>1.7764876809206742E-2</v>
      </c>
      <c r="AH24" s="54">
        <f t="shared" si="15"/>
        <v>1.8</v>
      </c>
      <c r="AI24" s="53">
        <f>IF('Indicator Data'!BH27="No data","x",ROUND(IF('Indicator Data'!BH27&lt;$AI$194,10,IF('Indicator Data'!BH27&gt;$AI$195,0,($AI$195-'Indicator Data'!BH27)/($AI$195-$AI$194)*10)),1))</f>
        <v>6.8</v>
      </c>
      <c r="AJ24" s="53">
        <f>IF('Indicator Data'!BI27="No data","x",ROUND(IF('Indicator Data'!BI27&gt;$AJ$195,10,IF('Indicator Data'!BI27&lt;$AJ$194,0,10-($AJ$195-'Indicator Data'!BI27)/($AJ$195-$AJ$194)*10)),1))</f>
        <v>7.1</v>
      </c>
      <c r="AK24" s="54">
        <f t="shared" si="1"/>
        <v>7</v>
      </c>
      <c r="AL24" s="60">
        <f t="shared" si="2"/>
        <v>4.2</v>
      </c>
      <c r="AM24" s="61">
        <f t="shared" si="3"/>
        <v>3.3</v>
      </c>
      <c r="AN24" s="53">
        <f>IF('Indicator Data'!BJ27="No data","x",ROUND((IF(LOG('Indicator Data'!BJ27)&gt;AN$195,10,IF(LOG('Indicator Data'!BJ27)&lt;AN$194,0,10-(AN$195-LOG('Indicator Data'!BJ27))/(AN$195-AN$194)*10))),1))</f>
        <v>3.5</v>
      </c>
      <c r="AO24" s="53" t="str">
        <f>IF('Indicator Data'!BK27="No data","x",ROUND((IF(LOG('Indicator Data'!BK27)&gt;AO$195,10,IF(LOG('Indicator Data'!BK27)&lt;AO$194,0,10-(AO$195-LOG('Indicator Data'!BK27))/(AO$195-AO$194)*10))),1))</f>
        <v>x</v>
      </c>
      <c r="AP24" s="54">
        <f t="shared" si="16"/>
        <v>3.5</v>
      </c>
      <c r="AQ24" s="54">
        <f>IF('Indicator Data'!BL27=0,10,ROUND(IF(LOG('Indicator Data'!BL27)&gt;AQ$195,0,IF(LOG('Indicator Data'!BL27)&lt;AQ$194,10,(AQ$195-LOG('Indicator Data'!BL27))/(AQ$195-AQ$194)*10)),1))</f>
        <v>4.4000000000000004</v>
      </c>
      <c r="AR24" s="54">
        <f>IF('Indicator Data'!BM27="No data","x",ROUND(IF('Indicator Data'!BM27&gt;AR$195,10,IF('Indicator Data'!BM27&lt;AR$194,0,10-(AR$195-'Indicator Data'!BM27)/(AR$195-AR$194)*10)),1))</f>
        <v>0</v>
      </c>
      <c r="AS24" s="56">
        <f t="shared" si="17"/>
        <v>2.6</v>
      </c>
      <c r="AT24" s="53">
        <f>IF('Indicator Data'!BN27="No data","x",ROUND(IF('Indicator Data'!BN27^2&gt;AT$195,0,IF('Indicator Data'!BN27^2&lt;AT$194,10,(AT$195-'Indicator Data'!BN27^2)/(AT$195-AT$194)*10)),1))</f>
        <v>2.5</v>
      </c>
      <c r="AU24" s="53">
        <f>IF('Indicator Data'!BO27="No data","x",ROUND(IF('Indicator Data'!BO27&gt;AU$195,0,IF('Indicator Data'!BO27&lt;AU$194,10,(AU$195-'Indicator Data'!BO27)/(AU$195-AU$194)*10)),1))</f>
        <v>2.6</v>
      </c>
      <c r="AV24" s="53">
        <f>IF('Indicator Data'!BP27="No data","x",ROUND(IF('Indicator Data'!BP27&gt;AV$195,0,IF('Indicator Data'!BP27&lt;AV$194,10,(AV$195-'Indicator Data'!BP27)/(AV$195-AV$194)*10)),1))</f>
        <v>6.1</v>
      </c>
      <c r="AW24" s="54">
        <f t="shared" si="18"/>
        <v>3.7</v>
      </c>
      <c r="AX24" s="54">
        <f>IF('Indicator Data'!BQ27="No data","x",ROUND(IF('Indicator Data'!BQ27&gt;AX$195,0,IF('Indicator Data'!BQ27&lt;AX$194,10,(AX$195-'Indicator Data'!BQ27)/(AX$195-AX$194)*10)),1))</f>
        <v>5.5</v>
      </c>
      <c r="AY24" s="56">
        <f t="shared" si="19"/>
        <v>4.5999999999999996</v>
      </c>
      <c r="AZ24" s="61">
        <f t="shared" si="20"/>
        <v>3.6</v>
      </c>
    </row>
    <row r="25" spans="1:52" s="2" customFormat="1" x14ac:dyDescent="0.3">
      <c r="A25" s="98" t="str">
        <f>'Indicator Data'!A28</f>
        <v>Brazil</v>
      </c>
      <c r="B25" s="39" t="str">
        <f>'Indicator Data'!B28</f>
        <v>BRA</v>
      </c>
      <c r="C25" s="53">
        <f>ROUND(IF('Indicator Data'!AL28="No data",IF((0.1022*LN('Indicator Data'!CI28)-0.1711)&gt;C$195,0,IF((0.1022*LN('Indicator Data'!CI28)-0.1711)&lt;C$194,10,(C$195-(0.1022*LN('Indicator Data'!CI28)-0.1711))/(C$195-C$194)*10)),IF('Indicator Data'!AL28&gt;C$195,0,IF('Indicator Data'!AL28&lt;C$194,10,(C$195-'Indicator Data'!AL28)/(C$195-C$194)*10))),1)</f>
        <v>2.8</v>
      </c>
      <c r="D25" s="53">
        <f>IF('Indicator Data'!AM28="No data","x",ROUND((IF(LOG('Indicator Data'!AM28*1000)&gt;D$195,10,IF(LOG('Indicator Data'!AM28*1000)&lt;D$194,0,10-(D$195-LOG('Indicator Data'!AM28*1000))/(D$195-D$194)*10))),1))</f>
        <v>4.5</v>
      </c>
      <c r="E25" s="54">
        <f t="shared" si="4"/>
        <v>3.7</v>
      </c>
      <c r="F25" s="53">
        <f>IF('Indicator Data'!AZ28="No data","x",ROUND(IF('Indicator Data'!AZ28&gt;F$195,10,IF('Indicator Data'!AZ28&lt;F$194,0,10-(F$195-'Indicator Data'!AZ28)/(F$195-F$194)*10)),1))</f>
        <v>5.0999999999999996</v>
      </c>
      <c r="G25" s="53">
        <f>IF('Indicator Data'!BA28="No data","x",ROUND(IF('Indicator Data'!BA28&gt;G$195,10,IF('Indicator Data'!BA28&lt;G$194,0,10-(G$195-'Indicator Data'!BA28)/(G$195-G$194)*10)),1))</f>
        <v>7.1</v>
      </c>
      <c r="H25" s="54">
        <f t="shared" si="5"/>
        <v>6.1</v>
      </c>
      <c r="I25" s="55">
        <f>SUM(IF('Indicator Data'!AN28=0,0,'Indicator Data'!AN28),SUM('Indicator Data'!AO28:AP28))</f>
        <v>1241.0264</v>
      </c>
      <c r="J25" s="55">
        <f>I25/'Indicator Data'!CJ28*1000000</f>
        <v>5.8802616839889597</v>
      </c>
      <c r="K25" s="53">
        <f t="shared" si="6"/>
        <v>0.1</v>
      </c>
      <c r="L25" s="53">
        <f>IF('Indicator Data'!AQ28="No data","x",ROUND(IF('Indicator Data'!AQ28&gt;L$195,10,IF('Indicator Data'!AQ28&lt;L$194,0,10-(L$195-'Indicator Data'!AQ28)/(L$195-L$194)*10)),1))</f>
        <v>0</v>
      </c>
      <c r="M25" s="53">
        <f>IF('Indicator Data'!AR28="No data","x",IF('Indicator Data'!AR28=0,0,ROUND(IF('Indicator Data'!AR28&gt;M$195,10,IF('Indicator Data'!AR28&lt;M$194,0,10-(M$195-'Indicator Data'!AR28)/(M$195-M$194)*10)),1)))</f>
        <v>0.1</v>
      </c>
      <c r="N25" s="54">
        <f t="shared" si="7"/>
        <v>0.1</v>
      </c>
      <c r="O25" s="56">
        <f t="shared" si="8"/>
        <v>3.4</v>
      </c>
      <c r="P25" s="67">
        <f>IF(AND('Indicator Data'!BE28="No data",'Indicator Data'!BF28="No data"),0,SUM('Indicator Data'!BE28:BG28)/1000)</f>
        <v>164.017</v>
      </c>
      <c r="Q25" s="53">
        <f t="shared" si="9"/>
        <v>7.4</v>
      </c>
      <c r="R25" s="57">
        <f>P25*1000/'Indicator Data'!CJ28</f>
        <v>7.7714936654274015E-4</v>
      </c>
      <c r="S25" s="53">
        <f t="shared" si="10"/>
        <v>3</v>
      </c>
      <c r="T25" s="58">
        <f t="shared" si="11"/>
        <v>5.2</v>
      </c>
      <c r="U25" s="53">
        <f>IF('Indicator Data'!AV28="No data","x",ROUND(IF('Indicator Data'!AV28&gt;U$195,10,IF('Indicator Data'!AV28&lt;U$194,0,10-(U$195-'Indicator Data'!AV28)/(U$195-U$194)*10)),1))</f>
        <v>1.2</v>
      </c>
      <c r="V25" s="53">
        <f>IF('Indicator Data'!AW28="No data","x",IF('Indicator Data'!AW28=0,0,ROUND(IF('Indicator Data'!AW28&gt;V$195,10,IF('Indicator Data'!AW28&lt;V$194,0,10-(V$195-'Indicator Data'!AW28)/(V$195-V$194)*10)),1)))</f>
        <v>1.4</v>
      </c>
      <c r="W25" s="53">
        <f t="shared" si="12"/>
        <v>1.2999999999999998</v>
      </c>
      <c r="X25" s="53">
        <f>IF('Indicator Data'!AU28="No data","x",ROUND(IF('Indicator Data'!AU28&gt;X$195,10,IF('Indicator Data'!AU28&lt;X$194,0,10-(X$195-'Indicator Data'!AU28)/(X$195-X$194)*10)),1))</f>
        <v>0.8</v>
      </c>
      <c r="Y25" s="159">
        <f>IF('Indicator Data'!AX28="No data","x",ROUND(IF('Indicator Data'!AX28&gt;Y$195,10,IF('Indicator Data'!AX28&lt;Y$194,0,10-(Y$195-'Indicator Data'!AX28)/(Y$195-Y$194)*10)),1))</f>
        <v>0.1</v>
      </c>
      <c r="Z25" s="57">
        <f>IF('Indicator Data'!AY28="No data","x",IF(('Indicator Data'!AY28/'Indicator Data'!CJ28)&gt;1,1,IF('Indicator Data'!AY28&gt;'Indicator Data'!AY28,1,'Indicator Data'!AY28/'Indicator Data'!CJ28)))</f>
        <v>4.4592179335883726E-2</v>
      </c>
      <c r="AA25" s="159">
        <f t="shared" si="13"/>
        <v>0.5</v>
      </c>
      <c r="AB25" s="54">
        <f t="shared" si="0"/>
        <v>0.7</v>
      </c>
      <c r="AC25" s="53">
        <f>IF('Indicator Data'!AS28="No data","x",ROUND(IF('Indicator Data'!AS28&gt;AC$195,10,IF('Indicator Data'!AS28&lt;AC$194,0,10-(AC$195-'Indicator Data'!AS28)/(AC$195-AC$194)*10)),1))</f>
        <v>1.1000000000000001</v>
      </c>
      <c r="AD25" s="53">
        <f>IF('Indicator Data'!AT28="No data","x",ROUND(IF('Indicator Data'!AT28&gt;AD$195,10,IF('Indicator Data'!AT28&lt;AD$194,0,10-(AD$195-'Indicator Data'!AT28)/(AD$195-AD$194)*10)),1))</f>
        <v>0.5</v>
      </c>
      <c r="AE25" s="54">
        <f t="shared" si="14"/>
        <v>0.8</v>
      </c>
      <c r="AF25" s="67">
        <f>('Indicator Data'!BD28+'Indicator Data'!BC28*0.5+'Indicator Data'!BB28*0.25)/1000</f>
        <v>73.665499999999994</v>
      </c>
      <c r="AG25" s="59">
        <f>AF25*1000/'Indicator Data'!CJ28</f>
        <v>3.4904367633266202E-4</v>
      </c>
      <c r="AH25" s="54">
        <f t="shared" si="15"/>
        <v>0</v>
      </c>
      <c r="AI25" s="53">
        <f>IF('Indicator Data'!BH28="No data","x",ROUND(IF('Indicator Data'!BH28&lt;$AI$194,10,IF('Indicator Data'!BH28&gt;$AI$195,0,($AI$195-'Indicator Data'!BH28)/($AI$195-$AI$194)*10)),1))</f>
        <v>2.5</v>
      </c>
      <c r="AJ25" s="53">
        <f>IF('Indicator Data'!BI28="No data","x",ROUND(IF('Indicator Data'!BI28&gt;$AJ$195,10,IF('Indicator Data'!BI28&lt;$AJ$194,0,10-($AJ$195-'Indicator Data'!BI28)/($AJ$195-$AJ$194)*10)),1))</f>
        <v>0</v>
      </c>
      <c r="AK25" s="54">
        <f t="shared" si="1"/>
        <v>1.3</v>
      </c>
      <c r="AL25" s="60">
        <f t="shared" si="2"/>
        <v>0.7</v>
      </c>
      <c r="AM25" s="61">
        <f t="shared" si="3"/>
        <v>3.3</v>
      </c>
      <c r="AN25" s="53">
        <f>IF('Indicator Data'!BJ28="No data","x",ROUND((IF(LOG('Indicator Data'!BJ28)&gt;AN$195,10,IF(LOG('Indicator Data'!BJ28)&lt;AN$194,0,10-(AN$195-LOG('Indicator Data'!BJ28))/(AN$195-AN$194)*10))),1))</f>
        <v>10</v>
      </c>
      <c r="AO25" s="53">
        <f>IF('Indicator Data'!BK28="No data","x",ROUND((IF(LOG('Indicator Data'!BK28)&gt;AO$195,10,IF(LOG('Indicator Data'!BK28)&lt;AO$194,0,10-(AO$195-LOG('Indicator Data'!BK28))/(AO$195-AO$194)*10))),1))</f>
        <v>7</v>
      </c>
      <c r="AP25" s="54">
        <f t="shared" si="16"/>
        <v>8.5</v>
      </c>
      <c r="AQ25" s="54">
        <f>IF('Indicator Data'!BL28=0,10,ROUND(IF(LOG('Indicator Data'!BL28)&gt;AQ$195,0,IF(LOG('Indicator Data'!BL28)&lt;AQ$194,10,(AQ$195-LOG('Indicator Data'!BL28))/(AQ$195-AQ$194)*10)),1))</f>
        <v>1.8</v>
      </c>
      <c r="AR25" s="54">
        <f>IF('Indicator Data'!BM28="No data","x",ROUND(IF('Indicator Data'!BM28&gt;AR$195,10,IF('Indicator Data'!BM28&lt;AR$194,0,10-(AR$195-'Indicator Data'!BM28)/(AR$195-AR$194)*10)),1))</f>
        <v>6</v>
      </c>
      <c r="AS25" s="56">
        <f t="shared" si="17"/>
        <v>5.4</v>
      </c>
      <c r="AT25" s="53">
        <f>IF('Indicator Data'!BN28="No data","x",ROUND(IF('Indicator Data'!BN28^2&gt;AT$195,0,IF('Indicator Data'!BN28^2&lt;AT$194,10,(AT$195-'Indicator Data'!BN28^2)/(AT$195-AT$194)*10)),1))</f>
        <v>1.4</v>
      </c>
      <c r="AU25" s="53">
        <f>IF('Indicator Data'!BO28="No data","x",ROUND(IF('Indicator Data'!BO28&gt;AU$195,0,IF('Indicator Data'!BO28&lt;AU$194,10,(AU$195-'Indicator Data'!BO28)/(AU$195-AU$194)*10)),1))</f>
        <v>5.2</v>
      </c>
      <c r="AV25" s="53">
        <f>IF('Indicator Data'!BP28="No data","x",ROUND(IF('Indicator Data'!BP28&gt;AV$195,0,IF('Indicator Data'!BP28&lt;AV$194,10,(AV$195-'Indicator Data'!BP28)/(AV$195-AV$194)*10)),1))</f>
        <v>3.9</v>
      </c>
      <c r="AW25" s="54">
        <f t="shared" si="18"/>
        <v>3.5</v>
      </c>
      <c r="AX25" s="54">
        <f>IF('Indicator Data'!BQ28="No data","x",ROUND(IF('Indicator Data'!BQ28&gt;AX$195,0,IF('Indicator Data'!BQ28&lt;AX$194,10,(AX$195-'Indicator Data'!BQ28)/(AX$195-AX$194)*10)),1))</f>
        <v>9.5</v>
      </c>
      <c r="AY25" s="56">
        <f t="shared" si="19"/>
        <v>6.5</v>
      </c>
      <c r="AZ25" s="61">
        <f t="shared" si="20"/>
        <v>6</v>
      </c>
    </row>
    <row r="26" spans="1:52" s="2" customFormat="1" x14ac:dyDescent="0.3">
      <c r="A26" s="98" t="str">
        <f>'Indicator Data'!A29</f>
        <v>Brunei Darussalam</v>
      </c>
      <c r="B26" s="39" t="str">
        <f>'Indicator Data'!B29</f>
        <v>BRN</v>
      </c>
      <c r="C26" s="53">
        <f>ROUND(IF('Indicator Data'!AL29="No data",IF((0.1022*LN('Indicator Data'!CI29)-0.1711)&gt;C$195,0,IF((0.1022*LN('Indicator Data'!CI29)-0.1711)&lt;C$194,10,(C$195-(0.1022*LN('Indicator Data'!CI29)-0.1711))/(C$195-C$194)*10)),IF('Indicator Data'!AL29&gt;C$195,0,IF('Indicator Data'!AL29&lt;C$194,10,(C$195-'Indicator Data'!AL29)/(C$195-C$194)*10))),1)</f>
        <v>1.1000000000000001</v>
      </c>
      <c r="D26" s="53" t="str">
        <f>IF('Indicator Data'!AM29="No data","x",ROUND((IF(LOG('Indicator Data'!AM29*1000)&gt;D$195,10,IF(LOG('Indicator Data'!AM29*1000)&lt;D$194,0,10-(D$195-LOG('Indicator Data'!AM29*1000))/(D$195-D$194)*10))),1))</f>
        <v>x</v>
      </c>
      <c r="E26" s="54">
        <f t="shared" si="4"/>
        <v>1.1000000000000001</v>
      </c>
      <c r="F26" s="53">
        <f>IF('Indicator Data'!AZ29="No data","x",ROUND(IF('Indicator Data'!AZ29&gt;F$195,10,IF('Indicator Data'!AZ29&lt;F$194,0,10-(F$195-'Indicator Data'!AZ29)/(F$195-F$194)*10)),1))</f>
        <v>3.1</v>
      </c>
      <c r="G26" s="53" t="str">
        <f>IF('Indicator Data'!BA29="No data","x",ROUND(IF('Indicator Data'!BA29&gt;G$195,10,IF('Indicator Data'!BA29&lt;G$194,0,10-(G$195-'Indicator Data'!BA29)/(G$195-G$194)*10)),1))</f>
        <v>x</v>
      </c>
      <c r="H26" s="54">
        <f t="shared" si="5"/>
        <v>3.1</v>
      </c>
      <c r="I26" s="55">
        <f>SUM(IF('Indicator Data'!AN29=0,0,'Indicator Data'!AN29),SUM('Indicator Data'!AO29:AP29))</f>
        <v>0</v>
      </c>
      <c r="J26" s="55">
        <f>I26/'Indicator Data'!CJ29*1000000</f>
        <v>0</v>
      </c>
      <c r="K26" s="53">
        <f t="shared" si="6"/>
        <v>0</v>
      </c>
      <c r="L26" s="53" t="str">
        <f>IF('Indicator Data'!AQ29="No data","x",ROUND(IF('Indicator Data'!AQ29&gt;L$195,10,IF('Indicator Data'!AQ29&lt;L$194,0,10-(L$195-'Indicator Data'!AQ29)/(L$195-L$194)*10)),1))</f>
        <v>x</v>
      </c>
      <c r="M26" s="53" t="str">
        <f>IF('Indicator Data'!AR29="No data","x",IF('Indicator Data'!AR29=0,0,ROUND(IF('Indicator Data'!AR29&gt;M$195,10,IF('Indicator Data'!AR29&lt;M$194,0,10-(M$195-'Indicator Data'!AR29)/(M$195-M$194)*10)),1)))</f>
        <v>x</v>
      </c>
      <c r="N26" s="54">
        <f t="shared" si="7"/>
        <v>0</v>
      </c>
      <c r="O26" s="56">
        <f t="shared" si="8"/>
        <v>1.3</v>
      </c>
      <c r="P26" s="67">
        <f>IF(AND('Indicator Data'!BE29="No data",'Indicator Data'!BF29="No data"),0,SUM('Indicator Data'!BE29:BG29)/1000)</f>
        <v>0</v>
      </c>
      <c r="Q26" s="53">
        <f t="shared" si="9"/>
        <v>0</v>
      </c>
      <c r="R26" s="57">
        <f>P26*1000/'Indicator Data'!CJ29</f>
        <v>0</v>
      </c>
      <c r="S26" s="53">
        <f t="shared" si="10"/>
        <v>0</v>
      </c>
      <c r="T26" s="58">
        <f t="shared" si="11"/>
        <v>0</v>
      </c>
      <c r="U26" s="53">
        <f>IF('Indicator Data'!AV29="No data","x",ROUND(IF('Indicator Data'!AV29&gt;U$195,10,IF('Indicator Data'!AV29&lt;U$194,0,10-(U$195-'Indicator Data'!AV29)/(U$195-U$194)*10)),1))</f>
        <v>0</v>
      </c>
      <c r="V26" s="53" t="str">
        <f>IF('Indicator Data'!AW29="No data","x",IF('Indicator Data'!AW29=0,0,ROUND(IF('Indicator Data'!AW29&gt;V$195,10,IF('Indicator Data'!AW29&lt;V$194,0,10-(V$195-'Indicator Data'!AW29)/(V$195-V$194)*10)),1)))</f>
        <v>x</v>
      </c>
      <c r="W26" s="53">
        <f t="shared" si="12"/>
        <v>0</v>
      </c>
      <c r="X26" s="53">
        <f>IF('Indicator Data'!AU29="No data","x",ROUND(IF('Indicator Data'!AU29&gt;X$195,10,IF('Indicator Data'!AU29&lt;X$194,0,10-(X$195-'Indicator Data'!AU29)/(X$195-X$194)*10)),1))</f>
        <v>1.2</v>
      </c>
      <c r="Y26" s="159" t="str">
        <f>IF('Indicator Data'!AX29="No data","x",ROUND(IF('Indicator Data'!AX29&gt;Y$195,10,IF('Indicator Data'!AX29&lt;Y$194,0,10-(Y$195-'Indicator Data'!AX29)/(Y$195-Y$194)*10)),1))</f>
        <v>x</v>
      </c>
      <c r="Z26" s="57">
        <f>IF('Indicator Data'!AY29="No data","x",IF(('Indicator Data'!AY29/'Indicator Data'!CJ29)&gt;1,1,IF('Indicator Data'!AY29&gt;'Indicator Data'!AY29,1,'Indicator Data'!AY29/'Indicator Data'!CJ29)))</f>
        <v>4.6157822827812861E-6</v>
      </c>
      <c r="AA26" s="159">
        <f t="shared" si="13"/>
        <v>0</v>
      </c>
      <c r="AB26" s="54">
        <f t="shared" si="0"/>
        <v>0.4</v>
      </c>
      <c r="AC26" s="53">
        <f>IF('Indicator Data'!AS29="No data","x",ROUND(IF('Indicator Data'!AS29&gt;AC$195,10,IF('Indicator Data'!AS29&lt;AC$194,0,10-(AC$195-'Indicator Data'!AS29)/(AC$195-AC$194)*10)),1))</f>
        <v>0.9</v>
      </c>
      <c r="AD26" s="53">
        <f>IF('Indicator Data'!AT29="No data","x",ROUND(IF('Indicator Data'!AT29&gt;AD$195,10,IF('Indicator Data'!AT29&lt;AD$194,0,10-(AD$195-'Indicator Data'!AT29)/(AD$195-AD$194)*10)),1))</f>
        <v>2.1</v>
      </c>
      <c r="AE26" s="54">
        <f t="shared" si="14"/>
        <v>1.5</v>
      </c>
      <c r="AF26" s="67">
        <f>('Indicator Data'!BD29+'Indicator Data'!BC29*0.5+'Indicator Data'!BB29*0.25)/1000</f>
        <v>0</v>
      </c>
      <c r="AG26" s="59">
        <f>AF26*1000/'Indicator Data'!CJ29</f>
        <v>0</v>
      </c>
      <c r="AH26" s="54">
        <f t="shared" si="15"/>
        <v>0</v>
      </c>
      <c r="AI26" s="53">
        <f>IF('Indicator Data'!BH29="No data","x",ROUND(IF('Indicator Data'!BH29&lt;$AI$194,10,IF('Indicator Data'!BH29&gt;$AI$195,0,($AI$195-'Indicator Data'!BH29)/($AI$195-$AI$194)*10)),1))</f>
        <v>3.7</v>
      </c>
      <c r="AJ26" s="53">
        <f>IF('Indicator Data'!BI29="No data","x",ROUND(IF('Indicator Data'!BI29&gt;$AJ$195,10,IF('Indicator Data'!BI29&lt;$AJ$194,0,10-($AJ$195-'Indicator Data'!BI29)/($AJ$195-$AJ$194)*10)),1))</f>
        <v>0</v>
      </c>
      <c r="AK26" s="54">
        <f t="shared" si="1"/>
        <v>1.9</v>
      </c>
      <c r="AL26" s="60">
        <f t="shared" si="2"/>
        <v>1</v>
      </c>
      <c r="AM26" s="61">
        <f t="shared" si="3"/>
        <v>0.5</v>
      </c>
      <c r="AN26" s="53">
        <f>IF('Indicator Data'!BJ29="No data","x",ROUND((IF(LOG('Indicator Data'!BJ29)&gt;AN$195,10,IF(LOG('Indicator Data'!BJ29)&lt;AN$194,0,10-(AN$195-LOG('Indicator Data'!BJ29))/(AN$195-AN$194)*10))),1))</f>
        <v>5.2</v>
      </c>
      <c r="AO26" s="53">
        <f>IF('Indicator Data'!BK29="No data","x",ROUND((IF(LOG('Indicator Data'!BK29)&gt;AO$195,10,IF(LOG('Indicator Data'!BK29)&lt;AO$194,0,10-(AO$195-LOG('Indicator Data'!BK29))/(AO$195-AO$194)*10))),1))</f>
        <v>3.5</v>
      </c>
      <c r="AP26" s="54">
        <f t="shared" si="16"/>
        <v>4.4000000000000004</v>
      </c>
      <c r="AQ26" s="54">
        <f>IF('Indicator Data'!BL29=0,10,ROUND(IF(LOG('Indicator Data'!BL29)&gt;AQ$195,0,IF(LOG('Indicator Data'!BL29)&lt;AQ$194,10,(AQ$195-LOG('Indicator Data'!BL29))/(AQ$195-AQ$194)*10)),1))</f>
        <v>7</v>
      </c>
      <c r="AR26" s="54" t="str">
        <f>IF('Indicator Data'!BM29="No data","x",ROUND(IF('Indicator Data'!BM29&gt;AR$195,10,IF('Indicator Data'!BM29&lt;AR$194,0,10-(AR$195-'Indicator Data'!BM29)/(AR$195-AR$194)*10)),1))</f>
        <v>x</v>
      </c>
      <c r="AS26" s="56">
        <f t="shared" si="17"/>
        <v>5.7</v>
      </c>
      <c r="AT26" s="53">
        <f>IF('Indicator Data'!BN29="No data","x",ROUND(IF('Indicator Data'!BN29^2&gt;AT$195,0,IF('Indicator Data'!BN29^2&lt;AT$194,10,(AT$195-'Indicator Data'!BN29^2)/(AT$195-AT$194)*10)),1))</f>
        <v>0.6</v>
      </c>
      <c r="AU26" s="53">
        <f>IF('Indicator Data'!BO29="No data","x",ROUND(IF('Indicator Data'!BO29&gt;AU$195,0,IF('Indicator Data'!BO29&lt;AU$194,10,(AU$195-'Indicator Data'!BO29)/(AU$195-AU$194)*10)),1))</f>
        <v>3.5</v>
      </c>
      <c r="AV26" s="53">
        <f>IF('Indicator Data'!BP29="No data","x",ROUND(IF('Indicator Data'!BP29&gt;AV$195,0,IF('Indicator Data'!BP29&lt;AV$194,10,(AV$195-'Indicator Data'!BP29)/(AV$195-AV$194)*10)),1))</f>
        <v>1</v>
      </c>
      <c r="AW26" s="54">
        <f t="shared" si="18"/>
        <v>1.7</v>
      </c>
      <c r="AX26" s="54">
        <f>IF('Indicator Data'!BQ29="No data","x",ROUND(IF('Indicator Data'!BQ29&gt;AX$195,0,IF('Indicator Data'!BQ29&lt;AX$194,10,(AX$195-'Indicator Data'!BQ29)/(AX$195-AX$194)*10)),1))</f>
        <v>4.5999999999999996</v>
      </c>
      <c r="AY26" s="56">
        <f t="shared" si="19"/>
        <v>3.2</v>
      </c>
      <c r="AZ26" s="61">
        <f t="shared" si="20"/>
        <v>4.5</v>
      </c>
    </row>
    <row r="27" spans="1:52" s="2" customFormat="1" x14ac:dyDescent="0.3">
      <c r="A27" s="98" t="str">
        <f>'Indicator Data'!A30</f>
        <v>Bulgaria</v>
      </c>
      <c r="B27" s="39" t="str">
        <f>'Indicator Data'!B30</f>
        <v>BGR</v>
      </c>
      <c r="C27" s="53">
        <f>ROUND(IF('Indicator Data'!AL30="No data",IF((0.1022*LN('Indicator Data'!CI30)-0.1711)&gt;C$195,0,IF((0.1022*LN('Indicator Data'!CI30)-0.1711)&lt;C$194,10,(C$195-(0.1022*LN('Indicator Data'!CI30)-0.1711))/(C$195-C$194)*10)),IF('Indicator Data'!AL30&gt;C$195,0,IF('Indicator Data'!AL30&lt;C$194,10,(C$195-'Indicator Data'!AL30)/(C$195-C$194)*10))),1)</f>
        <v>1.7</v>
      </c>
      <c r="D27" s="53" t="str">
        <f>IF('Indicator Data'!AM30="No data","x",ROUND((IF(LOG('Indicator Data'!AM30*1000)&gt;D$195,10,IF(LOG('Indicator Data'!AM30*1000)&lt;D$194,0,10-(D$195-LOG('Indicator Data'!AM30*1000))/(D$195-D$194)*10))),1))</f>
        <v>x</v>
      </c>
      <c r="E27" s="54">
        <f t="shared" si="4"/>
        <v>1.7</v>
      </c>
      <c r="F27" s="53">
        <f>IF('Indicator Data'!AZ30="No data","x",ROUND(IF('Indicator Data'!AZ30&gt;F$195,10,IF('Indicator Data'!AZ30&lt;F$194,0,10-(F$195-'Indicator Data'!AZ30)/(F$195-F$194)*10)),1))</f>
        <v>2.9</v>
      </c>
      <c r="G27" s="53">
        <f>IF('Indicator Data'!BA30="No data","x",ROUND(IF('Indicator Data'!BA30&gt;G$195,10,IF('Indicator Data'!BA30&lt;G$194,0,10-(G$195-'Indicator Data'!BA30)/(G$195-G$194)*10)),1))</f>
        <v>3.1</v>
      </c>
      <c r="H27" s="54">
        <f t="shared" si="5"/>
        <v>3</v>
      </c>
      <c r="I27" s="55">
        <f>SUM(IF('Indicator Data'!AN30=0,0,'Indicator Data'!AN30),SUM('Indicator Data'!AO30:AP30))</f>
        <v>0</v>
      </c>
      <c r="J27" s="55">
        <f>I27/'Indicator Data'!CJ30*1000000</f>
        <v>0</v>
      </c>
      <c r="K27" s="53">
        <f t="shared" si="6"/>
        <v>0</v>
      </c>
      <c r="L27" s="53" t="str">
        <f>IF('Indicator Data'!AQ30="No data","x",ROUND(IF('Indicator Data'!AQ30&gt;L$195,10,IF('Indicator Data'!AQ30&lt;L$194,0,10-(L$195-'Indicator Data'!AQ30)/(L$195-L$194)*10)),1))</f>
        <v>x</v>
      </c>
      <c r="M27" s="53">
        <f>IF('Indicator Data'!AR30="No data","x",IF('Indicator Data'!AR30=0,0,ROUND(IF('Indicator Data'!AR30&gt;M$195,10,IF('Indicator Data'!AR30&lt;M$194,0,10-(M$195-'Indicator Data'!AR30)/(M$195-M$194)*10)),1)))</f>
        <v>1.2</v>
      </c>
      <c r="N27" s="54">
        <f t="shared" si="7"/>
        <v>0.6</v>
      </c>
      <c r="O27" s="56">
        <f t="shared" si="8"/>
        <v>1.8</v>
      </c>
      <c r="P27" s="67">
        <f>IF(AND('Indicator Data'!BE30="No data",'Indicator Data'!BF30="No data"),0,SUM('Indicator Data'!BE30:BG30)/1000)</f>
        <v>21.494</v>
      </c>
      <c r="Q27" s="53">
        <f t="shared" si="9"/>
        <v>4.4000000000000004</v>
      </c>
      <c r="R27" s="57">
        <f>P27*1000/'Indicator Data'!CJ30</f>
        <v>3.0705201070210684E-3</v>
      </c>
      <c r="S27" s="53">
        <f t="shared" si="10"/>
        <v>4.2</v>
      </c>
      <c r="T27" s="58">
        <f t="shared" si="11"/>
        <v>4.3</v>
      </c>
      <c r="U27" s="53">
        <f>IF('Indicator Data'!AV30="No data","x",ROUND(IF('Indicator Data'!AV30&gt;U$195,10,IF('Indicator Data'!AV30&lt;U$194,0,10-(U$195-'Indicator Data'!AV30)/(U$195-U$194)*10)),1))</f>
        <v>0.2</v>
      </c>
      <c r="V27" s="53">
        <f>IF('Indicator Data'!AW30="No data","x",IF('Indicator Data'!AW30=0,0,ROUND(IF('Indicator Data'!AW30&gt;V$195,10,IF('Indicator Data'!AW30&lt;V$194,0,10-(V$195-'Indicator Data'!AW30)/(V$195-V$194)*10)),1)))</f>
        <v>0.2</v>
      </c>
      <c r="W27" s="53">
        <f t="shared" si="12"/>
        <v>0.2</v>
      </c>
      <c r="X27" s="53">
        <f>IF('Indicator Data'!AU30="No data","x",ROUND(IF('Indicator Data'!AU30&gt;X$195,10,IF('Indicator Data'!AU30&lt;X$194,0,10-(X$195-'Indicator Data'!AU30)/(X$195-X$194)*10)),1))</f>
        <v>0.4</v>
      </c>
      <c r="Y27" s="159" t="str">
        <f>IF('Indicator Data'!AX30="No data","x",ROUND(IF('Indicator Data'!AX30&gt;Y$195,10,IF('Indicator Data'!AX30&lt;Y$194,0,10-(Y$195-'Indicator Data'!AX30)/(Y$195-Y$194)*10)),1))</f>
        <v>x</v>
      </c>
      <c r="Z27" s="57">
        <f>IF('Indicator Data'!AY30="No data","x",IF(('Indicator Data'!AY30/'Indicator Data'!CJ30)&gt;1,1,IF('Indicator Data'!AY30&gt;'Indicator Data'!AY30,1,'Indicator Data'!AY30/'Indicator Data'!CJ30)))</f>
        <v>3.1142336620945048E-5</v>
      </c>
      <c r="AA27" s="159">
        <f t="shared" si="13"/>
        <v>0</v>
      </c>
      <c r="AB27" s="54">
        <f t="shared" si="0"/>
        <v>0.2</v>
      </c>
      <c r="AC27" s="53">
        <f>IF('Indicator Data'!AS30="No data","x",ROUND(IF('Indicator Data'!AS30&gt;AC$195,10,IF('Indicator Data'!AS30&lt;AC$194,0,10-(AC$195-'Indicator Data'!AS30)/(AC$195-AC$194)*10)),1))</f>
        <v>0.5</v>
      </c>
      <c r="AD27" s="53" t="str">
        <f>IF('Indicator Data'!AT30="No data","x",ROUND(IF('Indicator Data'!AT30&gt;AD$195,10,IF('Indicator Data'!AT30&lt;AD$194,0,10-(AD$195-'Indicator Data'!AT30)/(AD$195-AD$194)*10)),1))</f>
        <v>x</v>
      </c>
      <c r="AE27" s="54">
        <f t="shared" si="14"/>
        <v>0.5</v>
      </c>
      <c r="AF27" s="67">
        <f>('Indicator Data'!BD30+'Indicator Data'!BC30*0.5+'Indicator Data'!BB30*0.25)/1000</f>
        <v>0.3</v>
      </c>
      <c r="AG27" s="59">
        <f>AF27*1000/'Indicator Data'!CJ30</f>
        <v>4.2856426542584928E-5</v>
      </c>
      <c r="AH27" s="54">
        <f t="shared" si="15"/>
        <v>0</v>
      </c>
      <c r="AI27" s="53">
        <f>IF('Indicator Data'!BH30="No data","x",ROUND(IF('Indicator Data'!BH30&lt;$AI$194,10,IF('Indicator Data'!BH30&gt;$AI$195,0,($AI$195-'Indicator Data'!BH30)/($AI$195-$AI$194)*10)),1))</f>
        <v>4.7</v>
      </c>
      <c r="AJ27" s="53">
        <f>IF('Indicator Data'!BI30="No data","x",ROUND(IF('Indicator Data'!BI30&gt;$AJ$195,10,IF('Indicator Data'!BI30&lt;$AJ$194,0,10-($AJ$195-'Indicator Data'!BI30)/($AJ$195-$AJ$194)*10)),1))</f>
        <v>0</v>
      </c>
      <c r="AK27" s="54">
        <f t="shared" si="1"/>
        <v>2.4</v>
      </c>
      <c r="AL27" s="60">
        <f t="shared" si="2"/>
        <v>0.8</v>
      </c>
      <c r="AM27" s="61">
        <f t="shared" si="3"/>
        <v>2.7</v>
      </c>
      <c r="AN27" s="53">
        <f>IF('Indicator Data'!BJ30="No data","x",ROUND((IF(LOG('Indicator Data'!BJ30)&gt;AN$195,10,IF(LOG('Indicator Data'!BJ30)&lt;AN$194,0,10-(AN$195-LOG('Indicator Data'!BJ30))/(AN$195-AN$194)*10))),1))</f>
        <v>5</v>
      </c>
      <c r="AO27" s="53">
        <f>IF('Indicator Data'!BK30="No data","x",ROUND((IF(LOG('Indicator Data'!BK30)&gt;AO$195,10,IF(LOG('Indicator Data'!BK30)&lt;AO$194,0,10-(AO$195-LOG('Indicator Data'!BK30))/(AO$195-AO$194)*10))),1))</f>
        <v>7.4</v>
      </c>
      <c r="AP27" s="54">
        <f t="shared" si="16"/>
        <v>6.2</v>
      </c>
      <c r="AQ27" s="54">
        <f>IF('Indicator Data'!BL30=0,10,ROUND(IF(LOG('Indicator Data'!BL30)&gt;AQ$195,0,IF(LOG('Indicator Data'!BL30)&lt;AQ$194,10,(AQ$195-LOG('Indicator Data'!BL30))/(AQ$195-AQ$194)*10)),1))</f>
        <v>4.7</v>
      </c>
      <c r="AR27" s="54">
        <f>IF('Indicator Data'!BM30="No data","x",ROUND(IF('Indicator Data'!BM30&gt;AR$195,10,IF('Indicator Data'!BM30&lt;AR$194,0,10-(AR$195-'Indicator Data'!BM30)/(AR$195-AR$194)*10)),1))</f>
        <v>4</v>
      </c>
      <c r="AS27" s="56">
        <f t="shared" si="17"/>
        <v>5</v>
      </c>
      <c r="AT27" s="53">
        <f>IF('Indicator Data'!BN30="No data","x",ROUND(IF('Indicator Data'!BN30^2&gt;AT$195,0,IF('Indicator Data'!BN30^2&lt;AT$194,10,(AT$195-'Indicator Data'!BN30^2)/(AT$195-AT$194)*10)),1))</f>
        <v>0.4</v>
      </c>
      <c r="AU27" s="53">
        <f>IF('Indicator Data'!BO30="No data","x",ROUND(IF('Indicator Data'!BO30&gt;AU$195,0,IF('Indicator Data'!BO30&lt;AU$194,10,(AU$195-'Indicator Data'!BO30)/(AU$195-AU$194)*10)),1))</f>
        <v>4.2</v>
      </c>
      <c r="AV27" s="53">
        <f>IF('Indicator Data'!BP30="No data","x",ROUND(IF('Indicator Data'!BP30&gt;AV$195,0,IF('Indicator Data'!BP30&lt;AV$194,10,(AV$195-'Indicator Data'!BP30)/(AV$195-AV$194)*10)),1))</f>
        <v>3.7</v>
      </c>
      <c r="AW27" s="54">
        <f t="shared" si="18"/>
        <v>2.8</v>
      </c>
      <c r="AX27" s="54">
        <f>IF('Indicator Data'!BQ30="No data","x",ROUND(IF('Indicator Data'!BQ30&gt;AX$195,0,IF('Indicator Data'!BQ30&lt;AX$194,10,(AX$195-'Indicator Data'!BQ30)/(AX$195-AX$194)*10)),1))</f>
        <v>7.3</v>
      </c>
      <c r="AY27" s="56">
        <f t="shared" si="19"/>
        <v>5.0999999999999996</v>
      </c>
      <c r="AZ27" s="61">
        <f t="shared" si="20"/>
        <v>5.0999999999999996</v>
      </c>
    </row>
    <row r="28" spans="1:52" s="2" customFormat="1" x14ac:dyDescent="0.3">
      <c r="A28" s="98" t="str">
        <f>'Indicator Data'!A31</f>
        <v>Burkina Faso</v>
      </c>
      <c r="B28" s="39" t="str">
        <f>'Indicator Data'!B31</f>
        <v>BFA</v>
      </c>
      <c r="C28" s="53">
        <f>ROUND(IF('Indicator Data'!AL31="No data",IF((0.1022*LN('Indicator Data'!CI31)-0.1711)&gt;C$195,0,IF((0.1022*LN('Indicator Data'!CI31)-0.1711)&lt;C$194,10,(C$195-(0.1022*LN('Indicator Data'!CI31)-0.1711))/(C$195-C$194)*10)),IF('Indicator Data'!AL31&gt;C$195,0,IF('Indicator Data'!AL31&lt;C$194,10,(C$195-'Indicator Data'!AL31)/(C$195-C$194)*10))),1)</f>
        <v>9.3000000000000007</v>
      </c>
      <c r="D28" s="53">
        <f>IF('Indicator Data'!AM31="No data","x",ROUND((IF(LOG('Indicator Data'!AM31*1000)&gt;D$195,10,IF(LOG('Indicator Data'!AM31*1000)&lt;D$194,0,10-(D$195-LOG('Indicator Data'!AM31*1000))/(D$195-D$194)*10))),1))</f>
        <v>10</v>
      </c>
      <c r="E28" s="54">
        <f t="shared" si="4"/>
        <v>9.6999999999999993</v>
      </c>
      <c r="F28" s="53">
        <f>IF('Indicator Data'!AZ31="No data","x",ROUND(IF('Indicator Data'!AZ31&gt;F$195,10,IF('Indicator Data'!AZ31&lt;F$194,0,10-(F$195-'Indicator Data'!AZ31)/(F$195-F$194)*10)),1))</f>
        <v>8.1999999999999993</v>
      </c>
      <c r="G28" s="53">
        <f>IF('Indicator Data'!BA31="No data","x",ROUND(IF('Indicator Data'!BA31&gt;G$195,10,IF('Indicator Data'!BA31&lt;G$194,0,10-(G$195-'Indicator Data'!BA31)/(G$195-G$194)*10)),1))</f>
        <v>2.6</v>
      </c>
      <c r="H28" s="54">
        <f t="shared" si="5"/>
        <v>5.4</v>
      </c>
      <c r="I28" s="55">
        <f>SUM(IF('Indicator Data'!AN31=0,0,'Indicator Data'!AN31),SUM('Indicator Data'!AO31:AP31))</f>
        <v>3163.3818099999999</v>
      </c>
      <c r="J28" s="55">
        <f>I28/'Indicator Data'!CJ31*1000000</f>
        <v>155.66764378192173</v>
      </c>
      <c r="K28" s="53">
        <f t="shared" si="6"/>
        <v>3.1</v>
      </c>
      <c r="L28" s="53">
        <f>IF('Indicator Data'!AQ31="No data","x",ROUND(IF('Indicator Data'!AQ31&gt;L$195,10,IF('Indicator Data'!AQ31&lt;L$194,0,10-(L$195-'Indicator Data'!AQ31)/(L$195-L$194)*10)),1))</f>
        <v>5.3</v>
      </c>
      <c r="M28" s="53">
        <f>IF('Indicator Data'!AR31="No data","x",IF('Indicator Data'!AR31=0,0,ROUND(IF('Indicator Data'!AR31&gt;M$195,10,IF('Indicator Data'!AR31&lt;M$194,0,10-(M$195-'Indicator Data'!AR31)/(M$195-M$194)*10)),1)))</f>
        <v>1.1000000000000001</v>
      </c>
      <c r="N28" s="54">
        <f t="shared" si="7"/>
        <v>3.2</v>
      </c>
      <c r="O28" s="56">
        <f t="shared" si="8"/>
        <v>7</v>
      </c>
      <c r="P28" s="67">
        <f>IF(AND('Indicator Data'!BE31="No data",'Indicator Data'!BF31="No data"),0,SUM('Indicator Data'!BE31:BG31)/1000)</f>
        <v>805.63900000000001</v>
      </c>
      <c r="Q28" s="53">
        <f t="shared" si="9"/>
        <v>9.6999999999999993</v>
      </c>
      <c r="R28" s="57">
        <f>P28*1000/'Indicator Data'!CJ31</f>
        <v>3.9644890310861228E-2</v>
      </c>
      <c r="S28" s="53">
        <f t="shared" si="10"/>
        <v>7.9</v>
      </c>
      <c r="T28" s="58">
        <f t="shared" si="11"/>
        <v>8.8000000000000007</v>
      </c>
      <c r="U28" s="53">
        <f>IF('Indicator Data'!AV31="No data","x",ROUND(IF('Indicator Data'!AV31&gt;U$195,10,IF('Indicator Data'!AV31&lt;U$194,0,10-(U$195-'Indicator Data'!AV31)/(U$195-U$194)*10)),1))</f>
        <v>1.6</v>
      </c>
      <c r="V28" s="53">
        <f>IF('Indicator Data'!AW31="No data","x",IF('Indicator Data'!AW31=0,0,ROUND(IF('Indicator Data'!AW31&gt;V$195,10,IF('Indicator Data'!AW31&lt;V$194,0,10-(V$195-'Indicator Data'!AW31)/(V$195-V$194)*10)),1)))</f>
        <v>1.3</v>
      </c>
      <c r="W28" s="53">
        <f t="shared" si="12"/>
        <v>1.4500000000000002</v>
      </c>
      <c r="X28" s="53">
        <f>IF('Indicator Data'!AU31="No data","x",ROUND(IF('Indicator Data'!AU31&gt;X$195,10,IF('Indicator Data'!AU31&lt;X$194,0,10-(X$195-'Indicator Data'!AU31)/(X$195-X$194)*10)),1))</f>
        <v>0.9</v>
      </c>
      <c r="Y28" s="159">
        <f>IF('Indicator Data'!AX31="No data","x",ROUND(IF('Indicator Data'!AX31&gt;Y$195,10,IF('Indicator Data'!AX31&lt;Y$194,0,10-(Y$195-'Indicator Data'!AX31)/(Y$195-Y$194)*10)),1))</f>
        <v>10</v>
      </c>
      <c r="Z28" s="57">
        <f>IF('Indicator Data'!AY31="No data","x",IF(('Indicator Data'!AY31/'Indicator Data'!CJ31)&gt;1,1,IF('Indicator Data'!AY31&gt;'Indicator Data'!AY31,1,'Indicator Data'!AY31/'Indicator Data'!CJ31)))</f>
        <v>0.32139849930489472</v>
      </c>
      <c r="AA28" s="159">
        <f t="shared" si="13"/>
        <v>3.6</v>
      </c>
      <c r="AB28" s="54">
        <f t="shared" si="0"/>
        <v>4</v>
      </c>
      <c r="AC28" s="53">
        <f>IF('Indicator Data'!AS31="No data","x",ROUND(IF('Indicator Data'!AS31&gt;AC$195,10,IF('Indicator Data'!AS31&lt;AC$194,0,10-(AC$195-'Indicator Data'!AS31)/(AC$195-AC$194)*10)),1))</f>
        <v>5.9</v>
      </c>
      <c r="AD28" s="53">
        <f>IF('Indicator Data'!AT31="No data","x",ROUND(IF('Indicator Data'!AT31&gt;AD$195,10,IF('Indicator Data'!AT31&lt;AD$194,0,10-(AD$195-'Indicator Data'!AT31)/(AD$195-AD$194)*10)),1))</f>
        <v>4.3</v>
      </c>
      <c r="AE28" s="54">
        <f t="shared" si="14"/>
        <v>5.0999999999999996</v>
      </c>
      <c r="AF28" s="67">
        <f>('Indicator Data'!BD31+'Indicator Data'!BC31*0.5+'Indicator Data'!BB31*0.25)/1000</f>
        <v>2.4777499999999999</v>
      </c>
      <c r="AG28" s="59">
        <f>AF28*1000/'Indicator Data'!CJ31</f>
        <v>1.2192821718876121E-4</v>
      </c>
      <c r="AH28" s="54">
        <f t="shared" si="15"/>
        <v>0</v>
      </c>
      <c r="AI28" s="53">
        <f>IF('Indicator Data'!BH31="No data","x",ROUND(IF('Indicator Data'!BH31&lt;$AI$194,10,IF('Indicator Data'!BH31&gt;$AI$195,0,($AI$195-'Indicator Data'!BH31)/($AI$195-$AI$194)*10)),1))</f>
        <v>3.5</v>
      </c>
      <c r="AJ28" s="53">
        <f>IF('Indicator Data'!BI31="No data","x",ROUND(IF('Indicator Data'!BI31&gt;$AJ$195,10,IF('Indicator Data'!BI31&lt;$AJ$194,0,10-($AJ$195-'Indicator Data'!BI31)/($AJ$195-$AJ$194)*10)),1))</f>
        <v>5</v>
      </c>
      <c r="AK28" s="54">
        <f t="shared" si="1"/>
        <v>4.3</v>
      </c>
      <c r="AL28" s="60">
        <f t="shared" si="2"/>
        <v>3.6</v>
      </c>
      <c r="AM28" s="61">
        <f t="shared" si="3"/>
        <v>6.9</v>
      </c>
      <c r="AN28" s="53">
        <f>IF('Indicator Data'!BJ31="No data","x",ROUND((IF(LOG('Indicator Data'!BJ31)&gt;AN$195,10,IF(LOG('Indicator Data'!BJ31)&lt;AN$194,0,10-(AN$195-LOG('Indicator Data'!BJ31))/(AN$195-AN$194)*10))),1))</f>
        <v>3</v>
      </c>
      <c r="AO28" s="53">
        <f>IF('Indicator Data'!BK31="No data","x",ROUND((IF(LOG('Indicator Data'!BK31)&gt;AO$195,10,IF(LOG('Indicator Data'!BK31)&lt;AO$194,0,10-(AO$195-LOG('Indicator Data'!BK31))/(AO$195-AO$194)*10))),1))</f>
        <v>2.9</v>
      </c>
      <c r="AP28" s="54">
        <f t="shared" si="16"/>
        <v>3</v>
      </c>
      <c r="AQ28" s="54">
        <f>IF('Indicator Data'!BL31=0,10,ROUND(IF(LOG('Indicator Data'!BL31)&gt;AQ$195,0,IF(LOG('Indicator Data'!BL31)&lt;AQ$194,10,(AQ$195-LOG('Indicator Data'!BL31))/(AQ$195-AQ$194)*10)),1))</f>
        <v>4.7</v>
      </c>
      <c r="AR28" s="54">
        <f>IF('Indicator Data'!BM31="No data","x",ROUND(IF('Indicator Data'!BM31&gt;AR$195,10,IF('Indicator Data'!BM31&lt;AR$194,0,10-(AR$195-'Indicator Data'!BM31)/(AR$195-AR$194)*10)),1))</f>
        <v>0</v>
      </c>
      <c r="AS28" s="56">
        <f t="shared" si="17"/>
        <v>2.6</v>
      </c>
      <c r="AT28" s="53">
        <f>IF('Indicator Data'!BN31="No data","x",ROUND(IF('Indicator Data'!BN31^2&gt;AT$195,0,IF('Indicator Data'!BN31^2&lt;AT$194,10,(AT$195-'Indicator Data'!BN31^2)/(AT$195-AT$194)*10)),1))</f>
        <v>9.1</v>
      </c>
      <c r="AU28" s="53">
        <f>IF('Indicator Data'!BO31="No data","x",ROUND(IF('Indicator Data'!BO31&gt;AU$195,0,IF('Indicator Data'!BO31&lt;AU$194,10,(AU$195-'Indicator Data'!BO31)/(AU$195-AU$194)*10)),1))</f>
        <v>5.2</v>
      </c>
      <c r="AV28" s="53">
        <f>IF('Indicator Data'!BP31="No data","x",ROUND(IF('Indicator Data'!BP31&gt;AV$195,0,IF('Indicator Data'!BP31&lt;AV$194,10,(AV$195-'Indicator Data'!BP31)/(AV$195-AV$194)*10)),1))</f>
        <v>8.6</v>
      </c>
      <c r="AW28" s="54">
        <f t="shared" si="18"/>
        <v>7.6</v>
      </c>
      <c r="AX28" s="54">
        <f>IF('Indicator Data'!BQ31="No data","x",ROUND(IF('Indicator Data'!BQ31&gt;AX$195,0,IF('Indicator Data'!BQ31&lt;AX$194,10,(AX$195-'Indicator Data'!BQ31)/(AX$195-AX$194)*10)),1))</f>
        <v>7.4</v>
      </c>
      <c r="AY28" s="56">
        <f t="shared" si="19"/>
        <v>7.5</v>
      </c>
      <c r="AZ28" s="61">
        <f t="shared" si="20"/>
        <v>5.0999999999999996</v>
      </c>
    </row>
    <row r="29" spans="1:52" s="2" customFormat="1" x14ac:dyDescent="0.3">
      <c r="A29" s="98" t="str">
        <f>'Indicator Data'!A32</f>
        <v>Burundi</v>
      </c>
      <c r="B29" s="39" t="str">
        <f>'Indicator Data'!B32</f>
        <v>BDI</v>
      </c>
      <c r="C29" s="53">
        <f>ROUND(IF('Indicator Data'!AL32="No data",IF((0.1022*LN('Indicator Data'!CI32)-0.1711)&gt;C$195,0,IF((0.1022*LN('Indicator Data'!CI32)-0.1711)&lt;C$194,10,(C$195-(0.1022*LN('Indicator Data'!CI32)-0.1711))/(C$195-C$194)*10)),IF('Indicator Data'!AL32&gt;C$195,0,IF('Indicator Data'!AL32&lt;C$194,10,(C$195-'Indicator Data'!AL32)/(C$195-C$194)*10))),1)</f>
        <v>9.5</v>
      </c>
      <c r="D29" s="53">
        <f>IF('Indicator Data'!AM32="No data","x",ROUND((IF(LOG('Indicator Data'!AM32*1000)&gt;D$195,10,IF(LOG('Indicator Data'!AM32*1000)&lt;D$194,0,10-(D$195-LOG('Indicator Data'!AM32*1000))/(D$195-D$194)*10))),1))</f>
        <v>9.6</v>
      </c>
      <c r="E29" s="54">
        <f t="shared" si="4"/>
        <v>9.6</v>
      </c>
      <c r="F29" s="53">
        <f>IF('Indicator Data'!AZ32="No data","x",ROUND(IF('Indicator Data'!AZ32&gt;F$195,10,IF('Indicator Data'!AZ32&lt;F$194,0,10-(F$195-'Indicator Data'!AZ32)/(F$195-F$194)*10)),1))</f>
        <v>6.9</v>
      </c>
      <c r="G29" s="53">
        <f>IF('Indicator Data'!BA32="No data","x",ROUND(IF('Indicator Data'!BA32&gt;G$195,10,IF('Indicator Data'!BA32&lt;G$194,0,10-(G$195-'Indicator Data'!BA32)/(G$195-G$194)*10)),1))</f>
        <v>3.4</v>
      </c>
      <c r="H29" s="54">
        <f t="shared" si="5"/>
        <v>5.2</v>
      </c>
      <c r="I29" s="55">
        <f>SUM(IF('Indicator Data'!AN32=0,0,'Indicator Data'!AN32),SUM('Indicator Data'!AO32:AP32))</f>
        <v>2270.7070200000003</v>
      </c>
      <c r="J29" s="55">
        <f>I29/'Indicator Data'!CJ32*1000000</f>
        <v>196.92917535696614</v>
      </c>
      <c r="K29" s="53">
        <f t="shared" si="6"/>
        <v>3.9</v>
      </c>
      <c r="L29" s="53">
        <f>IF('Indicator Data'!AQ32="No data","x",ROUND(IF('Indicator Data'!AQ32&gt;L$195,10,IF('Indicator Data'!AQ32&lt;L$194,0,10-(L$195-'Indicator Data'!AQ32)/(L$195-L$194)*10)),1))</f>
        <v>9.9</v>
      </c>
      <c r="M29" s="53">
        <f>IF('Indicator Data'!AR32="No data","x",IF('Indicator Data'!AR32=0,0,ROUND(IF('Indicator Data'!AR32&gt;M$195,10,IF('Indicator Data'!AR32&lt;M$194,0,10-(M$195-'Indicator Data'!AR32)/(M$195-M$194)*10)),1)))</f>
        <v>0.5</v>
      </c>
      <c r="N29" s="54">
        <f t="shared" si="7"/>
        <v>4.8</v>
      </c>
      <c r="O29" s="56">
        <f t="shared" si="8"/>
        <v>7.3</v>
      </c>
      <c r="P29" s="67">
        <f>IF(AND('Indicator Data'!BE32="No data",'Indicator Data'!BF32="No data"),0,SUM('Indicator Data'!BE32:BG32)/1000)</f>
        <v>160.714</v>
      </c>
      <c r="Q29" s="53">
        <f t="shared" si="9"/>
        <v>7.4</v>
      </c>
      <c r="R29" s="57">
        <f>P29*1000/'Indicator Data'!CJ32</f>
        <v>1.3938070922209703E-2</v>
      </c>
      <c r="S29" s="53">
        <f t="shared" si="10"/>
        <v>6.1</v>
      </c>
      <c r="T29" s="58">
        <f t="shared" si="11"/>
        <v>6.8</v>
      </c>
      <c r="U29" s="53">
        <f>IF('Indicator Data'!AV32="No data","x",ROUND(IF('Indicator Data'!AV32&gt;U$195,10,IF('Indicator Data'!AV32&lt;U$194,0,10-(U$195-'Indicator Data'!AV32)/(U$195-U$194)*10)),1))</f>
        <v>2.2000000000000002</v>
      </c>
      <c r="V29" s="53">
        <f>IF('Indicator Data'!AW32="No data","x",IF('Indicator Data'!AW32=0,0,ROUND(IF('Indicator Data'!AW32&gt;V$195,10,IF('Indicator Data'!AW32&lt;V$194,0,10-(V$195-'Indicator Data'!AW32)/(V$195-V$194)*10)),1)))</f>
        <v>1.6</v>
      </c>
      <c r="W29" s="53">
        <f t="shared" si="12"/>
        <v>1.9000000000000001</v>
      </c>
      <c r="X29" s="53">
        <f>IF('Indicator Data'!AU32="No data","x",ROUND(IF('Indicator Data'!AU32&gt;X$195,10,IF('Indicator Data'!AU32&lt;X$194,0,10-(X$195-'Indicator Data'!AU32)/(X$195-X$194)*10)),1))</f>
        <v>2.1</v>
      </c>
      <c r="Y29" s="159">
        <f>IF('Indicator Data'!AX32="No data","x",ROUND(IF('Indicator Data'!AX32&gt;Y$195,10,IF('Indicator Data'!AX32&lt;Y$194,0,10-(Y$195-'Indicator Data'!AX32)/(Y$195-Y$194)*10)),1))</f>
        <v>4.9000000000000004</v>
      </c>
      <c r="Z29" s="57">
        <f>IF('Indicator Data'!AY32="No data","x",IF(('Indicator Data'!AY32/'Indicator Data'!CJ32)&gt;1,1,IF('Indicator Data'!AY32&gt;'Indicator Data'!AY32,1,'Indicator Data'!AY32/'Indicator Data'!CJ32)))</f>
        <v>0.4631509767464369</v>
      </c>
      <c r="AA29" s="159">
        <f t="shared" si="13"/>
        <v>5.0999999999999996</v>
      </c>
      <c r="AB29" s="54">
        <f t="shared" si="0"/>
        <v>3.5</v>
      </c>
      <c r="AC29" s="53">
        <f>IF('Indicator Data'!AS32="No data","x",ROUND(IF('Indicator Data'!AS32&gt;AC$195,10,IF('Indicator Data'!AS32&lt;AC$194,0,10-(AC$195-'Indicator Data'!AS32)/(AC$195-AC$194)*10)),1))</f>
        <v>4.5</v>
      </c>
      <c r="AD29" s="53">
        <f>IF('Indicator Data'!AT32="No data","x",ROUND(IF('Indicator Data'!AT32&gt;AD$195,10,IF('Indicator Data'!AT32&lt;AD$194,0,10-(AD$195-'Indicator Data'!AT32)/(AD$195-AD$194)*10)),1))</f>
        <v>6.5</v>
      </c>
      <c r="AE29" s="54">
        <f t="shared" si="14"/>
        <v>5.5</v>
      </c>
      <c r="AF29" s="67">
        <f>('Indicator Data'!BD32+'Indicator Data'!BC32*0.5+'Indicator Data'!BB32*0.25)/1000</f>
        <v>27.683499999999999</v>
      </c>
      <c r="AG29" s="59">
        <f>AF29*1000/'Indicator Data'!CJ32</f>
        <v>2.4008772501150637E-3</v>
      </c>
      <c r="AH29" s="54">
        <f t="shared" si="15"/>
        <v>0.2</v>
      </c>
      <c r="AI29" s="53">
        <f>IF('Indicator Data'!BH32="No data","x",ROUND(IF('Indicator Data'!BH32&lt;$AI$194,10,IF('Indicator Data'!BH32&gt;$AI$195,0,($AI$195-'Indicator Data'!BH32)/($AI$195-$AI$194)*10)),1))</f>
        <v>7.5</v>
      </c>
      <c r="AJ29" s="53">
        <f>IF('Indicator Data'!BI32="No data","x",ROUND(IF('Indicator Data'!BI32&gt;$AJ$195,10,IF('Indicator Data'!BI32&lt;$AJ$194,0,10-($AJ$195-'Indicator Data'!BI32)/($AJ$195-$AJ$194)*10)),1))</f>
        <v>10</v>
      </c>
      <c r="AK29" s="54">
        <f t="shared" si="1"/>
        <v>8.8000000000000007</v>
      </c>
      <c r="AL29" s="60">
        <f t="shared" si="2"/>
        <v>5.4</v>
      </c>
      <c r="AM29" s="61">
        <f t="shared" si="3"/>
        <v>6.1</v>
      </c>
      <c r="AN29" s="53" t="str">
        <f>IF('Indicator Data'!BJ32="No data","x",ROUND((IF(LOG('Indicator Data'!BJ32)&gt;AN$195,10,IF(LOG('Indicator Data'!BJ32)&lt;AN$194,0,10-(AN$195-LOG('Indicator Data'!BJ32))/(AN$195-AN$194)*10))),1))</f>
        <v>x</v>
      </c>
      <c r="AO29" s="53">
        <f>IF('Indicator Data'!BK32="No data","x",ROUND((IF(LOG('Indicator Data'!BK32)&gt;AO$195,10,IF(LOG('Indicator Data'!BK32)&lt;AO$194,0,10-(AO$195-LOG('Indicator Data'!BK32))/(AO$195-AO$194)*10))),1))</f>
        <v>3.7</v>
      </c>
      <c r="AP29" s="54">
        <f t="shared" si="16"/>
        <v>3.7</v>
      </c>
      <c r="AQ29" s="54">
        <f>IF('Indicator Data'!BL32=0,10,ROUND(IF(LOG('Indicator Data'!BL32)&gt;AQ$195,0,IF(LOG('Indicator Data'!BL32)&lt;AQ$194,10,(AQ$195-LOG('Indicator Data'!BL32))/(AQ$195-AQ$194)*10)),1))</f>
        <v>10</v>
      </c>
      <c r="AR29" s="54">
        <f>IF('Indicator Data'!BM32="No data","x",ROUND(IF('Indicator Data'!BM32&gt;AR$195,10,IF('Indicator Data'!BM32&lt;AR$194,0,10-(AR$195-'Indicator Data'!BM32)/(AR$195-AR$194)*10)),1))</f>
        <v>0</v>
      </c>
      <c r="AS29" s="56">
        <f t="shared" si="17"/>
        <v>4.5999999999999996</v>
      </c>
      <c r="AT29" s="53">
        <f>IF('Indicator Data'!BN32="No data","x",ROUND(IF('Indicator Data'!BN32^2&gt;AT$195,0,IF('Indicator Data'!BN32^2&lt;AT$194,10,(AT$195-'Indicator Data'!BN32^2)/(AT$195-AT$194)*10)),1))</f>
        <v>5.9</v>
      </c>
      <c r="AU29" s="53">
        <f>IF('Indicator Data'!BO32="No data","x",ROUND(IF('Indicator Data'!BO32&gt;AU$195,0,IF('Indicator Data'!BO32&lt;AU$194,10,(AU$195-'Indicator Data'!BO32)/(AU$195-AU$194)*10)),1))</f>
        <v>7.4</v>
      </c>
      <c r="AV29" s="53">
        <f>IF('Indicator Data'!BP32="No data","x",ROUND(IF('Indicator Data'!BP32&gt;AV$195,0,IF('Indicator Data'!BP32&lt;AV$194,10,(AV$195-'Indicator Data'!BP32)/(AV$195-AV$194)*10)),1))</f>
        <v>9.5</v>
      </c>
      <c r="AW29" s="54">
        <f t="shared" si="18"/>
        <v>7.6</v>
      </c>
      <c r="AX29" s="54">
        <f>IF('Indicator Data'!BQ32="No data","x",ROUND(IF('Indicator Data'!BQ32&gt;AX$195,0,IF('Indicator Data'!BQ32&lt;AX$194,10,(AX$195-'Indicator Data'!BQ32)/(AX$195-AX$194)*10)),1))</f>
        <v>6.1</v>
      </c>
      <c r="AY29" s="56">
        <f t="shared" si="19"/>
        <v>6.9</v>
      </c>
      <c r="AZ29" s="61">
        <f t="shared" si="20"/>
        <v>5.8</v>
      </c>
    </row>
    <row r="30" spans="1:52" s="2" customFormat="1" x14ac:dyDescent="0.3">
      <c r="A30" s="98" t="str">
        <f>'Indicator Data'!A33</f>
        <v>Cabo Verde</v>
      </c>
      <c r="B30" s="39" t="str">
        <f>'Indicator Data'!B33</f>
        <v>CPV</v>
      </c>
      <c r="C30" s="53">
        <f>ROUND(IF('Indicator Data'!AL33="No data",IF((0.1022*LN('Indicator Data'!CI33)-0.1711)&gt;C$195,0,IF((0.1022*LN('Indicator Data'!CI33)-0.1711)&lt;C$194,10,(C$195-(0.1022*LN('Indicator Data'!CI33)-0.1711))/(C$195-C$194)*10)),IF('Indicator Data'!AL33&gt;C$195,0,IF('Indicator Data'!AL33&lt;C$194,10,(C$195-'Indicator Data'!AL33)/(C$195-C$194)*10))),1)</f>
        <v>5</v>
      </c>
      <c r="D30" s="53" t="str">
        <f>IF('Indicator Data'!AM33="No data","x",ROUND((IF(LOG('Indicator Data'!AM33*1000)&gt;D$195,10,IF(LOG('Indicator Data'!AM33*1000)&lt;D$194,0,10-(D$195-LOG('Indicator Data'!AM33*1000))/(D$195-D$194)*10))),1))</f>
        <v>x</v>
      </c>
      <c r="E30" s="54">
        <f t="shared" si="4"/>
        <v>5</v>
      </c>
      <c r="F30" s="53">
        <f>IF('Indicator Data'!AZ33="No data","x",ROUND(IF('Indicator Data'!AZ33&gt;F$195,10,IF('Indicator Data'!AZ33&lt;F$194,0,10-(F$195-'Indicator Data'!AZ33)/(F$195-F$194)*10)),1))</f>
        <v>5</v>
      </c>
      <c r="G30" s="53">
        <f>IF('Indicator Data'!BA33="No data","x",ROUND(IF('Indicator Data'!BA33&gt;G$195,10,IF('Indicator Data'!BA33&lt;G$194,0,10-(G$195-'Indicator Data'!BA33)/(G$195-G$194)*10)),1))</f>
        <v>5.6</v>
      </c>
      <c r="H30" s="54">
        <f t="shared" si="5"/>
        <v>5.3</v>
      </c>
      <c r="I30" s="55">
        <f>SUM(IF('Indicator Data'!AN33=0,0,'Indicator Data'!AN33),SUM('Indicator Data'!AO33:AP33))</f>
        <v>149.95000000000002</v>
      </c>
      <c r="J30" s="55">
        <f>I30/'Indicator Data'!CJ33*1000000</f>
        <v>272.66809228710252</v>
      </c>
      <c r="K30" s="53">
        <f t="shared" si="6"/>
        <v>5.5</v>
      </c>
      <c r="L30" s="53">
        <f>IF('Indicator Data'!AQ33="No data","x",ROUND(IF('Indicator Data'!AQ33&gt;L$195,10,IF('Indicator Data'!AQ33&lt;L$194,0,10-(L$195-'Indicator Data'!AQ33)/(L$195-L$194)*10)),1))</f>
        <v>2.9</v>
      </c>
      <c r="M30" s="53">
        <f>IF('Indicator Data'!AR33="No data","x",IF('Indicator Data'!AR33=0,0,ROUND(IF('Indicator Data'!AR33&gt;M$195,10,IF('Indicator Data'!AR33&lt;M$194,0,10-(M$195-'Indicator Data'!AR33)/(M$195-M$194)*10)),1)))</f>
        <v>3.9</v>
      </c>
      <c r="N30" s="54">
        <f t="shared" si="7"/>
        <v>4.0999999999999996</v>
      </c>
      <c r="O30" s="56">
        <f t="shared" si="8"/>
        <v>4.9000000000000004</v>
      </c>
      <c r="P30" s="67">
        <f>IF(AND('Indicator Data'!BE33="No data",'Indicator Data'!BF33="No data"),0,SUM('Indicator Data'!BE33:BG33)/1000)</f>
        <v>0</v>
      </c>
      <c r="Q30" s="53">
        <f t="shared" si="9"/>
        <v>0</v>
      </c>
      <c r="R30" s="57">
        <f>P30*1000/'Indicator Data'!CJ33</f>
        <v>0</v>
      </c>
      <c r="S30" s="53">
        <f t="shared" si="10"/>
        <v>0</v>
      </c>
      <c r="T30" s="58">
        <f t="shared" si="11"/>
        <v>0</v>
      </c>
      <c r="U30" s="53">
        <f>IF('Indicator Data'!AV33="No data","x",ROUND(IF('Indicator Data'!AV33&gt;U$195,10,IF('Indicator Data'!AV33&lt;U$194,0,10-(U$195-'Indicator Data'!AV33)/(U$195-U$194)*10)),1))</f>
        <v>1.6</v>
      </c>
      <c r="V30" s="53">
        <f>IF('Indicator Data'!AW33="No data","x",IF('Indicator Data'!AW33=0,0,ROUND(IF('Indicator Data'!AW33&gt;V$195,10,IF('Indicator Data'!AW33&lt;V$194,0,10-(V$195-'Indicator Data'!AW33)/(V$195-V$194)*10)),1)))</f>
        <v>1.3</v>
      </c>
      <c r="W30" s="53">
        <f t="shared" si="12"/>
        <v>1.4500000000000002</v>
      </c>
      <c r="X30" s="53">
        <f>IF('Indicator Data'!AU33="No data","x",ROUND(IF('Indicator Data'!AU33&gt;X$195,10,IF('Indicator Data'!AU33&lt;X$194,0,10-(X$195-'Indicator Data'!AU33)/(X$195-X$194)*10)),1))</f>
        <v>2.4</v>
      </c>
      <c r="Y30" s="159">
        <f>IF('Indicator Data'!AX33="No data","x",ROUND(IF('Indicator Data'!AX33&gt;Y$195,10,IF('Indicator Data'!AX33&lt;Y$194,0,10-(Y$195-'Indicator Data'!AX33)/(Y$195-Y$194)*10)),1))</f>
        <v>0.1</v>
      </c>
      <c r="Z30" s="57">
        <f>IF('Indicator Data'!AY33="No data","x",IF(('Indicator Data'!AY33/'Indicator Data'!CJ33)&gt;1,1,IF('Indicator Data'!AY33&gt;'Indicator Data'!AY33,1,'Indicator Data'!AY33/'Indicator Data'!CJ33)))</f>
        <v>0.26468898199063162</v>
      </c>
      <c r="AA30" s="159">
        <f t="shared" si="13"/>
        <v>2.9</v>
      </c>
      <c r="AB30" s="54">
        <f t="shared" si="0"/>
        <v>1.7</v>
      </c>
      <c r="AC30" s="53">
        <f>IF('Indicator Data'!AS33="No data","x",ROUND(IF('Indicator Data'!AS33&gt;AC$195,10,IF('Indicator Data'!AS33&lt;AC$194,0,10-(AC$195-'Indicator Data'!AS33)/(AC$195-AC$194)*10)),1))</f>
        <v>1.5</v>
      </c>
      <c r="AD30" s="53" t="str">
        <f>IF('Indicator Data'!AT33="No data","x",ROUND(IF('Indicator Data'!AT33&gt;AD$195,10,IF('Indicator Data'!AT33&lt;AD$194,0,10-(AD$195-'Indicator Data'!AT33)/(AD$195-AD$194)*10)),1))</f>
        <v>x</v>
      </c>
      <c r="AE30" s="54">
        <f t="shared" si="14"/>
        <v>1.5</v>
      </c>
      <c r="AF30" s="67">
        <f>('Indicator Data'!BD33+'Indicator Data'!BC33*0.5+'Indicator Data'!BB33*0.25)/1000</f>
        <v>0</v>
      </c>
      <c r="AG30" s="59">
        <f>AF30*1000/'Indicator Data'!CJ33</f>
        <v>0</v>
      </c>
      <c r="AH30" s="54">
        <f t="shared" si="15"/>
        <v>0</v>
      </c>
      <c r="AI30" s="53">
        <f>IF('Indicator Data'!BH33="No data","x",ROUND(IF('Indicator Data'!BH33&lt;$AI$194,10,IF('Indicator Data'!BH33&gt;$AI$195,0,($AI$195-'Indicator Data'!BH33)/($AI$195-$AI$194)*10)),1))</f>
        <v>4.9000000000000004</v>
      </c>
      <c r="AJ30" s="53">
        <f>IF('Indicator Data'!BI33="No data","x",ROUND(IF('Indicator Data'!BI33&gt;$AJ$195,10,IF('Indicator Data'!BI33&lt;$AJ$194,0,10-($AJ$195-'Indicator Data'!BI33)/($AJ$195-$AJ$194)*10)),1))</f>
        <v>2.5</v>
      </c>
      <c r="AK30" s="54">
        <f t="shared" si="1"/>
        <v>3.7</v>
      </c>
      <c r="AL30" s="60">
        <f t="shared" si="2"/>
        <v>1.8</v>
      </c>
      <c r="AM30" s="61">
        <f t="shared" si="3"/>
        <v>0.9</v>
      </c>
      <c r="AN30" s="53">
        <f>IF('Indicator Data'!BJ33="No data","x",ROUND((IF(LOG('Indicator Data'!BJ33)&gt;AN$195,10,IF(LOG('Indicator Data'!BJ33)&lt;AN$194,0,10-(AN$195-LOG('Indicator Data'!BJ33))/(AN$195-AN$194)*10))),1))</f>
        <v>2.9</v>
      </c>
      <c r="AO30" s="53">
        <f>IF('Indicator Data'!BK33="No data","x",ROUND((IF(LOG('Indicator Data'!BK33)&gt;AO$195,10,IF(LOG('Indicator Data'!BK33)&lt;AO$194,0,10-(AO$195-LOG('Indicator Data'!BK33))/(AO$195-AO$194)*10))),1))</f>
        <v>4.5999999999999996</v>
      </c>
      <c r="AP30" s="54">
        <f t="shared" si="16"/>
        <v>3.8</v>
      </c>
      <c r="AQ30" s="54">
        <f>IF('Indicator Data'!BL33=0,10,ROUND(IF(LOG('Indicator Data'!BL33)&gt;AQ$195,0,IF(LOG('Indicator Data'!BL33)&lt;AQ$194,10,(AQ$195-LOG('Indicator Data'!BL33))/(AQ$195-AQ$194)*10)),1))</f>
        <v>3.6</v>
      </c>
      <c r="AR30" s="54">
        <f>IF('Indicator Data'!BM33="No data","x",ROUND(IF('Indicator Data'!BM33&gt;AR$195,10,IF('Indicator Data'!BM33&lt;AR$194,0,10-(AR$195-'Indicator Data'!BM33)/(AR$195-AR$194)*10)),1))</f>
        <v>4</v>
      </c>
      <c r="AS30" s="56">
        <f t="shared" si="17"/>
        <v>3.8</v>
      </c>
      <c r="AT30" s="53">
        <f>IF('Indicator Data'!BN33="No data","x",ROUND(IF('Indicator Data'!BN33^2&gt;AT$195,0,IF('Indicator Data'!BN33^2&lt;AT$194,10,(AT$195-'Indicator Data'!BN33^2)/(AT$195-AT$194)*10)),1))</f>
        <v>2.7</v>
      </c>
      <c r="AU30" s="53">
        <f>IF('Indicator Data'!BO33="No data","x",ROUND(IF('Indicator Data'!BO33&gt;AU$195,0,IF('Indicator Data'!BO33&lt;AU$194,10,(AU$195-'Indicator Data'!BO33)/(AU$195-AU$194)*10)),1))</f>
        <v>4.5</v>
      </c>
      <c r="AV30" s="53">
        <f>IF('Indicator Data'!BP33="No data","x",ROUND(IF('Indicator Data'!BP33&gt;AV$195,0,IF('Indicator Data'!BP33&lt;AV$194,10,(AV$195-'Indicator Data'!BP33)/(AV$195-AV$194)*10)),1))</f>
        <v>4.3</v>
      </c>
      <c r="AW30" s="54">
        <f t="shared" si="18"/>
        <v>3.8</v>
      </c>
      <c r="AX30" s="54">
        <f>IF('Indicator Data'!BQ33="No data","x",ROUND(IF('Indicator Data'!BQ33&gt;AX$195,0,IF('Indicator Data'!BQ33&lt;AX$194,10,(AX$195-'Indicator Data'!BQ33)/(AX$195-AX$194)*10)),1))</f>
        <v>5.6</v>
      </c>
      <c r="AY30" s="56">
        <f t="shared" si="19"/>
        <v>4.7</v>
      </c>
      <c r="AZ30" s="61">
        <f t="shared" si="20"/>
        <v>4.3</v>
      </c>
    </row>
    <row r="31" spans="1:52" s="2" customFormat="1" x14ac:dyDescent="0.3">
      <c r="A31" s="98" t="str">
        <f>'Indicator Data'!A34</f>
        <v>Cambodia</v>
      </c>
      <c r="B31" s="39" t="str">
        <f>'Indicator Data'!B34</f>
        <v>KHM</v>
      </c>
      <c r="C31" s="53">
        <f>ROUND(IF('Indicator Data'!AL34="No data",IF((0.1022*LN('Indicator Data'!CI34)-0.1711)&gt;C$195,0,IF((0.1022*LN('Indicator Data'!CI34)-0.1711)&lt;C$194,10,(C$195-(0.1022*LN('Indicator Data'!CI34)-0.1711))/(C$195-C$194)*10)),IF('Indicator Data'!AL34&gt;C$195,0,IF('Indicator Data'!AL34&lt;C$194,10,(C$195-'Indicator Data'!AL34)/(C$195-C$194)*10))),1)</f>
        <v>6.4</v>
      </c>
      <c r="D31" s="53">
        <f>IF('Indicator Data'!AM34="No data","x",ROUND((IF(LOG('Indicator Data'!AM34*1000)&gt;D$195,10,IF(LOG('Indicator Data'!AM34*1000)&lt;D$194,0,10-(D$195-LOG('Indicator Data'!AM34*1000))/(D$195-D$194)*10))),1))</f>
        <v>8.3000000000000007</v>
      </c>
      <c r="E31" s="54">
        <f t="shared" si="4"/>
        <v>7.5</v>
      </c>
      <c r="F31" s="53">
        <f>IF('Indicator Data'!AZ34="No data","x",ROUND(IF('Indicator Data'!AZ34&gt;F$195,10,IF('Indicator Data'!AZ34&lt;F$194,0,10-(F$195-'Indicator Data'!AZ34)/(F$195-F$194)*10)),1))</f>
        <v>6.3</v>
      </c>
      <c r="G31" s="53" t="str">
        <f>IF('Indicator Data'!BA34="No data","x",ROUND(IF('Indicator Data'!BA34&gt;G$195,10,IF('Indicator Data'!BA34&lt;G$194,0,10-(G$195-'Indicator Data'!BA34)/(G$195-G$194)*10)),1))</f>
        <v>x</v>
      </c>
      <c r="H31" s="54">
        <f t="shared" si="5"/>
        <v>6.3</v>
      </c>
      <c r="I31" s="55">
        <f>SUM(IF('Indicator Data'!AN34=0,0,'Indicator Data'!AN34),SUM('Indicator Data'!AO34:AP34))</f>
        <v>1229.0206200000002</v>
      </c>
      <c r="J31" s="55">
        <f>I31/'Indicator Data'!CJ34*1000000</f>
        <v>74.54690134535187</v>
      </c>
      <c r="K31" s="53">
        <f t="shared" si="6"/>
        <v>1.5</v>
      </c>
      <c r="L31" s="53">
        <f>IF('Indicator Data'!AQ34="No data","x",ROUND(IF('Indicator Data'!AQ34&gt;L$195,10,IF('Indicator Data'!AQ34&lt;L$194,0,10-(L$195-'Indicator Data'!AQ34)/(L$195-L$194)*10)),1))</f>
        <v>2.2000000000000002</v>
      </c>
      <c r="M31" s="53">
        <f>IF('Indicator Data'!AR34="No data","x",IF('Indicator Data'!AR34=0,0,ROUND(IF('Indicator Data'!AR34&gt;M$195,10,IF('Indicator Data'!AR34&lt;M$194,0,10-(M$195-'Indicator Data'!AR34)/(M$195-M$194)*10)),1)))</f>
        <v>1.9</v>
      </c>
      <c r="N31" s="54">
        <f t="shared" si="7"/>
        <v>1.9</v>
      </c>
      <c r="O31" s="56">
        <f t="shared" si="8"/>
        <v>5.8</v>
      </c>
      <c r="P31" s="67">
        <f>IF(AND('Indicator Data'!BE34="No data",'Indicator Data'!BF34="No data"),0,SUM('Indicator Data'!BE34:BG34)/1000)</f>
        <v>0</v>
      </c>
      <c r="Q31" s="53">
        <f t="shared" si="9"/>
        <v>0</v>
      </c>
      <c r="R31" s="57">
        <f>P31*1000/'Indicator Data'!CJ34</f>
        <v>0</v>
      </c>
      <c r="S31" s="53">
        <f t="shared" si="10"/>
        <v>0</v>
      </c>
      <c r="T31" s="58">
        <f t="shared" si="11"/>
        <v>0</v>
      </c>
      <c r="U31" s="53">
        <f>IF('Indicator Data'!AV34="No data","x",ROUND(IF('Indicator Data'!AV34&gt;U$195,10,IF('Indicator Data'!AV34&lt;U$194,0,10-(U$195-'Indicator Data'!AV34)/(U$195-U$194)*10)),1))</f>
        <v>1.2</v>
      </c>
      <c r="V31" s="53">
        <f>IF('Indicator Data'!AW34="No data","x",IF('Indicator Data'!AW34=0,0,ROUND(IF('Indicator Data'!AW34&gt;V$195,10,IF('Indicator Data'!AW34&lt;V$194,0,10-(V$195-'Indicator Data'!AW34)/(V$195-V$194)*10)),1)))</f>
        <v>0.3</v>
      </c>
      <c r="W31" s="53">
        <f t="shared" si="12"/>
        <v>0.75</v>
      </c>
      <c r="X31" s="53">
        <f>IF('Indicator Data'!AU34="No data","x",ROUND(IF('Indicator Data'!AU34&gt;X$195,10,IF('Indicator Data'!AU34&lt;X$194,0,10-(X$195-'Indicator Data'!AU34)/(X$195-X$194)*10)),1))</f>
        <v>5.9</v>
      </c>
      <c r="Y31" s="159">
        <f>IF('Indicator Data'!AX34="No data","x",ROUND(IF('Indicator Data'!AX34&gt;Y$195,10,IF('Indicator Data'!AX34&lt;Y$194,0,10-(Y$195-'Indicator Data'!AX34)/(Y$195-Y$194)*10)),1))</f>
        <v>0.5</v>
      </c>
      <c r="Z31" s="57">
        <f>IF('Indicator Data'!AY34="No data","x",IF(('Indicator Data'!AY34/'Indicator Data'!CJ34)&gt;1,1,IF('Indicator Data'!AY34&gt;'Indicator Data'!AY34,1,'Indicator Data'!AY34/'Indicator Data'!CJ34)))</f>
        <v>0.32141336855236224</v>
      </c>
      <c r="AA31" s="159">
        <f t="shared" si="13"/>
        <v>3.6</v>
      </c>
      <c r="AB31" s="54">
        <f t="shared" si="0"/>
        <v>2.7</v>
      </c>
      <c r="AC31" s="53">
        <f>IF('Indicator Data'!AS34="No data","x",ROUND(IF('Indicator Data'!AS34&gt;AC$195,10,IF('Indicator Data'!AS34&lt;AC$194,0,10-(AC$195-'Indicator Data'!AS34)/(AC$195-AC$194)*10)),1))</f>
        <v>2.2000000000000002</v>
      </c>
      <c r="AD31" s="53">
        <f>IF('Indicator Data'!AT34="No data","x",ROUND(IF('Indicator Data'!AT34&gt;AD$195,10,IF('Indicator Data'!AT34&lt;AD$194,0,10-(AD$195-'Indicator Data'!AT34)/(AD$195-AD$194)*10)),1))</f>
        <v>5.3</v>
      </c>
      <c r="AE31" s="54">
        <f t="shared" si="14"/>
        <v>3.8</v>
      </c>
      <c r="AF31" s="67">
        <f>('Indicator Data'!BD34+'Indicator Data'!BC34*0.5+'Indicator Data'!BB34*0.25)/1000</f>
        <v>872.9085</v>
      </c>
      <c r="AG31" s="59">
        <f>AF31*1000/'Indicator Data'!CJ34</f>
        <v>5.2946730733467326E-2</v>
      </c>
      <c r="AH31" s="54">
        <f t="shared" si="15"/>
        <v>5.3</v>
      </c>
      <c r="AI31" s="53">
        <f>IF('Indicator Data'!BH34="No data","x",ROUND(IF('Indicator Data'!BH34&lt;$AI$194,10,IF('Indicator Data'!BH34&gt;$AI$195,0,($AI$195-'Indicator Data'!BH34)/($AI$195-$AI$194)*10)),1))</f>
        <v>5.5</v>
      </c>
      <c r="AJ31" s="53">
        <f>IF('Indicator Data'!BI34="No data","x",ROUND(IF('Indicator Data'!BI34&gt;$AJ$195,10,IF('Indicator Data'!BI34&lt;$AJ$194,0,10-($AJ$195-'Indicator Data'!BI34)/($AJ$195-$AJ$194)*10)),1))</f>
        <v>3.8</v>
      </c>
      <c r="AK31" s="54">
        <f t="shared" si="1"/>
        <v>4.7</v>
      </c>
      <c r="AL31" s="60">
        <f t="shared" si="2"/>
        <v>4.2</v>
      </c>
      <c r="AM31" s="61">
        <f t="shared" si="3"/>
        <v>2.2999999999999998</v>
      </c>
      <c r="AN31" s="53">
        <f>IF('Indicator Data'!BJ34="No data","x",ROUND((IF(LOG('Indicator Data'!BJ34)&gt;AN$195,10,IF(LOG('Indicator Data'!BJ34)&lt;AN$194,0,10-(AN$195-LOG('Indicator Data'!BJ34))/(AN$195-AN$194)*10))),1))</f>
        <v>5.4</v>
      </c>
      <c r="AO31" s="53">
        <f>IF('Indicator Data'!BK34="No data","x",ROUND((IF(LOG('Indicator Data'!BK34)&gt;AO$195,10,IF(LOG('Indicator Data'!BK34)&lt;AO$194,0,10-(AO$195-LOG('Indicator Data'!BK34))/(AO$195-AO$194)*10))),1))</f>
        <v>6.9</v>
      </c>
      <c r="AP31" s="54">
        <f t="shared" si="16"/>
        <v>6.2</v>
      </c>
      <c r="AQ31" s="54">
        <f>IF('Indicator Data'!BL34=0,10,ROUND(IF(LOG('Indicator Data'!BL34)&gt;AQ$195,0,IF(LOG('Indicator Data'!BL34)&lt;AQ$194,10,(AQ$195-LOG('Indicator Data'!BL34))/(AQ$195-AQ$194)*10)),1))</f>
        <v>2.9</v>
      </c>
      <c r="AR31" s="54">
        <f>IF('Indicator Data'!BM34="No data","x",ROUND(IF('Indicator Data'!BM34&gt;AR$195,10,IF('Indicator Data'!BM34&lt;AR$194,0,10-(AR$195-'Indicator Data'!BM34)/(AR$195-AR$194)*10)),1))</f>
        <v>6</v>
      </c>
      <c r="AS31" s="56">
        <f t="shared" si="17"/>
        <v>5</v>
      </c>
      <c r="AT31" s="53">
        <f>IF('Indicator Data'!BN34="No data","x",ROUND(IF('Indicator Data'!BN34^2&gt;AT$195,0,IF('Indicator Data'!BN34^2&lt;AT$194,10,(AT$195-'Indicator Data'!BN34^2)/(AT$195-AT$194)*10)),1))</f>
        <v>3.9</v>
      </c>
      <c r="AU31" s="53">
        <f>IF('Indicator Data'!BO34="No data","x",ROUND(IF('Indicator Data'!BO34&gt;AU$195,0,IF('Indicator Data'!BO34&lt;AU$194,10,(AU$195-'Indicator Data'!BO34)/(AU$195-AU$194)*10)),1))</f>
        <v>4.0999999999999996</v>
      </c>
      <c r="AV31" s="53">
        <f>IF('Indicator Data'!BP34="No data","x",ROUND(IF('Indicator Data'!BP34&gt;AV$195,0,IF('Indicator Data'!BP34&lt;AV$194,10,(AV$195-'Indicator Data'!BP34)/(AV$195-AV$194)*10)),1))</f>
        <v>6.6</v>
      </c>
      <c r="AW31" s="54">
        <f t="shared" si="18"/>
        <v>4.9000000000000004</v>
      </c>
      <c r="AX31" s="54">
        <f>IF('Indicator Data'!BQ34="No data","x",ROUND(IF('Indicator Data'!BQ34&gt;AX$195,0,IF('Indicator Data'!BQ34&lt;AX$194,10,(AX$195-'Indicator Data'!BQ34)/(AX$195-AX$194)*10)),1))</f>
        <v>6.8</v>
      </c>
      <c r="AY31" s="56">
        <f t="shared" si="19"/>
        <v>5.9</v>
      </c>
      <c r="AZ31" s="61">
        <f t="shared" si="20"/>
        <v>5.5</v>
      </c>
    </row>
    <row r="32" spans="1:52" s="2" customFormat="1" x14ac:dyDescent="0.3">
      <c r="A32" s="98" t="str">
        <f>'Indicator Data'!A35</f>
        <v>Cameroon</v>
      </c>
      <c r="B32" s="39" t="str">
        <f>'Indicator Data'!B35</f>
        <v>CMR</v>
      </c>
      <c r="C32" s="53">
        <f>ROUND(IF('Indicator Data'!AL35="No data",IF((0.1022*LN('Indicator Data'!CI35)-0.1711)&gt;C$195,0,IF((0.1022*LN('Indicator Data'!CI35)-0.1711)&lt;C$194,10,(C$195-(0.1022*LN('Indicator Data'!CI35)-0.1711))/(C$195-C$194)*10)),IF('Indicator Data'!AL35&gt;C$195,0,IF('Indicator Data'!AL35&lt;C$194,10,(C$195-'Indicator Data'!AL35)/(C$195-C$194)*10))),1)</f>
        <v>6.7</v>
      </c>
      <c r="D32" s="53">
        <f>IF('Indicator Data'!AM35="No data","x",ROUND((IF(LOG('Indicator Data'!AM35*1000)&gt;D$195,10,IF(LOG('Indicator Data'!AM35*1000)&lt;D$194,0,10-(D$195-LOG('Indicator Data'!AM35*1000))/(D$195-D$194)*10))),1))</f>
        <v>8.8000000000000007</v>
      </c>
      <c r="E32" s="54">
        <f t="shared" si="4"/>
        <v>7.9</v>
      </c>
      <c r="F32" s="53">
        <f>IF('Indicator Data'!AZ35="No data","x",ROUND(IF('Indicator Data'!AZ35&gt;F$195,10,IF('Indicator Data'!AZ35&lt;F$194,0,10-(F$195-'Indicator Data'!AZ35)/(F$195-F$194)*10)),1))</f>
        <v>7.6</v>
      </c>
      <c r="G32" s="53">
        <f>IF('Indicator Data'!BA35="No data","x",ROUND(IF('Indicator Data'!BA35&gt;G$195,10,IF('Indicator Data'!BA35&lt;G$194,0,10-(G$195-'Indicator Data'!BA35)/(G$195-G$194)*10)),1))</f>
        <v>5.4</v>
      </c>
      <c r="H32" s="54">
        <f t="shared" si="5"/>
        <v>6.5</v>
      </c>
      <c r="I32" s="55">
        <f>SUM(IF('Indicator Data'!AN35=0,0,'Indicator Data'!AN35),SUM('Indicator Data'!AO35:AP35))</f>
        <v>5224.1514100000004</v>
      </c>
      <c r="J32" s="55">
        <f>I32/'Indicator Data'!CJ35*1000000</f>
        <v>201.88874938375287</v>
      </c>
      <c r="K32" s="53">
        <f t="shared" si="6"/>
        <v>4</v>
      </c>
      <c r="L32" s="53">
        <f>IF('Indicator Data'!AQ35="No data","x",ROUND(IF('Indicator Data'!AQ35&gt;L$195,10,IF('Indicator Data'!AQ35&lt;L$194,0,10-(L$195-'Indicator Data'!AQ35)/(L$195-L$194)*10)),1))</f>
        <v>2.1</v>
      </c>
      <c r="M32" s="53">
        <f>IF('Indicator Data'!AR35="No data","x",IF('Indicator Data'!AR35=0,0,ROUND(IF('Indicator Data'!AR35&gt;M$195,10,IF('Indicator Data'!AR35&lt;M$194,0,10-(M$195-'Indicator Data'!AR35)/(M$195-M$194)*10)),1)))</f>
        <v>0.3</v>
      </c>
      <c r="N32" s="54">
        <f t="shared" si="7"/>
        <v>2.1</v>
      </c>
      <c r="O32" s="56">
        <f t="shared" si="8"/>
        <v>6.1</v>
      </c>
      <c r="P32" s="67">
        <f>IF(AND('Indicator Data'!BE35="No data",'Indicator Data'!BF35="No data"),0,SUM('Indicator Data'!BE35:BG35)/1000)</f>
        <v>1086.0039999999999</v>
      </c>
      <c r="Q32" s="53">
        <f t="shared" si="9"/>
        <v>10</v>
      </c>
      <c r="R32" s="57">
        <f>P32*1000/'Indicator Data'!CJ35</f>
        <v>4.1968919385847799E-2</v>
      </c>
      <c r="S32" s="53">
        <f t="shared" si="10"/>
        <v>8</v>
      </c>
      <c r="T32" s="58">
        <f t="shared" si="11"/>
        <v>9</v>
      </c>
      <c r="U32" s="53">
        <f>IF('Indicator Data'!AV35="No data","x",ROUND(IF('Indicator Data'!AV35&gt;U$195,10,IF('Indicator Data'!AV35&lt;U$194,0,10-(U$195-'Indicator Data'!AV35)/(U$195-U$194)*10)),1))</f>
        <v>7.6</v>
      </c>
      <c r="V32" s="53">
        <f>IF('Indicator Data'!AW35="No data","x",IF('Indicator Data'!AW35=0,0,ROUND(IF('Indicator Data'!AW35&gt;V$195,10,IF('Indicator Data'!AW35&lt;V$194,0,10-(V$195-'Indicator Data'!AW35)/(V$195-V$194)*10)),1)))</f>
        <v>6.9</v>
      </c>
      <c r="W32" s="53">
        <f t="shared" si="12"/>
        <v>7.25</v>
      </c>
      <c r="X32" s="53">
        <f>IF('Indicator Data'!AU35="No data","x",ROUND(IF('Indicator Data'!AU35&gt;X$195,10,IF('Indicator Data'!AU35&lt;X$194,0,10-(X$195-'Indicator Data'!AU35)/(X$195-X$194)*10)),1))</f>
        <v>3.5</v>
      </c>
      <c r="Y32" s="159">
        <f>IF('Indicator Data'!AX35="No data","x",ROUND(IF('Indicator Data'!AX35&gt;Y$195,10,IF('Indicator Data'!AX35&lt;Y$194,0,10-(Y$195-'Indicator Data'!AX35)/(Y$195-Y$194)*10)),1))</f>
        <v>7.6</v>
      </c>
      <c r="Z32" s="57">
        <f>IF('Indicator Data'!AY35="No data","x",IF(('Indicator Data'!AY35/'Indicator Data'!CJ35)&gt;1,1,IF('Indicator Data'!AY35&gt;'Indicator Data'!AY35,1,'Indicator Data'!AY35/'Indicator Data'!CJ35)))</f>
        <v>0.62690873343330344</v>
      </c>
      <c r="AA32" s="159">
        <f t="shared" si="13"/>
        <v>7</v>
      </c>
      <c r="AB32" s="54">
        <f t="shared" si="0"/>
        <v>6.3</v>
      </c>
      <c r="AC32" s="53">
        <f>IF('Indicator Data'!AS35="No data","x",ROUND(IF('Indicator Data'!AS35&gt;AC$195,10,IF('Indicator Data'!AS35&lt;AC$194,0,10-(AC$195-'Indicator Data'!AS35)/(AC$195-AC$194)*10)),1))</f>
        <v>5.9</v>
      </c>
      <c r="AD32" s="53">
        <f>IF('Indicator Data'!AT35="No data","x",ROUND(IF('Indicator Data'!AT35&gt;AD$195,10,IF('Indicator Data'!AT35&lt;AD$194,0,10-(AD$195-'Indicator Data'!AT35)/(AD$195-AD$194)*10)),1))</f>
        <v>3.3</v>
      </c>
      <c r="AE32" s="54">
        <f t="shared" si="14"/>
        <v>4.5999999999999996</v>
      </c>
      <c r="AF32" s="67">
        <f>('Indicator Data'!BD35+'Indicator Data'!BC35*0.5+'Indicator Data'!BB35*0.25)/1000</f>
        <v>3.6934999999999998</v>
      </c>
      <c r="AG32" s="59">
        <f>AF32*1000/'Indicator Data'!CJ35</f>
        <v>1.4273631013479588E-4</v>
      </c>
      <c r="AH32" s="54">
        <f t="shared" si="15"/>
        <v>0</v>
      </c>
      <c r="AI32" s="53">
        <f>IF('Indicator Data'!BH35="No data","x",ROUND(IF('Indicator Data'!BH35&lt;$AI$194,10,IF('Indicator Data'!BH35&gt;$AI$195,0,($AI$195-'Indicator Data'!BH35)/($AI$195-$AI$194)*10)),1))</f>
        <v>3.6</v>
      </c>
      <c r="AJ32" s="53">
        <f>IF('Indicator Data'!BI35="No data","x",ROUND(IF('Indicator Data'!BI35&gt;$AJ$195,10,IF('Indicator Data'!BI35&lt;$AJ$194,0,10-($AJ$195-'Indicator Data'!BI35)/($AJ$195-$AJ$194)*10)),1))</f>
        <v>1.6</v>
      </c>
      <c r="AK32" s="54">
        <f t="shared" si="1"/>
        <v>2.6</v>
      </c>
      <c r="AL32" s="60">
        <f t="shared" si="2"/>
        <v>3.7</v>
      </c>
      <c r="AM32" s="61">
        <f t="shared" si="3"/>
        <v>7.2</v>
      </c>
      <c r="AN32" s="53">
        <f>IF('Indicator Data'!BJ35="No data","x",ROUND((IF(LOG('Indicator Data'!BJ35)&gt;AN$195,10,IF(LOG('Indicator Data'!BJ35)&lt;AN$194,0,10-(AN$195-LOG('Indicator Data'!BJ35))/(AN$195-AN$194)*10))),1))</f>
        <v>3.6</v>
      </c>
      <c r="AO32" s="53" t="str">
        <f>IF('Indicator Data'!BK35="No data","x",ROUND((IF(LOG('Indicator Data'!BK35)&gt;AO$195,10,IF(LOG('Indicator Data'!BK35)&lt;AO$194,0,10-(AO$195-LOG('Indicator Data'!BK35))/(AO$195-AO$194)*10))),1))</f>
        <v>x</v>
      </c>
      <c r="AP32" s="54">
        <f t="shared" si="16"/>
        <v>3.6</v>
      </c>
      <c r="AQ32" s="54">
        <f>IF('Indicator Data'!BL35=0,10,ROUND(IF(LOG('Indicator Data'!BL35)&gt;AQ$195,0,IF(LOG('Indicator Data'!BL35)&lt;AQ$194,10,(AQ$195-LOG('Indicator Data'!BL35))/(AQ$195-AQ$194)*10)),1))</f>
        <v>6.3</v>
      </c>
      <c r="AR32" s="54">
        <f>IF('Indicator Data'!BM35="No data","x",ROUND(IF('Indicator Data'!BM35&gt;AR$195,10,IF('Indicator Data'!BM35&lt;AR$194,0,10-(AR$195-'Indicator Data'!BM35)/(AR$195-AR$194)*10)),1))</f>
        <v>2</v>
      </c>
      <c r="AS32" s="56">
        <f t="shared" si="17"/>
        <v>4</v>
      </c>
      <c r="AT32" s="53">
        <f>IF('Indicator Data'!BN35="No data","x",ROUND(IF('Indicator Data'!BN35^2&gt;AT$195,0,IF('Indicator Data'!BN35^2&lt;AT$194,10,(AT$195-'Indicator Data'!BN35^2)/(AT$195-AT$194)*10)),1))</f>
        <v>4.5</v>
      </c>
      <c r="AU32" s="53">
        <f>IF('Indicator Data'!BO35="No data","x",ROUND(IF('Indicator Data'!BO35&gt;AU$195,0,IF('Indicator Data'!BO35&lt;AU$194,10,(AU$195-'Indicator Data'!BO35)/(AU$195-AU$194)*10)),1))</f>
        <v>6.5</v>
      </c>
      <c r="AV32" s="53">
        <f>IF('Indicator Data'!BP35="No data","x",ROUND(IF('Indicator Data'!BP35&gt;AV$195,0,IF('Indicator Data'!BP35&lt;AV$194,10,(AV$195-'Indicator Data'!BP35)/(AV$195-AV$194)*10)),1))</f>
        <v>7.7</v>
      </c>
      <c r="AW32" s="54">
        <f t="shared" si="18"/>
        <v>6.2</v>
      </c>
      <c r="AX32" s="54">
        <f>IF('Indicator Data'!BQ35="No data","x",ROUND(IF('Indicator Data'!BQ35&gt;AX$195,0,IF('Indicator Data'!BQ35&lt;AX$194,10,(AX$195-'Indicator Data'!BQ35)/(AX$195-AX$194)*10)),1))</f>
        <v>6.8</v>
      </c>
      <c r="AY32" s="56">
        <f t="shared" si="19"/>
        <v>6.5</v>
      </c>
      <c r="AZ32" s="61">
        <f t="shared" si="20"/>
        <v>5.3</v>
      </c>
    </row>
    <row r="33" spans="1:52" s="2" customFormat="1" x14ac:dyDescent="0.3">
      <c r="A33" s="98" t="str">
        <f>'Indicator Data'!A36</f>
        <v>Canada</v>
      </c>
      <c r="B33" s="39" t="str">
        <f>'Indicator Data'!B36</f>
        <v>CAN</v>
      </c>
      <c r="C33" s="53">
        <f>ROUND(IF('Indicator Data'!AL36="No data",IF((0.1022*LN('Indicator Data'!CI36)-0.1711)&gt;C$195,0,IF((0.1022*LN('Indicator Data'!CI36)-0.1711)&lt;C$194,10,(C$195-(0.1022*LN('Indicator Data'!CI36)-0.1711))/(C$195-C$194)*10)),IF('Indicator Data'!AL36&gt;C$195,0,IF('Indicator Data'!AL36&lt;C$194,10,(C$195-'Indicator Data'!AL36)/(C$195-C$194)*10))),1)</f>
        <v>0</v>
      </c>
      <c r="D33" s="53" t="str">
        <f>IF('Indicator Data'!AM36="No data","x",ROUND((IF(LOG('Indicator Data'!AM36*1000)&gt;D$195,10,IF(LOG('Indicator Data'!AM36*1000)&lt;D$194,0,10-(D$195-LOG('Indicator Data'!AM36*1000))/(D$195-D$194)*10))),1))</f>
        <v>x</v>
      </c>
      <c r="E33" s="54">
        <f t="shared" si="4"/>
        <v>0</v>
      </c>
      <c r="F33" s="53">
        <f>IF('Indicator Data'!AZ36="No data","x",ROUND(IF('Indicator Data'!AZ36&gt;F$195,10,IF('Indicator Data'!AZ36&lt;F$194,0,10-(F$195-'Indicator Data'!AZ36)/(F$195-F$194)*10)),1))</f>
        <v>1.1000000000000001</v>
      </c>
      <c r="G33" s="53">
        <f>IF('Indicator Data'!BA36="No data","x",ROUND(IF('Indicator Data'!BA36&gt;G$195,10,IF('Indicator Data'!BA36&lt;G$194,0,10-(G$195-'Indicator Data'!BA36)/(G$195-G$194)*10)),1))</f>
        <v>2.2999999999999998</v>
      </c>
      <c r="H33" s="54">
        <f t="shared" si="5"/>
        <v>1.7</v>
      </c>
      <c r="I33" s="55">
        <f>SUM(IF('Indicator Data'!AN36=0,0,'Indicator Data'!AN36),SUM('Indicator Data'!AO36:AP36))</f>
        <v>-6.8891799999999996</v>
      </c>
      <c r="J33" s="55">
        <f>I33/'Indicator Data'!CJ36*1000000</f>
        <v>-0.18414832542203183</v>
      </c>
      <c r="K33" s="53">
        <f t="shared" si="6"/>
        <v>0</v>
      </c>
      <c r="L33" s="53" t="str">
        <f>IF('Indicator Data'!AQ36="No data","x",ROUND(IF('Indicator Data'!AQ36&gt;L$195,10,IF('Indicator Data'!AQ36&lt;L$194,0,10-(L$195-'Indicator Data'!AQ36)/(L$195-L$194)*10)),1))</f>
        <v>x</v>
      </c>
      <c r="M33" s="53">
        <f>IF('Indicator Data'!AR36="No data","x",IF('Indicator Data'!AR36=0,0,ROUND(IF('Indicator Data'!AR36&gt;M$195,10,IF('Indicator Data'!AR36&lt;M$194,0,10-(M$195-'Indicator Data'!AR36)/(M$195-M$194)*10)),1)))</f>
        <v>0</v>
      </c>
      <c r="N33" s="54">
        <f t="shared" si="7"/>
        <v>0</v>
      </c>
      <c r="O33" s="56">
        <f t="shared" si="8"/>
        <v>0.4</v>
      </c>
      <c r="P33" s="67">
        <f>IF(AND('Indicator Data'!BE36="No data",'Indicator Data'!BF36="No data"),0,SUM('Indicator Data'!BE36:BG36)/1000)</f>
        <v>192.91499999999999</v>
      </c>
      <c r="Q33" s="53">
        <f t="shared" si="9"/>
        <v>7.6</v>
      </c>
      <c r="R33" s="57">
        <f>P33*1000/'Indicator Data'!CJ36</f>
        <v>5.1566331840351498E-3</v>
      </c>
      <c r="S33" s="53">
        <f t="shared" si="10"/>
        <v>4.8</v>
      </c>
      <c r="T33" s="58">
        <f t="shared" si="11"/>
        <v>6.2</v>
      </c>
      <c r="U33" s="53" t="str">
        <f>IF('Indicator Data'!AV36="No data","x",ROUND(IF('Indicator Data'!AV36&gt;U$195,10,IF('Indicator Data'!AV36&lt;U$194,0,10-(U$195-'Indicator Data'!AV36)/(U$195-U$194)*10)),1))</f>
        <v>x</v>
      </c>
      <c r="V33" s="53" t="str">
        <f>IF('Indicator Data'!AW36="No data","x",IF('Indicator Data'!AW36=0,0,ROUND(IF('Indicator Data'!AW36&gt;V$195,10,IF('Indicator Data'!AW36&lt;V$194,0,10-(V$195-'Indicator Data'!AW36)/(V$195-V$194)*10)),1)))</f>
        <v>x</v>
      </c>
      <c r="W33" s="53" t="str">
        <f t="shared" si="12"/>
        <v>x</v>
      </c>
      <c r="X33" s="53">
        <f>IF('Indicator Data'!AU36="No data","x",ROUND(IF('Indicator Data'!AU36&gt;X$195,10,IF('Indicator Data'!AU36&lt;X$194,0,10-(X$195-'Indicator Data'!AU36)/(X$195-X$194)*10)),1))</f>
        <v>0.1</v>
      </c>
      <c r="Y33" s="159" t="str">
        <f>IF('Indicator Data'!AX36="No data","x",ROUND(IF('Indicator Data'!AX36&gt;Y$195,10,IF('Indicator Data'!AX36&lt;Y$194,0,10-(Y$195-'Indicator Data'!AX36)/(Y$195-Y$194)*10)),1))</f>
        <v>x</v>
      </c>
      <c r="Z33" s="57">
        <f>IF('Indicator Data'!AY36="No data","x",IF(('Indicator Data'!AY36/'Indicator Data'!CJ36)&gt;1,1,IF('Indicator Data'!AY36&gt;'Indicator Data'!AY36,1,'Indicator Data'!AY36/'Indicator Data'!CJ36)))</f>
        <v>1.3365039483801544E-7</v>
      </c>
      <c r="AA33" s="159">
        <f t="shared" si="13"/>
        <v>0</v>
      </c>
      <c r="AB33" s="54">
        <f t="shared" si="0"/>
        <v>0.1</v>
      </c>
      <c r="AC33" s="53">
        <f>IF('Indicator Data'!AS36="No data","x",ROUND(IF('Indicator Data'!AS36&gt;AC$195,10,IF('Indicator Data'!AS36&lt;AC$194,0,10-(AC$195-'Indicator Data'!AS36)/(AC$195-AC$194)*10)),1))</f>
        <v>0.4</v>
      </c>
      <c r="AD33" s="53" t="str">
        <f>IF('Indicator Data'!AT36="No data","x",ROUND(IF('Indicator Data'!AT36&gt;AD$195,10,IF('Indicator Data'!AT36&lt;AD$194,0,10-(AD$195-'Indicator Data'!AT36)/(AD$195-AD$194)*10)),1))</f>
        <v>x</v>
      </c>
      <c r="AE33" s="54">
        <f t="shared" si="14"/>
        <v>0.4</v>
      </c>
      <c r="AF33" s="67">
        <f>('Indicator Data'!BD36+'Indicator Data'!BC36*0.5+'Indicator Data'!BB36*0.25)/1000</f>
        <v>39.103499999999997</v>
      </c>
      <c r="AG33" s="59">
        <f>AF33*1000/'Indicator Data'!CJ36</f>
        <v>1.0452396429096675E-3</v>
      </c>
      <c r="AH33" s="54">
        <f t="shared" si="15"/>
        <v>0.1</v>
      </c>
      <c r="AI33" s="53">
        <f>IF('Indicator Data'!BH36="No data","x",ROUND(IF('Indicator Data'!BH36&lt;$AI$194,10,IF('Indicator Data'!BH36&gt;$AI$195,0,($AI$195-'Indicator Data'!BH36)/($AI$195-$AI$194)*10)),1))</f>
        <v>1.2</v>
      </c>
      <c r="AJ33" s="53">
        <f>IF('Indicator Data'!BI36="No data","x",ROUND(IF('Indicator Data'!BI36&gt;$AJ$195,10,IF('Indicator Data'!BI36&lt;$AJ$194,0,10-($AJ$195-'Indicator Data'!BI36)/($AJ$195-$AJ$194)*10)),1))</f>
        <v>0</v>
      </c>
      <c r="AK33" s="54">
        <f t="shared" si="1"/>
        <v>0.6</v>
      </c>
      <c r="AL33" s="60">
        <f t="shared" si="2"/>
        <v>0.3</v>
      </c>
      <c r="AM33" s="61">
        <f t="shared" si="3"/>
        <v>3.8</v>
      </c>
      <c r="AN33" s="53">
        <f>IF('Indicator Data'!BJ36="No data","x",ROUND((IF(LOG('Indicator Data'!BJ36)&gt;AN$195,10,IF(LOG('Indicator Data'!BJ36)&lt;AN$194,0,10-(AN$195-LOG('Indicator Data'!BJ36))/(AN$195-AN$194)*10))),1))</f>
        <v>9.9</v>
      </c>
      <c r="AO33" s="53">
        <f>IF('Indicator Data'!BK36="No data","x",ROUND((IF(LOG('Indicator Data'!BK36)&gt;AO$195,10,IF(LOG('Indicator Data'!BK36)&lt;AO$194,0,10-(AO$195-LOG('Indicator Data'!BK36))/(AO$195-AO$194)*10))),1))</f>
        <v>8.3000000000000007</v>
      </c>
      <c r="AP33" s="54">
        <f t="shared" si="16"/>
        <v>9.1</v>
      </c>
      <c r="AQ33" s="54">
        <f>IF('Indicator Data'!BL36=0,10,ROUND(IF(LOG('Indicator Data'!BL36)&gt;AQ$195,0,IF(LOG('Indicator Data'!BL36)&lt;AQ$194,10,(AQ$195-LOG('Indicator Data'!BL36))/(AQ$195-AQ$194)*10)),1))</f>
        <v>2.8</v>
      </c>
      <c r="AR33" s="54">
        <f>IF('Indicator Data'!BM36="No data","x",ROUND(IF('Indicator Data'!BM36&gt;AR$195,10,IF('Indicator Data'!BM36&lt;AR$194,0,10-(AR$195-'Indicator Data'!BM36)/(AR$195-AR$194)*10)),1))</f>
        <v>10</v>
      </c>
      <c r="AS33" s="56">
        <f t="shared" si="17"/>
        <v>7.3</v>
      </c>
      <c r="AT33" s="53" t="str">
        <f>IF('Indicator Data'!BN36="No data","x",ROUND(IF('Indicator Data'!BN36^2&gt;AT$195,0,IF('Indicator Data'!BN36^2&lt;AT$194,10,(AT$195-'Indicator Data'!BN36^2)/(AT$195-AT$194)*10)),1))</f>
        <v>x</v>
      </c>
      <c r="AU33" s="53">
        <f>IF('Indicator Data'!BO36="No data","x",ROUND(IF('Indicator Data'!BO36&gt;AU$195,0,IF('Indicator Data'!BO36&lt;AU$194,10,(AU$195-'Indicator Data'!BO36)/(AU$195-AU$194)*10)),1))</f>
        <v>5.7</v>
      </c>
      <c r="AV33" s="53">
        <f>IF('Indicator Data'!BP36="No data","x",ROUND(IF('Indicator Data'!BP36&gt;AV$195,0,IF('Indicator Data'!BP36&lt;AV$194,10,(AV$195-'Indicator Data'!BP36)/(AV$195-AV$194)*10)),1))</f>
        <v>0.9</v>
      </c>
      <c r="AW33" s="54">
        <f t="shared" si="18"/>
        <v>3.3</v>
      </c>
      <c r="AX33" s="54">
        <f>IF('Indicator Data'!BQ36="No data","x",ROUND(IF('Indicator Data'!BQ36&gt;AX$195,0,IF('Indicator Data'!BQ36&lt;AX$194,10,(AX$195-'Indicator Data'!BQ36)/(AX$195-AX$194)*10)),1))</f>
        <v>3.4</v>
      </c>
      <c r="AY33" s="56">
        <f t="shared" si="19"/>
        <v>3.4</v>
      </c>
      <c r="AZ33" s="61">
        <f t="shared" si="20"/>
        <v>5.4</v>
      </c>
    </row>
    <row r="34" spans="1:52" s="2" customFormat="1" x14ac:dyDescent="0.3">
      <c r="A34" s="98" t="str">
        <f>'Indicator Data'!A37</f>
        <v>Central African Republic</v>
      </c>
      <c r="B34" s="39" t="str">
        <f>'Indicator Data'!B37</f>
        <v>CAF</v>
      </c>
      <c r="C34" s="53">
        <f>ROUND(IF('Indicator Data'!AL37="No data",IF((0.1022*LN('Indicator Data'!CI37)-0.1711)&gt;C$195,0,IF((0.1022*LN('Indicator Data'!CI37)-0.1711)&lt;C$194,10,(C$195-(0.1022*LN('Indicator Data'!CI37)-0.1711))/(C$195-C$194)*10)),IF('Indicator Data'!AL37&gt;C$195,0,IF('Indicator Data'!AL37&lt;C$194,10,(C$195-'Indicator Data'!AL37)/(C$195-C$194)*10))),1)</f>
        <v>10</v>
      </c>
      <c r="D34" s="53">
        <f>IF('Indicator Data'!AM37="No data","x",ROUND((IF(LOG('Indicator Data'!AM37*1000)&gt;D$195,10,IF(LOG('Indicator Data'!AM37*1000)&lt;D$194,0,10-(D$195-LOG('Indicator Data'!AM37*1000))/(D$195-D$194)*10))),1))</f>
        <v>9.9</v>
      </c>
      <c r="E34" s="54">
        <f t="shared" si="4"/>
        <v>10</v>
      </c>
      <c r="F34" s="53">
        <f>IF('Indicator Data'!AZ37="No data","x",ROUND(IF('Indicator Data'!AZ37&gt;F$195,10,IF('Indicator Data'!AZ37&lt;F$194,0,10-(F$195-'Indicator Data'!AZ37)/(F$195-F$194)*10)),1))</f>
        <v>9.1</v>
      </c>
      <c r="G34" s="53">
        <f>IF('Indicator Data'!BA37="No data","x",ROUND(IF('Indicator Data'!BA37&gt;G$195,10,IF('Indicator Data'!BA37&lt;G$194,0,10-(G$195-'Indicator Data'!BA37)/(G$195-G$194)*10)),1))</f>
        <v>7.8</v>
      </c>
      <c r="H34" s="54">
        <f t="shared" si="5"/>
        <v>8.5</v>
      </c>
      <c r="I34" s="55">
        <f>SUM(IF('Indicator Data'!AN37=0,0,'Indicator Data'!AN37),SUM('Indicator Data'!AO37:AP37))</f>
        <v>8044.1214</v>
      </c>
      <c r="J34" s="55">
        <f>I34/'Indicator Data'!CJ37*1000000</f>
        <v>1695.2198009811641</v>
      </c>
      <c r="K34" s="53">
        <f t="shared" si="6"/>
        <v>10</v>
      </c>
      <c r="L34" s="53">
        <f>IF('Indicator Data'!AQ37="No data","x",ROUND(IF('Indicator Data'!AQ37&gt;L$195,10,IF('Indicator Data'!AQ37&lt;L$194,0,10-(L$195-'Indicator Data'!AQ37)/(L$195-L$194)*10)),1))</f>
        <v>10</v>
      </c>
      <c r="M34" s="53" t="str">
        <f>IF('Indicator Data'!AR37="No data","x",IF('Indicator Data'!AR37=0,0,ROUND(IF('Indicator Data'!AR37&gt;M$195,10,IF('Indicator Data'!AR37&lt;M$194,0,10-(M$195-'Indicator Data'!AR37)/(M$195-M$194)*10)),1)))</f>
        <v>x</v>
      </c>
      <c r="N34" s="54">
        <f t="shared" si="7"/>
        <v>10</v>
      </c>
      <c r="O34" s="56">
        <f t="shared" si="8"/>
        <v>9.6</v>
      </c>
      <c r="P34" s="67">
        <f>IF(AND('Indicator Data'!BE37="No data",'Indicator Data'!BF37="No data"),0,SUM('Indicator Data'!BE37:BG37)/1000)</f>
        <v>684.46600000000001</v>
      </c>
      <c r="Q34" s="53">
        <f t="shared" si="9"/>
        <v>9.5</v>
      </c>
      <c r="R34" s="57">
        <f>P34*1000/'Indicator Data'!CJ37</f>
        <v>0.14424450584477425</v>
      </c>
      <c r="S34" s="53">
        <f t="shared" si="10"/>
        <v>10</v>
      </c>
      <c r="T34" s="58">
        <f t="shared" si="11"/>
        <v>9.8000000000000007</v>
      </c>
      <c r="U34" s="53">
        <f>IF('Indicator Data'!AV37="No data","x",ROUND(IF('Indicator Data'!AV37&gt;U$195,10,IF('Indicator Data'!AV37&lt;U$194,0,10-(U$195-'Indicator Data'!AV37)/(U$195-U$194)*10)),1))</f>
        <v>8</v>
      </c>
      <c r="V34" s="53">
        <f>IF('Indicator Data'!AW37="No data","x",IF('Indicator Data'!AW37=0,0,ROUND(IF('Indicator Data'!AW37&gt;V$195,10,IF('Indicator Data'!AW37&lt;V$194,0,10-(V$195-'Indicator Data'!AW37)/(V$195-V$194)*10)),1)))</f>
        <v>10</v>
      </c>
      <c r="W34" s="53">
        <f t="shared" si="12"/>
        <v>9</v>
      </c>
      <c r="X34" s="53">
        <f>IF('Indicator Data'!AU37="No data","x",ROUND(IF('Indicator Data'!AU37&gt;X$195,10,IF('Indicator Data'!AU37&lt;X$194,0,10-(X$195-'Indicator Data'!AU37)/(X$195-X$194)*10)),1))</f>
        <v>7.7</v>
      </c>
      <c r="Y34" s="159">
        <f>IF('Indicator Data'!AX37="No data","x",ROUND(IF('Indicator Data'!AX37&gt;Y$195,10,IF('Indicator Data'!AX37&lt;Y$194,0,10-(Y$195-'Indicator Data'!AX37)/(Y$195-Y$194)*10)),1))</f>
        <v>9.6999999999999993</v>
      </c>
      <c r="Z34" s="57">
        <f>IF('Indicator Data'!AY37="No data","x",IF(('Indicator Data'!AY37/'Indicator Data'!CJ37)&gt;1,1,IF('Indicator Data'!AY37&gt;'Indicator Data'!AY37,1,'Indicator Data'!AY37/'Indicator Data'!CJ37)))</f>
        <v>0.79348808548634309</v>
      </c>
      <c r="AA34" s="159">
        <f t="shared" si="13"/>
        <v>8.8000000000000007</v>
      </c>
      <c r="AB34" s="54">
        <f t="shared" si="0"/>
        <v>8.8000000000000007</v>
      </c>
      <c r="AC34" s="53">
        <f>IF('Indicator Data'!AS37="No data","x",ROUND(IF('Indicator Data'!AS37&gt;AC$195,10,IF('Indicator Data'!AS37&lt;AC$194,0,10-(AC$195-'Indicator Data'!AS37)/(AC$195-AC$194)*10)),1))</f>
        <v>9</v>
      </c>
      <c r="AD34" s="53">
        <f>IF('Indicator Data'!AT37="No data","x",ROUND(IF('Indicator Data'!AT37&gt;AD$195,10,IF('Indicator Data'!AT37&lt;AD$194,0,10-(AD$195-'Indicator Data'!AT37)/(AD$195-AD$194)*10)),1))</f>
        <v>5.2</v>
      </c>
      <c r="AE34" s="54">
        <f t="shared" si="14"/>
        <v>7.1</v>
      </c>
      <c r="AF34" s="67">
        <f>('Indicator Data'!BD37+'Indicator Data'!BC37*0.5+'Indicator Data'!BB37*0.25)/1000</f>
        <v>21.419499999999999</v>
      </c>
      <c r="AG34" s="59">
        <f>AF34*1000/'Indicator Data'!CJ37</f>
        <v>4.5139498425665293E-3</v>
      </c>
      <c r="AH34" s="54">
        <f t="shared" si="15"/>
        <v>0.5</v>
      </c>
      <c r="AI34" s="53">
        <f>IF('Indicator Data'!BH37="No data","x",ROUND(IF('Indicator Data'!BH37&lt;$AI$194,10,IF('Indicator Data'!BH37&gt;$AI$195,0,($AI$195-'Indicator Data'!BH37)/($AI$195-$AI$194)*10)),1))</f>
        <v>9.1999999999999993</v>
      </c>
      <c r="AJ34" s="53">
        <f>IF('Indicator Data'!BI37="No data","x",ROUND(IF('Indicator Data'!BI37&gt;$AJ$195,10,IF('Indicator Data'!BI37&lt;$AJ$194,0,10-($AJ$195-'Indicator Data'!BI37)/($AJ$195-$AJ$194)*10)),1))</f>
        <v>10</v>
      </c>
      <c r="AK34" s="54">
        <f t="shared" si="1"/>
        <v>9.6</v>
      </c>
      <c r="AL34" s="60">
        <f t="shared" si="2"/>
        <v>7.6</v>
      </c>
      <c r="AM34" s="61">
        <f t="shared" si="3"/>
        <v>9</v>
      </c>
      <c r="AN34" s="53" t="str">
        <f>IF('Indicator Data'!BJ37="No data","x",ROUND((IF(LOG('Indicator Data'!BJ37)&gt;AN$195,10,IF(LOG('Indicator Data'!BJ37)&lt;AN$194,0,10-(AN$195-LOG('Indicator Data'!BJ37))/(AN$195-AN$194)*10))),1))</f>
        <v>x</v>
      </c>
      <c r="AO34" s="53" t="str">
        <f>IF('Indicator Data'!BK37="No data","x",ROUND((IF(LOG('Indicator Data'!BK37)&gt;AO$195,10,IF(LOG('Indicator Data'!BK37)&lt;AO$194,0,10-(AO$195-LOG('Indicator Data'!BK37))/(AO$195-AO$194)*10))),1))</f>
        <v>x</v>
      </c>
      <c r="AP34" s="54" t="str">
        <f t="shared" si="16"/>
        <v>x</v>
      </c>
      <c r="AQ34" s="54">
        <f>IF('Indicator Data'!BL37=0,10,ROUND(IF(LOG('Indicator Data'!BL37)&gt;AQ$195,0,IF(LOG('Indicator Data'!BL37)&lt;AQ$194,10,(AQ$195-LOG('Indicator Data'!BL37))/(AQ$195-AQ$194)*10)),1))</f>
        <v>3.8</v>
      </c>
      <c r="AR34" s="54">
        <f>IF('Indicator Data'!BM37="No data","x",ROUND(IF('Indicator Data'!BM37&gt;AR$195,10,IF('Indicator Data'!BM37&lt;AR$194,0,10-(AR$195-'Indicator Data'!BM37)/(AR$195-AR$194)*10)),1))</f>
        <v>0</v>
      </c>
      <c r="AS34" s="56">
        <f t="shared" si="17"/>
        <v>1.9</v>
      </c>
      <c r="AT34" s="53">
        <f>IF('Indicator Data'!BN37="No data","x",ROUND(IF('Indicator Data'!BN37^2&gt;AT$195,0,IF('Indicator Data'!BN37^2&lt;AT$194,10,(AT$195-'Indicator Data'!BN37^2)/(AT$195-AT$194)*10)),1))</f>
        <v>9.5</v>
      </c>
      <c r="AU34" s="53">
        <f>IF('Indicator Data'!BO37="No data","x",ROUND(IF('Indicator Data'!BO37&gt;AU$195,0,IF('Indicator Data'!BO37&lt;AU$194,10,(AU$195-'Indicator Data'!BO37)/(AU$195-AU$194)*10)),1))</f>
        <v>8.9</v>
      </c>
      <c r="AV34" s="53">
        <f>IF('Indicator Data'!BP37="No data","x",ROUND(IF('Indicator Data'!BP37&gt;AV$195,0,IF('Indicator Data'!BP37&lt;AV$194,10,(AV$195-'Indicator Data'!BP37)/(AV$195-AV$194)*10)),1))</f>
        <v>9.6</v>
      </c>
      <c r="AW34" s="54">
        <f t="shared" si="18"/>
        <v>9.3000000000000007</v>
      </c>
      <c r="AX34" s="54" t="str">
        <f>IF('Indicator Data'!BQ37="No data","x",ROUND(IF('Indicator Data'!BQ37&gt;AX$195,0,IF('Indicator Data'!BQ37&lt;AX$194,10,(AX$195-'Indicator Data'!BQ37)/(AX$195-AX$194)*10)),1))</f>
        <v>x</v>
      </c>
      <c r="AY34" s="56">
        <f t="shared" si="19"/>
        <v>9.3000000000000007</v>
      </c>
      <c r="AZ34" s="61">
        <f t="shared" si="20"/>
        <v>5.6</v>
      </c>
    </row>
    <row r="35" spans="1:52" s="2" customFormat="1" x14ac:dyDescent="0.3">
      <c r="A35" s="98" t="str">
        <f>'Indicator Data'!A38</f>
        <v>Chad</v>
      </c>
      <c r="B35" s="39" t="str">
        <f>'Indicator Data'!B38</f>
        <v>TCD</v>
      </c>
      <c r="C35" s="53">
        <f>ROUND(IF('Indicator Data'!AL38="No data",IF((0.1022*LN('Indicator Data'!CI38)-0.1711)&gt;C$195,0,IF((0.1022*LN('Indicator Data'!CI38)-0.1711)&lt;C$194,10,(C$195-(0.1022*LN('Indicator Data'!CI38)-0.1711))/(C$195-C$194)*10)),IF('Indicator Data'!AL38&gt;C$195,0,IF('Indicator Data'!AL38&lt;C$194,10,(C$195-'Indicator Data'!AL38)/(C$195-C$194)*10))),1)</f>
        <v>10</v>
      </c>
      <c r="D35" s="53">
        <f>IF('Indicator Data'!AM38="No data","x",ROUND((IF(LOG('Indicator Data'!AM38*1000)&gt;D$195,10,IF(LOG('Indicator Data'!AM38*1000)&lt;D$194,0,10-(D$195-LOG('Indicator Data'!AM38*1000))/(D$195-D$194)*10))),1))</f>
        <v>10</v>
      </c>
      <c r="E35" s="54">
        <f t="shared" si="4"/>
        <v>10</v>
      </c>
      <c r="F35" s="53">
        <f>IF('Indicator Data'!AZ38="No data","x",ROUND(IF('Indicator Data'!AZ38&gt;F$195,10,IF('Indicator Data'!AZ38&lt;F$194,0,10-(F$195-'Indicator Data'!AZ38)/(F$195-F$194)*10)),1))</f>
        <v>9.3000000000000007</v>
      </c>
      <c r="G35" s="53">
        <f>IF('Indicator Data'!BA38="No data","x",ROUND(IF('Indicator Data'!BA38&gt;G$195,10,IF('Indicator Data'!BA38&lt;G$194,0,10-(G$195-'Indicator Data'!BA38)/(G$195-G$194)*10)),1))</f>
        <v>4.5999999999999996</v>
      </c>
      <c r="H35" s="54">
        <f t="shared" si="5"/>
        <v>7</v>
      </c>
      <c r="I35" s="55">
        <f>SUM(IF('Indicator Data'!AN38=0,0,'Indicator Data'!AN38),SUM('Indicator Data'!AO38:AP38))</f>
        <v>6900.7929399999994</v>
      </c>
      <c r="J35" s="55">
        <f>I35/'Indicator Data'!CJ38*1000000</f>
        <v>432.73618880480836</v>
      </c>
      <c r="K35" s="53">
        <f t="shared" si="6"/>
        <v>8.6999999999999993</v>
      </c>
      <c r="L35" s="53">
        <f>IF('Indicator Data'!AQ38="No data","x",ROUND(IF('Indicator Data'!AQ38&gt;L$195,10,IF('Indicator Data'!AQ38&lt;L$194,0,10-(L$195-'Indicator Data'!AQ38)/(L$195-L$194)*10)),1))</f>
        <v>5.3</v>
      </c>
      <c r="M35" s="53" t="str">
        <f>IF('Indicator Data'!AR38="No data","x",IF('Indicator Data'!AR38=0,0,ROUND(IF('Indicator Data'!AR38&gt;M$195,10,IF('Indicator Data'!AR38&lt;M$194,0,10-(M$195-'Indicator Data'!AR38)/(M$195-M$194)*10)),1)))</f>
        <v>x</v>
      </c>
      <c r="N35" s="54">
        <f t="shared" si="7"/>
        <v>7</v>
      </c>
      <c r="O35" s="56">
        <f t="shared" si="8"/>
        <v>8.5</v>
      </c>
      <c r="P35" s="67">
        <f>IF(AND('Indicator Data'!BE38="No data",'Indicator Data'!BF38="No data"),0,SUM('Indicator Data'!BE38:BG38)/1000)</f>
        <v>622.17100000000005</v>
      </c>
      <c r="Q35" s="53">
        <f t="shared" si="9"/>
        <v>9.3000000000000007</v>
      </c>
      <c r="R35" s="57">
        <f>P35*1000/'Indicator Data'!CJ38</f>
        <v>3.9015213130692256E-2</v>
      </c>
      <c r="S35" s="53">
        <f t="shared" si="10"/>
        <v>7.9</v>
      </c>
      <c r="T35" s="58">
        <f t="shared" si="11"/>
        <v>8.6</v>
      </c>
      <c r="U35" s="53">
        <f>IF('Indicator Data'!AV38="No data","x",ROUND(IF('Indicator Data'!AV38&gt;U$195,10,IF('Indicator Data'!AV38&lt;U$194,0,10-(U$195-'Indicator Data'!AV38)/(U$195-U$194)*10)),1))</f>
        <v>2.6</v>
      </c>
      <c r="V35" s="53">
        <f>IF('Indicator Data'!AW38="No data","x",IF('Indicator Data'!AW38=0,0,ROUND(IF('Indicator Data'!AW38&gt;V$195,10,IF('Indicator Data'!AW38&lt;V$194,0,10-(V$195-'Indicator Data'!AW38)/(V$195-V$194)*10)),1)))</f>
        <v>2.2000000000000002</v>
      </c>
      <c r="W35" s="53">
        <f t="shared" si="12"/>
        <v>2.4000000000000004</v>
      </c>
      <c r="X35" s="53">
        <f>IF('Indicator Data'!AU38="No data","x",ROUND(IF('Indicator Data'!AU38&gt;X$195,10,IF('Indicator Data'!AU38&lt;X$194,0,10-(X$195-'Indicator Data'!AU38)/(X$195-X$194)*10)),1))</f>
        <v>2.8</v>
      </c>
      <c r="Y35" s="159">
        <f>IF('Indicator Data'!AX38="No data","x",ROUND(IF('Indicator Data'!AX38&gt;Y$195,10,IF('Indicator Data'!AX38&lt;Y$194,0,10-(Y$195-'Indicator Data'!AX38)/(Y$195-Y$194)*10)),1))</f>
        <v>4.7</v>
      </c>
      <c r="Z35" s="57">
        <f>IF('Indicator Data'!AY38="No data","x",IF(('Indicator Data'!AY38/'Indicator Data'!CJ38)&gt;1,1,IF('Indicator Data'!AY38&gt;'Indicator Data'!AY38,1,'Indicator Data'!AY38/'Indicator Data'!CJ38)))</f>
        <v>0.39020524513820321</v>
      </c>
      <c r="AA35" s="159">
        <f t="shared" si="13"/>
        <v>4.3</v>
      </c>
      <c r="AB35" s="54">
        <f t="shared" ref="AB35:AB66" si="21">IF(AND(W35="x",X35="x",Y35="x",AA35="x"),"x",ROUND(AVERAGE(W35,X35,Y35,AA35),1))</f>
        <v>3.6</v>
      </c>
      <c r="AC35" s="53">
        <f>IF('Indicator Data'!AS38="No data","x",ROUND(IF('Indicator Data'!AS38&gt;AC$195,10,IF('Indicator Data'!AS38&lt;AC$194,0,10-(AC$195-'Indicator Data'!AS38)/(AC$195-AC$194)*10)),1))</f>
        <v>9.1999999999999993</v>
      </c>
      <c r="AD35" s="53">
        <f>IF('Indicator Data'!AT38="No data","x",ROUND(IF('Indicator Data'!AT38&gt;AD$195,10,IF('Indicator Data'!AT38&lt;AD$194,0,10-(AD$195-'Indicator Data'!AT38)/(AD$195-AD$194)*10)),1))</f>
        <v>6.4</v>
      </c>
      <c r="AE35" s="54">
        <f t="shared" si="14"/>
        <v>7.8</v>
      </c>
      <c r="AF35" s="67">
        <f>('Indicator Data'!BD38+'Indicator Data'!BC38*0.5+'Indicator Data'!BB38*0.25)/1000</f>
        <v>474.43650000000002</v>
      </c>
      <c r="AG35" s="59">
        <f>AF35*1000/'Indicator Data'!CJ38</f>
        <v>2.9751051020506705E-2</v>
      </c>
      <c r="AH35" s="54">
        <f t="shared" si="15"/>
        <v>3</v>
      </c>
      <c r="AI35" s="53">
        <f>IF('Indicator Data'!BH38="No data","x",ROUND(IF('Indicator Data'!BH38&lt;$AI$194,10,IF('Indicator Data'!BH38&gt;$AI$195,0,($AI$195-'Indicator Data'!BH38)/($AI$195-$AI$194)*10)),1))</f>
        <v>6.9</v>
      </c>
      <c r="AJ35" s="53">
        <f>IF('Indicator Data'!BI38="No data","x",ROUND(IF('Indicator Data'!BI38&gt;$AJ$195,10,IF('Indicator Data'!BI38&lt;$AJ$194,0,10-($AJ$195-'Indicator Data'!BI38)/($AJ$195-$AJ$194)*10)),1))</f>
        <v>10</v>
      </c>
      <c r="AK35" s="54">
        <f t="shared" ref="AK35:AK66" si="22">ROUND(AVERAGE(AJ35,AI35),1)</f>
        <v>8.5</v>
      </c>
      <c r="AL35" s="60">
        <f t="shared" ref="AL35:AL66" si="23">ROUND(IF(AND(AB35="x",AE35="x",AK35="x"),AH35,IF(AND(AB35="x",AE35="x"),(10-GEOMEAN(((10-AK35)/10*9+1),((10-AH35)/10*9+1)))/9*10,IF(AK35="x",(10-GEOMEAN(((10-AB35)/10*9+1),((10-AE35)/10*9+1),((10-AH35)/10*9+1)))/9*10,IF(AB35="x",(10-GEOMEAN(((10-AK35)/10*9+1),((10-AE35)/10*9+1),((10-AH35)/10*9+1)))/9*10,(10-GEOMEAN(((10-AB35)/10*9+1),((10-AE35)/10*9+1),((10-AH35)/10*9+1),((10-AK35)/10*9+1)))/9*10)))),1)</f>
        <v>6.3</v>
      </c>
      <c r="AM35" s="61">
        <f t="shared" ref="AM35:AM66" si="24">ROUND((10-GEOMEAN(((10-T35)/10*9+1),((10-AL35)/10*9+1)))/9*10,1)</f>
        <v>7.6</v>
      </c>
      <c r="AN35" s="53" t="str">
        <f>IF('Indicator Data'!BJ38="No data","x",ROUND((IF(LOG('Indicator Data'!BJ38)&gt;AN$195,10,IF(LOG('Indicator Data'!BJ38)&lt;AN$194,0,10-(AN$195-LOG('Indicator Data'!BJ38))/(AN$195-AN$194)*10))),1))</f>
        <v>x</v>
      </c>
      <c r="AO35" s="53">
        <f>IF('Indicator Data'!BK38="No data","x",ROUND((IF(LOG('Indicator Data'!BK38)&gt;AO$195,10,IF(LOG('Indicator Data'!BK38)&lt;AO$194,0,10-(AO$195-LOG('Indicator Data'!BK38))/(AO$195-AO$194)*10))),1))</f>
        <v>2.2999999999999998</v>
      </c>
      <c r="AP35" s="54">
        <f t="shared" si="16"/>
        <v>2.2999999999999998</v>
      </c>
      <c r="AQ35" s="54">
        <f>IF('Indicator Data'!BL38=0,10,ROUND(IF(LOG('Indicator Data'!BL38)&gt;AQ$195,0,IF(LOG('Indicator Data'!BL38)&lt;AQ$194,10,(AQ$195-LOG('Indicator Data'!BL38))/(AQ$195-AQ$194)*10)),1))</f>
        <v>6.3</v>
      </c>
      <c r="AR35" s="54">
        <f>IF('Indicator Data'!BM38="No data","x",ROUND(IF('Indicator Data'!BM38&gt;AR$195,10,IF('Indicator Data'!BM38&lt;AR$194,0,10-(AR$195-'Indicator Data'!BM38)/(AR$195-AR$194)*10)),1))</f>
        <v>2</v>
      </c>
      <c r="AS35" s="56">
        <f t="shared" si="17"/>
        <v>3.5</v>
      </c>
      <c r="AT35" s="53">
        <f>IF('Indicator Data'!BN38="No data","x",ROUND(IF('Indicator Data'!BN38^2&gt;AT$195,0,IF('Indicator Data'!BN38^2&lt;AT$194,10,(AT$195-'Indicator Data'!BN38^2)/(AT$195-AT$194)*10)),1))</f>
        <v>10</v>
      </c>
      <c r="AU35" s="53">
        <f>IF('Indicator Data'!BO38="No data","x",ROUND(IF('Indicator Data'!BO38&gt;AU$195,0,IF('Indicator Data'!BO38&lt;AU$194,10,(AU$195-'Indicator Data'!BO38)/(AU$195-AU$194)*10)),1))</f>
        <v>7.9</v>
      </c>
      <c r="AV35" s="53">
        <f>IF('Indicator Data'!BP38="No data","x",ROUND(IF('Indicator Data'!BP38&gt;AV$195,0,IF('Indicator Data'!BP38&lt;AV$194,10,(AV$195-'Indicator Data'!BP38)/(AV$195-AV$194)*10)),1))</f>
        <v>9.5</v>
      </c>
      <c r="AW35" s="54">
        <f t="shared" si="18"/>
        <v>9.1</v>
      </c>
      <c r="AX35" s="54">
        <f>IF('Indicator Data'!BQ38="No data","x",ROUND(IF('Indicator Data'!BQ38&gt;AX$195,0,IF('Indicator Data'!BQ38&lt;AX$194,10,(AX$195-'Indicator Data'!BQ38)/(AX$195-AX$194)*10)),1))</f>
        <v>7.7</v>
      </c>
      <c r="AY35" s="56">
        <f t="shared" si="19"/>
        <v>8.4</v>
      </c>
      <c r="AZ35" s="61">
        <f t="shared" si="20"/>
        <v>6</v>
      </c>
    </row>
    <row r="36" spans="1:52" s="2" customFormat="1" x14ac:dyDescent="0.3">
      <c r="A36" s="98" t="str">
        <f>'Indicator Data'!A39</f>
        <v>Chile</v>
      </c>
      <c r="B36" s="39" t="str">
        <f>'Indicator Data'!B39</f>
        <v>CHL</v>
      </c>
      <c r="C36" s="53">
        <f>ROUND(IF('Indicator Data'!AL39="No data",IF((0.1022*LN('Indicator Data'!CI39)-0.1711)&gt;C$195,0,IF((0.1022*LN('Indicator Data'!CI39)-0.1711)&lt;C$194,10,(C$195-(0.1022*LN('Indicator Data'!CI39)-0.1711))/(C$195-C$194)*10)),IF('Indicator Data'!AL39&gt;C$195,0,IF('Indicator Data'!AL39&lt;C$194,10,(C$195-'Indicator Data'!AL39)/(C$195-C$194)*10))),1)</f>
        <v>1.1000000000000001</v>
      </c>
      <c r="D36" s="53" t="str">
        <f>IF('Indicator Data'!AM39="No data","x",ROUND((IF(LOG('Indicator Data'!AM39*1000)&gt;D$195,10,IF(LOG('Indicator Data'!AM39*1000)&lt;D$194,0,10-(D$195-LOG('Indicator Data'!AM39*1000))/(D$195-D$194)*10))),1))</f>
        <v>x</v>
      </c>
      <c r="E36" s="54">
        <f t="shared" si="4"/>
        <v>1.1000000000000001</v>
      </c>
      <c r="F36" s="53">
        <f>IF('Indicator Data'!AZ39="No data","x",ROUND(IF('Indicator Data'!AZ39&gt;F$195,10,IF('Indicator Data'!AZ39&lt;F$194,0,10-(F$195-'Indicator Data'!AZ39)/(F$195-F$194)*10)),1))</f>
        <v>3.8</v>
      </c>
      <c r="G36" s="53">
        <f>IF('Indicator Data'!BA39="No data","x",ROUND(IF('Indicator Data'!BA39&gt;G$195,10,IF('Indicator Data'!BA39&lt;G$194,0,10-(G$195-'Indicator Data'!BA39)/(G$195-G$194)*10)),1))</f>
        <v>5.4</v>
      </c>
      <c r="H36" s="54">
        <f t="shared" si="5"/>
        <v>4.5999999999999996</v>
      </c>
      <c r="I36" s="55">
        <f>SUM(IF('Indicator Data'!AN39=0,0,'Indicator Data'!AN39),SUM('Indicator Data'!AO39:AP39))</f>
        <v>66.296750000000003</v>
      </c>
      <c r="J36" s="55">
        <f>I36/'Indicator Data'!CJ39*1000000</f>
        <v>3.498133577739805</v>
      </c>
      <c r="K36" s="53">
        <f t="shared" si="6"/>
        <v>0.1</v>
      </c>
      <c r="L36" s="53">
        <f>IF('Indicator Data'!AQ39="No data","x",ROUND(IF('Indicator Data'!AQ39&gt;L$195,10,IF('Indicator Data'!AQ39&lt;L$194,0,10-(L$195-'Indicator Data'!AQ39)/(L$195-L$194)*10)),1))</f>
        <v>0</v>
      </c>
      <c r="M36" s="53">
        <f>IF('Indicator Data'!AR39="No data","x",IF('Indicator Data'!AR39=0,0,ROUND(IF('Indicator Data'!AR39&gt;M$195,10,IF('Indicator Data'!AR39&lt;M$194,0,10-(M$195-'Indicator Data'!AR39)/(M$195-M$194)*10)),1)))</f>
        <v>0</v>
      </c>
      <c r="N36" s="54">
        <f t="shared" si="7"/>
        <v>0</v>
      </c>
      <c r="O36" s="56">
        <f t="shared" si="8"/>
        <v>1.7</v>
      </c>
      <c r="P36" s="67">
        <f>IF(AND('Indicator Data'!BE39="No data",'Indicator Data'!BF39="No data"),0,SUM('Indicator Data'!BE39:BG39)/1000)</f>
        <v>14.045</v>
      </c>
      <c r="Q36" s="53">
        <f t="shared" si="9"/>
        <v>3.8</v>
      </c>
      <c r="R36" s="57">
        <f>P36*1000/'Indicator Data'!CJ39</f>
        <v>7.4108136672394287E-4</v>
      </c>
      <c r="S36" s="53">
        <f t="shared" si="10"/>
        <v>3</v>
      </c>
      <c r="T36" s="58">
        <f t="shared" si="11"/>
        <v>3.4</v>
      </c>
      <c r="U36" s="53">
        <f>IF('Indicator Data'!AV39="No data","x",ROUND(IF('Indicator Data'!AV39&gt;U$195,10,IF('Indicator Data'!AV39&lt;U$194,0,10-(U$195-'Indicator Data'!AV39)/(U$195-U$194)*10)),1))</f>
        <v>1</v>
      </c>
      <c r="V36" s="53">
        <f>IF('Indicator Data'!AW39="No data","x",IF('Indicator Data'!AW39=0,0,ROUND(IF('Indicator Data'!AW39&gt;V$195,10,IF('Indicator Data'!AW39&lt;V$194,0,10-(V$195-'Indicator Data'!AW39)/(V$195-V$194)*10)),1)))</f>
        <v>2.1</v>
      </c>
      <c r="W36" s="53">
        <f t="shared" si="12"/>
        <v>1.55</v>
      </c>
      <c r="X36" s="53">
        <f>IF('Indicator Data'!AU39="No data","x",ROUND(IF('Indicator Data'!AU39&gt;X$195,10,IF('Indicator Data'!AU39&lt;X$194,0,10-(X$195-'Indicator Data'!AU39)/(X$195-X$194)*10)),1))</f>
        <v>0.3</v>
      </c>
      <c r="Y36" s="159" t="str">
        <f>IF('Indicator Data'!AX39="No data","x",ROUND(IF('Indicator Data'!AX39&gt;Y$195,10,IF('Indicator Data'!AX39&lt;Y$194,0,10-(Y$195-'Indicator Data'!AX39)/(Y$195-Y$194)*10)),1))</f>
        <v>x</v>
      </c>
      <c r="Z36" s="57">
        <f>IF('Indicator Data'!AY39="No data","x",IF(('Indicator Data'!AY39/'Indicator Data'!CJ39)&gt;1,1,IF('Indicator Data'!AY39&gt;'Indicator Data'!AY39,1,'Indicator Data'!AY39/'Indicator Data'!CJ39)))</f>
        <v>7.9147173377423588E-7</v>
      </c>
      <c r="AA36" s="159">
        <f t="shared" si="13"/>
        <v>0</v>
      </c>
      <c r="AB36" s="54">
        <f t="shared" si="21"/>
        <v>0.6</v>
      </c>
      <c r="AC36" s="53">
        <f>IF('Indicator Data'!AS39="No data","x",ROUND(IF('Indicator Data'!AS39&gt;AC$195,10,IF('Indicator Data'!AS39&lt;AC$194,0,10-(AC$195-'Indicator Data'!AS39)/(AC$195-AC$194)*10)),1))</f>
        <v>0.6</v>
      </c>
      <c r="AD36" s="53">
        <f>IF('Indicator Data'!AT39="No data","x",ROUND(IF('Indicator Data'!AT39&gt;AD$195,10,IF('Indicator Data'!AT39&lt;AD$194,0,10-(AD$195-'Indicator Data'!AT39)/(AD$195-AD$194)*10)),1))</f>
        <v>0.1</v>
      </c>
      <c r="AE36" s="54">
        <f t="shared" si="14"/>
        <v>0.4</v>
      </c>
      <c r="AF36" s="67">
        <f>('Indicator Data'!BD39+'Indicator Data'!BC39*0.5+'Indicator Data'!BB39*0.25)/1000</f>
        <v>5.1392499999999997</v>
      </c>
      <c r="AG36" s="59">
        <f>AF36*1000/'Indicator Data'!CJ39</f>
        <v>2.7117140718661609E-4</v>
      </c>
      <c r="AH36" s="54">
        <f t="shared" si="15"/>
        <v>0</v>
      </c>
      <c r="AI36" s="53">
        <f>IF('Indicator Data'!BH39="No data","x",ROUND(IF('Indicator Data'!BH39&lt;$AI$194,10,IF('Indicator Data'!BH39&gt;$AI$195,0,($AI$195-'Indicator Data'!BH39)/($AI$195-$AI$194)*10)),1))</f>
        <v>3.2</v>
      </c>
      <c r="AJ36" s="53">
        <f>IF('Indicator Data'!BI39="No data","x",ROUND(IF('Indicator Data'!BI39&gt;$AJ$195,10,IF('Indicator Data'!BI39&lt;$AJ$194,0,10-($AJ$195-'Indicator Data'!BI39)/($AJ$195-$AJ$194)*10)),1))</f>
        <v>0</v>
      </c>
      <c r="AK36" s="54">
        <f t="shared" si="22"/>
        <v>1.6</v>
      </c>
      <c r="AL36" s="60">
        <f t="shared" si="23"/>
        <v>0.7</v>
      </c>
      <c r="AM36" s="61">
        <f t="shared" si="24"/>
        <v>2.2000000000000002</v>
      </c>
      <c r="AN36" s="53">
        <f>IF('Indicator Data'!BJ39="No data","x",ROUND((IF(LOG('Indicator Data'!BJ39)&gt;AN$195,10,IF(LOG('Indicator Data'!BJ39)&lt;AN$194,0,10-(AN$195-LOG('Indicator Data'!BJ39))/(AN$195-AN$194)*10))),1))</f>
        <v>8.1999999999999993</v>
      </c>
      <c r="AO36" s="53">
        <f>IF('Indicator Data'!BK39="No data","x",ROUND((IF(LOG('Indicator Data'!BK39)&gt;AO$195,10,IF(LOG('Indicator Data'!BK39)&lt;AO$194,0,10-(AO$195-LOG('Indicator Data'!BK39))/(AO$195-AO$194)*10))),1))</f>
        <v>7</v>
      </c>
      <c r="AP36" s="54">
        <f t="shared" si="16"/>
        <v>7.6</v>
      </c>
      <c r="AQ36" s="54">
        <f>IF('Indicator Data'!BL39=0,10,ROUND(IF(LOG('Indicator Data'!BL39)&gt;AQ$195,0,IF(LOG('Indicator Data'!BL39)&lt;AQ$194,10,(AQ$195-LOG('Indicator Data'!BL39))/(AQ$195-AQ$194)*10)),1))</f>
        <v>4.7</v>
      </c>
      <c r="AR36" s="54">
        <f>IF('Indicator Data'!BM39="No data","x",ROUND(IF('Indicator Data'!BM39&gt;AR$195,10,IF('Indicator Data'!BM39&lt;AR$194,0,10-(AR$195-'Indicator Data'!BM39)/(AR$195-AR$194)*10)),1))</f>
        <v>4</v>
      </c>
      <c r="AS36" s="56">
        <f t="shared" si="17"/>
        <v>5.4</v>
      </c>
      <c r="AT36" s="53">
        <f>IF('Indicator Data'!BN39="No data","x",ROUND(IF('Indicator Data'!BN39^2&gt;AT$195,0,IF('Indicator Data'!BN39^2&lt;AT$194,10,(AT$195-'Indicator Data'!BN39^2)/(AT$195-AT$194)*10)),1))</f>
        <v>0.8</v>
      </c>
      <c r="AU36" s="53">
        <f>IF('Indicator Data'!BO39="No data","x",ROUND(IF('Indicator Data'!BO39&gt;AU$195,0,IF('Indicator Data'!BO39&lt;AU$194,10,(AU$195-'Indicator Data'!BO39)/(AU$195-AU$194)*10)),1))</f>
        <v>3.4</v>
      </c>
      <c r="AV36" s="53">
        <f>IF('Indicator Data'!BP39="No data","x",ROUND(IF('Indicator Data'!BP39&gt;AV$195,0,IF('Indicator Data'!BP39&lt;AV$194,10,(AV$195-'Indicator Data'!BP39)/(AV$195-AV$194)*10)),1))</f>
        <v>1.8</v>
      </c>
      <c r="AW36" s="54">
        <f t="shared" si="18"/>
        <v>2</v>
      </c>
      <c r="AX36" s="54">
        <f>IF('Indicator Data'!BQ39="No data","x",ROUND(IF('Indicator Data'!BQ39&gt;AX$195,0,IF('Indicator Data'!BQ39&lt;AX$194,10,(AX$195-'Indicator Data'!BQ39)/(AX$195-AX$194)*10)),1))</f>
        <v>6.6</v>
      </c>
      <c r="AY36" s="56">
        <f t="shared" si="19"/>
        <v>4.3</v>
      </c>
      <c r="AZ36" s="61">
        <f t="shared" si="20"/>
        <v>4.9000000000000004</v>
      </c>
    </row>
    <row r="37" spans="1:52" s="2" customFormat="1" x14ac:dyDescent="0.3">
      <c r="A37" s="98" t="str">
        <f>'Indicator Data'!A40</f>
        <v>China</v>
      </c>
      <c r="B37" s="39" t="str">
        <f>'Indicator Data'!B40</f>
        <v>CHN</v>
      </c>
      <c r="C37" s="53">
        <f>ROUND(IF('Indicator Data'!AL40="No data",IF((0.1022*LN('Indicator Data'!CI40)-0.1711)&gt;C$195,0,IF((0.1022*LN('Indicator Data'!CI40)-0.1711)&lt;C$194,10,(C$195-(0.1022*LN('Indicator Data'!CI40)-0.1711))/(C$195-C$194)*10)),IF('Indicator Data'!AL40&gt;C$195,0,IF('Indicator Data'!AL40&lt;C$194,10,(C$195-'Indicator Data'!AL40)/(C$195-C$194)*10))),1)</f>
        <v>2.8</v>
      </c>
      <c r="D37" s="53">
        <f>IF('Indicator Data'!AM40="No data","x",ROUND((IF(LOG('Indicator Data'!AM40*1000)&gt;D$195,10,IF(LOG('Indicator Data'!AM40*1000)&lt;D$194,0,10-(D$195-LOG('Indicator Data'!AM40*1000))/(D$195-D$194)*10))),1))</f>
        <v>4.5</v>
      </c>
      <c r="E37" s="54">
        <f t="shared" si="4"/>
        <v>3.7</v>
      </c>
      <c r="F37" s="53">
        <f>IF('Indicator Data'!AZ40="No data","x",ROUND(IF('Indicator Data'!AZ40&gt;F$195,10,IF('Indicator Data'!AZ40&lt;F$194,0,10-(F$195-'Indicator Data'!AZ40)/(F$195-F$194)*10)),1))</f>
        <v>2.2000000000000002</v>
      </c>
      <c r="G37" s="53">
        <f>IF('Indicator Data'!BA40="No data","x",ROUND(IF('Indicator Data'!BA40&gt;G$195,10,IF('Indicator Data'!BA40&lt;G$194,0,10-(G$195-'Indicator Data'!BA40)/(G$195-G$194)*10)),1))</f>
        <v>3.4</v>
      </c>
      <c r="H37" s="54">
        <f t="shared" si="5"/>
        <v>2.8</v>
      </c>
      <c r="I37" s="55">
        <f>SUM(IF('Indicator Data'!AN40=0,0,'Indicator Data'!AN40),SUM('Indicator Data'!AO40:AP40))</f>
        <v>-820.99950000000001</v>
      </c>
      <c r="J37" s="55">
        <f>I37/'Indicator Data'!CJ40*1000000</f>
        <v>-0.57261043250867161</v>
      </c>
      <c r="K37" s="53">
        <f t="shared" si="6"/>
        <v>0</v>
      </c>
      <c r="L37" s="53">
        <f>IF('Indicator Data'!AQ40="No data","x",ROUND(IF('Indicator Data'!AQ40&gt;L$195,10,IF('Indicator Data'!AQ40&lt;L$194,0,10-(L$195-'Indicator Data'!AQ40)/(L$195-L$194)*10)),1))</f>
        <v>0</v>
      </c>
      <c r="M37" s="53">
        <f>IF('Indicator Data'!AR40="No data","x",IF('Indicator Data'!AR40=0,0,ROUND(IF('Indicator Data'!AR40&gt;M$195,10,IF('Indicator Data'!AR40&lt;M$194,0,10-(M$195-'Indicator Data'!AR40)/(M$195-M$194)*10)),1)))</f>
        <v>0.1</v>
      </c>
      <c r="N37" s="54">
        <f t="shared" si="7"/>
        <v>0</v>
      </c>
      <c r="O37" s="56">
        <f t="shared" si="8"/>
        <v>2.6</v>
      </c>
      <c r="P37" s="67">
        <f>IF(AND('Indicator Data'!BE40="No data",'Indicator Data'!BF40="No data"),0,SUM('Indicator Data'!BE40:BG40)/1000)</f>
        <v>322.35899999999998</v>
      </c>
      <c r="Q37" s="53">
        <f t="shared" si="9"/>
        <v>8.4</v>
      </c>
      <c r="R37" s="57">
        <f>P37*1000/'Indicator Data'!CJ40</f>
        <v>2.248309851748544E-4</v>
      </c>
      <c r="S37" s="53">
        <f t="shared" si="10"/>
        <v>2.2000000000000002</v>
      </c>
      <c r="T37" s="58">
        <f t="shared" si="11"/>
        <v>5.3</v>
      </c>
      <c r="U37" s="53">
        <f>IF('Indicator Data'!AV40="No data","x",ROUND(IF('Indicator Data'!AV40&gt;U$195,10,IF('Indicator Data'!AV40&lt;U$194,0,10-(U$195-'Indicator Data'!AV40)/(U$195-U$194)*10)),1))</f>
        <v>0.2</v>
      </c>
      <c r="V37" s="53" t="str">
        <f>IF('Indicator Data'!AW40="No data","x",IF('Indicator Data'!AW40=0,0,ROUND(IF('Indicator Data'!AW40&gt;V$195,10,IF('Indicator Data'!AW40&lt;V$194,0,10-(V$195-'Indicator Data'!AW40)/(V$195-V$194)*10)),1)))</f>
        <v>x</v>
      </c>
      <c r="W37" s="53">
        <f t="shared" si="12"/>
        <v>0.2</v>
      </c>
      <c r="X37" s="53">
        <f>IF('Indicator Data'!AU40="No data","x",ROUND(IF('Indicator Data'!AU40&gt;X$195,10,IF('Indicator Data'!AU40&lt;X$194,0,10-(X$195-'Indicator Data'!AU40)/(X$195-X$194)*10)),1))</f>
        <v>1.1000000000000001</v>
      </c>
      <c r="Y37" s="159">
        <f>IF('Indicator Data'!AX40="No data","x",ROUND(IF('Indicator Data'!AX40&gt;Y$195,10,IF('Indicator Data'!AX40&lt;Y$194,0,10-(Y$195-'Indicator Data'!AX40)/(Y$195-Y$194)*10)),1))</f>
        <v>0</v>
      </c>
      <c r="Z37" s="57">
        <f>IF('Indicator Data'!AY40="No data","x",IF(('Indicator Data'!AY40/'Indicator Data'!CJ40)&gt;1,1,IF('Indicator Data'!AY40&gt;'Indicator Data'!AY40,1,'Indicator Data'!AY40/'Indicator Data'!CJ40)))</f>
        <v>1.8396307718640169E-2</v>
      </c>
      <c r="AA37" s="159">
        <f t="shared" si="13"/>
        <v>0.2</v>
      </c>
      <c r="AB37" s="54">
        <f t="shared" si="21"/>
        <v>0.4</v>
      </c>
      <c r="AC37" s="53">
        <f>IF('Indicator Data'!AS40="No data","x",ROUND(IF('Indicator Data'!AS40&gt;AC$195,10,IF('Indicator Data'!AS40&lt;AC$194,0,10-(AC$195-'Indicator Data'!AS40)/(AC$195-AC$194)*10)),1))</f>
        <v>0.7</v>
      </c>
      <c r="AD37" s="53">
        <f>IF('Indicator Data'!AT40="No data","x",ROUND(IF('Indicator Data'!AT40&gt;AD$195,10,IF('Indicator Data'!AT40&lt;AD$194,0,10-(AD$195-'Indicator Data'!AT40)/(AD$195-AD$194)*10)),1))</f>
        <v>0.5</v>
      </c>
      <c r="AE37" s="54">
        <f t="shared" si="14"/>
        <v>0.6</v>
      </c>
      <c r="AF37" s="67">
        <f>('Indicator Data'!BD40+'Indicator Data'!BC40*0.5+'Indicator Data'!BB40*0.25)/1000</f>
        <v>13235.44325</v>
      </c>
      <c r="AG37" s="59">
        <f>AF37*1000/'Indicator Data'!CJ40</f>
        <v>9.2311297191124703E-3</v>
      </c>
      <c r="AH37" s="54">
        <f t="shared" si="15"/>
        <v>0.9</v>
      </c>
      <c r="AI37" s="53">
        <f>IF('Indicator Data'!BH40="No data","x",ROUND(IF('Indicator Data'!BH40&lt;$AI$194,10,IF('Indicator Data'!BH40&gt;$AI$195,0,($AI$195-'Indicator Data'!BH40)/($AI$195-$AI$194)*10)),1))</f>
        <v>2.4</v>
      </c>
      <c r="AJ37" s="53">
        <f>IF('Indicator Data'!BI40="No data","x",ROUND(IF('Indicator Data'!BI40&gt;$AJ$195,10,IF('Indicator Data'!BI40&lt;$AJ$194,0,10-($AJ$195-'Indicator Data'!BI40)/($AJ$195-$AJ$194)*10)),1))</f>
        <v>1.2</v>
      </c>
      <c r="AK37" s="54">
        <f t="shared" si="22"/>
        <v>1.8</v>
      </c>
      <c r="AL37" s="60">
        <f t="shared" si="23"/>
        <v>0.9</v>
      </c>
      <c r="AM37" s="61">
        <f t="shared" si="24"/>
        <v>3.4</v>
      </c>
      <c r="AN37" s="53">
        <f>IF('Indicator Data'!BJ40="No data","x",ROUND((IF(LOG('Indicator Data'!BJ40)&gt;AN$195,10,IF(LOG('Indicator Data'!BJ40)&lt;AN$194,0,10-(AN$195-LOG('Indicator Data'!BJ40))/(AN$195-AN$194)*10))),1))</f>
        <v>10</v>
      </c>
      <c r="AO37" s="53">
        <f>IF('Indicator Data'!BK40="No data","x",ROUND((IF(LOG('Indicator Data'!BK40)&gt;AO$195,10,IF(LOG('Indicator Data'!BK40)&lt;AO$194,0,10-(AO$195-LOG('Indicator Data'!BK40))/(AO$195-AO$194)*10))),1))</f>
        <v>9.5</v>
      </c>
      <c r="AP37" s="54">
        <f t="shared" si="16"/>
        <v>9.8000000000000007</v>
      </c>
      <c r="AQ37" s="54">
        <f>IF('Indicator Data'!BL40=0,10,ROUND(IF(LOG('Indicator Data'!BL40)&gt;AQ$195,0,IF(LOG('Indicator Data'!BL40)&lt;AQ$194,10,(AQ$195-LOG('Indicator Data'!BL40))/(AQ$195-AQ$194)*10)),1))</f>
        <v>3</v>
      </c>
      <c r="AR37" s="54">
        <f>IF('Indicator Data'!BM40="No data","x",ROUND(IF('Indicator Data'!BM40&gt;AR$195,10,IF('Indicator Data'!BM40&lt;AR$194,0,10-(AR$195-'Indicator Data'!BM40)/(AR$195-AR$194)*10)),1))</f>
        <v>10</v>
      </c>
      <c r="AS37" s="56">
        <f t="shared" si="17"/>
        <v>7.6</v>
      </c>
      <c r="AT37" s="53">
        <f>IF('Indicator Data'!BN40="No data","x",ROUND(IF('Indicator Data'!BN40^2&gt;AT$195,0,IF('Indicator Data'!BN40^2&lt;AT$194,10,(AT$195-'Indicator Data'!BN40^2)/(AT$195-AT$194)*10)),1))</f>
        <v>0.7</v>
      </c>
      <c r="AU37" s="53">
        <f>IF('Indicator Data'!BO40="No data","x",ROUND(IF('Indicator Data'!BO40&gt;AU$195,0,IF('Indicator Data'!BO40&lt;AU$194,10,(AU$195-'Indicator Data'!BO40)/(AU$195-AU$194)*10)),1))</f>
        <v>4.3</v>
      </c>
      <c r="AV37" s="53">
        <f>IF('Indicator Data'!BP40="No data","x",ROUND(IF('Indicator Data'!BP40&gt;AV$195,0,IF('Indicator Data'!BP40&lt;AV$194,10,(AV$195-'Indicator Data'!BP40)/(AV$195-AV$194)*10)),1))</f>
        <v>4.5999999999999996</v>
      </c>
      <c r="AW37" s="54">
        <f t="shared" si="18"/>
        <v>3.2</v>
      </c>
      <c r="AX37" s="54">
        <f>IF('Indicator Data'!BQ40="No data","x",ROUND(IF('Indicator Data'!BQ40&gt;AX$195,0,IF('Indicator Data'!BQ40&lt;AX$194,10,(AX$195-'Indicator Data'!BQ40)/(AX$195-AX$194)*10)),1))</f>
        <v>4.2</v>
      </c>
      <c r="AY37" s="56">
        <f t="shared" si="19"/>
        <v>3.7</v>
      </c>
      <c r="AZ37" s="61">
        <f t="shared" si="20"/>
        <v>5.7</v>
      </c>
    </row>
    <row r="38" spans="1:52" s="2" customFormat="1" x14ac:dyDescent="0.3">
      <c r="A38" s="98" t="str">
        <f>'Indicator Data'!A41</f>
        <v>Colombia</v>
      </c>
      <c r="B38" s="39" t="str">
        <f>'Indicator Data'!B41</f>
        <v>COL</v>
      </c>
      <c r="C38" s="53">
        <f>ROUND(IF('Indicator Data'!AL41="No data",IF((0.1022*LN('Indicator Data'!CI41)-0.1711)&gt;C$195,0,IF((0.1022*LN('Indicator Data'!CI41)-0.1711)&lt;C$194,10,(C$195-(0.1022*LN('Indicator Data'!CI41)-0.1711))/(C$195-C$194)*10)),IF('Indicator Data'!AL41&gt;C$195,0,IF('Indicator Data'!AL41&lt;C$194,10,(C$195-'Indicator Data'!AL41)/(C$195-C$194)*10))),1)</f>
        <v>2.8</v>
      </c>
      <c r="D38" s="53">
        <f>IF('Indicator Data'!AM41="No data","x",ROUND((IF(LOG('Indicator Data'!AM41*1000)&gt;D$195,10,IF(LOG('Indicator Data'!AM41*1000)&lt;D$194,0,10-(D$195-LOG('Indicator Data'!AM41*1000))/(D$195-D$194)*10))),1))</f>
        <v>4.8</v>
      </c>
      <c r="E38" s="54">
        <f t="shared" si="4"/>
        <v>3.9</v>
      </c>
      <c r="F38" s="53">
        <f>IF('Indicator Data'!AZ41="No data","x",ROUND(IF('Indicator Data'!AZ41&gt;F$195,10,IF('Indicator Data'!AZ41&lt;F$194,0,10-(F$195-'Indicator Data'!AZ41)/(F$195-F$194)*10)),1))</f>
        <v>5.5</v>
      </c>
      <c r="G38" s="53">
        <f>IF('Indicator Data'!BA41="No data","x",ROUND(IF('Indicator Data'!BA41&gt;G$195,10,IF('Indicator Data'!BA41&lt;G$194,0,10-(G$195-'Indicator Data'!BA41)/(G$195-G$194)*10)),1))</f>
        <v>6.2</v>
      </c>
      <c r="H38" s="54">
        <f t="shared" si="5"/>
        <v>5.9</v>
      </c>
      <c r="I38" s="55">
        <f>SUM(IF('Indicator Data'!AN41=0,0,'Indicator Data'!AN41),SUM('Indicator Data'!AO41:AP41))</f>
        <v>7036.5521599999993</v>
      </c>
      <c r="J38" s="55">
        <f>I38/'Indicator Data'!CJ41*1000000</f>
        <v>139.78208221334509</v>
      </c>
      <c r="K38" s="53">
        <f t="shared" si="6"/>
        <v>2.8</v>
      </c>
      <c r="L38" s="53">
        <f>IF('Indicator Data'!AQ41="No data","x",ROUND(IF('Indicator Data'!AQ41&gt;L$195,10,IF('Indicator Data'!AQ41&lt;L$194,0,10-(L$195-'Indicator Data'!AQ41)/(L$195-L$194)*10)),1))</f>
        <v>0.4</v>
      </c>
      <c r="M38" s="53">
        <f>IF('Indicator Data'!AR41="No data","x",IF('Indicator Data'!AR41=0,0,ROUND(IF('Indicator Data'!AR41&gt;M$195,10,IF('Indicator Data'!AR41&lt;M$194,0,10-(M$195-'Indicator Data'!AR41)/(M$195-M$194)*10)),1)))</f>
        <v>0.6</v>
      </c>
      <c r="N38" s="54">
        <f t="shared" si="7"/>
        <v>1.3</v>
      </c>
      <c r="O38" s="56">
        <f t="shared" si="8"/>
        <v>3.8</v>
      </c>
      <c r="P38" s="67">
        <f>IF(AND('Indicator Data'!BE41="No data",'Indicator Data'!BF41="No data"),0,SUM('Indicator Data'!BE41:BG41)/1000)</f>
        <v>5788.0870000000004</v>
      </c>
      <c r="Q38" s="53">
        <f t="shared" si="9"/>
        <v>10</v>
      </c>
      <c r="R38" s="57">
        <f>P38*1000/'Indicator Data'!CJ41</f>
        <v>0.11498114907628199</v>
      </c>
      <c r="S38" s="53">
        <f t="shared" si="10"/>
        <v>10</v>
      </c>
      <c r="T38" s="58">
        <f t="shared" si="11"/>
        <v>10</v>
      </c>
      <c r="U38" s="53">
        <f>IF('Indicator Data'!AV41="No data","x",ROUND(IF('Indicator Data'!AV41&gt;U$195,10,IF('Indicator Data'!AV41&lt;U$194,0,10-(U$195-'Indicator Data'!AV41)/(U$195-U$194)*10)),1))</f>
        <v>0.8</v>
      </c>
      <c r="V38" s="53" t="str">
        <f>IF('Indicator Data'!AW41="No data","x",IF('Indicator Data'!AW41=0,0,ROUND(IF('Indicator Data'!AW41&gt;V$195,10,IF('Indicator Data'!AW41&lt;V$194,0,10-(V$195-'Indicator Data'!AW41)/(V$195-V$194)*10)),1)))</f>
        <v>x</v>
      </c>
      <c r="W38" s="53">
        <f t="shared" si="12"/>
        <v>0.8</v>
      </c>
      <c r="X38" s="53">
        <f>IF('Indicator Data'!AU41="No data","x",ROUND(IF('Indicator Data'!AU41&gt;X$195,10,IF('Indicator Data'!AU41&lt;X$194,0,10-(X$195-'Indicator Data'!AU41)/(X$195-X$194)*10)),1))</f>
        <v>0.6</v>
      </c>
      <c r="Y38" s="159">
        <f>IF('Indicator Data'!AX41="No data","x",ROUND(IF('Indicator Data'!AX41&gt;Y$195,10,IF('Indicator Data'!AX41&lt;Y$194,0,10-(Y$195-'Indicator Data'!AX41)/(Y$195-Y$194)*10)),1))</f>
        <v>0.2</v>
      </c>
      <c r="Z38" s="57">
        <f>IF('Indicator Data'!AY41="No data","x",IF(('Indicator Data'!AY41/'Indicator Data'!CJ41)&gt;1,1,IF('Indicator Data'!AY41&gt;'Indicator Data'!AY41,1,'Indicator Data'!AY41/'Indicator Data'!CJ41)))</f>
        <v>6.7362862954204711E-2</v>
      </c>
      <c r="AA38" s="159">
        <f t="shared" si="13"/>
        <v>0.7</v>
      </c>
      <c r="AB38" s="54">
        <f t="shared" si="21"/>
        <v>0.6</v>
      </c>
      <c r="AC38" s="53">
        <f>IF('Indicator Data'!AS41="No data","x",ROUND(IF('Indicator Data'!AS41&gt;AC$195,10,IF('Indicator Data'!AS41&lt;AC$194,0,10-(AC$195-'Indicator Data'!AS41)/(AC$195-AC$194)*10)),1))</f>
        <v>1.1000000000000001</v>
      </c>
      <c r="AD38" s="53">
        <f>IF('Indicator Data'!AT41="No data","x",ROUND(IF('Indicator Data'!AT41&gt;AD$195,10,IF('Indicator Data'!AT41&lt;AD$194,0,10-(AD$195-'Indicator Data'!AT41)/(AD$195-AD$194)*10)),1))</f>
        <v>0.8</v>
      </c>
      <c r="AE38" s="54">
        <f t="shared" si="14"/>
        <v>1</v>
      </c>
      <c r="AF38" s="67">
        <f>('Indicator Data'!BD41+'Indicator Data'!BC41*0.5+'Indicator Data'!BB41*0.25)/1000</f>
        <v>168.71725000000001</v>
      </c>
      <c r="AG38" s="59">
        <f>AF38*1000/'Indicator Data'!CJ41</f>
        <v>3.3515915144313375E-3</v>
      </c>
      <c r="AH38" s="54">
        <f t="shared" si="15"/>
        <v>0.3</v>
      </c>
      <c r="AI38" s="53">
        <f>IF('Indicator Data'!BH41="No data","x",ROUND(IF('Indicator Data'!BH41&lt;$AI$194,10,IF('Indicator Data'!BH41&gt;$AI$195,0,($AI$195-'Indicator Data'!BH41)/($AI$195-$AI$194)*10)),1))</f>
        <v>2.4</v>
      </c>
      <c r="AJ38" s="53">
        <f>IF('Indicator Data'!BI41="No data","x",ROUND(IF('Indicator Data'!BI41&gt;$AJ$195,10,IF('Indicator Data'!BI41&lt;$AJ$194,0,10-($AJ$195-'Indicator Data'!BI41)/($AJ$195-$AJ$194)*10)),1))</f>
        <v>0</v>
      </c>
      <c r="AK38" s="54">
        <f t="shared" si="22"/>
        <v>1.2</v>
      </c>
      <c r="AL38" s="60">
        <f t="shared" si="23"/>
        <v>0.8</v>
      </c>
      <c r="AM38" s="61">
        <f t="shared" si="24"/>
        <v>7.7</v>
      </c>
      <c r="AN38" s="53">
        <f>IF('Indicator Data'!BJ41="No data","x",ROUND((IF(LOG('Indicator Data'!BJ41)&gt;AN$195,10,IF(LOG('Indicator Data'!BJ41)&lt;AN$194,0,10-(AN$195-LOG('Indicator Data'!BJ41))/(AN$195-AN$194)*10))),1))</f>
        <v>8.8000000000000007</v>
      </c>
      <c r="AO38" s="53">
        <f>IF('Indicator Data'!BK41="No data","x",ROUND((IF(LOG('Indicator Data'!BK41)&gt;AO$195,10,IF(LOG('Indicator Data'!BK41)&lt;AO$194,0,10-(AO$195-LOG('Indicator Data'!BK41))/(AO$195-AO$194)*10))),1))</f>
        <v>6.5</v>
      </c>
      <c r="AP38" s="54">
        <f t="shared" si="16"/>
        <v>7.7</v>
      </c>
      <c r="AQ38" s="54">
        <f>IF('Indicator Data'!BL41=0,10,ROUND(IF(LOG('Indicator Data'!BL41)&gt;AQ$195,0,IF(LOG('Indicator Data'!BL41)&lt;AQ$194,10,(AQ$195-LOG('Indicator Data'!BL41))/(AQ$195-AQ$194)*10)),1))</f>
        <v>0.8</v>
      </c>
      <c r="AR38" s="54">
        <f>IF('Indicator Data'!BM41="No data","x",ROUND(IF('Indicator Data'!BM41&gt;AR$195,10,IF('Indicator Data'!BM41&lt;AR$194,0,10-(AR$195-'Indicator Data'!BM41)/(AR$195-AR$194)*10)),1))</f>
        <v>8</v>
      </c>
      <c r="AS38" s="56">
        <f t="shared" si="17"/>
        <v>5.5</v>
      </c>
      <c r="AT38" s="53">
        <f>IF('Indicator Data'!BN41="No data","x",ROUND(IF('Indicator Data'!BN41^2&gt;AT$195,0,IF('Indicator Data'!BN41^2&lt;AT$194,10,(AT$195-'Indicator Data'!BN41^2)/(AT$195-AT$194)*10)),1))</f>
        <v>1.1000000000000001</v>
      </c>
      <c r="AU38" s="53">
        <f>IF('Indicator Data'!BO41="No data","x",ROUND(IF('Indicator Data'!BO41&gt;AU$195,0,IF('Indicator Data'!BO41&lt;AU$194,10,(AU$195-'Indicator Data'!BO41)/(AU$195-AU$194)*10)),1))</f>
        <v>3.6</v>
      </c>
      <c r="AV38" s="53">
        <f>IF('Indicator Data'!BP41="No data","x",ROUND(IF('Indicator Data'!BP41&gt;AV$195,0,IF('Indicator Data'!BP41&lt;AV$194,10,(AV$195-'Indicator Data'!BP41)/(AV$195-AV$194)*10)),1))</f>
        <v>3.8</v>
      </c>
      <c r="AW38" s="54">
        <f t="shared" si="18"/>
        <v>2.8</v>
      </c>
      <c r="AX38" s="54">
        <f>IF('Indicator Data'!BQ41="No data","x",ROUND(IF('Indicator Data'!BQ41&gt;AX$195,0,IF('Indicator Data'!BQ41&lt;AX$194,10,(AX$195-'Indicator Data'!BQ41)/(AX$195-AX$194)*10)),1))</f>
        <v>8.8000000000000007</v>
      </c>
      <c r="AY38" s="56">
        <f t="shared" si="19"/>
        <v>5.8</v>
      </c>
      <c r="AZ38" s="61">
        <f t="shared" si="20"/>
        <v>5.7</v>
      </c>
    </row>
    <row r="39" spans="1:52" s="2" customFormat="1" x14ac:dyDescent="0.3">
      <c r="A39" s="98" t="str">
        <f>'Indicator Data'!A42</f>
        <v>Comoros</v>
      </c>
      <c r="B39" s="39" t="str">
        <f>'Indicator Data'!B42</f>
        <v>COM</v>
      </c>
      <c r="C39" s="53">
        <f>ROUND(IF('Indicator Data'!AL42="No data",IF((0.1022*LN('Indicator Data'!CI42)-0.1711)&gt;C$195,0,IF((0.1022*LN('Indicator Data'!CI42)-0.1711)&lt;C$194,10,(C$195-(0.1022*LN('Indicator Data'!CI42)-0.1711))/(C$195-C$194)*10)),IF('Indicator Data'!AL42&gt;C$195,0,IF('Indicator Data'!AL42&lt;C$194,10,(C$195-'Indicator Data'!AL42)/(C$195-C$194)*10))),1)</f>
        <v>7.2</v>
      </c>
      <c r="D39" s="53">
        <f>IF('Indicator Data'!AM42="No data","x",ROUND((IF(LOG('Indicator Data'!AM42*1000)&gt;D$195,10,IF(LOG('Indicator Data'!AM42*1000)&lt;D$194,0,10-(D$195-LOG('Indicator Data'!AM42*1000))/(D$195-D$194)*10))),1))</f>
        <v>8.4</v>
      </c>
      <c r="E39" s="54">
        <f t="shared" si="4"/>
        <v>7.9</v>
      </c>
      <c r="F39" s="53" t="str">
        <f>IF('Indicator Data'!AZ42="No data","x",ROUND(IF('Indicator Data'!AZ42&gt;F$195,10,IF('Indicator Data'!AZ42&lt;F$194,0,10-(F$195-'Indicator Data'!AZ42)/(F$195-F$194)*10)),1))</f>
        <v>x</v>
      </c>
      <c r="G39" s="53">
        <f>IF('Indicator Data'!BA42="No data","x",ROUND(IF('Indicator Data'!BA42&gt;G$195,10,IF('Indicator Data'!BA42&lt;G$194,0,10-(G$195-'Indicator Data'!BA42)/(G$195-G$194)*10)),1))</f>
        <v>5.0999999999999996</v>
      </c>
      <c r="H39" s="54">
        <f t="shared" si="5"/>
        <v>5.0999999999999996</v>
      </c>
      <c r="I39" s="55">
        <f>SUM(IF('Indicator Data'!AN42=0,0,'Indicator Data'!AN42),SUM('Indicator Data'!AO42:AP42))</f>
        <v>99.707510000000013</v>
      </c>
      <c r="J39" s="55">
        <f>I39/'Indicator Data'!CJ42*1000000</f>
        <v>117.18012060299148</v>
      </c>
      <c r="K39" s="53">
        <f t="shared" si="6"/>
        <v>2.2999999999999998</v>
      </c>
      <c r="L39" s="53">
        <f>IF('Indicator Data'!AQ42="No data","x",ROUND(IF('Indicator Data'!AQ42&gt;L$195,10,IF('Indicator Data'!AQ42&lt;L$194,0,10-(L$195-'Indicator Data'!AQ42)/(L$195-L$194)*10)),1))</f>
        <v>4.9000000000000004</v>
      </c>
      <c r="M39" s="53">
        <f>IF('Indicator Data'!AR42="No data","x",IF('Indicator Data'!AR42=0,0,ROUND(IF('Indicator Data'!AR42&gt;M$195,10,IF('Indicator Data'!AR42&lt;M$194,0,10-(M$195-'Indicator Data'!AR42)/(M$195-M$194)*10)),1)))</f>
        <v>4.5999999999999996</v>
      </c>
      <c r="N39" s="54">
        <f t="shared" si="7"/>
        <v>3.9</v>
      </c>
      <c r="O39" s="56">
        <f t="shared" si="8"/>
        <v>6.2</v>
      </c>
      <c r="P39" s="67">
        <f>IF(AND('Indicator Data'!BE42="No data",'Indicator Data'!BF42="No data"),0,SUM('Indicator Data'!BE42:BG42)/1000)</f>
        <v>0</v>
      </c>
      <c r="Q39" s="53">
        <f t="shared" si="9"/>
        <v>0</v>
      </c>
      <c r="R39" s="57">
        <f>P39*1000/'Indicator Data'!CJ42</f>
        <v>0</v>
      </c>
      <c r="S39" s="53">
        <f t="shared" si="10"/>
        <v>0</v>
      </c>
      <c r="T39" s="58">
        <f t="shared" si="11"/>
        <v>0</v>
      </c>
      <c r="U39" s="53">
        <f>IF('Indicator Data'!AV42="No data","x",ROUND(IF('Indicator Data'!AV42&gt;U$195,10,IF('Indicator Data'!AV42&lt;U$194,0,10-(U$195-'Indicator Data'!AV42)/(U$195-U$194)*10)),1))</f>
        <v>0.2</v>
      </c>
      <c r="V39" s="53">
        <f>IF('Indicator Data'!AW42="No data","x",IF('Indicator Data'!AW42=0,0,ROUND(IF('Indicator Data'!AW42&gt;V$195,10,IF('Indicator Data'!AW42&lt;V$194,0,10-(V$195-'Indicator Data'!AW42)/(V$195-V$194)*10)),1)))</f>
        <v>0.1</v>
      </c>
      <c r="W39" s="53">
        <f t="shared" si="12"/>
        <v>0.15000000000000002</v>
      </c>
      <c r="X39" s="53">
        <f>IF('Indicator Data'!AU42="No data","x",ROUND(IF('Indicator Data'!AU42&gt;X$195,10,IF('Indicator Data'!AU42&lt;X$194,0,10-(X$195-'Indicator Data'!AU42)/(X$195-X$194)*10)),1))</f>
        <v>0.6</v>
      </c>
      <c r="Y39" s="159">
        <f>IF('Indicator Data'!AX42="No data","x",ROUND(IF('Indicator Data'!AX42&gt;Y$195,10,IF('Indicator Data'!AX42&lt;Y$194,0,10-(Y$195-'Indicator Data'!AX42)/(Y$195-Y$194)*10)),1))</f>
        <v>0.1</v>
      </c>
      <c r="Z39" s="57">
        <f>IF('Indicator Data'!AY42="No data","x",IF(('Indicator Data'!AY42/'Indicator Data'!CJ42)&gt;1,1,IF('Indicator Data'!AY42&gt;'Indicator Data'!AY42,1,'Indicator Data'!AY42/'Indicator Data'!CJ42)))</f>
        <v>0.97327154711943131</v>
      </c>
      <c r="AA39" s="159">
        <f t="shared" si="13"/>
        <v>10</v>
      </c>
      <c r="AB39" s="54">
        <f t="shared" si="21"/>
        <v>2.7</v>
      </c>
      <c r="AC39" s="53">
        <f>IF('Indicator Data'!AS42="No data","x",ROUND(IF('Indicator Data'!AS42&gt;AC$195,10,IF('Indicator Data'!AS42&lt;AC$194,0,10-(AC$195-'Indicator Data'!AS42)/(AC$195-AC$194)*10)),1))</f>
        <v>5.2</v>
      </c>
      <c r="AD39" s="53">
        <f>IF('Indicator Data'!AT42="No data","x",ROUND(IF('Indicator Data'!AT42&gt;AD$195,10,IF('Indicator Data'!AT42&lt;AD$194,0,10-(AD$195-'Indicator Data'!AT42)/(AD$195-AD$194)*10)),1))</f>
        <v>3.8</v>
      </c>
      <c r="AE39" s="54">
        <f t="shared" si="14"/>
        <v>4.5</v>
      </c>
      <c r="AF39" s="67">
        <f>('Indicator Data'!BD42+'Indicator Data'!BC42*0.5+'Indicator Data'!BB42*0.25)/1000</f>
        <v>345.31099999999998</v>
      </c>
      <c r="AG39" s="59">
        <f>AF39*1000/'Indicator Data'!CJ42</f>
        <v>0.4058228374727198</v>
      </c>
      <c r="AH39" s="54">
        <f t="shared" si="15"/>
        <v>10</v>
      </c>
      <c r="AI39" s="53">
        <f>IF('Indicator Data'!BH42="No data","x",ROUND(IF('Indicator Data'!BH42&lt;$AI$194,10,IF('Indicator Data'!BH42&gt;$AI$195,0,($AI$195-'Indicator Data'!BH42)/($AI$195-$AI$194)*10)),1))</f>
        <v>6</v>
      </c>
      <c r="AJ39" s="53">
        <f>IF('Indicator Data'!BI42="No data","x",ROUND(IF('Indicator Data'!BI42&gt;$AJ$195,10,IF('Indicator Data'!BI42&lt;$AJ$194,0,10-($AJ$195-'Indicator Data'!BI42)/($AJ$195-$AJ$194)*10)),1))</f>
        <v>8.6</v>
      </c>
      <c r="AK39" s="54">
        <f t="shared" si="22"/>
        <v>7.3</v>
      </c>
      <c r="AL39" s="60">
        <f t="shared" si="23"/>
        <v>7.2</v>
      </c>
      <c r="AM39" s="61">
        <f t="shared" si="24"/>
        <v>4.5</v>
      </c>
      <c r="AN39" s="53" t="str">
        <f>IF('Indicator Data'!BJ42="No data","x",ROUND((IF(LOG('Indicator Data'!BJ42)&gt;AN$195,10,IF(LOG('Indicator Data'!BJ42)&lt;AN$194,0,10-(AN$195-LOG('Indicator Data'!BJ42))/(AN$195-AN$194)*10))),1))</f>
        <v>x</v>
      </c>
      <c r="AO39" s="53">
        <f>IF('Indicator Data'!BK42="No data","x",ROUND((IF(LOG('Indicator Data'!BK42)&gt;AO$195,10,IF(LOG('Indicator Data'!BK42)&lt;AO$194,0,10-(AO$195-LOG('Indicator Data'!BK42))/(AO$195-AO$194)*10))),1))</f>
        <v>1.1000000000000001</v>
      </c>
      <c r="AP39" s="54">
        <f t="shared" si="16"/>
        <v>1.1000000000000001</v>
      </c>
      <c r="AQ39" s="54">
        <f>IF('Indicator Data'!BL42=0,10,ROUND(IF(LOG('Indicator Data'!BL42)&gt;AQ$195,0,IF(LOG('Indicator Data'!BL42)&lt;AQ$194,10,(AQ$195-LOG('Indicator Data'!BL42))/(AQ$195-AQ$194)*10)),1))</f>
        <v>5.8</v>
      </c>
      <c r="AR39" s="54">
        <f>IF('Indicator Data'!BM42="No data","x",ROUND(IF('Indicator Data'!BM42&gt;AR$195,10,IF('Indicator Data'!BM42&lt;AR$194,0,10-(AR$195-'Indicator Data'!BM42)/(AR$195-AR$194)*10)),1))</f>
        <v>0</v>
      </c>
      <c r="AS39" s="56">
        <f t="shared" si="17"/>
        <v>2.2999999999999998</v>
      </c>
      <c r="AT39" s="53">
        <f>IF('Indicator Data'!BN42="No data","x",ROUND(IF('Indicator Data'!BN42^2&gt;AT$195,0,IF('Indicator Data'!BN42^2&lt;AT$194,10,(AT$195-'Indicator Data'!BN42^2)/(AT$195-AT$194)*10)),1))</f>
        <v>7.2</v>
      </c>
      <c r="AU39" s="53">
        <f>IF('Indicator Data'!BO42="No data","x",ROUND(IF('Indicator Data'!BO42&gt;AU$195,0,IF('Indicator Data'!BO42&lt;AU$194,10,(AU$195-'Indicator Data'!BO42)/(AU$195-AU$194)*10)),1))</f>
        <v>7.2</v>
      </c>
      <c r="AV39" s="53">
        <f>IF('Indicator Data'!BP42="No data","x",ROUND(IF('Indicator Data'!BP42&gt;AV$195,0,IF('Indicator Data'!BP42&lt;AV$194,10,(AV$195-'Indicator Data'!BP42)/(AV$195-AV$194)*10)),1))</f>
        <v>9.1999999999999993</v>
      </c>
      <c r="AW39" s="54">
        <f t="shared" si="18"/>
        <v>7.9</v>
      </c>
      <c r="AX39" s="54" t="str">
        <f>IF('Indicator Data'!BQ42="No data","x",ROUND(IF('Indicator Data'!BQ42&gt;AX$195,0,IF('Indicator Data'!BQ42&lt;AX$194,10,(AX$195-'Indicator Data'!BQ42)/(AX$195-AX$194)*10)),1))</f>
        <v>x</v>
      </c>
      <c r="AY39" s="56">
        <f t="shared" si="19"/>
        <v>7.9</v>
      </c>
      <c r="AZ39" s="61">
        <f t="shared" si="20"/>
        <v>5.0999999999999996</v>
      </c>
    </row>
    <row r="40" spans="1:52" s="2" customFormat="1" x14ac:dyDescent="0.3">
      <c r="A40" s="98" t="str">
        <f>'Indicator Data'!A43</f>
        <v>Congo</v>
      </c>
      <c r="B40" s="39" t="str">
        <f>'Indicator Data'!B43</f>
        <v>COG</v>
      </c>
      <c r="C40" s="53">
        <f>ROUND(IF('Indicator Data'!AL43="No data",IF((0.1022*LN('Indicator Data'!CI43)-0.1711)&gt;C$195,0,IF((0.1022*LN('Indicator Data'!CI43)-0.1711)&lt;C$194,10,(C$195-(0.1022*LN('Indicator Data'!CI43)-0.1711))/(C$195-C$194)*10)),IF('Indicator Data'!AL43&gt;C$195,0,IF('Indicator Data'!AL43&lt;C$194,10,(C$195-'Indicator Data'!AL43)/(C$195-C$194)*10))),1)</f>
        <v>5.8</v>
      </c>
      <c r="D40" s="53">
        <f>IF('Indicator Data'!AM43="No data","x",ROUND((IF(LOG('Indicator Data'!AM43*1000)&gt;D$195,10,IF(LOG('Indicator Data'!AM43*1000)&lt;D$194,0,10-(D$195-LOG('Indicator Data'!AM43*1000))/(D$195-D$194)*10))),1))</f>
        <v>7.6</v>
      </c>
      <c r="E40" s="54">
        <f t="shared" si="4"/>
        <v>6.8</v>
      </c>
      <c r="F40" s="53">
        <f>IF('Indicator Data'!AZ43="No data","x",ROUND(IF('Indicator Data'!AZ43&gt;F$195,10,IF('Indicator Data'!AZ43&lt;F$194,0,10-(F$195-'Indicator Data'!AZ43)/(F$195-F$194)*10)),1))</f>
        <v>7.7</v>
      </c>
      <c r="G40" s="53">
        <f>IF('Indicator Data'!BA43="No data","x",ROUND(IF('Indicator Data'!BA43&gt;G$195,10,IF('Indicator Data'!BA43&lt;G$194,0,10-(G$195-'Indicator Data'!BA43)/(G$195-G$194)*10)),1))</f>
        <v>6</v>
      </c>
      <c r="H40" s="54">
        <f t="shared" si="5"/>
        <v>6.9</v>
      </c>
      <c r="I40" s="55">
        <f>SUM(IF('Indicator Data'!AN43=0,0,'Indicator Data'!AN43),SUM('Indicator Data'!AO43:AP43))</f>
        <v>537.18106</v>
      </c>
      <c r="J40" s="55">
        <f>I40/'Indicator Data'!CJ43*1000000</f>
        <v>99.838427775539245</v>
      </c>
      <c r="K40" s="53">
        <f t="shared" si="6"/>
        <v>2</v>
      </c>
      <c r="L40" s="53">
        <f>IF('Indicator Data'!AQ43="No data","x",ROUND(IF('Indicator Data'!AQ43&gt;L$195,10,IF('Indicator Data'!AQ43&lt;L$194,0,10-(L$195-'Indicator Data'!AQ43)/(L$195-L$194)*10)),1))</f>
        <v>1</v>
      </c>
      <c r="M40" s="53">
        <f>IF('Indicator Data'!AR43="No data","x",IF('Indicator Data'!AR43=0,0,ROUND(IF('Indicator Data'!AR43&gt;M$195,10,IF('Indicator Data'!AR43&lt;M$194,0,10-(M$195-'Indicator Data'!AR43)/(M$195-M$194)*10)),1)))</f>
        <v>0</v>
      </c>
      <c r="N40" s="54">
        <f t="shared" si="7"/>
        <v>1</v>
      </c>
      <c r="O40" s="56">
        <f t="shared" si="8"/>
        <v>5.4</v>
      </c>
      <c r="P40" s="67">
        <f>IF(AND('Indicator Data'!BE43="No data",'Indicator Data'!BF43="No data"),0,SUM('Indicator Data'!BE43:BG43)/1000)</f>
        <v>160.607</v>
      </c>
      <c r="Q40" s="53">
        <f t="shared" si="9"/>
        <v>7.4</v>
      </c>
      <c r="R40" s="57">
        <f>P40*1000/'Indicator Data'!CJ43</f>
        <v>2.9849805891790062E-2</v>
      </c>
      <c r="S40" s="53">
        <f t="shared" si="10"/>
        <v>7.4</v>
      </c>
      <c r="T40" s="58">
        <f t="shared" si="11"/>
        <v>7.4</v>
      </c>
      <c r="U40" s="53">
        <f>IF('Indicator Data'!AV43="No data","x",ROUND(IF('Indicator Data'!AV43&gt;U$195,10,IF('Indicator Data'!AV43&lt;U$194,0,10-(U$195-'Indicator Data'!AV43)/(U$195-U$194)*10)),1))</f>
        <v>6.2</v>
      </c>
      <c r="V40" s="53">
        <f>IF('Indicator Data'!AW43="No data","x",IF('Indicator Data'!AW43=0,0,ROUND(IF('Indicator Data'!AW43&gt;V$195,10,IF('Indicator Data'!AW43&lt;V$194,0,10-(V$195-'Indicator Data'!AW43)/(V$195-V$194)*10)),1)))</f>
        <v>8.3000000000000007</v>
      </c>
      <c r="W40" s="53">
        <f t="shared" si="12"/>
        <v>7.25</v>
      </c>
      <c r="X40" s="53">
        <f>IF('Indicator Data'!AU43="No data","x",ROUND(IF('Indicator Data'!AU43&gt;X$195,10,IF('Indicator Data'!AU43&lt;X$194,0,10-(X$195-'Indicator Data'!AU43)/(X$195-X$194)*10)),1))</f>
        <v>6.8</v>
      </c>
      <c r="Y40" s="159">
        <f>IF('Indicator Data'!AX43="No data","x",ROUND(IF('Indicator Data'!AX43&gt;Y$195,10,IF('Indicator Data'!AX43&lt;Y$194,0,10-(Y$195-'Indicator Data'!AX43)/(Y$195-Y$194)*10)),1))</f>
        <v>4.9000000000000004</v>
      </c>
      <c r="Z40" s="57">
        <f>IF('Indicator Data'!AY43="No data","x",IF(('Indicator Data'!AY43/'Indicator Data'!CJ43)&gt;1,1,IF('Indicator Data'!AY43&gt;'Indicator Data'!AY43,1,'Indicator Data'!AY43/'Indicator Data'!CJ43)))</f>
        <v>0.3316022067821156</v>
      </c>
      <c r="AA40" s="159">
        <f t="shared" si="13"/>
        <v>3.7</v>
      </c>
      <c r="AB40" s="54">
        <f t="shared" si="21"/>
        <v>5.7</v>
      </c>
      <c r="AC40" s="53">
        <f>IF('Indicator Data'!AS43="No data","x",ROUND(IF('Indicator Data'!AS43&gt;AC$195,10,IF('Indicator Data'!AS43&lt;AC$194,0,10-(AC$195-'Indicator Data'!AS43)/(AC$195-AC$194)*10)),1))</f>
        <v>3.9</v>
      </c>
      <c r="AD40" s="53">
        <f>IF('Indicator Data'!AT43="No data","x",ROUND(IF('Indicator Data'!AT43&gt;AD$195,10,IF('Indicator Data'!AT43&lt;AD$194,0,10-(AD$195-'Indicator Data'!AT43)/(AD$195-AD$194)*10)),1))</f>
        <v>2.7</v>
      </c>
      <c r="AE40" s="54">
        <f t="shared" si="14"/>
        <v>3.3</v>
      </c>
      <c r="AF40" s="67">
        <f>('Indicator Data'!BD43+'Indicator Data'!BC43*0.5+'Indicator Data'!BB43*0.25)/1000</f>
        <v>196.24600000000001</v>
      </c>
      <c r="AG40" s="59">
        <f>AF40*1000/'Indicator Data'!CJ43</f>
        <v>3.6473534821273246E-2</v>
      </c>
      <c r="AH40" s="54">
        <f t="shared" si="15"/>
        <v>3.6</v>
      </c>
      <c r="AI40" s="53">
        <f>IF('Indicator Data'!BH43="No data","x",ROUND(IF('Indicator Data'!BH43&lt;$AI$194,10,IF('Indicator Data'!BH43&gt;$AI$195,0,($AI$195-'Indicator Data'!BH43)/($AI$195-$AI$194)*10)),1))</f>
        <v>7.9</v>
      </c>
      <c r="AJ40" s="53">
        <f>IF('Indicator Data'!BI43="No data","x",ROUND(IF('Indicator Data'!BI43&gt;$AJ$195,10,IF('Indicator Data'!BI43&lt;$AJ$194,0,10-($AJ$195-'Indicator Data'!BI43)/($AJ$195-$AJ$194)*10)),1))</f>
        <v>10</v>
      </c>
      <c r="AK40" s="54">
        <f t="shared" si="22"/>
        <v>9</v>
      </c>
      <c r="AL40" s="60">
        <f t="shared" si="23"/>
        <v>6</v>
      </c>
      <c r="AM40" s="61">
        <f t="shared" si="24"/>
        <v>6.8</v>
      </c>
      <c r="AN40" s="53">
        <f>IF('Indicator Data'!BJ43="No data","x",ROUND((IF(LOG('Indicator Data'!BJ43)&gt;AN$195,10,IF(LOG('Indicator Data'!BJ43)&lt;AN$194,0,10-(AN$195-LOG('Indicator Data'!BJ43))/(AN$195-AN$194)*10))),1))</f>
        <v>3.8</v>
      </c>
      <c r="AO40" s="53">
        <f>IF('Indicator Data'!BK43="No data","x",ROUND((IF(LOG('Indicator Data'!BK43)&gt;AO$195,10,IF(LOG('Indicator Data'!BK43)&lt;AO$194,0,10-(AO$195-LOG('Indicator Data'!BK43))/(AO$195-AO$194)*10))),1))</f>
        <v>3.3</v>
      </c>
      <c r="AP40" s="54">
        <f t="shared" si="16"/>
        <v>3.6</v>
      </c>
      <c r="AQ40" s="54">
        <f>IF('Indicator Data'!BL43=0,10,ROUND(IF(LOG('Indicator Data'!BL43)&gt;AQ$195,0,IF(LOG('Indicator Data'!BL43)&lt;AQ$194,10,(AQ$195-LOG('Indicator Data'!BL43))/(AQ$195-AQ$194)*10)),1))</f>
        <v>3.1</v>
      </c>
      <c r="AR40" s="54">
        <f>IF('Indicator Data'!BM43="No data","x",ROUND(IF('Indicator Data'!BM43&gt;AR$195,10,IF('Indicator Data'!BM43&lt;AR$194,0,10-(AR$195-'Indicator Data'!BM43)/(AR$195-AR$194)*10)),1))</f>
        <v>4</v>
      </c>
      <c r="AS40" s="56">
        <f t="shared" si="17"/>
        <v>3.6</v>
      </c>
      <c r="AT40" s="53">
        <f>IF('Indicator Data'!BN43="No data","x",ROUND(IF('Indicator Data'!BN43^2&gt;AT$195,0,IF('Indicator Data'!BN43^2&lt;AT$194,10,(AT$195-'Indicator Data'!BN43^2)/(AT$195-AT$194)*10)),1))</f>
        <v>3.9</v>
      </c>
      <c r="AU40" s="53">
        <f>IF('Indicator Data'!BO43="No data","x",ROUND(IF('Indicator Data'!BO43&gt;AU$195,0,IF('Indicator Data'!BO43&lt;AU$194,10,(AU$195-'Indicator Data'!BO43)/(AU$195-AU$194)*10)),1))</f>
        <v>5.4</v>
      </c>
      <c r="AV40" s="53">
        <f>IF('Indicator Data'!BP43="No data","x",ROUND(IF('Indicator Data'!BP43&gt;AV$195,0,IF('Indicator Data'!BP43&lt;AV$194,10,(AV$195-'Indicator Data'!BP43)/(AV$195-AV$194)*10)),1))</f>
        <v>9.1999999999999993</v>
      </c>
      <c r="AW40" s="54">
        <f t="shared" si="18"/>
        <v>6.2</v>
      </c>
      <c r="AX40" s="54" t="str">
        <f>IF('Indicator Data'!BQ43="No data","x",ROUND(IF('Indicator Data'!BQ43&gt;AX$195,0,IF('Indicator Data'!BQ43&lt;AX$194,10,(AX$195-'Indicator Data'!BQ43)/(AX$195-AX$194)*10)),1))</f>
        <v>x</v>
      </c>
      <c r="AY40" s="56">
        <f t="shared" si="19"/>
        <v>6.2</v>
      </c>
      <c r="AZ40" s="61">
        <f t="shared" si="20"/>
        <v>4.9000000000000004</v>
      </c>
    </row>
    <row r="41" spans="1:52" s="2" customFormat="1" x14ac:dyDescent="0.3">
      <c r="A41" s="98" t="str">
        <f>'Indicator Data'!A44</f>
        <v>Congo DR</v>
      </c>
      <c r="B41" s="39" t="str">
        <f>'Indicator Data'!B44</f>
        <v>COD</v>
      </c>
      <c r="C41" s="53">
        <f>ROUND(IF('Indicator Data'!AL44="No data",IF((0.1022*LN('Indicator Data'!CI44)-0.1711)&gt;C$195,0,IF((0.1022*LN('Indicator Data'!CI44)-0.1711)&lt;C$194,10,(C$195-(0.1022*LN('Indicator Data'!CI44)-0.1711))/(C$195-C$194)*10)),IF('Indicator Data'!AL44&gt;C$195,0,IF('Indicator Data'!AL44&lt;C$194,10,(C$195-'Indicator Data'!AL44)/(C$195-C$194)*10))),1)</f>
        <v>8.8000000000000007</v>
      </c>
      <c r="D41" s="53">
        <f>IF('Indicator Data'!AM44="No data","x",ROUND((IF(LOG('Indicator Data'!AM44*1000)&gt;D$195,10,IF(LOG('Indicator Data'!AM44*1000)&lt;D$194,0,10-(D$195-LOG('Indicator Data'!AM44*1000))/(D$195-D$194)*10))),1))</f>
        <v>9.6</v>
      </c>
      <c r="E41" s="54">
        <f t="shared" si="4"/>
        <v>9.1999999999999993</v>
      </c>
      <c r="F41" s="53">
        <f>IF('Indicator Data'!AZ44="No data","x",ROUND(IF('Indicator Data'!AZ44&gt;F$195,10,IF('Indicator Data'!AZ44&lt;F$194,0,10-(F$195-'Indicator Data'!AZ44)/(F$195-F$194)*10)),1))</f>
        <v>8.6999999999999993</v>
      </c>
      <c r="G41" s="53">
        <f>IF('Indicator Data'!BA44="No data","x",ROUND(IF('Indicator Data'!BA44&gt;G$195,10,IF('Indicator Data'!BA44&lt;G$194,0,10-(G$195-'Indicator Data'!BA44)/(G$195-G$194)*10)),1))</f>
        <v>4.3</v>
      </c>
      <c r="H41" s="54">
        <f t="shared" si="5"/>
        <v>6.5</v>
      </c>
      <c r="I41" s="55">
        <f>SUM(IF('Indicator Data'!AN44=0,0,'Indicator Data'!AN44),SUM('Indicator Data'!AO44:AP44))</f>
        <v>2553.91</v>
      </c>
      <c r="J41" s="55">
        <f>I41/'Indicator Data'!CJ44*1000000</f>
        <v>29.426123815666234</v>
      </c>
      <c r="K41" s="53">
        <f t="shared" si="6"/>
        <v>0.6</v>
      </c>
      <c r="L41" s="53">
        <f>IF('Indicator Data'!AQ44="No data","x",ROUND(IF('Indicator Data'!AQ44&gt;L$195,10,IF('Indicator Data'!AQ44&lt;L$194,0,10-(L$195-'Indicator Data'!AQ44)/(L$195-L$194)*10)),1))</f>
        <v>3.7</v>
      </c>
      <c r="M41" s="53">
        <f>IF('Indicator Data'!AR44="No data","x",IF('Indicator Data'!AR44=0,0,ROUND(IF('Indicator Data'!AR44&gt;M$195,10,IF('Indicator Data'!AR44&lt;M$194,0,10-(M$195-'Indicator Data'!AR44)/(M$195-M$194)*10)),1)))</f>
        <v>1.3</v>
      </c>
      <c r="N41" s="54">
        <f t="shared" si="7"/>
        <v>1.9</v>
      </c>
      <c r="O41" s="56">
        <f t="shared" si="8"/>
        <v>6.7</v>
      </c>
      <c r="P41" s="67">
        <f>IF(AND('Indicator Data'!BE44="No data",'Indicator Data'!BF44="No data"),0,SUM('Indicator Data'!BE44:BG44)/1000)</f>
        <v>3618.886</v>
      </c>
      <c r="Q41" s="53">
        <f t="shared" si="9"/>
        <v>10</v>
      </c>
      <c r="R41" s="57">
        <f>P41*1000/'Indicator Data'!CJ44</f>
        <v>4.1696765943506672E-2</v>
      </c>
      <c r="S41" s="53">
        <f t="shared" si="10"/>
        <v>8</v>
      </c>
      <c r="T41" s="58">
        <f t="shared" si="11"/>
        <v>9</v>
      </c>
      <c r="U41" s="53">
        <f>IF('Indicator Data'!AV44="No data","x",ROUND(IF('Indicator Data'!AV44&gt;U$195,10,IF('Indicator Data'!AV44&lt;U$194,0,10-(U$195-'Indicator Data'!AV44)/(U$195-U$194)*10)),1))</f>
        <v>1.4</v>
      </c>
      <c r="V41" s="53">
        <f>IF('Indicator Data'!AW44="No data","x",IF('Indicator Data'!AW44=0,0,ROUND(IF('Indicator Data'!AW44&gt;V$195,10,IF('Indicator Data'!AW44&lt;V$194,0,10-(V$195-'Indicator Data'!AW44)/(V$195-V$194)*10)),1)))</f>
        <v>0.8</v>
      </c>
      <c r="W41" s="53">
        <f t="shared" si="12"/>
        <v>1.1000000000000001</v>
      </c>
      <c r="X41" s="53">
        <f>IF('Indicator Data'!AU44="No data","x",ROUND(IF('Indicator Data'!AU44&gt;X$195,10,IF('Indicator Data'!AU44&lt;X$194,0,10-(X$195-'Indicator Data'!AU44)/(X$195-X$194)*10)),1))</f>
        <v>5.9</v>
      </c>
      <c r="Y41" s="159">
        <f>IF('Indicator Data'!AX44="No data","x",ROUND(IF('Indicator Data'!AX44&gt;Y$195,10,IF('Indicator Data'!AX44&lt;Y$194,0,10-(Y$195-'Indicator Data'!AX44)/(Y$195-Y$194)*10)),1))</f>
        <v>7.7</v>
      </c>
      <c r="Z41" s="57">
        <f>IF('Indicator Data'!AY44="No data","x",IF(('Indicator Data'!AY44/'Indicator Data'!CJ44)&gt;1,1,IF('Indicator Data'!AY44&gt;'Indicator Data'!AY44,1,'Indicator Data'!AY44/'Indicator Data'!CJ44)))</f>
        <v>0.64020358756034412</v>
      </c>
      <c r="AA41" s="159">
        <f t="shared" si="13"/>
        <v>7.1</v>
      </c>
      <c r="AB41" s="54">
        <f t="shared" si="21"/>
        <v>5.5</v>
      </c>
      <c r="AC41" s="53">
        <f>IF('Indicator Data'!AS44="No data","x",ROUND(IF('Indicator Data'!AS44&gt;AC$195,10,IF('Indicator Data'!AS44&lt;AC$194,0,10-(AC$195-'Indicator Data'!AS44)/(AC$195-AC$194)*10)),1))</f>
        <v>6.8</v>
      </c>
      <c r="AD41" s="53">
        <f>IF('Indicator Data'!AT44="No data","x",ROUND(IF('Indicator Data'!AT44&gt;AD$195,10,IF('Indicator Data'!AT44&lt;AD$194,0,10-(AD$195-'Indicator Data'!AT44)/(AD$195-AD$194)*10)),1))</f>
        <v>5.2</v>
      </c>
      <c r="AE41" s="54">
        <f t="shared" si="14"/>
        <v>6</v>
      </c>
      <c r="AF41" s="67">
        <f>('Indicator Data'!BD44+'Indicator Data'!BC44*0.5+'Indicator Data'!BB44*0.25)/1000</f>
        <v>811.85649999999998</v>
      </c>
      <c r="AG41" s="59">
        <f>AF41*1000/'Indicator Data'!CJ44</f>
        <v>9.3542019450777187E-3</v>
      </c>
      <c r="AH41" s="54">
        <f t="shared" si="15"/>
        <v>0.9</v>
      </c>
      <c r="AI41" s="53">
        <f>IF('Indicator Data'!BH44="No data","x",ROUND(IF('Indicator Data'!BH44&lt;$AI$194,10,IF('Indicator Data'!BH44&gt;$AI$195,0,($AI$195-'Indicator Data'!BH44)/($AI$195-$AI$194)*10)),1))</f>
        <v>8.4</v>
      </c>
      <c r="AJ41" s="53">
        <f>IF('Indicator Data'!BI44="No data","x",ROUND(IF('Indicator Data'!BI44&gt;$AJ$195,10,IF('Indicator Data'!BI44&lt;$AJ$194,0,10-($AJ$195-'Indicator Data'!BI44)/($AJ$195-$AJ$194)*10)),1))</f>
        <v>10</v>
      </c>
      <c r="AK41" s="54">
        <f t="shared" si="22"/>
        <v>9.1999999999999993</v>
      </c>
      <c r="AL41" s="60">
        <f t="shared" si="23"/>
        <v>6.2</v>
      </c>
      <c r="AM41" s="61">
        <f t="shared" si="24"/>
        <v>7.9</v>
      </c>
      <c r="AN41" s="53">
        <f>IF('Indicator Data'!BJ44="No data","x",ROUND((IF(LOG('Indicator Data'!BJ44)&gt;AN$195,10,IF(LOG('Indicator Data'!BJ44)&lt;AN$194,0,10-(AN$195-LOG('Indicator Data'!BJ44))/(AN$195-AN$194)*10))),1))</f>
        <v>4.9000000000000004</v>
      </c>
      <c r="AO41" s="53" t="str">
        <f>IF('Indicator Data'!BK44="No data","x",ROUND((IF(LOG('Indicator Data'!BK44)&gt;AO$195,10,IF(LOG('Indicator Data'!BK44)&lt;AO$194,0,10-(AO$195-LOG('Indicator Data'!BK44))/(AO$195-AO$194)*10))),1))</f>
        <v>x</v>
      </c>
      <c r="AP41" s="54">
        <f t="shared" si="16"/>
        <v>4.9000000000000004</v>
      </c>
      <c r="AQ41" s="54">
        <f>IF('Indicator Data'!BL44=0,10,ROUND(IF(LOG('Indicator Data'!BL44)&gt;AQ$195,0,IF(LOG('Indicator Data'!BL44)&lt;AQ$194,10,(AQ$195-LOG('Indicator Data'!BL44))/(AQ$195-AQ$194)*10)),1))</f>
        <v>5.2</v>
      </c>
      <c r="AR41" s="54">
        <f>IF('Indicator Data'!BM44="No data","x",ROUND(IF('Indicator Data'!BM44&gt;AR$195,10,IF('Indicator Data'!BM44&lt;AR$194,0,10-(AR$195-'Indicator Data'!BM44)/(AR$195-AR$194)*10)),1))</f>
        <v>0</v>
      </c>
      <c r="AS41" s="56">
        <f t="shared" si="17"/>
        <v>3.4</v>
      </c>
      <c r="AT41" s="53">
        <f>IF('Indicator Data'!BN44="No data","x",ROUND(IF('Indicator Data'!BN44^2&gt;AT$195,0,IF('Indicator Data'!BN44^2&lt;AT$194,10,(AT$195-'Indicator Data'!BN44^2)/(AT$195-AT$194)*10)),1))</f>
        <v>4.5</v>
      </c>
      <c r="AU41" s="53">
        <f>IF('Indicator Data'!BO44="No data","x",ROUND(IF('Indicator Data'!BO44&gt;AU$195,0,IF('Indicator Data'!BO44&lt;AU$194,10,(AU$195-'Indicator Data'!BO44)/(AU$195-AU$194)*10)),1))</f>
        <v>8</v>
      </c>
      <c r="AV41" s="53">
        <f>IF('Indicator Data'!BP44="No data","x",ROUND(IF('Indicator Data'!BP44&gt;AV$195,0,IF('Indicator Data'!BP44&lt;AV$194,10,(AV$195-'Indicator Data'!BP44)/(AV$195-AV$194)*10)),1))</f>
        <v>9.4</v>
      </c>
      <c r="AW41" s="54">
        <f t="shared" si="18"/>
        <v>7.3</v>
      </c>
      <c r="AX41" s="54">
        <f>IF('Indicator Data'!BQ44="No data","x",ROUND(IF('Indicator Data'!BQ44&gt;AX$195,0,IF('Indicator Data'!BQ44&lt;AX$194,10,(AX$195-'Indicator Data'!BQ44)/(AX$195-AX$194)*10)),1))</f>
        <v>7.7</v>
      </c>
      <c r="AY41" s="56">
        <f t="shared" si="19"/>
        <v>7.5</v>
      </c>
      <c r="AZ41" s="61">
        <f t="shared" si="20"/>
        <v>5.5</v>
      </c>
    </row>
    <row r="42" spans="1:52" s="2" customFormat="1" x14ac:dyDescent="0.3">
      <c r="A42" s="98" t="str">
        <f>'Indicator Data'!A45</f>
        <v>Costa Rica</v>
      </c>
      <c r="B42" s="39" t="str">
        <f>'Indicator Data'!B45</f>
        <v>CRI</v>
      </c>
      <c r="C42" s="53">
        <f>ROUND(IF('Indicator Data'!AL45="No data",IF((0.1022*LN('Indicator Data'!CI45)-0.1711)&gt;C$195,0,IF((0.1022*LN('Indicator Data'!CI45)-0.1711)&lt;C$194,10,(C$195-(0.1022*LN('Indicator Data'!CI45)-0.1711))/(C$195-C$194)*10)),IF('Indicator Data'!AL45&gt;C$195,0,IF('Indicator Data'!AL45&lt;C$194,10,(C$195-'Indicator Data'!AL45)/(C$195-C$194)*10))),1)</f>
        <v>2.1</v>
      </c>
      <c r="D42" s="53" t="str">
        <f>IF('Indicator Data'!AM45="No data","x",ROUND((IF(LOG('Indicator Data'!AM45*1000)&gt;D$195,10,IF(LOG('Indicator Data'!AM45*1000)&lt;D$194,0,10-(D$195-LOG('Indicator Data'!AM45*1000))/(D$195-D$194)*10))),1))</f>
        <v>x</v>
      </c>
      <c r="E42" s="54">
        <f t="shared" si="4"/>
        <v>2.1</v>
      </c>
      <c r="F42" s="53">
        <f>IF('Indicator Data'!AZ45="No data","x",ROUND(IF('Indicator Data'!AZ45&gt;F$195,10,IF('Indicator Data'!AZ45&lt;F$194,0,10-(F$195-'Indicator Data'!AZ45)/(F$195-F$194)*10)),1))</f>
        <v>3.8</v>
      </c>
      <c r="G42" s="53">
        <f>IF('Indicator Data'!BA45="No data","x",ROUND(IF('Indicator Data'!BA45&gt;G$195,10,IF('Indicator Data'!BA45&lt;G$194,0,10-(G$195-'Indicator Data'!BA45)/(G$195-G$194)*10)),1))</f>
        <v>5.8</v>
      </c>
      <c r="H42" s="54">
        <f t="shared" si="5"/>
        <v>4.8</v>
      </c>
      <c r="I42" s="55">
        <f>SUM(IF('Indicator Data'!AN45=0,0,'Indicator Data'!AN45),SUM('Indicator Data'!AO45:AP45))</f>
        <v>226.91994</v>
      </c>
      <c r="J42" s="55">
        <f>I42/'Indicator Data'!CJ45*1000000</f>
        <v>44.95635416788425</v>
      </c>
      <c r="K42" s="53">
        <f t="shared" si="6"/>
        <v>0.9</v>
      </c>
      <c r="L42" s="53">
        <f>IF('Indicator Data'!AQ45="No data","x",ROUND(IF('Indicator Data'!AQ45&gt;L$195,10,IF('Indicator Data'!AQ45&lt;L$194,0,10-(L$195-'Indicator Data'!AQ45)/(L$195-L$194)*10)),1))</f>
        <v>0.1</v>
      </c>
      <c r="M42" s="53">
        <f>IF('Indicator Data'!AR45="No data","x",IF('Indicator Data'!AR45=0,0,ROUND(IF('Indicator Data'!AR45&gt;M$195,10,IF('Indicator Data'!AR45&lt;M$194,0,10-(M$195-'Indicator Data'!AR45)/(M$195-M$194)*10)),1)))</f>
        <v>0.3</v>
      </c>
      <c r="N42" s="54">
        <f t="shared" si="7"/>
        <v>0.4</v>
      </c>
      <c r="O42" s="56">
        <f t="shared" si="8"/>
        <v>2.4</v>
      </c>
      <c r="P42" s="67">
        <f>IF(AND('Indicator Data'!BE45="No data",'Indicator Data'!BF45="No data"),0,SUM('Indicator Data'!BE45:BG45)/1000)</f>
        <v>37.164999999999999</v>
      </c>
      <c r="Q42" s="53">
        <f t="shared" si="9"/>
        <v>5.2</v>
      </c>
      <c r="R42" s="57">
        <f>P42*1000/'Indicator Data'!CJ45</f>
        <v>7.3629620325539403E-3</v>
      </c>
      <c r="S42" s="53">
        <f t="shared" si="10"/>
        <v>5.2</v>
      </c>
      <c r="T42" s="58">
        <f t="shared" si="11"/>
        <v>5.2</v>
      </c>
      <c r="U42" s="53">
        <f>IF('Indicator Data'!AV45="No data","x",ROUND(IF('Indicator Data'!AV45&gt;U$195,10,IF('Indicator Data'!AV45&lt;U$194,0,10-(U$195-'Indicator Data'!AV45)/(U$195-U$194)*10)),1))</f>
        <v>0.8</v>
      </c>
      <c r="V42" s="53">
        <f>IF('Indicator Data'!AW45="No data","x",IF('Indicator Data'!AW45=0,0,ROUND(IF('Indicator Data'!AW45&gt;V$195,10,IF('Indicator Data'!AW45&lt;V$194,0,10-(V$195-'Indicator Data'!AW45)/(V$195-V$194)*10)),1)))</f>
        <v>1.3</v>
      </c>
      <c r="W42" s="53">
        <f t="shared" si="12"/>
        <v>1.05</v>
      </c>
      <c r="X42" s="53">
        <f>IF('Indicator Data'!AU45="No data","x",ROUND(IF('Indicator Data'!AU45&gt;X$195,10,IF('Indicator Data'!AU45&lt;X$194,0,10-(X$195-'Indicator Data'!AU45)/(X$195-X$194)*10)),1))</f>
        <v>0.2</v>
      </c>
      <c r="Y42" s="159">
        <f>IF('Indicator Data'!AX45="No data","x",ROUND(IF('Indicator Data'!AX45&gt;Y$195,10,IF('Indicator Data'!AX45&lt;Y$194,0,10-(Y$195-'Indicator Data'!AX45)/(Y$195-Y$194)*10)),1))</f>
        <v>0</v>
      </c>
      <c r="Z42" s="57">
        <f>IF('Indicator Data'!AY45="No data","x",IF(('Indicator Data'!AY45/'Indicator Data'!CJ45)&gt;1,1,IF('Indicator Data'!AY45&gt;'Indicator Data'!AY45,1,'Indicator Data'!AY45/'Indicator Data'!CJ45)))</f>
        <v>1.544112096911756E-3</v>
      </c>
      <c r="AA42" s="159">
        <f t="shared" si="13"/>
        <v>0</v>
      </c>
      <c r="AB42" s="54">
        <f t="shared" si="21"/>
        <v>0.3</v>
      </c>
      <c r="AC42" s="53">
        <f>IF('Indicator Data'!AS45="No data","x",ROUND(IF('Indicator Data'!AS45&gt;AC$195,10,IF('Indicator Data'!AS45&lt;AC$194,0,10-(AC$195-'Indicator Data'!AS45)/(AC$195-AC$194)*10)),1))</f>
        <v>0.7</v>
      </c>
      <c r="AD42" s="53">
        <f>IF('Indicator Data'!AT45="No data","x",ROUND(IF('Indicator Data'!AT45&gt;AD$195,10,IF('Indicator Data'!AT45&lt;AD$194,0,10-(AD$195-'Indicator Data'!AT45)/(AD$195-AD$194)*10)),1))</f>
        <v>0.2</v>
      </c>
      <c r="AE42" s="54">
        <f t="shared" si="14"/>
        <v>0.5</v>
      </c>
      <c r="AF42" s="67">
        <f>('Indicator Data'!BD45+'Indicator Data'!BC45*0.5+'Indicator Data'!BB45*0.25)/1000</f>
        <v>70.322000000000003</v>
      </c>
      <c r="AG42" s="59">
        <f>AF42*1000/'Indicator Data'!CJ45</f>
        <v>1.393187719771985E-2</v>
      </c>
      <c r="AH42" s="54">
        <f t="shared" si="15"/>
        <v>1.4</v>
      </c>
      <c r="AI42" s="53">
        <f>IF('Indicator Data'!BH45="No data","x",ROUND(IF('Indicator Data'!BH45&lt;$AI$194,10,IF('Indicator Data'!BH45&gt;$AI$195,0,($AI$195-'Indicator Data'!BH45)/($AI$195-$AI$194)*10)),1))</f>
        <v>4.0999999999999996</v>
      </c>
      <c r="AJ42" s="53">
        <f>IF('Indicator Data'!BI45="No data","x",ROUND(IF('Indicator Data'!BI45&gt;$AJ$195,10,IF('Indicator Data'!BI45&lt;$AJ$194,0,10-($AJ$195-'Indicator Data'!BI45)/($AJ$195-$AJ$194)*10)),1))</f>
        <v>0</v>
      </c>
      <c r="AK42" s="54">
        <f t="shared" si="22"/>
        <v>2.1</v>
      </c>
      <c r="AL42" s="60">
        <f t="shared" si="23"/>
        <v>1.1000000000000001</v>
      </c>
      <c r="AM42" s="61">
        <f t="shared" si="24"/>
        <v>3.4</v>
      </c>
      <c r="AN42" s="53">
        <f>IF('Indicator Data'!BJ45="No data","x",ROUND((IF(LOG('Indicator Data'!BJ45)&gt;AN$195,10,IF(LOG('Indicator Data'!BJ45)&lt;AN$194,0,10-(AN$195-LOG('Indicator Data'!BJ45))/(AN$195-AN$194)*10))),1))</f>
        <v>5.7</v>
      </c>
      <c r="AO42" s="53">
        <f>IF('Indicator Data'!BK45="No data","x",ROUND((IF(LOG('Indicator Data'!BK45)&gt;AO$195,10,IF(LOG('Indicator Data'!BK45)&lt;AO$194,0,10-(AO$195-LOG('Indicator Data'!BK45))/(AO$195-AO$194)*10))),1))</f>
        <v>6.2</v>
      </c>
      <c r="AP42" s="54">
        <f t="shared" si="16"/>
        <v>6</v>
      </c>
      <c r="AQ42" s="54">
        <f>IF('Indicator Data'!BL45=0,10,ROUND(IF(LOG('Indicator Data'!BL45)&gt;AQ$195,0,IF(LOG('Indicator Data'!BL45)&lt;AQ$194,10,(AQ$195-LOG('Indicator Data'!BL45))/(AQ$195-AQ$194)*10)),1))</f>
        <v>4.3</v>
      </c>
      <c r="AR42" s="54">
        <f>IF('Indicator Data'!BM45="No data","x",ROUND(IF('Indicator Data'!BM45&gt;AR$195,10,IF('Indicator Data'!BM45&lt;AR$194,0,10-(AR$195-'Indicator Data'!BM45)/(AR$195-AR$194)*10)),1))</f>
        <v>6</v>
      </c>
      <c r="AS42" s="56">
        <f t="shared" si="17"/>
        <v>5.4</v>
      </c>
      <c r="AT42" s="53">
        <f>IF('Indicator Data'!BN45="No data","x",ROUND(IF('Indicator Data'!BN45^2&gt;AT$195,0,IF('Indicator Data'!BN45^2&lt;AT$194,10,(AT$195-'Indicator Data'!BN45^2)/(AT$195-AT$194)*10)),1))</f>
        <v>0.5</v>
      </c>
      <c r="AU42" s="53">
        <f>IF('Indicator Data'!BO45="No data","x",ROUND(IF('Indicator Data'!BO45&gt;AU$195,0,IF('Indicator Data'!BO45&lt;AU$194,10,(AU$195-'Indicator Data'!BO45)/(AU$195-AU$194)*10)),1))</f>
        <v>1.5</v>
      </c>
      <c r="AV42" s="53">
        <f>IF('Indicator Data'!BP45="No data","x",ROUND(IF('Indicator Data'!BP45&gt;AV$195,0,IF('Indicator Data'!BP45&lt;AV$194,10,(AV$195-'Indicator Data'!BP45)/(AV$195-AV$194)*10)),1))</f>
        <v>2.8</v>
      </c>
      <c r="AW42" s="54">
        <f t="shared" si="18"/>
        <v>1.6</v>
      </c>
      <c r="AX42" s="54">
        <f>IF('Indicator Data'!BQ45="No data","x",ROUND(IF('Indicator Data'!BQ45&gt;AX$195,0,IF('Indicator Data'!BQ45&lt;AX$194,10,(AX$195-'Indicator Data'!BQ45)/(AX$195-AX$194)*10)),1))</f>
        <v>6.3</v>
      </c>
      <c r="AY42" s="56">
        <f t="shared" si="19"/>
        <v>4</v>
      </c>
      <c r="AZ42" s="61">
        <f t="shared" si="20"/>
        <v>4.7</v>
      </c>
    </row>
    <row r="43" spans="1:52" s="2" customFormat="1" x14ac:dyDescent="0.3">
      <c r="A43" s="98" t="str">
        <f>'Indicator Data'!A46</f>
        <v>Côte d'Ivoire</v>
      </c>
      <c r="B43" s="39" t="str">
        <f>'Indicator Data'!B46</f>
        <v>CIV</v>
      </c>
      <c r="C43" s="53">
        <f>ROUND(IF('Indicator Data'!AL46="No data",IF((0.1022*LN('Indicator Data'!CI46)-0.1711)&gt;C$195,0,IF((0.1022*LN('Indicator Data'!CI46)-0.1711)&lt;C$194,10,(C$195-(0.1022*LN('Indicator Data'!CI46)-0.1711))/(C$195-C$194)*10)),IF('Indicator Data'!AL46&gt;C$195,0,IF('Indicator Data'!AL46&lt;C$194,10,(C$195-'Indicator Data'!AL46)/(C$195-C$194)*10))),1)</f>
        <v>7.7</v>
      </c>
      <c r="D43" s="53">
        <f>IF('Indicator Data'!AM46="No data","x",ROUND((IF(LOG('Indicator Data'!AM46*1000)&gt;D$195,10,IF(LOG('Indicator Data'!AM46*1000)&lt;D$194,0,10-(D$195-LOG('Indicator Data'!AM46*1000))/(D$195-D$194)*10))),1))</f>
        <v>8.8000000000000007</v>
      </c>
      <c r="E43" s="54">
        <f t="shared" si="4"/>
        <v>8.3000000000000007</v>
      </c>
      <c r="F43" s="53">
        <f>IF('Indicator Data'!AZ46="No data","x",ROUND(IF('Indicator Data'!AZ46&gt;F$195,10,IF('Indicator Data'!AZ46&lt;F$194,0,10-(F$195-'Indicator Data'!AZ46)/(F$195-F$194)*10)),1))</f>
        <v>8.8000000000000007</v>
      </c>
      <c r="G43" s="53">
        <f>IF('Indicator Data'!BA46="No data","x",ROUND(IF('Indicator Data'!BA46&gt;G$195,10,IF('Indicator Data'!BA46&lt;G$194,0,10-(G$195-'Indicator Data'!BA46)/(G$195-G$194)*10)),1))</f>
        <v>4.0999999999999996</v>
      </c>
      <c r="H43" s="54">
        <f t="shared" si="5"/>
        <v>6.5</v>
      </c>
      <c r="I43" s="55">
        <f>SUM(IF('Indicator Data'!AN46=0,0,'Indicator Data'!AN46),SUM('Indicator Data'!AO46:AP46))</f>
        <v>824.52616</v>
      </c>
      <c r="J43" s="55">
        <f>I43/'Indicator Data'!CJ46*1000000</f>
        <v>32.062077990698135</v>
      </c>
      <c r="K43" s="53">
        <f t="shared" si="6"/>
        <v>0.6</v>
      </c>
      <c r="L43" s="53">
        <f>IF('Indicator Data'!AQ46="No data","x",ROUND(IF('Indicator Data'!AQ46&gt;L$195,10,IF('Indicator Data'!AQ46&lt;L$194,0,10-(L$195-'Indicator Data'!AQ46)/(L$195-L$194)*10)),1))</f>
        <v>1.5</v>
      </c>
      <c r="M43" s="53">
        <f>IF('Indicator Data'!AR46="No data","x",IF('Indicator Data'!AR46=0,0,ROUND(IF('Indicator Data'!AR46&gt;M$195,10,IF('Indicator Data'!AR46&lt;M$194,0,10-(M$195-'Indicator Data'!AR46)/(M$195-M$194)*10)),1)))</f>
        <v>0.3</v>
      </c>
      <c r="N43" s="54">
        <f t="shared" si="7"/>
        <v>0.8</v>
      </c>
      <c r="O43" s="56">
        <f t="shared" si="8"/>
        <v>6</v>
      </c>
      <c r="P43" s="67">
        <f>IF(AND('Indicator Data'!BE46="No data",'Indicator Data'!BF46="No data"),0,SUM('Indicator Data'!BE46:BG46)/1000)</f>
        <v>306.86599999999999</v>
      </c>
      <c r="Q43" s="53">
        <f t="shared" si="9"/>
        <v>8.3000000000000007</v>
      </c>
      <c r="R43" s="57">
        <f>P43*1000/'Indicator Data'!CJ46</f>
        <v>1.1932625187651502E-2</v>
      </c>
      <c r="S43" s="53">
        <f t="shared" si="10"/>
        <v>5.9</v>
      </c>
      <c r="T43" s="58">
        <f t="shared" si="11"/>
        <v>7.1</v>
      </c>
      <c r="U43" s="53">
        <f>IF('Indicator Data'!AV46="No data","x",ROUND(IF('Indicator Data'!AV46&gt;U$195,10,IF('Indicator Data'!AV46&lt;U$194,0,10-(U$195-'Indicator Data'!AV46)/(U$195-U$194)*10)),1))</f>
        <v>5.4</v>
      </c>
      <c r="V43" s="53">
        <f>IF('Indicator Data'!AW46="No data","x",IF('Indicator Data'!AW46=0,0,ROUND(IF('Indicator Data'!AW46&gt;V$195,10,IF('Indicator Data'!AW46&lt;V$194,0,10-(V$195-'Indicator Data'!AW46)/(V$195-V$194)*10)),1)))</f>
        <v>6.4</v>
      </c>
      <c r="W43" s="53">
        <f t="shared" si="12"/>
        <v>5.9</v>
      </c>
      <c r="X43" s="53">
        <f>IF('Indicator Data'!AU46="No data","x",ROUND(IF('Indicator Data'!AU46&gt;X$195,10,IF('Indicator Data'!AU46&lt;X$194,0,10-(X$195-'Indicator Data'!AU46)/(X$195-X$194)*10)),1))</f>
        <v>2.7</v>
      </c>
      <c r="Y43" s="159">
        <f>IF('Indicator Data'!AX46="No data","x",ROUND(IF('Indicator Data'!AX46&gt;Y$195,10,IF('Indicator Data'!AX46&lt;Y$194,0,10-(Y$195-'Indicator Data'!AX46)/(Y$195-Y$194)*10)),1))</f>
        <v>3.5</v>
      </c>
      <c r="Z43" s="57">
        <f>IF('Indicator Data'!AY46="No data","x",IF(('Indicator Data'!AY46/'Indicator Data'!CJ46)&gt;1,1,IF('Indicator Data'!AY46&gt;'Indicator Data'!AY46,1,'Indicator Data'!AY46/'Indicator Data'!CJ46)))</f>
        <v>0.79635615253894432</v>
      </c>
      <c r="AA43" s="159">
        <f t="shared" si="13"/>
        <v>8.8000000000000007</v>
      </c>
      <c r="AB43" s="54">
        <f t="shared" si="21"/>
        <v>5.2</v>
      </c>
      <c r="AC43" s="53">
        <f>IF('Indicator Data'!AS46="No data","x",ROUND(IF('Indicator Data'!AS46&gt;AC$195,10,IF('Indicator Data'!AS46&lt;AC$194,0,10-(AC$195-'Indicator Data'!AS46)/(AC$195-AC$194)*10)),1))</f>
        <v>6.2</v>
      </c>
      <c r="AD43" s="53">
        <f>IF('Indicator Data'!AT46="No data","x",ROUND(IF('Indicator Data'!AT46&gt;AD$195,10,IF('Indicator Data'!AT46&lt;AD$194,0,10-(AD$195-'Indicator Data'!AT46)/(AD$195-AD$194)*10)),1))</f>
        <v>2.8</v>
      </c>
      <c r="AE43" s="54">
        <f t="shared" si="14"/>
        <v>4.5</v>
      </c>
      <c r="AF43" s="67">
        <f>('Indicator Data'!BD46+'Indicator Data'!BC46*0.5+'Indicator Data'!BB46*0.25)/1000</f>
        <v>12.711499999999999</v>
      </c>
      <c r="AG43" s="59">
        <f>AF43*1000/'Indicator Data'!CJ46</f>
        <v>4.9429250901967658E-4</v>
      </c>
      <c r="AH43" s="54">
        <f t="shared" si="15"/>
        <v>0</v>
      </c>
      <c r="AI43" s="53">
        <f>IF('Indicator Data'!BH46="No data","x",ROUND(IF('Indicator Data'!BH46&lt;$AI$194,10,IF('Indicator Data'!BH46&gt;$AI$195,0,($AI$195-'Indicator Data'!BH46)/($AI$195-$AI$194)*10)),1))</f>
        <v>3.6</v>
      </c>
      <c r="AJ43" s="53">
        <f>IF('Indicator Data'!BI46="No data","x",ROUND(IF('Indicator Data'!BI46&gt;$AJ$195,10,IF('Indicator Data'!BI46&lt;$AJ$194,0,10-($AJ$195-'Indicator Data'!BI46)/($AJ$195-$AJ$194)*10)),1))</f>
        <v>4.7</v>
      </c>
      <c r="AK43" s="54">
        <f t="shared" si="22"/>
        <v>4.2</v>
      </c>
      <c r="AL43" s="60">
        <f t="shared" si="23"/>
        <v>3.7</v>
      </c>
      <c r="AM43" s="61">
        <f t="shared" si="24"/>
        <v>5.7</v>
      </c>
      <c r="AN43" s="53">
        <f>IF('Indicator Data'!BJ46="No data","x",ROUND((IF(LOG('Indicator Data'!BJ46)&gt;AN$195,10,IF(LOG('Indicator Data'!BJ46)&lt;AN$194,0,10-(AN$195-LOG('Indicator Data'!BJ46))/(AN$195-AN$194)*10))),1))</f>
        <v>4.7</v>
      </c>
      <c r="AO43" s="53">
        <f>IF('Indicator Data'!BK46="No data","x",ROUND((IF(LOG('Indicator Data'!BK46)&gt;AO$195,10,IF(LOG('Indicator Data'!BK46)&lt;AO$194,0,10-(AO$195-LOG('Indicator Data'!BK46))/(AO$195-AO$194)*10))),1))</f>
        <v>5.6</v>
      </c>
      <c r="AP43" s="54">
        <f t="shared" si="16"/>
        <v>5.2</v>
      </c>
      <c r="AQ43" s="54">
        <f>IF('Indicator Data'!BL46=0,10,ROUND(IF(LOG('Indicator Data'!BL46)&gt;AQ$195,0,IF(LOG('Indicator Data'!BL46)&lt;AQ$194,10,(AQ$195-LOG('Indicator Data'!BL46))/(AQ$195-AQ$194)*10)),1))</f>
        <v>6.4</v>
      </c>
      <c r="AR43" s="54">
        <f>IF('Indicator Data'!BM46="No data","x",ROUND(IF('Indicator Data'!BM46&gt;AR$195,10,IF('Indicator Data'!BM46&lt;AR$194,0,10-(AR$195-'Indicator Data'!BM46)/(AR$195-AR$194)*10)),1))</f>
        <v>4</v>
      </c>
      <c r="AS43" s="56">
        <f t="shared" si="17"/>
        <v>5.2</v>
      </c>
      <c r="AT43" s="53">
        <f>IF('Indicator Data'!BN46="No data","x",ROUND(IF('Indicator Data'!BN46^2&gt;AT$195,0,IF('Indicator Data'!BN46^2&lt;AT$194,10,(AT$195-'Indicator Data'!BN46^2)/(AT$195-AT$194)*10)),1))</f>
        <v>8.5</v>
      </c>
      <c r="AU43" s="53">
        <f>IF('Indicator Data'!BO46="No data","x",ROUND(IF('Indicator Data'!BO46&gt;AU$195,0,IF('Indicator Data'!BO46&lt;AU$194,10,(AU$195-'Indicator Data'!BO46)/(AU$195-AU$194)*10)),1))</f>
        <v>3.3</v>
      </c>
      <c r="AV43" s="53">
        <f>IF('Indicator Data'!BP46="No data","x",ROUND(IF('Indicator Data'!BP46&gt;AV$195,0,IF('Indicator Data'!BP46&lt;AV$194,10,(AV$195-'Indicator Data'!BP46)/(AV$195-AV$194)*10)),1))</f>
        <v>5.6</v>
      </c>
      <c r="AW43" s="54">
        <f t="shared" si="18"/>
        <v>5.8</v>
      </c>
      <c r="AX43" s="54">
        <f>IF('Indicator Data'!BQ46="No data","x",ROUND(IF('Indicator Data'!BQ46&gt;AX$195,0,IF('Indicator Data'!BQ46&lt;AX$194,10,(AX$195-'Indicator Data'!BQ46)/(AX$195-AX$194)*10)),1))</f>
        <v>5.7</v>
      </c>
      <c r="AY43" s="56">
        <f t="shared" si="19"/>
        <v>5.8</v>
      </c>
      <c r="AZ43" s="61">
        <f t="shared" si="20"/>
        <v>5.5</v>
      </c>
    </row>
    <row r="44" spans="1:52" s="2" customFormat="1" x14ac:dyDescent="0.3">
      <c r="A44" s="98" t="str">
        <f>'Indicator Data'!A47</f>
        <v>Croatia</v>
      </c>
      <c r="B44" s="39" t="str">
        <f>'Indicator Data'!B47</f>
        <v>HRV</v>
      </c>
      <c r="C44" s="53">
        <f>ROUND(IF('Indicator Data'!AL47="No data",IF((0.1022*LN('Indicator Data'!CI47)-0.1711)&gt;C$195,0,IF((0.1022*LN('Indicator Data'!CI47)-0.1711)&lt;C$194,10,(C$195-(0.1022*LN('Indicator Data'!CI47)-0.1711))/(C$195-C$194)*10)),IF('Indicator Data'!AL47&gt;C$195,0,IF('Indicator Data'!AL47&lt;C$194,10,(C$195-'Indicator Data'!AL47)/(C$195-C$194)*10))),1)</f>
        <v>1.3</v>
      </c>
      <c r="D44" s="53" t="str">
        <f>IF('Indicator Data'!AM47="No data","x",ROUND((IF(LOG('Indicator Data'!AM47*1000)&gt;D$195,10,IF(LOG('Indicator Data'!AM47*1000)&lt;D$194,0,10-(D$195-LOG('Indicator Data'!AM47*1000))/(D$195-D$194)*10))),1))</f>
        <v>x</v>
      </c>
      <c r="E44" s="54">
        <f t="shared" si="4"/>
        <v>1.3</v>
      </c>
      <c r="F44" s="53">
        <f>IF('Indicator Data'!AZ47="No data","x",ROUND(IF('Indicator Data'!AZ47&gt;F$195,10,IF('Indicator Data'!AZ47&lt;F$194,0,10-(F$195-'Indicator Data'!AZ47)/(F$195-F$194)*10)),1))</f>
        <v>1.6</v>
      </c>
      <c r="G44" s="53">
        <f>IF('Indicator Data'!BA47="No data","x",ROUND(IF('Indicator Data'!BA47&gt;G$195,10,IF('Indicator Data'!BA47&lt;G$194,0,10-(G$195-'Indicator Data'!BA47)/(G$195-G$194)*10)),1))</f>
        <v>1.5</v>
      </c>
      <c r="H44" s="54">
        <f t="shared" si="5"/>
        <v>1.6</v>
      </c>
      <c r="I44" s="55">
        <f>SUM(IF('Indicator Data'!AN47=0,0,'Indicator Data'!AN47),SUM('Indicator Data'!AO47:AP47))</f>
        <v>0</v>
      </c>
      <c r="J44" s="55">
        <f>I44/'Indicator Data'!CJ47*1000000</f>
        <v>0</v>
      </c>
      <c r="K44" s="53">
        <f t="shared" si="6"/>
        <v>0</v>
      </c>
      <c r="L44" s="53" t="str">
        <f>IF('Indicator Data'!AQ47="No data","x",ROUND(IF('Indicator Data'!AQ47&gt;L$195,10,IF('Indicator Data'!AQ47&lt;L$194,0,10-(L$195-'Indicator Data'!AQ47)/(L$195-L$194)*10)),1))</f>
        <v>x</v>
      </c>
      <c r="M44" s="53">
        <f>IF('Indicator Data'!AR47="No data","x",IF('Indicator Data'!AR47=0,0,ROUND(IF('Indicator Data'!AR47&gt;M$195,10,IF('Indicator Data'!AR47&lt;M$194,0,10-(M$195-'Indicator Data'!AR47)/(M$195-M$194)*10)),1)))</f>
        <v>1.6</v>
      </c>
      <c r="N44" s="54">
        <f t="shared" si="7"/>
        <v>0.8</v>
      </c>
      <c r="O44" s="56">
        <f t="shared" si="8"/>
        <v>1.3</v>
      </c>
      <c r="P44" s="67">
        <f>IF(AND('Indicator Data'!BE47="No data",'Indicator Data'!BF47="No data"),0,SUM('Indicator Data'!BE47:BG47)/1000)</f>
        <v>1.016</v>
      </c>
      <c r="Q44" s="53">
        <f t="shared" si="9"/>
        <v>0</v>
      </c>
      <c r="R44" s="57">
        <f>P44*1000/'Indicator Data'!CJ47</f>
        <v>2.4598703386849235E-4</v>
      </c>
      <c r="S44" s="53">
        <f t="shared" si="10"/>
        <v>2.2999999999999998</v>
      </c>
      <c r="T44" s="58">
        <f t="shared" si="11"/>
        <v>1.2</v>
      </c>
      <c r="U44" s="53">
        <f>IF('Indicator Data'!AV47="No data","x",ROUND(IF('Indicator Data'!AV47&gt;U$195,10,IF('Indicator Data'!AV47&lt;U$194,0,10-(U$195-'Indicator Data'!AV47)/(U$195-U$194)*10)),1))</f>
        <v>0.2</v>
      </c>
      <c r="V44" s="53" t="str">
        <f>IF('Indicator Data'!AW47="No data","x",IF('Indicator Data'!AW47=0,0,ROUND(IF('Indicator Data'!AW47&gt;V$195,10,IF('Indicator Data'!AW47&lt;V$194,0,10-(V$195-'Indicator Data'!AW47)/(V$195-V$194)*10)),1)))</f>
        <v>x</v>
      </c>
      <c r="W44" s="53">
        <f t="shared" si="12"/>
        <v>0.2</v>
      </c>
      <c r="X44" s="53">
        <f>IF('Indicator Data'!AU47="No data","x",ROUND(IF('Indicator Data'!AU47&gt;X$195,10,IF('Indicator Data'!AU47&lt;X$194,0,10-(X$195-'Indicator Data'!AU47)/(X$195-X$194)*10)),1))</f>
        <v>0.2</v>
      </c>
      <c r="Y44" s="159" t="str">
        <f>IF('Indicator Data'!AX47="No data","x",ROUND(IF('Indicator Data'!AX47&gt;Y$195,10,IF('Indicator Data'!AX47&lt;Y$194,0,10-(Y$195-'Indicator Data'!AX47)/(Y$195-Y$194)*10)),1))</f>
        <v>x</v>
      </c>
      <c r="Z44" s="57">
        <f>IF('Indicator Data'!AY47="No data","x",IF(('Indicator Data'!AY47/'Indicator Data'!CJ47)&gt;1,1,IF('Indicator Data'!AY47&gt;'Indicator Data'!AY47,1,'Indicator Data'!AY47/'Indicator Data'!CJ47)))</f>
        <v>3.6316983346726229E-6</v>
      </c>
      <c r="AA44" s="159">
        <f t="shared" si="13"/>
        <v>0</v>
      </c>
      <c r="AB44" s="54">
        <f t="shared" si="21"/>
        <v>0.1</v>
      </c>
      <c r="AC44" s="53">
        <f>IF('Indicator Data'!AS47="No data","x",ROUND(IF('Indicator Data'!AS47&gt;AC$195,10,IF('Indicator Data'!AS47&lt;AC$194,0,10-(AC$195-'Indicator Data'!AS47)/(AC$195-AC$194)*10)),1))</f>
        <v>0.4</v>
      </c>
      <c r="AD44" s="53" t="str">
        <f>IF('Indicator Data'!AT47="No data","x",ROUND(IF('Indicator Data'!AT47&gt;AD$195,10,IF('Indicator Data'!AT47&lt;AD$194,0,10-(AD$195-'Indicator Data'!AT47)/(AD$195-AD$194)*10)),1))</f>
        <v>x</v>
      </c>
      <c r="AE44" s="54">
        <f t="shared" si="14"/>
        <v>0.4</v>
      </c>
      <c r="AF44" s="67">
        <f>('Indicator Data'!BD47+'Indicator Data'!BC47*0.5+'Indicator Data'!BB47*0.25)/1000</f>
        <v>1.1955</v>
      </c>
      <c r="AG44" s="59">
        <f>AF44*1000/'Indicator Data'!CJ47</f>
        <v>2.8944635727340808E-4</v>
      </c>
      <c r="AH44" s="54">
        <f t="shared" si="15"/>
        <v>0</v>
      </c>
      <c r="AI44" s="53">
        <f>IF('Indicator Data'!BH47="No data","x",ROUND(IF('Indicator Data'!BH47&lt;$AI$194,10,IF('Indicator Data'!BH47&gt;$AI$195,0,($AI$195-'Indicator Data'!BH47)/($AI$195-$AI$194)*10)),1))</f>
        <v>3.3</v>
      </c>
      <c r="AJ44" s="53">
        <f>IF('Indicator Data'!BI47="No data","x",ROUND(IF('Indicator Data'!BI47&gt;$AJ$195,10,IF('Indicator Data'!BI47&lt;$AJ$194,0,10-($AJ$195-'Indicator Data'!BI47)/($AJ$195-$AJ$194)*10)),1))</f>
        <v>0</v>
      </c>
      <c r="AK44" s="54">
        <f t="shared" si="22"/>
        <v>1.7</v>
      </c>
      <c r="AL44" s="60">
        <f t="shared" si="23"/>
        <v>0.6</v>
      </c>
      <c r="AM44" s="61">
        <f t="shared" si="24"/>
        <v>0.9</v>
      </c>
      <c r="AN44" s="53">
        <f>IF('Indicator Data'!BJ47="No data","x",ROUND((IF(LOG('Indicator Data'!BJ47)&gt;AN$195,10,IF(LOG('Indicator Data'!BJ47)&lt;AN$194,0,10-(AN$195-LOG('Indicator Data'!BJ47))/(AN$195-AN$194)*10))),1))</f>
        <v>5.8</v>
      </c>
      <c r="AO44" s="53">
        <f>IF('Indicator Data'!BK47="No data","x",ROUND((IF(LOG('Indicator Data'!BK47)&gt;AO$195,10,IF(LOG('Indicator Data'!BK47)&lt;AO$194,0,10-(AO$195-LOG('Indicator Data'!BK47))/(AO$195-AO$194)*10))),1))</f>
        <v>8</v>
      </c>
      <c r="AP44" s="54">
        <f t="shared" si="16"/>
        <v>6.9</v>
      </c>
      <c r="AQ44" s="54">
        <f>IF('Indicator Data'!BL47=0,10,ROUND(IF(LOG('Indicator Data'!BL47)&gt;AQ$195,0,IF(LOG('Indicator Data'!BL47)&lt;AQ$194,10,(AQ$195-LOG('Indicator Data'!BL47))/(AQ$195-AQ$194)*10)),1))</f>
        <v>5.7</v>
      </c>
      <c r="AR44" s="54">
        <f>IF('Indicator Data'!BM47="No data","x",ROUND(IF('Indicator Data'!BM47&gt;AR$195,10,IF('Indicator Data'!BM47&lt;AR$194,0,10-(AR$195-'Indicator Data'!BM47)/(AR$195-AR$194)*10)),1))</f>
        <v>8</v>
      </c>
      <c r="AS44" s="56">
        <f t="shared" si="17"/>
        <v>6.9</v>
      </c>
      <c r="AT44" s="53">
        <f>IF('Indicator Data'!BN47="No data","x",ROUND(IF('Indicator Data'!BN47^2&gt;AT$195,0,IF('Indicator Data'!BN47^2&lt;AT$194,10,(AT$195-'Indicator Data'!BN47^2)/(AT$195-AT$194)*10)),1))</f>
        <v>0.2</v>
      </c>
      <c r="AU44" s="53">
        <f>IF('Indicator Data'!BO47="No data","x",ROUND(IF('Indicator Data'!BO47&gt;AU$195,0,IF('Indicator Data'!BO47&lt;AU$194,10,(AU$195-'Indicator Data'!BO47)/(AU$195-AU$194)*10)),1))</f>
        <v>4.8</v>
      </c>
      <c r="AV44" s="53">
        <f>IF('Indicator Data'!BP47="No data","x",ROUND(IF('Indicator Data'!BP47&gt;AV$195,0,IF('Indicator Data'!BP47&lt;AV$194,10,(AV$195-'Indicator Data'!BP47)/(AV$195-AV$194)*10)),1))</f>
        <v>3.3</v>
      </c>
      <c r="AW44" s="54">
        <f t="shared" si="18"/>
        <v>2.8</v>
      </c>
      <c r="AX44" s="54">
        <f>IF('Indicator Data'!BQ47="No data","x",ROUND(IF('Indicator Data'!BQ47&gt;AX$195,0,IF('Indicator Data'!BQ47&lt;AX$194,10,(AX$195-'Indicator Data'!BQ47)/(AX$195-AX$194)*10)),1))</f>
        <v>8.4</v>
      </c>
      <c r="AY44" s="56">
        <f t="shared" si="19"/>
        <v>5.6</v>
      </c>
      <c r="AZ44" s="61">
        <f t="shared" si="20"/>
        <v>6.3</v>
      </c>
    </row>
    <row r="45" spans="1:52" s="2" customFormat="1" x14ac:dyDescent="0.3">
      <c r="A45" s="98" t="str">
        <f>'Indicator Data'!A48</f>
        <v>Cuba</v>
      </c>
      <c r="B45" s="39" t="str">
        <f>'Indicator Data'!B48</f>
        <v>CUB</v>
      </c>
      <c r="C45" s="53">
        <f>ROUND(IF('Indicator Data'!AL48="No data",IF((0.1022*LN('Indicator Data'!CI48)-0.1711)&gt;C$195,0,IF((0.1022*LN('Indicator Data'!CI48)-0.1711)&lt;C$194,10,(C$195-(0.1022*LN('Indicator Data'!CI48)-0.1711))/(C$195-C$194)*10)),IF('Indicator Data'!AL48&gt;C$195,0,IF('Indicator Data'!AL48&lt;C$194,10,(C$195-'Indicator Data'!AL48)/(C$195-C$194)*10))),1)</f>
        <v>2.4</v>
      </c>
      <c r="D45" s="53" t="str">
        <f>IF('Indicator Data'!AM48="No data","x",ROUND((IF(LOG('Indicator Data'!AM48*1000)&gt;D$195,10,IF(LOG('Indicator Data'!AM48*1000)&lt;D$194,0,10-(D$195-LOG('Indicator Data'!AM48*1000))/(D$195-D$194)*10))),1))</f>
        <v>x</v>
      </c>
      <c r="E45" s="54">
        <f t="shared" si="4"/>
        <v>2.4</v>
      </c>
      <c r="F45" s="53">
        <f>IF('Indicator Data'!AZ48="No data","x",ROUND(IF('Indicator Data'!AZ48&gt;F$195,10,IF('Indicator Data'!AZ48&lt;F$194,0,10-(F$195-'Indicator Data'!AZ48)/(F$195-F$194)*10)),1))</f>
        <v>4.2</v>
      </c>
      <c r="G45" s="53" t="str">
        <f>IF('Indicator Data'!BA48="No data","x",ROUND(IF('Indicator Data'!BA48&gt;G$195,10,IF('Indicator Data'!BA48&lt;G$194,0,10-(G$195-'Indicator Data'!BA48)/(G$195-G$194)*10)),1))</f>
        <v>x</v>
      </c>
      <c r="H45" s="54">
        <f t="shared" si="5"/>
        <v>4.2</v>
      </c>
      <c r="I45" s="55">
        <f>SUM(IF('Indicator Data'!AN48=0,0,'Indicator Data'!AN48),SUM('Indicator Data'!AO48:AP48))</f>
        <v>624.00999000000002</v>
      </c>
      <c r="J45" s="55">
        <f>I45/'Indicator Data'!CJ48*1000000</f>
        <v>55.058973039534884</v>
      </c>
      <c r="K45" s="53">
        <f t="shared" si="6"/>
        <v>1.1000000000000001</v>
      </c>
      <c r="L45" s="53">
        <f>IF('Indicator Data'!AQ48="No data","x",ROUND(IF('Indicator Data'!AQ48&gt;L$195,10,IF('Indicator Data'!AQ48&lt;L$194,0,10-(L$195-'Indicator Data'!AQ48)/(L$195-L$194)*10)),1))</f>
        <v>2</v>
      </c>
      <c r="M45" s="53" t="str">
        <f>IF('Indicator Data'!AR48="No data","x",IF('Indicator Data'!AR48=0,0,ROUND(IF('Indicator Data'!AR48&gt;M$195,10,IF('Indicator Data'!AR48&lt;M$194,0,10-(M$195-'Indicator Data'!AR48)/(M$195-M$194)*10)),1)))</f>
        <v>x</v>
      </c>
      <c r="N45" s="54">
        <f t="shared" si="7"/>
        <v>1.6</v>
      </c>
      <c r="O45" s="56">
        <f t="shared" si="8"/>
        <v>2.7</v>
      </c>
      <c r="P45" s="67">
        <f>IF(AND('Indicator Data'!BE48="No data",'Indicator Data'!BF48="No data"),0,SUM('Indicator Data'!BE48:BG48)/1000)</f>
        <v>0.31900000000000001</v>
      </c>
      <c r="Q45" s="53">
        <f t="shared" si="9"/>
        <v>0</v>
      </c>
      <c r="R45" s="57">
        <f>P45*1000/'Indicator Data'!CJ48</f>
        <v>2.8146684638192457E-5</v>
      </c>
      <c r="S45" s="53">
        <f t="shared" si="10"/>
        <v>0</v>
      </c>
      <c r="T45" s="58">
        <f t="shared" si="11"/>
        <v>0</v>
      </c>
      <c r="U45" s="53">
        <f>IF('Indicator Data'!AV48="No data","x",ROUND(IF('Indicator Data'!AV48&gt;U$195,10,IF('Indicator Data'!AV48&lt;U$194,0,10-(U$195-'Indicator Data'!AV48)/(U$195-U$194)*10)),1))</f>
        <v>0.8</v>
      </c>
      <c r="V45" s="53">
        <f>IF('Indicator Data'!AW48="No data","x",IF('Indicator Data'!AW48=0,0,ROUND(IF('Indicator Data'!AW48&gt;V$195,10,IF('Indicator Data'!AW48&lt;V$194,0,10-(V$195-'Indicator Data'!AW48)/(V$195-V$194)*10)),1)))</f>
        <v>1.1000000000000001</v>
      </c>
      <c r="W45" s="53">
        <f t="shared" si="12"/>
        <v>0.95000000000000007</v>
      </c>
      <c r="X45" s="53">
        <f>IF('Indicator Data'!AU48="No data","x",ROUND(IF('Indicator Data'!AU48&gt;X$195,10,IF('Indicator Data'!AU48&lt;X$194,0,10-(X$195-'Indicator Data'!AU48)/(X$195-X$194)*10)),1))</f>
        <v>0.1</v>
      </c>
      <c r="Y45" s="159" t="str">
        <f>IF('Indicator Data'!AX48="No data","x",ROUND(IF('Indicator Data'!AX48&gt;Y$195,10,IF('Indicator Data'!AX48&lt;Y$194,0,10-(Y$195-'Indicator Data'!AX48)/(Y$195-Y$194)*10)),1))</f>
        <v>x</v>
      </c>
      <c r="Z45" s="57">
        <f>IF('Indicator Data'!AY48="No data","x",IF(('Indicator Data'!AY48/'Indicator Data'!CJ48)&gt;1,1,IF('Indicator Data'!AY48&gt;'Indicator Data'!AY48,1,'Indicator Data'!AY48/'Indicator Data'!CJ48)))</f>
        <v>3.6057755938068117E-3</v>
      </c>
      <c r="AA45" s="159">
        <f t="shared" si="13"/>
        <v>0</v>
      </c>
      <c r="AB45" s="54">
        <f t="shared" si="21"/>
        <v>0.4</v>
      </c>
      <c r="AC45" s="53">
        <f>IF('Indicator Data'!AS48="No data","x",ROUND(IF('Indicator Data'!AS48&gt;AC$195,10,IF('Indicator Data'!AS48&lt;AC$194,0,10-(AC$195-'Indicator Data'!AS48)/(AC$195-AC$194)*10)),1))</f>
        <v>0.4</v>
      </c>
      <c r="AD45" s="53" t="str">
        <f>IF('Indicator Data'!AT48="No data","x",ROUND(IF('Indicator Data'!AT48&gt;AD$195,10,IF('Indicator Data'!AT48&lt;AD$194,0,10-(AD$195-'Indicator Data'!AT48)/(AD$195-AD$194)*10)),1))</f>
        <v>x</v>
      </c>
      <c r="AE45" s="54">
        <f t="shared" si="14"/>
        <v>0.4</v>
      </c>
      <c r="AF45" s="67">
        <f>('Indicator Data'!BD48+'Indicator Data'!BC48*0.5+'Indicator Data'!BB48*0.25)/1000</f>
        <v>2530.3809999999999</v>
      </c>
      <c r="AG45" s="59">
        <f>AF45*1000/'Indicator Data'!CJ48</f>
        <v>0.22326594364098454</v>
      </c>
      <c r="AH45" s="54">
        <f t="shared" si="15"/>
        <v>10</v>
      </c>
      <c r="AI45" s="53">
        <f>IF('Indicator Data'!BH48="No data","x",ROUND(IF('Indicator Data'!BH48&lt;$AI$194,10,IF('Indicator Data'!BH48&gt;$AI$195,0,($AI$195-'Indicator Data'!BH48)/($AI$195-$AI$194)*10)),1))</f>
        <v>1.5</v>
      </c>
      <c r="AJ45" s="53">
        <f>IF('Indicator Data'!BI48="No data","x",ROUND(IF('Indicator Data'!BI48&gt;$AJ$195,10,IF('Indicator Data'!BI48&lt;$AJ$194,0,10-($AJ$195-'Indicator Data'!BI48)/($AJ$195-$AJ$194)*10)),1))</f>
        <v>0</v>
      </c>
      <c r="AK45" s="54">
        <f t="shared" si="22"/>
        <v>0.8</v>
      </c>
      <c r="AL45" s="60">
        <f t="shared" si="23"/>
        <v>5.0999999999999996</v>
      </c>
      <c r="AM45" s="61">
        <f t="shared" si="24"/>
        <v>2.9</v>
      </c>
      <c r="AN45" s="53">
        <f>IF('Indicator Data'!BJ48="No data","x",ROUND((IF(LOG('Indicator Data'!BJ48)&gt;AN$195,10,IF(LOG('Indicator Data'!BJ48)&lt;AN$194,0,10-(AN$195-LOG('Indicator Data'!BJ48))/(AN$195-AN$194)*10))),1))</f>
        <v>4.4000000000000004</v>
      </c>
      <c r="AO45" s="53">
        <f>IF('Indicator Data'!BK48="No data","x",ROUND((IF(LOG('Indicator Data'!BK48)&gt;AO$195,10,IF(LOG('Indicator Data'!BK48)&lt;AO$194,0,10-(AO$195-LOG('Indicator Data'!BK48))/(AO$195-AO$194)*10))),1))</f>
        <v>6.7</v>
      </c>
      <c r="AP45" s="54">
        <f t="shared" si="16"/>
        <v>5.6</v>
      </c>
      <c r="AQ45" s="54">
        <f>IF('Indicator Data'!BL48=0,10,ROUND(IF(LOG('Indicator Data'!BL48)&gt;AQ$195,0,IF(LOG('Indicator Data'!BL48)&lt;AQ$194,10,(AQ$195-LOG('Indicator Data'!BL48))/(AQ$195-AQ$194)*10)),1))</f>
        <v>6.3</v>
      </c>
      <c r="AR45" s="54">
        <f>IF('Indicator Data'!BM48="No data","x",ROUND(IF('Indicator Data'!BM48&gt;AR$195,10,IF('Indicator Data'!BM48&lt;AR$194,0,10-(AR$195-'Indicator Data'!BM48)/(AR$195-AR$194)*10)),1))</f>
        <v>10</v>
      </c>
      <c r="AS45" s="56">
        <f t="shared" si="17"/>
        <v>7.3</v>
      </c>
      <c r="AT45" s="53">
        <f>IF('Indicator Data'!BN48="No data","x",ROUND(IF('Indicator Data'!BN48^2&gt;AT$195,0,IF('Indicator Data'!BN48^2&lt;AT$194,10,(AT$195-'Indicator Data'!BN48^2)/(AT$195-AT$194)*10)),1))</f>
        <v>0.1</v>
      </c>
      <c r="AU45" s="53">
        <f>IF('Indicator Data'!BO48="No data","x",ROUND(IF('Indicator Data'!BO48&gt;AU$195,0,IF('Indicator Data'!BO48&lt;AU$194,10,(AU$195-'Indicator Data'!BO48)/(AU$195-AU$194)*10)),1))</f>
        <v>7.8</v>
      </c>
      <c r="AV45" s="53">
        <f>IF('Indicator Data'!BP48="No data","x",ROUND(IF('Indicator Data'!BP48&gt;AV$195,0,IF('Indicator Data'!BP48&lt;AV$194,10,(AV$195-'Indicator Data'!BP48)/(AV$195-AV$194)*10)),1))</f>
        <v>5.7</v>
      </c>
      <c r="AW45" s="54">
        <f t="shared" si="18"/>
        <v>4.5</v>
      </c>
      <c r="AX45" s="54" t="str">
        <f>IF('Indicator Data'!BQ48="No data","x",ROUND(IF('Indicator Data'!BQ48&gt;AX$195,0,IF('Indicator Data'!BQ48&lt;AX$194,10,(AX$195-'Indicator Data'!BQ48)/(AX$195-AX$194)*10)),1))</f>
        <v>x</v>
      </c>
      <c r="AY45" s="56">
        <f t="shared" si="19"/>
        <v>4.5</v>
      </c>
      <c r="AZ45" s="61">
        <f t="shared" si="20"/>
        <v>5.9</v>
      </c>
    </row>
    <row r="46" spans="1:52" s="2" customFormat="1" x14ac:dyDescent="0.3">
      <c r="A46" s="98" t="str">
        <f>'Indicator Data'!A49</f>
        <v>Cyprus</v>
      </c>
      <c r="B46" s="39" t="str">
        <f>'Indicator Data'!B49</f>
        <v>CYP</v>
      </c>
      <c r="C46" s="53">
        <f>ROUND(IF('Indicator Data'!AL49="No data",IF((0.1022*LN('Indicator Data'!CI49)-0.1711)&gt;C$195,0,IF((0.1022*LN('Indicator Data'!CI49)-0.1711)&lt;C$194,10,(C$195-(0.1022*LN('Indicator Data'!CI49)-0.1711))/(C$195-C$194)*10)),IF('Indicator Data'!AL49&gt;C$195,0,IF('Indicator Data'!AL49&lt;C$194,10,(C$195-'Indicator Data'!AL49)/(C$195-C$194)*10))),1)</f>
        <v>0.5</v>
      </c>
      <c r="D46" s="53" t="str">
        <f>IF('Indicator Data'!AM49="No data","x",ROUND((IF(LOG('Indicator Data'!AM49*1000)&gt;D$195,10,IF(LOG('Indicator Data'!AM49*1000)&lt;D$194,0,10-(D$195-LOG('Indicator Data'!AM49*1000))/(D$195-D$194)*10))),1))</f>
        <v>x</v>
      </c>
      <c r="E46" s="54">
        <f t="shared" si="4"/>
        <v>0.5</v>
      </c>
      <c r="F46" s="53">
        <f>IF('Indicator Data'!AZ49="No data","x",ROUND(IF('Indicator Data'!AZ49&gt;F$195,10,IF('Indicator Data'!AZ49&lt;F$194,0,10-(F$195-'Indicator Data'!AZ49)/(F$195-F$194)*10)),1))</f>
        <v>1.1000000000000001</v>
      </c>
      <c r="G46" s="53">
        <f>IF('Indicator Data'!BA49="No data","x",ROUND(IF('Indicator Data'!BA49&gt;G$195,10,IF('Indicator Data'!BA49&lt;G$194,0,10-(G$195-'Indicator Data'!BA49)/(G$195-G$194)*10)),1))</f>
        <v>2.2999999999999998</v>
      </c>
      <c r="H46" s="54">
        <f t="shared" si="5"/>
        <v>1.7</v>
      </c>
      <c r="I46" s="55">
        <f>SUM(IF('Indicator Data'!AN49=0,0,'Indicator Data'!AN49),SUM('Indicator Data'!AO49:AP49))</f>
        <v>0</v>
      </c>
      <c r="J46" s="55">
        <f>I46/'Indicator Data'!CJ49*1000000</f>
        <v>0</v>
      </c>
      <c r="K46" s="53">
        <f t="shared" si="6"/>
        <v>0</v>
      </c>
      <c r="L46" s="53" t="str">
        <f>IF('Indicator Data'!AQ49="No data","x",ROUND(IF('Indicator Data'!AQ49&gt;L$195,10,IF('Indicator Data'!AQ49&lt;L$194,0,10-(L$195-'Indicator Data'!AQ49)/(L$195-L$194)*10)),1))</f>
        <v>x</v>
      </c>
      <c r="M46" s="53">
        <f>IF('Indicator Data'!AR49="No data","x",IF('Indicator Data'!AR49=0,0,ROUND(IF('Indicator Data'!AR49&gt;M$195,10,IF('Indicator Data'!AR49&lt;M$194,0,10-(M$195-'Indicator Data'!AR49)/(M$195-M$194)*10)),1)))</f>
        <v>0.7</v>
      </c>
      <c r="N46" s="54">
        <f t="shared" si="7"/>
        <v>0.4</v>
      </c>
      <c r="O46" s="56">
        <f t="shared" si="8"/>
        <v>0.8</v>
      </c>
      <c r="P46" s="67">
        <f>IF(AND('Indicator Data'!BE49="No data",'Indicator Data'!BF49="No data"),0,SUM('Indicator Data'!BE49:BG49)/1000)</f>
        <v>249.321</v>
      </c>
      <c r="Q46" s="53">
        <f t="shared" si="9"/>
        <v>8</v>
      </c>
      <c r="R46" s="57">
        <f>P46*1000/'Indicator Data'!CJ49</f>
        <v>0.20801469079088983</v>
      </c>
      <c r="S46" s="53">
        <f t="shared" si="10"/>
        <v>10</v>
      </c>
      <c r="T46" s="58">
        <f t="shared" si="11"/>
        <v>9</v>
      </c>
      <c r="U46" s="53">
        <f>IF('Indicator Data'!AV49="No data","x",ROUND(IF('Indicator Data'!AV49&gt;U$195,10,IF('Indicator Data'!AV49&lt;U$194,0,10-(U$195-'Indicator Data'!AV49)/(U$195-U$194)*10)),1))</f>
        <v>0.2</v>
      </c>
      <c r="V46" s="53">
        <f>IF('Indicator Data'!AW49="No data","x",IF('Indicator Data'!AW49=0,0,ROUND(IF('Indicator Data'!AW49&gt;V$195,10,IF('Indicator Data'!AW49&lt;V$194,0,10-(V$195-'Indicator Data'!AW49)/(V$195-V$194)*10)),1)))</f>
        <v>0.3</v>
      </c>
      <c r="W46" s="53">
        <f t="shared" si="12"/>
        <v>0.25</v>
      </c>
      <c r="X46" s="53">
        <f>IF('Indicator Data'!AU49="No data","x",ROUND(IF('Indicator Data'!AU49&gt;X$195,10,IF('Indicator Data'!AU49&lt;X$194,0,10-(X$195-'Indicator Data'!AU49)/(X$195-X$194)*10)),1))</f>
        <v>0.1</v>
      </c>
      <c r="Y46" s="159" t="str">
        <f>IF('Indicator Data'!AX49="No data","x",ROUND(IF('Indicator Data'!AX49&gt;Y$195,10,IF('Indicator Data'!AX49&lt;Y$194,0,10-(Y$195-'Indicator Data'!AX49)/(Y$195-Y$194)*10)),1))</f>
        <v>x</v>
      </c>
      <c r="Z46" s="57">
        <f>IF('Indicator Data'!AY49="No data","x",IF(('Indicator Data'!AY49/'Indicator Data'!CJ49)&gt;1,1,IF('Indicator Data'!AY49&gt;'Indicator Data'!AY49,1,'Indicator Data'!AY49/'Indicator Data'!CJ49)))</f>
        <v>3.3372991571650978E-6</v>
      </c>
      <c r="AA46" s="159">
        <f t="shared" si="13"/>
        <v>0</v>
      </c>
      <c r="AB46" s="54">
        <f t="shared" si="21"/>
        <v>0.1</v>
      </c>
      <c r="AC46" s="53">
        <f>IF('Indicator Data'!AS49="No data","x",ROUND(IF('Indicator Data'!AS49&gt;AC$195,10,IF('Indicator Data'!AS49&lt;AC$194,0,10-(AC$195-'Indicator Data'!AS49)/(AC$195-AC$194)*10)),1))</f>
        <v>0.2</v>
      </c>
      <c r="AD46" s="53" t="str">
        <f>IF('Indicator Data'!AT49="No data","x",ROUND(IF('Indicator Data'!AT49&gt;AD$195,10,IF('Indicator Data'!AT49&lt;AD$194,0,10-(AD$195-'Indicator Data'!AT49)/(AD$195-AD$194)*10)),1))</f>
        <v>x</v>
      </c>
      <c r="AE46" s="54">
        <f t="shared" si="14"/>
        <v>0.2</v>
      </c>
      <c r="AF46" s="67">
        <f>('Indicator Data'!BD49+'Indicator Data'!BC49*0.5+'Indicator Data'!BB49*0.25)/1000</f>
        <v>0</v>
      </c>
      <c r="AG46" s="59">
        <f>AF46*1000/'Indicator Data'!CJ49</f>
        <v>0</v>
      </c>
      <c r="AH46" s="54">
        <f t="shared" si="15"/>
        <v>0</v>
      </c>
      <c r="AI46" s="53">
        <f>IF('Indicator Data'!BH49="No data","x",ROUND(IF('Indicator Data'!BH49&lt;$AI$194,10,IF('Indicator Data'!BH49&gt;$AI$195,0,($AI$195-'Indicator Data'!BH49)/($AI$195-$AI$194)*10)),1))</f>
        <v>5.9</v>
      </c>
      <c r="AJ46" s="53">
        <f>IF('Indicator Data'!BI49="No data","x",ROUND(IF('Indicator Data'!BI49&gt;$AJ$195,10,IF('Indicator Data'!BI49&lt;$AJ$194,0,10-($AJ$195-'Indicator Data'!BI49)/($AJ$195-$AJ$194)*10)),1))</f>
        <v>0.2</v>
      </c>
      <c r="AK46" s="54">
        <f t="shared" si="22"/>
        <v>3.1</v>
      </c>
      <c r="AL46" s="60">
        <f t="shared" si="23"/>
        <v>0.9</v>
      </c>
      <c r="AM46" s="61">
        <f t="shared" si="24"/>
        <v>6.5</v>
      </c>
      <c r="AN46" s="53">
        <f>IF('Indicator Data'!BJ49="No data","x",ROUND((IF(LOG('Indicator Data'!BJ49)&gt;AN$195,10,IF(LOG('Indicator Data'!BJ49)&lt;AN$194,0,10-(AN$195-LOG('Indicator Data'!BJ49))/(AN$195-AN$194)*10))),1))</f>
        <v>4</v>
      </c>
      <c r="AO46" s="53">
        <f>IF('Indicator Data'!BK49="No data","x",ROUND((IF(LOG('Indicator Data'!BK49)&gt;AO$195,10,IF(LOG('Indicator Data'!BK49)&lt;AO$194,0,10-(AO$195-LOG('Indicator Data'!BK49))/(AO$195-AO$194)*10))),1))</f>
        <v>6.4</v>
      </c>
      <c r="AP46" s="54">
        <f t="shared" si="16"/>
        <v>5.2</v>
      </c>
      <c r="AQ46" s="54">
        <f>IF('Indicator Data'!BL49=0,10,ROUND(IF(LOG('Indicator Data'!BL49)&gt;AQ$195,0,IF(LOG('Indicator Data'!BL49)&lt;AQ$194,10,(AQ$195-LOG('Indicator Data'!BL49))/(AQ$195-AQ$194)*10)),1))</f>
        <v>5.2</v>
      </c>
      <c r="AR46" s="54">
        <f>IF('Indicator Data'!BM49="No data","x",ROUND(IF('Indicator Data'!BM49&gt;AR$195,10,IF('Indicator Data'!BM49&lt;AR$194,0,10-(AR$195-'Indicator Data'!BM49)/(AR$195-AR$194)*10)),1))</f>
        <v>8</v>
      </c>
      <c r="AS46" s="56">
        <f t="shared" si="17"/>
        <v>6.1</v>
      </c>
      <c r="AT46" s="53">
        <f>IF('Indicator Data'!BN49="No data","x",ROUND(IF('Indicator Data'!BN49^2&gt;AT$195,0,IF('Indicator Data'!BN49^2&lt;AT$194,10,(AT$195-'Indicator Data'!BN49^2)/(AT$195-AT$194)*10)),1))</f>
        <v>0.3</v>
      </c>
      <c r="AU46" s="53">
        <f>IF('Indicator Data'!BO49="No data","x",ROUND(IF('Indicator Data'!BO49&gt;AU$195,0,IF('Indicator Data'!BO49&lt;AU$194,10,(AU$195-'Indicator Data'!BO49)/(AU$195-AU$194)*10)),1))</f>
        <v>3.1</v>
      </c>
      <c r="AV46" s="53">
        <f>IF('Indicator Data'!BP49="No data","x",ROUND(IF('Indicator Data'!BP49&gt;AV$195,0,IF('Indicator Data'!BP49&lt;AV$194,10,(AV$195-'Indicator Data'!BP49)/(AV$195-AV$194)*10)),1))</f>
        <v>1.9</v>
      </c>
      <c r="AW46" s="54">
        <f t="shared" si="18"/>
        <v>1.8</v>
      </c>
      <c r="AX46" s="54">
        <f>IF('Indicator Data'!BQ49="No data","x",ROUND(IF('Indicator Data'!BQ49&gt;AX$195,0,IF('Indicator Data'!BQ49&lt;AX$194,10,(AX$195-'Indicator Data'!BQ49)/(AX$195-AX$194)*10)),1))</f>
        <v>7</v>
      </c>
      <c r="AY46" s="56">
        <f t="shared" si="19"/>
        <v>4.4000000000000004</v>
      </c>
      <c r="AZ46" s="61">
        <f t="shared" si="20"/>
        <v>5.3</v>
      </c>
    </row>
    <row r="47" spans="1:52" s="2" customFormat="1" x14ac:dyDescent="0.3">
      <c r="A47" s="98" t="str">
        <f>'Indicator Data'!A50</f>
        <v>Czech Republic</v>
      </c>
      <c r="B47" s="39" t="str">
        <f>'Indicator Data'!B50</f>
        <v>CZE</v>
      </c>
      <c r="C47" s="53">
        <f>ROUND(IF('Indicator Data'!AL50="No data",IF((0.1022*LN('Indicator Data'!CI50)-0.1711)&gt;C$195,0,IF((0.1022*LN('Indicator Data'!CI50)-0.1711)&lt;C$194,10,(C$195-(0.1022*LN('Indicator Data'!CI50)-0.1711))/(C$195-C$194)*10)),IF('Indicator Data'!AL50&gt;C$195,0,IF('Indicator Data'!AL50&lt;C$194,10,(C$195-'Indicator Data'!AL50)/(C$195-C$194)*10))),1)</f>
        <v>0.2</v>
      </c>
      <c r="D47" s="53" t="str">
        <f>IF('Indicator Data'!AM50="No data","x",ROUND((IF(LOG('Indicator Data'!AM50*1000)&gt;D$195,10,IF(LOG('Indicator Data'!AM50*1000)&lt;D$194,0,10-(D$195-LOG('Indicator Data'!AM50*1000))/(D$195-D$194)*10))),1))</f>
        <v>x</v>
      </c>
      <c r="E47" s="54">
        <f t="shared" si="4"/>
        <v>0.2</v>
      </c>
      <c r="F47" s="53">
        <f>IF('Indicator Data'!AZ50="No data","x",ROUND(IF('Indicator Data'!AZ50&gt;F$195,10,IF('Indicator Data'!AZ50&lt;F$194,0,10-(F$195-'Indicator Data'!AZ50)/(F$195-F$194)*10)),1))</f>
        <v>1.8</v>
      </c>
      <c r="G47" s="53">
        <f>IF('Indicator Data'!BA50="No data","x",ROUND(IF('Indicator Data'!BA50&gt;G$195,10,IF('Indicator Data'!BA50&lt;G$194,0,10-(G$195-'Indicator Data'!BA50)/(G$195-G$194)*10)),1))</f>
        <v>0.2</v>
      </c>
      <c r="H47" s="54">
        <f t="shared" si="5"/>
        <v>1</v>
      </c>
      <c r="I47" s="55">
        <f>SUM(IF('Indicator Data'!AN50=0,0,'Indicator Data'!AN50),SUM('Indicator Data'!AO50:AP50))</f>
        <v>0</v>
      </c>
      <c r="J47" s="55">
        <f>I47/'Indicator Data'!CJ50*1000000</f>
        <v>0</v>
      </c>
      <c r="K47" s="53">
        <f t="shared" si="6"/>
        <v>0</v>
      </c>
      <c r="L47" s="53" t="str">
        <f>IF('Indicator Data'!AQ50="No data","x",ROUND(IF('Indicator Data'!AQ50&gt;L$195,10,IF('Indicator Data'!AQ50&lt;L$194,0,10-(L$195-'Indicator Data'!AQ50)/(L$195-L$194)*10)),1))</f>
        <v>x</v>
      </c>
      <c r="M47" s="53">
        <f>IF('Indicator Data'!AR50="No data","x",IF('Indicator Data'!AR50=0,0,ROUND(IF('Indicator Data'!AR50&gt;M$195,10,IF('Indicator Data'!AR50&lt;M$194,0,10-(M$195-'Indicator Data'!AR50)/(M$195-M$194)*10)),1)))</f>
        <v>0.5</v>
      </c>
      <c r="N47" s="54">
        <f t="shared" si="7"/>
        <v>0.3</v>
      </c>
      <c r="O47" s="56">
        <f t="shared" si="8"/>
        <v>0.4</v>
      </c>
      <c r="P47" s="67">
        <f>IF(AND('Indicator Data'!BE50="No data",'Indicator Data'!BF50="No data"),0,SUM('Indicator Data'!BE50:BG50)/1000)</f>
        <v>4.1210000000000004</v>
      </c>
      <c r="Q47" s="53">
        <f t="shared" si="9"/>
        <v>2.1</v>
      </c>
      <c r="R47" s="57">
        <f>P47*1000/'Indicator Data'!CJ50</f>
        <v>3.8552885044015867E-4</v>
      </c>
      <c r="S47" s="53">
        <f t="shared" si="10"/>
        <v>2.5</v>
      </c>
      <c r="T47" s="58">
        <f t="shared" si="11"/>
        <v>2.2999999999999998</v>
      </c>
      <c r="U47" s="53">
        <f>IF('Indicator Data'!AV50="No data","x",ROUND(IF('Indicator Data'!AV50&gt;U$195,10,IF('Indicator Data'!AV50&lt;U$194,0,10-(U$195-'Indicator Data'!AV50)/(U$195-U$194)*10)),1))</f>
        <v>0.2</v>
      </c>
      <c r="V47" s="53">
        <f>IF('Indicator Data'!AW50="No data","x",IF('Indicator Data'!AW50=0,0,ROUND(IF('Indicator Data'!AW50&gt;V$195,10,IF('Indicator Data'!AW50&lt;V$194,0,10-(V$195-'Indicator Data'!AW50)/(V$195-V$194)*10)),1)))</f>
        <v>0.2</v>
      </c>
      <c r="W47" s="53">
        <f t="shared" si="12"/>
        <v>0.2</v>
      </c>
      <c r="X47" s="53">
        <f>IF('Indicator Data'!AU50="No data","x",ROUND(IF('Indicator Data'!AU50&gt;X$195,10,IF('Indicator Data'!AU50&lt;X$194,0,10-(X$195-'Indicator Data'!AU50)/(X$195-X$194)*10)),1))</f>
        <v>0.1</v>
      </c>
      <c r="Y47" s="159" t="str">
        <f>IF('Indicator Data'!AX50="No data","x",ROUND(IF('Indicator Data'!AX50&gt;Y$195,10,IF('Indicator Data'!AX50&lt;Y$194,0,10-(Y$195-'Indicator Data'!AX50)/(Y$195-Y$194)*10)),1))</f>
        <v>x</v>
      </c>
      <c r="Z47" s="57">
        <f>IF('Indicator Data'!AY50="No data","x",IF(('Indicator Data'!AY50/'Indicator Data'!CJ50)&gt;1,1,IF('Indicator Data'!AY50&gt;'Indicator Data'!AY50,1,'Indicator Data'!AY50/'Indicator Data'!CJ50)))</f>
        <v>9.3552256840611185E-8</v>
      </c>
      <c r="AA47" s="159">
        <f t="shared" si="13"/>
        <v>0</v>
      </c>
      <c r="AB47" s="54">
        <f t="shared" si="21"/>
        <v>0.1</v>
      </c>
      <c r="AC47" s="53">
        <f>IF('Indicator Data'!AS50="No data","x",ROUND(IF('Indicator Data'!AS50&gt;AC$195,10,IF('Indicator Data'!AS50&lt;AC$194,0,10-(AC$195-'Indicator Data'!AS50)/(AC$195-AC$194)*10)),1))</f>
        <v>0.3</v>
      </c>
      <c r="AD47" s="53" t="str">
        <f>IF('Indicator Data'!AT50="No data","x",ROUND(IF('Indicator Data'!AT50&gt;AD$195,10,IF('Indicator Data'!AT50&lt;AD$194,0,10-(AD$195-'Indicator Data'!AT50)/(AD$195-AD$194)*10)),1))</f>
        <v>x</v>
      </c>
      <c r="AE47" s="54">
        <f t="shared" si="14"/>
        <v>0.3</v>
      </c>
      <c r="AF47" s="67">
        <f>('Indicator Data'!BD50+'Indicator Data'!BC50*0.5+'Indicator Data'!BB50*0.25)/1000</f>
        <v>0</v>
      </c>
      <c r="AG47" s="59">
        <f>AF47*1000/'Indicator Data'!CJ50</f>
        <v>0</v>
      </c>
      <c r="AH47" s="54">
        <f t="shared" si="15"/>
        <v>0</v>
      </c>
      <c r="AI47" s="53">
        <f>IF('Indicator Data'!BH50="No data","x",ROUND(IF('Indicator Data'!BH50&lt;$AI$194,10,IF('Indicator Data'!BH50&gt;$AI$195,0,($AI$195-'Indicator Data'!BH50)/($AI$195-$AI$194)*10)),1))</f>
        <v>3.1</v>
      </c>
      <c r="AJ47" s="53">
        <f>IF('Indicator Data'!BI50="No data","x",ROUND(IF('Indicator Data'!BI50&gt;$AJ$195,10,IF('Indicator Data'!BI50&lt;$AJ$194,0,10-($AJ$195-'Indicator Data'!BI50)/($AJ$195-$AJ$194)*10)),1))</f>
        <v>0</v>
      </c>
      <c r="AK47" s="54">
        <f t="shared" si="22"/>
        <v>1.6</v>
      </c>
      <c r="AL47" s="60">
        <f t="shared" si="23"/>
        <v>0.5</v>
      </c>
      <c r="AM47" s="61">
        <f t="shared" si="24"/>
        <v>1.4</v>
      </c>
      <c r="AN47" s="53">
        <f>IF('Indicator Data'!BJ50="No data","x",ROUND((IF(LOG('Indicator Data'!BJ50)&gt;AN$195,10,IF(LOG('Indicator Data'!BJ50)&lt;AN$194,0,10-(AN$195-LOG('Indicator Data'!BJ50))/(AN$195-AN$194)*10))),1))</f>
        <v>6.9</v>
      </c>
      <c r="AO47" s="53">
        <f>IF('Indicator Data'!BK50="No data","x",ROUND((IF(LOG('Indicator Data'!BK50)&gt;AO$195,10,IF(LOG('Indicator Data'!BK50)&lt;AO$194,0,10-(AO$195-LOG('Indicator Data'!BK50))/(AO$195-AO$194)*10))),1))</f>
        <v>7.5</v>
      </c>
      <c r="AP47" s="54">
        <f t="shared" si="16"/>
        <v>7.2</v>
      </c>
      <c r="AQ47" s="54">
        <f>IF('Indicator Data'!BL50=0,10,ROUND(IF(LOG('Indicator Data'!BL50)&gt;AQ$195,0,IF(LOG('Indicator Data'!BL50)&lt;AQ$194,10,(AQ$195-LOG('Indicator Data'!BL50))/(AQ$195-AQ$194)*10)),1))</f>
        <v>6.2</v>
      </c>
      <c r="AR47" s="54">
        <f>IF('Indicator Data'!BM50="No data","x",ROUND(IF('Indicator Data'!BM50&gt;AR$195,10,IF('Indicator Data'!BM50&lt;AR$194,0,10-(AR$195-'Indicator Data'!BM50)/(AR$195-AR$194)*10)),1))</f>
        <v>2</v>
      </c>
      <c r="AS47" s="56">
        <f t="shared" si="17"/>
        <v>5.0999999999999996</v>
      </c>
      <c r="AT47" s="53" t="str">
        <f>IF('Indicator Data'!BN50="No data","x",ROUND(IF('Indicator Data'!BN50^2&gt;AT$195,0,IF('Indicator Data'!BN50^2&lt;AT$194,10,(AT$195-'Indicator Data'!BN50^2)/(AT$195-AT$194)*10)),1))</f>
        <v>x</v>
      </c>
      <c r="AU47" s="53">
        <f>IF('Indicator Data'!BO50="No data","x",ROUND(IF('Indicator Data'!BO50&gt;AU$195,0,IF('Indicator Data'!BO50&lt;AU$194,10,(AU$195-'Indicator Data'!BO50)/(AU$195-AU$194)*10)),1))</f>
        <v>4.0999999999999996</v>
      </c>
      <c r="AV47" s="53">
        <f>IF('Indicator Data'!BP50="No data","x",ROUND(IF('Indicator Data'!BP50&gt;AV$195,0,IF('Indicator Data'!BP50&lt;AV$194,10,(AV$195-'Indicator Data'!BP50)/(AV$195-AV$194)*10)),1))</f>
        <v>2.1</v>
      </c>
      <c r="AW47" s="54">
        <f t="shared" si="18"/>
        <v>3.1</v>
      </c>
      <c r="AX47" s="54">
        <f>IF('Indicator Data'!BQ50="No data","x",ROUND(IF('Indicator Data'!BQ50&gt;AX$195,0,IF('Indicator Data'!BQ50&lt;AX$194,10,(AX$195-'Indicator Data'!BQ50)/(AX$195-AX$194)*10)),1))</f>
        <v>7.4</v>
      </c>
      <c r="AY47" s="56">
        <f t="shared" si="19"/>
        <v>5.3</v>
      </c>
      <c r="AZ47" s="61">
        <f t="shared" si="20"/>
        <v>5.2</v>
      </c>
    </row>
    <row r="48" spans="1:52" s="2" customFormat="1" x14ac:dyDescent="0.3">
      <c r="A48" s="98" t="str">
        <f>'Indicator Data'!A51</f>
        <v>Denmark</v>
      </c>
      <c r="B48" s="39" t="str">
        <f>'Indicator Data'!B51</f>
        <v>DNK</v>
      </c>
      <c r="C48" s="53">
        <f>ROUND(IF('Indicator Data'!AL51="No data",IF((0.1022*LN('Indicator Data'!CI51)-0.1711)&gt;C$195,0,IF((0.1022*LN('Indicator Data'!CI51)-0.1711)&lt;C$194,10,(C$195-(0.1022*LN('Indicator Data'!CI51)-0.1711))/(C$195-C$194)*10)),IF('Indicator Data'!AL51&gt;C$195,0,IF('Indicator Data'!AL51&lt;C$194,10,(C$195-'Indicator Data'!AL51)/(C$195-C$194)*10))),1)</f>
        <v>0</v>
      </c>
      <c r="D48" s="53" t="str">
        <f>IF('Indicator Data'!AM51="No data","x",ROUND((IF(LOG('Indicator Data'!AM51*1000)&gt;D$195,10,IF(LOG('Indicator Data'!AM51*1000)&lt;D$194,0,10-(D$195-LOG('Indicator Data'!AM51*1000))/(D$195-D$194)*10))),1))</f>
        <v>x</v>
      </c>
      <c r="E48" s="54">
        <f t="shared" si="4"/>
        <v>0</v>
      </c>
      <c r="F48" s="53">
        <f>IF('Indicator Data'!AZ51="No data","x",ROUND(IF('Indicator Data'!AZ51&gt;F$195,10,IF('Indicator Data'!AZ51&lt;F$194,0,10-(F$195-'Indicator Data'!AZ51)/(F$195-F$194)*10)),1))</f>
        <v>0.5</v>
      </c>
      <c r="G48" s="53">
        <f>IF('Indicator Data'!BA51="No data","x",ROUND(IF('Indicator Data'!BA51&gt;G$195,10,IF('Indicator Data'!BA51&lt;G$194,0,10-(G$195-'Indicator Data'!BA51)/(G$195-G$194)*10)),1))</f>
        <v>0.8</v>
      </c>
      <c r="H48" s="54">
        <f t="shared" si="5"/>
        <v>0.7</v>
      </c>
      <c r="I48" s="55">
        <f>SUM(IF('Indicator Data'!AN51=0,0,'Indicator Data'!AN51),SUM('Indicator Data'!AO51:AP51))</f>
        <v>-82.672610000000006</v>
      </c>
      <c r="J48" s="55">
        <f>I48/'Indicator Data'!CJ51*1000000</f>
        <v>-14.323349232840547</v>
      </c>
      <c r="K48" s="53">
        <f t="shared" si="6"/>
        <v>0</v>
      </c>
      <c r="L48" s="53" t="str">
        <f>IF('Indicator Data'!AQ51="No data","x",ROUND(IF('Indicator Data'!AQ51&gt;L$195,10,IF('Indicator Data'!AQ51&lt;L$194,0,10-(L$195-'Indicator Data'!AQ51)/(L$195-L$194)*10)),1))</f>
        <v>x</v>
      </c>
      <c r="M48" s="53">
        <f>IF('Indicator Data'!AR51="No data","x",IF('Indicator Data'!AR51=0,0,ROUND(IF('Indicator Data'!AR51&gt;M$195,10,IF('Indicator Data'!AR51&lt;M$194,0,10-(M$195-'Indicator Data'!AR51)/(M$195-M$194)*10)),1)))</f>
        <v>0.1</v>
      </c>
      <c r="N48" s="54">
        <f t="shared" si="7"/>
        <v>0.1</v>
      </c>
      <c r="O48" s="56">
        <f t="shared" si="8"/>
        <v>0.2</v>
      </c>
      <c r="P48" s="67">
        <f>IF(AND('Indicator Data'!BE51="No data",'Indicator Data'!BF51="No data"),0,SUM('Indicator Data'!BE51:BG51)/1000)</f>
        <v>39.35</v>
      </c>
      <c r="Q48" s="53">
        <f t="shared" si="9"/>
        <v>5.3</v>
      </c>
      <c r="R48" s="57">
        <f>P48*1000/'Indicator Data'!CJ51</f>
        <v>6.8175395976040375E-3</v>
      </c>
      <c r="S48" s="53">
        <f t="shared" si="10"/>
        <v>5.0999999999999996</v>
      </c>
      <c r="T48" s="58">
        <f t="shared" si="11"/>
        <v>5.2</v>
      </c>
      <c r="U48" s="53">
        <f>IF('Indicator Data'!AV51="No data","x",ROUND(IF('Indicator Data'!AV51&gt;U$195,10,IF('Indicator Data'!AV51&lt;U$194,0,10-(U$195-'Indicator Data'!AV51)/(U$195-U$194)*10)),1))</f>
        <v>0.4</v>
      </c>
      <c r="V48" s="53">
        <f>IF('Indicator Data'!AW51="No data","x",IF('Indicator Data'!AW51=0,0,ROUND(IF('Indicator Data'!AW51&gt;V$195,10,IF('Indicator Data'!AW51&lt;V$194,0,10-(V$195-'Indicator Data'!AW51)/(V$195-V$194)*10)),1)))</f>
        <v>0.2</v>
      </c>
      <c r="W48" s="53">
        <f t="shared" si="12"/>
        <v>0.30000000000000004</v>
      </c>
      <c r="X48" s="53">
        <f>IF('Indicator Data'!AU51="No data","x",ROUND(IF('Indicator Data'!AU51&gt;X$195,10,IF('Indicator Data'!AU51&lt;X$194,0,10-(X$195-'Indicator Data'!AU51)/(X$195-X$194)*10)),1))</f>
        <v>0.1</v>
      </c>
      <c r="Y48" s="159" t="str">
        <f>IF('Indicator Data'!AX51="No data","x",ROUND(IF('Indicator Data'!AX51&gt;Y$195,10,IF('Indicator Data'!AX51&lt;Y$194,0,10-(Y$195-'Indicator Data'!AX51)/(Y$195-Y$194)*10)),1))</f>
        <v>x</v>
      </c>
      <c r="Z48" s="57">
        <f>IF('Indicator Data'!AY51="No data","x",IF(('Indicator Data'!AY51/'Indicator Data'!CJ51)&gt;1,1,IF('Indicator Data'!AY51&gt;'Indicator Data'!AY51,1,'Indicator Data'!AY51/'Indicator Data'!CJ51)))</f>
        <v>0</v>
      </c>
      <c r="AA48" s="159">
        <f t="shared" si="13"/>
        <v>0</v>
      </c>
      <c r="AB48" s="54">
        <f t="shared" si="21"/>
        <v>0.1</v>
      </c>
      <c r="AC48" s="53">
        <f>IF('Indicator Data'!AS51="No data","x",ROUND(IF('Indicator Data'!AS51&gt;AC$195,10,IF('Indicator Data'!AS51&lt;AC$194,0,10-(AC$195-'Indicator Data'!AS51)/(AC$195-AC$194)*10)),1))</f>
        <v>0.3</v>
      </c>
      <c r="AD48" s="53" t="str">
        <f>IF('Indicator Data'!AT51="No data","x",ROUND(IF('Indicator Data'!AT51&gt;AD$195,10,IF('Indicator Data'!AT51&lt;AD$194,0,10-(AD$195-'Indicator Data'!AT51)/(AD$195-AD$194)*10)),1))</f>
        <v>x</v>
      </c>
      <c r="AE48" s="54">
        <f t="shared" si="14"/>
        <v>0.3</v>
      </c>
      <c r="AF48" s="67">
        <f>('Indicator Data'!BD51+'Indicator Data'!BC51*0.5+'Indicator Data'!BB51*0.25)/1000</f>
        <v>0</v>
      </c>
      <c r="AG48" s="59">
        <f>AF48*1000/'Indicator Data'!CJ51</f>
        <v>0</v>
      </c>
      <c r="AH48" s="54">
        <f t="shared" si="15"/>
        <v>0</v>
      </c>
      <c r="AI48" s="53">
        <f>IF('Indicator Data'!BH51="No data","x",ROUND(IF('Indicator Data'!BH51&lt;$AI$194,10,IF('Indicator Data'!BH51&gt;$AI$195,0,($AI$195-'Indicator Data'!BH51)/($AI$195-$AI$194)*10)),1))</f>
        <v>2.8</v>
      </c>
      <c r="AJ48" s="53">
        <f>IF('Indicator Data'!BI51="No data","x",ROUND(IF('Indicator Data'!BI51&gt;$AJ$195,10,IF('Indicator Data'!BI51&lt;$AJ$194,0,10-($AJ$195-'Indicator Data'!BI51)/($AJ$195-$AJ$194)*10)),1))</f>
        <v>0</v>
      </c>
      <c r="AK48" s="54">
        <f t="shared" si="22"/>
        <v>1.4</v>
      </c>
      <c r="AL48" s="60">
        <f t="shared" si="23"/>
        <v>0.5</v>
      </c>
      <c r="AM48" s="61">
        <f t="shared" si="24"/>
        <v>3.2</v>
      </c>
      <c r="AN48" s="53" t="str">
        <f>IF('Indicator Data'!BJ51="No data","x",ROUND((IF(LOG('Indicator Data'!BJ51)&gt;AN$195,10,IF(LOG('Indicator Data'!BJ51)&lt;AN$194,0,10-(AN$195-LOG('Indicator Data'!BJ51))/(AN$195-AN$194)*10))),1))</f>
        <v>x</v>
      </c>
      <c r="AO48" s="53">
        <f>IF('Indicator Data'!BK51="No data","x",ROUND((IF(LOG('Indicator Data'!BK51)&gt;AO$195,10,IF(LOG('Indicator Data'!BK51)&lt;AO$194,0,10-(AO$195-LOG('Indicator Data'!BK51))/(AO$195-AO$194)*10))),1))</f>
        <v>7.7</v>
      </c>
      <c r="AP48" s="54">
        <f t="shared" si="16"/>
        <v>7.7</v>
      </c>
      <c r="AQ48" s="54">
        <f>IF('Indicator Data'!BL51=0,10,ROUND(IF(LOG('Indicator Data'!BL51)&gt;AQ$195,0,IF(LOG('Indicator Data'!BL51)&lt;AQ$194,10,(AQ$195-LOG('Indicator Data'!BL51))/(AQ$195-AQ$194)*10)),1))</f>
        <v>4.9000000000000004</v>
      </c>
      <c r="AR48" s="54">
        <f>IF('Indicator Data'!BM51="No data","x",ROUND(IF('Indicator Data'!BM51&gt;AR$195,10,IF('Indicator Data'!BM51&lt;AR$194,0,10-(AR$195-'Indicator Data'!BM51)/(AR$195-AR$194)*10)),1))</f>
        <v>10</v>
      </c>
      <c r="AS48" s="56">
        <f t="shared" si="17"/>
        <v>7.5</v>
      </c>
      <c r="AT48" s="53" t="str">
        <f>IF('Indicator Data'!BN51="No data","x",ROUND(IF('Indicator Data'!BN51^2&gt;AT$195,0,IF('Indicator Data'!BN51^2&lt;AT$194,10,(AT$195-'Indicator Data'!BN51^2)/(AT$195-AT$194)*10)),1))</f>
        <v>x</v>
      </c>
      <c r="AU48" s="53">
        <f>IF('Indicator Data'!BO51="No data","x",ROUND(IF('Indicator Data'!BO51&gt;AU$195,0,IF('Indicator Data'!BO51&lt;AU$194,10,(AU$195-'Indicator Data'!BO51)/(AU$195-AU$194)*10)),1))</f>
        <v>3.8</v>
      </c>
      <c r="AV48" s="53">
        <f>IF('Indicator Data'!BP51="No data","x",ROUND(IF('Indicator Data'!BP51&gt;AV$195,0,IF('Indicator Data'!BP51&lt;AV$194,10,(AV$195-'Indicator Data'!BP51)/(AV$195-AV$194)*10)),1))</f>
        <v>0.3</v>
      </c>
      <c r="AW48" s="54">
        <f t="shared" si="18"/>
        <v>2.1</v>
      </c>
      <c r="AX48" s="54">
        <f>IF('Indicator Data'!BQ51="No data","x",ROUND(IF('Indicator Data'!BQ51&gt;AX$195,0,IF('Indicator Data'!BQ51&lt;AX$194,10,(AX$195-'Indicator Data'!BQ51)/(AX$195-AX$194)*10)),1))</f>
        <v>3.2</v>
      </c>
      <c r="AY48" s="56">
        <f t="shared" si="19"/>
        <v>2.7</v>
      </c>
      <c r="AZ48" s="61">
        <f t="shared" si="20"/>
        <v>5.0999999999999996</v>
      </c>
    </row>
    <row r="49" spans="1:52" s="2" customFormat="1" x14ac:dyDescent="0.3">
      <c r="A49" s="98" t="str">
        <f>'Indicator Data'!A52</f>
        <v>Djibouti</v>
      </c>
      <c r="B49" s="39" t="str">
        <f>'Indicator Data'!B52</f>
        <v>DJI</v>
      </c>
      <c r="C49" s="53">
        <f>ROUND(IF('Indicator Data'!AL52="No data",IF((0.1022*LN('Indicator Data'!CI52)-0.1711)&gt;C$195,0,IF((0.1022*LN('Indicator Data'!CI52)-0.1711)&lt;C$194,10,(C$195-(0.1022*LN('Indicator Data'!CI52)-0.1711))/(C$195-C$194)*10)),IF('Indicator Data'!AL52&gt;C$195,0,IF('Indicator Data'!AL52&lt;C$194,10,(C$195-'Indicator Data'!AL52)/(C$195-C$194)*10))),1)</f>
        <v>8.1</v>
      </c>
      <c r="D49" s="53" t="str">
        <f>IF('Indicator Data'!AM52="No data","x",ROUND((IF(LOG('Indicator Data'!AM52*1000)&gt;D$195,10,IF(LOG('Indicator Data'!AM52*1000)&lt;D$194,0,10-(D$195-LOG('Indicator Data'!AM52*1000))/(D$195-D$194)*10))),1))</f>
        <v>x</v>
      </c>
      <c r="E49" s="54">
        <f t="shared" si="4"/>
        <v>8.1</v>
      </c>
      <c r="F49" s="53" t="str">
        <f>IF('Indicator Data'!AZ52="No data","x",ROUND(IF('Indicator Data'!AZ52&gt;F$195,10,IF('Indicator Data'!AZ52&lt;F$194,0,10-(F$195-'Indicator Data'!AZ52)/(F$195-F$194)*10)),1))</f>
        <v>x</v>
      </c>
      <c r="G49" s="53">
        <f>IF('Indicator Data'!BA52="No data","x",ROUND(IF('Indicator Data'!BA52&gt;G$195,10,IF('Indicator Data'!BA52&lt;G$194,0,10-(G$195-'Indicator Data'!BA52)/(G$195-G$194)*10)),1))</f>
        <v>4.2</v>
      </c>
      <c r="H49" s="54">
        <f t="shared" si="5"/>
        <v>4.2</v>
      </c>
      <c r="I49" s="55">
        <f>SUM(IF('Indicator Data'!AN52=0,0,'Indicator Data'!AN52),SUM('Indicator Data'!AO52:AP52))</f>
        <v>576.27152000000001</v>
      </c>
      <c r="J49" s="55">
        <f>I49/'Indicator Data'!CJ52*1000000</f>
        <v>591.92375998529099</v>
      </c>
      <c r="K49" s="53">
        <f t="shared" si="6"/>
        <v>10</v>
      </c>
      <c r="L49" s="53">
        <f>IF('Indicator Data'!AQ52="No data","x",ROUND(IF('Indicator Data'!AQ52&gt;L$195,10,IF('Indicator Data'!AQ52&lt;L$194,0,10-(L$195-'Indicator Data'!AQ52)/(L$195-L$194)*10)),1))</f>
        <v>3.9</v>
      </c>
      <c r="M49" s="53">
        <f>IF('Indicator Data'!AR52="No data","x",IF('Indicator Data'!AR52=0,0,ROUND(IF('Indicator Data'!AR52&gt;M$195,10,IF('Indicator Data'!AR52&lt;M$194,0,10-(M$195-'Indicator Data'!AR52)/(M$195-M$194)*10)),1)))</f>
        <v>0.7</v>
      </c>
      <c r="N49" s="54">
        <f t="shared" si="7"/>
        <v>4.9000000000000004</v>
      </c>
      <c r="O49" s="56">
        <f t="shared" si="8"/>
        <v>6.3</v>
      </c>
      <c r="P49" s="67">
        <f>IF(AND('Indicator Data'!BE52="No data",'Indicator Data'!BF52="No data"),0,SUM('Indicator Data'!BE52:BG52)/1000)</f>
        <v>28.257000000000001</v>
      </c>
      <c r="Q49" s="53">
        <f t="shared" si="9"/>
        <v>4.8</v>
      </c>
      <c r="R49" s="57">
        <f>P49*1000/'Indicator Data'!CJ52</f>
        <v>2.9024494713714759E-2</v>
      </c>
      <c r="S49" s="53">
        <f t="shared" si="10"/>
        <v>7.3</v>
      </c>
      <c r="T49" s="58">
        <f t="shared" si="11"/>
        <v>6.1</v>
      </c>
      <c r="U49" s="53">
        <f>IF('Indicator Data'!AV52="No data","x",ROUND(IF('Indicator Data'!AV52&gt;U$195,10,IF('Indicator Data'!AV52&lt;U$194,0,10-(U$195-'Indicator Data'!AV52)/(U$195-U$194)*10)),1))</f>
        <v>2.6</v>
      </c>
      <c r="V49" s="53">
        <f>IF('Indicator Data'!AW52="No data","x",IF('Indicator Data'!AW52=0,0,ROUND(IF('Indicator Data'!AW52&gt;V$195,10,IF('Indicator Data'!AW52&lt;V$194,0,10-(V$195-'Indicator Data'!AW52)/(V$195-V$194)*10)),1)))</f>
        <v>2.9</v>
      </c>
      <c r="W49" s="53">
        <f t="shared" si="12"/>
        <v>2.75</v>
      </c>
      <c r="X49" s="53">
        <f>IF('Indicator Data'!AU52="No data","x",ROUND(IF('Indicator Data'!AU52&gt;X$195,10,IF('Indicator Data'!AU52&lt;X$194,0,10-(X$195-'Indicator Data'!AU52)/(X$195-X$194)*10)),1))</f>
        <v>4.9000000000000004</v>
      </c>
      <c r="Y49" s="159">
        <f>IF('Indicator Data'!AX52="No data","x",ROUND(IF('Indicator Data'!AX52&gt;Y$195,10,IF('Indicator Data'!AX52&lt;Y$194,0,10-(Y$195-'Indicator Data'!AX52)/(Y$195-Y$194)*10)),1))</f>
        <v>0.8</v>
      </c>
      <c r="Z49" s="57">
        <f>IF('Indicator Data'!AY52="No data","x",IF(('Indicator Data'!AY52/'Indicator Data'!CJ52)&gt;1,1,IF('Indicator Data'!AY52&gt;'Indicator Data'!AY52,1,'Indicator Data'!AY52/'Indicator Data'!CJ52)))</f>
        <v>0.11356397211462708</v>
      </c>
      <c r="AA49" s="159">
        <f t="shared" si="13"/>
        <v>1.3</v>
      </c>
      <c r="AB49" s="54">
        <f t="shared" si="21"/>
        <v>2.4</v>
      </c>
      <c r="AC49" s="53">
        <f>IF('Indicator Data'!AS52="No data","x",ROUND(IF('Indicator Data'!AS52&gt;AC$195,10,IF('Indicator Data'!AS52&lt;AC$194,0,10-(AC$195-'Indicator Data'!AS52)/(AC$195-AC$194)*10)),1))</f>
        <v>4.5999999999999996</v>
      </c>
      <c r="AD49" s="53">
        <f>IF('Indicator Data'!AT52="No data","x",ROUND(IF('Indicator Data'!AT52&gt;AD$195,10,IF('Indicator Data'!AT52&lt;AD$194,0,10-(AD$195-'Indicator Data'!AT52)/(AD$195-AD$194)*10)),1))</f>
        <v>6.6</v>
      </c>
      <c r="AE49" s="54">
        <f t="shared" si="14"/>
        <v>5.6</v>
      </c>
      <c r="AF49" s="67">
        <f>('Indicator Data'!BD52+'Indicator Data'!BC52*0.5+'Indicator Data'!BB52*0.25)/1000</f>
        <v>412.5</v>
      </c>
      <c r="AG49" s="59">
        <f>AF49*1000/'Indicator Data'!CJ52</f>
        <v>0.42370400500432948</v>
      </c>
      <c r="AH49" s="54">
        <f t="shared" si="15"/>
        <v>10</v>
      </c>
      <c r="AI49" s="53">
        <f>IF('Indicator Data'!BH52="No data","x",ROUND(IF('Indicator Data'!BH52&lt;$AI$194,10,IF('Indicator Data'!BH52&gt;$AI$195,0,($AI$195-'Indicator Data'!BH52)/($AI$195-$AI$194)*10)),1))</f>
        <v>5.5</v>
      </c>
      <c r="AJ49" s="53">
        <f>IF('Indicator Data'!BI52="No data","x",ROUND(IF('Indicator Data'!BI52&gt;$AJ$195,10,IF('Indicator Data'!BI52&lt;$AJ$194,0,10-($AJ$195-'Indicator Data'!BI52)/($AJ$195-$AJ$194)*10)),1))</f>
        <v>4.5999999999999996</v>
      </c>
      <c r="AK49" s="54">
        <f t="shared" si="22"/>
        <v>5.0999999999999996</v>
      </c>
      <c r="AL49" s="60">
        <f t="shared" si="23"/>
        <v>6.9</v>
      </c>
      <c r="AM49" s="61">
        <f t="shared" si="24"/>
        <v>6.5</v>
      </c>
      <c r="AN49" s="53" t="str">
        <f>IF('Indicator Data'!BJ52="No data","x",ROUND((IF(LOG('Indicator Data'!BJ52)&gt;AN$195,10,IF(LOG('Indicator Data'!BJ52)&lt;AN$194,0,10-(AN$195-LOG('Indicator Data'!BJ52))/(AN$195-AN$194)*10))),1))</f>
        <v>x</v>
      </c>
      <c r="AO49" s="53" t="str">
        <f>IF('Indicator Data'!BK52="No data","x",ROUND((IF(LOG('Indicator Data'!BK52)&gt;AO$195,10,IF(LOG('Indicator Data'!BK52)&lt;AO$194,0,10-(AO$195-LOG('Indicator Data'!BK52))/(AO$195-AO$194)*10))),1))</f>
        <v>x</v>
      </c>
      <c r="AP49" s="54" t="str">
        <f t="shared" si="16"/>
        <v>x</v>
      </c>
      <c r="AQ49" s="54">
        <f>IF('Indicator Data'!BL52=0,10,ROUND(IF(LOG('Indicator Data'!BL52)&gt;AQ$195,0,IF(LOG('Indicator Data'!BL52)&lt;AQ$194,10,(AQ$195-LOG('Indicator Data'!BL52))/(AQ$195-AQ$194)*10)),1))</f>
        <v>9.6</v>
      </c>
      <c r="AR49" s="54">
        <f>IF('Indicator Data'!BM52="No data","x",ROUND(IF('Indicator Data'!BM52&gt;AR$195,10,IF('Indicator Data'!BM52&lt;AR$194,0,10-(AR$195-'Indicator Data'!BM52)/(AR$195-AR$194)*10)),1))</f>
        <v>2</v>
      </c>
      <c r="AS49" s="56">
        <f t="shared" si="17"/>
        <v>5.8</v>
      </c>
      <c r="AT49" s="53" t="str">
        <f>IF('Indicator Data'!BN52="No data","x",ROUND(IF('Indicator Data'!BN52^2&gt;AT$195,0,IF('Indicator Data'!BN52^2&lt;AT$194,10,(AT$195-'Indicator Data'!BN52^2)/(AT$195-AT$194)*10)),1))</f>
        <v>x</v>
      </c>
      <c r="AU49" s="53">
        <f>IF('Indicator Data'!BO52="No data","x",ROUND(IF('Indicator Data'!BO52&gt;AU$195,0,IF('Indicator Data'!BO52&lt;AU$194,10,(AU$195-'Indicator Data'!BO52)/(AU$195-AU$194)*10)),1))</f>
        <v>8.1</v>
      </c>
      <c r="AV49" s="53">
        <f>IF('Indicator Data'!BP52="No data","x",ROUND(IF('Indicator Data'!BP52&gt;AV$195,0,IF('Indicator Data'!BP52&lt;AV$194,10,(AV$195-'Indicator Data'!BP52)/(AV$195-AV$194)*10)),1))</f>
        <v>4.4000000000000004</v>
      </c>
      <c r="AW49" s="54">
        <f t="shared" si="18"/>
        <v>6.3</v>
      </c>
      <c r="AX49" s="54" t="str">
        <f>IF('Indicator Data'!BQ52="No data","x",ROUND(IF('Indicator Data'!BQ52&gt;AX$195,0,IF('Indicator Data'!BQ52&lt;AX$194,10,(AX$195-'Indicator Data'!BQ52)/(AX$195-AX$194)*10)),1))</f>
        <v>x</v>
      </c>
      <c r="AY49" s="56">
        <f t="shared" si="19"/>
        <v>6.3</v>
      </c>
      <c r="AZ49" s="61">
        <f t="shared" si="20"/>
        <v>6.1</v>
      </c>
    </row>
    <row r="50" spans="1:52" s="2" customFormat="1" x14ac:dyDescent="0.3">
      <c r="A50" s="98" t="str">
        <f>'Indicator Data'!A53</f>
        <v>Dominica</v>
      </c>
      <c r="B50" s="39" t="str">
        <f>'Indicator Data'!B53</f>
        <v>DMA</v>
      </c>
      <c r="C50" s="53">
        <f>ROUND(IF('Indicator Data'!AL53="No data",IF((0.1022*LN('Indicator Data'!CI53)-0.1711)&gt;C$195,0,IF((0.1022*LN('Indicator Data'!CI53)-0.1711)&lt;C$194,10,(C$195-(0.1022*LN('Indicator Data'!CI53)-0.1711))/(C$195-C$194)*10)),IF('Indicator Data'!AL53&gt;C$195,0,IF('Indicator Data'!AL53&lt;C$194,10,(C$195-'Indicator Data'!AL53)/(C$195-C$194)*10))),1)</f>
        <v>3.5</v>
      </c>
      <c r="D50" s="53" t="str">
        <f>IF('Indicator Data'!AM53="No data","x",ROUND((IF(LOG('Indicator Data'!AM53*1000)&gt;D$195,10,IF(LOG('Indicator Data'!AM53*1000)&lt;D$194,0,10-(D$195-LOG('Indicator Data'!AM53*1000))/(D$195-D$194)*10))),1))</f>
        <v>x</v>
      </c>
      <c r="E50" s="54">
        <f t="shared" si="4"/>
        <v>3.5</v>
      </c>
      <c r="F50" s="53" t="str">
        <f>IF('Indicator Data'!AZ53="No data","x",ROUND(IF('Indicator Data'!AZ53&gt;F$195,10,IF('Indicator Data'!AZ53&lt;F$194,0,10-(F$195-'Indicator Data'!AZ53)/(F$195-F$194)*10)),1))</f>
        <v>x</v>
      </c>
      <c r="G50" s="53" t="str">
        <f>IF('Indicator Data'!BA53="No data","x",ROUND(IF('Indicator Data'!BA53&gt;G$195,10,IF('Indicator Data'!BA53&lt;G$194,0,10-(G$195-'Indicator Data'!BA53)/(G$195-G$194)*10)),1))</f>
        <v>x</v>
      </c>
      <c r="H50" s="54" t="str">
        <f t="shared" si="5"/>
        <v>x</v>
      </c>
      <c r="I50" s="55">
        <f>SUM(IF('Indicator Data'!AN53=0,0,'Indicator Data'!AN53),SUM('Indicator Data'!AO53:AP53))</f>
        <v>10.578010000000001</v>
      </c>
      <c r="J50" s="55">
        <f>I50/'Indicator Data'!CJ53*1000000</f>
        <v>147.30963123885917</v>
      </c>
      <c r="K50" s="53">
        <f t="shared" si="6"/>
        <v>2.9</v>
      </c>
      <c r="L50" s="53">
        <f>IF('Indicator Data'!AQ53="No data","x",ROUND(IF('Indicator Data'!AQ53&gt;L$195,10,IF('Indicator Data'!AQ53&lt;L$194,0,10-(L$195-'Indicator Data'!AQ53)/(L$195-L$194)*10)),1))</f>
        <v>3.5</v>
      </c>
      <c r="M50" s="53">
        <f>IF('Indicator Data'!AR53="No data","x",IF('Indicator Data'!AR53=0,0,ROUND(IF('Indicator Data'!AR53&gt;M$195,10,IF('Indicator Data'!AR53&lt;M$194,0,10-(M$195-'Indicator Data'!AR53)/(M$195-M$194)*10)),1)))</f>
        <v>3</v>
      </c>
      <c r="N50" s="54">
        <f t="shared" si="7"/>
        <v>3.1</v>
      </c>
      <c r="O50" s="56">
        <f t="shared" si="8"/>
        <v>3.4</v>
      </c>
      <c r="P50" s="67">
        <f>IF(AND('Indicator Data'!BE53="No data",'Indicator Data'!BF53="No data"),0,SUM('Indicator Data'!BE53:BG53)/1000)</f>
        <v>0</v>
      </c>
      <c r="Q50" s="53">
        <f t="shared" si="9"/>
        <v>0</v>
      </c>
      <c r="R50" s="57">
        <f>P50*1000/'Indicator Data'!CJ53</f>
        <v>0</v>
      </c>
      <c r="S50" s="53">
        <f t="shared" si="10"/>
        <v>0</v>
      </c>
      <c r="T50" s="58">
        <f t="shared" si="11"/>
        <v>0</v>
      </c>
      <c r="U50" s="53" t="str">
        <f>IF('Indicator Data'!AV53="No data","x",ROUND(IF('Indicator Data'!AV53&gt;U$195,10,IF('Indicator Data'!AV53&lt;U$194,0,10-(U$195-'Indicator Data'!AV53)/(U$195-U$194)*10)),1))</f>
        <v>x</v>
      </c>
      <c r="V50" s="53" t="str">
        <f>IF('Indicator Data'!AW53="No data","x",IF('Indicator Data'!AW53=0,0,ROUND(IF('Indicator Data'!AW53&gt;V$195,10,IF('Indicator Data'!AW53&lt;V$194,0,10-(V$195-'Indicator Data'!AW53)/(V$195-V$194)*10)),1)))</f>
        <v>x</v>
      </c>
      <c r="W50" s="53" t="str">
        <f t="shared" si="12"/>
        <v>x</v>
      </c>
      <c r="X50" s="53">
        <f>IF('Indicator Data'!AU53="No data","x",ROUND(IF('Indicator Data'!AU53&gt;X$195,10,IF('Indicator Data'!AU53&lt;X$194,0,10-(X$195-'Indicator Data'!AU53)/(X$195-X$194)*10)),1))</f>
        <v>0</v>
      </c>
      <c r="Y50" s="159" t="str">
        <f>IF('Indicator Data'!AX53="No data","x",ROUND(IF('Indicator Data'!AX53&gt;Y$195,10,IF('Indicator Data'!AX53&lt;Y$194,0,10-(Y$195-'Indicator Data'!AX53)/(Y$195-Y$194)*10)),1))</f>
        <v>x</v>
      </c>
      <c r="Z50" s="57">
        <f>IF('Indicator Data'!AY53="No data","x",IF(('Indicator Data'!AY53/'Indicator Data'!CJ53)&gt;1,1,IF('Indicator Data'!AY53&gt;'Indicator Data'!AY53,1,'Indicator Data'!AY53/'Indicator Data'!CJ53)))</f>
        <v>9.6368092691622109E-2</v>
      </c>
      <c r="AA50" s="159">
        <f t="shared" si="13"/>
        <v>1.1000000000000001</v>
      </c>
      <c r="AB50" s="54">
        <f t="shared" si="21"/>
        <v>0.6</v>
      </c>
      <c r="AC50" s="53">
        <f>IF('Indicator Data'!AS53="No data","x",ROUND(IF('Indicator Data'!AS53&gt;AC$195,10,IF('Indicator Data'!AS53&lt;AC$194,0,10-(AC$195-'Indicator Data'!AS53)/(AC$195-AC$194)*10)),1))</f>
        <v>2.7</v>
      </c>
      <c r="AD50" s="53" t="str">
        <f>IF('Indicator Data'!AT53="No data","x",ROUND(IF('Indicator Data'!AT53&gt;AD$195,10,IF('Indicator Data'!AT53&lt;AD$194,0,10-(AD$195-'Indicator Data'!AT53)/(AD$195-AD$194)*10)),1))</f>
        <v>x</v>
      </c>
      <c r="AE50" s="54">
        <f t="shared" si="14"/>
        <v>2.7</v>
      </c>
      <c r="AF50" s="67">
        <f>('Indicator Data'!BD53+'Indicator Data'!BC53*0.5+'Indicator Data'!BB53*0.25)/1000</f>
        <v>17.84825</v>
      </c>
      <c r="AG50" s="59">
        <f>AF50*1000/'Indicator Data'!CJ53</f>
        <v>0.24855517491087345</v>
      </c>
      <c r="AH50" s="54">
        <f t="shared" si="15"/>
        <v>10</v>
      </c>
      <c r="AI50" s="53">
        <f>IF('Indicator Data'!BH53="No data","x",ROUND(IF('Indicator Data'!BH53&lt;$AI$194,10,IF('Indicator Data'!BH53&gt;$AI$195,0,($AI$195-'Indicator Data'!BH53)/($AI$195-$AI$194)*10)),1))</f>
        <v>4.0999999999999996</v>
      </c>
      <c r="AJ50" s="53">
        <f>IF('Indicator Data'!BI53="No data","x",ROUND(IF('Indicator Data'!BI53&gt;$AJ$195,10,IF('Indicator Data'!BI53&lt;$AJ$194,0,10-($AJ$195-'Indicator Data'!BI53)/($AJ$195-$AJ$194)*10)),1))</f>
        <v>0.4</v>
      </c>
      <c r="AK50" s="54">
        <f t="shared" si="22"/>
        <v>2.2999999999999998</v>
      </c>
      <c r="AL50" s="60">
        <f t="shared" si="23"/>
        <v>5.7</v>
      </c>
      <c r="AM50" s="61">
        <f t="shared" si="24"/>
        <v>3.4</v>
      </c>
      <c r="AN50" s="53" t="str">
        <f>IF('Indicator Data'!BJ53="No data","x",ROUND((IF(LOG('Indicator Data'!BJ53)&gt;AN$195,10,IF(LOG('Indicator Data'!BJ53)&lt;AN$194,0,10-(AN$195-LOG('Indicator Data'!BJ53))/(AN$195-AN$194)*10))),1))</f>
        <v>x</v>
      </c>
      <c r="AO50" s="53">
        <f>IF('Indicator Data'!BK53="No data","x",ROUND((IF(LOG('Indicator Data'!BK53)&gt;AO$195,10,IF(LOG('Indicator Data'!BK53)&lt;AO$194,0,10-(AO$195-LOG('Indicator Data'!BK53))/(AO$195-AO$194)*10))),1))</f>
        <v>2.1</v>
      </c>
      <c r="AP50" s="54">
        <f t="shared" si="16"/>
        <v>2.1</v>
      </c>
      <c r="AQ50" s="54">
        <f>IF('Indicator Data'!BL53=0,10,ROUND(IF(LOG('Indicator Data'!BL53)&gt;AQ$195,0,IF(LOG('Indicator Data'!BL53)&lt;AQ$194,10,(AQ$195-LOG('Indicator Data'!BL53))/(AQ$195-AQ$194)*10)),1))</f>
        <v>5.3</v>
      </c>
      <c r="AR50" s="54">
        <f>IF('Indicator Data'!BM53="No data","x",ROUND(IF('Indicator Data'!BM53&gt;AR$195,10,IF('Indicator Data'!BM53&lt;AR$194,0,10-(AR$195-'Indicator Data'!BM53)/(AR$195-AR$194)*10)),1))</f>
        <v>8</v>
      </c>
      <c r="AS50" s="56">
        <f t="shared" si="17"/>
        <v>5.0999999999999996</v>
      </c>
      <c r="AT50" s="53" t="str">
        <f>IF('Indicator Data'!BN53="No data","x",ROUND(IF('Indicator Data'!BN53^2&gt;AT$195,0,IF('Indicator Data'!BN53^2&lt;AT$194,10,(AT$195-'Indicator Data'!BN53^2)/(AT$195-AT$194)*10)),1))</f>
        <v>x</v>
      </c>
      <c r="AU50" s="53">
        <f>IF('Indicator Data'!BO53="No data","x",ROUND(IF('Indicator Data'!BO53&gt;AU$195,0,IF('Indicator Data'!BO53&lt;AU$194,10,(AU$195-'Indicator Data'!BO53)/(AU$195-AU$194)*10)),1))</f>
        <v>4.8</v>
      </c>
      <c r="AV50" s="53">
        <f>IF('Indicator Data'!BP53="No data","x",ROUND(IF('Indicator Data'!BP53&gt;AV$195,0,IF('Indicator Data'!BP53&lt;AV$194,10,(AV$195-'Indicator Data'!BP53)/(AV$195-AV$194)*10)),1))</f>
        <v>3.3</v>
      </c>
      <c r="AW50" s="54">
        <f t="shared" si="18"/>
        <v>4.0999999999999996</v>
      </c>
      <c r="AX50" s="54" t="str">
        <f>IF('Indicator Data'!BQ53="No data","x",ROUND(IF('Indicator Data'!BQ53&gt;AX$195,0,IF('Indicator Data'!BQ53&lt;AX$194,10,(AX$195-'Indicator Data'!BQ53)/(AX$195-AX$194)*10)),1))</f>
        <v>x</v>
      </c>
      <c r="AY50" s="56">
        <f t="shared" si="19"/>
        <v>4.0999999999999996</v>
      </c>
      <c r="AZ50" s="61">
        <f t="shared" si="20"/>
        <v>4.5999999999999996</v>
      </c>
    </row>
    <row r="51" spans="1:52" s="2" customFormat="1" x14ac:dyDescent="0.3">
      <c r="A51" s="98" t="str">
        <f>'Indicator Data'!A54</f>
        <v>Dominican Republic</v>
      </c>
      <c r="B51" s="39" t="str">
        <f>'Indicator Data'!B54</f>
        <v>DOM</v>
      </c>
      <c r="C51" s="53">
        <f>ROUND(IF('Indicator Data'!AL54="No data",IF((0.1022*LN('Indicator Data'!CI54)-0.1711)&gt;C$195,0,IF((0.1022*LN('Indicator Data'!CI54)-0.1711)&lt;C$194,10,(C$195-(0.1022*LN('Indicator Data'!CI54)-0.1711))/(C$195-C$194)*10)),IF('Indicator Data'!AL54&gt;C$195,0,IF('Indicator Data'!AL54&lt;C$194,10,(C$195-'Indicator Data'!AL54)/(C$195-C$194)*10))),1)</f>
        <v>3.1</v>
      </c>
      <c r="D51" s="53">
        <f>IF('Indicator Data'!AM54="No data","x",ROUND((IF(LOG('Indicator Data'!AM54*1000)&gt;D$195,10,IF(LOG('Indicator Data'!AM54*1000)&lt;D$194,0,10-(D$195-LOG('Indicator Data'!AM54*1000))/(D$195-D$194)*10))),1))</f>
        <v>4.4000000000000004</v>
      </c>
      <c r="E51" s="54">
        <f t="shared" si="4"/>
        <v>3.8</v>
      </c>
      <c r="F51" s="53">
        <f>IF('Indicator Data'!AZ54="No data","x",ROUND(IF('Indicator Data'!AZ54&gt;F$195,10,IF('Indicator Data'!AZ54&lt;F$194,0,10-(F$195-'Indicator Data'!AZ54)/(F$195-F$194)*10)),1))</f>
        <v>6</v>
      </c>
      <c r="G51" s="53">
        <f>IF('Indicator Data'!BA54="No data","x",ROUND(IF('Indicator Data'!BA54&gt;G$195,10,IF('Indicator Data'!BA54&lt;G$194,0,10-(G$195-'Indicator Data'!BA54)/(G$195-G$194)*10)),1))</f>
        <v>5.2</v>
      </c>
      <c r="H51" s="54">
        <f t="shared" si="5"/>
        <v>5.6</v>
      </c>
      <c r="I51" s="55">
        <f>SUM(IF('Indicator Data'!AN54=0,0,'Indicator Data'!AN54),SUM('Indicator Data'!AO54:AP54))</f>
        <v>145.13306</v>
      </c>
      <c r="J51" s="55">
        <f>I51/'Indicator Data'!CJ54*1000000</f>
        <v>13.514632752510323</v>
      </c>
      <c r="K51" s="53">
        <f t="shared" si="6"/>
        <v>0.3</v>
      </c>
      <c r="L51" s="53">
        <f>IF('Indicator Data'!AQ54="No data","x",ROUND(IF('Indicator Data'!AQ54&gt;L$195,10,IF('Indicator Data'!AQ54&lt;L$194,0,10-(L$195-'Indicator Data'!AQ54)/(L$195-L$194)*10)),1))</f>
        <v>0.1</v>
      </c>
      <c r="M51" s="53">
        <f>IF('Indicator Data'!AR54="No data","x",IF('Indicator Data'!AR54=0,0,ROUND(IF('Indicator Data'!AR54&gt;M$195,10,IF('Indicator Data'!AR54&lt;M$194,0,10-(M$195-'Indicator Data'!AR54)/(M$195-M$194)*10)),1)))</f>
        <v>2.7</v>
      </c>
      <c r="N51" s="54">
        <f t="shared" si="7"/>
        <v>1</v>
      </c>
      <c r="O51" s="56">
        <f t="shared" si="8"/>
        <v>3.6</v>
      </c>
      <c r="P51" s="67">
        <f>IF(AND('Indicator Data'!BE54="No data",'Indicator Data'!BF54="No data"),0,SUM('Indicator Data'!BE54:BG54)/1000)</f>
        <v>0.503</v>
      </c>
      <c r="Q51" s="53">
        <f t="shared" si="9"/>
        <v>0</v>
      </c>
      <c r="R51" s="57">
        <f>P51*1000/'Indicator Data'!CJ54</f>
        <v>4.6838813117512247E-5</v>
      </c>
      <c r="S51" s="53">
        <f t="shared" si="10"/>
        <v>0</v>
      </c>
      <c r="T51" s="58">
        <f t="shared" si="11"/>
        <v>0</v>
      </c>
      <c r="U51" s="53">
        <f>IF('Indicator Data'!AV54="No data","x",ROUND(IF('Indicator Data'!AV54&gt;U$195,10,IF('Indicator Data'!AV54&lt;U$194,0,10-(U$195-'Indicator Data'!AV54)/(U$195-U$194)*10)),1))</f>
        <v>2</v>
      </c>
      <c r="V51" s="53">
        <f>IF('Indicator Data'!AW54="No data","x",IF('Indicator Data'!AW54=0,0,ROUND(IF('Indicator Data'!AW54&gt;V$195,10,IF('Indicator Data'!AW54&lt;V$194,0,10-(V$195-'Indicator Data'!AW54)/(V$195-V$194)*10)),1)))</f>
        <v>1.3</v>
      </c>
      <c r="W51" s="53">
        <f t="shared" si="12"/>
        <v>1.65</v>
      </c>
      <c r="X51" s="53">
        <f>IF('Indicator Data'!AU54="No data","x",ROUND(IF('Indicator Data'!AU54&gt;X$195,10,IF('Indicator Data'!AU54&lt;X$194,0,10-(X$195-'Indicator Data'!AU54)/(X$195-X$194)*10)),1))</f>
        <v>0.8</v>
      </c>
      <c r="Y51" s="159">
        <f>IF('Indicator Data'!AX54="No data","x",ROUND(IF('Indicator Data'!AX54&gt;Y$195,10,IF('Indicator Data'!AX54&lt;Y$194,0,10-(Y$195-'Indicator Data'!AX54)/(Y$195-Y$194)*10)),1))</f>
        <v>0</v>
      </c>
      <c r="Z51" s="57">
        <f>IF('Indicator Data'!AY54="No data","x",IF(('Indicator Data'!AY54/'Indicator Data'!CJ54)&gt;1,1,IF('Indicator Data'!AY54&gt;'Indicator Data'!AY54,1,'Indicator Data'!AY54/'Indicator Data'!CJ54)))</f>
        <v>0.26125041752192507</v>
      </c>
      <c r="AA51" s="159">
        <f t="shared" si="13"/>
        <v>2.9</v>
      </c>
      <c r="AB51" s="54">
        <f t="shared" si="21"/>
        <v>1.3</v>
      </c>
      <c r="AC51" s="53">
        <f>IF('Indicator Data'!AS54="No data","x",ROUND(IF('Indicator Data'!AS54&gt;AC$195,10,IF('Indicator Data'!AS54&lt;AC$194,0,10-(AC$195-'Indicator Data'!AS54)/(AC$195-AC$194)*10)),1))</f>
        <v>2.2000000000000002</v>
      </c>
      <c r="AD51" s="53">
        <f>IF('Indicator Data'!AT54="No data","x",ROUND(IF('Indicator Data'!AT54&gt;AD$195,10,IF('Indicator Data'!AT54&lt;AD$194,0,10-(AD$195-'Indicator Data'!AT54)/(AD$195-AD$194)*10)),1))</f>
        <v>0.9</v>
      </c>
      <c r="AE51" s="54">
        <f t="shared" si="14"/>
        <v>1.6</v>
      </c>
      <c r="AF51" s="67">
        <f>('Indicator Data'!BD54+'Indicator Data'!BC54*0.5+'Indicator Data'!BB54*0.25)/1000</f>
        <v>35.248750000000001</v>
      </c>
      <c r="AG51" s="59">
        <f>AF51*1000/'Indicator Data'!CJ54</f>
        <v>3.2823252760952482E-3</v>
      </c>
      <c r="AH51" s="54">
        <f t="shared" si="15"/>
        <v>0.3</v>
      </c>
      <c r="AI51" s="53">
        <f>IF('Indicator Data'!BH54="No data","x",ROUND(IF('Indicator Data'!BH54&lt;$AI$194,10,IF('Indicator Data'!BH54&gt;$AI$195,0,($AI$195-'Indicator Data'!BH54)/($AI$195-$AI$194)*10)),1))</f>
        <v>4.7</v>
      </c>
      <c r="AJ51" s="53">
        <f>IF('Indicator Data'!BI54="No data","x",ROUND(IF('Indicator Data'!BI54&gt;$AJ$195,10,IF('Indicator Data'!BI54&lt;$AJ$194,0,10-($AJ$195-'Indicator Data'!BI54)/($AJ$195-$AJ$194)*10)),1))</f>
        <v>1.5</v>
      </c>
      <c r="AK51" s="54">
        <f t="shared" si="22"/>
        <v>3.1</v>
      </c>
      <c r="AL51" s="60">
        <f t="shared" si="23"/>
        <v>1.6</v>
      </c>
      <c r="AM51" s="61">
        <f t="shared" si="24"/>
        <v>0.8</v>
      </c>
      <c r="AN51" s="53" t="str">
        <f>IF('Indicator Data'!BJ54="No data","x",ROUND((IF(LOG('Indicator Data'!BJ54)&gt;AN$195,10,IF(LOG('Indicator Data'!BJ54)&lt;AN$194,0,10-(AN$195-LOG('Indicator Data'!BJ54))/(AN$195-AN$194)*10))),1))</f>
        <v>x</v>
      </c>
      <c r="AO51" s="53">
        <f>IF('Indicator Data'!BK54="No data","x",ROUND((IF(LOG('Indicator Data'!BK54)&gt;AO$195,10,IF(LOG('Indicator Data'!BK54)&lt;AO$194,0,10-(AO$195-LOG('Indicator Data'!BK54))/(AO$195-AO$194)*10))),1))</f>
        <v>7</v>
      </c>
      <c r="AP51" s="54">
        <f t="shared" si="16"/>
        <v>7</v>
      </c>
      <c r="AQ51" s="54">
        <f>IF('Indicator Data'!BL54=0,10,ROUND(IF(LOG('Indicator Data'!BL54)&gt;AQ$195,0,IF(LOG('Indicator Data'!BL54)&lt;AQ$194,10,(AQ$195-LOG('Indicator Data'!BL54))/(AQ$195-AQ$194)*10)),1))</f>
        <v>7</v>
      </c>
      <c r="AR51" s="54">
        <f>IF('Indicator Data'!BM54="No data","x",ROUND(IF('Indicator Data'!BM54&gt;AR$195,10,IF('Indicator Data'!BM54&lt;AR$194,0,10-(AR$195-'Indicator Data'!BM54)/(AR$195-AR$194)*10)),1))</f>
        <v>2</v>
      </c>
      <c r="AS51" s="56">
        <f t="shared" si="17"/>
        <v>5.3</v>
      </c>
      <c r="AT51" s="53">
        <f>IF('Indicator Data'!BN54="No data","x",ROUND(IF('Indicator Data'!BN54^2&gt;AT$195,0,IF('Indicator Data'!BN54^2&lt;AT$194,10,(AT$195-'Indicator Data'!BN54^2)/(AT$195-AT$194)*10)),1))</f>
        <v>1.3</v>
      </c>
      <c r="AU51" s="53">
        <f>IF('Indicator Data'!BO54="No data","x",ROUND(IF('Indicator Data'!BO54&gt;AU$195,0,IF('Indicator Data'!BO54&lt;AU$194,10,(AU$195-'Indicator Data'!BO54)/(AU$195-AU$194)*10)),1))</f>
        <v>5.9</v>
      </c>
      <c r="AV51" s="53">
        <f>IF('Indicator Data'!BP54="No data","x",ROUND(IF('Indicator Data'!BP54&gt;AV$195,0,IF('Indicator Data'!BP54&lt;AV$194,10,(AV$195-'Indicator Data'!BP54)/(AV$195-AV$194)*10)),1))</f>
        <v>3.6</v>
      </c>
      <c r="AW51" s="54">
        <f t="shared" si="18"/>
        <v>3.6</v>
      </c>
      <c r="AX51" s="54">
        <f>IF('Indicator Data'!BQ54="No data","x",ROUND(IF('Indicator Data'!BQ54&gt;AX$195,0,IF('Indicator Data'!BQ54&lt;AX$194,10,(AX$195-'Indicator Data'!BQ54)/(AX$195-AX$194)*10)),1))</f>
        <v>9.1999999999999993</v>
      </c>
      <c r="AY51" s="56">
        <f t="shared" si="19"/>
        <v>6.4</v>
      </c>
      <c r="AZ51" s="61">
        <f t="shared" si="20"/>
        <v>5.9</v>
      </c>
    </row>
    <row r="52" spans="1:52" s="2" customFormat="1" x14ac:dyDescent="0.3">
      <c r="A52" s="98" t="str">
        <f>'Indicator Data'!A55</f>
        <v>Ecuador</v>
      </c>
      <c r="B52" s="39" t="str">
        <f>'Indicator Data'!B55</f>
        <v>ECU</v>
      </c>
      <c r="C52" s="53">
        <f>ROUND(IF('Indicator Data'!AL55="No data",IF((0.1022*LN('Indicator Data'!CI55)-0.1711)&gt;C$195,0,IF((0.1022*LN('Indicator Data'!CI55)-0.1711)&lt;C$194,10,(C$195-(0.1022*LN('Indicator Data'!CI55)-0.1711))/(C$195-C$194)*10)),IF('Indicator Data'!AL55&gt;C$195,0,IF('Indicator Data'!AL55&lt;C$194,10,(C$195-'Indicator Data'!AL55)/(C$195-C$194)*10))),1)</f>
        <v>2.8</v>
      </c>
      <c r="D52" s="53">
        <f>IF('Indicator Data'!AM55="No data","x",ROUND((IF(LOG('Indicator Data'!AM55*1000)&gt;D$195,10,IF(LOG('Indicator Data'!AM55*1000)&lt;D$194,0,10-(D$195-LOG('Indicator Data'!AM55*1000))/(D$195-D$194)*10))),1))</f>
        <v>4.5999999999999996</v>
      </c>
      <c r="E52" s="54">
        <f t="shared" si="4"/>
        <v>3.8</v>
      </c>
      <c r="F52" s="53">
        <f>IF('Indicator Data'!AZ55="No data","x",ROUND(IF('Indicator Data'!AZ55&gt;F$195,10,IF('Indicator Data'!AZ55&lt;F$194,0,10-(F$195-'Indicator Data'!AZ55)/(F$195-F$194)*10)),1))</f>
        <v>5.2</v>
      </c>
      <c r="G52" s="53">
        <f>IF('Indicator Data'!BA55="No data","x",ROUND(IF('Indicator Data'!BA55&gt;G$195,10,IF('Indicator Data'!BA55&lt;G$194,0,10-(G$195-'Indicator Data'!BA55)/(G$195-G$194)*10)),1))</f>
        <v>4.9000000000000004</v>
      </c>
      <c r="H52" s="54">
        <f t="shared" si="5"/>
        <v>5.0999999999999996</v>
      </c>
      <c r="I52" s="55">
        <f>SUM(IF('Indicator Data'!AN55=0,0,'Indicator Data'!AN55),SUM('Indicator Data'!AO55:AP55))</f>
        <v>1140.1200799999999</v>
      </c>
      <c r="J52" s="55">
        <f>I52/'Indicator Data'!CJ55*1000000</f>
        <v>65.623494236130014</v>
      </c>
      <c r="K52" s="53">
        <f t="shared" si="6"/>
        <v>1.3</v>
      </c>
      <c r="L52" s="53">
        <f>IF('Indicator Data'!AQ55="No data","x",ROUND(IF('Indicator Data'!AQ55&gt;L$195,10,IF('Indicator Data'!AQ55&lt;L$194,0,10-(L$195-'Indicator Data'!AQ55)/(L$195-L$194)*10)),1))</f>
        <v>0.3</v>
      </c>
      <c r="M52" s="53">
        <f>IF('Indicator Data'!AR55="No data","x",IF('Indicator Data'!AR55=0,0,ROUND(IF('Indicator Data'!AR55&gt;M$195,10,IF('Indicator Data'!AR55&lt;M$194,0,10-(M$195-'Indicator Data'!AR55)/(M$195-M$194)*10)),1)))</f>
        <v>0.9</v>
      </c>
      <c r="N52" s="54">
        <f t="shared" si="7"/>
        <v>0.8</v>
      </c>
      <c r="O52" s="56">
        <f t="shared" si="8"/>
        <v>3.4</v>
      </c>
      <c r="P52" s="67">
        <f>IF(AND('Indicator Data'!BE55="No data",'Indicator Data'!BF55="No data"),0,SUM('Indicator Data'!BE55:BG55)/1000)</f>
        <v>118.614</v>
      </c>
      <c r="Q52" s="53">
        <f t="shared" si="9"/>
        <v>6.9</v>
      </c>
      <c r="R52" s="57">
        <f>P52*1000/'Indicator Data'!CJ55</f>
        <v>6.8272327466807935E-3</v>
      </c>
      <c r="S52" s="53">
        <f t="shared" si="10"/>
        <v>5.0999999999999996</v>
      </c>
      <c r="T52" s="58">
        <f t="shared" si="11"/>
        <v>6</v>
      </c>
      <c r="U52" s="53">
        <f>IF('Indicator Data'!AV55="No data","x",ROUND(IF('Indicator Data'!AV55&gt;U$195,10,IF('Indicator Data'!AV55&lt;U$194,0,10-(U$195-'Indicator Data'!AV55)/(U$195-U$194)*10)),1))</f>
        <v>0.6</v>
      </c>
      <c r="V52" s="53">
        <f>IF('Indicator Data'!AW55="No data","x",IF('Indicator Data'!AW55=0,0,ROUND(IF('Indicator Data'!AW55&gt;V$195,10,IF('Indicator Data'!AW55&lt;V$194,0,10-(V$195-'Indicator Data'!AW55)/(V$195-V$194)*10)),1)))</f>
        <v>0.7</v>
      </c>
      <c r="W52" s="53">
        <f t="shared" si="12"/>
        <v>0.64999999999999991</v>
      </c>
      <c r="X52" s="53">
        <f>IF('Indicator Data'!AU55="No data","x",ROUND(IF('Indicator Data'!AU55&gt;X$195,10,IF('Indicator Data'!AU55&lt;X$194,0,10-(X$195-'Indicator Data'!AU55)/(X$195-X$194)*10)),1))</f>
        <v>0.8</v>
      </c>
      <c r="Y52" s="159">
        <f>IF('Indicator Data'!AX55="No data","x",ROUND(IF('Indicator Data'!AX55&gt;Y$195,10,IF('Indicator Data'!AX55&lt;Y$194,0,10-(Y$195-'Indicator Data'!AX55)/(Y$195-Y$194)*10)),1))</f>
        <v>0.1</v>
      </c>
      <c r="Z52" s="57">
        <f>IF('Indicator Data'!AY55="No data","x",IF(('Indicator Data'!AY55/'Indicator Data'!CJ55)&gt;1,1,IF('Indicator Data'!AY55&gt;'Indicator Data'!AY55,1,'Indicator Data'!AY55/'Indicator Data'!CJ55)))</f>
        <v>0.10640557713324258</v>
      </c>
      <c r="AA52" s="159">
        <f t="shared" si="13"/>
        <v>1.2</v>
      </c>
      <c r="AB52" s="54">
        <f t="shared" si="21"/>
        <v>0.7</v>
      </c>
      <c r="AC52" s="53">
        <f>IF('Indicator Data'!AS55="No data","x",ROUND(IF('Indicator Data'!AS55&gt;AC$195,10,IF('Indicator Data'!AS55&lt;AC$194,0,10-(AC$195-'Indicator Data'!AS55)/(AC$195-AC$194)*10)),1))</f>
        <v>1.1000000000000001</v>
      </c>
      <c r="AD52" s="53">
        <f>IF('Indicator Data'!AT55="No data","x",ROUND(IF('Indicator Data'!AT55&gt;AD$195,10,IF('Indicator Data'!AT55&lt;AD$194,0,10-(AD$195-'Indicator Data'!AT55)/(AD$195-AD$194)*10)),1))</f>
        <v>1.1000000000000001</v>
      </c>
      <c r="AE52" s="54">
        <f t="shared" si="14"/>
        <v>1.1000000000000001</v>
      </c>
      <c r="AF52" s="67">
        <f>('Indicator Data'!BD55+'Indicator Data'!BC55*0.5+'Indicator Data'!BB55*0.25)/1000</f>
        <v>3.2639999999999998</v>
      </c>
      <c r="AG52" s="59">
        <f>AF52*1000/'Indicator Data'!CJ55</f>
        <v>1.8787063656200878E-4</v>
      </c>
      <c r="AH52" s="54">
        <f t="shared" si="15"/>
        <v>0</v>
      </c>
      <c r="AI52" s="53">
        <f>IF('Indicator Data'!BH55="No data","x",ROUND(IF('Indicator Data'!BH55&lt;$AI$194,10,IF('Indicator Data'!BH55&gt;$AI$195,0,($AI$195-'Indicator Data'!BH55)/($AI$195-$AI$194)*10)),1))</f>
        <v>4.8</v>
      </c>
      <c r="AJ52" s="53">
        <f>IF('Indicator Data'!BI55="No data","x",ROUND(IF('Indicator Data'!BI55&gt;$AJ$195,10,IF('Indicator Data'!BI55&lt;$AJ$194,0,10-($AJ$195-'Indicator Data'!BI55)/($AJ$195-$AJ$194)*10)),1))</f>
        <v>1</v>
      </c>
      <c r="AK52" s="54">
        <f t="shared" si="22"/>
        <v>2.9</v>
      </c>
      <c r="AL52" s="60">
        <f t="shared" si="23"/>
        <v>1.2</v>
      </c>
      <c r="AM52" s="61">
        <f t="shared" si="24"/>
        <v>4</v>
      </c>
      <c r="AN52" s="53">
        <f>IF('Indicator Data'!BJ55="No data","x",ROUND((IF(LOG('Indicator Data'!BJ55)&gt;AN$195,10,IF(LOG('Indicator Data'!BJ55)&lt;AN$194,0,10-(AN$195-LOG('Indicator Data'!BJ55))/(AN$195-AN$194)*10))),1))</f>
        <v>6.8</v>
      </c>
      <c r="AO52" s="53">
        <f>IF('Indicator Data'!BK55="No data","x",ROUND((IF(LOG('Indicator Data'!BK55)&gt;AO$195,10,IF(LOG('Indicator Data'!BK55)&lt;AO$194,0,10-(AO$195-LOG('Indicator Data'!BK55))/(AO$195-AO$194)*10))),1))</f>
        <v>5.5</v>
      </c>
      <c r="AP52" s="54">
        <f t="shared" si="16"/>
        <v>6.2</v>
      </c>
      <c r="AQ52" s="54">
        <f>IF('Indicator Data'!BL55=0,10,ROUND(IF(LOG('Indicator Data'!BL55)&gt;AQ$195,0,IF(LOG('Indicator Data'!BL55)&lt;AQ$194,10,(AQ$195-LOG('Indicator Data'!BL55))/(AQ$195-AQ$194)*10)),1))</f>
        <v>1.1000000000000001</v>
      </c>
      <c r="AR52" s="54">
        <f>IF('Indicator Data'!BM55="No data","x",ROUND(IF('Indicator Data'!BM55&gt;AR$195,10,IF('Indicator Data'!BM55&lt;AR$194,0,10-(AR$195-'Indicator Data'!BM55)/(AR$195-AR$194)*10)),1))</f>
        <v>8</v>
      </c>
      <c r="AS52" s="56">
        <f t="shared" si="17"/>
        <v>5.0999999999999996</v>
      </c>
      <c r="AT52" s="53">
        <f>IF('Indicator Data'!BN55="No data","x",ROUND(IF('Indicator Data'!BN55^2&gt;AT$195,0,IF('Indicator Data'!BN55^2&lt;AT$194,10,(AT$195-'Indicator Data'!BN55^2)/(AT$195-AT$194)*10)),1))</f>
        <v>1.5</v>
      </c>
      <c r="AU52" s="53">
        <f>IF('Indicator Data'!BO55="No data","x",ROUND(IF('Indicator Data'!BO55&gt;AU$195,0,IF('Indicator Data'!BO55&lt;AU$194,10,(AU$195-'Indicator Data'!BO55)/(AU$195-AU$194)*10)),1))</f>
        <v>5.5</v>
      </c>
      <c r="AV52" s="53">
        <f>IF('Indicator Data'!BP55="No data","x",ROUND(IF('Indicator Data'!BP55&gt;AV$195,0,IF('Indicator Data'!BP55&lt;AV$194,10,(AV$195-'Indicator Data'!BP55)/(AV$195-AV$194)*10)),1))</f>
        <v>4.3</v>
      </c>
      <c r="AW52" s="54">
        <f t="shared" si="18"/>
        <v>3.8</v>
      </c>
      <c r="AX52" s="54">
        <f>IF('Indicator Data'!BQ55="No data","x",ROUND(IF('Indicator Data'!BQ55&gt;AX$195,0,IF('Indicator Data'!BQ55&lt;AX$194,10,(AX$195-'Indicator Data'!BQ55)/(AX$195-AX$194)*10)),1))</f>
        <v>9</v>
      </c>
      <c r="AY52" s="56">
        <f t="shared" si="19"/>
        <v>6.4</v>
      </c>
      <c r="AZ52" s="61">
        <f t="shared" si="20"/>
        <v>5.8</v>
      </c>
    </row>
    <row r="53" spans="1:52" s="2" customFormat="1" x14ac:dyDescent="0.3">
      <c r="A53" s="98" t="str">
        <f>'Indicator Data'!A56</f>
        <v>Egypt</v>
      </c>
      <c r="B53" s="39" t="str">
        <f>'Indicator Data'!B56</f>
        <v>EGY</v>
      </c>
      <c r="C53" s="53">
        <f>ROUND(IF('Indicator Data'!AL56="No data",IF((0.1022*LN('Indicator Data'!CI56)-0.1711)&gt;C$195,0,IF((0.1022*LN('Indicator Data'!CI56)-0.1711)&lt;C$194,10,(C$195-(0.1022*LN('Indicator Data'!CI56)-0.1711))/(C$195-C$194)*10)),IF('Indicator Data'!AL56&gt;C$195,0,IF('Indicator Data'!AL56&lt;C$194,10,(C$195-'Indicator Data'!AL56)/(C$195-C$194)*10))),1)</f>
        <v>4</v>
      </c>
      <c r="D53" s="53">
        <f>IF('Indicator Data'!AM56="No data","x",ROUND((IF(LOG('Indicator Data'!AM56*1000)&gt;D$195,10,IF(LOG('Indicator Data'!AM56*1000)&lt;D$194,0,10-(D$195-LOG('Indicator Data'!AM56*1000))/(D$195-D$194)*10))),1))</f>
        <v>4.8</v>
      </c>
      <c r="E53" s="54">
        <f t="shared" si="4"/>
        <v>4.4000000000000004</v>
      </c>
      <c r="F53" s="53">
        <f>IF('Indicator Data'!AZ56="No data","x",ROUND(IF('Indicator Data'!AZ56&gt;F$195,10,IF('Indicator Data'!AZ56&lt;F$194,0,10-(F$195-'Indicator Data'!AZ56)/(F$195-F$194)*10)),1))</f>
        <v>6</v>
      </c>
      <c r="G53" s="53">
        <f>IF('Indicator Data'!BA56="No data","x",ROUND(IF('Indicator Data'!BA56&gt;G$195,10,IF('Indicator Data'!BA56&lt;G$194,0,10-(G$195-'Indicator Data'!BA56)/(G$195-G$194)*10)),1))</f>
        <v>1.7</v>
      </c>
      <c r="H53" s="54">
        <f t="shared" si="5"/>
        <v>3.9</v>
      </c>
      <c r="I53" s="55">
        <f>SUM(IF('Indicator Data'!AN56=0,0,'Indicator Data'!AN56),SUM('Indicator Data'!AO56:AP56))</f>
        <v>2115.1501699999999</v>
      </c>
      <c r="J53" s="55">
        <f>I53/'Indicator Data'!CJ56*1000000</f>
        <v>21.06973511475606</v>
      </c>
      <c r="K53" s="53">
        <f t="shared" si="6"/>
        <v>0.4</v>
      </c>
      <c r="L53" s="53">
        <f>IF('Indicator Data'!AQ56="No data","x",ROUND(IF('Indicator Data'!AQ56&gt;L$195,10,IF('Indicator Data'!AQ56&lt;L$194,0,10-(L$195-'Indicator Data'!AQ56)/(L$195-L$194)*10)),1))</f>
        <v>0.6</v>
      </c>
      <c r="M53" s="53">
        <f>IF('Indicator Data'!AR56="No data","x",IF('Indicator Data'!AR56=0,0,ROUND(IF('Indicator Data'!AR56&gt;M$195,10,IF('Indicator Data'!AR56&lt;M$194,0,10-(M$195-'Indicator Data'!AR56)/(M$195-M$194)*10)),1)))</f>
        <v>3.4</v>
      </c>
      <c r="N53" s="54">
        <f t="shared" si="7"/>
        <v>1.5</v>
      </c>
      <c r="O53" s="56">
        <f t="shared" si="8"/>
        <v>3.6</v>
      </c>
      <c r="P53" s="67">
        <f>IF(AND('Indicator Data'!BE56="No data",'Indicator Data'!BF56="No data"),0,SUM('Indicator Data'!BE56:BG56)/1000)</f>
        <v>408.70400000000001</v>
      </c>
      <c r="Q53" s="53">
        <f t="shared" si="9"/>
        <v>8.6999999999999993</v>
      </c>
      <c r="R53" s="57">
        <f>P53*1000/'Indicator Data'!CJ56</f>
        <v>4.0712404927453734E-3</v>
      </c>
      <c r="S53" s="53">
        <f t="shared" si="10"/>
        <v>4.5</v>
      </c>
      <c r="T53" s="58">
        <f t="shared" si="11"/>
        <v>6.6</v>
      </c>
      <c r="U53" s="53">
        <f>IF('Indicator Data'!AV56="No data","x",ROUND(IF('Indicator Data'!AV56&gt;U$195,10,IF('Indicator Data'!AV56&lt;U$194,0,10-(U$195-'Indicator Data'!AV56)/(U$195-U$194)*10)),1))</f>
        <v>0.2</v>
      </c>
      <c r="V53" s="53">
        <f>IF('Indicator Data'!AW56="No data","x",IF('Indicator Data'!AW56=0,0,ROUND(IF('Indicator Data'!AW56&gt;V$195,10,IF('Indicator Data'!AW56&lt;V$194,0,10-(V$195-'Indicator Data'!AW56)/(V$195-V$194)*10)),1)))</f>
        <v>0.1</v>
      </c>
      <c r="W53" s="53">
        <f t="shared" si="12"/>
        <v>0.15000000000000002</v>
      </c>
      <c r="X53" s="53">
        <f>IF('Indicator Data'!AU56="No data","x",ROUND(IF('Indicator Data'!AU56&gt;X$195,10,IF('Indicator Data'!AU56&lt;X$194,0,10-(X$195-'Indicator Data'!AU56)/(X$195-X$194)*10)),1))</f>
        <v>0.2</v>
      </c>
      <c r="Y53" s="159">
        <f>IF('Indicator Data'!AX56="No data","x",ROUND(IF('Indicator Data'!AX56&gt;Y$195,10,IF('Indicator Data'!AX56&lt;Y$194,0,10-(Y$195-'Indicator Data'!AX56)/(Y$195-Y$194)*10)),1))</f>
        <v>0</v>
      </c>
      <c r="Z53" s="57">
        <f>IF('Indicator Data'!AY56="No data","x",IF(('Indicator Data'!AY56/'Indicator Data'!CJ56)&gt;1,1,IF('Indicator Data'!AY56&gt;'Indicator Data'!AY56,1,'Indicator Data'!AY56/'Indicator Data'!CJ56)))</f>
        <v>5.0021737641430641E-2</v>
      </c>
      <c r="AA53" s="159">
        <f t="shared" si="13"/>
        <v>0.6</v>
      </c>
      <c r="AB53" s="54">
        <f t="shared" si="21"/>
        <v>0.2</v>
      </c>
      <c r="AC53" s="53">
        <f>IF('Indicator Data'!AS56="No data","x",ROUND(IF('Indicator Data'!AS56&gt;AC$195,10,IF('Indicator Data'!AS56&lt;AC$194,0,10-(AC$195-'Indicator Data'!AS56)/(AC$195-AC$194)*10)),1))</f>
        <v>1.6</v>
      </c>
      <c r="AD53" s="53">
        <f>IF('Indicator Data'!AT56="No data","x",ROUND(IF('Indicator Data'!AT56&gt;AD$195,10,IF('Indicator Data'!AT56&lt;AD$194,0,10-(AD$195-'Indicator Data'!AT56)/(AD$195-AD$194)*10)),1))</f>
        <v>1.6</v>
      </c>
      <c r="AE53" s="54">
        <f t="shared" si="14"/>
        <v>1.6</v>
      </c>
      <c r="AF53" s="67">
        <f>('Indicator Data'!BD56+'Indicator Data'!BC56*0.5+'Indicator Data'!BB56*0.25)/1000</f>
        <v>0</v>
      </c>
      <c r="AG53" s="59">
        <f>AF53*1000/'Indicator Data'!CJ56</f>
        <v>0</v>
      </c>
      <c r="AH53" s="54">
        <f t="shared" si="15"/>
        <v>0</v>
      </c>
      <c r="AI53" s="53">
        <f>IF('Indicator Data'!BH56="No data","x",ROUND(IF('Indicator Data'!BH56&lt;$AI$194,10,IF('Indicator Data'!BH56&gt;$AI$195,0,($AI$195-'Indicator Data'!BH56)/($AI$195-$AI$194)*10)),1))</f>
        <v>0</v>
      </c>
      <c r="AJ53" s="53">
        <f>IF('Indicator Data'!BI56="No data","x",ROUND(IF('Indicator Data'!BI56&gt;$AJ$195,10,IF('Indicator Data'!BI56&lt;$AJ$194,0,10-($AJ$195-'Indicator Data'!BI56)/($AJ$195-$AJ$194)*10)),1))</f>
        <v>0</v>
      </c>
      <c r="AK53" s="54">
        <f t="shared" si="22"/>
        <v>0</v>
      </c>
      <c r="AL53" s="60">
        <f t="shared" si="23"/>
        <v>0.5</v>
      </c>
      <c r="AM53" s="61">
        <f t="shared" si="24"/>
        <v>4.2</v>
      </c>
      <c r="AN53" s="53">
        <f>IF('Indicator Data'!BJ56="No data","x",ROUND((IF(LOG('Indicator Data'!BJ56)&gt;AN$195,10,IF(LOG('Indicator Data'!BJ56)&lt;AN$194,0,10-(AN$195-LOG('Indicator Data'!BJ56))/(AN$195-AN$194)*10))),1))</f>
        <v>7.7</v>
      </c>
      <c r="AO53" s="53">
        <f>IF('Indicator Data'!BK56="No data","x",ROUND((IF(LOG('Indicator Data'!BK56)&gt;AO$195,10,IF(LOG('Indicator Data'!BK56)&lt;AO$194,0,10-(AO$195-LOG('Indicator Data'!BK56))/(AO$195-AO$194)*10))),1))</f>
        <v>7.3</v>
      </c>
      <c r="AP53" s="54">
        <f t="shared" si="16"/>
        <v>7.5</v>
      </c>
      <c r="AQ53" s="54">
        <f>IF('Indicator Data'!BL56=0,10,ROUND(IF(LOG('Indicator Data'!BL56)&gt;AQ$195,0,IF(LOG('Indicator Data'!BL56)&lt;AQ$194,10,(AQ$195-LOG('Indicator Data'!BL56))/(AQ$195-AQ$194)*10)),1))</f>
        <v>7</v>
      </c>
      <c r="AR53" s="54">
        <f>IF('Indicator Data'!BM56="No data","x",ROUND(IF('Indicator Data'!BM56&gt;AR$195,10,IF('Indicator Data'!BM56&lt;AR$194,0,10-(AR$195-'Indicator Data'!BM56)/(AR$195-AR$194)*10)),1))</f>
        <v>8</v>
      </c>
      <c r="AS53" s="56">
        <f t="shared" si="17"/>
        <v>7.5</v>
      </c>
      <c r="AT53" s="53">
        <f>IF('Indicator Data'!BN56="No data","x",ROUND(IF('Indicator Data'!BN56^2&gt;AT$195,0,IF('Indicator Data'!BN56^2&lt;AT$194,10,(AT$195-'Indicator Data'!BN56^2)/(AT$195-AT$194)*10)),1))</f>
        <v>5.4</v>
      </c>
      <c r="AU53" s="53">
        <f>IF('Indicator Data'!BO56="No data","x",ROUND(IF('Indicator Data'!BO56&gt;AU$195,0,IF('Indicator Data'!BO56&lt;AU$194,10,(AU$195-'Indicator Data'!BO56)/(AU$195-AU$194)*10)),1))</f>
        <v>5.4</v>
      </c>
      <c r="AV53" s="53">
        <f>IF('Indicator Data'!BP56="No data","x",ROUND(IF('Indicator Data'!BP56&gt;AV$195,0,IF('Indicator Data'!BP56&lt;AV$194,10,(AV$195-'Indicator Data'!BP56)/(AV$195-AV$194)*10)),1))</f>
        <v>5.5</v>
      </c>
      <c r="AW53" s="54">
        <f t="shared" si="18"/>
        <v>5.4</v>
      </c>
      <c r="AX53" s="54">
        <f>IF('Indicator Data'!BQ56="No data","x",ROUND(IF('Indicator Data'!BQ56&gt;AX$195,0,IF('Indicator Data'!BQ56&lt;AX$194,10,(AX$195-'Indicator Data'!BQ56)/(AX$195-AX$194)*10)),1))</f>
        <v>6.6</v>
      </c>
      <c r="AY53" s="56">
        <f t="shared" si="19"/>
        <v>6</v>
      </c>
      <c r="AZ53" s="61">
        <f t="shared" si="20"/>
        <v>6.8</v>
      </c>
    </row>
    <row r="54" spans="1:52" s="2" customFormat="1" x14ac:dyDescent="0.3">
      <c r="A54" s="98" t="str">
        <f>'Indicator Data'!A57</f>
        <v>El Salvador</v>
      </c>
      <c r="B54" s="39" t="str">
        <f>'Indicator Data'!B57</f>
        <v>SLV</v>
      </c>
      <c r="C54" s="53">
        <f>ROUND(IF('Indicator Data'!AL57="No data",IF((0.1022*LN('Indicator Data'!CI57)-0.1711)&gt;C$195,0,IF((0.1022*LN('Indicator Data'!CI57)-0.1711)&lt;C$194,10,(C$195-(0.1022*LN('Indicator Data'!CI57)-0.1711))/(C$195-C$194)*10)),IF('Indicator Data'!AL57&gt;C$195,0,IF('Indicator Data'!AL57&lt;C$194,10,(C$195-'Indicator Data'!AL57)/(C$195-C$194)*10))),1)</f>
        <v>4.7</v>
      </c>
      <c r="D54" s="53">
        <f>IF('Indicator Data'!AM57="No data","x",ROUND((IF(LOG('Indicator Data'!AM57*1000)&gt;D$195,10,IF(LOG('Indicator Data'!AM57*1000)&lt;D$194,0,10-(D$195-LOG('Indicator Data'!AM57*1000))/(D$195-D$194)*10))),1))</f>
        <v>5.6</v>
      </c>
      <c r="E54" s="54">
        <f t="shared" si="4"/>
        <v>5.2</v>
      </c>
      <c r="F54" s="53">
        <f>IF('Indicator Data'!AZ57="No data","x",ROUND(IF('Indicator Data'!AZ57&gt;F$195,10,IF('Indicator Data'!AZ57&lt;F$194,0,10-(F$195-'Indicator Data'!AZ57)/(F$195-F$194)*10)),1))</f>
        <v>5.3</v>
      </c>
      <c r="G54" s="53">
        <f>IF('Indicator Data'!BA57="No data","x",ROUND(IF('Indicator Data'!BA57&gt;G$195,10,IF('Indicator Data'!BA57&lt;G$194,0,10-(G$195-'Indicator Data'!BA57)/(G$195-G$194)*10)),1))</f>
        <v>3.3</v>
      </c>
      <c r="H54" s="54">
        <f t="shared" si="5"/>
        <v>4.3</v>
      </c>
      <c r="I54" s="55">
        <f>SUM(IF('Indicator Data'!AN57=0,0,'Indicator Data'!AN57),SUM('Indicator Data'!AO57:AP57))</f>
        <v>396.54883000000001</v>
      </c>
      <c r="J54" s="55">
        <f>I54/'Indicator Data'!CJ57*1000000</f>
        <v>61.44661930255441</v>
      </c>
      <c r="K54" s="53">
        <f t="shared" si="6"/>
        <v>1.2</v>
      </c>
      <c r="L54" s="53">
        <f>IF('Indicator Data'!AQ57="No data","x",ROUND(IF('Indicator Data'!AQ57&gt;L$195,10,IF('Indicator Data'!AQ57&lt;L$194,0,10-(L$195-'Indicator Data'!AQ57)/(L$195-L$194)*10)),1))</f>
        <v>0.7</v>
      </c>
      <c r="M54" s="53">
        <f>IF('Indicator Data'!AR57="No data","x",IF('Indicator Data'!AR57=0,0,ROUND(IF('Indicator Data'!AR57&gt;M$195,10,IF('Indicator Data'!AR57&lt;M$194,0,10-(M$195-'Indicator Data'!AR57)/(M$195-M$194)*10)),1)))</f>
        <v>6.9</v>
      </c>
      <c r="N54" s="54">
        <f t="shared" si="7"/>
        <v>2.9</v>
      </c>
      <c r="O54" s="56">
        <f t="shared" si="8"/>
        <v>4.4000000000000004</v>
      </c>
      <c r="P54" s="67">
        <f>IF(AND('Indicator Data'!BE57="No data",'Indicator Data'!BF57="No data"),0,SUM('Indicator Data'!BE57:BG57)/1000)</f>
        <v>6.6000000000000003E-2</v>
      </c>
      <c r="Q54" s="53">
        <f t="shared" si="9"/>
        <v>0</v>
      </c>
      <c r="R54" s="57">
        <f>P54*1000/'Indicator Data'!CJ57</f>
        <v>1.0226929364458321E-5</v>
      </c>
      <c r="S54" s="53">
        <f t="shared" si="10"/>
        <v>0</v>
      </c>
      <c r="T54" s="58">
        <f t="shared" si="11"/>
        <v>0</v>
      </c>
      <c r="U54" s="53">
        <f>IF('Indicator Data'!AV57="No data","x",ROUND(IF('Indicator Data'!AV57&gt;U$195,10,IF('Indicator Data'!AV57&lt;U$194,0,10-(U$195-'Indicator Data'!AV57)/(U$195-U$194)*10)),1))</f>
        <v>1.2</v>
      </c>
      <c r="V54" s="53">
        <f>IF('Indicator Data'!AW57="No data","x",IF('Indicator Data'!AW57=0,0,ROUND(IF('Indicator Data'!AW57&gt;V$195,10,IF('Indicator Data'!AW57&lt;V$194,0,10-(V$195-'Indicator Data'!AW57)/(V$195-V$194)*10)),1)))</f>
        <v>1.1000000000000001</v>
      </c>
      <c r="W54" s="53">
        <f t="shared" si="12"/>
        <v>1.1499999999999999</v>
      </c>
      <c r="X54" s="53">
        <f>IF('Indicator Data'!AU57="No data","x",ROUND(IF('Indicator Data'!AU57&gt;X$195,10,IF('Indicator Data'!AU57&lt;X$194,0,10-(X$195-'Indicator Data'!AU57)/(X$195-X$194)*10)),1))</f>
        <v>1.3</v>
      </c>
      <c r="Y54" s="159">
        <f>IF('Indicator Data'!AX57="No data","x",ROUND(IF('Indicator Data'!AX57&gt;Y$195,10,IF('Indicator Data'!AX57&lt;Y$194,0,10-(Y$195-'Indicator Data'!AX57)/(Y$195-Y$194)*10)),1))</f>
        <v>0</v>
      </c>
      <c r="Z54" s="57">
        <f>IF('Indicator Data'!AY57="No data","x",IF(('Indicator Data'!AY57/'Indicator Data'!CJ57)&gt;1,1,IF('Indicator Data'!AY57&gt;'Indicator Data'!AY57,1,'Indicator Data'!AY57/'Indicator Data'!CJ57)))</f>
        <v>0.21864896064956496</v>
      </c>
      <c r="AA54" s="159">
        <f t="shared" si="13"/>
        <v>2.4</v>
      </c>
      <c r="AB54" s="54">
        <f t="shared" si="21"/>
        <v>1.2</v>
      </c>
      <c r="AC54" s="53">
        <f>IF('Indicator Data'!AS57="No data","x",ROUND(IF('Indicator Data'!AS57&gt;AC$195,10,IF('Indicator Data'!AS57&lt;AC$194,0,10-(AC$195-'Indicator Data'!AS57)/(AC$195-AC$194)*10)),1))</f>
        <v>1.1000000000000001</v>
      </c>
      <c r="AD54" s="53">
        <f>IF('Indicator Data'!AT57="No data","x",ROUND(IF('Indicator Data'!AT57&gt;AD$195,10,IF('Indicator Data'!AT57&lt;AD$194,0,10-(AD$195-'Indicator Data'!AT57)/(AD$195-AD$194)*10)),1))</f>
        <v>1.1000000000000001</v>
      </c>
      <c r="AE54" s="54">
        <f t="shared" si="14"/>
        <v>1.1000000000000001</v>
      </c>
      <c r="AF54" s="67">
        <f>('Indicator Data'!BD57+'Indicator Data'!BC57*0.5+'Indicator Data'!BB57*0.25)/1000</f>
        <v>214.983</v>
      </c>
      <c r="AG54" s="59">
        <f>AF54*1000/'Indicator Data'!CJ57</f>
        <v>3.3312362963020356E-2</v>
      </c>
      <c r="AH54" s="54">
        <f t="shared" si="15"/>
        <v>3.3</v>
      </c>
      <c r="AI54" s="53">
        <f>IF('Indicator Data'!BH57="No data","x",ROUND(IF('Indicator Data'!BH57&lt;$AI$194,10,IF('Indicator Data'!BH57&gt;$AI$195,0,($AI$195-'Indicator Data'!BH57)/($AI$195-$AI$194)*10)),1))</f>
        <v>4.3</v>
      </c>
      <c r="AJ54" s="53">
        <f>IF('Indicator Data'!BI57="No data","x",ROUND(IF('Indicator Data'!BI57&gt;$AJ$195,10,IF('Indicator Data'!BI57&lt;$AJ$194,0,10-($AJ$195-'Indicator Data'!BI57)/($AJ$195-$AJ$194)*10)),1))</f>
        <v>1.3</v>
      </c>
      <c r="AK54" s="54">
        <f t="shared" si="22"/>
        <v>2.8</v>
      </c>
      <c r="AL54" s="60">
        <f t="shared" si="23"/>
        <v>2.2000000000000002</v>
      </c>
      <c r="AM54" s="61">
        <f t="shared" si="24"/>
        <v>1.2</v>
      </c>
      <c r="AN54" s="53">
        <f>IF('Indicator Data'!BJ57="No data","x",ROUND((IF(LOG('Indicator Data'!BJ57)&gt;AN$195,10,IF(LOG('Indicator Data'!BJ57)&lt;AN$194,0,10-(AN$195-LOG('Indicator Data'!BJ57))/(AN$195-AN$194)*10))),1))</f>
        <v>6</v>
      </c>
      <c r="AO54" s="53">
        <f>IF('Indicator Data'!BK57="No data","x",ROUND((IF(LOG('Indicator Data'!BK57)&gt;AO$195,10,IF(LOG('Indicator Data'!BK57)&lt;AO$194,0,10-(AO$195-LOG('Indicator Data'!BK57))/(AO$195-AO$194)*10))),1))</f>
        <v>5.5</v>
      </c>
      <c r="AP54" s="54">
        <f t="shared" si="16"/>
        <v>5.8</v>
      </c>
      <c r="AQ54" s="54">
        <f>IF('Indicator Data'!BL57=0,10,ROUND(IF(LOG('Indicator Data'!BL57)&gt;AQ$195,0,IF(LOG('Indicator Data'!BL57)&lt;AQ$194,10,(AQ$195-LOG('Indicator Data'!BL57))/(AQ$195-AQ$194)*10)),1))</f>
        <v>6.9</v>
      </c>
      <c r="AR54" s="54">
        <f>IF('Indicator Data'!BM57="No data","x",ROUND(IF('Indicator Data'!BM57&gt;AR$195,10,IF('Indicator Data'!BM57&lt;AR$194,0,10-(AR$195-'Indicator Data'!BM57)/(AR$195-AR$194)*10)),1))</f>
        <v>10</v>
      </c>
      <c r="AS54" s="56">
        <f t="shared" si="17"/>
        <v>7.6</v>
      </c>
      <c r="AT54" s="53">
        <f>IF('Indicator Data'!BN57="No data","x",ROUND(IF('Indicator Data'!BN57^2&gt;AT$195,0,IF('Indicator Data'!BN57^2&lt;AT$194,10,(AT$195-'Indicator Data'!BN57^2)/(AT$195-AT$194)*10)),1))</f>
        <v>2.4</v>
      </c>
      <c r="AU54" s="53">
        <f>IF('Indicator Data'!BO57="No data","x",ROUND(IF('Indicator Data'!BO57&gt;AU$195,0,IF('Indicator Data'!BO57&lt;AU$194,10,(AU$195-'Indicator Data'!BO57)/(AU$195-AU$194)*10)),1))</f>
        <v>2.7</v>
      </c>
      <c r="AV54" s="53">
        <f>IF('Indicator Data'!BP57="No data","x",ROUND(IF('Indicator Data'!BP57&gt;AV$195,0,IF('Indicator Data'!BP57&lt;AV$194,10,(AV$195-'Indicator Data'!BP57)/(AV$195-AV$194)*10)),1))</f>
        <v>7.1</v>
      </c>
      <c r="AW54" s="54">
        <f t="shared" si="18"/>
        <v>4.0999999999999996</v>
      </c>
      <c r="AX54" s="54">
        <f>IF('Indicator Data'!BQ57="No data","x",ROUND(IF('Indicator Data'!BQ57&gt;AX$195,0,IF('Indicator Data'!BQ57&lt;AX$194,10,(AX$195-'Indicator Data'!BQ57)/(AX$195-AX$194)*10)),1))</f>
        <v>9.1999999999999993</v>
      </c>
      <c r="AY54" s="56">
        <f t="shared" si="19"/>
        <v>6.7</v>
      </c>
      <c r="AZ54" s="61">
        <f t="shared" si="20"/>
        <v>7.2</v>
      </c>
    </row>
    <row r="55" spans="1:52" s="2" customFormat="1" x14ac:dyDescent="0.3">
      <c r="A55" s="98" t="str">
        <f>'Indicator Data'!A58</f>
        <v>Equatorial Guinea</v>
      </c>
      <c r="B55" s="39" t="str">
        <f>'Indicator Data'!B58</f>
        <v>GNQ</v>
      </c>
      <c r="C55" s="53">
        <f>ROUND(IF('Indicator Data'!AL58="No data",IF((0.1022*LN('Indicator Data'!CI58)-0.1711)&gt;C$195,0,IF((0.1022*LN('Indicator Data'!CI58)-0.1711)&lt;C$194,10,(C$195-(0.1022*LN('Indicator Data'!CI58)-0.1711))/(C$195-C$194)*10)),IF('Indicator Data'!AL58&gt;C$195,0,IF('Indicator Data'!AL58&lt;C$194,10,(C$195-'Indicator Data'!AL58)/(C$195-C$194)*10))),1)</f>
        <v>6.2</v>
      </c>
      <c r="D55" s="53" t="str">
        <f>IF('Indicator Data'!AM58="No data","x",ROUND((IF(LOG('Indicator Data'!AM58*1000)&gt;D$195,10,IF(LOG('Indicator Data'!AM58*1000)&lt;D$194,0,10-(D$195-LOG('Indicator Data'!AM58*1000))/(D$195-D$194)*10))),1))</f>
        <v>x</v>
      </c>
      <c r="E55" s="54">
        <f t="shared" si="4"/>
        <v>6.2</v>
      </c>
      <c r="F55" s="53" t="str">
        <f>IF('Indicator Data'!AZ58="No data","x",ROUND(IF('Indicator Data'!AZ58&gt;F$195,10,IF('Indicator Data'!AZ58&lt;F$194,0,10-(F$195-'Indicator Data'!AZ58)/(F$195-F$194)*10)),1))</f>
        <v>x</v>
      </c>
      <c r="G55" s="53" t="str">
        <f>IF('Indicator Data'!BA58="No data","x",ROUND(IF('Indicator Data'!BA58&gt;G$195,10,IF('Indicator Data'!BA58&lt;G$194,0,10-(G$195-'Indicator Data'!BA58)/(G$195-G$194)*10)),1))</f>
        <v>x</v>
      </c>
      <c r="H55" s="54" t="str">
        <f t="shared" si="5"/>
        <v>x</v>
      </c>
      <c r="I55" s="55">
        <f>SUM(IF('Indicator Data'!AN58=0,0,'Indicator Data'!AN58),SUM('Indicator Data'!AO58:AP58))</f>
        <v>11.68</v>
      </c>
      <c r="J55" s="55">
        <f>I55/'Indicator Data'!CJ58*1000000</f>
        <v>8.6136836624674959</v>
      </c>
      <c r="K55" s="53">
        <f t="shared" si="6"/>
        <v>0.2</v>
      </c>
      <c r="L55" s="53">
        <f>IF('Indicator Data'!AQ58="No data","x",ROUND(IF('Indicator Data'!AQ58&gt;L$195,10,IF('Indicator Data'!AQ58&lt;L$194,0,10-(L$195-'Indicator Data'!AQ58)/(L$195-L$194)*10)),1))</f>
        <v>0</v>
      </c>
      <c r="M55" s="53" t="str">
        <f>IF('Indicator Data'!AR58="No data","x",IF('Indicator Data'!AR58=0,0,ROUND(IF('Indicator Data'!AR58&gt;M$195,10,IF('Indicator Data'!AR58&lt;M$194,0,10-(M$195-'Indicator Data'!AR58)/(M$195-M$194)*10)),1)))</f>
        <v>x</v>
      </c>
      <c r="N55" s="54">
        <f t="shared" si="7"/>
        <v>0.1</v>
      </c>
      <c r="O55" s="56">
        <f t="shared" si="8"/>
        <v>4.2</v>
      </c>
      <c r="P55" s="67">
        <f>IF(AND('Indicator Data'!BE58="No data",'Indicator Data'!BF58="No data"),0,SUM('Indicator Data'!BE58:BG58)/1000)</f>
        <v>0</v>
      </c>
      <c r="Q55" s="53">
        <f t="shared" si="9"/>
        <v>0</v>
      </c>
      <c r="R55" s="57">
        <f>P55*1000/'Indicator Data'!CJ58</f>
        <v>0</v>
      </c>
      <c r="S55" s="53">
        <f t="shared" si="10"/>
        <v>0</v>
      </c>
      <c r="T55" s="58">
        <f t="shared" si="11"/>
        <v>0</v>
      </c>
      <c r="U55" s="53">
        <f>IF('Indicator Data'!AV58="No data","x",ROUND(IF('Indicator Data'!AV58&gt;U$195,10,IF('Indicator Data'!AV58&lt;U$194,0,10-(U$195-'Indicator Data'!AV58)/(U$195-U$194)*10)),1))</f>
        <v>10</v>
      </c>
      <c r="V55" s="53">
        <f>IF('Indicator Data'!AW58="No data","x",IF('Indicator Data'!AW58=0,0,ROUND(IF('Indicator Data'!AW58&gt;V$195,10,IF('Indicator Data'!AW58&lt;V$194,0,10-(V$195-'Indicator Data'!AW58)/(V$195-V$194)*10)),1)))</f>
        <v>10</v>
      </c>
      <c r="W55" s="53">
        <f t="shared" si="12"/>
        <v>10</v>
      </c>
      <c r="X55" s="53">
        <f>IF('Indicator Data'!AU58="No data","x",ROUND(IF('Indicator Data'!AU58&gt;X$195,10,IF('Indicator Data'!AU58&lt;X$194,0,10-(X$195-'Indicator Data'!AU58)/(X$195-X$194)*10)),1))</f>
        <v>3.5</v>
      </c>
      <c r="Y55" s="159">
        <f>IF('Indicator Data'!AX58="No data","x",ROUND(IF('Indicator Data'!AX58&gt;Y$195,10,IF('Indicator Data'!AX58&lt;Y$194,0,10-(Y$195-'Indicator Data'!AX58)/(Y$195-Y$194)*10)),1))</f>
        <v>8.6</v>
      </c>
      <c r="Z55" s="57">
        <f>IF('Indicator Data'!AY58="No data","x",IF(('Indicator Data'!AY58/'Indicator Data'!CJ58)&gt;1,1,IF('Indicator Data'!AY58&gt;'Indicator Data'!AY58,1,'Indicator Data'!AY58/'Indicator Data'!CJ58)))</f>
        <v>0.31661629726648288</v>
      </c>
      <c r="AA55" s="159">
        <f t="shared" si="13"/>
        <v>3.5</v>
      </c>
      <c r="AB55" s="54">
        <f t="shared" si="21"/>
        <v>6.4</v>
      </c>
      <c r="AC55" s="53">
        <f>IF('Indicator Data'!AS58="No data","x",ROUND(IF('Indicator Data'!AS58&gt;AC$195,10,IF('Indicator Data'!AS58&lt;AC$194,0,10-(AC$195-'Indicator Data'!AS58)/(AC$195-AC$194)*10)),1))</f>
        <v>6.6</v>
      </c>
      <c r="AD55" s="53">
        <f>IF('Indicator Data'!AT58="No data","x",ROUND(IF('Indicator Data'!AT58&gt;AD$195,10,IF('Indicator Data'!AT58&lt;AD$194,0,10-(AD$195-'Indicator Data'!AT58)/(AD$195-AD$194)*10)),1))</f>
        <v>1.2</v>
      </c>
      <c r="AE55" s="54">
        <f t="shared" si="14"/>
        <v>3.9</v>
      </c>
      <c r="AF55" s="67">
        <f>('Indicator Data'!BD58+'Indicator Data'!BC58*0.5+'Indicator Data'!BB58*0.25)/1000</f>
        <v>0</v>
      </c>
      <c r="AG55" s="59">
        <f>AF55*1000/'Indicator Data'!CJ58</f>
        <v>0</v>
      </c>
      <c r="AH55" s="54">
        <f t="shared" si="15"/>
        <v>0</v>
      </c>
      <c r="AI55" s="53">
        <f>IF('Indicator Data'!BH58="No data","x",ROUND(IF('Indicator Data'!BH58&lt;$AI$194,10,IF('Indicator Data'!BH58&gt;$AI$195,0,($AI$195-'Indicator Data'!BH58)/($AI$195-$AI$194)*10)),1))</f>
        <v>3.7</v>
      </c>
      <c r="AJ55" s="53">
        <f>IF('Indicator Data'!BI58="No data","x",ROUND(IF('Indicator Data'!BI58&gt;$AJ$195,10,IF('Indicator Data'!BI58&lt;$AJ$194,0,10-($AJ$195-'Indicator Data'!BI58)/($AJ$195-$AJ$194)*10)),1))</f>
        <v>1.8</v>
      </c>
      <c r="AK55" s="54">
        <f t="shared" si="22"/>
        <v>2.8</v>
      </c>
      <c r="AL55" s="60">
        <f t="shared" si="23"/>
        <v>3.6</v>
      </c>
      <c r="AM55" s="61">
        <f t="shared" si="24"/>
        <v>2</v>
      </c>
      <c r="AN55" s="53">
        <f>IF('Indicator Data'!BJ58="No data","x",ROUND((IF(LOG('Indicator Data'!BJ58)&gt;AN$195,10,IF(LOG('Indicator Data'!BJ58)&lt;AN$194,0,10-(AN$195-LOG('Indicator Data'!BJ58))/(AN$195-AN$194)*10))),1))</f>
        <v>4.2</v>
      </c>
      <c r="AO55" s="53" t="str">
        <f>IF('Indicator Data'!BK58="No data","x",ROUND((IF(LOG('Indicator Data'!BK58)&gt;AO$195,10,IF(LOG('Indicator Data'!BK58)&lt;AO$194,0,10-(AO$195-LOG('Indicator Data'!BK58))/(AO$195-AO$194)*10))),1))</f>
        <v>x</v>
      </c>
      <c r="AP55" s="54">
        <f t="shared" si="16"/>
        <v>4.2</v>
      </c>
      <c r="AQ55" s="54">
        <f>IF('Indicator Data'!BL58=0,10,ROUND(IF(LOG('Indicator Data'!BL58)&gt;AQ$195,0,IF(LOG('Indicator Data'!BL58)&lt;AQ$194,10,(AQ$195-LOG('Indicator Data'!BL58))/(AQ$195-AQ$194)*10)),1))</f>
        <v>5.9</v>
      </c>
      <c r="AR55" s="54">
        <f>IF('Indicator Data'!BM58="No data","x",ROUND(IF('Indicator Data'!BM58&gt;AR$195,10,IF('Indicator Data'!BM58&lt;AR$194,0,10-(AR$195-'Indicator Data'!BM58)/(AR$195-AR$194)*10)),1))</f>
        <v>4</v>
      </c>
      <c r="AS55" s="56">
        <f t="shared" si="17"/>
        <v>4.7</v>
      </c>
      <c r="AT55" s="53">
        <f>IF('Indicator Data'!BN58="No data","x",ROUND(IF('Indicator Data'!BN58^2&gt;AT$195,0,IF('Indicator Data'!BN58^2&lt;AT$194,10,(AT$195-'Indicator Data'!BN58^2)/(AT$195-AT$194)*10)),1))</f>
        <v>1.1000000000000001</v>
      </c>
      <c r="AU55" s="53">
        <f>IF('Indicator Data'!BO58="No data","x",ROUND(IF('Indicator Data'!BO58&gt;AU$195,0,IF('Indicator Data'!BO58&lt;AU$194,10,(AU$195-'Indicator Data'!BO58)/(AU$195-AU$194)*10)),1))</f>
        <v>7.9</v>
      </c>
      <c r="AV55" s="53">
        <f>IF('Indicator Data'!BP58="No data","x",ROUND(IF('Indicator Data'!BP58&gt;AV$195,0,IF('Indicator Data'!BP58&lt;AV$194,10,(AV$195-'Indicator Data'!BP58)/(AV$195-AV$194)*10)),1))</f>
        <v>7.6</v>
      </c>
      <c r="AW55" s="54">
        <f t="shared" si="18"/>
        <v>5.5</v>
      </c>
      <c r="AX55" s="54" t="str">
        <f>IF('Indicator Data'!BQ58="No data","x",ROUND(IF('Indicator Data'!BQ58&gt;AX$195,0,IF('Indicator Data'!BQ58&lt;AX$194,10,(AX$195-'Indicator Data'!BQ58)/(AX$195-AX$194)*10)),1))</f>
        <v>x</v>
      </c>
      <c r="AY55" s="56">
        <f t="shared" si="19"/>
        <v>5.5</v>
      </c>
      <c r="AZ55" s="61">
        <f t="shared" si="20"/>
        <v>5.0999999999999996</v>
      </c>
    </row>
    <row r="56" spans="1:52" s="2" customFormat="1" x14ac:dyDescent="0.3">
      <c r="A56" s="98" t="str">
        <f>'Indicator Data'!A59</f>
        <v>Eritrea</v>
      </c>
      <c r="B56" s="39" t="str">
        <f>'Indicator Data'!B59</f>
        <v>ERI</v>
      </c>
      <c r="C56" s="53">
        <f>ROUND(IF('Indicator Data'!AL59="No data",IF((0.1022*LN('Indicator Data'!CI59)-0.1711)&gt;C$195,0,IF((0.1022*LN('Indicator Data'!CI59)-0.1711)&lt;C$194,10,(C$195-(0.1022*LN('Indicator Data'!CI59)-0.1711))/(C$195-C$194)*10)),IF('Indicator Data'!AL59&gt;C$195,0,IF('Indicator Data'!AL59&lt;C$194,10,(C$195-'Indicator Data'!AL59)/(C$195-C$194)*10))),1)</f>
        <v>9.3000000000000007</v>
      </c>
      <c r="D56" s="53" t="str">
        <f>IF('Indicator Data'!AM59="No data","x",ROUND((IF(LOG('Indicator Data'!AM59*1000)&gt;D$195,10,IF(LOG('Indicator Data'!AM59*1000)&lt;D$194,0,10-(D$195-LOG('Indicator Data'!AM59*1000))/(D$195-D$194)*10))),1))</f>
        <v>x</v>
      </c>
      <c r="E56" s="54">
        <f t="shared" si="4"/>
        <v>9.3000000000000007</v>
      </c>
      <c r="F56" s="53" t="str">
        <f>IF('Indicator Data'!AZ59="No data","x",ROUND(IF('Indicator Data'!AZ59&gt;F$195,10,IF('Indicator Data'!AZ59&lt;F$194,0,10-(F$195-'Indicator Data'!AZ59)/(F$195-F$194)*10)),1))</f>
        <v>x</v>
      </c>
      <c r="G56" s="53" t="str">
        <f>IF('Indicator Data'!BA59="No data","x",ROUND(IF('Indicator Data'!BA59&gt;G$195,10,IF('Indicator Data'!BA59&lt;G$194,0,10-(G$195-'Indicator Data'!BA59)/(G$195-G$194)*10)),1))</f>
        <v>x</v>
      </c>
      <c r="H56" s="54" t="str">
        <f t="shared" si="5"/>
        <v>x</v>
      </c>
      <c r="I56" s="55">
        <f>SUM(IF('Indicator Data'!AN59=0,0,'Indicator Data'!AN59),SUM('Indicator Data'!AO59:AP59))</f>
        <v>364.62790999999999</v>
      </c>
      <c r="J56" s="55">
        <f>I56/'Indicator Data'!CJ59*1000000</f>
        <v>104.26528766409588</v>
      </c>
      <c r="K56" s="53">
        <f t="shared" si="6"/>
        <v>2.1</v>
      </c>
      <c r="L56" s="53" t="str">
        <f>IF('Indicator Data'!AQ59="No data","x",ROUND(IF('Indicator Data'!AQ59&gt;L$195,10,IF('Indicator Data'!AQ59&lt;L$194,0,10-(L$195-'Indicator Data'!AQ59)/(L$195-L$194)*10)),1))</f>
        <v>x</v>
      </c>
      <c r="M56" s="53" t="str">
        <f>IF('Indicator Data'!AR59="No data","x",IF('Indicator Data'!AR59=0,0,ROUND(IF('Indicator Data'!AR59&gt;M$195,10,IF('Indicator Data'!AR59&lt;M$194,0,10-(M$195-'Indicator Data'!AR59)/(M$195-M$194)*10)),1)))</f>
        <v>x</v>
      </c>
      <c r="N56" s="54">
        <f t="shared" si="7"/>
        <v>2.1</v>
      </c>
      <c r="O56" s="56">
        <f t="shared" si="8"/>
        <v>6.9</v>
      </c>
      <c r="P56" s="67">
        <f>IF(AND('Indicator Data'!BE59="No data",'Indicator Data'!BF59="No data"),0,SUM('Indicator Data'!BE59:BG59)/1000)</f>
        <v>2.5489999999999999</v>
      </c>
      <c r="Q56" s="53">
        <f t="shared" si="9"/>
        <v>1.4</v>
      </c>
      <c r="R56" s="57">
        <f>P56*1000/'Indicator Data'!CJ59</f>
        <v>7.2888610818568555E-4</v>
      </c>
      <c r="S56" s="53">
        <f t="shared" si="10"/>
        <v>3</v>
      </c>
      <c r="T56" s="58">
        <f t="shared" si="11"/>
        <v>2.2000000000000002</v>
      </c>
      <c r="U56" s="53">
        <f>IF('Indicator Data'!AV59="No data","x",ROUND(IF('Indicator Data'!AV59&gt;U$195,10,IF('Indicator Data'!AV59&lt;U$194,0,10-(U$195-'Indicator Data'!AV59)/(U$195-U$194)*10)),1))</f>
        <v>1.2</v>
      </c>
      <c r="V56" s="53">
        <f>IF('Indicator Data'!AW59="No data","x",IF('Indicator Data'!AW59=0,0,ROUND(IF('Indicator Data'!AW59&gt;V$195,10,IF('Indicator Data'!AW59&lt;V$194,0,10-(V$195-'Indicator Data'!AW59)/(V$195-V$194)*10)),1)))</f>
        <v>0.8</v>
      </c>
      <c r="W56" s="53">
        <f t="shared" si="12"/>
        <v>1</v>
      </c>
      <c r="X56" s="53">
        <f>IF('Indicator Data'!AU59="No data","x",ROUND(IF('Indicator Data'!AU59&gt;X$195,10,IF('Indicator Data'!AU59&lt;X$194,0,10-(X$195-'Indicator Data'!AU59)/(X$195-X$194)*10)),1))</f>
        <v>1.2</v>
      </c>
      <c r="Y56" s="159">
        <f>IF('Indicator Data'!AX59="No data","x",ROUND(IF('Indicator Data'!AX59&gt;Y$195,10,IF('Indicator Data'!AX59&lt;Y$194,0,10-(Y$195-'Indicator Data'!AX59)/(Y$195-Y$194)*10)),1))</f>
        <v>0.6</v>
      </c>
      <c r="Z56" s="57">
        <f>IF('Indicator Data'!AY59="No data","x",IF(('Indicator Data'!AY59/'Indicator Data'!CJ59)&gt;1,1,IF('Indicator Data'!AY59&gt;'Indicator Data'!AY59,1,'Indicator Data'!AY59/'Indicator Data'!CJ59)))</f>
        <v>0.3078821783772176</v>
      </c>
      <c r="AA56" s="159">
        <f t="shared" si="13"/>
        <v>3.4</v>
      </c>
      <c r="AB56" s="54">
        <f t="shared" si="21"/>
        <v>1.6</v>
      </c>
      <c r="AC56" s="53">
        <f>IF('Indicator Data'!AS59="No data","x",ROUND(IF('Indicator Data'!AS59&gt;AC$195,10,IF('Indicator Data'!AS59&lt;AC$194,0,10-(AC$195-'Indicator Data'!AS59)/(AC$195-AC$194)*10)),1))</f>
        <v>3.2</v>
      </c>
      <c r="AD56" s="53">
        <f>IF('Indicator Data'!AT59="No data","x",ROUND(IF('Indicator Data'!AT59&gt;AD$195,10,IF('Indicator Data'!AT59&lt;AD$194,0,10-(AD$195-'Indicator Data'!AT59)/(AD$195-AD$194)*10)),1))</f>
        <v>8.6</v>
      </c>
      <c r="AE56" s="54">
        <f t="shared" si="14"/>
        <v>5.9</v>
      </c>
      <c r="AF56" s="67">
        <f>('Indicator Data'!BD59+'Indicator Data'!BC59*0.5+'Indicator Data'!BB59*0.25)/1000</f>
        <v>0</v>
      </c>
      <c r="AG56" s="59">
        <f>AF56*1000/'Indicator Data'!CJ59</f>
        <v>0</v>
      </c>
      <c r="AH56" s="54">
        <f t="shared" si="15"/>
        <v>0</v>
      </c>
      <c r="AI56" s="53">
        <f>IF('Indicator Data'!BH59="No data","x",ROUND(IF('Indicator Data'!BH59&lt;$AI$194,10,IF('Indicator Data'!BH59&gt;$AI$195,0,($AI$195-'Indicator Data'!BH59)/($AI$195-$AI$194)*10)),1))</f>
        <v>6</v>
      </c>
      <c r="AJ56" s="53">
        <f>IF('Indicator Data'!BI59="No data","x",ROUND(IF('Indicator Data'!BI59&gt;$AJ$195,10,IF('Indicator Data'!BI59&lt;$AJ$194,0,10-($AJ$195-'Indicator Data'!BI59)/($AJ$195-$AJ$194)*10)),1))</f>
        <v>5.2</v>
      </c>
      <c r="AK56" s="54">
        <f t="shared" si="22"/>
        <v>5.6</v>
      </c>
      <c r="AL56" s="60">
        <f t="shared" si="23"/>
        <v>3.7</v>
      </c>
      <c r="AM56" s="61">
        <f t="shared" si="24"/>
        <v>3</v>
      </c>
      <c r="AN56" s="53">
        <f>IF('Indicator Data'!BJ59="No data","x",ROUND((IF(LOG('Indicator Data'!BJ59)&gt;AN$195,10,IF(LOG('Indicator Data'!BJ59)&lt;AN$194,0,10-(AN$195-LOG('Indicator Data'!BJ59))/(AN$195-AN$194)*10))),1))</f>
        <v>2.5</v>
      </c>
      <c r="AO56" s="53" t="str">
        <f>IF('Indicator Data'!BK59="No data","x",ROUND((IF(LOG('Indicator Data'!BK59)&gt;AO$195,10,IF(LOG('Indicator Data'!BK59)&lt;AO$194,0,10-(AO$195-LOG('Indicator Data'!BK59))/(AO$195-AO$194)*10))),1))</f>
        <v>x</v>
      </c>
      <c r="AP56" s="54">
        <f t="shared" si="16"/>
        <v>2.5</v>
      </c>
      <c r="AQ56" s="54">
        <f>IF('Indicator Data'!BL59=0,10,ROUND(IF(LOG('Indicator Data'!BL59)&gt;AQ$195,0,IF(LOG('Indicator Data'!BL59)&lt;AQ$194,10,(AQ$195-LOG('Indicator Data'!BL59))/(AQ$195-AQ$194)*10)),1))</f>
        <v>4.0999999999999996</v>
      </c>
      <c r="AR56" s="54">
        <f>IF('Indicator Data'!BM59="No data","x",ROUND(IF('Indicator Data'!BM59&gt;AR$195,10,IF('Indicator Data'!BM59&lt;AR$194,0,10-(AR$195-'Indicator Data'!BM59)/(AR$195-AR$194)*10)),1))</f>
        <v>2</v>
      </c>
      <c r="AS56" s="56">
        <f t="shared" si="17"/>
        <v>2.9</v>
      </c>
      <c r="AT56" s="53">
        <f>IF('Indicator Data'!BN59="No data","x",ROUND(IF('Indicator Data'!BN59^2&gt;AT$195,0,IF('Indicator Data'!BN59^2&lt;AT$194,10,(AT$195-'Indicator Data'!BN59^2)/(AT$195-AT$194)*10)),1))</f>
        <v>4.5</v>
      </c>
      <c r="AU56" s="53">
        <f>IF('Indicator Data'!BO59="No data","x",ROUND(IF('Indicator Data'!BO59&gt;AU$195,0,IF('Indicator Data'!BO59&lt;AU$194,10,(AU$195-'Indicator Data'!BO59)/(AU$195-AU$194)*10)),1))</f>
        <v>9.1999999999999993</v>
      </c>
      <c r="AV56" s="53">
        <f>IF('Indicator Data'!BP59="No data","x",ROUND(IF('Indicator Data'!BP59&gt;AV$195,0,IF('Indicator Data'!BP59&lt;AV$194,10,(AV$195-'Indicator Data'!BP59)/(AV$195-AV$194)*10)),1))</f>
        <v>9.9</v>
      </c>
      <c r="AW56" s="54">
        <f t="shared" si="18"/>
        <v>7.9</v>
      </c>
      <c r="AX56" s="54" t="str">
        <f>IF('Indicator Data'!BQ59="No data","x",ROUND(IF('Indicator Data'!BQ59&gt;AX$195,0,IF('Indicator Data'!BQ59&lt;AX$194,10,(AX$195-'Indicator Data'!BQ59)/(AX$195-AX$194)*10)),1))</f>
        <v>x</v>
      </c>
      <c r="AY56" s="56">
        <f t="shared" si="19"/>
        <v>7.9</v>
      </c>
      <c r="AZ56" s="61">
        <f t="shared" si="20"/>
        <v>5.4</v>
      </c>
    </row>
    <row r="57" spans="1:52" s="2" customFormat="1" x14ac:dyDescent="0.3">
      <c r="A57" s="98" t="str">
        <f>'Indicator Data'!A60</f>
        <v>Estonia</v>
      </c>
      <c r="B57" s="39" t="str">
        <f>'Indicator Data'!B60</f>
        <v>EST</v>
      </c>
      <c r="C57" s="53">
        <f>ROUND(IF('Indicator Data'!AL60="No data",IF((0.1022*LN('Indicator Data'!CI60)-0.1711)&gt;C$195,0,IF((0.1022*LN('Indicator Data'!CI60)-0.1711)&lt;C$194,10,(C$195-(0.1022*LN('Indicator Data'!CI60)-0.1711))/(C$195-C$194)*10)),IF('Indicator Data'!AL60&gt;C$195,0,IF('Indicator Data'!AL60&lt;C$194,10,(C$195-'Indicator Data'!AL60)/(C$195-C$194)*10))),1)</f>
        <v>0.4</v>
      </c>
      <c r="D57" s="53" t="str">
        <f>IF('Indicator Data'!AM60="No data","x",ROUND((IF(LOG('Indicator Data'!AM60*1000)&gt;D$195,10,IF(LOG('Indicator Data'!AM60*1000)&lt;D$194,0,10-(D$195-LOG('Indicator Data'!AM60*1000))/(D$195-D$194)*10))),1))</f>
        <v>x</v>
      </c>
      <c r="E57" s="54">
        <f t="shared" si="4"/>
        <v>0.4</v>
      </c>
      <c r="F57" s="53">
        <f>IF('Indicator Data'!AZ60="No data","x",ROUND(IF('Indicator Data'!AZ60&gt;F$195,10,IF('Indicator Data'!AZ60&lt;F$194,0,10-(F$195-'Indicator Data'!AZ60)/(F$195-F$194)*10)),1))</f>
        <v>1.2</v>
      </c>
      <c r="G57" s="53">
        <f>IF('Indicator Data'!BA60="No data","x",ROUND(IF('Indicator Data'!BA60&gt;G$195,10,IF('Indicator Data'!BA60&lt;G$194,0,10-(G$195-'Indicator Data'!BA60)/(G$195-G$194)*10)),1))</f>
        <v>1.9</v>
      </c>
      <c r="H57" s="54">
        <f t="shared" si="5"/>
        <v>1.6</v>
      </c>
      <c r="I57" s="55">
        <f>SUM(IF('Indicator Data'!AN60=0,0,'Indicator Data'!AN60),SUM('Indicator Data'!AO60:AP60))</f>
        <v>0.23229</v>
      </c>
      <c r="J57" s="55">
        <f>I57/'Indicator Data'!CJ60*1000000</f>
        <v>0.17522737919313483</v>
      </c>
      <c r="K57" s="53">
        <f t="shared" si="6"/>
        <v>0</v>
      </c>
      <c r="L57" s="53" t="str">
        <f>IF('Indicator Data'!AQ60="No data","x",ROUND(IF('Indicator Data'!AQ60&gt;L$195,10,IF('Indicator Data'!AQ60&lt;L$194,0,10-(L$195-'Indicator Data'!AQ60)/(L$195-L$194)*10)),1))</f>
        <v>x</v>
      </c>
      <c r="M57" s="53">
        <f>IF('Indicator Data'!AR60="No data","x",IF('Indicator Data'!AR60=0,0,ROUND(IF('Indicator Data'!AR60&gt;M$195,10,IF('Indicator Data'!AR60&lt;M$194,0,10-(M$195-'Indicator Data'!AR60)/(M$195-M$194)*10)),1)))</f>
        <v>0.6</v>
      </c>
      <c r="N57" s="54">
        <f t="shared" si="7"/>
        <v>0.3</v>
      </c>
      <c r="O57" s="56">
        <f t="shared" si="8"/>
        <v>0.7</v>
      </c>
      <c r="P57" s="67">
        <f>IF(AND('Indicator Data'!BE60="No data",'Indicator Data'!BF60="No data"),0,SUM('Indicator Data'!BE60:BG60)/1000)</f>
        <v>0.35899999999999999</v>
      </c>
      <c r="Q57" s="53">
        <f t="shared" si="9"/>
        <v>0</v>
      </c>
      <c r="R57" s="57">
        <f>P57*1000/'Indicator Data'!CJ60</f>
        <v>2.7081075005525593E-4</v>
      </c>
      <c r="S57" s="53">
        <f t="shared" si="10"/>
        <v>2.2999999999999998</v>
      </c>
      <c r="T57" s="58">
        <f t="shared" si="11"/>
        <v>1.2</v>
      </c>
      <c r="U57" s="53">
        <f>IF('Indicator Data'!AV60="No data","x",ROUND(IF('Indicator Data'!AV60&gt;U$195,10,IF('Indicator Data'!AV60&lt;U$194,0,10-(U$195-'Indicator Data'!AV60)/(U$195-U$194)*10)),1))</f>
        <v>2.6</v>
      </c>
      <c r="V57" s="53">
        <f>IF('Indicator Data'!AW60="No data","x",IF('Indicator Data'!AW60=0,0,ROUND(IF('Indicator Data'!AW60&gt;V$195,10,IF('Indicator Data'!AW60&lt;V$194,0,10-(V$195-'Indicator Data'!AW60)/(V$195-V$194)*10)),1)))</f>
        <v>1.3</v>
      </c>
      <c r="W57" s="53">
        <f t="shared" si="12"/>
        <v>1.9500000000000002</v>
      </c>
      <c r="X57" s="53">
        <f>IF('Indicator Data'!AU60="No data","x",ROUND(IF('Indicator Data'!AU60&gt;X$195,10,IF('Indicator Data'!AU60&lt;X$194,0,10-(X$195-'Indicator Data'!AU60)/(X$195-X$194)*10)),1))</f>
        <v>0.3</v>
      </c>
      <c r="Y57" s="159" t="str">
        <f>IF('Indicator Data'!AX60="No data","x",ROUND(IF('Indicator Data'!AX60&gt;Y$195,10,IF('Indicator Data'!AX60&lt;Y$194,0,10-(Y$195-'Indicator Data'!AX60)/(Y$195-Y$194)*10)),1))</f>
        <v>x</v>
      </c>
      <c r="Z57" s="57">
        <f>IF('Indicator Data'!AY60="No data","x",IF(('Indicator Data'!AY60/'Indicator Data'!CJ60)&gt;1,1,IF('Indicator Data'!AY60&gt;'Indicator Data'!AY60,1,'Indicator Data'!AY60/'Indicator Data'!CJ60)))</f>
        <v>6.7891274387111516E-6</v>
      </c>
      <c r="AA57" s="159">
        <f t="shared" si="13"/>
        <v>0</v>
      </c>
      <c r="AB57" s="54">
        <f t="shared" si="21"/>
        <v>0.8</v>
      </c>
      <c r="AC57" s="53">
        <f>IF('Indicator Data'!AS60="No data","x",ROUND(IF('Indicator Data'!AS60&gt;AC$195,10,IF('Indicator Data'!AS60&lt;AC$194,0,10-(AC$195-'Indicator Data'!AS60)/(AC$195-AC$194)*10)),1))</f>
        <v>0.2</v>
      </c>
      <c r="AD57" s="53" t="str">
        <f>IF('Indicator Data'!AT60="No data","x",ROUND(IF('Indicator Data'!AT60&gt;AD$195,10,IF('Indicator Data'!AT60&lt;AD$194,0,10-(AD$195-'Indicator Data'!AT60)/(AD$195-AD$194)*10)),1))</f>
        <v>x</v>
      </c>
      <c r="AE57" s="54">
        <f t="shared" si="14"/>
        <v>0.2</v>
      </c>
      <c r="AF57" s="67">
        <f>('Indicator Data'!BD60+'Indicator Data'!BC60*0.5+'Indicator Data'!BB60*0.25)/1000</f>
        <v>0</v>
      </c>
      <c r="AG57" s="59">
        <f>AF57*1000/'Indicator Data'!CJ60</f>
        <v>0</v>
      </c>
      <c r="AH57" s="54">
        <f t="shared" si="15"/>
        <v>0</v>
      </c>
      <c r="AI57" s="53">
        <f>IF('Indicator Data'!BH60="No data","x",ROUND(IF('Indicator Data'!BH60&lt;$AI$194,10,IF('Indicator Data'!BH60&gt;$AI$195,0,($AI$195-'Indicator Data'!BH60)/($AI$195-$AI$194)*10)),1))</f>
        <v>3.1</v>
      </c>
      <c r="AJ57" s="53">
        <f>IF('Indicator Data'!BI60="No data","x",ROUND(IF('Indicator Data'!BI60&gt;$AJ$195,10,IF('Indicator Data'!BI60&lt;$AJ$194,0,10-($AJ$195-'Indicator Data'!BI60)/($AJ$195-$AJ$194)*10)),1))</f>
        <v>0</v>
      </c>
      <c r="AK57" s="54">
        <f t="shared" si="22"/>
        <v>1.6</v>
      </c>
      <c r="AL57" s="60">
        <f t="shared" si="23"/>
        <v>0.7</v>
      </c>
      <c r="AM57" s="61">
        <f t="shared" si="24"/>
        <v>1</v>
      </c>
      <c r="AN57" s="53">
        <f>IF('Indicator Data'!BJ60="No data","x",ROUND((IF(LOG('Indicator Data'!BJ60)&gt;AN$195,10,IF(LOG('Indicator Data'!BJ60)&lt;AN$194,0,10-(AN$195-LOG('Indicator Data'!BJ60))/(AN$195-AN$194)*10))),1))</f>
        <v>1.3</v>
      </c>
      <c r="AO57" s="53">
        <f>IF('Indicator Data'!BK60="No data","x",ROUND((IF(LOG('Indicator Data'!BK60)&gt;AO$195,10,IF(LOG('Indicator Data'!BK60)&lt;AO$194,0,10-(AO$195-LOG('Indicator Data'!BK60))/(AO$195-AO$194)*10))),1))</f>
        <v>6.3</v>
      </c>
      <c r="AP57" s="54">
        <f t="shared" si="16"/>
        <v>3.8</v>
      </c>
      <c r="AQ57" s="54">
        <f>IF('Indicator Data'!BL60=0,10,ROUND(IF(LOG('Indicator Data'!BL60)&gt;AQ$195,0,IF(LOG('Indicator Data'!BL60)&lt;AQ$194,10,(AQ$195-LOG('Indicator Data'!BL60))/(AQ$195-AQ$194)*10)),1))</f>
        <v>3.2</v>
      </c>
      <c r="AR57" s="54">
        <f>IF('Indicator Data'!BM60="No data","x",ROUND(IF('Indicator Data'!BM60&gt;AR$195,10,IF('Indicator Data'!BM60&lt;AR$194,0,10-(AR$195-'Indicator Data'!BM60)/(AR$195-AR$194)*10)),1))</f>
        <v>4</v>
      </c>
      <c r="AS57" s="56">
        <f t="shared" si="17"/>
        <v>3.7</v>
      </c>
      <c r="AT57" s="53">
        <f>IF('Indicator Data'!BN60="No data","x",ROUND(IF('Indicator Data'!BN60^2&gt;AT$195,0,IF('Indicator Data'!BN60^2&lt;AT$194,10,(AT$195-'Indicator Data'!BN60^2)/(AT$195-AT$194)*10)),1))</f>
        <v>0</v>
      </c>
      <c r="AU57" s="53">
        <f>IF('Indicator Data'!BO60="No data","x",ROUND(IF('Indicator Data'!BO60&gt;AU$195,0,IF('Indicator Data'!BO60&lt;AU$194,10,(AU$195-'Indicator Data'!BO60)/(AU$195-AU$194)*10)),1))</f>
        <v>2.8</v>
      </c>
      <c r="AV57" s="53">
        <f>IF('Indicator Data'!BP60="No data","x",ROUND(IF('Indicator Data'!BP60&gt;AV$195,0,IF('Indicator Data'!BP60&lt;AV$194,10,(AV$195-'Indicator Data'!BP60)/(AV$195-AV$194)*10)),1))</f>
        <v>1.2</v>
      </c>
      <c r="AW57" s="54">
        <f t="shared" si="18"/>
        <v>1.3</v>
      </c>
      <c r="AX57" s="54">
        <f>IF('Indicator Data'!BQ60="No data","x",ROUND(IF('Indicator Data'!BQ60&gt;AX$195,0,IF('Indicator Data'!BQ60&lt;AX$194,10,(AX$195-'Indicator Data'!BQ60)/(AX$195-AX$194)*10)),1))</f>
        <v>5.4</v>
      </c>
      <c r="AY57" s="56">
        <f t="shared" si="19"/>
        <v>3.4</v>
      </c>
      <c r="AZ57" s="61">
        <f t="shared" si="20"/>
        <v>3.6</v>
      </c>
    </row>
    <row r="58" spans="1:52" s="2" customFormat="1" x14ac:dyDescent="0.3">
      <c r="A58" s="98" t="str">
        <f>'Indicator Data'!A61</f>
        <v>Eswatini</v>
      </c>
      <c r="B58" s="39" t="str">
        <f>'Indicator Data'!B61</f>
        <v>SWZ</v>
      </c>
      <c r="C58" s="53">
        <f>ROUND(IF('Indicator Data'!AL61="No data",IF((0.1022*LN('Indicator Data'!CI61)-0.1711)&gt;C$195,0,IF((0.1022*LN('Indicator Data'!CI61)-0.1711)&lt;C$194,10,(C$195-(0.1022*LN('Indicator Data'!CI61)-0.1711))/(C$195-C$194)*10)),IF('Indicator Data'!AL61&gt;C$195,0,IF('Indicator Data'!AL61&lt;C$194,10,(C$195-'Indicator Data'!AL61)/(C$195-C$194)*10))),1)</f>
        <v>5.8</v>
      </c>
      <c r="D58" s="53">
        <f>IF('Indicator Data'!AM61="No data","x",ROUND((IF(LOG('Indicator Data'!AM61*1000)&gt;D$195,10,IF(LOG('Indicator Data'!AM61*1000)&lt;D$194,0,10-(D$195-LOG('Indicator Data'!AM61*1000))/(D$195-D$194)*10))),1))</f>
        <v>7.1</v>
      </c>
      <c r="E58" s="54">
        <f t="shared" si="4"/>
        <v>6.5</v>
      </c>
      <c r="F58" s="53">
        <f>IF('Indicator Data'!AZ61="No data","x",ROUND(IF('Indicator Data'!AZ61&gt;F$195,10,IF('Indicator Data'!AZ61&lt;F$194,0,10-(F$195-'Indicator Data'!AZ61)/(F$195-F$194)*10)),1))</f>
        <v>7.7</v>
      </c>
      <c r="G58" s="53">
        <f>IF('Indicator Data'!BA61="No data","x",ROUND(IF('Indicator Data'!BA61&gt;G$195,10,IF('Indicator Data'!BA61&lt;G$194,0,10-(G$195-'Indicator Data'!BA61)/(G$195-G$194)*10)),1))</f>
        <v>6.6</v>
      </c>
      <c r="H58" s="54">
        <f t="shared" si="5"/>
        <v>7.2</v>
      </c>
      <c r="I58" s="55">
        <f>SUM(IF('Indicator Data'!AN61=0,0,'Indicator Data'!AN61),SUM('Indicator Data'!AO61:AP61))</f>
        <v>235.04391000000001</v>
      </c>
      <c r="J58" s="55">
        <f>I58/'Indicator Data'!CJ61*1000000</f>
        <v>204.718364510035</v>
      </c>
      <c r="K58" s="53">
        <f t="shared" si="6"/>
        <v>4.0999999999999996</v>
      </c>
      <c r="L58" s="53">
        <f>IF('Indicator Data'!AQ61="No data","x",ROUND(IF('Indicator Data'!AQ61&gt;L$195,10,IF('Indicator Data'!AQ61&lt;L$194,0,10-(L$195-'Indicator Data'!AQ61)/(L$195-L$194)*10)),1))</f>
        <v>1.7</v>
      </c>
      <c r="M58" s="53">
        <f>IF('Indicator Data'!AR61="No data","x",IF('Indicator Data'!AR61=0,0,ROUND(IF('Indicator Data'!AR61&gt;M$195,10,IF('Indicator Data'!AR61&lt;M$194,0,10-(M$195-'Indicator Data'!AR61)/(M$195-M$194)*10)),1)))</f>
        <v>0.9</v>
      </c>
      <c r="N58" s="54">
        <f t="shared" si="7"/>
        <v>2.2000000000000002</v>
      </c>
      <c r="O58" s="56">
        <f t="shared" si="8"/>
        <v>5.6</v>
      </c>
      <c r="P58" s="67">
        <f>IF(AND('Indicator Data'!BE61="No data",'Indicator Data'!BF61="No data"),0,SUM('Indicator Data'!BE61:BG61)/1000)</f>
        <v>1.629</v>
      </c>
      <c r="Q58" s="53">
        <f t="shared" si="9"/>
        <v>0.7</v>
      </c>
      <c r="R58" s="57">
        <f>P58*1000/'Indicator Data'!CJ61</f>
        <v>1.418825170951449E-3</v>
      </c>
      <c r="S58" s="53">
        <f t="shared" si="10"/>
        <v>3.5</v>
      </c>
      <c r="T58" s="58">
        <f t="shared" si="11"/>
        <v>2.1</v>
      </c>
      <c r="U58" s="53">
        <f>IF('Indicator Data'!AV61="No data","x",ROUND(IF('Indicator Data'!AV61&gt;U$195,10,IF('Indicator Data'!AV61&lt;U$194,0,10-(U$195-'Indicator Data'!AV61)/(U$195-U$194)*10)),1))</f>
        <v>10</v>
      </c>
      <c r="V58" s="53">
        <f>IF('Indicator Data'!AW61="No data","x",IF('Indicator Data'!AW61=0,0,ROUND(IF('Indicator Data'!AW61&gt;V$195,10,IF('Indicator Data'!AW61&lt;V$194,0,10-(V$195-'Indicator Data'!AW61)/(V$195-V$194)*10)),1)))</f>
        <v>10</v>
      </c>
      <c r="W58" s="53">
        <f t="shared" si="12"/>
        <v>10</v>
      </c>
      <c r="X58" s="53">
        <f>IF('Indicator Data'!AU61="No data","x",ROUND(IF('Indicator Data'!AU61&gt;X$195,10,IF('Indicator Data'!AU61&lt;X$194,0,10-(X$195-'Indicator Data'!AU61)/(X$195-X$194)*10)),1))</f>
        <v>7.2</v>
      </c>
      <c r="Y58" s="159">
        <f>IF('Indicator Data'!AX61="No data","x",ROUND(IF('Indicator Data'!AX61&gt;Y$195,10,IF('Indicator Data'!AX61&lt;Y$194,0,10-(Y$195-'Indicator Data'!AX61)/(Y$195-Y$194)*10)),1))</f>
        <v>0</v>
      </c>
      <c r="Z58" s="57">
        <f>IF('Indicator Data'!AY61="No data","x",IF(('Indicator Data'!AY61/'Indicator Data'!CJ61)&gt;1,1,IF('Indicator Data'!AY61&gt;'Indicator Data'!AY61,1,'Indicator Data'!AY61/'Indicator Data'!CJ61)))</f>
        <v>0.22755290545607521</v>
      </c>
      <c r="AA58" s="159">
        <f t="shared" si="13"/>
        <v>2.5</v>
      </c>
      <c r="AB58" s="54">
        <f t="shared" si="21"/>
        <v>4.9000000000000004</v>
      </c>
      <c r="AC58" s="53">
        <f>IF('Indicator Data'!AS61="No data","x",ROUND(IF('Indicator Data'!AS61&gt;AC$195,10,IF('Indicator Data'!AS61&lt;AC$194,0,10-(AC$195-'Indicator Data'!AS61)/(AC$195-AC$194)*10)),1))</f>
        <v>4.2</v>
      </c>
      <c r="AD58" s="53">
        <f>IF('Indicator Data'!AT61="No data","x",ROUND(IF('Indicator Data'!AT61&gt;AD$195,10,IF('Indicator Data'!AT61&lt;AD$194,0,10-(AD$195-'Indicator Data'!AT61)/(AD$195-AD$194)*10)),1))</f>
        <v>1.3</v>
      </c>
      <c r="AE58" s="54">
        <f t="shared" si="14"/>
        <v>2.8</v>
      </c>
      <c r="AF58" s="67">
        <f>('Indicator Data'!BD61+'Indicator Data'!BC61*0.5+'Indicator Data'!BB61*0.25)/1000</f>
        <v>232</v>
      </c>
      <c r="AG58" s="59">
        <f>AF58*1000/'Indicator Data'!CJ61</f>
        <v>0.20206718211217689</v>
      </c>
      <c r="AH58" s="54">
        <f t="shared" si="15"/>
        <v>10</v>
      </c>
      <c r="AI58" s="53">
        <f>IF('Indicator Data'!BH61="No data","x",ROUND(IF('Indicator Data'!BH61&lt;$AI$194,10,IF('Indicator Data'!BH61&gt;$AI$195,0,($AI$195-'Indicator Data'!BH61)/($AI$195-$AI$194)*10)),1))</f>
        <v>6.3</v>
      </c>
      <c r="AJ58" s="53">
        <f>IF('Indicator Data'!BI61="No data","x",ROUND(IF('Indicator Data'!BI61&gt;$AJ$195,10,IF('Indicator Data'!BI61&lt;$AJ$194,0,10-($AJ$195-'Indicator Data'!BI61)/($AJ$195-$AJ$194)*10)),1))</f>
        <v>5.2</v>
      </c>
      <c r="AK58" s="54">
        <f t="shared" si="22"/>
        <v>5.8</v>
      </c>
      <c r="AL58" s="60">
        <f t="shared" si="23"/>
        <v>6.9</v>
      </c>
      <c r="AM58" s="61">
        <f t="shared" si="24"/>
        <v>5</v>
      </c>
      <c r="AN58" s="53" t="str">
        <f>IF('Indicator Data'!BJ61="No data","x",ROUND((IF(LOG('Indicator Data'!BJ61)&gt;AN$195,10,IF(LOG('Indicator Data'!BJ61)&lt;AN$194,0,10-(AN$195-LOG('Indicator Data'!BJ61))/(AN$195-AN$194)*10))),1))</f>
        <v>x</v>
      </c>
      <c r="AO58" s="53">
        <f>IF('Indicator Data'!BK61="No data","x",ROUND((IF(LOG('Indicator Data'!BK61)&gt;AO$195,10,IF(LOG('Indicator Data'!BK61)&lt;AO$194,0,10-(AO$195-LOG('Indicator Data'!BK61))/(AO$195-AO$194)*10))),1))</f>
        <v>4.9000000000000004</v>
      </c>
      <c r="AP58" s="54">
        <f t="shared" si="16"/>
        <v>4.9000000000000004</v>
      </c>
      <c r="AQ58" s="54">
        <f>IF('Indicator Data'!BL61=0,10,ROUND(IF(LOG('Indicator Data'!BL61)&gt;AQ$195,0,IF(LOG('Indicator Data'!BL61)&lt;AQ$194,10,(AQ$195-LOG('Indicator Data'!BL61))/(AQ$195-AQ$194)*10)),1))</f>
        <v>3.4</v>
      </c>
      <c r="AR58" s="54">
        <f>IF('Indicator Data'!BM61="No data","x",ROUND(IF('Indicator Data'!BM61&gt;AR$195,10,IF('Indicator Data'!BM61&lt;AR$194,0,10-(AR$195-'Indicator Data'!BM61)/(AR$195-AR$194)*10)),1))</f>
        <v>2</v>
      </c>
      <c r="AS58" s="56">
        <f t="shared" si="17"/>
        <v>3.4</v>
      </c>
      <c r="AT58" s="53">
        <f>IF('Indicator Data'!BN61="No data","x",ROUND(IF('Indicator Data'!BN61^2&gt;AT$195,0,IF('Indicator Data'!BN61^2&lt;AT$194,10,(AT$195-'Indicator Data'!BN61^2)/(AT$195-AT$194)*10)),1))</f>
        <v>2.4</v>
      </c>
      <c r="AU58" s="53">
        <f>IF('Indicator Data'!BO61="No data","x",ROUND(IF('Indicator Data'!BO61&gt;AU$195,0,IF('Indicator Data'!BO61&lt;AU$194,10,(AU$195-'Indicator Data'!BO61)/(AU$195-AU$194)*10)),1))</f>
        <v>5.5</v>
      </c>
      <c r="AV58" s="53">
        <f>IF('Indicator Data'!BP61="No data","x",ROUND(IF('Indicator Data'!BP61&gt;AV$195,0,IF('Indicator Data'!BP61&lt;AV$194,10,(AV$195-'Indicator Data'!BP61)/(AV$195-AV$194)*10)),1))</f>
        <v>8.5</v>
      </c>
      <c r="AW58" s="54">
        <f t="shared" si="18"/>
        <v>5.5</v>
      </c>
      <c r="AX58" s="54">
        <f>IF('Indicator Data'!BQ61="No data","x",ROUND(IF('Indicator Data'!BQ61&gt;AX$195,0,IF('Indicator Data'!BQ61&lt;AX$194,10,(AX$195-'Indicator Data'!BQ61)/(AX$195-AX$194)*10)),1))</f>
        <v>6.7</v>
      </c>
      <c r="AY58" s="56">
        <f t="shared" si="19"/>
        <v>6.1</v>
      </c>
      <c r="AZ58" s="61">
        <f t="shared" si="20"/>
        <v>4.8</v>
      </c>
    </row>
    <row r="59" spans="1:52" s="2" customFormat="1" x14ac:dyDescent="0.3">
      <c r="A59" s="98" t="str">
        <f>'Indicator Data'!A62</f>
        <v>Ethiopia</v>
      </c>
      <c r="B59" s="39" t="str">
        <f>'Indicator Data'!B62</f>
        <v>ETH</v>
      </c>
      <c r="C59" s="53">
        <f>ROUND(IF('Indicator Data'!AL62="No data",IF((0.1022*LN('Indicator Data'!CI62)-0.1711)&gt;C$195,0,IF((0.1022*LN('Indicator Data'!CI62)-0.1711)&lt;C$194,10,(C$195-(0.1022*LN('Indicator Data'!CI62)-0.1711))/(C$195-C$194)*10)),IF('Indicator Data'!AL62&gt;C$195,0,IF('Indicator Data'!AL62&lt;C$194,10,(C$195-'Indicator Data'!AL62)/(C$195-C$194)*10))),1)</f>
        <v>8.6</v>
      </c>
      <c r="D59" s="53">
        <f>IF('Indicator Data'!AM62="No data","x",ROUND((IF(LOG('Indicator Data'!AM62*1000)&gt;D$195,10,IF(LOG('Indicator Data'!AM62*1000)&lt;D$194,0,10-(D$195-LOG('Indicator Data'!AM62*1000))/(D$195-D$194)*10))),1))</f>
        <v>10</v>
      </c>
      <c r="E59" s="54">
        <f t="shared" si="4"/>
        <v>9.4</v>
      </c>
      <c r="F59" s="53">
        <f>IF('Indicator Data'!AZ62="No data","x",ROUND(IF('Indicator Data'!AZ62&gt;F$195,10,IF('Indicator Data'!AZ62&lt;F$194,0,10-(F$195-'Indicator Data'!AZ62)/(F$195-F$194)*10)),1))</f>
        <v>6.8</v>
      </c>
      <c r="G59" s="53">
        <f>IF('Indicator Data'!BA62="No data","x",ROUND(IF('Indicator Data'!BA62&gt;G$195,10,IF('Indicator Data'!BA62&lt;G$194,0,10-(G$195-'Indicator Data'!BA62)/(G$195-G$194)*10)),1))</f>
        <v>3.5</v>
      </c>
      <c r="H59" s="54">
        <f t="shared" si="5"/>
        <v>5.2</v>
      </c>
      <c r="I59" s="55">
        <f>SUM(IF('Indicator Data'!AN62=0,0,'Indicator Data'!AN62),SUM('Indicator Data'!AO62:AP62))</f>
        <v>24659.130730000001</v>
      </c>
      <c r="J59" s="55">
        <f>I59/'Indicator Data'!CJ62*1000000</f>
        <v>220.01615641119835</v>
      </c>
      <c r="K59" s="53">
        <f t="shared" si="6"/>
        <v>4.4000000000000004</v>
      </c>
      <c r="L59" s="53">
        <f>IF('Indicator Data'!AQ62="No data","x",ROUND(IF('Indicator Data'!AQ62&gt;L$195,10,IF('Indicator Data'!AQ62&lt;L$194,0,10-(L$195-'Indicator Data'!AQ62)/(L$195-L$194)*10)),1))</f>
        <v>3.9</v>
      </c>
      <c r="M59" s="53">
        <f>IF('Indicator Data'!AR62="No data","x",IF('Indicator Data'!AR62=0,0,ROUND(IF('Indicator Data'!AR62&gt;M$195,10,IF('Indicator Data'!AR62&lt;M$194,0,10-(M$195-'Indicator Data'!AR62)/(M$195-M$194)*10)),1)))</f>
        <v>0.2</v>
      </c>
      <c r="N59" s="54">
        <f t="shared" si="7"/>
        <v>2.8</v>
      </c>
      <c r="O59" s="56">
        <f t="shared" si="8"/>
        <v>6.7</v>
      </c>
      <c r="P59" s="67">
        <f>IF(AND('Indicator Data'!BE62="No data",'Indicator Data'!BF62="No data"),0,SUM('Indicator Data'!BE62:BG62)/1000)</f>
        <v>1900.885</v>
      </c>
      <c r="Q59" s="53">
        <f t="shared" si="9"/>
        <v>10</v>
      </c>
      <c r="R59" s="57">
        <f>P59*1000/'Indicator Data'!CJ62</f>
        <v>1.6960265796023898E-2</v>
      </c>
      <c r="S59" s="53">
        <f t="shared" si="10"/>
        <v>6.4</v>
      </c>
      <c r="T59" s="58">
        <f t="shared" si="11"/>
        <v>8.1999999999999993</v>
      </c>
      <c r="U59" s="53">
        <f>IF('Indicator Data'!AV62="No data","x",ROUND(IF('Indicator Data'!AV62&gt;U$195,10,IF('Indicator Data'!AV62&lt;U$194,0,10-(U$195-'Indicator Data'!AV62)/(U$195-U$194)*10)),1))</f>
        <v>2.2000000000000002</v>
      </c>
      <c r="V59" s="53">
        <f>IF('Indicator Data'!AW62="No data","x",IF('Indicator Data'!AW62=0,0,ROUND(IF('Indicator Data'!AW62&gt;V$195,10,IF('Indicator Data'!AW62&lt;V$194,0,10-(V$195-'Indicator Data'!AW62)/(V$195-V$194)*10)),1)))</f>
        <v>0.7</v>
      </c>
      <c r="W59" s="53">
        <f t="shared" si="12"/>
        <v>1.4500000000000002</v>
      </c>
      <c r="X59" s="53">
        <f>IF('Indicator Data'!AU62="No data","x",ROUND(IF('Indicator Data'!AU62&gt;X$195,10,IF('Indicator Data'!AU62&lt;X$194,0,10-(X$195-'Indicator Data'!AU62)/(X$195-X$194)*10)),1))</f>
        <v>3</v>
      </c>
      <c r="Y59" s="159">
        <f>IF('Indicator Data'!AX62="No data","x",ROUND(IF('Indicator Data'!AX62&gt;Y$195,10,IF('Indicator Data'!AX62&lt;Y$194,0,10-(Y$195-'Indicator Data'!AX62)/(Y$195-Y$194)*10)),1))</f>
        <v>0.9</v>
      </c>
      <c r="Z59" s="57">
        <f>IF('Indicator Data'!AY62="No data","x",IF(('Indicator Data'!AY62/'Indicator Data'!CJ62)&gt;1,1,IF('Indicator Data'!AY62&gt;'Indicator Data'!AY62,1,'Indicator Data'!AY62/'Indicator Data'!CJ62)))</f>
        <v>0.62280055161582981</v>
      </c>
      <c r="AA59" s="159">
        <f t="shared" si="13"/>
        <v>6.9</v>
      </c>
      <c r="AB59" s="54">
        <f t="shared" si="21"/>
        <v>3.1</v>
      </c>
      <c r="AC59" s="53">
        <f>IF('Indicator Data'!AS62="No data","x",ROUND(IF('Indicator Data'!AS62&gt;AC$195,10,IF('Indicator Data'!AS62&lt;AC$194,0,10-(AC$195-'Indicator Data'!AS62)/(AC$195-AC$194)*10)),1))</f>
        <v>4.2</v>
      </c>
      <c r="AD59" s="53">
        <f>IF('Indicator Data'!AT62="No data","x",ROUND(IF('Indicator Data'!AT62&gt;AD$195,10,IF('Indicator Data'!AT62&lt;AD$194,0,10-(AD$195-'Indicator Data'!AT62)/(AD$195-AD$194)*10)),1))</f>
        <v>5.2</v>
      </c>
      <c r="AE59" s="54">
        <f t="shared" si="14"/>
        <v>4.7</v>
      </c>
      <c r="AF59" s="67">
        <f>('Indicator Data'!BD62+'Indicator Data'!BC62*0.5+'Indicator Data'!BB62*0.25)/1000</f>
        <v>202.88149999999999</v>
      </c>
      <c r="AG59" s="59">
        <f>AF59*1000/'Indicator Data'!CJ62</f>
        <v>1.8101695605447054E-3</v>
      </c>
      <c r="AH59" s="54">
        <f t="shared" si="15"/>
        <v>0.2</v>
      </c>
      <c r="AI59" s="53">
        <f>IF('Indicator Data'!BH62="No data","x",ROUND(IF('Indicator Data'!BH62&lt;$AI$194,10,IF('Indicator Data'!BH62&gt;$AI$195,0,($AI$195-'Indicator Data'!BH62)/($AI$195-$AI$194)*10)),1))</f>
        <v>6</v>
      </c>
      <c r="AJ59" s="53">
        <f>IF('Indicator Data'!BI62="No data","x",ROUND(IF('Indicator Data'!BI62&gt;$AJ$195,10,IF('Indicator Data'!BI62&lt;$AJ$194,0,10-($AJ$195-'Indicator Data'!BI62)/($AJ$195-$AJ$194)*10)),1))</f>
        <v>5.2</v>
      </c>
      <c r="AK59" s="54">
        <f t="shared" si="22"/>
        <v>5.6</v>
      </c>
      <c r="AL59" s="60">
        <f t="shared" si="23"/>
        <v>3.7</v>
      </c>
      <c r="AM59" s="61">
        <f t="shared" si="24"/>
        <v>6.5</v>
      </c>
      <c r="AN59" s="53">
        <f>IF('Indicator Data'!BJ62="No data","x",ROUND((IF(LOG('Indicator Data'!BJ62)&gt;AN$195,10,IF(LOG('Indicator Data'!BJ62)&lt;AN$194,0,10-(AN$195-LOG('Indicator Data'!BJ62))/(AN$195-AN$194)*10))),1))</f>
        <v>7.7</v>
      </c>
      <c r="AO59" s="53">
        <f>IF('Indicator Data'!BK62="No data","x",ROUND((IF(LOG('Indicator Data'!BK62)&gt;AO$195,10,IF(LOG('Indicator Data'!BK62)&lt;AO$194,0,10-(AO$195-LOG('Indicator Data'!BK62))/(AO$195-AO$194)*10))),1))</f>
        <v>4.9000000000000004</v>
      </c>
      <c r="AP59" s="54">
        <f t="shared" si="16"/>
        <v>6.3</v>
      </c>
      <c r="AQ59" s="54">
        <f>IF('Indicator Data'!BL62=0,10,ROUND(IF(LOG('Indicator Data'!BL62)&gt;AQ$195,0,IF(LOG('Indicator Data'!BL62)&lt;AQ$194,10,(AQ$195-LOG('Indicator Data'!BL62))/(AQ$195-AQ$194)*10)),1))</f>
        <v>2.7</v>
      </c>
      <c r="AR59" s="54">
        <f>IF('Indicator Data'!BM62="No data","x",ROUND(IF('Indicator Data'!BM62&gt;AR$195,10,IF('Indicator Data'!BM62&lt;AR$194,0,10-(AR$195-'Indicator Data'!BM62)/(AR$195-AR$194)*10)),1))</f>
        <v>4</v>
      </c>
      <c r="AS59" s="56">
        <f t="shared" si="17"/>
        <v>4.3</v>
      </c>
      <c r="AT59" s="53">
        <f>IF('Indicator Data'!BN62="No data","x",ROUND(IF('Indicator Data'!BN62^2&gt;AT$195,0,IF('Indicator Data'!BN62^2&lt;AT$194,10,(AT$195-'Indicator Data'!BN62^2)/(AT$195-AT$194)*10)),1))</f>
        <v>8</v>
      </c>
      <c r="AU59" s="53">
        <f>IF('Indicator Data'!BO62="No data","x",ROUND(IF('Indicator Data'!BO62&gt;AU$195,0,IF('Indicator Data'!BO62&lt;AU$194,10,(AU$195-'Indicator Data'!BO62)/(AU$195-AU$194)*10)),1))</f>
        <v>8.3000000000000007</v>
      </c>
      <c r="AV59" s="53">
        <f>IF('Indicator Data'!BP62="No data","x",ROUND(IF('Indicator Data'!BP62&gt;AV$195,0,IF('Indicator Data'!BP62&lt;AV$194,10,(AV$195-'Indicator Data'!BP62)/(AV$195-AV$194)*10)),1))</f>
        <v>5.3</v>
      </c>
      <c r="AW59" s="54">
        <f t="shared" si="18"/>
        <v>7.2</v>
      </c>
      <c r="AX59" s="54">
        <f>IF('Indicator Data'!BQ62="No data","x",ROUND(IF('Indicator Data'!BQ62&gt;AX$195,0,IF('Indicator Data'!BQ62&lt;AX$194,10,(AX$195-'Indicator Data'!BQ62)/(AX$195-AX$194)*10)),1))</f>
        <v>5.4</v>
      </c>
      <c r="AY59" s="56">
        <f t="shared" si="19"/>
        <v>6.3</v>
      </c>
      <c r="AZ59" s="61">
        <f t="shared" si="20"/>
        <v>5.3</v>
      </c>
    </row>
    <row r="60" spans="1:52" s="2" customFormat="1" x14ac:dyDescent="0.3">
      <c r="A60" s="98" t="str">
        <f>'Indicator Data'!A63</f>
        <v>Fiji</v>
      </c>
      <c r="B60" s="39" t="str">
        <f>'Indicator Data'!B63</f>
        <v>FJI</v>
      </c>
      <c r="C60" s="53">
        <f>ROUND(IF('Indicator Data'!AL63="No data",IF((0.1022*LN('Indicator Data'!CI63)-0.1711)&gt;C$195,0,IF((0.1022*LN('Indicator Data'!CI63)-0.1711)&lt;C$194,10,(C$195-(0.1022*LN('Indicator Data'!CI63)-0.1711))/(C$195-C$194)*10)),IF('Indicator Data'!AL63&gt;C$195,0,IF('Indicator Data'!AL63&lt;C$194,10,(C$195-'Indicator Data'!AL63)/(C$195-C$194)*10))),1)</f>
        <v>3.5</v>
      </c>
      <c r="D60" s="53" t="str">
        <f>IF('Indicator Data'!AM63="No data","x",ROUND((IF(LOG('Indicator Data'!AM63*1000)&gt;D$195,10,IF(LOG('Indicator Data'!AM63*1000)&lt;D$194,0,10-(D$195-LOG('Indicator Data'!AM63*1000))/(D$195-D$194)*10))),1))</f>
        <v>x</v>
      </c>
      <c r="E60" s="54">
        <f t="shared" si="4"/>
        <v>3.5</v>
      </c>
      <c r="F60" s="53">
        <f>IF('Indicator Data'!AZ63="No data","x",ROUND(IF('Indicator Data'!AZ63&gt;F$195,10,IF('Indicator Data'!AZ63&lt;F$194,0,10-(F$195-'Indicator Data'!AZ63)/(F$195-F$194)*10)),1))</f>
        <v>4.8</v>
      </c>
      <c r="G60" s="53">
        <f>IF('Indicator Data'!BA63="No data","x",ROUND(IF('Indicator Data'!BA63&gt;G$195,10,IF('Indicator Data'!BA63&lt;G$194,0,10-(G$195-'Indicator Data'!BA63)/(G$195-G$194)*10)),1))</f>
        <v>2.9</v>
      </c>
      <c r="H60" s="54">
        <f t="shared" si="5"/>
        <v>3.9</v>
      </c>
      <c r="I60" s="55">
        <f>SUM(IF('Indicator Data'!AN63=0,0,'Indicator Data'!AN63),SUM('Indicator Data'!AO63:AP63))</f>
        <v>196.32503000000003</v>
      </c>
      <c r="J60" s="55">
        <f>I60/'Indicator Data'!CJ63*1000000</f>
        <v>220.6010753352698</v>
      </c>
      <c r="K60" s="53">
        <f t="shared" si="6"/>
        <v>4.4000000000000004</v>
      </c>
      <c r="L60" s="53">
        <f>IF('Indicator Data'!AQ63="No data","x",ROUND(IF('Indicator Data'!AQ63&gt;L$195,10,IF('Indicator Data'!AQ63&lt;L$194,0,10-(L$195-'Indicator Data'!AQ63)/(L$195-L$194)*10)),1))</f>
        <v>1.4</v>
      </c>
      <c r="M60" s="53">
        <f>IF('Indicator Data'!AR63="No data","x",IF('Indicator Data'!AR63=0,0,ROUND(IF('Indicator Data'!AR63&gt;M$195,10,IF('Indicator Data'!AR63&lt;M$194,0,10-(M$195-'Indicator Data'!AR63)/(M$195-M$194)*10)),1)))</f>
        <v>1.7</v>
      </c>
      <c r="N60" s="54">
        <f t="shared" si="7"/>
        <v>2.5</v>
      </c>
      <c r="O60" s="56">
        <f t="shared" si="8"/>
        <v>3.4</v>
      </c>
      <c r="P60" s="67">
        <f>IF(AND('Indicator Data'!BE63="No data",'Indicator Data'!BF63="No data"),0,SUM('Indicator Data'!BE63:BG63)/1000)</f>
        <v>1.9E-2</v>
      </c>
      <c r="Q60" s="53">
        <f t="shared" si="9"/>
        <v>0</v>
      </c>
      <c r="R60" s="57">
        <f>P60*1000/'Indicator Data'!CJ63</f>
        <v>2.134939407048671E-5</v>
      </c>
      <c r="S60" s="53">
        <f t="shared" si="10"/>
        <v>0</v>
      </c>
      <c r="T60" s="58">
        <f t="shared" si="11"/>
        <v>0</v>
      </c>
      <c r="U60" s="53">
        <f>IF('Indicator Data'!AV63="No data","x",ROUND(IF('Indicator Data'!AV63&gt;U$195,10,IF('Indicator Data'!AV63&lt;U$194,0,10-(U$195-'Indicator Data'!AV63)/(U$195-U$194)*10)),1))</f>
        <v>0.2</v>
      </c>
      <c r="V60" s="53" t="str">
        <f>IF('Indicator Data'!AW63="No data","x",IF('Indicator Data'!AW63=0,0,ROUND(IF('Indicator Data'!AW63&gt;V$195,10,IF('Indicator Data'!AW63&lt;V$194,0,10-(V$195-'Indicator Data'!AW63)/(V$195-V$194)*10)),1)))</f>
        <v>x</v>
      </c>
      <c r="W60" s="53">
        <f t="shared" si="12"/>
        <v>0.2</v>
      </c>
      <c r="X60" s="53">
        <f>IF('Indicator Data'!AU63="No data","x",ROUND(IF('Indicator Data'!AU63&gt;X$195,10,IF('Indicator Data'!AU63&lt;X$194,0,10-(X$195-'Indicator Data'!AU63)/(X$195-X$194)*10)),1))</f>
        <v>0.9</v>
      </c>
      <c r="Y60" s="159" t="str">
        <f>IF('Indicator Data'!AX63="No data","x",ROUND(IF('Indicator Data'!AX63&gt;Y$195,10,IF('Indicator Data'!AX63&lt;Y$194,0,10-(Y$195-'Indicator Data'!AX63)/(Y$195-Y$194)*10)),1))</f>
        <v>x</v>
      </c>
      <c r="Z60" s="57">
        <f>IF('Indicator Data'!AY63="No data","x",IF(('Indicator Data'!AY63/'Indicator Data'!CJ63)&gt;1,1,IF('Indicator Data'!AY63&gt;'Indicator Data'!AY63,1,'Indicator Data'!AY63/'Indicator Data'!CJ63)))</f>
        <v>1</v>
      </c>
      <c r="AA60" s="159">
        <f t="shared" si="13"/>
        <v>10</v>
      </c>
      <c r="AB60" s="54">
        <f t="shared" si="21"/>
        <v>3.7</v>
      </c>
      <c r="AC60" s="53">
        <f>IF('Indicator Data'!AS63="No data","x",ROUND(IF('Indicator Data'!AS63&gt;AC$195,10,IF('Indicator Data'!AS63&lt;AC$194,0,10-(AC$195-'Indicator Data'!AS63)/(AC$195-AC$194)*10)),1))</f>
        <v>2</v>
      </c>
      <c r="AD60" s="53" t="str">
        <f>IF('Indicator Data'!AT63="No data","x",ROUND(IF('Indicator Data'!AT63&gt;AD$195,10,IF('Indicator Data'!AT63&lt;AD$194,0,10-(AD$195-'Indicator Data'!AT63)/(AD$195-AD$194)*10)),1))</f>
        <v>x</v>
      </c>
      <c r="AE60" s="54">
        <f t="shared" si="14"/>
        <v>2</v>
      </c>
      <c r="AF60" s="67">
        <f>('Indicator Data'!BD63+'Indicator Data'!BC63*0.5+'Indicator Data'!BB63*0.25)/1000</f>
        <v>97.394000000000005</v>
      </c>
      <c r="AG60" s="59">
        <f>AF60*1000/'Indicator Data'!CJ63</f>
        <v>0.10943699400531487</v>
      </c>
      <c r="AH60" s="54">
        <f t="shared" si="15"/>
        <v>10</v>
      </c>
      <c r="AI60" s="53">
        <f>IF('Indicator Data'!BH63="No data","x",ROUND(IF('Indicator Data'!BH63&lt;$AI$194,10,IF('Indicator Data'!BH63&gt;$AI$195,0,($AI$195-'Indicator Data'!BH63)/($AI$195-$AI$194)*10)),1))</f>
        <v>3.2</v>
      </c>
      <c r="AJ60" s="53">
        <f>IF('Indicator Data'!BI63="No data","x",ROUND(IF('Indicator Data'!BI63&gt;$AJ$195,10,IF('Indicator Data'!BI63&lt;$AJ$194,0,10-($AJ$195-'Indicator Data'!BI63)/($AJ$195-$AJ$194)*10)),1))</f>
        <v>0</v>
      </c>
      <c r="AK60" s="54">
        <f t="shared" si="22"/>
        <v>1.6</v>
      </c>
      <c r="AL60" s="60">
        <f t="shared" si="23"/>
        <v>5.9</v>
      </c>
      <c r="AM60" s="61">
        <f t="shared" si="24"/>
        <v>3.5</v>
      </c>
      <c r="AN60" s="53">
        <f>IF('Indicator Data'!BJ63="No data","x",ROUND((IF(LOG('Indicator Data'!BJ63)&gt;AN$195,10,IF(LOG('Indicator Data'!BJ63)&lt;AN$194,0,10-(AN$195-LOG('Indicator Data'!BJ63))/(AN$195-AN$194)*10))),1))</f>
        <v>5.6</v>
      </c>
      <c r="AO60" s="53">
        <f>IF('Indicator Data'!BK63="No data","x",ROUND((IF(LOG('Indicator Data'!BK63)&gt;AO$195,10,IF(LOG('Indicator Data'!BK63)&lt;AO$194,0,10-(AO$195-LOG('Indicator Data'!BK63))/(AO$195-AO$194)*10))),1))</f>
        <v>4.8</v>
      </c>
      <c r="AP60" s="54">
        <f t="shared" si="16"/>
        <v>5.2</v>
      </c>
      <c r="AQ60" s="54">
        <f>IF('Indicator Data'!BL63=0,10,ROUND(IF(LOG('Indicator Data'!BL63)&gt;AQ$195,0,IF(LOG('Indicator Data'!BL63)&lt;AQ$194,10,(AQ$195-LOG('Indicator Data'!BL63))/(AQ$195-AQ$194)*10)),1))</f>
        <v>4.3</v>
      </c>
      <c r="AR60" s="54">
        <f>IF('Indicator Data'!BM63="No data","x",ROUND(IF('Indicator Data'!BM63&gt;AR$195,10,IF('Indicator Data'!BM63&lt;AR$194,0,10-(AR$195-'Indicator Data'!BM63)/(AR$195-AR$194)*10)),1))</f>
        <v>10</v>
      </c>
      <c r="AS60" s="56">
        <f t="shared" si="17"/>
        <v>6.5</v>
      </c>
      <c r="AT60" s="53">
        <f>IF('Indicator Data'!BN63="No data","x",ROUND(IF('Indicator Data'!BN63^2&gt;AT$195,0,IF('Indicator Data'!BN63^2&lt;AT$194,10,(AT$195-'Indicator Data'!BN63^2)/(AT$195-AT$194)*10)),1))</f>
        <v>0.2</v>
      </c>
      <c r="AU60" s="53">
        <f>IF('Indicator Data'!BO63="No data","x",ROUND(IF('Indicator Data'!BO63&gt;AU$195,0,IF('Indicator Data'!BO63&lt;AU$194,10,(AU$195-'Indicator Data'!BO63)/(AU$195-AU$194)*10)),1))</f>
        <v>4.2</v>
      </c>
      <c r="AV60" s="53">
        <f>IF('Indicator Data'!BP63="No data","x",ROUND(IF('Indicator Data'!BP63&gt;AV$195,0,IF('Indicator Data'!BP63&lt;AV$194,10,(AV$195-'Indicator Data'!BP63)/(AV$195-AV$194)*10)),1))</f>
        <v>1.3</v>
      </c>
      <c r="AW60" s="54">
        <f t="shared" si="18"/>
        <v>1.9</v>
      </c>
      <c r="AX60" s="54" t="str">
        <f>IF('Indicator Data'!BQ63="No data","x",ROUND(IF('Indicator Data'!BQ63&gt;AX$195,0,IF('Indicator Data'!BQ63&lt;AX$194,10,(AX$195-'Indicator Data'!BQ63)/(AX$195-AX$194)*10)),1))</f>
        <v>x</v>
      </c>
      <c r="AY60" s="56">
        <f t="shared" si="19"/>
        <v>1.9</v>
      </c>
      <c r="AZ60" s="61">
        <f t="shared" si="20"/>
        <v>4.2</v>
      </c>
    </row>
    <row r="61" spans="1:52" s="2" customFormat="1" x14ac:dyDescent="0.3">
      <c r="A61" s="98" t="str">
        <f>'Indicator Data'!A64</f>
        <v>Finland</v>
      </c>
      <c r="B61" s="39" t="str">
        <f>'Indicator Data'!B64</f>
        <v>FIN</v>
      </c>
      <c r="C61" s="53">
        <f>ROUND(IF('Indicator Data'!AL64="No data",IF((0.1022*LN('Indicator Data'!CI64)-0.1711)&gt;C$195,0,IF((0.1022*LN('Indicator Data'!CI64)-0.1711)&lt;C$194,10,(C$195-(0.1022*LN('Indicator Data'!CI64)-0.1711))/(C$195-C$194)*10)),IF('Indicator Data'!AL64&gt;C$195,0,IF('Indicator Data'!AL64&lt;C$194,10,(C$195-'Indicator Data'!AL64)/(C$195-C$194)*10))),1)</f>
        <v>0</v>
      </c>
      <c r="D61" s="53" t="str">
        <f>IF('Indicator Data'!AM64="No data","x",ROUND((IF(LOG('Indicator Data'!AM64*1000)&gt;D$195,10,IF(LOG('Indicator Data'!AM64*1000)&lt;D$194,0,10-(D$195-LOG('Indicator Data'!AM64*1000))/(D$195-D$194)*10))),1))</f>
        <v>x</v>
      </c>
      <c r="E61" s="54">
        <f t="shared" si="4"/>
        <v>0</v>
      </c>
      <c r="F61" s="53">
        <f>IF('Indicator Data'!AZ64="No data","x",ROUND(IF('Indicator Data'!AZ64&gt;F$195,10,IF('Indicator Data'!AZ64&lt;F$194,0,10-(F$195-'Indicator Data'!AZ64)/(F$195-F$194)*10)),1))</f>
        <v>0.7</v>
      </c>
      <c r="G61" s="53">
        <f>IF('Indicator Data'!BA64="No data","x",ROUND(IF('Indicator Data'!BA64&gt;G$195,10,IF('Indicator Data'!BA64&lt;G$194,0,10-(G$195-'Indicator Data'!BA64)/(G$195-G$194)*10)),1))</f>
        <v>0.5</v>
      </c>
      <c r="H61" s="54">
        <f t="shared" si="5"/>
        <v>0.6</v>
      </c>
      <c r="I61" s="55">
        <f>SUM(IF('Indicator Data'!AN64=0,0,'Indicator Data'!AN64),SUM('Indicator Data'!AO64:AP64))</f>
        <v>-12.870010000000001</v>
      </c>
      <c r="J61" s="55">
        <f>I61/'Indicator Data'!CJ64*1000000</f>
        <v>-2.3263991508559316</v>
      </c>
      <c r="K61" s="53">
        <f t="shared" si="6"/>
        <v>0</v>
      </c>
      <c r="L61" s="53" t="str">
        <f>IF('Indicator Data'!AQ64="No data","x",ROUND(IF('Indicator Data'!AQ64&gt;L$195,10,IF('Indicator Data'!AQ64&lt;L$194,0,10-(L$195-'Indicator Data'!AQ64)/(L$195-L$194)*10)),1))</f>
        <v>x</v>
      </c>
      <c r="M61" s="53">
        <f>IF('Indicator Data'!AR64="No data","x",IF('Indicator Data'!AR64=0,0,ROUND(IF('Indicator Data'!AR64&gt;M$195,10,IF('Indicator Data'!AR64&lt;M$194,0,10-(M$195-'Indicator Data'!AR64)/(M$195-M$194)*10)),1)))</f>
        <v>0.1</v>
      </c>
      <c r="N61" s="54">
        <f t="shared" si="7"/>
        <v>0.1</v>
      </c>
      <c r="O61" s="56">
        <f t="shared" si="8"/>
        <v>0.2</v>
      </c>
      <c r="P61" s="67">
        <f>IF(AND('Indicator Data'!BE64="No data",'Indicator Data'!BF64="No data"),0,SUM('Indicator Data'!BE64:BG64)/1000)</f>
        <v>25.585000000000001</v>
      </c>
      <c r="Q61" s="53">
        <f t="shared" si="9"/>
        <v>4.7</v>
      </c>
      <c r="R61" s="57">
        <f>P61*1000/'Indicator Data'!CJ64</f>
        <v>4.6247766920654307E-3</v>
      </c>
      <c r="S61" s="53">
        <f t="shared" si="10"/>
        <v>4.7</v>
      </c>
      <c r="T61" s="58">
        <f t="shared" si="11"/>
        <v>4.7</v>
      </c>
      <c r="U61" s="53" t="str">
        <f>IF('Indicator Data'!AV64="No data","x",ROUND(IF('Indicator Data'!AV64&gt;U$195,10,IF('Indicator Data'!AV64&lt;U$194,0,10-(U$195-'Indicator Data'!AV64)/(U$195-U$194)*10)),1))</f>
        <v>x</v>
      </c>
      <c r="V61" s="53" t="str">
        <f>IF('Indicator Data'!AW64="No data","x",IF('Indicator Data'!AW64=0,0,ROUND(IF('Indicator Data'!AW64&gt;V$195,10,IF('Indicator Data'!AW64&lt;V$194,0,10-(V$195-'Indicator Data'!AW64)/(V$195-V$194)*10)),1)))</f>
        <v>x</v>
      </c>
      <c r="W61" s="53" t="str">
        <f t="shared" si="12"/>
        <v>x</v>
      </c>
      <c r="X61" s="53">
        <f>IF('Indicator Data'!AU64="No data","x",ROUND(IF('Indicator Data'!AU64&gt;X$195,10,IF('Indicator Data'!AU64&lt;X$194,0,10-(X$195-'Indicator Data'!AU64)/(X$195-X$194)*10)),1))</f>
        <v>0.1</v>
      </c>
      <c r="Y61" s="159" t="str">
        <f>IF('Indicator Data'!AX64="No data","x",ROUND(IF('Indicator Data'!AX64&gt;Y$195,10,IF('Indicator Data'!AX64&lt;Y$194,0,10-(Y$195-'Indicator Data'!AX64)/(Y$195-Y$194)*10)),1))</f>
        <v>x</v>
      </c>
      <c r="Z61" s="57">
        <f>IF('Indicator Data'!AY64="No data","x",IF(('Indicator Data'!AY64/'Indicator Data'!CJ64)&gt;1,1,IF('Indicator Data'!AY64&gt;'Indicator Data'!AY64,1,'Indicator Data'!AY64/'Indicator Data'!CJ64)))</f>
        <v>9.0380627165632805E-7</v>
      </c>
      <c r="AA61" s="159">
        <f t="shared" si="13"/>
        <v>0</v>
      </c>
      <c r="AB61" s="54">
        <f t="shared" si="21"/>
        <v>0.1</v>
      </c>
      <c r="AC61" s="53">
        <f>IF('Indicator Data'!AS64="No data","x",ROUND(IF('Indicator Data'!AS64&gt;AC$195,10,IF('Indicator Data'!AS64&lt;AC$194,0,10-(AC$195-'Indicator Data'!AS64)/(AC$195-AC$194)*10)),1))</f>
        <v>0.1</v>
      </c>
      <c r="AD61" s="53" t="str">
        <f>IF('Indicator Data'!AT64="No data","x",ROUND(IF('Indicator Data'!AT64&gt;AD$195,10,IF('Indicator Data'!AT64&lt;AD$194,0,10-(AD$195-'Indicator Data'!AT64)/(AD$195-AD$194)*10)),1))</f>
        <v>x</v>
      </c>
      <c r="AE61" s="54">
        <f t="shared" si="14"/>
        <v>0.1</v>
      </c>
      <c r="AF61" s="67">
        <f>('Indicator Data'!BD64+'Indicator Data'!BC64*0.5+'Indicator Data'!BB64*0.25)/1000</f>
        <v>0</v>
      </c>
      <c r="AG61" s="59">
        <f>AF61*1000/'Indicator Data'!CJ64</f>
        <v>0</v>
      </c>
      <c r="AH61" s="54">
        <f t="shared" si="15"/>
        <v>0</v>
      </c>
      <c r="AI61" s="53">
        <f>IF('Indicator Data'!BH64="No data","x",ROUND(IF('Indicator Data'!BH64&lt;$AI$194,10,IF('Indicator Data'!BH64&gt;$AI$195,0,($AI$195-'Indicator Data'!BH64)/($AI$195-$AI$194)*10)),1))</f>
        <v>2.2999999999999998</v>
      </c>
      <c r="AJ61" s="53">
        <f>IF('Indicator Data'!BI64="No data","x",ROUND(IF('Indicator Data'!BI64&gt;$AJ$195,10,IF('Indicator Data'!BI64&lt;$AJ$194,0,10-($AJ$195-'Indicator Data'!BI64)/($AJ$195-$AJ$194)*10)),1))</f>
        <v>0</v>
      </c>
      <c r="AK61" s="54">
        <f t="shared" si="22"/>
        <v>1.2</v>
      </c>
      <c r="AL61" s="60">
        <f t="shared" si="23"/>
        <v>0.4</v>
      </c>
      <c r="AM61" s="61">
        <f t="shared" si="24"/>
        <v>2.8</v>
      </c>
      <c r="AN61" s="53">
        <f>IF('Indicator Data'!BJ64="No data","x",ROUND((IF(LOG('Indicator Data'!BJ64)&gt;AN$195,10,IF(LOG('Indicator Data'!BJ64)&lt;AN$194,0,10-(AN$195-LOG('Indicator Data'!BJ64))/(AN$195-AN$194)*10))),1))</f>
        <v>7.8</v>
      </c>
      <c r="AO61" s="53">
        <f>IF('Indicator Data'!BK64="No data","x",ROUND((IF(LOG('Indicator Data'!BK64)&gt;AO$195,10,IF(LOG('Indicator Data'!BK64)&lt;AO$194,0,10-(AO$195-LOG('Indicator Data'!BK64))/(AO$195-AO$194)*10))),1))</f>
        <v>6.3</v>
      </c>
      <c r="AP61" s="54">
        <f t="shared" si="16"/>
        <v>7.1</v>
      </c>
      <c r="AQ61" s="54">
        <f>IF('Indicator Data'!BL64=0,10,ROUND(IF(LOG('Indicator Data'!BL64)&gt;AQ$195,0,IF(LOG('Indicator Data'!BL64)&lt;AQ$194,10,(AQ$195-LOG('Indicator Data'!BL64))/(AQ$195-AQ$194)*10)),1))</f>
        <v>5.5</v>
      </c>
      <c r="AR61" s="54">
        <f>IF('Indicator Data'!BM64="No data","x",ROUND(IF('Indicator Data'!BM64&gt;AR$195,10,IF('Indicator Data'!BM64&lt;AR$194,0,10-(AR$195-'Indicator Data'!BM64)/(AR$195-AR$194)*10)),1))</f>
        <v>10</v>
      </c>
      <c r="AS61" s="56">
        <f t="shared" si="17"/>
        <v>7.5</v>
      </c>
      <c r="AT61" s="53" t="str">
        <f>IF('Indicator Data'!BN64="No data","x",ROUND(IF('Indicator Data'!BN64^2&gt;AT$195,0,IF('Indicator Data'!BN64^2&lt;AT$194,10,(AT$195-'Indicator Data'!BN64^2)/(AT$195-AT$194)*10)),1))</f>
        <v>x</v>
      </c>
      <c r="AU61" s="53">
        <f>IF('Indicator Data'!BO64="No data","x",ROUND(IF('Indicator Data'!BO64&gt;AU$195,0,IF('Indicator Data'!BO64&lt;AU$194,10,(AU$195-'Indicator Data'!BO64)/(AU$195-AU$194)*10)),1))</f>
        <v>3.6</v>
      </c>
      <c r="AV61" s="53">
        <f>IF('Indicator Data'!BP64="No data","x",ROUND(IF('Indicator Data'!BP64&gt;AV$195,0,IF('Indicator Data'!BP64&lt;AV$194,10,(AV$195-'Indicator Data'!BP64)/(AV$195-AV$194)*10)),1))</f>
        <v>2</v>
      </c>
      <c r="AW61" s="54">
        <f t="shared" si="18"/>
        <v>2.8</v>
      </c>
      <c r="AX61" s="54">
        <f>IF('Indicator Data'!BQ64="No data","x",ROUND(IF('Indicator Data'!BQ64&gt;AX$195,0,IF('Indicator Data'!BQ64&lt;AX$194,10,(AX$195-'Indicator Data'!BQ64)/(AX$195-AX$194)*10)),1))</f>
        <v>2</v>
      </c>
      <c r="AY61" s="56">
        <f t="shared" si="19"/>
        <v>2.4</v>
      </c>
      <c r="AZ61" s="61">
        <f t="shared" si="20"/>
        <v>5</v>
      </c>
    </row>
    <row r="62" spans="1:52" s="2" customFormat="1" x14ac:dyDescent="0.3">
      <c r="A62" s="98" t="str">
        <f>'Indicator Data'!A65</f>
        <v>France</v>
      </c>
      <c r="B62" s="39" t="str">
        <f>'Indicator Data'!B65</f>
        <v>FRA</v>
      </c>
      <c r="C62" s="53">
        <f>ROUND(IF('Indicator Data'!AL65="No data",IF((0.1022*LN('Indicator Data'!CI65)-0.1711)&gt;C$195,0,IF((0.1022*LN('Indicator Data'!CI65)-0.1711)&lt;C$194,10,(C$195-(0.1022*LN('Indicator Data'!CI65)-0.1711))/(C$195-C$194)*10)),IF('Indicator Data'!AL65&gt;C$195,0,IF('Indicator Data'!AL65&lt;C$194,10,(C$195-'Indicator Data'!AL65)/(C$195-C$194)*10))),1)</f>
        <v>0.2</v>
      </c>
      <c r="D62" s="53" t="str">
        <f>IF('Indicator Data'!AM65="No data","x",ROUND((IF(LOG('Indicator Data'!AM65*1000)&gt;D$195,10,IF(LOG('Indicator Data'!AM65*1000)&lt;D$194,0,10-(D$195-LOG('Indicator Data'!AM65*1000))/(D$195-D$194)*10))),1))</f>
        <v>x</v>
      </c>
      <c r="E62" s="54">
        <f t="shared" si="4"/>
        <v>0.2</v>
      </c>
      <c r="F62" s="53">
        <f>IF('Indicator Data'!AZ65="No data","x",ROUND(IF('Indicator Data'!AZ65&gt;F$195,10,IF('Indicator Data'!AZ65&lt;F$194,0,10-(F$195-'Indicator Data'!AZ65)/(F$195-F$194)*10)),1))</f>
        <v>0.7</v>
      </c>
      <c r="G62" s="53">
        <f>IF('Indicator Data'!BA65="No data","x",ROUND(IF('Indicator Data'!BA65&gt;G$195,10,IF('Indicator Data'!BA65&lt;G$194,0,10-(G$195-'Indicator Data'!BA65)/(G$195-G$194)*10)),1))</f>
        <v>1.9</v>
      </c>
      <c r="H62" s="54">
        <f t="shared" si="5"/>
        <v>1.3</v>
      </c>
      <c r="I62" s="55">
        <f>SUM(IF('Indicator Data'!AN65=0,0,'Indicator Data'!AN65),SUM('Indicator Data'!AO65:AP65))</f>
        <v>0</v>
      </c>
      <c r="J62" s="55">
        <f>I62/'Indicator Data'!CJ65*1000000</f>
        <v>0</v>
      </c>
      <c r="K62" s="53">
        <f t="shared" si="6"/>
        <v>0</v>
      </c>
      <c r="L62" s="53" t="str">
        <f>IF('Indicator Data'!AQ65="No data","x",ROUND(IF('Indicator Data'!AQ65&gt;L$195,10,IF('Indicator Data'!AQ65&lt;L$194,0,10-(L$195-'Indicator Data'!AQ65)/(L$195-L$194)*10)),1))</f>
        <v>x</v>
      </c>
      <c r="M62" s="53">
        <f>IF('Indicator Data'!AR65="No data","x",IF('Indicator Data'!AR65=0,0,ROUND(IF('Indicator Data'!AR65&gt;M$195,10,IF('Indicator Data'!AR65&lt;M$194,0,10-(M$195-'Indicator Data'!AR65)/(M$195-M$194)*10)),1)))</f>
        <v>0.3</v>
      </c>
      <c r="N62" s="54">
        <f t="shared" si="7"/>
        <v>0.2</v>
      </c>
      <c r="O62" s="56">
        <f t="shared" si="8"/>
        <v>0.5</v>
      </c>
      <c r="P62" s="67">
        <f>IF(AND('Indicator Data'!BE65="No data",'Indicator Data'!BF65="No data"),0,SUM('Indicator Data'!BE65:BG65)/1000)</f>
        <v>457.42599999999999</v>
      </c>
      <c r="Q62" s="53">
        <f t="shared" si="9"/>
        <v>8.9</v>
      </c>
      <c r="R62" s="57">
        <f>P62*1000/'Indicator Data'!CJ65</f>
        <v>7.0233055315398127E-3</v>
      </c>
      <c r="S62" s="53">
        <f t="shared" si="10"/>
        <v>5.2</v>
      </c>
      <c r="T62" s="58">
        <f t="shared" si="11"/>
        <v>7.1</v>
      </c>
      <c r="U62" s="53">
        <f>IF('Indicator Data'!AV65="No data","x",ROUND(IF('Indicator Data'!AV65&gt;U$195,10,IF('Indicator Data'!AV65&lt;U$194,0,10-(U$195-'Indicator Data'!AV65)/(U$195-U$194)*10)),1))</f>
        <v>0.8</v>
      </c>
      <c r="V62" s="53">
        <f>IF('Indicator Data'!AW65="No data","x",IF('Indicator Data'!AW65=0,0,ROUND(IF('Indicator Data'!AW65&gt;V$195,10,IF('Indicator Data'!AW65&lt;V$194,0,10-(V$195-'Indicator Data'!AW65)/(V$195-V$194)*10)),1)))</f>
        <v>0.6</v>
      </c>
      <c r="W62" s="53">
        <f t="shared" si="12"/>
        <v>0.7</v>
      </c>
      <c r="X62" s="53">
        <f>IF('Indicator Data'!AU65="No data","x",ROUND(IF('Indicator Data'!AU65&gt;X$195,10,IF('Indicator Data'!AU65&lt;X$194,0,10-(X$195-'Indicator Data'!AU65)/(X$195-X$194)*10)),1))</f>
        <v>0.1</v>
      </c>
      <c r="Y62" s="159" t="str">
        <f>IF('Indicator Data'!AX65="No data","x",ROUND(IF('Indicator Data'!AX65&gt;Y$195,10,IF('Indicator Data'!AX65&lt;Y$194,0,10-(Y$195-'Indicator Data'!AX65)/(Y$195-Y$194)*10)),1))</f>
        <v>x</v>
      </c>
      <c r="Z62" s="57">
        <f>IF('Indicator Data'!AY65="No data","x",IF(('Indicator Data'!AY65/'Indicator Data'!CJ65)&gt;1,1,IF('Indicator Data'!AY65&gt;'Indicator Data'!AY65,1,'Indicator Data'!AY65/'Indicator Data'!CJ65)))</f>
        <v>4.9286246860132125E-6</v>
      </c>
      <c r="AA62" s="159">
        <f t="shared" si="13"/>
        <v>0</v>
      </c>
      <c r="AB62" s="54">
        <f t="shared" si="21"/>
        <v>0.3</v>
      </c>
      <c r="AC62" s="53">
        <f>IF('Indicator Data'!AS65="No data","x",ROUND(IF('Indicator Data'!AS65&gt;AC$195,10,IF('Indicator Data'!AS65&lt;AC$194,0,10-(AC$195-'Indicator Data'!AS65)/(AC$195-AC$194)*10)),1))</f>
        <v>0.3</v>
      </c>
      <c r="AD62" s="53" t="str">
        <f>IF('Indicator Data'!AT65="No data","x",ROUND(IF('Indicator Data'!AT65&gt;AD$195,10,IF('Indicator Data'!AT65&lt;AD$194,0,10-(AD$195-'Indicator Data'!AT65)/(AD$195-AD$194)*10)),1))</f>
        <v>x</v>
      </c>
      <c r="AE62" s="54">
        <f t="shared" si="14"/>
        <v>0.3</v>
      </c>
      <c r="AF62" s="67">
        <f>('Indicator Data'!BD65+'Indicator Data'!BC65*0.5+'Indicator Data'!BB65*0.25)/1000</f>
        <v>7.4157500000000001</v>
      </c>
      <c r="AG62" s="59">
        <f>AF62*1000/'Indicator Data'!CJ65</f>
        <v>1.1386121032804511E-4</v>
      </c>
      <c r="AH62" s="54">
        <f t="shared" si="15"/>
        <v>0</v>
      </c>
      <c r="AI62" s="53">
        <f>IF('Indicator Data'!BH65="No data","x",ROUND(IF('Indicator Data'!BH65&lt;$AI$194,10,IF('Indicator Data'!BH65&gt;$AI$195,0,($AI$195-'Indicator Data'!BH65)/($AI$195-$AI$194)*10)),1))</f>
        <v>1.6</v>
      </c>
      <c r="AJ62" s="53">
        <f>IF('Indicator Data'!BI65="No data","x",ROUND(IF('Indicator Data'!BI65&gt;$AJ$195,10,IF('Indicator Data'!BI65&lt;$AJ$194,0,10-($AJ$195-'Indicator Data'!BI65)/($AJ$195-$AJ$194)*10)),1))</f>
        <v>0</v>
      </c>
      <c r="AK62" s="54">
        <f t="shared" si="22"/>
        <v>0.8</v>
      </c>
      <c r="AL62" s="60">
        <f t="shared" si="23"/>
        <v>0.4</v>
      </c>
      <c r="AM62" s="61">
        <f t="shared" si="24"/>
        <v>4.5999999999999996</v>
      </c>
      <c r="AN62" s="53">
        <f>IF('Indicator Data'!BJ65="No data","x",ROUND((IF(LOG('Indicator Data'!BJ65)&gt;AN$195,10,IF(LOG('Indicator Data'!BJ65)&lt;AN$194,0,10-(AN$195-LOG('Indicator Data'!BJ65))/(AN$195-AN$194)*10))),1))</f>
        <v>9.6</v>
      </c>
      <c r="AO62" s="53">
        <f>IF('Indicator Data'!BK65="No data","x",ROUND((IF(LOG('Indicator Data'!BK65)&gt;AO$195,10,IF(LOG('Indicator Data'!BK65)&lt;AO$194,0,10-(AO$195-LOG('Indicator Data'!BK65))/(AO$195-AO$194)*10))),1))</f>
        <v>9.8000000000000007</v>
      </c>
      <c r="AP62" s="54">
        <f t="shared" si="16"/>
        <v>9.6999999999999993</v>
      </c>
      <c r="AQ62" s="54">
        <f>IF('Indicator Data'!BL65=0,10,ROUND(IF(LOG('Indicator Data'!BL65)&gt;AQ$195,0,IF(LOG('Indicator Data'!BL65)&lt;AQ$194,10,(AQ$195-LOG('Indicator Data'!BL65))/(AQ$195-AQ$194)*10)),1))</f>
        <v>4.2</v>
      </c>
      <c r="AR62" s="54">
        <f>IF('Indicator Data'!BM65="No data","x",ROUND(IF('Indicator Data'!BM65&gt;AR$195,10,IF('Indicator Data'!BM65&lt;AR$194,0,10-(AR$195-'Indicator Data'!BM65)/(AR$195-AR$194)*10)),1))</f>
        <v>4</v>
      </c>
      <c r="AS62" s="56">
        <f t="shared" si="17"/>
        <v>6</v>
      </c>
      <c r="AT62" s="53" t="str">
        <f>IF('Indicator Data'!BN65="No data","x",ROUND(IF('Indicator Data'!BN65^2&gt;AT$195,0,IF('Indicator Data'!BN65^2&lt;AT$194,10,(AT$195-'Indicator Data'!BN65^2)/(AT$195-AT$194)*10)),1))</f>
        <v>x</v>
      </c>
      <c r="AU62" s="53">
        <f>IF('Indicator Data'!BO65="No data","x",ROUND(IF('Indicator Data'!BO65&gt;AU$195,0,IF('Indicator Data'!BO65&lt;AU$194,10,(AU$195-'Indicator Data'!BO65)/(AU$195-AU$194)*10)),1))</f>
        <v>4.7</v>
      </c>
      <c r="AV62" s="53">
        <f>IF('Indicator Data'!BP65="No data","x",ROUND(IF('Indicator Data'!BP65&gt;AV$195,0,IF('Indicator Data'!BP65&lt;AV$194,10,(AV$195-'Indicator Data'!BP65)/(AV$195-AV$194)*10)),1))</f>
        <v>5.2</v>
      </c>
      <c r="AW62" s="54">
        <f t="shared" si="18"/>
        <v>5</v>
      </c>
      <c r="AX62" s="54">
        <f>IF('Indicator Data'!BQ65="No data","x",ROUND(IF('Indicator Data'!BQ65&gt;AX$195,0,IF('Indicator Data'!BQ65&lt;AX$194,10,(AX$195-'Indicator Data'!BQ65)/(AX$195-AX$194)*10)),1))</f>
        <v>5.6</v>
      </c>
      <c r="AY62" s="56">
        <f t="shared" si="19"/>
        <v>5.3</v>
      </c>
      <c r="AZ62" s="61">
        <f t="shared" si="20"/>
        <v>5.7</v>
      </c>
    </row>
    <row r="63" spans="1:52" s="2" customFormat="1" x14ac:dyDescent="0.3">
      <c r="A63" s="98" t="str">
        <f>'Indicator Data'!A66</f>
        <v>Gabon</v>
      </c>
      <c r="B63" s="39" t="str">
        <f>'Indicator Data'!B66</f>
        <v>GAB</v>
      </c>
      <c r="C63" s="53">
        <f>ROUND(IF('Indicator Data'!AL66="No data",IF((0.1022*LN('Indicator Data'!CI66)-0.1711)&gt;C$195,0,IF((0.1022*LN('Indicator Data'!CI66)-0.1711)&lt;C$194,10,(C$195-(0.1022*LN('Indicator Data'!CI66)-0.1711))/(C$195-C$194)*10)),IF('Indicator Data'!AL66&gt;C$195,0,IF('Indicator Data'!AL66&lt;C$194,10,(C$195-'Indicator Data'!AL66)/(C$195-C$194)*10))),1)</f>
        <v>4</v>
      </c>
      <c r="D63" s="53">
        <f>IF('Indicator Data'!AM66="No data","x",ROUND((IF(LOG('Indicator Data'!AM66*1000)&gt;D$195,10,IF(LOG('Indicator Data'!AM66*1000)&lt;D$194,0,10-(D$195-LOG('Indicator Data'!AM66*1000))/(D$195-D$194)*10))),1))</f>
        <v>6.7</v>
      </c>
      <c r="E63" s="54">
        <f t="shared" si="4"/>
        <v>5.5</v>
      </c>
      <c r="F63" s="53">
        <f>IF('Indicator Data'!AZ66="No data","x",ROUND(IF('Indicator Data'!AZ66&gt;F$195,10,IF('Indicator Data'!AZ66&lt;F$194,0,10-(F$195-'Indicator Data'!AZ66)/(F$195-F$194)*10)),1))</f>
        <v>7.1</v>
      </c>
      <c r="G63" s="53">
        <f>IF('Indicator Data'!BA66="No data","x",ROUND(IF('Indicator Data'!BA66&gt;G$195,10,IF('Indicator Data'!BA66&lt;G$194,0,10-(G$195-'Indicator Data'!BA66)/(G$195-G$194)*10)),1))</f>
        <v>3.3</v>
      </c>
      <c r="H63" s="54">
        <f t="shared" si="5"/>
        <v>5.2</v>
      </c>
      <c r="I63" s="55">
        <f>SUM(IF('Indicator Data'!AN66=0,0,'Indicator Data'!AN66),SUM('Indicator Data'!AO66:AP66))</f>
        <v>196.15</v>
      </c>
      <c r="J63" s="55">
        <f>I63/'Indicator Data'!CJ66*1000000</f>
        <v>90.28444548366042</v>
      </c>
      <c r="K63" s="53">
        <f t="shared" si="6"/>
        <v>1.8</v>
      </c>
      <c r="L63" s="53">
        <f>IF('Indicator Data'!AQ66="No data","x",ROUND(IF('Indicator Data'!AQ66&gt;L$195,10,IF('Indicator Data'!AQ66&lt;L$194,0,10-(L$195-'Indicator Data'!AQ66)/(L$195-L$194)*10)),1))</f>
        <v>0.5</v>
      </c>
      <c r="M63" s="53">
        <f>IF('Indicator Data'!AR66="No data","x",IF('Indicator Data'!AR66=0,0,ROUND(IF('Indicator Data'!AR66&gt;M$195,10,IF('Indicator Data'!AR66&lt;M$194,0,10-(M$195-'Indicator Data'!AR66)/(M$195-M$194)*10)),1)))</f>
        <v>0</v>
      </c>
      <c r="N63" s="54">
        <f t="shared" si="7"/>
        <v>0.8</v>
      </c>
      <c r="O63" s="56">
        <f t="shared" si="8"/>
        <v>4.3</v>
      </c>
      <c r="P63" s="67">
        <f>IF(AND('Indicator Data'!BE66="No data",'Indicator Data'!BF66="No data"),0,SUM('Indicator Data'!BE66:BG66)/1000)</f>
        <v>0.77400000000000002</v>
      </c>
      <c r="Q63" s="53">
        <f t="shared" si="9"/>
        <v>0</v>
      </c>
      <c r="R63" s="57">
        <f>P63*1000/'Indicator Data'!CJ66</f>
        <v>3.5625878564544055E-4</v>
      </c>
      <c r="S63" s="53">
        <f t="shared" si="10"/>
        <v>2.5</v>
      </c>
      <c r="T63" s="58">
        <f t="shared" si="11"/>
        <v>1.3</v>
      </c>
      <c r="U63" s="53">
        <f>IF('Indicator Data'!AV66="No data","x",ROUND(IF('Indicator Data'!AV66&gt;U$195,10,IF('Indicator Data'!AV66&lt;U$194,0,10-(U$195-'Indicator Data'!AV66)/(U$195-U$194)*10)),1))</f>
        <v>7.2</v>
      </c>
      <c r="V63" s="53">
        <f>IF('Indicator Data'!AW66="No data","x",IF('Indicator Data'!AW66=0,0,ROUND(IF('Indicator Data'!AW66&gt;V$195,10,IF('Indicator Data'!AW66&lt;V$194,0,10-(V$195-'Indicator Data'!AW66)/(V$195-V$194)*10)),1)))</f>
        <v>8.4</v>
      </c>
      <c r="W63" s="53">
        <f t="shared" si="12"/>
        <v>7.8000000000000007</v>
      </c>
      <c r="X63" s="53">
        <f>IF('Indicator Data'!AU66="No data","x",ROUND(IF('Indicator Data'!AU66&gt;X$195,10,IF('Indicator Data'!AU66&lt;X$194,0,10-(X$195-'Indicator Data'!AU66)/(X$195-X$194)*10)),1))</f>
        <v>9.6</v>
      </c>
      <c r="Y63" s="159">
        <f>IF('Indicator Data'!AX66="No data","x",ROUND(IF('Indicator Data'!AX66&gt;Y$195,10,IF('Indicator Data'!AX66&lt;Y$194,0,10-(Y$195-'Indicator Data'!AX66)/(Y$195-Y$194)*10)),1))</f>
        <v>4.2</v>
      </c>
      <c r="Z63" s="57">
        <f>IF('Indicator Data'!AY66="No data","x",IF(('Indicator Data'!AY66/'Indicator Data'!CJ66)&gt;1,1,IF('Indicator Data'!AY66&gt;'Indicator Data'!AY66,1,'Indicator Data'!AY66/'Indicator Data'!CJ66)))</f>
        <v>0.31949094577962217</v>
      </c>
      <c r="AA63" s="159">
        <f t="shared" si="13"/>
        <v>3.5</v>
      </c>
      <c r="AB63" s="54">
        <f t="shared" si="21"/>
        <v>6.3</v>
      </c>
      <c r="AC63" s="53">
        <f>IF('Indicator Data'!AS66="No data","x",ROUND(IF('Indicator Data'!AS66&gt;AC$195,10,IF('Indicator Data'!AS66&lt;AC$194,0,10-(AC$195-'Indicator Data'!AS66)/(AC$195-AC$194)*10)),1))</f>
        <v>3.4</v>
      </c>
      <c r="AD63" s="53">
        <f>IF('Indicator Data'!AT66="No data","x",ROUND(IF('Indicator Data'!AT66&gt;AD$195,10,IF('Indicator Data'!AT66&lt;AD$194,0,10-(AD$195-'Indicator Data'!AT66)/(AD$195-AD$194)*10)),1))</f>
        <v>1.4</v>
      </c>
      <c r="AE63" s="54">
        <f t="shared" si="14"/>
        <v>2.4</v>
      </c>
      <c r="AF63" s="67">
        <f>('Indicator Data'!BD66+'Indicator Data'!BC66*0.5+'Indicator Data'!BB66*0.25)/1000</f>
        <v>0</v>
      </c>
      <c r="AG63" s="59">
        <f>AF63*1000/'Indicator Data'!CJ66</f>
        <v>0</v>
      </c>
      <c r="AH63" s="54">
        <f t="shared" si="15"/>
        <v>0</v>
      </c>
      <c r="AI63" s="53">
        <f>IF('Indicator Data'!BH66="No data","x",ROUND(IF('Indicator Data'!BH66&lt;$AI$194,10,IF('Indicator Data'!BH66&gt;$AI$195,0,($AI$195-'Indicator Data'!BH66)/($AI$195-$AI$194)*10)),1))</f>
        <v>3.7</v>
      </c>
      <c r="AJ63" s="53">
        <f>IF('Indicator Data'!BI66="No data","x",ROUND(IF('Indicator Data'!BI66&gt;$AJ$195,10,IF('Indicator Data'!BI66&lt;$AJ$194,0,10-($AJ$195-'Indicator Data'!BI66)/($AJ$195-$AJ$194)*10)),1))</f>
        <v>1.8</v>
      </c>
      <c r="AK63" s="54">
        <f t="shared" si="22"/>
        <v>2.8</v>
      </c>
      <c r="AL63" s="60">
        <f t="shared" si="23"/>
        <v>3.2</v>
      </c>
      <c r="AM63" s="61">
        <f t="shared" si="24"/>
        <v>2.2999999999999998</v>
      </c>
      <c r="AN63" s="53" t="str">
        <f>IF('Indicator Data'!BJ66="No data","x",ROUND((IF(LOG('Indicator Data'!BJ66)&gt;AN$195,10,IF(LOG('Indicator Data'!BJ66)&lt;AN$194,0,10-(AN$195-LOG('Indicator Data'!BJ66))/(AN$195-AN$194)*10))),1))</f>
        <v>x</v>
      </c>
      <c r="AO63" s="53" t="str">
        <f>IF('Indicator Data'!BK66="No data","x",ROUND((IF(LOG('Indicator Data'!BK66)&gt;AO$195,10,IF(LOG('Indicator Data'!BK66)&lt;AO$194,0,10-(AO$195-LOG('Indicator Data'!BK66))/(AO$195-AO$194)*10))),1))</f>
        <v>x</v>
      </c>
      <c r="AP63" s="54" t="str">
        <f t="shared" si="16"/>
        <v>x</v>
      </c>
      <c r="AQ63" s="54">
        <f>IF('Indicator Data'!BL66=0,10,ROUND(IF(LOG('Indicator Data'!BL66)&gt;AQ$195,0,IF(LOG('Indicator Data'!BL66)&lt;AQ$194,10,(AQ$195-LOG('Indicator Data'!BL66))/(AQ$195-AQ$194)*10)),1))</f>
        <v>6.5</v>
      </c>
      <c r="AR63" s="54">
        <f>IF('Indicator Data'!BM66="No data","x",ROUND(IF('Indicator Data'!BM66&gt;AR$195,10,IF('Indicator Data'!BM66&lt;AR$194,0,10-(AR$195-'Indicator Data'!BM66)/(AR$195-AR$194)*10)),1))</f>
        <v>0</v>
      </c>
      <c r="AS63" s="56">
        <f t="shared" si="17"/>
        <v>3.3</v>
      </c>
      <c r="AT63" s="53">
        <f>IF('Indicator Data'!BN66="No data","x",ROUND(IF('Indicator Data'!BN66^2&gt;AT$195,0,IF('Indicator Data'!BN66^2&lt;AT$194,10,(AT$195-'Indicator Data'!BN66^2)/(AT$195-AT$194)*10)),1))</f>
        <v>3.1</v>
      </c>
      <c r="AU63" s="53">
        <f>IF('Indicator Data'!BO66="No data","x",ROUND(IF('Indicator Data'!BO66&gt;AU$195,0,IF('Indicator Data'!BO66&lt;AU$194,10,(AU$195-'Indicator Data'!BO66)/(AU$195-AU$194)*10)),1))</f>
        <v>3.2</v>
      </c>
      <c r="AV63" s="53">
        <f>IF('Indicator Data'!BP66="No data","x",ROUND(IF('Indicator Data'!BP66&gt;AV$195,0,IF('Indicator Data'!BP66&lt;AV$194,10,(AV$195-'Indicator Data'!BP66)/(AV$195-AV$194)*10)),1))</f>
        <v>8.1999999999999993</v>
      </c>
      <c r="AW63" s="54">
        <f t="shared" si="18"/>
        <v>4.8</v>
      </c>
      <c r="AX63" s="54">
        <f>IF('Indicator Data'!BQ66="No data","x",ROUND(IF('Indicator Data'!BQ66&gt;AX$195,0,IF('Indicator Data'!BQ66&lt;AX$194,10,(AX$195-'Indicator Data'!BQ66)/(AX$195-AX$194)*10)),1))</f>
        <v>6.7</v>
      </c>
      <c r="AY63" s="56">
        <f t="shared" si="19"/>
        <v>5.8</v>
      </c>
      <c r="AZ63" s="61">
        <f t="shared" si="20"/>
        <v>4.5999999999999996</v>
      </c>
    </row>
    <row r="64" spans="1:52" s="2" customFormat="1" x14ac:dyDescent="0.3">
      <c r="A64" s="98" t="str">
        <f>'Indicator Data'!A67</f>
        <v>Gambia</v>
      </c>
      <c r="B64" s="39" t="str">
        <f>'Indicator Data'!B67</f>
        <v>GMB</v>
      </c>
      <c r="C64" s="53">
        <f>ROUND(IF('Indicator Data'!AL67="No data",IF((0.1022*LN('Indicator Data'!CI67)-0.1711)&gt;C$195,0,IF((0.1022*LN('Indicator Data'!CI67)-0.1711)&lt;C$194,10,(C$195-(0.1022*LN('Indicator Data'!CI67)-0.1711))/(C$195-C$194)*10)),IF('Indicator Data'!AL67&gt;C$195,0,IF('Indicator Data'!AL67&lt;C$194,10,(C$195-'Indicator Data'!AL67)/(C$195-C$194)*10))),1)</f>
        <v>8.6999999999999993</v>
      </c>
      <c r="D64" s="53">
        <f>IF('Indicator Data'!AM67="No data","x",ROUND((IF(LOG('Indicator Data'!AM67*1000)&gt;D$195,10,IF(LOG('Indicator Data'!AM67*1000)&lt;D$194,0,10-(D$195-LOG('Indicator Data'!AM67*1000))/(D$195-D$194)*10))),1))</f>
        <v>9.1</v>
      </c>
      <c r="E64" s="54">
        <f t="shared" si="4"/>
        <v>8.9</v>
      </c>
      <c r="F64" s="53">
        <f>IF('Indicator Data'!AZ67="No data","x",ROUND(IF('Indicator Data'!AZ67&gt;F$195,10,IF('Indicator Data'!AZ67&lt;F$194,0,10-(F$195-'Indicator Data'!AZ67)/(F$195-F$194)*10)),1))</f>
        <v>8.3000000000000007</v>
      </c>
      <c r="G64" s="53">
        <f>IF('Indicator Data'!BA67="No data","x",ROUND(IF('Indicator Data'!BA67&gt;G$195,10,IF('Indicator Data'!BA67&lt;G$194,0,10-(G$195-'Indicator Data'!BA67)/(G$195-G$194)*10)),1))</f>
        <v>2.7</v>
      </c>
      <c r="H64" s="54">
        <f t="shared" si="5"/>
        <v>5.5</v>
      </c>
      <c r="I64" s="55">
        <f>SUM(IF('Indicator Data'!AN67=0,0,'Indicator Data'!AN67),SUM('Indicator Data'!AO67:AP67))</f>
        <v>130.99007</v>
      </c>
      <c r="J64" s="55">
        <f>I64/'Indicator Data'!CJ67*1000000</f>
        <v>55.79515831692008</v>
      </c>
      <c r="K64" s="53">
        <f t="shared" si="6"/>
        <v>1.1000000000000001</v>
      </c>
      <c r="L64" s="53">
        <f>IF('Indicator Data'!AQ67="No data","x",ROUND(IF('Indicator Data'!AQ67&gt;L$195,10,IF('Indicator Data'!AQ67&lt;L$194,0,10-(L$195-'Indicator Data'!AQ67)/(L$195-L$194)*10)),1))</f>
        <v>9.6999999999999993</v>
      </c>
      <c r="M64" s="53">
        <f>IF('Indicator Data'!AR67="No data","x",IF('Indicator Data'!AR67=0,0,ROUND(IF('Indicator Data'!AR67&gt;M$195,10,IF('Indicator Data'!AR67&lt;M$194,0,10-(M$195-'Indicator Data'!AR67)/(M$195-M$194)*10)),1)))</f>
        <v>4.2</v>
      </c>
      <c r="N64" s="54">
        <f t="shared" si="7"/>
        <v>5</v>
      </c>
      <c r="O64" s="56">
        <f t="shared" si="8"/>
        <v>7.1</v>
      </c>
      <c r="P64" s="67">
        <f>IF(AND('Indicator Data'!BE67="No data",'Indicator Data'!BF67="No data"),0,SUM('Indicator Data'!BE67:BG67)/1000)</f>
        <v>4.3819999999999997</v>
      </c>
      <c r="Q64" s="53">
        <f t="shared" si="9"/>
        <v>2.1</v>
      </c>
      <c r="R64" s="57">
        <f>P64*1000/'Indicator Data'!CJ67</f>
        <v>1.8665108259331702E-3</v>
      </c>
      <c r="S64" s="53">
        <f t="shared" si="10"/>
        <v>3.7</v>
      </c>
      <c r="T64" s="58">
        <f t="shared" si="11"/>
        <v>2.9</v>
      </c>
      <c r="U64" s="53">
        <f>IF('Indicator Data'!AV67="No data","x",ROUND(IF('Indicator Data'!AV67&gt;U$195,10,IF('Indicator Data'!AV67&lt;U$194,0,10-(U$195-'Indicator Data'!AV67)/(U$195-U$194)*10)),1))</f>
        <v>3.4</v>
      </c>
      <c r="V64" s="53">
        <f>IF('Indicator Data'!AW67="No data","x",IF('Indicator Data'!AW67=0,0,ROUND(IF('Indicator Data'!AW67&gt;V$195,10,IF('Indicator Data'!AW67&lt;V$194,0,10-(V$195-'Indicator Data'!AW67)/(V$195-V$194)*10)),1)))</f>
        <v>3.9</v>
      </c>
      <c r="W64" s="53">
        <f t="shared" si="12"/>
        <v>3.65</v>
      </c>
      <c r="X64" s="53">
        <f>IF('Indicator Data'!AU67="No data","x",ROUND(IF('Indicator Data'!AU67&gt;X$195,10,IF('Indicator Data'!AU67&lt;X$194,0,10-(X$195-'Indicator Data'!AU67)/(X$195-X$194)*10)),1))</f>
        <v>3.2</v>
      </c>
      <c r="Y64" s="159">
        <f>IF('Indicator Data'!AX67="No data","x",ROUND(IF('Indicator Data'!AX67&gt;Y$195,10,IF('Indicator Data'!AX67&lt;Y$194,0,10-(Y$195-'Indicator Data'!AX67)/(Y$195-Y$194)*10)),1))</f>
        <v>1.4</v>
      </c>
      <c r="Z64" s="57">
        <f>IF('Indicator Data'!AY67="No data","x",IF(('Indicator Data'!AY67/'Indicator Data'!CJ67)&gt;1,1,IF('Indicator Data'!AY67&gt;'Indicator Data'!AY67,1,'Indicator Data'!AY67/'Indicator Data'!CJ67)))</f>
        <v>6.8476923758442318E-2</v>
      </c>
      <c r="AA64" s="159">
        <f t="shared" si="13"/>
        <v>0.8</v>
      </c>
      <c r="AB64" s="54">
        <f t="shared" si="21"/>
        <v>2.2999999999999998</v>
      </c>
      <c r="AC64" s="53">
        <f>IF('Indicator Data'!AS67="No data","x",ROUND(IF('Indicator Data'!AS67&gt;AC$195,10,IF('Indicator Data'!AS67&lt;AC$194,0,10-(AC$195-'Indicator Data'!AS67)/(AC$195-AC$194)*10)),1))</f>
        <v>4.5</v>
      </c>
      <c r="AD64" s="53">
        <f>IF('Indicator Data'!AT67="No data","x",ROUND(IF('Indicator Data'!AT67&gt;AD$195,10,IF('Indicator Data'!AT67&lt;AD$194,0,10-(AD$195-'Indicator Data'!AT67)/(AD$195-AD$194)*10)),1))</f>
        <v>3.6</v>
      </c>
      <c r="AE64" s="54">
        <f t="shared" si="14"/>
        <v>4.0999999999999996</v>
      </c>
      <c r="AF64" s="67">
        <f>('Indicator Data'!BD67+'Indicator Data'!BC67*0.5+'Indicator Data'!BB67*0.25)/1000</f>
        <v>0</v>
      </c>
      <c r="AG64" s="59">
        <f>AF64*1000/'Indicator Data'!CJ67</f>
        <v>0</v>
      </c>
      <c r="AH64" s="54">
        <f t="shared" si="15"/>
        <v>0</v>
      </c>
      <c r="AI64" s="53">
        <f>IF('Indicator Data'!BH67="No data","x",ROUND(IF('Indicator Data'!BH67&lt;$AI$194,10,IF('Indicator Data'!BH67&gt;$AI$195,0,($AI$195-'Indicator Data'!BH67)/($AI$195-$AI$194)*10)),1))</f>
        <v>4.0999999999999996</v>
      </c>
      <c r="AJ64" s="53">
        <f>IF('Indicator Data'!BI67="No data","x",ROUND(IF('Indicator Data'!BI67&gt;$AJ$195,10,IF('Indicator Data'!BI67&lt;$AJ$194,0,10-($AJ$195-'Indicator Data'!BI67)/($AJ$195-$AJ$194)*10)),1))</f>
        <v>1.7</v>
      </c>
      <c r="AK64" s="54">
        <f t="shared" si="22"/>
        <v>2.9</v>
      </c>
      <c r="AL64" s="60">
        <f t="shared" si="23"/>
        <v>2.4</v>
      </c>
      <c r="AM64" s="61">
        <f t="shared" si="24"/>
        <v>2.7</v>
      </c>
      <c r="AN64" s="53">
        <f>IF('Indicator Data'!BJ67="No data","x",ROUND((IF(LOG('Indicator Data'!BJ67)&gt;AN$195,10,IF(LOG('Indicator Data'!BJ67)&lt;AN$194,0,10-(AN$195-LOG('Indicator Data'!BJ67))/(AN$195-AN$194)*10))),1))</f>
        <v>1.8</v>
      </c>
      <c r="AO64" s="53">
        <f>IF('Indicator Data'!BK67="No data","x",ROUND((IF(LOG('Indicator Data'!BK67)&gt;AO$195,10,IF(LOG('Indicator Data'!BK67)&lt;AO$194,0,10-(AO$195-LOG('Indicator Data'!BK67))/(AO$195-AO$194)*10))),1))</f>
        <v>3</v>
      </c>
      <c r="AP64" s="54">
        <f t="shared" si="16"/>
        <v>2.4</v>
      </c>
      <c r="AQ64" s="54">
        <f>IF('Indicator Data'!BL67=0,10,ROUND(IF(LOG('Indicator Data'!BL67)&gt;AQ$195,0,IF(LOG('Indicator Data'!BL67)&lt;AQ$194,10,(AQ$195-LOG('Indicator Data'!BL67))/(AQ$195-AQ$194)*10)),1))</f>
        <v>4.5999999999999996</v>
      </c>
      <c r="AR64" s="54">
        <f>IF('Indicator Data'!BM67="No data","x",ROUND(IF('Indicator Data'!BM67&gt;AR$195,10,IF('Indicator Data'!BM67&lt;AR$194,0,10-(AR$195-'Indicator Data'!BM67)/(AR$195-AR$194)*10)),1))</f>
        <v>2</v>
      </c>
      <c r="AS64" s="56">
        <f t="shared" si="17"/>
        <v>3</v>
      </c>
      <c r="AT64" s="53">
        <f>IF('Indicator Data'!BN67="No data","x",ROUND(IF('Indicator Data'!BN67^2&gt;AT$195,0,IF('Indicator Data'!BN67^2&lt;AT$194,10,(AT$195-'Indicator Data'!BN67^2)/(AT$195-AT$194)*10)),1))</f>
        <v>8.1999999999999993</v>
      </c>
      <c r="AU64" s="53">
        <f>IF('Indicator Data'!BO67="No data","x",ROUND(IF('Indicator Data'!BO67&gt;AU$195,0,IF('Indicator Data'!BO67&lt;AU$194,10,(AU$195-'Indicator Data'!BO67)/(AU$195-AU$194)*10)),1))</f>
        <v>3.1</v>
      </c>
      <c r="AV64" s="53">
        <f>IF('Indicator Data'!BP67="No data","x",ROUND(IF('Indicator Data'!BP67&gt;AV$195,0,IF('Indicator Data'!BP67&lt;AV$194,10,(AV$195-'Indicator Data'!BP67)/(AV$195-AV$194)*10)),1))</f>
        <v>4</v>
      </c>
      <c r="AW64" s="54">
        <f t="shared" si="18"/>
        <v>5.0999999999999996</v>
      </c>
      <c r="AX64" s="54">
        <f>IF('Indicator Data'!BQ67="No data","x",ROUND(IF('Indicator Data'!BQ67&gt;AX$195,0,IF('Indicator Data'!BQ67&lt;AX$194,10,(AX$195-'Indicator Data'!BQ67)/(AX$195-AX$194)*10)),1))</f>
        <v>5.0999999999999996</v>
      </c>
      <c r="AY64" s="56">
        <f t="shared" si="19"/>
        <v>5.0999999999999996</v>
      </c>
      <c r="AZ64" s="61">
        <f t="shared" si="20"/>
        <v>4.0999999999999996</v>
      </c>
    </row>
    <row r="65" spans="1:52" s="2" customFormat="1" x14ac:dyDescent="0.3">
      <c r="A65" s="98" t="str">
        <f>'Indicator Data'!A68</f>
        <v>Georgia</v>
      </c>
      <c r="B65" s="39" t="str">
        <f>'Indicator Data'!B68</f>
        <v>GEO</v>
      </c>
      <c r="C65" s="53">
        <f>ROUND(IF('Indicator Data'!AL68="No data",IF((0.1022*LN('Indicator Data'!CI68)-0.1711)&gt;C$195,0,IF((0.1022*LN('Indicator Data'!CI68)-0.1711)&lt;C$194,10,(C$195-(0.1022*LN('Indicator Data'!CI68)-0.1711))/(C$195-C$194)*10)),IF('Indicator Data'!AL68&gt;C$195,0,IF('Indicator Data'!AL68&lt;C$194,10,(C$195-'Indicator Data'!AL68)/(C$195-C$194)*10))),1)</f>
        <v>2.2999999999999998</v>
      </c>
      <c r="D65" s="53" t="str">
        <f>IF('Indicator Data'!AM68="No data","x",ROUND((IF(LOG('Indicator Data'!AM68*1000)&gt;D$195,10,IF(LOG('Indicator Data'!AM68*1000)&lt;D$194,0,10-(D$195-LOG('Indicator Data'!AM68*1000))/(D$195-D$194)*10))),1))</f>
        <v>x</v>
      </c>
      <c r="E65" s="54">
        <f t="shared" si="4"/>
        <v>2.2999999999999998</v>
      </c>
      <c r="F65" s="53">
        <f>IF('Indicator Data'!AZ68="No data","x",ROUND(IF('Indicator Data'!AZ68&gt;F$195,10,IF('Indicator Data'!AZ68&lt;F$194,0,10-(F$195-'Indicator Data'!AZ68)/(F$195-F$194)*10)),1))</f>
        <v>4.7</v>
      </c>
      <c r="G65" s="53">
        <f>IF('Indicator Data'!BA68="No data","x",ROUND(IF('Indicator Data'!BA68&gt;G$195,10,IF('Indicator Data'!BA68&lt;G$194,0,10-(G$195-'Indicator Data'!BA68)/(G$195-G$194)*10)),1))</f>
        <v>3.2</v>
      </c>
      <c r="H65" s="54">
        <f t="shared" si="5"/>
        <v>4</v>
      </c>
      <c r="I65" s="55">
        <f>SUM(IF('Indicator Data'!AN68=0,0,'Indicator Data'!AN68),SUM('Indicator Data'!AO68:AP68))</f>
        <v>548.39</v>
      </c>
      <c r="J65" s="55">
        <f>I65/'Indicator Data'!CJ68*1000000</f>
        <v>137.20857033768837</v>
      </c>
      <c r="K65" s="53">
        <f t="shared" si="6"/>
        <v>2.7</v>
      </c>
      <c r="L65" s="53">
        <f>IF('Indicator Data'!AQ68="No data","x",ROUND(IF('Indicator Data'!AQ68&gt;L$195,10,IF('Indicator Data'!AQ68&lt;L$194,0,10-(L$195-'Indicator Data'!AQ68)/(L$195-L$194)*10)),1))</f>
        <v>2.2999999999999998</v>
      </c>
      <c r="M65" s="53">
        <f>IF('Indicator Data'!AR68="No data","x",IF('Indicator Data'!AR68=0,0,ROUND(IF('Indicator Data'!AR68&gt;M$195,10,IF('Indicator Data'!AR68&lt;M$194,0,10-(M$195-'Indicator Data'!AR68)/(M$195-M$194)*10)),1)))</f>
        <v>3.9</v>
      </c>
      <c r="N65" s="54">
        <f t="shared" si="7"/>
        <v>3</v>
      </c>
      <c r="O65" s="56">
        <f t="shared" si="8"/>
        <v>2.9</v>
      </c>
      <c r="P65" s="67">
        <f>IF(AND('Indicator Data'!BE68="No data",'Indicator Data'!BF68="No data"),0,SUM('Indicator Data'!BE68:BG68)/1000)</f>
        <v>295.67700000000002</v>
      </c>
      <c r="Q65" s="53">
        <f t="shared" si="9"/>
        <v>8.1999999999999993</v>
      </c>
      <c r="R65" s="57">
        <f>P65*1000/'Indicator Data'!CJ68</f>
        <v>7.3979136110681604E-2</v>
      </c>
      <c r="S65" s="53">
        <f t="shared" si="10"/>
        <v>9.1999999999999993</v>
      </c>
      <c r="T65" s="58">
        <f t="shared" si="11"/>
        <v>8.6999999999999993</v>
      </c>
      <c r="U65" s="53">
        <f>IF('Indicator Data'!AV68="No data","x",ROUND(IF('Indicator Data'!AV68&gt;U$195,10,IF('Indicator Data'!AV68&lt;U$194,0,10-(U$195-'Indicator Data'!AV68)/(U$195-U$194)*10)),1))</f>
        <v>1</v>
      </c>
      <c r="V65" s="53">
        <f>IF('Indicator Data'!AW68="No data","x",IF('Indicator Data'!AW68=0,0,ROUND(IF('Indicator Data'!AW68&gt;V$195,10,IF('Indicator Data'!AW68&lt;V$194,0,10-(V$195-'Indicator Data'!AW68)/(V$195-V$194)*10)),1)))</f>
        <v>1.3</v>
      </c>
      <c r="W65" s="53">
        <f t="shared" si="12"/>
        <v>1.1499999999999999</v>
      </c>
      <c r="X65" s="53">
        <f>IF('Indicator Data'!AU68="No data","x",ROUND(IF('Indicator Data'!AU68&gt;X$195,10,IF('Indicator Data'!AU68&lt;X$194,0,10-(X$195-'Indicator Data'!AU68)/(X$195-X$194)*10)),1))</f>
        <v>1.6</v>
      </c>
      <c r="Y65" s="159">
        <f>IF('Indicator Data'!AX68="No data","x",ROUND(IF('Indicator Data'!AX68&gt;Y$195,10,IF('Indicator Data'!AX68&lt;Y$194,0,10-(Y$195-'Indicator Data'!AX68)/(Y$195-Y$194)*10)),1))</f>
        <v>0</v>
      </c>
      <c r="Z65" s="57">
        <f>IF('Indicator Data'!AY68="No data","x",IF(('Indicator Data'!AY68/'Indicator Data'!CJ68)&gt;1,1,IF('Indicator Data'!AY68&gt;'Indicator Data'!AY68,1,'Indicator Data'!AY68/'Indicator Data'!CJ68)))</f>
        <v>0.10316100883665327</v>
      </c>
      <c r="AA65" s="159">
        <f t="shared" si="13"/>
        <v>1.1000000000000001</v>
      </c>
      <c r="AB65" s="54">
        <f t="shared" si="21"/>
        <v>1</v>
      </c>
      <c r="AC65" s="53">
        <f>IF('Indicator Data'!AS68="No data","x",ROUND(IF('Indicator Data'!AS68&gt;AC$195,10,IF('Indicator Data'!AS68&lt;AC$194,0,10-(AC$195-'Indicator Data'!AS68)/(AC$195-AC$194)*10)),1))</f>
        <v>0.8</v>
      </c>
      <c r="AD65" s="53">
        <f>IF('Indicator Data'!AT68="No data","x",ROUND(IF('Indicator Data'!AT68&gt;AD$195,10,IF('Indicator Data'!AT68&lt;AD$194,0,10-(AD$195-'Indicator Data'!AT68)/(AD$195-AD$194)*10)),1))</f>
        <v>0.2</v>
      </c>
      <c r="AE65" s="54">
        <f t="shared" si="14"/>
        <v>0.5</v>
      </c>
      <c r="AF65" s="67">
        <f>('Indicator Data'!BD68+'Indicator Data'!BC68*0.5+'Indicator Data'!BB68*0.25)/1000</f>
        <v>5.6595000000000004</v>
      </c>
      <c r="AG65" s="59">
        <f>AF65*1000/'Indicator Data'!CJ68</f>
        <v>1.4160212692174315E-3</v>
      </c>
      <c r="AH65" s="54">
        <f t="shared" si="15"/>
        <v>0.1</v>
      </c>
      <c r="AI65" s="53">
        <f>IF('Indicator Data'!BH68="No data","x",ROUND(IF('Indicator Data'!BH68&lt;$AI$194,10,IF('Indicator Data'!BH68&gt;$AI$195,0,($AI$195-'Indicator Data'!BH68)/($AI$195-$AI$194)*10)),1))</f>
        <v>4.5</v>
      </c>
      <c r="AJ65" s="53">
        <f>IF('Indicator Data'!BI68="No data","x",ROUND(IF('Indicator Data'!BI68&gt;$AJ$195,10,IF('Indicator Data'!BI68&lt;$AJ$194,0,10-($AJ$195-'Indicator Data'!BI68)/($AJ$195-$AJ$194)*10)),1))</f>
        <v>1</v>
      </c>
      <c r="AK65" s="54">
        <f t="shared" si="22"/>
        <v>2.8</v>
      </c>
      <c r="AL65" s="60">
        <f t="shared" si="23"/>
        <v>1.2</v>
      </c>
      <c r="AM65" s="61">
        <f t="shared" si="24"/>
        <v>6.2</v>
      </c>
      <c r="AN65" s="53">
        <f>IF('Indicator Data'!BJ68="No data","x",ROUND((IF(LOG('Indicator Data'!BJ68)&gt;AN$195,10,IF(LOG('Indicator Data'!BJ68)&lt;AN$194,0,10-(AN$195-LOG('Indicator Data'!BJ68))/(AN$195-AN$194)*10))),1))</f>
        <v>4.3</v>
      </c>
      <c r="AO65" s="53">
        <f>IF('Indicator Data'!BK68="No data","x",ROUND((IF(LOG('Indicator Data'!BK68)&gt;AO$195,10,IF(LOG('Indicator Data'!BK68)&lt;AO$194,0,10-(AO$195-LOG('Indicator Data'!BK68))/(AO$195-AO$194)*10))),1))</f>
        <v>7</v>
      </c>
      <c r="AP65" s="54">
        <f t="shared" si="16"/>
        <v>5.7</v>
      </c>
      <c r="AQ65" s="54">
        <f>IF('Indicator Data'!BL68=0,10,ROUND(IF(LOG('Indicator Data'!BL68)&gt;AQ$195,0,IF(LOG('Indicator Data'!BL68)&lt;AQ$194,10,(AQ$195-LOG('Indicator Data'!BL68))/(AQ$195-AQ$194)*10)),1))</f>
        <v>5.9</v>
      </c>
      <c r="AR65" s="54">
        <f>IF('Indicator Data'!BM68="No data","x",ROUND(IF('Indicator Data'!BM68&gt;AR$195,10,IF('Indicator Data'!BM68&lt;AR$194,0,10-(AR$195-'Indicator Data'!BM68)/(AR$195-AR$194)*10)),1))</f>
        <v>4</v>
      </c>
      <c r="AS65" s="56">
        <f t="shared" si="17"/>
        <v>5.2</v>
      </c>
      <c r="AT65" s="53">
        <f>IF('Indicator Data'!BN68="No data","x",ROUND(IF('Indicator Data'!BN68^2&gt;AT$195,0,IF('Indicator Data'!BN68^2&lt;AT$194,10,(AT$195-'Indicator Data'!BN68^2)/(AT$195-AT$194)*10)),1))</f>
        <v>0.1</v>
      </c>
      <c r="AU65" s="53">
        <f>IF('Indicator Data'!BO68="No data","x",ROUND(IF('Indicator Data'!BO68&gt;AU$195,0,IF('Indicator Data'!BO68&lt;AU$194,10,(AU$195-'Indicator Data'!BO68)/(AU$195-AU$194)*10)),1))</f>
        <v>3.3</v>
      </c>
      <c r="AV65" s="53">
        <f>IF('Indicator Data'!BP68="No data","x",ROUND(IF('Indicator Data'!BP68&gt;AV$195,0,IF('Indicator Data'!BP68&lt;AV$194,10,(AV$195-'Indicator Data'!BP68)/(AV$195-AV$194)*10)),1))</f>
        <v>1.6</v>
      </c>
      <c r="AW65" s="54">
        <f t="shared" si="18"/>
        <v>1.7</v>
      </c>
      <c r="AX65" s="54">
        <f>IF('Indicator Data'!BQ68="No data","x",ROUND(IF('Indicator Data'!BQ68&gt;AX$195,0,IF('Indicator Data'!BQ68&lt;AX$194,10,(AX$195-'Indicator Data'!BQ68)/(AX$195-AX$194)*10)),1))</f>
        <v>6.8</v>
      </c>
      <c r="AY65" s="56">
        <f t="shared" si="19"/>
        <v>4.3</v>
      </c>
      <c r="AZ65" s="61">
        <f t="shared" si="20"/>
        <v>4.8</v>
      </c>
    </row>
    <row r="66" spans="1:52" s="2" customFormat="1" x14ac:dyDescent="0.3">
      <c r="A66" s="98" t="str">
        <f>'Indicator Data'!A69</f>
        <v>Germany</v>
      </c>
      <c r="B66" s="39" t="str">
        <f>'Indicator Data'!B69</f>
        <v>DEU</v>
      </c>
      <c r="C66" s="53">
        <f>ROUND(IF('Indicator Data'!AL69="No data",IF((0.1022*LN('Indicator Data'!CI69)-0.1711)&gt;C$195,0,IF((0.1022*LN('Indicator Data'!CI69)-0.1711)&lt;C$194,10,(C$195-(0.1022*LN('Indicator Data'!CI69)-0.1711))/(C$195-C$194)*10)),IF('Indicator Data'!AL69&gt;C$195,0,IF('Indicator Data'!AL69&lt;C$194,10,(C$195-'Indicator Data'!AL69)/(C$195-C$194)*10))),1)</f>
        <v>0</v>
      </c>
      <c r="D66" s="53" t="str">
        <f>IF('Indicator Data'!AM69="No data","x",ROUND((IF(LOG('Indicator Data'!AM69*1000)&gt;D$195,10,IF(LOG('Indicator Data'!AM69*1000)&lt;D$194,0,10-(D$195-LOG('Indicator Data'!AM69*1000))/(D$195-D$194)*10))),1))</f>
        <v>x</v>
      </c>
      <c r="E66" s="54">
        <f t="shared" si="4"/>
        <v>0</v>
      </c>
      <c r="F66" s="53">
        <f>IF('Indicator Data'!AZ69="No data","x",ROUND(IF('Indicator Data'!AZ69&gt;F$195,10,IF('Indicator Data'!AZ69&lt;F$194,0,10-(F$195-'Indicator Data'!AZ69)/(F$195-F$194)*10)),1))</f>
        <v>1.1000000000000001</v>
      </c>
      <c r="G66" s="53">
        <f>IF('Indicator Data'!BA69="No data","x",ROUND(IF('Indicator Data'!BA69&gt;G$195,10,IF('Indicator Data'!BA69&lt;G$194,0,10-(G$195-'Indicator Data'!BA69)/(G$195-G$194)*10)),1))</f>
        <v>1.7</v>
      </c>
      <c r="H66" s="54">
        <f t="shared" si="5"/>
        <v>1.4</v>
      </c>
      <c r="I66" s="55">
        <f>SUM(IF('Indicator Data'!AN69=0,0,'Indicator Data'!AN69),SUM('Indicator Data'!AO69:AP69))</f>
        <v>-164.22084000000001</v>
      </c>
      <c r="J66" s="55">
        <f>I66/'Indicator Data'!CJ69*1000000</f>
        <v>-1.9663152358142553</v>
      </c>
      <c r="K66" s="53">
        <f t="shared" si="6"/>
        <v>0</v>
      </c>
      <c r="L66" s="53" t="str">
        <f>IF('Indicator Data'!AQ69="No data","x",ROUND(IF('Indicator Data'!AQ69&gt;L$195,10,IF('Indicator Data'!AQ69&lt;L$194,0,10-(L$195-'Indicator Data'!AQ69)/(L$195-L$194)*10)),1))</f>
        <v>x</v>
      </c>
      <c r="M66" s="53">
        <f>IF('Indicator Data'!AR69="No data","x",IF('Indicator Data'!AR69=0,0,ROUND(IF('Indicator Data'!AR69&gt;M$195,10,IF('Indicator Data'!AR69&lt;M$194,0,10-(M$195-'Indicator Data'!AR69)/(M$195-M$194)*10)),1)))</f>
        <v>0.2</v>
      </c>
      <c r="N66" s="54">
        <f t="shared" si="7"/>
        <v>0.1</v>
      </c>
      <c r="O66" s="56">
        <f t="shared" si="8"/>
        <v>0.4</v>
      </c>
      <c r="P66" s="67">
        <f>IF(AND('Indicator Data'!BE69="No data",'Indicator Data'!BF69="No data"),0,SUM('Indicator Data'!BE69:BG69)/1000)</f>
        <v>1433.1210000000001</v>
      </c>
      <c r="Q66" s="53">
        <f t="shared" si="9"/>
        <v>10</v>
      </c>
      <c r="R66" s="57">
        <f>P66*1000/'Indicator Data'!CJ69</f>
        <v>1.715962271941467E-2</v>
      </c>
      <c r="S66" s="53">
        <f t="shared" si="10"/>
        <v>6.4</v>
      </c>
      <c r="T66" s="58">
        <f t="shared" si="11"/>
        <v>8.1999999999999993</v>
      </c>
      <c r="U66" s="53" t="str">
        <f>IF('Indicator Data'!AV69="No data","x",ROUND(IF('Indicator Data'!AV69&gt;U$195,10,IF('Indicator Data'!AV69&lt;U$194,0,10-(U$195-'Indicator Data'!AV69)/(U$195-U$194)*10)),1))</f>
        <v>x</v>
      </c>
      <c r="V66" s="53" t="str">
        <f>IF('Indicator Data'!AW69="No data","x",IF('Indicator Data'!AW69=0,0,ROUND(IF('Indicator Data'!AW69&gt;V$195,10,IF('Indicator Data'!AW69&lt;V$194,0,10-(V$195-'Indicator Data'!AW69)/(V$195-V$194)*10)),1)))</f>
        <v>x</v>
      </c>
      <c r="W66" s="53" t="str">
        <f t="shared" si="12"/>
        <v>x</v>
      </c>
      <c r="X66" s="53">
        <f>IF('Indicator Data'!AU69="No data","x",ROUND(IF('Indicator Data'!AU69&gt;X$195,10,IF('Indicator Data'!AU69&lt;X$194,0,10-(X$195-'Indicator Data'!AU69)/(X$195-X$194)*10)),1))</f>
        <v>0.1</v>
      </c>
      <c r="Y66" s="159" t="str">
        <f>IF('Indicator Data'!AX69="No data","x",ROUND(IF('Indicator Data'!AX69&gt;Y$195,10,IF('Indicator Data'!AX69&lt;Y$194,0,10-(Y$195-'Indicator Data'!AX69)/(Y$195-Y$194)*10)),1))</f>
        <v>x</v>
      </c>
      <c r="Z66" s="57">
        <f>IF('Indicator Data'!AY69="No data","x",IF(('Indicator Data'!AY69/'Indicator Data'!CJ69)&gt;1,1,IF('Indicator Data'!AY69&gt;'Indicator Data'!AY69,1,'Indicator Data'!AY69/'Indicator Data'!CJ69)))</f>
        <v>9.0041498833663253E-6</v>
      </c>
      <c r="AA66" s="159">
        <f t="shared" si="13"/>
        <v>0</v>
      </c>
      <c r="AB66" s="54">
        <f t="shared" si="21"/>
        <v>0.1</v>
      </c>
      <c r="AC66" s="53">
        <f>IF('Indicator Data'!AS69="No data","x",ROUND(IF('Indicator Data'!AS69&gt;AC$195,10,IF('Indicator Data'!AS69&lt;AC$194,0,10-(AC$195-'Indicator Data'!AS69)/(AC$195-AC$194)*10)),1))</f>
        <v>0.3</v>
      </c>
      <c r="AD66" s="53" t="str">
        <f>IF('Indicator Data'!AT69="No data","x",ROUND(IF('Indicator Data'!AT69&gt;AD$195,10,IF('Indicator Data'!AT69&lt;AD$194,0,10-(AD$195-'Indicator Data'!AT69)/(AD$195-AD$194)*10)),1))</f>
        <v>x</v>
      </c>
      <c r="AE66" s="54">
        <f t="shared" si="14"/>
        <v>0.3</v>
      </c>
      <c r="AF66" s="67">
        <f>('Indicator Data'!BD69+'Indicator Data'!BC69*0.5+'Indicator Data'!BB69*0.25)/1000</f>
        <v>0.156</v>
      </c>
      <c r="AG66" s="59">
        <f>AF66*1000/'Indicator Data'!CJ69</f>
        <v>1.8678821566557801E-6</v>
      </c>
      <c r="AH66" s="54">
        <f t="shared" si="15"/>
        <v>0</v>
      </c>
      <c r="AI66" s="53">
        <f>IF('Indicator Data'!BH69="No data","x",ROUND(IF('Indicator Data'!BH69&lt;$AI$194,10,IF('Indicator Data'!BH69&gt;$AI$195,0,($AI$195-'Indicator Data'!BH69)/($AI$195-$AI$194)*10)),1))</f>
        <v>1.5</v>
      </c>
      <c r="AJ66" s="53">
        <f>IF('Indicator Data'!BI69="No data","x",ROUND(IF('Indicator Data'!BI69&gt;$AJ$195,10,IF('Indicator Data'!BI69&lt;$AJ$194,0,10-($AJ$195-'Indicator Data'!BI69)/($AJ$195-$AJ$194)*10)),1))</f>
        <v>0</v>
      </c>
      <c r="AK66" s="54">
        <f t="shared" si="22"/>
        <v>0.8</v>
      </c>
      <c r="AL66" s="60">
        <f t="shared" si="23"/>
        <v>0.3</v>
      </c>
      <c r="AM66" s="61">
        <f t="shared" si="24"/>
        <v>5.5</v>
      </c>
      <c r="AN66" s="53">
        <f>IF('Indicator Data'!BJ69="No data","x",ROUND((IF(LOG('Indicator Data'!BJ69)&gt;AN$195,10,IF(LOG('Indicator Data'!BJ69)&lt;AN$194,0,10-(AN$195-LOG('Indicator Data'!BJ69))/(AN$195-AN$194)*10))),1))</f>
        <v>10</v>
      </c>
      <c r="AO66" s="53">
        <f>IF('Indicator Data'!BK69="No data","x",ROUND((IF(LOG('Indicator Data'!BK69)&gt;AO$195,10,IF(LOG('Indicator Data'!BK69)&lt;AO$194,0,10-(AO$195-LOG('Indicator Data'!BK69))/(AO$195-AO$194)*10))),1))</f>
        <v>8.9</v>
      </c>
      <c r="AP66" s="54">
        <f t="shared" si="16"/>
        <v>9.5</v>
      </c>
      <c r="AQ66" s="54">
        <f>IF('Indicator Data'!BL69=0,10,ROUND(IF(LOG('Indicator Data'!BL69)&gt;AQ$195,0,IF(LOG('Indicator Data'!BL69)&lt;AQ$194,10,(AQ$195-LOG('Indicator Data'!BL69))/(AQ$195-AQ$194)*10)),1))</f>
        <v>6.6</v>
      </c>
      <c r="AR66" s="54">
        <f>IF('Indicator Data'!BM69="No data","x",ROUND(IF('Indicator Data'!BM69&gt;AR$195,10,IF('Indicator Data'!BM69&lt;AR$194,0,10-(AR$195-'Indicator Data'!BM69)/(AR$195-AR$194)*10)),1))</f>
        <v>8</v>
      </c>
      <c r="AS66" s="56">
        <f t="shared" si="17"/>
        <v>8</v>
      </c>
      <c r="AT66" s="53" t="str">
        <f>IF('Indicator Data'!BN69="No data","x",ROUND(IF('Indicator Data'!BN69^2&gt;AT$195,0,IF('Indicator Data'!BN69^2&lt;AT$194,10,(AT$195-'Indicator Data'!BN69^2)/(AT$195-AT$194)*10)),1))</f>
        <v>x</v>
      </c>
      <c r="AU66" s="53">
        <f>IF('Indicator Data'!BO69="No data","x",ROUND(IF('Indicator Data'!BO69&gt;AU$195,0,IF('Indicator Data'!BO69&lt;AU$194,10,(AU$195-'Indicator Data'!BO69)/(AU$195-AU$194)*10)),1))</f>
        <v>3.6</v>
      </c>
      <c r="AV66" s="53">
        <f>IF('Indicator Data'!BP69="No data","x",ROUND(IF('Indicator Data'!BP69&gt;AV$195,0,IF('Indicator Data'!BP69&lt;AV$194,10,(AV$195-'Indicator Data'!BP69)/(AV$195-AV$194)*10)),1))</f>
        <v>6.5</v>
      </c>
      <c r="AW66" s="54">
        <f t="shared" si="18"/>
        <v>5.0999999999999996</v>
      </c>
      <c r="AX66" s="54">
        <f>IF('Indicator Data'!BQ69="No data","x",ROUND(IF('Indicator Data'!BQ69&gt;AX$195,0,IF('Indicator Data'!BQ69&lt;AX$194,10,(AX$195-'Indicator Data'!BQ69)/(AX$195-AX$194)*10)),1))</f>
        <v>3.1</v>
      </c>
      <c r="AY66" s="56">
        <f t="shared" si="19"/>
        <v>4.0999999999999996</v>
      </c>
      <c r="AZ66" s="61">
        <f t="shared" si="20"/>
        <v>6.1</v>
      </c>
    </row>
    <row r="67" spans="1:52" s="2" customFormat="1" x14ac:dyDescent="0.3">
      <c r="A67" s="98" t="str">
        <f>'Indicator Data'!A70</f>
        <v>Ghana</v>
      </c>
      <c r="B67" s="39" t="str">
        <f>'Indicator Data'!B70</f>
        <v>GHA</v>
      </c>
      <c r="C67" s="53">
        <f>ROUND(IF('Indicator Data'!AL70="No data",IF((0.1022*LN('Indicator Data'!CI70)-0.1711)&gt;C$195,0,IF((0.1022*LN('Indicator Data'!CI70)-0.1711)&lt;C$194,10,(C$195-(0.1022*LN('Indicator Data'!CI70)-0.1711))/(C$195-C$194)*10)),IF('Indicator Data'!AL70&gt;C$195,0,IF('Indicator Data'!AL70&lt;C$194,10,(C$195-'Indicator Data'!AL70)/(C$195-C$194)*10))),1)</f>
        <v>6.1</v>
      </c>
      <c r="D67" s="53">
        <f>IF('Indicator Data'!AM70="No data","x",ROUND((IF(LOG('Indicator Data'!AM70*1000)&gt;D$195,10,IF(LOG('Indicator Data'!AM70*1000)&lt;D$194,0,10-(D$195-LOG('Indicator Data'!AM70*1000))/(D$195-D$194)*10))),1))</f>
        <v>7.9</v>
      </c>
      <c r="E67" s="54">
        <f t="shared" si="4"/>
        <v>7.1</v>
      </c>
      <c r="F67" s="53">
        <f>IF('Indicator Data'!AZ70="No data","x",ROUND(IF('Indicator Data'!AZ70&gt;F$195,10,IF('Indicator Data'!AZ70&lt;F$194,0,10-(F$195-'Indicator Data'!AZ70)/(F$195-F$194)*10)),1))</f>
        <v>7.2</v>
      </c>
      <c r="G67" s="53">
        <f>IF('Indicator Data'!BA70="No data","x",ROUND(IF('Indicator Data'!BA70&gt;G$195,10,IF('Indicator Data'!BA70&lt;G$194,0,10-(G$195-'Indicator Data'!BA70)/(G$195-G$194)*10)),1))</f>
        <v>4.5999999999999996</v>
      </c>
      <c r="H67" s="54">
        <f t="shared" si="5"/>
        <v>5.9</v>
      </c>
      <c r="I67" s="55">
        <f>SUM(IF('Indicator Data'!AN70=0,0,'Indicator Data'!AN70),SUM('Indicator Data'!AO70:AP70))</f>
        <v>1233.4558199999999</v>
      </c>
      <c r="J67" s="55">
        <f>I67/'Indicator Data'!CJ70*1000000</f>
        <v>40.550383922497105</v>
      </c>
      <c r="K67" s="53">
        <f t="shared" si="6"/>
        <v>0.8</v>
      </c>
      <c r="L67" s="53">
        <f>IF('Indicator Data'!AQ70="No data","x",ROUND(IF('Indicator Data'!AQ70&gt;L$195,10,IF('Indicator Data'!AQ70&lt;L$194,0,10-(L$195-'Indicator Data'!AQ70)/(L$195-L$194)*10)),1))</f>
        <v>1.1000000000000001</v>
      </c>
      <c r="M67" s="53">
        <f>IF('Indicator Data'!AR70="No data","x",IF('Indicator Data'!AR70=0,0,ROUND(IF('Indicator Data'!AR70&gt;M$195,10,IF('Indicator Data'!AR70&lt;M$194,0,10-(M$195-'Indicator Data'!AR70)/(M$195-M$194)*10)),1)))</f>
        <v>1.8</v>
      </c>
      <c r="N67" s="54">
        <f t="shared" si="7"/>
        <v>1.2</v>
      </c>
      <c r="O67" s="56">
        <f t="shared" si="8"/>
        <v>5.3</v>
      </c>
      <c r="P67" s="67">
        <f>IF(AND('Indicator Data'!BE70="No data",'Indicator Data'!BF70="No data"),0,SUM('Indicator Data'!BE70:BG70)/1000)</f>
        <v>17.981999999999999</v>
      </c>
      <c r="Q67" s="53">
        <f t="shared" si="9"/>
        <v>4.2</v>
      </c>
      <c r="R67" s="57">
        <f>P67*1000/'Indicator Data'!CJ70</f>
        <v>5.911658868287175E-4</v>
      </c>
      <c r="S67" s="53">
        <f t="shared" si="10"/>
        <v>2.8</v>
      </c>
      <c r="T67" s="58">
        <f t="shared" si="11"/>
        <v>3.5</v>
      </c>
      <c r="U67" s="53">
        <f>IF('Indicator Data'!AV70="No data","x",ROUND(IF('Indicator Data'!AV70&gt;U$195,10,IF('Indicator Data'!AV70&lt;U$194,0,10-(U$195-'Indicator Data'!AV70)/(U$195-U$194)*10)),1))</f>
        <v>3.2</v>
      </c>
      <c r="V67" s="53">
        <f>IF('Indicator Data'!AW70="No data","x",IF('Indicator Data'!AW70=0,0,ROUND(IF('Indicator Data'!AW70&gt;V$195,10,IF('Indicator Data'!AW70&lt;V$194,0,10-(V$195-'Indicator Data'!AW70)/(V$195-V$194)*10)),1)))</f>
        <v>3.5</v>
      </c>
      <c r="W67" s="53">
        <f t="shared" si="12"/>
        <v>3.35</v>
      </c>
      <c r="X67" s="53">
        <f>IF('Indicator Data'!AU70="No data","x",ROUND(IF('Indicator Data'!AU70&gt;X$195,10,IF('Indicator Data'!AU70&lt;X$194,0,10-(X$195-'Indicator Data'!AU70)/(X$195-X$194)*10)),1))</f>
        <v>2.8</v>
      </c>
      <c r="Y67" s="159">
        <f>IF('Indicator Data'!AX70="No data","x",ROUND(IF('Indicator Data'!AX70&gt;Y$195,10,IF('Indicator Data'!AX70&lt;Y$194,0,10-(Y$195-'Indicator Data'!AX70)/(Y$195-Y$194)*10)),1))</f>
        <v>6.8</v>
      </c>
      <c r="Z67" s="57">
        <f>IF('Indicator Data'!AY70="No data","x",IF(('Indicator Data'!AY70/'Indicator Data'!CJ70)&gt;1,1,IF('Indicator Data'!AY70&gt;'Indicator Data'!AY70,1,'Indicator Data'!AY70/'Indicator Data'!CJ70)))</f>
        <v>0.5387842562747186</v>
      </c>
      <c r="AA67" s="159">
        <f t="shared" si="13"/>
        <v>6</v>
      </c>
      <c r="AB67" s="54">
        <f t="shared" ref="AB67:AB98" si="25">IF(AND(W67="x",X67="x",Y67="x",AA67="x"),"x",ROUND(AVERAGE(W67,X67,Y67,AA67),1))</f>
        <v>4.7</v>
      </c>
      <c r="AC67" s="53">
        <f>IF('Indicator Data'!AS70="No data","x",ROUND(IF('Indicator Data'!AS70&gt;AC$195,10,IF('Indicator Data'!AS70&lt;AC$194,0,10-(AC$195-'Indicator Data'!AS70)/(AC$195-AC$194)*10)),1))</f>
        <v>3.7</v>
      </c>
      <c r="AD67" s="53">
        <f>IF('Indicator Data'!AT70="No data","x",ROUND(IF('Indicator Data'!AT70&gt;AD$195,10,IF('Indicator Data'!AT70&lt;AD$194,0,10-(AD$195-'Indicator Data'!AT70)/(AD$195-AD$194)*10)),1))</f>
        <v>2.4</v>
      </c>
      <c r="AE67" s="54">
        <f t="shared" si="14"/>
        <v>3.1</v>
      </c>
      <c r="AF67" s="67">
        <f>('Indicator Data'!BD70+'Indicator Data'!BC70*0.5+'Indicator Data'!BB70*0.25)/1000</f>
        <v>305.16199999999998</v>
      </c>
      <c r="AG67" s="59">
        <f>AF67*1000/'Indicator Data'!CJ70</f>
        <v>1.0032330350151546E-2</v>
      </c>
      <c r="AH67" s="54">
        <f t="shared" si="15"/>
        <v>1</v>
      </c>
      <c r="AI67" s="53">
        <f>IF('Indicator Data'!BH70="No data","x",ROUND(IF('Indicator Data'!BH70&lt;$AI$194,10,IF('Indicator Data'!BH70&gt;$AI$195,0,($AI$195-'Indicator Data'!BH70)/($AI$195-$AI$194)*10)),1))</f>
        <v>1.9</v>
      </c>
      <c r="AJ67" s="53">
        <f>IF('Indicator Data'!BI70="No data","x",ROUND(IF('Indicator Data'!BI70&gt;$AJ$195,10,IF('Indicator Data'!BI70&lt;$AJ$194,0,10-($AJ$195-'Indicator Data'!BI70)/($AJ$195-$AJ$194)*10)),1))</f>
        <v>0.2</v>
      </c>
      <c r="AK67" s="54">
        <f t="shared" ref="AK67:AK98" si="26">ROUND(AVERAGE(AJ67,AI67),1)</f>
        <v>1.1000000000000001</v>
      </c>
      <c r="AL67" s="60">
        <f t="shared" ref="AL67:AL98" si="27">ROUND(IF(AND(AB67="x",AE67="x",AK67="x"),AH67,IF(AND(AB67="x",AE67="x"),(10-GEOMEAN(((10-AK67)/10*9+1),((10-AH67)/10*9+1)))/9*10,IF(AK67="x",(10-GEOMEAN(((10-AB67)/10*9+1),((10-AE67)/10*9+1),((10-AH67)/10*9+1)))/9*10,IF(AB67="x",(10-GEOMEAN(((10-AK67)/10*9+1),((10-AE67)/10*9+1),((10-AH67)/10*9+1)))/9*10,(10-GEOMEAN(((10-AB67)/10*9+1),((10-AE67)/10*9+1),((10-AH67)/10*9+1),((10-AK67)/10*9+1)))/9*10)))),1)</f>
        <v>2.6</v>
      </c>
      <c r="AM67" s="61">
        <f t="shared" ref="AM67:AM98" si="28">ROUND((10-GEOMEAN(((10-T67)/10*9+1),((10-AL67)/10*9+1)))/9*10,1)</f>
        <v>3.1</v>
      </c>
      <c r="AN67" s="53">
        <f>IF('Indicator Data'!BJ70="No data","x",ROUND((IF(LOG('Indicator Data'!BJ70)&gt;AN$195,10,IF(LOG('Indicator Data'!BJ70)&lt;AN$194,0,10-(AN$195-LOG('Indicator Data'!BJ70))/(AN$195-AN$194)*10))),1))</f>
        <v>4.2</v>
      </c>
      <c r="AO67" s="53" t="str">
        <f>IF('Indicator Data'!BK70="No data","x",ROUND((IF(LOG('Indicator Data'!BK70)&gt;AO$195,10,IF(LOG('Indicator Data'!BK70)&lt;AO$194,0,10-(AO$195-LOG('Indicator Data'!BK70))/(AO$195-AO$194)*10))),1))</f>
        <v>x</v>
      </c>
      <c r="AP67" s="54">
        <f t="shared" si="16"/>
        <v>4.2</v>
      </c>
      <c r="AQ67" s="54">
        <f>IF('Indicator Data'!BL70=0,10,ROUND(IF(LOG('Indicator Data'!BL70)&gt;AQ$195,0,IF(LOG('Indicator Data'!BL70)&lt;AQ$194,10,(AQ$195-LOG('Indicator Data'!BL70))/(AQ$195-AQ$194)*10)),1))</f>
        <v>4.5</v>
      </c>
      <c r="AR67" s="54">
        <f>IF('Indicator Data'!BM70="No data","x",ROUND(IF('Indicator Data'!BM70&gt;AR$195,10,IF('Indicator Data'!BM70&lt;AR$194,0,10-(AR$195-'Indicator Data'!BM70)/(AR$195-AR$194)*10)),1))</f>
        <v>4</v>
      </c>
      <c r="AS67" s="56">
        <f t="shared" si="17"/>
        <v>4.2</v>
      </c>
      <c r="AT67" s="53">
        <f>IF('Indicator Data'!BN70="No data","x",ROUND(IF('Indicator Data'!BN70^2&gt;AT$195,0,IF('Indicator Data'!BN70^2&lt;AT$194,10,(AT$195-'Indicator Data'!BN70^2)/(AT$195-AT$194)*10)),1))</f>
        <v>4.0999999999999996</v>
      </c>
      <c r="AU67" s="53">
        <f>IF('Indicator Data'!BO70="No data","x",ROUND(IF('Indicator Data'!BO70&gt;AU$195,0,IF('Indicator Data'!BO70&lt;AU$194,10,(AU$195-'Indicator Data'!BO70)/(AU$195-AU$194)*10)),1))</f>
        <v>3.2</v>
      </c>
      <c r="AV67" s="53">
        <f>IF('Indicator Data'!BP70="No data","x",ROUND(IF('Indicator Data'!BP70&gt;AV$195,0,IF('Indicator Data'!BP70&lt;AV$194,10,(AV$195-'Indicator Data'!BP70)/(AV$195-AV$194)*10)),1))</f>
        <v>3.1</v>
      </c>
      <c r="AW67" s="54">
        <f t="shared" si="18"/>
        <v>3.5</v>
      </c>
      <c r="AX67" s="54">
        <f>IF('Indicator Data'!BQ70="No data","x",ROUND(IF('Indicator Data'!BQ70&gt;AX$195,0,IF('Indicator Data'!BQ70&lt;AX$194,10,(AX$195-'Indicator Data'!BQ70)/(AX$195-AX$194)*10)),1))</f>
        <v>6</v>
      </c>
      <c r="AY67" s="56">
        <f t="shared" si="19"/>
        <v>4.8</v>
      </c>
      <c r="AZ67" s="61">
        <f t="shared" si="20"/>
        <v>4.5</v>
      </c>
    </row>
    <row r="68" spans="1:52" s="2" customFormat="1" x14ac:dyDescent="0.3">
      <c r="A68" s="98" t="str">
        <f>'Indicator Data'!A71</f>
        <v>Greece</v>
      </c>
      <c r="B68" s="39" t="str">
        <f>'Indicator Data'!B71</f>
        <v>GRC</v>
      </c>
      <c r="C68" s="53">
        <f>ROUND(IF('Indicator Data'!AL71="No data",IF((0.1022*LN('Indicator Data'!CI71)-0.1711)&gt;C$195,0,IF((0.1022*LN('Indicator Data'!CI71)-0.1711)&lt;C$194,10,(C$195-(0.1022*LN('Indicator Data'!CI71)-0.1711))/(C$195-C$194)*10)),IF('Indicator Data'!AL71&gt;C$195,0,IF('Indicator Data'!AL71&lt;C$194,10,(C$195-'Indicator Data'!AL71)/(C$195-C$194)*10))),1)</f>
        <v>0.6</v>
      </c>
      <c r="D68" s="53" t="str">
        <f>IF('Indicator Data'!AM71="No data","x",ROUND((IF(LOG('Indicator Data'!AM71*1000)&gt;D$195,10,IF(LOG('Indicator Data'!AM71*1000)&lt;D$194,0,10-(D$195-LOG('Indicator Data'!AM71*1000))/(D$195-D$194)*10))),1))</f>
        <v>x</v>
      </c>
      <c r="E68" s="54">
        <f t="shared" ref="E68:E131" si="29">ROUND(IF(D68="x",C68,(10-GEOMEAN(((10-C68)/10*9+1),((10-D68)/10*9+1)))/9*10),1)</f>
        <v>0.6</v>
      </c>
      <c r="F68" s="53">
        <f>IF('Indicator Data'!AZ71="No data","x",ROUND(IF('Indicator Data'!AZ71&gt;F$195,10,IF('Indicator Data'!AZ71&lt;F$194,0,10-(F$195-'Indicator Data'!AZ71)/(F$195-F$194)*10)),1))</f>
        <v>1.6</v>
      </c>
      <c r="G68" s="53">
        <f>IF('Indicator Data'!BA71="No data","x",ROUND(IF('Indicator Data'!BA71&gt;G$195,10,IF('Indicator Data'!BA71&lt;G$194,0,10-(G$195-'Indicator Data'!BA71)/(G$195-G$194)*10)),1))</f>
        <v>2.8</v>
      </c>
      <c r="H68" s="54">
        <f t="shared" ref="H68:H131" si="30">IF(AND(F68="x",G68="x"),"x",ROUND(AVERAGE(F68,G68),1))</f>
        <v>2.2000000000000002</v>
      </c>
      <c r="I68" s="55">
        <f>SUM(IF('Indicator Data'!AN71=0,0,'Indicator Data'!AN71),SUM('Indicator Data'!AO71:AP71))</f>
        <v>2531.8544099999999</v>
      </c>
      <c r="J68" s="55">
        <f>I68/'Indicator Data'!CJ71*1000000</f>
        <v>241.74020275263589</v>
      </c>
      <c r="K68" s="53">
        <f t="shared" ref="K68:K131" si="31">IF(J68="x","x",ROUND(IF(J68&gt;K$195,10,IF(J68&lt;K$194,0,10-(K$195-J68)/(K$195-K$194)*10)),1))</f>
        <v>4.8</v>
      </c>
      <c r="L68" s="53" t="str">
        <f>IF('Indicator Data'!AQ71="No data","x",ROUND(IF('Indicator Data'!AQ71&gt;L$195,10,IF('Indicator Data'!AQ71&lt;L$194,0,10-(L$195-'Indicator Data'!AQ71)/(L$195-L$194)*10)),1))</f>
        <v>x</v>
      </c>
      <c r="M68" s="53">
        <f>IF('Indicator Data'!AR71="No data","x",IF('Indicator Data'!AR71=0,0,ROUND(IF('Indicator Data'!AR71&gt;M$195,10,IF('Indicator Data'!AR71&lt;M$194,0,10-(M$195-'Indicator Data'!AR71)/(M$195-M$194)*10)),1)))</f>
        <v>0.1</v>
      </c>
      <c r="N68" s="54">
        <f t="shared" ref="N68:N131" si="32">ROUND(AVERAGE(K68,L68,M68),1)</f>
        <v>2.5</v>
      </c>
      <c r="O68" s="56">
        <f t="shared" ref="O68:O131" si="33">ROUND(AVERAGE(E68,E68,H68,N68),1)</f>
        <v>1.5</v>
      </c>
      <c r="P68" s="67">
        <f>IF(AND('Indicator Data'!BE71="No data",'Indicator Data'!BF71="No data"),0,SUM('Indicator Data'!BE71:BG71)/1000)</f>
        <v>137.559</v>
      </c>
      <c r="Q68" s="53">
        <f t="shared" ref="Q68:Q131" si="34">ROUND(IF(P68=0,0,IF(LOG(P68*1000)&gt;$Q$195,10,IF(LOG(P68*1000)&lt;Q$194,0,10-(Q$195-LOG(P68*1000))/(Q$195-Q$194)*10))),1)</f>
        <v>7.1</v>
      </c>
      <c r="R68" s="57">
        <f>P68*1000/'Indicator Data'!CJ71</f>
        <v>1.3134065062789231E-2</v>
      </c>
      <c r="S68" s="53">
        <f t="shared" ref="S68:S131" si="35">IF(R68="x","x",ROUND(IF(R68&gt;$S$195,10,IF(R68&lt;$S$194,0,((R68*100)/0.0052)^(1/4.0545)/6.5*10)),1))</f>
        <v>6</v>
      </c>
      <c r="T68" s="58">
        <f t="shared" ref="T68:T131" si="36">ROUND(AVERAGE(Q68,S68),1)</f>
        <v>6.6</v>
      </c>
      <c r="U68" s="53">
        <f>IF('Indicator Data'!AV71="No data","x",ROUND(IF('Indicator Data'!AV71&gt;U$195,10,IF('Indicator Data'!AV71&lt;U$194,0,10-(U$195-'Indicator Data'!AV71)/(U$195-U$194)*10)),1))</f>
        <v>0.6</v>
      </c>
      <c r="V68" s="53">
        <f>IF('Indicator Data'!AW71="No data","x",IF('Indicator Data'!AW71=0,0,ROUND(IF('Indicator Data'!AW71&gt;V$195,10,IF('Indicator Data'!AW71&lt;V$194,0,10-(V$195-'Indicator Data'!AW71)/(V$195-V$194)*10)),1)))</f>
        <v>0.6</v>
      </c>
      <c r="W68" s="53">
        <f t="shared" ref="W68:W131" si="37">IF(AND(U68="x",V68="x"),"x",AVERAGE(U68,V68))</f>
        <v>0.6</v>
      </c>
      <c r="X68" s="53">
        <f>IF('Indicator Data'!AU71="No data","x",ROUND(IF('Indicator Data'!AU71&gt;X$195,10,IF('Indicator Data'!AU71&lt;X$194,0,10-(X$195-'Indicator Data'!AU71)/(X$195-X$194)*10)),1))</f>
        <v>0.1</v>
      </c>
      <c r="Y68" s="159" t="str">
        <f>IF('Indicator Data'!AX71="No data","x",ROUND(IF('Indicator Data'!AX71&gt;Y$195,10,IF('Indicator Data'!AX71&lt;Y$194,0,10-(Y$195-'Indicator Data'!AX71)/(Y$195-Y$194)*10)),1))</f>
        <v>x</v>
      </c>
      <c r="Z68" s="57">
        <f>IF('Indicator Data'!AY71="No data","x",IF(('Indicator Data'!AY71/'Indicator Data'!CJ71)&gt;1,1,IF('Indicator Data'!AY71&gt;'Indicator Data'!AY71,1,'Indicator Data'!AY71/'Indicator Data'!CJ71)))</f>
        <v>3.9146596556703561E-6</v>
      </c>
      <c r="AA68" s="159">
        <f t="shared" ref="AA68:AA131" si="38">IF(Z68="x","x",ROUND(IF(Z68&gt;AA$195,10,IF(Z68&lt;AA$194,0,10-(AA$195-Z68)/(AA$195-AA$194)*10)),1))</f>
        <v>0</v>
      </c>
      <c r="AB68" s="54">
        <f t="shared" si="25"/>
        <v>0.2</v>
      </c>
      <c r="AC68" s="53">
        <f>IF('Indicator Data'!AS71="No data","x",ROUND(IF('Indicator Data'!AS71&gt;AC$195,10,IF('Indicator Data'!AS71&lt;AC$194,0,10-(AC$195-'Indicator Data'!AS71)/(AC$195-AC$194)*10)),1))</f>
        <v>0.3</v>
      </c>
      <c r="AD68" s="53" t="str">
        <f>IF('Indicator Data'!AT71="No data","x",ROUND(IF('Indicator Data'!AT71&gt;AD$195,10,IF('Indicator Data'!AT71&lt;AD$194,0,10-(AD$195-'Indicator Data'!AT71)/(AD$195-AD$194)*10)),1))</f>
        <v>x</v>
      </c>
      <c r="AE68" s="54">
        <f t="shared" ref="AE68:AE131" si="39">IF(AND(AC68="x",AD68="x"),"x",ROUND(AVERAGE(AD68,AC68),1))</f>
        <v>0.3</v>
      </c>
      <c r="AF68" s="67">
        <f>('Indicator Data'!BD71+'Indicator Data'!BC71*0.5+'Indicator Data'!BB71*0.25)/1000</f>
        <v>4.2007500000000002</v>
      </c>
      <c r="AG68" s="59">
        <f>AF68*1000/'Indicator Data'!CJ71</f>
        <v>4.0108552557456702E-4</v>
      </c>
      <c r="AH68" s="54">
        <f t="shared" ref="AH68:AH131" si="40">IF(AG68="x","x",ROUND(IF(AG68&gt;AH$195,10,IF(AG68&lt;AH$194,0,10-(AH$195-AG68)/(AH$195-AH$194)*10)),1))</f>
        <v>0</v>
      </c>
      <c r="AI68" s="53">
        <f>IF('Indicator Data'!BH71="No data","x",ROUND(IF('Indicator Data'!BH71&lt;$AI$194,10,IF('Indicator Data'!BH71&gt;$AI$195,0,($AI$195-'Indicator Data'!BH71)/($AI$195-$AI$194)*10)),1))</f>
        <v>2.1</v>
      </c>
      <c r="AJ68" s="53">
        <f>IF('Indicator Data'!BI71="No data","x",ROUND(IF('Indicator Data'!BI71&gt;$AJ$195,10,IF('Indicator Data'!BI71&lt;$AJ$194,0,10-($AJ$195-'Indicator Data'!BI71)/($AJ$195-$AJ$194)*10)),1))</f>
        <v>0</v>
      </c>
      <c r="AK68" s="54">
        <f t="shared" si="26"/>
        <v>1.1000000000000001</v>
      </c>
      <c r="AL68" s="60">
        <f t="shared" si="27"/>
        <v>0.4</v>
      </c>
      <c r="AM68" s="61">
        <f t="shared" si="28"/>
        <v>4.2</v>
      </c>
      <c r="AN68" s="53">
        <f>IF('Indicator Data'!BJ71="No data","x",ROUND((IF(LOG('Indicator Data'!BJ71)&gt;AN$195,10,IF(LOG('Indicator Data'!BJ71)&lt;AN$194,0,10-(AN$195-LOG('Indicator Data'!BJ71))/(AN$195-AN$194)*10))),1))</f>
        <v>7.9</v>
      </c>
      <c r="AO68" s="53">
        <f>IF('Indicator Data'!BK71="No data","x",ROUND((IF(LOG('Indicator Data'!BK71)&gt;AO$195,10,IF(LOG('Indicator Data'!BK71)&lt;AO$194,0,10-(AO$195-LOG('Indicator Data'!BK71))/(AO$195-AO$194)*10))),1))</f>
        <v>8.6</v>
      </c>
      <c r="AP68" s="54">
        <f t="shared" ref="AP68:AP131" si="41">IF(AND(AN68="x",AO68="x"),"x",ROUND(AVERAGE(AO68,AN68),1))</f>
        <v>8.3000000000000007</v>
      </c>
      <c r="AQ68" s="54">
        <f>IF('Indicator Data'!BL71=0,10,ROUND(IF(LOG('Indicator Data'!BL71)&gt;AQ$195,0,IF(LOG('Indicator Data'!BL71)&lt;AQ$194,10,(AQ$195-LOG('Indicator Data'!BL71))/(AQ$195-AQ$194)*10)),1))</f>
        <v>3.9</v>
      </c>
      <c r="AR68" s="54" t="str">
        <f>IF('Indicator Data'!BM71="No data","x",ROUND(IF('Indicator Data'!BM71&gt;AR$195,10,IF('Indicator Data'!BM71&lt;AR$194,0,10-(AR$195-'Indicator Data'!BM71)/(AR$195-AR$194)*10)),1))</f>
        <v>x</v>
      </c>
      <c r="AS68" s="56">
        <f t="shared" ref="AS68:AS131" si="42">ROUND(AVERAGE(AP68,AQ68,AR68),1)</f>
        <v>6.1</v>
      </c>
      <c r="AT68" s="53">
        <f>IF('Indicator Data'!BN71="No data","x",ROUND(IF('Indicator Data'!BN71^2&gt;AT$195,0,IF('Indicator Data'!BN71^2&lt;AT$194,10,(AT$195-'Indicator Data'!BN71^2)/(AT$195-AT$194)*10)),1))</f>
        <v>0.6</v>
      </c>
      <c r="AU68" s="53">
        <f>IF('Indicator Data'!BO71="No data","x",ROUND(IF('Indicator Data'!BO71&gt;AU$195,0,IF('Indicator Data'!BO71&lt;AU$194,10,(AU$195-'Indicator Data'!BO71)/(AU$195-AU$194)*10)),1))</f>
        <v>4.3</v>
      </c>
      <c r="AV68" s="53">
        <f>IF('Indicator Data'!BP71="No data","x",ROUND(IF('Indicator Data'!BP71&gt;AV$195,0,IF('Indicator Data'!BP71&lt;AV$194,10,(AV$195-'Indicator Data'!BP71)/(AV$195-AV$194)*10)),1))</f>
        <v>4.4000000000000004</v>
      </c>
      <c r="AW68" s="54">
        <f t="shared" ref="AW68:AW131" si="43">IF(AND(AT68="x",AV68="x",AU68="x"),"x",ROUND(AVERAGE(AV68,AT68,AU68),1))</f>
        <v>3.1</v>
      </c>
      <c r="AX68" s="54">
        <f>IF('Indicator Data'!BQ71="No data","x",ROUND(IF('Indicator Data'!BQ71&gt;AX$195,0,IF('Indicator Data'!BQ71&lt;AX$194,10,(AX$195-'Indicator Data'!BQ71)/(AX$195-AX$194)*10)),1))</f>
        <v>8</v>
      </c>
      <c r="AY68" s="56">
        <f t="shared" ref="AY68:AY131" si="44">ROUND(AVERAGE(AW68,AX68),1)</f>
        <v>5.6</v>
      </c>
      <c r="AZ68" s="61">
        <f t="shared" ref="AZ68:AZ131" si="45">ROUND(AVERAGE(AS68,AY68),1)</f>
        <v>5.9</v>
      </c>
    </row>
    <row r="69" spans="1:52" s="2" customFormat="1" x14ac:dyDescent="0.3">
      <c r="A69" s="98" t="str">
        <f>'Indicator Data'!A72</f>
        <v>Grenada</v>
      </c>
      <c r="B69" s="39" t="str">
        <f>'Indicator Data'!B72</f>
        <v>GRD</v>
      </c>
      <c r="C69" s="53">
        <f>ROUND(IF('Indicator Data'!AL72="No data",IF((0.1022*LN('Indicator Data'!CI72)-0.1711)&gt;C$195,0,IF((0.1022*LN('Indicator Data'!CI72)-0.1711)&lt;C$194,10,(C$195-(0.1022*LN('Indicator Data'!CI72)-0.1711))/(C$195-C$194)*10)),IF('Indicator Data'!AL72&gt;C$195,0,IF('Indicator Data'!AL72&lt;C$194,10,(C$195-'Indicator Data'!AL72)/(C$195-C$194)*10))),1)</f>
        <v>2.7</v>
      </c>
      <c r="D69" s="53" t="str">
        <f>IF('Indicator Data'!AM72="No data","x",ROUND((IF(LOG('Indicator Data'!AM72*1000)&gt;D$195,10,IF(LOG('Indicator Data'!AM72*1000)&lt;D$194,0,10-(D$195-LOG('Indicator Data'!AM72*1000))/(D$195-D$194)*10))),1))</f>
        <v>x</v>
      </c>
      <c r="E69" s="54">
        <f t="shared" si="29"/>
        <v>2.7</v>
      </c>
      <c r="F69" s="53" t="str">
        <f>IF('Indicator Data'!AZ72="No data","x",ROUND(IF('Indicator Data'!AZ72&gt;F$195,10,IF('Indicator Data'!AZ72&lt;F$194,0,10-(F$195-'Indicator Data'!AZ72)/(F$195-F$194)*10)),1))</f>
        <v>x</v>
      </c>
      <c r="G69" s="53" t="str">
        <f>IF('Indicator Data'!BA72="No data","x",ROUND(IF('Indicator Data'!BA72&gt;G$195,10,IF('Indicator Data'!BA72&lt;G$194,0,10-(G$195-'Indicator Data'!BA72)/(G$195-G$194)*10)),1))</f>
        <v>x</v>
      </c>
      <c r="H69" s="54" t="str">
        <f t="shared" si="30"/>
        <v>x</v>
      </c>
      <c r="I69" s="55">
        <f>SUM(IF('Indicator Data'!AN72=0,0,'Indicator Data'!AN72),SUM('Indicator Data'!AO72:AP72))</f>
        <v>2.42</v>
      </c>
      <c r="J69" s="55">
        <f>I69/'Indicator Data'!CJ72*1000000</f>
        <v>21.606757022196032</v>
      </c>
      <c r="K69" s="53">
        <f t="shared" si="31"/>
        <v>0.4</v>
      </c>
      <c r="L69" s="53">
        <f>IF('Indicator Data'!AQ72="No data","x",ROUND(IF('Indicator Data'!AQ72&gt;L$195,10,IF('Indicator Data'!AQ72&lt;L$194,0,10-(L$195-'Indicator Data'!AQ72)/(L$195-L$194)*10)),1))</f>
        <v>1.9</v>
      </c>
      <c r="M69" s="53">
        <f>IF('Indicator Data'!AR72="No data","x",IF('Indicator Data'!AR72=0,0,ROUND(IF('Indicator Data'!AR72&gt;M$195,10,IF('Indicator Data'!AR72&lt;M$194,0,10-(M$195-'Indicator Data'!AR72)/(M$195-M$194)*10)),1)))</f>
        <v>1.4</v>
      </c>
      <c r="N69" s="54">
        <f t="shared" si="32"/>
        <v>1.2</v>
      </c>
      <c r="O69" s="56">
        <f t="shared" si="33"/>
        <v>2.2000000000000002</v>
      </c>
      <c r="P69" s="67">
        <f>IF(AND('Indicator Data'!BE72="No data",'Indicator Data'!BF72="No data"),0,SUM('Indicator Data'!BE72:BG72)/1000)</f>
        <v>5.0000000000000001E-3</v>
      </c>
      <c r="Q69" s="53">
        <f t="shared" si="34"/>
        <v>0</v>
      </c>
      <c r="R69" s="57">
        <f>P69*1000/'Indicator Data'!CJ72</f>
        <v>4.4642059963214939E-5</v>
      </c>
      <c r="S69" s="53">
        <f t="shared" si="35"/>
        <v>0</v>
      </c>
      <c r="T69" s="58">
        <f t="shared" si="36"/>
        <v>0</v>
      </c>
      <c r="U69" s="53" t="str">
        <f>IF('Indicator Data'!AV72="No data","x",ROUND(IF('Indicator Data'!AV72&gt;U$195,10,IF('Indicator Data'!AV72&lt;U$194,0,10-(U$195-'Indicator Data'!AV72)/(U$195-U$194)*10)),1))</f>
        <v>x</v>
      </c>
      <c r="V69" s="53" t="str">
        <f>IF('Indicator Data'!AW72="No data","x",IF('Indicator Data'!AW72=0,0,ROUND(IF('Indicator Data'!AW72&gt;V$195,10,IF('Indicator Data'!AW72&lt;V$194,0,10-(V$195-'Indicator Data'!AW72)/(V$195-V$194)*10)),1)))</f>
        <v>x</v>
      </c>
      <c r="W69" s="53" t="str">
        <f t="shared" si="37"/>
        <v>x</v>
      </c>
      <c r="X69" s="53">
        <f>IF('Indicator Data'!AU72="No data","x",ROUND(IF('Indicator Data'!AU72&gt;X$195,10,IF('Indicator Data'!AU72&lt;X$194,0,10-(X$195-'Indicator Data'!AU72)/(X$195-X$194)*10)),1))</f>
        <v>0.1</v>
      </c>
      <c r="Y69" s="159" t="str">
        <f>IF('Indicator Data'!AX72="No data","x",ROUND(IF('Indicator Data'!AX72&gt;Y$195,10,IF('Indicator Data'!AX72&lt;Y$194,0,10-(Y$195-'Indicator Data'!AX72)/(Y$195-Y$194)*10)),1))</f>
        <v>x</v>
      </c>
      <c r="Z69" s="57">
        <f>IF('Indicator Data'!AY72="No data","x",IF(('Indicator Data'!AY72/'Indicator Data'!CJ72)&gt;1,1,IF('Indicator Data'!AY72&gt;'Indicator Data'!AY72,1,'Indicator Data'!AY72/'Indicator Data'!CJ72)))</f>
        <v>2.1338904662416744E-3</v>
      </c>
      <c r="AA69" s="159">
        <f t="shared" si="38"/>
        <v>0</v>
      </c>
      <c r="AB69" s="54">
        <f t="shared" si="25"/>
        <v>0.1</v>
      </c>
      <c r="AC69" s="53">
        <f>IF('Indicator Data'!AS72="No data","x",ROUND(IF('Indicator Data'!AS72&gt;AC$195,10,IF('Indicator Data'!AS72&lt;AC$194,0,10-(AC$195-'Indicator Data'!AS72)/(AC$195-AC$194)*10)),1))</f>
        <v>1.2</v>
      </c>
      <c r="AD69" s="53" t="str">
        <f>IF('Indicator Data'!AT72="No data","x",ROUND(IF('Indicator Data'!AT72&gt;AD$195,10,IF('Indicator Data'!AT72&lt;AD$194,0,10-(AD$195-'Indicator Data'!AT72)/(AD$195-AD$194)*10)),1))</f>
        <v>x</v>
      </c>
      <c r="AE69" s="54">
        <f t="shared" si="39"/>
        <v>1.2</v>
      </c>
      <c r="AF69" s="67">
        <f>('Indicator Data'!BD72+'Indicator Data'!BC72*0.5+'Indicator Data'!BB72*0.25)/1000</f>
        <v>0</v>
      </c>
      <c r="AG69" s="59">
        <f>AF69*1000/'Indicator Data'!CJ72</f>
        <v>0</v>
      </c>
      <c r="AH69" s="54">
        <f t="shared" si="40"/>
        <v>0</v>
      </c>
      <c r="AI69" s="53">
        <f>IF('Indicator Data'!BH72="No data","x",ROUND(IF('Indicator Data'!BH72&lt;$AI$194,10,IF('Indicator Data'!BH72&gt;$AI$195,0,($AI$195-'Indicator Data'!BH72)/($AI$195-$AI$194)*10)),1))</f>
        <v>6.9</v>
      </c>
      <c r="AJ69" s="53">
        <f>IF('Indicator Data'!BI72="No data","x",ROUND(IF('Indicator Data'!BI72&gt;$AJ$195,10,IF('Indicator Data'!BI72&lt;$AJ$194,0,10-($AJ$195-'Indicator Data'!BI72)/($AJ$195-$AJ$194)*10)),1))</f>
        <v>4.4000000000000004</v>
      </c>
      <c r="AK69" s="54">
        <f t="shared" si="26"/>
        <v>5.7</v>
      </c>
      <c r="AL69" s="60">
        <f t="shared" si="27"/>
        <v>2.1</v>
      </c>
      <c r="AM69" s="61">
        <f t="shared" si="28"/>
        <v>1.1000000000000001</v>
      </c>
      <c r="AN69" s="53" t="str">
        <f>IF('Indicator Data'!BJ72="No data","x",ROUND((IF(LOG('Indicator Data'!BJ72)&gt;AN$195,10,IF(LOG('Indicator Data'!BJ72)&lt;AN$194,0,10-(AN$195-LOG('Indicator Data'!BJ72))/(AN$195-AN$194)*10))),1))</f>
        <v>x</v>
      </c>
      <c r="AO69" s="53">
        <f>IF('Indicator Data'!BK72="No data","x",ROUND((IF(LOG('Indicator Data'!BK72)&gt;AO$195,10,IF(LOG('Indicator Data'!BK72)&lt;AO$194,0,10-(AO$195-LOG('Indicator Data'!BK72))/(AO$195-AO$194)*10))),1))</f>
        <v>3.1</v>
      </c>
      <c r="AP69" s="54">
        <f t="shared" si="41"/>
        <v>3.1</v>
      </c>
      <c r="AQ69" s="54">
        <f>IF('Indicator Data'!BL72=0,10,ROUND(IF(LOG('Indicator Data'!BL72)&gt;AQ$195,0,IF(LOG('Indicator Data'!BL72)&lt;AQ$194,10,(AQ$195-LOG('Indicator Data'!BL72))/(AQ$195-AQ$194)*10)),1))</f>
        <v>6.8</v>
      </c>
      <c r="AR69" s="54" t="str">
        <f>IF('Indicator Data'!BM72="No data","x",ROUND(IF('Indicator Data'!BM72&gt;AR$195,10,IF('Indicator Data'!BM72&lt;AR$194,0,10-(AR$195-'Indicator Data'!BM72)/(AR$195-AR$194)*10)),1))</f>
        <v>x</v>
      </c>
      <c r="AS69" s="56">
        <f t="shared" si="42"/>
        <v>5</v>
      </c>
      <c r="AT69" s="53">
        <f>IF('Indicator Data'!BN72="No data","x",ROUND(IF('Indicator Data'!BN72^2&gt;AT$195,0,IF('Indicator Data'!BN72^2&lt;AT$194,10,(AT$195-'Indicator Data'!BN72^2)/(AT$195-AT$194)*10)),1))</f>
        <v>0.3</v>
      </c>
      <c r="AU69" s="53">
        <f>IF('Indicator Data'!BO72="No data","x",ROUND(IF('Indicator Data'!BO72&gt;AU$195,0,IF('Indicator Data'!BO72&lt;AU$194,10,(AU$195-'Indicator Data'!BO72)/(AU$195-AU$194)*10)),1))</f>
        <v>5</v>
      </c>
      <c r="AV69" s="53">
        <f>IF('Indicator Data'!BP72="No data","x",ROUND(IF('Indicator Data'!BP72&gt;AV$195,0,IF('Indicator Data'!BP72&lt;AV$194,10,(AV$195-'Indicator Data'!BP72)/(AV$195-AV$194)*10)),1))</f>
        <v>6.5</v>
      </c>
      <c r="AW69" s="54">
        <f t="shared" si="43"/>
        <v>3.9</v>
      </c>
      <c r="AX69" s="54" t="str">
        <f>IF('Indicator Data'!BQ72="No data","x",ROUND(IF('Indicator Data'!BQ72&gt;AX$195,0,IF('Indicator Data'!BQ72&lt;AX$194,10,(AX$195-'Indicator Data'!BQ72)/(AX$195-AX$194)*10)),1))</f>
        <v>x</v>
      </c>
      <c r="AY69" s="56">
        <f t="shared" si="44"/>
        <v>3.9</v>
      </c>
      <c r="AZ69" s="61">
        <f t="shared" si="45"/>
        <v>4.5</v>
      </c>
    </row>
    <row r="70" spans="1:52" s="2" customFormat="1" x14ac:dyDescent="0.3">
      <c r="A70" s="98" t="str">
        <f>'Indicator Data'!A73</f>
        <v>Guatemala</v>
      </c>
      <c r="B70" s="39" t="str">
        <f>'Indicator Data'!B73</f>
        <v>GTM</v>
      </c>
      <c r="C70" s="53">
        <f>ROUND(IF('Indicator Data'!AL73="No data",IF((0.1022*LN('Indicator Data'!CI73)-0.1711)&gt;C$195,0,IF((0.1022*LN('Indicator Data'!CI73)-0.1711)&lt;C$194,10,(C$195-(0.1022*LN('Indicator Data'!CI73)-0.1711))/(C$195-C$194)*10)),IF('Indicator Data'!AL73&gt;C$195,0,IF('Indicator Data'!AL73&lt;C$194,10,(C$195-'Indicator Data'!AL73)/(C$195-C$194)*10))),1)</f>
        <v>5</v>
      </c>
      <c r="D70" s="53">
        <f>IF('Indicator Data'!AM73="No data","x",ROUND((IF(LOG('Indicator Data'!AM73*1000)&gt;D$195,10,IF(LOG('Indicator Data'!AM73*1000)&lt;D$194,0,10-(D$195-LOG('Indicator Data'!AM73*1000))/(D$195-D$194)*10))),1))</f>
        <v>7.9</v>
      </c>
      <c r="E70" s="54">
        <f t="shared" si="29"/>
        <v>6.7</v>
      </c>
      <c r="F70" s="53">
        <f>IF('Indicator Data'!AZ73="No data","x",ROUND(IF('Indicator Data'!AZ73&gt;F$195,10,IF('Indicator Data'!AZ73&lt;F$194,0,10-(F$195-'Indicator Data'!AZ73)/(F$195-F$194)*10)),1))</f>
        <v>6.6</v>
      </c>
      <c r="G70" s="53">
        <f>IF('Indicator Data'!BA73="No data","x",ROUND(IF('Indicator Data'!BA73&gt;G$195,10,IF('Indicator Data'!BA73&lt;G$194,0,10-(G$195-'Indicator Data'!BA73)/(G$195-G$194)*10)),1))</f>
        <v>5.8</v>
      </c>
      <c r="H70" s="54">
        <f t="shared" si="30"/>
        <v>6.2</v>
      </c>
      <c r="I70" s="55">
        <f>SUM(IF('Indicator Data'!AN73=0,0,'Indicator Data'!AN73),SUM('Indicator Data'!AO73:AP73))</f>
        <v>1172.26244</v>
      </c>
      <c r="J70" s="55">
        <f>I70/'Indicator Data'!CJ73*1000000</f>
        <v>66.675996941326204</v>
      </c>
      <c r="K70" s="53">
        <f t="shared" si="31"/>
        <v>1.3</v>
      </c>
      <c r="L70" s="53">
        <f>IF('Indicator Data'!AQ73="No data","x",ROUND(IF('Indicator Data'!AQ73&gt;L$195,10,IF('Indicator Data'!AQ73&lt;L$194,0,10-(L$195-'Indicator Data'!AQ73)/(L$195-L$194)*10)),1))</f>
        <v>0.3</v>
      </c>
      <c r="M70" s="53">
        <f>IF('Indicator Data'!AR73="No data","x",IF('Indicator Data'!AR73=0,0,ROUND(IF('Indicator Data'!AR73&gt;M$195,10,IF('Indicator Data'!AR73&lt;M$194,0,10-(M$195-'Indicator Data'!AR73)/(M$195-M$194)*10)),1)))</f>
        <v>4</v>
      </c>
      <c r="N70" s="54">
        <f t="shared" si="32"/>
        <v>1.9</v>
      </c>
      <c r="O70" s="56">
        <f t="shared" si="33"/>
        <v>5.4</v>
      </c>
      <c r="P70" s="67">
        <f>IF(AND('Indicator Data'!BE73="No data",'Indicator Data'!BF73="No data"),0,SUM('Indicator Data'!BE73:BG73)/1000)</f>
        <v>242.64400000000001</v>
      </c>
      <c r="Q70" s="53">
        <f t="shared" si="34"/>
        <v>7.9</v>
      </c>
      <c r="R70" s="57">
        <f>P70*1000/'Indicator Data'!CJ73</f>
        <v>1.3801116584295881E-2</v>
      </c>
      <c r="S70" s="53">
        <f t="shared" si="35"/>
        <v>6.1</v>
      </c>
      <c r="T70" s="58">
        <f t="shared" si="36"/>
        <v>7</v>
      </c>
      <c r="U70" s="53">
        <f>IF('Indicator Data'!AV73="No data","x",ROUND(IF('Indicator Data'!AV73&gt;U$195,10,IF('Indicator Data'!AV73&lt;U$194,0,10-(U$195-'Indicator Data'!AV73)/(U$195-U$194)*10)),1))</f>
        <v>1</v>
      </c>
      <c r="V70" s="53">
        <f>IF('Indicator Data'!AW73="No data","x",IF('Indicator Data'!AW73=0,0,ROUND(IF('Indicator Data'!AW73&gt;V$195,10,IF('Indicator Data'!AW73&lt;V$194,0,10-(V$195-'Indicator Data'!AW73)/(V$195-V$194)*10)),1)))</f>
        <v>0.8</v>
      </c>
      <c r="W70" s="53">
        <f t="shared" si="37"/>
        <v>0.9</v>
      </c>
      <c r="X70" s="53">
        <f>IF('Indicator Data'!AU73="No data","x",ROUND(IF('Indicator Data'!AU73&gt;X$195,10,IF('Indicator Data'!AU73&lt;X$194,0,10-(X$195-'Indicator Data'!AU73)/(X$195-X$194)*10)),1))</f>
        <v>0.5</v>
      </c>
      <c r="Y70" s="159">
        <f>IF('Indicator Data'!AX73="No data","x",ROUND(IF('Indicator Data'!AX73&gt;Y$195,10,IF('Indicator Data'!AX73&lt;Y$194,0,10-(Y$195-'Indicator Data'!AX73)/(Y$195-Y$194)*10)),1))</f>
        <v>0</v>
      </c>
      <c r="Z70" s="57">
        <f>IF('Indicator Data'!AY73="No data","x",IF(('Indicator Data'!AY73/'Indicator Data'!CJ73)&gt;1,1,IF('Indicator Data'!AY73&gt;'Indicator Data'!AY73,1,'Indicator Data'!AY73/'Indicator Data'!CJ73)))</f>
        <v>0.27511609377961216</v>
      </c>
      <c r="AA70" s="159">
        <f t="shared" si="38"/>
        <v>3.1</v>
      </c>
      <c r="AB70" s="54">
        <f t="shared" si="25"/>
        <v>1.1000000000000001</v>
      </c>
      <c r="AC70" s="53">
        <f>IF('Indicator Data'!AS73="No data","x",ROUND(IF('Indicator Data'!AS73&gt;AC$195,10,IF('Indicator Data'!AS73&lt;AC$194,0,10-(AC$195-'Indicator Data'!AS73)/(AC$195-AC$194)*10)),1))</f>
        <v>2</v>
      </c>
      <c r="AD70" s="53">
        <f>IF('Indicator Data'!AT73="No data","x",ROUND(IF('Indicator Data'!AT73&gt;AD$195,10,IF('Indicator Data'!AT73&lt;AD$194,0,10-(AD$195-'Indicator Data'!AT73)/(AD$195-AD$194)*10)),1))</f>
        <v>2.8</v>
      </c>
      <c r="AE70" s="54">
        <f t="shared" si="39"/>
        <v>2.4</v>
      </c>
      <c r="AF70" s="67">
        <f>('Indicator Data'!BD73+'Indicator Data'!BC73*0.5+'Indicator Data'!BB73*0.25)/1000</f>
        <v>1678.5867499999999</v>
      </c>
      <c r="AG70" s="59">
        <f>AF70*1000/'Indicator Data'!CJ73</f>
        <v>9.5474734316959506E-2</v>
      </c>
      <c r="AH70" s="54">
        <f t="shared" si="40"/>
        <v>9.5</v>
      </c>
      <c r="AI70" s="53">
        <f>IF('Indicator Data'!BH73="No data","x",ROUND(IF('Indicator Data'!BH73&lt;$AI$194,10,IF('Indicator Data'!BH73&gt;$AI$195,0,($AI$195-'Indicator Data'!BH73)/($AI$195-$AI$194)*10)),1))</f>
        <v>4.5</v>
      </c>
      <c r="AJ70" s="53">
        <f>IF('Indicator Data'!BI73="No data","x",ROUND(IF('Indicator Data'!BI73&gt;$AJ$195,10,IF('Indicator Data'!BI73&lt;$AJ$194,0,10-($AJ$195-'Indicator Data'!BI73)/($AJ$195-$AJ$194)*10)),1))</f>
        <v>3.4</v>
      </c>
      <c r="AK70" s="54">
        <f t="shared" si="26"/>
        <v>4</v>
      </c>
      <c r="AL70" s="60">
        <f t="shared" si="27"/>
        <v>5.5</v>
      </c>
      <c r="AM70" s="61">
        <f t="shared" si="28"/>
        <v>6.3</v>
      </c>
      <c r="AN70" s="53">
        <f>IF('Indicator Data'!BJ73="No data","x",ROUND((IF(LOG('Indicator Data'!BJ73)&gt;AN$195,10,IF(LOG('Indicator Data'!BJ73)&lt;AN$194,0,10-(AN$195-LOG('Indicator Data'!BJ73))/(AN$195-AN$194)*10))),1))</f>
        <v>2.9</v>
      </c>
      <c r="AO70" s="53">
        <f>IF('Indicator Data'!BK73="No data","x",ROUND((IF(LOG('Indicator Data'!BK73)&gt;AO$195,10,IF(LOG('Indicator Data'!BK73)&lt;AO$194,0,10-(AO$195-LOG('Indicator Data'!BK73))/(AO$195-AO$194)*10))),1))</f>
        <v>5.8</v>
      </c>
      <c r="AP70" s="54">
        <f t="shared" si="41"/>
        <v>4.4000000000000004</v>
      </c>
      <c r="AQ70" s="54">
        <f>IF('Indicator Data'!BL73=0,10,ROUND(IF(LOG('Indicator Data'!BL73)&gt;AQ$195,0,IF(LOG('Indicator Data'!BL73)&lt;AQ$194,10,(AQ$195-LOG('Indicator Data'!BL73))/(AQ$195-AQ$194)*10)),1))</f>
        <v>3.8</v>
      </c>
      <c r="AR70" s="54">
        <f>IF('Indicator Data'!BM73="No data","x",ROUND(IF('Indicator Data'!BM73&gt;AR$195,10,IF('Indicator Data'!BM73&lt;AR$194,0,10-(AR$195-'Indicator Data'!BM73)/(AR$195-AR$194)*10)),1))</f>
        <v>6</v>
      </c>
      <c r="AS70" s="56">
        <f t="shared" si="42"/>
        <v>4.7</v>
      </c>
      <c r="AT70" s="53">
        <f>IF('Indicator Data'!BN73="No data","x",ROUND(IF('Indicator Data'!BN73^2&gt;AT$195,0,IF('Indicator Data'!BN73^2&lt;AT$194,10,(AT$195-'Indicator Data'!BN73^2)/(AT$195-AT$194)*10)),1))</f>
        <v>3.7</v>
      </c>
      <c r="AU70" s="53">
        <f>IF('Indicator Data'!BO73="No data","x",ROUND(IF('Indicator Data'!BO73&gt;AU$195,0,IF('Indicator Data'!BO73&lt;AU$194,10,(AU$195-'Indicator Data'!BO73)/(AU$195-AU$194)*10)),1))</f>
        <v>4.2</v>
      </c>
      <c r="AV70" s="53">
        <f>IF('Indicator Data'!BP73="No data","x",ROUND(IF('Indicator Data'!BP73&gt;AV$195,0,IF('Indicator Data'!BP73&lt;AV$194,10,(AV$195-'Indicator Data'!BP73)/(AV$195-AV$194)*10)),1))</f>
        <v>9</v>
      </c>
      <c r="AW70" s="54">
        <f t="shared" si="43"/>
        <v>5.6</v>
      </c>
      <c r="AX70" s="54">
        <f>IF('Indicator Data'!BQ73="No data","x",ROUND(IF('Indicator Data'!BQ73&gt;AX$195,0,IF('Indicator Data'!BQ73&lt;AX$194,10,(AX$195-'Indicator Data'!BQ73)/(AX$195-AX$194)*10)),1))</f>
        <v>8.8000000000000007</v>
      </c>
      <c r="AY70" s="56">
        <f t="shared" si="44"/>
        <v>7.2</v>
      </c>
      <c r="AZ70" s="61">
        <f t="shared" si="45"/>
        <v>6</v>
      </c>
    </row>
    <row r="71" spans="1:52" s="2" customFormat="1" x14ac:dyDescent="0.3">
      <c r="A71" s="98" t="str">
        <f>'Indicator Data'!A74</f>
        <v>Guinea</v>
      </c>
      <c r="B71" s="39" t="str">
        <f>'Indicator Data'!B74</f>
        <v>GIN</v>
      </c>
      <c r="C71" s="53">
        <f>ROUND(IF('Indicator Data'!AL74="No data",IF((0.1022*LN('Indicator Data'!CI74)-0.1711)&gt;C$195,0,IF((0.1022*LN('Indicator Data'!CI74)-0.1711)&lt;C$194,10,(C$195-(0.1022*LN('Indicator Data'!CI74)-0.1711))/(C$195-C$194)*10)),IF('Indicator Data'!AL74&gt;C$195,0,IF('Indicator Data'!AL74&lt;C$194,10,(C$195-'Indicator Data'!AL74)/(C$195-C$194)*10))),1)</f>
        <v>8.6999999999999993</v>
      </c>
      <c r="D71" s="53">
        <f>IF('Indicator Data'!AM74="No data","x",ROUND((IF(LOG('Indicator Data'!AM74*1000)&gt;D$195,10,IF(LOG('Indicator Data'!AM74*1000)&lt;D$194,0,10-(D$195-LOG('Indicator Data'!AM74*1000))/(D$195-D$194)*10))),1))</f>
        <v>9.4</v>
      </c>
      <c r="E71" s="54">
        <f t="shared" si="29"/>
        <v>9.1</v>
      </c>
      <c r="F71" s="53" t="str">
        <f>IF('Indicator Data'!AZ74="No data","x",ROUND(IF('Indicator Data'!AZ74&gt;F$195,10,IF('Indicator Data'!AZ74&lt;F$194,0,10-(F$195-'Indicator Data'!AZ74)/(F$195-F$194)*10)),1))</f>
        <v>x</v>
      </c>
      <c r="G71" s="53">
        <f>IF('Indicator Data'!BA74="No data","x",ROUND(IF('Indicator Data'!BA74&gt;G$195,10,IF('Indicator Data'!BA74&lt;G$194,0,10-(G$195-'Indicator Data'!BA74)/(G$195-G$194)*10)),1))</f>
        <v>2.2000000000000002</v>
      </c>
      <c r="H71" s="54">
        <f t="shared" si="30"/>
        <v>2.2000000000000002</v>
      </c>
      <c r="I71" s="55">
        <f>SUM(IF('Indicator Data'!AN74=0,0,'Indicator Data'!AN74),SUM('Indicator Data'!AO74:AP74))</f>
        <v>436.99729000000002</v>
      </c>
      <c r="J71" s="55">
        <f>I71/'Indicator Data'!CJ74*1000000</f>
        <v>34.217279191082845</v>
      </c>
      <c r="K71" s="53">
        <f t="shared" si="31"/>
        <v>0.7</v>
      </c>
      <c r="L71" s="53">
        <f>IF('Indicator Data'!AQ74="No data","x",ROUND(IF('Indicator Data'!AQ74&gt;L$195,10,IF('Indicator Data'!AQ74&lt;L$194,0,10-(L$195-'Indicator Data'!AQ74)/(L$195-L$194)*10)),1))</f>
        <v>3.7</v>
      </c>
      <c r="M71" s="53">
        <f>IF('Indicator Data'!AR74="No data","x",IF('Indicator Data'!AR74=0,0,ROUND(IF('Indicator Data'!AR74&gt;M$195,10,IF('Indicator Data'!AR74&lt;M$194,0,10-(M$195-'Indicator Data'!AR74)/(M$195-M$194)*10)),1)))</f>
        <v>0.1</v>
      </c>
      <c r="N71" s="54">
        <f t="shared" si="32"/>
        <v>1.5</v>
      </c>
      <c r="O71" s="56">
        <f t="shared" si="33"/>
        <v>5.5</v>
      </c>
      <c r="P71" s="67">
        <f>IF(AND('Indicator Data'!BE74="No data",'Indicator Data'!BF74="No data"),0,SUM('Indicator Data'!BE74:BG74)/1000)</f>
        <v>6.1749999999999998</v>
      </c>
      <c r="Q71" s="53">
        <f t="shared" si="34"/>
        <v>2.6</v>
      </c>
      <c r="R71" s="57">
        <f>P71*1000/'Indicator Data'!CJ74</f>
        <v>4.8350803046155402E-4</v>
      </c>
      <c r="S71" s="53">
        <f t="shared" si="35"/>
        <v>2.7</v>
      </c>
      <c r="T71" s="58">
        <f t="shared" si="36"/>
        <v>2.7</v>
      </c>
      <c r="U71" s="53">
        <f>IF('Indicator Data'!AV74="No data","x",ROUND(IF('Indicator Data'!AV74&gt;U$195,10,IF('Indicator Data'!AV74&lt;U$194,0,10-(U$195-'Indicator Data'!AV74)/(U$195-U$194)*10)),1))</f>
        <v>3</v>
      </c>
      <c r="V71" s="53">
        <f>IF('Indicator Data'!AW74="No data","x",IF('Indicator Data'!AW74=0,0,ROUND(IF('Indicator Data'!AW74&gt;V$195,10,IF('Indicator Data'!AW74&lt;V$194,0,10-(V$195-'Indicator Data'!AW74)/(V$195-V$194)*10)),1)))</f>
        <v>3.5</v>
      </c>
      <c r="W71" s="53">
        <f t="shared" si="37"/>
        <v>3.25</v>
      </c>
      <c r="X71" s="53">
        <f>IF('Indicator Data'!AU74="No data","x",ROUND(IF('Indicator Data'!AU74&gt;X$195,10,IF('Indicator Data'!AU74&lt;X$194,0,10-(X$195-'Indicator Data'!AU74)/(X$195-X$194)*10)),1))</f>
        <v>3.2</v>
      </c>
      <c r="Y71" s="159">
        <f>IF('Indicator Data'!AX74="No data","x",ROUND(IF('Indicator Data'!AX74&gt;Y$195,10,IF('Indicator Data'!AX74&lt;Y$194,0,10-(Y$195-'Indicator Data'!AX74)/(Y$195-Y$194)*10)),1))</f>
        <v>8.4</v>
      </c>
      <c r="Z71" s="57">
        <f>IF('Indicator Data'!AY74="No data","x",IF(('Indicator Data'!AY74/'Indicator Data'!CJ74)&gt;1,1,IF('Indicator Data'!AY74&gt;'Indicator Data'!AY74,1,'Indicator Data'!AY74/'Indicator Data'!CJ74)))</f>
        <v>0.59666746690181993</v>
      </c>
      <c r="AA71" s="159">
        <f t="shared" si="38"/>
        <v>6.6</v>
      </c>
      <c r="AB71" s="54">
        <f t="shared" si="25"/>
        <v>5.4</v>
      </c>
      <c r="AC71" s="53">
        <f>IF('Indicator Data'!AS74="No data","x",ROUND(IF('Indicator Data'!AS74&gt;AC$195,10,IF('Indicator Data'!AS74&lt;AC$194,0,10-(AC$195-'Indicator Data'!AS74)/(AC$195-AC$194)*10)),1))</f>
        <v>7.8</v>
      </c>
      <c r="AD71" s="53">
        <f>IF('Indicator Data'!AT74="No data","x",ROUND(IF('Indicator Data'!AT74&gt;AD$195,10,IF('Indicator Data'!AT74&lt;AD$194,0,10-(AD$195-'Indicator Data'!AT74)/(AD$195-AD$194)*10)),1))</f>
        <v>4.0999999999999996</v>
      </c>
      <c r="AE71" s="54">
        <f t="shared" si="39"/>
        <v>6</v>
      </c>
      <c r="AF71" s="67">
        <f>('Indicator Data'!BD74+'Indicator Data'!BC74*0.5+'Indicator Data'!BB74*0.25)/1000</f>
        <v>0.85224999999999995</v>
      </c>
      <c r="AG71" s="59">
        <f>AF71*1000/'Indicator Data'!CJ74</f>
        <v>6.673193829325659E-5</v>
      </c>
      <c r="AH71" s="54">
        <f t="shared" si="40"/>
        <v>0</v>
      </c>
      <c r="AI71" s="53">
        <f>IF('Indicator Data'!BH74="No data","x",ROUND(IF('Indicator Data'!BH74&lt;$AI$194,10,IF('Indicator Data'!BH74&gt;$AI$195,0,($AI$195-'Indicator Data'!BH74)/($AI$195-$AI$194)*10)),1))</f>
        <v>4.0999999999999996</v>
      </c>
      <c r="AJ71" s="53">
        <f>IF('Indicator Data'!BI74="No data","x",ROUND(IF('Indicator Data'!BI74&gt;$AJ$195,10,IF('Indicator Data'!BI74&lt;$AJ$194,0,10-($AJ$195-'Indicator Data'!BI74)/($AJ$195-$AJ$194)*10)),1))</f>
        <v>3.8</v>
      </c>
      <c r="AK71" s="54">
        <f t="shared" si="26"/>
        <v>4</v>
      </c>
      <c r="AL71" s="60">
        <f t="shared" si="27"/>
        <v>4.2</v>
      </c>
      <c r="AM71" s="61">
        <f t="shared" si="28"/>
        <v>3.5</v>
      </c>
      <c r="AN71" s="53" t="str">
        <f>IF('Indicator Data'!BJ74="No data","x",ROUND((IF(LOG('Indicator Data'!BJ74)&gt;AN$195,10,IF(LOG('Indicator Data'!BJ74)&lt;AN$194,0,10-(AN$195-LOG('Indicator Data'!BJ74))/(AN$195-AN$194)*10))),1))</f>
        <v>x</v>
      </c>
      <c r="AO71" s="53" t="str">
        <f>IF('Indicator Data'!BK74="No data","x",ROUND((IF(LOG('Indicator Data'!BK74)&gt;AO$195,10,IF(LOG('Indicator Data'!BK74)&lt;AO$194,0,10-(AO$195-LOG('Indicator Data'!BK74))/(AO$195-AO$194)*10))),1))</f>
        <v>x</v>
      </c>
      <c r="AP71" s="54" t="str">
        <f t="shared" si="41"/>
        <v>x</v>
      </c>
      <c r="AQ71" s="54">
        <f>IF('Indicator Data'!BL74=0,10,ROUND(IF(LOG('Indicator Data'!BL74)&gt;AQ$195,0,IF(LOG('Indicator Data'!BL74)&lt;AQ$194,10,(AQ$195-LOG('Indicator Data'!BL74))/(AQ$195-AQ$194)*10)),1))</f>
        <v>6</v>
      </c>
      <c r="AR71" s="54">
        <f>IF('Indicator Data'!BM74="No data","x",ROUND(IF('Indicator Data'!BM74&gt;AR$195,10,IF('Indicator Data'!BM74&lt;AR$194,0,10-(AR$195-'Indicator Data'!BM74)/(AR$195-AR$194)*10)),1))</f>
        <v>4</v>
      </c>
      <c r="AS71" s="56">
        <f t="shared" si="42"/>
        <v>5</v>
      </c>
      <c r="AT71" s="53">
        <f>IF('Indicator Data'!BN74="No data","x",ROUND(IF('Indicator Data'!BN74^2&gt;AT$195,0,IF('Indicator Data'!BN74^2&lt;AT$194,10,(AT$195-'Indicator Data'!BN74^2)/(AT$195-AT$194)*10)),1))</f>
        <v>9.9</v>
      </c>
      <c r="AU71" s="53">
        <f>IF('Indicator Data'!BO74="No data","x",ROUND(IF('Indicator Data'!BO74&gt;AU$195,0,IF('Indicator Data'!BO74&lt;AU$194,10,(AU$195-'Indicator Data'!BO74)/(AU$195-AU$194)*10)),1))</f>
        <v>5.3</v>
      </c>
      <c r="AV71" s="53">
        <f>IF('Indicator Data'!BP74="No data","x",ROUND(IF('Indicator Data'!BP74&gt;AV$195,0,IF('Indicator Data'!BP74&lt;AV$194,10,(AV$195-'Indicator Data'!BP74)/(AV$195-AV$194)*10)),1))</f>
        <v>9.6</v>
      </c>
      <c r="AW71" s="54">
        <f t="shared" si="43"/>
        <v>8.3000000000000007</v>
      </c>
      <c r="AX71" s="54">
        <f>IF('Indicator Data'!BQ74="No data","x",ROUND(IF('Indicator Data'!BQ74&gt;AX$195,0,IF('Indicator Data'!BQ74&lt;AX$194,10,(AX$195-'Indicator Data'!BQ74)/(AX$195-AX$194)*10)),1))</f>
        <v>7</v>
      </c>
      <c r="AY71" s="56">
        <f t="shared" si="44"/>
        <v>7.7</v>
      </c>
      <c r="AZ71" s="61">
        <f t="shared" si="45"/>
        <v>6.4</v>
      </c>
    </row>
    <row r="72" spans="1:52" s="2" customFormat="1" x14ac:dyDescent="0.3">
      <c r="A72" s="98" t="str">
        <f>'Indicator Data'!A75</f>
        <v>Guinea-Bissau</v>
      </c>
      <c r="B72" s="39" t="str">
        <f>'Indicator Data'!B75</f>
        <v>GNB</v>
      </c>
      <c r="C72" s="53">
        <f>ROUND(IF('Indicator Data'!AL75="No data",IF((0.1022*LN('Indicator Data'!CI75)-0.1711)&gt;C$195,0,IF((0.1022*LN('Indicator Data'!CI75)-0.1711)&lt;C$194,10,(C$195-(0.1022*LN('Indicator Data'!CI75)-0.1711))/(C$195-C$194)*10)),IF('Indicator Data'!AL75&gt;C$195,0,IF('Indicator Data'!AL75&lt;C$194,10,(C$195-'Indicator Data'!AL75)/(C$195-C$194)*10))),1)</f>
        <v>8.8000000000000007</v>
      </c>
      <c r="D72" s="53">
        <f>IF('Indicator Data'!AM75="No data","x",ROUND((IF(LOG('Indicator Data'!AM75*1000)&gt;D$195,10,IF(LOG('Indicator Data'!AM75*1000)&lt;D$194,0,10-(D$195-LOG('Indicator Data'!AM75*1000))/(D$195-D$194)*10))),1))</f>
        <v>9.5</v>
      </c>
      <c r="E72" s="54">
        <f t="shared" si="29"/>
        <v>9.1999999999999993</v>
      </c>
      <c r="F72" s="53" t="str">
        <f>IF('Indicator Data'!AZ75="No data","x",ROUND(IF('Indicator Data'!AZ75&gt;F$195,10,IF('Indicator Data'!AZ75&lt;F$194,0,10-(F$195-'Indicator Data'!AZ75)/(F$195-F$194)*10)),1))</f>
        <v>x</v>
      </c>
      <c r="G72" s="53">
        <f>IF('Indicator Data'!BA75="No data","x",ROUND(IF('Indicator Data'!BA75&gt;G$195,10,IF('Indicator Data'!BA75&lt;G$194,0,10-(G$195-'Indicator Data'!BA75)/(G$195-G$194)*10)),1))</f>
        <v>6.4</v>
      </c>
      <c r="H72" s="54">
        <f t="shared" si="30"/>
        <v>6.4</v>
      </c>
      <c r="I72" s="55">
        <f>SUM(IF('Indicator Data'!AN75=0,0,'Indicator Data'!AN75),SUM('Indicator Data'!AO75:AP75))</f>
        <v>89.926109999999994</v>
      </c>
      <c r="J72" s="55">
        <f>I72/'Indicator Data'!CJ75*1000000</f>
        <v>46.814156988563269</v>
      </c>
      <c r="K72" s="53">
        <f t="shared" si="31"/>
        <v>0.9</v>
      </c>
      <c r="L72" s="53">
        <f>IF('Indicator Data'!AQ75="No data","x",ROUND(IF('Indicator Data'!AQ75&gt;L$195,10,IF('Indicator Data'!AQ75&lt;L$194,0,10-(L$195-'Indicator Data'!AQ75)/(L$195-L$194)*10)),1))</f>
        <v>7</v>
      </c>
      <c r="M72" s="53">
        <f>IF('Indicator Data'!AR75="No data","x",IF('Indicator Data'!AR75=0,0,ROUND(IF('Indicator Data'!AR75&gt;M$195,10,IF('Indicator Data'!AR75&lt;M$194,0,10-(M$195-'Indicator Data'!AR75)/(M$195-M$194)*10)),1)))</f>
        <v>2.9</v>
      </c>
      <c r="N72" s="54">
        <f t="shared" si="32"/>
        <v>3.6</v>
      </c>
      <c r="O72" s="56">
        <f t="shared" si="33"/>
        <v>7.1</v>
      </c>
      <c r="P72" s="67">
        <f>IF(AND('Indicator Data'!BE75="No data",'Indicator Data'!BF75="No data"),0,SUM('Indicator Data'!BE75:BG75)/1000)</f>
        <v>4.8780000000000001</v>
      </c>
      <c r="Q72" s="53">
        <f t="shared" si="34"/>
        <v>2.2999999999999998</v>
      </c>
      <c r="R72" s="57">
        <f>P72*1000/'Indicator Data'!CJ75</f>
        <v>2.5394121661685537E-3</v>
      </c>
      <c r="S72" s="53">
        <f t="shared" si="35"/>
        <v>4</v>
      </c>
      <c r="T72" s="58">
        <f t="shared" si="36"/>
        <v>3.2</v>
      </c>
      <c r="U72" s="53">
        <f>IF('Indicator Data'!AV75="No data","x",ROUND(IF('Indicator Data'!AV75&gt;U$195,10,IF('Indicator Data'!AV75&lt;U$194,0,10-(U$195-'Indicator Data'!AV75)/(U$195-U$194)*10)),1))</f>
        <v>6.2</v>
      </c>
      <c r="V72" s="53">
        <f>IF('Indicator Data'!AW75="No data","x",IF('Indicator Data'!AW75=0,0,ROUND(IF('Indicator Data'!AW75&gt;V$195,10,IF('Indicator Data'!AW75&lt;V$194,0,10-(V$195-'Indicator Data'!AW75)/(V$195-V$194)*10)),1)))</f>
        <v>6.7</v>
      </c>
      <c r="W72" s="53">
        <f t="shared" si="37"/>
        <v>6.45</v>
      </c>
      <c r="X72" s="53">
        <f>IF('Indicator Data'!AU75="No data","x",ROUND(IF('Indicator Data'!AU75&gt;X$195,10,IF('Indicator Data'!AU75&lt;X$194,0,10-(X$195-'Indicator Data'!AU75)/(X$195-X$194)*10)),1))</f>
        <v>6.8</v>
      </c>
      <c r="Y72" s="159">
        <f>IF('Indicator Data'!AX75="No data","x",ROUND(IF('Indicator Data'!AX75&gt;Y$195,10,IF('Indicator Data'!AX75&lt;Y$194,0,10-(Y$195-'Indicator Data'!AX75)/(Y$195-Y$194)*10)),1))</f>
        <v>1.5</v>
      </c>
      <c r="Z72" s="57">
        <f>IF('Indicator Data'!AY75="No data","x",IF(('Indicator Data'!AY75/'Indicator Data'!CJ75)&gt;1,1,IF('Indicator Data'!AY75&gt;'Indicator Data'!AY75,1,'Indicator Data'!AY75/'Indicator Data'!CJ75)))</f>
        <v>0.70225053971618767</v>
      </c>
      <c r="AA72" s="159">
        <f t="shared" si="38"/>
        <v>7.8</v>
      </c>
      <c r="AB72" s="54">
        <f t="shared" si="25"/>
        <v>5.6</v>
      </c>
      <c r="AC72" s="53">
        <f>IF('Indicator Data'!AS75="No data","x",ROUND(IF('Indicator Data'!AS75&gt;AC$195,10,IF('Indicator Data'!AS75&lt;AC$194,0,10-(AC$195-'Indicator Data'!AS75)/(AC$195-AC$194)*10)),1))</f>
        <v>6.3</v>
      </c>
      <c r="AD72" s="53">
        <f>IF('Indicator Data'!AT75="No data","x",ROUND(IF('Indicator Data'!AT75&gt;AD$195,10,IF('Indicator Data'!AT75&lt;AD$194,0,10-(AD$195-'Indicator Data'!AT75)/(AD$195-AD$194)*10)),1))</f>
        <v>3.8</v>
      </c>
      <c r="AE72" s="54">
        <f t="shared" si="39"/>
        <v>5.0999999999999996</v>
      </c>
      <c r="AF72" s="67">
        <f>('Indicator Data'!BD75+'Indicator Data'!BC75*0.5+'Indicator Data'!BB75*0.25)/1000</f>
        <v>5.7705000000000002</v>
      </c>
      <c r="AG72" s="59">
        <f>AF72*1000/'Indicator Data'!CJ75</f>
        <v>3.0040340108396144E-3</v>
      </c>
      <c r="AH72" s="54">
        <f t="shared" si="40"/>
        <v>0.3</v>
      </c>
      <c r="AI72" s="53">
        <f>IF('Indicator Data'!BH75="No data","x",ROUND(IF('Indicator Data'!BH75&lt;$AI$194,10,IF('Indicator Data'!BH75&gt;$AI$195,0,($AI$195-'Indicator Data'!BH75)/($AI$195-$AI$194)*10)),1))</f>
        <v>6.7</v>
      </c>
      <c r="AJ72" s="53">
        <f>IF('Indicator Data'!BI75="No data","x",ROUND(IF('Indicator Data'!BI75&gt;$AJ$195,10,IF('Indicator Data'!BI75&lt;$AJ$194,0,10-($AJ$195-'Indicator Data'!BI75)/($AJ$195-$AJ$194)*10)),1))</f>
        <v>7.7</v>
      </c>
      <c r="AK72" s="54">
        <f t="shared" si="26"/>
        <v>7.2</v>
      </c>
      <c r="AL72" s="60">
        <f t="shared" si="27"/>
        <v>5</v>
      </c>
      <c r="AM72" s="61">
        <f t="shared" si="28"/>
        <v>4.2</v>
      </c>
      <c r="AN72" s="53" t="str">
        <f>IF('Indicator Data'!BJ75="No data","x",ROUND((IF(LOG('Indicator Data'!BJ75)&gt;AN$195,10,IF(LOG('Indicator Data'!BJ75)&lt;AN$194,0,10-(AN$195-LOG('Indicator Data'!BJ75))/(AN$195-AN$194)*10))),1))</f>
        <v>x</v>
      </c>
      <c r="AO72" s="53" t="str">
        <f>IF('Indicator Data'!BK75="No data","x",ROUND((IF(LOG('Indicator Data'!BK75)&gt;AO$195,10,IF(LOG('Indicator Data'!BK75)&lt;AO$194,0,10-(AO$195-LOG('Indicator Data'!BK75))/(AO$195-AO$194)*10))),1))</f>
        <v>x</v>
      </c>
      <c r="AP72" s="54" t="str">
        <f t="shared" si="41"/>
        <v>x</v>
      </c>
      <c r="AQ72" s="54">
        <f>IF('Indicator Data'!BL75=0,10,ROUND(IF(LOG('Indicator Data'!BL75)&gt;AQ$195,0,IF(LOG('Indicator Data'!BL75)&lt;AQ$194,10,(AQ$195-LOG('Indicator Data'!BL75))/(AQ$195-AQ$194)*10)),1))</f>
        <v>0.5</v>
      </c>
      <c r="AR72" s="54">
        <f>IF('Indicator Data'!BM75="No data","x",ROUND(IF('Indicator Data'!BM75&gt;AR$195,10,IF('Indicator Data'!BM75&lt;AR$194,0,10-(AR$195-'Indicator Data'!BM75)/(AR$195-AR$194)*10)),1))</f>
        <v>2</v>
      </c>
      <c r="AS72" s="56">
        <f t="shared" si="42"/>
        <v>1.3</v>
      </c>
      <c r="AT72" s="53">
        <f>IF('Indicator Data'!BN75="No data","x",ROUND(IF('Indicator Data'!BN75^2&gt;AT$195,0,IF('Indicator Data'!BN75^2&lt;AT$194,10,(AT$195-'Indicator Data'!BN75^2)/(AT$195-AT$194)*10)),1))</f>
        <v>8.6999999999999993</v>
      </c>
      <c r="AU72" s="53">
        <f>IF('Indicator Data'!BO75="No data","x",ROUND(IF('Indicator Data'!BO75&gt;AU$195,0,IF('Indicator Data'!BO75&lt;AU$194,10,(AU$195-'Indicator Data'!BO75)/(AU$195-AU$194)*10)),1))</f>
        <v>6.2</v>
      </c>
      <c r="AV72" s="53">
        <f>IF('Indicator Data'!BP75="No data","x",ROUND(IF('Indicator Data'!BP75&gt;AV$195,0,IF('Indicator Data'!BP75&lt;AV$194,10,(AV$195-'Indicator Data'!BP75)/(AV$195-AV$194)*10)),1))</f>
        <v>6.4</v>
      </c>
      <c r="AW72" s="54">
        <f t="shared" si="43"/>
        <v>7.1</v>
      </c>
      <c r="AX72" s="54" t="str">
        <f>IF('Indicator Data'!BQ75="No data","x",ROUND(IF('Indicator Data'!BQ75&gt;AX$195,0,IF('Indicator Data'!BQ75&lt;AX$194,10,(AX$195-'Indicator Data'!BQ75)/(AX$195-AX$194)*10)),1))</f>
        <v>x</v>
      </c>
      <c r="AY72" s="56">
        <f t="shared" si="44"/>
        <v>7.1</v>
      </c>
      <c r="AZ72" s="61">
        <f t="shared" si="45"/>
        <v>4.2</v>
      </c>
    </row>
    <row r="73" spans="1:52" s="2" customFormat="1" x14ac:dyDescent="0.3">
      <c r="A73" s="98" t="str">
        <f>'Indicator Data'!A76</f>
        <v>Guyana</v>
      </c>
      <c r="B73" s="39" t="str">
        <f>'Indicator Data'!B76</f>
        <v>GUY</v>
      </c>
      <c r="C73" s="53">
        <f>ROUND(IF('Indicator Data'!AL76="No data",IF((0.1022*LN('Indicator Data'!CI76)-0.1711)&gt;C$195,0,IF((0.1022*LN('Indicator Data'!CI76)-0.1711)&lt;C$194,10,(C$195-(0.1022*LN('Indicator Data'!CI76)-0.1711))/(C$195-C$194)*10)),IF('Indicator Data'!AL76&gt;C$195,0,IF('Indicator Data'!AL76&lt;C$194,10,(C$195-'Indicator Data'!AL76)/(C$195-C$194)*10))),1)</f>
        <v>4.5999999999999996</v>
      </c>
      <c r="D73" s="53">
        <f>IF('Indicator Data'!AM76="No data","x",ROUND((IF(LOG('Indicator Data'!AM76*1000)&gt;D$195,10,IF(LOG('Indicator Data'!AM76*1000)&lt;D$194,0,10-(D$195-LOG('Indicator Data'!AM76*1000))/(D$195-D$194)*10))),1))</f>
        <v>4.3</v>
      </c>
      <c r="E73" s="54">
        <f t="shared" si="29"/>
        <v>4.5</v>
      </c>
      <c r="F73" s="53">
        <f>IF('Indicator Data'!AZ76="No data","x",ROUND(IF('Indicator Data'!AZ76&gt;F$195,10,IF('Indicator Data'!AZ76&lt;F$194,0,10-(F$195-'Indicator Data'!AZ76)/(F$195-F$194)*10)),1))</f>
        <v>6.6</v>
      </c>
      <c r="G73" s="53" t="str">
        <f>IF('Indicator Data'!BA76="No data","x",ROUND(IF('Indicator Data'!BA76&gt;G$195,10,IF('Indicator Data'!BA76&lt;G$194,0,10-(G$195-'Indicator Data'!BA76)/(G$195-G$194)*10)),1))</f>
        <v>x</v>
      </c>
      <c r="H73" s="54">
        <f t="shared" si="30"/>
        <v>6.6</v>
      </c>
      <c r="I73" s="55">
        <f>SUM(IF('Indicator Data'!AN76=0,0,'Indicator Data'!AN76),SUM('Indicator Data'!AO76:AP76))</f>
        <v>64.184110000000004</v>
      </c>
      <c r="J73" s="55">
        <f>I73/'Indicator Data'!CJ76*1000000</f>
        <v>81.995605378301562</v>
      </c>
      <c r="K73" s="53">
        <f t="shared" si="31"/>
        <v>1.6</v>
      </c>
      <c r="L73" s="53">
        <f>IF('Indicator Data'!AQ76="No data","x",ROUND(IF('Indicator Data'!AQ76&gt;L$195,10,IF('Indicator Data'!AQ76&lt;L$194,0,10-(L$195-'Indicator Data'!AQ76)/(L$195-L$194)*10)),1))</f>
        <v>1.8</v>
      </c>
      <c r="M73" s="53">
        <f>IF('Indicator Data'!AR76="No data","x",IF('Indicator Data'!AR76=0,0,ROUND(IF('Indicator Data'!AR76&gt;M$195,10,IF('Indicator Data'!AR76&lt;M$194,0,10-(M$195-'Indicator Data'!AR76)/(M$195-M$194)*10)),1)))</f>
        <v>2.9</v>
      </c>
      <c r="N73" s="54">
        <f t="shared" si="32"/>
        <v>2.1</v>
      </c>
      <c r="O73" s="56">
        <f t="shared" si="33"/>
        <v>4.4000000000000004</v>
      </c>
      <c r="P73" s="67">
        <f>IF(AND('Indicator Data'!BE76="No data",'Indicator Data'!BF76="No data"),0,SUM('Indicator Data'!BE76:BG76)/1000)</f>
        <v>0.04</v>
      </c>
      <c r="Q73" s="53">
        <f t="shared" si="34"/>
        <v>0</v>
      </c>
      <c r="R73" s="57">
        <f>P73*1000/'Indicator Data'!CJ76</f>
        <v>5.1100252307495767E-5</v>
      </c>
      <c r="S73" s="53">
        <f t="shared" si="35"/>
        <v>1.5</v>
      </c>
      <c r="T73" s="58">
        <f t="shared" si="36"/>
        <v>0.8</v>
      </c>
      <c r="U73" s="53">
        <f>IF('Indicator Data'!AV76="No data","x",ROUND(IF('Indicator Data'!AV76&gt;U$195,10,IF('Indicator Data'!AV76&lt;U$194,0,10-(U$195-'Indicator Data'!AV76)/(U$195-U$194)*10)),1))</f>
        <v>3.2</v>
      </c>
      <c r="V73" s="53">
        <f>IF('Indicator Data'!AW76="No data","x",IF('Indicator Data'!AW76=0,0,ROUND(IF('Indicator Data'!AW76&gt;V$195,10,IF('Indicator Data'!AW76&lt;V$194,0,10-(V$195-'Indicator Data'!AW76)/(V$195-V$194)*10)),1)))</f>
        <v>3.6</v>
      </c>
      <c r="W73" s="53">
        <f t="shared" si="37"/>
        <v>3.4000000000000004</v>
      </c>
      <c r="X73" s="53">
        <f>IF('Indicator Data'!AU76="No data","x",ROUND(IF('Indicator Data'!AU76&gt;X$195,10,IF('Indicator Data'!AU76&lt;X$194,0,10-(X$195-'Indicator Data'!AU76)/(X$195-X$194)*10)),1))</f>
        <v>1.6</v>
      </c>
      <c r="Y73" s="159">
        <f>IF('Indicator Data'!AX76="No data","x",ROUND(IF('Indicator Data'!AX76&gt;Y$195,10,IF('Indicator Data'!AX76&lt;Y$194,0,10-(Y$195-'Indicator Data'!AX76)/(Y$195-Y$194)*10)),1))</f>
        <v>0.8</v>
      </c>
      <c r="Z73" s="57">
        <f>IF('Indicator Data'!AY76="No data","x",IF(('Indicator Data'!AY76/'Indicator Data'!CJ76)&gt;1,1,IF('Indicator Data'!AY76&gt;'Indicator Data'!AY76,1,'Indicator Data'!AY76/'Indicator Data'!CJ76)))</f>
        <v>0.93284149340487366</v>
      </c>
      <c r="AA73" s="159">
        <f t="shared" si="38"/>
        <v>10</v>
      </c>
      <c r="AB73" s="54">
        <f t="shared" si="25"/>
        <v>4</v>
      </c>
      <c r="AC73" s="53">
        <f>IF('Indicator Data'!AS76="No data","x",ROUND(IF('Indicator Data'!AS76&gt;AC$195,10,IF('Indicator Data'!AS76&lt;AC$194,0,10-(AC$195-'Indicator Data'!AS76)/(AC$195-AC$194)*10)),1))</f>
        <v>2.2999999999999998</v>
      </c>
      <c r="AD73" s="53">
        <f>IF('Indicator Data'!AT76="No data","x",ROUND(IF('Indicator Data'!AT76&gt;AD$195,10,IF('Indicator Data'!AT76&lt;AD$194,0,10-(AD$195-'Indicator Data'!AT76)/(AD$195-AD$194)*10)),1))</f>
        <v>1.9</v>
      </c>
      <c r="AE73" s="54">
        <f t="shared" si="39"/>
        <v>2.1</v>
      </c>
      <c r="AF73" s="67">
        <f>('Indicator Data'!BD76+'Indicator Data'!BC76*0.5+'Indicator Data'!BB76*0.25)/1000</f>
        <v>0.81850000000000001</v>
      </c>
      <c r="AG73" s="59">
        <f>AF73*1000/'Indicator Data'!CJ76</f>
        <v>1.0456389128421322E-3</v>
      </c>
      <c r="AH73" s="54">
        <f t="shared" si="40"/>
        <v>0.1</v>
      </c>
      <c r="AI73" s="53">
        <f>IF('Indicator Data'!BH76="No data","x",ROUND(IF('Indicator Data'!BH76&lt;$AI$194,10,IF('Indicator Data'!BH76&gt;$AI$195,0,($AI$195-'Indicator Data'!BH76)/($AI$195-$AI$194)*10)),1))</f>
        <v>4.0999999999999996</v>
      </c>
      <c r="AJ73" s="53">
        <f>IF('Indicator Data'!BI76="No data","x",ROUND(IF('Indicator Data'!BI76&gt;$AJ$195,10,IF('Indicator Data'!BI76&lt;$AJ$194,0,10-($AJ$195-'Indicator Data'!BI76)/($AJ$195-$AJ$194)*10)),1))</f>
        <v>1</v>
      </c>
      <c r="AK73" s="54">
        <f t="shared" si="26"/>
        <v>2.6</v>
      </c>
      <c r="AL73" s="60">
        <f t="shared" si="27"/>
        <v>2.2999999999999998</v>
      </c>
      <c r="AM73" s="61">
        <f t="shared" si="28"/>
        <v>1.6</v>
      </c>
      <c r="AN73" s="53">
        <f>IF('Indicator Data'!BJ76="No data","x",ROUND((IF(LOG('Indicator Data'!BJ76)&gt;AN$195,10,IF(LOG('Indicator Data'!BJ76)&lt;AN$194,0,10-(AN$195-LOG('Indicator Data'!BJ76))/(AN$195-AN$194)*10))),1))</f>
        <v>1</v>
      </c>
      <c r="AO73" s="53">
        <f>IF('Indicator Data'!BK76="No data","x",ROUND((IF(LOG('Indicator Data'!BK76)&gt;AO$195,10,IF(LOG('Indicator Data'!BK76)&lt;AO$194,0,10-(AO$195-LOG('Indicator Data'!BK76))/(AO$195-AO$194)*10))),1))</f>
        <v>3.5</v>
      </c>
      <c r="AP73" s="54">
        <f t="shared" si="41"/>
        <v>2.2999999999999998</v>
      </c>
      <c r="AQ73" s="54">
        <f>IF('Indicator Data'!BL76=0,10,ROUND(IF(LOG('Indicator Data'!BL76)&gt;AQ$195,0,IF(LOG('Indicator Data'!BL76)&lt;AQ$194,10,(AQ$195-LOG('Indicator Data'!BL76))/(AQ$195-AQ$194)*10)),1))</f>
        <v>6.6</v>
      </c>
      <c r="AR73" s="54" t="str">
        <f>IF('Indicator Data'!BM76="No data","x",ROUND(IF('Indicator Data'!BM76&gt;AR$195,10,IF('Indicator Data'!BM76&lt;AR$194,0,10-(AR$195-'Indicator Data'!BM76)/(AR$195-AR$194)*10)),1))</f>
        <v>x</v>
      </c>
      <c r="AS73" s="56">
        <f t="shared" si="42"/>
        <v>4.5</v>
      </c>
      <c r="AT73" s="53">
        <f>IF('Indicator Data'!BN76="No data","x",ROUND(IF('Indicator Data'!BN76^2&gt;AT$195,0,IF('Indicator Data'!BN76^2&lt;AT$194,10,(AT$195-'Indicator Data'!BN76^2)/(AT$195-AT$194)*10)),1))</f>
        <v>2.9</v>
      </c>
      <c r="AU73" s="53">
        <f>IF('Indicator Data'!BO76="No data","x",ROUND(IF('Indicator Data'!BO76&gt;AU$195,0,IF('Indicator Data'!BO76&lt;AU$194,10,(AU$195-'Indicator Data'!BO76)/(AU$195-AU$194)*10)),1))</f>
        <v>6</v>
      </c>
      <c r="AV73" s="53">
        <f>IF('Indicator Data'!BP76="No data","x",ROUND(IF('Indicator Data'!BP76&gt;AV$195,0,IF('Indicator Data'!BP76&lt;AV$194,10,(AV$195-'Indicator Data'!BP76)/(AV$195-AV$194)*10)),1))</f>
        <v>8.8000000000000007</v>
      </c>
      <c r="AW73" s="54">
        <f t="shared" si="43"/>
        <v>5.9</v>
      </c>
      <c r="AX73" s="54">
        <f>IF('Indicator Data'!BQ76="No data","x",ROUND(IF('Indicator Data'!BQ76&gt;AX$195,0,IF('Indicator Data'!BQ76&lt;AX$194,10,(AX$195-'Indicator Data'!BQ76)/(AX$195-AX$194)*10)),1))</f>
        <v>6.5</v>
      </c>
      <c r="AY73" s="56">
        <f t="shared" si="44"/>
        <v>6.2</v>
      </c>
      <c r="AZ73" s="61">
        <f t="shared" si="45"/>
        <v>5.4</v>
      </c>
    </row>
    <row r="74" spans="1:52" s="2" customFormat="1" x14ac:dyDescent="0.3">
      <c r="A74" s="98" t="str">
        <f>'Indicator Data'!A77</f>
        <v>Haiti</v>
      </c>
      <c r="B74" s="39" t="str">
        <f>'Indicator Data'!B77</f>
        <v>HTI</v>
      </c>
      <c r="C74" s="53">
        <f>ROUND(IF('Indicator Data'!AL77="No data",IF((0.1022*LN('Indicator Data'!CI77)-0.1711)&gt;C$195,0,IF((0.1022*LN('Indicator Data'!CI77)-0.1711)&lt;C$194,10,(C$195-(0.1022*LN('Indicator Data'!CI77)-0.1711))/(C$195-C$194)*10)),IF('Indicator Data'!AL77&gt;C$195,0,IF('Indicator Data'!AL77&lt;C$194,10,(C$195-'Indicator Data'!AL77)/(C$195-C$194)*10))),1)</f>
        <v>7.9</v>
      </c>
      <c r="D74" s="53">
        <f>IF('Indicator Data'!AM77="No data","x",ROUND((IF(LOG('Indicator Data'!AM77*1000)&gt;D$195,10,IF(LOG('Indicator Data'!AM77*1000)&lt;D$194,0,10-(D$195-LOG('Indicator Data'!AM77*1000))/(D$195-D$194)*10))),1))</f>
        <v>8.5</v>
      </c>
      <c r="E74" s="54">
        <f t="shared" si="29"/>
        <v>8.1999999999999993</v>
      </c>
      <c r="F74" s="53">
        <f>IF('Indicator Data'!AZ77="No data","x",ROUND(IF('Indicator Data'!AZ77&gt;F$195,10,IF('Indicator Data'!AZ77&lt;F$194,0,10-(F$195-'Indicator Data'!AZ77)/(F$195-F$194)*10)),1))</f>
        <v>8.3000000000000007</v>
      </c>
      <c r="G74" s="53">
        <f>IF('Indicator Data'!BA77="No data","x",ROUND(IF('Indicator Data'!BA77&gt;G$195,10,IF('Indicator Data'!BA77&lt;G$194,0,10-(G$195-'Indicator Data'!BA77)/(G$195-G$194)*10)),1))</f>
        <v>4</v>
      </c>
      <c r="H74" s="54">
        <f t="shared" si="30"/>
        <v>6.2</v>
      </c>
      <c r="I74" s="55">
        <f>SUM(IF('Indicator Data'!AN77=0,0,'Indicator Data'!AN77),SUM('Indicator Data'!AO77:AP77))</f>
        <v>3125.0317599999998</v>
      </c>
      <c r="J74" s="55">
        <f>I74/'Indicator Data'!CJ77*1000000</f>
        <v>277.45803434389478</v>
      </c>
      <c r="K74" s="53">
        <f t="shared" si="31"/>
        <v>5.5</v>
      </c>
      <c r="L74" s="53">
        <f>IF('Indicator Data'!AQ77="No data","x",ROUND(IF('Indicator Data'!AQ77&gt;L$195,10,IF('Indicator Data'!AQ77&lt;L$194,0,10-(L$195-'Indicator Data'!AQ77)/(L$195-L$194)*10)),1))</f>
        <v>6.8</v>
      </c>
      <c r="M74" s="53">
        <f>IF('Indicator Data'!AR77="No data","x",IF('Indicator Data'!AR77=0,0,ROUND(IF('Indicator Data'!AR77&gt;M$195,10,IF('Indicator Data'!AR77&lt;M$194,0,10-(M$195-'Indicator Data'!AR77)/(M$195-M$194)*10)),1)))</f>
        <v>10</v>
      </c>
      <c r="N74" s="54">
        <f t="shared" si="32"/>
        <v>7.4</v>
      </c>
      <c r="O74" s="56">
        <f t="shared" si="33"/>
        <v>7.5</v>
      </c>
      <c r="P74" s="67">
        <f>IF(AND('Indicator Data'!BE77="No data",'Indicator Data'!BF77="No data"),0,SUM('Indicator Data'!BE77:BG77)/1000)</f>
        <v>34.518999999999998</v>
      </c>
      <c r="Q74" s="53">
        <f t="shared" si="34"/>
        <v>5.0999999999999996</v>
      </c>
      <c r="R74" s="57">
        <f>P74*1000/'Indicator Data'!CJ77</f>
        <v>3.0647924959063149E-3</v>
      </c>
      <c r="S74" s="53">
        <f t="shared" si="35"/>
        <v>4.2</v>
      </c>
      <c r="T74" s="58">
        <f t="shared" si="36"/>
        <v>4.7</v>
      </c>
      <c r="U74" s="53">
        <f>IF('Indicator Data'!AV77="No data","x",ROUND(IF('Indicator Data'!AV77&gt;U$195,10,IF('Indicator Data'!AV77&lt;U$194,0,10-(U$195-'Indicator Data'!AV77)/(U$195-U$194)*10)),1))</f>
        <v>4.2</v>
      </c>
      <c r="V74" s="53">
        <f>IF('Indicator Data'!AW77="No data","x",IF('Indicator Data'!AW77=0,0,ROUND(IF('Indicator Data'!AW77&gt;V$195,10,IF('Indicator Data'!AW77&lt;V$194,0,10-(V$195-'Indicator Data'!AW77)/(V$195-V$194)*10)),1)))</f>
        <v>3.5</v>
      </c>
      <c r="W74" s="53">
        <f t="shared" si="37"/>
        <v>3.85</v>
      </c>
      <c r="X74" s="53">
        <f>IF('Indicator Data'!AU77="No data","x",ROUND(IF('Indicator Data'!AU77&gt;X$195,10,IF('Indicator Data'!AU77&lt;X$194,0,10-(X$195-'Indicator Data'!AU77)/(X$195-X$194)*10)),1))</f>
        <v>3.3</v>
      </c>
      <c r="Y74" s="159">
        <f>IF('Indicator Data'!AX77="No data","x",ROUND(IF('Indicator Data'!AX77&gt;Y$195,10,IF('Indicator Data'!AX77&lt;Y$194,0,10-(Y$195-'Indicator Data'!AX77)/(Y$195-Y$194)*10)),1))</f>
        <v>0.1</v>
      </c>
      <c r="Z74" s="57">
        <f>IF('Indicator Data'!AY77="No data","x",IF(('Indicator Data'!AY77/'Indicator Data'!CJ77)&gt;1,1,IF('Indicator Data'!AY77&gt;'Indicator Data'!AY77,1,'Indicator Data'!AY77/'Indicator Data'!CJ77)))</f>
        <v>0.53741627844393169</v>
      </c>
      <c r="AA74" s="159">
        <f t="shared" si="38"/>
        <v>6</v>
      </c>
      <c r="AB74" s="54">
        <f t="shared" si="25"/>
        <v>3.3</v>
      </c>
      <c r="AC74" s="53">
        <f>IF('Indicator Data'!AS77="No data","x",ROUND(IF('Indicator Data'!AS77&gt;AC$195,10,IF('Indicator Data'!AS77&lt;AC$194,0,10-(AC$195-'Indicator Data'!AS77)/(AC$195-AC$194)*10)),1))</f>
        <v>5</v>
      </c>
      <c r="AD74" s="53">
        <f>IF('Indicator Data'!AT77="No data","x",ROUND(IF('Indicator Data'!AT77&gt;AD$195,10,IF('Indicator Data'!AT77&lt;AD$194,0,10-(AD$195-'Indicator Data'!AT77)/(AD$195-AD$194)*10)),1))</f>
        <v>2.6</v>
      </c>
      <c r="AE74" s="54">
        <f t="shared" si="39"/>
        <v>3.8</v>
      </c>
      <c r="AF74" s="67">
        <f>('Indicator Data'!BD77+'Indicator Data'!BC77*0.5+'Indicator Data'!BB77*0.25)/1000</f>
        <v>45.384500000000003</v>
      </c>
      <c r="AG74" s="59">
        <f>AF74*1000/'Indicator Data'!CJ77</f>
        <v>4.0294931785526851E-3</v>
      </c>
      <c r="AH74" s="54">
        <f t="shared" si="40"/>
        <v>0.4</v>
      </c>
      <c r="AI74" s="53">
        <f>IF('Indicator Data'!BH77="No data","x",ROUND(IF('Indicator Data'!BH77&lt;$AI$194,10,IF('Indicator Data'!BH77&gt;$AI$195,0,($AI$195-'Indicator Data'!BH77)/($AI$195-$AI$194)*10)),1))</f>
        <v>7.9</v>
      </c>
      <c r="AJ74" s="53">
        <f>IF('Indicator Data'!BI77="No data","x",ROUND(IF('Indicator Data'!BI77&gt;$AJ$195,10,IF('Indicator Data'!BI77&lt;$AJ$194,0,10-($AJ$195-'Indicator Data'!BI77)/($AJ$195-$AJ$194)*10)),1))</f>
        <v>10</v>
      </c>
      <c r="AK74" s="54">
        <f t="shared" si="26"/>
        <v>9</v>
      </c>
      <c r="AL74" s="60">
        <f t="shared" si="27"/>
        <v>5.0999999999999996</v>
      </c>
      <c r="AM74" s="61">
        <f t="shared" si="28"/>
        <v>4.9000000000000004</v>
      </c>
      <c r="AN74" s="53" t="str">
        <f>IF('Indicator Data'!BJ77="No data","x",ROUND((IF(LOG('Indicator Data'!BJ77)&gt;AN$195,10,IF(LOG('Indicator Data'!BJ77)&lt;AN$194,0,10-(AN$195-LOG('Indicator Data'!BJ77))/(AN$195-AN$194)*10))),1))</f>
        <v>x</v>
      </c>
      <c r="AO74" s="53">
        <f>IF('Indicator Data'!BK77="No data","x",ROUND((IF(LOG('Indicator Data'!BK77)&gt;AO$195,10,IF(LOG('Indicator Data'!BK77)&lt;AO$194,0,10-(AO$195-LOG('Indicator Data'!BK77))/(AO$195-AO$194)*10))),1))</f>
        <v>4.2</v>
      </c>
      <c r="AP74" s="54">
        <f t="shared" si="41"/>
        <v>4.2</v>
      </c>
      <c r="AQ74" s="54">
        <f>IF('Indicator Data'!BL77=0,10,ROUND(IF(LOG('Indicator Data'!BL77)&gt;AQ$195,0,IF(LOG('Indicator Data'!BL77)&lt;AQ$194,10,(AQ$195-LOG('Indicator Data'!BL77))/(AQ$195-AQ$194)*10)),1))</f>
        <v>2.5</v>
      </c>
      <c r="AR74" s="54">
        <f>IF('Indicator Data'!BM77="No data","x",ROUND(IF('Indicator Data'!BM77&gt;AR$195,10,IF('Indicator Data'!BM77&lt;AR$194,0,10-(AR$195-'Indicator Data'!BM77)/(AR$195-AR$194)*10)),1))</f>
        <v>0</v>
      </c>
      <c r="AS74" s="56">
        <f t="shared" si="42"/>
        <v>2.2000000000000002</v>
      </c>
      <c r="AT74" s="53">
        <f>IF('Indicator Data'!BN77="No data","x",ROUND(IF('Indicator Data'!BN77^2&gt;AT$195,0,IF('Indicator Data'!BN77^2&lt;AT$194,10,(AT$195-'Indicator Data'!BN77^2)/(AT$195-AT$194)*10)),1))</f>
        <v>6.8</v>
      </c>
      <c r="AU74" s="53">
        <f>IF('Indicator Data'!BO77="No data","x",ROUND(IF('Indicator Data'!BO77&gt;AU$195,0,IF('Indicator Data'!BO77&lt;AU$194,10,(AU$195-'Indicator Data'!BO77)/(AU$195-AU$194)*10)),1))</f>
        <v>7.3</v>
      </c>
      <c r="AV74" s="53">
        <f>IF('Indicator Data'!BP77="No data","x",ROUND(IF('Indicator Data'!BP77&gt;AV$195,0,IF('Indicator Data'!BP77&lt;AV$194,10,(AV$195-'Indicator Data'!BP77)/(AV$195-AV$194)*10)),1))</f>
        <v>7</v>
      </c>
      <c r="AW74" s="54">
        <f t="shared" si="43"/>
        <v>7</v>
      </c>
      <c r="AX74" s="54">
        <f>IF('Indicator Data'!BQ77="No data","x",ROUND(IF('Indicator Data'!BQ77&gt;AX$195,0,IF('Indicator Data'!BQ77&lt;AX$194,10,(AX$195-'Indicator Data'!BQ77)/(AX$195-AX$194)*10)),1))</f>
        <v>8.5</v>
      </c>
      <c r="AY74" s="56">
        <f t="shared" si="44"/>
        <v>7.8</v>
      </c>
      <c r="AZ74" s="61">
        <f t="shared" si="45"/>
        <v>5</v>
      </c>
    </row>
    <row r="75" spans="1:52" s="2" customFormat="1" x14ac:dyDescent="0.3">
      <c r="A75" s="98" t="str">
        <f>'Indicator Data'!A78</f>
        <v>Honduras</v>
      </c>
      <c r="B75" s="39" t="str">
        <f>'Indicator Data'!B78</f>
        <v>HND</v>
      </c>
      <c r="C75" s="53">
        <f>ROUND(IF('Indicator Data'!AL78="No data",IF((0.1022*LN('Indicator Data'!CI78)-0.1711)&gt;C$195,0,IF((0.1022*LN('Indicator Data'!CI78)-0.1711)&lt;C$194,10,(C$195-(0.1022*LN('Indicator Data'!CI78)-0.1711))/(C$195-C$194)*10)),IF('Indicator Data'!AL78&gt;C$195,0,IF('Indicator Data'!AL78&lt;C$194,10,(C$195-'Indicator Data'!AL78)/(C$195-C$194)*10))),1)</f>
        <v>5.5</v>
      </c>
      <c r="D75" s="53">
        <f>IF('Indicator Data'!AM78="No data","x",ROUND((IF(LOG('Indicator Data'!AM78*1000)&gt;D$195,10,IF(LOG('Indicator Data'!AM78*1000)&lt;D$194,0,10-(D$195-LOG('Indicator Data'!AM78*1000))/(D$195-D$194)*10))),1))</f>
        <v>7.2</v>
      </c>
      <c r="E75" s="54">
        <f t="shared" si="29"/>
        <v>6.4</v>
      </c>
      <c r="F75" s="53">
        <f>IF('Indicator Data'!AZ78="No data","x",ROUND(IF('Indicator Data'!AZ78&gt;F$195,10,IF('Indicator Data'!AZ78&lt;F$194,0,10-(F$195-'Indicator Data'!AZ78)/(F$195-F$194)*10)),1))</f>
        <v>6.4</v>
      </c>
      <c r="G75" s="53">
        <f>IF('Indicator Data'!BA78="No data","x",ROUND(IF('Indicator Data'!BA78&gt;G$195,10,IF('Indicator Data'!BA78&lt;G$194,0,10-(G$195-'Indicator Data'!BA78)/(G$195-G$194)*10)),1))</f>
        <v>6.4</v>
      </c>
      <c r="H75" s="54">
        <f t="shared" si="30"/>
        <v>6.4</v>
      </c>
      <c r="I75" s="55">
        <f>SUM(IF('Indicator Data'!AN78=0,0,'Indicator Data'!AN78),SUM('Indicator Data'!AO78:AP78))</f>
        <v>708.36795000000006</v>
      </c>
      <c r="J75" s="55">
        <f>I75/'Indicator Data'!CJ78*1000000</f>
        <v>72.68208409196896</v>
      </c>
      <c r="K75" s="53">
        <f t="shared" si="31"/>
        <v>1.5</v>
      </c>
      <c r="L75" s="53">
        <f>IF('Indicator Data'!AQ78="No data","x",ROUND(IF('Indicator Data'!AQ78&gt;L$195,10,IF('Indicator Data'!AQ78&lt;L$194,0,10-(L$195-'Indicator Data'!AQ78)/(L$195-L$194)*10)),1))</f>
        <v>2</v>
      </c>
      <c r="M75" s="53">
        <f>IF('Indicator Data'!AR78="No data","x",IF('Indicator Data'!AR78=0,0,ROUND(IF('Indicator Data'!AR78&gt;M$195,10,IF('Indicator Data'!AR78&lt;M$194,0,10-(M$195-'Indicator Data'!AR78)/(M$195-M$194)*10)),1)))</f>
        <v>6.6</v>
      </c>
      <c r="N75" s="54">
        <f t="shared" si="32"/>
        <v>3.4</v>
      </c>
      <c r="O75" s="56">
        <f t="shared" si="33"/>
        <v>5.7</v>
      </c>
      <c r="P75" s="67">
        <f>IF(AND('Indicator Data'!BE78="No data",'Indicator Data'!BF78="No data"),0,SUM('Indicator Data'!BE78:BG78)/1000)</f>
        <v>190.084</v>
      </c>
      <c r="Q75" s="53">
        <f t="shared" si="34"/>
        <v>7.6</v>
      </c>
      <c r="R75" s="57">
        <f>P75*1000/'Indicator Data'!CJ78</f>
        <v>1.9503566292825399E-2</v>
      </c>
      <c r="S75" s="53">
        <f t="shared" si="35"/>
        <v>6.6</v>
      </c>
      <c r="T75" s="58">
        <f t="shared" si="36"/>
        <v>7.1</v>
      </c>
      <c r="U75" s="53">
        <f>IF('Indicator Data'!AV78="No data","x",ROUND(IF('Indicator Data'!AV78&gt;U$195,10,IF('Indicator Data'!AV78&lt;U$194,0,10-(U$195-'Indicator Data'!AV78)/(U$195-U$194)*10)),1))</f>
        <v>0.8</v>
      </c>
      <c r="V75" s="53">
        <f>IF('Indicator Data'!AW78="No data","x",IF('Indicator Data'!AW78=0,0,ROUND(IF('Indicator Data'!AW78&gt;V$195,10,IF('Indicator Data'!AW78&lt;V$194,0,10-(V$195-'Indicator Data'!AW78)/(V$195-V$194)*10)),1)))</f>
        <v>0.5</v>
      </c>
      <c r="W75" s="53">
        <f t="shared" si="37"/>
        <v>0.65</v>
      </c>
      <c r="X75" s="53">
        <f>IF('Indicator Data'!AU78="No data","x",ROUND(IF('Indicator Data'!AU78&gt;X$195,10,IF('Indicator Data'!AU78&lt;X$194,0,10-(X$195-'Indicator Data'!AU78)/(X$195-X$194)*10)),1))</f>
        <v>0.7</v>
      </c>
      <c r="Y75" s="159">
        <f>IF('Indicator Data'!AX78="No data","x",ROUND(IF('Indicator Data'!AX78&gt;Y$195,10,IF('Indicator Data'!AX78&lt;Y$194,0,10-(Y$195-'Indicator Data'!AX78)/(Y$195-Y$194)*10)),1))</f>
        <v>0</v>
      </c>
      <c r="Z75" s="57">
        <f>IF('Indicator Data'!AY78="No data","x",IF(('Indicator Data'!AY78/'Indicator Data'!CJ78)&gt;1,1,IF('Indicator Data'!AY78&gt;'Indicator Data'!AY78,1,'Indicator Data'!AY78/'Indicator Data'!CJ78)))</f>
        <v>0.27974244096237322</v>
      </c>
      <c r="AA75" s="159">
        <f t="shared" si="38"/>
        <v>3.1</v>
      </c>
      <c r="AB75" s="54">
        <f t="shared" si="25"/>
        <v>1.1000000000000001</v>
      </c>
      <c r="AC75" s="53">
        <f>IF('Indicator Data'!AS78="No data","x",ROUND(IF('Indicator Data'!AS78&gt;AC$195,10,IF('Indicator Data'!AS78&lt;AC$194,0,10-(AC$195-'Indicator Data'!AS78)/(AC$195-AC$194)*10)),1))</f>
        <v>1.4</v>
      </c>
      <c r="AD75" s="53">
        <f>IF('Indicator Data'!AT78="No data","x",ROUND(IF('Indicator Data'!AT78&gt;AD$195,10,IF('Indicator Data'!AT78&lt;AD$194,0,10-(AD$195-'Indicator Data'!AT78)/(AD$195-AD$194)*10)),1))</f>
        <v>1.6</v>
      </c>
      <c r="AE75" s="54">
        <f t="shared" si="39"/>
        <v>1.5</v>
      </c>
      <c r="AF75" s="67">
        <f>('Indicator Data'!BD78+'Indicator Data'!BC78*0.5+'Indicator Data'!BB78*0.25)/1000</f>
        <v>266.72500000000002</v>
      </c>
      <c r="AG75" s="59">
        <f>AF75*1000/'Indicator Data'!CJ78</f>
        <v>2.7367315078880149E-2</v>
      </c>
      <c r="AH75" s="54">
        <f t="shared" si="40"/>
        <v>2.7</v>
      </c>
      <c r="AI75" s="53">
        <f>IF('Indicator Data'!BH78="No data","x",ROUND(IF('Indicator Data'!BH78&lt;$AI$194,10,IF('Indicator Data'!BH78&gt;$AI$195,0,($AI$195-'Indicator Data'!BH78)/($AI$195-$AI$194)*10)),1))</f>
        <v>4.0999999999999996</v>
      </c>
      <c r="AJ75" s="53">
        <f>IF('Indicator Data'!BI78="No data","x",ROUND(IF('Indicator Data'!BI78&gt;$AJ$195,10,IF('Indicator Data'!BI78&lt;$AJ$194,0,10-($AJ$195-'Indicator Data'!BI78)/($AJ$195-$AJ$194)*10)),1))</f>
        <v>2.6</v>
      </c>
      <c r="AK75" s="54">
        <f t="shared" si="26"/>
        <v>3.4</v>
      </c>
      <c r="AL75" s="60">
        <f t="shared" si="27"/>
        <v>2.2000000000000002</v>
      </c>
      <c r="AM75" s="61">
        <f t="shared" si="28"/>
        <v>5.0999999999999996</v>
      </c>
      <c r="AN75" s="53">
        <f>IF('Indicator Data'!BJ78="No data","x",ROUND((IF(LOG('Indicator Data'!BJ78)&gt;AN$195,10,IF(LOG('Indicator Data'!BJ78)&lt;AN$194,0,10-(AN$195-LOG('Indicator Data'!BJ78))/(AN$195-AN$194)*10))),1))</f>
        <v>4</v>
      </c>
      <c r="AO75" s="53">
        <f>IF('Indicator Data'!BK78="No data","x",ROUND((IF(LOG('Indicator Data'!BK78)&gt;AO$195,10,IF(LOG('Indicator Data'!BK78)&lt;AO$194,0,10-(AO$195-LOG('Indicator Data'!BK78))/(AO$195-AO$194)*10))),1))</f>
        <v>4.8</v>
      </c>
      <c r="AP75" s="54">
        <f t="shared" si="41"/>
        <v>4.4000000000000004</v>
      </c>
      <c r="AQ75" s="54">
        <f>IF('Indicator Data'!BL78=0,10,ROUND(IF(LOG('Indicator Data'!BL78)&gt;AQ$195,0,IF(LOG('Indicator Data'!BL78)&lt;AQ$194,10,(AQ$195-LOG('Indicator Data'!BL78))/(AQ$195-AQ$194)*10)),1))</f>
        <v>5.8</v>
      </c>
      <c r="AR75" s="54">
        <f>IF('Indicator Data'!BM78="No data","x",ROUND(IF('Indicator Data'!BM78&gt;AR$195,10,IF('Indicator Data'!BM78&lt;AR$194,0,10-(AR$195-'Indicator Data'!BM78)/(AR$195-AR$194)*10)),1))</f>
        <v>4</v>
      </c>
      <c r="AS75" s="56">
        <f t="shared" si="42"/>
        <v>4.7</v>
      </c>
      <c r="AT75" s="53">
        <f>IF('Indicator Data'!BN78="No data","x",ROUND(IF('Indicator Data'!BN78^2&gt;AT$195,0,IF('Indicator Data'!BN78^2&lt;AT$194,10,(AT$195-'Indicator Data'!BN78^2)/(AT$195-AT$194)*10)),1))</f>
        <v>2.6</v>
      </c>
      <c r="AU75" s="53">
        <f>IF('Indicator Data'!BO78="No data","x",ROUND(IF('Indicator Data'!BO78&gt;AU$195,0,IF('Indicator Data'!BO78&lt;AU$194,10,(AU$195-'Indicator Data'!BO78)/(AU$195-AU$194)*10)),1))</f>
        <v>6.2</v>
      </c>
      <c r="AV75" s="53">
        <f>IF('Indicator Data'!BP78="No data","x",ROUND(IF('Indicator Data'!BP78&gt;AV$195,0,IF('Indicator Data'!BP78&lt;AV$194,10,(AV$195-'Indicator Data'!BP78)/(AV$195-AV$194)*10)),1))</f>
        <v>2.2999999999999998</v>
      </c>
      <c r="AW75" s="54">
        <f t="shared" si="43"/>
        <v>3.7</v>
      </c>
      <c r="AX75" s="54">
        <f>IF('Indicator Data'!BQ78="No data","x",ROUND(IF('Indicator Data'!BQ78&gt;AX$195,0,IF('Indicator Data'!BQ78&lt;AX$194,10,(AX$195-'Indicator Data'!BQ78)/(AX$195-AX$194)*10)),1))</f>
        <v>8.1999999999999993</v>
      </c>
      <c r="AY75" s="56">
        <f t="shared" si="44"/>
        <v>6</v>
      </c>
      <c r="AZ75" s="61">
        <f t="shared" si="45"/>
        <v>5.4</v>
      </c>
    </row>
    <row r="76" spans="1:52" s="2" customFormat="1" x14ac:dyDescent="0.3">
      <c r="A76" s="98" t="str">
        <f>'Indicator Data'!A79</f>
        <v>Hungary</v>
      </c>
      <c r="B76" s="39" t="str">
        <f>'Indicator Data'!B79</f>
        <v>HUN</v>
      </c>
      <c r="C76" s="53">
        <f>ROUND(IF('Indicator Data'!AL79="No data",IF((0.1022*LN('Indicator Data'!CI79)-0.1711)&gt;C$195,0,IF((0.1022*LN('Indicator Data'!CI79)-0.1711)&lt;C$194,10,(C$195-(0.1022*LN('Indicator Data'!CI79)-0.1711))/(C$195-C$194)*10)),IF('Indicator Data'!AL79&gt;C$195,0,IF('Indicator Data'!AL79&lt;C$194,10,(C$195-'Indicator Data'!AL79)/(C$195-C$194)*10))),1)</f>
        <v>1.1000000000000001</v>
      </c>
      <c r="D76" s="53" t="str">
        <f>IF('Indicator Data'!AM79="No data","x",ROUND((IF(LOG('Indicator Data'!AM79*1000)&gt;D$195,10,IF(LOG('Indicator Data'!AM79*1000)&lt;D$194,0,10-(D$195-LOG('Indicator Data'!AM79*1000))/(D$195-D$194)*10))),1))</f>
        <v>x</v>
      </c>
      <c r="E76" s="54">
        <f t="shared" si="29"/>
        <v>1.1000000000000001</v>
      </c>
      <c r="F76" s="53">
        <f>IF('Indicator Data'!AZ79="No data","x",ROUND(IF('Indicator Data'!AZ79&gt;F$195,10,IF('Indicator Data'!AZ79&lt;F$194,0,10-(F$195-'Indicator Data'!AZ79)/(F$195-F$194)*10)),1))</f>
        <v>3.4</v>
      </c>
      <c r="G76" s="53">
        <f>IF('Indicator Data'!BA79="No data","x",ROUND(IF('Indicator Data'!BA79&gt;G$195,10,IF('Indicator Data'!BA79&lt;G$194,0,10-(G$195-'Indicator Data'!BA79)/(G$195-G$194)*10)),1))</f>
        <v>1.4</v>
      </c>
      <c r="H76" s="54">
        <f t="shared" si="30"/>
        <v>2.4</v>
      </c>
      <c r="I76" s="55">
        <f>SUM(IF('Indicator Data'!AN79=0,0,'Indicator Data'!AN79),SUM('Indicator Data'!AO79:AP79))</f>
        <v>0</v>
      </c>
      <c r="J76" s="55">
        <f>I76/'Indicator Data'!CJ79*1000000</f>
        <v>0</v>
      </c>
      <c r="K76" s="53">
        <f t="shared" si="31"/>
        <v>0</v>
      </c>
      <c r="L76" s="53" t="str">
        <f>IF('Indicator Data'!AQ79="No data","x",ROUND(IF('Indicator Data'!AQ79&gt;L$195,10,IF('Indicator Data'!AQ79&lt;L$194,0,10-(L$195-'Indicator Data'!AQ79)/(L$195-L$194)*10)),1))</f>
        <v>x</v>
      </c>
      <c r="M76" s="53">
        <f>IF('Indicator Data'!AR79="No data","x",IF('Indicator Data'!AR79=0,0,ROUND(IF('Indicator Data'!AR79&gt;M$195,10,IF('Indicator Data'!AR79&lt;M$194,0,10-(M$195-'Indicator Data'!AR79)/(M$195-M$194)*10)),1)))</f>
        <v>0.9</v>
      </c>
      <c r="N76" s="54">
        <f t="shared" si="32"/>
        <v>0.5</v>
      </c>
      <c r="O76" s="56">
        <f t="shared" si="33"/>
        <v>1.3</v>
      </c>
      <c r="P76" s="67">
        <f>IF(AND('Indicator Data'!BE79="No data",'Indicator Data'!BF79="No data"),0,SUM('Indicator Data'!BE79:BG79)/1000)</f>
        <v>6.1639999999999997</v>
      </c>
      <c r="Q76" s="53">
        <f t="shared" si="34"/>
        <v>2.6</v>
      </c>
      <c r="R76" s="57">
        <f>P76*1000/'Indicator Data'!CJ79</f>
        <v>6.3646914508274928E-4</v>
      </c>
      <c r="S76" s="53">
        <f t="shared" si="35"/>
        <v>2.9</v>
      </c>
      <c r="T76" s="58">
        <f t="shared" si="36"/>
        <v>2.8</v>
      </c>
      <c r="U76" s="53" t="str">
        <f>IF('Indicator Data'!AV79="No data","x",ROUND(IF('Indicator Data'!AV79&gt;U$195,10,IF('Indicator Data'!AV79&lt;U$194,0,10-(U$195-'Indicator Data'!AV79)/(U$195-U$194)*10)),1))</f>
        <v>x</v>
      </c>
      <c r="V76" s="53">
        <f>IF('Indicator Data'!AW79="No data","x",IF('Indicator Data'!AW79=0,0,ROUND(IF('Indicator Data'!AW79&gt;V$195,10,IF('Indicator Data'!AW79&lt;V$194,0,10-(V$195-'Indicator Data'!AW79)/(V$195-V$194)*10)),1)))</f>
        <v>0.2</v>
      </c>
      <c r="W76" s="53">
        <f t="shared" si="37"/>
        <v>0.2</v>
      </c>
      <c r="X76" s="53">
        <f>IF('Indicator Data'!AU79="No data","x",ROUND(IF('Indicator Data'!AU79&gt;X$195,10,IF('Indicator Data'!AU79&lt;X$194,0,10-(X$195-'Indicator Data'!AU79)/(X$195-X$194)*10)),1))</f>
        <v>0.1</v>
      </c>
      <c r="Y76" s="159" t="str">
        <f>IF('Indicator Data'!AX79="No data","x",ROUND(IF('Indicator Data'!AX79&gt;Y$195,10,IF('Indicator Data'!AX79&lt;Y$194,0,10-(Y$195-'Indicator Data'!AX79)/(Y$195-Y$194)*10)),1))</f>
        <v>x</v>
      </c>
      <c r="Z76" s="57">
        <f>IF('Indicator Data'!AY79="No data","x",IF(('Indicator Data'!AY79/'Indicator Data'!CJ79)&gt;1,1,IF('Indicator Data'!AY79&gt;'Indicator Data'!AY79,1,'Indicator Data'!AY79/'Indicator Data'!CJ79)))</f>
        <v>3.2009317809158381E-6</v>
      </c>
      <c r="AA76" s="159">
        <f t="shared" si="38"/>
        <v>0</v>
      </c>
      <c r="AB76" s="54">
        <f t="shared" si="25"/>
        <v>0.1</v>
      </c>
      <c r="AC76" s="53">
        <f>IF('Indicator Data'!AS79="No data","x",ROUND(IF('Indicator Data'!AS79&gt;AC$195,10,IF('Indicator Data'!AS79&lt;AC$194,0,10-(AC$195-'Indicator Data'!AS79)/(AC$195-AC$194)*10)),1))</f>
        <v>0.3</v>
      </c>
      <c r="AD76" s="53" t="str">
        <f>IF('Indicator Data'!AT79="No data","x",ROUND(IF('Indicator Data'!AT79&gt;AD$195,10,IF('Indicator Data'!AT79&lt;AD$194,0,10-(AD$195-'Indicator Data'!AT79)/(AD$195-AD$194)*10)),1))</f>
        <v>x</v>
      </c>
      <c r="AE76" s="54">
        <f t="shared" si="39"/>
        <v>0.3</v>
      </c>
      <c r="AF76" s="67">
        <f>('Indicator Data'!BD79+'Indicator Data'!BC79*0.5+'Indicator Data'!BB79*0.25)/1000</f>
        <v>7.5244999999999997</v>
      </c>
      <c r="AG76" s="59">
        <f>AF76*1000/'Indicator Data'!CJ79</f>
        <v>7.7694874791939435E-4</v>
      </c>
      <c r="AH76" s="54">
        <f t="shared" si="40"/>
        <v>0.1</v>
      </c>
      <c r="AI76" s="53">
        <f>IF('Indicator Data'!BH79="No data","x",ROUND(IF('Indicator Data'!BH79&lt;$AI$194,10,IF('Indicator Data'!BH79&gt;$AI$195,0,($AI$195-'Indicator Data'!BH79)/($AI$195-$AI$194)*10)),1))</f>
        <v>3.2</v>
      </c>
      <c r="AJ76" s="53">
        <f>IF('Indicator Data'!BI79="No data","x",ROUND(IF('Indicator Data'!BI79&gt;$AJ$195,10,IF('Indicator Data'!BI79&lt;$AJ$194,0,10-($AJ$195-'Indicator Data'!BI79)/($AJ$195-$AJ$194)*10)),1))</f>
        <v>0</v>
      </c>
      <c r="AK76" s="54">
        <f t="shared" si="26"/>
        <v>1.6</v>
      </c>
      <c r="AL76" s="60">
        <f t="shared" si="27"/>
        <v>0.5</v>
      </c>
      <c r="AM76" s="61">
        <f t="shared" si="28"/>
        <v>1.7</v>
      </c>
      <c r="AN76" s="53">
        <f>IF('Indicator Data'!BJ79="No data","x",ROUND((IF(LOG('Indicator Data'!BJ79)&gt;AN$195,10,IF(LOG('Indicator Data'!BJ79)&lt;AN$194,0,10-(AN$195-LOG('Indicator Data'!BJ79))/(AN$195-AN$194)*10))),1))</f>
        <v>8.6999999999999993</v>
      </c>
      <c r="AO76" s="53">
        <f>IF('Indicator Data'!BK79="No data","x",ROUND((IF(LOG('Indicator Data'!BK79)&gt;AO$195,10,IF(LOG('Indicator Data'!BK79)&lt;AO$194,0,10-(AO$195-LOG('Indicator Data'!BK79))/(AO$195-AO$194)*10))),1))</f>
        <v>6.9</v>
      </c>
      <c r="AP76" s="54">
        <f t="shared" si="41"/>
        <v>7.8</v>
      </c>
      <c r="AQ76" s="54">
        <f>IF('Indicator Data'!BL79=0,10,ROUND(IF(LOG('Indicator Data'!BL79)&gt;AQ$195,0,IF(LOG('Indicator Data'!BL79)&lt;AQ$194,10,(AQ$195-LOG('Indicator Data'!BL79))/(AQ$195-AQ$194)*10)),1))</f>
        <v>4.2</v>
      </c>
      <c r="AR76" s="54">
        <f>IF('Indicator Data'!BM79="No data","x",ROUND(IF('Indicator Data'!BM79&gt;AR$195,10,IF('Indicator Data'!BM79&lt;AR$194,0,10-(AR$195-'Indicator Data'!BM79)/(AR$195-AR$194)*10)),1))</f>
        <v>4</v>
      </c>
      <c r="AS76" s="56">
        <f t="shared" si="42"/>
        <v>5.3</v>
      </c>
      <c r="AT76" s="53">
        <f>IF('Indicator Data'!BN79="No data","x",ROUND(IF('Indicator Data'!BN79^2&gt;AT$195,0,IF('Indicator Data'!BN79^2&lt;AT$194,10,(AT$195-'Indicator Data'!BN79^2)/(AT$195-AT$194)*10)),1))</f>
        <v>0.2</v>
      </c>
      <c r="AU76" s="53">
        <f>IF('Indicator Data'!BO79="No data","x",ROUND(IF('Indicator Data'!BO79&gt;AU$195,0,IF('Indicator Data'!BO79&lt;AU$194,10,(AU$195-'Indicator Data'!BO79)/(AU$195-AU$194)*10)),1))</f>
        <v>5</v>
      </c>
      <c r="AV76" s="53">
        <f>IF('Indicator Data'!BP79="No data","x",ROUND(IF('Indicator Data'!BP79&gt;AV$195,0,IF('Indicator Data'!BP79&lt;AV$194,10,(AV$195-'Indicator Data'!BP79)/(AV$195-AV$194)*10)),1))</f>
        <v>0.2</v>
      </c>
      <c r="AW76" s="54">
        <f t="shared" si="43"/>
        <v>1.8</v>
      </c>
      <c r="AX76" s="54">
        <f>IF('Indicator Data'!BQ79="No data","x",ROUND(IF('Indicator Data'!BQ79&gt;AX$195,0,IF('Indicator Data'!BQ79&lt;AX$194,10,(AX$195-'Indicator Data'!BQ79)/(AX$195-AX$194)*10)),1))</f>
        <v>8</v>
      </c>
      <c r="AY76" s="56">
        <f t="shared" si="44"/>
        <v>4.9000000000000004</v>
      </c>
      <c r="AZ76" s="61">
        <f t="shared" si="45"/>
        <v>5.0999999999999996</v>
      </c>
    </row>
    <row r="77" spans="1:52" s="2" customFormat="1" x14ac:dyDescent="0.3">
      <c r="A77" s="98" t="str">
        <f>'Indicator Data'!A80</f>
        <v>Iceland</v>
      </c>
      <c r="B77" s="39" t="str">
        <f>'Indicator Data'!B80</f>
        <v>ISL</v>
      </c>
      <c r="C77" s="53">
        <f>ROUND(IF('Indicator Data'!AL80="No data",IF((0.1022*LN('Indicator Data'!CI80)-0.1711)&gt;C$195,0,IF((0.1022*LN('Indicator Data'!CI80)-0.1711)&lt;C$194,10,(C$195-(0.1022*LN('Indicator Data'!CI80)-0.1711))/(C$195-C$194)*10)),IF('Indicator Data'!AL80&gt;C$195,0,IF('Indicator Data'!AL80&lt;C$194,10,(C$195-'Indicator Data'!AL80)/(C$195-C$194)*10))),1)</f>
        <v>0</v>
      </c>
      <c r="D77" s="53" t="str">
        <f>IF('Indicator Data'!AM80="No data","x",ROUND((IF(LOG('Indicator Data'!AM80*1000)&gt;D$195,10,IF(LOG('Indicator Data'!AM80*1000)&lt;D$194,0,10-(D$195-LOG('Indicator Data'!AM80*1000))/(D$195-D$194)*10))),1))</f>
        <v>x</v>
      </c>
      <c r="E77" s="54">
        <f t="shared" si="29"/>
        <v>0</v>
      </c>
      <c r="F77" s="53">
        <f>IF('Indicator Data'!AZ80="No data","x",ROUND(IF('Indicator Data'!AZ80&gt;F$195,10,IF('Indicator Data'!AZ80&lt;F$194,0,10-(F$195-'Indicator Data'!AZ80)/(F$195-F$194)*10)),1))</f>
        <v>0.8</v>
      </c>
      <c r="G77" s="53">
        <f>IF('Indicator Data'!BA80="No data","x",ROUND(IF('Indicator Data'!BA80&gt;G$195,10,IF('Indicator Data'!BA80&lt;G$194,0,10-(G$195-'Indicator Data'!BA80)/(G$195-G$194)*10)),1))</f>
        <v>0.7</v>
      </c>
      <c r="H77" s="54">
        <f t="shared" si="30"/>
        <v>0.8</v>
      </c>
      <c r="I77" s="55">
        <f>SUM(IF('Indicator Data'!AN80=0,0,'Indicator Data'!AN80),SUM('Indicator Data'!AO80:AP80))</f>
        <v>0</v>
      </c>
      <c r="J77" s="55">
        <f>I77/'Indicator Data'!CJ80*1000000</f>
        <v>0</v>
      </c>
      <c r="K77" s="53">
        <f t="shared" si="31"/>
        <v>0</v>
      </c>
      <c r="L77" s="53" t="str">
        <f>IF('Indicator Data'!AQ80="No data","x",ROUND(IF('Indicator Data'!AQ80&gt;L$195,10,IF('Indicator Data'!AQ80&lt;L$194,0,10-(L$195-'Indicator Data'!AQ80)/(L$195-L$194)*10)),1))</f>
        <v>x</v>
      </c>
      <c r="M77" s="53">
        <f>IF('Indicator Data'!AR80="No data","x",IF('Indicator Data'!AR80=0,0,ROUND(IF('Indicator Data'!AR80&gt;M$195,10,IF('Indicator Data'!AR80&lt;M$194,0,10-(M$195-'Indicator Data'!AR80)/(M$195-M$194)*10)),1)))</f>
        <v>0.2</v>
      </c>
      <c r="N77" s="54">
        <f t="shared" si="32"/>
        <v>0.1</v>
      </c>
      <c r="O77" s="56">
        <f t="shared" si="33"/>
        <v>0.2</v>
      </c>
      <c r="P77" s="67">
        <f>IF(AND('Indicator Data'!BE80="No data",'Indicator Data'!BF80="No data"),0,SUM('Indicator Data'!BE80:BG80)/1000)</f>
        <v>1.048</v>
      </c>
      <c r="Q77" s="53">
        <f t="shared" si="34"/>
        <v>0.1</v>
      </c>
      <c r="R77" s="57">
        <f>P77*1000/'Indicator Data'!CJ80</f>
        <v>3.0911080501538181E-3</v>
      </c>
      <c r="S77" s="53">
        <f t="shared" si="35"/>
        <v>4.2</v>
      </c>
      <c r="T77" s="58">
        <f t="shared" si="36"/>
        <v>2.2000000000000002</v>
      </c>
      <c r="U77" s="53" t="str">
        <f>IF('Indicator Data'!AV80="No data","x",ROUND(IF('Indicator Data'!AV80&gt;U$195,10,IF('Indicator Data'!AV80&lt;U$194,0,10-(U$195-'Indicator Data'!AV80)/(U$195-U$194)*10)),1))</f>
        <v>x</v>
      </c>
      <c r="V77" s="53" t="str">
        <f>IF('Indicator Data'!AW80="No data","x",IF('Indicator Data'!AW80=0,0,ROUND(IF('Indicator Data'!AW80&gt;V$195,10,IF('Indicator Data'!AW80&lt;V$194,0,10-(V$195-'Indicator Data'!AW80)/(V$195-V$194)*10)),1)))</f>
        <v>x</v>
      </c>
      <c r="W77" s="53" t="str">
        <f t="shared" si="37"/>
        <v>x</v>
      </c>
      <c r="X77" s="53">
        <f>IF('Indicator Data'!AU80="No data","x",ROUND(IF('Indicator Data'!AU80&gt;X$195,10,IF('Indicator Data'!AU80&lt;X$194,0,10-(X$195-'Indicator Data'!AU80)/(X$195-X$194)*10)),1))</f>
        <v>0.1</v>
      </c>
      <c r="Y77" s="159" t="str">
        <f>IF('Indicator Data'!AX80="No data","x",ROUND(IF('Indicator Data'!AX80&gt;Y$195,10,IF('Indicator Data'!AX80&lt;Y$194,0,10-(Y$195-'Indicator Data'!AX80)/(Y$195-Y$194)*10)),1))</f>
        <v>x</v>
      </c>
      <c r="Z77" s="57">
        <f>IF('Indicator Data'!AY80="No data","x",IF(('Indicator Data'!AY80/'Indicator Data'!CJ80)&gt;1,1,IF('Indicator Data'!AY80&gt;'Indicator Data'!AY80,1,'Indicator Data'!AY80/'Indicator Data'!CJ80)))</f>
        <v>2.9495305822078416E-6</v>
      </c>
      <c r="AA77" s="159">
        <f t="shared" si="38"/>
        <v>0</v>
      </c>
      <c r="AB77" s="54">
        <f t="shared" si="25"/>
        <v>0.1</v>
      </c>
      <c r="AC77" s="53">
        <f>IF('Indicator Data'!AS80="No data","x",ROUND(IF('Indicator Data'!AS80&gt;AC$195,10,IF('Indicator Data'!AS80&lt;AC$194,0,10-(AC$195-'Indicator Data'!AS80)/(AC$195-AC$194)*10)),1))</f>
        <v>0.2</v>
      </c>
      <c r="AD77" s="53" t="str">
        <f>IF('Indicator Data'!AT80="No data","x",ROUND(IF('Indicator Data'!AT80&gt;AD$195,10,IF('Indicator Data'!AT80&lt;AD$194,0,10-(AD$195-'Indicator Data'!AT80)/(AD$195-AD$194)*10)),1))</f>
        <v>x</v>
      </c>
      <c r="AE77" s="54">
        <f t="shared" si="39"/>
        <v>0.2</v>
      </c>
      <c r="AF77" s="67">
        <f>('Indicator Data'!BD80+'Indicator Data'!BC80*0.5+'Indicator Data'!BB80*0.25)/1000</f>
        <v>0</v>
      </c>
      <c r="AG77" s="59">
        <f>AF77*1000/'Indicator Data'!CJ80</f>
        <v>0</v>
      </c>
      <c r="AH77" s="54">
        <f t="shared" si="40"/>
        <v>0</v>
      </c>
      <c r="AI77" s="53">
        <f>IF('Indicator Data'!BH80="No data","x",ROUND(IF('Indicator Data'!BH80&lt;$AI$194,10,IF('Indicator Data'!BH80&gt;$AI$195,0,($AI$195-'Indicator Data'!BH80)/($AI$195-$AI$194)*10)),1))</f>
        <v>1.7</v>
      </c>
      <c r="AJ77" s="53">
        <f>IF('Indicator Data'!BI80="No data","x",ROUND(IF('Indicator Data'!BI80&gt;$AJ$195,10,IF('Indicator Data'!BI80&lt;$AJ$194,0,10-($AJ$195-'Indicator Data'!BI80)/($AJ$195-$AJ$194)*10)),1))</f>
        <v>0</v>
      </c>
      <c r="AK77" s="54">
        <f t="shared" si="26"/>
        <v>0.9</v>
      </c>
      <c r="AL77" s="60">
        <f t="shared" si="27"/>
        <v>0.3</v>
      </c>
      <c r="AM77" s="61">
        <f t="shared" si="28"/>
        <v>1.3</v>
      </c>
      <c r="AN77" s="53">
        <f>IF('Indicator Data'!BJ80="No data","x",ROUND((IF(LOG('Indicator Data'!BJ80)&gt;AN$195,10,IF(LOG('Indicator Data'!BJ80)&lt;AN$194,0,10-(AN$195-LOG('Indicator Data'!BJ80))/(AN$195-AN$194)*10))),1))</f>
        <v>7.2</v>
      </c>
      <c r="AO77" s="53">
        <f>IF('Indicator Data'!BK80="No data","x",ROUND((IF(LOG('Indicator Data'!BK80)&gt;AO$195,10,IF(LOG('Indicator Data'!BK80)&lt;AO$194,0,10-(AO$195-LOG('Indicator Data'!BK80))/(AO$195-AO$194)*10))),1))</f>
        <v>5.9</v>
      </c>
      <c r="AP77" s="54">
        <f t="shared" si="41"/>
        <v>6.6</v>
      </c>
      <c r="AQ77" s="54">
        <f>IF('Indicator Data'!BL80=0,10,ROUND(IF(LOG('Indicator Data'!BL80)&gt;AQ$195,0,IF(LOG('Indicator Data'!BL80)&lt;AQ$194,10,(AQ$195-LOG('Indicator Data'!BL80))/(AQ$195-AQ$194)*10)),1))</f>
        <v>4.5999999999999996</v>
      </c>
      <c r="AR77" s="54">
        <f>IF('Indicator Data'!BM80="No data","x",ROUND(IF('Indicator Data'!BM80&gt;AR$195,10,IF('Indicator Data'!BM80&lt;AR$194,0,10-(AR$195-'Indicator Data'!BM80)/(AR$195-AR$194)*10)),1))</f>
        <v>8</v>
      </c>
      <c r="AS77" s="56">
        <f t="shared" si="42"/>
        <v>6.4</v>
      </c>
      <c r="AT77" s="53" t="str">
        <f>IF('Indicator Data'!BN80="No data","x",ROUND(IF('Indicator Data'!BN80^2&gt;AT$195,0,IF('Indicator Data'!BN80^2&lt;AT$194,10,(AT$195-'Indicator Data'!BN80^2)/(AT$195-AT$194)*10)),1))</f>
        <v>x</v>
      </c>
      <c r="AU77" s="53">
        <f>IF('Indicator Data'!BO80="No data","x",ROUND(IF('Indicator Data'!BO80&gt;AU$195,0,IF('Indicator Data'!BO80&lt;AU$194,10,(AU$195-'Indicator Data'!BO80)/(AU$195-AU$194)*10)),1))</f>
        <v>3.8</v>
      </c>
      <c r="AV77" s="53">
        <f>IF('Indicator Data'!BP80="No data","x",ROUND(IF('Indicator Data'!BP80&gt;AV$195,0,IF('Indicator Data'!BP80&lt;AV$194,10,(AV$195-'Indicator Data'!BP80)/(AV$195-AV$194)*10)),1))</f>
        <v>7</v>
      </c>
      <c r="AW77" s="54">
        <f t="shared" si="43"/>
        <v>5.4</v>
      </c>
      <c r="AX77" s="54">
        <f>IF('Indicator Data'!BQ80="No data","x",ROUND(IF('Indicator Data'!BQ80&gt;AX$195,0,IF('Indicator Data'!BQ80&lt;AX$194,10,(AX$195-'Indicator Data'!BQ80)/(AX$195-AX$194)*10)),1))</f>
        <v>3.9</v>
      </c>
      <c r="AY77" s="56">
        <f t="shared" si="44"/>
        <v>4.7</v>
      </c>
      <c r="AZ77" s="61">
        <f t="shared" si="45"/>
        <v>5.6</v>
      </c>
    </row>
    <row r="78" spans="1:52" s="2" customFormat="1" x14ac:dyDescent="0.3">
      <c r="A78" s="98" t="str">
        <f>'Indicator Data'!A81</f>
        <v>India</v>
      </c>
      <c r="B78" s="39" t="str">
        <f>'Indicator Data'!B81</f>
        <v>IND</v>
      </c>
      <c r="C78" s="53">
        <f>ROUND(IF('Indicator Data'!AL81="No data",IF((0.1022*LN('Indicator Data'!CI81)-0.1711)&gt;C$195,0,IF((0.1022*LN('Indicator Data'!CI81)-0.1711)&lt;C$194,10,(C$195-(0.1022*LN('Indicator Data'!CI81)-0.1711))/(C$195-C$194)*10)),IF('Indicator Data'!AL81&gt;C$195,0,IF('Indicator Data'!AL81&lt;C$194,10,(C$195-'Indicator Data'!AL81)/(C$195-C$194)*10))),1)</f>
        <v>5.0999999999999996</v>
      </c>
      <c r="D78" s="53">
        <f>IF('Indicator Data'!AM81="No data","x",ROUND((IF(LOG('Indicator Data'!AM81*1000)&gt;D$195,10,IF(LOG('Indicator Data'!AM81*1000)&lt;D$194,0,10-(D$195-LOG('Indicator Data'!AM81*1000))/(D$195-D$194)*10))),1))</f>
        <v>7.7</v>
      </c>
      <c r="E78" s="54">
        <f t="shared" si="29"/>
        <v>6.6</v>
      </c>
      <c r="F78" s="53">
        <f>IF('Indicator Data'!AZ81="No data","x",ROUND(IF('Indicator Data'!AZ81&gt;F$195,10,IF('Indicator Data'!AZ81&lt;F$194,0,10-(F$195-'Indicator Data'!AZ81)/(F$195-F$194)*10)),1))</f>
        <v>6.7</v>
      </c>
      <c r="G78" s="53">
        <f>IF('Indicator Data'!BA81="No data","x",ROUND(IF('Indicator Data'!BA81&gt;G$195,10,IF('Indicator Data'!BA81&lt;G$194,0,10-(G$195-'Indicator Data'!BA81)/(G$195-G$194)*10)),1))</f>
        <v>2.7</v>
      </c>
      <c r="H78" s="54">
        <f t="shared" si="30"/>
        <v>4.7</v>
      </c>
      <c r="I78" s="55">
        <f>SUM(IF('Indicator Data'!AN81=0,0,'Indicator Data'!AN81),SUM('Indicator Data'!AO81:AP81))</f>
        <v>4949.5509899999997</v>
      </c>
      <c r="J78" s="55">
        <f>I78/'Indicator Data'!CJ81*1000000</f>
        <v>3.6222824010199699</v>
      </c>
      <c r="K78" s="53">
        <f t="shared" si="31"/>
        <v>0.1</v>
      </c>
      <c r="L78" s="53">
        <f>IF('Indicator Data'!AQ81="No data","x",ROUND(IF('Indicator Data'!AQ81&gt;L$195,10,IF('Indicator Data'!AQ81&lt;L$194,0,10-(L$195-'Indicator Data'!AQ81)/(L$195-L$194)*10)),1))</f>
        <v>0.1</v>
      </c>
      <c r="M78" s="53">
        <f>IF('Indicator Data'!AR81="No data","x",IF('Indicator Data'!AR81=0,0,ROUND(IF('Indicator Data'!AR81&gt;M$195,10,IF('Indicator Data'!AR81&lt;M$194,0,10-(M$195-'Indicator Data'!AR81)/(M$195-M$194)*10)),1)))</f>
        <v>1</v>
      </c>
      <c r="N78" s="54">
        <f t="shared" si="32"/>
        <v>0.4</v>
      </c>
      <c r="O78" s="56">
        <f t="shared" si="33"/>
        <v>4.5999999999999996</v>
      </c>
      <c r="P78" s="67">
        <f>IF(AND('Indicator Data'!BE81="No data",'Indicator Data'!BF81="No data"),0,SUM('Indicator Data'!BE81:BG81)/1000)</f>
        <v>686.84799999999996</v>
      </c>
      <c r="Q78" s="53">
        <f t="shared" si="34"/>
        <v>9.5</v>
      </c>
      <c r="R78" s="57">
        <f>P78*1000/'Indicator Data'!CJ81</f>
        <v>5.02663257253516E-4</v>
      </c>
      <c r="S78" s="53">
        <f t="shared" si="35"/>
        <v>2.7</v>
      </c>
      <c r="T78" s="58">
        <f t="shared" si="36"/>
        <v>6.1</v>
      </c>
      <c r="U78" s="53">
        <f>IF('Indicator Data'!AV81="No data","x",ROUND(IF('Indicator Data'!AV81&gt;U$195,10,IF('Indicator Data'!AV81&lt;U$194,0,10-(U$195-'Indicator Data'!AV81)/(U$195-U$194)*10)),1))</f>
        <v>0.6</v>
      </c>
      <c r="V78" s="53">
        <f>IF('Indicator Data'!AW81="No data","x",IF('Indicator Data'!AW81=0,0,ROUND(IF('Indicator Data'!AW81&gt;V$195,10,IF('Indicator Data'!AW81&lt;V$194,0,10-(V$195-'Indicator Data'!AW81)/(V$195-V$194)*10)),1)))</f>
        <v>0.5</v>
      </c>
      <c r="W78" s="53">
        <f t="shared" si="37"/>
        <v>0.55000000000000004</v>
      </c>
      <c r="X78" s="53">
        <f>IF('Indicator Data'!AU81="No data","x",ROUND(IF('Indicator Data'!AU81&gt;X$195,10,IF('Indicator Data'!AU81&lt;X$194,0,10-(X$195-'Indicator Data'!AU81)/(X$195-X$194)*10)),1))</f>
        <v>3.7</v>
      </c>
      <c r="Y78" s="159">
        <f>IF('Indicator Data'!AX81="No data","x",ROUND(IF('Indicator Data'!AX81&gt;Y$195,10,IF('Indicator Data'!AX81&lt;Y$194,0,10-(Y$195-'Indicator Data'!AX81)/(Y$195-Y$194)*10)),1))</f>
        <v>0.2</v>
      </c>
      <c r="Z78" s="57">
        <f>IF('Indicator Data'!AY81="No data","x",IF(('Indicator Data'!AY81/'Indicator Data'!CJ81)&gt;1,1,IF('Indicator Data'!AY81&gt;'Indicator Data'!AY81,1,'Indicator Data'!AY81/'Indicator Data'!CJ81)))</f>
        <v>0.37738087399385345</v>
      </c>
      <c r="AA78" s="159">
        <f t="shared" si="38"/>
        <v>4.2</v>
      </c>
      <c r="AB78" s="54">
        <f t="shared" si="25"/>
        <v>2.2000000000000002</v>
      </c>
      <c r="AC78" s="53">
        <f>IF('Indicator Data'!AS81="No data","x",ROUND(IF('Indicator Data'!AS81&gt;AC$195,10,IF('Indicator Data'!AS81&lt;AC$194,0,10-(AC$195-'Indicator Data'!AS81)/(AC$195-AC$194)*10)),1))</f>
        <v>2.8</v>
      </c>
      <c r="AD78" s="53">
        <f>IF('Indicator Data'!AT81="No data","x",ROUND(IF('Indicator Data'!AT81&gt;AD$195,10,IF('Indicator Data'!AT81&lt;AD$194,0,10-(AD$195-'Indicator Data'!AT81)/(AD$195-AD$194)*10)),1))</f>
        <v>7.9</v>
      </c>
      <c r="AE78" s="54">
        <f t="shared" si="39"/>
        <v>5.4</v>
      </c>
      <c r="AF78" s="67">
        <f>('Indicator Data'!BD81+'Indicator Data'!BC81*0.5+'Indicator Data'!BB81*0.25)/1000</f>
        <v>44980.400750000001</v>
      </c>
      <c r="AG78" s="59">
        <f>AF78*1000/'Indicator Data'!CJ81</f>
        <v>3.2918483789082145E-2</v>
      </c>
      <c r="AH78" s="54">
        <f t="shared" si="40"/>
        <v>3.3</v>
      </c>
      <c r="AI78" s="53">
        <f>IF('Indicator Data'!BH81="No data","x",ROUND(IF('Indicator Data'!BH81&lt;$AI$194,10,IF('Indicator Data'!BH81&gt;$AI$195,0,($AI$195-'Indicator Data'!BH81)/($AI$195-$AI$194)*10)),1))</f>
        <v>5.5</v>
      </c>
      <c r="AJ78" s="53">
        <f>IF('Indicator Data'!BI81="No data","x",ROUND(IF('Indicator Data'!BI81&gt;$AJ$195,10,IF('Indicator Data'!BI81&lt;$AJ$194,0,10-($AJ$195-'Indicator Data'!BI81)/($AJ$195-$AJ$194)*10)),1))</f>
        <v>3.2</v>
      </c>
      <c r="AK78" s="54">
        <f t="shared" si="26"/>
        <v>4.4000000000000004</v>
      </c>
      <c r="AL78" s="60">
        <f t="shared" si="27"/>
        <v>3.9</v>
      </c>
      <c r="AM78" s="61">
        <f t="shared" si="28"/>
        <v>5.0999999999999996</v>
      </c>
      <c r="AN78" s="53">
        <f>IF('Indicator Data'!BJ81="No data","x",ROUND((IF(LOG('Indicator Data'!BJ81)&gt;AN$195,10,IF(LOG('Indicator Data'!BJ81)&lt;AN$194,0,10-(AN$195-LOG('Indicator Data'!BJ81))/(AN$195-AN$194)*10))),1))</f>
        <v>10</v>
      </c>
      <c r="AO78" s="53">
        <f>IF('Indicator Data'!BK81="No data","x",ROUND((IF(LOG('Indicator Data'!BK81)&gt;AO$195,10,IF(LOG('Indicator Data'!BK81)&lt;AO$194,0,10-(AO$195-LOG('Indicator Data'!BK81))/(AO$195-AO$194)*10))),1))</f>
        <v>8</v>
      </c>
      <c r="AP78" s="54">
        <f t="shared" si="41"/>
        <v>9</v>
      </c>
      <c r="AQ78" s="54">
        <f>IF('Indicator Data'!BL81=0,10,ROUND(IF(LOG('Indicator Data'!BL81)&gt;AQ$195,0,IF(LOG('Indicator Data'!BL81)&lt;AQ$194,10,(AQ$195-LOG('Indicator Data'!BL81))/(AQ$195-AQ$194)*10)),1))</f>
        <v>2.4</v>
      </c>
      <c r="AR78" s="54">
        <f>IF('Indicator Data'!BM81="No data","x",ROUND(IF('Indicator Data'!BM81&gt;AR$195,10,IF('Indicator Data'!BM81&lt;AR$194,0,10-(AR$195-'Indicator Data'!BM81)/(AR$195-AR$194)*10)),1))</f>
        <v>8</v>
      </c>
      <c r="AS78" s="56">
        <f t="shared" si="42"/>
        <v>6.5</v>
      </c>
      <c r="AT78" s="53">
        <f>IF('Indicator Data'!BN81="No data","x",ROUND(IF('Indicator Data'!BN81^2&gt;AT$195,0,IF('Indicator Data'!BN81^2&lt;AT$194,10,(AT$195-'Indicator Data'!BN81^2)/(AT$195-AT$194)*10)),1))</f>
        <v>4.9000000000000004</v>
      </c>
      <c r="AU78" s="53">
        <f>IF('Indicator Data'!BO81="No data","x",ROUND(IF('Indicator Data'!BO81&gt;AU$195,0,IF('Indicator Data'!BO81&lt;AU$194,10,(AU$195-'Indicator Data'!BO81)/(AU$195-AU$194)*10)),1))</f>
        <v>5.8</v>
      </c>
      <c r="AV78" s="53">
        <f>IF('Indicator Data'!BP81="No data","x",ROUND(IF('Indicator Data'!BP81&gt;AV$195,0,IF('Indicator Data'!BP81&lt;AV$194,10,(AV$195-'Indicator Data'!BP81)/(AV$195-AV$194)*10)),1))</f>
        <v>6.8</v>
      </c>
      <c r="AW78" s="54">
        <f t="shared" si="43"/>
        <v>5.8</v>
      </c>
      <c r="AX78" s="54">
        <f>IF('Indicator Data'!BQ81="No data","x",ROUND(IF('Indicator Data'!BQ81&gt;AX$195,0,IF('Indicator Data'!BQ81&lt;AX$194,10,(AX$195-'Indicator Data'!BQ81)/(AX$195-AX$194)*10)),1))</f>
        <v>4.7</v>
      </c>
      <c r="AY78" s="56">
        <f t="shared" si="44"/>
        <v>5.3</v>
      </c>
      <c r="AZ78" s="61">
        <f t="shared" si="45"/>
        <v>5.9</v>
      </c>
    </row>
    <row r="79" spans="1:52" s="2" customFormat="1" x14ac:dyDescent="0.3">
      <c r="A79" s="98" t="str">
        <f>'Indicator Data'!A82</f>
        <v>Indonesia</v>
      </c>
      <c r="B79" s="39" t="str">
        <f>'Indicator Data'!B82</f>
        <v>IDN</v>
      </c>
      <c r="C79" s="53">
        <f>ROUND(IF('Indicator Data'!AL82="No data",IF((0.1022*LN('Indicator Data'!CI82)-0.1711)&gt;C$195,0,IF((0.1022*LN('Indicator Data'!CI82)-0.1711)&lt;C$194,10,(C$195-(0.1022*LN('Indicator Data'!CI82)-0.1711))/(C$195-C$194)*10)),IF('Indicator Data'!AL82&gt;C$195,0,IF('Indicator Data'!AL82&lt;C$194,10,(C$195-'Indicator Data'!AL82)/(C$195-C$194)*10))),1)</f>
        <v>3.9</v>
      </c>
      <c r="D79" s="53">
        <f>IF('Indicator Data'!AM82="No data","x",ROUND((IF(LOG('Indicator Data'!AM82*1000)&gt;D$195,10,IF(LOG('Indicator Data'!AM82*1000)&lt;D$194,0,10-(D$195-LOG('Indicator Data'!AM82*1000))/(D$195-D$194)*10))),1))</f>
        <v>5.4</v>
      </c>
      <c r="E79" s="54">
        <f t="shared" si="29"/>
        <v>4.7</v>
      </c>
      <c r="F79" s="53">
        <f>IF('Indicator Data'!AZ82="No data","x",ROUND(IF('Indicator Data'!AZ82&gt;F$195,10,IF('Indicator Data'!AZ82&lt;F$194,0,10-(F$195-'Indicator Data'!AZ82)/(F$195-F$194)*10)),1))</f>
        <v>6</v>
      </c>
      <c r="G79" s="53">
        <f>IF('Indicator Data'!BA82="No data","x",ROUND(IF('Indicator Data'!BA82&gt;G$195,10,IF('Indicator Data'!BA82&lt;G$194,0,10-(G$195-'Indicator Data'!BA82)/(G$195-G$194)*10)),1))</f>
        <v>3.3</v>
      </c>
      <c r="H79" s="54">
        <f t="shared" si="30"/>
        <v>4.7</v>
      </c>
      <c r="I79" s="55">
        <f>SUM(IF('Indicator Data'!AN82=0,0,'Indicator Data'!AN82),SUM('Indicator Data'!AO82:AP82))</f>
        <v>2115.7949600000002</v>
      </c>
      <c r="J79" s="55">
        <f>I79/'Indicator Data'!CJ82*1000000</f>
        <v>7.8181636105357342</v>
      </c>
      <c r="K79" s="53">
        <f t="shared" si="31"/>
        <v>0.2</v>
      </c>
      <c r="L79" s="53">
        <f>IF('Indicator Data'!AQ82="No data","x",ROUND(IF('Indicator Data'!AQ82&gt;L$195,10,IF('Indicator Data'!AQ82&lt;L$194,0,10-(L$195-'Indicator Data'!AQ82)/(L$195-L$194)*10)),1))</f>
        <v>0.1</v>
      </c>
      <c r="M79" s="53">
        <f>IF('Indicator Data'!AR82="No data","x",IF('Indicator Data'!AR82=0,0,ROUND(IF('Indicator Data'!AR82&gt;M$195,10,IF('Indicator Data'!AR82&lt;M$194,0,10-(M$195-'Indicator Data'!AR82)/(M$195-M$194)*10)),1)))</f>
        <v>0.4</v>
      </c>
      <c r="N79" s="54">
        <f t="shared" si="32"/>
        <v>0.2</v>
      </c>
      <c r="O79" s="56">
        <f t="shared" si="33"/>
        <v>3.6</v>
      </c>
      <c r="P79" s="67">
        <f>IF(AND('Indicator Data'!BE82="No data",'Indicator Data'!BF82="No data"),0,SUM('Indicator Data'!BE82:BG82)/1000)</f>
        <v>30.015999999999998</v>
      </c>
      <c r="Q79" s="53">
        <f t="shared" si="34"/>
        <v>4.9000000000000004</v>
      </c>
      <c r="R79" s="57">
        <f>P79*1000/'Indicator Data'!CJ82</f>
        <v>1.1091339348584163E-4</v>
      </c>
      <c r="S79" s="53">
        <f t="shared" si="35"/>
        <v>1.9</v>
      </c>
      <c r="T79" s="58">
        <f t="shared" si="36"/>
        <v>3.4</v>
      </c>
      <c r="U79" s="53">
        <f>IF('Indicator Data'!AV82="No data","x",ROUND(IF('Indicator Data'!AV82&gt;U$195,10,IF('Indicator Data'!AV82&lt;U$194,0,10-(U$195-'Indicator Data'!AV82)/(U$195-U$194)*10)),1))</f>
        <v>0.8</v>
      </c>
      <c r="V79" s="53">
        <f>IF('Indicator Data'!AW82="No data","x",IF('Indicator Data'!AW82=0,0,ROUND(IF('Indicator Data'!AW82&gt;V$195,10,IF('Indicator Data'!AW82&lt;V$194,0,10-(V$195-'Indicator Data'!AW82)/(V$195-V$194)*10)),1)))</f>
        <v>1.1000000000000001</v>
      </c>
      <c r="W79" s="53">
        <f t="shared" si="37"/>
        <v>0.95000000000000007</v>
      </c>
      <c r="X79" s="53">
        <f>IF('Indicator Data'!AU82="No data","x",ROUND(IF('Indicator Data'!AU82&gt;X$195,10,IF('Indicator Data'!AU82&lt;X$194,0,10-(X$195-'Indicator Data'!AU82)/(X$195-X$194)*10)),1))</f>
        <v>5.8</v>
      </c>
      <c r="Y79" s="159">
        <f>IF('Indicator Data'!AX82="No data","x",ROUND(IF('Indicator Data'!AX82&gt;Y$195,10,IF('Indicator Data'!AX82&lt;Y$194,0,10-(Y$195-'Indicator Data'!AX82)/(Y$195-Y$194)*10)),1))</f>
        <v>0.1</v>
      </c>
      <c r="Z79" s="57">
        <f>IF('Indicator Data'!AY82="No data","x",IF(('Indicator Data'!AY82/'Indicator Data'!CJ82)&gt;1,1,IF('Indicator Data'!AY82&gt;'Indicator Data'!AY82,1,'Indicator Data'!AY82/'Indicator Data'!CJ82)))</f>
        <v>0.37122604162525413</v>
      </c>
      <c r="AA79" s="159">
        <f t="shared" si="38"/>
        <v>4.0999999999999996</v>
      </c>
      <c r="AB79" s="54">
        <f t="shared" si="25"/>
        <v>2.7</v>
      </c>
      <c r="AC79" s="53">
        <f>IF('Indicator Data'!AS82="No data","x",ROUND(IF('Indicator Data'!AS82&gt;AC$195,10,IF('Indicator Data'!AS82&lt;AC$194,0,10-(AC$195-'Indicator Data'!AS82)/(AC$195-AC$194)*10)),1))</f>
        <v>1.9</v>
      </c>
      <c r="AD79" s="53">
        <f>IF('Indicator Data'!AT82="No data","x",ROUND(IF('Indicator Data'!AT82&gt;AD$195,10,IF('Indicator Data'!AT82&lt;AD$194,0,10-(AD$195-'Indicator Data'!AT82)/(AD$195-AD$194)*10)),1))</f>
        <v>4.4000000000000004</v>
      </c>
      <c r="AE79" s="54">
        <f t="shared" si="39"/>
        <v>3.2</v>
      </c>
      <c r="AF79" s="67">
        <f>('Indicator Data'!BD82+'Indicator Data'!BC82*0.5+'Indicator Data'!BB82*0.25)/1000</f>
        <v>1617.7909999999999</v>
      </c>
      <c r="AG79" s="59">
        <f>AF79*1000/'Indicator Data'!CJ82</f>
        <v>5.9779680757213894E-3</v>
      </c>
      <c r="AH79" s="54">
        <f t="shared" si="40"/>
        <v>0.6</v>
      </c>
      <c r="AI79" s="53">
        <f>IF('Indicator Data'!BH82="No data","x",ROUND(IF('Indicator Data'!BH82&lt;$AI$194,10,IF('Indicator Data'!BH82&gt;$AI$195,0,($AI$195-'Indicator Data'!BH82)/($AI$195-$AI$194)*10)),1))</f>
        <v>3.2</v>
      </c>
      <c r="AJ79" s="53">
        <f>IF('Indicator Data'!BI82="No data","x",ROUND(IF('Indicator Data'!BI82&gt;$AJ$195,10,IF('Indicator Data'!BI82&lt;$AJ$194,0,10-($AJ$195-'Indicator Data'!BI82)/($AJ$195-$AJ$194)*10)),1))</f>
        <v>1.1000000000000001</v>
      </c>
      <c r="AK79" s="54">
        <f t="shared" si="26"/>
        <v>2.2000000000000002</v>
      </c>
      <c r="AL79" s="60">
        <f t="shared" si="27"/>
        <v>2.2000000000000002</v>
      </c>
      <c r="AM79" s="61">
        <f t="shared" si="28"/>
        <v>2.8</v>
      </c>
      <c r="AN79" s="53">
        <f>IF('Indicator Data'!BJ82="No data","x",ROUND((IF(LOG('Indicator Data'!BJ82)&gt;AN$195,10,IF(LOG('Indicator Data'!BJ82)&lt;AN$194,0,10-(AN$195-LOG('Indicator Data'!BJ82))/(AN$195-AN$194)*10))),1))</f>
        <v>10</v>
      </c>
      <c r="AO79" s="53">
        <f>IF('Indicator Data'!BK82="No data","x",ROUND((IF(LOG('Indicator Data'!BK82)&gt;AO$195,10,IF(LOG('Indicator Data'!BK82)&lt;AO$194,0,10-(AO$195-LOG('Indicator Data'!BK82))/(AO$195-AO$194)*10))),1))</f>
        <v>7.9</v>
      </c>
      <c r="AP79" s="54">
        <f t="shared" si="41"/>
        <v>9</v>
      </c>
      <c r="AQ79" s="54">
        <f>IF('Indicator Data'!BL82=0,10,ROUND(IF(LOG('Indicator Data'!BL82)&gt;AQ$195,0,IF(LOG('Indicator Data'!BL82)&lt;AQ$194,10,(AQ$195-LOG('Indicator Data'!BL82))/(AQ$195-AQ$194)*10)),1))</f>
        <v>6.1</v>
      </c>
      <c r="AR79" s="54">
        <f>IF('Indicator Data'!BM82="No data","x",ROUND(IF('Indicator Data'!BM82&gt;AR$195,10,IF('Indicator Data'!BM82&lt;AR$194,0,10-(AR$195-'Indicator Data'!BM82)/(AR$195-AR$194)*10)),1))</f>
        <v>8</v>
      </c>
      <c r="AS79" s="56">
        <f t="shared" si="42"/>
        <v>7.7</v>
      </c>
      <c r="AT79" s="53">
        <f>IF('Indicator Data'!BN82="No data","x",ROUND(IF('Indicator Data'!BN82^2&gt;AT$195,0,IF('Indicator Data'!BN82^2&lt;AT$194,10,(AT$195-'Indicator Data'!BN82^2)/(AT$195-AT$194)*10)),1))</f>
        <v>0.9</v>
      </c>
      <c r="AU79" s="53">
        <f>IF('Indicator Data'!BO82="No data","x",ROUND(IF('Indicator Data'!BO82&gt;AU$195,0,IF('Indicator Data'!BO82&lt;AU$194,10,(AU$195-'Indicator Data'!BO82)/(AU$195-AU$194)*10)),1))</f>
        <v>4.0999999999999996</v>
      </c>
      <c r="AV79" s="53">
        <f>IF('Indicator Data'!BP82="No data","x",ROUND(IF('Indicator Data'!BP82&gt;AV$195,0,IF('Indicator Data'!BP82&lt;AV$194,10,(AV$195-'Indicator Data'!BP82)/(AV$195-AV$194)*10)),1))</f>
        <v>4</v>
      </c>
      <c r="AW79" s="54">
        <f t="shared" si="43"/>
        <v>3</v>
      </c>
      <c r="AX79" s="54">
        <f>IF('Indicator Data'!BQ82="No data","x",ROUND(IF('Indicator Data'!BQ82&gt;AX$195,0,IF('Indicator Data'!BQ82&lt;AX$194,10,(AX$195-'Indicator Data'!BQ82)/(AX$195-AX$194)*10)),1))</f>
        <v>5.5</v>
      </c>
      <c r="AY79" s="56">
        <f t="shared" si="44"/>
        <v>4.3</v>
      </c>
      <c r="AZ79" s="61">
        <f t="shared" si="45"/>
        <v>6</v>
      </c>
    </row>
    <row r="80" spans="1:52" s="2" customFormat="1" x14ac:dyDescent="0.3">
      <c r="A80" s="98" t="str">
        <f>'Indicator Data'!A83</f>
        <v>Iran</v>
      </c>
      <c r="B80" s="39" t="str">
        <f>'Indicator Data'!B83</f>
        <v>IRN</v>
      </c>
      <c r="C80" s="53">
        <f>ROUND(IF('Indicator Data'!AL83="No data",IF((0.1022*LN('Indicator Data'!CI83)-0.1711)&gt;C$195,0,IF((0.1022*LN('Indicator Data'!CI83)-0.1711)&lt;C$194,10,(C$195-(0.1022*LN('Indicator Data'!CI83)-0.1711))/(C$195-C$194)*10)),IF('Indicator Data'!AL83&gt;C$195,0,IF('Indicator Data'!AL83&lt;C$194,10,(C$195-'Indicator Data'!AL83)/(C$195-C$194)*10))),1)</f>
        <v>2.1</v>
      </c>
      <c r="D80" s="53" t="str">
        <f>IF('Indicator Data'!AM83="No data","x",ROUND((IF(LOG('Indicator Data'!AM83*1000)&gt;D$195,10,IF(LOG('Indicator Data'!AM83*1000)&lt;D$194,0,10-(D$195-LOG('Indicator Data'!AM83*1000))/(D$195-D$194)*10))),1))</f>
        <v>x</v>
      </c>
      <c r="E80" s="54">
        <f t="shared" si="29"/>
        <v>2.1</v>
      </c>
      <c r="F80" s="53">
        <f>IF('Indicator Data'!AZ83="No data","x",ROUND(IF('Indicator Data'!AZ83&gt;F$195,10,IF('Indicator Data'!AZ83&lt;F$194,0,10-(F$195-'Indicator Data'!AZ83)/(F$195-F$194)*10)),1))</f>
        <v>6.6</v>
      </c>
      <c r="G80" s="53">
        <f>IF('Indicator Data'!BA83="No data","x",ROUND(IF('Indicator Data'!BA83&gt;G$195,10,IF('Indicator Data'!BA83&lt;G$194,0,10-(G$195-'Indicator Data'!BA83)/(G$195-G$194)*10)),1))</f>
        <v>3.8</v>
      </c>
      <c r="H80" s="54">
        <f t="shared" si="30"/>
        <v>5.2</v>
      </c>
      <c r="I80" s="55">
        <f>SUM(IF('Indicator Data'!AN83=0,0,'Indicator Data'!AN83),SUM('Indicator Data'!AO83:AP83))</f>
        <v>814.75054</v>
      </c>
      <c r="J80" s="55">
        <f>I80/'Indicator Data'!CJ83*1000000</f>
        <v>9.8264658734574191</v>
      </c>
      <c r="K80" s="53">
        <f t="shared" si="31"/>
        <v>0.2</v>
      </c>
      <c r="L80" s="53">
        <f>IF('Indicator Data'!AQ83="No data","x",ROUND(IF('Indicator Data'!AQ83&gt;L$195,10,IF('Indicator Data'!AQ83&lt;L$194,0,10-(L$195-'Indicator Data'!AQ83)/(L$195-L$194)*10)),1))</f>
        <v>0</v>
      </c>
      <c r="M80" s="53">
        <f>IF('Indicator Data'!AR83="No data","x",IF('Indicator Data'!AR83=0,0,ROUND(IF('Indicator Data'!AR83&gt;M$195,10,IF('Indicator Data'!AR83&lt;M$194,0,10-(M$195-'Indicator Data'!AR83)/(M$195-M$194)*10)),1)))</f>
        <v>0.1</v>
      </c>
      <c r="N80" s="54">
        <f t="shared" si="32"/>
        <v>0.1</v>
      </c>
      <c r="O80" s="56">
        <f t="shared" si="33"/>
        <v>2.4</v>
      </c>
      <c r="P80" s="67">
        <f>IF(AND('Indicator Data'!BE83="No data",'Indicator Data'!BF83="No data"),0,SUM('Indicator Data'!BE83:BG83)/1000)</f>
        <v>979.476</v>
      </c>
      <c r="Q80" s="53">
        <f t="shared" si="34"/>
        <v>10</v>
      </c>
      <c r="R80" s="57">
        <f>P80*1000/'Indicator Data'!CJ83</f>
        <v>1.1813171044809102E-2</v>
      </c>
      <c r="S80" s="53">
        <f t="shared" si="35"/>
        <v>5.9</v>
      </c>
      <c r="T80" s="58">
        <f t="shared" si="36"/>
        <v>8</v>
      </c>
      <c r="U80" s="53">
        <f>IF('Indicator Data'!AV83="No data","x",ROUND(IF('Indicator Data'!AV83&gt;U$195,10,IF('Indicator Data'!AV83&lt;U$194,0,10-(U$195-'Indicator Data'!AV83)/(U$195-U$194)*10)),1))</f>
        <v>0.2</v>
      </c>
      <c r="V80" s="53">
        <f>IF('Indicator Data'!AW83="No data","x",IF('Indicator Data'!AW83=0,0,ROUND(IF('Indicator Data'!AW83&gt;V$195,10,IF('Indicator Data'!AW83&lt;V$194,0,10-(V$195-'Indicator Data'!AW83)/(V$195-V$194)*10)),1)))</f>
        <v>0.3</v>
      </c>
      <c r="W80" s="53">
        <f t="shared" si="37"/>
        <v>0.25</v>
      </c>
      <c r="X80" s="53">
        <f>IF('Indicator Data'!AU83="No data","x",ROUND(IF('Indicator Data'!AU83&gt;X$195,10,IF('Indicator Data'!AU83&lt;X$194,0,10-(X$195-'Indicator Data'!AU83)/(X$195-X$194)*10)),1))</f>
        <v>0.3</v>
      </c>
      <c r="Y80" s="159">
        <f>IF('Indicator Data'!AX83="No data","x",ROUND(IF('Indicator Data'!AX83&gt;Y$195,10,IF('Indicator Data'!AX83&lt;Y$194,0,10-(Y$195-'Indicator Data'!AX83)/(Y$195-Y$194)*10)),1))</f>
        <v>0</v>
      </c>
      <c r="Z80" s="57">
        <f>IF('Indicator Data'!AY83="No data","x",IF(('Indicator Data'!AY83/'Indicator Data'!CJ83)&gt;1,1,IF('Indicator Data'!AY83&gt;'Indicator Data'!AY83,1,'Indicator Data'!AY83/'Indicator Data'!CJ83)))</f>
        <v>3.7388185355137044E-7</v>
      </c>
      <c r="AA80" s="159">
        <f t="shared" si="38"/>
        <v>0</v>
      </c>
      <c r="AB80" s="54">
        <f t="shared" si="25"/>
        <v>0.1</v>
      </c>
      <c r="AC80" s="53">
        <f>IF('Indicator Data'!AS83="No data","x",ROUND(IF('Indicator Data'!AS83&gt;AC$195,10,IF('Indicator Data'!AS83&lt;AC$194,0,10-(AC$195-'Indicator Data'!AS83)/(AC$195-AC$194)*10)),1))</f>
        <v>1.1000000000000001</v>
      </c>
      <c r="AD80" s="53">
        <f>IF('Indicator Data'!AT83="No data","x",ROUND(IF('Indicator Data'!AT83&gt;AD$195,10,IF('Indicator Data'!AT83&lt;AD$194,0,10-(AD$195-'Indicator Data'!AT83)/(AD$195-AD$194)*10)),1))</f>
        <v>0.9</v>
      </c>
      <c r="AE80" s="54">
        <f t="shared" si="39"/>
        <v>1</v>
      </c>
      <c r="AF80" s="67">
        <f>('Indicator Data'!BD83+'Indicator Data'!BC83*0.5+'Indicator Data'!BB83*0.25)/1000</f>
        <v>10092.699500000001</v>
      </c>
      <c r="AG80" s="59">
        <f>AF80*1000/'Indicator Data'!CJ83</f>
        <v>0.12172507085151581</v>
      </c>
      <c r="AH80" s="54">
        <f t="shared" si="40"/>
        <v>10</v>
      </c>
      <c r="AI80" s="53">
        <f>IF('Indicator Data'!BH83="No data","x",ROUND(IF('Indicator Data'!BH83&lt;$AI$194,10,IF('Indicator Data'!BH83&gt;$AI$195,0,($AI$195-'Indicator Data'!BH83)/($AI$195-$AI$194)*10)),1))</f>
        <v>2.5</v>
      </c>
      <c r="AJ80" s="53">
        <f>IF('Indicator Data'!BI83="No data","x",ROUND(IF('Indicator Data'!BI83&gt;$AJ$195,10,IF('Indicator Data'!BI83&lt;$AJ$194,0,10-($AJ$195-'Indicator Data'!BI83)/($AJ$195-$AJ$194)*10)),1))</f>
        <v>0</v>
      </c>
      <c r="AK80" s="54">
        <f t="shared" si="26"/>
        <v>1.3</v>
      </c>
      <c r="AL80" s="60">
        <f t="shared" si="27"/>
        <v>5.2</v>
      </c>
      <c r="AM80" s="61">
        <f t="shared" si="28"/>
        <v>6.8</v>
      </c>
      <c r="AN80" s="53">
        <f>IF('Indicator Data'!BJ83="No data","x",ROUND((IF(LOG('Indicator Data'!BJ83)&gt;AN$195,10,IF(LOG('Indicator Data'!BJ83)&lt;AN$194,0,10-(AN$195-LOG('Indicator Data'!BJ83))/(AN$195-AN$194)*10))),1))</f>
        <v>8.5</v>
      </c>
      <c r="AO80" s="53">
        <f>IF('Indicator Data'!BK83="No data","x",ROUND((IF(LOG('Indicator Data'!BK83)&gt;AO$195,10,IF(LOG('Indicator Data'!BK83)&lt;AO$194,0,10-(AO$195-LOG('Indicator Data'!BK83))/(AO$195-AO$194)*10))),1))</f>
        <v>6.7</v>
      </c>
      <c r="AP80" s="54">
        <f t="shared" si="41"/>
        <v>7.6</v>
      </c>
      <c r="AQ80" s="54">
        <f>IF('Indicator Data'!BL83=0,10,ROUND(IF(LOG('Indicator Data'!BL83)&gt;AQ$195,0,IF(LOG('Indicator Data'!BL83)&lt;AQ$194,10,(AQ$195-LOG('Indicator Data'!BL83))/(AQ$195-AQ$194)*10)),1))</f>
        <v>6.4</v>
      </c>
      <c r="AR80" s="54">
        <f>IF('Indicator Data'!BM83="No data","x",ROUND(IF('Indicator Data'!BM83&gt;AR$195,10,IF('Indicator Data'!BM83&lt;AR$194,0,10-(AR$195-'Indicator Data'!BM83)/(AR$195-AR$194)*10)),1))</f>
        <v>4</v>
      </c>
      <c r="AS80" s="56">
        <f t="shared" si="42"/>
        <v>6</v>
      </c>
      <c r="AT80" s="53">
        <f>IF('Indicator Data'!BN83="No data","x",ROUND(IF('Indicator Data'!BN83^2&gt;AT$195,0,IF('Indicator Data'!BN83^2&lt;AT$194,10,(AT$195-'Indicator Data'!BN83^2)/(AT$195-AT$194)*10)),1))</f>
        <v>2.9</v>
      </c>
      <c r="AU80" s="53">
        <f>IF('Indicator Data'!BO83="No data","x",ROUND(IF('Indicator Data'!BO83&gt;AU$195,0,IF('Indicator Data'!BO83&lt;AU$194,10,(AU$195-'Indicator Data'!BO83)/(AU$195-AU$194)*10)),1))</f>
        <v>4.7</v>
      </c>
      <c r="AV80" s="53">
        <f>IF('Indicator Data'!BP83="No data","x",ROUND(IF('Indicator Data'!BP83&gt;AV$195,0,IF('Indicator Data'!BP83&lt;AV$194,10,(AV$195-'Indicator Data'!BP83)/(AV$195-AV$194)*10)),1))</f>
        <v>5.0999999999999996</v>
      </c>
      <c r="AW80" s="54">
        <f t="shared" si="43"/>
        <v>4.2</v>
      </c>
      <c r="AX80" s="54">
        <f>IF('Indicator Data'!BQ83="No data","x",ROUND(IF('Indicator Data'!BQ83&gt;AX$195,0,IF('Indicator Data'!BQ83&lt;AX$194,10,(AX$195-'Indicator Data'!BQ83)/(AX$195-AX$194)*10)),1))</f>
        <v>5.9</v>
      </c>
      <c r="AY80" s="56">
        <f t="shared" si="44"/>
        <v>5.0999999999999996</v>
      </c>
      <c r="AZ80" s="61">
        <f t="shared" si="45"/>
        <v>5.6</v>
      </c>
    </row>
    <row r="81" spans="1:52" s="2" customFormat="1" x14ac:dyDescent="0.3">
      <c r="A81" s="98" t="str">
        <f>'Indicator Data'!A84</f>
        <v>Iraq</v>
      </c>
      <c r="B81" s="39" t="str">
        <f>'Indicator Data'!B84</f>
        <v>IRQ</v>
      </c>
      <c r="C81" s="53">
        <f>ROUND(IF('Indicator Data'!AL84="No data",IF((0.1022*LN('Indicator Data'!CI84)-0.1711)&gt;C$195,0,IF((0.1022*LN('Indicator Data'!CI84)-0.1711)&lt;C$194,10,(C$195-(0.1022*LN('Indicator Data'!CI84)-0.1711))/(C$195-C$194)*10)),IF('Indicator Data'!AL84&gt;C$195,0,IF('Indicator Data'!AL84&lt;C$194,10,(C$195-'Indicator Data'!AL84)/(C$195-C$194)*10))),1)</f>
        <v>4.2</v>
      </c>
      <c r="D81" s="53">
        <f>IF('Indicator Data'!AM84="No data","x",ROUND((IF(LOG('Indicator Data'!AM84*1000)&gt;D$195,10,IF(LOG('Indicator Data'!AM84*1000)&lt;D$194,0,10-(D$195-LOG('Indicator Data'!AM84*1000))/(D$195-D$194)*10))),1))</f>
        <v>5.6</v>
      </c>
      <c r="E81" s="54">
        <f t="shared" si="29"/>
        <v>4.9000000000000004</v>
      </c>
      <c r="F81" s="53">
        <f>IF('Indicator Data'!AZ84="No data","x",ROUND(IF('Indicator Data'!AZ84&gt;F$195,10,IF('Indicator Data'!AZ84&lt;F$194,0,10-(F$195-'Indicator Data'!AZ84)/(F$195-F$194)*10)),1))</f>
        <v>7.2</v>
      </c>
      <c r="G81" s="53">
        <f>IF('Indicator Data'!BA84="No data","x",ROUND(IF('Indicator Data'!BA84&gt;G$195,10,IF('Indicator Data'!BA84&lt;G$194,0,10-(G$195-'Indicator Data'!BA84)/(G$195-G$194)*10)),1))</f>
        <v>1.1000000000000001</v>
      </c>
      <c r="H81" s="54">
        <f t="shared" si="30"/>
        <v>4.2</v>
      </c>
      <c r="I81" s="55">
        <f>SUM(IF('Indicator Data'!AN84=0,0,'Indicator Data'!AN84),SUM('Indicator Data'!AO84:AP84))</f>
        <v>26481.222119999999</v>
      </c>
      <c r="J81" s="55">
        <f>I81/'Indicator Data'!CJ84*1000000</f>
        <v>673.6546492274482</v>
      </c>
      <c r="K81" s="53">
        <f t="shared" si="31"/>
        <v>10</v>
      </c>
      <c r="L81" s="53">
        <f>IF('Indicator Data'!AQ84="No data","x",ROUND(IF('Indicator Data'!AQ84&gt;L$195,10,IF('Indicator Data'!AQ84&lt;L$194,0,10-(L$195-'Indicator Data'!AQ84)/(L$195-L$194)*10)),1))</f>
        <v>0.7</v>
      </c>
      <c r="M81" s="53">
        <f>IF('Indicator Data'!AR84="No data","x",IF('Indicator Data'!AR84=0,0,ROUND(IF('Indicator Data'!AR84&gt;M$195,10,IF('Indicator Data'!AR84&lt;M$194,0,10-(M$195-'Indicator Data'!AR84)/(M$195-M$194)*10)),1)))</f>
        <v>0.1</v>
      </c>
      <c r="N81" s="54">
        <f t="shared" si="32"/>
        <v>3.6</v>
      </c>
      <c r="O81" s="56">
        <f t="shared" si="33"/>
        <v>4.4000000000000004</v>
      </c>
      <c r="P81" s="67">
        <f>IF(AND('Indicator Data'!BE84="No data",'Indicator Data'!BF84="No data"),0,SUM('Indicator Data'!BE84:BG84)/1000)</f>
        <v>1707.3679999999999</v>
      </c>
      <c r="Q81" s="53">
        <f t="shared" si="34"/>
        <v>10</v>
      </c>
      <c r="R81" s="57">
        <f>P81*1000/'Indicator Data'!CJ84</f>
        <v>4.3433659743124034E-2</v>
      </c>
      <c r="S81" s="53">
        <f t="shared" si="35"/>
        <v>8.1</v>
      </c>
      <c r="T81" s="58">
        <f t="shared" si="36"/>
        <v>9.1</v>
      </c>
      <c r="U81" s="53" t="str">
        <f>IF('Indicator Data'!AV84="No data","x",ROUND(IF('Indicator Data'!AV84&gt;U$195,10,IF('Indicator Data'!AV84&lt;U$194,0,10-(U$195-'Indicator Data'!AV84)/(U$195-U$194)*10)),1))</f>
        <v>x</v>
      </c>
      <c r="V81" s="53" t="str">
        <f>IF('Indicator Data'!AW84="No data","x",IF('Indicator Data'!AW84=0,0,ROUND(IF('Indicator Data'!AW84&gt;V$195,10,IF('Indicator Data'!AW84&lt;V$194,0,10-(V$195-'Indicator Data'!AW84)/(V$195-V$194)*10)),1)))</f>
        <v>x</v>
      </c>
      <c r="W81" s="53" t="str">
        <f t="shared" si="37"/>
        <v>x</v>
      </c>
      <c r="X81" s="53">
        <f>IF('Indicator Data'!AU84="No data","x",ROUND(IF('Indicator Data'!AU84&gt;X$195,10,IF('Indicator Data'!AU84&lt;X$194,0,10-(X$195-'Indicator Data'!AU84)/(X$195-X$194)*10)),1))</f>
        <v>0.8</v>
      </c>
      <c r="Y81" s="159">
        <f>IF('Indicator Data'!AX84="No data","x",ROUND(IF('Indicator Data'!AX84&gt;Y$195,10,IF('Indicator Data'!AX84&lt;Y$194,0,10-(Y$195-'Indicator Data'!AX84)/(Y$195-Y$194)*10)),1))</f>
        <v>0</v>
      </c>
      <c r="Z81" s="57">
        <f>IF('Indicator Data'!AY84="No data","x",IF(('Indicator Data'!AY84/'Indicator Data'!CJ84)&gt;1,1,IF('Indicator Data'!AY84&gt;'Indicator Data'!AY84,1,'Indicator Data'!AY84/'Indicator Data'!CJ84)))</f>
        <v>5.521489825346048E-2</v>
      </c>
      <c r="AA81" s="159">
        <f t="shared" si="38"/>
        <v>0.6</v>
      </c>
      <c r="AB81" s="54">
        <f t="shared" si="25"/>
        <v>0.5</v>
      </c>
      <c r="AC81" s="53">
        <f>IF('Indicator Data'!AS84="No data","x",ROUND(IF('Indicator Data'!AS84&gt;AC$195,10,IF('Indicator Data'!AS84&lt;AC$194,0,10-(AC$195-'Indicator Data'!AS84)/(AC$195-AC$194)*10)),1))</f>
        <v>2.1</v>
      </c>
      <c r="AD81" s="53">
        <f>IF('Indicator Data'!AT84="No data","x",ROUND(IF('Indicator Data'!AT84&gt;AD$195,10,IF('Indicator Data'!AT84&lt;AD$194,0,10-(AD$195-'Indicator Data'!AT84)/(AD$195-AD$194)*10)),1))</f>
        <v>1.9</v>
      </c>
      <c r="AE81" s="54">
        <f t="shared" si="39"/>
        <v>2</v>
      </c>
      <c r="AF81" s="67">
        <f>('Indicator Data'!BD84+'Indicator Data'!BC84*0.5+'Indicator Data'!BB84*0.25)/1000</f>
        <v>19.857250000000001</v>
      </c>
      <c r="AG81" s="59">
        <f>AF81*1000/'Indicator Data'!CJ84</f>
        <v>5.0514771269822894E-4</v>
      </c>
      <c r="AH81" s="54">
        <f t="shared" si="40"/>
        <v>0.1</v>
      </c>
      <c r="AI81" s="53">
        <f>IF('Indicator Data'!BH84="No data","x",ROUND(IF('Indicator Data'!BH84&lt;$AI$194,10,IF('Indicator Data'!BH84&gt;$AI$195,0,($AI$195-'Indicator Data'!BH84)/($AI$195-$AI$194)*10)),1))</f>
        <v>5.5</v>
      </c>
      <c r="AJ81" s="53">
        <f>IF('Indicator Data'!BI84="No data","x",ROUND(IF('Indicator Data'!BI84&gt;$AJ$195,10,IF('Indicator Data'!BI84&lt;$AJ$194,0,10-($AJ$195-'Indicator Data'!BI84)/($AJ$195-$AJ$194)*10)),1))</f>
        <v>8</v>
      </c>
      <c r="AK81" s="54">
        <f t="shared" si="26"/>
        <v>6.8</v>
      </c>
      <c r="AL81" s="60">
        <f t="shared" si="27"/>
        <v>2.9</v>
      </c>
      <c r="AM81" s="61">
        <f t="shared" si="28"/>
        <v>7</v>
      </c>
      <c r="AN81" s="53">
        <f>IF('Indicator Data'!BJ84="No data","x",ROUND((IF(LOG('Indicator Data'!BJ84)&gt;AN$195,10,IF(LOG('Indicator Data'!BJ84)&lt;AN$194,0,10-(AN$195-LOG('Indicator Data'!BJ84))/(AN$195-AN$194)*10))),1))</f>
        <v>5.8</v>
      </c>
      <c r="AO81" s="53" t="str">
        <f>IF('Indicator Data'!BK84="No data","x",ROUND((IF(LOG('Indicator Data'!BK84)&gt;AO$195,10,IF(LOG('Indicator Data'!BK84)&lt;AO$194,0,10-(AO$195-LOG('Indicator Data'!BK84))/(AO$195-AO$194)*10))),1))</f>
        <v>x</v>
      </c>
      <c r="AP81" s="54">
        <f t="shared" si="41"/>
        <v>5.8</v>
      </c>
      <c r="AQ81" s="54">
        <f>IF('Indicator Data'!BL84=0,10,ROUND(IF(LOG('Indicator Data'!BL84)&gt;AQ$195,0,IF(LOG('Indicator Data'!BL84)&lt;AQ$194,10,(AQ$195-LOG('Indicator Data'!BL84))/(AQ$195-AQ$194)*10)),1))</f>
        <v>5.4</v>
      </c>
      <c r="AR81" s="54">
        <f>IF('Indicator Data'!BM84="No data","x",ROUND(IF('Indicator Data'!BM84&gt;AR$195,10,IF('Indicator Data'!BM84&lt;AR$194,0,10-(AR$195-'Indicator Data'!BM84)/(AR$195-AR$194)*10)),1))</f>
        <v>8</v>
      </c>
      <c r="AS81" s="56">
        <f t="shared" si="42"/>
        <v>6.4</v>
      </c>
      <c r="AT81" s="53">
        <f>IF('Indicator Data'!BN84="No data","x",ROUND(IF('Indicator Data'!BN84^2&gt;AT$195,0,IF('Indicator Data'!BN84^2&lt;AT$194,10,(AT$195-'Indicator Data'!BN84^2)/(AT$195-AT$194)*10)),1))</f>
        <v>8.1999999999999993</v>
      </c>
      <c r="AU81" s="53">
        <f>IF('Indicator Data'!BO84="No data","x",ROUND(IF('Indicator Data'!BO84&gt;AU$195,0,IF('Indicator Data'!BO84&lt;AU$194,10,(AU$195-'Indicator Data'!BO84)/(AU$195-AU$194)*10)),1))</f>
        <v>5.4</v>
      </c>
      <c r="AV81" s="53">
        <f>IF('Indicator Data'!BP84="No data","x",ROUND(IF('Indicator Data'!BP84&gt;AV$195,0,IF('Indicator Data'!BP84&lt;AV$194,10,(AV$195-'Indicator Data'!BP84)/(AV$195-AV$194)*10)),1))</f>
        <v>1.5</v>
      </c>
      <c r="AW81" s="54">
        <f t="shared" si="43"/>
        <v>5</v>
      </c>
      <c r="AX81" s="54" t="str">
        <f>IF('Indicator Data'!BQ84="No data","x",ROUND(IF('Indicator Data'!BQ84&gt;AX$195,0,IF('Indicator Data'!BQ84&lt;AX$194,10,(AX$195-'Indicator Data'!BQ84)/(AX$195-AX$194)*10)),1))</f>
        <v>x</v>
      </c>
      <c r="AY81" s="56">
        <f t="shared" si="44"/>
        <v>5</v>
      </c>
      <c r="AZ81" s="61">
        <f t="shared" si="45"/>
        <v>5.7</v>
      </c>
    </row>
    <row r="82" spans="1:52" s="2" customFormat="1" x14ac:dyDescent="0.3">
      <c r="A82" s="98" t="str">
        <f>'Indicator Data'!A85</f>
        <v>Ireland</v>
      </c>
      <c r="B82" s="39" t="str">
        <f>'Indicator Data'!B85</f>
        <v>IRL</v>
      </c>
      <c r="C82" s="53">
        <f>ROUND(IF('Indicator Data'!AL85="No data",IF((0.1022*LN('Indicator Data'!CI85)-0.1711)&gt;C$195,0,IF((0.1022*LN('Indicator Data'!CI85)-0.1711)&lt;C$194,10,(C$195-(0.1022*LN('Indicator Data'!CI85)-0.1711))/(C$195-C$194)*10)),IF('Indicator Data'!AL85&gt;C$195,0,IF('Indicator Data'!AL85&lt;C$194,10,(C$195-'Indicator Data'!AL85)/(C$195-C$194)*10))),1)</f>
        <v>0</v>
      </c>
      <c r="D82" s="53" t="str">
        <f>IF('Indicator Data'!AM85="No data","x",ROUND((IF(LOG('Indicator Data'!AM85*1000)&gt;D$195,10,IF(LOG('Indicator Data'!AM85*1000)&lt;D$194,0,10-(D$195-LOG('Indicator Data'!AM85*1000))/(D$195-D$194)*10))),1))</f>
        <v>x</v>
      </c>
      <c r="E82" s="54">
        <f t="shared" si="29"/>
        <v>0</v>
      </c>
      <c r="F82" s="53">
        <f>IF('Indicator Data'!AZ85="No data","x",ROUND(IF('Indicator Data'!AZ85&gt;F$195,10,IF('Indicator Data'!AZ85&lt;F$194,0,10-(F$195-'Indicator Data'!AZ85)/(F$195-F$194)*10)),1))</f>
        <v>1.2</v>
      </c>
      <c r="G82" s="53">
        <f>IF('Indicator Data'!BA85="No data","x",ROUND(IF('Indicator Data'!BA85&gt;G$195,10,IF('Indicator Data'!BA85&lt;G$194,0,10-(G$195-'Indicator Data'!BA85)/(G$195-G$194)*10)),1))</f>
        <v>1.7</v>
      </c>
      <c r="H82" s="54">
        <f t="shared" si="30"/>
        <v>1.5</v>
      </c>
      <c r="I82" s="55">
        <f>SUM(IF('Indicator Data'!AN85=0,0,'Indicator Data'!AN85),SUM('Indicator Data'!AO85:AP85))</f>
        <v>-0.60645000000000004</v>
      </c>
      <c r="J82" s="55">
        <f>I82/'Indicator Data'!CJ85*1000000</f>
        <v>-0.12420896024944608</v>
      </c>
      <c r="K82" s="53">
        <f t="shared" si="31"/>
        <v>0</v>
      </c>
      <c r="L82" s="53" t="str">
        <f>IF('Indicator Data'!AQ85="No data","x",ROUND(IF('Indicator Data'!AQ85&gt;L$195,10,IF('Indicator Data'!AQ85&lt;L$194,0,10-(L$195-'Indicator Data'!AQ85)/(L$195-L$194)*10)),1))</f>
        <v>x</v>
      </c>
      <c r="M82" s="53">
        <f>IF('Indicator Data'!AR85="No data","x",IF('Indicator Data'!AR85=0,0,ROUND(IF('Indicator Data'!AR85&gt;M$195,10,IF('Indicator Data'!AR85&lt;M$194,0,10-(M$195-'Indicator Data'!AR85)/(M$195-M$194)*10)),1)))</f>
        <v>0.1</v>
      </c>
      <c r="N82" s="54">
        <f t="shared" si="32"/>
        <v>0.1</v>
      </c>
      <c r="O82" s="56">
        <f t="shared" si="33"/>
        <v>0.4</v>
      </c>
      <c r="P82" s="67">
        <f>IF(AND('Indicator Data'!BE85="No data",'Indicator Data'!BF85="No data"),0,SUM('Indicator Data'!BE85:BG85)/1000)</f>
        <v>13.237</v>
      </c>
      <c r="Q82" s="53">
        <f t="shared" si="34"/>
        <v>3.7</v>
      </c>
      <c r="R82" s="57">
        <f>P82*1000/'Indicator Data'!CJ85</f>
        <v>2.7111122216537517E-3</v>
      </c>
      <c r="S82" s="53">
        <f t="shared" si="35"/>
        <v>4.0999999999999996</v>
      </c>
      <c r="T82" s="58">
        <f t="shared" si="36"/>
        <v>3.9</v>
      </c>
      <c r="U82" s="53">
        <f>IF('Indicator Data'!AV85="No data","x",ROUND(IF('Indicator Data'!AV85&gt;U$195,10,IF('Indicator Data'!AV85&lt;U$194,0,10-(U$195-'Indicator Data'!AV85)/(U$195-U$194)*10)),1))</f>
        <v>0.4</v>
      </c>
      <c r="V82" s="53" t="str">
        <f>IF('Indicator Data'!AW85="No data","x",IF('Indicator Data'!AW85=0,0,ROUND(IF('Indicator Data'!AW85&gt;V$195,10,IF('Indicator Data'!AW85&lt;V$194,0,10-(V$195-'Indicator Data'!AW85)/(V$195-V$194)*10)),1)))</f>
        <v>x</v>
      </c>
      <c r="W82" s="53">
        <f t="shared" si="37"/>
        <v>0.4</v>
      </c>
      <c r="X82" s="53">
        <f>IF('Indicator Data'!AU85="No data","x",ROUND(IF('Indicator Data'!AU85&gt;X$195,10,IF('Indicator Data'!AU85&lt;X$194,0,10-(X$195-'Indicator Data'!AU85)/(X$195-X$194)*10)),1))</f>
        <v>0.1</v>
      </c>
      <c r="Y82" s="159" t="str">
        <f>IF('Indicator Data'!AX85="No data","x",ROUND(IF('Indicator Data'!AX85&gt;Y$195,10,IF('Indicator Data'!AX85&lt;Y$194,0,10-(Y$195-'Indicator Data'!AX85)/(Y$195-Y$194)*10)),1))</f>
        <v>x</v>
      </c>
      <c r="Z82" s="57">
        <f>IF('Indicator Data'!AY85="No data","x",IF(('Indicator Data'!AY85/'Indicator Data'!CJ85)&gt;1,1,IF('Indicator Data'!AY85&gt;'Indicator Data'!AY85,1,'Indicator Data'!AY85/'Indicator Data'!CJ85)))</f>
        <v>2.048131919357673E-6</v>
      </c>
      <c r="AA82" s="159">
        <f t="shared" si="38"/>
        <v>0</v>
      </c>
      <c r="AB82" s="54">
        <f t="shared" si="25"/>
        <v>0.2</v>
      </c>
      <c r="AC82" s="53">
        <f>IF('Indicator Data'!AS85="No data","x",ROUND(IF('Indicator Data'!AS85&gt;AC$195,10,IF('Indicator Data'!AS85&lt;AC$194,0,10-(AC$195-'Indicator Data'!AS85)/(AC$195-AC$194)*10)),1))</f>
        <v>0.3</v>
      </c>
      <c r="AD82" s="53" t="str">
        <f>IF('Indicator Data'!AT85="No data","x",ROUND(IF('Indicator Data'!AT85&gt;AD$195,10,IF('Indicator Data'!AT85&lt;AD$194,0,10-(AD$195-'Indicator Data'!AT85)/(AD$195-AD$194)*10)),1))</f>
        <v>x</v>
      </c>
      <c r="AE82" s="54">
        <f t="shared" si="39"/>
        <v>0.3</v>
      </c>
      <c r="AF82" s="67">
        <f>('Indicator Data'!BD85+'Indicator Data'!BC85*0.5+'Indicator Data'!BB85*0.25)/1000</f>
        <v>7.4999999999999997E-2</v>
      </c>
      <c r="AG82" s="59">
        <f>AF82*1000/'Indicator Data'!CJ85</f>
        <v>1.5360989395182548E-5</v>
      </c>
      <c r="AH82" s="54">
        <f t="shared" si="40"/>
        <v>0</v>
      </c>
      <c r="AI82" s="53">
        <f>IF('Indicator Data'!BH85="No data","x",ROUND(IF('Indicator Data'!BH85&lt;$AI$194,10,IF('Indicator Data'!BH85&gt;$AI$195,0,($AI$195-'Indicator Data'!BH85)/($AI$195-$AI$194)*10)),1))</f>
        <v>0.4</v>
      </c>
      <c r="AJ82" s="53">
        <f>IF('Indicator Data'!BI85="No data","x",ROUND(IF('Indicator Data'!BI85&gt;$AJ$195,10,IF('Indicator Data'!BI85&lt;$AJ$194,0,10-($AJ$195-'Indicator Data'!BI85)/($AJ$195-$AJ$194)*10)),1))</f>
        <v>0</v>
      </c>
      <c r="AK82" s="54">
        <f t="shared" si="26"/>
        <v>0.2</v>
      </c>
      <c r="AL82" s="60">
        <f t="shared" si="27"/>
        <v>0.2</v>
      </c>
      <c r="AM82" s="61">
        <f t="shared" si="28"/>
        <v>2.2000000000000002</v>
      </c>
      <c r="AN82" s="53">
        <f>IF('Indicator Data'!BJ85="No data","x",ROUND((IF(LOG('Indicator Data'!BJ85)&gt;AN$195,10,IF(LOG('Indicator Data'!BJ85)&lt;AN$194,0,10-(AN$195-LOG('Indicator Data'!BJ85))/(AN$195-AN$194)*10))),1))</f>
        <v>10</v>
      </c>
      <c r="AO82" s="53">
        <f>IF('Indicator Data'!BK85="No data","x",ROUND((IF(LOG('Indicator Data'!BK85)&gt;AO$195,10,IF(LOG('Indicator Data'!BK85)&lt;AO$194,0,10-(AO$195-LOG('Indicator Data'!BK85))/(AO$195-AO$194)*10))),1))</f>
        <v>7.5</v>
      </c>
      <c r="AP82" s="54">
        <f t="shared" si="41"/>
        <v>8.8000000000000007</v>
      </c>
      <c r="AQ82" s="54">
        <f>IF('Indicator Data'!BL85=0,10,ROUND(IF(LOG('Indicator Data'!BL85)&gt;AQ$195,0,IF(LOG('Indicator Data'!BL85)&lt;AQ$194,10,(AQ$195-LOG('Indicator Data'!BL85))/(AQ$195-AQ$194)*10)),1))</f>
        <v>6.7</v>
      </c>
      <c r="AR82" s="54">
        <f>IF('Indicator Data'!BM85="No data","x",ROUND(IF('Indicator Data'!BM85&gt;AR$195,10,IF('Indicator Data'!BM85&lt;AR$194,0,10-(AR$195-'Indicator Data'!BM85)/(AR$195-AR$194)*10)),1))</f>
        <v>0</v>
      </c>
      <c r="AS82" s="56">
        <f t="shared" si="42"/>
        <v>5.2</v>
      </c>
      <c r="AT82" s="53" t="str">
        <f>IF('Indicator Data'!BN85="No data","x",ROUND(IF('Indicator Data'!BN85^2&gt;AT$195,0,IF('Indicator Data'!BN85^2&lt;AT$194,10,(AT$195-'Indicator Data'!BN85^2)/(AT$195-AT$194)*10)),1))</f>
        <v>x</v>
      </c>
      <c r="AU82" s="53">
        <f>IF('Indicator Data'!BO85="No data","x",ROUND(IF('Indicator Data'!BO85&gt;AU$195,0,IF('Indicator Data'!BO85&lt;AU$194,10,(AU$195-'Indicator Data'!BO85)/(AU$195-AU$194)*10)),1))</f>
        <v>5</v>
      </c>
      <c r="AV82" s="53">
        <f>IF('Indicator Data'!BP85="No data","x",ROUND(IF('Indicator Data'!BP85&gt;AV$195,0,IF('Indicator Data'!BP85&lt;AV$194,10,(AV$195-'Indicator Data'!BP85)/(AV$195-AV$194)*10)),1))</f>
        <v>1.8</v>
      </c>
      <c r="AW82" s="54">
        <f t="shared" si="43"/>
        <v>3.4</v>
      </c>
      <c r="AX82" s="54">
        <f>IF('Indicator Data'!BQ85="No data","x",ROUND(IF('Indicator Data'!BQ85&gt;AX$195,0,IF('Indicator Data'!BQ85&lt;AX$194,10,(AX$195-'Indicator Data'!BQ85)/(AX$195-AX$194)*10)),1))</f>
        <v>3.9</v>
      </c>
      <c r="AY82" s="56">
        <f t="shared" si="44"/>
        <v>3.7</v>
      </c>
      <c r="AZ82" s="61">
        <f t="shared" si="45"/>
        <v>4.5</v>
      </c>
    </row>
    <row r="83" spans="1:52" s="2" customFormat="1" x14ac:dyDescent="0.3">
      <c r="A83" s="98" t="str">
        <f>'Indicator Data'!A86</f>
        <v>Israel</v>
      </c>
      <c r="B83" s="39" t="str">
        <f>'Indicator Data'!B86</f>
        <v>ISR</v>
      </c>
      <c r="C83" s="53">
        <f>ROUND(IF('Indicator Data'!AL86="No data",IF((0.1022*LN('Indicator Data'!CI86)-0.1711)&gt;C$195,0,IF((0.1022*LN('Indicator Data'!CI86)-0.1711)&lt;C$194,10,(C$195-(0.1022*LN('Indicator Data'!CI86)-0.1711))/(C$195-C$194)*10)),IF('Indicator Data'!AL86&gt;C$195,0,IF('Indicator Data'!AL86&lt;C$194,10,(C$195-'Indicator Data'!AL86)/(C$195-C$194)*10))),1)</f>
        <v>0</v>
      </c>
      <c r="D83" s="53" t="str">
        <f>IF('Indicator Data'!AM86="No data","x",ROUND((IF(LOG('Indicator Data'!AM86*1000)&gt;D$195,10,IF(LOG('Indicator Data'!AM86*1000)&lt;D$194,0,10-(D$195-LOG('Indicator Data'!AM86*1000))/(D$195-D$194)*10))),1))</f>
        <v>x</v>
      </c>
      <c r="E83" s="54">
        <f t="shared" si="29"/>
        <v>0</v>
      </c>
      <c r="F83" s="53">
        <f>IF('Indicator Data'!AZ86="No data","x",ROUND(IF('Indicator Data'!AZ86&gt;F$195,10,IF('Indicator Data'!AZ86&lt;F$194,0,10-(F$195-'Indicator Data'!AZ86)/(F$195-F$194)*10)),1))</f>
        <v>1.3</v>
      </c>
      <c r="G83" s="53">
        <f>IF('Indicator Data'!BA86="No data","x",ROUND(IF('Indicator Data'!BA86&gt;G$195,10,IF('Indicator Data'!BA86&lt;G$194,0,10-(G$195-'Indicator Data'!BA86)/(G$195-G$194)*10)),1))</f>
        <v>3.5</v>
      </c>
      <c r="H83" s="54">
        <f t="shared" si="30"/>
        <v>2.4</v>
      </c>
      <c r="I83" s="55">
        <f>SUM(IF('Indicator Data'!AN86=0,0,'Indicator Data'!AN86),SUM('Indicator Data'!AO86:AP86))</f>
        <v>0</v>
      </c>
      <c r="J83" s="55">
        <f>I83/'Indicator Data'!CJ86*1000000</f>
        <v>0</v>
      </c>
      <c r="K83" s="53">
        <f t="shared" si="31"/>
        <v>0</v>
      </c>
      <c r="L83" s="53" t="str">
        <f>IF('Indicator Data'!AQ86="No data","x",ROUND(IF('Indicator Data'!AQ86&gt;L$195,10,IF('Indicator Data'!AQ86&lt;L$194,0,10-(L$195-'Indicator Data'!AQ86)/(L$195-L$194)*10)),1))</f>
        <v>x</v>
      </c>
      <c r="M83" s="53">
        <f>IF('Indicator Data'!AR86="No data","x",IF('Indicator Data'!AR86=0,0,ROUND(IF('Indicator Data'!AR86&gt;M$195,10,IF('Indicator Data'!AR86&lt;M$194,0,10-(M$195-'Indicator Data'!AR86)/(M$195-M$194)*10)),1)))</f>
        <v>0.1</v>
      </c>
      <c r="N83" s="54">
        <f t="shared" si="32"/>
        <v>0.1</v>
      </c>
      <c r="O83" s="56">
        <f t="shared" si="33"/>
        <v>0.6</v>
      </c>
      <c r="P83" s="67">
        <f>IF(AND('Indicator Data'!BE86="No data",'Indicator Data'!BF86="No data"),0,SUM('Indicator Data'!BE86:BG86)/1000)</f>
        <v>54.139000000000003</v>
      </c>
      <c r="Q83" s="53">
        <f t="shared" si="34"/>
        <v>5.8</v>
      </c>
      <c r="R83" s="57">
        <f>P83*1000/'Indicator Data'!CJ86</f>
        <v>6.3548103833462859E-3</v>
      </c>
      <c r="S83" s="53">
        <f t="shared" si="35"/>
        <v>5</v>
      </c>
      <c r="T83" s="58">
        <f t="shared" si="36"/>
        <v>5.4</v>
      </c>
      <c r="U83" s="53" t="str">
        <f>IF('Indicator Data'!AV86="No data","x",ROUND(IF('Indicator Data'!AV86&gt;U$195,10,IF('Indicator Data'!AV86&lt;U$194,0,10-(U$195-'Indicator Data'!AV86)/(U$195-U$194)*10)),1))</f>
        <v>x</v>
      </c>
      <c r="V83" s="53" t="str">
        <f>IF('Indicator Data'!AW86="No data","x",IF('Indicator Data'!AW86=0,0,ROUND(IF('Indicator Data'!AW86&gt;V$195,10,IF('Indicator Data'!AW86&lt;V$194,0,10-(V$195-'Indicator Data'!AW86)/(V$195-V$194)*10)),1)))</f>
        <v>x</v>
      </c>
      <c r="W83" s="53" t="str">
        <f t="shared" si="37"/>
        <v>x</v>
      </c>
      <c r="X83" s="53">
        <f>IF('Indicator Data'!AU86="No data","x",ROUND(IF('Indicator Data'!AU86&gt;X$195,10,IF('Indicator Data'!AU86&lt;X$194,0,10-(X$195-'Indicator Data'!AU86)/(X$195-X$194)*10)),1))</f>
        <v>0.1</v>
      </c>
      <c r="Y83" s="159" t="str">
        <f>IF('Indicator Data'!AX86="No data","x",ROUND(IF('Indicator Data'!AX86&gt;Y$195,10,IF('Indicator Data'!AX86&lt;Y$194,0,10-(Y$195-'Indicator Data'!AX86)/(Y$195-Y$194)*10)),1))</f>
        <v>x</v>
      </c>
      <c r="Z83" s="57">
        <f>IF('Indicator Data'!AY86="No data","x",IF(('Indicator Data'!AY86/'Indicator Data'!CJ86)&gt;1,1,IF('Indicator Data'!AY86&gt;'Indicator Data'!AY86,1,'Indicator Data'!AY86/'Indicator Data'!CJ86)))</f>
        <v>0</v>
      </c>
      <c r="AA83" s="159">
        <f t="shared" si="38"/>
        <v>0</v>
      </c>
      <c r="AB83" s="54">
        <f t="shared" si="25"/>
        <v>0.1</v>
      </c>
      <c r="AC83" s="53">
        <f>IF('Indicator Data'!AS86="No data","x",ROUND(IF('Indicator Data'!AS86&gt;AC$195,10,IF('Indicator Data'!AS86&lt;AC$194,0,10-(AC$195-'Indicator Data'!AS86)/(AC$195-AC$194)*10)),1))</f>
        <v>0.3</v>
      </c>
      <c r="AD83" s="53" t="str">
        <f>IF('Indicator Data'!AT86="No data","x",ROUND(IF('Indicator Data'!AT86&gt;AD$195,10,IF('Indicator Data'!AT86&lt;AD$194,0,10-(AD$195-'Indicator Data'!AT86)/(AD$195-AD$194)*10)),1))</f>
        <v>x</v>
      </c>
      <c r="AE83" s="54">
        <f t="shared" si="39"/>
        <v>0.3</v>
      </c>
      <c r="AF83" s="67">
        <f>('Indicator Data'!BD86+'Indicator Data'!BC86*0.5+'Indicator Data'!BB86*0.25)/1000</f>
        <v>0</v>
      </c>
      <c r="AG83" s="59">
        <f>AF83*1000/'Indicator Data'!CJ86</f>
        <v>0</v>
      </c>
      <c r="AH83" s="54">
        <f t="shared" si="40"/>
        <v>0</v>
      </c>
      <c r="AI83" s="53">
        <f>IF('Indicator Data'!BH86="No data","x",ROUND(IF('Indicator Data'!BH86&lt;$AI$194,10,IF('Indicator Data'!BH86&gt;$AI$195,0,($AI$195-'Indicator Data'!BH86)/($AI$195-$AI$194)*10)),1))</f>
        <v>0</v>
      </c>
      <c r="AJ83" s="53">
        <f>IF('Indicator Data'!BI86="No data","x",ROUND(IF('Indicator Data'!BI86&gt;$AJ$195,10,IF('Indicator Data'!BI86&lt;$AJ$194,0,10-($AJ$195-'Indicator Data'!BI86)/($AJ$195-$AJ$194)*10)),1))</f>
        <v>0</v>
      </c>
      <c r="AK83" s="54">
        <f t="shared" si="26"/>
        <v>0</v>
      </c>
      <c r="AL83" s="60">
        <f t="shared" si="27"/>
        <v>0.1</v>
      </c>
      <c r="AM83" s="61">
        <f t="shared" si="28"/>
        <v>3.2</v>
      </c>
      <c r="AN83" s="53">
        <f>IF('Indicator Data'!BJ86="No data","x",ROUND((IF(LOG('Indicator Data'!BJ86)&gt;AN$195,10,IF(LOG('Indicator Data'!BJ86)&lt;AN$194,0,10-(AN$195-LOG('Indicator Data'!BJ86))/(AN$195-AN$194)*10))),1))</f>
        <v>7.2</v>
      </c>
      <c r="AO83" s="53">
        <f>IF('Indicator Data'!BK86="No data","x",ROUND((IF(LOG('Indicator Data'!BK86)&gt;AO$195,10,IF(LOG('Indicator Data'!BK86)&lt;AO$194,0,10-(AO$195-LOG('Indicator Data'!BK86))/(AO$195-AO$194)*10))),1))</f>
        <v>6.4</v>
      </c>
      <c r="AP83" s="54">
        <f t="shared" si="41"/>
        <v>6.8</v>
      </c>
      <c r="AQ83" s="54">
        <f>IF('Indicator Data'!BL86=0,10,ROUND(IF(LOG('Indicator Data'!BL86)&gt;AQ$195,0,IF(LOG('Indicator Data'!BL86)&lt;AQ$194,10,(AQ$195-LOG('Indicator Data'!BL86))/(AQ$195-AQ$194)*10)),1))</f>
        <v>5.2</v>
      </c>
      <c r="AR83" s="54">
        <f>IF('Indicator Data'!BM86="No data","x",ROUND(IF('Indicator Data'!BM86&gt;AR$195,10,IF('Indicator Data'!BM86&lt;AR$194,0,10-(AR$195-'Indicator Data'!BM86)/(AR$195-AR$194)*10)),1))</f>
        <v>2</v>
      </c>
      <c r="AS83" s="56">
        <f t="shared" si="42"/>
        <v>4.7</v>
      </c>
      <c r="AT83" s="53" t="str">
        <f>IF('Indicator Data'!BN86="No data","x",ROUND(IF('Indicator Data'!BN86^2&gt;AT$195,0,IF('Indicator Data'!BN86^2&lt;AT$194,10,(AT$195-'Indicator Data'!BN86^2)/(AT$195-AT$194)*10)),1))</f>
        <v>x</v>
      </c>
      <c r="AU83" s="53">
        <f>IF('Indicator Data'!BO86="No data","x",ROUND(IF('Indicator Data'!BO86&gt;AU$195,0,IF('Indicator Data'!BO86&lt;AU$194,10,(AU$195-'Indicator Data'!BO86)/(AU$195-AU$194)*10)),1))</f>
        <v>3.7</v>
      </c>
      <c r="AV83" s="53">
        <f>IF('Indicator Data'!BP86="No data","x",ROUND(IF('Indicator Data'!BP86&gt;AV$195,0,IF('Indicator Data'!BP86&lt;AV$194,10,(AV$195-'Indicator Data'!BP86)/(AV$195-AV$194)*10)),1))</f>
        <v>3.9</v>
      </c>
      <c r="AW83" s="54">
        <f t="shared" si="43"/>
        <v>3.8</v>
      </c>
      <c r="AX83" s="54">
        <f>IF('Indicator Data'!BQ86="No data","x",ROUND(IF('Indicator Data'!BQ86&gt;AX$195,0,IF('Indicator Data'!BQ86&lt;AX$194,10,(AX$195-'Indicator Data'!BQ86)/(AX$195-AX$194)*10)),1))</f>
        <v>5.9</v>
      </c>
      <c r="AY83" s="56">
        <f t="shared" si="44"/>
        <v>4.9000000000000004</v>
      </c>
      <c r="AZ83" s="61">
        <f t="shared" si="45"/>
        <v>4.8</v>
      </c>
    </row>
    <row r="84" spans="1:52" s="2" customFormat="1" x14ac:dyDescent="0.3">
      <c r="A84" s="98" t="str">
        <f>'Indicator Data'!A87</f>
        <v>Italy</v>
      </c>
      <c r="B84" s="39" t="str">
        <f>'Indicator Data'!B87</f>
        <v>ITA</v>
      </c>
      <c r="C84" s="53">
        <f>ROUND(IF('Indicator Data'!AL87="No data",IF((0.1022*LN('Indicator Data'!CI87)-0.1711)&gt;C$195,0,IF((0.1022*LN('Indicator Data'!CI87)-0.1711)&lt;C$194,10,(C$195-(0.1022*LN('Indicator Data'!CI87)-0.1711))/(C$195-C$194)*10)),IF('Indicator Data'!AL87&gt;C$195,0,IF('Indicator Data'!AL87&lt;C$194,10,(C$195-'Indicator Data'!AL87)/(C$195-C$194)*10))),1)</f>
        <v>0.3</v>
      </c>
      <c r="D84" s="53" t="str">
        <f>IF('Indicator Data'!AM87="No data","x",ROUND((IF(LOG('Indicator Data'!AM87*1000)&gt;D$195,10,IF(LOG('Indicator Data'!AM87*1000)&lt;D$194,0,10-(D$195-LOG('Indicator Data'!AM87*1000))/(D$195-D$194)*10))),1))</f>
        <v>x</v>
      </c>
      <c r="E84" s="54">
        <f t="shared" si="29"/>
        <v>0.3</v>
      </c>
      <c r="F84" s="53">
        <f>IF('Indicator Data'!AZ87="No data","x",ROUND(IF('Indicator Data'!AZ87&gt;F$195,10,IF('Indicator Data'!AZ87&lt;F$194,0,10-(F$195-'Indicator Data'!AZ87)/(F$195-F$194)*10)),1))</f>
        <v>0.9</v>
      </c>
      <c r="G84" s="53">
        <f>IF('Indicator Data'!BA87="No data","x",ROUND(IF('Indicator Data'!BA87&gt;G$195,10,IF('Indicator Data'!BA87&lt;G$194,0,10-(G$195-'Indicator Data'!BA87)/(G$195-G$194)*10)),1))</f>
        <v>2.6</v>
      </c>
      <c r="H84" s="54">
        <f t="shared" si="30"/>
        <v>1.8</v>
      </c>
      <c r="I84" s="55">
        <f>SUM(IF('Indicator Data'!AN87=0,0,'Indicator Data'!AN87),SUM('Indicator Data'!AO87:AP87))</f>
        <v>48.240299999999998</v>
      </c>
      <c r="J84" s="55">
        <f>I84/'Indicator Data'!CJ87*1000000</f>
        <v>0.79670068874544397</v>
      </c>
      <c r="K84" s="53">
        <f t="shared" si="31"/>
        <v>0</v>
      </c>
      <c r="L84" s="53" t="str">
        <f>IF('Indicator Data'!AQ87="No data","x",ROUND(IF('Indicator Data'!AQ87&gt;L$195,10,IF('Indicator Data'!AQ87&lt;L$194,0,10-(L$195-'Indicator Data'!AQ87)/(L$195-L$194)*10)),1))</f>
        <v>x</v>
      </c>
      <c r="M84" s="53">
        <f>IF('Indicator Data'!AR87="No data","x",IF('Indicator Data'!AR87=0,0,ROUND(IF('Indicator Data'!AR87&gt;M$195,10,IF('Indicator Data'!AR87&lt;M$194,0,10-(M$195-'Indicator Data'!AR87)/(M$195-M$194)*10)),1)))</f>
        <v>0.2</v>
      </c>
      <c r="N84" s="54">
        <f t="shared" si="32"/>
        <v>0.1</v>
      </c>
      <c r="O84" s="56">
        <f t="shared" si="33"/>
        <v>0.6</v>
      </c>
      <c r="P84" s="67">
        <f>IF(AND('Indicator Data'!BE87="No data",'Indicator Data'!BF87="No data"),0,SUM('Indicator Data'!BE87:BG87)/1000)</f>
        <v>294.86700000000002</v>
      </c>
      <c r="Q84" s="53">
        <f t="shared" si="34"/>
        <v>8.1999999999999993</v>
      </c>
      <c r="R84" s="57">
        <f>P84*1000/'Indicator Data'!CJ87</f>
        <v>4.8698026751140197E-3</v>
      </c>
      <c r="S84" s="53">
        <f t="shared" si="35"/>
        <v>4.7</v>
      </c>
      <c r="T84" s="58">
        <f t="shared" si="36"/>
        <v>6.5</v>
      </c>
      <c r="U84" s="53">
        <f>IF('Indicator Data'!AV87="No data","x",ROUND(IF('Indicator Data'!AV87&gt;U$195,10,IF('Indicator Data'!AV87&lt;U$194,0,10-(U$195-'Indicator Data'!AV87)/(U$195-U$194)*10)),1))</f>
        <v>0.6</v>
      </c>
      <c r="V84" s="53">
        <f>IF('Indicator Data'!AW87="No data","x",IF('Indicator Data'!AW87=0,0,ROUND(IF('Indicator Data'!AW87&gt;V$195,10,IF('Indicator Data'!AW87&lt;V$194,0,10-(V$195-'Indicator Data'!AW87)/(V$195-V$194)*10)),1)))</f>
        <v>0.3</v>
      </c>
      <c r="W84" s="53">
        <f t="shared" si="37"/>
        <v>0.44999999999999996</v>
      </c>
      <c r="X84" s="53">
        <f>IF('Indicator Data'!AU87="No data","x",ROUND(IF('Indicator Data'!AU87&gt;X$195,10,IF('Indicator Data'!AU87&lt;X$194,0,10-(X$195-'Indicator Data'!AU87)/(X$195-X$194)*10)),1))</f>
        <v>0.1</v>
      </c>
      <c r="Y84" s="159" t="str">
        <f>IF('Indicator Data'!AX87="No data","x",ROUND(IF('Indicator Data'!AX87&gt;Y$195,10,IF('Indicator Data'!AX87&lt;Y$194,0,10-(Y$195-'Indicator Data'!AX87)/(Y$195-Y$194)*10)),1))</f>
        <v>x</v>
      </c>
      <c r="Z84" s="57">
        <f>IF('Indicator Data'!AY87="No data","x",IF(('Indicator Data'!AY87/'Indicator Data'!CJ87)&gt;1,1,IF('Indicator Data'!AY87&gt;'Indicator Data'!AY87,1,'Indicator Data'!AY87/'Indicator Data'!CJ87)))</f>
        <v>1.7010709083645984E-6</v>
      </c>
      <c r="AA84" s="159">
        <f t="shared" si="38"/>
        <v>0</v>
      </c>
      <c r="AB84" s="54">
        <f t="shared" si="25"/>
        <v>0.2</v>
      </c>
      <c r="AC84" s="53">
        <f>IF('Indicator Data'!AS87="No data","x",ROUND(IF('Indicator Data'!AS87&gt;AC$195,10,IF('Indicator Data'!AS87&lt;AC$194,0,10-(AC$195-'Indicator Data'!AS87)/(AC$195-AC$194)*10)),1))</f>
        <v>0.2</v>
      </c>
      <c r="AD84" s="53" t="str">
        <f>IF('Indicator Data'!AT87="No data","x",ROUND(IF('Indicator Data'!AT87&gt;AD$195,10,IF('Indicator Data'!AT87&lt;AD$194,0,10-(AD$195-'Indicator Data'!AT87)/(AD$195-AD$194)*10)),1))</f>
        <v>x</v>
      </c>
      <c r="AE84" s="54">
        <f t="shared" si="39"/>
        <v>0.2</v>
      </c>
      <c r="AF84" s="67">
        <f>('Indicator Data'!BD87+'Indicator Data'!BC87*0.5+'Indicator Data'!BB87*0.25)/1000</f>
        <v>3.8507500000000001</v>
      </c>
      <c r="AG84" s="59">
        <f>AF84*1000/'Indicator Data'!CJ87</f>
        <v>6.3596104858106578E-5</v>
      </c>
      <c r="AH84" s="54">
        <f t="shared" si="40"/>
        <v>0</v>
      </c>
      <c r="AI84" s="53">
        <f>IF('Indicator Data'!BH87="No data","x",ROUND(IF('Indicator Data'!BH87&lt;$AI$194,10,IF('Indicator Data'!BH87&gt;$AI$195,0,($AI$195-'Indicator Data'!BH87)/($AI$195-$AI$194)*10)),1))</f>
        <v>0.8</v>
      </c>
      <c r="AJ84" s="53">
        <f>IF('Indicator Data'!BI87="No data","x",ROUND(IF('Indicator Data'!BI87&gt;$AJ$195,10,IF('Indicator Data'!BI87&lt;$AJ$194,0,10-($AJ$195-'Indicator Data'!BI87)/($AJ$195-$AJ$194)*10)),1))</f>
        <v>0</v>
      </c>
      <c r="AK84" s="54">
        <f t="shared" si="26"/>
        <v>0.4</v>
      </c>
      <c r="AL84" s="60">
        <f t="shared" si="27"/>
        <v>0.2</v>
      </c>
      <c r="AM84" s="61">
        <f t="shared" si="28"/>
        <v>4</v>
      </c>
      <c r="AN84" s="53">
        <f>IF('Indicator Data'!BJ87="No data","x",ROUND((IF(LOG('Indicator Data'!BJ87)&gt;AN$195,10,IF(LOG('Indicator Data'!BJ87)&lt;AN$194,0,10-(AN$195-LOG('Indicator Data'!BJ87))/(AN$195-AN$194)*10))),1))</f>
        <v>8.6</v>
      </c>
      <c r="AO84" s="53">
        <f>IF('Indicator Data'!BK87="No data","x",ROUND((IF(LOG('Indicator Data'!BK87)&gt;AO$195,10,IF(LOG('Indicator Data'!BK87)&lt;AO$194,0,10-(AO$195-LOG('Indicator Data'!BK87))/(AO$195-AO$194)*10))),1))</f>
        <v>9.4</v>
      </c>
      <c r="AP84" s="54">
        <f t="shared" si="41"/>
        <v>9</v>
      </c>
      <c r="AQ84" s="54">
        <f>IF('Indicator Data'!BL87=0,10,ROUND(IF(LOG('Indicator Data'!BL87)&gt;AQ$195,0,IF(LOG('Indicator Data'!BL87)&lt;AQ$194,10,(AQ$195-LOG('Indicator Data'!BL87))/(AQ$195-AQ$194)*10)),1))</f>
        <v>6.7</v>
      </c>
      <c r="AR84" s="54">
        <f>IF('Indicator Data'!BM87="No data","x",ROUND(IF('Indicator Data'!BM87&gt;AR$195,10,IF('Indicator Data'!BM87&lt;AR$194,0,10-(AR$195-'Indicator Data'!BM87)/(AR$195-AR$194)*10)),1))</f>
        <v>8</v>
      </c>
      <c r="AS84" s="56">
        <f t="shared" si="42"/>
        <v>7.9</v>
      </c>
      <c r="AT84" s="53">
        <f>IF('Indicator Data'!BN87="No data","x",ROUND(IF('Indicator Data'!BN87^2&gt;AT$195,0,IF('Indicator Data'!BN87^2&lt;AT$194,10,(AT$195-'Indicator Data'!BN87^2)/(AT$195-AT$194)*10)),1))</f>
        <v>0.2</v>
      </c>
      <c r="AU84" s="53">
        <f>IF('Indicator Data'!BO87="No data","x",ROUND(IF('Indicator Data'!BO87&gt;AU$195,0,IF('Indicator Data'!BO87&lt;AU$194,10,(AU$195-'Indicator Data'!BO87)/(AU$195-AU$194)*10)),1))</f>
        <v>3.2</v>
      </c>
      <c r="AV84" s="53">
        <f>IF('Indicator Data'!BP87="No data","x",ROUND(IF('Indicator Data'!BP87&gt;AV$195,0,IF('Indicator Data'!BP87&lt;AV$194,10,(AV$195-'Indicator Data'!BP87)/(AV$195-AV$194)*10)),1))</f>
        <v>5.6</v>
      </c>
      <c r="AW84" s="54">
        <f t="shared" si="43"/>
        <v>3</v>
      </c>
      <c r="AX84" s="54">
        <f>IF('Indicator Data'!BQ87="No data","x",ROUND(IF('Indicator Data'!BQ87&gt;AX$195,0,IF('Indicator Data'!BQ87&lt;AX$194,10,(AX$195-'Indicator Data'!BQ87)/(AX$195-AX$194)*10)),1))</f>
        <v>8.6</v>
      </c>
      <c r="AY84" s="56">
        <f t="shared" si="44"/>
        <v>5.8</v>
      </c>
      <c r="AZ84" s="61">
        <f t="shared" si="45"/>
        <v>6.9</v>
      </c>
    </row>
    <row r="85" spans="1:52" s="2" customFormat="1" x14ac:dyDescent="0.3">
      <c r="A85" s="98" t="str">
        <f>'Indicator Data'!A88</f>
        <v>Jamaica</v>
      </c>
      <c r="B85" s="39" t="str">
        <f>'Indicator Data'!B88</f>
        <v>JAM</v>
      </c>
      <c r="C85" s="53">
        <f>ROUND(IF('Indicator Data'!AL88="No data",IF((0.1022*LN('Indicator Data'!CI88)-0.1711)&gt;C$195,0,IF((0.1022*LN('Indicator Data'!CI88)-0.1711)&lt;C$194,10,(C$195-(0.1022*LN('Indicator Data'!CI88)-0.1711))/(C$195-C$194)*10)),IF('Indicator Data'!AL88&gt;C$195,0,IF('Indicator Data'!AL88&lt;C$194,10,(C$195-'Indicator Data'!AL88)/(C$195-C$194)*10))),1)</f>
        <v>3.5</v>
      </c>
      <c r="D85" s="53">
        <f>IF('Indicator Data'!AM88="No data","x",ROUND((IF(LOG('Indicator Data'!AM88*1000)&gt;D$195,10,IF(LOG('Indicator Data'!AM88*1000)&lt;D$194,0,10-(D$195-LOG('Indicator Data'!AM88*1000))/(D$195-D$194)*10))),1))</f>
        <v>4.7</v>
      </c>
      <c r="E85" s="54">
        <f t="shared" si="29"/>
        <v>4.0999999999999996</v>
      </c>
      <c r="F85" s="53">
        <f>IF('Indicator Data'!AZ88="No data","x",ROUND(IF('Indicator Data'!AZ88&gt;F$195,10,IF('Indicator Data'!AZ88&lt;F$194,0,10-(F$195-'Indicator Data'!AZ88)/(F$195-F$194)*10)),1))</f>
        <v>5.4</v>
      </c>
      <c r="G85" s="53" t="str">
        <f>IF('Indicator Data'!BA88="No data","x",ROUND(IF('Indicator Data'!BA88&gt;G$195,10,IF('Indicator Data'!BA88&lt;G$194,0,10-(G$195-'Indicator Data'!BA88)/(G$195-G$194)*10)),1))</f>
        <v>x</v>
      </c>
      <c r="H85" s="54">
        <f t="shared" si="30"/>
        <v>5.4</v>
      </c>
      <c r="I85" s="55">
        <f>SUM(IF('Indicator Data'!AN88=0,0,'Indicator Data'!AN88),SUM('Indicator Data'!AO88:AP88))</f>
        <v>84.16</v>
      </c>
      <c r="J85" s="55">
        <f>I85/'Indicator Data'!CJ88*1000000</f>
        <v>28.545486058467368</v>
      </c>
      <c r="K85" s="53">
        <f t="shared" si="31"/>
        <v>0.6</v>
      </c>
      <c r="L85" s="53">
        <f>IF('Indicator Data'!AQ88="No data","x",ROUND(IF('Indicator Data'!AQ88&gt;L$195,10,IF('Indicator Data'!AQ88&lt;L$194,0,10-(L$195-'Indicator Data'!AQ88)/(L$195-L$194)*10)),1))</f>
        <v>0.4</v>
      </c>
      <c r="M85" s="53">
        <f>IF('Indicator Data'!AR88="No data","x",IF('Indicator Data'!AR88=0,0,ROUND(IF('Indicator Data'!AR88&gt;M$195,10,IF('Indicator Data'!AR88&lt;M$194,0,10-(M$195-'Indicator Data'!AR88)/(M$195-M$194)*10)),1)))</f>
        <v>5.3</v>
      </c>
      <c r="N85" s="54">
        <f t="shared" si="32"/>
        <v>2.1</v>
      </c>
      <c r="O85" s="56">
        <f t="shared" si="33"/>
        <v>3.9</v>
      </c>
      <c r="P85" s="67">
        <f>IF(AND('Indicator Data'!BE88="No data",'Indicator Data'!BF88="No data"),0,SUM('Indicator Data'!BE88:BG88)/1000)</f>
        <v>3.6999999999999998E-2</v>
      </c>
      <c r="Q85" s="53">
        <f t="shared" si="34"/>
        <v>0</v>
      </c>
      <c r="R85" s="57">
        <f>P85*1000/'Indicator Data'!CJ88</f>
        <v>1.2549702758594258E-5</v>
      </c>
      <c r="S85" s="53">
        <f t="shared" si="35"/>
        <v>0</v>
      </c>
      <c r="T85" s="58">
        <f t="shared" si="36"/>
        <v>0</v>
      </c>
      <c r="U85" s="53">
        <f>IF('Indicator Data'!AV88="No data","x",ROUND(IF('Indicator Data'!AV88&gt;U$195,10,IF('Indicator Data'!AV88&lt;U$194,0,10-(U$195-'Indicator Data'!AV88)/(U$195-U$194)*10)),1))</f>
        <v>3.4</v>
      </c>
      <c r="V85" s="53">
        <f>IF('Indicator Data'!AW88="No data","x",IF('Indicator Data'!AW88=0,0,ROUND(IF('Indicator Data'!AW88&gt;V$195,10,IF('Indicator Data'!AW88&lt;V$194,0,10-(V$195-'Indicator Data'!AW88)/(V$195-V$194)*10)),1)))</f>
        <v>3.9</v>
      </c>
      <c r="W85" s="53">
        <f t="shared" si="37"/>
        <v>3.65</v>
      </c>
      <c r="X85" s="53">
        <f>IF('Indicator Data'!AU88="No data","x",ROUND(IF('Indicator Data'!AU88&gt;X$195,10,IF('Indicator Data'!AU88&lt;X$194,0,10-(X$195-'Indicator Data'!AU88)/(X$195-X$194)*10)),1))</f>
        <v>0.1</v>
      </c>
      <c r="Y85" s="159" t="str">
        <f>IF('Indicator Data'!AX88="No data","x",ROUND(IF('Indicator Data'!AX88&gt;Y$195,10,IF('Indicator Data'!AX88&lt;Y$194,0,10-(Y$195-'Indicator Data'!AX88)/(Y$195-Y$194)*10)),1))</f>
        <v>x</v>
      </c>
      <c r="Z85" s="57">
        <f>IF('Indicator Data'!AY88="No data","x",IF(('Indicator Data'!AY88/'Indicator Data'!CJ88)&gt;1,1,IF('Indicator Data'!AY88&gt;'Indicator Data'!AY88,1,'Indicator Data'!AY88/'Indicator Data'!CJ88)))</f>
        <v>0.10375246287916637</v>
      </c>
      <c r="AA85" s="159">
        <f t="shared" si="38"/>
        <v>1.2</v>
      </c>
      <c r="AB85" s="54">
        <f t="shared" si="25"/>
        <v>1.7</v>
      </c>
      <c r="AC85" s="53">
        <f>IF('Indicator Data'!AS88="No data","x",ROUND(IF('Indicator Data'!AS88&gt;AC$195,10,IF('Indicator Data'!AS88&lt;AC$194,0,10-(AC$195-'Indicator Data'!AS88)/(AC$195-AC$194)*10)),1))</f>
        <v>1.1000000000000001</v>
      </c>
      <c r="AD85" s="53">
        <f>IF('Indicator Data'!AT88="No data","x",ROUND(IF('Indicator Data'!AT88&gt;AD$195,10,IF('Indicator Data'!AT88&lt;AD$194,0,10-(AD$195-'Indicator Data'!AT88)/(AD$195-AD$194)*10)),1))</f>
        <v>0.5</v>
      </c>
      <c r="AE85" s="54">
        <f t="shared" si="39"/>
        <v>0.8</v>
      </c>
      <c r="AF85" s="67">
        <f>('Indicator Data'!BD88+'Indicator Data'!BC88*0.5+'Indicator Data'!BB88*0.25)/1000</f>
        <v>1.25</v>
      </c>
      <c r="AG85" s="59">
        <f>AF85*1000/'Indicator Data'!CJ88</f>
        <v>4.2397644454710329E-4</v>
      </c>
      <c r="AH85" s="54">
        <f t="shared" si="40"/>
        <v>0</v>
      </c>
      <c r="AI85" s="53">
        <f>IF('Indicator Data'!BH88="No data","x",ROUND(IF('Indicator Data'!BH88&lt;$AI$194,10,IF('Indicator Data'!BH88&gt;$AI$195,0,($AI$195-'Indicator Data'!BH88)/($AI$195-$AI$194)*10)),1))</f>
        <v>4.8</v>
      </c>
      <c r="AJ85" s="53">
        <f>IF('Indicator Data'!BI88="No data","x",ROUND(IF('Indicator Data'!BI88&gt;$AJ$195,10,IF('Indicator Data'!BI88&lt;$AJ$194,0,10-($AJ$195-'Indicator Data'!BI88)/($AJ$195-$AJ$194)*10)),1))</f>
        <v>1</v>
      </c>
      <c r="AK85" s="54">
        <f t="shared" si="26"/>
        <v>2.9</v>
      </c>
      <c r="AL85" s="60">
        <f t="shared" si="27"/>
        <v>1.4</v>
      </c>
      <c r="AM85" s="61">
        <f t="shared" si="28"/>
        <v>0.7</v>
      </c>
      <c r="AN85" s="53">
        <f>IF('Indicator Data'!BJ88="No data","x",ROUND((IF(LOG('Indicator Data'!BJ88)&gt;AN$195,10,IF(LOG('Indicator Data'!BJ88)&lt;AN$194,0,10-(AN$195-LOG('Indicator Data'!BJ88))/(AN$195-AN$194)*10))),1))</f>
        <v>3.1</v>
      </c>
      <c r="AO85" s="53">
        <f>IF('Indicator Data'!BK88="No data","x",ROUND((IF(LOG('Indicator Data'!BK88)&gt;AO$195,10,IF(LOG('Indicator Data'!BK88)&lt;AO$194,0,10-(AO$195-LOG('Indicator Data'!BK88))/(AO$195-AO$194)*10))),1))</f>
        <v>5.9</v>
      </c>
      <c r="AP85" s="54">
        <f t="shared" si="41"/>
        <v>4.5</v>
      </c>
      <c r="AQ85" s="54">
        <f>IF('Indicator Data'!BL88=0,10,ROUND(IF(LOG('Indicator Data'!BL88)&gt;AQ$195,0,IF(LOG('Indicator Data'!BL88)&lt;AQ$194,10,(AQ$195-LOG('Indicator Data'!BL88))/(AQ$195-AQ$194)*10)),1))</f>
        <v>5.6</v>
      </c>
      <c r="AR85" s="54">
        <f>IF('Indicator Data'!BM88="No data","x",ROUND(IF('Indicator Data'!BM88&gt;AR$195,10,IF('Indicator Data'!BM88&lt;AR$194,0,10-(AR$195-'Indicator Data'!BM88)/(AR$195-AR$194)*10)),1))</f>
        <v>8</v>
      </c>
      <c r="AS85" s="56">
        <f t="shared" si="42"/>
        <v>6</v>
      </c>
      <c r="AT85" s="53">
        <f>IF('Indicator Data'!BN88="No data","x",ROUND(IF('Indicator Data'!BN88^2&gt;AT$195,0,IF('Indicator Data'!BN88^2&lt;AT$194,10,(AT$195-'Indicator Data'!BN88^2)/(AT$195-AT$194)*10)),1))</f>
        <v>2.5</v>
      </c>
      <c r="AU85" s="53">
        <f>IF('Indicator Data'!BO88="No data","x",ROUND(IF('Indicator Data'!BO88&gt;AU$195,0,IF('Indicator Data'!BO88&lt;AU$194,10,(AU$195-'Indicator Data'!BO88)/(AU$195-AU$194)*10)),1))</f>
        <v>5.0999999999999996</v>
      </c>
      <c r="AV85" s="53">
        <f>IF('Indicator Data'!BP88="No data","x",ROUND(IF('Indicator Data'!BP88&gt;AV$195,0,IF('Indicator Data'!BP88&lt;AV$194,10,(AV$195-'Indicator Data'!BP88)/(AV$195-AV$194)*10)),1))</f>
        <v>0.9</v>
      </c>
      <c r="AW85" s="54">
        <f t="shared" si="43"/>
        <v>2.8</v>
      </c>
      <c r="AX85" s="54">
        <f>IF('Indicator Data'!BQ88="No data","x",ROUND(IF('Indicator Data'!BQ88&gt;AX$195,0,IF('Indicator Data'!BQ88&lt;AX$194,10,(AX$195-'Indicator Data'!BQ88)/(AX$195-AX$194)*10)),1))</f>
        <v>7.1</v>
      </c>
      <c r="AY85" s="56">
        <f t="shared" si="44"/>
        <v>5</v>
      </c>
      <c r="AZ85" s="61">
        <f t="shared" si="45"/>
        <v>5.5</v>
      </c>
    </row>
    <row r="86" spans="1:52" s="2" customFormat="1" x14ac:dyDescent="0.3">
      <c r="A86" s="98" t="str">
        <f>'Indicator Data'!A89</f>
        <v>Japan</v>
      </c>
      <c r="B86" s="39" t="str">
        <f>'Indicator Data'!B89</f>
        <v>JPN</v>
      </c>
      <c r="C86" s="53">
        <f>ROUND(IF('Indicator Data'!AL89="No data",IF((0.1022*LN('Indicator Data'!CI89)-0.1711)&gt;C$195,0,IF((0.1022*LN('Indicator Data'!CI89)-0.1711)&lt;C$194,10,(C$195-(0.1022*LN('Indicator Data'!CI89)-0.1711))/(C$195-C$194)*10)),IF('Indicator Data'!AL89&gt;C$195,0,IF('Indicator Data'!AL89&lt;C$194,10,(C$195-'Indicator Data'!AL89)/(C$195-C$194)*10))),1)</f>
        <v>0</v>
      </c>
      <c r="D86" s="53" t="str">
        <f>IF('Indicator Data'!AM89="No data","x",ROUND((IF(LOG('Indicator Data'!AM89*1000)&gt;D$195,10,IF(LOG('Indicator Data'!AM89*1000)&lt;D$194,0,10-(D$195-LOG('Indicator Data'!AM89*1000))/(D$195-D$194)*10))),1))</f>
        <v>x</v>
      </c>
      <c r="E86" s="54">
        <f t="shared" si="29"/>
        <v>0</v>
      </c>
      <c r="F86" s="53">
        <f>IF('Indicator Data'!AZ89="No data","x",ROUND(IF('Indicator Data'!AZ89&gt;F$195,10,IF('Indicator Data'!AZ89&lt;F$194,0,10-(F$195-'Indicator Data'!AZ89)/(F$195-F$194)*10)),1))</f>
        <v>1.3</v>
      </c>
      <c r="G86" s="53" t="str">
        <f>IF('Indicator Data'!BA89="No data","x",ROUND(IF('Indicator Data'!BA89&gt;G$195,10,IF('Indicator Data'!BA89&lt;G$194,0,10-(G$195-'Indicator Data'!BA89)/(G$195-G$194)*10)),1))</f>
        <v>x</v>
      </c>
      <c r="H86" s="54">
        <f t="shared" si="30"/>
        <v>1.3</v>
      </c>
      <c r="I86" s="55">
        <f>SUM(IF('Indicator Data'!AN89=0,0,'Indicator Data'!AN89),SUM('Indicator Data'!AO89:AP89))</f>
        <v>8</v>
      </c>
      <c r="J86" s="55">
        <f>I86/'Indicator Data'!CJ89*1000000</f>
        <v>6.3061494124335926E-2</v>
      </c>
      <c r="K86" s="53">
        <f t="shared" si="31"/>
        <v>0</v>
      </c>
      <c r="L86" s="53" t="str">
        <f>IF('Indicator Data'!AQ89="No data","x",ROUND(IF('Indicator Data'!AQ89&gt;L$195,10,IF('Indicator Data'!AQ89&lt;L$194,0,10-(L$195-'Indicator Data'!AQ89)/(L$195-L$194)*10)),1))</f>
        <v>x</v>
      </c>
      <c r="M86" s="53">
        <f>IF('Indicator Data'!AR89="No data","x",IF('Indicator Data'!AR89=0,0,ROUND(IF('Indicator Data'!AR89&gt;M$195,10,IF('Indicator Data'!AR89&lt;M$194,0,10-(M$195-'Indicator Data'!AR89)/(M$195-M$194)*10)),1)))</f>
        <v>0</v>
      </c>
      <c r="N86" s="54">
        <f t="shared" si="32"/>
        <v>0</v>
      </c>
      <c r="O86" s="56">
        <f t="shared" si="33"/>
        <v>0.3</v>
      </c>
      <c r="P86" s="67">
        <f>IF(AND('Indicator Data'!BE89="No data",'Indicator Data'!BF89="No data"),0,SUM('Indicator Data'!BE89:BG89)/1000)</f>
        <v>30.934999999999999</v>
      </c>
      <c r="Q86" s="53">
        <f t="shared" si="34"/>
        <v>5</v>
      </c>
      <c r="R86" s="57">
        <f>P86*1000/'Indicator Data'!CJ89</f>
        <v>2.4385091509204152E-4</v>
      </c>
      <c r="S86" s="53">
        <f t="shared" si="35"/>
        <v>2.2999999999999998</v>
      </c>
      <c r="T86" s="58">
        <f t="shared" si="36"/>
        <v>3.7</v>
      </c>
      <c r="U86" s="53">
        <f>IF('Indicator Data'!AV89="No data","x",ROUND(IF('Indicator Data'!AV89&gt;U$195,10,IF('Indicator Data'!AV89&lt;U$194,0,10-(U$195-'Indicator Data'!AV89)/(U$195-U$194)*10)),1))</f>
        <v>0.2</v>
      </c>
      <c r="V86" s="53">
        <f>IF('Indicator Data'!AW89="No data","x",IF('Indicator Data'!AW89=0,0,ROUND(IF('Indicator Data'!AW89&gt;V$195,10,IF('Indicator Data'!AW89&lt;V$194,0,10-(V$195-'Indicator Data'!AW89)/(V$195-V$194)*10)),1)))</f>
        <v>0.1</v>
      </c>
      <c r="W86" s="53">
        <f t="shared" si="37"/>
        <v>0.15000000000000002</v>
      </c>
      <c r="X86" s="53">
        <f>IF('Indicator Data'!AU89="No data","x",ROUND(IF('Indicator Data'!AU89&gt;X$195,10,IF('Indicator Data'!AU89&lt;X$194,0,10-(X$195-'Indicator Data'!AU89)/(X$195-X$194)*10)),1))</f>
        <v>0.3</v>
      </c>
      <c r="Y86" s="159" t="str">
        <f>IF('Indicator Data'!AX89="No data","x",ROUND(IF('Indicator Data'!AX89&gt;Y$195,10,IF('Indicator Data'!AX89&lt;Y$194,0,10-(Y$195-'Indicator Data'!AX89)/(Y$195-Y$194)*10)),1))</f>
        <v>x</v>
      </c>
      <c r="Z86" s="57">
        <f>IF('Indicator Data'!AY89="No data","x",IF(('Indicator Data'!AY89/'Indicator Data'!CJ89)&gt;1,1,IF('Indicator Data'!AY89&gt;'Indicator Data'!AY89,1,'Indicator Data'!AY89/'Indicator Data'!CJ89)))</f>
        <v>6.306149412433593E-8</v>
      </c>
      <c r="AA86" s="159">
        <f t="shared" si="38"/>
        <v>0</v>
      </c>
      <c r="AB86" s="54">
        <f t="shared" si="25"/>
        <v>0.2</v>
      </c>
      <c r="AC86" s="53">
        <f>IF('Indicator Data'!AS89="No data","x",ROUND(IF('Indicator Data'!AS89&gt;AC$195,10,IF('Indicator Data'!AS89&lt;AC$194,0,10-(AC$195-'Indicator Data'!AS89)/(AC$195-AC$194)*10)),1))</f>
        <v>0.2</v>
      </c>
      <c r="AD86" s="53">
        <f>IF('Indicator Data'!AT89="No data","x",ROUND(IF('Indicator Data'!AT89&gt;AD$195,10,IF('Indicator Data'!AT89&lt;AD$194,0,10-(AD$195-'Indicator Data'!AT89)/(AD$195-AD$194)*10)),1))</f>
        <v>0.8</v>
      </c>
      <c r="AE86" s="54">
        <f t="shared" si="39"/>
        <v>0.5</v>
      </c>
      <c r="AF86" s="67">
        <f>('Indicator Data'!BD89+'Indicator Data'!BC89*0.5+'Indicator Data'!BB89*0.25)/1000</f>
        <v>1349.1682499999999</v>
      </c>
      <c r="AG86" s="59">
        <f>AF86*1000/'Indicator Data'!CJ89</f>
        <v>1.063507070876445E-2</v>
      </c>
      <c r="AH86" s="54">
        <f t="shared" si="40"/>
        <v>1.1000000000000001</v>
      </c>
      <c r="AI86" s="53">
        <f>IF('Indicator Data'!BH89="No data","x",ROUND(IF('Indicator Data'!BH89&lt;$AI$194,10,IF('Indicator Data'!BH89&gt;$AI$195,0,($AI$195-'Indicator Data'!BH89)/($AI$195-$AI$194)*10)),1))</f>
        <v>4.8</v>
      </c>
      <c r="AJ86" s="53">
        <f>IF('Indicator Data'!BI89="No data","x",ROUND(IF('Indicator Data'!BI89&gt;$AJ$195,10,IF('Indicator Data'!BI89&lt;$AJ$194,0,10-($AJ$195-'Indicator Data'!BI89)/($AJ$195-$AJ$194)*10)),1))</f>
        <v>0</v>
      </c>
      <c r="AK86" s="54">
        <f t="shared" si="26"/>
        <v>2.4</v>
      </c>
      <c r="AL86" s="60">
        <f t="shared" si="27"/>
        <v>1.1000000000000001</v>
      </c>
      <c r="AM86" s="61">
        <f t="shared" si="28"/>
        <v>2.5</v>
      </c>
      <c r="AN86" s="53">
        <f>IF('Indicator Data'!BJ89="No data","x",ROUND((IF(LOG('Indicator Data'!BJ89)&gt;AN$195,10,IF(LOG('Indicator Data'!BJ89)&lt;AN$194,0,10-(AN$195-LOG('Indicator Data'!BJ89))/(AN$195-AN$194)*10))),1))</f>
        <v>10</v>
      </c>
      <c r="AO86" s="53">
        <f>IF('Indicator Data'!BK89="No data","x",ROUND((IF(LOG('Indicator Data'!BK89)&gt;AO$195,10,IF(LOG('Indicator Data'!BK89)&lt;AO$194,0,10-(AO$195-LOG('Indicator Data'!BK89))/(AO$195-AO$194)*10))),1))</f>
        <v>8.6</v>
      </c>
      <c r="AP86" s="54">
        <f t="shared" si="41"/>
        <v>9.3000000000000007</v>
      </c>
      <c r="AQ86" s="54">
        <f>IF('Indicator Data'!BL89=0,10,ROUND(IF(LOG('Indicator Data'!BL89)&gt;AQ$195,0,IF(LOG('Indicator Data'!BL89)&lt;AQ$194,10,(AQ$195-LOG('Indicator Data'!BL89))/(AQ$195-AQ$194)*10)),1))</f>
        <v>6.9</v>
      </c>
      <c r="AR86" s="54" t="str">
        <f>IF('Indicator Data'!BM89="No data","x",ROUND(IF('Indicator Data'!BM89&gt;AR$195,10,IF('Indicator Data'!BM89&lt;AR$194,0,10-(AR$195-'Indicator Data'!BM89)/(AR$195-AR$194)*10)),1))</f>
        <v>x</v>
      </c>
      <c r="AS86" s="56">
        <f t="shared" si="42"/>
        <v>8.1</v>
      </c>
      <c r="AT86" s="53" t="str">
        <f>IF('Indicator Data'!BN89="No data","x",ROUND(IF('Indicator Data'!BN89^2&gt;AT$195,0,IF('Indicator Data'!BN89^2&lt;AT$194,10,(AT$195-'Indicator Data'!BN89^2)/(AT$195-AT$194)*10)),1))</f>
        <v>x</v>
      </c>
      <c r="AU86" s="53">
        <f>IF('Indicator Data'!BO89="No data","x",ROUND(IF('Indicator Data'!BO89&gt;AU$195,0,IF('Indicator Data'!BO89&lt;AU$194,10,(AU$195-'Indicator Data'!BO89)/(AU$195-AU$194)*10)),1))</f>
        <v>3</v>
      </c>
      <c r="AV86" s="53">
        <f>IF('Indicator Data'!BP89="No data","x",ROUND(IF('Indicator Data'!BP89&gt;AV$195,0,IF('Indicator Data'!BP89&lt;AV$194,10,(AV$195-'Indicator Data'!BP89)/(AV$195-AV$194)*10)),1))</f>
        <v>3.8</v>
      </c>
      <c r="AW86" s="54">
        <f t="shared" si="43"/>
        <v>3.4</v>
      </c>
      <c r="AX86" s="54">
        <f>IF('Indicator Data'!BQ89="No data","x",ROUND(IF('Indicator Data'!BQ89&gt;AX$195,0,IF('Indicator Data'!BQ89&lt;AX$194,10,(AX$195-'Indicator Data'!BQ89)/(AX$195-AX$194)*10)),1))</f>
        <v>4.2</v>
      </c>
      <c r="AY86" s="56">
        <f t="shared" si="44"/>
        <v>3.8</v>
      </c>
      <c r="AZ86" s="61">
        <f t="shared" si="45"/>
        <v>6</v>
      </c>
    </row>
    <row r="87" spans="1:52" s="2" customFormat="1" x14ac:dyDescent="0.3">
      <c r="A87" s="98" t="str">
        <f>'Indicator Data'!A90</f>
        <v>Jordan</v>
      </c>
      <c r="B87" s="39" t="str">
        <f>'Indicator Data'!B90</f>
        <v>JOR</v>
      </c>
      <c r="C87" s="53">
        <f>ROUND(IF('Indicator Data'!AL90="No data",IF((0.1022*LN('Indicator Data'!CI90)-0.1711)&gt;C$195,0,IF((0.1022*LN('Indicator Data'!CI90)-0.1711)&lt;C$194,10,(C$195-(0.1022*LN('Indicator Data'!CI90)-0.1711))/(C$195-C$194)*10)),IF('Indicator Data'!AL90&gt;C$195,0,IF('Indicator Data'!AL90&lt;C$194,10,(C$195-'Indicator Data'!AL90)/(C$195-C$194)*10))),1)</f>
        <v>3.5</v>
      </c>
      <c r="D87" s="53">
        <f>IF('Indicator Data'!AM90="No data","x",ROUND((IF(LOG('Indicator Data'!AM90*1000)&gt;D$195,10,IF(LOG('Indicator Data'!AM90*1000)&lt;D$194,0,10-(D$195-LOG('Indicator Data'!AM90*1000))/(D$195-D$194)*10))),1))</f>
        <v>0.7</v>
      </c>
      <c r="E87" s="54">
        <f t="shared" si="29"/>
        <v>2.2000000000000002</v>
      </c>
      <c r="F87" s="53">
        <f>IF('Indicator Data'!AZ90="No data","x",ROUND(IF('Indicator Data'!AZ90&gt;F$195,10,IF('Indicator Data'!AZ90&lt;F$194,0,10-(F$195-'Indicator Data'!AZ90)/(F$195-F$194)*10)),1))</f>
        <v>6.2</v>
      </c>
      <c r="G87" s="53">
        <f>IF('Indicator Data'!BA90="No data","x",ROUND(IF('Indicator Data'!BA90&gt;G$195,10,IF('Indicator Data'!BA90&lt;G$194,0,10-(G$195-'Indicator Data'!BA90)/(G$195-G$194)*10)),1))</f>
        <v>2.2000000000000002</v>
      </c>
      <c r="H87" s="54">
        <f t="shared" si="30"/>
        <v>4.2</v>
      </c>
      <c r="I87" s="55">
        <f>SUM(IF('Indicator Data'!AN90=0,0,'Indicator Data'!AN90),SUM('Indicator Data'!AO90:AP90))</f>
        <v>18587.257850000002</v>
      </c>
      <c r="J87" s="55">
        <f>I87/'Indicator Data'!CJ90*1000000</f>
        <v>1840.0134007187112</v>
      </c>
      <c r="K87" s="53">
        <f t="shared" si="31"/>
        <v>10</v>
      </c>
      <c r="L87" s="53">
        <f>IF('Indicator Data'!AQ90="No data","x",ROUND(IF('Indicator Data'!AQ90&gt;L$195,10,IF('Indicator Data'!AQ90&lt;L$194,0,10-(L$195-'Indicator Data'!AQ90)/(L$195-L$194)*10)),1))</f>
        <v>4</v>
      </c>
      <c r="M87" s="53">
        <f>IF('Indicator Data'!AR90="No data","x",IF('Indicator Data'!AR90=0,0,ROUND(IF('Indicator Data'!AR90&gt;M$195,10,IF('Indicator Data'!AR90&lt;M$194,0,10-(M$195-'Indicator Data'!AR90)/(M$195-M$194)*10)),1)))</f>
        <v>3.5</v>
      </c>
      <c r="N87" s="54">
        <f t="shared" si="32"/>
        <v>5.8</v>
      </c>
      <c r="O87" s="56">
        <f t="shared" si="33"/>
        <v>3.6</v>
      </c>
      <c r="P87" s="67">
        <f>IF(AND('Indicator Data'!BE90="No data",'Indicator Data'!BF90="No data"),0,SUM('Indicator Data'!BE90:BG90)/1000)</f>
        <v>3124.1750000000002</v>
      </c>
      <c r="Q87" s="53">
        <f t="shared" si="34"/>
        <v>10</v>
      </c>
      <c r="R87" s="57">
        <f>P87*1000/'Indicator Data'!CJ90</f>
        <v>0.30927229355622132</v>
      </c>
      <c r="S87" s="53">
        <f t="shared" si="35"/>
        <v>10</v>
      </c>
      <c r="T87" s="58">
        <f t="shared" si="36"/>
        <v>10</v>
      </c>
      <c r="U87" s="53">
        <f>IF('Indicator Data'!AV90="No data","x",ROUND(IF('Indicator Data'!AV90&gt;U$195,10,IF('Indicator Data'!AV90&lt;U$194,0,10-(U$195-'Indicator Data'!AV90)/(U$195-U$194)*10)),1))</f>
        <v>0.2</v>
      </c>
      <c r="V87" s="53" t="str">
        <f>IF('Indicator Data'!AW90="No data","x",IF('Indicator Data'!AW90=0,0,ROUND(IF('Indicator Data'!AW90&gt;V$195,10,IF('Indicator Data'!AW90&lt;V$194,0,10-(V$195-'Indicator Data'!AW90)/(V$195-V$194)*10)),1)))</f>
        <v>x</v>
      </c>
      <c r="W87" s="53">
        <f t="shared" si="37"/>
        <v>0.2</v>
      </c>
      <c r="X87" s="53">
        <f>IF('Indicator Data'!AU90="No data","x",ROUND(IF('Indicator Data'!AU90&gt;X$195,10,IF('Indicator Data'!AU90&lt;X$194,0,10-(X$195-'Indicator Data'!AU90)/(X$195-X$194)*10)),1))</f>
        <v>0.1</v>
      </c>
      <c r="Y87" s="159" t="str">
        <f>IF('Indicator Data'!AX90="No data","x",ROUND(IF('Indicator Data'!AX90&gt;Y$195,10,IF('Indicator Data'!AX90&lt;Y$194,0,10-(Y$195-'Indicator Data'!AX90)/(Y$195-Y$194)*10)),1))</f>
        <v>x</v>
      </c>
      <c r="Z87" s="57">
        <f>IF('Indicator Data'!AY90="No data","x",IF(('Indicator Data'!AY90/'Indicator Data'!CJ90)&gt;1,1,IF('Indicator Data'!AY90&gt;'Indicator Data'!AY90,1,'Indicator Data'!AY90/'Indicator Data'!CJ90)))</f>
        <v>1.5343956564921716E-5</v>
      </c>
      <c r="AA87" s="159">
        <f t="shared" si="38"/>
        <v>0</v>
      </c>
      <c r="AB87" s="54">
        <f t="shared" si="25"/>
        <v>0.1</v>
      </c>
      <c r="AC87" s="53">
        <f>IF('Indicator Data'!AS90="No data","x",ROUND(IF('Indicator Data'!AS90&gt;AC$195,10,IF('Indicator Data'!AS90&lt;AC$194,0,10-(AC$195-'Indicator Data'!AS90)/(AC$195-AC$194)*10)),1))</f>
        <v>1.2</v>
      </c>
      <c r="AD87" s="53">
        <f>IF('Indicator Data'!AT90="No data","x",ROUND(IF('Indicator Data'!AT90&gt;AD$195,10,IF('Indicator Data'!AT90&lt;AD$194,0,10-(AD$195-'Indicator Data'!AT90)/(AD$195-AD$194)*10)),1))</f>
        <v>0.7</v>
      </c>
      <c r="AE87" s="54">
        <f t="shared" si="39"/>
        <v>1</v>
      </c>
      <c r="AF87" s="67">
        <f>('Indicator Data'!BD90+'Indicator Data'!BC90*0.5+'Indicator Data'!BB90*0.25)/1000</f>
        <v>3.2000000000000001E-2</v>
      </c>
      <c r="AG87" s="59">
        <f>AF87*1000/'Indicator Data'!CJ90</f>
        <v>3.1677845811451284E-6</v>
      </c>
      <c r="AH87" s="54">
        <f t="shared" si="40"/>
        <v>0</v>
      </c>
      <c r="AI87" s="53">
        <f>IF('Indicator Data'!BH90="No data","x",ROUND(IF('Indicator Data'!BH90&lt;$AI$194,10,IF('Indicator Data'!BH90&gt;$AI$195,0,($AI$195-'Indicator Data'!BH90)/($AI$195-$AI$194)*10)),1))</f>
        <v>4.8</v>
      </c>
      <c r="AJ87" s="53">
        <f>IF('Indicator Data'!BI90="No data","x",ROUND(IF('Indicator Data'!BI90&gt;$AJ$195,10,IF('Indicator Data'!BI90&lt;$AJ$194,0,10-($AJ$195-'Indicator Data'!BI90)/($AJ$195-$AJ$194)*10)),1))</f>
        <v>2.4</v>
      </c>
      <c r="AK87" s="54">
        <f t="shared" si="26"/>
        <v>3.6</v>
      </c>
      <c r="AL87" s="60">
        <f t="shared" si="27"/>
        <v>1.3</v>
      </c>
      <c r="AM87" s="61">
        <f t="shared" si="28"/>
        <v>7.8</v>
      </c>
      <c r="AN87" s="53">
        <f>IF('Indicator Data'!BJ90="No data","x",ROUND((IF(LOG('Indicator Data'!BJ90)&gt;AN$195,10,IF(LOG('Indicator Data'!BJ90)&lt;AN$194,0,10-(AN$195-LOG('Indicator Data'!BJ90))/(AN$195-AN$194)*10))),1))</f>
        <v>6.3</v>
      </c>
      <c r="AO87" s="53">
        <f>IF('Indicator Data'!BK90="No data","x",ROUND((IF(LOG('Indicator Data'!BK90)&gt;AO$195,10,IF(LOG('Indicator Data'!BK90)&lt;AO$194,0,10-(AO$195-LOG('Indicator Data'!BK90))/(AO$195-AO$194)*10))),1))</f>
        <v>6.5</v>
      </c>
      <c r="AP87" s="54">
        <f t="shared" si="41"/>
        <v>6.4</v>
      </c>
      <c r="AQ87" s="54">
        <f>IF('Indicator Data'!BL90=0,10,ROUND(IF(LOG('Indicator Data'!BL90)&gt;AQ$195,0,IF(LOG('Indicator Data'!BL90)&lt;AQ$194,10,(AQ$195-LOG('Indicator Data'!BL90))/(AQ$195-AQ$194)*10)),1))</f>
        <v>3.7</v>
      </c>
      <c r="AR87" s="54">
        <f>IF('Indicator Data'!BM90="No data","x",ROUND(IF('Indicator Data'!BM90&gt;AR$195,10,IF('Indicator Data'!BM90&lt;AR$194,0,10-(AR$195-'Indicator Data'!BM90)/(AR$195-AR$194)*10)),1))</f>
        <v>4</v>
      </c>
      <c r="AS87" s="56">
        <f t="shared" si="42"/>
        <v>4.7</v>
      </c>
      <c r="AT87" s="53">
        <f>IF('Indicator Data'!BN90="No data","x",ROUND(IF('Indicator Data'!BN90^2&gt;AT$195,0,IF('Indicator Data'!BN90^2&lt;AT$194,10,(AT$195-'Indicator Data'!BN90^2)/(AT$195-AT$194)*10)),1))</f>
        <v>0.4</v>
      </c>
      <c r="AU87" s="53">
        <f>IF('Indicator Data'!BO90="No data","x",ROUND(IF('Indicator Data'!BO90&gt;AU$195,0,IF('Indicator Data'!BO90&lt;AU$194,10,(AU$195-'Indicator Data'!BO90)/(AU$195-AU$194)*10)),1))</f>
        <v>5.8</v>
      </c>
      <c r="AV87" s="53">
        <f>IF('Indicator Data'!BP90="No data","x",ROUND(IF('Indicator Data'!BP90&gt;AV$195,0,IF('Indicator Data'!BP90&lt;AV$194,10,(AV$195-'Indicator Data'!BP90)/(AV$195-AV$194)*10)),1))</f>
        <v>2.4</v>
      </c>
      <c r="AW87" s="54">
        <f t="shared" si="43"/>
        <v>2.9</v>
      </c>
      <c r="AX87" s="54">
        <f>IF('Indicator Data'!BQ90="No data","x",ROUND(IF('Indicator Data'!BQ90&gt;AX$195,0,IF('Indicator Data'!BQ90&lt;AX$194,10,(AX$195-'Indicator Data'!BQ90)/(AX$195-AX$194)*10)),1))</f>
        <v>5.4</v>
      </c>
      <c r="AY87" s="56">
        <f t="shared" si="44"/>
        <v>4.2</v>
      </c>
      <c r="AZ87" s="61">
        <f t="shared" si="45"/>
        <v>4.5</v>
      </c>
    </row>
    <row r="88" spans="1:52" s="2" customFormat="1" x14ac:dyDescent="0.3">
      <c r="A88" s="98" t="str">
        <f>'Indicator Data'!A91</f>
        <v>Kazakhstan</v>
      </c>
      <c r="B88" s="39" t="str">
        <f>'Indicator Data'!B91</f>
        <v>KAZ</v>
      </c>
      <c r="C88" s="53">
        <f>ROUND(IF('Indicator Data'!AL91="No data",IF((0.1022*LN('Indicator Data'!CI91)-0.1711)&gt;C$195,0,IF((0.1022*LN('Indicator Data'!CI91)-0.1711)&lt;C$194,10,(C$195-(0.1022*LN('Indicator Data'!CI91)-0.1711))/(C$195-C$194)*10)),IF('Indicator Data'!AL91&gt;C$195,0,IF('Indicator Data'!AL91&lt;C$194,10,(C$195-'Indicator Data'!AL91)/(C$195-C$194)*10))),1)</f>
        <v>1.7</v>
      </c>
      <c r="D88" s="53">
        <f>IF('Indicator Data'!AM91="No data","x",ROUND((IF(LOG('Indicator Data'!AM91*1000)&gt;D$195,10,IF(LOG('Indicator Data'!AM91*1000)&lt;D$194,0,10-(D$195-LOG('Indicator Data'!AM91*1000))/(D$195-D$194)*10))),1))</f>
        <v>0.8</v>
      </c>
      <c r="E88" s="54">
        <f t="shared" si="29"/>
        <v>1.3</v>
      </c>
      <c r="F88" s="53">
        <f>IF('Indicator Data'!AZ91="No data","x",ROUND(IF('Indicator Data'!AZ91&gt;F$195,10,IF('Indicator Data'!AZ91&lt;F$194,0,10-(F$195-'Indicator Data'!AZ91)/(F$195-F$194)*10)),1))</f>
        <v>2.7</v>
      </c>
      <c r="G88" s="53">
        <f>IF('Indicator Data'!BA91="No data","x",ROUND(IF('Indicator Data'!BA91&gt;G$195,10,IF('Indicator Data'!BA91&lt;G$194,0,10-(G$195-'Indicator Data'!BA91)/(G$195-G$194)*10)),1))</f>
        <v>0.6</v>
      </c>
      <c r="H88" s="54">
        <f t="shared" si="30"/>
        <v>1.7</v>
      </c>
      <c r="I88" s="55">
        <f>SUM(IF('Indicator Data'!AN91=0,0,'Indicator Data'!AN91),SUM('Indicator Data'!AO91:AP91))</f>
        <v>15.23</v>
      </c>
      <c r="J88" s="55">
        <f>I88/'Indicator Data'!CJ91*1000000</f>
        <v>0.82096106024830007</v>
      </c>
      <c r="K88" s="53">
        <f t="shared" si="31"/>
        <v>0</v>
      </c>
      <c r="L88" s="53">
        <f>IF('Indicator Data'!AQ91="No data","x",ROUND(IF('Indicator Data'!AQ91&gt;L$195,10,IF('Indicator Data'!AQ91&lt;L$194,0,10-(L$195-'Indicator Data'!AQ91)/(L$195-L$194)*10)),1))</f>
        <v>0</v>
      </c>
      <c r="M88" s="53">
        <f>IF('Indicator Data'!AR91="No data","x",IF('Indicator Data'!AR91=0,0,ROUND(IF('Indicator Data'!AR91&gt;M$195,10,IF('Indicator Data'!AR91&lt;M$194,0,10-(M$195-'Indicator Data'!AR91)/(M$195-M$194)*10)),1)))</f>
        <v>0.1</v>
      </c>
      <c r="N88" s="54">
        <f t="shared" si="32"/>
        <v>0</v>
      </c>
      <c r="O88" s="56">
        <f t="shared" si="33"/>
        <v>1.1000000000000001</v>
      </c>
      <c r="P88" s="67">
        <f>IF(AND('Indicator Data'!BE91="No data",'Indicator Data'!BF91="No data"),0,SUM('Indicator Data'!BE91:BG91)/1000)</f>
        <v>0.76900000000000002</v>
      </c>
      <c r="Q88" s="53">
        <f t="shared" si="34"/>
        <v>0</v>
      </c>
      <c r="R88" s="57">
        <f>P88*1000/'Indicator Data'!CJ91</f>
        <v>4.1452334558827496E-5</v>
      </c>
      <c r="S88" s="53">
        <f t="shared" si="35"/>
        <v>0</v>
      </c>
      <c r="T88" s="58">
        <f t="shared" si="36"/>
        <v>0</v>
      </c>
      <c r="U88" s="53">
        <f>IF('Indicator Data'!AV91="No data","x",ROUND(IF('Indicator Data'!AV91&gt;U$195,10,IF('Indicator Data'!AV91&lt;U$194,0,10-(U$195-'Indicator Data'!AV91)/(U$195-U$194)*10)),1))</f>
        <v>0.4</v>
      </c>
      <c r="V88" s="53">
        <f>IF('Indicator Data'!AW91="No data","x",IF('Indicator Data'!AW91=0,0,ROUND(IF('Indicator Data'!AW91&gt;V$195,10,IF('Indicator Data'!AW91&lt;V$194,0,10-(V$195-'Indicator Data'!AW91)/(V$195-V$194)*10)),1)))</f>
        <v>1.1000000000000001</v>
      </c>
      <c r="W88" s="53">
        <f t="shared" si="37"/>
        <v>0.75</v>
      </c>
      <c r="X88" s="53">
        <f>IF('Indicator Data'!AU91="No data","x",ROUND(IF('Indicator Data'!AU91&gt;X$195,10,IF('Indicator Data'!AU91&lt;X$194,0,10-(X$195-'Indicator Data'!AU91)/(X$195-X$194)*10)),1))</f>
        <v>1.2</v>
      </c>
      <c r="Y88" s="159">
        <f>IF('Indicator Data'!AX91="No data","x",ROUND(IF('Indicator Data'!AX91&gt;Y$195,10,IF('Indicator Data'!AX91&lt;Y$194,0,10-(Y$195-'Indicator Data'!AX91)/(Y$195-Y$194)*10)),1))</f>
        <v>0</v>
      </c>
      <c r="Z88" s="57">
        <f>IF('Indicator Data'!AY91="No data","x",IF(('Indicator Data'!AY91/'Indicator Data'!CJ91)&gt;1,1,IF('Indicator Data'!AY91&gt;'Indicator Data'!AY91,1,'Indicator Data'!AY91/'Indicator Data'!CJ91)))</f>
        <v>5.3904206188332241E-8</v>
      </c>
      <c r="AA88" s="159">
        <f t="shared" si="38"/>
        <v>0</v>
      </c>
      <c r="AB88" s="54">
        <f t="shared" si="25"/>
        <v>0.5</v>
      </c>
      <c r="AC88" s="53">
        <f>IF('Indicator Data'!AS91="No data","x",ROUND(IF('Indicator Data'!AS91&gt;AC$195,10,IF('Indicator Data'!AS91&lt;AC$194,0,10-(AC$195-'Indicator Data'!AS91)/(AC$195-AC$194)*10)),1))</f>
        <v>0.8</v>
      </c>
      <c r="AD88" s="53">
        <f>IF('Indicator Data'!AT91="No data","x",ROUND(IF('Indicator Data'!AT91&gt;AD$195,10,IF('Indicator Data'!AT91&lt;AD$194,0,10-(AD$195-'Indicator Data'!AT91)/(AD$195-AD$194)*10)),1))</f>
        <v>0.4</v>
      </c>
      <c r="AE88" s="54">
        <f t="shared" si="39"/>
        <v>0.6</v>
      </c>
      <c r="AF88" s="67">
        <f>('Indicator Data'!BD91+'Indicator Data'!BC91*0.5+'Indicator Data'!BB91*0.25)/1000</f>
        <v>1.95</v>
      </c>
      <c r="AG88" s="59">
        <f>AF88*1000/'Indicator Data'!CJ91</f>
        <v>1.0511320206724787E-4</v>
      </c>
      <c r="AH88" s="54">
        <f t="shared" si="40"/>
        <v>0</v>
      </c>
      <c r="AI88" s="53">
        <f>IF('Indicator Data'!BH91="No data","x",ROUND(IF('Indicator Data'!BH91&lt;$AI$194,10,IF('Indicator Data'!BH91&gt;$AI$195,0,($AI$195-'Indicator Data'!BH91)/($AI$195-$AI$194)*10)),1))</f>
        <v>1.6</v>
      </c>
      <c r="AJ88" s="53">
        <f>IF('Indicator Data'!BI91="No data","x",ROUND(IF('Indicator Data'!BI91&gt;$AJ$195,10,IF('Indicator Data'!BI91&lt;$AJ$194,0,10-($AJ$195-'Indicator Data'!BI91)/($AJ$195-$AJ$194)*10)),1))</f>
        <v>0</v>
      </c>
      <c r="AK88" s="54">
        <f t="shared" si="26"/>
        <v>0.8</v>
      </c>
      <c r="AL88" s="60">
        <f t="shared" si="27"/>
        <v>0.5</v>
      </c>
      <c r="AM88" s="61">
        <f t="shared" si="28"/>
        <v>0.3</v>
      </c>
      <c r="AN88" s="53">
        <f>IF('Indicator Data'!BJ91="No data","x",ROUND((IF(LOG('Indicator Data'!BJ91)&gt;AN$195,10,IF(LOG('Indicator Data'!BJ91)&lt;AN$194,0,10-(AN$195-LOG('Indicator Data'!BJ91))/(AN$195-AN$194)*10))),1))</f>
        <v>7.1</v>
      </c>
      <c r="AO88" s="53">
        <f>IF('Indicator Data'!BK91="No data","x",ROUND((IF(LOG('Indicator Data'!BK91)&gt;AO$195,10,IF(LOG('Indicator Data'!BK91)&lt;AO$194,0,10-(AO$195-LOG('Indicator Data'!BK91))/(AO$195-AO$194)*10))),1))</f>
        <v>7.2</v>
      </c>
      <c r="AP88" s="54">
        <f t="shared" si="41"/>
        <v>7.2</v>
      </c>
      <c r="AQ88" s="54">
        <f>IF('Indicator Data'!BL91=0,10,ROUND(IF(LOG('Indicator Data'!BL91)&gt;AQ$195,0,IF(LOG('Indicator Data'!BL91)&lt;AQ$194,10,(AQ$195-LOG('Indicator Data'!BL91))/(AQ$195-AQ$194)*10)),1))</f>
        <v>2.6</v>
      </c>
      <c r="AR88" s="54">
        <f>IF('Indicator Data'!BM91="No data","x",ROUND(IF('Indicator Data'!BM91&gt;AR$195,10,IF('Indicator Data'!BM91&lt;AR$194,0,10-(AR$195-'Indicator Data'!BM91)/(AR$195-AR$194)*10)),1))</f>
        <v>10</v>
      </c>
      <c r="AS88" s="56">
        <f t="shared" si="42"/>
        <v>6.6</v>
      </c>
      <c r="AT88" s="53">
        <f>IF('Indicator Data'!BN91="No data","x",ROUND(IF('Indicator Data'!BN91^2&gt;AT$195,0,IF('Indicator Data'!BN91^2&lt;AT$194,10,(AT$195-'Indicator Data'!BN91^2)/(AT$195-AT$194)*10)),1))</f>
        <v>0</v>
      </c>
      <c r="AU88" s="53">
        <f>IF('Indicator Data'!BO91="No data","x",ROUND(IF('Indicator Data'!BO91&gt;AU$195,0,IF('Indicator Data'!BO91&lt;AU$194,10,(AU$195-'Indicator Data'!BO91)/(AU$195-AU$194)*10)),1))</f>
        <v>3</v>
      </c>
      <c r="AV88" s="53">
        <f>IF('Indicator Data'!BP91="No data","x",ROUND(IF('Indicator Data'!BP91&gt;AV$195,0,IF('Indicator Data'!BP91&lt;AV$194,10,(AV$195-'Indicator Data'!BP91)/(AV$195-AV$194)*10)),1))</f>
        <v>8.3000000000000007</v>
      </c>
      <c r="AW88" s="54">
        <f t="shared" si="43"/>
        <v>3.8</v>
      </c>
      <c r="AX88" s="54">
        <f>IF('Indicator Data'!BQ91="No data","x",ROUND(IF('Indicator Data'!BQ91&gt;AX$195,0,IF('Indicator Data'!BQ91&lt;AX$194,10,(AX$195-'Indicator Data'!BQ91)/(AX$195-AX$194)*10)),1))</f>
        <v>5.4</v>
      </c>
      <c r="AY88" s="56">
        <f t="shared" si="44"/>
        <v>4.5999999999999996</v>
      </c>
      <c r="AZ88" s="61">
        <f t="shared" si="45"/>
        <v>5.6</v>
      </c>
    </row>
    <row r="89" spans="1:52" s="2" customFormat="1" x14ac:dyDescent="0.3">
      <c r="A89" s="98" t="str">
        <f>'Indicator Data'!A92</f>
        <v>Kenya</v>
      </c>
      <c r="B89" s="39" t="str">
        <f>'Indicator Data'!B92</f>
        <v>KEN</v>
      </c>
      <c r="C89" s="53">
        <f>ROUND(IF('Indicator Data'!AL92="No data",IF((0.1022*LN('Indicator Data'!CI92)-0.1711)&gt;C$195,0,IF((0.1022*LN('Indicator Data'!CI92)-0.1711)&lt;C$194,10,(C$195-(0.1022*LN('Indicator Data'!CI92)-0.1711))/(C$195-C$194)*10)),IF('Indicator Data'!AL92&gt;C$195,0,IF('Indicator Data'!AL92&lt;C$194,10,(C$195-'Indicator Data'!AL92)/(C$195-C$194)*10))),1)</f>
        <v>6.4</v>
      </c>
      <c r="D89" s="53">
        <f>IF('Indicator Data'!AM92="No data","x",ROUND((IF(LOG('Indicator Data'!AM92*1000)&gt;D$195,10,IF(LOG('Indicator Data'!AM92*1000)&lt;D$194,0,10-(D$195-LOG('Indicator Data'!AM92*1000))/(D$195-D$194)*10))),1))</f>
        <v>8.3000000000000007</v>
      </c>
      <c r="E89" s="54">
        <f t="shared" si="29"/>
        <v>7.5</v>
      </c>
      <c r="F89" s="53">
        <f>IF('Indicator Data'!AZ92="No data","x",ROUND(IF('Indicator Data'!AZ92&gt;F$195,10,IF('Indicator Data'!AZ92&lt;F$194,0,10-(F$195-'Indicator Data'!AZ92)/(F$195-F$194)*10)),1))</f>
        <v>7.3</v>
      </c>
      <c r="G89" s="53">
        <f>IF('Indicator Data'!BA92="No data","x",ROUND(IF('Indicator Data'!BA92&gt;G$195,10,IF('Indicator Data'!BA92&lt;G$194,0,10-(G$195-'Indicator Data'!BA92)/(G$195-G$194)*10)),1))</f>
        <v>4</v>
      </c>
      <c r="H89" s="54">
        <f t="shared" si="30"/>
        <v>5.7</v>
      </c>
      <c r="I89" s="55">
        <f>SUM(IF('Indicator Data'!AN92=0,0,'Indicator Data'!AN92),SUM('Indicator Data'!AO92:AP92))</f>
        <v>7570.7092000000002</v>
      </c>
      <c r="J89" s="55">
        <f>I89/'Indicator Data'!CJ92*1000000</f>
        <v>144.00110229460145</v>
      </c>
      <c r="K89" s="53">
        <f t="shared" si="31"/>
        <v>2.9</v>
      </c>
      <c r="L89" s="53">
        <f>IF('Indicator Data'!AQ92="No data","x",ROUND(IF('Indicator Data'!AQ92&gt;L$195,10,IF('Indicator Data'!AQ92&lt;L$194,0,10-(L$195-'Indicator Data'!AQ92)/(L$195-L$194)*10)),1))</f>
        <v>1.9</v>
      </c>
      <c r="M89" s="53">
        <f>IF('Indicator Data'!AR92="No data","x",IF('Indicator Data'!AR92=0,0,ROUND(IF('Indicator Data'!AR92&gt;M$195,10,IF('Indicator Data'!AR92&lt;M$194,0,10-(M$195-'Indicator Data'!AR92)/(M$195-M$194)*10)),1)))</f>
        <v>1</v>
      </c>
      <c r="N89" s="54">
        <f t="shared" si="32"/>
        <v>1.9</v>
      </c>
      <c r="O89" s="56">
        <f t="shared" si="33"/>
        <v>5.7</v>
      </c>
      <c r="P89" s="67">
        <f>IF(AND('Indicator Data'!BE92="No data",'Indicator Data'!BF92="No data"),0,SUM('Indicator Data'!BE92:BG92)/1000)</f>
        <v>663.65</v>
      </c>
      <c r="Q89" s="53">
        <f t="shared" si="34"/>
        <v>9.4</v>
      </c>
      <c r="R89" s="57">
        <f>P89*1000/'Indicator Data'!CJ92</f>
        <v>1.2623167660146322E-2</v>
      </c>
      <c r="S89" s="53">
        <f t="shared" si="35"/>
        <v>6</v>
      </c>
      <c r="T89" s="58">
        <f t="shared" si="36"/>
        <v>7.7</v>
      </c>
      <c r="U89" s="53">
        <f>IF('Indicator Data'!AV92="No data","x",ROUND(IF('Indicator Data'!AV92&gt;U$195,10,IF('Indicator Data'!AV92&lt;U$194,0,10-(U$195-'Indicator Data'!AV92)/(U$195-U$194)*10)),1))</f>
        <v>10</v>
      </c>
      <c r="V89" s="53">
        <f>IF('Indicator Data'!AW92="No data","x",IF('Indicator Data'!AW92=0,0,ROUND(IF('Indicator Data'!AW92&gt;V$195,10,IF('Indicator Data'!AW92&lt;V$194,0,10-(V$195-'Indicator Data'!AW92)/(V$195-V$194)*10)),1)))</f>
        <v>6.5</v>
      </c>
      <c r="W89" s="53">
        <f t="shared" si="37"/>
        <v>8.25</v>
      </c>
      <c r="X89" s="53">
        <f>IF('Indicator Data'!AU92="No data","x",ROUND(IF('Indicator Data'!AU92&gt;X$195,10,IF('Indicator Data'!AU92&lt;X$194,0,10-(X$195-'Indicator Data'!AU92)/(X$195-X$194)*10)),1))</f>
        <v>5.8</v>
      </c>
      <c r="Y89" s="159">
        <f>IF('Indicator Data'!AX92="No data","x",ROUND(IF('Indicator Data'!AX92&gt;Y$195,10,IF('Indicator Data'!AX92&lt;Y$194,0,10-(Y$195-'Indicator Data'!AX92)/(Y$195-Y$194)*10)),1))</f>
        <v>1.8</v>
      </c>
      <c r="Z89" s="57">
        <f>IF('Indicator Data'!AY92="No data","x",IF(('Indicator Data'!AY92/'Indicator Data'!CJ92)&gt;1,1,IF('Indicator Data'!AY92&gt;'Indicator Data'!AY92,1,'Indicator Data'!AY92/'Indicator Data'!CJ92)))</f>
        <v>0.22113724079447913</v>
      </c>
      <c r="AA89" s="159">
        <f t="shared" si="38"/>
        <v>2.5</v>
      </c>
      <c r="AB89" s="54">
        <f t="shared" si="25"/>
        <v>4.5999999999999996</v>
      </c>
      <c r="AC89" s="53">
        <f>IF('Indicator Data'!AS92="No data","x",ROUND(IF('Indicator Data'!AS92&gt;AC$195,10,IF('Indicator Data'!AS92&lt;AC$194,0,10-(AC$195-'Indicator Data'!AS92)/(AC$195-AC$194)*10)),1))</f>
        <v>3.2</v>
      </c>
      <c r="AD89" s="53">
        <f>IF('Indicator Data'!AT92="No data","x",ROUND(IF('Indicator Data'!AT92&gt;AD$195,10,IF('Indicator Data'!AT92&lt;AD$194,0,10-(AD$195-'Indicator Data'!AT92)/(AD$195-AD$194)*10)),1))</f>
        <v>2.4</v>
      </c>
      <c r="AE89" s="54">
        <f t="shared" si="39"/>
        <v>2.8</v>
      </c>
      <c r="AF89" s="67">
        <f>('Indicator Data'!BD92+'Indicator Data'!BC92*0.5+'Indicator Data'!BB92*0.25)/1000</f>
        <v>2860.9162500000002</v>
      </c>
      <c r="AG89" s="59">
        <f>AF89*1000/'Indicator Data'!CJ92</f>
        <v>5.4416975040137261E-2</v>
      </c>
      <c r="AH89" s="54">
        <f t="shared" si="40"/>
        <v>5.4</v>
      </c>
      <c r="AI89" s="53">
        <f>IF('Indicator Data'!BH92="No data","x",ROUND(IF('Indicator Data'!BH92&lt;$AI$194,10,IF('Indicator Data'!BH92&gt;$AI$195,0,($AI$195-'Indicator Data'!BH92)/($AI$195-$AI$194)*10)),1))</f>
        <v>6.9</v>
      </c>
      <c r="AJ89" s="53">
        <f>IF('Indicator Data'!BI92="No data","x",ROUND(IF('Indicator Data'!BI92&gt;$AJ$195,10,IF('Indicator Data'!BI92&lt;$AJ$194,0,10-($AJ$195-'Indicator Data'!BI92)/($AJ$195-$AJ$194)*10)),1))</f>
        <v>8.1</v>
      </c>
      <c r="AK89" s="54">
        <f t="shared" si="26"/>
        <v>7.5</v>
      </c>
      <c r="AL89" s="60">
        <f t="shared" si="27"/>
        <v>5.3</v>
      </c>
      <c r="AM89" s="61">
        <f t="shared" si="28"/>
        <v>6.7</v>
      </c>
      <c r="AN89" s="53">
        <f>IF('Indicator Data'!BJ92="No data","x",ROUND((IF(LOG('Indicator Data'!BJ92)&gt;AN$195,10,IF(LOG('Indicator Data'!BJ92)&lt;AN$194,0,10-(AN$195-LOG('Indicator Data'!BJ92))/(AN$195-AN$194)*10))),1))</f>
        <v>6.9</v>
      </c>
      <c r="AO89" s="53">
        <f>IF('Indicator Data'!BK92="No data","x",ROUND((IF(LOG('Indicator Data'!BK92)&gt;AO$195,10,IF(LOG('Indicator Data'!BK92)&lt;AO$194,0,10-(AO$195-LOG('Indicator Data'!BK92))/(AO$195-AO$194)*10))),1))</f>
        <v>5.3</v>
      </c>
      <c r="AP89" s="54">
        <f t="shared" si="41"/>
        <v>6.1</v>
      </c>
      <c r="AQ89" s="54">
        <f>IF('Indicator Data'!BL92=0,10,ROUND(IF(LOG('Indicator Data'!BL92)&gt;AQ$195,0,IF(LOG('Indicator Data'!BL92)&lt;AQ$194,10,(AQ$195-LOG('Indicator Data'!BL92))/(AQ$195-AQ$194)*10)),1))</f>
        <v>1.6</v>
      </c>
      <c r="AR89" s="54">
        <f>IF('Indicator Data'!BM92="No data","x",ROUND(IF('Indicator Data'!BM92&gt;AR$195,10,IF('Indicator Data'!BM92&lt;AR$194,0,10-(AR$195-'Indicator Data'!BM92)/(AR$195-AR$194)*10)),1))</f>
        <v>4</v>
      </c>
      <c r="AS89" s="56">
        <f t="shared" si="42"/>
        <v>3.9</v>
      </c>
      <c r="AT89" s="53">
        <f>IF('Indicator Data'!BN92="No data","x",ROUND(IF('Indicator Data'!BN92^2&gt;AT$195,0,IF('Indicator Data'!BN92^2&lt;AT$194,10,(AT$195-'Indicator Data'!BN92^2)/(AT$195-AT$194)*10)),1))</f>
        <v>3.7</v>
      </c>
      <c r="AU89" s="53">
        <f>IF('Indicator Data'!BO92="No data","x",ROUND(IF('Indicator Data'!BO92&gt;AU$195,0,IF('Indicator Data'!BO92&lt;AU$194,10,(AU$195-'Indicator Data'!BO92)/(AU$195-AU$194)*10)),1))</f>
        <v>5.3</v>
      </c>
      <c r="AV89" s="53">
        <f>IF('Indicator Data'!BP92="No data","x",ROUND(IF('Indicator Data'!BP92&gt;AV$195,0,IF('Indicator Data'!BP92&lt;AV$194,10,(AV$195-'Indicator Data'!BP92)/(AV$195-AV$194)*10)),1))</f>
        <v>8.6</v>
      </c>
      <c r="AW89" s="54">
        <f t="shared" si="43"/>
        <v>5.9</v>
      </c>
      <c r="AX89" s="54">
        <f>IF('Indicator Data'!BQ92="No data","x",ROUND(IF('Indicator Data'!BQ92&gt;AX$195,0,IF('Indicator Data'!BQ92&lt;AX$194,10,(AX$195-'Indicator Data'!BQ92)/(AX$195-AX$194)*10)),1))</f>
        <v>7.1</v>
      </c>
      <c r="AY89" s="56">
        <f t="shared" si="44"/>
        <v>6.5</v>
      </c>
      <c r="AZ89" s="61">
        <f t="shared" si="45"/>
        <v>5.2</v>
      </c>
    </row>
    <row r="90" spans="1:52" s="2" customFormat="1" x14ac:dyDescent="0.3">
      <c r="A90" s="98" t="str">
        <f>'Indicator Data'!A93</f>
        <v>Kiribati</v>
      </c>
      <c r="B90" s="39" t="str">
        <f>'Indicator Data'!B93</f>
        <v>KIR</v>
      </c>
      <c r="C90" s="53">
        <f>ROUND(IF('Indicator Data'!AL93="No data",IF((0.1022*LN('Indicator Data'!CI93)-0.1711)&gt;C$195,0,IF((0.1022*LN('Indicator Data'!CI93)-0.1711)&lt;C$194,10,(C$195-(0.1022*LN('Indicator Data'!CI93)-0.1711))/(C$195-C$194)*10)),IF('Indicator Data'!AL93&gt;C$195,0,IF('Indicator Data'!AL93&lt;C$194,10,(C$195-'Indicator Data'!AL93)/(C$195-C$194)*10))),1)</f>
        <v>5.5</v>
      </c>
      <c r="D90" s="53" t="str">
        <f>IF('Indicator Data'!AM93="No data","x",ROUND((IF(LOG('Indicator Data'!AM93*1000)&gt;D$195,10,IF(LOG('Indicator Data'!AM93*1000)&lt;D$194,0,10-(D$195-LOG('Indicator Data'!AM93*1000))/(D$195-D$194)*10))),1))</f>
        <v>x</v>
      </c>
      <c r="E90" s="54">
        <f t="shared" si="29"/>
        <v>5.5</v>
      </c>
      <c r="F90" s="53" t="str">
        <f>IF('Indicator Data'!AZ93="No data","x",ROUND(IF('Indicator Data'!AZ93&gt;F$195,10,IF('Indicator Data'!AZ93&lt;F$194,0,10-(F$195-'Indicator Data'!AZ93)/(F$195-F$194)*10)),1))</f>
        <v>x</v>
      </c>
      <c r="G90" s="53">
        <f>IF('Indicator Data'!BA93="No data","x",ROUND(IF('Indicator Data'!BA93&gt;G$195,10,IF('Indicator Data'!BA93&lt;G$194,0,10-(G$195-'Indicator Data'!BA93)/(G$195-G$194)*10)),1))</f>
        <v>3</v>
      </c>
      <c r="H90" s="54">
        <f t="shared" si="30"/>
        <v>3</v>
      </c>
      <c r="I90" s="55">
        <f>SUM(IF('Indicator Data'!AN93=0,0,'Indicator Data'!AN93),SUM('Indicator Data'!AO93:AP93))</f>
        <v>98.596029999999999</v>
      </c>
      <c r="J90" s="55">
        <f>I90/'Indicator Data'!CJ93*1000000</f>
        <v>838.34458540235357</v>
      </c>
      <c r="K90" s="53">
        <f t="shared" si="31"/>
        <v>10</v>
      </c>
      <c r="L90" s="53">
        <f>IF('Indicator Data'!AQ93="No data","x",ROUND(IF('Indicator Data'!AQ93&gt;L$195,10,IF('Indicator Data'!AQ93&lt;L$194,0,10-(L$195-'Indicator Data'!AQ93)/(L$195-L$194)*10)),1))</f>
        <v>10</v>
      </c>
      <c r="M90" s="53">
        <f>IF('Indicator Data'!AR93="No data","x",IF('Indicator Data'!AR93=0,0,ROUND(IF('Indicator Data'!AR93&gt;M$195,10,IF('Indicator Data'!AR93&lt;M$194,0,10-(M$195-'Indicator Data'!AR93)/(M$195-M$194)*10)),1)))</f>
        <v>3.2</v>
      </c>
      <c r="N90" s="54">
        <f t="shared" si="32"/>
        <v>7.7</v>
      </c>
      <c r="O90" s="56">
        <f t="shared" si="33"/>
        <v>5.4</v>
      </c>
      <c r="P90" s="67">
        <f>IF(AND('Indicator Data'!BE93="No data",'Indicator Data'!BF93="No data"),0,SUM('Indicator Data'!BE93:BG93)/1000)</f>
        <v>0</v>
      </c>
      <c r="Q90" s="53">
        <f t="shared" si="34"/>
        <v>0</v>
      </c>
      <c r="R90" s="57">
        <f>P90*1000/'Indicator Data'!CJ93</f>
        <v>0</v>
      </c>
      <c r="S90" s="53">
        <f t="shared" si="35"/>
        <v>0</v>
      </c>
      <c r="T90" s="58">
        <f t="shared" si="36"/>
        <v>0</v>
      </c>
      <c r="U90" s="53" t="str">
        <f>IF('Indicator Data'!AV93="No data","x",ROUND(IF('Indicator Data'!AV93&gt;U$195,10,IF('Indicator Data'!AV93&lt;U$194,0,10-(U$195-'Indicator Data'!AV93)/(U$195-U$194)*10)),1))</f>
        <v>x</v>
      </c>
      <c r="V90" s="53" t="str">
        <f>IF('Indicator Data'!AW93="No data","x",IF('Indicator Data'!AW93=0,0,ROUND(IF('Indicator Data'!AW93&gt;V$195,10,IF('Indicator Data'!AW93&lt;V$194,0,10-(V$195-'Indicator Data'!AW93)/(V$195-V$194)*10)),1)))</f>
        <v>x</v>
      </c>
      <c r="W90" s="53" t="str">
        <f t="shared" si="37"/>
        <v>x</v>
      </c>
      <c r="X90" s="53">
        <f>IF('Indicator Data'!AU93="No data","x",ROUND(IF('Indicator Data'!AU93&gt;X$195,10,IF('Indicator Data'!AU93&lt;X$194,0,10-(X$195-'Indicator Data'!AU93)/(X$195-X$194)*10)),1))</f>
        <v>7.5</v>
      </c>
      <c r="Y90" s="159" t="str">
        <f>IF('Indicator Data'!AX93="No data","x",ROUND(IF('Indicator Data'!AX93&gt;Y$195,10,IF('Indicator Data'!AX93&lt;Y$194,0,10-(Y$195-'Indicator Data'!AX93)/(Y$195-Y$194)*10)),1))</f>
        <v>x</v>
      </c>
      <c r="Z90" s="57">
        <f>IF('Indicator Data'!AY93="No data","x",IF(('Indicator Data'!AY93/'Indicator Data'!CJ93)&gt;1,1,IF('Indicator Data'!AY93&gt;'Indicator Data'!AY93,1,'Indicator Data'!AY93/'Indicator Data'!CJ93)))</f>
        <v>1</v>
      </c>
      <c r="AA90" s="159">
        <f t="shared" si="38"/>
        <v>10</v>
      </c>
      <c r="AB90" s="54">
        <f t="shared" si="25"/>
        <v>8.8000000000000007</v>
      </c>
      <c r="AC90" s="53">
        <f>IF('Indicator Data'!AS93="No data","x",ROUND(IF('Indicator Data'!AS93&gt;AC$195,10,IF('Indicator Data'!AS93&lt;AC$194,0,10-(AC$195-'Indicator Data'!AS93)/(AC$195-AC$194)*10)),1))</f>
        <v>4</v>
      </c>
      <c r="AD90" s="53">
        <f>IF('Indicator Data'!AT93="No data","x",ROUND(IF('Indicator Data'!AT93&gt;AD$195,10,IF('Indicator Data'!AT93&lt;AD$194,0,10-(AD$195-'Indicator Data'!AT93)/(AD$195-AD$194)*10)),1))</f>
        <v>3.3</v>
      </c>
      <c r="AE90" s="54">
        <f t="shared" si="39"/>
        <v>3.7</v>
      </c>
      <c r="AF90" s="67">
        <f>('Indicator Data'!BD93+'Indicator Data'!BC93*0.5+'Indicator Data'!BB93*0.25)/1000</f>
        <v>0</v>
      </c>
      <c r="AG90" s="59">
        <f>AF90*1000/'Indicator Data'!CJ93</f>
        <v>0</v>
      </c>
      <c r="AH90" s="54">
        <f t="shared" si="40"/>
        <v>0</v>
      </c>
      <c r="AI90" s="53">
        <f>IF('Indicator Data'!BH93="No data","x",ROUND(IF('Indicator Data'!BH93&lt;$AI$194,10,IF('Indicator Data'!BH93&gt;$AI$195,0,($AI$195-'Indicator Data'!BH93)/($AI$195-$AI$194)*10)),1))</f>
        <v>1.2</v>
      </c>
      <c r="AJ90" s="53">
        <f>IF('Indicator Data'!BI93="No data","x",ROUND(IF('Indicator Data'!BI93&gt;$AJ$195,10,IF('Indicator Data'!BI93&lt;$AJ$194,0,10-($AJ$195-'Indicator Data'!BI93)/($AJ$195-$AJ$194)*10)),1))</f>
        <v>0</v>
      </c>
      <c r="AK90" s="54">
        <f t="shared" si="26"/>
        <v>0.6</v>
      </c>
      <c r="AL90" s="60">
        <f t="shared" si="27"/>
        <v>4.4000000000000004</v>
      </c>
      <c r="AM90" s="61">
        <f t="shared" si="28"/>
        <v>2.5</v>
      </c>
      <c r="AN90" s="53">
        <f>IF('Indicator Data'!BJ93="No data","x",ROUND((IF(LOG('Indicator Data'!BJ93)&gt;AN$195,10,IF(LOG('Indicator Data'!BJ93)&lt;AN$194,0,10-(AN$195-LOG('Indicator Data'!BJ93))/(AN$195-AN$194)*10))),1))</f>
        <v>2.1</v>
      </c>
      <c r="AO90" s="53">
        <f>IF('Indicator Data'!BK93="No data","x",ROUND((IF(LOG('Indicator Data'!BK93)&gt;AO$195,10,IF(LOG('Indicator Data'!BK93)&lt;AO$194,0,10-(AO$195-LOG('Indicator Data'!BK93))/(AO$195-AO$194)*10))),1))</f>
        <v>0</v>
      </c>
      <c r="AP90" s="54">
        <f t="shared" si="41"/>
        <v>1.1000000000000001</v>
      </c>
      <c r="AQ90" s="54">
        <f>IF('Indicator Data'!BL93=0,10,ROUND(IF(LOG('Indicator Data'!BL93)&gt;AQ$195,0,IF(LOG('Indicator Data'!BL93)&lt;AQ$194,10,(AQ$195-LOG('Indicator Data'!BL93))/(AQ$195-AQ$194)*10)),1))</f>
        <v>7.2</v>
      </c>
      <c r="AR90" s="54">
        <f>IF('Indicator Data'!BM93="No data","x",ROUND(IF('Indicator Data'!BM93&gt;AR$195,10,IF('Indicator Data'!BM93&lt;AR$194,0,10-(AR$195-'Indicator Data'!BM93)/(AR$195-AR$194)*10)),1))</f>
        <v>8</v>
      </c>
      <c r="AS90" s="56">
        <f t="shared" si="42"/>
        <v>5.4</v>
      </c>
      <c r="AT90" s="53" t="str">
        <f>IF('Indicator Data'!BN93="No data","x",ROUND(IF('Indicator Data'!BN93^2&gt;AT$195,0,IF('Indicator Data'!BN93^2&lt;AT$194,10,(AT$195-'Indicator Data'!BN93^2)/(AT$195-AT$194)*10)),1))</f>
        <v>x</v>
      </c>
      <c r="AU90" s="53">
        <f>IF('Indicator Data'!BO93="No data","x",ROUND(IF('Indicator Data'!BO93&gt;AU$195,0,IF('Indicator Data'!BO93&lt;AU$194,10,(AU$195-'Indicator Data'!BO93)/(AU$195-AU$194)*10)),1))</f>
        <v>7.7</v>
      </c>
      <c r="AV90" s="53" t="str">
        <f>IF('Indicator Data'!BP93="No data","x",ROUND(IF('Indicator Data'!BP93&gt;AV$195,0,IF('Indicator Data'!BP93&lt;AV$194,10,(AV$195-'Indicator Data'!BP93)/(AV$195-AV$194)*10)),1))</f>
        <v>x</v>
      </c>
      <c r="AW90" s="54">
        <f t="shared" si="43"/>
        <v>7.7</v>
      </c>
      <c r="AX90" s="54" t="str">
        <f>IF('Indicator Data'!BQ93="No data","x",ROUND(IF('Indicator Data'!BQ93&gt;AX$195,0,IF('Indicator Data'!BQ93&lt;AX$194,10,(AX$195-'Indicator Data'!BQ93)/(AX$195-AX$194)*10)),1))</f>
        <v>x</v>
      </c>
      <c r="AY90" s="56">
        <f t="shared" si="44"/>
        <v>7.7</v>
      </c>
      <c r="AZ90" s="61">
        <f t="shared" si="45"/>
        <v>6.6</v>
      </c>
    </row>
    <row r="91" spans="1:52" s="2" customFormat="1" x14ac:dyDescent="0.3">
      <c r="A91" s="98" t="str">
        <f>'Indicator Data'!A94</f>
        <v>Korea DPR</v>
      </c>
      <c r="B91" s="39" t="str">
        <f>'Indicator Data'!B94</f>
        <v>PRK</v>
      </c>
      <c r="C91" s="53">
        <f>ROUND(IF('Indicator Data'!AL94="No data",IF((0.1201*LN('Indicator Data'!CI94)-0.4115)&gt;C$195,0,IF((0.1201*LN('Indicator Data'!CI94)-0.4115)&lt;C$194,10,(C$195-(0.1201*LN('Indicator Data'!CI94)-0.4115))/(C$195-C$194)*10)),IF('Indicator Data'!AL94&gt;C$195,0,IF('Indicator Data'!AL94&lt;C$194,10,(C$195-'Indicator Data'!AL94)/(C$195-C$194)*10))),1)</f>
        <v>8.4</v>
      </c>
      <c r="D91" s="53" t="str">
        <f>IF('Indicator Data'!AM94="No data","x",ROUND((IF(LOG('Indicator Data'!AM94*1000)&gt;D$195,10,IF(LOG('Indicator Data'!AM94*1000)&lt;D$194,0,10-(D$195-LOG('Indicator Data'!AM94*1000))/(D$195-D$194)*10))),1))</f>
        <v>x</v>
      </c>
      <c r="E91" s="54">
        <f t="shared" si="29"/>
        <v>8.4</v>
      </c>
      <c r="F91" s="53" t="str">
        <f>IF('Indicator Data'!AZ94="No data","x",ROUND(IF('Indicator Data'!AZ94&gt;F$195,10,IF('Indicator Data'!AZ94&lt;F$194,0,10-(F$195-'Indicator Data'!AZ94)/(F$195-F$194)*10)),1))</f>
        <v>x</v>
      </c>
      <c r="G91" s="53" t="str">
        <f>IF('Indicator Data'!BA94="No data","x",ROUND(IF('Indicator Data'!BA94&gt;G$195,10,IF('Indicator Data'!BA94&lt;G$194,0,10-(G$195-'Indicator Data'!BA94)/(G$195-G$194)*10)),1))</f>
        <v>x</v>
      </c>
      <c r="H91" s="54" t="str">
        <f t="shared" si="30"/>
        <v>x</v>
      </c>
      <c r="I91" s="55">
        <f>SUM(IF('Indicator Data'!AN94=0,0,'Indicator Data'!AN94),SUM('Indicator Data'!AO94:AP94))</f>
        <v>964.42120999999997</v>
      </c>
      <c r="J91" s="55">
        <f>I91/'Indicator Data'!CJ94*1000000</f>
        <v>37.575597017675953</v>
      </c>
      <c r="K91" s="53">
        <f t="shared" si="31"/>
        <v>0.8</v>
      </c>
      <c r="L91" s="53" t="str">
        <f>IF('Indicator Data'!AQ94="No data","x",ROUND(IF('Indicator Data'!AQ94&gt;L$195,10,IF('Indicator Data'!AQ94&lt;L$194,0,10-(L$195-'Indicator Data'!AQ94)/(L$195-L$194)*10)),1))</f>
        <v>x</v>
      </c>
      <c r="M91" s="53" t="str">
        <f>IF('Indicator Data'!AR94="No data","x",IF('Indicator Data'!AR94=0,0,ROUND(IF('Indicator Data'!AR94&gt;M$195,10,IF('Indicator Data'!AR94&lt;M$194,0,10-(M$195-'Indicator Data'!AR94)/(M$195-M$194)*10)),1)))</f>
        <v>x</v>
      </c>
      <c r="N91" s="54">
        <f t="shared" si="32"/>
        <v>0.8</v>
      </c>
      <c r="O91" s="56">
        <f t="shared" si="33"/>
        <v>5.9</v>
      </c>
      <c r="P91" s="67">
        <f>IF(AND('Indicator Data'!BE94="No data",'Indicator Data'!BF94="No data"),0,SUM('Indicator Data'!BE94:BG94)/1000)</f>
        <v>0</v>
      </c>
      <c r="Q91" s="53">
        <f t="shared" si="34"/>
        <v>0</v>
      </c>
      <c r="R91" s="57">
        <f>P91*1000/'Indicator Data'!CJ94</f>
        <v>0</v>
      </c>
      <c r="S91" s="53">
        <f t="shared" si="35"/>
        <v>0</v>
      </c>
      <c r="T91" s="58">
        <f t="shared" si="36"/>
        <v>0</v>
      </c>
      <c r="U91" s="53" t="str">
        <f>IF('Indicator Data'!AV94="No data","x",ROUND(IF('Indicator Data'!AV94&gt;U$195,10,IF('Indicator Data'!AV94&lt;U$194,0,10-(U$195-'Indicator Data'!AV94)/(U$195-U$194)*10)),1))</f>
        <v>x</v>
      </c>
      <c r="V91" s="53" t="str">
        <f>IF('Indicator Data'!AW94="No data","x",IF('Indicator Data'!AW94=0,0,ROUND(IF('Indicator Data'!AW94&gt;V$195,10,IF('Indicator Data'!AW94&lt;V$194,0,10-(V$195-'Indicator Data'!AW94)/(V$195-V$194)*10)),1)))</f>
        <v>x</v>
      </c>
      <c r="W91" s="53" t="str">
        <f t="shared" si="37"/>
        <v>x</v>
      </c>
      <c r="X91" s="53">
        <f>IF('Indicator Data'!AU94="No data","x",ROUND(IF('Indicator Data'!AU94&gt;X$195,10,IF('Indicator Data'!AU94&lt;X$194,0,10-(X$195-'Indicator Data'!AU94)/(X$195-X$194)*10)),1))</f>
        <v>9.3000000000000007</v>
      </c>
      <c r="Y91" s="159">
        <f>IF('Indicator Data'!AX94="No data","x",ROUND(IF('Indicator Data'!AX94&gt;Y$195,10,IF('Indicator Data'!AX94&lt;Y$194,0,10-(Y$195-'Indicator Data'!AX94)/(Y$195-Y$194)*10)),1))</f>
        <v>0</v>
      </c>
      <c r="Z91" s="57">
        <f>IF('Indicator Data'!AY94="No data","x",IF(('Indicator Data'!AY94/'Indicator Data'!CJ94)&gt;1,1,IF('Indicator Data'!AY94&gt;'Indicator Data'!AY94,1,'Indicator Data'!AY94/'Indicator Data'!CJ94)))</f>
        <v>0.21643122433829012</v>
      </c>
      <c r="AA91" s="159">
        <f t="shared" si="38"/>
        <v>2.4</v>
      </c>
      <c r="AB91" s="54">
        <f t="shared" si="25"/>
        <v>3.9</v>
      </c>
      <c r="AC91" s="53">
        <f>IF('Indicator Data'!AS94="No data","x",ROUND(IF('Indicator Data'!AS94&gt;AC$195,10,IF('Indicator Data'!AS94&lt;AC$194,0,10-(AC$195-'Indicator Data'!AS94)/(AC$195-AC$194)*10)),1))</f>
        <v>1.4</v>
      </c>
      <c r="AD91" s="53">
        <f>IF('Indicator Data'!AT94="No data","x",ROUND(IF('Indicator Data'!AT94&gt;AD$195,10,IF('Indicator Data'!AT94&lt;AD$194,0,10-(AD$195-'Indicator Data'!AT94)/(AD$195-AD$194)*10)),1))</f>
        <v>3.4</v>
      </c>
      <c r="AE91" s="54">
        <f t="shared" si="39"/>
        <v>2.4</v>
      </c>
      <c r="AF91" s="67">
        <f>('Indicator Data'!BD94+'Indicator Data'!BC94*0.5+'Indicator Data'!BB94*0.25)/1000</f>
        <v>10431.4265</v>
      </c>
      <c r="AG91" s="59">
        <f>AF91*1000/'Indicator Data'!CJ94</f>
        <v>0.4064272689352259</v>
      </c>
      <c r="AH91" s="54">
        <f t="shared" si="40"/>
        <v>10</v>
      </c>
      <c r="AI91" s="53">
        <f>IF('Indicator Data'!BH94="No data","x",ROUND(IF('Indicator Data'!BH94&lt;$AI$194,10,IF('Indicator Data'!BH94&gt;$AI$195,0,($AI$195-'Indicator Data'!BH94)/($AI$195-$AI$194)*10)),1))</f>
        <v>8.8000000000000007</v>
      </c>
      <c r="AJ91" s="53">
        <f>IF('Indicator Data'!BI94="No data","x",ROUND(IF('Indicator Data'!BI94&gt;$AJ$195,10,IF('Indicator Data'!BI94&lt;$AJ$194,0,10-($AJ$195-'Indicator Data'!BI94)/($AJ$195-$AJ$194)*10)),1))</f>
        <v>10</v>
      </c>
      <c r="AK91" s="54">
        <f t="shared" si="26"/>
        <v>9.4</v>
      </c>
      <c r="AL91" s="60">
        <f t="shared" si="27"/>
        <v>7.8</v>
      </c>
      <c r="AM91" s="61">
        <f t="shared" si="28"/>
        <v>5</v>
      </c>
      <c r="AN91" s="53">
        <f>IF('Indicator Data'!BJ94="No data","x",ROUND((IF(LOG('Indicator Data'!BJ94)&gt;AN$195,10,IF(LOG('Indicator Data'!BJ94)&lt;AN$194,0,10-(AN$195-LOG('Indicator Data'!BJ94))/(AN$195-AN$194)*10))),1))</f>
        <v>2.5</v>
      </c>
      <c r="AO91" s="53" t="str">
        <f>IF('Indicator Data'!BK94="No data","x",ROUND((IF(LOG('Indicator Data'!BK94)&gt;AO$195,10,IF(LOG('Indicator Data'!BK94)&lt;AO$194,0,10-(AO$195-LOG('Indicator Data'!BK94))/(AO$195-AO$194)*10))),1))</f>
        <v>x</v>
      </c>
      <c r="AP91" s="54">
        <f t="shared" si="41"/>
        <v>2.5</v>
      </c>
      <c r="AQ91" s="54">
        <f>IF('Indicator Data'!BL94=0,10,ROUND(IF(LOG('Indicator Data'!BL94)&gt;AQ$195,0,IF(LOG('Indicator Data'!BL94)&lt;AQ$194,10,(AQ$195-LOG('Indicator Data'!BL94))/(AQ$195-AQ$194)*10)),1))</f>
        <v>6.3</v>
      </c>
      <c r="AR91" s="54">
        <f>IF('Indicator Data'!BM94="No data","x",ROUND(IF('Indicator Data'!BM94&gt;AR$195,10,IF('Indicator Data'!BM94&lt;AR$194,0,10-(AR$195-'Indicator Data'!BM94)/(AR$195-AR$194)*10)),1))</f>
        <v>6</v>
      </c>
      <c r="AS91" s="56">
        <f t="shared" si="42"/>
        <v>4.9000000000000004</v>
      </c>
      <c r="AT91" s="53">
        <f>IF('Indicator Data'!BN94="No data","x",ROUND(IF('Indicator Data'!BN94^2&gt;AT$195,0,IF('Indicator Data'!BN94^2&lt;AT$194,10,(AT$195-'Indicator Data'!BN94^2)/(AT$195-AT$194)*10)),1))</f>
        <v>0</v>
      </c>
      <c r="AU91" s="53">
        <f>IF('Indicator Data'!BO94="No data","x",ROUND(IF('Indicator Data'!BO94&gt;AU$195,0,IF('Indicator Data'!BO94&lt;AU$194,10,(AU$195-'Indicator Data'!BO94)/(AU$195-AU$194)*10)),1))</f>
        <v>9.5</v>
      </c>
      <c r="AV91" s="53">
        <f>IF('Indicator Data'!BP94="No data","x",ROUND(IF('Indicator Data'!BP94&gt;AV$195,0,IF('Indicator Data'!BP94&lt;AV$194,10,(AV$195-'Indicator Data'!BP94)/(AV$195-AV$194)*10)),1))</f>
        <v>0.5</v>
      </c>
      <c r="AW91" s="54">
        <f t="shared" si="43"/>
        <v>3.3</v>
      </c>
      <c r="AX91" s="54" t="str">
        <f>IF('Indicator Data'!BQ94="No data","x",ROUND(IF('Indicator Data'!BQ94&gt;AX$195,0,IF('Indicator Data'!BQ94&lt;AX$194,10,(AX$195-'Indicator Data'!BQ94)/(AX$195-AX$194)*10)),1))</f>
        <v>x</v>
      </c>
      <c r="AY91" s="56">
        <f t="shared" si="44"/>
        <v>3.3</v>
      </c>
      <c r="AZ91" s="61">
        <f t="shared" si="45"/>
        <v>4.0999999999999996</v>
      </c>
    </row>
    <row r="92" spans="1:52" s="2" customFormat="1" x14ac:dyDescent="0.3">
      <c r="A92" s="98" t="str">
        <f>'Indicator Data'!A95</f>
        <v>Korea Republic of</v>
      </c>
      <c r="B92" s="39" t="str">
        <f>'Indicator Data'!B95</f>
        <v>KOR</v>
      </c>
      <c r="C92" s="53">
        <f>ROUND(IF('Indicator Data'!AL95="No data",IF((0.1022*LN('Indicator Data'!CI95)-0.1711)&gt;C$195,0,IF((0.1022*LN('Indicator Data'!CI95)-0.1711)&lt;C$194,10,(C$195-(0.1022*LN('Indicator Data'!CI95)-0.1711))/(C$195-C$194)*10)),IF('Indicator Data'!AL95&gt;C$195,0,IF('Indicator Data'!AL95&lt;C$194,10,(C$195-'Indicator Data'!AL95)/(C$195-C$194)*10))),1)</f>
        <v>0</v>
      </c>
      <c r="D92" s="53" t="str">
        <f>IF('Indicator Data'!AM95="No data","x",ROUND((IF(LOG('Indicator Data'!AM95*1000)&gt;D$195,10,IF(LOG('Indicator Data'!AM95*1000)&lt;D$194,0,10-(D$195-LOG('Indicator Data'!AM95*1000))/(D$195-D$194)*10))),1))</f>
        <v>x</v>
      </c>
      <c r="E92" s="54">
        <f t="shared" si="29"/>
        <v>0</v>
      </c>
      <c r="F92" s="53">
        <f>IF('Indicator Data'!AZ95="No data","x",ROUND(IF('Indicator Data'!AZ95&gt;F$195,10,IF('Indicator Data'!AZ95&lt;F$194,0,10-(F$195-'Indicator Data'!AZ95)/(F$195-F$194)*10)),1))</f>
        <v>0.8</v>
      </c>
      <c r="G92" s="53">
        <f>IF('Indicator Data'!BA95="No data","x",ROUND(IF('Indicator Data'!BA95&gt;G$195,10,IF('Indicator Data'!BA95&lt;G$194,0,10-(G$195-'Indicator Data'!BA95)/(G$195-G$194)*10)),1))</f>
        <v>1.7</v>
      </c>
      <c r="H92" s="54">
        <f t="shared" si="30"/>
        <v>1.3</v>
      </c>
      <c r="I92" s="55">
        <f>SUM(IF('Indicator Data'!AN95=0,0,'Indicator Data'!AN95),SUM('Indicator Data'!AO95:AP95))</f>
        <v>4.0513500000000002</v>
      </c>
      <c r="J92" s="55">
        <f>I92/'Indicator Data'!CJ95*1000000</f>
        <v>7.9088816251634622E-2</v>
      </c>
      <c r="K92" s="53">
        <f t="shared" si="31"/>
        <v>0</v>
      </c>
      <c r="L92" s="53" t="str">
        <f>IF('Indicator Data'!AQ95="No data","x",ROUND(IF('Indicator Data'!AQ95&gt;L$195,10,IF('Indicator Data'!AQ95&lt;L$194,0,10-(L$195-'Indicator Data'!AQ95)/(L$195-L$194)*10)),1))</f>
        <v>x</v>
      </c>
      <c r="M92" s="53">
        <f>IF('Indicator Data'!AR95="No data","x",IF('Indicator Data'!AR95=0,0,ROUND(IF('Indicator Data'!AR95&gt;M$195,10,IF('Indicator Data'!AR95&lt;M$194,0,10-(M$195-'Indicator Data'!AR95)/(M$195-M$194)*10)),1)))</f>
        <v>0.1</v>
      </c>
      <c r="N92" s="54">
        <f t="shared" si="32"/>
        <v>0.1</v>
      </c>
      <c r="O92" s="56">
        <f t="shared" si="33"/>
        <v>0.4</v>
      </c>
      <c r="P92" s="67">
        <f>IF(AND('Indicator Data'!BE95="No data",'Indicator Data'!BF95="No data"),0,SUM('Indicator Data'!BE95:BG95)/1000)</f>
        <v>22.739000000000001</v>
      </c>
      <c r="Q92" s="53">
        <f t="shared" si="34"/>
        <v>4.5</v>
      </c>
      <c r="R92" s="57">
        <f>P92*1000/'Indicator Data'!CJ95</f>
        <v>4.4390156188577127E-4</v>
      </c>
      <c r="S92" s="53">
        <f t="shared" si="35"/>
        <v>2.6</v>
      </c>
      <c r="T92" s="58">
        <f t="shared" si="36"/>
        <v>3.6</v>
      </c>
      <c r="U92" s="53" t="str">
        <f>IF('Indicator Data'!AV95="No data","x",ROUND(IF('Indicator Data'!AV95&gt;U$195,10,IF('Indicator Data'!AV95&lt;U$194,0,10-(U$195-'Indicator Data'!AV95)/(U$195-U$194)*10)),1))</f>
        <v>x</v>
      </c>
      <c r="V92" s="53" t="str">
        <f>IF('Indicator Data'!AW95="No data","x",IF('Indicator Data'!AW95=0,0,ROUND(IF('Indicator Data'!AW95&gt;V$195,10,IF('Indicator Data'!AW95&lt;V$194,0,10-(V$195-'Indicator Data'!AW95)/(V$195-V$194)*10)),1)))</f>
        <v>x</v>
      </c>
      <c r="W92" s="53" t="str">
        <f t="shared" si="37"/>
        <v>x</v>
      </c>
      <c r="X92" s="53">
        <f>IF('Indicator Data'!AU95="No data","x",ROUND(IF('Indicator Data'!AU95&gt;X$195,10,IF('Indicator Data'!AU95&lt;X$194,0,10-(X$195-'Indicator Data'!AU95)/(X$195-X$194)*10)),1))</f>
        <v>1.3</v>
      </c>
      <c r="Y92" s="159">
        <f>IF('Indicator Data'!AX95="No data","x",ROUND(IF('Indicator Data'!AX95&gt;Y$195,10,IF('Indicator Data'!AX95&lt;Y$194,0,10-(Y$195-'Indicator Data'!AX95)/(Y$195-Y$194)*10)),1))</f>
        <v>0</v>
      </c>
      <c r="Z92" s="57">
        <f>IF('Indicator Data'!AY95="No data","x",IF(('Indicator Data'!AY95/'Indicator Data'!CJ95)&gt;1,1,IF('Indicator Data'!AY95&gt;'Indicator Data'!AY95,1,'Indicator Data'!AY95/'Indicator Data'!CJ95)))</f>
        <v>5.8564786738964507E-8</v>
      </c>
      <c r="AA92" s="159">
        <f t="shared" si="38"/>
        <v>0</v>
      </c>
      <c r="AB92" s="54">
        <f t="shared" si="25"/>
        <v>0.4</v>
      </c>
      <c r="AC92" s="53">
        <f>IF('Indicator Data'!AS95="No data","x",ROUND(IF('Indicator Data'!AS95&gt;AC$195,10,IF('Indicator Data'!AS95&lt;AC$194,0,10-(AC$195-'Indicator Data'!AS95)/(AC$195-AC$194)*10)),1))</f>
        <v>0.2</v>
      </c>
      <c r="AD92" s="53">
        <f>IF('Indicator Data'!AT95="No data","x",ROUND(IF('Indicator Data'!AT95&gt;AD$195,10,IF('Indicator Data'!AT95&lt;AD$194,0,10-(AD$195-'Indicator Data'!AT95)/(AD$195-AD$194)*10)),1))</f>
        <v>0.2</v>
      </c>
      <c r="AE92" s="54">
        <f t="shared" si="39"/>
        <v>0.2</v>
      </c>
      <c r="AF92" s="67">
        <f>('Indicator Data'!BD95+'Indicator Data'!BC95*0.5+'Indicator Data'!BB95*0.25)/1000</f>
        <v>89.113249999999994</v>
      </c>
      <c r="AG92" s="59">
        <f>AF92*1000/'Indicator Data'!CJ95</f>
        <v>1.7396328272886762E-3</v>
      </c>
      <c r="AH92" s="54">
        <f t="shared" si="40"/>
        <v>0.2</v>
      </c>
      <c r="AI92" s="53">
        <f>IF('Indicator Data'!BH95="No data","x",ROUND(IF('Indicator Data'!BH95&lt;$AI$194,10,IF('Indicator Data'!BH95&gt;$AI$195,0,($AI$195-'Indicator Data'!BH95)/($AI$195-$AI$194)*10)),1))</f>
        <v>2</v>
      </c>
      <c r="AJ92" s="53">
        <f>IF('Indicator Data'!BI95="No data","x",ROUND(IF('Indicator Data'!BI95&gt;$AJ$195,10,IF('Indicator Data'!BI95&lt;$AJ$194,0,10-($AJ$195-'Indicator Data'!BI95)/($AJ$195-$AJ$194)*10)),1))</f>
        <v>0</v>
      </c>
      <c r="AK92" s="54">
        <f t="shared" si="26"/>
        <v>1</v>
      </c>
      <c r="AL92" s="60">
        <f t="shared" si="27"/>
        <v>0.5</v>
      </c>
      <c r="AM92" s="61">
        <f t="shared" si="28"/>
        <v>2.2000000000000002</v>
      </c>
      <c r="AN92" s="53">
        <f>IF('Indicator Data'!BJ95="No data","x",ROUND((IF(LOG('Indicator Data'!BJ95)&gt;AN$195,10,IF(LOG('Indicator Data'!BJ95)&lt;AN$194,0,10-(AN$195-LOG('Indicator Data'!BJ95))/(AN$195-AN$194)*10))),1))</f>
        <v>9.9</v>
      </c>
      <c r="AO92" s="53">
        <f>IF('Indicator Data'!BK95="No data","x",ROUND((IF(LOG('Indicator Data'!BK95)&gt;AO$195,10,IF(LOG('Indicator Data'!BK95)&lt;AO$194,0,10-(AO$195-LOG('Indicator Data'!BK95))/(AO$195-AO$194)*10))),1))</f>
        <v>7.8</v>
      </c>
      <c r="AP92" s="54">
        <f t="shared" si="41"/>
        <v>8.9</v>
      </c>
      <c r="AQ92" s="54">
        <f>IF('Indicator Data'!BL95=0,10,ROUND(IF(LOG('Indicator Data'!BL95)&gt;AQ$195,0,IF(LOG('Indicator Data'!BL95)&lt;AQ$194,10,(AQ$195-LOG('Indicator Data'!BL95))/(AQ$195-AQ$194)*10)),1))</f>
        <v>5.9</v>
      </c>
      <c r="AR92" s="54">
        <f>IF('Indicator Data'!BM95="No data","x",ROUND(IF('Indicator Data'!BM95&gt;AR$195,10,IF('Indicator Data'!BM95&lt;AR$194,0,10-(AR$195-'Indicator Data'!BM95)/(AR$195-AR$194)*10)),1))</f>
        <v>8</v>
      </c>
      <c r="AS92" s="56">
        <f t="shared" si="42"/>
        <v>7.6</v>
      </c>
      <c r="AT92" s="53" t="str">
        <f>IF('Indicator Data'!BN95="No data","x",ROUND(IF('Indicator Data'!BN95^2&gt;AT$195,0,IF('Indicator Data'!BN95^2&lt;AT$194,10,(AT$195-'Indicator Data'!BN95^2)/(AT$195-AT$194)*10)),1))</f>
        <v>x</v>
      </c>
      <c r="AU92" s="53">
        <f>IF('Indicator Data'!BO95="No data","x",ROUND(IF('Indicator Data'!BO95&gt;AU$195,0,IF('Indicator Data'!BO95&lt;AU$194,10,(AU$195-'Indicator Data'!BO95)/(AU$195-AU$194)*10)),1))</f>
        <v>3.6</v>
      </c>
      <c r="AV92" s="53">
        <f>IF('Indicator Data'!BP95="No data","x",ROUND(IF('Indicator Data'!BP95&gt;AV$195,0,IF('Indicator Data'!BP95&lt;AV$194,10,(AV$195-'Indicator Data'!BP95)/(AV$195-AV$194)*10)),1))</f>
        <v>0.2</v>
      </c>
      <c r="AW92" s="54">
        <f t="shared" si="43"/>
        <v>1.9</v>
      </c>
      <c r="AX92" s="54">
        <f>IF('Indicator Data'!BQ95="No data","x",ROUND(IF('Indicator Data'!BQ95&gt;AX$195,0,IF('Indicator Data'!BQ95&lt;AX$194,10,(AX$195-'Indicator Data'!BQ95)/(AX$195-AX$194)*10)),1))</f>
        <v>7.5</v>
      </c>
      <c r="AY92" s="56">
        <f t="shared" si="44"/>
        <v>4.7</v>
      </c>
      <c r="AZ92" s="61">
        <f t="shared" si="45"/>
        <v>6.2</v>
      </c>
    </row>
    <row r="93" spans="1:52" s="2" customFormat="1" x14ac:dyDescent="0.3">
      <c r="A93" s="98" t="str">
        <f>'Indicator Data'!A96</f>
        <v>Kuwait</v>
      </c>
      <c r="B93" s="39" t="str">
        <f>'Indicator Data'!B96</f>
        <v>KWT</v>
      </c>
      <c r="C93" s="53">
        <f>ROUND(IF('Indicator Data'!AL96="No data",IF((0.1022*LN('Indicator Data'!CI96)-0.1711)&gt;C$195,0,IF((0.1022*LN('Indicator Data'!CI96)-0.1711)&lt;C$194,10,(C$195-(0.1022*LN('Indicator Data'!CI96)-0.1711))/(C$195-C$194)*10)),IF('Indicator Data'!AL96&gt;C$195,0,IF('Indicator Data'!AL96&lt;C$194,10,(C$195-'Indicator Data'!AL96)/(C$195-C$194)*10))),1)</f>
        <v>1.8</v>
      </c>
      <c r="D93" s="53" t="str">
        <f>IF('Indicator Data'!AM96="No data","x",ROUND((IF(LOG('Indicator Data'!AM96*1000)&gt;D$195,10,IF(LOG('Indicator Data'!AM96*1000)&lt;D$194,0,10-(D$195-LOG('Indicator Data'!AM96*1000))/(D$195-D$194)*10))),1))</f>
        <v>x</v>
      </c>
      <c r="E93" s="54">
        <f t="shared" si="29"/>
        <v>1.8</v>
      </c>
      <c r="F93" s="53">
        <f>IF('Indicator Data'!AZ96="No data","x",ROUND(IF('Indicator Data'!AZ96&gt;F$195,10,IF('Indicator Data'!AZ96&lt;F$194,0,10-(F$195-'Indicator Data'!AZ96)/(F$195-F$194)*10)),1))</f>
        <v>3.3</v>
      </c>
      <c r="G93" s="53" t="str">
        <f>IF('Indicator Data'!BA96="No data","x",ROUND(IF('Indicator Data'!BA96&gt;G$195,10,IF('Indicator Data'!BA96&lt;G$194,0,10-(G$195-'Indicator Data'!BA96)/(G$195-G$194)*10)),1))</f>
        <v>x</v>
      </c>
      <c r="H93" s="54">
        <f t="shared" si="30"/>
        <v>3.3</v>
      </c>
      <c r="I93" s="55">
        <f>SUM(IF('Indicator Data'!AN96=0,0,'Indicator Data'!AN96),SUM('Indicator Data'!AO96:AP96))</f>
        <v>-73.092780000000005</v>
      </c>
      <c r="J93" s="55">
        <f>I93/'Indicator Data'!CJ96*1000000</f>
        <v>-17.373768057965187</v>
      </c>
      <c r="K93" s="53">
        <f t="shared" si="31"/>
        <v>0</v>
      </c>
      <c r="L93" s="53" t="str">
        <f>IF('Indicator Data'!AQ96="No data","x",ROUND(IF('Indicator Data'!AQ96&gt;L$195,10,IF('Indicator Data'!AQ96&lt;L$194,0,10-(L$195-'Indicator Data'!AQ96)/(L$195-L$194)*10)),1))</f>
        <v>x</v>
      </c>
      <c r="M93" s="53">
        <f>IF('Indicator Data'!AR96="No data","x",IF('Indicator Data'!AR96=0,0,ROUND(IF('Indicator Data'!AR96&gt;M$195,10,IF('Indicator Data'!AR96&lt;M$194,0,10-(M$195-'Indicator Data'!AR96)/(M$195-M$194)*10)),1)))</f>
        <v>0</v>
      </c>
      <c r="N93" s="54">
        <f t="shared" si="32"/>
        <v>0</v>
      </c>
      <c r="O93" s="56">
        <f t="shared" si="33"/>
        <v>1.7</v>
      </c>
      <c r="P93" s="67">
        <f>IF(AND('Indicator Data'!BE96="No data",'Indicator Data'!BF96="No data"),0,SUM('Indicator Data'!BE96:BG96)/1000)</f>
        <v>1.6539999999999999</v>
      </c>
      <c r="Q93" s="53">
        <f t="shared" si="34"/>
        <v>0.7</v>
      </c>
      <c r="R93" s="57">
        <f>P93*1000/'Indicator Data'!CJ96</f>
        <v>3.931470709948974E-4</v>
      </c>
      <c r="S93" s="53">
        <f t="shared" si="35"/>
        <v>2.5</v>
      </c>
      <c r="T93" s="58">
        <f t="shared" si="36"/>
        <v>1.6</v>
      </c>
      <c r="U93" s="53">
        <f>IF('Indicator Data'!AV96="No data","x",ROUND(IF('Indicator Data'!AV96&gt;U$195,10,IF('Indicator Data'!AV96&lt;U$194,0,10-(U$195-'Indicator Data'!AV96)/(U$195-U$194)*10)),1))</f>
        <v>0.2</v>
      </c>
      <c r="V93" s="53">
        <f>IF('Indicator Data'!AW96="No data","x",IF('Indicator Data'!AW96=0,0,ROUND(IF('Indicator Data'!AW96&gt;V$195,10,IF('Indicator Data'!AW96&lt;V$194,0,10-(V$195-'Indicator Data'!AW96)/(V$195-V$194)*10)),1)))</f>
        <v>0.3</v>
      </c>
      <c r="W93" s="53">
        <f t="shared" si="37"/>
        <v>0.25</v>
      </c>
      <c r="X93" s="53">
        <f>IF('Indicator Data'!AU96="No data","x",ROUND(IF('Indicator Data'!AU96&gt;X$195,10,IF('Indicator Data'!AU96&lt;X$194,0,10-(X$195-'Indicator Data'!AU96)/(X$195-X$194)*10)),1))</f>
        <v>0.5</v>
      </c>
      <c r="Y93" s="159" t="str">
        <f>IF('Indicator Data'!AX96="No data","x",ROUND(IF('Indicator Data'!AX96&gt;Y$195,10,IF('Indicator Data'!AX96&lt;Y$194,0,10-(Y$195-'Indicator Data'!AX96)/(Y$195-Y$194)*10)),1))</f>
        <v>x</v>
      </c>
      <c r="Z93" s="57">
        <f>IF('Indicator Data'!AY96="No data","x",IF(('Indicator Data'!AY96/'Indicator Data'!CJ96)&gt;1,1,IF('Indicator Data'!AY96&gt;'Indicator Data'!AY96,1,'Indicator Data'!AY96/'Indicator Data'!CJ96)))</f>
        <v>1.4261683349270764E-6</v>
      </c>
      <c r="AA93" s="159">
        <f t="shared" si="38"/>
        <v>0</v>
      </c>
      <c r="AB93" s="54">
        <f t="shared" si="25"/>
        <v>0.3</v>
      </c>
      <c r="AC93" s="53">
        <f>IF('Indicator Data'!AS96="No data","x",ROUND(IF('Indicator Data'!AS96&gt;AC$195,10,IF('Indicator Data'!AS96&lt;AC$194,0,10-(AC$195-'Indicator Data'!AS96)/(AC$195-AC$194)*10)),1))</f>
        <v>0.6</v>
      </c>
      <c r="AD93" s="53">
        <f>IF('Indicator Data'!AT96="No data","x",ROUND(IF('Indicator Data'!AT96&gt;AD$195,10,IF('Indicator Data'!AT96&lt;AD$194,0,10-(AD$195-'Indicator Data'!AT96)/(AD$195-AD$194)*10)),1))</f>
        <v>0.7</v>
      </c>
      <c r="AE93" s="54">
        <f t="shared" si="39"/>
        <v>0.7</v>
      </c>
      <c r="AF93" s="67">
        <f>('Indicator Data'!BD96+'Indicator Data'!BC96*0.5+'Indicator Data'!BB96*0.25)/1000</f>
        <v>0</v>
      </c>
      <c r="AG93" s="59">
        <f>AF93*1000/'Indicator Data'!CJ96</f>
        <v>0</v>
      </c>
      <c r="AH93" s="54">
        <f t="shared" si="40"/>
        <v>0</v>
      </c>
      <c r="AI93" s="53">
        <f>IF('Indicator Data'!BH96="No data","x",ROUND(IF('Indicator Data'!BH96&lt;$AI$194,10,IF('Indicator Data'!BH96&gt;$AI$195,0,($AI$195-'Indicator Data'!BH96)/($AI$195-$AI$194)*10)),1))</f>
        <v>1.9</v>
      </c>
      <c r="AJ93" s="53">
        <f>IF('Indicator Data'!BI96="No data","x",ROUND(IF('Indicator Data'!BI96&gt;$AJ$195,10,IF('Indicator Data'!BI96&lt;$AJ$194,0,10-($AJ$195-'Indicator Data'!BI96)/($AJ$195-$AJ$194)*10)),1))</f>
        <v>0</v>
      </c>
      <c r="AK93" s="54">
        <f t="shared" si="26"/>
        <v>1</v>
      </c>
      <c r="AL93" s="60">
        <f t="shared" si="27"/>
        <v>0.5</v>
      </c>
      <c r="AM93" s="61">
        <f t="shared" si="28"/>
        <v>1.1000000000000001</v>
      </c>
      <c r="AN93" s="53">
        <f>IF('Indicator Data'!BJ96="No data","x",ROUND((IF(LOG('Indicator Data'!BJ96)&gt;AN$195,10,IF(LOG('Indicator Data'!BJ96)&lt;AN$194,0,10-(AN$195-LOG('Indicator Data'!BJ96))/(AN$195-AN$194)*10))),1))</f>
        <v>7</v>
      </c>
      <c r="AO93" s="53" t="str">
        <f>IF('Indicator Data'!BK96="No data","x",ROUND((IF(LOG('Indicator Data'!BK96)&gt;AO$195,10,IF(LOG('Indicator Data'!BK96)&lt;AO$194,0,10-(AO$195-LOG('Indicator Data'!BK96))/(AO$195-AO$194)*10))),1))</f>
        <v>x</v>
      </c>
      <c r="AP93" s="54">
        <f t="shared" si="41"/>
        <v>7</v>
      </c>
      <c r="AQ93" s="54">
        <f>IF('Indicator Data'!BL96=0,10,ROUND(IF(LOG('Indicator Data'!BL96)&gt;AQ$195,0,IF(LOG('Indicator Data'!BL96)&lt;AQ$194,10,(AQ$195-LOG('Indicator Data'!BL96))/(AQ$195-AQ$194)*10)),1))</f>
        <v>4.9000000000000004</v>
      </c>
      <c r="AR93" s="54">
        <f>IF('Indicator Data'!BM96="No data","x",ROUND(IF('Indicator Data'!BM96&gt;AR$195,10,IF('Indicator Data'!BM96&lt;AR$194,0,10-(AR$195-'Indicator Data'!BM96)/(AR$195-AR$194)*10)),1))</f>
        <v>6</v>
      </c>
      <c r="AS93" s="56">
        <f t="shared" si="42"/>
        <v>6</v>
      </c>
      <c r="AT93" s="53">
        <f>IF('Indicator Data'!BN96="No data","x",ROUND(IF('Indicator Data'!BN96^2&gt;AT$195,0,IF('Indicator Data'!BN96^2&lt;AT$194,10,(AT$195-'Indicator Data'!BN96^2)/(AT$195-AT$194)*10)),1))</f>
        <v>0.8</v>
      </c>
      <c r="AU93" s="53">
        <f>IF('Indicator Data'!BO96="No data","x",ROUND(IF('Indicator Data'!BO96&gt;AU$195,0,IF('Indicator Data'!BO96&lt;AU$194,10,(AU$195-'Indicator Data'!BO96)/(AU$195-AU$194)*10)),1))</f>
        <v>1.5</v>
      </c>
      <c r="AV93" s="53">
        <f>IF('Indicator Data'!BP96="No data","x",ROUND(IF('Indicator Data'!BP96&gt;AV$195,0,IF('Indicator Data'!BP96&lt;AV$194,10,(AV$195-'Indicator Data'!BP96)/(AV$195-AV$194)*10)),1))</f>
        <v>6.6</v>
      </c>
      <c r="AW93" s="54">
        <f t="shared" si="43"/>
        <v>3</v>
      </c>
      <c r="AX93" s="54">
        <f>IF('Indicator Data'!BQ96="No data","x",ROUND(IF('Indicator Data'!BQ96&gt;AX$195,0,IF('Indicator Data'!BQ96&lt;AX$194,10,(AX$195-'Indicator Data'!BQ96)/(AX$195-AX$194)*10)),1))</f>
        <v>6.7</v>
      </c>
      <c r="AY93" s="56">
        <f t="shared" si="44"/>
        <v>4.9000000000000004</v>
      </c>
      <c r="AZ93" s="61">
        <f t="shared" si="45"/>
        <v>5.5</v>
      </c>
    </row>
    <row r="94" spans="1:52" s="2" customFormat="1" x14ac:dyDescent="0.3">
      <c r="A94" s="98" t="str">
        <f>'Indicator Data'!A97</f>
        <v>Kyrgyzstan</v>
      </c>
      <c r="B94" s="39" t="str">
        <f>'Indicator Data'!B97</f>
        <v>KGZ</v>
      </c>
      <c r="C94" s="53">
        <f>ROUND(IF('Indicator Data'!AL97="No data",IF((0.1022*LN('Indicator Data'!CI97)-0.1711)&gt;C$195,0,IF((0.1022*LN('Indicator Data'!CI97)-0.1711)&lt;C$194,10,(C$195-(0.1022*LN('Indicator Data'!CI97)-0.1711))/(C$195-C$194)*10)),IF('Indicator Data'!AL97&gt;C$195,0,IF('Indicator Data'!AL97&lt;C$194,10,(C$195-'Indicator Data'!AL97)/(C$195-C$194)*10))),1)</f>
        <v>4.5</v>
      </c>
      <c r="D94" s="53">
        <f>IF('Indicator Data'!AM97="No data","x",ROUND((IF(LOG('Indicator Data'!AM97*1000)&gt;D$195,10,IF(LOG('Indicator Data'!AM97*1000)&lt;D$194,0,10-(D$195-LOG('Indicator Data'!AM97*1000))/(D$195-D$194)*10))),1))</f>
        <v>3.4</v>
      </c>
      <c r="E94" s="54">
        <f t="shared" si="29"/>
        <v>4</v>
      </c>
      <c r="F94" s="53">
        <f>IF('Indicator Data'!AZ97="No data","x",ROUND(IF('Indicator Data'!AZ97&gt;F$195,10,IF('Indicator Data'!AZ97&lt;F$194,0,10-(F$195-'Indicator Data'!AZ97)/(F$195-F$194)*10)),1))</f>
        <v>5.0999999999999996</v>
      </c>
      <c r="G94" s="53">
        <f>IF('Indicator Data'!BA97="No data","x",ROUND(IF('Indicator Data'!BA97&gt;G$195,10,IF('Indicator Data'!BA97&lt;G$194,0,10-(G$195-'Indicator Data'!BA97)/(G$195-G$194)*10)),1))</f>
        <v>0.6</v>
      </c>
      <c r="H94" s="54">
        <f t="shared" si="30"/>
        <v>2.9</v>
      </c>
      <c r="I94" s="55">
        <f>SUM(IF('Indicator Data'!AN97=0,0,'Indicator Data'!AN97),SUM('Indicator Data'!AO97:AP97))</f>
        <v>300.07218999999998</v>
      </c>
      <c r="J94" s="55">
        <f>I94/'Indicator Data'!CJ97*1000000</f>
        <v>46.770442455724108</v>
      </c>
      <c r="K94" s="53">
        <f t="shared" si="31"/>
        <v>0.9</v>
      </c>
      <c r="L94" s="53">
        <f>IF('Indicator Data'!AQ97="No data","x",ROUND(IF('Indicator Data'!AQ97&gt;L$195,10,IF('Indicator Data'!AQ97&lt;L$194,0,10-(L$195-'Indicator Data'!AQ97)/(L$195-L$194)*10)),1))</f>
        <v>3.5</v>
      </c>
      <c r="M94" s="53">
        <f>IF('Indicator Data'!AR97="No data","x",IF('Indicator Data'!AR97=0,0,ROUND(IF('Indicator Data'!AR97&gt;M$195,10,IF('Indicator Data'!AR97&lt;M$194,0,10-(M$195-'Indicator Data'!AR97)/(M$195-M$194)*10)),1)))</f>
        <v>10</v>
      </c>
      <c r="N94" s="54">
        <f t="shared" si="32"/>
        <v>4.8</v>
      </c>
      <c r="O94" s="56">
        <f t="shared" si="33"/>
        <v>3.9</v>
      </c>
      <c r="P94" s="67">
        <f>IF(AND('Indicator Data'!BE97="No data",'Indicator Data'!BF97="No data"),0,SUM('Indicator Data'!BE97:BG97)/1000)</f>
        <v>0.442</v>
      </c>
      <c r="Q94" s="53">
        <f t="shared" si="34"/>
        <v>0</v>
      </c>
      <c r="R94" s="57">
        <f>P94*1000/'Indicator Data'!CJ97</f>
        <v>6.8891874203437709E-5</v>
      </c>
      <c r="S94" s="53">
        <f t="shared" si="35"/>
        <v>1.6</v>
      </c>
      <c r="T94" s="58">
        <f t="shared" si="36"/>
        <v>0.8</v>
      </c>
      <c r="U94" s="53">
        <f>IF('Indicator Data'!AV97="No data","x",ROUND(IF('Indicator Data'!AV97&gt;U$195,10,IF('Indicator Data'!AV97&lt;U$194,0,10-(U$195-'Indicator Data'!AV97)/(U$195-U$194)*10)),1))</f>
        <v>0.4</v>
      </c>
      <c r="V94" s="53">
        <f>IF('Indicator Data'!AW97="No data","x",IF('Indicator Data'!AW97=0,0,ROUND(IF('Indicator Data'!AW97&gt;V$195,10,IF('Indicator Data'!AW97&lt;V$194,0,10-(V$195-'Indicator Data'!AW97)/(V$195-V$194)*10)),1)))</f>
        <v>0.6</v>
      </c>
      <c r="W94" s="53">
        <f t="shared" si="37"/>
        <v>0.5</v>
      </c>
      <c r="X94" s="53">
        <f>IF('Indicator Data'!AU97="No data","x",ROUND(IF('Indicator Data'!AU97&gt;X$195,10,IF('Indicator Data'!AU97&lt;X$194,0,10-(X$195-'Indicator Data'!AU97)/(X$195-X$194)*10)),1))</f>
        <v>2.6</v>
      </c>
      <c r="Y94" s="159">
        <f>IF('Indicator Data'!AX97="No data","x",ROUND(IF('Indicator Data'!AX97&gt;Y$195,10,IF('Indicator Data'!AX97&lt;Y$194,0,10-(Y$195-'Indicator Data'!AX97)/(Y$195-Y$194)*10)),1))</f>
        <v>0</v>
      </c>
      <c r="Z94" s="57">
        <f>IF('Indicator Data'!AY97="No data","x",IF(('Indicator Data'!AY97/'Indicator Data'!CJ97)&gt;1,1,IF('Indicator Data'!AY97&gt;'Indicator Data'!AY97,1,'Indicator Data'!AY97/'Indicator Data'!CJ97)))</f>
        <v>1.7710043453315859E-2</v>
      </c>
      <c r="AA94" s="159">
        <f t="shared" si="38"/>
        <v>0.2</v>
      </c>
      <c r="AB94" s="54">
        <f t="shared" si="25"/>
        <v>0.8</v>
      </c>
      <c r="AC94" s="53">
        <f>IF('Indicator Data'!AS97="No data","x",ROUND(IF('Indicator Data'!AS97&gt;AC$195,10,IF('Indicator Data'!AS97&lt;AC$194,0,10-(AC$195-'Indicator Data'!AS97)/(AC$195-AC$194)*10)),1))</f>
        <v>1.5</v>
      </c>
      <c r="AD94" s="53">
        <f>IF('Indicator Data'!AT97="No data","x",ROUND(IF('Indicator Data'!AT97&gt;AD$195,10,IF('Indicator Data'!AT97&lt;AD$194,0,10-(AD$195-'Indicator Data'!AT97)/(AD$195-AD$194)*10)),1))</f>
        <v>0.6</v>
      </c>
      <c r="AE94" s="54">
        <f t="shared" si="39"/>
        <v>1.1000000000000001</v>
      </c>
      <c r="AF94" s="67">
        <f>('Indicator Data'!BD97+'Indicator Data'!BC97*0.5+'Indicator Data'!BB97*0.25)/1000</f>
        <v>1.2637499999999999</v>
      </c>
      <c r="AG94" s="59">
        <f>AF94*1000/'Indicator Data'!CJ97</f>
        <v>1.9697309055338098E-4</v>
      </c>
      <c r="AH94" s="54">
        <f t="shared" si="40"/>
        <v>0</v>
      </c>
      <c r="AI94" s="53">
        <f>IF('Indicator Data'!BH97="No data","x",ROUND(IF('Indicator Data'!BH97&lt;$AI$194,10,IF('Indicator Data'!BH97&gt;$AI$195,0,($AI$195-'Indicator Data'!BH97)/($AI$195-$AI$194)*10)),1))</f>
        <v>4</v>
      </c>
      <c r="AJ94" s="53">
        <f>IF('Indicator Data'!BI97="No data","x",ROUND(IF('Indicator Data'!BI97&gt;$AJ$195,10,IF('Indicator Data'!BI97&lt;$AJ$194,0,10-($AJ$195-'Indicator Data'!BI97)/($AJ$195-$AJ$194)*10)),1))</f>
        <v>0.7</v>
      </c>
      <c r="AK94" s="54">
        <f t="shared" si="26"/>
        <v>2.4</v>
      </c>
      <c r="AL94" s="60">
        <f t="shared" si="27"/>
        <v>1.1000000000000001</v>
      </c>
      <c r="AM94" s="61">
        <f t="shared" si="28"/>
        <v>1</v>
      </c>
      <c r="AN94" s="53">
        <f>IF('Indicator Data'!BJ97="No data","x",ROUND((IF(LOG('Indicator Data'!BJ97)&gt;AN$195,10,IF(LOG('Indicator Data'!BJ97)&lt;AN$194,0,10-(AN$195-LOG('Indicator Data'!BJ97))/(AN$195-AN$194)*10))),1))</f>
        <v>4.5999999999999996</v>
      </c>
      <c r="AO94" s="53">
        <f>IF('Indicator Data'!BK97="No data","x",ROUND((IF(LOG('Indicator Data'!BK97)&gt;AO$195,10,IF(LOG('Indicator Data'!BK97)&lt;AO$194,0,10-(AO$195-LOG('Indicator Data'!BK97))/(AO$195-AO$194)*10))),1))</f>
        <v>6.6</v>
      </c>
      <c r="AP94" s="54">
        <f t="shared" si="41"/>
        <v>5.6</v>
      </c>
      <c r="AQ94" s="54">
        <f>IF('Indicator Data'!BL97=0,10,ROUND(IF(LOG('Indicator Data'!BL97)&gt;AQ$195,0,IF(LOG('Indicator Data'!BL97)&lt;AQ$194,10,(AQ$195-LOG('Indicator Data'!BL97))/(AQ$195-AQ$194)*10)),1))</f>
        <v>2.2999999999999998</v>
      </c>
      <c r="AR94" s="54">
        <f>IF('Indicator Data'!BM97="No data","x",ROUND(IF('Indicator Data'!BM97&gt;AR$195,10,IF('Indicator Data'!BM97&lt;AR$194,0,10-(AR$195-'Indicator Data'!BM97)/(AR$195-AR$194)*10)),1))</f>
        <v>6</v>
      </c>
      <c r="AS94" s="56">
        <f t="shared" si="42"/>
        <v>4.5999999999999996</v>
      </c>
      <c r="AT94" s="53">
        <f>IF('Indicator Data'!BN97="No data","x",ROUND(IF('Indicator Data'!BN97^2&gt;AT$195,0,IF('Indicator Data'!BN97^2&lt;AT$194,10,(AT$195-'Indicator Data'!BN97^2)/(AT$195-AT$194)*10)),1))</f>
        <v>0.1</v>
      </c>
      <c r="AU94" s="53">
        <f>IF('Indicator Data'!BO97="No data","x",ROUND(IF('Indicator Data'!BO97&gt;AU$195,0,IF('Indicator Data'!BO97&lt;AU$194,10,(AU$195-'Indicator Data'!BO97)/(AU$195-AU$194)*10)),1))</f>
        <v>3.2</v>
      </c>
      <c r="AV94" s="53">
        <f>IF('Indicator Data'!BP97="No data","x",ROUND(IF('Indicator Data'!BP97&gt;AV$195,0,IF('Indicator Data'!BP97&lt;AV$194,10,(AV$195-'Indicator Data'!BP97)/(AV$195-AV$194)*10)),1))</f>
        <v>7.8</v>
      </c>
      <c r="AW94" s="54">
        <f t="shared" si="43"/>
        <v>3.7</v>
      </c>
      <c r="AX94" s="54">
        <f>IF('Indicator Data'!BQ97="No data","x",ROUND(IF('Indicator Data'!BQ97&gt;AX$195,0,IF('Indicator Data'!BQ97&lt;AX$194,10,(AX$195-'Indicator Data'!BQ97)/(AX$195-AX$194)*10)),1))</f>
        <v>6.9</v>
      </c>
      <c r="AY94" s="56">
        <f t="shared" si="44"/>
        <v>5.3</v>
      </c>
      <c r="AZ94" s="61">
        <f t="shared" si="45"/>
        <v>5</v>
      </c>
    </row>
    <row r="95" spans="1:52" s="2" customFormat="1" x14ac:dyDescent="0.3">
      <c r="A95" s="98" t="str">
        <f>'Indicator Data'!A98</f>
        <v>Lao PDR</v>
      </c>
      <c r="B95" s="39" t="str">
        <f>'Indicator Data'!B98</f>
        <v>LAO</v>
      </c>
      <c r="C95" s="53">
        <f>ROUND(IF('Indicator Data'!AL98="No data",IF((0.1022*LN('Indicator Data'!CI98)-0.1711)&gt;C$195,0,IF((0.1022*LN('Indicator Data'!CI98)-0.1711)&lt;C$194,10,(C$195-(0.1022*LN('Indicator Data'!CI98)-0.1711))/(C$195-C$194)*10)),IF('Indicator Data'!AL98&gt;C$195,0,IF('Indicator Data'!AL98&lt;C$194,10,(C$195-'Indicator Data'!AL98)/(C$195-C$194)*10))),1)</f>
        <v>5.9</v>
      </c>
      <c r="D95" s="53">
        <f>IF('Indicator Data'!AM98="No data","x",ROUND((IF(LOG('Indicator Data'!AM98*1000)&gt;D$195,10,IF(LOG('Indicator Data'!AM98*1000)&lt;D$194,0,10-(D$195-LOG('Indicator Data'!AM98*1000))/(D$195-D$194)*10))),1))</f>
        <v>7.5</v>
      </c>
      <c r="E95" s="54">
        <f t="shared" si="29"/>
        <v>6.8</v>
      </c>
      <c r="F95" s="53">
        <f>IF('Indicator Data'!AZ98="No data","x",ROUND(IF('Indicator Data'!AZ98&gt;F$195,10,IF('Indicator Data'!AZ98&lt;F$194,0,10-(F$195-'Indicator Data'!AZ98)/(F$195-F$194)*10)),1))</f>
        <v>6.2</v>
      </c>
      <c r="G95" s="53">
        <f>IF('Indicator Data'!BA98="No data","x",ROUND(IF('Indicator Data'!BA98&gt;G$195,10,IF('Indicator Data'!BA98&lt;G$194,0,10-(G$195-'Indicator Data'!BA98)/(G$195-G$194)*10)),1))</f>
        <v>2.9</v>
      </c>
      <c r="H95" s="54">
        <f t="shared" si="30"/>
        <v>4.5999999999999996</v>
      </c>
      <c r="I95" s="55">
        <f>SUM(IF('Indicator Data'!AN98=0,0,'Indicator Data'!AN98),SUM('Indicator Data'!AO98:AP98))</f>
        <v>837.30312000000004</v>
      </c>
      <c r="J95" s="55">
        <f>I95/'Indicator Data'!CJ98*1000000</f>
        <v>116.78753869191749</v>
      </c>
      <c r="K95" s="53">
        <f t="shared" si="31"/>
        <v>2.2999999999999998</v>
      </c>
      <c r="L95" s="53">
        <f>IF('Indicator Data'!AQ98="No data","x",ROUND(IF('Indicator Data'!AQ98&gt;L$195,10,IF('Indicator Data'!AQ98&lt;L$194,0,10-(L$195-'Indicator Data'!AQ98)/(L$195-L$194)*10)),1))</f>
        <v>2.2000000000000002</v>
      </c>
      <c r="M95" s="53">
        <f>IF('Indicator Data'!AR98="No data","x",IF('Indicator Data'!AR98=0,0,ROUND(IF('Indicator Data'!AR98&gt;M$195,10,IF('Indicator Data'!AR98&lt;M$194,0,10-(M$195-'Indicator Data'!AR98)/(M$195-M$194)*10)),1)))</f>
        <v>0.4</v>
      </c>
      <c r="N95" s="54">
        <f t="shared" si="32"/>
        <v>1.6</v>
      </c>
      <c r="O95" s="56">
        <f t="shared" si="33"/>
        <v>5</v>
      </c>
      <c r="P95" s="67">
        <f>IF(AND('Indicator Data'!BE98="No data",'Indicator Data'!BF98="No data"),0,SUM('Indicator Data'!BE98:BG98)/1000)</f>
        <v>0</v>
      </c>
      <c r="Q95" s="53">
        <f t="shared" si="34"/>
        <v>0</v>
      </c>
      <c r="R95" s="57">
        <f>P95*1000/'Indicator Data'!CJ98</f>
        <v>0</v>
      </c>
      <c r="S95" s="53">
        <f t="shared" si="35"/>
        <v>0</v>
      </c>
      <c r="T95" s="58">
        <f t="shared" si="36"/>
        <v>0</v>
      </c>
      <c r="U95" s="53">
        <f>IF('Indicator Data'!AV98="No data","x",ROUND(IF('Indicator Data'!AV98&gt;U$195,10,IF('Indicator Data'!AV98&lt;U$194,0,10-(U$195-'Indicator Data'!AV98)/(U$195-U$194)*10)),1))</f>
        <v>0.6</v>
      </c>
      <c r="V95" s="53" t="str">
        <f>IF('Indicator Data'!AW98="No data","x",IF('Indicator Data'!AW98=0,0,ROUND(IF('Indicator Data'!AW98&gt;V$195,10,IF('Indicator Data'!AW98&lt;V$194,0,10-(V$195-'Indicator Data'!AW98)/(V$195-V$194)*10)),1)))</f>
        <v>x</v>
      </c>
      <c r="W95" s="53">
        <f t="shared" si="37"/>
        <v>0.6</v>
      </c>
      <c r="X95" s="53">
        <f>IF('Indicator Data'!AU98="No data","x",ROUND(IF('Indicator Data'!AU98&gt;X$195,10,IF('Indicator Data'!AU98&lt;X$194,0,10-(X$195-'Indicator Data'!AU98)/(X$195-X$194)*10)),1))</f>
        <v>3.1</v>
      </c>
      <c r="Y95" s="159">
        <f>IF('Indicator Data'!AX98="No data","x",ROUND(IF('Indicator Data'!AX98&gt;Y$195,10,IF('Indicator Data'!AX98&lt;Y$194,0,10-(Y$195-'Indicator Data'!AX98)/(Y$195-Y$194)*10)),1))</f>
        <v>0.1</v>
      </c>
      <c r="Z95" s="57">
        <f>IF('Indicator Data'!AY98="No data","x",IF(('Indicator Data'!AY98/'Indicator Data'!CJ98)&gt;1,1,IF('Indicator Data'!AY98&gt;'Indicator Data'!AY98,1,'Indicator Data'!AY98/'Indicator Data'!CJ98)))</f>
        <v>0.27240588407265487</v>
      </c>
      <c r="AA95" s="159">
        <f t="shared" si="38"/>
        <v>3</v>
      </c>
      <c r="AB95" s="54">
        <f t="shared" si="25"/>
        <v>1.7</v>
      </c>
      <c r="AC95" s="53">
        <f>IF('Indicator Data'!AS98="No data","x",ROUND(IF('Indicator Data'!AS98&gt;AC$195,10,IF('Indicator Data'!AS98&lt;AC$194,0,10-(AC$195-'Indicator Data'!AS98)/(AC$195-AC$194)*10)),1))</f>
        <v>3.6</v>
      </c>
      <c r="AD95" s="53">
        <f>IF('Indicator Data'!AT98="No data","x",ROUND(IF('Indicator Data'!AT98&gt;AD$195,10,IF('Indicator Data'!AT98&lt;AD$194,0,10-(AD$195-'Indicator Data'!AT98)/(AD$195-AD$194)*10)),1))</f>
        <v>5.9</v>
      </c>
      <c r="AE95" s="54">
        <f t="shared" si="39"/>
        <v>4.8</v>
      </c>
      <c r="AF95" s="67">
        <f>('Indicator Data'!BD98+'Indicator Data'!BC98*0.5+'Indicator Data'!BB98*0.25)/1000</f>
        <v>683.29849999999999</v>
      </c>
      <c r="AG95" s="59">
        <f>AF95*1000/'Indicator Data'!CJ98</f>
        <v>9.5306882418972935E-2</v>
      </c>
      <c r="AH95" s="54">
        <f t="shared" si="40"/>
        <v>9.5</v>
      </c>
      <c r="AI95" s="53">
        <f>IF('Indicator Data'!BH98="No data","x",ROUND(IF('Indicator Data'!BH98&lt;$AI$194,10,IF('Indicator Data'!BH98&gt;$AI$195,0,($AI$195-'Indicator Data'!BH98)/($AI$195-$AI$194)*10)),1))</f>
        <v>5.9</v>
      </c>
      <c r="AJ95" s="53">
        <f>IF('Indicator Data'!BI98="No data","x",ROUND(IF('Indicator Data'!BI98&gt;$AJ$195,10,IF('Indicator Data'!BI98&lt;$AJ$194,0,10-($AJ$195-'Indicator Data'!BI98)/($AJ$195-$AJ$194)*10)),1))</f>
        <v>3.8</v>
      </c>
      <c r="AK95" s="54">
        <f t="shared" si="26"/>
        <v>4.9000000000000004</v>
      </c>
      <c r="AL95" s="60">
        <f t="shared" si="27"/>
        <v>6.2</v>
      </c>
      <c r="AM95" s="61">
        <f t="shared" si="28"/>
        <v>3.7</v>
      </c>
      <c r="AN95" s="53">
        <f>IF('Indicator Data'!BJ98="No data","x",ROUND((IF(LOG('Indicator Data'!BJ98)&gt;AN$195,10,IF(LOG('Indicator Data'!BJ98)&lt;AN$194,0,10-(AN$195-LOG('Indicator Data'!BJ98))/(AN$195-AN$194)*10))),1))</f>
        <v>5.2</v>
      </c>
      <c r="AO95" s="53">
        <f>IF('Indicator Data'!BK98="No data","x",ROUND((IF(LOG('Indicator Data'!BK98)&gt;AO$195,10,IF(LOG('Indicator Data'!BK98)&lt;AO$194,0,10-(AO$195-LOG('Indicator Data'!BK98))/(AO$195-AO$194)*10))),1))</f>
        <v>6.3</v>
      </c>
      <c r="AP95" s="54">
        <f t="shared" si="41"/>
        <v>5.8</v>
      </c>
      <c r="AQ95" s="54">
        <f>IF('Indicator Data'!BL98=0,10,ROUND(IF(LOG('Indicator Data'!BL98)&gt;AQ$195,0,IF(LOG('Indicator Data'!BL98)&lt;AQ$194,10,(AQ$195-LOG('Indicator Data'!BL98))/(AQ$195-AQ$194)*10)),1))</f>
        <v>5.2</v>
      </c>
      <c r="AR95" s="54">
        <f>IF('Indicator Data'!BM98="No data","x",ROUND(IF('Indicator Data'!BM98&gt;AR$195,10,IF('Indicator Data'!BM98&lt;AR$194,0,10-(AR$195-'Indicator Data'!BM98)/(AR$195-AR$194)*10)),1))</f>
        <v>4</v>
      </c>
      <c r="AS95" s="56">
        <f t="shared" si="42"/>
        <v>5</v>
      </c>
      <c r="AT95" s="53">
        <f>IF('Indicator Data'!BN98="No data","x",ROUND(IF('Indicator Data'!BN98^2&gt;AT$195,0,IF('Indicator Data'!BN98^2&lt;AT$194,10,(AT$195-'Indicator Data'!BN98^2)/(AT$195-AT$194)*10)),1))</f>
        <v>3.1</v>
      </c>
      <c r="AU95" s="53">
        <f>IF('Indicator Data'!BO98="No data","x",ROUND(IF('Indicator Data'!BO98&gt;AU$195,0,IF('Indicator Data'!BO98&lt;AU$194,10,(AU$195-'Indicator Data'!BO98)/(AU$195-AU$194)*10)),1))</f>
        <v>7.6</v>
      </c>
      <c r="AV95" s="53">
        <f>IF('Indicator Data'!BP98="No data","x",ROUND(IF('Indicator Data'!BP98&gt;AV$195,0,IF('Indicator Data'!BP98&lt;AV$194,10,(AV$195-'Indicator Data'!BP98)/(AV$195-AV$194)*10)),1))</f>
        <v>1.9</v>
      </c>
      <c r="AW95" s="54">
        <f t="shared" si="43"/>
        <v>4.2</v>
      </c>
      <c r="AX95" s="54">
        <f>IF('Indicator Data'!BQ98="No data","x",ROUND(IF('Indicator Data'!BQ98&gt;AX$195,0,IF('Indicator Data'!BQ98&lt;AX$194,10,(AX$195-'Indicator Data'!BQ98)/(AX$195-AX$194)*10)),1))</f>
        <v>5.2</v>
      </c>
      <c r="AY95" s="56">
        <f t="shared" si="44"/>
        <v>4.7</v>
      </c>
      <c r="AZ95" s="61">
        <f t="shared" si="45"/>
        <v>4.9000000000000004</v>
      </c>
    </row>
    <row r="96" spans="1:52" s="2" customFormat="1" x14ac:dyDescent="0.3">
      <c r="A96" s="98" t="str">
        <f>'Indicator Data'!A99</f>
        <v>Latvia</v>
      </c>
      <c r="B96" s="39" t="str">
        <f>'Indicator Data'!B99</f>
        <v>LVA</v>
      </c>
      <c r="C96" s="53">
        <f>ROUND(IF('Indicator Data'!AL99="No data",IF((0.1022*LN('Indicator Data'!CI99)-0.1711)&gt;C$195,0,IF((0.1022*LN('Indicator Data'!CI99)-0.1711)&lt;C$194,10,(C$195-(0.1022*LN('Indicator Data'!CI99)-0.1711))/(C$195-C$194)*10)),IF('Indicator Data'!AL99&gt;C$195,0,IF('Indicator Data'!AL99&lt;C$194,10,(C$195-'Indicator Data'!AL99)/(C$195-C$194)*10))),1)</f>
        <v>0.9</v>
      </c>
      <c r="D96" s="53" t="str">
        <f>IF('Indicator Data'!AM99="No data","x",ROUND((IF(LOG('Indicator Data'!AM99*1000)&gt;D$195,10,IF(LOG('Indicator Data'!AM99*1000)&lt;D$194,0,10-(D$195-LOG('Indicator Data'!AM99*1000))/(D$195-D$194)*10))),1))</f>
        <v>x</v>
      </c>
      <c r="E96" s="54">
        <f t="shared" si="29"/>
        <v>0.9</v>
      </c>
      <c r="F96" s="53">
        <f>IF('Indicator Data'!AZ99="No data","x",ROUND(IF('Indicator Data'!AZ99&gt;F$195,10,IF('Indicator Data'!AZ99&lt;F$194,0,10-(F$195-'Indicator Data'!AZ99)/(F$195-F$194)*10)),1))</f>
        <v>2.2999999999999998</v>
      </c>
      <c r="G96" s="53">
        <f>IF('Indicator Data'!BA99="No data","x",ROUND(IF('Indicator Data'!BA99&gt;G$195,10,IF('Indicator Data'!BA99&lt;G$194,0,10-(G$195-'Indicator Data'!BA99)/(G$195-G$194)*10)),1))</f>
        <v>2.2999999999999998</v>
      </c>
      <c r="H96" s="54">
        <f t="shared" si="30"/>
        <v>2.2999999999999998</v>
      </c>
      <c r="I96" s="55">
        <f>SUM(IF('Indicator Data'!AN99=0,0,'Indicator Data'!AN99),SUM('Indicator Data'!AO99:AP99))</f>
        <v>0.15253</v>
      </c>
      <c r="J96" s="55">
        <f>I96/'Indicator Data'!CJ99*1000000</f>
        <v>7.9995175010751332E-2</v>
      </c>
      <c r="K96" s="53">
        <f t="shared" si="31"/>
        <v>0</v>
      </c>
      <c r="L96" s="53" t="str">
        <f>IF('Indicator Data'!AQ99="No data","x",ROUND(IF('Indicator Data'!AQ99&gt;L$195,10,IF('Indicator Data'!AQ99&lt;L$194,0,10-(L$195-'Indicator Data'!AQ99)/(L$195-L$194)*10)),1))</f>
        <v>x</v>
      </c>
      <c r="M96" s="53">
        <f>IF('Indicator Data'!AR99="No data","x",IF('Indicator Data'!AR99=0,0,ROUND(IF('Indicator Data'!AR99&gt;M$195,10,IF('Indicator Data'!AR99&lt;M$194,0,10-(M$195-'Indicator Data'!AR99)/(M$195-M$194)*10)),1)))</f>
        <v>1.2</v>
      </c>
      <c r="N96" s="54">
        <f t="shared" si="32"/>
        <v>0.6</v>
      </c>
      <c r="O96" s="56">
        <f t="shared" si="33"/>
        <v>1.2</v>
      </c>
      <c r="P96" s="67">
        <f>IF(AND('Indicator Data'!BE99="No data",'Indicator Data'!BF99="No data"),0,SUM('Indicator Data'!BE99:BG99)/1000)</f>
        <v>0.72799999999999998</v>
      </c>
      <c r="Q96" s="53">
        <f t="shared" si="34"/>
        <v>0</v>
      </c>
      <c r="R96" s="57">
        <f>P96*1000/'Indicator Data'!CJ99</f>
        <v>3.8180349706829457E-4</v>
      </c>
      <c r="S96" s="53">
        <f t="shared" si="35"/>
        <v>2.5</v>
      </c>
      <c r="T96" s="58">
        <f t="shared" si="36"/>
        <v>1.3</v>
      </c>
      <c r="U96" s="53">
        <f>IF('Indicator Data'!AV99="No data","x",ROUND(IF('Indicator Data'!AV99&gt;U$195,10,IF('Indicator Data'!AV99&lt;U$194,0,10-(U$195-'Indicator Data'!AV99)/(U$195-U$194)*10)),1))</f>
        <v>1.4</v>
      </c>
      <c r="V96" s="53" t="str">
        <f>IF('Indicator Data'!AW99="No data","x",IF('Indicator Data'!AW99=0,0,ROUND(IF('Indicator Data'!AW99&gt;V$195,10,IF('Indicator Data'!AW99&lt;V$194,0,10-(V$195-'Indicator Data'!AW99)/(V$195-V$194)*10)),1)))</f>
        <v>x</v>
      </c>
      <c r="W96" s="53">
        <f t="shared" si="37"/>
        <v>1.4</v>
      </c>
      <c r="X96" s="53">
        <f>IF('Indicator Data'!AU99="No data","x",ROUND(IF('Indicator Data'!AU99&gt;X$195,10,IF('Indicator Data'!AU99&lt;X$194,0,10-(X$195-'Indicator Data'!AU99)/(X$195-X$194)*10)),1))</f>
        <v>0.6</v>
      </c>
      <c r="Y96" s="159" t="str">
        <f>IF('Indicator Data'!AX99="No data","x",ROUND(IF('Indicator Data'!AX99&gt;Y$195,10,IF('Indicator Data'!AX99&lt;Y$194,0,10-(Y$195-'Indicator Data'!AX99)/(Y$195-Y$194)*10)),1))</f>
        <v>x</v>
      </c>
      <c r="Z96" s="57">
        <f>IF('Indicator Data'!AY99="No data","x",IF(('Indicator Data'!AY99/'Indicator Data'!CJ99)&gt;1,1,IF('Indicator Data'!AY99&gt;'Indicator Data'!AY99,1,'Indicator Data'!AY99/'Indicator Data'!CJ99)))</f>
        <v>9.964651709199996E-6</v>
      </c>
      <c r="AA96" s="159">
        <f t="shared" si="38"/>
        <v>0</v>
      </c>
      <c r="AB96" s="54">
        <f t="shared" si="25"/>
        <v>0.7</v>
      </c>
      <c r="AC96" s="53">
        <f>IF('Indicator Data'!AS99="No data","x",ROUND(IF('Indicator Data'!AS99&gt;AC$195,10,IF('Indicator Data'!AS99&lt;AC$194,0,10-(AC$195-'Indicator Data'!AS99)/(AC$195-AC$194)*10)),1))</f>
        <v>0.3</v>
      </c>
      <c r="AD96" s="53" t="str">
        <f>IF('Indicator Data'!AT99="No data","x",ROUND(IF('Indicator Data'!AT99&gt;AD$195,10,IF('Indicator Data'!AT99&lt;AD$194,0,10-(AD$195-'Indicator Data'!AT99)/(AD$195-AD$194)*10)),1))</f>
        <v>x</v>
      </c>
      <c r="AE96" s="54">
        <f t="shared" si="39"/>
        <v>0.3</v>
      </c>
      <c r="AF96" s="67">
        <f>('Indicator Data'!BD99+'Indicator Data'!BC99*0.5+'Indicator Data'!BB99*0.25)/1000</f>
        <v>0</v>
      </c>
      <c r="AG96" s="59">
        <f>AF96*1000/'Indicator Data'!CJ99</f>
        <v>0</v>
      </c>
      <c r="AH96" s="54">
        <f t="shared" si="40"/>
        <v>0</v>
      </c>
      <c r="AI96" s="53">
        <f>IF('Indicator Data'!BH99="No data","x",ROUND(IF('Indicator Data'!BH99&lt;$AI$194,10,IF('Indicator Data'!BH99&gt;$AI$195,0,($AI$195-'Indicator Data'!BH99)/($AI$195-$AI$194)*10)),1))</f>
        <v>2.7</v>
      </c>
      <c r="AJ96" s="53">
        <f>IF('Indicator Data'!BI99="No data","x",ROUND(IF('Indicator Data'!BI99&gt;$AJ$195,10,IF('Indicator Data'!BI99&lt;$AJ$194,0,10-($AJ$195-'Indicator Data'!BI99)/($AJ$195-$AJ$194)*10)),1))</f>
        <v>0</v>
      </c>
      <c r="AK96" s="54">
        <f t="shared" si="26"/>
        <v>1.4</v>
      </c>
      <c r="AL96" s="60">
        <f t="shared" si="27"/>
        <v>0.6</v>
      </c>
      <c r="AM96" s="61">
        <f t="shared" si="28"/>
        <v>1</v>
      </c>
      <c r="AN96" s="53">
        <f>IF('Indicator Data'!BJ99="No data","x",ROUND((IF(LOG('Indicator Data'!BJ99)&gt;AN$195,10,IF(LOG('Indicator Data'!BJ99)&lt;AN$194,0,10-(AN$195-LOG('Indicator Data'!BJ99))/(AN$195-AN$194)*10))),1))</f>
        <v>6.5</v>
      </c>
      <c r="AO96" s="53">
        <f>IF('Indicator Data'!BK99="No data","x",ROUND((IF(LOG('Indicator Data'!BK99)&gt;AO$195,10,IF(LOG('Indicator Data'!BK99)&lt;AO$194,0,10-(AO$195-LOG('Indicator Data'!BK99))/(AO$195-AO$194)*10))),1))</f>
        <v>5.7</v>
      </c>
      <c r="AP96" s="54">
        <f t="shared" si="41"/>
        <v>6.1</v>
      </c>
      <c r="AQ96" s="54">
        <f>IF('Indicator Data'!BL99=0,10,ROUND(IF(LOG('Indicator Data'!BL99)&gt;AQ$195,0,IF(LOG('Indicator Data'!BL99)&lt;AQ$194,10,(AQ$195-LOG('Indicator Data'!BL99))/(AQ$195-AQ$194)*10)),1))</f>
        <v>6.1</v>
      </c>
      <c r="AR96" s="54">
        <f>IF('Indicator Data'!BM99="No data","x",ROUND(IF('Indicator Data'!BM99&gt;AR$195,10,IF('Indicator Data'!BM99&lt;AR$194,0,10-(AR$195-'Indicator Data'!BM99)/(AR$195-AR$194)*10)),1))</f>
        <v>8</v>
      </c>
      <c r="AS96" s="56">
        <f t="shared" si="42"/>
        <v>6.7</v>
      </c>
      <c r="AT96" s="53">
        <f>IF('Indicator Data'!BN99="No data","x",ROUND(IF('Indicator Data'!BN99^2&gt;AT$195,0,IF('Indicator Data'!BN99^2&lt;AT$194,10,(AT$195-'Indicator Data'!BN99^2)/(AT$195-AT$194)*10)),1))</f>
        <v>0</v>
      </c>
      <c r="AU96" s="53">
        <f>IF('Indicator Data'!BO99="No data","x",ROUND(IF('Indicator Data'!BO99&gt;AU$195,0,IF('Indicator Data'!BO99&lt;AU$194,10,(AU$195-'Indicator Data'!BO99)/(AU$195-AU$194)*10)),1))</f>
        <v>4.8</v>
      </c>
      <c r="AV96" s="53">
        <f>IF('Indicator Data'!BP99="No data","x",ROUND(IF('Indicator Data'!BP99&gt;AV$195,0,IF('Indicator Data'!BP99&lt;AV$194,10,(AV$195-'Indicator Data'!BP99)/(AV$195-AV$194)*10)),1))</f>
        <v>2.4</v>
      </c>
      <c r="AW96" s="54">
        <f t="shared" si="43"/>
        <v>2.4</v>
      </c>
      <c r="AX96" s="54">
        <f>IF('Indicator Data'!BQ99="No data","x",ROUND(IF('Indicator Data'!BQ99&gt;AX$195,0,IF('Indicator Data'!BQ99&lt;AX$194,10,(AX$195-'Indicator Data'!BQ99)/(AX$195-AX$194)*10)),1))</f>
        <v>7.8</v>
      </c>
      <c r="AY96" s="56">
        <f t="shared" si="44"/>
        <v>5.0999999999999996</v>
      </c>
      <c r="AZ96" s="61">
        <f t="shared" si="45"/>
        <v>5.9</v>
      </c>
    </row>
    <row r="97" spans="1:52" s="2" customFormat="1" x14ac:dyDescent="0.3">
      <c r="A97" s="98" t="str">
        <f>'Indicator Data'!A100</f>
        <v>Lebanon</v>
      </c>
      <c r="B97" s="39" t="str">
        <f>'Indicator Data'!B100</f>
        <v>LBN</v>
      </c>
      <c r="C97" s="53">
        <f>ROUND(IF('Indicator Data'!AL100="No data",IF((0.1022*LN('Indicator Data'!CI100)-0.1711)&gt;C$195,0,IF((0.1022*LN('Indicator Data'!CI100)-0.1711)&lt;C$194,10,(C$195-(0.1022*LN('Indicator Data'!CI100)-0.1711))/(C$195-C$194)*10)),IF('Indicator Data'!AL100&gt;C$195,0,IF('Indicator Data'!AL100&lt;C$194,10,(C$195-'Indicator Data'!AL100)/(C$195-C$194)*10))),1)</f>
        <v>3.4</v>
      </c>
      <c r="D97" s="53" t="str">
        <f>IF('Indicator Data'!AM100="No data","x",ROUND((IF(LOG('Indicator Data'!AM100*1000)&gt;D$195,10,IF(LOG('Indicator Data'!AM100*1000)&lt;D$194,0,10-(D$195-LOG('Indicator Data'!AM100*1000))/(D$195-D$194)*10))),1))</f>
        <v>x</v>
      </c>
      <c r="E97" s="54">
        <f t="shared" si="29"/>
        <v>3.4</v>
      </c>
      <c r="F97" s="53">
        <f>IF('Indicator Data'!AZ100="No data","x",ROUND(IF('Indicator Data'!AZ100&gt;F$195,10,IF('Indicator Data'!AZ100&lt;F$194,0,10-(F$195-'Indicator Data'!AZ100)/(F$195-F$194)*10)),1))</f>
        <v>4.8</v>
      </c>
      <c r="G97" s="53">
        <f>IF('Indicator Data'!BA100="No data","x",ROUND(IF('Indicator Data'!BA100&gt;G$195,10,IF('Indicator Data'!BA100&lt;G$194,0,10-(G$195-'Indicator Data'!BA100)/(G$195-G$194)*10)),1))</f>
        <v>1.7</v>
      </c>
      <c r="H97" s="54">
        <f t="shared" si="30"/>
        <v>3.3</v>
      </c>
      <c r="I97" s="55">
        <f>SUM(IF('Indicator Data'!AN100=0,0,'Indicator Data'!AN100),SUM('Indicator Data'!AO100:AP100))</f>
        <v>25439.885709999999</v>
      </c>
      <c r="J97" s="55">
        <f>I97/'Indicator Data'!CJ100*1000000</f>
        <v>3710.7592679327545</v>
      </c>
      <c r="K97" s="53">
        <f t="shared" si="31"/>
        <v>10</v>
      </c>
      <c r="L97" s="53">
        <f>IF('Indicator Data'!AQ100="No data","x",ROUND(IF('Indicator Data'!AQ100&gt;L$195,10,IF('Indicator Data'!AQ100&lt;L$194,0,10-(L$195-'Indicator Data'!AQ100)/(L$195-L$194)*10)),1))</f>
        <v>1.7</v>
      </c>
      <c r="M97" s="53">
        <f>IF('Indicator Data'!AR100="No data","x",IF('Indicator Data'!AR100=0,0,ROUND(IF('Indicator Data'!AR100&gt;M$195,10,IF('Indicator Data'!AR100&lt;M$194,0,10-(M$195-'Indicator Data'!AR100)/(M$195-M$194)*10)),1)))</f>
        <v>4.0999999999999996</v>
      </c>
      <c r="N97" s="54">
        <f t="shared" si="32"/>
        <v>5.3</v>
      </c>
      <c r="O97" s="56">
        <f t="shared" si="33"/>
        <v>3.9</v>
      </c>
      <c r="P97" s="67">
        <f>IF(AND('Indicator Data'!BE100="No data",'Indicator Data'!BF100="No data"),0,SUM('Indicator Data'!BE100:BG100)/1000)</f>
        <v>1477.049</v>
      </c>
      <c r="Q97" s="53">
        <f t="shared" si="34"/>
        <v>10</v>
      </c>
      <c r="R97" s="57">
        <f>P97*1000/'Indicator Data'!CJ100</f>
        <v>0.21544803024749154</v>
      </c>
      <c r="S97" s="53">
        <f t="shared" si="35"/>
        <v>10</v>
      </c>
      <c r="T97" s="58">
        <f t="shared" si="36"/>
        <v>10</v>
      </c>
      <c r="U97" s="53">
        <f>IF('Indicator Data'!AV100="No data","x",ROUND(IF('Indicator Data'!AV100&gt;U$195,10,IF('Indicator Data'!AV100&lt;U$194,0,10-(U$195-'Indicator Data'!AV100)/(U$195-U$194)*10)),1))</f>
        <v>0.2</v>
      </c>
      <c r="V97" s="53">
        <f>IF('Indicator Data'!AW100="No data","x",IF('Indicator Data'!AW100=0,0,ROUND(IF('Indicator Data'!AW100&gt;V$195,10,IF('Indicator Data'!AW100&lt;V$194,0,10-(V$195-'Indicator Data'!AW100)/(V$195-V$194)*10)),1)))</f>
        <v>0.1</v>
      </c>
      <c r="W97" s="53">
        <f t="shared" si="37"/>
        <v>0.15000000000000002</v>
      </c>
      <c r="X97" s="53">
        <f>IF('Indicator Data'!AU100="No data","x",ROUND(IF('Indicator Data'!AU100&gt;X$195,10,IF('Indicator Data'!AU100&lt;X$194,0,10-(X$195-'Indicator Data'!AU100)/(X$195-X$194)*10)),1))</f>
        <v>0.2</v>
      </c>
      <c r="Y97" s="159" t="str">
        <f>IF('Indicator Data'!AX100="No data","x",ROUND(IF('Indicator Data'!AX100&gt;Y$195,10,IF('Indicator Data'!AX100&lt;Y$194,0,10-(Y$195-'Indicator Data'!AX100)/(Y$195-Y$194)*10)),1))</f>
        <v>x</v>
      </c>
      <c r="Z97" s="57">
        <f>IF('Indicator Data'!AY100="No data","x",IF(('Indicator Data'!AY100/'Indicator Data'!CJ100)&gt;1,1,IF('Indicator Data'!AY100&gt;'Indicator Data'!AY100,1,'Indicator Data'!AY100/'Indicator Data'!CJ100)))</f>
        <v>1.458638340688031E-7</v>
      </c>
      <c r="AA97" s="159">
        <f t="shared" si="38"/>
        <v>0</v>
      </c>
      <c r="AB97" s="54">
        <f t="shared" si="25"/>
        <v>0.1</v>
      </c>
      <c r="AC97" s="53">
        <f>IF('Indicator Data'!AS100="No data","x",ROUND(IF('Indicator Data'!AS100&gt;AC$195,10,IF('Indicator Data'!AS100&lt;AC$194,0,10-(AC$195-'Indicator Data'!AS100)/(AC$195-AC$194)*10)),1))</f>
        <v>0.6</v>
      </c>
      <c r="AD97" s="53" t="str">
        <f>IF('Indicator Data'!AT100="No data","x",ROUND(IF('Indicator Data'!AT100&gt;AD$195,10,IF('Indicator Data'!AT100&lt;AD$194,0,10-(AD$195-'Indicator Data'!AT100)/(AD$195-AD$194)*10)),1))</f>
        <v>x</v>
      </c>
      <c r="AE97" s="54">
        <f t="shared" si="39"/>
        <v>0.6</v>
      </c>
      <c r="AF97" s="67">
        <f>('Indicator Data'!BD100+'Indicator Data'!BC100*0.5+'Indicator Data'!BB100*0.25)/1000</f>
        <v>11.009</v>
      </c>
      <c r="AG97" s="59">
        <f>AF97*1000/'Indicator Data'!CJ100</f>
        <v>1.6058149492634533E-3</v>
      </c>
      <c r="AH97" s="54">
        <f t="shared" si="40"/>
        <v>0.2</v>
      </c>
      <c r="AI97" s="53">
        <f>IF('Indicator Data'!BH100="No data","x",ROUND(IF('Indicator Data'!BH100&lt;$AI$194,10,IF('Indicator Data'!BH100&gt;$AI$195,0,($AI$195-'Indicator Data'!BH100)/($AI$195-$AI$194)*10)),1))</f>
        <v>4.8</v>
      </c>
      <c r="AJ97" s="53">
        <f>IF('Indicator Data'!BI100="No data","x",ROUND(IF('Indicator Data'!BI100&gt;$AJ$195,10,IF('Indicator Data'!BI100&lt;$AJ$194,0,10-($AJ$195-'Indicator Data'!BI100)/($AJ$195-$AJ$194)*10)),1))</f>
        <v>2</v>
      </c>
      <c r="AK97" s="54">
        <f t="shared" si="26"/>
        <v>3.4</v>
      </c>
      <c r="AL97" s="60">
        <f t="shared" si="27"/>
        <v>1.2</v>
      </c>
      <c r="AM97" s="61">
        <f t="shared" si="28"/>
        <v>7.8</v>
      </c>
      <c r="AN97" s="53">
        <f>IF('Indicator Data'!BJ100="No data","x",ROUND((IF(LOG('Indicator Data'!BJ100)&gt;AN$195,10,IF(LOG('Indicator Data'!BJ100)&lt;AN$194,0,10-(AN$195-LOG('Indicator Data'!BJ100))/(AN$195-AN$194)*10))),1))</f>
        <v>6.2</v>
      </c>
      <c r="AO97" s="53">
        <f>IF('Indicator Data'!BK100="No data","x",ROUND((IF(LOG('Indicator Data'!BK100)&gt;AO$195,10,IF(LOG('Indicator Data'!BK100)&lt;AO$194,0,10-(AO$195-LOG('Indicator Data'!BK100))/(AO$195-AO$194)*10))),1))</f>
        <v>5.7</v>
      </c>
      <c r="AP97" s="54">
        <f t="shared" si="41"/>
        <v>6</v>
      </c>
      <c r="AQ97" s="54">
        <f>IF('Indicator Data'!BL100=0,10,ROUND(IF(LOG('Indicator Data'!BL100)&gt;AQ$195,0,IF(LOG('Indicator Data'!BL100)&lt;AQ$194,10,(AQ$195-LOG('Indicator Data'!BL100))/(AQ$195-AQ$194)*10)),1))</f>
        <v>5.3</v>
      </c>
      <c r="AR97" s="54">
        <f>IF('Indicator Data'!BM100="No data","x",ROUND(IF('Indicator Data'!BM100&gt;AR$195,10,IF('Indicator Data'!BM100&lt;AR$194,0,10-(AR$195-'Indicator Data'!BM100)/(AR$195-AR$194)*10)),1))</f>
        <v>2</v>
      </c>
      <c r="AS97" s="56">
        <f t="shared" si="42"/>
        <v>4.4000000000000004</v>
      </c>
      <c r="AT97" s="53">
        <f>IF('Indicator Data'!BN100="No data","x",ROUND(IF('Indicator Data'!BN100^2&gt;AT$195,0,IF('Indicator Data'!BN100^2&lt;AT$194,10,(AT$195-'Indicator Data'!BN100^2)/(AT$195-AT$194)*10)),1))</f>
        <v>1.1000000000000001</v>
      </c>
      <c r="AU97" s="53">
        <f>IF('Indicator Data'!BO100="No data","x",ROUND(IF('Indicator Data'!BO100&gt;AU$195,0,IF('Indicator Data'!BO100&lt;AU$194,10,(AU$195-'Indicator Data'!BO100)/(AU$195-AU$194)*10)),1))</f>
        <v>6.9</v>
      </c>
      <c r="AV97" s="53">
        <f>IF('Indicator Data'!BP100="No data","x",ROUND(IF('Indicator Data'!BP100&gt;AV$195,0,IF('Indicator Data'!BP100&lt;AV$194,10,(AV$195-'Indicator Data'!BP100)/(AV$195-AV$194)*10)),1))</f>
        <v>7.3</v>
      </c>
      <c r="AW97" s="54">
        <f t="shared" si="43"/>
        <v>5.0999999999999996</v>
      </c>
      <c r="AX97" s="54">
        <f>IF('Indicator Data'!BQ100="No data","x",ROUND(IF('Indicator Data'!BQ100&gt;AX$195,0,IF('Indicator Data'!BQ100&lt;AX$194,10,(AX$195-'Indicator Data'!BQ100)/(AX$195-AX$194)*10)),1))</f>
        <v>8.9</v>
      </c>
      <c r="AY97" s="56">
        <f t="shared" si="44"/>
        <v>7</v>
      </c>
      <c r="AZ97" s="61">
        <f t="shared" si="45"/>
        <v>5.7</v>
      </c>
    </row>
    <row r="98" spans="1:52" s="2" customFormat="1" x14ac:dyDescent="0.3">
      <c r="A98" s="98" t="str">
        <f>'Indicator Data'!A101</f>
        <v>Lesotho</v>
      </c>
      <c r="B98" s="39" t="str">
        <f>'Indicator Data'!B101</f>
        <v>LSO</v>
      </c>
      <c r="C98" s="53">
        <f>ROUND(IF('Indicator Data'!AL101="No data",IF((0.1022*LN('Indicator Data'!CI101)-0.1711)&gt;C$195,0,IF((0.1022*LN('Indicator Data'!CI101)-0.1711)&lt;C$194,10,(C$195-(0.1022*LN('Indicator Data'!CI101)-0.1711))/(C$195-C$194)*10)),IF('Indicator Data'!AL101&gt;C$195,0,IF('Indicator Data'!AL101&lt;C$194,10,(C$195-'Indicator Data'!AL101)/(C$195-C$194)*10))),1)</f>
        <v>7.6</v>
      </c>
      <c r="D98" s="53">
        <f>IF('Indicator Data'!AM101="No data","x",ROUND((IF(LOG('Indicator Data'!AM101*1000)&gt;D$195,10,IF(LOG('Indicator Data'!AM101*1000)&lt;D$194,0,10-(D$195-LOG('Indicator Data'!AM101*1000))/(D$195-D$194)*10))),1))</f>
        <v>8</v>
      </c>
      <c r="E98" s="54">
        <f t="shared" si="29"/>
        <v>7.8</v>
      </c>
      <c r="F98" s="53">
        <f>IF('Indicator Data'!AZ101="No data","x",ROUND(IF('Indicator Data'!AZ101&gt;F$195,10,IF('Indicator Data'!AZ101&lt;F$194,0,10-(F$195-'Indicator Data'!AZ101)/(F$195-F$194)*10)),1))</f>
        <v>7.3</v>
      </c>
      <c r="G98" s="53">
        <f>IF('Indicator Data'!BA101="No data","x",ROUND(IF('Indicator Data'!BA101&gt;G$195,10,IF('Indicator Data'!BA101&lt;G$194,0,10-(G$195-'Indicator Data'!BA101)/(G$195-G$194)*10)),1))</f>
        <v>7.3</v>
      </c>
      <c r="H98" s="54">
        <f t="shared" si="30"/>
        <v>7.3</v>
      </c>
      <c r="I98" s="55">
        <f>SUM(IF('Indicator Data'!AN101=0,0,'Indicator Data'!AN101),SUM('Indicator Data'!AO101:AP101))</f>
        <v>323.75274999999999</v>
      </c>
      <c r="J98" s="55">
        <f>I98/'Indicator Data'!CJ101*1000000</f>
        <v>152.33509483749572</v>
      </c>
      <c r="K98" s="53">
        <f t="shared" si="31"/>
        <v>3</v>
      </c>
      <c r="L98" s="53">
        <f>IF('Indicator Data'!AQ101="No data","x",ROUND(IF('Indicator Data'!AQ101&gt;L$195,10,IF('Indicator Data'!AQ101&lt;L$194,0,10-(L$195-'Indicator Data'!AQ101)/(L$195-L$194)*10)),1))</f>
        <v>3.2</v>
      </c>
      <c r="M98" s="53">
        <f>IF('Indicator Data'!AR101="No data","x",IF('Indicator Data'!AR101=0,0,ROUND(IF('Indicator Data'!AR101&gt;M$195,10,IF('Indicator Data'!AR101&lt;M$194,0,10-(M$195-'Indicator Data'!AR101)/(M$195-M$194)*10)),1)))</f>
        <v>7.7</v>
      </c>
      <c r="N98" s="54">
        <f t="shared" si="32"/>
        <v>4.5999999999999996</v>
      </c>
      <c r="O98" s="56">
        <f t="shared" si="33"/>
        <v>6.9</v>
      </c>
      <c r="P98" s="67">
        <f>IF(AND('Indicator Data'!BE101="No data",'Indicator Data'!BF101="No data"),0,SUM('Indicator Data'!BE101:BG101)/1000)</f>
        <v>9.5000000000000001E-2</v>
      </c>
      <c r="Q98" s="53">
        <f t="shared" si="34"/>
        <v>0</v>
      </c>
      <c r="R98" s="57">
        <f>P98*1000/'Indicator Data'!CJ101</f>
        <v>4.4700265896002714E-5</v>
      </c>
      <c r="S98" s="53">
        <f t="shared" si="35"/>
        <v>0</v>
      </c>
      <c r="T98" s="58">
        <f t="shared" si="36"/>
        <v>0</v>
      </c>
      <c r="U98" s="53">
        <f>IF('Indicator Data'!AV101="No data","x",ROUND(IF('Indicator Data'!AV101&gt;U$195,10,IF('Indicator Data'!AV101&lt;U$194,0,10-(U$195-'Indicator Data'!AV101)/(U$195-U$194)*10)),1))</f>
        <v>10</v>
      </c>
      <c r="V98" s="53">
        <f>IF('Indicator Data'!AW101="No data","x",IF('Indicator Data'!AW101=0,0,ROUND(IF('Indicator Data'!AW101&gt;V$195,10,IF('Indicator Data'!AW101&lt;V$194,0,10-(V$195-'Indicator Data'!AW101)/(V$195-V$194)*10)),1)))</f>
        <v>10</v>
      </c>
      <c r="W98" s="53">
        <f t="shared" si="37"/>
        <v>10</v>
      </c>
      <c r="X98" s="53">
        <f>IF('Indicator Data'!AU101="No data","x",ROUND(IF('Indicator Data'!AU101&gt;X$195,10,IF('Indicator Data'!AU101&lt;X$194,0,10-(X$195-'Indicator Data'!AU101)/(X$195-X$194)*10)),1))</f>
        <v>10</v>
      </c>
      <c r="Y98" s="159" t="str">
        <f>IF('Indicator Data'!AX101="No data","x",ROUND(IF('Indicator Data'!AX101&gt;Y$195,10,IF('Indicator Data'!AX101&lt;Y$194,0,10-(Y$195-'Indicator Data'!AX101)/(Y$195-Y$194)*10)),1))</f>
        <v>x</v>
      </c>
      <c r="Z98" s="57">
        <f>IF('Indicator Data'!AY101="No data","x",IF(('Indicator Data'!AY101/'Indicator Data'!CJ101)&gt;1,1,IF('Indicator Data'!AY101&gt;'Indicator Data'!AY101,1,'Indicator Data'!AY101/'Indicator Data'!CJ101)))</f>
        <v>0.18236438056959431</v>
      </c>
      <c r="AA98" s="159">
        <f t="shared" si="38"/>
        <v>2</v>
      </c>
      <c r="AB98" s="54">
        <f t="shared" si="25"/>
        <v>7.3</v>
      </c>
      <c r="AC98" s="53">
        <f>IF('Indicator Data'!AS101="No data","x",ROUND(IF('Indicator Data'!AS101&gt;AC$195,10,IF('Indicator Data'!AS101&lt;AC$194,0,10-(AC$195-'Indicator Data'!AS101)/(AC$195-AC$194)*10)),1))</f>
        <v>6.2</v>
      </c>
      <c r="AD98" s="53">
        <f>IF('Indicator Data'!AT101="No data","x",ROUND(IF('Indicator Data'!AT101&gt;AD$195,10,IF('Indicator Data'!AT101&lt;AD$194,0,10-(AD$195-'Indicator Data'!AT101)/(AD$195-AD$194)*10)),1))</f>
        <v>2.2999999999999998</v>
      </c>
      <c r="AE98" s="54">
        <f t="shared" si="39"/>
        <v>4.3</v>
      </c>
      <c r="AF98" s="67">
        <f>('Indicator Data'!BD101+'Indicator Data'!BC101*0.5+'Indicator Data'!BB101*0.25)/1000</f>
        <v>433</v>
      </c>
      <c r="AG98" s="59">
        <f>AF98*1000/'Indicator Data'!CJ101</f>
        <v>0.20373910666283343</v>
      </c>
      <c r="AH98" s="54">
        <f t="shared" si="40"/>
        <v>10</v>
      </c>
      <c r="AI98" s="53">
        <f>IF('Indicator Data'!BH101="No data","x",ROUND(IF('Indicator Data'!BH101&lt;$AI$194,10,IF('Indicator Data'!BH101&gt;$AI$195,0,($AI$195-'Indicator Data'!BH101)/($AI$195-$AI$194)*10)),1))</f>
        <v>4.9000000000000004</v>
      </c>
      <c r="AJ98" s="53">
        <f>IF('Indicator Data'!BI101="No data","x",ROUND(IF('Indicator Data'!BI101&gt;$AJ$195,10,IF('Indicator Data'!BI101&lt;$AJ$194,0,10-($AJ$195-'Indicator Data'!BI101)/($AJ$195-$AJ$194)*10)),1))</f>
        <v>2.7</v>
      </c>
      <c r="AK98" s="54">
        <f t="shared" si="26"/>
        <v>3.8</v>
      </c>
      <c r="AL98" s="60">
        <f t="shared" si="27"/>
        <v>7.3</v>
      </c>
      <c r="AM98" s="61">
        <f t="shared" si="28"/>
        <v>4.5999999999999996</v>
      </c>
      <c r="AN98" s="53" t="str">
        <f>IF('Indicator Data'!BJ101="No data","x",ROUND((IF(LOG('Indicator Data'!BJ101)&gt;AN$195,10,IF(LOG('Indicator Data'!BJ101)&lt;AN$194,0,10-(AN$195-LOG('Indicator Data'!BJ101))/(AN$195-AN$194)*10))),1))</f>
        <v>x</v>
      </c>
      <c r="AO98" s="53">
        <f>IF('Indicator Data'!BK101="No data","x",ROUND((IF(LOG('Indicator Data'!BK101)&gt;AO$195,10,IF(LOG('Indicator Data'!BK101)&lt;AO$194,0,10-(AO$195-LOG('Indicator Data'!BK101))/(AO$195-AO$194)*10))),1))</f>
        <v>5.0999999999999996</v>
      </c>
      <c r="AP98" s="54">
        <f t="shared" si="41"/>
        <v>5.0999999999999996</v>
      </c>
      <c r="AQ98" s="54">
        <f>IF('Indicator Data'!BL101=0,10,ROUND(IF(LOG('Indicator Data'!BL101)&gt;AQ$195,0,IF(LOG('Indicator Data'!BL101)&lt;AQ$194,10,(AQ$195-LOG('Indicator Data'!BL101))/(AQ$195-AQ$194)*10)),1))</f>
        <v>6</v>
      </c>
      <c r="AR98" s="54">
        <f>IF('Indicator Data'!BM101="No data","x",ROUND(IF('Indicator Data'!BM101&gt;AR$195,10,IF('Indicator Data'!BM101&lt;AR$194,0,10-(AR$195-'Indicator Data'!BM101)/(AR$195-AR$194)*10)),1))</f>
        <v>0</v>
      </c>
      <c r="AS98" s="56">
        <f t="shared" si="42"/>
        <v>3.7</v>
      </c>
      <c r="AT98" s="53">
        <f>IF('Indicator Data'!BN101="No data","x",ROUND(IF('Indicator Data'!BN101^2&gt;AT$195,0,IF('Indicator Data'!BN101^2&lt;AT$194,10,(AT$195-'Indicator Data'!BN101^2)/(AT$195-AT$194)*10)),1))</f>
        <v>4.5</v>
      </c>
      <c r="AU98" s="53">
        <f>IF('Indicator Data'!BO101="No data","x",ROUND(IF('Indicator Data'!BO101&gt;AU$195,0,IF('Indicator Data'!BO101&lt;AU$194,10,(AU$195-'Indicator Data'!BO101)/(AU$195-AU$194)*10)),1))</f>
        <v>4.4000000000000004</v>
      </c>
      <c r="AV98" s="53">
        <f>IF('Indicator Data'!BP101="No data","x",ROUND(IF('Indicator Data'!BP101&gt;AV$195,0,IF('Indicator Data'!BP101&lt;AV$194,10,(AV$195-'Indicator Data'!BP101)/(AV$195-AV$194)*10)),1))</f>
        <v>9.3000000000000007</v>
      </c>
      <c r="AW98" s="54">
        <f t="shared" si="43"/>
        <v>6.1</v>
      </c>
      <c r="AX98" s="54">
        <f>IF('Indicator Data'!BQ101="No data","x",ROUND(IF('Indicator Data'!BQ101&gt;AX$195,0,IF('Indicator Data'!BQ101&lt;AX$194,10,(AX$195-'Indicator Data'!BQ101)/(AX$195-AX$194)*10)),1))</f>
        <v>6.3</v>
      </c>
      <c r="AY98" s="56">
        <f t="shared" si="44"/>
        <v>6.2</v>
      </c>
      <c r="AZ98" s="61">
        <f t="shared" si="45"/>
        <v>5</v>
      </c>
    </row>
    <row r="99" spans="1:52" s="2" customFormat="1" x14ac:dyDescent="0.3">
      <c r="A99" s="98" t="str">
        <f>'Indicator Data'!A102</f>
        <v>Liberia</v>
      </c>
      <c r="B99" s="39" t="str">
        <f>'Indicator Data'!B102</f>
        <v>LBR</v>
      </c>
      <c r="C99" s="53">
        <f>ROUND(IF('Indicator Data'!AL102="No data",IF((0.1022*LN('Indicator Data'!CI102)-0.1711)&gt;C$195,0,IF((0.1022*LN('Indicator Data'!CI102)-0.1711)&lt;C$194,10,(C$195-(0.1022*LN('Indicator Data'!CI102)-0.1711))/(C$195-C$194)*10)),IF('Indicator Data'!AL102&gt;C$195,0,IF('Indicator Data'!AL102&lt;C$194,10,(C$195-'Indicator Data'!AL102)/(C$195-C$194)*10))),1)</f>
        <v>8.6999999999999993</v>
      </c>
      <c r="D99" s="53">
        <f>IF('Indicator Data'!AM102="No data","x",ROUND((IF(LOG('Indicator Data'!AM102*1000)&gt;D$195,10,IF(LOG('Indicator Data'!AM102*1000)&lt;D$194,0,10-(D$195-LOG('Indicator Data'!AM102*1000))/(D$195-D$194)*10))),1))</f>
        <v>9.3000000000000007</v>
      </c>
      <c r="E99" s="54">
        <f t="shared" si="29"/>
        <v>9</v>
      </c>
      <c r="F99" s="53">
        <f>IF('Indicator Data'!AZ102="No data","x",ROUND(IF('Indicator Data'!AZ102&gt;F$195,10,IF('Indicator Data'!AZ102&lt;F$194,0,10-(F$195-'Indicator Data'!AZ102)/(F$195-F$194)*10)),1))</f>
        <v>8.6999999999999993</v>
      </c>
      <c r="G99" s="53">
        <f>IF('Indicator Data'!BA102="No data","x",ROUND(IF('Indicator Data'!BA102&gt;G$195,10,IF('Indicator Data'!BA102&lt;G$194,0,10-(G$195-'Indicator Data'!BA102)/(G$195-G$194)*10)),1))</f>
        <v>2.6</v>
      </c>
      <c r="H99" s="54">
        <f t="shared" si="30"/>
        <v>5.7</v>
      </c>
      <c r="I99" s="55">
        <f>SUM(IF('Indicator Data'!AN102=0,0,'Indicator Data'!AN102),SUM('Indicator Data'!AO102:AP102))</f>
        <v>791.20084999999995</v>
      </c>
      <c r="J99" s="55">
        <f>I99/'Indicator Data'!CJ102*1000000</f>
        <v>160.24729947538913</v>
      </c>
      <c r="K99" s="53">
        <f t="shared" si="31"/>
        <v>3.2</v>
      </c>
      <c r="L99" s="53">
        <f>IF('Indicator Data'!AQ102="No data","x",ROUND(IF('Indicator Data'!AQ102&gt;L$195,10,IF('Indicator Data'!AQ102&lt;L$194,0,10-(L$195-'Indicator Data'!AQ102)/(L$195-L$194)*10)),1))</f>
        <v>10</v>
      </c>
      <c r="M99" s="53">
        <f>IF('Indicator Data'!AR102="No data","x",IF('Indicator Data'!AR102=0,0,ROUND(IF('Indicator Data'!AR102&gt;M$195,10,IF('Indicator Data'!AR102&lt;M$194,0,10-(M$195-'Indicator Data'!AR102)/(M$195-M$194)*10)),1)))</f>
        <v>4.7</v>
      </c>
      <c r="N99" s="54">
        <f t="shared" si="32"/>
        <v>6</v>
      </c>
      <c r="O99" s="56">
        <f t="shared" si="33"/>
        <v>7.4</v>
      </c>
      <c r="P99" s="67">
        <f>IF(AND('Indicator Data'!BE102="No data",'Indicator Data'!BF102="No data"),0,SUM('Indicator Data'!BE102:BG102)/1000)</f>
        <v>8.2609999999999992</v>
      </c>
      <c r="Q99" s="53">
        <f t="shared" si="34"/>
        <v>3.1</v>
      </c>
      <c r="R99" s="57">
        <f>P99*1000/'Indicator Data'!CJ102</f>
        <v>1.673156621313273E-3</v>
      </c>
      <c r="S99" s="53">
        <f t="shared" si="35"/>
        <v>3.6</v>
      </c>
      <c r="T99" s="58">
        <f t="shared" si="36"/>
        <v>3.4</v>
      </c>
      <c r="U99" s="53">
        <f>IF('Indicator Data'!AV102="No data","x",ROUND(IF('Indicator Data'!AV102&gt;U$195,10,IF('Indicator Data'!AV102&lt;U$194,0,10-(U$195-'Indicator Data'!AV102)/(U$195-U$194)*10)),1))</f>
        <v>3.2</v>
      </c>
      <c r="V99" s="53">
        <f>IF('Indicator Data'!AW102="No data","x",IF('Indicator Data'!AW102=0,0,ROUND(IF('Indicator Data'!AW102&gt;V$195,10,IF('Indicator Data'!AW102&lt;V$194,0,10-(V$195-'Indicator Data'!AW102)/(V$195-V$194)*10)),1)))</f>
        <v>3</v>
      </c>
      <c r="W99" s="53">
        <f t="shared" si="37"/>
        <v>3.1</v>
      </c>
      <c r="X99" s="53">
        <f>IF('Indicator Data'!AU102="No data","x",ROUND(IF('Indicator Data'!AU102&gt;X$195,10,IF('Indicator Data'!AU102&lt;X$194,0,10-(X$195-'Indicator Data'!AU102)/(X$195-X$194)*10)),1))</f>
        <v>5.6</v>
      </c>
      <c r="Y99" s="159">
        <f>IF('Indicator Data'!AX102="No data","x",ROUND(IF('Indicator Data'!AX102&gt;Y$195,10,IF('Indicator Data'!AX102&lt;Y$194,0,10-(Y$195-'Indicator Data'!AX102)/(Y$195-Y$194)*10)),1))</f>
        <v>4.8</v>
      </c>
      <c r="Z99" s="57">
        <f>IF('Indicator Data'!AY102="No data","x",IF(('Indicator Data'!AY102/'Indicator Data'!CJ102)&gt;1,1,IF('Indicator Data'!AY102&gt;'Indicator Data'!AY102,1,'Indicator Data'!AY102/'Indicator Data'!CJ102)))</f>
        <v>0.52469612389095899</v>
      </c>
      <c r="AA99" s="159">
        <f t="shared" si="38"/>
        <v>5.8</v>
      </c>
      <c r="AB99" s="54">
        <f t="shared" ref="AB99:AB130" si="46">IF(AND(W99="x",X99="x",Y99="x",AA99="x"),"x",ROUND(AVERAGE(W99,X99,Y99,AA99),1))</f>
        <v>4.8</v>
      </c>
      <c r="AC99" s="53">
        <f>IF('Indicator Data'!AS102="No data","x",ROUND(IF('Indicator Data'!AS102&gt;AC$195,10,IF('Indicator Data'!AS102&lt;AC$194,0,10-(AC$195-'Indicator Data'!AS102)/(AC$195-AC$194)*10)),1))</f>
        <v>5.5</v>
      </c>
      <c r="AD99" s="53">
        <f>IF('Indicator Data'!AT102="No data","x",ROUND(IF('Indicator Data'!AT102&gt;AD$195,10,IF('Indicator Data'!AT102&lt;AD$194,0,10-(AD$195-'Indicator Data'!AT102)/(AD$195-AD$194)*10)),1))</f>
        <v>3.4</v>
      </c>
      <c r="AE99" s="54">
        <f t="shared" si="39"/>
        <v>4.5</v>
      </c>
      <c r="AF99" s="67">
        <f>('Indicator Data'!BD102+'Indicator Data'!BC102*0.5+'Indicator Data'!BB102*0.25)/1000</f>
        <v>0</v>
      </c>
      <c r="AG99" s="59">
        <f>AF99*1000/'Indicator Data'!CJ102</f>
        <v>0</v>
      </c>
      <c r="AH99" s="54">
        <f t="shared" si="40"/>
        <v>0</v>
      </c>
      <c r="AI99" s="53">
        <f>IF('Indicator Data'!BH102="No data","x",ROUND(IF('Indicator Data'!BH102&lt;$AI$194,10,IF('Indicator Data'!BH102&gt;$AI$195,0,($AI$195-'Indicator Data'!BH102)/($AI$195-$AI$194)*10)),1))</f>
        <v>6.5</v>
      </c>
      <c r="AJ99" s="53">
        <f>IF('Indicator Data'!BI102="No data","x",ROUND(IF('Indicator Data'!BI102&gt;$AJ$195,10,IF('Indicator Data'!BI102&lt;$AJ$194,0,10-($AJ$195-'Indicator Data'!BI102)/($AJ$195-$AJ$194)*10)),1))</f>
        <v>10</v>
      </c>
      <c r="AK99" s="54">
        <f t="shared" ref="AK99:AK130" si="47">ROUND(AVERAGE(AJ99,AI99),1)</f>
        <v>8.3000000000000007</v>
      </c>
      <c r="AL99" s="60">
        <f t="shared" ref="AL99:AL130" si="48">ROUND(IF(AND(AB99="x",AE99="x",AK99="x"),AH99,IF(AND(AB99="x",AE99="x"),(10-GEOMEAN(((10-AK99)/10*9+1),((10-AH99)/10*9+1)))/9*10,IF(AK99="x",(10-GEOMEAN(((10-AB99)/10*9+1),((10-AE99)/10*9+1),((10-AH99)/10*9+1)))/9*10,IF(AB99="x",(10-GEOMEAN(((10-AK99)/10*9+1),((10-AE99)/10*9+1),((10-AH99)/10*9+1)))/9*10,(10-GEOMEAN(((10-AB99)/10*9+1),((10-AE99)/10*9+1),((10-AH99)/10*9+1),((10-AK99)/10*9+1)))/9*10)))),1)</f>
        <v>5.0999999999999996</v>
      </c>
      <c r="AM99" s="61">
        <f t="shared" ref="AM99:AM130" si="49">ROUND((10-GEOMEAN(((10-T99)/10*9+1),((10-AL99)/10*9+1)))/9*10,1)</f>
        <v>4.3</v>
      </c>
      <c r="AN99" s="53" t="str">
        <f>IF('Indicator Data'!BJ102="No data","x",ROUND((IF(LOG('Indicator Data'!BJ102)&gt;AN$195,10,IF(LOG('Indicator Data'!BJ102)&lt;AN$194,0,10-(AN$195-LOG('Indicator Data'!BJ102))/(AN$195-AN$194)*10))),1))</f>
        <v>x</v>
      </c>
      <c r="AO99" s="53" t="str">
        <f>IF('Indicator Data'!BK102="No data","x",ROUND((IF(LOG('Indicator Data'!BK102)&gt;AO$195,10,IF(LOG('Indicator Data'!BK102)&lt;AO$194,0,10-(AO$195-LOG('Indicator Data'!BK102))/(AO$195-AO$194)*10))),1))</f>
        <v>x</v>
      </c>
      <c r="AP99" s="54" t="str">
        <f t="shared" si="41"/>
        <v>x</v>
      </c>
      <c r="AQ99" s="54">
        <f>IF('Indicator Data'!BL102=0,10,ROUND(IF(LOG('Indicator Data'!BL102)&gt;AQ$195,0,IF(LOG('Indicator Data'!BL102)&lt;AQ$194,10,(AQ$195-LOG('Indicator Data'!BL102))/(AQ$195-AQ$194)*10)),1))</f>
        <v>4.8</v>
      </c>
      <c r="AR99" s="54">
        <f>IF('Indicator Data'!BM102="No data","x",ROUND(IF('Indicator Data'!BM102&gt;AR$195,10,IF('Indicator Data'!BM102&lt;AR$194,0,10-(AR$195-'Indicator Data'!BM102)/(AR$195-AR$194)*10)),1))</f>
        <v>6</v>
      </c>
      <c r="AS99" s="56">
        <f t="shared" si="42"/>
        <v>5.4</v>
      </c>
      <c r="AT99" s="53">
        <f>IF('Indicator Data'!BN102="No data","x",ROUND(IF('Indicator Data'!BN102^2&gt;AT$195,0,IF('Indicator Data'!BN102^2&lt;AT$194,10,(AT$195-'Indicator Data'!BN102^2)/(AT$195-AT$194)*10)),1))</f>
        <v>8.4</v>
      </c>
      <c r="AU99" s="53">
        <f>IF('Indicator Data'!BO102="No data","x",ROUND(IF('Indicator Data'!BO102&gt;AU$195,0,IF('Indicator Data'!BO102&lt;AU$194,10,(AU$195-'Indicator Data'!BO102)/(AU$195-AU$194)*10)),1))</f>
        <v>7.4</v>
      </c>
      <c r="AV99" s="53">
        <f>IF('Indicator Data'!BP102="No data","x",ROUND(IF('Indicator Data'!BP102&gt;AV$195,0,IF('Indicator Data'!BP102&lt;AV$194,10,(AV$195-'Indicator Data'!BP102)/(AV$195-AV$194)*10)),1))</f>
        <v>8</v>
      </c>
      <c r="AW99" s="54">
        <f t="shared" si="43"/>
        <v>7.9</v>
      </c>
      <c r="AX99" s="54">
        <f>IF('Indicator Data'!BQ102="No data","x",ROUND(IF('Indicator Data'!BQ102&gt;AX$195,0,IF('Indicator Data'!BQ102&lt;AX$194,10,(AX$195-'Indicator Data'!BQ102)/(AX$195-AX$194)*10)),1))</f>
        <v>6.9</v>
      </c>
      <c r="AY99" s="56">
        <f t="shared" si="44"/>
        <v>7.4</v>
      </c>
      <c r="AZ99" s="61">
        <f t="shared" si="45"/>
        <v>6.4</v>
      </c>
    </row>
    <row r="100" spans="1:52" s="2" customFormat="1" x14ac:dyDescent="0.3">
      <c r="A100" s="98" t="str">
        <f>'Indicator Data'!A103</f>
        <v>Libya</v>
      </c>
      <c r="B100" s="39" t="str">
        <f>'Indicator Data'!B103</f>
        <v>LBY</v>
      </c>
      <c r="C100" s="53">
        <f>ROUND(IF('Indicator Data'!AL103="No data",IF((0.1022*LN('Indicator Data'!CI103)-0.1711)&gt;C$195,0,IF((0.1022*LN('Indicator Data'!CI103)-0.1711)&lt;C$194,10,(C$195-(0.1022*LN('Indicator Data'!CI103)-0.1711))/(C$195-C$194)*10)),IF('Indicator Data'!AL103&gt;C$195,0,IF('Indicator Data'!AL103&lt;C$194,10,(C$195-'Indicator Data'!AL103)/(C$195-C$194)*10))),1)</f>
        <v>3.8</v>
      </c>
      <c r="D100" s="53">
        <f>IF('Indicator Data'!AM103="No data","x",ROUND((IF(LOG('Indicator Data'!AM103*1000)&gt;D$195,10,IF(LOG('Indicator Data'!AM103*1000)&lt;D$194,0,10-(D$195-LOG('Indicator Data'!AM103*1000))/(D$195-D$194)*10))),1))</f>
        <v>3.2</v>
      </c>
      <c r="E100" s="54">
        <f t="shared" si="29"/>
        <v>3.5</v>
      </c>
      <c r="F100" s="53">
        <f>IF('Indicator Data'!AZ103="No data","x",ROUND(IF('Indicator Data'!AZ103&gt;F$195,10,IF('Indicator Data'!AZ103&lt;F$194,0,10-(F$195-'Indicator Data'!AZ103)/(F$195-F$194)*10)),1))</f>
        <v>2.2999999999999998</v>
      </c>
      <c r="G100" s="53" t="str">
        <f>IF('Indicator Data'!BA103="No data","x",ROUND(IF('Indicator Data'!BA103&gt;G$195,10,IF('Indicator Data'!BA103&lt;G$194,0,10-(G$195-'Indicator Data'!BA103)/(G$195-G$194)*10)),1))</f>
        <v>x</v>
      </c>
      <c r="H100" s="54">
        <f t="shared" si="30"/>
        <v>2.2999999999999998</v>
      </c>
      <c r="I100" s="55">
        <f>SUM(IF('Indicator Data'!AN103=0,0,'Indicator Data'!AN103),SUM('Indicator Data'!AO103:AP103))</f>
        <v>3379.9395399999999</v>
      </c>
      <c r="J100" s="55">
        <f>I100/'Indicator Data'!CJ103*1000000</f>
        <v>498.70350115301426</v>
      </c>
      <c r="K100" s="53">
        <f t="shared" si="31"/>
        <v>10</v>
      </c>
      <c r="L100" s="53">
        <f>IF('Indicator Data'!AQ103="No data","x",ROUND(IF('Indicator Data'!AQ103&gt;L$195,10,IF('Indicator Data'!AQ103&lt;L$194,0,10-(L$195-'Indicator Data'!AQ103)/(L$195-L$194)*10)),1))</f>
        <v>0.4</v>
      </c>
      <c r="M100" s="53" t="str">
        <f>IF('Indicator Data'!AR103="No data","x",IF('Indicator Data'!AR103=0,0,ROUND(IF('Indicator Data'!AR103&gt;M$195,10,IF('Indicator Data'!AR103&lt;M$194,0,10-(M$195-'Indicator Data'!AR103)/(M$195-M$194)*10)),1)))</f>
        <v>x</v>
      </c>
      <c r="N100" s="54">
        <f t="shared" si="32"/>
        <v>5.2</v>
      </c>
      <c r="O100" s="56">
        <f t="shared" si="33"/>
        <v>3.6</v>
      </c>
      <c r="P100" s="67">
        <f>IF(AND('Indicator Data'!BE103="No data",'Indicator Data'!BF103="No data"),0,SUM('Indicator Data'!BE103:BG103)/1000)</f>
        <v>411.97</v>
      </c>
      <c r="Q100" s="53">
        <f t="shared" si="34"/>
        <v>8.6999999999999993</v>
      </c>
      <c r="R100" s="57">
        <f>P100*1000/'Indicator Data'!CJ103</f>
        <v>6.0785371731829053E-2</v>
      </c>
      <c r="S100" s="53">
        <f t="shared" si="35"/>
        <v>8.8000000000000007</v>
      </c>
      <c r="T100" s="58">
        <f t="shared" si="36"/>
        <v>8.8000000000000007</v>
      </c>
      <c r="U100" s="53" t="str">
        <f>IF('Indicator Data'!AV103="No data","x",ROUND(IF('Indicator Data'!AV103&gt;U$195,10,IF('Indicator Data'!AV103&lt;U$194,0,10-(U$195-'Indicator Data'!AV103)/(U$195-U$194)*10)),1))</f>
        <v>x</v>
      </c>
      <c r="V100" s="53" t="str">
        <f>IF('Indicator Data'!AW103="No data","x",IF('Indicator Data'!AW103=0,0,ROUND(IF('Indicator Data'!AW103&gt;V$195,10,IF('Indicator Data'!AW103&lt;V$194,0,10-(V$195-'Indicator Data'!AW103)/(V$195-V$194)*10)),1)))</f>
        <v>x</v>
      </c>
      <c r="W100" s="53" t="str">
        <f t="shared" si="37"/>
        <v>x</v>
      </c>
      <c r="X100" s="53">
        <f>IF('Indicator Data'!AU103="No data","x",ROUND(IF('Indicator Data'!AU103&gt;X$195,10,IF('Indicator Data'!AU103&lt;X$194,0,10-(X$195-'Indicator Data'!AU103)/(X$195-X$194)*10)),1))</f>
        <v>0.7</v>
      </c>
      <c r="Y100" s="159" t="str">
        <f>IF('Indicator Data'!AX103="No data","x",ROUND(IF('Indicator Data'!AX103&gt;Y$195,10,IF('Indicator Data'!AX103&lt;Y$194,0,10-(Y$195-'Indicator Data'!AX103)/(Y$195-Y$194)*10)),1))</f>
        <v>x</v>
      </c>
      <c r="Z100" s="57">
        <f>IF('Indicator Data'!AY103="No data","x",IF(('Indicator Data'!AY103/'Indicator Data'!CJ103)&gt;1,1,IF('Indicator Data'!AY103&gt;'Indicator Data'!AY103,1,'Indicator Data'!AY103/'Indicator Data'!CJ103)))</f>
        <v>4.1815118452315345E-4</v>
      </c>
      <c r="AA100" s="159">
        <f t="shared" si="38"/>
        <v>0</v>
      </c>
      <c r="AB100" s="54">
        <f t="shared" si="46"/>
        <v>0.4</v>
      </c>
      <c r="AC100" s="53">
        <f>IF('Indicator Data'!AS103="No data","x",ROUND(IF('Indicator Data'!AS103&gt;AC$195,10,IF('Indicator Data'!AS103&lt;AC$194,0,10-(AC$195-'Indicator Data'!AS103)/(AC$195-AC$194)*10)),1))</f>
        <v>0.9</v>
      </c>
      <c r="AD100" s="53">
        <f>IF('Indicator Data'!AT103="No data","x",ROUND(IF('Indicator Data'!AT103&gt;AD$195,10,IF('Indicator Data'!AT103&lt;AD$194,0,10-(AD$195-'Indicator Data'!AT103)/(AD$195-AD$194)*10)),1))</f>
        <v>1.2</v>
      </c>
      <c r="AE100" s="54">
        <f t="shared" si="39"/>
        <v>1.1000000000000001</v>
      </c>
      <c r="AF100" s="67">
        <f>('Indicator Data'!BD103+'Indicator Data'!BC103*0.5+'Indicator Data'!BB103*0.25)/1000</f>
        <v>20.03</v>
      </c>
      <c r="AG100" s="59">
        <f>AF100*1000/'Indicator Data'!CJ103</f>
        <v>2.9553875179953296E-3</v>
      </c>
      <c r="AH100" s="54">
        <f t="shared" si="40"/>
        <v>0.3</v>
      </c>
      <c r="AI100" s="53">
        <f>IF('Indicator Data'!BH103="No data","x",ROUND(IF('Indicator Data'!BH103&lt;$AI$194,10,IF('Indicator Data'!BH103&gt;$AI$195,0,($AI$195-'Indicator Data'!BH103)/($AI$195-$AI$194)*10)),1))</f>
        <v>1.5</v>
      </c>
      <c r="AJ100" s="53">
        <f>IF('Indicator Data'!BI103="No data","x",ROUND(IF('Indicator Data'!BI103&gt;$AJ$195,10,IF('Indicator Data'!BI103&lt;$AJ$194,0,10-($AJ$195-'Indicator Data'!BI103)/($AJ$195-$AJ$194)*10)),1))</f>
        <v>1.8</v>
      </c>
      <c r="AK100" s="54">
        <f t="shared" si="47"/>
        <v>1.7</v>
      </c>
      <c r="AL100" s="60">
        <f t="shared" si="48"/>
        <v>0.9</v>
      </c>
      <c r="AM100" s="61">
        <f t="shared" si="49"/>
        <v>6.3</v>
      </c>
      <c r="AN100" s="53">
        <f>IF('Indicator Data'!BJ103="No data","x",ROUND((IF(LOG('Indicator Data'!BJ103)&gt;AN$195,10,IF(LOG('Indicator Data'!BJ103)&lt;AN$194,0,10-(AN$195-LOG('Indicator Data'!BJ103))/(AN$195-AN$194)*10))),1))</f>
        <v>4.9000000000000004</v>
      </c>
      <c r="AO100" s="53" t="str">
        <f>IF('Indicator Data'!BK103="No data","x",ROUND((IF(LOG('Indicator Data'!BK103)&gt;AO$195,10,IF(LOG('Indicator Data'!BK103)&lt;AO$194,0,10-(AO$195-LOG('Indicator Data'!BK103))/(AO$195-AO$194)*10))),1))</f>
        <v>x</v>
      </c>
      <c r="AP100" s="54">
        <f t="shared" si="41"/>
        <v>4.9000000000000004</v>
      </c>
      <c r="AQ100" s="54">
        <f>IF('Indicator Data'!BL103=0,10,ROUND(IF(LOG('Indicator Data'!BL103)&gt;AQ$195,0,IF(LOG('Indicator Data'!BL103)&lt;AQ$194,10,(AQ$195-LOG('Indicator Data'!BL103))/(AQ$195-AQ$194)*10)),1))</f>
        <v>6.8</v>
      </c>
      <c r="AR100" s="54">
        <f>IF('Indicator Data'!BM103="No data","x",ROUND(IF('Indicator Data'!BM103&gt;AR$195,10,IF('Indicator Data'!BM103&lt;AR$194,0,10-(AR$195-'Indicator Data'!BM103)/(AR$195-AR$194)*10)),1))</f>
        <v>0</v>
      </c>
      <c r="AS100" s="56">
        <f t="shared" si="42"/>
        <v>3.9</v>
      </c>
      <c r="AT100" s="53" t="str">
        <f>IF('Indicator Data'!BN103="No data","x",ROUND(IF('Indicator Data'!BN103^2&gt;AT$195,0,IF('Indicator Data'!BN103^2&lt;AT$194,10,(AT$195-'Indicator Data'!BN103^2)/(AT$195-AT$194)*10)),1))</f>
        <v>x</v>
      </c>
      <c r="AU100" s="53">
        <f>IF('Indicator Data'!BO103="No data","x",ROUND(IF('Indicator Data'!BO103&gt;AU$195,0,IF('Indicator Data'!BO103&lt;AU$194,10,(AU$195-'Indicator Data'!BO103)/(AU$195-AU$194)*10)),1))</f>
        <v>5.6</v>
      </c>
      <c r="AV100" s="53">
        <f>IF('Indicator Data'!BP103="No data","x",ROUND(IF('Indicator Data'!BP103&gt;AV$195,0,IF('Indicator Data'!BP103&lt;AV$194,10,(AV$195-'Indicator Data'!BP103)/(AV$195-AV$194)*10)),1))</f>
        <v>0.2</v>
      </c>
      <c r="AW100" s="54">
        <f t="shared" si="43"/>
        <v>2.9</v>
      </c>
      <c r="AX100" s="54">
        <f>IF('Indicator Data'!BQ103="No data","x",ROUND(IF('Indicator Data'!BQ103&gt;AX$195,0,IF('Indicator Data'!BQ103&lt;AX$194,10,(AX$195-'Indicator Data'!BQ103)/(AX$195-AX$194)*10)),1))</f>
        <v>7.9</v>
      </c>
      <c r="AY100" s="56">
        <f t="shared" si="44"/>
        <v>5.4</v>
      </c>
      <c r="AZ100" s="61">
        <f t="shared" si="45"/>
        <v>4.7</v>
      </c>
    </row>
    <row r="101" spans="1:52" s="2" customFormat="1" x14ac:dyDescent="0.3">
      <c r="A101" s="98" t="str">
        <f>'Indicator Data'!A104</f>
        <v>Liechtenstein</v>
      </c>
      <c r="B101" s="39" t="str">
        <f>'Indicator Data'!B104</f>
        <v>LIE</v>
      </c>
      <c r="C101" s="53">
        <f>ROUND(IF('Indicator Data'!AL104="No data",IF((0.1022*LN('Indicator Data'!CI104)-0.1711)&gt;C$195,0,IF((0.1022*LN('Indicator Data'!CI104)-0.1711)&lt;C$194,10,(C$195-(0.1022*LN('Indicator Data'!CI104)-0.1711))/(C$195-C$194)*10)),IF('Indicator Data'!AL104&gt;C$195,0,IF('Indicator Data'!AL104&lt;C$194,10,(C$195-'Indicator Data'!AL104)/(C$195-C$194)*10))),1)</f>
        <v>0</v>
      </c>
      <c r="D101" s="53" t="str">
        <f>IF('Indicator Data'!AM104="No data","x",ROUND((IF(LOG('Indicator Data'!AM104*1000)&gt;D$195,10,IF(LOG('Indicator Data'!AM104*1000)&lt;D$194,0,10-(D$195-LOG('Indicator Data'!AM104*1000))/(D$195-D$194)*10))),1))</f>
        <v>x</v>
      </c>
      <c r="E101" s="54">
        <f t="shared" si="29"/>
        <v>0</v>
      </c>
      <c r="F101" s="53" t="str">
        <f>IF('Indicator Data'!AZ104="No data","x",ROUND(IF('Indicator Data'!AZ104&gt;F$195,10,IF('Indicator Data'!AZ104&lt;F$194,0,10-(F$195-'Indicator Data'!AZ104)/(F$195-F$194)*10)),1))</f>
        <v>x</v>
      </c>
      <c r="G101" s="53" t="str">
        <f>IF('Indicator Data'!BA104="No data","x",ROUND(IF('Indicator Data'!BA104&gt;G$195,10,IF('Indicator Data'!BA104&lt;G$194,0,10-(G$195-'Indicator Data'!BA104)/(G$195-G$194)*10)),1))</f>
        <v>x</v>
      </c>
      <c r="H101" s="54" t="str">
        <f t="shared" si="30"/>
        <v>x</v>
      </c>
      <c r="I101" s="55">
        <f>SUM(IF('Indicator Data'!AN104=0,0,'Indicator Data'!AN104),SUM('Indicator Data'!AO104:AP104))</f>
        <v>0</v>
      </c>
      <c r="J101" s="55">
        <f>I101/'Indicator Data'!CJ104*1000000</f>
        <v>0</v>
      </c>
      <c r="K101" s="53">
        <f t="shared" si="31"/>
        <v>0</v>
      </c>
      <c r="L101" s="53" t="str">
        <f>IF('Indicator Data'!AQ104="No data","x",ROUND(IF('Indicator Data'!AQ104&gt;L$195,10,IF('Indicator Data'!AQ104&lt;L$194,0,10-(L$195-'Indicator Data'!AQ104)/(L$195-L$194)*10)),1))</f>
        <v>x</v>
      </c>
      <c r="M101" s="53" t="str">
        <f>IF('Indicator Data'!AR104="No data","x",IF('Indicator Data'!AR104=0,0,ROUND(IF('Indicator Data'!AR104&gt;M$195,10,IF('Indicator Data'!AR104&lt;M$194,0,10-(M$195-'Indicator Data'!AR104)/(M$195-M$194)*10)),1)))</f>
        <v>x</v>
      </c>
      <c r="N101" s="54">
        <f t="shared" si="32"/>
        <v>0</v>
      </c>
      <c r="O101" s="56">
        <f t="shared" si="33"/>
        <v>0</v>
      </c>
      <c r="P101" s="67">
        <f>IF(AND('Indicator Data'!BE104="No data",'Indicator Data'!BF104="No data"),0,SUM('Indicator Data'!BE104:BG104)/1000)</f>
        <v>0.245</v>
      </c>
      <c r="Q101" s="53">
        <f t="shared" si="34"/>
        <v>0</v>
      </c>
      <c r="R101" s="57">
        <f>P101*1000/'Indicator Data'!CJ104</f>
        <v>6.4439768542872171E-3</v>
      </c>
      <c r="S101" s="53">
        <f t="shared" si="35"/>
        <v>5.0999999999999996</v>
      </c>
      <c r="T101" s="58">
        <f t="shared" si="36"/>
        <v>2.6</v>
      </c>
      <c r="U101" s="53" t="str">
        <f>IF('Indicator Data'!AV104="No data","x",ROUND(IF('Indicator Data'!AV104&gt;U$195,10,IF('Indicator Data'!AV104&lt;U$194,0,10-(U$195-'Indicator Data'!AV104)/(U$195-U$194)*10)),1))</f>
        <v>x</v>
      </c>
      <c r="V101" s="53" t="str">
        <f>IF('Indicator Data'!AW104="No data","x",IF('Indicator Data'!AW104=0,0,ROUND(IF('Indicator Data'!AW104&gt;V$195,10,IF('Indicator Data'!AW104&lt;V$194,0,10-(V$195-'Indicator Data'!AW104)/(V$195-V$194)*10)),1)))</f>
        <v>x</v>
      </c>
      <c r="W101" s="53" t="str">
        <f t="shared" si="37"/>
        <v>x</v>
      </c>
      <c r="X101" s="53" t="str">
        <f>IF('Indicator Data'!AU104="No data","x",ROUND(IF('Indicator Data'!AU104&gt;X$195,10,IF('Indicator Data'!AU104&lt;X$194,0,10-(X$195-'Indicator Data'!AU104)/(X$195-X$194)*10)),1))</f>
        <v>x</v>
      </c>
      <c r="Y101" s="159" t="str">
        <f>IF('Indicator Data'!AX104="No data","x",ROUND(IF('Indicator Data'!AX104&gt;Y$195,10,IF('Indicator Data'!AX104&lt;Y$194,0,10-(Y$195-'Indicator Data'!AX104)/(Y$195-Y$194)*10)),1))</f>
        <v>x</v>
      </c>
      <c r="Z101" s="57" t="str">
        <f>IF('Indicator Data'!AY104="No data","x",IF(('Indicator Data'!AY104/'Indicator Data'!CJ104)&gt;1,1,IF('Indicator Data'!AY104&gt;'Indicator Data'!AY104,1,'Indicator Data'!AY104/'Indicator Data'!CJ104)))</f>
        <v>x</v>
      </c>
      <c r="AA101" s="159" t="str">
        <f t="shared" si="38"/>
        <v>x</v>
      </c>
      <c r="AB101" s="54" t="str">
        <f t="shared" si="46"/>
        <v>x</v>
      </c>
      <c r="AC101" s="53" t="str">
        <f>IF('Indicator Data'!AS104="No data","x",ROUND(IF('Indicator Data'!AS104&gt;AC$195,10,IF('Indicator Data'!AS104&lt;AC$194,0,10-(AC$195-'Indicator Data'!AS104)/(AC$195-AC$194)*10)),1))</f>
        <v>x</v>
      </c>
      <c r="AD101" s="53" t="str">
        <f>IF('Indicator Data'!AT104="No data","x",ROUND(IF('Indicator Data'!AT104&gt;AD$195,10,IF('Indicator Data'!AT104&lt;AD$194,0,10-(AD$195-'Indicator Data'!AT104)/(AD$195-AD$194)*10)),1))</f>
        <v>x</v>
      </c>
      <c r="AE101" s="54" t="str">
        <f t="shared" si="39"/>
        <v>x</v>
      </c>
      <c r="AF101" s="67">
        <f>('Indicator Data'!BD104+'Indicator Data'!BC104*0.5+'Indicator Data'!BB104*0.25)/1000</f>
        <v>0</v>
      </c>
      <c r="AG101" s="59">
        <f>AF101*1000/'Indicator Data'!CJ104</f>
        <v>0</v>
      </c>
      <c r="AH101" s="54">
        <f t="shared" si="40"/>
        <v>0</v>
      </c>
      <c r="AI101" s="53">
        <f>IF('Indicator Data'!BH104="No data","x",ROUND(IF('Indicator Data'!BH104&lt;$AI$194,10,IF('Indicator Data'!BH104&gt;$AI$195,0,($AI$195-'Indicator Data'!BH104)/($AI$195-$AI$194)*10)),1))</f>
        <v>1.6</v>
      </c>
      <c r="AJ101" s="53">
        <f>IF('Indicator Data'!BI104="No data","x",ROUND(IF('Indicator Data'!BI104&gt;$AJ$195,10,IF('Indicator Data'!BI104&lt;$AJ$194,0,10-($AJ$195-'Indicator Data'!BI104)/($AJ$195-$AJ$194)*10)),1))</f>
        <v>0</v>
      </c>
      <c r="AK101" s="54">
        <f t="shared" si="47"/>
        <v>0.8</v>
      </c>
      <c r="AL101" s="60">
        <f t="shared" si="48"/>
        <v>0.4</v>
      </c>
      <c r="AM101" s="61">
        <f t="shared" si="49"/>
        <v>1.6</v>
      </c>
      <c r="AN101" s="53" t="str">
        <f>IF('Indicator Data'!BJ104="No data","x",ROUND((IF(LOG('Indicator Data'!BJ104)&gt;AN$195,10,IF(LOG('Indicator Data'!BJ104)&lt;AN$194,0,10-(AN$195-LOG('Indicator Data'!BJ104))/(AN$195-AN$194)*10))),1))</f>
        <v>x</v>
      </c>
      <c r="AO101" s="53">
        <f>IF('Indicator Data'!BK104="No data","x",ROUND((IF(LOG('Indicator Data'!BK104)&gt;AO$195,10,IF(LOG('Indicator Data'!BK104)&lt;AO$194,0,10-(AO$195-LOG('Indicator Data'!BK104))/(AO$195-AO$194)*10))),1))</f>
        <v>2.1</v>
      </c>
      <c r="AP101" s="54">
        <f t="shared" si="41"/>
        <v>2.1</v>
      </c>
      <c r="AQ101" s="54">
        <f>IF('Indicator Data'!BL104=0,10,ROUND(IF(LOG('Indicator Data'!BL104)&gt;AQ$195,0,IF(LOG('Indicator Data'!BL104)&lt;AQ$194,10,(AQ$195-LOG('Indicator Data'!BL104))/(AQ$195-AQ$194)*10)),1))</f>
        <v>5.2</v>
      </c>
      <c r="AR101" s="54" t="str">
        <f>IF('Indicator Data'!BM104="No data","x",ROUND(IF('Indicator Data'!BM104&gt;AR$195,10,IF('Indicator Data'!BM104&lt;AR$194,0,10-(AR$195-'Indicator Data'!BM104)/(AR$195-AR$194)*10)),1))</f>
        <v>x</v>
      </c>
      <c r="AS101" s="56">
        <f t="shared" si="42"/>
        <v>3.7</v>
      </c>
      <c r="AT101" s="53" t="str">
        <f>IF('Indicator Data'!BN104="No data","x",ROUND(IF('Indicator Data'!BN104^2&gt;AT$195,0,IF('Indicator Data'!BN104^2&lt;AT$194,10,(AT$195-'Indicator Data'!BN104^2)/(AT$195-AT$194)*10)),1))</f>
        <v>x</v>
      </c>
      <c r="AU101" s="53">
        <f>IF('Indicator Data'!BO104="No data","x",ROUND(IF('Indicator Data'!BO104&gt;AU$195,0,IF('Indicator Data'!BO104&lt;AU$194,10,(AU$195-'Indicator Data'!BO104)/(AU$195-AU$194)*10)),1))</f>
        <v>3.9</v>
      </c>
      <c r="AV101" s="53">
        <f>IF('Indicator Data'!BP104="No data","x",ROUND(IF('Indicator Data'!BP104&gt;AV$195,0,IF('Indicator Data'!BP104&lt;AV$194,10,(AV$195-'Indicator Data'!BP104)/(AV$195-AV$194)*10)),1))</f>
        <v>2.2000000000000002</v>
      </c>
      <c r="AW101" s="54">
        <f t="shared" si="43"/>
        <v>3.1</v>
      </c>
      <c r="AX101" s="54" t="str">
        <f>IF('Indicator Data'!BQ104="No data","x",ROUND(IF('Indicator Data'!BQ104&gt;AX$195,0,IF('Indicator Data'!BQ104&lt;AX$194,10,(AX$195-'Indicator Data'!BQ104)/(AX$195-AX$194)*10)),1))</f>
        <v>x</v>
      </c>
      <c r="AY101" s="56">
        <f t="shared" si="44"/>
        <v>3.1</v>
      </c>
      <c r="AZ101" s="61">
        <f t="shared" si="45"/>
        <v>3.4</v>
      </c>
    </row>
    <row r="102" spans="1:52" s="2" customFormat="1" x14ac:dyDescent="0.3">
      <c r="A102" s="98" t="str">
        <f>'Indicator Data'!A105</f>
        <v>Lithuania</v>
      </c>
      <c r="B102" s="39" t="str">
        <f>'Indicator Data'!B105</f>
        <v>LTU</v>
      </c>
      <c r="C102" s="53">
        <f>ROUND(IF('Indicator Data'!AL105="No data",IF((0.1022*LN('Indicator Data'!CI105)-0.1711)&gt;C$195,0,IF((0.1022*LN('Indicator Data'!CI105)-0.1711)&lt;C$194,10,(C$195-(0.1022*LN('Indicator Data'!CI105)-0.1711))/(C$195-C$194)*10)),IF('Indicator Data'!AL105&gt;C$195,0,IF('Indicator Data'!AL105&lt;C$194,10,(C$195-'Indicator Data'!AL105)/(C$195-C$194)*10))),1)</f>
        <v>0.6</v>
      </c>
      <c r="D102" s="53" t="str">
        <f>IF('Indicator Data'!AM105="No data","x",ROUND((IF(LOG('Indicator Data'!AM105*1000)&gt;D$195,10,IF(LOG('Indicator Data'!AM105*1000)&lt;D$194,0,10-(D$195-LOG('Indicator Data'!AM105*1000))/(D$195-D$194)*10))),1))</f>
        <v>x</v>
      </c>
      <c r="E102" s="54">
        <f t="shared" si="29"/>
        <v>0.6</v>
      </c>
      <c r="F102" s="53">
        <f>IF('Indicator Data'!AZ105="No data","x",ROUND(IF('Indicator Data'!AZ105&gt;F$195,10,IF('Indicator Data'!AZ105&lt;F$194,0,10-(F$195-'Indicator Data'!AZ105)/(F$195-F$194)*10)),1))</f>
        <v>1.7</v>
      </c>
      <c r="G102" s="53">
        <f>IF('Indicator Data'!BA105="No data","x",ROUND(IF('Indicator Data'!BA105&gt;G$195,10,IF('Indicator Data'!BA105&lt;G$194,0,10-(G$195-'Indicator Data'!BA105)/(G$195-G$194)*10)),1))</f>
        <v>3.1</v>
      </c>
      <c r="H102" s="54">
        <f t="shared" si="30"/>
        <v>2.4</v>
      </c>
      <c r="I102" s="55">
        <f>SUM(IF('Indicator Data'!AN105=0,0,'Indicator Data'!AN105),SUM('Indicator Data'!AO105:AP105))</f>
        <v>0</v>
      </c>
      <c r="J102" s="55">
        <f>I102/'Indicator Data'!CJ105*1000000</f>
        <v>0</v>
      </c>
      <c r="K102" s="53">
        <f t="shared" si="31"/>
        <v>0</v>
      </c>
      <c r="L102" s="53" t="str">
        <f>IF('Indicator Data'!AQ105="No data","x",ROUND(IF('Indicator Data'!AQ105&gt;L$195,10,IF('Indicator Data'!AQ105&lt;L$194,0,10-(L$195-'Indicator Data'!AQ105)/(L$195-L$194)*10)),1))</f>
        <v>x</v>
      </c>
      <c r="M102" s="53">
        <f>IF('Indicator Data'!AR105="No data","x",IF('Indicator Data'!AR105=0,0,ROUND(IF('Indicator Data'!AR105&gt;M$195,10,IF('Indicator Data'!AR105&lt;M$194,0,10-(M$195-'Indicator Data'!AR105)/(M$195-M$194)*10)),1)))</f>
        <v>0.9</v>
      </c>
      <c r="N102" s="54">
        <f t="shared" si="32"/>
        <v>0.5</v>
      </c>
      <c r="O102" s="56">
        <f t="shared" si="33"/>
        <v>1</v>
      </c>
      <c r="P102" s="67">
        <f>IF(AND('Indicator Data'!BE105="No data",'Indicator Data'!BF105="No data"),0,SUM('Indicator Data'!BE105:BG105)/1000)</f>
        <v>2.0110000000000001</v>
      </c>
      <c r="Q102" s="53">
        <f t="shared" si="34"/>
        <v>1</v>
      </c>
      <c r="R102" s="57">
        <f>P102*1000/'Indicator Data'!CJ105</f>
        <v>7.2872061518369671E-4</v>
      </c>
      <c r="S102" s="53">
        <f t="shared" si="35"/>
        <v>3</v>
      </c>
      <c r="T102" s="58">
        <f t="shared" si="36"/>
        <v>2</v>
      </c>
      <c r="U102" s="53">
        <f>IF('Indicator Data'!AV105="No data","x",ROUND(IF('Indicator Data'!AV105&gt;U$195,10,IF('Indicator Data'!AV105&lt;U$194,0,10-(U$195-'Indicator Data'!AV105)/(U$195-U$194)*10)),1))</f>
        <v>0.4</v>
      </c>
      <c r="V102" s="53">
        <f>IF('Indicator Data'!AW105="No data","x",IF('Indicator Data'!AW105=0,0,ROUND(IF('Indicator Data'!AW105&gt;V$195,10,IF('Indicator Data'!AW105&lt;V$194,0,10-(V$195-'Indicator Data'!AW105)/(V$195-V$194)*10)),1)))</f>
        <v>0.8</v>
      </c>
      <c r="W102" s="53">
        <f t="shared" si="37"/>
        <v>0.60000000000000009</v>
      </c>
      <c r="X102" s="53">
        <f>IF('Indicator Data'!AU105="No data","x",ROUND(IF('Indicator Data'!AU105&gt;X$195,10,IF('Indicator Data'!AU105&lt;X$194,0,10-(X$195-'Indicator Data'!AU105)/(X$195-X$194)*10)),1))</f>
        <v>0.9</v>
      </c>
      <c r="Y102" s="159" t="str">
        <f>IF('Indicator Data'!AX105="No data","x",ROUND(IF('Indicator Data'!AX105&gt;Y$195,10,IF('Indicator Data'!AX105&lt;Y$194,0,10-(Y$195-'Indicator Data'!AX105)/(Y$195-Y$194)*10)),1))</f>
        <v>x</v>
      </c>
      <c r="Z102" s="57">
        <f>IF('Indicator Data'!AY105="No data","x",IF(('Indicator Data'!AY105/'Indicator Data'!CJ105)&gt;1,1,IF('Indicator Data'!AY105&gt;'Indicator Data'!AY105,1,'Indicator Data'!AY105/'Indicator Data'!CJ105)))</f>
        <v>2.06549353881008E-5</v>
      </c>
      <c r="AA102" s="159">
        <f t="shared" si="38"/>
        <v>0</v>
      </c>
      <c r="AB102" s="54">
        <f t="shared" si="46"/>
        <v>0.5</v>
      </c>
      <c r="AC102" s="53">
        <f>IF('Indicator Data'!AS105="No data","x",ROUND(IF('Indicator Data'!AS105&gt;AC$195,10,IF('Indicator Data'!AS105&lt;AC$194,0,10-(AC$195-'Indicator Data'!AS105)/(AC$195-AC$194)*10)),1))</f>
        <v>0.3</v>
      </c>
      <c r="AD102" s="53" t="str">
        <f>IF('Indicator Data'!AT105="No data","x",ROUND(IF('Indicator Data'!AT105&gt;AD$195,10,IF('Indicator Data'!AT105&lt;AD$194,0,10-(AD$195-'Indicator Data'!AT105)/(AD$195-AD$194)*10)),1))</f>
        <v>x</v>
      </c>
      <c r="AE102" s="54">
        <f t="shared" si="39"/>
        <v>0.3</v>
      </c>
      <c r="AF102" s="67">
        <f>('Indicator Data'!BD105+'Indicator Data'!BC105*0.5+'Indicator Data'!BB105*0.25)/1000</f>
        <v>0</v>
      </c>
      <c r="AG102" s="59">
        <f>AF102*1000/'Indicator Data'!CJ105</f>
        <v>0</v>
      </c>
      <c r="AH102" s="54">
        <f t="shared" si="40"/>
        <v>0</v>
      </c>
      <c r="AI102" s="53">
        <f>IF('Indicator Data'!BH105="No data","x",ROUND(IF('Indicator Data'!BH105&lt;$AI$194,10,IF('Indicator Data'!BH105&gt;$AI$195,0,($AI$195-'Indicator Data'!BH105)/($AI$195-$AI$194)*10)),1))</f>
        <v>1.6</v>
      </c>
      <c r="AJ102" s="53">
        <f>IF('Indicator Data'!BI105="No data","x",ROUND(IF('Indicator Data'!BI105&gt;$AJ$195,10,IF('Indicator Data'!BI105&lt;$AJ$194,0,10-($AJ$195-'Indicator Data'!BI105)/($AJ$195-$AJ$194)*10)),1))</f>
        <v>0</v>
      </c>
      <c r="AK102" s="54">
        <f t="shared" si="47"/>
        <v>0.8</v>
      </c>
      <c r="AL102" s="60">
        <f t="shared" si="48"/>
        <v>0.4</v>
      </c>
      <c r="AM102" s="61">
        <f t="shared" si="49"/>
        <v>1.2</v>
      </c>
      <c r="AN102" s="53">
        <f>IF('Indicator Data'!BJ105="No data","x",ROUND((IF(LOG('Indicator Data'!BJ105)&gt;AN$195,10,IF(LOG('Indicator Data'!BJ105)&lt;AN$194,0,10-(AN$195-LOG('Indicator Data'!BJ105))/(AN$195-AN$194)*10))),1))</f>
        <v>1</v>
      </c>
      <c r="AO102" s="53">
        <f>IF('Indicator Data'!BK105="No data","x",ROUND((IF(LOG('Indicator Data'!BK105)&gt;AO$195,10,IF(LOG('Indicator Data'!BK105)&lt;AO$194,0,10-(AO$195-LOG('Indicator Data'!BK105))/(AO$195-AO$194)*10))),1))</f>
        <v>6</v>
      </c>
      <c r="AP102" s="54">
        <f t="shared" si="41"/>
        <v>3.5</v>
      </c>
      <c r="AQ102" s="54">
        <f>IF('Indicator Data'!BL105=0,10,ROUND(IF(LOG('Indicator Data'!BL105)&gt;AQ$195,0,IF(LOG('Indicator Data'!BL105)&lt;AQ$194,10,(AQ$195-LOG('Indicator Data'!BL105))/(AQ$195-AQ$194)*10)),1))</f>
        <v>7.1</v>
      </c>
      <c r="AR102" s="54">
        <f>IF('Indicator Data'!BM105="No data","x",ROUND(IF('Indicator Data'!BM105&gt;AR$195,10,IF('Indicator Data'!BM105&lt;AR$194,0,10-(AR$195-'Indicator Data'!BM105)/(AR$195-AR$194)*10)),1))</f>
        <v>6</v>
      </c>
      <c r="AS102" s="56">
        <f t="shared" si="42"/>
        <v>5.5</v>
      </c>
      <c r="AT102" s="53">
        <f>IF('Indicator Data'!BN105="No data","x",ROUND(IF('Indicator Data'!BN105^2&gt;AT$195,0,IF('Indicator Data'!BN105^2&lt;AT$194,10,(AT$195-'Indicator Data'!BN105^2)/(AT$195-AT$194)*10)),1))</f>
        <v>0</v>
      </c>
      <c r="AU102" s="53">
        <f>IF('Indicator Data'!BO105="No data","x",ROUND(IF('Indicator Data'!BO105&gt;AU$195,0,IF('Indicator Data'!BO105&lt;AU$194,10,(AU$195-'Indicator Data'!BO105)/(AU$195-AU$194)*10)),1))</f>
        <v>1.9</v>
      </c>
      <c r="AV102" s="53">
        <f>IF('Indicator Data'!BP105="No data","x",ROUND(IF('Indicator Data'!BP105&gt;AV$195,0,IF('Indicator Data'!BP105&lt;AV$194,10,(AV$195-'Indicator Data'!BP105)/(AV$195-AV$194)*10)),1))</f>
        <v>0.2</v>
      </c>
      <c r="AW102" s="54">
        <f t="shared" si="43"/>
        <v>0.7</v>
      </c>
      <c r="AX102" s="54">
        <f>IF('Indicator Data'!BQ105="No data","x",ROUND(IF('Indicator Data'!BQ105&gt;AX$195,0,IF('Indicator Data'!BQ105&lt;AX$194,10,(AX$195-'Indicator Data'!BQ105)/(AX$195-AX$194)*10)),1))</f>
        <v>7</v>
      </c>
      <c r="AY102" s="56">
        <f t="shared" si="44"/>
        <v>3.9</v>
      </c>
      <c r="AZ102" s="61">
        <f t="shared" si="45"/>
        <v>4.7</v>
      </c>
    </row>
    <row r="103" spans="1:52" s="2" customFormat="1" x14ac:dyDescent="0.3">
      <c r="A103" s="98" t="str">
        <f>'Indicator Data'!A106</f>
        <v>Luxembourg</v>
      </c>
      <c r="B103" s="39" t="str">
        <f>'Indicator Data'!B106</f>
        <v>LUX</v>
      </c>
      <c r="C103" s="53">
        <f>ROUND(IF('Indicator Data'!AL106="No data",IF((0.1022*LN('Indicator Data'!CI106)-0.1711)&gt;C$195,0,IF((0.1022*LN('Indicator Data'!CI106)-0.1711)&lt;C$194,10,(C$195-(0.1022*LN('Indicator Data'!CI106)-0.1711))/(C$195-C$194)*10)),IF('Indicator Data'!AL106&gt;C$195,0,IF('Indicator Data'!AL106&lt;C$194,10,(C$195-'Indicator Data'!AL106)/(C$195-C$194)*10))),1)</f>
        <v>0</v>
      </c>
      <c r="D103" s="53" t="str">
        <f>IF('Indicator Data'!AM106="No data","x",ROUND((IF(LOG('Indicator Data'!AM106*1000)&gt;D$195,10,IF(LOG('Indicator Data'!AM106*1000)&lt;D$194,0,10-(D$195-LOG('Indicator Data'!AM106*1000))/(D$195-D$194)*10))),1))</f>
        <v>x</v>
      </c>
      <c r="E103" s="54">
        <f t="shared" si="29"/>
        <v>0</v>
      </c>
      <c r="F103" s="53">
        <f>IF('Indicator Data'!AZ106="No data","x",ROUND(IF('Indicator Data'!AZ106&gt;F$195,10,IF('Indicator Data'!AZ106&lt;F$194,0,10-(F$195-'Indicator Data'!AZ106)/(F$195-F$194)*10)),1))</f>
        <v>1</v>
      </c>
      <c r="G103" s="53">
        <f>IF('Indicator Data'!BA106="No data","x",ROUND(IF('Indicator Data'!BA106&gt;G$195,10,IF('Indicator Data'!BA106&lt;G$194,0,10-(G$195-'Indicator Data'!BA106)/(G$195-G$194)*10)),1))</f>
        <v>2.2000000000000002</v>
      </c>
      <c r="H103" s="54">
        <f t="shared" si="30"/>
        <v>1.6</v>
      </c>
      <c r="I103" s="55">
        <f>SUM(IF('Indicator Data'!AN106=0,0,'Indicator Data'!AN106),SUM('Indicator Data'!AO106:AP106))</f>
        <v>-11.93181</v>
      </c>
      <c r="J103" s="55">
        <f>I103/'Indicator Data'!CJ106*1000000</f>
        <v>-19.378315170610495</v>
      </c>
      <c r="K103" s="53">
        <f t="shared" si="31"/>
        <v>0</v>
      </c>
      <c r="L103" s="53" t="str">
        <f>IF('Indicator Data'!AQ106="No data","x",ROUND(IF('Indicator Data'!AQ106&gt;L$195,10,IF('Indicator Data'!AQ106&lt;L$194,0,10-(L$195-'Indicator Data'!AQ106)/(L$195-L$194)*10)),1))</f>
        <v>x</v>
      </c>
      <c r="M103" s="53">
        <f>IF('Indicator Data'!AR106="No data","x",IF('Indicator Data'!AR106=0,0,ROUND(IF('Indicator Data'!AR106&gt;M$195,10,IF('Indicator Data'!AR106&lt;M$194,0,10-(M$195-'Indicator Data'!AR106)/(M$195-M$194)*10)),1)))</f>
        <v>1</v>
      </c>
      <c r="N103" s="54">
        <f t="shared" si="32"/>
        <v>0.5</v>
      </c>
      <c r="O103" s="56">
        <f t="shared" si="33"/>
        <v>0.5</v>
      </c>
      <c r="P103" s="67">
        <f>IF(AND('Indicator Data'!BE106="No data",'Indicator Data'!BF106="No data"),0,SUM('Indicator Data'!BE106:BG106)/1000)</f>
        <v>3.5310000000000001</v>
      </c>
      <c r="Q103" s="53">
        <f t="shared" si="34"/>
        <v>1.8</v>
      </c>
      <c r="R103" s="57">
        <f>P103*1000/'Indicator Data'!CJ106</f>
        <v>5.7346564240819842E-3</v>
      </c>
      <c r="S103" s="53">
        <f t="shared" si="35"/>
        <v>4.9000000000000004</v>
      </c>
      <c r="T103" s="58">
        <f t="shared" si="36"/>
        <v>3.4</v>
      </c>
      <c r="U103" s="53" t="str">
        <f>IF('Indicator Data'!AV106="No data","x",ROUND(IF('Indicator Data'!AV106&gt;U$195,10,IF('Indicator Data'!AV106&lt;U$194,0,10-(U$195-'Indicator Data'!AV106)/(U$195-U$194)*10)),1))</f>
        <v>x</v>
      </c>
      <c r="V103" s="53">
        <f>IF('Indicator Data'!AW106="No data","x",IF('Indicator Data'!AW106=0,0,ROUND(IF('Indicator Data'!AW106&gt;V$195,10,IF('Indicator Data'!AW106&lt;V$194,0,10-(V$195-'Indicator Data'!AW106)/(V$195-V$194)*10)),1)))</f>
        <v>0.7</v>
      </c>
      <c r="W103" s="53">
        <f t="shared" si="37"/>
        <v>0.7</v>
      </c>
      <c r="X103" s="53">
        <f>IF('Indicator Data'!AU106="No data","x",ROUND(IF('Indicator Data'!AU106&gt;X$195,10,IF('Indicator Data'!AU106&lt;X$194,0,10-(X$195-'Indicator Data'!AU106)/(X$195-X$194)*10)),1))</f>
        <v>0.1</v>
      </c>
      <c r="Y103" s="159" t="str">
        <f>IF('Indicator Data'!AX106="No data","x",ROUND(IF('Indicator Data'!AX106&gt;Y$195,10,IF('Indicator Data'!AX106&lt;Y$194,0,10-(Y$195-'Indicator Data'!AX106)/(Y$195-Y$194)*10)),1))</f>
        <v>x</v>
      </c>
      <c r="Z103" s="57">
        <f>IF('Indicator Data'!AY106="No data","x",IF(('Indicator Data'!AY106/'Indicator Data'!CJ106)&gt;1,1,IF('Indicator Data'!AY106&gt;'Indicator Data'!AY106,1,'Indicator Data'!AY106/'Indicator Data'!CJ106)))</f>
        <v>3.2481769606808179E-6</v>
      </c>
      <c r="AA103" s="159">
        <f t="shared" si="38"/>
        <v>0</v>
      </c>
      <c r="AB103" s="54">
        <f t="shared" si="46"/>
        <v>0.3</v>
      </c>
      <c r="AC103" s="53">
        <f>IF('Indicator Data'!AS106="No data","x",ROUND(IF('Indicator Data'!AS106&gt;AC$195,10,IF('Indicator Data'!AS106&lt;AC$194,0,10-(AC$195-'Indicator Data'!AS106)/(AC$195-AC$194)*10)),1))</f>
        <v>0.2</v>
      </c>
      <c r="AD103" s="53" t="str">
        <f>IF('Indicator Data'!AT106="No data","x",ROUND(IF('Indicator Data'!AT106&gt;AD$195,10,IF('Indicator Data'!AT106&lt;AD$194,0,10-(AD$195-'Indicator Data'!AT106)/(AD$195-AD$194)*10)),1))</f>
        <v>x</v>
      </c>
      <c r="AE103" s="54">
        <f t="shared" si="39"/>
        <v>0.2</v>
      </c>
      <c r="AF103" s="67">
        <f>('Indicator Data'!BD106+'Indicator Data'!BC106*0.5+'Indicator Data'!BB106*0.25)/1000</f>
        <v>1.5189999999999999</v>
      </c>
      <c r="AG103" s="59">
        <f>AF103*1000/'Indicator Data'!CJ106</f>
        <v>2.4669904016370813E-3</v>
      </c>
      <c r="AH103" s="54">
        <f t="shared" si="40"/>
        <v>0.2</v>
      </c>
      <c r="AI103" s="53">
        <f>IF('Indicator Data'!BH106="No data","x",ROUND(IF('Indicator Data'!BH106&lt;$AI$194,10,IF('Indicator Data'!BH106&gt;$AI$195,0,($AI$195-'Indicator Data'!BH106)/($AI$195-$AI$194)*10)),1))</f>
        <v>2.1</v>
      </c>
      <c r="AJ103" s="53">
        <f>IF('Indicator Data'!BI106="No data","x",ROUND(IF('Indicator Data'!BI106&gt;$AJ$195,10,IF('Indicator Data'!BI106&lt;$AJ$194,0,10-($AJ$195-'Indicator Data'!BI106)/($AJ$195-$AJ$194)*10)),1))</f>
        <v>0</v>
      </c>
      <c r="AK103" s="54">
        <f t="shared" si="47"/>
        <v>1.1000000000000001</v>
      </c>
      <c r="AL103" s="60">
        <f t="shared" si="48"/>
        <v>0.5</v>
      </c>
      <c r="AM103" s="61">
        <f t="shared" si="49"/>
        <v>2.1</v>
      </c>
      <c r="AN103" s="53">
        <f>IF('Indicator Data'!BJ106="No data","x",ROUND((IF(LOG('Indicator Data'!BJ106)&gt;AN$195,10,IF(LOG('Indicator Data'!BJ106)&lt;AN$194,0,10-(AN$195-LOG('Indicator Data'!BJ106))/(AN$195-AN$194)*10))),1))</f>
        <v>5.8</v>
      </c>
      <c r="AO103" s="53">
        <f>IF('Indicator Data'!BK106="No data","x",ROUND((IF(LOG('Indicator Data'!BK106)&gt;AO$195,10,IF(LOG('Indicator Data'!BK106)&lt;AO$194,0,10-(AO$195-LOG('Indicator Data'!BK106))/(AO$195-AO$194)*10))),1))</f>
        <v>5</v>
      </c>
      <c r="AP103" s="54">
        <f t="shared" si="41"/>
        <v>5.4</v>
      </c>
      <c r="AQ103" s="54">
        <f>IF('Indicator Data'!BL106=0,10,ROUND(IF(LOG('Indicator Data'!BL106)&gt;AQ$195,0,IF(LOG('Indicator Data'!BL106)&lt;AQ$194,10,(AQ$195-LOG('Indicator Data'!BL106))/(AQ$195-AQ$194)*10)),1))</f>
        <v>2.6</v>
      </c>
      <c r="AR103" s="54">
        <f>IF('Indicator Data'!BM106="No data","x",ROUND(IF('Indicator Data'!BM106&gt;AR$195,10,IF('Indicator Data'!BM106&lt;AR$194,0,10-(AR$195-'Indicator Data'!BM106)/(AR$195-AR$194)*10)),1))</f>
        <v>6</v>
      </c>
      <c r="AS103" s="56">
        <f t="shared" si="42"/>
        <v>4.7</v>
      </c>
      <c r="AT103" s="53" t="str">
        <f>IF('Indicator Data'!BN106="No data","x",ROUND(IF('Indicator Data'!BN106^2&gt;AT$195,0,IF('Indicator Data'!BN106^2&lt;AT$194,10,(AT$195-'Indicator Data'!BN106^2)/(AT$195-AT$194)*10)),1))</f>
        <v>x</v>
      </c>
      <c r="AU103" s="53">
        <f>IF('Indicator Data'!BO106="No data","x",ROUND(IF('Indicator Data'!BO106&gt;AU$195,0,IF('Indicator Data'!BO106&lt;AU$194,10,(AU$195-'Indicator Data'!BO106)/(AU$195-AU$194)*10)),1))</f>
        <v>3.5</v>
      </c>
      <c r="AV103" s="53">
        <f>IF('Indicator Data'!BP106="No data","x",ROUND(IF('Indicator Data'!BP106&gt;AV$195,0,IF('Indicator Data'!BP106&lt;AV$194,10,(AV$195-'Indicator Data'!BP106)/(AV$195-AV$194)*10)),1))</f>
        <v>9</v>
      </c>
      <c r="AW103" s="54">
        <f t="shared" si="43"/>
        <v>6.3</v>
      </c>
      <c r="AX103" s="54">
        <f>IF('Indicator Data'!BQ106="No data","x",ROUND(IF('Indicator Data'!BQ106&gt;AX$195,0,IF('Indicator Data'!BQ106&lt;AX$194,10,(AX$195-'Indicator Data'!BQ106)/(AX$195-AX$194)*10)),1))</f>
        <v>2.2999999999999998</v>
      </c>
      <c r="AY103" s="56">
        <f t="shared" si="44"/>
        <v>4.3</v>
      </c>
      <c r="AZ103" s="61">
        <f t="shared" si="45"/>
        <v>4.5</v>
      </c>
    </row>
    <row r="104" spans="1:52" s="2" customFormat="1" x14ac:dyDescent="0.3">
      <c r="A104" s="98" t="str">
        <f>'Indicator Data'!A107</f>
        <v>Madagascar</v>
      </c>
      <c r="B104" s="39" t="str">
        <f>'Indicator Data'!B107</f>
        <v>MDG</v>
      </c>
      <c r="C104" s="53">
        <f>ROUND(IF('Indicator Data'!AL107="No data",IF((0.1022*LN('Indicator Data'!CI107)-0.1711)&gt;C$195,0,IF((0.1022*LN('Indicator Data'!CI107)-0.1711)&lt;C$194,10,(C$195-(0.1022*LN('Indicator Data'!CI107)-0.1711))/(C$195-C$194)*10)),IF('Indicator Data'!AL107&gt;C$195,0,IF('Indicator Data'!AL107&lt;C$194,10,(C$195-'Indicator Data'!AL107)/(C$195-C$194)*10))),1)</f>
        <v>7.6</v>
      </c>
      <c r="D104" s="53">
        <f>IF('Indicator Data'!AM107="No data","x",ROUND((IF(LOG('Indicator Data'!AM107*1000)&gt;D$195,10,IF(LOG('Indicator Data'!AM107*1000)&lt;D$194,0,10-(D$195-LOG('Indicator Data'!AM107*1000))/(D$195-D$194)*10))),1))</f>
        <v>9.8000000000000007</v>
      </c>
      <c r="E104" s="54">
        <f t="shared" si="29"/>
        <v>9</v>
      </c>
      <c r="F104" s="53" t="str">
        <f>IF('Indicator Data'!AZ107="No data","x",ROUND(IF('Indicator Data'!AZ107&gt;F$195,10,IF('Indicator Data'!AZ107&lt;F$194,0,10-(F$195-'Indicator Data'!AZ107)/(F$195-F$194)*10)),1))</f>
        <v>x</v>
      </c>
      <c r="G104" s="53">
        <f>IF('Indicator Data'!BA107="No data","x",ROUND(IF('Indicator Data'!BA107&gt;G$195,10,IF('Indicator Data'!BA107&lt;G$194,0,10-(G$195-'Indicator Data'!BA107)/(G$195-G$194)*10)),1))</f>
        <v>4.4000000000000004</v>
      </c>
      <c r="H104" s="54">
        <f t="shared" si="30"/>
        <v>4.4000000000000004</v>
      </c>
      <c r="I104" s="55">
        <f>SUM(IF('Indicator Data'!AN107=0,0,'Indicator Data'!AN107),SUM('Indicator Data'!AO107:AP107))</f>
        <v>1372.3564799999999</v>
      </c>
      <c r="J104" s="55">
        <f>I104/'Indicator Data'!CJ107*1000000</f>
        <v>50.88586558363793</v>
      </c>
      <c r="K104" s="53">
        <f t="shared" si="31"/>
        <v>1</v>
      </c>
      <c r="L104" s="53">
        <f>IF('Indicator Data'!AQ107="No data","x",ROUND(IF('Indicator Data'!AQ107&gt;L$195,10,IF('Indicator Data'!AQ107&lt;L$194,0,10-(L$195-'Indicator Data'!AQ107)/(L$195-L$194)*10)),1))</f>
        <v>3.4</v>
      </c>
      <c r="M104" s="53">
        <f>IF('Indicator Data'!AR107="No data","x",IF('Indicator Data'!AR107=0,0,ROUND(IF('Indicator Data'!AR107&gt;M$195,10,IF('Indicator Data'!AR107&lt;M$194,0,10-(M$195-'Indicator Data'!AR107)/(M$195-M$194)*10)),1)))</f>
        <v>1</v>
      </c>
      <c r="N104" s="54">
        <f t="shared" si="32"/>
        <v>1.8</v>
      </c>
      <c r="O104" s="56">
        <f t="shared" si="33"/>
        <v>6.1</v>
      </c>
      <c r="P104" s="67">
        <f>IF(AND('Indicator Data'!BE107="No data",'Indicator Data'!BF107="No data"),0,SUM('Indicator Data'!BE107:BG107)/1000)</f>
        <v>2.15</v>
      </c>
      <c r="Q104" s="53">
        <f t="shared" si="34"/>
        <v>1.1000000000000001</v>
      </c>
      <c r="R104" s="57">
        <f>P104*1000/'Indicator Data'!CJ107</f>
        <v>7.9720256798599125E-5</v>
      </c>
      <c r="S104" s="53">
        <f t="shared" si="35"/>
        <v>1.7</v>
      </c>
      <c r="T104" s="58">
        <f t="shared" si="36"/>
        <v>1.4</v>
      </c>
      <c r="U104" s="53">
        <f>IF('Indicator Data'!AV107="No data","x",ROUND(IF('Indicator Data'!AV107&gt;U$195,10,IF('Indicator Data'!AV107&lt;U$194,0,10-(U$195-'Indicator Data'!AV107)/(U$195-U$194)*10)),1))</f>
        <v>0.4</v>
      </c>
      <c r="V104" s="53">
        <f>IF('Indicator Data'!AW107="No data","x",IF('Indicator Data'!AW107=0,0,ROUND(IF('Indicator Data'!AW107&gt;V$195,10,IF('Indicator Data'!AW107&lt;V$194,0,10-(V$195-'Indicator Data'!AW107)/(V$195-V$194)*10)),1)))</f>
        <v>1.4</v>
      </c>
      <c r="W104" s="53">
        <f t="shared" si="37"/>
        <v>0.89999999999999991</v>
      </c>
      <c r="X104" s="53">
        <f>IF('Indicator Data'!AU107="No data","x",ROUND(IF('Indicator Data'!AU107&gt;X$195,10,IF('Indicator Data'!AU107&lt;X$194,0,10-(X$195-'Indicator Data'!AU107)/(X$195-X$194)*10)),1))</f>
        <v>4.3</v>
      </c>
      <c r="Y104" s="159">
        <f>IF('Indicator Data'!AX107="No data","x",ROUND(IF('Indicator Data'!AX107&gt;Y$195,10,IF('Indicator Data'!AX107&lt;Y$194,0,10-(Y$195-'Indicator Data'!AX107)/(Y$195-Y$194)*10)),1))</f>
        <v>2.2999999999999998</v>
      </c>
      <c r="Z104" s="57">
        <f>IF('Indicator Data'!AY107="No data","x",IF(('Indicator Data'!AY107/'Indicator Data'!CJ107)&gt;1,1,IF('Indicator Data'!AY107&gt;'Indicator Data'!AY107,1,'Indicator Data'!AY107/'Indicator Data'!CJ107)))</f>
        <v>0.74958413835343041</v>
      </c>
      <c r="AA104" s="159">
        <f t="shared" si="38"/>
        <v>8.3000000000000007</v>
      </c>
      <c r="AB104" s="54">
        <f t="shared" si="46"/>
        <v>4</v>
      </c>
      <c r="AC104" s="53">
        <f>IF('Indicator Data'!AS107="No data","x",ROUND(IF('Indicator Data'!AS107&gt;AC$195,10,IF('Indicator Data'!AS107&lt;AC$194,0,10-(AC$195-'Indicator Data'!AS107)/(AC$195-AC$194)*10)),1))</f>
        <v>4.0999999999999996</v>
      </c>
      <c r="AD104" s="53" t="str">
        <f>IF('Indicator Data'!AT107="No data","x",ROUND(IF('Indicator Data'!AT107&gt;AD$195,10,IF('Indicator Data'!AT107&lt;AD$194,0,10-(AD$195-'Indicator Data'!AT107)/(AD$195-AD$194)*10)),1))</f>
        <v>x</v>
      </c>
      <c r="AE104" s="54">
        <f t="shared" si="39"/>
        <v>4.0999999999999996</v>
      </c>
      <c r="AF104" s="67">
        <f>('Indicator Data'!BD107+'Indicator Data'!BC107*0.5+'Indicator Data'!BB107*0.25)/1000</f>
        <v>868.26675</v>
      </c>
      <c r="AG104" s="59">
        <f>AF104*1000/'Indicator Data'!CJ107</f>
        <v>3.2194627106830263E-2</v>
      </c>
      <c r="AH104" s="54">
        <f t="shared" si="40"/>
        <v>3.2</v>
      </c>
      <c r="AI104" s="53">
        <f>IF('Indicator Data'!BH107="No data","x",ROUND(IF('Indicator Data'!BH107&lt;$AI$194,10,IF('Indicator Data'!BH107&gt;$AI$195,0,($AI$195-'Indicator Data'!BH107)/($AI$195-$AI$194)*10)),1))</f>
        <v>8.1</v>
      </c>
      <c r="AJ104" s="53">
        <f>IF('Indicator Data'!BI107="No data","x",ROUND(IF('Indicator Data'!BI107&gt;$AJ$195,10,IF('Indicator Data'!BI107&lt;$AJ$194,0,10-($AJ$195-'Indicator Data'!BI107)/($AJ$195-$AJ$194)*10)),1))</f>
        <v>10</v>
      </c>
      <c r="AK104" s="54">
        <f t="shared" si="47"/>
        <v>9.1</v>
      </c>
      <c r="AL104" s="60">
        <f t="shared" si="48"/>
        <v>5.8</v>
      </c>
      <c r="AM104" s="61">
        <f t="shared" si="49"/>
        <v>3.9</v>
      </c>
      <c r="AN104" s="53">
        <f>IF('Indicator Data'!BJ107="No data","x",ROUND((IF(LOG('Indicator Data'!BJ107)&gt;AN$195,10,IF(LOG('Indicator Data'!BJ107)&lt;AN$194,0,10-(AN$195-LOG('Indicator Data'!BJ107))/(AN$195-AN$194)*10))),1))</f>
        <v>4.3</v>
      </c>
      <c r="AO104" s="53">
        <f>IF('Indicator Data'!BK107="No data","x",ROUND((IF(LOG('Indicator Data'!BK107)&gt;AO$195,10,IF(LOG('Indicator Data'!BK107)&lt;AO$194,0,10-(AO$195-LOG('Indicator Data'!BK107))/(AO$195-AO$194)*10))),1))</f>
        <v>3.5</v>
      </c>
      <c r="AP104" s="54">
        <f t="shared" si="41"/>
        <v>3.9</v>
      </c>
      <c r="AQ104" s="54">
        <f>IF('Indicator Data'!BL107=0,10,ROUND(IF(LOG('Indicator Data'!BL107)&gt;AQ$195,0,IF(LOG('Indicator Data'!BL107)&lt;AQ$194,10,(AQ$195-LOG('Indicator Data'!BL107))/(AQ$195-AQ$194)*10)),1))</f>
        <v>5.0999999999999996</v>
      </c>
      <c r="AR104" s="54">
        <f>IF('Indicator Data'!BM107="No data","x",ROUND(IF('Indicator Data'!BM107&gt;AR$195,10,IF('Indicator Data'!BM107&lt;AR$194,0,10-(AR$195-'Indicator Data'!BM107)/(AR$195-AR$194)*10)),1))</f>
        <v>2</v>
      </c>
      <c r="AS104" s="56">
        <f t="shared" si="42"/>
        <v>3.7</v>
      </c>
      <c r="AT104" s="53">
        <f>IF('Indicator Data'!BN107="No data","x",ROUND(IF('Indicator Data'!BN107^2&gt;AT$195,0,IF('Indicator Data'!BN107^2&lt;AT$194,10,(AT$195-'Indicator Data'!BN107^2)/(AT$195-AT$194)*10)),1))</f>
        <v>4.8</v>
      </c>
      <c r="AU104" s="53">
        <f>IF('Indicator Data'!BO107="No data","x",ROUND(IF('Indicator Data'!BO107&gt;AU$195,0,IF('Indicator Data'!BO107&lt;AU$194,10,(AU$195-'Indicator Data'!BO107)/(AU$195-AU$194)*10)),1))</f>
        <v>8.1999999999999993</v>
      </c>
      <c r="AV104" s="53">
        <f>IF('Indicator Data'!BP107="No data","x",ROUND(IF('Indicator Data'!BP107&gt;AV$195,0,IF('Indicator Data'!BP107&lt;AV$194,10,(AV$195-'Indicator Data'!BP107)/(AV$195-AV$194)*10)),1))</f>
        <v>8.9</v>
      </c>
      <c r="AW104" s="54">
        <f t="shared" si="43"/>
        <v>7.3</v>
      </c>
      <c r="AX104" s="54">
        <f>IF('Indicator Data'!BQ107="No data","x",ROUND(IF('Indicator Data'!BQ107&gt;AX$195,0,IF('Indicator Data'!BQ107&lt;AX$194,10,(AX$195-'Indicator Data'!BQ107)/(AX$195-AX$194)*10)),1))</f>
        <v>7.7</v>
      </c>
      <c r="AY104" s="56">
        <f t="shared" si="44"/>
        <v>7.5</v>
      </c>
      <c r="AZ104" s="61">
        <f t="shared" si="45"/>
        <v>5.6</v>
      </c>
    </row>
    <row r="105" spans="1:52" s="2" customFormat="1" x14ac:dyDescent="0.3">
      <c r="A105" s="98" t="str">
        <f>'Indicator Data'!A108</f>
        <v>Malawi</v>
      </c>
      <c r="B105" s="39" t="str">
        <f>'Indicator Data'!B108</f>
        <v>MWI</v>
      </c>
      <c r="C105" s="53">
        <f>ROUND(IF('Indicator Data'!AL108="No data",IF((0.1022*LN('Indicator Data'!CI108)-0.1711)&gt;C$195,0,IF((0.1022*LN('Indicator Data'!CI108)-0.1711)&lt;C$194,10,(C$195-(0.1022*LN('Indicator Data'!CI108)-0.1711))/(C$195-C$194)*10)),IF('Indicator Data'!AL108&gt;C$195,0,IF('Indicator Data'!AL108&lt;C$194,10,(C$195-'Indicator Data'!AL108)/(C$195-C$194)*10))),1)</f>
        <v>8.3000000000000007</v>
      </c>
      <c r="D105" s="53">
        <f>IF('Indicator Data'!AM108="No data","x",ROUND((IF(LOG('Indicator Data'!AM108*1000)&gt;D$195,10,IF(LOG('Indicator Data'!AM108*1000)&lt;D$194,0,10-(D$195-LOG('Indicator Data'!AM108*1000))/(D$195-D$194)*10))),1))</f>
        <v>8.8000000000000007</v>
      </c>
      <c r="E105" s="54">
        <f t="shared" si="29"/>
        <v>8.6</v>
      </c>
      <c r="F105" s="53">
        <f>IF('Indicator Data'!AZ108="No data","x",ROUND(IF('Indicator Data'!AZ108&gt;F$195,10,IF('Indicator Data'!AZ108&lt;F$194,0,10-(F$195-'Indicator Data'!AZ108)/(F$195-F$194)*10)),1))</f>
        <v>8.1999999999999993</v>
      </c>
      <c r="G105" s="53">
        <f>IF('Indicator Data'!BA108="No data","x",ROUND(IF('Indicator Data'!BA108&gt;G$195,10,IF('Indicator Data'!BA108&lt;G$194,0,10-(G$195-'Indicator Data'!BA108)/(G$195-G$194)*10)),1))</f>
        <v>4.9000000000000004</v>
      </c>
      <c r="H105" s="54">
        <f t="shared" si="30"/>
        <v>6.6</v>
      </c>
      <c r="I105" s="55">
        <f>SUM(IF('Indicator Data'!AN108=0,0,'Indicator Data'!AN108),SUM('Indicator Data'!AO108:AP108))</f>
        <v>2462.0460199999998</v>
      </c>
      <c r="J105" s="55">
        <f>I105/'Indicator Data'!CJ108*1000000</f>
        <v>132.16378727310138</v>
      </c>
      <c r="K105" s="53">
        <f t="shared" si="31"/>
        <v>2.6</v>
      </c>
      <c r="L105" s="53">
        <f>IF('Indicator Data'!AQ108="No data","x",ROUND(IF('Indicator Data'!AQ108&gt;L$195,10,IF('Indicator Data'!AQ108&lt;L$194,0,10-(L$195-'Indicator Data'!AQ108)/(L$195-L$194)*10)),1))</f>
        <v>10</v>
      </c>
      <c r="M105" s="53">
        <f>IF('Indicator Data'!AR108="No data","x",IF('Indicator Data'!AR108=0,0,ROUND(IF('Indicator Data'!AR108&gt;M$195,10,IF('Indicator Data'!AR108&lt;M$194,0,10-(M$195-'Indicator Data'!AR108)/(M$195-M$194)*10)),1)))</f>
        <v>0.9</v>
      </c>
      <c r="N105" s="54">
        <f t="shared" si="32"/>
        <v>4.5</v>
      </c>
      <c r="O105" s="56">
        <f t="shared" si="33"/>
        <v>7.1</v>
      </c>
      <c r="P105" s="67">
        <f>IF(AND('Indicator Data'!BE108="No data",'Indicator Data'!BF108="No data"),0,SUM('Indicator Data'!BE108:BG108)/1000)</f>
        <v>55.963000000000001</v>
      </c>
      <c r="Q105" s="53">
        <f t="shared" si="34"/>
        <v>5.8</v>
      </c>
      <c r="R105" s="57">
        <f>P105*1000/'Indicator Data'!CJ108</f>
        <v>3.0041201371063617E-3</v>
      </c>
      <c r="S105" s="53">
        <f t="shared" si="35"/>
        <v>4.2</v>
      </c>
      <c r="T105" s="58">
        <f t="shared" si="36"/>
        <v>5</v>
      </c>
      <c r="U105" s="53">
        <f>IF('Indicator Data'!AV108="No data","x",ROUND(IF('Indicator Data'!AV108&gt;U$195,10,IF('Indicator Data'!AV108&lt;U$194,0,10-(U$195-'Indicator Data'!AV108)/(U$195-U$194)*10)),1))</f>
        <v>10</v>
      </c>
      <c r="V105" s="53">
        <f>IF('Indicator Data'!AW108="No data","x",IF('Indicator Data'!AW108=0,0,ROUND(IF('Indicator Data'!AW108&gt;V$195,10,IF('Indicator Data'!AW108&lt;V$194,0,10-(V$195-'Indicator Data'!AW108)/(V$195-V$194)*10)),1)))</f>
        <v>10</v>
      </c>
      <c r="W105" s="53">
        <f t="shared" si="37"/>
        <v>10</v>
      </c>
      <c r="X105" s="53">
        <f>IF('Indicator Data'!AU108="No data","x",ROUND(IF('Indicator Data'!AU108&gt;X$195,10,IF('Indicator Data'!AU108&lt;X$194,0,10-(X$195-'Indicator Data'!AU108)/(X$195-X$194)*10)),1))</f>
        <v>2.4</v>
      </c>
      <c r="Y105" s="159">
        <f>IF('Indicator Data'!AX108="No data","x",ROUND(IF('Indicator Data'!AX108&gt;Y$195,10,IF('Indicator Data'!AX108&lt;Y$194,0,10-(Y$195-'Indicator Data'!AX108)/(Y$195-Y$194)*10)),1))</f>
        <v>5.8</v>
      </c>
      <c r="Z105" s="57">
        <f>IF('Indicator Data'!AY108="No data","x",IF(('Indicator Data'!AY108/'Indicator Data'!CJ108)&gt;1,1,IF('Indicator Data'!AY108&gt;'Indicator Data'!AY108,1,'Indicator Data'!AY108/'Indicator Data'!CJ108)))</f>
        <v>0.63191554086643176</v>
      </c>
      <c r="AA105" s="159">
        <f t="shared" si="38"/>
        <v>7</v>
      </c>
      <c r="AB105" s="54">
        <f t="shared" si="46"/>
        <v>6.3</v>
      </c>
      <c r="AC105" s="53">
        <f>IF('Indicator Data'!AS108="No data","x",ROUND(IF('Indicator Data'!AS108&gt;AC$195,10,IF('Indicator Data'!AS108&lt;AC$194,0,10-(AC$195-'Indicator Data'!AS108)/(AC$195-AC$194)*10)),1))</f>
        <v>3.8</v>
      </c>
      <c r="AD105" s="53">
        <f>IF('Indicator Data'!AT108="No data","x",ROUND(IF('Indicator Data'!AT108&gt;AD$195,10,IF('Indicator Data'!AT108&lt;AD$194,0,10-(AD$195-'Indicator Data'!AT108)/(AD$195-AD$194)*10)),1))</f>
        <v>2.6</v>
      </c>
      <c r="AE105" s="54">
        <f t="shared" si="39"/>
        <v>3.2</v>
      </c>
      <c r="AF105" s="67">
        <f>('Indicator Data'!BD108+'Indicator Data'!BC108*0.5+'Indicator Data'!BB108*0.25)/1000</f>
        <v>1010.65425</v>
      </c>
      <c r="AG105" s="59">
        <f>AF105*1000/'Indicator Data'!CJ108</f>
        <v>5.4252395048105487E-2</v>
      </c>
      <c r="AH105" s="54">
        <f t="shared" si="40"/>
        <v>5.4</v>
      </c>
      <c r="AI105" s="53">
        <f>IF('Indicator Data'!BH108="No data","x",ROUND(IF('Indicator Data'!BH108&lt;$AI$194,10,IF('Indicator Data'!BH108&gt;$AI$195,0,($AI$195-'Indicator Data'!BH108)/($AI$195-$AI$194)*10)),1))</f>
        <v>4.7</v>
      </c>
      <c r="AJ105" s="53">
        <f>IF('Indicator Data'!BI108="No data","x",ROUND(IF('Indicator Data'!BI108&gt;$AJ$195,10,IF('Indicator Data'!BI108&lt;$AJ$194,0,10-($AJ$195-'Indicator Data'!BI108)/($AJ$195-$AJ$194)*10)),1))</f>
        <v>4.2</v>
      </c>
      <c r="AK105" s="54">
        <f t="shared" si="47"/>
        <v>4.5</v>
      </c>
      <c r="AL105" s="60">
        <f t="shared" si="48"/>
        <v>5</v>
      </c>
      <c r="AM105" s="61">
        <f t="shared" si="49"/>
        <v>5</v>
      </c>
      <c r="AN105" s="53">
        <f>IF('Indicator Data'!BJ108="No data","x",ROUND((IF(LOG('Indicator Data'!BJ108)&gt;AN$195,10,IF(LOG('Indicator Data'!BJ108)&lt;AN$194,0,10-(AN$195-LOG('Indicator Data'!BJ108))/(AN$195-AN$194)*10))),1))</f>
        <v>0.1</v>
      </c>
      <c r="AO105" s="53">
        <f>IF('Indicator Data'!BK108="No data","x",ROUND((IF(LOG('Indicator Data'!BK108)&gt;AO$195,10,IF(LOG('Indicator Data'!BK108)&lt;AO$194,0,10-(AO$195-LOG('Indicator Data'!BK108))/(AO$195-AO$194)*10))),1))</f>
        <v>4.8</v>
      </c>
      <c r="AP105" s="54">
        <f t="shared" si="41"/>
        <v>2.5</v>
      </c>
      <c r="AQ105" s="54">
        <f>IF('Indicator Data'!BL108=0,10,ROUND(IF(LOG('Indicator Data'!BL108)&gt;AQ$195,0,IF(LOG('Indicator Data'!BL108)&lt;AQ$194,10,(AQ$195-LOG('Indicator Data'!BL108))/(AQ$195-AQ$194)*10)),1))</f>
        <v>5.6</v>
      </c>
      <c r="AR105" s="54">
        <f>IF('Indicator Data'!BM108="No data","x",ROUND(IF('Indicator Data'!BM108&gt;AR$195,10,IF('Indicator Data'!BM108&lt;AR$194,0,10-(AR$195-'Indicator Data'!BM108)/(AR$195-AR$194)*10)),1))</f>
        <v>2</v>
      </c>
      <c r="AS105" s="56">
        <f t="shared" si="42"/>
        <v>3.4</v>
      </c>
      <c r="AT105" s="53">
        <f>IF('Indicator Data'!BN108="No data","x",ROUND(IF('Indicator Data'!BN108^2&gt;AT$195,0,IF('Indicator Data'!BN108^2&lt;AT$194,10,(AT$195-'Indicator Data'!BN108^2)/(AT$195-AT$194)*10)),1))</f>
        <v>6.7</v>
      </c>
      <c r="AU105" s="53">
        <f>IF('Indicator Data'!BO108="No data","x",ROUND(IF('Indicator Data'!BO108&gt;AU$195,0,IF('Indicator Data'!BO108&lt;AU$194,10,(AU$195-'Indicator Data'!BO108)/(AU$195-AU$194)*10)),1))</f>
        <v>8.3000000000000007</v>
      </c>
      <c r="AV105" s="53">
        <f>IF('Indicator Data'!BP108="No data","x",ROUND(IF('Indicator Data'!BP108&gt;AV$195,0,IF('Indicator Data'!BP108&lt;AV$194,10,(AV$195-'Indicator Data'!BP108)/(AV$195-AV$194)*10)),1))</f>
        <v>2</v>
      </c>
      <c r="AW105" s="54">
        <f t="shared" si="43"/>
        <v>5.7</v>
      </c>
      <c r="AX105" s="54">
        <f>IF('Indicator Data'!BQ108="No data","x",ROUND(IF('Indicator Data'!BQ108&gt;AX$195,0,IF('Indicator Data'!BQ108&lt;AX$194,10,(AX$195-'Indicator Data'!BQ108)/(AX$195-AX$194)*10)),1))</f>
        <v>8.5</v>
      </c>
      <c r="AY105" s="56">
        <f t="shared" si="44"/>
        <v>7.1</v>
      </c>
      <c r="AZ105" s="61">
        <f t="shared" si="45"/>
        <v>5.3</v>
      </c>
    </row>
    <row r="106" spans="1:52" s="2" customFormat="1" x14ac:dyDescent="0.3">
      <c r="A106" s="98" t="str">
        <f>'Indicator Data'!A109</f>
        <v>Malaysia</v>
      </c>
      <c r="B106" s="39" t="str">
        <f>'Indicator Data'!B109</f>
        <v>MYS</v>
      </c>
      <c r="C106" s="53">
        <f>ROUND(IF('Indicator Data'!AL109="No data",IF((0.1022*LN('Indicator Data'!CI109)-0.1711)&gt;C$195,0,IF((0.1022*LN('Indicator Data'!CI109)-0.1711)&lt;C$194,10,(C$195-(0.1022*LN('Indicator Data'!CI109)-0.1711))/(C$195-C$194)*10)),IF('Indicator Data'!AL109&gt;C$195,0,IF('Indicator Data'!AL109&lt;C$194,10,(C$195-'Indicator Data'!AL109)/(C$195-C$194)*10))),1)</f>
        <v>1.9</v>
      </c>
      <c r="D106" s="53" t="str">
        <f>IF('Indicator Data'!AM109="No data","x",ROUND((IF(LOG('Indicator Data'!AM109*1000)&gt;D$195,10,IF(LOG('Indicator Data'!AM109*1000)&lt;D$194,0,10-(D$195-LOG('Indicator Data'!AM109*1000))/(D$195-D$194)*10))),1))</f>
        <v>x</v>
      </c>
      <c r="E106" s="54">
        <f t="shared" si="29"/>
        <v>1.9</v>
      </c>
      <c r="F106" s="53">
        <f>IF('Indicator Data'!AZ109="No data","x",ROUND(IF('Indicator Data'!AZ109&gt;F$195,10,IF('Indicator Data'!AZ109&lt;F$194,0,10-(F$195-'Indicator Data'!AZ109)/(F$195-F$194)*10)),1))</f>
        <v>3.7</v>
      </c>
      <c r="G106" s="53">
        <f>IF('Indicator Data'!BA109="No data","x",ROUND(IF('Indicator Data'!BA109&gt;G$195,10,IF('Indicator Data'!BA109&lt;G$194,0,10-(G$195-'Indicator Data'!BA109)/(G$195-G$194)*10)),1))</f>
        <v>4</v>
      </c>
      <c r="H106" s="54">
        <f t="shared" si="30"/>
        <v>3.9</v>
      </c>
      <c r="I106" s="55">
        <f>SUM(IF('Indicator Data'!AN109=0,0,'Indicator Data'!AN109),SUM('Indicator Data'!AO109:AP109))</f>
        <v>-73.886980000000008</v>
      </c>
      <c r="J106" s="55">
        <f>I106/'Indicator Data'!CJ109*1000000</f>
        <v>-2.3125968061948705</v>
      </c>
      <c r="K106" s="53">
        <f t="shared" si="31"/>
        <v>0</v>
      </c>
      <c r="L106" s="53">
        <f>IF('Indicator Data'!AQ109="No data","x",ROUND(IF('Indicator Data'!AQ109&gt;L$195,10,IF('Indicator Data'!AQ109&lt;L$194,0,10-(L$195-'Indicator Data'!AQ109)/(L$195-L$194)*10)),1))</f>
        <v>0</v>
      </c>
      <c r="M106" s="53">
        <f>IF('Indicator Data'!AR109="No data","x",IF('Indicator Data'!AR109=0,0,ROUND(IF('Indicator Data'!AR109&gt;M$195,10,IF('Indicator Data'!AR109&lt;M$194,0,10-(M$195-'Indicator Data'!AR109)/(M$195-M$194)*10)),1)))</f>
        <v>0.2</v>
      </c>
      <c r="N106" s="54">
        <f t="shared" si="32"/>
        <v>0.1</v>
      </c>
      <c r="O106" s="56">
        <f t="shared" si="33"/>
        <v>2</v>
      </c>
      <c r="P106" s="67">
        <f>IF(AND('Indicator Data'!BE109="No data",'Indicator Data'!BF109="No data"),0,SUM('Indicator Data'!BE109:BG109)/1000)</f>
        <v>163.11099999999999</v>
      </c>
      <c r="Q106" s="53">
        <f t="shared" si="34"/>
        <v>7.4</v>
      </c>
      <c r="R106" s="57">
        <f>P106*1000/'Indicator Data'!CJ109</f>
        <v>5.105229333439416E-3</v>
      </c>
      <c r="S106" s="53">
        <f t="shared" si="35"/>
        <v>4.8</v>
      </c>
      <c r="T106" s="58">
        <f t="shared" si="36"/>
        <v>6.1</v>
      </c>
      <c r="U106" s="53">
        <f>IF('Indicator Data'!AV109="No data","x",ROUND(IF('Indicator Data'!AV109&gt;U$195,10,IF('Indicator Data'!AV109&lt;U$194,0,10-(U$195-'Indicator Data'!AV109)/(U$195-U$194)*10)),1))</f>
        <v>0.8</v>
      </c>
      <c r="V106" s="53">
        <f>IF('Indicator Data'!AW109="No data","x",IF('Indicator Data'!AW109=0,0,ROUND(IF('Indicator Data'!AW109&gt;V$195,10,IF('Indicator Data'!AW109&lt;V$194,0,10-(V$195-'Indicator Data'!AW109)/(V$195-V$194)*10)),1)))</f>
        <v>1.4</v>
      </c>
      <c r="W106" s="53">
        <f t="shared" si="37"/>
        <v>1.1000000000000001</v>
      </c>
      <c r="X106" s="53">
        <f>IF('Indicator Data'!AU109="No data","x",ROUND(IF('Indicator Data'!AU109&gt;X$195,10,IF('Indicator Data'!AU109&lt;X$194,0,10-(X$195-'Indicator Data'!AU109)/(X$195-X$194)*10)),1))</f>
        <v>1.7</v>
      </c>
      <c r="Y106" s="159">
        <f>IF('Indicator Data'!AX109="No data","x",ROUND(IF('Indicator Data'!AX109&gt;Y$195,10,IF('Indicator Data'!AX109&lt;Y$194,0,10-(Y$195-'Indicator Data'!AX109)/(Y$195-Y$194)*10)),1))</f>
        <v>0</v>
      </c>
      <c r="Z106" s="57">
        <f>IF('Indicator Data'!AY109="No data","x",IF(('Indicator Data'!AY109/'Indicator Data'!CJ109)&gt;1,1,IF('Indicator Data'!AY109&gt;'Indicator Data'!AY109,1,'Indicator Data'!AY109/'Indicator Data'!CJ109)))</f>
        <v>2.5991407955777111E-3</v>
      </c>
      <c r="AA106" s="159">
        <f t="shared" si="38"/>
        <v>0</v>
      </c>
      <c r="AB106" s="54">
        <f t="shared" si="46"/>
        <v>0.7</v>
      </c>
      <c r="AC106" s="53">
        <f>IF('Indicator Data'!AS109="No data","x",ROUND(IF('Indicator Data'!AS109&gt;AC$195,10,IF('Indicator Data'!AS109&lt;AC$194,0,10-(AC$195-'Indicator Data'!AS109)/(AC$195-AC$194)*10)),1))</f>
        <v>0.6</v>
      </c>
      <c r="AD106" s="53">
        <f>IF('Indicator Data'!AT109="No data","x",ROUND(IF('Indicator Data'!AT109&gt;AD$195,10,IF('Indicator Data'!AT109&lt;AD$194,0,10-(AD$195-'Indicator Data'!AT109)/(AD$195-AD$194)*10)),1))</f>
        <v>3</v>
      </c>
      <c r="AE106" s="54">
        <f t="shared" si="39"/>
        <v>1.8</v>
      </c>
      <c r="AF106" s="67">
        <f>('Indicator Data'!BD109+'Indicator Data'!BC109*0.5+'Indicator Data'!BB109*0.25)/1000</f>
        <v>31.463750000000001</v>
      </c>
      <c r="AG106" s="59">
        <f>AF106*1000/'Indicator Data'!CJ109</f>
        <v>9.8478741127210577E-4</v>
      </c>
      <c r="AH106" s="54">
        <f t="shared" si="40"/>
        <v>0.1</v>
      </c>
      <c r="AI106" s="53">
        <f>IF('Indicator Data'!BH109="No data","x",ROUND(IF('Indicator Data'!BH109&lt;$AI$194,10,IF('Indicator Data'!BH109&gt;$AI$195,0,($AI$195-'Indicator Data'!BH109)/($AI$195-$AI$194)*10)),1))</f>
        <v>3.3</v>
      </c>
      <c r="AJ106" s="53">
        <f>IF('Indicator Data'!BI109="No data","x",ROUND(IF('Indicator Data'!BI109&gt;$AJ$195,10,IF('Indicator Data'!BI109&lt;$AJ$194,0,10-($AJ$195-'Indicator Data'!BI109)/($AJ$195-$AJ$194)*10)),1))</f>
        <v>0</v>
      </c>
      <c r="AK106" s="54">
        <f t="shared" si="47"/>
        <v>1.7</v>
      </c>
      <c r="AL106" s="60">
        <f t="shared" si="48"/>
        <v>1.1000000000000001</v>
      </c>
      <c r="AM106" s="61">
        <f t="shared" si="49"/>
        <v>4</v>
      </c>
      <c r="AN106" s="53">
        <f>IF('Indicator Data'!BJ109="No data","x",ROUND((IF(LOG('Indicator Data'!BJ109)&gt;AN$195,10,IF(LOG('Indicator Data'!BJ109)&lt;AN$194,0,10-(AN$195-LOG('Indicator Data'!BJ109))/(AN$195-AN$194)*10))),1))</f>
        <v>9.5</v>
      </c>
      <c r="AO106" s="53">
        <f>IF('Indicator Data'!BK109="No data","x",ROUND((IF(LOG('Indicator Data'!BK109)&gt;AO$195,10,IF(LOG('Indicator Data'!BK109)&lt;AO$194,0,10-(AO$195-LOG('Indicator Data'!BK109))/(AO$195-AO$194)*10))),1))</f>
        <v>8.5</v>
      </c>
      <c r="AP106" s="54">
        <f t="shared" si="41"/>
        <v>9</v>
      </c>
      <c r="AQ106" s="54">
        <f>IF('Indicator Data'!BL109=0,10,ROUND(IF(LOG('Indicator Data'!BL109)&gt;AQ$195,0,IF(LOG('Indicator Data'!BL109)&lt;AQ$194,10,(AQ$195-LOG('Indicator Data'!BL109))/(AQ$195-AQ$194)*10)),1))</f>
        <v>2.8</v>
      </c>
      <c r="AR106" s="54">
        <f>IF('Indicator Data'!BM109="No data","x",ROUND(IF('Indicator Data'!BM109&gt;AR$195,10,IF('Indicator Data'!BM109&lt;AR$194,0,10-(AR$195-'Indicator Data'!BM109)/(AR$195-AR$194)*10)),1))</f>
        <v>10</v>
      </c>
      <c r="AS106" s="56">
        <f t="shared" si="42"/>
        <v>7.3</v>
      </c>
      <c r="AT106" s="53">
        <f>IF('Indicator Data'!BN109="No data","x",ROUND(IF('Indicator Data'!BN109^2&gt;AT$195,0,IF('Indicator Data'!BN109^2&lt;AT$194,10,(AT$195-'Indicator Data'!BN109^2)/(AT$195-AT$194)*10)),1))</f>
        <v>1.3</v>
      </c>
      <c r="AU106" s="53">
        <f>IF('Indicator Data'!BO109="No data","x",ROUND(IF('Indicator Data'!BO109&gt;AU$195,0,IF('Indicator Data'!BO109&lt;AU$194,10,(AU$195-'Indicator Data'!BO109)/(AU$195-AU$194)*10)),1))</f>
        <v>3.4</v>
      </c>
      <c r="AV106" s="53">
        <f>IF('Indicator Data'!BP109="No data","x",ROUND(IF('Indicator Data'!BP109&gt;AV$195,0,IF('Indicator Data'!BP109&lt;AV$194,10,(AV$195-'Indicator Data'!BP109)/(AV$195-AV$194)*10)),1))</f>
        <v>4.0999999999999996</v>
      </c>
      <c r="AW106" s="54">
        <f t="shared" si="43"/>
        <v>2.9</v>
      </c>
      <c r="AX106" s="54">
        <f>IF('Indicator Data'!BQ109="No data","x",ROUND(IF('Indicator Data'!BQ109&gt;AX$195,0,IF('Indicator Data'!BQ109&lt;AX$194,10,(AX$195-'Indicator Data'!BQ109)/(AX$195-AX$194)*10)),1))</f>
        <v>4.5</v>
      </c>
      <c r="AY106" s="56">
        <f t="shared" si="44"/>
        <v>3.7</v>
      </c>
      <c r="AZ106" s="61">
        <f t="shared" si="45"/>
        <v>5.5</v>
      </c>
    </row>
    <row r="107" spans="1:52" s="2" customFormat="1" x14ac:dyDescent="0.3">
      <c r="A107" s="98" t="str">
        <f>'Indicator Data'!A110</f>
        <v>Maldives</v>
      </c>
      <c r="B107" s="39" t="str">
        <f>'Indicator Data'!B110</f>
        <v>MDV</v>
      </c>
      <c r="C107" s="53">
        <f>ROUND(IF('Indicator Data'!AL110="No data",IF((0.1022*LN('Indicator Data'!CI110)-0.1711)&gt;C$195,0,IF((0.1022*LN('Indicator Data'!CI110)-0.1711)&lt;C$194,10,(C$195-(0.1022*LN('Indicator Data'!CI110)-0.1711))/(C$195-C$194)*10)),IF('Indicator Data'!AL110&gt;C$195,0,IF('Indicator Data'!AL110&lt;C$194,10,(C$195-'Indicator Data'!AL110)/(C$195-C$194)*10))),1)</f>
        <v>3.6</v>
      </c>
      <c r="D107" s="53">
        <f>IF('Indicator Data'!AM110="No data","x",ROUND((IF(LOG('Indicator Data'!AM110*1000)&gt;D$195,10,IF(LOG('Indicator Data'!AM110*1000)&lt;D$194,0,10-(D$195-LOG('Indicator Data'!AM110*1000))/(D$195-D$194)*10))),1))</f>
        <v>1.6</v>
      </c>
      <c r="E107" s="54">
        <f t="shared" si="29"/>
        <v>2.7</v>
      </c>
      <c r="F107" s="53">
        <f>IF('Indicator Data'!AZ110="No data","x",ROUND(IF('Indicator Data'!AZ110&gt;F$195,10,IF('Indicator Data'!AZ110&lt;F$194,0,10-(F$195-'Indicator Data'!AZ110)/(F$195-F$194)*10)),1))</f>
        <v>4.9000000000000004</v>
      </c>
      <c r="G107" s="53">
        <f>IF('Indicator Data'!BA110="No data","x",ROUND(IF('Indicator Data'!BA110&gt;G$195,10,IF('Indicator Data'!BA110&lt;G$194,0,10-(G$195-'Indicator Data'!BA110)/(G$195-G$194)*10)),1))</f>
        <v>3.4</v>
      </c>
      <c r="H107" s="54">
        <f t="shared" si="30"/>
        <v>4.2</v>
      </c>
      <c r="I107" s="55">
        <f>SUM(IF('Indicator Data'!AN110=0,0,'Indicator Data'!AN110),SUM('Indicator Data'!AO110:AP110))</f>
        <v>15.47052</v>
      </c>
      <c r="J107" s="55">
        <f>I107/'Indicator Data'!CJ110*1000000</f>
        <v>29.137048762894171</v>
      </c>
      <c r="K107" s="53">
        <f t="shared" si="31"/>
        <v>0.6</v>
      </c>
      <c r="L107" s="53">
        <f>IF('Indicator Data'!AQ110="No data","x",ROUND(IF('Indicator Data'!AQ110&gt;L$195,10,IF('Indicator Data'!AQ110&lt;L$194,0,10-(L$195-'Indicator Data'!AQ110)/(L$195-L$194)*10)),1))</f>
        <v>1.6</v>
      </c>
      <c r="M107" s="53">
        <f>IF('Indicator Data'!AR110="No data","x",IF('Indicator Data'!AR110=0,0,ROUND(IF('Indicator Data'!AR110&gt;M$195,10,IF('Indicator Data'!AR110&lt;M$194,0,10-(M$195-'Indicator Data'!AR110)/(M$195-M$194)*10)),1)))</f>
        <v>0</v>
      </c>
      <c r="N107" s="54">
        <f t="shared" si="32"/>
        <v>0.7</v>
      </c>
      <c r="O107" s="56">
        <f t="shared" si="33"/>
        <v>2.6</v>
      </c>
      <c r="P107" s="67">
        <f>IF(AND('Indicator Data'!BE110="No data",'Indicator Data'!BF110="No data"),0,SUM('Indicator Data'!BE110:BG110)/1000)</f>
        <v>0</v>
      </c>
      <c r="Q107" s="53">
        <f t="shared" si="34"/>
        <v>0</v>
      </c>
      <c r="R107" s="57">
        <f>P107*1000/'Indicator Data'!CJ110</f>
        <v>0</v>
      </c>
      <c r="S107" s="53">
        <f t="shared" si="35"/>
        <v>0</v>
      </c>
      <c r="T107" s="58">
        <f t="shared" si="36"/>
        <v>0</v>
      </c>
      <c r="U107" s="53">
        <f>IF('Indicator Data'!AV110="No data","x",ROUND(IF('Indicator Data'!AV110&gt;U$195,10,IF('Indicator Data'!AV110&lt;U$194,0,10-(U$195-'Indicator Data'!AV110)/(U$195-U$194)*10)),1))</f>
        <v>0.2</v>
      </c>
      <c r="V107" s="53" t="str">
        <f>IF('Indicator Data'!AW110="No data","x",IF('Indicator Data'!AW110=0,0,ROUND(IF('Indicator Data'!AW110&gt;V$195,10,IF('Indicator Data'!AW110&lt;V$194,0,10-(V$195-'Indicator Data'!AW110)/(V$195-V$194)*10)),1)))</f>
        <v>x</v>
      </c>
      <c r="W107" s="53">
        <f t="shared" si="37"/>
        <v>0.2</v>
      </c>
      <c r="X107" s="53">
        <f>IF('Indicator Data'!AU110="No data","x",ROUND(IF('Indicator Data'!AU110&gt;X$195,10,IF('Indicator Data'!AU110&lt;X$194,0,10-(X$195-'Indicator Data'!AU110)/(X$195-X$194)*10)),1))</f>
        <v>0.7</v>
      </c>
      <c r="Y107" s="159" t="str">
        <f>IF('Indicator Data'!AX110="No data","x",ROUND(IF('Indicator Data'!AX110&gt;Y$195,10,IF('Indicator Data'!AX110&lt;Y$194,0,10-(Y$195-'Indicator Data'!AX110)/(Y$195-Y$194)*10)),1))</f>
        <v>x</v>
      </c>
      <c r="Z107" s="57">
        <f>IF('Indicator Data'!AY110="No data","x",IF(('Indicator Data'!AY110/'Indicator Data'!CJ110)&gt;1,1,IF('Indicator Data'!AY110&gt;'Indicator Data'!AY110,1,'Indicator Data'!AY110/'Indicator Data'!CJ110)))</f>
        <v>1.8909252538341146E-3</v>
      </c>
      <c r="AA107" s="159">
        <f t="shared" si="38"/>
        <v>0</v>
      </c>
      <c r="AB107" s="54">
        <f t="shared" si="46"/>
        <v>0.3</v>
      </c>
      <c r="AC107" s="53">
        <f>IF('Indicator Data'!AS110="No data","x",ROUND(IF('Indicator Data'!AS110&gt;AC$195,10,IF('Indicator Data'!AS110&lt;AC$194,0,10-(AC$195-'Indicator Data'!AS110)/(AC$195-AC$194)*10)),1))</f>
        <v>0.7</v>
      </c>
      <c r="AD107" s="53" t="str">
        <f>IF('Indicator Data'!AT110="No data","x",ROUND(IF('Indicator Data'!AT110&gt;AD$195,10,IF('Indicator Data'!AT110&lt;AD$194,0,10-(AD$195-'Indicator Data'!AT110)/(AD$195-AD$194)*10)),1))</f>
        <v>x</v>
      </c>
      <c r="AE107" s="54">
        <f t="shared" si="39"/>
        <v>0.7</v>
      </c>
      <c r="AF107" s="67">
        <f>('Indicator Data'!BD110+'Indicator Data'!BC110*0.5+'Indicator Data'!BB110*0.25)/1000</f>
        <v>0</v>
      </c>
      <c r="AG107" s="59">
        <f>AF107*1000/'Indicator Data'!CJ110</f>
        <v>0</v>
      </c>
      <c r="AH107" s="54">
        <f t="shared" si="40"/>
        <v>0</v>
      </c>
      <c r="AI107" s="53">
        <f>IF('Indicator Data'!BH110="No data","x",ROUND(IF('Indicator Data'!BH110&lt;$AI$194,10,IF('Indicator Data'!BH110&gt;$AI$195,0,($AI$195-'Indicator Data'!BH110)/($AI$195-$AI$194)*10)),1))</f>
        <v>4.4000000000000004</v>
      </c>
      <c r="AJ107" s="53">
        <f>IF('Indicator Data'!BI110="No data","x",ROUND(IF('Indicator Data'!BI110&gt;$AJ$195,10,IF('Indicator Data'!BI110&lt;$AJ$194,0,10-($AJ$195-'Indicator Data'!BI110)/($AJ$195-$AJ$194)*10)),1))</f>
        <v>1.8</v>
      </c>
      <c r="AK107" s="54">
        <f t="shared" si="47"/>
        <v>3.1</v>
      </c>
      <c r="AL107" s="60">
        <f t="shared" si="48"/>
        <v>1.1000000000000001</v>
      </c>
      <c r="AM107" s="61">
        <f t="shared" si="49"/>
        <v>0.6</v>
      </c>
      <c r="AN107" s="53">
        <f>IF('Indicator Data'!BJ110="No data","x",ROUND((IF(LOG('Indicator Data'!BJ110)&gt;AN$195,10,IF(LOG('Indicator Data'!BJ110)&lt;AN$194,0,10-(AN$195-LOG('Indicator Data'!BJ110))/(AN$195-AN$194)*10))),1))</f>
        <v>5.0999999999999996</v>
      </c>
      <c r="AO107" s="53">
        <f>IF('Indicator Data'!BK110="No data","x",ROUND((IF(LOG('Indicator Data'!BK110)&gt;AO$195,10,IF(LOG('Indicator Data'!BK110)&lt;AO$194,0,10-(AO$195-LOG('Indicator Data'!BK110))/(AO$195-AO$194)*10))),1))</f>
        <v>5.4</v>
      </c>
      <c r="AP107" s="54">
        <f t="shared" si="41"/>
        <v>5.3</v>
      </c>
      <c r="AQ107" s="54">
        <f>IF('Indicator Data'!BL110=0,10,ROUND(IF(LOG('Indicator Data'!BL110)&gt;AQ$195,0,IF(LOG('Indicator Data'!BL110)&lt;AQ$194,10,(AQ$195-LOG('Indicator Data'!BL110))/(AQ$195-AQ$194)*10)),1))</f>
        <v>1.2</v>
      </c>
      <c r="AR107" s="54">
        <f>IF('Indicator Data'!BM110="No data","x",ROUND(IF('Indicator Data'!BM110&gt;AR$195,10,IF('Indicator Data'!BM110&lt;AR$194,0,10-(AR$195-'Indicator Data'!BM110)/(AR$195-AR$194)*10)),1))</f>
        <v>4</v>
      </c>
      <c r="AS107" s="56">
        <f t="shared" si="42"/>
        <v>3.5</v>
      </c>
      <c r="AT107" s="53">
        <f>IF('Indicator Data'!BN110="No data","x",ROUND(IF('Indicator Data'!BN110^2&gt;AT$195,0,IF('Indicator Data'!BN110^2&lt;AT$194,10,(AT$195-'Indicator Data'!BN110^2)/(AT$195-AT$194)*10)),1))</f>
        <v>0.5</v>
      </c>
      <c r="AU107" s="53">
        <f>IF('Indicator Data'!BO110="No data","x",ROUND(IF('Indicator Data'!BO110&gt;AU$195,0,IF('Indicator Data'!BO110&lt;AU$194,10,(AU$195-'Indicator Data'!BO110)/(AU$195-AU$194)*10)),1))</f>
        <v>1.7</v>
      </c>
      <c r="AV107" s="53">
        <f>IF('Indicator Data'!BP110="No data","x",ROUND(IF('Indicator Data'!BP110&gt;AV$195,0,IF('Indicator Data'!BP110&lt;AV$194,10,(AV$195-'Indicator Data'!BP110)/(AV$195-AV$194)*10)),1))</f>
        <v>8.9</v>
      </c>
      <c r="AW107" s="54">
        <f t="shared" si="43"/>
        <v>3.7</v>
      </c>
      <c r="AX107" s="54" t="str">
        <f>IF('Indicator Data'!BQ110="No data","x",ROUND(IF('Indicator Data'!BQ110&gt;AX$195,0,IF('Indicator Data'!BQ110&lt;AX$194,10,(AX$195-'Indicator Data'!BQ110)/(AX$195-AX$194)*10)),1))</f>
        <v>x</v>
      </c>
      <c r="AY107" s="56">
        <f t="shared" si="44"/>
        <v>3.7</v>
      </c>
      <c r="AZ107" s="61">
        <f t="shared" si="45"/>
        <v>3.6</v>
      </c>
    </row>
    <row r="108" spans="1:52" s="2" customFormat="1" x14ac:dyDescent="0.3">
      <c r="A108" s="98" t="str">
        <f>'Indicator Data'!A111</f>
        <v>Mali</v>
      </c>
      <c r="B108" s="39" t="str">
        <f>'Indicator Data'!B111</f>
        <v>MLI</v>
      </c>
      <c r="C108" s="53">
        <f>ROUND(IF('Indicator Data'!AL111="No data",IF((0.1022*LN('Indicator Data'!CI111)-0.1711)&gt;C$195,0,IF((0.1022*LN('Indicator Data'!CI111)-0.1711)&lt;C$194,10,(C$195-(0.1022*LN('Indicator Data'!CI111)-0.1711))/(C$195-C$194)*10)),IF('Indicator Data'!AL111&gt;C$195,0,IF('Indicator Data'!AL111&lt;C$194,10,(C$195-'Indicator Data'!AL111)/(C$195-C$194)*10))),1)</f>
        <v>9.5</v>
      </c>
      <c r="D108" s="53">
        <f>IF('Indicator Data'!AM111="No data","x",ROUND((IF(LOG('Indicator Data'!AM111*1000)&gt;D$195,10,IF(LOG('Indicator Data'!AM111*1000)&lt;D$194,0,10-(D$195-LOG('Indicator Data'!AM111*1000))/(D$195-D$194)*10))),1))</f>
        <v>9.9</v>
      </c>
      <c r="E108" s="54">
        <f t="shared" si="29"/>
        <v>9.6999999999999993</v>
      </c>
      <c r="F108" s="53">
        <f>IF('Indicator Data'!AZ111="No data","x",ROUND(IF('Indicator Data'!AZ111&gt;F$195,10,IF('Indicator Data'!AZ111&lt;F$194,0,10-(F$195-'Indicator Data'!AZ111)/(F$195-F$194)*10)),1))</f>
        <v>9</v>
      </c>
      <c r="G108" s="53">
        <f>IF('Indicator Data'!BA111="No data","x",ROUND(IF('Indicator Data'!BA111&gt;G$195,10,IF('Indicator Data'!BA111&lt;G$194,0,10-(G$195-'Indicator Data'!BA111)/(G$195-G$194)*10)),1))</f>
        <v>2</v>
      </c>
      <c r="H108" s="54">
        <f t="shared" si="30"/>
        <v>5.5</v>
      </c>
      <c r="I108" s="55">
        <f>SUM(IF('Indicator Data'!AN111=0,0,'Indicator Data'!AN111),SUM('Indicator Data'!AO111:AP111))</f>
        <v>6999.04997</v>
      </c>
      <c r="J108" s="55">
        <f>I108/'Indicator Data'!CJ111*1000000</f>
        <v>356.04037954376184</v>
      </c>
      <c r="K108" s="53">
        <f t="shared" si="31"/>
        <v>7.1</v>
      </c>
      <c r="L108" s="53">
        <f>IF('Indicator Data'!AQ111="No data","x",ROUND(IF('Indicator Data'!AQ111&gt;L$195,10,IF('Indicator Data'!AQ111&lt;L$194,0,10-(L$195-'Indicator Data'!AQ111)/(L$195-L$194)*10)),1))</f>
        <v>6</v>
      </c>
      <c r="M108" s="53">
        <f>IF('Indicator Data'!AR111="No data","x",IF('Indicator Data'!AR111=0,0,ROUND(IF('Indicator Data'!AR111&gt;M$195,10,IF('Indicator Data'!AR111&lt;M$194,0,10-(M$195-'Indicator Data'!AR111)/(M$195-M$194)*10)),1)))</f>
        <v>2</v>
      </c>
      <c r="N108" s="54">
        <f t="shared" si="32"/>
        <v>5</v>
      </c>
      <c r="O108" s="56">
        <f t="shared" si="33"/>
        <v>7.5</v>
      </c>
      <c r="P108" s="67">
        <f>IF(AND('Indicator Data'!BE111="No data",'Indicator Data'!BF111="No data"),0,SUM('Indicator Data'!BE111:BG111)/1000)</f>
        <v>252.67</v>
      </c>
      <c r="Q108" s="53">
        <f t="shared" si="34"/>
        <v>8</v>
      </c>
      <c r="R108" s="57">
        <f>P108*1000/'Indicator Data'!CJ111</f>
        <v>1.2853276242478708E-2</v>
      </c>
      <c r="S108" s="53">
        <f t="shared" si="35"/>
        <v>6</v>
      </c>
      <c r="T108" s="58">
        <f t="shared" si="36"/>
        <v>7</v>
      </c>
      <c r="U108" s="53">
        <f>IF('Indicator Data'!AV111="No data","x",ROUND(IF('Indicator Data'!AV111&gt;U$195,10,IF('Indicator Data'!AV111&lt;U$194,0,10-(U$195-'Indicator Data'!AV111)/(U$195-U$194)*10)),1))</f>
        <v>2</v>
      </c>
      <c r="V108" s="53">
        <f>IF('Indicator Data'!AW111="No data","x",IF('Indicator Data'!AW111=0,0,ROUND(IF('Indicator Data'!AW111&gt;V$195,10,IF('Indicator Data'!AW111&lt;V$194,0,10-(V$195-'Indicator Data'!AW111)/(V$195-V$194)*10)),1)))</f>
        <v>3.1</v>
      </c>
      <c r="W108" s="53">
        <f t="shared" si="37"/>
        <v>2.5499999999999998</v>
      </c>
      <c r="X108" s="53">
        <f>IF('Indicator Data'!AU111="No data","x",ROUND(IF('Indicator Data'!AU111&gt;X$195,10,IF('Indicator Data'!AU111&lt;X$194,0,10-(X$195-'Indicator Data'!AU111)/(X$195-X$194)*10)),1))</f>
        <v>1</v>
      </c>
      <c r="Y108" s="159">
        <f>IF('Indicator Data'!AX111="No data","x",ROUND(IF('Indicator Data'!AX111&gt;Y$195,10,IF('Indicator Data'!AX111&lt;Y$194,0,10-(Y$195-'Indicator Data'!AX111)/(Y$195-Y$194)*10)),1))</f>
        <v>9.6999999999999993</v>
      </c>
      <c r="Z108" s="57">
        <f>IF('Indicator Data'!AY111="No data","x",IF(('Indicator Data'!AY111/'Indicator Data'!CJ111)&gt;1,1,IF('Indicator Data'!AY111&gt;'Indicator Data'!AY111,1,'Indicator Data'!AY111/'Indicator Data'!CJ111)))</f>
        <v>0.34803194604055554</v>
      </c>
      <c r="AA108" s="159">
        <f t="shared" si="38"/>
        <v>3.9</v>
      </c>
      <c r="AB108" s="54">
        <f t="shared" si="46"/>
        <v>4.3</v>
      </c>
      <c r="AC108" s="53">
        <f>IF('Indicator Data'!AS111="No data","x",ROUND(IF('Indicator Data'!AS111&gt;AC$195,10,IF('Indicator Data'!AS111&lt;AC$194,0,10-(AC$195-'Indicator Data'!AS111)/(AC$195-AC$194)*10)),1))</f>
        <v>7.5</v>
      </c>
      <c r="AD108" s="53">
        <f>IF('Indicator Data'!AT111="No data","x",ROUND(IF('Indicator Data'!AT111&gt;AD$195,10,IF('Indicator Data'!AT111&lt;AD$194,0,10-(AD$195-'Indicator Data'!AT111)/(AD$195-AD$194)*10)),1))</f>
        <v>5.6</v>
      </c>
      <c r="AE108" s="54">
        <f t="shared" si="39"/>
        <v>6.6</v>
      </c>
      <c r="AF108" s="67">
        <f>('Indicator Data'!BD111+'Indicator Data'!BC111*0.5+'Indicator Data'!BB111*0.25)/1000</f>
        <v>13.555999999999999</v>
      </c>
      <c r="AG108" s="59">
        <f>AF108*1000/'Indicator Data'!CJ111</f>
        <v>6.8959121677698723E-4</v>
      </c>
      <c r="AH108" s="54">
        <f t="shared" si="40"/>
        <v>0.1</v>
      </c>
      <c r="AI108" s="53">
        <f>IF('Indicator Data'!BH111="No data","x",ROUND(IF('Indicator Data'!BH111&lt;$AI$194,10,IF('Indicator Data'!BH111&gt;$AI$195,0,($AI$195-'Indicator Data'!BH111)/($AI$195-$AI$194)*10)),1))</f>
        <v>1.2</v>
      </c>
      <c r="AJ108" s="53">
        <f>IF('Indicator Data'!BI111="No data","x",ROUND(IF('Indicator Data'!BI111&gt;$AJ$195,10,IF('Indicator Data'!BI111&lt;$AJ$194,0,10-($AJ$195-'Indicator Data'!BI111)/($AJ$195-$AJ$194)*10)),1))</f>
        <v>0.4</v>
      </c>
      <c r="AK108" s="54">
        <f t="shared" si="47"/>
        <v>0.8</v>
      </c>
      <c r="AL108" s="60">
        <f t="shared" si="48"/>
        <v>3.4</v>
      </c>
      <c r="AM108" s="61">
        <f t="shared" si="49"/>
        <v>5.5</v>
      </c>
      <c r="AN108" s="53" t="str">
        <f>IF('Indicator Data'!BJ111="No data","x",ROUND((IF(LOG('Indicator Data'!BJ111)&gt;AN$195,10,IF(LOG('Indicator Data'!BJ111)&lt;AN$194,0,10-(AN$195-LOG('Indicator Data'!BJ111))/(AN$195-AN$194)*10))),1))</f>
        <v>x</v>
      </c>
      <c r="AO108" s="53">
        <f>IF('Indicator Data'!BK111="No data","x",ROUND((IF(LOG('Indicator Data'!BK111)&gt;AO$195,10,IF(LOG('Indicator Data'!BK111)&lt;AO$194,0,10-(AO$195-LOG('Indicator Data'!BK111))/(AO$195-AO$194)*10))),1))</f>
        <v>3.2</v>
      </c>
      <c r="AP108" s="54">
        <f t="shared" si="41"/>
        <v>3.2</v>
      </c>
      <c r="AQ108" s="54">
        <f>IF('Indicator Data'!BL111=0,10,ROUND(IF(LOG('Indicator Data'!BL111)&gt;AQ$195,0,IF(LOG('Indicator Data'!BL111)&lt;AQ$194,10,(AQ$195-LOG('Indicator Data'!BL111))/(AQ$195-AQ$194)*10)),1))</f>
        <v>9.5</v>
      </c>
      <c r="AR108" s="54">
        <f>IF('Indicator Data'!BM111="No data","x",ROUND(IF('Indicator Data'!BM111&gt;AR$195,10,IF('Indicator Data'!BM111&lt;AR$194,0,10-(AR$195-'Indicator Data'!BM111)/(AR$195-AR$194)*10)),1))</f>
        <v>2</v>
      </c>
      <c r="AS108" s="56">
        <f t="shared" si="42"/>
        <v>4.9000000000000004</v>
      </c>
      <c r="AT108" s="53">
        <f>IF('Indicator Data'!BN111="No data","x",ROUND(IF('Indicator Data'!BN111^2&gt;AT$195,0,IF('Indicator Data'!BN111^2&lt;AT$194,10,(AT$195-'Indicator Data'!BN111^2)/(AT$195-AT$194)*10)),1))</f>
        <v>9.6</v>
      </c>
      <c r="AU108" s="53">
        <f>IF('Indicator Data'!BO111="No data","x",ROUND(IF('Indicator Data'!BO111&gt;AU$195,0,IF('Indicator Data'!BO111&lt;AU$194,10,(AU$195-'Indicator Data'!BO111)/(AU$195-AU$194)*10)),1))</f>
        <v>4.4000000000000004</v>
      </c>
      <c r="AV108" s="53">
        <f>IF('Indicator Data'!BP111="No data","x",ROUND(IF('Indicator Data'!BP111&gt;AV$195,0,IF('Indicator Data'!BP111&lt;AV$194,10,(AV$195-'Indicator Data'!BP111)/(AV$195-AV$194)*10)),1))</f>
        <v>2</v>
      </c>
      <c r="AW108" s="54">
        <f t="shared" si="43"/>
        <v>5.3</v>
      </c>
      <c r="AX108" s="54">
        <f>IF('Indicator Data'!BQ111="No data","x",ROUND(IF('Indicator Data'!BQ111&gt;AX$195,0,IF('Indicator Data'!BQ111&lt;AX$194,10,(AX$195-'Indicator Data'!BQ111)/(AX$195-AX$194)*10)),1))</f>
        <v>6.4</v>
      </c>
      <c r="AY108" s="56">
        <f t="shared" si="44"/>
        <v>5.9</v>
      </c>
      <c r="AZ108" s="61">
        <f t="shared" si="45"/>
        <v>5.4</v>
      </c>
    </row>
    <row r="109" spans="1:52" s="2" customFormat="1" x14ac:dyDescent="0.3">
      <c r="A109" s="98" t="str">
        <f>'Indicator Data'!A112</f>
        <v>Malta</v>
      </c>
      <c r="B109" s="39" t="str">
        <f>'Indicator Data'!B112</f>
        <v>MLT</v>
      </c>
      <c r="C109" s="53">
        <f>ROUND(IF('Indicator Data'!AL112="No data",IF((0.1022*LN('Indicator Data'!CI112)-0.1711)&gt;C$195,0,IF((0.1022*LN('Indicator Data'!CI112)-0.1711)&lt;C$194,10,(C$195-(0.1022*LN('Indicator Data'!CI112)-0.1711))/(C$195-C$194)*10)),IF('Indicator Data'!AL112&gt;C$195,0,IF('Indicator Data'!AL112&lt;C$194,10,(C$195-'Indicator Data'!AL112)/(C$195-C$194)*10))),1)</f>
        <v>0.3</v>
      </c>
      <c r="D109" s="53" t="str">
        <f>IF('Indicator Data'!AM112="No data","x",ROUND((IF(LOG('Indicator Data'!AM112*1000)&gt;D$195,10,IF(LOG('Indicator Data'!AM112*1000)&lt;D$194,0,10-(D$195-LOG('Indicator Data'!AM112*1000))/(D$195-D$194)*10))),1))</f>
        <v>x</v>
      </c>
      <c r="E109" s="54">
        <f t="shared" si="29"/>
        <v>0.3</v>
      </c>
      <c r="F109" s="53">
        <f>IF('Indicator Data'!AZ112="No data","x",ROUND(IF('Indicator Data'!AZ112&gt;F$195,10,IF('Indicator Data'!AZ112&lt;F$194,0,10-(F$195-'Indicator Data'!AZ112)/(F$195-F$194)*10)),1))</f>
        <v>2.6</v>
      </c>
      <c r="G109" s="53">
        <f>IF('Indicator Data'!BA112="No data","x",ROUND(IF('Indicator Data'!BA112&gt;G$195,10,IF('Indicator Data'!BA112&lt;G$194,0,10-(G$195-'Indicator Data'!BA112)/(G$195-G$194)*10)),1))</f>
        <v>1.1000000000000001</v>
      </c>
      <c r="H109" s="54">
        <f t="shared" si="30"/>
        <v>1.9</v>
      </c>
      <c r="I109" s="55">
        <f>SUM(IF('Indicator Data'!AN112=0,0,'Indicator Data'!AN112),SUM('Indicator Data'!AO112:AP112))</f>
        <v>0</v>
      </c>
      <c r="J109" s="55">
        <f>I109/'Indicator Data'!CJ112*1000000</f>
        <v>0</v>
      </c>
      <c r="K109" s="53">
        <f t="shared" si="31"/>
        <v>0</v>
      </c>
      <c r="L109" s="53" t="str">
        <f>IF('Indicator Data'!AQ112="No data","x",ROUND(IF('Indicator Data'!AQ112&gt;L$195,10,IF('Indicator Data'!AQ112&lt;L$194,0,10-(L$195-'Indicator Data'!AQ112)/(L$195-L$194)*10)),1))</f>
        <v>x</v>
      </c>
      <c r="M109" s="53">
        <f>IF('Indicator Data'!AR112="No data","x",IF('Indicator Data'!AR112=0,0,ROUND(IF('Indicator Data'!AR112&gt;M$195,10,IF('Indicator Data'!AR112&lt;M$194,0,10-(M$195-'Indicator Data'!AR112)/(M$195-M$194)*10)),1)))</f>
        <v>0.6</v>
      </c>
      <c r="N109" s="54">
        <f t="shared" si="32"/>
        <v>0.3</v>
      </c>
      <c r="O109" s="56">
        <f t="shared" si="33"/>
        <v>0.7</v>
      </c>
      <c r="P109" s="67">
        <f>IF(AND('Indicator Data'!BE112="No data",'Indicator Data'!BF112="No data"),0,SUM('Indicator Data'!BE112:BG112)/1000)</f>
        <v>10.45</v>
      </c>
      <c r="Q109" s="53">
        <f t="shared" si="34"/>
        <v>3.4</v>
      </c>
      <c r="R109" s="57">
        <f>P109*1000/'Indicator Data'!CJ112</f>
        <v>2.3729667989018498E-2</v>
      </c>
      <c r="S109" s="53">
        <f t="shared" si="35"/>
        <v>7</v>
      </c>
      <c r="T109" s="58">
        <f t="shared" si="36"/>
        <v>5.2</v>
      </c>
      <c r="U109" s="53">
        <f>IF('Indicator Data'!AV112="No data","x",ROUND(IF('Indicator Data'!AV112&gt;U$195,10,IF('Indicator Data'!AV112&lt;U$194,0,10-(U$195-'Indicator Data'!AV112)/(U$195-U$194)*10)),1))</f>
        <v>0.2</v>
      </c>
      <c r="V109" s="53" t="str">
        <f>IF('Indicator Data'!AW112="No data","x",IF('Indicator Data'!AW112=0,0,ROUND(IF('Indicator Data'!AW112&gt;V$195,10,IF('Indicator Data'!AW112&lt;V$194,0,10-(V$195-'Indicator Data'!AW112)/(V$195-V$194)*10)),1)))</f>
        <v>x</v>
      </c>
      <c r="W109" s="53">
        <f t="shared" si="37"/>
        <v>0.2</v>
      </c>
      <c r="X109" s="53">
        <f>IF('Indicator Data'!AU112="No data","x",ROUND(IF('Indicator Data'!AU112&gt;X$195,10,IF('Indicator Data'!AU112&lt;X$194,0,10-(X$195-'Indicator Data'!AU112)/(X$195-X$194)*10)),1))</f>
        <v>0.2</v>
      </c>
      <c r="Y109" s="159" t="str">
        <f>IF('Indicator Data'!AX112="No data","x",ROUND(IF('Indicator Data'!AX112&gt;Y$195,10,IF('Indicator Data'!AX112&lt;Y$194,0,10-(Y$195-'Indicator Data'!AX112)/(Y$195-Y$194)*10)),1))</f>
        <v>x</v>
      </c>
      <c r="Z109" s="57">
        <f>IF('Indicator Data'!AY112="No data","x",IF(('Indicator Data'!AY112/'Indicator Data'!CJ112)&gt;1,1,IF('Indicator Data'!AY112&gt;'Indicator Data'!AY112,1,'Indicator Data'!AY112/'Indicator Data'!CJ112)))</f>
        <v>2.0437034631690576E-5</v>
      </c>
      <c r="AA109" s="159">
        <f t="shared" si="38"/>
        <v>0</v>
      </c>
      <c r="AB109" s="54">
        <f t="shared" si="46"/>
        <v>0.1</v>
      </c>
      <c r="AC109" s="53">
        <f>IF('Indicator Data'!AS112="No data","x",ROUND(IF('Indicator Data'!AS112&gt;AC$195,10,IF('Indicator Data'!AS112&lt;AC$194,0,10-(AC$195-'Indicator Data'!AS112)/(AC$195-AC$194)*10)),1))</f>
        <v>0.5</v>
      </c>
      <c r="AD109" s="53" t="str">
        <f>IF('Indicator Data'!AT112="No data","x",ROUND(IF('Indicator Data'!AT112&gt;AD$195,10,IF('Indicator Data'!AT112&lt;AD$194,0,10-(AD$195-'Indicator Data'!AT112)/(AD$195-AD$194)*10)),1))</f>
        <v>x</v>
      </c>
      <c r="AE109" s="54">
        <f t="shared" si="39"/>
        <v>0.5</v>
      </c>
      <c r="AF109" s="67">
        <f>('Indicator Data'!BD112+'Indicator Data'!BC112*0.5+'Indicator Data'!BB112*0.25)/1000</f>
        <v>0</v>
      </c>
      <c r="AG109" s="59">
        <f>AF109*1000/'Indicator Data'!CJ112</f>
        <v>0</v>
      </c>
      <c r="AH109" s="54">
        <f t="shared" si="40"/>
        <v>0</v>
      </c>
      <c r="AI109" s="53">
        <f>IF('Indicator Data'!BH112="No data","x",ROUND(IF('Indicator Data'!BH112&lt;$AI$194,10,IF('Indicator Data'!BH112&gt;$AI$195,0,($AI$195-'Indicator Data'!BH112)/($AI$195-$AI$194)*10)),1))</f>
        <v>2</v>
      </c>
      <c r="AJ109" s="53">
        <f>IF('Indicator Data'!BI112="No data","x",ROUND(IF('Indicator Data'!BI112&gt;$AJ$195,10,IF('Indicator Data'!BI112&lt;$AJ$194,0,10-($AJ$195-'Indicator Data'!BI112)/($AJ$195-$AJ$194)*10)),1))</f>
        <v>0</v>
      </c>
      <c r="AK109" s="54">
        <f t="shared" si="47"/>
        <v>1</v>
      </c>
      <c r="AL109" s="60">
        <f t="shared" si="48"/>
        <v>0.4</v>
      </c>
      <c r="AM109" s="61">
        <f t="shared" si="49"/>
        <v>3.2</v>
      </c>
      <c r="AN109" s="53">
        <f>IF('Indicator Data'!BJ112="No data","x",ROUND((IF(LOG('Indicator Data'!BJ112)&gt;AN$195,10,IF(LOG('Indicator Data'!BJ112)&lt;AN$194,0,10-(AN$195-LOG('Indicator Data'!BJ112))/(AN$195-AN$194)*10))),1))</f>
        <v>6</v>
      </c>
      <c r="AO109" s="53">
        <f>IF('Indicator Data'!BK112="No data","x",ROUND((IF(LOG('Indicator Data'!BK112)&gt;AO$195,10,IF(LOG('Indicator Data'!BK112)&lt;AO$194,0,10-(AO$195-LOG('Indicator Data'!BK112))/(AO$195-AO$194)*10))),1))</f>
        <v>5.9</v>
      </c>
      <c r="AP109" s="54">
        <f t="shared" si="41"/>
        <v>6</v>
      </c>
      <c r="AQ109" s="54">
        <f>IF('Indicator Data'!BL112=0,10,ROUND(IF(LOG('Indicator Data'!BL112)&gt;AQ$195,0,IF(LOG('Indicator Data'!BL112)&lt;AQ$194,10,(AQ$195-LOG('Indicator Data'!BL112))/(AQ$195-AQ$194)*10)),1))</f>
        <v>0.1</v>
      </c>
      <c r="AR109" s="54">
        <f>IF('Indicator Data'!BM112="No data","x",ROUND(IF('Indicator Data'!BM112&gt;AR$195,10,IF('Indicator Data'!BM112&lt;AR$194,0,10-(AR$195-'Indicator Data'!BM112)/(AR$195-AR$194)*10)),1))</f>
        <v>4</v>
      </c>
      <c r="AS109" s="56">
        <f t="shared" si="42"/>
        <v>3.4</v>
      </c>
      <c r="AT109" s="53">
        <f>IF('Indicator Data'!BN112="No data","x",ROUND(IF('Indicator Data'!BN112^2&gt;AT$195,0,IF('Indicator Data'!BN112^2&lt;AT$194,10,(AT$195-'Indicator Data'!BN112^2)/(AT$195-AT$194)*10)),1))</f>
        <v>1.2</v>
      </c>
      <c r="AU109" s="53">
        <f>IF('Indicator Data'!BO112="No data","x",ROUND(IF('Indicator Data'!BO112&gt;AU$195,0,IF('Indicator Data'!BO112&lt;AU$194,10,(AU$195-'Indicator Data'!BO112)/(AU$195-AU$194)*10)),1))</f>
        <v>3.1</v>
      </c>
      <c r="AV109" s="53">
        <f>IF('Indicator Data'!BP112="No data","x",ROUND(IF('Indicator Data'!BP112&gt;AV$195,0,IF('Indicator Data'!BP112&lt;AV$194,10,(AV$195-'Indicator Data'!BP112)/(AV$195-AV$194)*10)),1))</f>
        <v>7</v>
      </c>
      <c r="AW109" s="54">
        <f t="shared" si="43"/>
        <v>3.8</v>
      </c>
      <c r="AX109" s="54">
        <f>IF('Indicator Data'!BQ112="No data","x",ROUND(IF('Indicator Data'!BQ112&gt;AX$195,0,IF('Indicator Data'!BQ112&lt;AX$194,10,(AX$195-'Indicator Data'!BQ112)/(AX$195-AX$194)*10)),1))</f>
        <v>6.8</v>
      </c>
      <c r="AY109" s="56">
        <f t="shared" si="44"/>
        <v>5.3</v>
      </c>
      <c r="AZ109" s="61">
        <f t="shared" si="45"/>
        <v>4.4000000000000004</v>
      </c>
    </row>
    <row r="110" spans="1:52" s="2" customFormat="1" x14ac:dyDescent="0.3">
      <c r="A110" s="98" t="str">
        <f>'Indicator Data'!A113</f>
        <v>Marshall Islands</v>
      </c>
      <c r="B110" s="39" t="str">
        <f>'Indicator Data'!B113</f>
        <v>MHL</v>
      </c>
      <c r="C110" s="53">
        <f>ROUND(IF('Indicator Data'!AL113="No data",IF((0.1022*LN('Indicator Data'!CI113)-0.1711)&gt;C$195,0,IF((0.1022*LN('Indicator Data'!CI113)-0.1711)&lt;C$194,10,(C$195-(0.1022*LN('Indicator Data'!CI113)-0.1711))/(C$195-C$194)*10)),IF('Indicator Data'!AL113&gt;C$195,0,IF('Indicator Data'!AL113&lt;C$194,10,(C$195-'Indicator Data'!AL113)/(C$195-C$194)*10))),1)</f>
        <v>4</v>
      </c>
      <c r="D110" s="53" t="str">
        <f>IF('Indicator Data'!AM113="No data","x",ROUND((IF(LOG('Indicator Data'!AM113*1000)&gt;D$195,10,IF(LOG('Indicator Data'!AM113*1000)&lt;D$194,0,10-(D$195-LOG('Indicator Data'!AM113*1000))/(D$195-D$194)*10))),1))</f>
        <v>x</v>
      </c>
      <c r="E110" s="54">
        <f t="shared" si="29"/>
        <v>4</v>
      </c>
      <c r="F110" s="53" t="str">
        <f>IF('Indicator Data'!AZ113="No data","x",ROUND(IF('Indicator Data'!AZ113&gt;F$195,10,IF('Indicator Data'!AZ113&lt;F$194,0,10-(F$195-'Indicator Data'!AZ113)/(F$195-F$194)*10)),1))</f>
        <v>x</v>
      </c>
      <c r="G110" s="53" t="str">
        <f>IF('Indicator Data'!BA113="No data","x",ROUND(IF('Indicator Data'!BA113&gt;G$195,10,IF('Indicator Data'!BA113&lt;G$194,0,10-(G$195-'Indicator Data'!BA113)/(G$195-G$194)*10)),1))</f>
        <v>x</v>
      </c>
      <c r="H110" s="54" t="str">
        <f t="shared" si="30"/>
        <v>x</v>
      </c>
      <c r="I110" s="55">
        <f>SUM(IF('Indicator Data'!AN113=0,0,'Indicator Data'!AN113),SUM('Indicator Data'!AO113:AP113))</f>
        <v>128.64057</v>
      </c>
      <c r="J110" s="55">
        <f>I110/'Indicator Data'!CJ113*1000000</f>
        <v>2188.0997091391537</v>
      </c>
      <c r="K110" s="53">
        <f t="shared" si="31"/>
        <v>10</v>
      </c>
      <c r="L110" s="53">
        <f>IF('Indicator Data'!AQ113="No data","x",ROUND(IF('Indicator Data'!AQ113&gt;L$195,10,IF('Indicator Data'!AQ113&lt;L$194,0,10-(L$195-'Indicator Data'!AQ113)/(L$195-L$194)*10)),1))</f>
        <v>10</v>
      </c>
      <c r="M110" s="53">
        <f>IF('Indicator Data'!AR113="No data","x",IF('Indicator Data'!AR113=0,0,ROUND(IF('Indicator Data'!AR113&gt;M$195,10,IF('Indicator Data'!AR113&lt;M$194,0,10-(M$195-'Indicator Data'!AR113)/(M$195-M$194)*10)),1)))</f>
        <v>4.7</v>
      </c>
      <c r="N110" s="54">
        <f t="shared" si="32"/>
        <v>8.1999999999999993</v>
      </c>
      <c r="O110" s="56">
        <f t="shared" si="33"/>
        <v>5.4</v>
      </c>
      <c r="P110" s="67">
        <f>IF(AND('Indicator Data'!BE113="No data",'Indicator Data'!BF113="No data"),0,SUM('Indicator Data'!BE113:BG113)/1000)</f>
        <v>0</v>
      </c>
      <c r="Q110" s="53">
        <f t="shared" si="34"/>
        <v>0</v>
      </c>
      <c r="R110" s="57">
        <f>P110*1000/'Indicator Data'!CJ113</f>
        <v>0</v>
      </c>
      <c r="S110" s="53">
        <f t="shared" si="35"/>
        <v>0</v>
      </c>
      <c r="T110" s="58">
        <f t="shared" si="36"/>
        <v>0</v>
      </c>
      <c r="U110" s="53" t="str">
        <f>IF('Indicator Data'!AV113="No data","x",ROUND(IF('Indicator Data'!AV113&gt;U$195,10,IF('Indicator Data'!AV113&lt;U$194,0,10-(U$195-'Indicator Data'!AV113)/(U$195-U$194)*10)),1))</f>
        <v>x</v>
      </c>
      <c r="V110" s="53" t="str">
        <f>IF('Indicator Data'!AW113="No data","x",IF('Indicator Data'!AW113=0,0,ROUND(IF('Indicator Data'!AW113&gt;V$195,10,IF('Indicator Data'!AW113&lt;V$194,0,10-(V$195-'Indicator Data'!AW113)/(V$195-V$194)*10)),1)))</f>
        <v>x</v>
      </c>
      <c r="W110" s="53" t="str">
        <f t="shared" si="37"/>
        <v>x</v>
      </c>
      <c r="X110" s="53">
        <f>IF('Indicator Data'!AU113="No data","x",ROUND(IF('Indicator Data'!AU113&gt;X$195,10,IF('Indicator Data'!AU113&lt;X$194,0,10-(X$195-'Indicator Data'!AU113)/(X$195-X$194)*10)),1))</f>
        <v>8.6999999999999993</v>
      </c>
      <c r="Y110" s="159" t="str">
        <f>IF('Indicator Data'!AX113="No data","x",ROUND(IF('Indicator Data'!AX113&gt;Y$195,10,IF('Indicator Data'!AX113&lt;Y$194,0,10-(Y$195-'Indicator Data'!AX113)/(Y$195-Y$194)*10)),1))</f>
        <v>x</v>
      </c>
      <c r="Z110" s="57">
        <f>IF('Indicator Data'!AY113="No data","x",IF(('Indicator Data'!AY113/'Indicator Data'!CJ113)&gt;1,1,IF('Indicator Data'!AY113&gt;'Indicator Data'!AY113,1,'Indicator Data'!AY113/'Indicator Data'!CJ113)))</f>
        <v>0.33328230511472845</v>
      </c>
      <c r="AA110" s="159">
        <f t="shared" si="38"/>
        <v>3.7</v>
      </c>
      <c r="AB110" s="54">
        <f t="shared" si="46"/>
        <v>6.2</v>
      </c>
      <c r="AC110" s="53">
        <f>IF('Indicator Data'!AS113="No data","x",ROUND(IF('Indicator Data'!AS113&gt;AC$195,10,IF('Indicator Data'!AS113&lt;AC$194,0,10-(AC$195-'Indicator Data'!AS113)/(AC$195-AC$194)*10)),1))</f>
        <v>2.5</v>
      </c>
      <c r="AD110" s="53" t="str">
        <f>IF('Indicator Data'!AT113="No data","x",ROUND(IF('Indicator Data'!AT113&gt;AD$195,10,IF('Indicator Data'!AT113&lt;AD$194,0,10-(AD$195-'Indicator Data'!AT113)/(AD$195-AD$194)*10)),1))</f>
        <v>x</v>
      </c>
      <c r="AE110" s="54">
        <f t="shared" si="39"/>
        <v>2.5</v>
      </c>
      <c r="AF110" s="67">
        <f>('Indicator Data'!BD113+'Indicator Data'!BC113*0.5+'Indicator Data'!BB113*0.25)/1000</f>
        <v>0</v>
      </c>
      <c r="AG110" s="59">
        <f>AF110*1000/'Indicator Data'!CJ113</f>
        <v>0</v>
      </c>
      <c r="AH110" s="54">
        <f t="shared" si="40"/>
        <v>0</v>
      </c>
      <c r="AI110" s="53">
        <f>IF('Indicator Data'!BH113="No data","x",ROUND(IF('Indicator Data'!BH113&lt;$AI$194,10,IF('Indicator Data'!BH113&gt;$AI$195,0,($AI$195-'Indicator Data'!BH113)/($AI$195-$AI$194)*10)),1))</f>
        <v>10</v>
      </c>
      <c r="AJ110" s="53">
        <f>IF('Indicator Data'!BI113="No data","x",ROUND(IF('Indicator Data'!BI113&gt;$AJ$195,10,IF('Indicator Data'!BI113&lt;$AJ$194,0,10-($AJ$195-'Indicator Data'!BI113)/($AJ$195-$AJ$194)*10)),1))</f>
        <v>0</v>
      </c>
      <c r="AK110" s="54">
        <f t="shared" si="47"/>
        <v>5</v>
      </c>
      <c r="AL110" s="60">
        <f t="shared" si="48"/>
        <v>3.8</v>
      </c>
      <c r="AM110" s="61">
        <f t="shared" si="49"/>
        <v>2.1</v>
      </c>
      <c r="AN110" s="53">
        <f>IF('Indicator Data'!BJ113="No data","x",ROUND((IF(LOG('Indicator Data'!BJ113)&gt;AN$195,10,IF(LOG('Indicator Data'!BJ113)&lt;AN$194,0,10-(AN$195-LOG('Indicator Data'!BJ113))/(AN$195-AN$194)*10))),1))</f>
        <v>1</v>
      </c>
      <c r="AO110" s="53">
        <f>IF('Indicator Data'!BK113="No data","x",ROUND((IF(LOG('Indicator Data'!BK113)&gt;AO$195,10,IF(LOG('Indicator Data'!BK113)&lt;AO$194,0,10-(AO$195-LOG('Indicator Data'!BK113))/(AO$195-AO$194)*10))),1))</f>
        <v>0</v>
      </c>
      <c r="AP110" s="54">
        <f t="shared" si="41"/>
        <v>0.5</v>
      </c>
      <c r="AQ110" s="54">
        <f>IF('Indicator Data'!BL113=0,10,ROUND(IF(LOG('Indicator Data'!BL113)&gt;AQ$195,0,IF(LOG('Indicator Data'!BL113)&lt;AQ$194,10,(AQ$195-LOG('Indicator Data'!BL113))/(AQ$195-AQ$194)*10)),1))</f>
        <v>1</v>
      </c>
      <c r="AR110" s="54">
        <f>IF('Indicator Data'!BM113="No data","x",ROUND(IF('Indicator Data'!BM113&gt;AR$195,10,IF('Indicator Data'!BM113&lt;AR$194,0,10-(AR$195-'Indicator Data'!BM113)/(AR$195-AR$194)*10)),1))</f>
        <v>4</v>
      </c>
      <c r="AS110" s="56">
        <f t="shared" si="42"/>
        <v>1.8</v>
      </c>
      <c r="AT110" s="53">
        <f>IF('Indicator Data'!BN113="No data","x",ROUND(IF('Indicator Data'!BN113^2&gt;AT$195,0,IF('Indicator Data'!BN113^2&lt;AT$194,10,(AT$195-'Indicator Data'!BN113^2)/(AT$195-AT$194)*10)),1))</f>
        <v>0.4</v>
      </c>
      <c r="AU110" s="53">
        <f>IF('Indicator Data'!BO113="No data","x",ROUND(IF('Indicator Data'!BO113&gt;AU$195,0,IF('Indicator Data'!BO113&lt;AU$194,10,(AU$195-'Indicator Data'!BO113)/(AU$195-AU$194)*10)),1))</f>
        <v>8.8000000000000007</v>
      </c>
      <c r="AV110" s="53">
        <f>IF('Indicator Data'!BP113="No data","x",ROUND(IF('Indicator Data'!BP113&gt;AV$195,0,IF('Indicator Data'!BP113&lt;AV$194,10,(AV$195-'Indicator Data'!BP113)/(AV$195-AV$194)*10)),1))</f>
        <v>8.1999999999999993</v>
      </c>
      <c r="AW110" s="54">
        <f t="shared" si="43"/>
        <v>5.8</v>
      </c>
      <c r="AX110" s="54" t="str">
        <f>IF('Indicator Data'!BQ113="No data","x",ROUND(IF('Indicator Data'!BQ113&gt;AX$195,0,IF('Indicator Data'!BQ113&lt;AX$194,10,(AX$195-'Indicator Data'!BQ113)/(AX$195-AX$194)*10)),1))</f>
        <v>x</v>
      </c>
      <c r="AY110" s="56">
        <f t="shared" si="44"/>
        <v>5.8</v>
      </c>
      <c r="AZ110" s="61">
        <f t="shared" si="45"/>
        <v>3.8</v>
      </c>
    </row>
    <row r="111" spans="1:52" s="2" customFormat="1" x14ac:dyDescent="0.3">
      <c r="A111" s="98" t="str">
        <f>'Indicator Data'!A114</f>
        <v>Mauritania</v>
      </c>
      <c r="B111" s="39" t="str">
        <f>'Indicator Data'!B114</f>
        <v>MRT</v>
      </c>
      <c r="C111" s="53">
        <f>ROUND(IF('Indicator Data'!AL114="No data",IF((0.1022*LN('Indicator Data'!CI114)-0.1711)&gt;C$195,0,IF((0.1022*LN('Indicator Data'!CI114)-0.1711)&lt;C$194,10,(C$195-(0.1022*LN('Indicator Data'!CI114)-0.1711))/(C$195-C$194)*10)),IF('Indicator Data'!AL114&gt;C$195,0,IF('Indicator Data'!AL114&lt;C$194,10,(C$195-'Indicator Data'!AL114)/(C$195-C$194)*10))),1)</f>
        <v>7.5</v>
      </c>
      <c r="D111" s="53">
        <f>IF('Indicator Data'!AM114="No data","x",ROUND((IF(LOG('Indicator Data'!AM114*1000)&gt;D$195,10,IF(LOG('Indicator Data'!AM114*1000)&lt;D$194,0,10-(D$195-LOG('Indicator Data'!AM114*1000))/(D$195-D$194)*10))),1))</f>
        <v>8.9</v>
      </c>
      <c r="E111" s="54">
        <f t="shared" si="29"/>
        <v>8.3000000000000007</v>
      </c>
      <c r="F111" s="53">
        <f>IF('Indicator Data'!AZ114="No data","x",ROUND(IF('Indicator Data'!AZ114&gt;F$195,10,IF('Indicator Data'!AZ114&lt;F$194,0,10-(F$195-'Indicator Data'!AZ114)/(F$195-F$194)*10)),1))</f>
        <v>8.3000000000000007</v>
      </c>
      <c r="G111" s="53">
        <f>IF('Indicator Data'!BA114="No data","x",ROUND(IF('Indicator Data'!BA114&gt;G$195,10,IF('Indicator Data'!BA114&lt;G$194,0,10-(G$195-'Indicator Data'!BA114)/(G$195-G$194)*10)),1))</f>
        <v>1.9</v>
      </c>
      <c r="H111" s="54">
        <f t="shared" si="30"/>
        <v>5.0999999999999996</v>
      </c>
      <c r="I111" s="55">
        <f>SUM(IF('Indicator Data'!AN114=0,0,'Indicator Data'!AN114),SUM('Indicator Data'!AO114:AP114))</f>
        <v>1702.1479800000002</v>
      </c>
      <c r="J111" s="55">
        <f>I111/'Indicator Data'!CJ114*1000000</f>
        <v>376.10728334060298</v>
      </c>
      <c r="K111" s="53">
        <f t="shared" si="31"/>
        <v>7.5</v>
      </c>
      <c r="L111" s="53">
        <f>IF('Indicator Data'!AQ114="No data","x",ROUND(IF('Indicator Data'!AQ114&gt;L$195,10,IF('Indicator Data'!AQ114&lt;L$194,0,10-(L$195-'Indicator Data'!AQ114)/(L$195-L$194)*10)),1))</f>
        <v>5.7</v>
      </c>
      <c r="M111" s="53">
        <f>IF('Indicator Data'!AR114="No data","x",IF('Indicator Data'!AR114=0,0,ROUND(IF('Indicator Data'!AR114&gt;M$195,10,IF('Indicator Data'!AR114&lt;M$194,0,10-(M$195-'Indicator Data'!AR114)/(M$195-M$194)*10)),1)))</f>
        <v>0.4</v>
      </c>
      <c r="N111" s="54">
        <f t="shared" si="32"/>
        <v>4.5</v>
      </c>
      <c r="O111" s="56">
        <f t="shared" si="33"/>
        <v>6.6</v>
      </c>
      <c r="P111" s="67">
        <f>IF(AND('Indicator Data'!BE114="No data",'Indicator Data'!BF114="No data"),0,SUM('Indicator Data'!BE114:BG114)/1000)</f>
        <v>86.373000000000005</v>
      </c>
      <c r="Q111" s="53">
        <f t="shared" si="34"/>
        <v>6.5</v>
      </c>
      <c r="R111" s="57">
        <f>P111*1000/'Indicator Data'!CJ114</f>
        <v>1.9085011858944189E-2</v>
      </c>
      <c r="S111" s="53">
        <f t="shared" si="35"/>
        <v>6.6</v>
      </c>
      <c r="T111" s="58">
        <f t="shared" si="36"/>
        <v>6.6</v>
      </c>
      <c r="U111" s="53">
        <f>IF('Indicator Data'!AV114="No data","x",ROUND(IF('Indicator Data'!AV114&gt;U$195,10,IF('Indicator Data'!AV114&lt;U$194,0,10-(U$195-'Indicator Data'!AV114)/(U$195-U$194)*10)),1))</f>
        <v>1</v>
      </c>
      <c r="V111" s="53">
        <f>IF('Indicator Data'!AW114="No data","x",IF('Indicator Data'!AW114=0,0,ROUND(IF('Indicator Data'!AW114&gt;V$195,10,IF('Indicator Data'!AW114&lt;V$194,0,10-(V$195-'Indicator Data'!AW114)/(V$195-V$194)*10)),1)))</f>
        <v>0.3</v>
      </c>
      <c r="W111" s="53">
        <f t="shared" si="37"/>
        <v>0.65</v>
      </c>
      <c r="X111" s="53">
        <f>IF('Indicator Data'!AU114="No data","x",ROUND(IF('Indicator Data'!AU114&gt;X$195,10,IF('Indicator Data'!AU114&lt;X$194,0,10-(X$195-'Indicator Data'!AU114)/(X$195-X$194)*10)),1))</f>
        <v>1.8</v>
      </c>
      <c r="Y111" s="159">
        <f>IF('Indicator Data'!AX114="No data","x",ROUND(IF('Indicator Data'!AX114&gt;Y$195,10,IF('Indicator Data'!AX114&lt;Y$194,0,10-(Y$195-'Indicator Data'!AX114)/(Y$195-Y$194)*10)),1))</f>
        <v>1.3</v>
      </c>
      <c r="Z111" s="57">
        <f>IF('Indicator Data'!AY114="No data","x",IF(('Indicator Data'!AY114/'Indicator Data'!CJ114)&gt;1,1,IF('Indicator Data'!AY114&gt;'Indicator Data'!AY114,1,'Indicator Data'!AY114/'Indicator Data'!CJ114)))</f>
        <v>0.18893969504814506</v>
      </c>
      <c r="AA111" s="159">
        <f t="shared" si="38"/>
        <v>2.1</v>
      </c>
      <c r="AB111" s="54">
        <f t="shared" si="46"/>
        <v>1.5</v>
      </c>
      <c r="AC111" s="53">
        <f>IF('Indicator Data'!AS114="No data","x",ROUND(IF('Indicator Data'!AS114&gt;AC$195,10,IF('Indicator Data'!AS114&lt;AC$194,0,10-(AC$195-'Indicator Data'!AS114)/(AC$195-AC$194)*10)),1))</f>
        <v>5.8</v>
      </c>
      <c r="AD111" s="53">
        <f>IF('Indicator Data'!AT114="No data","x",ROUND(IF('Indicator Data'!AT114&gt;AD$195,10,IF('Indicator Data'!AT114&lt;AD$194,0,10-(AD$195-'Indicator Data'!AT114)/(AD$195-AD$194)*10)),1))</f>
        <v>5.5</v>
      </c>
      <c r="AE111" s="54">
        <f t="shared" si="39"/>
        <v>5.7</v>
      </c>
      <c r="AF111" s="67">
        <f>('Indicator Data'!BD114+'Indicator Data'!BC114*0.5+'Indicator Data'!BB114*0.25)/1000</f>
        <v>1182.8534999999999</v>
      </c>
      <c r="AG111" s="59">
        <f>AF111*1000/'Indicator Data'!CJ114</f>
        <v>0.26136377195296723</v>
      </c>
      <c r="AH111" s="54">
        <f t="shared" si="40"/>
        <v>10</v>
      </c>
      <c r="AI111" s="53">
        <f>IF('Indicator Data'!BH114="No data","x",ROUND(IF('Indicator Data'!BH114&lt;$AI$194,10,IF('Indicator Data'!BH114&gt;$AI$195,0,($AI$195-'Indicator Data'!BH114)/($AI$195-$AI$194)*10)),1))</f>
        <v>3.5</v>
      </c>
      <c r="AJ111" s="53">
        <f>IF('Indicator Data'!BI114="No data","x",ROUND(IF('Indicator Data'!BI114&gt;$AJ$195,10,IF('Indicator Data'!BI114&lt;$AJ$194,0,10-($AJ$195-'Indicator Data'!BI114)/($AJ$195-$AJ$194)*10)),1))</f>
        <v>1.8</v>
      </c>
      <c r="AK111" s="54">
        <f t="shared" si="47"/>
        <v>2.7</v>
      </c>
      <c r="AL111" s="60">
        <f t="shared" si="48"/>
        <v>6.4</v>
      </c>
      <c r="AM111" s="61">
        <f t="shared" si="49"/>
        <v>6.5</v>
      </c>
      <c r="AN111" s="53">
        <f>IF('Indicator Data'!BJ114="No data","x",ROUND((IF(LOG('Indicator Data'!BJ114)&gt;AN$195,10,IF(LOG('Indicator Data'!BJ114)&lt;AN$194,0,10-(AN$195-LOG('Indicator Data'!BJ114))/(AN$195-AN$194)*10))),1))</f>
        <v>4.0999999999999996</v>
      </c>
      <c r="AO111" s="53" t="str">
        <f>IF('Indicator Data'!BK114="No data","x",ROUND((IF(LOG('Indicator Data'!BK114)&gt;AO$195,10,IF(LOG('Indicator Data'!BK114)&lt;AO$194,0,10-(AO$195-LOG('Indicator Data'!BK114))/(AO$195-AO$194)*10))),1))</f>
        <v>x</v>
      </c>
      <c r="AP111" s="54">
        <f t="shared" si="41"/>
        <v>4.0999999999999996</v>
      </c>
      <c r="AQ111" s="54">
        <f>IF('Indicator Data'!BL114=0,10,ROUND(IF(LOG('Indicator Data'!BL114)&gt;AQ$195,0,IF(LOG('Indicator Data'!BL114)&lt;AQ$194,10,(AQ$195-LOG('Indicator Data'!BL114))/(AQ$195-AQ$194)*10)),1))</f>
        <v>7.7</v>
      </c>
      <c r="AR111" s="54">
        <f>IF('Indicator Data'!BM114="No data","x",ROUND(IF('Indicator Data'!BM114&gt;AR$195,10,IF('Indicator Data'!BM114&lt;AR$194,0,10-(AR$195-'Indicator Data'!BM114)/(AR$195-AR$194)*10)),1))</f>
        <v>2</v>
      </c>
      <c r="AS111" s="56">
        <f t="shared" si="42"/>
        <v>4.5999999999999996</v>
      </c>
      <c r="AT111" s="53">
        <f>IF('Indicator Data'!BN114="No data","x",ROUND(IF('Indicator Data'!BN114^2&gt;AT$195,0,IF('Indicator Data'!BN114^2&lt;AT$194,10,(AT$195-'Indicator Data'!BN114^2)/(AT$195-AT$194)*10)),1))</f>
        <v>7.8</v>
      </c>
      <c r="AU111" s="53">
        <f>IF('Indicator Data'!BO114="No data","x",ROUND(IF('Indicator Data'!BO114&gt;AU$195,0,IF('Indicator Data'!BO114&lt;AU$194,10,(AU$195-'Indicator Data'!BO114)/(AU$195-AU$194)*10)),1))</f>
        <v>4.9000000000000004</v>
      </c>
      <c r="AV111" s="53">
        <f>IF('Indicator Data'!BP114="No data","x",ROUND(IF('Indicator Data'!BP114&gt;AV$195,0,IF('Indicator Data'!BP114&lt;AV$194,10,(AV$195-'Indicator Data'!BP114)/(AV$195-AV$194)*10)),1))</f>
        <v>4.8</v>
      </c>
      <c r="AW111" s="54">
        <f t="shared" si="43"/>
        <v>5.8</v>
      </c>
      <c r="AX111" s="54">
        <f>IF('Indicator Data'!BQ114="No data","x",ROUND(IF('Indicator Data'!BQ114&gt;AX$195,0,IF('Indicator Data'!BQ114&lt;AX$194,10,(AX$195-'Indicator Data'!BQ114)/(AX$195-AX$194)*10)),1))</f>
        <v>6.1</v>
      </c>
      <c r="AY111" s="56">
        <f t="shared" si="44"/>
        <v>6</v>
      </c>
      <c r="AZ111" s="61">
        <f t="shared" si="45"/>
        <v>5.3</v>
      </c>
    </row>
    <row r="112" spans="1:52" s="2" customFormat="1" x14ac:dyDescent="0.3">
      <c r="A112" s="98" t="str">
        <f>'Indicator Data'!A115</f>
        <v>Mauritius</v>
      </c>
      <c r="B112" s="39" t="str">
        <f>'Indicator Data'!B115</f>
        <v>MUS</v>
      </c>
      <c r="C112" s="53">
        <f>ROUND(IF('Indicator Data'!AL115="No data",IF((0.1022*LN('Indicator Data'!CI115)-0.1711)&gt;C$195,0,IF((0.1022*LN('Indicator Data'!CI115)-0.1711)&lt;C$194,10,(C$195-(0.1022*LN('Indicator Data'!CI115)-0.1711))/(C$195-C$194)*10)),IF('Indicator Data'!AL115&gt;C$195,0,IF('Indicator Data'!AL115&lt;C$194,10,(C$195-'Indicator Data'!AL115)/(C$195-C$194)*10))),1)</f>
        <v>2.1</v>
      </c>
      <c r="D112" s="53" t="str">
        <f>IF('Indicator Data'!AM115="No data","x",ROUND((IF(LOG('Indicator Data'!AM115*1000)&gt;D$195,10,IF(LOG('Indicator Data'!AM115*1000)&lt;D$194,0,10-(D$195-LOG('Indicator Data'!AM115*1000))/(D$195-D$194)*10))),1))</f>
        <v>x</v>
      </c>
      <c r="E112" s="54">
        <f t="shared" si="29"/>
        <v>2.1</v>
      </c>
      <c r="F112" s="53">
        <f>IF('Indicator Data'!AZ115="No data","x",ROUND(IF('Indicator Data'!AZ115&gt;F$195,10,IF('Indicator Data'!AZ115&lt;F$194,0,10-(F$195-'Indicator Data'!AZ115)/(F$195-F$194)*10)),1))</f>
        <v>4.9000000000000004</v>
      </c>
      <c r="G112" s="53">
        <f>IF('Indicator Data'!BA115="No data","x",ROUND(IF('Indicator Data'!BA115&gt;G$195,10,IF('Indicator Data'!BA115&lt;G$194,0,10-(G$195-'Indicator Data'!BA115)/(G$195-G$194)*10)),1))</f>
        <v>2.7</v>
      </c>
      <c r="H112" s="54">
        <f t="shared" si="30"/>
        <v>3.8</v>
      </c>
      <c r="I112" s="55">
        <f>SUM(IF('Indicator Data'!AN115=0,0,'Indicator Data'!AN115),SUM('Indicator Data'!AO115:AP115))</f>
        <v>155.91999999999999</v>
      </c>
      <c r="J112" s="55">
        <f>I112/'Indicator Data'!CJ115*1000000</f>
        <v>122.80356313057722</v>
      </c>
      <c r="K112" s="53">
        <f t="shared" si="31"/>
        <v>2.5</v>
      </c>
      <c r="L112" s="53">
        <f>IF('Indicator Data'!AQ115="No data","x",ROUND(IF('Indicator Data'!AQ115&gt;L$195,10,IF('Indicator Data'!AQ115&lt;L$194,0,10-(L$195-'Indicator Data'!AQ115)/(L$195-L$194)*10)),1))</f>
        <v>0.3</v>
      </c>
      <c r="M112" s="53">
        <f>IF('Indicator Data'!AR115="No data","x",IF('Indicator Data'!AR115=0,0,ROUND(IF('Indicator Data'!AR115&gt;M$195,10,IF('Indicator Data'!AR115&lt;M$194,0,10-(M$195-'Indicator Data'!AR115)/(M$195-M$194)*10)),1)))</f>
        <v>0.6</v>
      </c>
      <c r="N112" s="54">
        <f t="shared" si="32"/>
        <v>1.1000000000000001</v>
      </c>
      <c r="O112" s="56">
        <f t="shared" si="33"/>
        <v>2.2999999999999998</v>
      </c>
      <c r="P112" s="67">
        <f>IF(AND('Indicator Data'!BE115="No data",'Indicator Data'!BF115="No data"),0,SUM('Indicator Data'!BE115:BG115)/1000)</f>
        <v>1.4999999999999999E-2</v>
      </c>
      <c r="Q112" s="53">
        <f t="shared" si="34"/>
        <v>0</v>
      </c>
      <c r="R112" s="57">
        <f>P112*1000/'Indicator Data'!CJ115</f>
        <v>1.1814093425850812E-5</v>
      </c>
      <c r="S112" s="53">
        <f t="shared" si="35"/>
        <v>0</v>
      </c>
      <c r="T112" s="58">
        <f t="shared" si="36"/>
        <v>0</v>
      </c>
      <c r="U112" s="53">
        <f>IF('Indicator Data'!AV115="No data","x",ROUND(IF('Indicator Data'!AV115&gt;U$195,10,IF('Indicator Data'!AV115&lt;U$194,0,10-(U$195-'Indicator Data'!AV115)/(U$195-U$194)*10)),1))</f>
        <v>1.8</v>
      </c>
      <c r="V112" s="53" t="str">
        <f>IF('Indicator Data'!AW115="No data","x",IF('Indicator Data'!AW115=0,0,ROUND(IF('Indicator Data'!AW115&gt;V$195,10,IF('Indicator Data'!AW115&lt;V$194,0,10-(V$195-'Indicator Data'!AW115)/(V$195-V$194)*10)),1)))</f>
        <v>x</v>
      </c>
      <c r="W112" s="53">
        <f t="shared" si="37"/>
        <v>1.8</v>
      </c>
      <c r="X112" s="53">
        <f>IF('Indicator Data'!AU115="No data","x",ROUND(IF('Indicator Data'!AU115&gt;X$195,10,IF('Indicator Data'!AU115&lt;X$194,0,10-(X$195-'Indicator Data'!AU115)/(X$195-X$194)*10)),1))</f>
        <v>0.2</v>
      </c>
      <c r="Y112" s="159" t="str">
        <f>IF('Indicator Data'!AX115="No data","x",ROUND(IF('Indicator Data'!AX115&gt;Y$195,10,IF('Indicator Data'!AX115&lt;Y$194,0,10-(Y$195-'Indicator Data'!AX115)/(Y$195-Y$194)*10)),1))</f>
        <v>x</v>
      </c>
      <c r="Z112" s="57">
        <f>IF('Indicator Data'!AY115="No data","x",IF(('Indicator Data'!AY115/'Indicator Data'!CJ115)&gt;1,1,IF('Indicator Data'!AY115&gt;'Indicator Data'!AY115,1,'Indicator Data'!AY115/'Indicator Data'!CJ115)))</f>
        <v>0</v>
      </c>
      <c r="AA112" s="159">
        <f t="shared" si="38"/>
        <v>0</v>
      </c>
      <c r="AB112" s="54">
        <f t="shared" si="46"/>
        <v>0.7</v>
      </c>
      <c r="AC112" s="53">
        <f>IF('Indicator Data'!AS115="No data","x",ROUND(IF('Indicator Data'!AS115&gt;AC$195,10,IF('Indicator Data'!AS115&lt;AC$194,0,10-(AC$195-'Indicator Data'!AS115)/(AC$195-AC$194)*10)),1))</f>
        <v>1.2</v>
      </c>
      <c r="AD112" s="53" t="str">
        <f>IF('Indicator Data'!AT115="No data","x",ROUND(IF('Indicator Data'!AT115&gt;AD$195,10,IF('Indicator Data'!AT115&lt;AD$194,0,10-(AD$195-'Indicator Data'!AT115)/(AD$195-AD$194)*10)),1))</f>
        <v>x</v>
      </c>
      <c r="AE112" s="54">
        <f t="shared" si="39"/>
        <v>1.2</v>
      </c>
      <c r="AF112" s="67">
        <f>('Indicator Data'!BD115+'Indicator Data'!BC115*0.5+'Indicator Data'!BB115*0.25)/1000</f>
        <v>15</v>
      </c>
      <c r="AG112" s="59">
        <f>AF112*1000/'Indicator Data'!CJ115</f>
        <v>1.1814093425850812E-2</v>
      </c>
      <c r="AH112" s="54">
        <f t="shared" si="40"/>
        <v>1.2</v>
      </c>
      <c r="AI112" s="53">
        <f>IF('Indicator Data'!BH115="No data","x",ROUND(IF('Indicator Data'!BH115&lt;$AI$194,10,IF('Indicator Data'!BH115&gt;$AI$195,0,($AI$195-'Indicator Data'!BH115)/($AI$195-$AI$194)*10)),1))</f>
        <v>3.5</v>
      </c>
      <c r="AJ112" s="53">
        <f>IF('Indicator Data'!BI115="No data","x",ROUND(IF('Indicator Data'!BI115&gt;$AJ$195,10,IF('Indicator Data'!BI115&lt;$AJ$194,0,10-($AJ$195-'Indicator Data'!BI115)/($AJ$195-$AJ$194)*10)),1))</f>
        <v>0.5</v>
      </c>
      <c r="AK112" s="54">
        <f t="shared" si="47"/>
        <v>2</v>
      </c>
      <c r="AL112" s="60">
        <f t="shared" si="48"/>
        <v>1.3</v>
      </c>
      <c r="AM112" s="61">
        <f t="shared" si="49"/>
        <v>0.7</v>
      </c>
      <c r="AN112" s="53">
        <f>IF('Indicator Data'!BJ115="No data","x",ROUND((IF(LOG('Indicator Data'!BJ115)&gt;AN$195,10,IF(LOG('Indicator Data'!BJ115)&lt;AN$194,0,10-(AN$195-LOG('Indicator Data'!BJ115))/(AN$195-AN$194)*10))),1))</f>
        <v>5.6</v>
      </c>
      <c r="AO112" s="53">
        <f>IF('Indicator Data'!BK115="No data","x",ROUND((IF(LOG('Indicator Data'!BK115)&gt;AO$195,10,IF(LOG('Indicator Data'!BK115)&lt;AO$194,0,10-(AO$195-LOG('Indicator Data'!BK115))/(AO$195-AO$194)*10))),1))</f>
        <v>5.3</v>
      </c>
      <c r="AP112" s="54">
        <f t="shared" si="41"/>
        <v>5.5</v>
      </c>
      <c r="AQ112" s="54">
        <f>IF('Indicator Data'!BL115=0,10,ROUND(IF(LOG('Indicator Data'!BL115)&gt;AQ$195,0,IF(LOG('Indicator Data'!BL115)&lt;AQ$194,10,(AQ$195-LOG('Indicator Data'!BL115))/(AQ$195-AQ$194)*10)),1))</f>
        <v>2.8</v>
      </c>
      <c r="AR112" s="54">
        <f>IF('Indicator Data'!BM115="No data","x",ROUND(IF('Indicator Data'!BM115&gt;AR$195,10,IF('Indicator Data'!BM115&lt;AR$194,0,10-(AR$195-'Indicator Data'!BM115)/(AR$195-AR$194)*10)),1))</f>
        <v>8</v>
      </c>
      <c r="AS112" s="56">
        <f t="shared" si="42"/>
        <v>5.4</v>
      </c>
      <c r="AT112" s="53">
        <f>IF('Indicator Data'!BN115="No data","x",ROUND(IF('Indicator Data'!BN115^2&gt;AT$195,0,IF('Indicator Data'!BN115^2&lt;AT$194,10,(AT$195-'Indicator Data'!BN115^2)/(AT$195-AT$194)*10)),1))</f>
        <v>1.8</v>
      </c>
      <c r="AU112" s="53">
        <f>IF('Indicator Data'!BO115="No data","x",ROUND(IF('Indicator Data'!BO115&gt;AU$195,0,IF('Indicator Data'!BO115&lt;AU$194,10,(AU$195-'Indicator Data'!BO115)/(AU$195-AU$194)*10)),1))</f>
        <v>2.5</v>
      </c>
      <c r="AV112" s="53">
        <f>IF('Indicator Data'!BP115="No data","x",ROUND(IF('Indicator Data'!BP115&gt;AV$195,0,IF('Indicator Data'!BP115&lt;AV$194,10,(AV$195-'Indicator Data'!BP115)/(AV$195-AV$194)*10)),1))</f>
        <v>3.6</v>
      </c>
      <c r="AW112" s="54">
        <f t="shared" si="43"/>
        <v>2.6</v>
      </c>
      <c r="AX112" s="54">
        <f>IF('Indicator Data'!BQ115="No data","x",ROUND(IF('Indicator Data'!BQ115&gt;AX$195,0,IF('Indicator Data'!BQ115&lt;AX$194,10,(AX$195-'Indicator Data'!BQ115)/(AX$195-AX$194)*10)),1))</f>
        <v>6.6</v>
      </c>
      <c r="AY112" s="56">
        <f t="shared" si="44"/>
        <v>4.5999999999999996</v>
      </c>
      <c r="AZ112" s="61">
        <f t="shared" si="45"/>
        <v>5</v>
      </c>
    </row>
    <row r="113" spans="1:52" s="2" customFormat="1" x14ac:dyDescent="0.3">
      <c r="A113" s="98" t="str">
        <f>'Indicator Data'!A116</f>
        <v>Mexico</v>
      </c>
      <c r="B113" s="39" t="str">
        <f>'Indicator Data'!B116</f>
        <v>MEX</v>
      </c>
      <c r="C113" s="53">
        <f>ROUND(IF('Indicator Data'!AL116="No data",IF((0.1022*LN('Indicator Data'!CI116)-0.1711)&gt;C$195,0,IF((0.1022*LN('Indicator Data'!CI116)-0.1711)&lt;C$194,10,(C$195-(0.1022*LN('Indicator Data'!CI116)-0.1711))/(C$195-C$194)*10)),IF('Indicator Data'!AL116&gt;C$195,0,IF('Indicator Data'!AL116&lt;C$194,10,(C$195-'Indicator Data'!AL116)/(C$195-C$194)*10))),1)</f>
        <v>2.7</v>
      </c>
      <c r="D113" s="53">
        <f>IF('Indicator Data'!AM116="No data","x",ROUND((IF(LOG('Indicator Data'!AM116*1000)&gt;D$195,10,IF(LOG('Indicator Data'!AM116*1000)&lt;D$194,0,10-(D$195-LOG('Indicator Data'!AM116*1000))/(D$195-D$194)*10))),1))</f>
        <v>5.2</v>
      </c>
      <c r="E113" s="54">
        <f t="shared" si="29"/>
        <v>4.0999999999999996</v>
      </c>
      <c r="F113" s="53">
        <f>IF('Indicator Data'!AZ116="No data","x",ROUND(IF('Indicator Data'!AZ116&gt;F$195,10,IF('Indicator Data'!AZ116&lt;F$194,0,10-(F$195-'Indicator Data'!AZ116)/(F$195-F$194)*10)),1))</f>
        <v>4.5</v>
      </c>
      <c r="G113" s="53">
        <f>IF('Indicator Data'!BA116="No data","x",ROUND(IF('Indicator Data'!BA116&gt;G$195,10,IF('Indicator Data'!BA116&lt;G$194,0,10-(G$195-'Indicator Data'!BA116)/(G$195-G$194)*10)),1))</f>
        <v>4.5999999999999996</v>
      </c>
      <c r="H113" s="54">
        <f t="shared" si="30"/>
        <v>4.5999999999999996</v>
      </c>
      <c r="I113" s="55">
        <f>SUM(IF('Indicator Data'!AN116=0,0,'Indicator Data'!AN116),SUM('Indicator Data'!AO116:AP116))</f>
        <v>1426.01946</v>
      </c>
      <c r="J113" s="55">
        <f>I113/'Indicator Data'!CJ116*1000000</f>
        <v>11.177844773036371</v>
      </c>
      <c r="K113" s="53">
        <f t="shared" si="31"/>
        <v>0.2</v>
      </c>
      <c r="L113" s="53">
        <f>IF('Indicator Data'!AQ116="No data","x",ROUND(IF('Indicator Data'!AQ116&gt;L$195,10,IF('Indicator Data'!AQ116&lt;L$194,0,10-(L$195-'Indicator Data'!AQ116)/(L$195-L$194)*10)),1))</f>
        <v>0</v>
      </c>
      <c r="M113" s="53">
        <f>IF('Indicator Data'!AR116="No data","x",IF('Indicator Data'!AR116=0,0,ROUND(IF('Indicator Data'!AR116&gt;M$195,10,IF('Indicator Data'!AR116&lt;M$194,0,10-(M$195-'Indicator Data'!AR116)/(M$195-M$194)*10)),1)))</f>
        <v>1</v>
      </c>
      <c r="N113" s="54">
        <f t="shared" si="32"/>
        <v>0.4</v>
      </c>
      <c r="O113" s="56">
        <f t="shared" si="33"/>
        <v>3.3</v>
      </c>
      <c r="P113" s="67">
        <f>IF(AND('Indicator Data'!BE116="No data",'Indicator Data'!BF116="No data"),0,SUM('Indicator Data'!BE116:BG116)/1000)</f>
        <v>378.39600000000002</v>
      </c>
      <c r="Q113" s="53">
        <f t="shared" si="34"/>
        <v>8.6</v>
      </c>
      <c r="R113" s="57">
        <f>P113*1000/'Indicator Data'!CJ116</f>
        <v>2.9660547204158564E-3</v>
      </c>
      <c r="S113" s="53">
        <f t="shared" si="35"/>
        <v>4.2</v>
      </c>
      <c r="T113" s="58">
        <f t="shared" si="36"/>
        <v>6.4</v>
      </c>
      <c r="U113" s="53">
        <f>IF('Indicator Data'!AV116="No data","x",ROUND(IF('Indicator Data'!AV116&gt;U$195,10,IF('Indicator Data'!AV116&lt;U$194,0,10-(U$195-'Indicator Data'!AV116)/(U$195-U$194)*10)),1))</f>
        <v>0.6</v>
      </c>
      <c r="V113" s="53">
        <f>IF('Indicator Data'!AW116="No data","x",IF('Indicator Data'!AW116=0,0,ROUND(IF('Indicator Data'!AW116&gt;V$195,10,IF('Indicator Data'!AW116&lt;V$194,0,10-(V$195-'Indicator Data'!AW116)/(V$195-V$194)*10)),1)))</f>
        <v>0.7</v>
      </c>
      <c r="W113" s="53">
        <f t="shared" si="37"/>
        <v>0.64999999999999991</v>
      </c>
      <c r="X113" s="53">
        <f>IF('Indicator Data'!AU116="No data","x",ROUND(IF('Indicator Data'!AU116&gt;X$195,10,IF('Indicator Data'!AU116&lt;X$194,0,10-(X$195-'Indicator Data'!AU116)/(X$195-X$194)*10)),1))</f>
        <v>0.4</v>
      </c>
      <c r="Y113" s="159">
        <f>IF('Indicator Data'!AX116="No data","x",ROUND(IF('Indicator Data'!AX116&gt;Y$195,10,IF('Indicator Data'!AX116&lt;Y$194,0,10-(Y$195-'Indicator Data'!AX116)/(Y$195-Y$194)*10)),1))</f>
        <v>0</v>
      </c>
      <c r="Z113" s="57">
        <f>IF('Indicator Data'!AY116="No data","x",IF(('Indicator Data'!AY116/'Indicator Data'!CJ116)&gt;1,1,IF('Indicator Data'!AY116&gt;'Indicator Data'!AY116,1,'Indicator Data'!AY116/'Indicator Data'!CJ116)))</f>
        <v>0.22642597076748158</v>
      </c>
      <c r="AA113" s="159">
        <f t="shared" si="38"/>
        <v>2.5</v>
      </c>
      <c r="AB113" s="54">
        <f t="shared" si="46"/>
        <v>0.9</v>
      </c>
      <c r="AC113" s="53">
        <f>IF('Indicator Data'!AS116="No data","x",ROUND(IF('Indicator Data'!AS116&gt;AC$195,10,IF('Indicator Data'!AS116&lt;AC$194,0,10-(AC$195-'Indicator Data'!AS116)/(AC$195-AC$194)*10)),1))</f>
        <v>1</v>
      </c>
      <c r="AD113" s="53">
        <f>IF('Indicator Data'!AT116="No data","x",ROUND(IF('Indicator Data'!AT116&gt;AD$195,10,IF('Indicator Data'!AT116&lt;AD$194,0,10-(AD$195-'Indicator Data'!AT116)/(AD$195-AD$194)*10)),1))</f>
        <v>0.9</v>
      </c>
      <c r="AE113" s="54">
        <f t="shared" si="39"/>
        <v>1</v>
      </c>
      <c r="AF113" s="67">
        <f>('Indicator Data'!BD116+'Indicator Data'!BC116*0.5+'Indicator Data'!BB116*0.25)/1000</f>
        <v>376.41899999999998</v>
      </c>
      <c r="AG113" s="59">
        <f>AF113*1000/'Indicator Data'!CJ116</f>
        <v>2.9505580180663018E-3</v>
      </c>
      <c r="AH113" s="54">
        <f t="shared" si="40"/>
        <v>0.3</v>
      </c>
      <c r="AI113" s="53">
        <f>IF('Indicator Data'!BH116="No data","x",ROUND(IF('Indicator Data'!BH116&lt;$AI$194,10,IF('Indicator Data'!BH116&gt;$AI$195,0,($AI$195-'Indicator Data'!BH116)/($AI$195-$AI$194)*10)),1))</f>
        <v>2.4</v>
      </c>
      <c r="AJ113" s="53">
        <f>IF('Indicator Data'!BI116="No data","x",ROUND(IF('Indicator Data'!BI116&gt;$AJ$195,10,IF('Indicator Data'!BI116&lt;$AJ$194,0,10-($AJ$195-'Indicator Data'!BI116)/($AJ$195-$AJ$194)*10)),1))</f>
        <v>0</v>
      </c>
      <c r="AK113" s="54">
        <f t="shared" si="47"/>
        <v>1.2</v>
      </c>
      <c r="AL113" s="60">
        <f t="shared" si="48"/>
        <v>0.9</v>
      </c>
      <c r="AM113" s="61">
        <f t="shared" si="49"/>
        <v>4.2</v>
      </c>
      <c r="AN113" s="53">
        <f>IF('Indicator Data'!BJ116="No data","x",ROUND((IF(LOG('Indicator Data'!BJ116)&gt;AN$195,10,IF(LOG('Indicator Data'!BJ116)&lt;AN$194,0,10-(AN$195-LOG('Indicator Data'!BJ116))/(AN$195-AN$194)*10))),1))</f>
        <v>9.5</v>
      </c>
      <c r="AO113" s="53">
        <f>IF('Indicator Data'!BK116="No data","x",ROUND((IF(LOG('Indicator Data'!BK116)&gt;AO$195,10,IF(LOG('Indicator Data'!BK116)&lt;AO$194,0,10-(AO$195-LOG('Indicator Data'!BK116))/(AO$195-AO$194)*10))),1))</f>
        <v>9</v>
      </c>
      <c r="AP113" s="54">
        <f t="shared" si="41"/>
        <v>9.3000000000000007</v>
      </c>
      <c r="AQ113" s="54">
        <f>IF('Indicator Data'!BL116=0,10,ROUND(IF(LOG('Indicator Data'!BL116)&gt;AQ$195,0,IF(LOG('Indicator Data'!BL116)&lt;AQ$194,10,(AQ$195-LOG('Indicator Data'!BL116))/(AQ$195-AQ$194)*10)),1))</f>
        <v>1.1000000000000001</v>
      </c>
      <c r="AR113" s="54">
        <f>IF('Indicator Data'!BM116="No data","x",ROUND(IF('Indicator Data'!BM116&gt;AR$195,10,IF('Indicator Data'!BM116&lt;AR$194,0,10-(AR$195-'Indicator Data'!BM116)/(AR$195-AR$194)*10)),1))</f>
        <v>8</v>
      </c>
      <c r="AS113" s="56">
        <f t="shared" si="42"/>
        <v>6.1</v>
      </c>
      <c r="AT113" s="53">
        <f>IF('Indicator Data'!BN116="No data","x",ROUND(IF('Indicator Data'!BN116^2&gt;AT$195,0,IF('Indicator Data'!BN116^2&lt;AT$194,10,(AT$195-'Indicator Data'!BN116^2)/(AT$195-AT$194)*10)),1))</f>
        <v>1</v>
      </c>
      <c r="AU113" s="53">
        <f>IF('Indicator Data'!BO116="No data","x",ROUND(IF('Indicator Data'!BO116&gt;AU$195,0,IF('Indicator Data'!BO116&lt;AU$194,10,(AU$195-'Indicator Data'!BO116)/(AU$195-AU$194)*10)),1))</f>
        <v>5.4</v>
      </c>
      <c r="AV113" s="53">
        <f>IF('Indicator Data'!BP116="No data","x",ROUND(IF('Indicator Data'!BP116&gt;AV$195,0,IF('Indicator Data'!BP116&lt;AV$194,10,(AV$195-'Indicator Data'!BP116)/(AV$195-AV$194)*10)),1))</f>
        <v>6.7</v>
      </c>
      <c r="AW113" s="54">
        <f t="shared" si="43"/>
        <v>4.4000000000000004</v>
      </c>
      <c r="AX113" s="54">
        <f>IF('Indicator Data'!BQ116="No data","x",ROUND(IF('Indicator Data'!BQ116&gt;AX$195,0,IF('Indicator Data'!BQ116&lt;AX$194,10,(AX$195-'Indicator Data'!BQ116)/(AX$195-AX$194)*10)),1))</f>
        <v>8.8000000000000007</v>
      </c>
      <c r="AY113" s="56">
        <f t="shared" si="44"/>
        <v>6.6</v>
      </c>
      <c r="AZ113" s="61">
        <f t="shared" si="45"/>
        <v>6.4</v>
      </c>
    </row>
    <row r="114" spans="1:52" s="2" customFormat="1" x14ac:dyDescent="0.3">
      <c r="A114" s="98" t="str">
        <f>'Indicator Data'!A117</f>
        <v>Micronesia</v>
      </c>
      <c r="B114" s="39" t="str">
        <f>'Indicator Data'!B117</f>
        <v>FSM</v>
      </c>
      <c r="C114" s="53">
        <f>ROUND(IF('Indicator Data'!AL117="No data",IF((0.1022*LN('Indicator Data'!CI117)-0.1711)&gt;C$195,0,IF((0.1022*LN('Indicator Data'!CI117)-0.1711)&lt;C$194,10,(C$195-(0.1022*LN('Indicator Data'!CI117)-0.1711))/(C$195-C$194)*10)),IF('Indicator Data'!AL117&gt;C$195,0,IF('Indicator Data'!AL117&lt;C$194,10,(C$195-'Indicator Data'!AL117)/(C$195-C$194)*10))),1)</f>
        <v>5.7</v>
      </c>
      <c r="D114" s="53" t="str">
        <f>IF('Indicator Data'!AM117="No data","x",ROUND((IF(LOG('Indicator Data'!AM117*1000)&gt;D$195,10,IF(LOG('Indicator Data'!AM117*1000)&lt;D$194,0,10-(D$195-LOG('Indicator Data'!AM117*1000))/(D$195-D$194)*10))),1))</f>
        <v>x</v>
      </c>
      <c r="E114" s="54">
        <f t="shared" si="29"/>
        <v>5.7</v>
      </c>
      <c r="F114" s="53" t="str">
        <f>IF('Indicator Data'!AZ117="No data","x",ROUND(IF('Indicator Data'!AZ117&gt;F$195,10,IF('Indicator Data'!AZ117&lt;F$194,0,10-(F$195-'Indicator Data'!AZ117)/(F$195-F$194)*10)),1))</f>
        <v>x</v>
      </c>
      <c r="G114" s="53">
        <f>IF('Indicator Data'!BA117="No data","x",ROUND(IF('Indicator Data'!BA117&gt;G$195,10,IF('Indicator Data'!BA117&lt;G$194,0,10-(G$195-'Indicator Data'!BA117)/(G$195-G$194)*10)),1))</f>
        <v>3.8</v>
      </c>
      <c r="H114" s="54">
        <f t="shared" si="30"/>
        <v>3.8</v>
      </c>
      <c r="I114" s="55">
        <f>SUM(IF('Indicator Data'!AN117=0,0,'Indicator Data'!AN117),SUM('Indicator Data'!AO117:AP117))</f>
        <v>315.68416999999999</v>
      </c>
      <c r="J114" s="55">
        <f>I114/'Indicator Data'!CJ117*1000000</f>
        <v>2773.7579847290681</v>
      </c>
      <c r="K114" s="53">
        <f t="shared" si="31"/>
        <v>10</v>
      </c>
      <c r="L114" s="53">
        <f>IF('Indicator Data'!AQ117="No data","x",ROUND(IF('Indicator Data'!AQ117&gt;L$195,10,IF('Indicator Data'!AQ117&lt;L$194,0,10-(L$195-'Indicator Data'!AQ117)/(L$195-L$194)*10)),1))</f>
        <v>10</v>
      </c>
      <c r="M114" s="53">
        <f>IF('Indicator Data'!AR117="No data","x",IF('Indicator Data'!AR117=0,0,ROUND(IF('Indicator Data'!AR117&gt;M$195,10,IF('Indicator Data'!AR117&lt;M$194,0,10-(M$195-'Indicator Data'!AR117)/(M$195-M$194)*10)),1)))</f>
        <v>1.9</v>
      </c>
      <c r="N114" s="54">
        <f t="shared" si="32"/>
        <v>7.3</v>
      </c>
      <c r="O114" s="56">
        <f t="shared" si="33"/>
        <v>5.6</v>
      </c>
      <c r="P114" s="67">
        <f>IF(AND('Indicator Data'!BE117="No data",'Indicator Data'!BF117="No data"),0,SUM('Indicator Data'!BE117:BG117)/1000)</f>
        <v>0</v>
      </c>
      <c r="Q114" s="53">
        <f t="shared" si="34"/>
        <v>0</v>
      </c>
      <c r="R114" s="57">
        <f>P114*1000/'Indicator Data'!CJ117</f>
        <v>0</v>
      </c>
      <c r="S114" s="53">
        <f t="shared" si="35"/>
        <v>0</v>
      </c>
      <c r="T114" s="58">
        <f t="shared" si="36"/>
        <v>0</v>
      </c>
      <c r="U114" s="53" t="str">
        <f>IF('Indicator Data'!AV117="No data","x",ROUND(IF('Indicator Data'!AV117&gt;U$195,10,IF('Indicator Data'!AV117&lt;U$194,0,10-(U$195-'Indicator Data'!AV117)/(U$195-U$194)*10)),1))</f>
        <v>x</v>
      </c>
      <c r="V114" s="53" t="str">
        <f>IF('Indicator Data'!AW117="No data","x",IF('Indicator Data'!AW117=0,0,ROUND(IF('Indicator Data'!AW117&gt;V$195,10,IF('Indicator Data'!AW117&lt;V$194,0,10-(V$195-'Indicator Data'!AW117)/(V$195-V$194)*10)),1)))</f>
        <v>x</v>
      </c>
      <c r="W114" s="53" t="str">
        <f t="shared" si="37"/>
        <v>x</v>
      </c>
      <c r="X114" s="53">
        <f>IF('Indicator Data'!AU117="No data","x",ROUND(IF('Indicator Data'!AU117&gt;X$195,10,IF('Indicator Data'!AU117&lt;X$194,0,10-(X$195-'Indicator Data'!AU117)/(X$195-X$194)*10)),1))</f>
        <v>3</v>
      </c>
      <c r="Y114" s="159" t="str">
        <f>IF('Indicator Data'!AX117="No data","x",ROUND(IF('Indicator Data'!AX117&gt;Y$195,10,IF('Indicator Data'!AX117&lt;Y$194,0,10-(Y$195-'Indicator Data'!AX117)/(Y$195-Y$194)*10)),1))</f>
        <v>x</v>
      </c>
      <c r="Z114" s="57">
        <f>IF('Indicator Data'!AY117="No data","x",IF(('Indicator Data'!AY117/'Indicator Data'!CJ117)&gt;1,1,IF('Indicator Data'!AY117&gt;'Indicator Data'!AY117,1,'Indicator Data'!AY117/'Indicator Data'!CJ117)))</f>
        <v>0.62152164553514155</v>
      </c>
      <c r="AA114" s="159">
        <f t="shared" si="38"/>
        <v>6.9</v>
      </c>
      <c r="AB114" s="54">
        <f t="shared" si="46"/>
        <v>5</v>
      </c>
      <c r="AC114" s="53">
        <f>IF('Indicator Data'!AS117="No data","x",ROUND(IF('Indicator Data'!AS117&gt;AC$195,10,IF('Indicator Data'!AS117&lt;AC$194,0,10-(AC$195-'Indicator Data'!AS117)/(AC$195-AC$194)*10)),1))</f>
        <v>2.4</v>
      </c>
      <c r="AD114" s="53" t="str">
        <f>IF('Indicator Data'!AT117="No data","x",ROUND(IF('Indicator Data'!AT117&gt;AD$195,10,IF('Indicator Data'!AT117&lt;AD$194,0,10-(AD$195-'Indicator Data'!AT117)/(AD$195-AD$194)*10)),1))</f>
        <v>x</v>
      </c>
      <c r="AE114" s="54">
        <f t="shared" si="39"/>
        <v>2.4</v>
      </c>
      <c r="AF114" s="67">
        <f>('Indicator Data'!BD117+'Indicator Data'!BC117*0.5+'Indicator Data'!BB117*0.25)/1000</f>
        <v>10</v>
      </c>
      <c r="AG114" s="59">
        <f>AF114*1000/'Indicator Data'!CJ117</f>
        <v>8.7864969115463362E-2</v>
      </c>
      <c r="AH114" s="54">
        <f t="shared" si="40"/>
        <v>8.8000000000000007</v>
      </c>
      <c r="AI114" s="53">
        <f>IF('Indicator Data'!BH117="No data","x",ROUND(IF('Indicator Data'!BH117&lt;$AI$194,10,IF('Indicator Data'!BH117&gt;$AI$195,0,($AI$195-'Indicator Data'!BH117)/($AI$195-$AI$194)*10)),1))</f>
        <v>10</v>
      </c>
      <c r="AJ114" s="53">
        <f>IF('Indicator Data'!BI117="No data","x",ROUND(IF('Indicator Data'!BI117&gt;$AJ$195,10,IF('Indicator Data'!BI117&lt;$AJ$194,0,10-($AJ$195-'Indicator Data'!BI117)/($AJ$195-$AJ$194)*10)),1))</f>
        <v>0</v>
      </c>
      <c r="AK114" s="54">
        <f t="shared" si="47"/>
        <v>5</v>
      </c>
      <c r="AL114" s="60">
        <f t="shared" si="48"/>
        <v>5.9</v>
      </c>
      <c r="AM114" s="61">
        <f t="shared" si="49"/>
        <v>3.5</v>
      </c>
      <c r="AN114" s="53" t="str">
        <f>IF('Indicator Data'!BJ117="No data","x",ROUND((IF(LOG('Indicator Data'!BJ117)&gt;AN$195,10,IF(LOG('Indicator Data'!BJ117)&lt;AN$194,0,10-(AN$195-LOG('Indicator Data'!BJ117))/(AN$195-AN$194)*10))),1))</f>
        <v>x</v>
      </c>
      <c r="AO114" s="53" t="str">
        <f>IF('Indicator Data'!BK117="No data","x",ROUND((IF(LOG('Indicator Data'!BK117)&gt;AO$195,10,IF(LOG('Indicator Data'!BK117)&lt;AO$194,0,10-(AO$195-LOG('Indicator Data'!BK117))/(AO$195-AO$194)*10))),1))</f>
        <v>x</v>
      </c>
      <c r="AP114" s="54" t="str">
        <f t="shared" si="41"/>
        <v>x</v>
      </c>
      <c r="AQ114" s="54">
        <f>IF('Indicator Data'!BL117=0,10,ROUND(IF(LOG('Indicator Data'!BL117)&gt;AQ$195,0,IF(LOG('Indicator Data'!BL117)&lt;AQ$194,10,(AQ$195-LOG('Indicator Data'!BL117))/(AQ$195-AQ$194)*10)),1))</f>
        <v>5.4</v>
      </c>
      <c r="AR114" s="54" t="str">
        <f>IF('Indicator Data'!BM117="No data","x",ROUND(IF('Indicator Data'!BM117&gt;AR$195,10,IF('Indicator Data'!BM117&lt;AR$194,0,10-(AR$195-'Indicator Data'!BM117)/(AR$195-AR$194)*10)),1))</f>
        <v>x</v>
      </c>
      <c r="AS114" s="56">
        <f t="shared" si="42"/>
        <v>5.4</v>
      </c>
      <c r="AT114" s="53" t="str">
        <f>IF('Indicator Data'!BN117="No data","x",ROUND(IF('Indicator Data'!BN117^2&gt;AT$195,0,IF('Indicator Data'!BN117^2&lt;AT$194,10,(AT$195-'Indicator Data'!BN117^2)/(AT$195-AT$194)*10)),1))</f>
        <v>x</v>
      </c>
      <c r="AU114" s="53">
        <f>IF('Indicator Data'!BO117="No data","x",ROUND(IF('Indicator Data'!BO117&gt;AU$195,0,IF('Indicator Data'!BO117&lt;AU$194,10,(AU$195-'Indicator Data'!BO117)/(AU$195-AU$194)*10)),1))</f>
        <v>9.1999999999999993</v>
      </c>
      <c r="AV114" s="53">
        <f>IF('Indicator Data'!BP117="No data","x",ROUND(IF('Indicator Data'!BP117&gt;AV$195,0,IF('Indicator Data'!BP117&lt;AV$194,10,(AV$195-'Indicator Data'!BP117)/(AV$195-AV$194)*10)),1))</f>
        <v>2.9</v>
      </c>
      <c r="AW114" s="54">
        <f t="shared" si="43"/>
        <v>6.1</v>
      </c>
      <c r="AX114" s="54" t="str">
        <f>IF('Indicator Data'!BQ117="No data","x",ROUND(IF('Indicator Data'!BQ117&gt;AX$195,0,IF('Indicator Data'!BQ117&lt;AX$194,10,(AX$195-'Indicator Data'!BQ117)/(AX$195-AX$194)*10)),1))</f>
        <v>x</v>
      </c>
      <c r="AY114" s="56">
        <f t="shared" si="44"/>
        <v>6.1</v>
      </c>
      <c r="AZ114" s="61">
        <f t="shared" si="45"/>
        <v>5.8</v>
      </c>
    </row>
    <row r="115" spans="1:52" s="2" customFormat="1" x14ac:dyDescent="0.3">
      <c r="A115" s="98" t="str">
        <f>'Indicator Data'!A118</f>
        <v>Moldova Republic of</v>
      </c>
      <c r="B115" s="39" t="str">
        <f>'Indicator Data'!B118</f>
        <v>MDA</v>
      </c>
      <c r="C115" s="53">
        <f>ROUND(IF('Indicator Data'!AL118="No data",IF((0.1022*LN('Indicator Data'!CI118)-0.1711)&gt;C$195,0,IF((0.1022*LN('Indicator Data'!CI118)-0.1711)&lt;C$194,10,(C$195-(0.1022*LN('Indicator Data'!CI118)-0.1711))/(C$195-C$194)*10)),IF('Indicator Data'!AL118&gt;C$195,0,IF('Indicator Data'!AL118&lt;C$194,10,(C$195-'Indicator Data'!AL118)/(C$195-C$194)*10))),1)</f>
        <v>3.8</v>
      </c>
      <c r="D115" s="53">
        <f>IF('Indicator Data'!AM118="No data","x",ROUND((IF(LOG('Indicator Data'!AM118*1000)&gt;D$195,10,IF(LOG('Indicator Data'!AM118*1000)&lt;D$194,0,10-(D$195-LOG('Indicator Data'!AM118*1000))/(D$195-D$194)*10))),1))</f>
        <v>2</v>
      </c>
      <c r="E115" s="54">
        <f t="shared" si="29"/>
        <v>2.9</v>
      </c>
      <c r="F115" s="53">
        <f>IF('Indicator Data'!AZ118="No data","x",ROUND(IF('Indicator Data'!AZ118&gt;F$195,10,IF('Indicator Data'!AZ118&lt;F$194,0,10-(F$195-'Indicator Data'!AZ118)/(F$195-F$194)*10)),1))</f>
        <v>3</v>
      </c>
      <c r="G115" s="53">
        <f>IF('Indicator Data'!BA118="No data","x",ROUND(IF('Indicator Data'!BA118&gt;G$195,10,IF('Indicator Data'!BA118&lt;G$194,0,10-(G$195-'Indicator Data'!BA118)/(G$195-G$194)*10)),1))</f>
        <v>0.2</v>
      </c>
      <c r="H115" s="54">
        <f t="shared" si="30"/>
        <v>1.6</v>
      </c>
      <c r="I115" s="55">
        <f>SUM(IF('Indicator Data'!AN118=0,0,'Indicator Data'!AN118),SUM('Indicator Data'!AO118:AP118))</f>
        <v>190.8492</v>
      </c>
      <c r="J115" s="55">
        <f>I115/'Indicator Data'!CJ118*1000000</f>
        <v>47.20183574731071</v>
      </c>
      <c r="K115" s="53">
        <f t="shared" si="31"/>
        <v>0.9</v>
      </c>
      <c r="L115" s="53">
        <f>IF('Indicator Data'!AQ118="No data","x",ROUND(IF('Indicator Data'!AQ118&gt;L$195,10,IF('Indicator Data'!AQ118&lt;L$194,0,10-(L$195-'Indicator Data'!AQ118)/(L$195-L$194)*10)),1))</f>
        <v>1.3</v>
      </c>
      <c r="M115" s="53">
        <f>IF('Indicator Data'!AR118="No data","x",IF('Indicator Data'!AR118=0,0,ROUND(IF('Indicator Data'!AR118&gt;M$195,10,IF('Indicator Data'!AR118&lt;M$194,0,10-(M$195-'Indicator Data'!AR118)/(M$195-M$194)*10)),1)))</f>
        <v>5.4</v>
      </c>
      <c r="N115" s="54">
        <f t="shared" si="32"/>
        <v>2.5</v>
      </c>
      <c r="O115" s="56">
        <f t="shared" si="33"/>
        <v>2.5</v>
      </c>
      <c r="P115" s="67">
        <f>IF(AND('Indicator Data'!BE118="No data",'Indicator Data'!BF118="No data"),0,SUM('Indicator Data'!BE118:BG118)/1000)</f>
        <v>0.52200000000000002</v>
      </c>
      <c r="Q115" s="53">
        <f t="shared" si="34"/>
        <v>0</v>
      </c>
      <c r="R115" s="57">
        <f>P115*1000/'Indicator Data'!CJ118</f>
        <v>1.2910380688049093E-4</v>
      </c>
      <c r="S115" s="53">
        <f t="shared" si="35"/>
        <v>1.9</v>
      </c>
      <c r="T115" s="58">
        <f t="shared" si="36"/>
        <v>1</v>
      </c>
      <c r="U115" s="53">
        <f>IF('Indicator Data'!AV118="No data","x",ROUND(IF('Indicator Data'!AV118&gt;U$195,10,IF('Indicator Data'!AV118&lt;U$194,0,10-(U$195-'Indicator Data'!AV118)/(U$195-U$194)*10)),1))</f>
        <v>1.2</v>
      </c>
      <c r="V115" s="53">
        <f>IF('Indicator Data'!AW118="No data","x",IF('Indicator Data'!AW118=0,0,ROUND(IF('Indicator Data'!AW118&gt;V$195,10,IF('Indicator Data'!AW118&lt;V$194,0,10-(V$195-'Indicator Data'!AW118)/(V$195-V$194)*10)),1)))</f>
        <v>1.9</v>
      </c>
      <c r="W115" s="53">
        <f t="shared" si="37"/>
        <v>1.5499999999999998</v>
      </c>
      <c r="X115" s="53">
        <f>IF('Indicator Data'!AU118="No data","x",ROUND(IF('Indicator Data'!AU118&gt;X$195,10,IF('Indicator Data'!AU118&lt;X$194,0,10-(X$195-'Indicator Data'!AU118)/(X$195-X$194)*10)),1))</f>
        <v>1.7</v>
      </c>
      <c r="Y115" s="159" t="str">
        <f>IF('Indicator Data'!AX118="No data","x",ROUND(IF('Indicator Data'!AX118&gt;Y$195,10,IF('Indicator Data'!AX118&lt;Y$194,0,10-(Y$195-'Indicator Data'!AX118)/(Y$195-Y$194)*10)),1))</f>
        <v>x</v>
      </c>
      <c r="Z115" s="57">
        <f>IF('Indicator Data'!AY118="No data","x",IF(('Indicator Data'!AY118/'Indicator Data'!CJ118)&gt;1,1,IF('Indicator Data'!AY118&gt;'Indicator Data'!AY118,1,'Indicator Data'!AY118/'Indicator Data'!CJ118)))</f>
        <v>0</v>
      </c>
      <c r="AA115" s="159">
        <f t="shared" si="38"/>
        <v>0</v>
      </c>
      <c r="AB115" s="54">
        <f t="shared" si="46"/>
        <v>1.1000000000000001</v>
      </c>
      <c r="AC115" s="53">
        <f>IF('Indicator Data'!AS118="No data","x",ROUND(IF('Indicator Data'!AS118&gt;AC$195,10,IF('Indicator Data'!AS118&lt;AC$194,0,10-(AC$195-'Indicator Data'!AS118)/(AC$195-AC$194)*10)),1))</f>
        <v>1.2</v>
      </c>
      <c r="AD115" s="53">
        <f>IF('Indicator Data'!AT118="No data","x",ROUND(IF('Indicator Data'!AT118&gt;AD$195,10,IF('Indicator Data'!AT118&lt;AD$194,0,10-(AD$195-'Indicator Data'!AT118)/(AD$195-AD$194)*10)),1))</f>
        <v>0.5</v>
      </c>
      <c r="AE115" s="54">
        <f t="shared" si="39"/>
        <v>0.9</v>
      </c>
      <c r="AF115" s="67">
        <f>('Indicator Data'!BD118+'Indicator Data'!BC118*0.5+'Indicator Data'!BB118*0.25)/1000</f>
        <v>5.46</v>
      </c>
      <c r="AG115" s="59">
        <f>AF115*1000/'Indicator Data'!CJ118</f>
        <v>1.3503961409338707E-3</v>
      </c>
      <c r="AH115" s="54">
        <f t="shared" si="40"/>
        <v>0.1</v>
      </c>
      <c r="AI115" s="53">
        <f>IF('Indicator Data'!BH118="No data","x",ROUND(IF('Indicator Data'!BH118&lt;$AI$194,10,IF('Indicator Data'!BH118&gt;$AI$195,0,($AI$195-'Indicator Data'!BH118)/($AI$195-$AI$194)*10)),1))</f>
        <v>5.9</v>
      </c>
      <c r="AJ115" s="53">
        <f>IF('Indicator Data'!BI118="No data","x",ROUND(IF('Indicator Data'!BI118&gt;$AJ$195,10,IF('Indicator Data'!BI118&lt;$AJ$194,0,10-($AJ$195-'Indicator Data'!BI118)/($AJ$195-$AJ$194)*10)),1))</f>
        <v>0</v>
      </c>
      <c r="AK115" s="54">
        <f t="shared" si="47"/>
        <v>3</v>
      </c>
      <c r="AL115" s="60">
        <f t="shared" si="48"/>
        <v>1.3</v>
      </c>
      <c r="AM115" s="61">
        <f t="shared" si="49"/>
        <v>1.2</v>
      </c>
      <c r="AN115" s="53">
        <f>IF('Indicator Data'!BJ118="No data","x",ROUND((IF(LOG('Indicator Data'!BJ118)&gt;AN$195,10,IF(LOG('Indicator Data'!BJ118)&lt;AN$194,0,10-(AN$195-LOG('Indicator Data'!BJ118))/(AN$195-AN$194)*10))),1))</f>
        <v>5.0999999999999996</v>
      </c>
      <c r="AO115" s="53">
        <f>IF('Indicator Data'!BK118="No data","x",ROUND((IF(LOG('Indicator Data'!BK118)&gt;AO$195,10,IF(LOG('Indicator Data'!BK118)&lt;AO$194,0,10-(AO$195-LOG('Indicator Data'!BK118))/(AO$195-AO$194)*10))),1))</f>
        <v>2.9</v>
      </c>
      <c r="AP115" s="54">
        <f t="shared" si="41"/>
        <v>4</v>
      </c>
      <c r="AQ115" s="54">
        <f>IF('Indicator Data'!BL118=0,10,ROUND(IF(LOG('Indicator Data'!BL118)&gt;AQ$195,0,IF(LOG('Indicator Data'!BL118)&lt;AQ$194,10,(AQ$195-LOG('Indicator Data'!BL118))/(AQ$195-AQ$194)*10)),1))</f>
        <v>0.7</v>
      </c>
      <c r="AR115" s="54">
        <f>IF('Indicator Data'!BM118="No data","x",ROUND(IF('Indicator Data'!BM118&gt;AR$195,10,IF('Indicator Data'!BM118&lt;AR$194,0,10-(AR$195-'Indicator Data'!BM118)/(AR$195-AR$194)*10)),1))</f>
        <v>8</v>
      </c>
      <c r="AS115" s="56">
        <f t="shared" si="42"/>
        <v>4.2</v>
      </c>
      <c r="AT115" s="53">
        <f>IF('Indicator Data'!BN118="No data","x",ROUND(IF('Indicator Data'!BN118^2&gt;AT$195,0,IF('Indicator Data'!BN118^2&lt;AT$194,10,(AT$195-'Indicator Data'!BN118^2)/(AT$195-AT$194)*10)),1))</f>
        <v>0.1</v>
      </c>
      <c r="AU115" s="53">
        <f>IF('Indicator Data'!BO118="No data","x",ROUND(IF('Indicator Data'!BO118&gt;AU$195,0,IF('Indicator Data'!BO118&lt;AU$194,10,(AU$195-'Indicator Data'!BO118)/(AU$195-AU$194)*10)),1))</f>
        <v>5.7</v>
      </c>
      <c r="AV115" s="53">
        <f>IF('Indicator Data'!BP118="No data","x",ROUND(IF('Indicator Data'!BP118&gt;AV$195,0,IF('Indicator Data'!BP118&lt;AV$194,10,(AV$195-'Indicator Data'!BP118)/(AV$195-AV$194)*10)),1))</f>
        <v>7.8</v>
      </c>
      <c r="AW115" s="54">
        <f t="shared" si="43"/>
        <v>4.5</v>
      </c>
      <c r="AX115" s="54">
        <f>IF('Indicator Data'!BQ118="No data","x",ROUND(IF('Indicator Data'!BQ118&gt;AX$195,0,IF('Indicator Data'!BQ118&lt;AX$194,10,(AX$195-'Indicator Data'!BQ118)/(AX$195-AX$194)*10)),1))</f>
        <v>8.3000000000000007</v>
      </c>
      <c r="AY115" s="56">
        <f t="shared" si="44"/>
        <v>6.4</v>
      </c>
      <c r="AZ115" s="61">
        <f t="shared" si="45"/>
        <v>5.3</v>
      </c>
    </row>
    <row r="116" spans="1:52" s="2" customFormat="1" x14ac:dyDescent="0.3">
      <c r="A116" s="98" t="str">
        <f>'Indicator Data'!A119</f>
        <v>Mongolia</v>
      </c>
      <c r="B116" s="39" t="str">
        <f>'Indicator Data'!B119</f>
        <v>MNG</v>
      </c>
      <c r="C116" s="53">
        <f>ROUND(IF('Indicator Data'!AL119="No data",IF((0.1022*LN('Indicator Data'!CI119)-0.1711)&gt;C$195,0,IF((0.1022*LN('Indicator Data'!CI119)-0.1711)&lt;C$194,10,(C$195-(0.1022*LN('Indicator Data'!CI119)-0.1711))/(C$195-C$194)*10)),IF('Indicator Data'!AL119&gt;C$195,0,IF('Indicator Data'!AL119&lt;C$194,10,(C$195-'Indicator Data'!AL119)/(C$195-C$194)*10))),1)</f>
        <v>3.3</v>
      </c>
      <c r="D116" s="53">
        <f>IF('Indicator Data'!AM119="No data","x",ROUND((IF(LOG('Indicator Data'!AM119*1000)&gt;D$195,10,IF(LOG('Indicator Data'!AM119*1000)&lt;D$194,0,10-(D$195-LOG('Indicator Data'!AM119*1000))/(D$195-D$194)*10))),1))</f>
        <v>6</v>
      </c>
      <c r="E116" s="54">
        <f t="shared" si="29"/>
        <v>4.8</v>
      </c>
      <c r="F116" s="53">
        <f>IF('Indicator Data'!AZ119="No data","x",ROUND(IF('Indicator Data'!AZ119&gt;F$195,10,IF('Indicator Data'!AZ119&lt;F$194,0,10-(F$195-'Indicator Data'!AZ119)/(F$195-F$194)*10)),1))</f>
        <v>4.3</v>
      </c>
      <c r="G116" s="53">
        <f>IF('Indicator Data'!BA119="No data","x",ROUND(IF('Indicator Data'!BA119&gt;G$195,10,IF('Indicator Data'!BA119&lt;G$194,0,10-(G$195-'Indicator Data'!BA119)/(G$195-G$194)*10)),1))</f>
        <v>1.8</v>
      </c>
      <c r="H116" s="54">
        <f t="shared" si="30"/>
        <v>3.1</v>
      </c>
      <c r="I116" s="55">
        <f>SUM(IF('Indicator Data'!AN119=0,0,'Indicator Data'!AN119),SUM('Indicator Data'!AO119:AP119))</f>
        <v>843.19693000000007</v>
      </c>
      <c r="J116" s="55">
        <f>I116/'Indicator Data'!CJ119*1000000</f>
        <v>261.44295518432233</v>
      </c>
      <c r="K116" s="53">
        <f t="shared" si="31"/>
        <v>5.2</v>
      </c>
      <c r="L116" s="53">
        <f>IF('Indicator Data'!AQ119="No data","x",ROUND(IF('Indicator Data'!AQ119&gt;L$195,10,IF('Indicator Data'!AQ119&lt;L$194,0,10-(L$195-'Indicator Data'!AQ119)/(L$195-L$194)*10)),1))</f>
        <v>1.9</v>
      </c>
      <c r="M116" s="53">
        <f>IF('Indicator Data'!AR119="No data","x",IF('Indicator Data'!AR119=0,0,ROUND(IF('Indicator Data'!AR119&gt;M$195,10,IF('Indicator Data'!AR119&lt;M$194,0,10-(M$195-'Indicator Data'!AR119)/(M$195-M$194)*10)),1)))</f>
        <v>1.1000000000000001</v>
      </c>
      <c r="N116" s="54">
        <f t="shared" si="32"/>
        <v>2.7</v>
      </c>
      <c r="O116" s="56">
        <f t="shared" si="33"/>
        <v>3.9</v>
      </c>
      <c r="P116" s="67">
        <f>IF(AND('Indicator Data'!BE119="No data",'Indicator Data'!BF119="No data"),0,SUM('Indicator Data'!BE119:BG119)/1000)</f>
        <v>8.9999999999999993E-3</v>
      </c>
      <c r="Q116" s="53">
        <f t="shared" si="34"/>
        <v>0</v>
      </c>
      <c r="R116" s="57">
        <f>P116*1000/'Indicator Data'!CJ119</f>
        <v>2.7905540365984264E-6</v>
      </c>
      <c r="S116" s="53">
        <f t="shared" si="35"/>
        <v>0</v>
      </c>
      <c r="T116" s="58">
        <f t="shared" si="36"/>
        <v>0</v>
      </c>
      <c r="U116" s="53">
        <f>IF('Indicator Data'!AV119="No data","x",ROUND(IF('Indicator Data'!AV119&gt;U$195,10,IF('Indicator Data'!AV119&lt;U$194,0,10-(U$195-'Indicator Data'!AV119)/(U$195-U$194)*10)),1))</f>
        <v>0.2</v>
      </c>
      <c r="V116" s="53">
        <f>IF('Indicator Data'!AW119="No data","x",IF('Indicator Data'!AW119=0,0,ROUND(IF('Indicator Data'!AW119&gt;V$195,10,IF('Indicator Data'!AW119&lt;V$194,0,10-(V$195-'Indicator Data'!AW119)/(V$195-V$194)*10)),1)))</f>
        <v>0</v>
      </c>
      <c r="W116" s="53">
        <f t="shared" si="37"/>
        <v>0.1</v>
      </c>
      <c r="X116" s="53">
        <f>IF('Indicator Data'!AU119="No data","x",ROUND(IF('Indicator Data'!AU119&gt;X$195,10,IF('Indicator Data'!AU119&lt;X$194,0,10-(X$195-'Indicator Data'!AU119)/(X$195-X$194)*10)),1))</f>
        <v>7.8</v>
      </c>
      <c r="Y116" s="159" t="str">
        <f>IF('Indicator Data'!AX119="No data","x",ROUND(IF('Indicator Data'!AX119&gt;Y$195,10,IF('Indicator Data'!AX119&lt;Y$194,0,10-(Y$195-'Indicator Data'!AX119)/(Y$195-Y$194)*10)),1))</f>
        <v>x</v>
      </c>
      <c r="Z116" s="57">
        <f>IF('Indicator Data'!AY119="No data","x",IF(('Indicator Data'!AY119/'Indicator Data'!CJ119)&gt;1,1,IF('Indicator Data'!AY119&gt;'Indicator Data'!AY119,1,'Indicator Data'!AY119/'Indicator Data'!CJ119)))</f>
        <v>5.2710465135748055E-6</v>
      </c>
      <c r="AA116" s="159">
        <f t="shared" si="38"/>
        <v>0</v>
      </c>
      <c r="AB116" s="54">
        <f t="shared" si="46"/>
        <v>2.6</v>
      </c>
      <c r="AC116" s="53">
        <f>IF('Indicator Data'!AS119="No data","x",ROUND(IF('Indicator Data'!AS119&gt;AC$195,10,IF('Indicator Data'!AS119&lt;AC$194,0,10-(AC$195-'Indicator Data'!AS119)/(AC$195-AC$194)*10)),1))</f>
        <v>1.3</v>
      </c>
      <c r="AD116" s="53">
        <f>IF('Indicator Data'!AT119="No data","x",ROUND(IF('Indicator Data'!AT119&gt;AD$195,10,IF('Indicator Data'!AT119&lt;AD$194,0,10-(AD$195-'Indicator Data'!AT119)/(AD$195-AD$194)*10)),1))</f>
        <v>0.4</v>
      </c>
      <c r="AE116" s="54">
        <f t="shared" si="39"/>
        <v>0.9</v>
      </c>
      <c r="AF116" s="67">
        <f>('Indicator Data'!BD119+'Indicator Data'!BC119*0.5+'Indicator Data'!BB119*0.25)/1000</f>
        <v>138.65049999999999</v>
      </c>
      <c r="AG116" s="59">
        <f>AF116*1000/'Indicator Data'!CJ119</f>
        <v>4.2990190272376674E-2</v>
      </c>
      <c r="AH116" s="54">
        <f t="shared" si="40"/>
        <v>4.3</v>
      </c>
      <c r="AI116" s="53">
        <f>IF('Indicator Data'!BH119="No data","x",ROUND(IF('Indicator Data'!BH119&lt;$AI$194,10,IF('Indicator Data'!BH119&gt;$AI$195,0,($AI$195-'Indicator Data'!BH119)/($AI$195-$AI$194)*10)),1))</f>
        <v>4.9000000000000004</v>
      </c>
      <c r="AJ116" s="53">
        <f>IF('Indicator Data'!BI119="No data","x",ROUND(IF('Indicator Data'!BI119&gt;$AJ$195,10,IF('Indicator Data'!BI119&lt;$AJ$194,0,10-($AJ$195-'Indicator Data'!BI119)/($AJ$195-$AJ$194)*10)),1))</f>
        <v>2.8</v>
      </c>
      <c r="AK116" s="54">
        <f t="shared" si="47"/>
        <v>3.9</v>
      </c>
      <c r="AL116" s="60">
        <f t="shared" si="48"/>
        <v>3</v>
      </c>
      <c r="AM116" s="61">
        <f t="shared" si="49"/>
        <v>1.6</v>
      </c>
      <c r="AN116" s="53">
        <f>IF('Indicator Data'!BJ119="No data","x",ROUND((IF(LOG('Indicator Data'!BJ119)&gt;AN$195,10,IF(LOG('Indicator Data'!BJ119)&lt;AN$194,0,10-(AN$195-LOG('Indicator Data'!BJ119))/(AN$195-AN$194)*10))),1))</f>
        <v>4.5999999999999996</v>
      </c>
      <c r="AO116" s="53">
        <f>IF('Indicator Data'!BK119="No data","x",ROUND((IF(LOG('Indicator Data'!BK119)&gt;AO$195,10,IF(LOG('Indicator Data'!BK119)&lt;AO$194,0,10-(AO$195-LOG('Indicator Data'!BK119))/(AO$195-AO$194)*10))),1))</f>
        <v>4.2</v>
      </c>
      <c r="AP116" s="54">
        <f t="shared" si="41"/>
        <v>4.4000000000000004</v>
      </c>
      <c r="AQ116" s="54">
        <f>IF('Indicator Data'!BL119=0,10,ROUND(IF(LOG('Indicator Data'!BL119)&gt;AQ$195,0,IF(LOG('Indicator Data'!BL119)&lt;AQ$194,10,(AQ$195-LOG('Indicator Data'!BL119))/(AQ$195-AQ$194)*10)),1))</f>
        <v>4.9000000000000004</v>
      </c>
      <c r="AR116" s="54">
        <f>IF('Indicator Data'!BM119="No data","x",ROUND(IF('Indicator Data'!BM119&gt;AR$195,10,IF('Indicator Data'!BM119&lt;AR$194,0,10-(AR$195-'Indicator Data'!BM119)/(AR$195-AR$194)*10)),1))</f>
        <v>10</v>
      </c>
      <c r="AS116" s="56">
        <f t="shared" si="42"/>
        <v>6.4</v>
      </c>
      <c r="AT116" s="53">
        <f>IF('Indicator Data'!BN119="No data","x",ROUND(IF('Indicator Data'!BN119^2&gt;AT$195,0,IF('Indicator Data'!BN119^2&lt;AT$194,10,(AT$195-'Indicator Data'!BN119^2)/(AT$195-AT$194)*10)),1))</f>
        <v>0.3</v>
      </c>
      <c r="AU116" s="53">
        <f>IF('Indicator Data'!BO119="No data","x",ROUND(IF('Indicator Data'!BO119&gt;AU$195,0,IF('Indicator Data'!BO119&lt;AU$194,10,(AU$195-'Indicator Data'!BO119)/(AU$195-AU$194)*10)),1))</f>
        <v>3.4</v>
      </c>
      <c r="AV116" s="53">
        <f>IF('Indicator Data'!BP119="No data","x",ROUND(IF('Indicator Data'!BP119&gt;AV$195,0,IF('Indicator Data'!BP119&lt;AV$194,10,(AV$195-'Indicator Data'!BP119)/(AV$195-AV$194)*10)),1))</f>
        <v>2.9</v>
      </c>
      <c r="AW116" s="54">
        <f t="shared" si="43"/>
        <v>2.2000000000000002</v>
      </c>
      <c r="AX116" s="54">
        <f>IF('Indicator Data'!BQ119="No data","x",ROUND(IF('Indicator Data'!BQ119&gt;AX$195,0,IF('Indicator Data'!BQ119&lt;AX$194,10,(AX$195-'Indicator Data'!BQ119)/(AX$195-AX$194)*10)),1))</f>
        <v>8.8000000000000007</v>
      </c>
      <c r="AY116" s="56">
        <f t="shared" si="44"/>
        <v>5.5</v>
      </c>
      <c r="AZ116" s="61">
        <f t="shared" si="45"/>
        <v>6</v>
      </c>
    </row>
    <row r="117" spans="1:52" s="2" customFormat="1" x14ac:dyDescent="0.3">
      <c r="A117" s="98" t="str">
        <f>'Indicator Data'!A120</f>
        <v>Montenegro</v>
      </c>
      <c r="B117" s="39" t="str">
        <f>'Indicator Data'!B120</f>
        <v>MNE</v>
      </c>
      <c r="C117" s="53">
        <f>ROUND(IF('Indicator Data'!AL120="No data",IF((0.1022*LN('Indicator Data'!CI120)-0.1711)&gt;C$195,0,IF((0.1022*LN('Indicator Data'!CI120)-0.1711)&lt;C$194,10,(C$195-(0.1022*LN('Indicator Data'!CI120)-0.1711))/(C$195-C$194)*10)),IF('Indicator Data'!AL120&gt;C$195,0,IF('Indicator Data'!AL120&lt;C$194,10,(C$195-'Indicator Data'!AL120)/(C$195-C$194)*10))),1)</f>
        <v>1.7</v>
      </c>
      <c r="D117" s="53">
        <f>IF('Indicator Data'!AM120="No data","x",ROUND((IF(LOG('Indicator Data'!AM120*1000)&gt;D$195,10,IF(LOG('Indicator Data'!AM120*1000)&lt;D$194,0,10-(D$195-LOG('Indicator Data'!AM120*1000))/(D$195-D$194)*10))),1))</f>
        <v>0.9</v>
      </c>
      <c r="E117" s="54">
        <f t="shared" si="29"/>
        <v>1.3</v>
      </c>
      <c r="F117" s="53">
        <f>IF('Indicator Data'!AZ120="No data","x",ROUND(IF('Indicator Data'!AZ120&gt;F$195,10,IF('Indicator Data'!AZ120&lt;F$194,0,10-(F$195-'Indicator Data'!AZ120)/(F$195-F$194)*10)),1))</f>
        <v>1.6</v>
      </c>
      <c r="G117" s="53">
        <f>IF('Indicator Data'!BA120="No data","x",ROUND(IF('Indicator Data'!BA120&gt;G$195,10,IF('Indicator Data'!BA120&lt;G$194,0,10-(G$195-'Indicator Data'!BA120)/(G$195-G$194)*10)),1))</f>
        <v>1.7</v>
      </c>
      <c r="H117" s="54">
        <f t="shared" si="30"/>
        <v>1.7</v>
      </c>
      <c r="I117" s="55">
        <f>SUM(IF('Indicator Data'!AN120=0,0,'Indicator Data'!AN120),SUM('Indicator Data'!AO120:AP120))</f>
        <v>12.04</v>
      </c>
      <c r="J117" s="55">
        <f>I117/'Indicator Data'!CJ120*1000000</f>
        <v>19.172340872755527</v>
      </c>
      <c r="K117" s="53">
        <f t="shared" si="31"/>
        <v>0.4</v>
      </c>
      <c r="L117" s="53">
        <f>IF('Indicator Data'!AQ120="No data","x",ROUND(IF('Indicator Data'!AQ120&gt;L$195,10,IF('Indicator Data'!AQ120&lt;L$194,0,10-(L$195-'Indicator Data'!AQ120)/(L$195-L$194)*10)),1))</f>
        <v>1.9</v>
      </c>
      <c r="M117" s="53">
        <f>IF('Indicator Data'!AR120="No data","x",IF('Indicator Data'!AR120=0,0,ROUND(IF('Indicator Data'!AR120&gt;M$195,10,IF('Indicator Data'!AR120&lt;M$194,0,10-(M$195-'Indicator Data'!AR120)/(M$195-M$194)*10)),1)))</f>
        <v>3.6</v>
      </c>
      <c r="N117" s="54">
        <f t="shared" si="32"/>
        <v>2</v>
      </c>
      <c r="O117" s="56">
        <f t="shared" si="33"/>
        <v>1.6</v>
      </c>
      <c r="P117" s="67">
        <f>IF(AND('Indicator Data'!BE120="No data",'Indicator Data'!BF120="No data"),0,SUM('Indicator Data'!BE120:BG120)/1000)</f>
        <v>0.89800000000000002</v>
      </c>
      <c r="Q117" s="53">
        <f t="shared" si="34"/>
        <v>0</v>
      </c>
      <c r="R117" s="57">
        <f>P117*1000/'Indicator Data'!CJ120</f>
        <v>1.429963629878278E-3</v>
      </c>
      <c r="S117" s="53">
        <f t="shared" si="35"/>
        <v>3.5</v>
      </c>
      <c r="T117" s="58">
        <f t="shared" si="36"/>
        <v>1.8</v>
      </c>
      <c r="U117" s="53">
        <f>IF('Indicator Data'!AV120="No data","x",ROUND(IF('Indicator Data'!AV120&gt;U$195,10,IF('Indicator Data'!AV120&lt;U$194,0,10-(U$195-'Indicator Data'!AV120)/(U$195-U$194)*10)),1))</f>
        <v>0.2</v>
      </c>
      <c r="V117" s="53">
        <f>IF('Indicator Data'!AW120="No data","x",IF('Indicator Data'!AW120=0,0,ROUND(IF('Indicator Data'!AW120&gt;V$195,10,IF('Indicator Data'!AW120&lt;V$194,0,10-(V$195-'Indicator Data'!AW120)/(V$195-V$194)*10)),1)))</f>
        <v>0.3</v>
      </c>
      <c r="W117" s="53">
        <f t="shared" si="37"/>
        <v>0.25</v>
      </c>
      <c r="X117" s="53">
        <f>IF('Indicator Data'!AU120="No data","x",ROUND(IF('Indicator Data'!AU120&gt;X$195,10,IF('Indicator Data'!AU120&lt;X$194,0,10-(X$195-'Indicator Data'!AU120)/(X$195-X$194)*10)),1))</f>
        <v>0.3</v>
      </c>
      <c r="Y117" s="159" t="str">
        <f>IF('Indicator Data'!AX120="No data","x",ROUND(IF('Indicator Data'!AX120&gt;Y$195,10,IF('Indicator Data'!AX120&lt;Y$194,0,10-(Y$195-'Indicator Data'!AX120)/(Y$195-Y$194)*10)),1))</f>
        <v>x</v>
      </c>
      <c r="Z117" s="57">
        <f>IF('Indicator Data'!AY120="No data","x",IF(('Indicator Data'!AY120/'Indicator Data'!CJ120)&gt;1,1,IF('Indicator Data'!AY120&gt;'Indicator Data'!AY120,1,'Indicator Data'!AY120/'Indicator Data'!CJ120)))</f>
        <v>6.3695484627094786E-6</v>
      </c>
      <c r="AA117" s="159">
        <f t="shared" si="38"/>
        <v>0</v>
      </c>
      <c r="AB117" s="54">
        <f t="shared" si="46"/>
        <v>0.2</v>
      </c>
      <c r="AC117" s="53">
        <f>IF('Indicator Data'!AS120="No data","x",ROUND(IF('Indicator Data'!AS120&gt;AC$195,10,IF('Indicator Data'!AS120&lt;AC$194,0,10-(AC$195-'Indicator Data'!AS120)/(AC$195-AC$194)*10)),1))</f>
        <v>0.2</v>
      </c>
      <c r="AD117" s="53">
        <f>IF('Indicator Data'!AT120="No data","x",ROUND(IF('Indicator Data'!AT120&gt;AD$195,10,IF('Indicator Data'!AT120&lt;AD$194,0,10-(AD$195-'Indicator Data'!AT120)/(AD$195-AD$194)*10)),1))</f>
        <v>0.2</v>
      </c>
      <c r="AE117" s="54">
        <f t="shared" si="39"/>
        <v>0.2</v>
      </c>
      <c r="AF117" s="67">
        <f>('Indicator Data'!BD120+'Indicator Data'!BC120*0.5+'Indicator Data'!BB120*0.25)/1000</f>
        <v>0.05</v>
      </c>
      <c r="AG117" s="59">
        <f>AF117*1000/'Indicator Data'!CJ120</f>
        <v>7.9619355783868483E-5</v>
      </c>
      <c r="AH117" s="54">
        <f t="shared" si="40"/>
        <v>0</v>
      </c>
      <c r="AI117" s="53">
        <f>IF('Indicator Data'!BH120="No data","x",ROUND(IF('Indicator Data'!BH120&lt;$AI$194,10,IF('Indicator Data'!BH120&gt;$AI$195,0,($AI$195-'Indicator Data'!BH120)/($AI$195-$AI$194)*10)),1))</f>
        <v>1.2</v>
      </c>
      <c r="AJ117" s="53">
        <f>IF('Indicator Data'!BI120="No data","x",ROUND(IF('Indicator Data'!BI120&gt;$AJ$195,10,IF('Indicator Data'!BI120&lt;$AJ$194,0,10-($AJ$195-'Indicator Data'!BI120)/($AJ$195-$AJ$194)*10)),1))</f>
        <v>0</v>
      </c>
      <c r="AK117" s="54">
        <f t="shared" si="47"/>
        <v>0.6</v>
      </c>
      <c r="AL117" s="60">
        <f t="shared" si="48"/>
        <v>0.3</v>
      </c>
      <c r="AM117" s="61">
        <f t="shared" si="49"/>
        <v>1.1000000000000001</v>
      </c>
      <c r="AN117" s="53">
        <f>IF('Indicator Data'!BJ120="No data","x",ROUND((IF(LOG('Indicator Data'!BJ120)&gt;AN$195,10,IF(LOG('Indicator Data'!BJ120)&lt;AN$194,0,10-(AN$195-LOG('Indicator Data'!BJ120))/(AN$195-AN$194)*10))),1))</f>
        <v>4.4000000000000004</v>
      </c>
      <c r="AO117" s="53">
        <f>IF('Indicator Data'!BK120="No data","x",ROUND((IF(LOG('Indicator Data'!BK120)&gt;AO$195,10,IF(LOG('Indicator Data'!BK120)&lt;AO$194,0,10-(AO$195-LOG('Indicator Data'!BK120))/(AO$195-AO$194)*10))),1))</f>
        <v>5.7</v>
      </c>
      <c r="AP117" s="54">
        <f t="shared" si="41"/>
        <v>5.0999999999999996</v>
      </c>
      <c r="AQ117" s="54">
        <f>IF('Indicator Data'!BL120=0,10,ROUND(IF(LOG('Indicator Data'!BL120)&gt;AQ$195,0,IF(LOG('Indicator Data'!BL120)&lt;AQ$194,10,(AQ$195-LOG('Indicator Data'!BL120))/(AQ$195-AQ$194)*10)),1))</f>
        <v>4.2</v>
      </c>
      <c r="AR117" s="54">
        <f>IF('Indicator Data'!BM120="No data","x",ROUND(IF('Indicator Data'!BM120&gt;AR$195,10,IF('Indicator Data'!BM120&lt;AR$194,0,10-(AR$195-'Indicator Data'!BM120)/(AR$195-AR$194)*10)),1))</f>
        <v>2</v>
      </c>
      <c r="AS117" s="56">
        <f t="shared" si="42"/>
        <v>3.8</v>
      </c>
      <c r="AT117" s="53">
        <f>IF('Indicator Data'!BN120="No data","x",ROUND(IF('Indicator Data'!BN120^2&gt;AT$195,0,IF('Indicator Data'!BN120^2&lt;AT$194,10,(AT$195-'Indicator Data'!BN120^2)/(AT$195-AT$194)*10)),1))</f>
        <v>0.3</v>
      </c>
      <c r="AU117" s="53">
        <f>IF('Indicator Data'!BO120="No data","x",ROUND(IF('Indicator Data'!BO120&gt;AU$195,0,IF('Indicator Data'!BO120&lt;AU$194,10,(AU$195-'Indicator Data'!BO120)/(AU$195-AU$194)*10)),1))</f>
        <v>1</v>
      </c>
      <c r="AV117" s="53">
        <f>IF('Indicator Data'!BP120="No data","x",ROUND(IF('Indicator Data'!BP120&gt;AV$195,0,IF('Indicator Data'!BP120&lt;AV$194,10,(AV$195-'Indicator Data'!BP120)/(AV$195-AV$194)*10)),1))</f>
        <v>3.8</v>
      </c>
      <c r="AW117" s="54">
        <f t="shared" si="43"/>
        <v>1.7</v>
      </c>
      <c r="AX117" s="54">
        <f>IF('Indicator Data'!BQ120="No data","x",ROUND(IF('Indicator Data'!BQ120&gt;AX$195,0,IF('Indicator Data'!BQ120&lt;AX$194,10,(AX$195-'Indicator Data'!BQ120)/(AX$195-AX$194)*10)),1))</f>
        <v>6.3</v>
      </c>
      <c r="AY117" s="56">
        <f t="shared" si="44"/>
        <v>4</v>
      </c>
      <c r="AZ117" s="61">
        <f t="shared" si="45"/>
        <v>3.9</v>
      </c>
    </row>
    <row r="118" spans="1:52" s="2" customFormat="1" x14ac:dyDescent="0.3">
      <c r="A118" s="98" t="str">
        <f>'Indicator Data'!A121</f>
        <v>Morocco</v>
      </c>
      <c r="B118" s="39" t="str">
        <f>'Indicator Data'!B121</f>
        <v>MAR</v>
      </c>
      <c r="C118" s="53">
        <f>ROUND(IF('Indicator Data'!AL121="No data",IF((0.1022*LN('Indicator Data'!CI121)-0.1711)&gt;C$195,0,IF((0.1022*LN('Indicator Data'!CI121)-0.1711)&lt;C$194,10,(C$195-(0.1022*LN('Indicator Data'!CI121)-0.1711))/(C$195-C$194)*10)),IF('Indicator Data'!AL121&gt;C$195,0,IF('Indicator Data'!AL121&lt;C$194,10,(C$195-'Indicator Data'!AL121)/(C$195-C$194)*10))),1)</f>
        <v>4.5</v>
      </c>
      <c r="D118" s="53">
        <f>IF('Indicator Data'!AM121="No data","x",ROUND((IF(LOG('Indicator Data'!AM121*1000)&gt;D$195,10,IF(LOG('Indicator Data'!AM121*1000)&lt;D$194,0,10-(D$195-LOG('Indicator Data'!AM121*1000))/(D$195-D$194)*10))),1))</f>
        <v>7.1</v>
      </c>
      <c r="E118" s="54">
        <f t="shared" si="29"/>
        <v>6</v>
      </c>
      <c r="F118" s="53">
        <f>IF('Indicator Data'!AZ121="No data","x",ROUND(IF('Indicator Data'!AZ121&gt;F$195,10,IF('Indicator Data'!AZ121&lt;F$194,0,10-(F$195-'Indicator Data'!AZ121)/(F$195-F$194)*10)),1))</f>
        <v>6.6</v>
      </c>
      <c r="G118" s="53">
        <f>IF('Indicator Data'!BA121="No data","x",ROUND(IF('Indicator Data'!BA121&gt;G$195,10,IF('Indicator Data'!BA121&lt;G$194,0,10-(G$195-'Indicator Data'!BA121)/(G$195-G$194)*10)),1))</f>
        <v>3.6</v>
      </c>
      <c r="H118" s="54">
        <f t="shared" si="30"/>
        <v>5.0999999999999996</v>
      </c>
      <c r="I118" s="55">
        <f>SUM(IF('Indicator Data'!AN121=0,0,'Indicator Data'!AN121),SUM('Indicator Data'!AO121:AP121))</f>
        <v>1208.3653300000001</v>
      </c>
      <c r="J118" s="55">
        <f>I118/'Indicator Data'!CJ121*1000000</f>
        <v>33.131527823467607</v>
      </c>
      <c r="K118" s="53">
        <f t="shared" si="31"/>
        <v>0.7</v>
      </c>
      <c r="L118" s="53">
        <f>IF('Indicator Data'!AQ121="No data","x",ROUND(IF('Indicator Data'!AQ121&gt;L$195,10,IF('Indicator Data'!AQ121&lt;L$194,0,10-(L$195-'Indicator Data'!AQ121)/(L$195-L$194)*10)),1))</f>
        <v>0.5</v>
      </c>
      <c r="M118" s="53">
        <f>IF('Indicator Data'!AR121="No data","x",IF('Indicator Data'!AR121=0,0,ROUND(IF('Indicator Data'!AR121&gt;M$195,10,IF('Indicator Data'!AR121&lt;M$194,0,10-(M$195-'Indicator Data'!AR121)/(M$195-M$194)*10)),1)))</f>
        <v>2</v>
      </c>
      <c r="N118" s="54">
        <f t="shared" si="32"/>
        <v>1.1000000000000001</v>
      </c>
      <c r="O118" s="56">
        <f t="shared" si="33"/>
        <v>4.5999999999999996</v>
      </c>
      <c r="P118" s="67">
        <f>IF(AND('Indicator Data'!BE121="No data",'Indicator Data'!BF121="No data"),0,SUM('Indicator Data'!BE121:BG121)/1000)</f>
        <v>7.7750000000000004</v>
      </c>
      <c r="Q118" s="53">
        <f t="shared" si="34"/>
        <v>3</v>
      </c>
      <c r="R118" s="57">
        <f>P118*1000/'Indicator Data'!CJ121</f>
        <v>2.1317859957754718E-4</v>
      </c>
      <c r="S118" s="53">
        <f t="shared" si="35"/>
        <v>2.2000000000000002</v>
      </c>
      <c r="T118" s="58">
        <f t="shared" si="36"/>
        <v>2.6</v>
      </c>
      <c r="U118" s="53">
        <f>IF('Indicator Data'!AV121="No data","x",ROUND(IF('Indicator Data'!AV121&gt;U$195,10,IF('Indicator Data'!AV121&lt;U$194,0,10-(U$195-'Indicator Data'!AV121)/(U$195-U$194)*10)),1))</f>
        <v>0.2</v>
      </c>
      <c r="V118" s="53">
        <f>IF('Indicator Data'!AW121="No data","x",IF('Indicator Data'!AW121=0,0,ROUND(IF('Indicator Data'!AW121&gt;V$195,10,IF('Indicator Data'!AW121&lt;V$194,0,10-(V$195-'Indicator Data'!AW121)/(V$195-V$194)*10)),1)))</f>
        <v>0.2</v>
      </c>
      <c r="W118" s="53">
        <f t="shared" si="37"/>
        <v>0.2</v>
      </c>
      <c r="X118" s="53">
        <f>IF('Indicator Data'!AU121="No data","x",ROUND(IF('Indicator Data'!AU121&gt;X$195,10,IF('Indicator Data'!AU121&lt;X$194,0,10-(X$195-'Indicator Data'!AU121)/(X$195-X$194)*10)),1))</f>
        <v>1.8</v>
      </c>
      <c r="Y118" s="159">
        <f>IF('Indicator Data'!AX121="No data","x",ROUND(IF('Indicator Data'!AX121&gt;Y$195,10,IF('Indicator Data'!AX121&lt;Y$194,0,10-(Y$195-'Indicator Data'!AX121)/(Y$195-Y$194)*10)),1))</f>
        <v>0</v>
      </c>
      <c r="Z118" s="57">
        <f>IF('Indicator Data'!AY121="No data","x",IF(('Indicator Data'!AY121/'Indicator Data'!CJ121)&gt;1,1,IF('Indicator Data'!AY121&gt;'Indicator Data'!AY121,1,'Indicator Data'!AY121/'Indicator Data'!CJ121)))</f>
        <v>1.8990031905776101E-4</v>
      </c>
      <c r="AA118" s="159">
        <f t="shared" si="38"/>
        <v>0</v>
      </c>
      <c r="AB118" s="54">
        <f t="shared" si="46"/>
        <v>0.5</v>
      </c>
      <c r="AC118" s="53">
        <f>IF('Indicator Data'!AS121="No data","x",ROUND(IF('Indicator Data'!AS121&gt;AC$195,10,IF('Indicator Data'!AS121&lt;AC$194,0,10-(AC$195-'Indicator Data'!AS121)/(AC$195-AC$194)*10)),1))</f>
        <v>1.7</v>
      </c>
      <c r="AD118" s="53">
        <f>IF('Indicator Data'!AT121="No data","x",ROUND(IF('Indicator Data'!AT121&gt;AD$195,10,IF('Indicator Data'!AT121&lt;AD$194,0,10-(AD$195-'Indicator Data'!AT121)/(AD$195-AD$194)*10)),1))</f>
        <v>0.7</v>
      </c>
      <c r="AE118" s="54">
        <f t="shared" si="39"/>
        <v>1.2</v>
      </c>
      <c r="AF118" s="67">
        <f>('Indicator Data'!BD121+'Indicator Data'!BC121*0.5+'Indicator Data'!BB121*0.25)/1000</f>
        <v>447.529</v>
      </c>
      <c r="AG118" s="59">
        <f>AF118*1000/'Indicator Data'!CJ121</f>
        <v>1.2270560191683617E-2</v>
      </c>
      <c r="AH118" s="54">
        <f t="shared" si="40"/>
        <v>1.2</v>
      </c>
      <c r="AI118" s="53">
        <f>IF('Indicator Data'!BH121="No data","x",ROUND(IF('Indicator Data'!BH121&lt;$AI$194,10,IF('Indicator Data'!BH121&gt;$AI$195,0,($AI$195-'Indicator Data'!BH121)/($AI$195-$AI$194)*10)),1))</f>
        <v>0</v>
      </c>
      <c r="AJ118" s="53">
        <f>IF('Indicator Data'!BI121="No data","x",ROUND(IF('Indicator Data'!BI121&gt;$AJ$195,10,IF('Indicator Data'!BI121&lt;$AJ$194,0,10-($AJ$195-'Indicator Data'!BI121)/($AJ$195-$AJ$194)*10)),1))</f>
        <v>0</v>
      </c>
      <c r="AK118" s="54">
        <f t="shared" si="47"/>
        <v>0</v>
      </c>
      <c r="AL118" s="60">
        <f t="shared" si="48"/>
        <v>0.7</v>
      </c>
      <c r="AM118" s="61">
        <f t="shared" si="49"/>
        <v>1.7</v>
      </c>
      <c r="AN118" s="53">
        <f>IF('Indicator Data'!BJ121="No data","x",ROUND((IF(LOG('Indicator Data'!BJ121)&gt;AN$195,10,IF(LOG('Indicator Data'!BJ121)&lt;AN$194,0,10-(AN$195-LOG('Indicator Data'!BJ121))/(AN$195-AN$194)*10))),1))</f>
        <v>7.3</v>
      </c>
      <c r="AO118" s="53">
        <f>IF('Indicator Data'!BK121="No data","x",ROUND((IF(LOG('Indicator Data'!BK121)&gt;AO$195,10,IF(LOG('Indicator Data'!BK121)&lt;AO$194,0,10-(AO$195-LOG('Indicator Data'!BK121))/(AO$195-AO$194)*10))),1))</f>
        <v>7.6</v>
      </c>
      <c r="AP118" s="54">
        <f t="shared" si="41"/>
        <v>7.5</v>
      </c>
      <c r="AQ118" s="54">
        <f>IF('Indicator Data'!BL121=0,10,ROUND(IF(LOG('Indicator Data'!BL121)&gt;AQ$195,0,IF(LOG('Indicator Data'!BL121)&lt;AQ$194,10,(AQ$195-LOG('Indicator Data'!BL121))/(AQ$195-AQ$194)*10)),1))</f>
        <v>3.5</v>
      </c>
      <c r="AR118" s="54">
        <f>IF('Indicator Data'!BM121="No data","x",ROUND(IF('Indicator Data'!BM121&gt;AR$195,10,IF('Indicator Data'!BM121&lt;AR$194,0,10-(AR$195-'Indicator Data'!BM121)/(AR$195-AR$194)*10)),1))</f>
        <v>6</v>
      </c>
      <c r="AS118" s="56">
        <f t="shared" si="42"/>
        <v>5.7</v>
      </c>
      <c r="AT118" s="53">
        <f>IF('Indicator Data'!BN121="No data","x",ROUND(IF('Indicator Data'!BN121^2&gt;AT$195,0,IF('Indicator Data'!BN121^2&lt;AT$194,10,(AT$195-'Indicator Data'!BN121^2)/(AT$195-AT$194)*10)),1))</f>
        <v>5</v>
      </c>
      <c r="AU118" s="53">
        <f>IF('Indicator Data'!BO121="No data","x",ROUND(IF('Indicator Data'!BO121&gt;AU$195,0,IF('Indicator Data'!BO121&lt;AU$194,10,(AU$195-'Indicator Data'!BO121)/(AU$195-AU$194)*10)),1))</f>
        <v>3.9</v>
      </c>
      <c r="AV118" s="53">
        <f>IF('Indicator Data'!BP121="No data","x",ROUND(IF('Indicator Data'!BP121&gt;AV$195,0,IF('Indicator Data'!BP121&lt;AV$194,10,(AV$195-'Indicator Data'!BP121)/(AV$195-AV$194)*10)),1))</f>
        <v>8.1999999999999993</v>
      </c>
      <c r="AW118" s="54">
        <f t="shared" si="43"/>
        <v>5.7</v>
      </c>
      <c r="AX118" s="54">
        <f>IF('Indicator Data'!BQ121="No data","x",ROUND(IF('Indicator Data'!BQ121&gt;AX$195,0,IF('Indicator Data'!BQ121&lt;AX$194,10,(AX$195-'Indicator Data'!BQ121)/(AX$195-AX$194)*10)),1))</f>
        <v>6</v>
      </c>
      <c r="AY118" s="56">
        <f t="shared" si="44"/>
        <v>5.9</v>
      </c>
      <c r="AZ118" s="61">
        <f t="shared" si="45"/>
        <v>5.8</v>
      </c>
    </row>
    <row r="119" spans="1:52" s="2" customFormat="1" x14ac:dyDescent="0.3">
      <c r="A119" s="98" t="str">
        <f>'Indicator Data'!A122</f>
        <v>Mozambique</v>
      </c>
      <c r="B119" s="39" t="str">
        <f>'Indicator Data'!B122</f>
        <v>MOZ</v>
      </c>
      <c r="C119" s="53">
        <f>ROUND(IF('Indicator Data'!AL122="No data",IF((0.1022*LN('Indicator Data'!CI122)-0.1711)&gt;C$195,0,IF((0.1022*LN('Indicator Data'!CI122)-0.1711)&lt;C$194,10,(C$195-(0.1022*LN('Indicator Data'!CI122)-0.1711))/(C$195-C$194)*10)),IF('Indicator Data'!AL122&gt;C$195,0,IF('Indicator Data'!AL122&lt;C$194,10,(C$195-'Indicator Data'!AL122)/(C$195-C$194)*10))),1)</f>
        <v>9.1</v>
      </c>
      <c r="D119" s="53">
        <f>IF('Indicator Data'!AM122="No data","x",ROUND((IF(LOG('Indicator Data'!AM122*1000)&gt;D$195,10,IF(LOG('Indicator Data'!AM122*1000)&lt;D$194,0,10-(D$195-LOG('Indicator Data'!AM122*1000))/(D$195-D$194)*10))),1))</f>
        <v>9.6999999999999993</v>
      </c>
      <c r="E119" s="54">
        <f t="shared" si="29"/>
        <v>9.4</v>
      </c>
      <c r="F119" s="53">
        <f>IF('Indicator Data'!AZ122="No data","x",ROUND(IF('Indicator Data'!AZ122&gt;F$195,10,IF('Indicator Data'!AZ122&lt;F$194,0,10-(F$195-'Indicator Data'!AZ122)/(F$195-F$194)*10)),1))</f>
        <v>7.6</v>
      </c>
      <c r="G119" s="53">
        <f>IF('Indicator Data'!BA122="No data","x",ROUND(IF('Indicator Data'!BA122&gt;G$195,10,IF('Indicator Data'!BA122&lt;G$194,0,10-(G$195-'Indicator Data'!BA122)/(G$195-G$194)*10)),1))</f>
        <v>7.3</v>
      </c>
      <c r="H119" s="54">
        <f t="shared" si="30"/>
        <v>7.5</v>
      </c>
      <c r="I119" s="55">
        <f>SUM(IF('Indicator Data'!AN122=0,0,'Indicator Data'!AN122),SUM('Indicator Data'!AO122:AP122))</f>
        <v>6595.1061300000001</v>
      </c>
      <c r="J119" s="55">
        <f>I119/'Indicator Data'!CJ122*1000000</f>
        <v>217.18687976566457</v>
      </c>
      <c r="K119" s="53">
        <f t="shared" si="31"/>
        <v>4.3</v>
      </c>
      <c r="L119" s="53">
        <f>IF('Indicator Data'!AQ122="No data","x",ROUND(IF('Indicator Data'!AQ122&gt;L$195,10,IF('Indicator Data'!AQ122&lt;L$194,0,10-(L$195-'Indicator Data'!AQ122)/(L$195-L$194)*10)),1))</f>
        <v>8.4</v>
      </c>
      <c r="M119" s="53">
        <f>IF('Indicator Data'!AR122="No data","x",IF('Indicator Data'!AR122=0,0,ROUND(IF('Indicator Data'!AR122&gt;M$195,10,IF('Indicator Data'!AR122&lt;M$194,0,10-(M$195-'Indicator Data'!AR122)/(M$195-M$194)*10)),1)))</f>
        <v>0.7</v>
      </c>
      <c r="N119" s="54">
        <f t="shared" si="32"/>
        <v>4.5</v>
      </c>
      <c r="O119" s="56">
        <f t="shared" si="33"/>
        <v>7.7</v>
      </c>
      <c r="P119" s="67">
        <f>IF(AND('Indicator Data'!BE122="No data",'Indicator Data'!BF122="No data"),0,SUM('Indicator Data'!BE122:BG122)/1000)</f>
        <v>55.962000000000003</v>
      </c>
      <c r="Q119" s="53">
        <f t="shared" si="34"/>
        <v>5.8</v>
      </c>
      <c r="R119" s="57">
        <f>P119*1000/'Indicator Data'!CJ122</f>
        <v>1.8429138100081067E-3</v>
      </c>
      <c r="S119" s="53">
        <f t="shared" si="35"/>
        <v>3.7</v>
      </c>
      <c r="T119" s="58">
        <f t="shared" si="36"/>
        <v>4.8</v>
      </c>
      <c r="U119" s="53">
        <f>IF('Indicator Data'!AV122="No data","x",ROUND(IF('Indicator Data'!AV122&gt;U$195,10,IF('Indicator Data'!AV122&lt;U$194,0,10-(U$195-'Indicator Data'!AV122)/(U$195-U$194)*10)),1))</f>
        <v>10</v>
      </c>
      <c r="V119" s="53">
        <f>IF('Indicator Data'!AW122="No data","x",IF('Indicator Data'!AW122=0,0,ROUND(IF('Indicator Data'!AW122&gt;V$195,10,IF('Indicator Data'!AW122&lt;V$194,0,10-(V$195-'Indicator Data'!AW122)/(V$195-V$194)*10)),1)))</f>
        <v>10</v>
      </c>
      <c r="W119" s="53">
        <f t="shared" si="37"/>
        <v>10</v>
      </c>
      <c r="X119" s="53">
        <f>IF('Indicator Data'!AU122="No data","x",ROUND(IF('Indicator Data'!AU122&gt;X$195,10,IF('Indicator Data'!AU122&lt;X$194,0,10-(X$195-'Indicator Data'!AU122)/(X$195-X$194)*10)),1))</f>
        <v>10</v>
      </c>
      <c r="Y119" s="159">
        <f>IF('Indicator Data'!AX122="No data","x",ROUND(IF('Indicator Data'!AX122&gt;Y$195,10,IF('Indicator Data'!AX122&lt;Y$194,0,10-(Y$195-'Indicator Data'!AX122)/(Y$195-Y$194)*10)),1))</f>
        <v>8.4</v>
      </c>
      <c r="Z119" s="57">
        <f>IF('Indicator Data'!AY122="No data","x",IF(('Indicator Data'!AY122/'Indicator Data'!CJ122)&gt;1,1,IF('Indicator Data'!AY122&gt;'Indicator Data'!AY122,1,'Indicator Data'!AY122/'Indicator Data'!CJ122)))</f>
        <v>0.77241881663672807</v>
      </c>
      <c r="AA119" s="159">
        <f t="shared" si="38"/>
        <v>8.6</v>
      </c>
      <c r="AB119" s="54">
        <f t="shared" si="46"/>
        <v>9.3000000000000007</v>
      </c>
      <c r="AC119" s="53">
        <f>IF('Indicator Data'!AS122="No data","x",ROUND(IF('Indicator Data'!AS122&gt;AC$195,10,IF('Indicator Data'!AS122&lt;AC$194,0,10-(AC$195-'Indicator Data'!AS122)/(AC$195-AC$194)*10)),1))</f>
        <v>5.6</v>
      </c>
      <c r="AD119" s="53">
        <f>IF('Indicator Data'!AT122="No data","x",ROUND(IF('Indicator Data'!AT122&gt;AD$195,10,IF('Indicator Data'!AT122&lt;AD$194,0,10-(AD$195-'Indicator Data'!AT122)/(AD$195-AD$194)*10)),1))</f>
        <v>3.5</v>
      </c>
      <c r="AE119" s="54">
        <f t="shared" si="39"/>
        <v>4.5999999999999996</v>
      </c>
      <c r="AF119" s="67">
        <f>('Indicator Data'!BD122+'Indicator Data'!BC122*0.5+'Indicator Data'!BB122*0.25)/1000</f>
        <v>2252.9372499999999</v>
      </c>
      <c r="AG119" s="59">
        <f>AF119*1000/'Indicator Data'!CJ122</f>
        <v>7.4192651640518331E-2</v>
      </c>
      <c r="AH119" s="54">
        <f t="shared" si="40"/>
        <v>7.4</v>
      </c>
      <c r="AI119" s="53">
        <f>IF('Indicator Data'!BH122="No data","x",ROUND(IF('Indicator Data'!BH122&lt;$AI$194,10,IF('Indicator Data'!BH122&gt;$AI$195,0,($AI$195-'Indicator Data'!BH122)/($AI$195-$AI$194)*10)),1))</f>
        <v>5.9</v>
      </c>
      <c r="AJ119" s="53">
        <f>IF('Indicator Data'!BI122="No data","x",ROUND(IF('Indicator Data'!BI122&gt;$AJ$195,10,IF('Indicator Data'!BI122&lt;$AJ$194,0,10-($AJ$195-'Indicator Data'!BI122)/($AJ$195-$AJ$194)*10)),1))</f>
        <v>7.6</v>
      </c>
      <c r="AK119" s="54">
        <f t="shared" si="47"/>
        <v>6.8</v>
      </c>
      <c r="AL119" s="60">
        <f t="shared" si="48"/>
        <v>7.4</v>
      </c>
      <c r="AM119" s="61">
        <f t="shared" si="49"/>
        <v>6.3</v>
      </c>
      <c r="AN119" s="53">
        <f>IF('Indicator Data'!BJ122="No data","x",ROUND((IF(LOG('Indicator Data'!BJ122)&gt;AN$195,10,IF(LOG('Indicator Data'!BJ122)&lt;AN$194,0,10-(AN$195-LOG('Indicator Data'!BJ122))/(AN$195-AN$194)*10))),1))</f>
        <v>4.3</v>
      </c>
      <c r="AO119" s="53">
        <f>IF('Indicator Data'!BK122="No data","x",ROUND((IF(LOG('Indicator Data'!BK122)&gt;AO$195,10,IF(LOG('Indicator Data'!BK122)&lt;AO$194,0,10-(AO$195-LOG('Indicator Data'!BK122))/(AO$195-AO$194)*10))),1))</f>
        <v>5.4</v>
      </c>
      <c r="AP119" s="54">
        <f t="shared" si="41"/>
        <v>4.9000000000000004</v>
      </c>
      <c r="AQ119" s="54">
        <f>IF('Indicator Data'!BL122=0,10,ROUND(IF(LOG('Indicator Data'!BL122)&gt;AQ$195,0,IF(LOG('Indicator Data'!BL122)&lt;AQ$194,10,(AQ$195-LOG('Indicator Data'!BL122))/(AQ$195-AQ$194)*10)),1))</f>
        <v>3.1</v>
      </c>
      <c r="AR119" s="54">
        <f>IF('Indicator Data'!BM122="No data","x",ROUND(IF('Indicator Data'!BM122&gt;AR$195,10,IF('Indicator Data'!BM122&lt;AR$194,0,10-(AR$195-'Indicator Data'!BM122)/(AR$195-AR$194)*10)),1))</f>
        <v>4</v>
      </c>
      <c r="AS119" s="56">
        <f t="shared" si="42"/>
        <v>4</v>
      </c>
      <c r="AT119" s="53">
        <f>IF('Indicator Data'!BN122="No data","x",ROUND(IF('Indicator Data'!BN122^2&gt;AT$195,0,IF('Indicator Data'!BN122^2&lt;AT$194,10,(AT$195-'Indicator Data'!BN122^2)/(AT$195-AT$194)*10)),1))</f>
        <v>6.9</v>
      </c>
      <c r="AU119" s="53">
        <f>IF('Indicator Data'!BO122="No data","x",ROUND(IF('Indicator Data'!BO122&gt;AU$195,0,IF('Indicator Data'!BO122&lt;AU$194,10,(AU$195-'Indicator Data'!BO122)/(AU$195-AU$194)*10)),1))</f>
        <v>7.8</v>
      </c>
      <c r="AV119" s="53">
        <f>IF('Indicator Data'!BP122="No data","x",ROUND(IF('Indicator Data'!BP122&gt;AV$195,0,IF('Indicator Data'!BP122&lt;AV$194,10,(AV$195-'Indicator Data'!BP122)/(AV$195-AV$194)*10)),1))</f>
        <v>7.5</v>
      </c>
      <c r="AW119" s="54">
        <f t="shared" si="43"/>
        <v>7.4</v>
      </c>
      <c r="AX119" s="54">
        <f>IF('Indicator Data'!BQ122="No data","x",ROUND(IF('Indicator Data'!BQ122&gt;AX$195,0,IF('Indicator Data'!BQ122&lt;AX$194,10,(AX$195-'Indicator Data'!BQ122)/(AX$195-AX$194)*10)),1))</f>
        <v>7.6</v>
      </c>
      <c r="AY119" s="56">
        <f t="shared" si="44"/>
        <v>7.5</v>
      </c>
      <c r="AZ119" s="61">
        <f t="shared" si="45"/>
        <v>5.8</v>
      </c>
    </row>
    <row r="120" spans="1:52" s="2" customFormat="1" x14ac:dyDescent="0.3">
      <c r="A120" s="98" t="str">
        <f>'Indicator Data'!A123</f>
        <v>Myanmar</v>
      </c>
      <c r="B120" s="39" t="str">
        <f>'Indicator Data'!B123</f>
        <v>MMR</v>
      </c>
      <c r="C120" s="53">
        <f>ROUND(IF('Indicator Data'!AL123="No data",IF((0.1022*LN('Indicator Data'!CI123)-0.1711)&gt;C$195,0,IF((0.1022*LN('Indicator Data'!CI123)-0.1711)&lt;C$194,10,(C$195-(0.1022*LN('Indicator Data'!CI123)-0.1711))/(C$195-C$194)*10)),IF('Indicator Data'!AL123&gt;C$195,0,IF('Indicator Data'!AL123&lt;C$194,10,(C$195-'Indicator Data'!AL123)/(C$195-C$194)*10))),1)</f>
        <v>6.3</v>
      </c>
      <c r="D120" s="53">
        <f>IF('Indicator Data'!AM123="No data","x",ROUND((IF(LOG('Indicator Data'!AM123*1000)&gt;D$195,10,IF(LOG('Indicator Data'!AM123*1000)&lt;D$194,0,10-(D$195-LOG('Indicator Data'!AM123*1000))/(D$195-D$194)*10))),1))</f>
        <v>8.3000000000000007</v>
      </c>
      <c r="E120" s="54">
        <f t="shared" si="29"/>
        <v>7.4</v>
      </c>
      <c r="F120" s="53">
        <f>IF('Indicator Data'!AZ123="No data","x",ROUND(IF('Indicator Data'!AZ123&gt;F$195,10,IF('Indicator Data'!AZ123&lt;F$194,0,10-(F$195-'Indicator Data'!AZ123)/(F$195-F$194)*10)),1))</f>
        <v>6.1</v>
      </c>
      <c r="G120" s="53">
        <f>IF('Indicator Data'!BA123="No data","x",ROUND(IF('Indicator Data'!BA123&gt;G$195,10,IF('Indicator Data'!BA123&lt;G$194,0,10-(G$195-'Indicator Data'!BA123)/(G$195-G$194)*10)),1))</f>
        <v>3.3</v>
      </c>
      <c r="H120" s="54">
        <f t="shared" si="30"/>
        <v>4.7</v>
      </c>
      <c r="I120" s="55">
        <f>SUM(IF('Indicator Data'!AN123=0,0,'Indicator Data'!AN123),SUM('Indicator Data'!AO123:AP123))</f>
        <v>6913.8622899999991</v>
      </c>
      <c r="J120" s="55">
        <f>I120/'Indicator Data'!CJ123*1000000</f>
        <v>127.92688139247018</v>
      </c>
      <c r="K120" s="53">
        <f t="shared" si="31"/>
        <v>2.6</v>
      </c>
      <c r="L120" s="53">
        <f>IF('Indicator Data'!AQ123="No data","x",ROUND(IF('Indicator Data'!AQ123&gt;L$195,10,IF('Indicator Data'!AQ123&lt;L$194,0,10-(L$195-'Indicator Data'!AQ123)/(L$195-L$194)*10)),1))</f>
        <v>1.6</v>
      </c>
      <c r="M120" s="53">
        <f>IF('Indicator Data'!AR123="No data","x",IF('Indicator Data'!AR123=0,0,ROUND(IF('Indicator Data'!AR123&gt;M$195,10,IF('Indicator Data'!AR123&lt;M$194,0,10-(M$195-'Indicator Data'!AR123)/(M$195-M$194)*10)),1)))</f>
        <v>1.3</v>
      </c>
      <c r="N120" s="54">
        <f t="shared" si="32"/>
        <v>1.8</v>
      </c>
      <c r="O120" s="56">
        <f t="shared" si="33"/>
        <v>5.3</v>
      </c>
      <c r="P120" s="67">
        <f>IF(AND('Indicator Data'!BE123="No data",'Indicator Data'!BF123="No data"),0,SUM('Indicator Data'!BE123:BG123)/1000)</f>
        <v>401.09500000000003</v>
      </c>
      <c r="Q120" s="53">
        <f t="shared" si="34"/>
        <v>8.6999999999999993</v>
      </c>
      <c r="R120" s="57">
        <f>P120*1000/'Indicator Data'!CJ123</f>
        <v>7.4214426524414961E-3</v>
      </c>
      <c r="S120" s="53">
        <f t="shared" si="35"/>
        <v>5.2</v>
      </c>
      <c r="T120" s="58">
        <f t="shared" si="36"/>
        <v>7</v>
      </c>
      <c r="U120" s="53">
        <f>IF('Indicator Data'!AV123="No data","x",ROUND(IF('Indicator Data'!AV123&gt;U$195,10,IF('Indicator Data'!AV123&lt;U$194,0,10-(U$195-'Indicator Data'!AV123)/(U$195-U$194)*10)),1))</f>
        <v>1.6</v>
      </c>
      <c r="V120" s="53">
        <f>IF('Indicator Data'!AW123="No data","x",IF('Indicator Data'!AW123=0,0,ROUND(IF('Indicator Data'!AW123&gt;V$195,10,IF('Indicator Data'!AW123&lt;V$194,0,10-(V$195-'Indicator Data'!AW123)/(V$195-V$194)*10)),1)))</f>
        <v>1.2</v>
      </c>
      <c r="W120" s="53">
        <f t="shared" si="37"/>
        <v>1.4</v>
      </c>
      <c r="X120" s="53">
        <f>IF('Indicator Data'!AU123="No data","x",ROUND(IF('Indicator Data'!AU123&gt;X$195,10,IF('Indicator Data'!AU123&lt;X$194,0,10-(X$195-'Indicator Data'!AU123)/(X$195-X$194)*10)),1))</f>
        <v>6.5</v>
      </c>
      <c r="Y120" s="159">
        <f>IF('Indicator Data'!AX123="No data","x",ROUND(IF('Indicator Data'!AX123&gt;Y$195,10,IF('Indicator Data'!AX123&lt;Y$194,0,10-(Y$195-'Indicator Data'!AX123)/(Y$195-Y$194)*10)),1))</f>
        <v>0.1</v>
      </c>
      <c r="Z120" s="57">
        <f>IF('Indicator Data'!AY123="No data","x",IF(('Indicator Data'!AY123/'Indicator Data'!CJ123)&gt;1,1,IF('Indicator Data'!AY123&gt;'Indicator Data'!AY123,1,'Indicator Data'!AY123/'Indicator Data'!CJ123)))</f>
        <v>0.69353165565068586</v>
      </c>
      <c r="AA120" s="159">
        <f t="shared" si="38"/>
        <v>7.7</v>
      </c>
      <c r="AB120" s="54">
        <f t="shared" si="46"/>
        <v>3.9</v>
      </c>
      <c r="AC120" s="53">
        <f>IF('Indicator Data'!AS123="No data","x",ROUND(IF('Indicator Data'!AS123&gt;AC$195,10,IF('Indicator Data'!AS123&lt;AC$194,0,10-(AC$195-'Indicator Data'!AS123)/(AC$195-AC$194)*10)),1))</f>
        <v>3.6</v>
      </c>
      <c r="AD120" s="53">
        <f>IF('Indicator Data'!AT123="No data","x",ROUND(IF('Indicator Data'!AT123&gt;AD$195,10,IF('Indicator Data'!AT123&lt;AD$194,0,10-(AD$195-'Indicator Data'!AT123)/(AD$195-AD$194)*10)),1))</f>
        <v>4.2</v>
      </c>
      <c r="AE120" s="54">
        <f t="shared" si="39"/>
        <v>3.9</v>
      </c>
      <c r="AF120" s="67">
        <f>('Indicator Data'!BD123+'Indicator Data'!BC123*0.5+'Indicator Data'!BB123*0.25)/1000</f>
        <v>144.5025</v>
      </c>
      <c r="AG120" s="59">
        <f>AF120*1000/'Indicator Data'!CJ123</f>
        <v>2.673723224882951E-3</v>
      </c>
      <c r="AH120" s="54">
        <f t="shared" si="40"/>
        <v>0.3</v>
      </c>
      <c r="AI120" s="53">
        <f>IF('Indicator Data'!BH123="No data","x",ROUND(IF('Indicator Data'!BH123&lt;$AI$194,10,IF('Indicator Data'!BH123&gt;$AI$195,0,($AI$195-'Indicator Data'!BH123)/($AI$195-$AI$194)*10)),1))</f>
        <v>4.3</v>
      </c>
      <c r="AJ120" s="53">
        <f>IF('Indicator Data'!BI123="No data","x",ROUND(IF('Indicator Data'!BI123&gt;$AJ$195,10,IF('Indicator Data'!BI123&lt;$AJ$194,0,10-($AJ$195-'Indicator Data'!BI123)/($AJ$195-$AJ$194)*10)),1))</f>
        <v>1.9</v>
      </c>
      <c r="AK120" s="54">
        <f t="shared" si="47"/>
        <v>3.1</v>
      </c>
      <c r="AL120" s="60">
        <f t="shared" si="48"/>
        <v>2.9</v>
      </c>
      <c r="AM120" s="61">
        <f t="shared" si="49"/>
        <v>5.3</v>
      </c>
      <c r="AN120" s="53">
        <f>IF('Indicator Data'!BJ123="No data","x",ROUND((IF(LOG('Indicator Data'!BJ123)&gt;AN$195,10,IF(LOG('Indicator Data'!BJ123)&lt;AN$194,0,10-(AN$195-LOG('Indicator Data'!BJ123))/(AN$195-AN$194)*10))),1))</f>
        <v>6.3</v>
      </c>
      <c r="AO120" s="53">
        <f>IF('Indicator Data'!BK123="No data","x",ROUND((IF(LOG('Indicator Data'!BK123)&gt;AO$195,10,IF(LOG('Indicator Data'!BK123)&lt;AO$194,0,10-(AO$195-LOG('Indicator Data'!BK123))/(AO$195-AO$194)*10))),1))</f>
        <v>6.3</v>
      </c>
      <c r="AP120" s="54">
        <f t="shared" si="41"/>
        <v>6.3</v>
      </c>
      <c r="AQ120" s="54">
        <f>IF('Indicator Data'!BL123=0,10,ROUND(IF(LOG('Indicator Data'!BL123)&gt;AQ$195,0,IF(LOG('Indicator Data'!BL123)&lt;AQ$194,10,(AQ$195-LOG('Indicator Data'!BL123))/(AQ$195-AQ$194)*10)),1))</f>
        <v>1.7</v>
      </c>
      <c r="AR120" s="54">
        <f>IF('Indicator Data'!BM123="No data","x",ROUND(IF('Indicator Data'!BM123&gt;AR$195,10,IF('Indicator Data'!BM123&lt;AR$194,0,10-(AR$195-'Indicator Data'!BM123)/(AR$195-AR$194)*10)),1))</f>
        <v>6</v>
      </c>
      <c r="AS120" s="56">
        <f t="shared" si="42"/>
        <v>4.7</v>
      </c>
      <c r="AT120" s="53">
        <f>IF('Indicator Data'!BN123="No data","x",ROUND(IF('Indicator Data'!BN123^2&gt;AT$195,0,IF('Indicator Data'!BN123^2&lt;AT$194,10,(AT$195-'Indicator Data'!BN123^2)/(AT$195-AT$194)*10)),1))</f>
        <v>4.7</v>
      </c>
      <c r="AU120" s="53">
        <f>IF('Indicator Data'!BO123="No data","x",ROUND(IF('Indicator Data'!BO123&gt;AU$195,0,IF('Indicator Data'!BO123&lt;AU$194,10,(AU$195-'Indicator Data'!BO123)/(AU$195-AU$194)*10)),1))</f>
        <v>4.4000000000000004</v>
      </c>
      <c r="AV120" s="53">
        <f>IF('Indicator Data'!BP123="No data","x",ROUND(IF('Indicator Data'!BP123&gt;AV$195,0,IF('Indicator Data'!BP123&lt;AV$194,10,(AV$195-'Indicator Data'!BP123)/(AV$195-AV$194)*10)),1))</f>
        <v>6.9</v>
      </c>
      <c r="AW120" s="54">
        <f t="shared" si="43"/>
        <v>5.3</v>
      </c>
      <c r="AX120" s="54">
        <f>IF('Indicator Data'!BQ123="No data","x",ROUND(IF('Indicator Data'!BQ123&gt;AX$195,0,IF('Indicator Data'!BQ123&lt;AX$194,10,(AX$195-'Indicator Data'!BQ123)/(AX$195-AX$194)*10)),1))</f>
        <v>6.7</v>
      </c>
      <c r="AY120" s="56">
        <f t="shared" si="44"/>
        <v>6</v>
      </c>
      <c r="AZ120" s="61">
        <f t="shared" si="45"/>
        <v>5.4</v>
      </c>
    </row>
    <row r="121" spans="1:52" s="2" customFormat="1" x14ac:dyDescent="0.3">
      <c r="A121" s="98" t="str">
        <f>'Indicator Data'!A124</f>
        <v>Namibia</v>
      </c>
      <c r="B121" s="39" t="str">
        <f>'Indicator Data'!B124</f>
        <v>NAM</v>
      </c>
      <c r="C121" s="53">
        <f>ROUND(IF('Indicator Data'!AL124="No data",IF((0.1022*LN('Indicator Data'!CI124)-0.1711)&gt;C$195,0,IF((0.1022*LN('Indicator Data'!CI124)-0.1711)&lt;C$194,10,(C$195-(0.1022*LN('Indicator Data'!CI124)-0.1711))/(C$195-C$194)*10)),IF('Indicator Data'!AL124&gt;C$195,0,IF('Indicator Data'!AL124&lt;C$194,10,(C$195-'Indicator Data'!AL124)/(C$195-C$194)*10))),1)</f>
        <v>5.0999999999999996</v>
      </c>
      <c r="D121" s="53">
        <f>IF('Indicator Data'!AM124="No data","x",ROUND((IF(LOG('Indicator Data'!AM124*1000)&gt;D$195,10,IF(LOG('Indicator Data'!AM124*1000)&lt;D$194,0,10-(D$195-LOG('Indicator Data'!AM124*1000))/(D$195-D$194)*10))),1))</f>
        <v>8.3000000000000007</v>
      </c>
      <c r="E121" s="54">
        <f t="shared" si="29"/>
        <v>7</v>
      </c>
      <c r="F121" s="53">
        <f>IF('Indicator Data'!AZ124="No data","x",ROUND(IF('Indicator Data'!AZ124&gt;F$195,10,IF('Indicator Data'!AZ124&lt;F$194,0,10-(F$195-'Indicator Data'!AZ124)/(F$195-F$194)*10)),1))</f>
        <v>6.1</v>
      </c>
      <c r="G121" s="53">
        <f>IF('Indicator Data'!BA124="No data","x",ROUND(IF('Indicator Data'!BA124&gt;G$195,10,IF('Indicator Data'!BA124&lt;G$194,0,10-(G$195-'Indicator Data'!BA124)/(G$195-G$194)*10)),1))</f>
        <v>8.5</v>
      </c>
      <c r="H121" s="54">
        <f t="shared" si="30"/>
        <v>7.3</v>
      </c>
      <c r="I121" s="55">
        <f>SUM(IF('Indicator Data'!AN124=0,0,'Indicator Data'!AN124),SUM('Indicator Data'!AO124:AP124))</f>
        <v>300.46068000000002</v>
      </c>
      <c r="J121" s="55">
        <f>I121/'Indicator Data'!CJ124*1000000</f>
        <v>120.44810152157287</v>
      </c>
      <c r="K121" s="53">
        <f t="shared" si="31"/>
        <v>2.4</v>
      </c>
      <c r="L121" s="53">
        <f>IF('Indicator Data'!AQ124="No data","x",ROUND(IF('Indicator Data'!AQ124&gt;L$195,10,IF('Indicator Data'!AQ124&lt;L$194,0,10-(L$195-'Indicator Data'!AQ124)/(L$195-L$194)*10)),1))</f>
        <v>0.7</v>
      </c>
      <c r="M121" s="53">
        <f>IF('Indicator Data'!AR124="No data","x",IF('Indicator Data'!AR124=0,0,ROUND(IF('Indicator Data'!AR124&gt;M$195,10,IF('Indicator Data'!AR124&lt;M$194,0,10-(M$195-'Indicator Data'!AR124)/(M$195-M$194)*10)),1)))</f>
        <v>0.1</v>
      </c>
      <c r="N121" s="54">
        <f t="shared" si="32"/>
        <v>1.1000000000000001</v>
      </c>
      <c r="O121" s="56">
        <f t="shared" si="33"/>
        <v>5.6</v>
      </c>
      <c r="P121" s="67">
        <f>IF(AND('Indicator Data'!BE124="No data",'Indicator Data'!BF124="No data"),0,SUM('Indicator Data'!BE124:BG124)/1000)</f>
        <v>4.0309999999999997</v>
      </c>
      <c r="Q121" s="53">
        <f t="shared" si="34"/>
        <v>2</v>
      </c>
      <c r="R121" s="57">
        <f>P121*1000/'Indicator Data'!CJ124</f>
        <v>1.6159395539990793E-3</v>
      </c>
      <c r="S121" s="53">
        <f t="shared" si="35"/>
        <v>3.6</v>
      </c>
      <c r="T121" s="58">
        <f t="shared" si="36"/>
        <v>2.8</v>
      </c>
      <c r="U121" s="53">
        <f>IF('Indicator Data'!AV124="No data","x",ROUND(IF('Indicator Data'!AV124&gt;U$195,10,IF('Indicator Data'!AV124&lt;U$194,0,10-(U$195-'Indicator Data'!AV124)/(U$195-U$194)*10)),1))</f>
        <v>10</v>
      </c>
      <c r="V121" s="53">
        <f>IF('Indicator Data'!AW124="No data","x",IF('Indicator Data'!AW124=0,0,ROUND(IF('Indicator Data'!AW124&gt;V$195,10,IF('Indicator Data'!AW124&lt;V$194,0,10-(V$195-'Indicator Data'!AW124)/(V$195-V$194)*10)),1)))</f>
        <v>10</v>
      </c>
      <c r="W121" s="53">
        <f t="shared" si="37"/>
        <v>10</v>
      </c>
      <c r="X121" s="53">
        <f>IF('Indicator Data'!AU124="No data","x",ROUND(IF('Indicator Data'!AU124&gt;X$195,10,IF('Indicator Data'!AU124&lt;X$194,0,10-(X$195-'Indicator Data'!AU124)/(X$195-X$194)*10)),1))</f>
        <v>7.7</v>
      </c>
      <c r="Y121" s="159">
        <f>IF('Indicator Data'!AX124="No data","x",ROUND(IF('Indicator Data'!AX124&gt;Y$195,10,IF('Indicator Data'!AX124&lt;Y$194,0,10-(Y$195-'Indicator Data'!AX124)/(Y$195-Y$194)*10)),1))</f>
        <v>1.1000000000000001</v>
      </c>
      <c r="Z121" s="57">
        <f>IF('Indicator Data'!AY124="No data","x",IF(('Indicator Data'!AY124/'Indicator Data'!CJ124)&gt;1,1,IF('Indicator Data'!AY124&gt;'Indicator Data'!AY124,1,'Indicator Data'!AY124/'Indicator Data'!CJ124)))</f>
        <v>0.44253051884848571</v>
      </c>
      <c r="AA121" s="159">
        <f t="shared" si="38"/>
        <v>4.9000000000000004</v>
      </c>
      <c r="AB121" s="54">
        <f t="shared" si="46"/>
        <v>5.9</v>
      </c>
      <c r="AC121" s="53">
        <f>IF('Indicator Data'!AS124="No data","x",ROUND(IF('Indicator Data'!AS124&gt;AC$195,10,IF('Indicator Data'!AS124&lt;AC$194,0,10-(AC$195-'Indicator Data'!AS124)/(AC$195-AC$194)*10)),1))</f>
        <v>3</v>
      </c>
      <c r="AD121" s="53">
        <f>IF('Indicator Data'!AT124="No data","x",ROUND(IF('Indicator Data'!AT124&gt;AD$195,10,IF('Indicator Data'!AT124&lt;AD$194,0,10-(AD$195-'Indicator Data'!AT124)/(AD$195-AD$194)*10)),1))</f>
        <v>2.9</v>
      </c>
      <c r="AE121" s="54">
        <f t="shared" si="39"/>
        <v>3</v>
      </c>
      <c r="AF121" s="67">
        <f>('Indicator Data'!BD124+'Indicator Data'!BC124*0.5+'Indicator Data'!BB124*0.25)/1000</f>
        <v>290.26949999999999</v>
      </c>
      <c r="AG121" s="59">
        <f>AF121*1000/'Indicator Data'!CJ124</f>
        <v>0.11636268081605949</v>
      </c>
      <c r="AH121" s="54">
        <f t="shared" si="40"/>
        <v>10</v>
      </c>
      <c r="AI121" s="53">
        <f>IF('Indicator Data'!BH124="No data","x",ROUND(IF('Indicator Data'!BH124&lt;$AI$194,10,IF('Indicator Data'!BH124&gt;$AI$195,0,($AI$195-'Indicator Data'!BH124)/($AI$195-$AI$194)*10)),1))</f>
        <v>4.3</v>
      </c>
      <c r="AJ121" s="53">
        <f>IF('Indicator Data'!BI124="No data","x",ROUND(IF('Indicator Data'!BI124&gt;$AJ$195,10,IF('Indicator Data'!BI124&lt;$AJ$194,0,10-($AJ$195-'Indicator Data'!BI124)/($AJ$195-$AJ$194)*10)),1))</f>
        <v>7.4</v>
      </c>
      <c r="AK121" s="54">
        <f t="shared" si="47"/>
        <v>5.9</v>
      </c>
      <c r="AL121" s="60">
        <f t="shared" si="48"/>
        <v>7.2</v>
      </c>
      <c r="AM121" s="61">
        <f t="shared" si="49"/>
        <v>5.4</v>
      </c>
      <c r="AN121" s="53">
        <f>IF('Indicator Data'!BJ124="No data","x",ROUND((IF(LOG('Indicator Data'!BJ124)&gt;AN$195,10,IF(LOG('Indicator Data'!BJ124)&lt;AN$194,0,10-(AN$195-LOG('Indicator Data'!BJ124))/(AN$195-AN$194)*10))),1))</f>
        <v>4.5</v>
      </c>
      <c r="AO121" s="53">
        <f>IF('Indicator Data'!BK124="No data","x",ROUND((IF(LOG('Indicator Data'!BK124)&gt;AO$195,10,IF(LOG('Indicator Data'!BK124)&lt;AO$194,0,10-(AO$195-LOG('Indicator Data'!BK124))/(AO$195-AO$194)*10))),1))</f>
        <v>5.4</v>
      </c>
      <c r="AP121" s="54">
        <f t="shared" si="41"/>
        <v>5</v>
      </c>
      <c r="AQ121" s="54">
        <f>IF('Indicator Data'!BL124=0,10,ROUND(IF(LOG('Indicator Data'!BL124)&gt;AQ$195,0,IF(LOG('Indicator Data'!BL124)&lt;AQ$194,10,(AQ$195-LOG('Indicator Data'!BL124))/(AQ$195-AQ$194)*10)),1))</f>
        <v>3.8</v>
      </c>
      <c r="AR121" s="54">
        <f>IF('Indicator Data'!BM124="No data","x",ROUND(IF('Indicator Data'!BM124&gt;AR$195,10,IF('Indicator Data'!BM124&lt;AR$194,0,10-(AR$195-'Indicator Data'!BM124)/(AR$195-AR$194)*10)),1))</f>
        <v>4</v>
      </c>
      <c r="AS121" s="56">
        <f t="shared" si="42"/>
        <v>4.3</v>
      </c>
      <c r="AT121" s="53" t="str">
        <f>IF('Indicator Data'!BN124="No data","x",ROUND(IF('Indicator Data'!BN124^2&gt;AT$195,0,IF('Indicator Data'!BN124^2&lt;AT$194,10,(AT$195-'Indicator Data'!BN124^2)/(AT$195-AT$194)*10)),1))</f>
        <v>x</v>
      </c>
      <c r="AU121" s="53">
        <f>IF('Indicator Data'!BO124="No data","x",ROUND(IF('Indicator Data'!BO124&gt;AU$195,0,IF('Indicator Data'!BO124&lt;AU$194,10,(AU$195-'Indicator Data'!BO124)/(AU$195-AU$194)*10)),1))</f>
        <v>4.5</v>
      </c>
      <c r="AV121" s="53">
        <f>IF('Indicator Data'!BP124="No data","x",ROUND(IF('Indicator Data'!BP124&gt;AV$195,0,IF('Indicator Data'!BP124&lt;AV$194,10,(AV$195-'Indicator Data'!BP124)/(AV$195-AV$194)*10)),1))</f>
        <v>4.5999999999999996</v>
      </c>
      <c r="AW121" s="54">
        <f t="shared" si="43"/>
        <v>4.5999999999999996</v>
      </c>
      <c r="AX121" s="54">
        <f>IF('Indicator Data'!BQ124="No data","x",ROUND(IF('Indicator Data'!BQ124&gt;AX$195,0,IF('Indicator Data'!BQ124&lt;AX$194,10,(AX$195-'Indicator Data'!BQ124)/(AX$195-AX$194)*10)),1))</f>
        <v>5.9</v>
      </c>
      <c r="AY121" s="56">
        <f t="shared" si="44"/>
        <v>5.3</v>
      </c>
      <c r="AZ121" s="61">
        <f t="shared" si="45"/>
        <v>4.8</v>
      </c>
    </row>
    <row r="122" spans="1:52" s="2" customFormat="1" x14ac:dyDescent="0.3">
      <c r="A122" s="98" t="str">
        <f>'Indicator Data'!A125</f>
        <v>Nauru</v>
      </c>
      <c r="B122" s="39" t="str">
        <f>'Indicator Data'!B125</f>
        <v>NRU</v>
      </c>
      <c r="C122" s="53">
        <f>ROUND(IF('Indicator Data'!AL125="No data",IF((0.1022*LN('Indicator Data'!CI125)-0.1711)&gt;C$195,0,IF((0.1022*LN('Indicator Data'!CI125)-0.1711)&lt;C$194,10,(C$195-(0.1022*LN('Indicator Data'!CI125)-0.1711))/(C$195-C$194)*10)),IF('Indicator Data'!AL125&gt;C$195,0,IF('Indicator Data'!AL125&lt;C$194,10,(C$195-'Indicator Data'!AL125)/(C$195-C$194)*10))),1)</f>
        <v>2.8</v>
      </c>
      <c r="D122" s="53" t="str">
        <f>IF('Indicator Data'!AM125="No data","x",ROUND((IF(LOG('Indicator Data'!AM125*1000)&gt;D$195,10,IF(LOG('Indicator Data'!AM125*1000)&lt;D$194,0,10-(D$195-LOG('Indicator Data'!AM125*1000))/(D$195-D$194)*10))),1))</f>
        <v>x</v>
      </c>
      <c r="E122" s="54">
        <f t="shared" si="29"/>
        <v>2.8</v>
      </c>
      <c r="F122" s="53" t="str">
        <f>IF('Indicator Data'!AZ125="No data","x",ROUND(IF('Indicator Data'!AZ125&gt;F$195,10,IF('Indicator Data'!AZ125&lt;F$194,0,10-(F$195-'Indicator Data'!AZ125)/(F$195-F$194)*10)),1))</f>
        <v>x</v>
      </c>
      <c r="G122" s="53" t="str">
        <f>IF('Indicator Data'!BA125="No data","x",ROUND(IF('Indicator Data'!BA125&gt;G$195,10,IF('Indicator Data'!BA125&lt;G$194,0,10-(G$195-'Indicator Data'!BA125)/(G$195-G$194)*10)),1))</f>
        <v>x</v>
      </c>
      <c r="H122" s="54" t="str">
        <f t="shared" si="30"/>
        <v>x</v>
      </c>
      <c r="I122" s="55">
        <f>SUM(IF('Indicator Data'!AN125=0,0,'Indicator Data'!AN125),SUM('Indicator Data'!AO125:AP125))</f>
        <v>50.29</v>
      </c>
      <c r="J122" s="55">
        <f>I122/'Indicator Data'!CJ125*1000000</f>
        <v>4672.0549981419545</v>
      </c>
      <c r="K122" s="53">
        <f t="shared" si="31"/>
        <v>10</v>
      </c>
      <c r="L122" s="53">
        <f>IF('Indicator Data'!AQ125="No data","x",ROUND(IF('Indicator Data'!AQ125&gt;L$195,10,IF('Indicator Data'!AQ125&lt;L$194,0,10-(L$195-'Indicator Data'!AQ125)/(L$195-L$194)*10)),1))</f>
        <v>10</v>
      </c>
      <c r="M122" s="53">
        <f>IF('Indicator Data'!AR125="No data","x",IF('Indicator Data'!AR125=0,0,ROUND(IF('Indicator Data'!AR125&gt;M$195,10,IF('Indicator Data'!AR125&lt;M$194,0,10-(M$195-'Indicator Data'!AR125)/(M$195-M$194)*10)),1)))</f>
        <v>1.7</v>
      </c>
      <c r="N122" s="54">
        <f t="shared" si="32"/>
        <v>7.2</v>
      </c>
      <c r="O122" s="56">
        <f t="shared" si="33"/>
        <v>4.3</v>
      </c>
      <c r="P122" s="67">
        <f>IF(AND('Indicator Data'!BE125="No data",'Indicator Data'!BF125="No data"),0,SUM('Indicator Data'!BE125:BG125)/1000)</f>
        <v>1.379</v>
      </c>
      <c r="Q122" s="53">
        <f t="shared" si="34"/>
        <v>0.5</v>
      </c>
      <c r="R122" s="57">
        <f>P122*1000/'Indicator Data'!CJ125</f>
        <v>0.1281122259383129</v>
      </c>
      <c r="S122" s="53">
        <f t="shared" si="35"/>
        <v>10</v>
      </c>
      <c r="T122" s="58">
        <f t="shared" si="36"/>
        <v>5.3</v>
      </c>
      <c r="U122" s="53" t="str">
        <f>IF('Indicator Data'!AV125="No data","x",ROUND(IF('Indicator Data'!AV125&gt;U$195,10,IF('Indicator Data'!AV125&lt;U$194,0,10-(U$195-'Indicator Data'!AV125)/(U$195-U$194)*10)),1))</f>
        <v>x</v>
      </c>
      <c r="V122" s="53" t="str">
        <f>IF('Indicator Data'!AW125="No data","x",IF('Indicator Data'!AW125=0,0,ROUND(IF('Indicator Data'!AW125&gt;V$195,10,IF('Indicator Data'!AW125&lt;V$194,0,10-(V$195-'Indicator Data'!AW125)/(V$195-V$194)*10)),1)))</f>
        <v>x</v>
      </c>
      <c r="W122" s="53" t="str">
        <f t="shared" si="37"/>
        <v>x</v>
      </c>
      <c r="X122" s="53">
        <f>IF('Indicator Data'!AU125="No data","x",ROUND(IF('Indicator Data'!AU125&gt;X$195,10,IF('Indicator Data'!AU125&lt;X$194,0,10-(X$195-'Indicator Data'!AU125)/(X$195-X$194)*10)),1))</f>
        <v>1.7</v>
      </c>
      <c r="Y122" s="159" t="str">
        <f>IF('Indicator Data'!AX125="No data","x",ROUND(IF('Indicator Data'!AX125&gt;Y$195,10,IF('Indicator Data'!AX125&lt;Y$194,0,10-(Y$195-'Indicator Data'!AX125)/(Y$195-Y$194)*10)),1))</f>
        <v>x</v>
      </c>
      <c r="Z122" s="57">
        <f>IF('Indicator Data'!AY125="No data","x",IF(('Indicator Data'!AY125/'Indicator Data'!CJ125)&gt;1,1,IF('Indicator Data'!AY125&gt;'Indicator Data'!AY125,1,'Indicator Data'!AY125/'Indicator Data'!CJ125)))</f>
        <v>0.26421404682274247</v>
      </c>
      <c r="AA122" s="159">
        <f t="shared" si="38"/>
        <v>2.9</v>
      </c>
      <c r="AB122" s="54">
        <f t="shared" si="46"/>
        <v>2.2999999999999998</v>
      </c>
      <c r="AC122" s="53">
        <f>IF('Indicator Data'!AS125="No data","x",ROUND(IF('Indicator Data'!AS125&gt;AC$195,10,IF('Indicator Data'!AS125&lt;AC$194,0,10-(AC$195-'Indicator Data'!AS125)/(AC$195-AC$194)*10)),1))</f>
        <v>2.4</v>
      </c>
      <c r="AD122" s="53">
        <f>IF('Indicator Data'!AT125="No data","x",ROUND(IF('Indicator Data'!AT125&gt;AD$195,10,IF('Indicator Data'!AT125&lt;AD$194,0,10-(AD$195-'Indicator Data'!AT125)/(AD$195-AD$194)*10)),1))</f>
        <v>1.1000000000000001</v>
      </c>
      <c r="AE122" s="54">
        <f t="shared" si="39"/>
        <v>1.8</v>
      </c>
      <c r="AF122" s="67">
        <f>('Indicator Data'!BD125+'Indicator Data'!BC125*0.5+'Indicator Data'!BB125*0.25)/1000</f>
        <v>0</v>
      </c>
      <c r="AG122" s="59">
        <f>AF122*1000/'Indicator Data'!CJ125</f>
        <v>0</v>
      </c>
      <c r="AH122" s="54">
        <f t="shared" si="40"/>
        <v>0</v>
      </c>
      <c r="AI122" s="53">
        <f>IF('Indicator Data'!BH125="No data","x",ROUND(IF('Indicator Data'!BH125&lt;$AI$194,10,IF('Indicator Data'!BH125&gt;$AI$195,0,($AI$195-'Indicator Data'!BH125)/($AI$195-$AI$194)*10)),1))</f>
        <v>10</v>
      </c>
      <c r="AJ122" s="53">
        <f>IF('Indicator Data'!BI125="No data","x",ROUND(IF('Indicator Data'!BI125&gt;$AJ$195,10,IF('Indicator Data'!BI125&lt;$AJ$194,0,10-($AJ$195-'Indicator Data'!BI125)/($AJ$195-$AJ$194)*10)),1))</f>
        <v>0</v>
      </c>
      <c r="AK122" s="54">
        <f t="shared" si="47"/>
        <v>5</v>
      </c>
      <c r="AL122" s="60">
        <f t="shared" si="48"/>
        <v>2.5</v>
      </c>
      <c r="AM122" s="61">
        <f t="shared" si="49"/>
        <v>4</v>
      </c>
      <c r="AN122" s="53">
        <f>IF('Indicator Data'!BJ125="No data","x",ROUND((IF(LOG('Indicator Data'!BJ125)&gt;AN$195,10,IF(LOG('Indicator Data'!BJ125)&lt;AN$194,0,10-(AN$195-LOG('Indicator Data'!BJ125))/(AN$195-AN$194)*10))),1))</f>
        <v>1.6</v>
      </c>
      <c r="AO122" s="53" t="str">
        <f>IF('Indicator Data'!BK125="No data","x",ROUND((IF(LOG('Indicator Data'!BK125)&gt;AO$195,10,IF(LOG('Indicator Data'!BK125)&lt;AO$194,0,10-(AO$195-LOG('Indicator Data'!BK125))/(AO$195-AO$194)*10))),1))</f>
        <v>x</v>
      </c>
      <c r="AP122" s="54">
        <f t="shared" si="41"/>
        <v>1.6</v>
      </c>
      <c r="AQ122" s="54">
        <f>IF('Indicator Data'!BL125=0,10,ROUND(IF(LOG('Indicator Data'!BL125)&gt;AQ$195,0,IF(LOG('Indicator Data'!BL125)&lt;AQ$194,10,(AQ$195-LOG('Indicator Data'!BL125))/(AQ$195-AQ$194)*10)),1))</f>
        <v>2.1</v>
      </c>
      <c r="AR122" s="54">
        <f>IF('Indicator Data'!BM125="No data","x",ROUND(IF('Indicator Data'!BM125&gt;AR$195,10,IF('Indicator Data'!BM125&lt;AR$194,0,10-(AR$195-'Indicator Data'!BM125)/(AR$195-AR$194)*10)),1))</f>
        <v>0</v>
      </c>
      <c r="AS122" s="56">
        <f t="shared" si="42"/>
        <v>1.2</v>
      </c>
      <c r="AT122" s="53" t="str">
        <f>IF('Indicator Data'!BN125="No data","x",ROUND(IF('Indicator Data'!BN125^2&gt;AT$195,0,IF('Indicator Data'!BN125^2&lt;AT$194,10,(AT$195-'Indicator Data'!BN125^2)/(AT$195-AT$194)*10)),1))</f>
        <v>x</v>
      </c>
      <c r="AU122" s="53">
        <f>IF('Indicator Data'!BO125="No data","x",ROUND(IF('Indicator Data'!BO125&gt;AU$195,0,IF('Indicator Data'!BO125&lt;AU$194,10,(AU$195-'Indicator Data'!BO125)/(AU$195-AU$194)*10)),1))</f>
        <v>5.4</v>
      </c>
      <c r="AV122" s="53">
        <f>IF('Indicator Data'!BP125="No data","x",ROUND(IF('Indicator Data'!BP125&gt;AV$195,0,IF('Indicator Data'!BP125&lt;AV$194,10,(AV$195-'Indicator Data'!BP125)/(AV$195-AV$194)*10)),1))</f>
        <v>8</v>
      </c>
      <c r="AW122" s="54">
        <f t="shared" si="43"/>
        <v>6.7</v>
      </c>
      <c r="AX122" s="54" t="str">
        <f>IF('Indicator Data'!BQ125="No data","x",ROUND(IF('Indicator Data'!BQ125&gt;AX$195,0,IF('Indicator Data'!BQ125&lt;AX$194,10,(AX$195-'Indicator Data'!BQ125)/(AX$195-AX$194)*10)),1))</f>
        <v>x</v>
      </c>
      <c r="AY122" s="56">
        <f t="shared" si="44"/>
        <v>6.7</v>
      </c>
      <c r="AZ122" s="61">
        <f t="shared" si="45"/>
        <v>4</v>
      </c>
    </row>
    <row r="123" spans="1:52" s="2" customFormat="1" x14ac:dyDescent="0.3">
      <c r="A123" s="98" t="str">
        <f>'Indicator Data'!A126</f>
        <v>Nepal</v>
      </c>
      <c r="B123" s="39" t="str">
        <f>'Indicator Data'!B126</f>
        <v>NPL</v>
      </c>
      <c r="C123" s="53">
        <f>ROUND(IF('Indicator Data'!AL126="No data",IF((0.1022*LN('Indicator Data'!CI126)-0.1711)&gt;C$195,0,IF((0.1022*LN('Indicator Data'!CI126)-0.1711)&lt;C$194,10,(C$195-(0.1022*LN('Indicator Data'!CI126)-0.1711))/(C$195-C$194)*10)),IF('Indicator Data'!AL126&gt;C$195,0,IF('Indicator Data'!AL126&lt;C$194,10,(C$195-'Indicator Data'!AL126)/(C$195-C$194)*10))),1)</f>
        <v>6.4</v>
      </c>
      <c r="D123" s="53">
        <f>IF('Indicator Data'!AM126="No data","x",ROUND((IF(LOG('Indicator Data'!AM126*1000)&gt;D$195,10,IF(LOG('Indicator Data'!AM126*1000)&lt;D$194,0,10-(D$195-LOG('Indicator Data'!AM126*1000))/(D$195-D$194)*10))),1))</f>
        <v>8</v>
      </c>
      <c r="E123" s="54">
        <f t="shared" si="29"/>
        <v>7.3</v>
      </c>
      <c r="F123" s="53">
        <f>IF('Indicator Data'!AZ126="No data","x",ROUND(IF('Indicator Data'!AZ126&gt;F$195,10,IF('Indicator Data'!AZ126&lt;F$194,0,10-(F$195-'Indicator Data'!AZ126)/(F$195-F$194)*10)),1))</f>
        <v>6.3</v>
      </c>
      <c r="G123" s="53">
        <f>IF('Indicator Data'!BA126="No data","x",ROUND(IF('Indicator Data'!BA126&gt;G$195,10,IF('Indicator Data'!BA126&lt;G$194,0,10-(G$195-'Indicator Data'!BA126)/(G$195-G$194)*10)),1))</f>
        <v>2</v>
      </c>
      <c r="H123" s="54">
        <f t="shared" si="30"/>
        <v>4.2</v>
      </c>
      <c r="I123" s="55">
        <f>SUM(IF('Indicator Data'!AN126=0,0,'Indicator Data'!AN126),SUM('Indicator Data'!AO126:AP126))</f>
        <v>1455.8603700000001</v>
      </c>
      <c r="J123" s="55">
        <f>I123/'Indicator Data'!CJ126*1000000</f>
        <v>50.88870192177454</v>
      </c>
      <c r="K123" s="53">
        <f t="shared" si="31"/>
        <v>1</v>
      </c>
      <c r="L123" s="53">
        <f>IF('Indicator Data'!AQ126="No data","x",ROUND(IF('Indicator Data'!AQ126&gt;L$195,10,IF('Indicator Data'!AQ126&lt;L$194,0,10-(L$195-'Indicator Data'!AQ126)/(L$195-L$194)*10)),1))</f>
        <v>3.3</v>
      </c>
      <c r="M123" s="53">
        <f>IF('Indicator Data'!AR126="No data","x",IF('Indicator Data'!AR126=0,0,ROUND(IF('Indicator Data'!AR126&gt;M$195,10,IF('Indicator Data'!AR126&lt;M$194,0,10-(M$195-'Indicator Data'!AR126)/(M$195-M$194)*10)),1)))</f>
        <v>9.5</v>
      </c>
      <c r="N123" s="54">
        <f t="shared" si="32"/>
        <v>4.5999999999999996</v>
      </c>
      <c r="O123" s="56">
        <f t="shared" si="33"/>
        <v>5.9</v>
      </c>
      <c r="P123" s="67">
        <f>IF(AND('Indicator Data'!BE126="No data",'Indicator Data'!BF126="No data"),0,SUM('Indicator Data'!BE126:BG126)/1000)</f>
        <v>20.863</v>
      </c>
      <c r="Q123" s="53">
        <f t="shared" si="34"/>
        <v>4.4000000000000004</v>
      </c>
      <c r="R123" s="57">
        <f>P123*1000/'Indicator Data'!CJ126</f>
        <v>7.2925330620407102E-4</v>
      </c>
      <c r="S123" s="53">
        <f t="shared" si="35"/>
        <v>3</v>
      </c>
      <c r="T123" s="58">
        <f t="shared" si="36"/>
        <v>3.7</v>
      </c>
      <c r="U123" s="53">
        <f>IF('Indicator Data'!AV126="No data","x",ROUND(IF('Indicator Data'!AV126&gt;U$195,10,IF('Indicator Data'!AV126&lt;U$194,0,10-(U$195-'Indicator Data'!AV126)/(U$195-U$194)*10)),1))</f>
        <v>0.4</v>
      </c>
      <c r="V123" s="53">
        <f>IF('Indicator Data'!AW126="No data","x",IF('Indicator Data'!AW126=0,0,ROUND(IF('Indicator Data'!AW126&gt;V$195,10,IF('Indicator Data'!AW126&lt;V$194,0,10-(V$195-'Indicator Data'!AW126)/(V$195-V$194)*10)),1)))</f>
        <v>0</v>
      </c>
      <c r="W123" s="53">
        <f t="shared" si="37"/>
        <v>0.2</v>
      </c>
      <c r="X123" s="53">
        <f>IF('Indicator Data'!AU126="No data","x",ROUND(IF('Indicator Data'!AU126&gt;X$195,10,IF('Indicator Data'!AU126&lt;X$194,0,10-(X$195-'Indicator Data'!AU126)/(X$195-X$194)*10)),1))</f>
        <v>2.8</v>
      </c>
      <c r="Y123" s="159">
        <f>IF('Indicator Data'!AX126="No data","x",ROUND(IF('Indicator Data'!AX126&gt;Y$195,10,IF('Indicator Data'!AX126&lt;Y$194,0,10-(Y$195-'Indicator Data'!AX126)/(Y$195-Y$194)*10)),1))</f>
        <v>0</v>
      </c>
      <c r="Z123" s="57">
        <f>IF('Indicator Data'!AY126="No data","x",IF(('Indicator Data'!AY126/'Indicator Data'!CJ126)&gt;1,1,IF('Indicator Data'!AY126&gt;'Indicator Data'!AY126,1,'Indicator Data'!AY126/'Indicator Data'!CJ126)))</f>
        <v>0.56144014157923561</v>
      </c>
      <c r="AA123" s="159">
        <f t="shared" si="38"/>
        <v>6.2</v>
      </c>
      <c r="AB123" s="54">
        <f t="shared" si="46"/>
        <v>2.2999999999999998</v>
      </c>
      <c r="AC123" s="53">
        <f>IF('Indicator Data'!AS126="No data","x",ROUND(IF('Indicator Data'!AS126&gt;AC$195,10,IF('Indicator Data'!AS126&lt;AC$194,0,10-(AC$195-'Indicator Data'!AS126)/(AC$195-AC$194)*10)),1))</f>
        <v>2.5</v>
      </c>
      <c r="AD123" s="53">
        <f>IF('Indicator Data'!AT126="No data","x",ROUND(IF('Indicator Data'!AT126&gt;AD$195,10,IF('Indicator Data'!AT126&lt;AD$194,0,10-(AD$195-'Indicator Data'!AT126)/(AD$195-AD$194)*10)),1))</f>
        <v>6</v>
      </c>
      <c r="AE123" s="54">
        <f t="shared" si="39"/>
        <v>4.3</v>
      </c>
      <c r="AF123" s="67">
        <f>('Indicator Data'!BD126+'Indicator Data'!BC126*0.5+'Indicator Data'!BB126*0.25)/1000</f>
        <v>526.50649999999996</v>
      </c>
      <c r="AG123" s="59">
        <f>AF123*1000/'Indicator Data'!CJ126</f>
        <v>1.8403710198098725E-2</v>
      </c>
      <c r="AH123" s="54">
        <f t="shared" si="40"/>
        <v>1.8</v>
      </c>
      <c r="AI123" s="53">
        <f>IF('Indicator Data'!BH126="No data","x",ROUND(IF('Indicator Data'!BH126&lt;$AI$194,10,IF('Indicator Data'!BH126&gt;$AI$195,0,($AI$195-'Indicator Data'!BH126)/($AI$195-$AI$194)*10)),1))</f>
        <v>4.0999999999999996</v>
      </c>
      <c r="AJ123" s="53">
        <f>IF('Indicator Data'!BI126="No data","x",ROUND(IF('Indicator Data'!BI126&gt;$AJ$195,10,IF('Indicator Data'!BI126&lt;$AJ$194,0,10-($AJ$195-'Indicator Data'!BI126)/($AJ$195-$AJ$194)*10)),1))</f>
        <v>1.2</v>
      </c>
      <c r="AK123" s="54">
        <f t="shared" si="47"/>
        <v>2.7</v>
      </c>
      <c r="AL123" s="60">
        <f t="shared" si="48"/>
        <v>2.8</v>
      </c>
      <c r="AM123" s="61">
        <f t="shared" si="49"/>
        <v>3.3</v>
      </c>
      <c r="AN123" s="53">
        <f>IF('Indicator Data'!BJ126="No data","x",ROUND((IF(LOG('Indicator Data'!BJ126)&gt;AN$195,10,IF(LOG('Indicator Data'!BJ126)&lt;AN$194,0,10-(AN$195-LOG('Indicator Data'!BJ126))/(AN$195-AN$194)*10))),1))</f>
        <v>6.3</v>
      </c>
      <c r="AO123" s="53">
        <f>IF('Indicator Data'!BK126="No data","x",ROUND((IF(LOG('Indicator Data'!BK126)&gt;AO$195,10,IF(LOG('Indicator Data'!BK126)&lt;AO$194,0,10-(AO$195-LOG('Indicator Data'!BK126))/(AO$195-AO$194)*10))),1))</f>
        <v>4.9000000000000004</v>
      </c>
      <c r="AP123" s="54">
        <f t="shared" si="41"/>
        <v>5.6</v>
      </c>
      <c r="AQ123" s="54">
        <f>IF('Indicator Data'!BL126=0,10,ROUND(IF(LOG('Indicator Data'!BL126)&gt;AQ$195,0,IF(LOG('Indicator Data'!BL126)&lt;AQ$194,10,(AQ$195-LOG('Indicator Data'!BL126))/(AQ$195-AQ$194)*10)),1))</f>
        <v>7.8</v>
      </c>
      <c r="AR123" s="54">
        <f>IF('Indicator Data'!BM126="No data","x",ROUND(IF('Indicator Data'!BM126&gt;AR$195,10,IF('Indicator Data'!BM126&lt;AR$194,0,10-(AR$195-'Indicator Data'!BM126)/(AR$195-AR$194)*10)),1))</f>
        <v>2</v>
      </c>
      <c r="AS123" s="56">
        <f t="shared" si="42"/>
        <v>5.0999999999999996</v>
      </c>
      <c r="AT123" s="53">
        <f>IF('Indicator Data'!BN126="No data","x",ROUND(IF('Indicator Data'!BN126^2&gt;AT$195,0,IF('Indicator Data'!BN126^2&lt;AT$194,10,(AT$195-'Indicator Data'!BN126^2)/(AT$195-AT$194)*10)),1))</f>
        <v>5.9</v>
      </c>
      <c r="AU123" s="53">
        <f>IF('Indicator Data'!BO126="No data","x",ROUND(IF('Indicator Data'!BO126&gt;AU$195,0,IF('Indicator Data'!BO126&lt;AU$194,10,(AU$195-'Indicator Data'!BO126)/(AU$195-AU$194)*10)),1))</f>
        <v>3.1</v>
      </c>
      <c r="AV123" s="53">
        <f>IF('Indicator Data'!BP126="No data","x",ROUND(IF('Indicator Data'!BP126&gt;AV$195,0,IF('Indicator Data'!BP126&lt;AV$194,10,(AV$195-'Indicator Data'!BP126)/(AV$195-AV$194)*10)),1))</f>
        <v>0.7</v>
      </c>
      <c r="AW123" s="54">
        <f t="shared" si="43"/>
        <v>3.2</v>
      </c>
      <c r="AX123" s="54">
        <f>IF('Indicator Data'!BQ126="No data","x",ROUND(IF('Indicator Data'!BQ126&gt;AX$195,0,IF('Indicator Data'!BQ126&lt;AX$194,10,(AX$195-'Indicator Data'!BQ126)/(AX$195-AX$194)*10)),1))</f>
        <v>8.5</v>
      </c>
      <c r="AY123" s="56">
        <f t="shared" si="44"/>
        <v>5.9</v>
      </c>
      <c r="AZ123" s="61">
        <f t="shared" si="45"/>
        <v>5.5</v>
      </c>
    </row>
    <row r="124" spans="1:52" s="2" customFormat="1" x14ac:dyDescent="0.3">
      <c r="A124" s="98" t="str">
        <f>'Indicator Data'!A127</f>
        <v>Netherlands</v>
      </c>
      <c r="B124" s="39" t="str">
        <f>'Indicator Data'!B127</f>
        <v>NLD</v>
      </c>
      <c r="C124" s="53">
        <f>ROUND(IF('Indicator Data'!AL127="No data",IF((0.1022*LN('Indicator Data'!CI127)-0.1711)&gt;C$195,0,IF((0.1022*LN('Indicator Data'!CI127)-0.1711)&lt;C$194,10,(C$195-(0.1022*LN('Indicator Data'!CI127)-0.1711))/(C$195-C$194)*10)),IF('Indicator Data'!AL127&gt;C$195,0,IF('Indicator Data'!AL127&lt;C$194,10,(C$195-'Indicator Data'!AL127)/(C$195-C$194)*10))),1)</f>
        <v>0</v>
      </c>
      <c r="D124" s="53" t="str">
        <f>IF('Indicator Data'!AM127="No data","x",ROUND((IF(LOG('Indicator Data'!AM127*1000)&gt;D$195,10,IF(LOG('Indicator Data'!AM127*1000)&lt;D$194,0,10-(D$195-LOG('Indicator Data'!AM127*1000))/(D$195-D$194)*10))),1))</f>
        <v>x</v>
      </c>
      <c r="E124" s="54">
        <f t="shared" si="29"/>
        <v>0</v>
      </c>
      <c r="F124" s="53">
        <f>IF('Indicator Data'!AZ127="No data","x",ROUND(IF('Indicator Data'!AZ127&gt;F$195,10,IF('Indicator Data'!AZ127&lt;F$194,0,10-(F$195-'Indicator Data'!AZ127)/(F$195-F$194)*10)),1))</f>
        <v>0.5</v>
      </c>
      <c r="G124" s="53">
        <f>IF('Indicator Data'!BA127="No data","x",ROUND(IF('Indicator Data'!BA127&gt;G$195,10,IF('Indicator Data'!BA127&lt;G$194,0,10-(G$195-'Indicator Data'!BA127)/(G$195-G$194)*10)),1))</f>
        <v>0.8</v>
      </c>
      <c r="H124" s="54">
        <f t="shared" si="30"/>
        <v>0.7</v>
      </c>
      <c r="I124" s="55">
        <f>SUM(IF('Indicator Data'!AN127=0,0,'Indicator Data'!AN127),SUM('Indicator Data'!AO127:AP127))</f>
        <v>-25.309809999999999</v>
      </c>
      <c r="J124" s="55">
        <f>I124/'Indicator Data'!CJ127*1000000</f>
        <v>-1.4803549111742367</v>
      </c>
      <c r="K124" s="53">
        <f t="shared" si="31"/>
        <v>0</v>
      </c>
      <c r="L124" s="53" t="str">
        <f>IF('Indicator Data'!AQ127="No data","x",ROUND(IF('Indicator Data'!AQ127&gt;L$195,10,IF('Indicator Data'!AQ127&lt;L$194,0,10-(L$195-'Indicator Data'!AQ127)/(L$195-L$194)*10)),1))</f>
        <v>x</v>
      </c>
      <c r="M124" s="53">
        <f>IF('Indicator Data'!AR127="No data","x",IF('Indicator Data'!AR127=0,0,ROUND(IF('Indicator Data'!AR127&gt;M$195,10,IF('Indicator Data'!AR127&lt;M$194,0,10-(M$195-'Indicator Data'!AR127)/(M$195-M$194)*10)),1)))</f>
        <v>0.1</v>
      </c>
      <c r="N124" s="54">
        <f t="shared" si="32"/>
        <v>0.1</v>
      </c>
      <c r="O124" s="56">
        <f t="shared" si="33"/>
        <v>0.2</v>
      </c>
      <c r="P124" s="67">
        <f>IF(AND('Indicator Data'!BE127="No data",'Indicator Data'!BF127="No data"),0,SUM('Indicator Data'!BE127:BG127)/1000)</f>
        <v>114.14</v>
      </c>
      <c r="Q124" s="53">
        <f t="shared" si="34"/>
        <v>6.9</v>
      </c>
      <c r="R124" s="57">
        <f>P124*1000/'Indicator Data'!CJ127</f>
        <v>6.6759770050200846E-3</v>
      </c>
      <c r="S124" s="53">
        <f t="shared" si="35"/>
        <v>5.0999999999999996</v>
      </c>
      <c r="T124" s="58">
        <f t="shared" si="36"/>
        <v>6</v>
      </c>
      <c r="U124" s="53">
        <f>IF('Indicator Data'!AV127="No data","x",ROUND(IF('Indicator Data'!AV127&gt;U$195,10,IF('Indicator Data'!AV127&lt;U$194,0,10-(U$195-'Indicator Data'!AV127)/(U$195-U$194)*10)),1))</f>
        <v>0.4</v>
      </c>
      <c r="V124" s="53">
        <f>IF('Indicator Data'!AW127="No data","x",IF('Indicator Data'!AW127=0,0,ROUND(IF('Indicator Data'!AW127&gt;V$195,10,IF('Indicator Data'!AW127&lt;V$194,0,10-(V$195-'Indicator Data'!AW127)/(V$195-V$194)*10)),1)))</f>
        <v>0.2</v>
      </c>
      <c r="W124" s="53">
        <f t="shared" si="37"/>
        <v>0.30000000000000004</v>
      </c>
      <c r="X124" s="53">
        <f>IF('Indicator Data'!AU127="No data","x",ROUND(IF('Indicator Data'!AU127&gt;X$195,10,IF('Indicator Data'!AU127&lt;X$194,0,10-(X$195-'Indicator Data'!AU127)/(X$195-X$194)*10)),1))</f>
        <v>0.1</v>
      </c>
      <c r="Y124" s="159" t="str">
        <f>IF('Indicator Data'!AX127="No data","x",ROUND(IF('Indicator Data'!AX127&gt;Y$195,10,IF('Indicator Data'!AX127&lt;Y$194,0,10-(Y$195-'Indicator Data'!AX127)/(Y$195-Y$194)*10)),1))</f>
        <v>x</v>
      </c>
      <c r="Z124" s="57">
        <f>IF('Indicator Data'!AY127="No data","x",IF(('Indicator Data'!AY127/'Indicator Data'!CJ127)&gt;1,1,IF('Indicator Data'!AY127&gt;'Indicator Data'!AY127,1,'Indicator Data'!AY127/'Indicator Data'!CJ127)))</f>
        <v>2.3980642825111571E-6</v>
      </c>
      <c r="AA124" s="159">
        <f t="shared" si="38"/>
        <v>0</v>
      </c>
      <c r="AB124" s="54">
        <f t="shared" si="46"/>
        <v>0.1</v>
      </c>
      <c r="AC124" s="53">
        <f>IF('Indicator Data'!AS127="No data","x",ROUND(IF('Indicator Data'!AS127&gt;AC$195,10,IF('Indicator Data'!AS127&lt;AC$194,0,10-(AC$195-'Indicator Data'!AS127)/(AC$195-AC$194)*10)),1))</f>
        <v>0.3</v>
      </c>
      <c r="AD124" s="53" t="str">
        <f>IF('Indicator Data'!AT127="No data","x",ROUND(IF('Indicator Data'!AT127&gt;AD$195,10,IF('Indicator Data'!AT127&lt;AD$194,0,10-(AD$195-'Indicator Data'!AT127)/(AD$195-AD$194)*10)),1))</f>
        <v>x</v>
      </c>
      <c r="AE124" s="54">
        <f t="shared" si="39"/>
        <v>0.3</v>
      </c>
      <c r="AF124" s="67">
        <f>('Indicator Data'!BD127+'Indicator Data'!BC127*0.5+'Indicator Data'!BB127*0.25)/1000</f>
        <v>0</v>
      </c>
      <c r="AG124" s="59">
        <f>AF124*1000/'Indicator Data'!CJ127</f>
        <v>0</v>
      </c>
      <c r="AH124" s="54">
        <f t="shared" si="40"/>
        <v>0</v>
      </c>
      <c r="AI124" s="53">
        <f>IF('Indicator Data'!BH127="No data","x",ROUND(IF('Indicator Data'!BH127&lt;$AI$194,10,IF('Indicator Data'!BH127&gt;$AI$195,0,($AI$195-'Indicator Data'!BH127)/($AI$195-$AI$194)*10)),1))</f>
        <v>3.2</v>
      </c>
      <c r="AJ124" s="53">
        <f>IF('Indicator Data'!BI127="No data","x",ROUND(IF('Indicator Data'!BI127&gt;$AJ$195,10,IF('Indicator Data'!BI127&lt;$AJ$194,0,10-($AJ$195-'Indicator Data'!BI127)/($AJ$195-$AJ$194)*10)),1))</f>
        <v>0</v>
      </c>
      <c r="AK124" s="54">
        <f t="shared" si="47"/>
        <v>1.6</v>
      </c>
      <c r="AL124" s="60">
        <f t="shared" si="48"/>
        <v>0.5</v>
      </c>
      <c r="AM124" s="61">
        <f t="shared" si="49"/>
        <v>3.7</v>
      </c>
      <c r="AN124" s="53">
        <f>IF('Indicator Data'!BJ127="No data","x",ROUND((IF(LOG('Indicator Data'!BJ127)&gt;AN$195,10,IF(LOG('Indicator Data'!BJ127)&lt;AN$194,0,10-(AN$195-LOG('Indicator Data'!BJ127))/(AN$195-AN$194)*10))),1))</f>
        <v>9.1</v>
      </c>
      <c r="AO124" s="53">
        <f>IF('Indicator Data'!BK127="No data","x",ROUND((IF(LOG('Indicator Data'!BK127)&gt;AO$195,10,IF(LOG('Indicator Data'!BK127)&lt;AO$194,0,10-(AO$195-LOG('Indicator Data'!BK127))/(AO$195-AO$194)*10))),1))</f>
        <v>8.1</v>
      </c>
      <c r="AP124" s="54">
        <f t="shared" si="41"/>
        <v>8.6</v>
      </c>
      <c r="AQ124" s="54">
        <f>IF('Indicator Data'!BL127=0,10,ROUND(IF(LOG('Indicator Data'!BL127)&gt;AQ$195,0,IF(LOG('Indicator Data'!BL127)&lt;AQ$194,10,(AQ$195-LOG('Indicator Data'!BL127))/(AQ$195-AQ$194)*10)),1))</f>
        <v>3.1</v>
      </c>
      <c r="AR124" s="54">
        <f>IF('Indicator Data'!BM127="No data","x",ROUND(IF('Indicator Data'!BM127&gt;AR$195,10,IF('Indicator Data'!BM127&lt;AR$194,0,10-(AR$195-'Indicator Data'!BM127)/(AR$195-AR$194)*10)),1))</f>
        <v>6</v>
      </c>
      <c r="AS124" s="56">
        <f t="shared" si="42"/>
        <v>5.9</v>
      </c>
      <c r="AT124" s="53" t="str">
        <f>IF('Indicator Data'!BN127="No data","x",ROUND(IF('Indicator Data'!BN127^2&gt;AT$195,0,IF('Indicator Data'!BN127^2&lt;AT$194,10,(AT$195-'Indicator Data'!BN127^2)/(AT$195-AT$194)*10)),1))</f>
        <v>x</v>
      </c>
      <c r="AU124" s="53">
        <f>IF('Indicator Data'!BO127="No data","x",ROUND(IF('Indicator Data'!BO127&gt;AU$195,0,IF('Indicator Data'!BO127&lt;AU$194,10,(AU$195-'Indicator Data'!BO127)/(AU$195-AU$194)*10)),1))</f>
        <v>3.9</v>
      </c>
      <c r="AV124" s="53">
        <f>IF('Indicator Data'!BP127="No data","x",ROUND(IF('Indicator Data'!BP127&gt;AV$195,0,IF('Indicator Data'!BP127&lt;AV$194,10,(AV$195-'Indicator Data'!BP127)/(AV$195-AV$194)*10)),1))</f>
        <v>1.2</v>
      </c>
      <c r="AW124" s="54">
        <f t="shared" si="43"/>
        <v>2.6</v>
      </c>
      <c r="AX124" s="54">
        <f>IF('Indicator Data'!BQ127="No data","x",ROUND(IF('Indicator Data'!BQ127&gt;AX$195,0,IF('Indicator Data'!BQ127&lt;AX$194,10,(AX$195-'Indicator Data'!BQ127)/(AX$195-AX$194)*10)),1))</f>
        <v>2.2999999999999998</v>
      </c>
      <c r="AY124" s="56">
        <f t="shared" si="44"/>
        <v>2.5</v>
      </c>
      <c r="AZ124" s="61">
        <f t="shared" si="45"/>
        <v>4.2</v>
      </c>
    </row>
    <row r="125" spans="1:52" s="2" customFormat="1" x14ac:dyDescent="0.3">
      <c r="A125" s="98" t="str">
        <f>'Indicator Data'!A128</f>
        <v>New Zealand</v>
      </c>
      <c r="B125" s="39" t="str">
        <f>'Indicator Data'!B128</f>
        <v>NZL</v>
      </c>
      <c r="C125" s="53">
        <f>ROUND(IF('Indicator Data'!AL128="No data",IF((0.1022*LN('Indicator Data'!CI128)-0.1711)&gt;C$195,0,IF((0.1022*LN('Indicator Data'!CI128)-0.1711)&lt;C$194,10,(C$195-(0.1022*LN('Indicator Data'!CI128)-0.1711))/(C$195-C$194)*10)),IF('Indicator Data'!AL128&gt;C$195,0,IF('Indicator Data'!AL128&lt;C$194,10,(C$195-'Indicator Data'!AL128)/(C$195-C$194)*10))),1)</f>
        <v>0</v>
      </c>
      <c r="D125" s="53" t="str">
        <f>IF('Indicator Data'!AM128="No data","x",ROUND((IF(LOG('Indicator Data'!AM128*1000)&gt;D$195,10,IF(LOG('Indicator Data'!AM128*1000)&lt;D$194,0,10-(D$195-LOG('Indicator Data'!AM128*1000))/(D$195-D$194)*10))),1))</f>
        <v>x</v>
      </c>
      <c r="E125" s="54">
        <f t="shared" si="29"/>
        <v>0</v>
      </c>
      <c r="F125" s="53">
        <f>IF('Indicator Data'!AZ128="No data","x",ROUND(IF('Indicator Data'!AZ128&gt;F$195,10,IF('Indicator Data'!AZ128&lt;F$194,0,10-(F$195-'Indicator Data'!AZ128)/(F$195-F$194)*10)),1))</f>
        <v>1.8</v>
      </c>
      <c r="G125" s="53" t="str">
        <f>IF('Indicator Data'!BA128="No data","x",ROUND(IF('Indicator Data'!BA128&gt;G$195,10,IF('Indicator Data'!BA128&lt;G$194,0,10-(G$195-'Indicator Data'!BA128)/(G$195-G$194)*10)),1))</f>
        <v>x</v>
      </c>
      <c r="H125" s="54">
        <f t="shared" si="30"/>
        <v>1.8</v>
      </c>
      <c r="I125" s="55">
        <f>SUM(IF('Indicator Data'!AN128=0,0,'Indicator Data'!AN128),SUM('Indicator Data'!AO128:AP128))</f>
        <v>0</v>
      </c>
      <c r="J125" s="55">
        <f>I125/'Indicator Data'!CJ128*1000000</f>
        <v>0</v>
      </c>
      <c r="K125" s="53">
        <f t="shared" si="31"/>
        <v>0</v>
      </c>
      <c r="L125" s="53" t="str">
        <f>IF('Indicator Data'!AQ128="No data","x",ROUND(IF('Indicator Data'!AQ128&gt;L$195,10,IF('Indicator Data'!AQ128&lt;L$194,0,10-(L$195-'Indicator Data'!AQ128)/(L$195-L$194)*10)),1))</f>
        <v>x</v>
      </c>
      <c r="M125" s="53">
        <f>IF('Indicator Data'!AR128="No data","x",IF('Indicator Data'!AR128=0,0,ROUND(IF('Indicator Data'!AR128&gt;M$195,10,IF('Indicator Data'!AR128&lt;M$194,0,10-(M$195-'Indicator Data'!AR128)/(M$195-M$194)*10)),1)))</f>
        <v>0.1</v>
      </c>
      <c r="N125" s="54">
        <f t="shared" si="32"/>
        <v>0.1</v>
      </c>
      <c r="O125" s="56">
        <f t="shared" si="33"/>
        <v>0.5</v>
      </c>
      <c r="P125" s="67">
        <f>IF(AND('Indicator Data'!BE128="No data",'Indicator Data'!BF128="No data"),0,SUM('Indicator Data'!BE128:BG128)/1000)</f>
        <v>2.0390000000000001</v>
      </c>
      <c r="Q125" s="53">
        <f t="shared" si="34"/>
        <v>1</v>
      </c>
      <c r="R125" s="57">
        <f>P125*1000/'Indicator Data'!CJ128</f>
        <v>4.2629595853033061E-4</v>
      </c>
      <c r="S125" s="53">
        <f t="shared" si="35"/>
        <v>2.6</v>
      </c>
      <c r="T125" s="58">
        <f t="shared" si="36"/>
        <v>1.8</v>
      </c>
      <c r="U125" s="53">
        <f>IF('Indicator Data'!AV128="No data","x",ROUND(IF('Indicator Data'!AV128&gt;U$195,10,IF('Indicator Data'!AV128&lt;U$194,0,10-(U$195-'Indicator Data'!AV128)/(U$195-U$194)*10)),1))</f>
        <v>0.2</v>
      </c>
      <c r="V125" s="53" t="str">
        <f>IF('Indicator Data'!AW128="No data","x",IF('Indicator Data'!AW128=0,0,ROUND(IF('Indicator Data'!AW128&gt;V$195,10,IF('Indicator Data'!AW128&lt;V$194,0,10-(V$195-'Indicator Data'!AW128)/(V$195-V$194)*10)),1)))</f>
        <v>x</v>
      </c>
      <c r="W125" s="53">
        <f t="shared" si="37"/>
        <v>0.2</v>
      </c>
      <c r="X125" s="53">
        <f>IF('Indicator Data'!AU128="No data","x",ROUND(IF('Indicator Data'!AU128&gt;X$195,10,IF('Indicator Data'!AU128&lt;X$194,0,10-(X$195-'Indicator Data'!AU128)/(X$195-X$194)*10)),1))</f>
        <v>0.1</v>
      </c>
      <c r="Y125" s="159" t="str">
        <f>IF('Indicator Data'!AX128="No data","x",ROUND(IF('Indicator Data'!AX128&gt;Y$195,10,IF('Indicator Data'!AX128&lt;Y$194,0,10-(Y$195-'Indicator Data'!AX128)/(Y$195-Y$194)*10)),1))</f>
        <v>x</v>
      </c>
      <c r="Z125" s="57">
        <f>IF('Indicator Data'!AY128="No data","x",IF(('Indicator Data'!AY128/'Indicator Data'!CJ128)&gt;1,1,IF('Indicator Data'!AY128&gt;'Indicator Data'!AY128,1,'Indicator Data'!AY128/'Indicator Data'!CJ128)))</f>
        <v>6.272132788577694E-7</v>
      </c>
      <c r="AA125" s="159">
        <f t="shared" si="38"/>
        <v>0</v>
      </c>
      <c r="AB125" s="54">
        <f t="shared" si="46"/>
        <v>0.1</v>
      </c>
      <c r="AC125" s="53">
        <f>IF('Indicator Data'!AS128="No data","x",ROUND(IF('Indicator Data'!AS128&gt;AC$195,10,IF('Indicator Data'!AS128&lt;AC$194,0,10-(AC$195-'Indicator Data'!AS128)/(AC$195-AC$194)*10)),1))</f>
        <v>0.4</v>
      </c>
      <c r="AD125" s="53" t="str">
        <f>IF('Indicator Data'!AT128="No data","x",ROUND(IF('Indicator Data'!AT128&gt;AD$195,10,IF('Indicator Data'!AT128&lt;AD$194,0,10-(AD$195-'Indicator Data'!AT128)/(AD$195-AD$194)*10)),1))</f>
        <v>x</v>
      </c>
      <c r="AE125" s="54">
        <f t="shared" si="39"/>
        <v>0.4</v>
      </c>
      <c r="AF125" s="67">
        <f>('Indicator Data'!BD128+'Indicator Data'!BC128*0.5+'Indicator Data'!BB128*0.25)/1000</f>
        <v>0.66874999999999996</v>
      </c>
      <c r="AG125" s="59">
        <f>AF125*1000/'Indicator Data'!CJ128</f>
        <v>1.3981629341204441E-4</v>
      </c>
      <c r="AH125" s="54">
        <f t="shared" si="40"/>
        <v>0</v>
      </c>
      <c r="AI125" s="53">
        <f>IF('Indicator Data'!BH128="No data","x",ROUND(IF('Indicator Data'!BH128&lt;$AI$194,10,IF('Indicator Data'!BH128&gt;$AI$195,0,($AI$195-'Indicator Data'!BH128)/($AI$195-$AI$194)*10)),1))</f>
        <v>2.8</v>
      </c>
      <c r="AJ125" s="53">
        <f>IF('Indicator Data'!BI128="No data","x",ROUND(IF('Indicator Data'!BI128&gt;$AJ$195,10,IF('Indicator Data'!BI128&lt;$AJ$194,0,10-($AJ$195-'Indicator Data'!BI128)/($AJ$195-$AJ$194)*10)),1))</f>
        <v>0</v>
      </c>
      <c r="AK125" s="54">
        <f t="shared" si="47"/>
        <v>1.4</v>
      </c>
      <c r="AL125" s="60">
        <f t="shared" si="48"/>
        <v>0.5</v>
      </c>
      <c r="AM125" s="61">
        <f t="shared" si="49"/>
        <v>1.2</v>
      </c>
      <c r="AN125" s="53">
        <f>IF('Indicator Data'!BJ128="No data","x",ROUND((IF(LOG('Indicator Data'!BJ128)&gt;AN$195,10,IF(LOG('Indicator Data'!BJ128)&lt;AN$194,0,10-(AN$195-LOG('Indicator Data'!BJ128))/(AN$195-AN$194)*10))),1))</f>
        <v>8.1</v>
      </c>
      <c r="AO125" s="53">
        <f>IF('Indicator Data'!BK128="No data","x",ROUND((IF(LOG('Indicator Data'!BK128)&gt;AO$195,10,IF(LOG('Indicator Data'!BK128)&lt;AO$194,0,10-(AO$195-LOG('Indicator Data'!BK128))/(AO$195-AO$194)*10))),1))</f>
        <v>6.4</v>
      </c>
      <c r="AP125" s="54">
        <f t="shared" si="41"/>
        <v>7.3</v>
      </c>
      <c r="AQ125" s="54">
        <f>IF('Indicator Data'!BL128=0,10,ROUND(IF(LOG('Indicator Data'!BL128)&gt;AQ$195,0,IF(LOG('Indicator Data'!BL128)&lt;AQ$194,10,(AQ$195-LOG('Indicator Data'!BL128))/(AQ$195-AQ$194)*10)),1))</f>
        <v>2.5</v>
      </c>
      <c r="AR125" s="54">
        <f>IF('Indicator Data'!BM128="No data","x",ROUND(IF('Indicator Data'!BM128&gt;AR$195,10,IF('Indicator Data'!BM128&lt;AR$194,0,10-(AR$195-'Indicator Data'!BM128)/(AR$195-AR$194)*10)),1))</f>
        <v>10</v>
      </c>
      <c r="AS125" s="56">
        <f t="shared" si="42"/>
        <v>6.6</v>
      </c>
      <c r="AT125" s="53" t="str">
        <f>IF('Indicator Data'!BN128="No data","x",ROUND(IF('Indicator Data'!BN128^2&gt;AT$195,0,IF('Indicator Data'!BN128^2&lt;AT$194,10,(AT$195-'Indicator Data'!BN128^2)/(AT$195-AT$194)*10)),1))</f>
        <v>x</v>
      </c>
      <c r="AU125" s="53">
        <f>IF('Indicator Data'!BO128="No data","x",ROUND(IF('Indicator Data'!BO128&gt;AU$195,0,IF('Indicator Data'!BO128&lt;AU$194,10,(AU$195-'Indicator Data'!BO128)/(AU$195-AU$194)*10)),1))</f>
        <v>3.3</v>
      </c>
      <c r="AV125" s="53">
        <f>IF('Indicator Data'!BP128="No data","x",ROUND(IF('Indicator Data'!BP128&gt;AV$195,0,IF('Indicator Data'!BP128&lt;AV$194,10,(AV$195-'Indicator Data'!BP128)/(AV$195-AV$194)*10)),1))</f>
        <v>7.5</v>
      </c>
      <c r="AW125" s="54">
        <f t="shared" si="43"/>
        <v>5.4</v>
      </c>
      <c r="AX125" s="54">
        <f>IF('Indicator Data'!BQ128="No data","x",ROUND(IF('Indicator Data'!BQ128&gt;AX$195,0,IF('Indicator Data'!BQ128&lt;AX$194,10,(AX$195-'Indicator Data'!BQ128)/(AX$195-AX$194)*10)),1))</f>
        <v>1.6</v>
      </c>
      <c r="AY125" s="56">
        <f t="shared" si="44"/>
        <v>3.5</v>
      </c>
      <c r="AZ125" s="61">
        <f t="shared" si="45"/>
        <v>5.0999999999999996</v>
      </c>
    </row>
    <row r="126" spans="1:52" s="2" customFormat="1" x14ac:dyDescent="0.3">
      <c r="A126" s="98" t="str">
        <f>'Indicator Data'!A129</f>
        <v>Nicaragua</v>
      </c>
      <c r="B126" s="39" t="str">
        <f>'Indicator Data'!B129</f>
        <v>NIC</v>
      </c>
      <c r="C126" s="53">
        <f>ROUND(IF('Indicator Data'!AL129="No data",IF((0.1022*LN('Indicator Data'!CI129)-0.1711)&gt;C$195,0,IF((0.1022*LN('Indicator Data'!CI129)-0.1711)&lt;C$194,10,(C$195-(0.1022*LN('Indicator Data'!CI129)-0.1711))/(C$195-C$194)*10)),IF('Indicator Data'!AL129&gt;C$195,0,IF('Indicator Data'!AL129&lt;C$194,10,(C$195-'Indicator Data'!AL129)/(C$195-C$194)*10))),1)</f>
        <v>5</v>
      </c>
      <c r="D126" s="53">
        <f>IF('Indicator Data'!AM129="No data","x",ROUND((IF(LOG('Indicator Data'!AM129*1000)&gt;D$195,10,IF(LOG('Indicator Data'!AM129*1000)&lt;D$194,0,10-(D$195-LOG('Indicator Data'!AM129*1000))/(D$195-D$194)*10))),1))</f>
        <v>6.9</v>
      </c>
      <c r="E126" s="54">
        <f t="shared" si="29"/>
        <v>6</v>
      </c>
      <c r="F126" s="53">
        <f>IF('Indicator Data'!AZ129="No data","x",ROUND(IF('Indicator Data'!AZ129&gt;F$195,10,IF('Indicator Data'!AZ129&lt;F$194,0,10-(F$195-'Indicator Data'!AZ129)/(F$195-F$194)*10)),1))</f>
        <v>6.1</v>
      </c>
      <c r="G126" s="53">
        <f>IF('Indicator Data'!BA129="No data","x",ROUND(IF('Indicator Data'!BA129&gt;G$195,10,IF('Indicator Data'!BA129&lt;G$194,0,10-(G$195-'Indicator Data'!BA129)/(G$195-G$194)*10)),1))</f>
        <v>5.3</v>
      </c>
      <c r="H126" s="54">
        <f t="shared" si="30"/>
        <v>5.7</v>
      </c>
      <c r="I126" s="55">
        <f>SUM(IF('Indicator Data'!AN129=0,0,'Indicator Data'!AN129),SUM('Indicator Data'!AO129:AP129))</f>
        <v>436.05051000000003</v>
      </c>
      <c r="J126" s="55">
        <f>I126/'Indicator Data'!CJ129*1000000</f>
        <v>66.618334755938548</v>
      </c>
      <c r="K126" s="53">
        <f t="shared" si="31"/>
        <v>1.3</v>
      </c>
      <c r="L126" s="53">
        <f>IF('Indicator Data'!AQ129="No data","x",ROUND(IF('Indicator Data'!AQ129&gt;L$195,10,IF('Indicator Data'!AQ129&lt;L$194,0,10-(L$195-'Indicator Data'!AQ129)/(L$195-L$194)*10)),1))</f>
        <v>1.8</v>
      </c>
      <c r="M126" s="53">
        <f>IF('Indicator Data'!AR129="No data","x",IF('Indicator Data'!AR129=0,0,ROUND(IF('Indicator Data'!AR129&gt;M$195,10,IF('Indicator Data'!AR129&lt;M$194,0,10-(M$195-'Indicator Data'!AR129)/(M$195-M$194)*10)),1)))</f>
        <v>3.8</v>
      </c>
      <c r="N126" s="54">
        <f t="shared" si="32"/>
        <v>2.2999999999999998</v>
      </c>
      <c r="O126" s="56">
        <f t="shared" si="33"/>
        <v>5</v>
      </c>
      <c r="P126" s="67">
        <f>IF(AND('Indicator Data'!BE129="No data",'Indicator Data'!BF129="No data"),0,SUM('Indicator Data'!BE129:BG129)/1000)</f>
        <v>0.45700000000000002</v>
      </c>
      <c r="Q126" s="53">
        <f t="shared" si="34"/>
        <v>0</v>
      </c>
      <c r="R126" s="57">
        <f>P126*1000/'Indicator Data'!CJ129</f>
        <v>6.9818927590438814E-5</v>
      </c>
      <c r="S126" s="53">
        <f t="shared" si="35"/>
        <v>1.7</v>
      </c>
      <c r="T126" s="58">
        <f t="shared" si="36"/>
        <v>0.9</v>
      </c>
      <c r="U126" s="53">
        <f>IF('Indicator Data'!AV129="No data","x",ROUND(IF('Indicator Data'!AV129&gt;U$195,10,IF('Indicator Data'!AV129&lt;U$194,0,10-(U$195-'Indicator Data'!AV129)/(U$195-U$194)*10)),1))</f>
        <v>0.4</v>
      </c>
      <c r="V126" s="53">
        <f>IF('Indicator Data'!AW129="No data","x",IF('Indicator Data'!AW129=0,0,ROUND(IF('Indicator Data'!AW129&gt;V$195,10,IF('Indicator Data'!AW129&lt;V$194,0,10-(V$195-'Indicator Data'!AW129)/(V$195-V$194)*10)),1)))</f>
        <v>0.4</v>
      </c>
      <c r="W126" s="53">
        <f t="shared" si="37"/>
        <v>0.4</v>
      </c>
      <c r="X126" s="53">
        <f>IF('Indicator Data'!AU129="No data","x",ROUND(IF('Indicator Data'!AU129&gt;X$195,10,IF('Indicator Data'!AU129&lt;X$194,0,10-(X$195-'Indicator Data'!AU129)/(X$195-X$194)*10)),1))</f>
        <v>0.8</v>
      </c>
      <c r="Y126" s="159">
        <f>IF('Indicator Data'!AX129="No data","x",ROUND(IF('Indicator Data'!AX129&gt;Y$195,10,IF('Indicator Data'!AX129&lt;Y$194,0,10-(Y$195-'Indicator Data'!AX129)/(Y$195-Y$194)*10)),1))</f>
        <v>0.1</v>
      </c>
      <c r="Z126" s="57">
        <f>IF('Indicator Data'!AY129="No data","x",IF(('Indicator Data'!AY129/'Indicator Data'!CJ129)&gt;1,1,IF('Indicator Data'!AY129&gt;'Indicator Data'!AY129,1,'Indicator Data'!AY129/'Indicator Data'!CJ129)))</f>
        <v>0.24659999391948945</v>
      </c>
      <c r="AA126" s="159">
        <f t="shared" si="38"/>
        <v>2.7</v>
      </c>
      <c r="AB126" s="54">
        <f t="shared" si="46"/>
        <v>1</v>
      </c>
      <c r="AC126" s="53">
        <f>IF('Indicator Data'!AS129="No data","x",ROUND(IF('Indicator Data'!AS129&gt;AC$195,10,IF('Indicator Data'!AS129&lt;AC$194,0,10-(AC$195-'Indicator Data'!AS129)/(AC$195-AC$194)*10)),1))</f>
        <v>1.4</v>
      </c>
      <c r="AD126" s="53">
        <f>IF('Indicator Data'!AT129="No data","x",ROUND(IF('Indicator Data'!AT129&gt;AD$195,10,IF('Indicator Data'!AT129&lt;AD$194,0,10-(AD$195-'Indicator Data'!AT129)/(AD$195-AD$194)*10)),1))</f>
        <v>1</v>
      </c>
      <c r="AE126" s="54">
        <f t="shared" si="39"/>
        <v>1.2</v>
      </c>
      <c r="AF126" s="67">
        <f>('Indicator Data'!BD129+'Indicator Data'!BC129*0.5+'Indicator Data'!BB129*0.25)/1000</f>
        <v>264.24175000000002</v>
      </c>
      <c r="AG126" s="59">
        <f>AF126*1000/'Indicator Data'!CJ129</f>
        <v>4.0369968511205327E-2</v>
      </c>
      <c r="AH126" s="54">
        <f t="shared" si="40"/>
        <v>4</v>
      </c>
      <c r="AI126" s="53">
        <f>IF('Indicator Data'!BH129="No data","x",ROUND(IF('Indicator Data'!BH129&lt;$AI$194,10,IF('Indicator Data'!BH129&gt;$AI$195,0,($AI$195-'Indicator Data'!BH129)/($AI$195-$AI$194)*10)),1))</f>
        <v>4.5</v>
      </c>
      <c r="AJ126" s="53">
        <f>IF('Indicator Data'!BI129="No data","x",ROUND(IF('Indicator Data'!BI129&gt;$AJ$195,10,IF('Indicator Data'!BI129&lt;$AJ$194,0,10-($AJ$195-'Indicator Data'!BI129)/($AJ$195-$AJ$194)*10)),1))</f>
        <v>4</v>
      </c>
      <c r="AK126" s="54">
        <f t="shared" si="47"/>
        <v>4.3</v>
      </c>
      <c r="AL126" s="60">
        <f t="shared" si="48"/>
        <v>2.8</v>
      </c>
      <c r="AM126" s="61">
        <f t="shared" si="49"/>
        <v>1.9</v>
      </c>
      <c r="AN126" s="53" t="str">
        <f>IF('Indicator Data'!BJ129="No data","x",ROUND((IF(LOG('Indicator Data'!BJ129)&gt;AN$195,10,IF(LOG('Indicator Data'!BJ129)&lt;AN$194,0,10-(AN$195-LOG('Indicator Data'!BJ129))/(AN$195-AN$194)*10))),1))</f>
        <v>x</v>
      </c>
      <c r="AO126" s="53">
        <f>IF('Indicator Data'!BK129="No data","x",ROUND((IF(LOG('Indicator Data'!BK129)&gt;AO$195,10,IF(LOG('Indicator Data'!BK129)&lt;AO$194,0,10-(AO$195-LOG('Indicator Data'!BK129))/(AO$195-AO$194)*10))),1))</f>
        <v>5.6</v>
      </c>
      <c r="AP126" s="54">
        <f t="shared" si="41"/>
        <v>5.6</v>
      </c>
      <c r="AQ126" s="54">
        <f>IF('Indicator Data'!BL129=0,10,ROUND(IF(LOG('Indicator Data'!BL129)&gt;AQ$195,0,IF(LOG('Indicator Data'!BL129)&lt;AQ$194,10,(AQ$195-LOG('Indicator Data'!BL129))/(AQ$195-AQ$194)*10)),1))</f>
        <v>5.9</v>
      </c>
      <c r="AR126" s="54">
        <f>IF('Indicator Data'!BM129="No data","x",ROUND(IF('Indicator Data'!BM129&gt;AR$195,10,IF('Indicator Data'!BM129&lt;AR$194,0,10-(AR$195-'Indicator Data'!BM129)/(AR$195-AR$194)*10)),1))</f>
        <v>8</v>
      </c>
      <c r="AS126" s="56">
        <f t="shared" si="42"/>
        <v>6.5</v>
      </c>
      <c r="AT126" s="53">
        <f>IF('Indicator Data'!BN129="No data","x",ROUND(IF('Indicator Data'!BN129^2&gt;AT$195,0,IF('Indicator Data'!BN129^2&lt;AT$194,10,(AT$195-'Indicator Data'!BN129^2)/(AT$195-AT$194)*10)),1))</f>
        <v>3.5</v>
      </c>
      <c r="AU126" s="53">
        <f>IF('Indicator Data'!BO129="No data","x",ROUND(IF('Indicator Data'!BO129&gt;AU$195,0,IF('Indicator Data'!BO129&lt;AU$194,10,(AU$195-'Indicator Data'!BO129)/(AU$195-AU$194)*10)),1))</f>
        <v>4.4000000000000004</v>
      </c>
      <c r="AV126" s="53">
        <f>IF('Indicator Data'!BP129="No data","x",ROUND(IF('Indicator Data'!BP129&gt;AV$195,0,IF('Indicator Data'!BP129&lt;AV$194,10,(AV$195-'Indicator Data'!BP129)/(AV$195-AV$194)*10)),1))</f>
        <v>9</v>
      </c>
      <c r="AW126" s="54">
        <f t="shared" si="43"/>
        <v>5.6</v>
      </c>
      <c r="AX126" s="54">
        <f>IF('Indicator Data'!BQ129="No data","x",ROUND(IF('Indicator Data'!BQ129&gt;AX$195,0,IF('Indicator Data'!BQ129&lt;AX$194,10,(AX$195-'Indicator Data'!BQ129)/(AX$195-AX$194)*10)),1))</f>
        <v>8.9</v>
      </c>
      <c r="AY126" s="56">
        <f t="shared" si="44"/>
        <v>7.3</v>
      </c>
      <c r="AZ126" s="61">
        <f t="shared" si="45"/>
        <v>6.9</v>
      </c>
    </row>
    <row r="127" spans="1:52" s="2" customFormat="1" x14ac:dyDescent="0.3">
      <c r="A127" s="98" t="str">
        <f>'Indicator Data'!A130</f>
        <v>Niger</v>
      </c>
      <c r="B127" s="39" t="str">
        <f>'Indicator Data'!B130</f>
        <v>NER</v>
      </c>
      <c r="C127" s="53">
        <f>ROUND(IF('Indicator Data'!AL130="No data",IF((0.1022*LN('Indicator Data'!CI130)-0.1711)&gt;C$195,0,IF((0.1022*LN('Indicator Data'!CI130)-0.1711)&lt;C$194,10,(C$195-(0.1022*LN('Indicator Data'!CI130)-0.1711))/(C$195-C$194)*10)),IF('Indicator Data'!AL130&gt;C$195,0,IF('Indicator Data'!AL130&lt;C$194,10,(C$195-'Indicator Data'!AL130)/(C$195-C$194)*10))),1)</f>
        <v>10</v>
      </c>
      <c r="D127" s="53">
        <f>IF('Indicator Data'!AM130="No data","x",ROUND((IF(LOG('Indicator Data'!AM130*1000)&gt;D$195,10,IF(LOG('Indicator Data'!AM130*1000)&lt;D$194,0,10-(D$195-LOG('Indicator Data'!AM130*1000))/(D$195-D$194)*10))),1))</f>
        <v>10</v>
      </c>
      <c r="E127" s="54">
        <f t="shared" si="29"/>
        <v>10</v>
      </c>
      <c r="F127" s="53">
        <f>IF('Indicator Data'!AZ130="No data","x",ROUND(IF('Indicator Data'!AZ130&gt;F$195,10,IF('Indicator Data'!AZ130&lt;F$194,0,10-(F$195-'Indicator Data'!AZ130)/(F$195-F$194)*10)),1))</f>
        <v>8.6</v>
      </c>
      <c r="G127" s="53">
        <f>IF('Indicator Data'!BA130="No data","x",ROUND(IF('Indicator Data'!BA130&gt;G$195,10,IF('Indicator Data'!BA130&lt;G$194,0,10-(G$195-'Indicator Data'!BA130)/(G$195-G$194)*10)),1))</f>
        <v>2.2999999999999998</v>
      </c>
      <c r="H127" s="54">
        <f t="shared" si="30"/>
        <v>5.5</v>
      </c>
      <c r="I127" s="55">
        <f>SUM(IF('Indicator Data'!AN130=0,0,'Indicator Data'!AN130),SUM('Indicator Data'!AO130:AP130))</f>
        <v>7302.00162</v>
      </c>
      <c r="J127" s="55">
        <f>I127/'Indicator Data'!CJ130*1000000</f>
        <v>313.2465206242673</v>
      </c>
      <c r="K127" s="53">
        <f t="shared" si="31"/>
        <v>6.3</v>
      </c>
      <c r="L127" s="53">
        <f>IF('Indicator Data'!AQ130="No data","x",ROUND(IF('Indicator Data'!AQ130&gt;L$195,10,IF('Indicator Data'!AQ130&lt;L$194,0,10-(L$195-'Indicator Data'!AQ130)/(L$195-L$194)*10)),1))</f>
        <v>8.8000000000000007</v>
      </c>
      <c r="M127" s="53">
        <f>IF('Indicator Data'!AR130="No data","x",IF('Indicator Data'!AR130=0,0,ROUND(IF('Indicator Data'!AR130&gt;M$195,10,IF('Indicator Data'!AR130&lt;M$194,0,10-(M$195-'Indicator Data'!AR130)/(M$195-M$194)*10)),1)))</f>
        <v>1.1000000000000001</v>
      </c>
      <c r="N127" s="54">
        <f t="shared" si="32"/>
        <v>5.4</v>
      </c>
      <c r="O127" s="56">
        <f t="shared" si="33"/>
        <v>7.7</v>
      </c>
      <c r="P127" s="67">
        <f>IF(AND('Indicator Data'!BE130="No data",'Indicator Data'!BF130="No data"),0,SUM('Indicator Data'!BE130:BG130)/1000)</f>
        <v>422.55</v>
      </c>
      <c r="Q127" s="53">
        <f t="shared" si="34"/>
        <v>8.8000000000000007</v>
      </c>
      <c r="R127" s="57">
        <f>P127*1000/'Indicator Data'!CJ130</f>
        <v>1.8126854002229617E-2</v>
      </c>
      <c r="S127" s="53">
        <f t="shared" si="35"/>
        <v>6.5</v>
      </c>
      <c r="T127" s="58">
        <f t="shared" si="36"/>
        <v>7.7</v>
      </c>
      <c r="U127" s="53">
        <f>IF('Indicator Data'!AV130="No data","x",ROUND(IF('Indicator Data'!AV130&gt;U$195,10,IF('Indicator Data'!AV130&lt;U$194,0,10-(U$195-'Indicator Data'!AV130)/(U$195-U$194)*10)),1))</f>
        <v>0.8</v>
      </c>
      <c r="V127" s="53">
        <f>IF('Indicator Data'!AW130="No data","x",IF('Indicator Data'!AW130=0,0,ROUND(IF('Indicator Data'!AW130&gt;V$195,10,IF('Indicator Data'!AW130&lt;V$194,0,10-(V$195-'Indicator Data'!AW130)/(V$195-V$194)*10)),1)))</f>
        <v>0.5</v>
      </c>
      <c r="W127" s="53">
        <f t="shared" si="37"/>
        <v>0.65</v>
      </c>
      <c r="X127" s="53">
        <f>IF('Indicator Data'!AU130="No data","x",ROUND(IF('Indicator Data'!AU130&gt;X$195,10,IF('Indicator Data'!AU130&lt;X$194,0,10-(X$195-'Indicator Data'!AU130)/(X$195-X$194)*10)),1))</f>
        <v>1.6</v>
      </c>
      <c r="Y127" s="159">
        <f>IF('Indicator Data'!AX130="No data","x",ROUND(IF('Indicator Data'!AX130&gt;Y$195,10,IF('Indicator Data'!AX130&lt;Y$194,0,10-(Y$195-'Indicator Data'!AX130)/(Y$195-Y$194)*10)),1))</f>
        <v>9</v>
      </c>
      <c r="Z127" s="57">
        <f>IF('Indicator Data'!AY130="No data","x",IF(('Indicator Data'!AY130/'Indicator Data'!CJ130)&gt;1,1,IF('Indicator Data'!AY130&gt;'Indicator Data'!AY130,1,'Indicator Data'!AY130/'Indicator Data'!CJ130)))</f>
        <v>0.60352715847160265</v>
      </c>
      <c r="AA127" s="159">
        <f t="shared" si="38"/>
        <v>6.7</v>
      </c>
      <c r="AB127" s="54">
        <f t="shared" si="46"/>
        <v>4.5</v>
      </c>
      <c r="AC127" s="53">
        <f>IF('Indicator Data'!AS130="No data","x",ROUND(IF('Indicator Data'!AS130&gt;AC$195,10,IF('Indicator Data'!AS130&lt;AC$194,0,10-(AC$195-'Indicator Data'!AS130)/(AC$195-AC$194)*10)),1))</f>
        <v>6.4</v>
      </c>
      <c r="AD127" s="53">
        <f>IF('Indicator Data'!AT130="No data","x",ROUND(IF('Indicator Data'!AT130&gt;AD$195,10,IF('Indicator Data'!AT130&lt;AD$194,0,10-(AD$195-'Indicator Data'!AT130)/(AD$195-AD$194)*10)),1))</f>
        <v>7</v>
      </c>
      <c r="AE127" s="54">
        <f t="shared" si="39"/>
        <v>6.7</v>
      </c>
      <c r="AF127" s="67">
        <f>('Indicator Data'!BD130+'Indicator Data'!BC130*0.5+'Indicator Data'!BB130*0.25)/1000</f>
        <v>625.94674999999995</v>
      </c>
      <c r="AG127" s="59">
        <f>AF127*1000/'Indicator Data'!CJ130</f>
        <v>2.6852314164998514E-2</v>
      </c>
      <c r="AH127" s="54">
        <f t="shared" si="40"/>
        <v>2.7</v>
      </c>
      <c r="AI127" s="53">
        <f>IF('Indicator Data'!BH130="No data","x",ROUND(IF('Indicator Data'!BH130&lt;$AI$194,10,IF('Indicator Data'!BH130&gt;$AI$195,0,($AI$195-'Indicator Data'!BH130)/($AI$195-$AI$194)*10)),1))</f>
        <v>3.5</v>
      </c>
      <c r="AJ127" s="53">
        <f>IF('Indicator Data'!BI130="No data","x",ROUND(IF('Indicator Data'!BI130&gt;$AJ$195,10,IF('Indicator Data'!BI130&lt;$AJ$194,0,10-($AJ$195-'Indicator Data'!BI130)/($AJ$195-$AJ$194)*10)),1))</f>
        <v>3.8</v>
      </c>
      <c r="AK127" s="54">
        <f t="shared" si="47"/>
        <v>3.7</v>
      </c>
      <c r="AL127" s="60">
        <f t="shared" si="48"/>
        <v>4.5999999999999996</v>
      </c>
      <c r="AM127" s="61">
        <f t="shared" si="49"/>
        <v>6.4</v>
      </c>
      <c r="AN127" s="53" t="str">
        <f>IF('Indicator Data'!BJ130="No data","x",ROUND((IF(LOG('Indicator Data'!BJ130)&gt;AN$195,10,IF(LOG('Indicator Data'!BJ130)&lt;AN$194,0,10-(AN$195-LOG('Indicator Data'!BJ130))/(AN$195-AN$194)*10))),1))</f>
        <v>x</v>
      </c>
      <c r="AO127" s="53">
        <f>IF('Indicator Data'!BK130="No data","x",ROUND((IF(LOG('Indicator Data'!BK130)&gt;AO$195,10,IF(LOG('Indicator Data'!BK130)&lt;AO$194,0,10-(AO$195-LOG('Indicator Data'!BK130))/(AO$195-AO$194)*10))),1))</f>
        <v>3</v>
      </c>
      <c r="AP127" s="54">
        <f t="shared" si="41"/>
        <v>3</v>
      </c>
      <c r="AQ127" s="54">
        <f>IF('Indicator Data'!BL130=0,10,ROUND(IF(LOG('Indicator Data'!BL130)&gt;AQ$195,0,IF(LOG('Indicator Data'!BL130)&lt;AQ$194,10,(AQ$195-LOG('Indicator Data'!BL130))/(AQ$195-AQ$194)*10)),1))</f>
        <v>7.3</v>
      </c>
      <c r="AR127" s="54">
        <f>IF('Indicator Data'!BM130="No data","x",ROUND(IF('Indicator Data'!BM130&gt;AR$195,10,IF('Indicator Data'!BM130&lt;AR$194,0,10-(AR$195-'Indicator Data'!BM130)/(AR$195-AR$194)*10)),1))</f>
        <v>2</v>
      </c>
      <c r="AS127" s="56">
        <f t="shared" si="42"/>
        <v>4.0999999999999996</v>
      </c>
      <c r="AT127" s="53">
        <f>IF('Indicator Data'!BN130="No data","x",ROUND(IF('Indicator Data'!BN130^2&gt;AT$195,0,IF('Indicator Data'!BN130^2&lt;AT$194,10,(AT$195-'Indicator Data'!BN130^2)/(AT$195-AT$194)*10)),1))</f>
        <v>10</v>
      </c>
      <c r="AU127" s="53">
        <f>IF('Indicator Data'!BO130="No data","x",ROUND(IF('Indicator Data'!BO130&gt;AU$195,0,IF('Indicator Data'!BO130&lt;AU$194,10,(AU$195-'Indicator Data'!BO130)/(AU$195-AU$194)*10)),1))</f>
        <v>8.1999999999999993</v>
      </c>
      <c r="AV127" s="53">
        <f>IF('Indicator Data'!BP130="No data","x",ROUND(IF('Indicator Data'!BP130&gt;AV$195,0,IF('Indicator Data'!BP130&lt;AV$194,10,(AV$195-'Indicator Data'!BP130)/(AV$195-AV$194)*10)),1))</f>
        <v>7.4</v>
      </c>
      <c r="AW127" s="54">
        <f t="shared" si="43"/>
        <v>8.5</v>
      </c>
      <c r="AX127" s="54" t="str">
        <f>IF('Indicator Data'!BQ130="No data","x",ROUND(IF('Indicator Data'!BQ130&gt;AX$195,0,IF('Indicator Data'!BQ130&lt;AX$194,10,(AX$195-'Indicator Data'!BQ130)/(AX$195-AX$194)*10)),1))</f>
        <v>x</v>
      </c>
      <c r="AY127" s="56">
        <f t="shared" si="44"/>
        <v>8.5</v>
      </c>
      <c r="AZ127" s="61">
        <f t="shared" si="45"/>
        <v>6.3</v>
      </c>
    </row>
    <row r="128" spans="1:52" s="2" customFormat="1" x14ac:dyDescent="0.3">
      <c r="A128" s="98" t="str">
        <f>'Indicator Data'!A131</f>
        <v>Nigeria</v>
      </c>
      <c r="B128" s="39" t="str">
        <f>'Indicator Data'!B131</f>
        <v>NGA</v>
      </c>
      <c r="C128" s="53">
        <f>ROUND(IF('Indicator Data'!AL131="No data",IF((0.1022*LN('Indicator Data'!CI131)-0.1711)&gt;C$195,0,IF((0.1022*LN('Indicator Data'!CI131)-0.1711)&lt;C$194,10,(C$195-(0.1022*LN('Indicator Data'!CI131)-0.1711))/(C$195-C$194)*10)),IF('Indicator Data'!AL131&gt;C$195,0,IF('Indicator Data'!AL131&lt;C$194,10,(C$195-'Indicator Data'!AL131)/(C$195-C$194)*10))),1)</f>
        <v>7.3</v>
      </c>
      <c r="D128" s="53">
        <f>IF('Indicator Data'!AM131="No data","x",ROUND((IF(LOG('Indicator Data'!AM131*1000)&gt;D$195,10,IF(LOG('Indicator Data'!AM131*1000)&lt;D$194,0,10-(D$195-LOG('Indicator Data'!AM131*1000))/(D$195-D$194)*10))),1))</f>
        <v>9.1</v>
      </c>
      <c r="E128" s="54">
        <f t="shared" si="29"/>
        <v>8.3000000000000007</v>
      </c>
      <c r="F128" s="53" t="str">
        <f>IF('Indicator Data'!AZ131="No data","x",ROUND(IF('Indicator Data'!AZ131&gt;F$195,10,IF('Indicator Data'!AZ131&lt;F$194,0,10-(F$195-'Indicator Data'!AZ131)/(F$195-F$194)*10)),1))</f>
        <v>x</v>
      </c>
      <c r="G128" s="53">
        <f>IF('Indicator Data'!BA131="No data","x",ROUND(IF('Indicator Data'!BA131&gt;G$195,10,IF('Indicator Data'!BA131&lt;G$194,0,10-(G$195-'Indicator Data'!BA131)/(G$195-G$194)*10)),1))</f>
        <v>4.5</v>
      </c>
      <c r="H128" s="54">
        <f t="shared" si="30"/>
        <v>4.5</v>
      </c>
      <c r="I128" s="55">
        <f>SUM(IF('Indicator Data'!AN131=0,0,'Indicator Data'!AN131),SUM('Indicator Data'!AO131:AP131))</f>
        <v>20898.019550000001</v>
      </c>
      <c r="J128" s="55">
        <f>I128/'Indicator Data'!CJ131*1000000</f>
        <v>103.98907681805446</v>
      </c>
      <c r="K128" s="53">
        <f t="shared" si="31"/>
        <v>2.1</v>
      </c>
      <c r="L128" s="53">
        <f>IF('Indicator Data'!AQ131="No data","x",ROUND(IF('Indicator Data'!AQ131&gt;L$195,10,IF('Indicator Data'!AQ131&lt;L$194,0,10-(L$195-'Indicator Data'!AQ131)/(L$195-L$194)*10)),1))</f>
        <v>0.6</v>
      </c>
      <c r="M128" s="53">
        <f>IF('Indicator Data'!AR131="No data","x",IF('Indicator Data'!AR131=0,0,ROUND(IF('Indicator Data'!AR131&gt;M$195,10,IF('Indicator Data'!AR131&lt;M$194,0,10-(M$195-'Indicator Data'!AR131)/(M$195-M$194)*10)),1)))</f>
        <v>2</v>
      </c>
      <c r="N128" s="54">
        <f t="shared" si="32"/>
        <v>1.6</v>
      </c>
      <c r="O128" s="56">
        <f t="shared" si="33"/>
        <v>5.7</v>
      </c>
      <c r="P128" s="67">
        <f>IF(AND('Indicator Data'!BE131="No data",'Indicator Data'!BF131="No data"),0,SUM('Indicator Data'!BE131:BG131)/1000)</f>
        <v>2251.6819999999998</v>
      </c>
      <c r="Q128" s="53">
        <f t="shared" si="34"/>
        <v>10</v>
      </c>
      <c r="R128" s="57">
        <f>P128*1000/'Indicator Data'!CJ131</f>
        <v>1.1204426903114391E-2</v>
      </c>
      <c r="S128" s="53">
        <f t="shared" si="35"/>
        <v>5.8</v>
      </c>
      <c r="T128" s="58">
        <f t="shared" si="36"/>
        <v>7.9</v>
      </c>
      <c r="U128" s="53">
        <f>IF('Indicator Data'!AV131="No data","x",ROUND(IF('Indicator Data'!AV131&gt;U$195,10,IF('Indicator Data'!AV131&lt;U$194,0,10-(U$195-'Indicator Data'!AV131)/(U$195-U$194)*10)),1))</f>
        <v>5.8</v>
      </c>
      <c r="V128" s="53" t="str">
        <f>IF('Indicator Data'!AW131="No data","x",IF('Indicator Data'!AW131=0,0,ROUND(IF('Indicator Data'!AW131&gt;V$195,10,IF('Indicator Data'!AW131&lt;V$194,0,10-(V$195-'Indicator Data'!AW131)/(V$195-V$194)*10)),1)))</f>
        <v>x</v>
      </c>
      <c r="W128" s="53">
        <f t="shared" si="37"/>
        <v>5.8</v>
      </c>
      <c r="X128" s="53">
        <f>IF('Indicator Data'!AU131="No data","x",ROUND(IF('Indicator Data'!AU131&gt;X$195,10,IF('Indicator Data'!AU131&lt;X$194,0,10-(X$195-'Indicator Data'!AU131)/(X$195-X$194)*10)),1))</f>
        <v>4</v>
      </c>
      <c r="Y128" s="159">
        <f>IF('Indicator Data'!AX131="No data","x",ROUND(IF('Indicator Data'!AX131&gt;Y$195,10,IF('Indicator Data'!AX131&lt;Y$194,0,10-(Y$195-'Indicator Data'!AX131)/(Y$195-Y$194)*10)),1))</f>
        <v>7</v>
      </c>
      <c r="Z128" s="57">
        <f>IF('Indicator Data'!AY131="No data","x",IF(('Indicator Data'!AY131/'Indicator Data'!CJ131)&gt;1,1,IF('Indicator Data'!AY131&gt;'Indicator Data'!AY131,1,'Indicator Data'!AY131/'Indicator Data'!CJ131)))</f>
        <v>0.66665168219540727</v>
      </c>
      <c r="AA128" s="159">
        <f t="shared" si="38"/>
        <v>7.4</v>
      </c>
      <c r="AB128" s="54">
        <f t="shared" si="46"/>
        <v>6.1</v>
      </c>
      <c r="AC128" s="53">
        <f>IF('Indicator Data'!AS131="No data","x",ROUND(IF('Indicator Data'!AS131&gt;AC$195,10,IF('Indicator Data'!AS131&lt;AC$194,0,10-(AC$195-'Indicator Data'!AS131)/(AC$195-AC$194)*10)),1))</f>
        <v>9.1999999999999993</v>
      </c>
      <c r="AD128" s="53">
        <f>IF('Indicator Data'!AT131="No data","x",ROUND(IF('Indicator Data'!AT131&gt;AD$195,10,IF('Indicator Data'!AT131&lt;AD$194,0,10-(AD$195-'Indicator Data'!AT131)/(AD$195-AD$194)*10)),1))</f>
        <v>7</v>
      </c>
      <c r="AE128" s="54">
        <f t="shared" si="39"/>
        <v>8.1</v>
      </c>
      <c r="AF128" s="67">
        <f>('Indicator Data'!BD131+'Indicator Data'!BC131*0.5+'Indicator Data'!BB131*0.25)/1000</f>
        <v>1103.9775</v>
      </c>
      <c r="AG128" s="59">
        <f>AF128*1000/'Indicator Data'!CJ131</f>
        <v>5.4934201194631249E-3</v>
      </c>
      <c r="AH128" s="54">
        <f t="shared" si="40"/>
        <v>0.5</v>
      </c>
      <c r="AI128" s="53">
        <f>IF('Indicator Data'!BH131="No data","x",ROUND(IF('Indicator Data'!BH131&lt;$AI$194,10,IF('Indicator Data'!BH131&gt;$AI$195,0,($AI$195-'Indicator Data'!BH131)/($AI$195-$AI$194)*10)),1))</f>
        <v>4.5</v>
      </c>
      <c r="AJ128" s="53">
        <f>IF('Indicator Data'!BI131="No data","x",ROUND(IF('Indicator Data'!BI131&gt;$AJ$195,10,IF('Indicator Data'!BI131&lt;$AJ$194,0,10-($AJ$195-'Indicator Data'!BI131)/($AJ$195-$AJ$194)*10)),1))</f>
        <v>2.8</v>
      </c>
      <c r="AK128" s="54">
        <f t="shared" si="47"/>
        <v>3.7</v>
      </c>
      <c r="AL128" s="60">
        <f t="shared" si="48"/>
        <v>5.2</v>
      </c>
      <c r="AM128" s="61">
        <f t="shared" si="49"/>
        <v>6.8</v>
      </c>
      <c r="AN128" s="53">
        <f>IF('Indicator Data'!BJ131="No data","x",ROUND((IF(LOG('Indicator Data'!BJ131)&gt;AN$195,10,IF(LOG('Indicator Data'!BJ131)&lt;AN$194,0,10-(AN$195-LOG('Indicator Data'!BJ131))/(AN$195-AN$194)*10))),1))</f>
        <v>7.3</v>
      </c>
      <c r="AO128" s="53" t="str">
        <f>IF('Indicator Data'!BK131="No data","x",ROUND((IF(LOG('Indicator Data'!BK131)&gt;AO$195,10,IF(LOG('Indicator Data'!BK131)&lt;AO$194,0,10-(AO$195-LOG('Indicator Data'!BK131))/(AO$195-AO$194)*10))),1))</f>
        <v>x</v>
      </c>
      <c r="AP128" s="54">
        <f t="shared" si="41"/>
        <v>7.3</v>
      </c>
      <c r="AQ128" s="54">
        <f>IF('Indicator Data'!BL131=0,10,ROUND(IF(LOG('Indicator Data'!BL131)&gt;AQ$195,0,IF(LOG('Indicator Data'!BL131)&lt;AQ$194,10,(AQ$195-LOG('Indicator Data'!BL131))/(AQ$195-AQ$194)*10)),1))</f>
        <v>3.5</v>
      </c>
      <c r="AR128" s="54">
        <f>IF('Indicator Data'!BM131="No data","x",ROUND(IF('Indicator Data'!BM131&gt;AR$195,10,IF('Indicator Data'!BM131&lt;AR$194,0,10-(AR$195-'Indicator Data'!BM131)/(AR$195-AR$194)*10)),1))</f>
        <v>4</v>
      </c>
      <c r="AS128" s="56">
        <f t="shared" si="42"/>
        <v>4.9000000000000004</v>
      </c>
      <c r="AT128" s="53">
        <f>IF('Indicator Data'!BN131="No data","x",ROUND(IF('Indicator Data'!BN131^2&gt;AT$195,0,IF('Indicator Data'!BN131^2&lt;AT$194,10,(AT$195-'Indicator Data'!BN131^2)/(AT$195-AT$194)*10)),1))</f>
        <v>6.8</v>
      </c>
      <c r="AU128" s="53">
        <f>IF('Indicator Data'!BO131="No data","x",ROUND(IF('Indicator Data'!BO131&gt;AU$195,0,IF('Indicator Data'!BO131&lt;AU$194,10,(AU$195-'Indicator Data'!BO131)/(AU$195-AU$194)*10)),1))</f>
        <v>5.7</v>
      </c>
      <c r="AV128" s="53">
        <f>IF('Indicator Data'!BP131="No data","x",ROUND(IF('Indicator Data'!BP131&gt;AV$195,0,IF('Indicator Data'!BP131&lt;AV$194,10,(AV$195-'Indicator Data'!BP131)/(AV$195-AV$194)*10)),1))</f>
        <v>0.3</v>
      </c>
      <c r="AW128" s="54">
        <f t="shared" si="43"/>
        <v>4.3</v>
      </c>
      <c r="AX128" s="54">
        <f>IF('Indicator Data'!BQ131="No data","x",ROUND(IF('Indicator Data'!BQ131&gt;AX$195,0,IF('Indicator Data'!BQ131&lt;AX$194,10,(AX$195-'Indicator Data'!BQ131)/(AX$195-AX$194)*10)),1))</f>
        <v>9</v>
      </c>
      <c r="AY128" s="56">
        <f t="shared" si="44"/>
        <v>6.7</v>
      </c>
      <c r="AZ128" s="61">
        <f t="shared" si="45"/>
        <v>5.8</v>
      </c>
    </row>
    <row r="129" spans="1:52" s="2" customFormat="1" x14ac:dyDescent="0.3">
      <c r="A129" s="98" t="str">
        <f>'Indicator Data'!A132</f>
        <v>North Macedonia</v>
      </c>
      <c r="B129" s="39" t="str">
        <f>'Indicator Data'!B132</f>
        <v>MKD</v>
      </c>
      <c r="C129" s="53">
        <f>ROUND(IF('Indicator Data'!AL132="No data",IF((0.1022*LN('Indicator Data'!CI132)-0.1711)&gt;C$195,0,IF((0.1022*LN('Indicator Data'!CI132)-0.1711)&lt;C$194,10,(C$195-(0.1022*LN('Indicator Data'!CI132)-0.1711))/(C$195-C$194)*10)),IF('Indicator Data'!AL132&gt;C$195,0,IF('Indicator Data'!AL132&lt;C$194,10,(C$195-'Indicator Data'!AL132)/(C$195-C$194)*10))),1)</f>
        <v>2.8</v>
      </c>
      <c r="D129" s="53">
        <f>IF('Indicator Data'!AM132="No data","x",ROUND((IF(LOG('Indicator Data'!AM132*1000)&gt;D$195,10,IF(LOG('Indicator Data'!AM132*1000)&lt;D$194,0,10-(D$195-LOG('Indicator Data'!AM132*1000))/(D$195-D$194)*10))),1))</f>
        <v>3.6</v>
      </c>
      <c r="E129" s="54">
        <f t="shared" si="29"/>
        <v>3.2</v>
      </c>
      <c r="F129" s="53">
        <f>IF('Indicator Data'!AZ132="No data","x",ROUND(IF('Indicator Data'!AZ132&gt;F$195,10,IF('Indicator Data'!AZ132&lt;F$194,0,10-(F$195-'Indicator Data'!AZ132)/(F$195-F$194)*10)),1))</f>
        <v>1.9</v>
      </c>
      <c r="G129" s="53">
        <f>IF('Indicator Data'!BA132="No data","x",ROUND(IF('Indicator Data'!BA132&gt;G$195,10,IF('Indicator Data'!BA132&lt;G$194,0,10-(G$195-'Indicator Data'!BA132)/(G$195-G$194)*10)),1))</f>
        <v>2.7</v>
      </c>
      <c r="H129" s="54">
        <f t="shared" si="30"/>
        <v>2.2999999999999998</v>
      </c>
      <c r="I129" s="55">
        <f>SUM(IF('Indicator Data'!AN132=0,0,'Indicator Data'!AN132),SUM('Indicator Data'!AO132:AP132))</f>
        <v>119.39</v>
      </c>
      <c r="J129" s="55">
        <f>I129/'Indicator Data'!CJ132*1000000</f>
        <v>57.303770942346809</v>
      </c>
      <c r="K129" s="53">
        <f t="shared" si="31"/>
        <v>1.1000000000000001</v>
      </c>
      <c r="L129" s="53">
        <f>IF('Indicator Data'!AQ132="No data","x",ROUND(IF('Indicator Data'!AQ132&gt;L$195,10,IF('Indicator Data'!AQ132&lt;L$194,0,10-(L$195-'Indicator Data'!AQ132)/(L$195-L$194)*10)),1))</f>
        <v>0.9</v>
      </c>
      <c r="M129" s="53">
        <f>IF('Indicator Data'!AR132="No data","x",IF('Indicator Data'!AR132=0,0,ROUND(IF('Indicator Data'!AR132&gt;M$195,10,IF('Indicator Data'!AR132&lt;M$194,0,10-(M$195-'Indicator Data'!AR132)/(M$195-M$194)*10)),1)))</f>
        <v>0.9</v>
      </c>
      <c r="N129" s="54">
        <f t="shared" si="32"/>
        <v>1</v>
      </c>
      <c r="O129" s="56">
        <f t="shared" si="33"/>
        <v>2.4</v>
      </c>
      <c r="P129" s="67">
        <f>IF(AND('Indicator Data'!BE132="No data",'Indicator Data'!BF132="No data"),0,SUM('Indicator Data'!BE132:BG132)/1000)</f>
        <v>0.56599999999999995</v>
      </c>
      <c r="Q129" s="53">
        <f t="shared" si="34"/>
        <v>0</v>
      </c>
      <c r="R129" s="57">
        <f>P129*1000/'Indicator Data'!CJ132</f>
        <v>2.716637436415805E-4</v>
      </c>
      <c r="S129" s="53">
        <f t="shared" si="35"/>
        <v>2.2999999999999998</v>
      </c>
      <c r="T129" s="58">
        <f t="shared" si="36"/>
        <v>1.2</v>
      </c>
      <c r="U129" s="53">
        <f>IF('Indicator Data'!AV132="No data","x",ROUND(IF('Indicator Data'!AV132&gt;U$195,10,IF('Indicator Data'!AV132&lt;U$194,0,10-(U$195-'Indicator Data'!AV132)/(U$195-U$194)*10)),1))</f>
        <v>0.2</v>
      </c>
      <c r="V129" s="53">
        <f>IF('Indicator Data'!AW132="No data","x",IF('Indicator Data'!AW132=0,0,ROUND(IF('Indicator Data'!AW132&gt;V$195,10,IF('Indicator Data'!AW132&lt;V$194,0,10-(V$195-'Indicator Data'!AW132)/(V$195-V$194)*10)),1)))</f>
        <v>0.1</v>
      </c>
      <c r="W129" s="53">
        <f t="shared" si="37"/>
        <v>0.15000000000000002</v>
      </c>
      <c r="X129" s="53">
        <f>IF('Indicator Data'!AU132="No data","x",ROUND(IF('Indicator Data'!AU132&gt;X$195,10,IF('Indicator Data'!AU132&lt;X$194,0,10-(X$195-'Indicator Data'!AU132)/(X$195-X$194)*10)),1))</f>
        <v>0.2</v>
      </c>
      <c r="Y129" s="159" t="str">
        <f>IF('Indicator Data'!AX132="No data","x",ROUND(IF('Indicator Data'!AX132&gt;Y$195,10,IF('Indicator Data'!AX132&lt;Y$194,0,10-(Y$195-'Indicator Data'!AX132)/(Y$195-Y$194)*10)),1))</f>
        <v>x</v>
      </c>
      <c r="Z129" s="57">
        <f>IF('Indicator Data'!AY132="No data","x",IF(('Indicator Data'!AY132/'Indicator Data'!CJ132)&gt;1,1,IF('Indicator Data'!AY132&gt;'Indicator Data'!AY132,1,'Indicator Data'!AY132/'Indicator Data'!CJ132)))</f>
        <v>4.3197415066682411E-6</v>
      </c>
      <c r="AA129" s="159">
        <f t="shared" si="38"/>
        <v>0</v>
      </c>
      <c r="AB129" s="54">
        <f t="shared" si="46"/>
        <v>0.1</v>
      </c>
      <c r="AC129" s="53">
        <f>IF('Indicator Data'!AS132="No data","x",ROUND(IF('Indicator Data'!AS132&gt;AC$195,10,IF('Indicator Data'!AS132&lt;AC$194,0,10-(AC$195-'Indicator Data'!AS132)/(AC$195-AC$194)*10)),1))</f>
        <v>0.8</v>
      </c>
      <c r="AD129" s="53">
        <f>IF('Indicator Data'!AT132="No data","x",ROUND(IF('Indicator Data'!AT132&gt;AD$195,10,IF('Indicator Data'!AT132&lt;AD$194,0,10-(AD$195-'Indicator Data'!AT132)/(AD$195-AD$194)*10)),1))</f>
        <v>0.3</v>
      </c>
      <c r="AE129" s="54">
        <f t="shared" si="39"/>
        <v>0.6</v>
      </c>
      <c r="AF129" s="67">
        <f>('Indicator Data'!BD132+'Indicator Data'!BC132*0.5+'Indicator Data'!BB132*0.25)/1000</f>
        <v>0.55500000000000005</v>
      </c>
      <c r="AG129" s="59">
        <f>AF129*1000/'Indicator Data'!CJ132</f>
        <v>2.6638405957787485E-4</v>
      </c>
      <c r="AH129" s="54">
        <f t="shared" si="40"/>
        <v>0</v>
      </c>
      <c r="AI129" s="53">
        <f>IF('Indicator Data'!BH132="No data","x",ROUND(IF('Indicator Data'!BH132&lt;$AI$194,10,IF('Indicator Data'!BH132&gt;$AI$195,0,($AI$195-'Indicator Data'!BH132)/($AI$195-$AI$194)*10)),1))</f>
        <v>4</v>
      </c>
      <c r="AJ129" s="53">
        <f>IF('Indicator Data'!BI132="No data","x",ROUND(IF('Indicator Data'!BI132&gt;$AJ$195,10,IF('Indicator Data'!BI132&lt;$AJ$194,0,10-($AJ$195-'Indicator Data'!BI132)/($AJ$195-$AJ$194)*10)),1))</f>
        <v>0</v>
      </c>
      <c r="AK129" s="54">
        <f t="shared" si="47"/>
        <v>2</v>
      </c>
      <c r="AL129" s="60">
        <f t="shared" si="48"/>
        <v>0.7</v>
      </c>
      <c r="AM129" s="61">
        <f t="shared" si="49"/>
        <v>1</v>
      </c>
      <c r="AN129" s="53" t="str">
        <f>IF('Indicator Data'!BJ132="No data","x",ROUND((IF(LOG('Indicator Data'!BJ132)&gt;AN$195,10,IF(LOG('Indicator Data'!BJ132)&lt;AN$194,0,10-(AN$195-LOG('Indicator Data'!BJ132))/(AN$195-AN$194)*10))),1))</f>
        <v>x</v>
      </c>
      <c r="AO129" s="53">
        <f>IF('Indicator Data'!BK132="No data","x",ROUND((IF(LOG('Indicator Data'!BK132)&gt;AO$195,10,IF(LOG('Indicator Data'!BK132)&lt;AO$194,0,10-(AO$195-LOG('Indicator Data'!BK132))/(AO$195-AO$194)*10))),1))</f>
        <v>4.5</v>
      </c>
      <c r="AP129" s="54">
        <f t="shared" si="41"/>
        <v>4.5</v>
      </c>
      <c r="AQ129" s="54">
        <f>IF('Indicator Data'!BL132=0,10,ROUND(IF(LOG('Indicator Data'!BL132)&gt;AQ$195,0,IF(LOG('Indicator Data'!BL132)&lt;AQ$194,10,(AQ$195-LOG('Indicator Data'!BL132))/(AQ$195-AQ$194)*10)),1))</f>
        <v>6.3</v>
      </c>
      <c r="AR129" s="54">
        <f>IF('Indicator Data'!BM132="No data","x",ROUND(IF('Indicator Data'!BM132&gt;AR$195,10,IF('Indicator Data'!BM132&lt;AR$194,0,10-(AR$195-'Indicator Data'!BM132)/(AR$195-AR$194)*10)),1))</f>
        <v>10</v>
      </c>
      <c r="AS129" s="56">
        <f t="shared" si="42"/>
        <v>6.9</v>
      </c>
      <c r="AT129" s="53">
        <f>IF('Indicator Data'!BN132="No data","x",ROUND(IF('Indicator Data'!BN132^2&gt;AT$195,0,IF('Indicator Data'!BN132^2&lt;AT$194,10,(AT$195-'Indicator Data'!BN132^2)/(AT$195-AT$194)*10)),1))</f>
        <v>0.5</v>
      </c>
      <c r="AU129" s="53">
        <f>IF('Indicator Data'!BO132="No data","x",ROUND(IF('Indicator Data'!BO132&gt;AU$195,0,IF('Indicator Data'!BO132&lt;AU$194,10,(AU$195-'Indicator Data'!BO132)/(AU$195-AU$194)*10)),1))</f>
        <v>5.4</v>
      </c>
      <c r="AV129" s="53">
        <f>IF('Indicator Data'!BP132="No data","x",ROUND(IF('Indicator Data'!BP132&gt;AV$195,0,IF('Indicator Data'!BP132&lt;AV$194,10,(AV$195-'Indicator Data'!BP132)/(AV$195-AV$194)*10)),1))</f>
        <v>2.2999999999999998</v>
      </c>
      <c r="AW129" s="54">
        <f t="shared" si="43"/>
        <v>2.7</v>
      </c>
      <c r="AX129" s="54">
        <f>IF('Indicator Data'!BQ132="No data","x",ROUND(IF('Indicator Data'!BQ132&gt;AX$195,0,IF('Indicator Data'!BQ132&lt;AX$194,10,(AX$195-'Indicator Data'!BQ132)/(AX$195-AX$194)*10)),1))</f>
        <v>6.6</v>
      </c>
      <c r="AY129" s="56">
        <f t="shared" si="44"/>
        <v>4.7</v>
      </c>
      <c r="AZ129" s="61">
        <f t="shared" si="45"/>
        <v>5.8</v>
      </c>
    </row>
    <row r="130" spans="1:52" s="2" customFormat="1" x14ac:dyDescent="0.3">
      <c r="A130" s="98" t="str">
        <f>'Indicator Data'!A133</f>
        <v>Norway</v>
      </c>
      <c r="B130" s="39" t="str">
        <f>'Indicator Data'!B133</f>
        <v>NOR</v>
      </c>
      <c r="C130" s="53">
        <f>ROUND(IF('Indicator Data'!AL133="No data",IF((0.1022*LN('Indicator Data'!CI133)-0.1711)&gt;C$195,0,IF((0.1022*LN('Indicator Data'!CI133)-0.1711)&lt;C$194,10,(C$195-(0.1022*LN('Indicator Data'!CI133)-0.1711))/(C$195-C$194)*10)),IF('Indicator Data'!AL133&gt;C$195,0,IF('Indicator Data'!AL133&lt;C$194,10,(C$195-'Indicator Data'!AL133)/(C$195-C$194)*10))),1)</f>
        <v>0</v>
      </c>
      <c r="D130" s="53" t="str">
        <f>IF('Indicator Data'!AM133="No data","x",ROUND((IF(LOG('Indicator Data'!AM133*1000)&gt;D$195,10,IF(LOG('Indicator Data'!AM133*1000)&lt;D$194,0,10-(D$195-LOG('Indicator Data'!AM133*1000))/(D$195-D$194)*10))),1))</f>
        <v>x</v>
      </c>
      <c r="E130" s="54">
        <f t="shared" si="29"/>
        <v>0</v>
      </c>
      <c r="F130" s="53">
        <f>IF('Indicator Data'!AZ133="No data","x",ROUND(IF('Indicator Data'!AZ133&gt;F$195,10,IF('Indicator Data'!AZ133&lt;F$194,0,10-(F$195-'Indicator Data'!AZ133)/(F$195-F$194)*10)),1))</f>
        <v>0.6</v>
      </c>
      <c r="G130" s="53">
        <f>IF('Indicator Data'!BA133="No data","x",ROUND(IF('Indicator Data'!BA133&gt;G$195,10,IF('Indicator Data'!BA133&lt;G$194,0,10-(G$195-'Indicator Data'!BA133)/(G$195-G$194)*10)),1))</f>
        <v>0.6</v>
      </c>
      <c r="H130" s="54">
        <f t="shared" si="30"/>
        <v>0.6</v>
      </c>
      <c r="I130" s="55">
        <f>SUM(IF('Indicator Data'!AN133=0,0,'Indicator Data'!AN133),SUM('Indicator Data'!AO133:AP133))</f>
        <v>-35.911239999999999</v>
      </c>
      <c r="J130" s="55">
        <f>I130/'Indicator Data'!CJ133*1000000</f>
        <v>-6.6763676088181532</v>
      </c>
      <c r="K130" s="53">
        <f t="shared" si="31"/>
        <v>0</v>
      </c>
      <c r="L130" s="53" t="str">
        <f>IF('Indicator Data'!AQ133="No data","x",ROUND(IF('Indicator Data'!AQ133&gt;L$195,10,IF('Indicator Data'!AQ133&lt;L$194,0,10-(L$195-'Indicator Data'!AQ133)/(L$195-L$194)*10)),1))</f>
        <v>x</v>
      </c>
      <c r="M130" s="53">
        <f>IF('Indicator Data'!AR133="No data","x",IF('Indicator Data'!AR133=0,0,ROUND(IF('Indicator Data'!AR133&gt;M$195,10,IF('Indicator Data'!AR133&lt;M$194,0,10-(M$195-'Indicator Data'!AR133)/(M$195-M$194)*10)),1)))</f>
        <v>0</v>
      </c>
      <c r="N130" s="54">
        <f t="shared" si="32"/>
        <v>0</v>
      </c>
      <c r="O130" s="56">
        <f t="shared" si="33"/>
        <v>0.2</v>
      </c>
      <c r="P130" s="67">
        <f>IF(AND('Indicator Data'!BE133="No data",'Indicator Data'!BF133="No data"),0,SUM('Indicator Data'!BE133:BG133)/1000)</f>
        <v>59.317999999999998</v>
      </c>
      <c r="Q130" s="53">
        <f t="shared" si="34"/>
        <v>5.9</v>
      </c>
      <c r="R130" s="57">
        <f>P130*1000/'Indicator Data'!CJ133</f>
        <v>1.1027989393289543E-2</v>
      </c>
      <c r="S130" s="53">
        <f t="shared" si="35"/>
        <v>5.8</v>
      </c>
      <c r="T130" s="58">
        <f t="shared" si="36"/>
        <v>5.9</v>
      </c>
      <c r="U130" s="53">
        <f>IF('Indicator Data'!AV133="No data","x",ROUND(IF('Indicator Data'!AV133&gt;U$195,10,IF('Indicator Data'!AV133&lt;U$194,0,10-(U$195-'Indicator Data'!AV133)/(U$195-U$194)*10)),1))</f>
        <v>0.4</v>
      </c>
      <c r="V130" s="53" t="str">
        <f>IF('Indicator Data'!AW133="No data","x",IF('Indicator Data'!AW133=0,0,ROUND(IF('Indicator Data'!AW133&gt;V$195,10,IF('Indicator Data'!AW133&lt;V$194,0,10-(V$195-'Indicator Data'!AW133)/(V$195-V$194)*10)),1)))</f>
        <v>x</v>
      </c>
      <c r="W130" s="53">
        <f t="shared" si="37"/>
        <v>0.4</v>
      </c>
      <c r="X130" s="53">
        <f>IF('Indicator Data'!AU133="No data","x",ROUND(IF('Indicator Data'!AU133&gt;X$195,10,IF('Indicator Data'!AU133&lt;X$194,0,10-(X$195-'Indicator Data'!AU133)/(X$195-X$194)*10)),1))</f>
        <v>0.1</v>
      </c>
      <c r="Y130" s="159" t="str">
        <f>IF('Indicator Data'!AX133="No data","x",ROUND(IF('Indicator Data'!AX133&gt;Y$195,10,IF('Indicator Data'!AX133&lt;Y$194,0,10-(Y$195-'Indicator Data'!AX133)/(Y$195-Y$194)*10)),1))</f>
        <v>x</v>
      </c>
      <c r="Z130" s="57">
        <f>IF('Indicator Data'!AY133="No data","x",IF(('Indicator Data'!AY133/'Indicator Data'!CJ133)&gt;1,1,IF('Indicator Data'!AY133&gt;'Indicator Data'!AY133,1,'Indicator Data'!AY133/'Indicator Data'!CJ133)))</f>
        <v>7.4365213886439483E-6</v>
      </c>
      <c r="AA130" s="159">
        <f t="shared" si="38"/>
        <v>0</v>
      </c>
      <c r="AB130" s="54">
        <f t="shared" si="46"/>
        <v>0.2</v>
      </c>
      <c r="AC130" s="53">
        <f>IF('Indicator Data'!AS133="No data","x",ROUND(IF('Indicator Data'!AS133&gt;AC$195,10,IF('Indicator Data'!AS133&lt;AC$194,0,10-(AC$195-'Indicator Data'!AS133)/(AC$195-AC$194)*10)),1))</f>
        <v>0.2</v>
      </c>
      <c r="AD130" s="53" t="str">
        <f>IF('Indicator Data'!AT133="No data","x",ROUND(IF('Indicator Data'!AT133&gt;AD$195,10,IF('Indicator Data'!AT133&lt;AD$194,0,10-(AD$195-'Indicator Data'!AT133)/(AD$195-AD$194)*10)),1))</f>
        <v>x</v>
      </c>
      <c r="AE130" s="54">
        <f t="shared" si="39"/>
        <v>0.2</v>
      </c>
      <c r="AF130" s="67">
        <f>('Indicator Data'!BD133+'Indicator Data'!BC133*0.5+'Indicator Data'!BB133*0.25)/1000</f>
        <v>0</v>
      </c>
      <c r="AG130" s="59">
        <f>AF130*1000/'Indicator Data'!CJ133</f>
        <v>0</v>
      </c>
      <c r="AH130" s="54">
        <f t="shared" si="40"/>
        <v>0</v>
      </c>
      <c r="AI130" s="53">
        <f>IF('Indicator Data'!BH133="No data","x",ROUND(IF('Indicator Data'!BH133&lt;$AI$194,10,IF('Indicator Data'!BH133&gt;$AI$195,0,($AI$195-'Indicator Data'!BH133)/($AI$195-$AI$194)*10)),1))</f>
        <v>2</v>
      </c>
      <c r="AJ130" s="53">
        <f>IF('Indicator Data'!BI133="No data","x",ROUND(IF('Indicator Data'!BI133&gt;$AJ$195,10,IF('Indicator Data'!BI133&lt;$AJ$194,0,10-($AJ$195-'Indicator Data'!BI133)/($AJ$195-$AJ$194)*10)),1))</f>
        <v>0</v>
      </c>
      <c r="AK130" s="54">
        <f t="shared" si="47"/>
        <v>1</v>
      </c>
      <c r="AL130" s="60">
        <f t="shared" si="48"/>
        <v>0.4</v>
      </c>
      <c r="AM130" s="61">
        <f t="shared" si="49"/>
        <v>3.6</v>
      </c>
      <c r="AN130" s="53" t="str">
        <f>IF('Indicator Data'!BJ133="No data","x",ROUND((IF(LOG('Indicator Data'!BJ133)&gt;AN$195,10,IF(LOG('Indicator Data'!BJ133)&lt;AN$194,0,10-(AN$195-LOG('Indicator Data'!BJ133))/(AN$195-AN$194)*10))),1))</f>
        <v>x</v>
      </c>
      <c r="AO130" s="53">
        <f>IF('Indicator Data'!BK133="No data","x",ROUND((IF(LOG('Indicator Data'!BK133)&gt;AO$195,10,IF(LOG('Indicator Data'!BK133)&lt;AO$194,0,10-(AO$195-LOG('Indicator Data'!BK133))/(AO$195-AO$194)*10))),1))</f>
        <v>7</v>
      </c>
      <c r="AP130" s="54">
        <f t="shared" si="41"/>
        <v>7</v>
      </c>
      <c r="AQ130" s="54">
        <f>IF('Indicator Data'!BL133=0,10,ROUND(IF(LOG('Indicator Data'!BL133)&gt;AQ$195,0,IF(LOG('Indicator Data'!BL133)&lt;AQ$194,10,(AQ$195-LOG('Indicator Data'!BL133))/(AQ$195-AQ$194)*10)),1))</f>
        <v>4.9000000000000004</v>
      </c>
      <c r="AR130" s="54">
        <f>IF('Indicator Data'!BM133="No data","x",ROUND(IF('Indicator Data'!BM133&gt;AR$195,10,IF('Indicator Data'!BM133&lt;AR$194,0,10-(AR$195-'Indicator Data'!BM133)/(AR$195-AR$194)*10)),1))</f>
        <v>6</v>
      </c>
      <c r="AS130" s="56">
        <f t="shared" si="42"/>
        <v>6</v>
      </c>
      <c r="AT130" s="53" t="str">
        <f>IF('Indicator Data'!BN133="No data","x",ROUND(IF('Indicator Data'!BN133^2&gt;AT$195,0,IF('Indicator Data'!BN133^2&lt;AT$194,10,(AT$195-'Indicator Data'!BN133^2)/(AT$195-AT$194)*10)),1))</f>
        <v>x</v>
      </c>
      <c r="AU130" s="53">
        <f>IF('Indicator Data'!BO133="No data","x",ROUND(IF('Indicator Data'!BO133&gt;AU$195,0,IF('Indicator Data'!BO133&lt;AU$194,10,(AU$195-'Indicator Data'!BO133)/(AU$195-AU$194)*10)),1))</f>
        <v>4.8</v>
      </c>
      <c r="AV130" s="53">
        <f>IF('Indicator Data'!BP133="No data","x",ROUND(IF('Indicator Data'!BP133&gt;AV$195,0,IF('Indicator Data'!BP133&lt;AV$194,10,(AV$195-'Indicator Data'!BP133)/(AV$195-AV$194)*10)),1))</f>
        <v>8.4</v>
      </c>
      <c r="AW130" s="54">
        <f t="shared" si="43"/>
        <v>6.6</v>
      </c>
      <c r="AX130" s="54">
        <f>IF('Indicator Data'!BQ133="No data","x",ROUND(IF('Indicator Data'!BQ133&gt;AX$195,0,IF('Indicator Data'!BQ133&lt;AX$194,10,(AX$195-'Indicator Data'!BQ133)/(AX$195-AX$194)*10)),1))</f>
        <v>2.1</v>
      </c>
      <c r="AY130" s="56">
        <f t="shared" si="44"/>
        <v>4.4000000000000004</v>
      </c>
      <c r="AZ130" s="61">
        <f t="shared" si="45"/>
        <v>5.2</v>
      </c>
    </row>
    <row r="131" spans="1:52" s="2" customFormat="1" x14ac:dyDescent="0.3">
      <c r="A131" s="98" t="str">
        <f>'Indicator Data'!A134</f>
        <v>Oman</v>
      </c>
      <c r="B131" s="39" t="str">
        <f>'Indicator Data'!B134</f>
        <v>OMN</v>
      </c>
      <c r="C131" s="53">
        <f>ROUND(IF('Indicator Data'!AL134="No data",IF((0.1022*LN('Indicator Data'!CI134)-0.1711)&gt;C$195,0,IF((0.1022*LN('Indicator Data'!CI134)-0.1711)&lt;C$194,10,(C$195-(0.1022*LN('Indicator Data'!CI134)-0.1711))/(C$195-C$194)*10)),IF('Indicator Data'!AL134&gt;C$195,0,IF('Indicator Data'!AL134&lt;C$194,10,(C$195-'Indicator Data'!AL134)/(C$195-C$194)*10))),1)</f>
        <v>1.3</v>
      </c>
      <c r="D131" s="53" t="str">
        <f>IF('Indicator Data'!AM134="No data","x",ROUND((IF(LOG('Indicator Data'!AM134*1000)&gt;D$195,10,IF(LOG('Indicator Data'!AM134*1000)&lt;D$194,0,10-(D$195-LOG('Indicator Data'!AM134*1000))/(D$195-D$194)*10))),1))</f>
        <v>x</v>
      </c>
      <c r="E131" s="54">
        <f t="shared" si="29"/>
        <v>1.3</v>
      </c>
      <c r="F131" s="53">
        <f>IF('Indicator Data'!AZ134="No data","x",ROUND(IF('Indicator Data'!AZ134&gt;F$195,10,IF('Indicator Data'!AZ134&lt;F$194,0,10-(F$195-'Indicator Data'!AZ134)/(F$195-F$194)*10)),1))</f>
        <v>4.0999999999999996</v>
      </c>
      <c r="G131" s="53" t="str">
        <f>IF('Indicator Data'!BA134="No data","x",ROUND(IF('Indicator Data'!BA134&gt;G$195,10,IF('Indicator Data'!BA134&lt;G$194,0,10-(G$195-'Indicator Data'!BA134)/(G$195-G$194)*10)),1))</f>
        <v>x</v>
      </c>
      <c r="H131" s="54">
        <f t="shared" si="30"/>
        <v>4.0999999999999996</v>
      </c>
      <c r="I131" s="55">
        <f>SUM(IF('Indicator Data'!AN134=0,0,'Indicator Data'!AN134),SUM('Indicator Data'!AO134:AP134))</f>
        <v>0</v>
      </c>
      <c r="J131" s="55">
        <f>I131/'Indicator Data'!CJ134*1000000</f>
        <v>0</v>
      </c>
      <c r="K131" s="53">
        <f t="shared" si="31"/>
        <v>0</v>
      </c>
      <c r="L131" s="53" t="str">
        <f>IF('Indicator Data'!AQ134="No data","x",ROUND(IF('Indicator Data'!AQ134&gt;L$195,10,IF('Indicator Data'!AQ134&lt;L$194,0,10-(L$195-'Indicator Data'!AQ134)/(L$195-L$194)*10)),1))</f>
        <v>x</v>
      </c>
      <c r="M131" s="53">
        <f>IF('Indicator Data'!AR134="No data","x",IF('Indicator Data'!AR134=0,0,ROUND(IF('Indicator Data'!AR134&gt;M$195,10,IF('Indicator Data'!AR134&lt;M$194,0,10-(M$195-'Indicator Data'!AR134)/(M$195-M$194)*10)),1)))</f>
        <v>0</v>
      </c>
      <c r="N131" s="54">
        <f t="shared" si="32"/>
        <v>0</v>
      </c>
      <c r="O131" s="56">
        <f t="shared" si="33"/>
        <v>1.7</v>
      </c>
      <c r="P131" s="67">
        <f>IF(AND('Indicator Data'!BE134="No data",'Indicator Data'!BF134="No data"),0,SUM('Indicator Data'!BE134:BG134)/1000)</f>
        <v>0.56399999999999995</v>
      </c>
      <c r="Q131" s="53">
        <f t="shared" si="34"/>
        <v>0</v>
      </c>
      <c r="R131" s="57">
        <f>P131*1000/'Indicator Data'!CJ134</f>
        <v>1.1336701646957423E-4</v>
      </c>
      <c r="S131" s="53">
        <f t="shared" si="35"/>
        <v>1.9</v>
      </c>
      <c r="T131" s="58">
        <f t="shared" si="36"/>
        <v>1</v>
      </c>
      <c r="U131" s="53">
        <f>IF('Indicator Data'!AV134="No data","x",ROUND(IF('Indicator Data'!AV134&gt;U$195,10,IF('Indicator Data'!AV134&lt;U$194,0,10-(U$195-'Indicator Data'!AV134)/(U$195-U$194)*10)),1))</f>
        <v>0.4</v>
      </c>
      <c r="V131" s="53" t="str">
        <f>IF('Indicator Data'!AW134="No data","x",IF('Indicator Data'!AW134=0,0,ROUND(IF('Indicator Data'!AW134&gt;V$195,10,IF('Indicator Data'!AW134&lt;V$194,0,10-(V$195-'Indicator Data'!AW134)/(V$195-V$194)*10)),1)))</f>
        <v>x</v>
      </c>
      <c r="W131" s="53">
        <f t="shared" si="37"/>
        <v>0.4</v>
      </c>
      <c r="X131" s="53">
        <f>IF('Indicator Data'!AU134="No data","x",ROUND(IF('Indicator Data'!AU134&gt;X$195,10,IF('Indicator Data'!AU134&lt;X$194,0,10-(X$195-'Indicator Data'!AU134)/(X$195-X$194)*10)),1))</f>
        <v>0.1</v>
      </c>
      <c r="Y131" s="159">
        <f>IF('Indicator Data'!AX134="No data","x",ROUND(IF('Indicator Data'!AX134&gt;Y$195,10,IF('Indicator Data'!AX134&lt;Y$194,0,10-(Y$195-'Indicator Data'!AX134)/(Y$195-Y$194)*10)),1))</f>
        <v>0</v>
      </c>
      <c r="Z131" s="57">
        <f>IF('Indicator Data'!AY134="No data","x",IF(('Indicator Data'!AY134/'Indicator Data'!CJ134)&gt;1,1,IF('Indicator Data'!AY134&gt;'Indicator Data'!AY134,1,'Indicator Data'!AY134/'Indicator Data'!CJ134)))</f>
        <v>2.0100534835030891E-7</v>
      </c>
      <c r="AA131" s="159">
        <f t="shared" si="38"/>
        <v>0</v>
      </c>
      <c r="AB131" s="54">
        <f t="shared" ref="AB131:AB162" si="50">IF(AND(W131="x",X131="x",Y131="x",AA131="x"),"x",ROUND(AVERAGE(W131,X131,Y131,AA131),1))</f>
        <v>0.1</v>
      </c>
      <c r="AC131" s="53">
        <f>IF('Indicator Data'!AS134="No data","x",ROUND(IF('Indicator Data'!AS134&gt;AC$195,10,IF('Indicator Data'!AS134&lt;AC$194,0,10-(AC$195-'Indicator Data'!AS134)/(AC$195-AC$194)*10)),1))</f>
        <v>0.9</v>
      </c>
      <c r="AD131" s="53">
        <f>IF('Indicator Data'!AT134="No data","x",ROUND(IF('Indicator Data'!AT134&gt;AD$195,10,IF('Indicator Data'!AT134&lt;AD$194,0,10-(AD$195-'Indicator Data'!AT134)/(AD$195-AD$194)*10)),1))</f>
        <v>2.2000000000000002</v>
      </c>
      <c r="AE131" s="54">
        <f t="shared" si="39"/>
        <v>1.6</v>
      </c>
      <c r="AF131" s="67">
        <f>('Indicator Data'!BD134+'Indicator Data'!BC134*0.5+'Indicator Data'!BB134*0.25)/1000</f>
        <v>0.05</v>
      </c>
      <c r="AG131" s="59">
        <f>AF131*1000/'Indicator Data'!CJ134</f>
        <v>1.0050267417515446E-5</v>
      </c>
      <c r="AH131" s="54">
        <f t="shared" si="40"/>
        <v>0</v>
      </c>
      <c r="AI131" s="53">
        <f>IF('Indicator Data'!BH134="No data","x",ROUND(IF('Indicator Data'!BH134&lt;$AI$194,10,IF('Indicator Data'!BH134&gt;$AI$195,0,($AI$195-'Indicator Data'!BH134)/($AI$195-$AI$194)*10)),1))</f>
        <v>3.9</v>
      </c>
      <c r="AJ131" s="53">
        <f>IF('Indicator Data'!BI134="No data","x",ROUND(IF('Indicator Data'!BI134&gt;$AJ$195,10,IF('Indicator Data'!BI134&lt;$AJ$194,0,10-($AJ$195-'Indicator Data'!BI134)/($AJ$195-$AJ$194)*10)),1))</f>
        <v>0.6</v>
      </c>
      <c r="AK131" s="54">
        <f t="shared" ref="AK131:AK162" si="51">ROUND(AVERAGE(AJ131,AI131),1)</f>
        <v>2.2999999999999998</v>
      </c>
      <c r="AL131" s="60">
        <f t="shared" ref="AL131:AL162" si="52">ROUND(IF(AND(AB131="x",AE131="x",AK131="x"),AH131,IF(AND(AB131="x",AE131="x"),(10-GEOMEAN(((10-AK131)/10*9+1),((10-AH131)/10*9+1)))/9*10,IF(AK131="x",(10-GEOMEAN(((10-AB131)/10*9+1),((10-AE131)/10*9+1),((10-AH131)/10*9+1)))/9*10,IF(AB131="x",(10-GEOMEAN(((10-AK131)/10*9+1),((10-AE131)/10*9+1),((10-AH131)/10*9+1)))/9*10,(10-GEOMEAN(((10-AB131)/10*9+1),((10-AE131)/10*9+1),((10-AH131)/10*9+1),((10-AK131)/10*9+1)))/9*10)))),1)</f>
        <v>1</v>
      </c>
      <c r="AM131" s="61">
        <f t="shared" ref="AM131:AM162" si="53">ROUND((10-GEOMEAN(((10-T131)/10*9+1),((10-AL131)/10*9+1)))/9*10,1)</f>
        <v>1</v>
      </c>
      <c r="AN131" s="53">
        <f>IF('Indicator Data'!BJ134="No data","x",ROUND((IF(LOG('Indicator Data'!BJ134)&gt;AN$195,10,IF(LOG('Indicator Data'!BJ134)&lt;AN$194,0,10-(AN$195-LOG('Indicator Data'!BJ134))/(AN$195-AN$194)*10))),1))</f>
        <v>7.5</v>
      </c>
      <c r="AO131" s="53">
        <f>IF('Indicator Data'!BK134="No data","x",ROUND((IF(LOG('Indicator Data'!BK134)&gt;AO$195,10,IF(LOG('Indicator Data'!BK134)&lt;AO$194,0,10-(AO$195-LOG('Indicator Data'!BK134))/(AO$195-AO$194)*10))),1))</f>
        <v>5.9</v>
      </c>
      <c r="AP131" s="54">
        <f t="shared" si="41"/>
        <v>6.7</v>
      </c>
      <c r="AQ131" s="54">
        <f>IF('Indicator Data'!BL134=0,10,ROUND(IF(LOG('Indicator Data'!BL134)&gt;AQ$195,0,IF(LOG('Indicator Data'!BL134)&lt;AQ$194,10,(AQ$195-LOG('Indicator Data'!BL134))/(AQ$195-AQ$194)*10)),1))</f>
        <v>2</v>
      </c>
      <c r="AR131" s="54">
        <f>IF('Indicator Data'!BM134="No data","x",ROUND(IF('Indicator Data'!BM134&gt;AR$195,10,IF('Indicator Data'!BM134&lt;AR$194,0,10-(AR$195-'Indicator Data'!BM134)/(AR$195-AR$194)*10)),1))</f>
        <v>10</v>
      </c>
      <c r="AS131" s="56">
        <f t="shared" si="42"/>
        <v>6.2</v>
      </c>
      <c r="AT131" s="53">
        <f>IF('Indicator Data'!BN134="No data","x",ROUND(IF('Indicator Data'!BN134^2&gt;AT$195,0,IF('Indicator Data'!BN134^2&lt;AT$194,10,(AT$195-'Indicator Data'!BN134^2)/(AT$195-AT$194)*10)),1))</f>
        <v>0.9</v>
      </c>
      <c r="AU131" s="53">
        <f>IF('Indicator Data'!BO134="No data","x",ROUND(IF('Indicator Data'!BO134&gt;AU$195,0,IF('Indicator Data'!BO134&lt;AU$194,10,(AU$195-'Indicator Data'!BO134)/(AU$195-AU$194)*10)),1))</f>
        <v>3.4</v>
      </c>
      <c r="AV131" s="53" t="str">
        <f>IF('Indicator Data'!BP134="No data","x",ROUND(IF('Indicator Data'!BP134&gt;AV$195,0,IF('Indicator Data'!BP134&lt;AV$194,10,(AV$195-'Indicator Data'!BP134)/(AV$195-AV$194)*10)),1))</f>
        <v>x</v>
      </c>
      <c r="AW131" s="54">
        <f t="shared" si="43"/>
        <v>2.2000000000000002</v>
      </c>
      <c r="AX131" s="54">
        <f>IF('Indicator Data'!BQ134="No data","x",ROUND(IF('Indicator Data'!BQ134&gt;AX$195,0,IF('Indicator Data'!BQ134&lt;AX$194,10,(AX$195-'Indicator Data'!BQ134)/(AX$195-AX$194)*10)),1))</f>
        <v>3.8</v>
      </c>
      <c r="AY131" s="56">
        <f t="shared" si="44"/>
        <v>3</v>
      </c>
      <c r="AZ131" s="61">
        <f t="shared" si="45"/>
        <v>4.5999999999999996</v>
      </c>
    </row>
    <row r="132" spans="1:52" s="2" customFormat="1" x14ac:dyDescent="0.3">
      <c r="A132" s="98" t="str">
        <f>'Indicator Data'!A135</f>
        <v>Pakistan</v>
      </c>
      <c r="B132" s="39" t="str">
        <f>'Indicator Data'!B135</f>
        <v>PAK</v>
      </c>
      <c r="C132" s="53">
        <f>ROUND(IF('Indicator Data'!AL135="No data",IF((0.1022*LN('Indicator Data'!CI135)-0.1711)&gt;C$195,0,IF((0.1022*LN('Indicator Data'!CI135)-0.1711)&lt;C$194,10,(C$195-(0.1022*LN('Indicator Data'!CI135)-0.1711))/(C$195-C$194)*10)),IF('Indicator Data'!AL135&gt;C$195,0,IF('Indicator Data'!AL135&lt;C$194,10,(C$195-'Indicator Data'!AL135)/(C$195-C$194)*10))),1)</f>
        <v>6.8</v>
      </c>
      <c r="D132" s="53">
        <f>IF('Indicator Data'!AM135="No data","x",ROUND((IF(LOG('Indicator Data'!AM135*1000)&gt;D$195,10,IF(LOG('Indicator Data'!AM135*1000)&lt;D$194,0,10-(D$195-LOG('Indicator Data'!AM135*1000))/(D$195-D$194)*10))),1))</f>
        <v>8.5</v>
      </c>
      <c r="E132" s="54">
        <f t="shared" ref="E132:E193" si="54">ROUND(IF(D132="x",C132,(10-GEOMEAN(((10-C132)/10*9+1),((10-D132)/10*9+1)))/9*10),1)</f>
        <v>7.8</v>
      </c>
      <c r="F132" s="53">
        <f>IF('Indicator Data'!AZ135="No data","x",ROUND(IF('Indicator Data'!AZ135&gt;F$195,10,IF('Indicator Data'!AZ135&lt;F$194,0,10-(F$195-'Indicator Data'!AZ135)/(F$195-F$194)*10)),1))</f>
        <v>7.3</v>
      </c>
      <c r="G132" s="53">
        <f>IF('Indicator Data'!BA135="No data","x",ROUND(IF('Indicator Data'!BA135&gt;G$195,10,IF('Indicator Data'!BA135&lt;G$194,0,10-(G$195-'Indicator Data'!BA135)/(G$195-G$194)*10)),1))</f>
        <v>2.1</v>
      </c>
      <c r="H132" s="54">
        <f t="shared" ref="H132:H193" si="55">IF(AND(F132="x",G132="x"),"x",ROUND(AVERAGE(F132,G132),1))</f>
        <v>4.7</v>
      </c>
      <c r="I132" s="55">
        <f>SUM(IF('Indicator Data'!AN135=0,0,'Indicator Data'!AN135),SUM('Indicator Data'!AO135:AP135))</f>
        <v>4964.7072699999999</v>
      </c>
      <c r="J132" s="55">
        <f>I132/'Indicator Data'!CJ135*1000000</f>
        <v>22.924757014531554</v>
      </c>
      <c r="K132" s="53">
        <f t="shared" ref="K132:K193" si="56">IF(J132="x","x",ROUND(IF(J132&gt;K$195,10,IF(J132&lt;K$194,0,10-(K$195-J132)/(K$195-K$194)*10)),1))</f>
        <v>0.5</v>
      </c>
      <c r="L132" s="53">
        <f>IF('Indicator Data'!AQ135="No data","x",ROUND(IF('Indicator Data'!AQ135&gt;L$195,10,IF('Indicator Data'!AQ135&lt;L$194,0,10-(L$195-'Indicator Data'!AQ135)/(L$195-L$194)*10)),1))</f>
        <v>0.3</v>
      </c>
      <c r="M132" s="53">
        <f>IF('Indicator Data'!AR135="No data","x",IF('Indicator Data'!AR135=0,0,ROUND(IF('Indicator Data'!AR135&gt;M$195,10,IF('Indicator Data'!AR135&lt;M$194,0,10-(M$195-'Indicator Data'!AR135)/(M$195-M$194)*10)),1)))</f>
        <v>2.2000000000000002</v>
      </c>
      <c r="N132" s="54">
        <f t="shared" ref="N132:N193" si="57">ROUND(AVERAGE(K132,L132,M132),1)</f>
        <v>1</v>
      </c>
      <c r="O132" s="56">
        <f t="shared" ref="O132:O193" si="58">ROUND(AVERAGE(E132,E132,H132,N132),1)</f>
        <v>5.3</v>
      </c>
      <c r="P132" s="67">
        <f>IF(AND('Indicator Data'!BE135="No data",'Indicator Data'!BF135="No data"),0,SUM('Indicator Data'!BE135:BG135)/1000)</f>
        <v>1528.212</v>
      </c>
      <c r="Q132" s="53">
        <f t="shared" ref="Q132:Q193" si="59">ROUND(IF(P132=0,0,IF(LOG(P132*1000)&gt;$Q$195,10,IF(LOG(P132*1000)&lt;Q$194,0,10-(Q$195-LOG(P132*1000))/(Q$195-Q$194)*10))),1)</f>
        <v>10</v>
      </c>
      <c r="R132" s="57">
        <f>P132*1000/'Indicator Data'!CJ135</f>
        <v>7.0565869972614315E-3</v>
      </c>
      <c r="S132" s="53">
        <f t="shared" ref="S132:S193" si="60">IF(R132="x","x",ROUND(IF(R132&gt;$S$195,10,IF(R132&lt;$S$194,0,((R132*100)/0.0052)^(1/4.0545)/6.5*10)),1))</f>
        <v>5.2</v>
      </c>
      <c r="T132" s="58">
        <f t="shared" ref="T132:T193" si="61">ROUND(AVERAGE(Q132,S132),1)</f>
        <v>7.6</v>
      </c>
      <c r="U132" s="53">
        <f>IF('Indicator Data'!AV135="No data","x",ROUND(IF('Indicator Data'!AV135&gt;U$195,10,IF('Indicator Data'!AV135&lt;U$194,0,10-(U$195-'Indicator Data'!AV135)/(U$195-U$194)*10)),1))</f>
        <v>0.2</v>
      </c>
      <c r="V132" s="53">
        <f>IF('Indicator Data'!AW135="No data","x",IF('Indicator Data'!AW135=0,0,ROUND(IF('Indicator Data'!AW135&gt;V$195,10,IF('Indicator Data'!AW135&lt;V$194,0,10-(V$195-'Indicator Data'!AW135)/(V$195-V$194)*10)),1)))</f>
        <v>0.6</v>
      </c>
      <c r="W132" s="53">
        <f t="shared" ref="W132:W193" si="62">IF(AND(U132="x",V132="x"),"x",AVERAGE(U132,V132))</f>
        <v>0.4</v>
      </c>
      <c r="X132" s="53">
        <f>IF('Indicator Data'!AU135="No data","x",ROUND(IF('Indicator Data'!AU135&gt;X$195,10,IF('Indicator Data'!AU135&lt;X$194,0,10-(X$195-'Indicator Data'!AU135)/(X$195-X$194)*10)),1))</f>
        <v>4.9000000000000004</v>
      </c>
      <c r="Y132" s="159">
        <f>IF('Indicator Data'!AX135="No data","x",ROUND(IF('Indicator Data'!AX135&gt;Y$195,10,IF('Indicator Data'!AX135&lt;Y$194,0,10-(Y$195-'Indicator Data'!AX135)/(Y$195-Y$194)*10)),1))</f>
        <v>0.1</v>
      </c>
      <c r="Z132" s="57">
        <f>IF('Indicator Data'!AY135="No data","x",IF(('Indicator Data'!AY135/'Indicator Data'!CJ135)&gt;1,1,IF('Indicator Data'!AY135&gt;'Indicator Data'!AY135,1,'Indicator Data'!AY135/'Indicator Data'!CJ135)))</f>
        <v>0.14629864300939749</v>
      </c>
      <c r="AA132" s="159">
        <f t="shared" ref="AA132:AA193" si="63">IF(Z132="x","x",ROUND(IF(Z132&gt;AA$195,10,IF(Z132&lt;AA$194,0,10-(AA$195-Z132)/(AA$195-AA$194)*10)),1))</f>
        <v>1.6</v>
      </c>
      <c r="AB132" s="54">
        <f t="shared" si="50"/>
        <v>1.8</v>
      </c>
      <c r="AC132" s="53">
        <f>IF('Indicator Data'!AS135="No data","x",ROUND(IF('Indicator Data'!AS135&gt;AC$195,10,IF('Indicator Data'!AS135&lt;AC$194,0,10-(AC$195-'Indicator Data'!AS135)/(AC$195-AC$194)*10)),1))</f>
        <v>5.3</v>
      </c>
      <c r="AD132" s="53">
        <f>IF('Indicator Data'!AT135="No data","x",ROUND(IF('Indicator Data'!AT135&gt;AD$195,10,IF('Indicator Data'!AT135&lt;AD$194,0,10-(AD$195-'Indicator Data'!AT135)/(AD$195-AD$194)*10)),1))</f>
        <v>7</v>
      </c>
      <c r="AE132" s="54">
        <f t="shared" ref="AE132:AE193" si="64">IF(AND(AC132="x",AD132="x"),"x",ROUND(AVERAGE(AD132,AC132),1))</f>
        <v>6.2</v>
      </c>
      <c r="AF132" s="67">
        <f>('Indicator Data'!BD135+'Indicator Data'!BC135*0.5+'Indicator Data'!BB135*0.25)/1000</f>
        <v>4797.4067500000001</v>
      </c>
      <c r="AG132" s="59">
        <f>AF132*1000/'Indicator Data'!CJ135</f>
        <v>2.2152239409600386E-2</v>
      </c>
      <c r="AH132" s="54">
        <f t="shared" ref="AH132:AH193" si="65">IF(AG132="x","x",ROUND(IF(AG132&gt;AH$195,10,IF(AG132&lt;AH$194,0,10-(AH$195-AG132)/(AH$195-AH$194)*10)),1))</f>
        <v>2.2000000000000002</v>
      </c>
      <c r="AI132" s="53">
        <f>IF('Indicator Data'!BH135="No data","x",ROUND(IF('Indicator Data'!BH135&lt;$AI$194,10,IF('Indicator Data'!BH135&gt;$AI$195,0,($AI$195-'Indicator Data'!BH135)/($AI$195-$AI$194)*10)),1))</f>
        <v>5.5</v>
      </c>
      <c r="AJ132" s="53">
        <f>IF('Indicator Data'!BI135="No data","x",ROUND(IF('Indicator Data'!BI135&gt;$AJ$195,10,IF('Indicator Data'!BI135&lt;$AJ$194,0,10-($AJ$195-'Indicator Data'!BI135)/($AJ$195-$AJ$194)*10)),1))</f>
        <v>5.0999999999999996</v>
      </c>
      <c r="AK132" s="54">
        <f t="shared" si="51"/>
        <v>5.3</v>
      </c>
      <c r="AL132" s="60">
        <f t="shared" si="52"/>
        <v>4.0999999999999996</v>
      </c>
      <c r="AM132" s="61">
        <f t="shared" si="53"/>
        <v>6.1</v>
      </c>
      <c r="AN132" s="53">
        <f>IF('Indicator Data'!BJ135="No data","x",ROUND((IF(LOG('Indicator Data'!BJ135)&gt;AN$195,10,IF(LOG('Indicator Data'!BJ135)&lt;AN$194,0,10-(AN$195-LOG('Indicator Data'!BJ135))/(AN$195-AN$194)*10))),1))</f>
        <v>7.1</v>
      </c>
      <c r="AO132" s="53" t="str">
        <f>IF('Indicator Data'!BK135="No data","x",ROUND((IF(LOG('Indicator Data'!BK135)&gt;AO$195,10,IF(LOG('Indicator Data'!BK135)&lt;AO$194,0,10-(AO$195-LOG('Indicator Data'!BK135))/(AO$195-AO$194)*10))),1))</f>
        <v>x</v>
      </c>
      <c r="AP132" s="54">
        <f t="shared" ref="AP132:AP193" si="66">IF(AND(AN132="x",AO132="x"),"x",ROUND(AVERAGE(AO132,AN132),1))</f>
        <v>7.1</v>
      </c>
      <c r="AQ132" s="54">
        <f>IF('Indicator Data'!BL135=0,10,ROUND(IF(LOG('Indicator Data'!BL135)&gt;AQ$195,0,IF(LOG('Indicator Data'!BL135)&lt;AQ$194,10,(AQ$195-LOG('Indicator Data'!BL135))/(AQ$195-AQ$194)*10)),1))</f>
        <v>7.8</v>
      </c>
      <c r="AR132" s="54">
        <f>IF('Indicator Data'!BM135="No data","x",ROUND(IF('Indicator Data'!BM135&gt;AR$195,10,IF('Indicator Data'!BM135&lt;AR$194,0,10-(AR$195-'Indicator Data'!BM135)/(AR$195-AR$194)*10)),1))</f>
        <v>4</v>
      </c>
      <c r="AS132" s="56">
        <f t="shared" ref="AS132:AS193" si="67">ROUND(AVERAGE(AP132,AQ132,AR132),1)</f>
        <v>6.3</v>
      </c>
      <c r="AT132" s="53">
        <f>IF('Indicator Data'!BN135="No data","x",ROUND(IF('Indicator Data'!BN135^2&gt;AT$195,0,IF('Indicator Data'!BN135^2&lt;AT$194,10,(AT$195-'Indicator Data'!BN135^2)/(AT$195-AT$194)*10)),1))</f>
        <v>7.1</v>
      </c>
      <c r="AU132" s="53">
        <f>IF('Indicator Data'!BO135="No data","x",ROUND(IF('Indicator Data'!BO135&gt;AU$195,0,IF('Indicator Data'!BO135&lt;AU$194,10,(AU$195-'Indicator Data'!BO135)/(AU$195-AU$194)*10)),1))</f>
        <v>6.5</v>
      </c>
      <c r="AV132" s="53">
        <f>IF('Indicator Data'!BP135="No data","x",ROUND(IF('Indicator Data'!BP135&gt;AV$195,0,IF('Indicator Data'!BP135&lt;AV$194,10,(AV$195-'Indicator Data'!BP135)/(AV$195-AV$194)*10)),1))</f>
        <v>3.9</v>
      </c>
      <c r="AW132" s="54">
        <f t="shared" ref="AW132:AW193" si="68">IF(AND(AT132="x",AV132="x",AU132="x"),"x",ROUND(AVERAGE(AV132,AT132,AU132),1))</f>
        <v>5.8</v>
      </c>
      <c r="AX132" s="54">
        <f>IF('Indicator Data'!BQ135="No data","x",ROUND(IF('Indicator Data'!BQ135&gt;AX$195,0,IF('Indicator Data'!BQ135&lt;AX$194,10,(AX$195-'Indicator Data'!BQ135)/(AX$195-AX$194)*10)),1))</f>
        <v>6.4</v>
      </c>
      <c r="AY132" s="56">
        <f t="shared" ref="AY132:AY193" si="69">ROUND(AVERAGE(AW132,AX132),1)</f>
        <v>6.1</v>
      </c>
      <c r="AZ132" s="61">
        <f t="shared" ref="AZ132:AZ193" si="70">ROUND(AVERAGE(AS132,AY132),1)</f>
        <v>6.2</v>
      </c>
    </row>
    <row r="133" spans="1:52" s="2" customFormat="1" x14ac:dyDescent="0.3">
      <c r="A133" s="98" t="str">
        <f>'Indicator Data'!A136</f>
        <v>Palau</v>
      </c>
      <c r="B133" s="39" t="str">
        <f>'Indicator Data'!B136</f>
        <v>PLW</v>
      </c>
      <c r="C133" s="53">
        <f>ROUND(IF('Indicator Data'!AL136="No data",IF((0.1022*LN('Indicator Data'!CI136)-0.1711)&gt;C$195,0,IF((0.1022*LN('Indicator Data'!CI136)-0.1711)&lt;C$194,10,(C$195-(0.1022*LN('Indicator Data'!CI136)-0.1711))/(C$195-C$194)*10)),IF('Indicator Data'!AL136&gt;C$195,0,IF('Indicator Data'!AL136&lt;C$194,10,(C$195-'Indicator Data'!AL136)/(C$195-C$194)*10))),1)</f>
        <v>1.7</v>
      </c>
      <c r="D133" s="53" t="str">
        <f>IF('Indicator Data'!AM136="No data","x",ROUND((IF(LOG('Indicator Data'!AM136*1000)&gt;D$195,10,IF(LOG('Indicator Data'!AM136*1000)&lt;D$194,0,10-(D$195-LOG('Indicator Data'!AM136*1000))/(D$195-D$194)*10))),1))</f>
        <v>x</v>
      </c>
      <c r="E133" s="54">
        <f t="shared" si="54"/>
        <v>1.7</v>
      </c>
      <c r="F133" s="53" t="str">
        <f>IF('Indicator Data'!AZ136="No data","x",ROUND(IF('Indicator Data'!AZ136&gt;F$195,10,IF('Indicator Data'!AZ136&lt;F$194,0,10-(F$195-'Indicator Data'!AZ136)/(F$195-F$194)*10)),1))</f>
        <v>x</v>
      </c>
      <c r="G133" s="53" t="str">
        <f>IF('Indicator Data'!BA136="No data","x",ROUND(IF('Indicator Data'!BA136&gt;G$195,10,IF('Indicator Data'!BA136&lt;G$194,0,10-(G$195-'Indicator Data'!BA136)/(G$195-G$194)*10)),1))</f>
        <v>x</v>
      </c>
      <c r="H133" s="54" t="str">
        <f t="shared" si="55"/>
        <v>x</v>
      </c>
      <c r="I133" s="55">
        <f>SUM(IF('Indicator Data'!AN136=0,0,'Indicator Data'!AN136),SUM('Indicator Data'!AO136:AP136))</f>
        <v>112.16459</v>
      </c>
      <c r="J133" s="55">
        <f>I133/'Indicator Data'!CJ136*1000000</f>
        <v>6231.0199433364814</v>
      </c>
      <c r="K133" s="53">
        <f t="shared" si="56"/>
        <v>10</v>
      </c>
      <c r="L133" s="53">
        <f>IF('Indicator Data'!AQ136="No data","x",ROUND(IF('Indicator Data'!AQ136&gt;L$195,10,IF('Indicator Data'!AQ136&lt;L$194,0,10-(L$195-'Indicator Data'!AQ136)/(L$195-L$194)*10)),1))</f>
        <v>10</v>
      </c>
      <c r="M133" s="53">
        <f>IF('Indicator Data'!AR136="No data","x",IF('Indicator Data'!AR136=0,0,ROUND(IF('Indicator Data'!AR136&gt;M$195,10,IF('Indicator Data'!AR136&lt;M$194,0,10-(M$195-'Indicator Data'!AR136)/(M$195-M$194)*10)),1)))</f>
        <v>0.3</v>
      </c>
      <c r="N133" s="54">
        <f t="shared" si="57"/>
        <v>6.8</v>
      </c>
      <c r="O133" s="56">
        <f t="shared" si="58"/>
        <v>3.4</v>
      </c>
      <c r="P133" s="67">
        <f>IF(AND('Indicator Data'!BE136="No data",'Indicator Data'!BF136="No data"),0,SUM('Indicator Data'!BE136:BG136)/1000)</f>
        <v>0</v>
      </c>
      <c r="Q133" s="53">
        <f t="shared" si="59"/>
        <v>0</v>
      </c>
      <c r="R133" s="57">
        <f>P133*1000/'Indicator Data'!CJ136</f>
        <v>0</v>
      </c>
      <c r="S133" s="53">
        <f t="shared" si="60"/>
        <v>0</v>
      </c>
      <c r="T133" s="58">
        <f t="shared" si="61"/>
        <v>0</v>
      </c>
      <c r="U133" s="53" t="str">
        <f>IF('Indicator Data'!AV136="No data","x",ROUND(IF('Indicator Data'!AV136&gt;U$195,10,IF('Indicator Data'!AV136&lt;U$194,0,10-(U$195-'Indicator Data'!AV136)/(U$195-U$194)*10)),1))</f>
        <v>x</v>
      </c>
      <c r="V133" s="53" t="str">
        <f>IF('Indicator Data'!AW136="No data","x",IF('Indicator Data'!AW136=0,0,ROUND(IF('Indicator Data'!AW136&gt;V$195,10,IF('Indicator Data'!AW136&lt;V$194,0,10-(V$195-'Indicator Data'!AW136)/(V$195-V$194)*10)),1)))</f>
        <v>x</v>
      </c>
      <c r="W133" s="53" t="str">
        <f t="shared" si="62"/>
        <v>x</v>
      </c>
      <c r="X133" s="53">
        <f>IF('Indicator Data'!AU136="No data","x",ROUND(IF('Indicator Data'!AU136&gt;X$195,10,IF('Indicator Data'!AU136&lt;X$194,0,10-(X$195-'Indicator Data'!AU136)/(X$195-X$194)*10)),1))</f>
        <v>1.9</v>
      </c>
      <c r="Y133" s="159" t="str">
        <f>IF('Indicator Data'!AX136="No data","x",ROUND(IF('Indicator Data'!AX136&gt;Y$195,10,IF('Indicator Data'!AX136&lt;Y$194,0,10-(Y$195-'Indicator Data'!AX136)/(Y$195-Y$194)*10)),1))</f>
        <v>x</v>
      </c>
      <c r="Z133" s="57">
        <f>IF('Indicator Data'!AY136="No data","x",IF(('Indicator Data'!AY136/'Indicator Data'!CJ136)&gt;1,1,IF('Indicator Data'!AY136&gt;'Indicator Data'!AY136,1,'Indicator Data'!AY136/'Indicator Data'!CJ136)))</f>
        <v>0</v>
      </c>
      <c r="AA133" s="159">
        <f t="shared" si="63"/>
        <v>0</v>
      </c>
      <c r="AB133" s="54">
        <f t="shared" si="50"/>
        <v>1</v>
      </c>
      <c r="AC133" s="53">
        <f>IF('Indicator Data'!AS136="No data","x",ROUND(IF('Indicator Data'!AS136&gt;AC$195,10,IF('Indicator Data'!AS136&lt;AC$194,0,10-(AC$195-'Indicator Data'!AS136)/(AC$195-AC$194)*10)),1))</f>
        <v>1.4</v>
      </c>
      <c r="AD133" s="53" t="str">
        <f>IF('Indicator Data'!AT136="No data","x",ROUND(IF('Indicator Data'!AT136&gt;AD$195,10,IF('Indicator Data'!AT136&lt;AD$194,0,10-(AD$195-'Indicator Data'!AT136)/(AD$195-AD$194)*10)),1))</f>
        <v>x</v>
      </c>
      <c r="AE133" s="54">
        <f t="shared" si="64"/>
        <v>1.4</v>
      </c>
      <c r="AF133" s="67">
        <f>('Indicator Data'!BD136+'Indicator Data'!BC136*0.5+'Indicator Data'!BB136*0.25)/1000</f>
        <v>6.2E-2</v>
      </c>
      <c r="AG133" s="59">
        <f>AF133*1000/'Indicator Data'!CJ136</f>
        <v>3.4442530970501639E-3</v>
      </c>
      <c r="AH133" s="54">
        <f t="shared" si="65"/>
        <v>0.3</v>
      </c>
      <c r="AI133" s="53">
        <f>IF('Indicator Data'!BH136="No data","x",ROUND(IF('Indicator Data'!BH136&lt;$AI$194,10,IF('Indicator Data'!BH136&gt;$AI$195,0,($AI$195-'Indicator Data'!BH136)/($AI$195-$AI$194)*10)),1))</f>
        <v>10</v>
      </c>
      <c r="AJ133" s="53">
        <f>IF('Indicator Data'!BI136="No data","x",ROUND(IF('Indicator Data'!BI136&gt;$AJ$195,10,IF('Indicator Data'!BI136&lt;$AJ$194,0,10-($AJ$195-'Indicator Data'!BI136)/($AJ$195-$AJ$194)*10)),1))</f>
        <v>0</v>
      </c>
      <c r="AK133" s="54">
        <f t="shared" si="51"/>
        <v>5</v>
      </c>
      <c r="AL133" s="60">
        <f t="shared" si="52"/>
        <v>2.1</v>
      </c>
      <c r="AM133" s="61">
        <f t="shared" si="53"/>
        <v>1.1000000000000001</v>
      </c>
      <c r="AN133" s="53" t="str">
        <f>IF('Indicator Data'!BJ136="No data","x",ROUND((IF(LOG('Indicator Data'!BJ136)&gt;AN$195,10,IF(LOG('Indicator Data'!BJ136)&lt;AN$194,0,10-(AN$195-LOG('Indicator Data'!BJ136))/(AN$195-AN$194)*10))),1))</f>
        <v>x</v>
      </c>
      <c r="AO133" s="53">
        <f>IF('Indicator Data'!BK136="No data","x",ROUND((IF(LOG('Indicator Data'!BK136)&gt;AO$195,10,IF(LOG('Indicator Data'!BK136)&lt;AO$194,0,10-(AO$195-LOG('Indicator Data'!BK136))/(AO$195-AO$194)*10))),1))</f>
        <v>2.7</v>
      </c>
      <c r="AP133" s="54">
        <f t="shared" si="66"/>
        <v>2.7</v>
      </c>
      <c r="AQ133" s="54">
        <f>IF('Indicator Data'!BL136=0,10,ROUND(IF(LOG('Indicator Data'!BL136)&gt;AQ$195,0,IF(LOG('Indicator Data'!BL136)&lt;AQ$194,10,(AQ$195-LOG('Indicator Data'!BL136))/(AQ$195-AQ$194)*10)),1))</f>
        <v>2.7</v>
      </c>
      <c r="AR133" s="54">
        <f>IF('Indicator Data'!BM136="No data","x",ROUND(IF('Indicator Data'!BM136&gt;AR$195,10,IF('Indicator Data'!BM136&lt;AR$194,0,10-(AR$195-'Indicator Data'!BM136)/(AR$195-AR$194)*10)),1))</f>
        <v>6</v>
      </c>
      <c r="AS133" s="56">
        <f t="shared" si="67"/>
        <v>3.8</v>
      </c>
      <c r="AT133" s="53">
        <f>IF('Indicator Data'!BN136="No data","x",ROUND(IF('Indicator Data'!BN136^2&gt;AT$195,0,IF('Indicator Data'!BN136^2&lt;AT$194,10,(AT$195-'Indicator Data'!BN136^2)/(AT$195-AT$194)*10)),1))</f>
        <v>0.7</v>
      </c>
      <c r="AU133" s="53">
        <f>IF('Indicator Data'!BO136="No data","x",ROUND(IF('Indicator Data'!BO136&gt;AU$195,0,IF('Indicator Data'!BO136&lt;AU$194,10,(AU$195-'Indicator Data'!BO136)/(AU$195-AU$194)*10)),1))</f>
        <v>3.4</v>
      </c>
      <c r="AV133" s="53">
        <f>IF('Indicator Data'!BP136="No data","x",ROUND(IF('Indicator Data'!BP136&gt;AV$195,0,IF('Indicator Data'!BP136&lt;AV$194,10,(AV$195-'Indicator Data'!BP136)/(AV$195-AV$194)*10)),1))</f>
        <v>4.5999999999999996</v>
      </c>
      <c r="AW133" s="54">
        <f t="shared" si="68"/>
        <v>2.9</v>
      </c>
      <c r="AX133" s="54" t="str">
        <f>IF('Indicator Data'!BQ136="No data","x",ROUND(IF('Indicator Data'!BQ136&gt;AX$195,0,IF('Indicator Data'!BQ136&lt;AX$194,10,(AX$195-'Indicator Data'!BQ136)/(AX$195-AX$194)*10)),1))</f>
        <v>x</v>
      </c>
      <c r="AY133" s="56">
        <f t="shared" si="69"/>
        <v>2.9</v>
      </c>
      <c r="AZ133" s="61">
        <f t="shared" si="70"/>
        <v>3.4</v>
      </c>
    </row>
    <row r="134" spans="1:52" s="2" customFormat="1" x14ac:dyDescent="0.3">
      <c r="A134" s="98" t="str">
        <f>'Indicator Data'!A137</f>
        <v>Palestine</v>
      </c>
      <c r="B134" s="39" t="str">
        <f>'Indicator Data'!B137</f>
        <v>PSE</v>
      </c>
      <c r="C134" s="53">
        <f>ROUND(IF('Indicator Data'!AL137="No data",IF((0.1022*LN('Indicator Data'!CI137)-0.1711)&gt;C$195,0,IF((0.1022*LN('Indicator Data'!CI137)-0.1711)&lt;C$194,10,(C$195-(0.1022*LN('Indicator Data'!CI137)-0.1711))/(C$195-C$194)*10)),IF('Indicator Data'!AL137&gt;C$195,0,IF('Indicator Data'!AL137&lt;C$194,10,(C$195-'Indicator Data'!AL137)/(C$195-C$194)*10))),1)</f>
        <v>4.2</v>
      </c>
      <c r="D134" s="53">
        <f>IF('Indicator Data'!AM137="No data","x",ROUND((IF(LOG('Indicator Data'!AM137*1000)&gt;D$195,10,IF(LOG('Indicator Data'!AM137*1000)&lt;D$194,0,10-(D$195-LOG('Indicator Data'!AM137*1000))/(D$195-D$194)*10))),1))</f>
        <v>2.1</v>
      </c>
      <c r="E134" s="54">
        <f t="shared" si="54"/>
        <v>3.2</v>
      </c>
      <c r="F134" s="53" t="str">
        <f>IF('Indicator Data'!AZ137="No data","x",ROUND(IF('Indicator Data'!AZ137&gt;F$195,10,IF('Indicator Data'!AZ137&lt;F$194,0,10-(F$195-'Indicator Data'!AZ137)/(F$195-F$194)*10)),1))</f>
        <v>x</v>
      </c>
      <c r="G134" s="53">
        <f>IF('Indicator Data'!BA137="No data","x",ROUND(IF('Indicator Data'!BA137&gt;G$195,10,IF('Indicator Data'!BA137&lt;G$194,0,10-(G$195-'Indicator Data'!BA137)/(G$195-G$194)*10)),1))</f>
        <v>2.2000000000000002</v>
      </c>
      <c r="H134" s="54">
        <f t="shared" si="55"/>
        <v>2.2000000000000002</v>
      </c>
      <c r="I134" s="55">
        <f>SUM(IF('Indicator Data'!AN137=0,0,'Indicator Data'!AN137),SUM('Indicator Data'!AO137:AP137))</f>
        <v>9628.3642299999992</v>
      </c>
      <c r="J134" s="55">
        <f>I134/'Indicator Data'!CJ137*1000000</f>
        <v>1932.8545604046392</v>
      </c>
      <c r="K134" s="53">
        <f t="shared" si="56"/>
        <v>10</v>
      </c>
      <c r="L134" s="53">
        <f>IF('Indicator Data'!AQ137="No data","x",ROUND(IF('Indicator Data'!AQ137&gt;L$195,10,IF('Indicator Data'!AQ137&lt;L$194,0,10-(L$195-'Indicator Data'!AQ137)/(L$195-L$194)*10)),1))</f>
        <v>8.8000000000000007</v>
      </c>
      <c r="M134" s="53">
        <f>IF('Indicator Data'!AR137="No data","x",IF('Indicator Data'!AR137=0,0,ROUND(IF('Indicator Data'!AR137&gt;M$195,10,IF('Indicator Data'!AR137&lt;M$194,0,10-(M$195-'Indicator Data'!AR137)/(M$195-M$194)*10)),1)))</f>
        <v>5.7</v>
      </c>
      <c r="N134" s="54">
        <f t="shared" si="57"/>
        <v>8.1999999999999993</v>
      </c>
      <c r="O134" s="56">
        <f t="shared" si="58"/>
        <v>4.2</v>
      </c>
      <c r="P134" s="67">
        <f>IF(AND('Indicator Data'!BE137="No data",'Indicator Data'!BF137="No data"),0,SUM('Indicator Data'!BE137:BG137)/1000)</f>
        <v>2856.2860000000001</v>
      </c>
      <c r="Q134" s="53">
        <f t="shared" si="59"/>
        <v>10</v>
      </c>
      <c r="R134" s="57">
        <f>P134*1000/'Indicator Data'!CJ137</f>
        <v>0.57338767926106238</v>
      </c>
      <c r="S134" s="53">
        <f t="shared" si="60"/>
        <v>10</v>
      </c>
      <c r="T134" s="58">
        <f t="shared" si="61"/>
        <v>10</v>
      </c>
      <c r="U134" s="53" t="str">
        <f>IF('Indicator Data'!AV137="No data","x",ROUND(IF('Indicator Data'!AV137&gt;U$195,10,IF('Indicator Data'!AV137&lt;U$194,0,10-(U$195-'Indicator Data'!AV137)/(U$195-U$194)*10)),1))</f>
        <v>x</v>
      </c>
      <c r="V134" s="53" t="str">
        <f>IF('Indicator Data'!AW137="No data","x",IF('Indicator Data'!AW137=0,0,ROUND(IF('Indicator Data'!AW137&gt;V$195,10,IF('Indicator Data'!AW137&lt;V$194,0,10-(V$195-'Indicator Data'!AW137)/(V$195-V$194)*10)),1)))</f>
        <v>x</v>
      </c>
      <c r="W134" s="53" t="str">
        <f t="shared" si="62"/>
        <v>x</v>
      </c>
      <c r="X134" s="53">
        <f>IF('Indicator Data'!AU137="No data","x",ROUND(IF('Indicator Data'!AU137&gt;X$195,10,IF('Indicator Data'!AU137&lt;X$194,0,10-(X$195-'Indicator Data'!AU137)/(X$195-X$194)*10)),1))</f>
        <v>0</v>
      </c>
      <c r="Y134" s="159" t="str">
        <f>IF('Indicator Data'!AX137="No data","x",ROUND(IF('Indicator Data'!AX137&gt;Y$195,10,IF('Indicator Data'!AX137&lt;Y$194,0,10-(Y$195-'Indicator Data'!AX137)/(Y$195-Y$194)*10)),1))</f>
        <v>x</v>
      </c>
      <c r="Z134" s="57" t="str">
        <f>IF('Indicator Data'!AY137="No data","x",IF(('Indicator Data'!AY137/'Indicator Data'!CJ137)&gt;1,1,IF('Indicator Data'!AY137&gt;'Indicator Data'!AY137,1,'Indicator Data'!AY137/'Indicator Data'!CJ137)))</f>
        <v>x</v>
      </c>
      <c r="AA134" s="159" t="str">
        <f t="shared" si="63"/>
        <v>x</v>
      </c>
      <c r="AB134" s="54">
        <f t="shared" si="50"/>
        <v>0</v>
      </c>
      <c r="AC134" s="53">
        <f>IF('Indicator Data'!AS137="No data","x",ROUND(IF('Indicator Data'!AS137&gt;AC$195,10,IF('Indicator Data'!AS137&lt;AC$194,0,10-(AC$195-'Indicator Data'!AS137)/(AC$195-AC$194)*10)),1))</f>
        <v>1.6</v>
      </c>
      <c r="AD134" s="53">
        <f>IF('Indicator Data'!AT137="No data","x",ROUND(IF('Indicator Data'!AT137&gt;AD$195,10,IF('Indicator Data'!AT137&lt;AD$194,0,10-(AD$195-'Indicator Data'!AT137)/(AD$195-AD$194)*10)),1))</f>
        <v>0.3</v>
      </c>
      <c r="AE134" s="54">
        <f t="shared" si="64"/>
        <v>1</v>
      </c>
      <c r="AF134" s="67">
        <f>('Indicator Data'!BD137+'Indicator Data'!BC137*0.5+'Indicator Data'!BB137*0.25)/1000</f>
        <v>0</v>
      </c>
      <c r="AG134" s="59">
        <f>AF134*1000/'Indicator Data'!CJ137</f>
        <v>0</v>
      </c>
      <c r="AH134" s="54">
        <f t="shared" si="65"/>
        <v>0</v>
      </c>
      <c r="AI134" s="53">
        <f>IF('Indicator Data'!BH137="No data","x",ROUND(IF('Indicator Data'!BH137&lt;$AI$194,10,IF('Indicator Data'!BH137&gt;$AI$195,0,($AI$195-'Indicator Data'!BH137)/($AI$195-$AI$194)*10)),1))</f>
        <v>3.2</v>
      </c>
      <c r="AJ134" s="53">
        <f>IF('Indicator Data'!BI137="No data","x",ROUND(IF('Indicator Data'!BI137&gt;$AJ$195,10,IF('Indicator Data'!BI137&lt;$AJ$194,0,10-($AJ$195-'Indicator Data'!BI137)/($AJ$195-$AJ$194)*10)),1))</f>
        <v>2.4</v>
      </c>
      <c r="AK134" s="54">
        <f t="shared" si="51"/>
        <v>2.8</v>
      </c>
      <c r="AL134" s="60">
        <f t="shared" si="52"/>
        <v>1</v>
      </c>
      <c r="AM134" s="61">
        <f t="shared" si="53"/>
        <v>7.8</v>
      </c>
      <c r="AN134" s="53" t="str">
        <f>IF('Indicator Data'!BJ137="No data","x",ROUND((IF(LOG('Indicator Data'!BJ137)&gt;AN$195,10,IF(LOG('Indicator Data'!BJ137)&lt;AN$194,0,10-(AN$195-LOG('Indicator Data'!BJ137))/(AN$195-AN$194)*10))),1))</f>
        <v>x</v>
      </c>
      <c r="AO134" s="53">
        <f>IF('Indicator Data'!BK137="No data","x",ROUND((IF(LOG('Indicator Data'!BK137)&gt;AO$195,10,IF(LOG('Indicator Data'!BK137)&lt;AO$194,0,10-(AO$195-LOG('Indicator Data'!BK137))/(AO$195-AO$194)*10))),1))</f>
        <v>4.3</v>
      </c>
      <c r="AP134" s="54">
        <f t="shared" si="66"/>
        <v>4.3</v>
      </c>
      <c r="AQ134" s="54">
        <f>IF('Indicator Data'!BL137=0,10,ROUND(IF(LOG('Indicator Data'!BL137)&gt;AQ$195,0,IF(LOG('Indicator Data'!BL137)&lt;AQ$194,10,(AQ$195-LOG('Indicator Data'!BL137))/(AQ$195-AQ$194)*10)),1))</f>
        <v>0.9</v>
      </c>
      <c r="AR134" s="54" t="str">
        <f>IF('Indicator Data'!BM137="No data","x",ROUND(IF('Indicator Data'!BM137&gt;AR$195,10,IF('Indicator Data'!BM137&lt;AR$194,0,10-(AR$195-'Indicator Data'!BM137)/(AR$195-AR$194)*10)),1))</f>
        <v>x</v>
      </c>
      <c r="AS134" s="56">
        <f t="shared" si="67"/>
        <v>2.6</v>
      </c>
      <c r="AT134" s="53">
        <f>IF('Indicator Data'!BN137="No data","x",ROUND(IF('Indicator Data'!BN137^2&gt;AT$195,0,IF('Indicator Data'!BN137^2&lt;AT$194,10,(AT$195-'Indicator Data'!BN137^2)/(AT$195-AT$194)*10)),1))</f>
        <v>0.6</v>
      </c>
      <c r="AU134" s="53">
        <f>IF('Indicator Data'!BO137="No data","x",ROUND(IF('Indicator Data'!BO137&gt;AU$195,0,IF('Indicator Data'!BO137&lt;AU$194,10,(AU$195-'Indicator Data'!BO137)/(AU$195-AU$194)*10)),1))</f>
        <v>5.6</v>
      </c>
      <c r="AV134" s="53">
        <f>IF('Indicator Data'!BP137="No data","x",ROUND(IF('Indicator Data'!BP137&gt;AV$195,0,IF('Indicator Data'!BP137&lt;AV$194,10,(AV$195-'Indicator Data'!BP137)/(AV$195-AV$194)*10)),1))</f>
        <v>9</v>
      </c>
      <c r="AW134" s="54">
        <f t="shared" si="68"/>
        <v>5.0999999999999996</v>
      </c>
      <c r="AX134" s="54" t="str">
        <f>IF('Indicator Data'!BQ137="No data","x",ROUND(IF('Indicator Data'!BQ137&gt;AX$195,0,IF('Indicator Data'!BQ137&lt;AX$194,10,(AX$195-'Indicator Data'!BQ137)/(AX$195-AX$194)*10)),1))</f>
        <v>x</v>
      </c>
      <c r="AY134" s="56">
        <f t="shared" si="69"/>
        <v>5.0999999999999996</v>
      </c>
      <c r="AZ134" s="61">
        <f t="shared" si="70"/>
        <v>3.9</v>
      </c>
    </row>
    <row r="135" spans="1:52" s="2" customFormat="1" x14ac:dyDescent="0.3">
      <c r="A135" s="98" t="str">
        <f>'Indicator Data'!A138</f>
        <v>Panama</v>
      </c>
      <c r="B135" s="39" t="str">
        <f>'Indicator Data'!B138</f>
        <v>PAN</v>
      </c>
      <c r="C135" s="53">
        <f>ROUND(IF('Indicator Data'!AL138="No data",IF((0.1022*LN('Indicator Data'!CI138)-0.1711)&gt;C$195,0,IF((0.1022*LN('Indicator Data'!CI138)-0.1711)&lt;C$194,10,(C$195-(0.1022*LN('Indicator Data'!CI138)-0.1711))/(C$195-C$194)*10)),IF('Indicator Data'!AL138&gt;C$195,0,IF('Indicator Data'!AL138&lt;C$194,10,(C$195-'Indicator Data'!AL138)/(C$195-C$194)*10))),1)</f>
        <v>2.1</v>
      </c>
      <c r="D135" s="53" t="str">
        <f>IF('Indicator Data'!AM138="No data","x",ROUND((IF(LOG('Indicator Data'!AM138*1000)&gt;D$195,10,IF(LOG('Indicator Data'!AM138*1000)&lt;D$194,0,10-(D$195-LOG('Indicator Data'!AM138*1000))/(D$195-D$194)*10))),1))</f>
        <v>x</v>
      </c>
      <c r="E135" s="54">
        <f t="shared" si="54"/>
        <v>2.1</v>
      </c>
      <c r="F135" s="53">
        <f>IF('Indicator Data'!AZ138="No data","x",ROUND(IF('Indicator Data'!AZ138&gt;F$195,10,IF('Indicator Data'!AZ138&lt;F$194,0,10-(F$195-'Indicator Data'!AZ138)/(F$195-F$194)*10)),1))</f>
        <v>6.1</v>
      </c>
      <c r="G135" s="53">
        <f>IF('Indicator Data'!BA138="No data","x",ROUND(IF('Indicator Data'!BA138&gt;G$195,10,IF('Indicator Data'!BA138&lt;G$194,0,10-(G$195-'Indicator Data'!BA138)/(G$195-G$194)*10)),1))</f>
        <v>6.2</v>
      </c>
      <c r="H135" s="54">
        <f t="shared" si="55"/>
        <v>6.2</v>
      </c>
      <c r="I135" s="55">
        <f>SUM(IF('Indicator Data'!AN138=0,0,'Indicator Data'!AN138),SUM('Indicator Data'!AO138:AP138))</f>
        <v>110.97982</v>
      </c>
      <c r="J135" s="55">
        <f>I135/'Indicator Data'!CJ138*1000000</f>
        <v>26.134790553969914</v>
      </c>
      <c r="K135" s="53">
        <f t="shared" si="56"/>
        <v>0.5</v>
      </c>
      <c r="L135" s="53">
        <f>IF('Indicator Data'!AQ138="No data","x",ROUND(IF('Indicator Data'!AQ138&gt;L$195,10,IF('Indicator Data'!AQ138&lt;L$194,0,10-(L$195-'Indicator Data'!AQ138)/(L$195-L$194)*10)),1))</f>
        <v>0</v>
      </c>
      <c r="M135" s="53">
        <f>IF('Indicator Data'!AR138="No data","x",IF('Indicator Data'!AR138=0,0,ROUND(IF('Indicator Data'!AR138&gt;M$195,10,IF('Indicator Data'!AR138&lt;M$194,0,10-(M$195-'Indicator Data'!AR138)/(M$195-M$194)*10)),1)))</f>
        <v>0.3</v>
      </c>
      <c r="N135" s="54">
        <f t="shared" si="57"/>
        <v>0.3</v>
      </c>
      <c r="O135" s="56">
        <f t="shared" si="58"/>
        <v>2.7</v>
      </c>
      <c r="P135" s="67">
        <f>IF(AND('Indicator Data'!BE138="No data",'Indicator Data'!BF138="No data"),0,SUM('Indicator Data'!BE138:BG138)/1000)</f>
        <v>16.134</v>
      </c>
      <c r="Q135" s="53">
        <f t="shared" si="59"/>
        <v>4</v>
      </c>
      <c r="R135" s="57">
        <f>P135*1000/'Indicator Data'!CJ138</f>
        <v>3.7994178653177721E-3</v>
      </c>
      <c r="S135" s="53">
        <f t="shared" si="60"/>
        <v>4.4000000000000004</v>
      </c>
      <c r="T135" s="58">
        <f t="shared" si="61"/>
        <v>4.2</v>
      </c>
      <c r="U135" s="53">
        <f>IF('Indicator Data'!AV138="No data","x",ROUND(IF('Indicator Data'!AV138&gt;U$195,10,IF('Indicator Data'!AV138&lt;U$194,0,10-(U$195-'Indicator Data'!AV138)/(U$195-U$194)*10)),1))</f>
        <v>1.6</v>
      </c>
      <c r="V135" s="53">
        <f>IF('Indicator Data'!AW138="No data","x",IF('Indicator Data'!AW138=0,0,ROUND(IF('Indicator Data'!AW138&gt;V$195,10,IF('Indicator Data'!AW138&lt;V$194,0,10-(V$195-'Indicator Data'!AW138)/(V$195-V$194)*10)),1)))</f>
        <v>2.5</v>
      </c>
      <c r="W135" s="53">
        <f t="shared" si="62"/>
        <v>2.0499999999999998</v>
      </c>
      <c r="X135" s="53">
        <f>IF('Indicator Data'!AU138="No data","x",ROUND(IF('Indicator Data'!AU138&gt;X$195,10,IF('Indicator Data'!AU138&lt;X$194,0,10-(X$195-'Indicator Data'!AU138)/(X$195-X$194)*10)),1))</f>
        <v>1</v>
      </c>
      <c r="Y135" s="159">
        <f>IF('Indicator Data'!AX138="No data","x",ROUND(IF('Indicator Data'!AX138&gt;Y$195,10,IF('Indicator Data'!AX138&lt;Y$194,0,10-(Y$195-'Indicator Data'!AX138)/(Y$195-Y$194)*10)),1))</f>
        <v>0</v>
      </c>
      <c r="Z135" s="57">
        <f>IF('Indicator Data'!AY138="No data","x",IF(('Indicator Data'!AY138/'Indicator Data'!CJ138)&gt;1,1,IF('Indicator Data'!AY138&gt;'Indicator Data'!AY138,1,'Indicator Data'!AY138/'Indicator Data'!CJ138)))</f>
        <v>0.10268106931924154</v>
      </c>
      <c r="AA135" s="159">
        <f t="shared" si="63"/>
        <v>1.1000000000000001</v>
      </c>
      <c r="AB135" s="54">
        <f t="shared" si="50"/>
        <v>1</v>
      </c>
      <c r="AC135" s="53">
        <f>IF('Indicator Data'!AS138="No data","x",ROUND(IF('Indicator Data'!AS138&gt;AC$195,10,IF('Indicator Data'!AS138&lt;AC$194,0,10-(AC$195-'Indicator Data'!AS138)/(AC$195-AC$194)*10)),1))</f>
        <v>1.2</v>
      </c>
      <c r="AD135" s="53">
        <f>IF('Indicator Data'!AT138="No data","x",ROUND(IF('Indicator Data'!AT138&gt;AD$195,10,IF('Indicator Data'!AT138&lt;AD$194,0,10-(AD$195-'Indicator Data'!AT138)/(AD$195-AD$194)*10)),1))</f>
        <v>0.9</v>
      </c>
      <c r="AE135" s="54">
        <f t="shared" si="64"/>
        <v>1.1000000000000001</v>
      </c>
      <c r="AF135" s="67">
        <f>('Indicator Data'!BD138+'Indicator Data'!BC138*0.5+'Indicator Data'!BB138*0.25)/1000</f>
        <v>3</v>
      </c>
      <c r="AG135" s="59">
        <f>AF135*1000/'Indicator Data'!CJ138</f>
        <v>7.0647412891739901E-4</v>
      </c>
      <c r="AH135" s="54">
        <f t="shared" si="65"/>
        <v>0.1</v>
      </c>
      <c r="AI135" s="53">
        <f>IF('Indicator Data'!BH138="No data","x",ROUND(IF('Indicator Data'!BH138&lt;$AI$194,10,IF('Indicator Data'!BH138&gt;$AI$195,0,($AI$195-'Indicator Data'!BH138)/($AI$195-$AI$194)*10)),1))</f>
        <v>4.0999999999999996</v>
      </c>
      <c r="AJ135" s="53">
        <f>IF('Indicator Data'!BI138="No data","x",ROUND(IF('Indicator Data'!BI138&gt;$AJ$195,10,IF('Indicator Data'!BI138&lt;$AJ$194,0,10-($AJ$195-'Indicator Data'!BI138)/($AJ$195-$AJ$194)*10)),1))</f>
        <v>1.7</v>
      </c>
      <c r="AK135" s="54">
        <f t="shared" si="51"/>
        <v>2.9</v>
      </c>
      <c r="AL135" s="60">
        <f t="shared" si="52"/>
        <v>1.3</v>
      </c>
      <c r="AM135" s="61">
        <f t="shared" si="53"/>
        <v>2.9</v>
      </c>
      <c r="AN135" s="53">
        <f>IF('Indicator Data'!BJ138="No data","x",ROUND((IF(LOG('Indicator Data'!BJ138)&gt;AN$195,10,IF(LOG('Indicator Data'!BJ138)&lt;AN$194,0,10-(AN$195-LOG('Indicator Data'!BJ138))/(AN$195-AN$194)*10))),1))</f>
        <v>7.8</v>
      </c>
      <c r="AO135" s="53">
        <f>IF('Indicator Data'!BK138="No data","x",ROUND((IF(LOG('Indicator Data'!BK138)&gt;AO$195,10,IF(LOG('Indicator Data'!BK138)&lt;AO$194,0,10-(AO$195-LOG('Indicator Data'!BK138))/(AO$195-AO$194)*10))),1))</f>
        <v>5.7</v>
      </c>
      <c r="AP135" s="54">
        <f t="shared" si="66"/>
        <v>6.8</v>
      </c>
      <c r="AQ135" s="54">
        <f>IF('Indicator Data'!BL138=0,10,ROUND(IF(LOG('Indicator Data'!BL138)&gt;AQ$195,0,IF(LOG('Indicator Data'!BL138)&lt;AQ$194,10,(AQ$195-LOG('Indicator Data'!BL138))/(AQ$195-AQ$194)*10)),1))</f>
        <v>5.7</v>
      </c>
      <c r="AR135" s="54">
        <f>IF('Indicator Data'!BM138="No data","x",ROUND(IF('Indicator Data'!BM138&gt;AR$195,10,IF('Indicator Data'!BM138&lt;AR$194,0,10-(AR$195-'Indicator Data'!BM138)/(AR$195-AR$194)*10)),1))</f>
        <v>6</v>
      </c>
      <c r="AS135" s="56">
        <f t="shared" si="67"/>
        <v>6.2</v>
      </c>
      <c r="AT135" s="53">
        <f>IF('Indicator Data'!BN138="No data","x",ROUND(IF('Indicator Data'!BN138^2&gt;AT$195,0,IF('Indicator Data'!BN138^2&lt;AT$194,10,(AT$195-'Indicator Data'!BN138^2)/(AT$195-AT$194)*10)),1))</f>
        <v>1</v>
      </c>
      <c r="AU135" s="53">
        <f>IF('Indicator Data'!BO138="No data","x",ROUND(IF('Indicator Data'!BO138&gt;AU$195,0,IF('Indicator Data'!BO138&lt;AU$194,10,(AU$195-'Indicator Data'!BO138)/(AU$195-AU$194)*10)),1))</f>
        <v>3.2</v>
      </c>
      <c r="AV135" s="53">
        <f>IF('Indicator Data'!BP138="No data","x",ROUND(IF('Indicator Data'!BP138&gt;AV$195,0,IF('Indicator Data'!BP138&lt;AV$194,10,(AV$195-'Indicator Data'!BP138)/(AV$195-AV$194)*10)),1))</f>
        <v>3.9</v>
      </c>
      <c r="AW135" s="54">
        <f t="shared" si="68"/>
        <v>2.7</v>
      </c>
      <c r="AX135" s="54">
        <f>IF('Indicator Data'!BQ138="No data","x",ROUND(IF('Indicator Data'!BQ138&gt;AX$195,0,IF('Indicator Data'!BQ138&lt;AX$194,10,(AX$195-'Indicator Data'!BQ138)/(AX$195-AX$194)*10)),1))</f>
        <v>8.1</v>
      </c>
      <c r="AY135" s="56">
        <f t="shared" si="69"/>
        <v>5.4</v>
      </c>
      <c r="AZ135" s="61">
        <f t="shared" si="70"/>
        <v>5.8</v>
      </c>
    </row>
    <row r="136" spans="1:52" s="2" customFormat="1" x14ac:dyDescent="0.3">
      <c r="A136" s="98" t="str">
        <f>'Indicator Data'!A139</f>
        <v>Papua New Guinea</v>
      </c>
      <c r="B136" s="39" t="str">
        <f>'Indicator Data'!B139</f>
        <v>PNG</v>
      </c>
      <c r="C136" s="53">
        <f>ROUND(IF('Indicator Data'!AL139="No data",IF((0.1022*LN('Indicator Data'!CI139)-0.1711)&gt;C$195,0,IF((0.1022*LN('Indicator Data'!CI139)-0.1711)&lt;C$194,10,(C$195-(0.1022*LN('Indicator Data'!CI139)-0.1711))/(C$195-C$194)*10)),IF('Indicator Data'!AL139&gt;C$195,0,IF('Indicator Data'!AL139&lt;C$194,10,(C$195-'Indicator Data'!AL139)/(C$195-C$194)*10))),1)</f>
        <v>7.1</v>
      </c>
      <c r="D136" s="53" t="str">
        <f>IF('Indicator Data'!AM139="No data","x",ROUND((IF(LOG('Indicator Data'!AM139*1000)&gt;D$195,10,IF(LOG('Indicator Data'!AM139*1000)&lt;D$194,0,10-(D$195-LOG('Indicator Data'!AM139*1000))/(D$195-D$194)*10))),1))</f>
        <v>x</v>
      </c>
      <c r="E136" s="54">
        <f t="shared" si="54"/>
        <v>7.1</v>
      </c>
      <c r="F136" s="53">
        <f>IF('Indicator Data'!AZ139="No data","x",ROUND(IF('Indicator Data'!AZ139&gt;F$195,10,IF('Indicator Data'!AZ139&lt;F$194,0,10-(F$195-'Indicator Data'!AZ139)/(F$195-F$194)*10)),1))</f>
        <v>9.9</v>
      </c>
      <c r="G136" s="53">
        <f>IF('Indicator Data'!BA139="No data","x",ROUND(IF('Indicator Data'!BA139&gt;G$195,10,IF('Indicator Data'!BA139&lt;G$194,0,10-(G$195-'Indicator Data'!BA139)/(G$195-G$194)*10)),1))</f>
        <v>4.2</v>
      </c>
      <c r="H136" s="54">
        <f t="shared" si="55"/>
        <v>7.1</v>
      </c>
      <c r="I136" s="55">
        <f>SUM(IF('Indicator Data'!AN139=0,0,'Indicator Data'!AN139),SUM('Indicator Data'!AO139:AP139))</f>
        <v>1191.7279900000001</v>
      </c>
      <c r="J136" s="55">
        <f>I136/'Indicator Data'!CJ139*1000000</f>
        <v>135.79214115031942</v>
      </c>
      <c r="K136" s="53">
        <f t="shared" si="56"/>
        <v>2.7</v>
      </c>
      <c r="L136" s="53">
        <f>IF('Indicator Data'!AQ139="No data","x",ROUND(IF('Indicator Data'!AQ139&gt;L$195,10,IF('Indicator Data'!AQ139&lt;L$194,0,10-(L$195-'Indicator Data'!AQ139)/(L$195-L$194)*10)),1))</f>
        <v>2.2999999999999998</v>
      </c>
      <c r="M136" s="53">
        <f>IF('Indicator Data'!AR139="No data","x",IF('Indicator Data'!AR139=0,0,ROUND(IF('Indicator Data'!AR139&gt;M$195,10,IF('Indicator Data'!AR139&lt;M$194,0,10-(M$195-'Indicator Data'!AR139)/(M$195-M$194)*10)),1)))</f>
        <v>0</v>
      </c>
      <c r="N136" s="54">
        <f t="shared" si="57"/>
        <v>1.7</v>
      </c>
      <c r="O136" s="56">
        <f t="shared" si="58"/>
        <v>5.8</v>
      </c>
      <c r="P136" s="67">
        <f>IF(AND('Indicator Data'!BE139="No data",'Indicator Data'!BF139="No data"),0,SUM('Indicator Data'!BE139:BG139)/1000)</f>
        <v>22.177</v>
      </c>
      <c r="Q136" s="53">
        <f t="shared" si="59"/>
        <v>4.5</v>
      </c>
      <c r="R136" s="57">
        <f>P136*1000/'Indicator Data'!CJ139</f>
        <v>2.526971204469766E-3</v>
      </c>
      <c r="S136" s="53">
        <f t="shared" si="60"/>
        <v>4</v>
      </c>
      <c r="T136" s="58">
        <f t="shared" si="61"/>
        <v>4.3</v>
      </c>
      <c r="U136" s="53">
        <f>IF('Indicator Data'!AV139="No data","x",ROUND(IF('Indicator Data'!AV139&gt;U$195,10,IF('Indicator Data'!AV139&lt;U$194,0,10-(U$195-'Indicator Data'!AV139)/(U$195-U$194)*10)),1))</f>
        <v>1.8</v>
      </c>
      <c r="V136" s="53">
        <f>IF('Indicator Data'!AW139="No data","x",IF('Indicator Data'!AW139=0,0,ROUND(IF('Indicator Data'!AW139&gt;V$195,10,IF('Indicator Data'!AW139&lt;V$194,0,10-(V$195-'Indicator Data'!AW139)/(V$195-V$194)*10)),1)))</f>
        <v>2</v>
      </c>
      <c r="W136" s="53">
        <f t="shared" si="62"/>
        <v>1.9</v>
      </c>
      <c r="X136" s="53">
        <f>IF('Indicator Data'!AU139="No data","x",ROUND(IF('Indicator Data'!AU139&gt;X$195,10,IF('Indicator Data'!AU139&lt;X$194,0,10-(X$195-'Indicator Data'!AU139)/(X$195-X$194)*10)),1))</f>
        <v>7.9</v>
      </c>
      <c r="Y136" s="159">
        <f>IF('Indicator Data'!AX139="No data","x",ROUND(IF('Indicator Data'!AX139&gt;Y$195,10,IF('Indicator Data'!AX139&lt;Y$194,0,10-(Y$195-'Indicator Data'!AX139)/(Y$195-Y$194)*10)),1))</f>
        <v>4.5</v>
      </c>
      <c r="Z136" s="57">
        <f>IF('Indicator Data'!AY139="No data","x",IF(('Indicator Data'!AY139/'Indicator Data'!CJ139)&gt;1,1,IF('Indicator Data'!AY139&gt;'Indicator Data'!AY139,1,'Indicator Data'!AY139/'Indicator Data'!CJ139)))</f>
        <v>0.74596174003565818</v>
      </c>
      <c r="AA136" s="159">
        <f t="shared" si="63"/>
        <v>8.3000000000000007</v>
      </c>
      <c r="AB136" s="54">
        <f t="shared" si="50"/>
        <v>5.7</v>
      </c>
      <c r="AC136" s="53">
        <f>IF('Indicator Data'!AS139="No data","x",ROUND(IF('Indicator Data'!AS139&gt;AC$195,10,IF('Indicator Data'!AS139&lt;AC$194,0,10-(AC$195-'Indicator Data'!AS139)/(AC$195-AC$194)*10)),1))</f>
        <v>3.7</v>
      </c>
      <c r="AD136" s="53">
        <f>IF('Indicator Data'!AT139="No data","x",ROUND(IF('Indicator Data'!AT139&gt;AD$195,10,IF('Indicator Data'!AT139&lt;AD$194,0,10-(AD$195-'Indicator Data'!AT139)/(AD$195-AD$194)*10)),1))</f>
        <v>6.2</v>
      </c>
      <c r="AE136" s="54">
        <f t="shared" si="64"/>
        <v>5</v>
      </c>
      <c r="AF136" s="67">
        <f>('Indicator Data'!BD139+'Indicator Data'!BC139*0.5+'Indicator Data'!BB139*0.25)/1000</f>
        <v>288.96899999999999</v>
      </c>
      <c r="AG136" s="59">
        <f>AF136*1000/'Indicator Data'!CJ139</f>
        <v>3.2926741307860573E-2</v>
      </c>
      <c r="AH136" s="54">
        <f t="shared" si="65"/>
        <v>3.3</v>
      </c>
      <c r="AI136" s="53">
        <f>IF('Indicator Data'!BH139="No data","x",ROUND(IF('Indicator Data'!BH139&lt;$AI$194,10,IF('Indicator Data'!BH139&gt;$AI$195,0,($AI$195-'Indicator Data'!BH139)/($AI$195-$AI$194)*10)),1))</f>
        <v>6.5</v>
      </c>
      <c r="AJ136" s="53">
        <f>IF('Indicator Data'!BI139="No data","x",ROUND(IF('Indicator Data'!BI139&gt;$AJ$195,10,IF('Indicator Data'!BI139&lt;$AJ$194,0,10-($AJ$195-'Indicator Data'!BI139)/($AJ$195-$AJ$194)*10)),1))</f>
        <v>1.3</v>
      </c>
      <c r="AK136" s="54">
        <f t="shared" si="51"/>
        <v>3.9</v>
      </c>
      <c r="AL136" s="60">
        <f t="shared" si="52"/>
        <v>4.5</v>
      </c>
      <c r="AM136" s="61">
        <f t="shared" si="53"/>
        <v>4.4000000000000004</v>
      </c>
      <c r="AN136" s="53">
        <f>IF('Indicator Data'!BJ139="No data","x",ROUND((IF(LOG('Indicator Data'!BJ139)&gt;AN$195,10,IF(LOG('Indicator Data'!BJ139)&lt;AN$194,0,10-(AN$195-LOG('Indicator Data'!BJ139))/(AN$195-AN$194)*10))),1))</f>
        <v>5</v>
      </c>
      <c r="AO136" s="53" t="str">
        <f>IF('Indicator Data'!BK139="No data","x",ROUND((IF(LOG('Indicator Data'!BK139)&gt;AO$195,10,IF(LOG('Indicator Data'!BK139)&lt;AO$194,0,10-(AO$195-LOG('Indicator Data'!BK139))/(AO$195-AO$194)*10))),1))</f>
        <v>x</v>
      </c>
      <c r="AP136" s="54">
        <f t="shared" si="66"/>
        <v>5</v>
      </c>
      <c r="AQ136" s="54">
        <f>IF('Indicator Data'!BL139=0,10,ROUND(IF(LOG('Indicator Data'!BL139)&gt;AQ$195,0,IF(LOG('Indicator Data'!BL139)&lt;AQ$194,10,(AQ$195-LOG('Indicator Data'!BL139))/(AQ$195-AQ$194)*10)),1))</f>
        <v>0.7</v>
      </c>
      <c r="AR136" s="54">
        <f>IF('Indicator Data'!BM139="No data","x",ROUND(IF('Indicator Data'!BM139&gt;AR$195,10,IF('Indicator Data'!BM139&lt;AR$194,0,10-(AR$195-'Indicator Data'!BM139)/(AR$195-AR$194)*10)),1))</f>
        <v>2</v>
      </c>
      <c r="AS136" s="56">
        <f t="shared" si="67"/>
        <v>2.6</v>
      </c>
      <c r="AT136" s="53">
        <f>IF('Indicator Data'!BN139="No data","x",ROUND(IF('Indicator Data'!BN139^2&gt;AT$195,0,IF('Indicator Data'!BN139^2&lt;AT$194,10,(AT$195-'Indicator Data'!BN139^2)/(AT$195-AT$194)*10)),1))</f>
        <v>6.8</v>
      </c>
      <c r="AU136" s="53">
        <f>IF('Indicator Data'!BO139="No data","x",ROUND(IF('Indicator Data'!BO139&gt;AU$195,0,IF('Indicator Data'!BO139&lt;AU$194,10,(AU$195-'Indicator Data'!BO139)/(AU$195-AU$194)*10)),1))</f>
        <v>7.8</v>
      </c>
      <c r="AV136" s="53">
        <f>IF('Indicator Data'!BP139="No data","x",ROUND(IF('Indicator Data'!BP139&gt;AV$195,0,IF('Indicator Data'!BP139&lt;AV$194,10,(AV$195-'Indicator Data'!BP139)/(AV$195-AV$194)*10)),1))</f>
        <v>5.0999999999999996</v>
      </c>
      <c r="AW136" s="54">
        <f t="shared" si="68"/>
        <v>6.6</v>
      </c>
      <c r="AX136" s="54" t="str">
        <f>IF('Indicator Data'!BQ139="No data","x",ROUND(IF('Indicator Data'!BQ139&gt;AX$195,0,IF('Indicator Data'!BQ139&lt;AX$194,10,(AX$195-'Indicator Data'!BQ139)/(AX$195-AX$194)*10)),1))</f>
        <v>x</v>
      </c>
      <c r="AY136" s="56">
        <f t="shared" si="69"/>
        <v>6.6</v>
      </c>
      <c r="AZ136" s="61">
        <f t="shared" si="70"/>
        <v>4.5999999999999996</v>
      </c>
    </row>
    <row r="137" spans="1:52" s="2" customFormat="1" x14ac:dyDescent="0.3">
      <c r="A137" s="98" t="str">
        <f>'Indicator Data'!A140</f>
        <v>Paraguay</v>
      </c>
      <c r="B137" s="39" t="str">
        <f>'Indicator Data'!B140</f>
        <v>PRY</v>
      </c>
      <c r="C137" s="53">
        <f>ROUND(IF('Indicator Data'!AL140="No data",IF((0.1022*LN('Indicator Data'!CI140)-0.1711)&gt;C$195,0,IF((0.1022*LN('Indicator Data'!CI140)-0.1711)&lt;C$194,10,(C$195-(0.1022*LN('Indicator Data'!CI140)-0.1711))/(C$195-C$194)*10)),IF('Indicator Data'!AL140&gt;C$195,0,IF('Indicator Data'!AL140&lt;C$194,10,(C$195-'Indicator Data'!AL140)/(C$195-C$194)*10))),1)</f>
        <v>3.5</v>
      </c>
      <c r="D137" s="53">
        <f>IF('Indicator Data'!AM140="No data","x",ROUND((IF(LOG('Indicator Data'!AM140*1000)&gt;D$195,10,IF(LOG('Indicator Data'!AM140*1000)&lt;D$194,0,10-(D$195-LOG('Indicator Data'!AM140*1000))/(D$195-D$194)*10))),1))</f>
        <v>4.7</v>
      </c>
      <c r="E137" s="54">
        <f t="shared" si="54"/>
        <v>4.0999999999999996</v>
      </c>
      <c r="F137" s="53">
        <f>IF('Indicator Data'!AZ140="No data","x",ROUND(IF('Indicator Data'!AZ140&gt;F$195,10,IF('Indicator Data'!AZ140&lt;F$194,0,10-(F$195-'Indicator Data'!AZ140)/(F$195-F$194)*10)),1))</f>
        <v>6.4</v>
      </c>
      <c r="G137" s="53">
        <f>IF('Indicator Data'!BA140="No data","x",ROUND(IF('Indicator Data'!BA140&gt;G$195,10,IF('Indicator Data'!BA140&lt;G$194,0,10-(G$195-'Indicator Data'!BA140)/(G$195-G$194)*10)),1))</f>
        <v>6</v>
      </c>
      <c r="H137" s="54">
        <f t="shared" si="55"/>
        <v>6.2</v>
      </c>
      <c r="I137" s="55">
        <f>SUM(IF('Indicator Data'!AN140=0,0,'Indicator Data'!AN140),SUM('Indicator Data'!AO140:AP140))</f>
        <v>126.66419999999999</v>
      </c>
      <c r="J137" s="55">
        <f>I137/'Indicator Data'!CJ140*1000000</f>
        <v>17.980225814268127</v>
      </c>
      <c r="K137" s="53">
        <f t="shared" si="56"/>
        <v>0.4</v>
      </c>
      <c r="L137" s="53">
        <f>IF('Indicator Data'!AQ140="No data","x",ROUND(IF('Indicator Data'!AQ140&gt;L$195,10,IF('Indicator Data'!AQ140&lt;L$194,0,10-(L$195-'Indicator Data'!AQ140)/(L$195-L$194)*10)),1))</f>
        <v>0.3</v>
      </c>
      <c r="M137" s="53">
        <f>IF('Indicator Data'!AR140="No data","x",IF('Indicator Data'!AR140=0,0,ROUND(IF('Indicator Data'!AR140&gt;M$195,10,IF('Indicator Data'!AR140&lt;M$194,0,10-(M$195-'Indicator Data'!AR140)/(M$195-M$194)*10)),1)))</f>
        <v>0.6</v>
      </c>
      <c r="N137" s="54">
        <f t="shared" si="57"/>
        <v>0.4</v>
      </c>
      <c r="O137" s="56">
        <f t="shared" si="58"/>
        <v>3.7</v>
      </c>
      <c r="P137" s="67">
        <f>IF(AND('Indicator Data'!BE140="No data",'Indicator Data'!BF140="No data"),0,SUM('Indicator Data'!BE140:BG140)/1000)</f>
        <v>0.61799999999999999</v>
      </c>
      <c r="Q137" s="53">
        <f t="shared" si="59"/>
        <v>0</v>
      </c>
      <c r="R137" s="57">
        <f>P137*1000/'Indicator Data'!CJ140</f>
        <v>8.7726283774086931E-5</v>
      </c>
      <c r="S137" s="53">
        <f t="shared" si="60"/>
        <v>1.8</v>
      </c>
      <c r="T137" s="58">
        <f t="shared" si="61"/>
        <v>0.9</v>
      </c>
      <c r="U137" s="53">
        <f>IF('Indicator Data'!AV140="No data","x",ROUND(IF('Indicator Data'!AV140&gt;U$195,10,IF('Indicator Data'!AV140&lt;U$194,0,10-(U$195-'Indicator Data'!AV140)/(U$195-U$194)*10)),1))</f>
        <v>1</v>
      </c>
      <c r="V137" s="53">
        <f>IF('Indicator Data'!AW140="No data","x",IF('Indicator Data'!AW140=0,0,ROUND(IF('Indicator Data'!AW140&gt;V$195,10,IF('Indicator Data'!AW140&lt;V$194,0,10-(V$195-'Indicator Data'!AW140)/(V$195-V$194)*10)),1)))</f>
        <v>1.2</v>
      </c>
      <c r="W137" s="53">
        <f t="shared" si="62"/>
        <v>1.1000000000000001</v>
      </c>
      <c r="X137" s="53">
        <f>IF('Indicator Data'!AU140="No data","x",ROUND(IF('Indicator Data'!AU140&gt;X$195,10,IF('Indicator Data'!AU140&lt;X$194,0,10-(X$195-'Indicator Data'!AU140)/(X$195-X$194)*10)),1))</f>
        <v>0.8</v>
      </c>
      <c r="Y137" s="159">
        <f>IF('Indicator Data'!AX140="No data","x",ROUND(IF('Indicator Data'!AX140&gt;Y$195,10,IF('Indicator Data'!AX140&lt;Y$194,0,10-(Y$195-'Indicator Data'!AX140)/(Y$195-Y$194)*10)),1))</f>
        <v>0</v>
      </c>
      <c r="Z137" s="57">
        <f>IF('Indicator Data'!AY140="No data","x",IF(('Indicator Data'!AY140/'Indicator Data'!CJ140)&gt;1,1,IF('Indicator Data'!AY140&gt;'Indicator Data'!AY140,1,'Indicator Data'!AY140/'Indicator Data'!CJ140)))</f>
        <v>0.2803341661652215</v>
      </c>
      <c r="AA137" s="159">
        <f t="shared" si="63"/>
        <v>3.1</v>
      </c>
      <c r="AB137" s="54">
        <f t="shared" si="50"/>
        <v>1.3</v>
      </c>
      <c r="AC137" s="53">
        <f>IF('Indicator Data'!AS140="No data","x",ROUND(IF('Indicator Data'!AS140&gt;AC$195,10,IF('Indicator Data'!AS140&lt;AC$194,0,10-(AC$195-'Indicator Data'!AS140)/(AC$195-AC$194)*10)),1))</f>
        <v>1.6</v>
      </c>
      <c r="AD137" s="53">
        <f>IF('Indicator Data'!AT140="No data","x",ROUND(IF('Indicator Data'!AT140&gt;AD$195,10,IF('Indicator Data'!AT140&lt;AD$194,0,10-(AD$195-'Indicator Data'!AT140)/(AD$195-AD$194)*10)),1))</f>
        <v>0.3</v>
      </c>
      <c r="AE137" s="54">
        <f t="shared" si="64"/>
        <v>1</v>
      </c>
      <c r="AF137" s="67">
        <f>('Indicator Data'!BD140+'Indicator Data'!BC140*0.5+'Indicator Data'!BB140*0.25)/1000</f>
        <v>646.34</v>
      </c>
      <c r="AG137" s="59">
        <f>AF137*1000/'Indicator Data'!CJ140</f>
        <v>9.1749201059131633E-2</v>
      </c>
      <c r="AH137" s="54">
        <f t="shared" si="65"/>
        <v>9.1999999999999993</v>
      </c>
      <c r="AI137" s="53">
        <f>IF('Indicator Data'!BH140="No data","x",ROUND(IF('Indicator Data'!BH140&lt;$AI$194,10,IF('Indicator Data'!BH140&gt;$AI$195,0,($AI$195-'Indicator Data'!BH140)/($AI$195-$AI$194)*10)),1))</f>
        <v>5.0999999999999996</v>
      </c>
      <c r="AJ137" s="53">
        <f>IF('Indicator Data'!BI140="No data","x",ROUND(IF('Indicator Data'!BI140&gt;$AJ$195,10,IF('Indicator Data'!BI140&lt;$AJ$194,0,10-($AJ$195-'Indicator Data'!BI140)/($AJ$195-$AJ$194)*10)),1))</f>
        <v>1.9</v>
      </c>
      <c r="AK137" s="54">
        <f t="shared" si="51"/>
        <v>3.5</v>
      </c>
      <c r="AL137" s="60">
        <f t="shared" si="52"/>
        <v>4.9000000000000004</v>
      </c>
      <c r="AM137" s="61">
        <f t="shared" si="53"/>
        <v>3.1</v>
      </c>
      <c r="AN137" s="53">
        <f>IF('Indicator Data'!BJ140="No data","x",ROUND((IF(LOG('Indicator Data'!BJ140)&gt;AN$195,10,IF(LOG('Indicator Data'!BJ140)&lt;AN$194,0,10-(AN$195-LOG('Indicator Data'!BJ140))/(AN$195-AN$194)*10))),1))</f>
        <v>4.4000000000000004</v>
      </c>
      <c r="AO137" s="53">
        <f>IF('Indicator Data'!BK140="No data","x",ROUND((IF(LOG('Indicator Data'!BK140)&gt;AO$195,10,IF(LOG('Indicator Data'!BK140)&lt;AO$194,0,10-(AO$195-LOG('Indicator Data'!BK140))/(AO$195-AO$194)*10))),1))</f>
        <v>5.5</v>
      </c>
      <c r="AP137" s="54">
        <f t="shared" si="66"/>
        <v>5</v>
      </c>
      <c r="AQ137" s="54">
        <f>IF('Indicator Data'!BL140=0,10,ROUND(IF(LOG('Indicator Data'!BL140)&gt;AQ$195,0,IF(LOG('Indicator Data'!BL140)&lt;AQ$194,10,(AQ$195-LOG('Indicator Data'!BL140))/(AQ$195-AQ$194)*10)),1))</f>
        <v>4.5999999999999996</v>
      </c>
      <c r="AR137" s="54">
        <f>IF('Indicator Data'!BM140="No data","x",ROUND(IF('Indicator Data'!BM140&gt;AR$195,10,IF('Indicator Data'!BM140&lt;AR$194,0,10-(AR$195-'Indicator Data'!BM140)/(AR$195-AR$194)*10)),1))</f>
        <v>6</v>
      </c>
      <c r="AS137" s="56">
        <f t="shared" si="67"/>
        <v>5.2</v>
      </c>
      <c r="AT137" s="53">
        <f>IF('Indicator Data'!BN140="No data","x",ROUND(IF('Indicator Data'!BN140^2&gt;AT$195,0,IF('Indicator Data'!BN140^2&lt;AT$194,10,(AT$195-'Indicator Data'!BN140^2)/(AT$195-AT$194)*10)),1))</f>
        <v>1.3</v>
      </c>
      <c r="AU137" s="53">
        <f>IF('Indicator Data'!BO140="No data","x",ROUND(IF('Indicator Data'!BO140&gt;AU$195,0,IF('Indicator Data'!BO140&lt;AU$194,10,(AU$195-'Indicator Data'!BO140)/(AU$195-AU$194)*10)),1))</f>
        <v>4.8</v>
      </c>
      <c r="AV137" s="53">
        <f>IF('Indicator Data'!BP140="No data","x",ROUND(IF('Indicator Data'!BP140&gt;AV$195,0,IF('Indicator Data'!BP140&lt;AV$194,10,(AV$195-'Indicator Data'!BP140)/(AV$195-AV$194)*10)),1))</f>
        <v>4.5</v>
      </c>
      <c r="AW137" s="54">
        <f t="shared" si="68"/>
        <v>3.5</v>
      </c>
      <c r="AX137" s="54">
        <f>IF('Indicator Data'!BQ140="No data","x",ROUND(IF('Indicator Data'!BQ140&gt;AX$195,0,IF('Indicator Data'!BQ140&lt;AX$194,10,(AX$195-'Indicator Data'!BQ140)/(AX$195-AX$194)*10)),1))</f>
        <v>9.1999999999999993</v>
      </c>
      <c r="AY137" s="56">
        <f t="shared" si="69"/>
        <v>6.4</v>
      </c>
      <c r="AZ137" s="61">
        <f t="shared" si="70"/>
        <v>5.8</v>
      </c>
    </row>
    <row r="138" spans="1:52" s="2" customFormat="1" x14ac:dyDescent="0.3">
      <c r="A138" s="98" t="str">
        <f>'Indicator Data'!A141</f>
        <v>Peru</v>
      </c>
      <c r="B138" s="39" t="str">
        <f>'Indicator Data'!B141</f>
        <v>PER</v>
      </c>
      <c r="C138" s="53">
        <f>ROUND(IF('Indicator Data'!AL141="No data",IF((0.1022*LN('Indicator Data'!CI141)-0.1711)&gt;C$195,0,IF((0.1022*LN('Indicator Data'!CI141)-0.1711)&lt;C$194,10,(C$195-(0.1022*LN('Indicator Data'!CI141)-0.1711))/(C$195-C$194)*10)),IF('Indicator Data'!AL141&gt;C$195,0,IF('Indicator Data'!AL141&lt;C$194,10,(C$195-'Indicator Data'!AL141)/(C$195-C$194)*10))),1)</f>
        <v>2.8</v>
      </c>
      <c r="D138" s="53">
        <f>IF('Indicator Data'!AM141="No data","x",ROUND((IF(LOG('Indicator Data'!AM141*1000)&gt;D$195,10,IF(LOG('Indicator Data'!AM141*1000)&lt;D$194,0,10-(D$195-LOG('Indicator Data'!AM141*1000))/(D$195-D$194)*10))),1))</f>
        <v>6.4</v>
      </c>
      <c r="E138" s="54">
        <f t="shared" si="54"/>
        <v>4.9000000000000004</v>
      </c>
      <c r="F138" s="53">
        <f>IF('Indicator Data'!AZ141="No data","x",ROUND(IF('Indicator Data'!AZ141&gt;F$195,10,IF('Indicator Data'!AZ141&lt;F$194,0,10-(F$195-'Indicator Data'!AZ141)/(F$195-F$194)*10)),1))</f>
        <v>5.0999999999999996</v>
      </c>
      <c r="G138" s="53">
        <f>IF('Indicator Data'!BA141="No data","x",ROUND(IF('Indicator Data'!BA141&gt;G$195,10,IF('Indicator Data'!BA141&lt;G$194,0,10-(G$195-'Indicator Data'!BA141)/(G$195-G$194)*10)),1))</f>
        <v>4.5999999999999996</v>
      </c>
      <c r="H138" s="54">
        <f t="shared" si="55"/>
        <v>4.9000000000000004</v>
      </c>
      <c r="I138" s="55">
        <f>SUM(IF('Indicator Data'!AN141=0,0,'Indicator Data'!AN141),SUM('Indicator Data'!AO141:AP141))</f>
        <v>817.93948</v>
      </c>
      <c r="J138" s="55">
        <f>I138/'Indicator Data'!CJ141*1000000</f>
        <v>25.159269652950485</v>
      </c>
      <c r="K138" s="53">
        <f t="shared" si="56"/>
        <v>0.5</v>
      </c>
      <c r="L138" s="53">
        <f>IF('Indicator Data'!AQ141="No data","x",ROUND(IF('Indicator Data'!AQ141&gt;L$195,10,IF('Indicator Data'!AQ141&lt;L$194,0,10-(L$195-'Indicator Data'!AQ141)/(L$195-L$194)*10)),1))</f>
        <v>0.1</v>
      </c>
      <c r="M138" s="53">
        <f>IF('Indicator Data'!AR141="No data","x",IF('Indicator Data'!AR141=0,0,ROUND(IF('Indicator Data'!AR141&gt;M$195,10,IF('Indicator Data'!AR141&lt;M$194,0,10-(M$195-'Indicator Data'!AR141)/(M$195-M$194)*10)),1)))</f>
        <v>0.5</v>
      </c>
      <c r="N138" s="54">
        <f t="shared" si="57"/>
        <v>0.4</v>
      </c>
      <c r="O138" s="56">
        <f t="shared" si="58"/>
        <v>3.8</v>
      </c>
      <c r="P138" s="67">
        <f>IF(AND('Indicator Data'!BE141="No data",'Indicator Data'!BF141="No data"),0,SUM('Indicator Data'!BE141:BG141)/1000)</f>
        <v>292.39999999999998</v>
      </c>
      <c r="Q138" s="53">
        <f t="shared" si="59"/>
        <v>8.1999999999999993</v>
      </c>
      <c r="R138" s="57">
        <f>P138*1000/'Indicator Data'!CJ141</f>
        <v>8.9940278301797131E-3</v>
      </c>
      <c r="S138" s="53">
        <f t="shared" si="60"/>
        <v>5.5</v>
      </c>
      <c r="T138" s="58">
        <f t="shared" si="61"/>
        <v>6.9</v>
      </c>
      <c r="U138" s="53">
        <f>IF('Indicator Data'!AV141="No data","x",ROUND(IF('Indicator Data'!AV141&gt;U$195,10,IF('Indicator Data'!AV141&lt;U$194,0,10-(U$195-'Indicator Data'!AV141)/(U$195-U$194)*10)),1))</f>
        <v>0.6</v>
      </c>
      <c r="V138" s="53">
        <f>IF('Indicator Data'!AW141="No data","x",IF('Indicator Data'!AW141=0,0,ROUND(IF('Indicator Data'!AW141&gt;V$195,10,IF('Indicator Data'!AW141&lt;V$194,0,10-(V$195-'Indicator Data'!AW141)/(V$195-V$194)*10)),1)))</f>
        <v>0.5</v>
      </c>
      <c r="W138" s="53">
        <f t="shared" si="62"/>
        <v>0.55000000000000004</v>
      </c>
      <c r="X138" s="53">
        <f>IF('Indicator Data'!AU141="No data","x",ROUND(IF('Indicator Data'!AU141&gt;X$195,10,IF('Indicator Data'!AU141&lt;X$194,0,10-(X$195-'Indicator Data'!AU141)/(X$195-X$194)*10)),1))</f>
        <v>2.1</v>
      </c>
      <c r="Y138" s="159">
        <f>IF('Indicator Data'!AX141="No data","x",ROUND(IF('Indicator Data'!AX141&gt;Y$195,10,IF('Indicator Data'!AX141&lt;Y$194,0,10-(Y$195-'Indicator Data'!AX141)/(Y$195-Y$194)*10)),1))</f>
        <v>0.1</v>
      </c>
      <c r="Z138" s="57">
        <f>IF('Indicator Data'!AY141="No data","x",IF(('Indicator Data'!AY141/'Indicator Data'!CJ141)&gt;1,1,IF('Indicator Data'!AY141&gt;'Indicator Data'!AY141,1,'Indicator Data'!AY141/'Indicator Data'!CJ141)))</f>
        <v>8.2410917445590287E-2</v>
      </c>
      <c r="AA138" s="159">
        <f t="shared" si="63"/>
        <v>0.9</v>
      </c>
      <c r="AB138" s="54">
        <f t="shared" si="50"/>
        <v>0.9</v>
      </c>
      <c r="AC138" s="53">
        <f>IF('Indicator Data'!AS141="No data","x",ROUND(IF('Indicator Data'!AS141&gt;AC$195,10,IF('Indicator Data'!AS141&lt;AC$194,0,10-(AC$195-'Indicator Data'!AS141)/(AC$195-AC$194)*10)),1))</f>
        <v>1.1000000000000001</v>
      </c>
      <c r="AD138" s="53">
        <f>IF('Indicator Data'!AT141="No data","x",ROUND(IF('Indicator Data'!AT141&gt;AD$195,10,IF('Indicator Data'!AT141&lt;AD$194,0,10-(AD$195-'Indicator Data'!AT141)/(AD$195-AD$194)*10)),1))</f>
        <v>0.7</v>
      </c>
      <c r="AE138" s="54">
        <f t="shared" si="64"/>
        <v>0.9</v>
      </c>
      <c r="AF138" s="67">
        <f>('Indicator Data'!BD141+'Indicator Data'!BC141*0.5+'Indicator Data'!BB141*0.25)/1000</f>
        <v>594.46474999999998</v>
      </c>
      <c r="AG138" s="59">
        <f>AF138*1000/'Indicator Data'!CJ141</f>
        <v>1.8285336886322931E-2</v>
      </c>
      <c r="AH138" s="54">
        <f t="shared" si="65"/>
        <v>1.8</v>
      </c>
      <c r="AI138" s="53">
        <f>IF('Indicator Data'!BH141="No data","x",ROUND(IF('Indicator Data'!BH141&lt;$AI$194,10,IF('Indicator Data'!BH141&gt;$AI$195,0,($AI$195-'Indicator Data'!BH141)/($AI$195-$AI$194)*10)),1))</f>
        <v>4.4000000000000004</v>
      </c>
      <c r="AJ138" s="53">
        <f>IF('Indicator Data'!BI141="No data","x",ROUND(IF('Indicator Data'!BI141&gt;$AJ$195,10,IF('Indicator Data'!BI141&lt;$AJ$194,0,10-($AJ$195-'Indicator Data'!BI141)/($AJ$195-$AJ$194)*10)),1))</f>
        <v>1.6</v>
      </c>
      <c r="AK138" s="54">
        <f t="shared" si="51"/>
        <v>3</v>
      </c>
      <c r="AL138" s="60">
        <f t="shared" si="52"/>
        <v>1.7</v>
      </c>
      <c r="AM138" s="61">
        <f t="shared" si="53"/>
        <v>4.8</v>
      </c>
      <c r="AN138" s="53">
        <f>IF('Indicator Data'!BJ141="No data","x",ROUND((IF(LOG('Indicator Data'!BJ141)&gt;AN$195,10,IF(LOG('Indicator Data'!BJ141)&lt;AN$194,0,10-(AN$195-LOG('Indicator Data'!BJ141))/(AN$195-AN$194)*10))),1))</f>
        <v>8.1</v>
      </c>
      <c r="AO138" s="53">
        <f>IF('Indicator Data'!BK141="No data","x",ROUND((IF(LOG('Indicator Data'!BK141)&gt;AO$195,10,IF(LOG('Indicator Data'!BK141)&lt;AO$194,0,10-(AO$195-LOG('Indicator Data'!BK141))/(AO$195-AO$194)*10))),1))</f>
        <v>6.5</v>
      </c>
      <c r="AP138" s="54">
        <f t="shared" si="66"/>
        <v>7.3</v>
      </c>
      <c r="AQ138" s="54">
        <f>IF('Indicator Data'!BL141=0,10,ROUND(IF(LOG('Indicator Data'!BL141)&gt;AQ$195,0,IF(LOG('Indicator Data'!BL141)&lt;AQ$194,10,(AQ$195-LOG('Indicator Data'!BL141))/(AQ$195-AQ$194)*10)),1))</f>
        <v>6</v>
      </c>
      <c r="AR138" s="54">
        <f>IF('Indicator Data'!BM141="No data","x",ROUND(IF('Indicator Data'!BM141&gt;AR$195,10,IF('Indicator Data'!BM141&lt;AR$194,0,10-(AR$195-'Indicator Data'!BM141)/(AR$195-AR$194)*10)),1))</f>
        <v>4</v>
      </c>
      <c r="AS138" s="56">
        <f t="shared" si="67"/>
        <v>5.8</v>
      </c>
      <c r="AT138" s="53">
        <f>IF('Indicator Data'!BN141="No data","x",ROUND(IF('Indicator Data'!BN141^2&gt;AT$195,0,IF('Indicator Data'!BN141^2&lt;AT$194,10,(AT$195-'Indicator Data'!BN141^2)/(AT$195-AT$194)*10)),1))</f>
        <v>1.2</v>
      </c>
      <c r="AU138" s="53">
        <f>IF('Indicator Data'!BO141="No data","x",ROUND(IF('Indicator Data'!BO141&gt;AU$195,0,IF('Indicator Data'!BO141&lt;AU$194,10,(AU$195-'Indicator Data'!BO141)/(AU$195-AU$194)*10)),1))</f>
        <v>3.9</v>
      </c>
      <c r="AV138" s="53">
        <f>IF('Indicator Data'!BP141="No data","x",ROUND(IF('Indicator Data'!BP141&gt;AV$195,0,IF('Indicator Data'!BP141&lt;AV$194,10,(AV$195-'Indicator Data'!BP141)/(AV$195-AV$194)*10)),1))</f>
        <v>2.4</v>
      </c>
      <c r="AW138" s="54">
        <f t="shared" si="68"/>
        <v>2.5</v>
      </c>
      <c r="AX138" s="54">
        <f>IF('Indicator Data'!BQ141="No data","x",ROUND(IF('Indicator Data'!BQ141&gt;AX$195,0,IF('Indicator Data'!BQ141&lt;AX$194,10,(AX$195-'Indicator Data'!BQ141)/(AX$195-AX$194)*10)),1))</f>
        <v>8.8000000000000007</v>
      </c>
      <c r="AY138" s="56">
        <f t="shared" si="69"/>
        <v>5.7</v>
      </c>
      <c r="AZ138" s="61">
        <f t="shared" si="70"/>
        <v>5.8</v>
      </c>
    </row>
    <row r="139" spans="1:52" s="2" customFormat="1" x14ac:dyDescent="0.3">
      <c r="A139" s="98" t="str">
        <f>'Indicator Data'!A142</f>
        <v>Philippines</v>
      </c>
      <c r="B139" s="39" t="str">
        <f>'Indicator Data'!B142</f>
        <v>PHL</v>
      </c>
      <c r="C139" s="53">
        <f>ROUND(IF('Indicator Data'!AL142="No data",IF((0.1022*LN('Indicator Data'!CI142)-0.1711)&gt;C$195,0,IF((0.1022*LN('Indicator Data'!CI142)-0.1711)&lt;C$194,10,(C$195-(0.1022*LN('Indicator Data'!CI142)-0.1711))/(C$195-C$194)*10)),IF('Indicator Data'!AL142&gt;C$195,0,IF('Indicator Data'!AL142&lt;C$194,10,(C$195-'Indicator Data'!AL142)/(C$195-C$194)*10))),1)</f>
        <v>3.8</v>
      </c>
      <c r="D139" s="53">
        <f>IF('Indicator Data'!AM142="No data","x",ROUND((IF(LOG('Indicator Data'!AM142*1000)&gt;D$195,10,IF(LOG('Indicator Data'!AM142*1000)&lt;D$194,0,10-(D$195-LOG('Indicator Data'!AM142*1000))/(D$195-D$194)*10))),1))</f>
        <v>5.0999999999999996</v>
      </c>
      <c r="E139" s="54">
        <f t="shared" si="54"/>
        <v>4.5</v>
      </c>
      <c r="F139" s="53">
        <f>IF('Indicator Data'!AZ142="No data","x",ROUND(IF('Indicator Data'!AZ142&gt;F$195,10,IF('Indicator Data'!AZ142&lt;F$194,0,10-(F$195-'Indicator Data'!AZ142)/(F$195-F$194)*10)),1))</f>
        <v>5.7</v>
      </c>
      <c r="G139" s="53">
        <f>IF('Indicator Data'!BA142="No data","x",ROUND(IF('Indicator Data'!BA142&gt;G$195,10,IF('Indicator Data'!BA142&lt;G$194,0,10-(G$195-'Indicator Data'!BA142)/(G$195-G$194)*10)),1))</f>
        <v>3.8</v>
      </c>
      <c r="H139" s="54">
        <f t="shared" si="55"/>
        <v>4.8</v>
      </c>
      <c r="I139" s="55">
        <f>SUM(IF('Indicator Data'!AN142=0,0,'Indicator Data'!AN142),SUM('Indicator Data'!AO142:AP142))</f>
        <v>1385.9619</v>
      </c>
      <c r="J139" s="55">
        <f>I139/'Indicator Data'!CJ142*1000000</f>
        <v>12.819138023013705</v>
      </c>
      <c r="K139" s="53">
        <f t="shared" si="56"/>
        <v>0.3</v>
      </c>
      <c r="L139" s="53">
        <f>IF('Indicator Data'!AQ142="No data","x",ROUND(IF('Indicator Data'!AQ142&gt;L$195,10,IF('Indicator Data'!AQ142&lt;L$194,0,10-(L$195-'Indicator Data'!AQ142)/(L$195-L$194)*10)),1))</f>
        <v>0.1</v>
      </c>
      <c r="M139" s="53">
        <f>IF('Indicator Data'!AR142="No data","x",IF('Indicator Data'!AR142=0,0,ROUND(IF('Indicator Data'!AR142&gt;M$195,10,IF('Indicator Data'!AR142&lt;M$194,0,10-(M$195-'Indicator Data'!AR142)/(M$195-M$194)*10)),1)))</f>
        <v>3.4</v>
      </c>
      <c r="N139" s="54">
        <f t="shared" si="57"/>
        <v>1.3</v>
      </c>
      <c r="O139" s="56">
        <f t="shared" si="58"/>
        <v>3.8</v>
      </c>
      <c r="P139" s="67">
        <f>IF(AND('Indicator Data'!BE142="No data",'Indicator Data'!BF142="No data"),0,SUM('Indicator Data'!BE142:BG142)/1000)</f>
        <v>301.89</v>
      </c>
      <c r="Q139" s="53">
        <f t="shared" si="59"/>
        <v>8.3000000000000007</v>
      </c>
      <c r="R139" s="57">
        <f>P139*1000/'Indicator Data'!CJ142</f>
        <v>2.7922625995473664E-3</v>
      </c>
      <c r="S139" s="53">
        <f t="shared" si="60"/>
        <v>4.0999999999999996</v>
      </c>
      <c r="T139" s="58">
        <f t="shared" si="61"/>
        <v>6.2</v>
      </c>
      <c r="U139" s="53">
        <f>IF('Indicator Data'!AV142="No data","x",ROUND(IF('Indicator Data'!AV142&gt;U$195,10,IF('Indicator Data'!AV142&lt;U$194,0,10-(U$195-'Indicator Data'!AV142)/(U$195-U$194)*10)),1))</f>
        <v>0.2</v>
      </c>
      <c r="V139" s="53">
        <f>IF('Indicator Data'!AW142="No data","x",IF('Indicator Data'!AW142=0,0,ROUND(IF('Indicator Data'!AW142&gt;V$195,10,IF('Indicator Data'!AW142&lt;V$194,0,10-(V$195-'Indicator Data'!AW142)/(V$195-V$194)*10)),1)))</f>
        <v>0.7</v>
      </c>
      <c r="W139" s="53">
        <f t="shared" si="62"/>
        <v>0.44999999999999996</v>
      </c>
      <c r="X139" s="53">
        <f>IF('Indicator Data'!AU142="No data","x",ROUND(IF('Indicator Data'!AU142&gt;X$195,10,IF('Indicator Data'!AU142&lt;X$194,0,10-(X$195-'Indicator Data'!AU142)/(X$195-X$194)*10)),1))</f>
        <v>10</v>
      </c>
      <c r="Y139" s="159">
        <f>IF('Indicator Data'!AX142="No data","x",ROUND(IF('Indicator Data'!AX142&gt;Y$195,10,IF('Indicator Data'!AX142&lt;Y$194,0,10-(Y$195-'Indicator Data'!AX142)/(Y$195-Y$194)*10)),1))</f>
        <v>0</v>
      </c>
      <c r="Z139" s="57">
        <f>IF('Indicator Data'!AY142="No data","x",IF(('Indicator Data'!AY142/'Indicator Data'!CJ142)&gt;1,1,IF('Indicator Data'!AY142&gt;'Indicator Data'!AY142,1,'Indicator Data'!AY142/'Indicator Data'!CJ142)))</f>
        <v>0.45453963591278312</v>
      </c>
      <c r="AA139" s="159">
        <f t="shared" si="63"/>
        <v>5.0999999999999996</v>
      </c>
      <c r="AB139" s="54">
        <f t="shared" si="50"/>
        <v>3.9</v>
      </c>
      <c r="AC139" s="53">
        <f>IF('Indicator Data'!AS142="No data","x",ROUND(IF('Indicator Data'!AS142&gt;AC$195,10,IF('Indicator Data'!AS142&lt;AC$194,0,10-(AC$195-'Indicator Data'!AS142)/(AC$195-AC$194)*10)),1))</f>
        <v>2.2000000000000002</v>
      </c>
      <c r="AD139" s="53">
        <f>IF('Indicator Data'!AT142="No data","x",ROUND(IF('Indicator Data'!AT142&gt;AD$195,10,IF('Indicator Data'!AT142&lt;AD$194,0,10-(AD$195-'Indicator Data'!AT142)/(AD$195-AD$194)*10)),1))</f>
        <v>4.8</v>
      </c>
      <c r="AE139" s="54">
        <f t="shared" si="64"/>
        <v>3.5</v>
      </c>
      <c r="AF139" s="67">
        <f>('Indicator Data'!BD142+'Indicator Data'!BC142*0.5+'Indicator Data'!BB142*0.25)/1000</f>
        <v>12204.51275</v>
      </c>
      <c r="AG139" s="59">
        <f>AF139*1000/'Indicator Data'!CJ142</f>
        <v>0.11288285301773487</v>
      </c>
      <c r="AH139" s="54">
        <f t="shared" si="65"/>
        <v>10</v>
      </c>
      <c r="AI139" s="53">
        <f>IF('Indicator Data'!BH142="No data","x",ROUND(IF('Indicator Data'!BH142&lt;$AI$194,10,IF('Indicator Data'!BH142&gt;$AI$195,0,($AI$195-'Indicator Data'!BH142)/($AI$195-$AI$194)*10)),1))</f>
        <v>4</v>
      </c>
      <c r="AJ139" s="53">
        <f>IF('Indicator Data'!BI142="No data","x",ROUND(IF('Indicator Data'!BI142&gt;$AJ$195,10,IF('Indicator Data'!BI142&lt;$AJ$194,0,10-($AJ$195-'Indicator Data'!BI142)/($AJ$195-$AJ$194)*10)),1))</f>
        <v>2.8</v>
      </c>
      <c r="AK139" s="54">
        <f t="shared" si="51"/>
        <v>3.4</v>
      </c>
      <c r="AL139" s="60">
        <f t="shared" si="52"/>
        <v>6.5</v>
      </c>
      <c r="AM139" s="61">
        <f t="shared" si="53"/>
        <v>6.4</v>
      </c>
      <c r="AN139" s="53">
        <f>IF('Indicator Data'!BJ142="No data","x",ROUND((IF(LOG('Indicator Data'!BJ142)&gt;AN$195,10,IF(LOG('Indicator Data'!BJ142)&lt;AN$194,0,10-(AN$195-LOG('Indicator Data'!BJ142))/(AN$195-AN$194)*10))),1))</f>
        <v>9.1</v>
      </c>
      <c r="AO139" s="53">
        <f>IF('Indicator Data'!BK142="No data","x",ROUND((IF(LOG('Indicator Data'!BK142)&gt;AO$195,10,IF(LOG('Indicator Data'!BK142)&lt;AO$194,0,10-(AO$195-LOG('Indicator Data'!BK142))/(AO$195-AO$194)*10))),1))</f>
        <v>7.1</v>
      </c>
      <c r="AP139" s="54">
        <f t="shared" si="66"/>
        <v>8.1</v>
      </c>
      <c r="AQ139" s="54">
        <f>IF('Indicator Data'!BL142=0,10,ROUND(IF(LOG('Indicator Data'!BL142)&gt;AQ$195,0,IF(LOG('Indicator Data'!BL142)&lt;AQ$194,10,(AQ$195-LOG('Indicator Data'!BL142))/(AQ$195-AQ$194)*10)),1))</f>
        <v>3.7</v>
      </c>
      <c r="AR139" s="54" t="str">
        <f>IF('Indicator Data'!BM142="No data","x",ROUND(IF('Indicator Data'!BM142&gt;AR$195,10,IF('Indicator Data'!BM142&lt;AR$194,0,10-(AR$195-'Indicator Data'!BM142)/(AR$195-AR$194)*10)),1))</f>
        <v>x</v>
      </c>
      <c r="AS139" s="56">
        <f t="shared" si="67"/>
        <v>5.9</v>
      </c>
      <c r="AT139" s="53">
        <f>IF('Indicator Data'!BN142="No data","x",ROUND(IF('Indicator Data'!BN142^2&gt;AT$195,0,IF('Indicator Data'!BN142^2&lt;AT$194,10,(AT$195-'Indicator Data'!BN142^2)/(AT$195-AT$194)*10)),1))</f>
        <v>0.4</v>
      </c>
      <c r="AU139" s="53">
        <f>IF('Indicator Data'!BO142="No data","x",ROUND(IF('Indicator Data'!BO142&gt;AU$195,0,IF('Indicator Data'!BO142&lt;AU$194,10,(AU$195-'Indicator Data'!BO142)/(AU$195-AU$194)*10)),1))</f>
        <v>3.8</v>
      </c>
      <c r="AV139" s="53">
        <f>IF('Indicator Data'!BP142="No data","x",ROUND(IF('Indicator Data'!BP142&gt;AV$195,0,IF('Indicator Data'!BP142&lt;AV$194,10,(AV$195-'Indicator Data'!BP142)/(AV$195-AV$194)*10)),1))</f>
        <v>2.6</v>
      </c>
      <c r="AW139" s="54">
        <f t="shared" si="68"/>
        <v>2.2999999999999998</v>
      </c>
      <c r="AX139" s="54">
        <f>IF('Indicator Data'!BQ142="No data","x",ROUND(IF('Indicator Data'!BQ142&gt;AX$195,0,IF('Indicator Data'!BQ142&lt;AX$194,10,(AX$195-'Indicator Data'!BQ142)/(AX$195-AX$194)*10)),1))</f>
        <v>8</v>
      </c>
      <c r="AY139" s="56">
        <f t="shared" si="69"/>
        <v>5.2</v>
      </c>
      <c r="AZ139" s="61">
        <f t="shared" si="70"/>
        <v>5.6</v>
      </c>
    </row>
    <row r="140" spans="1:52" s="2" customFormat="1" x14ac:dyDescent="0.3">
      <c r="A140" s="98" t="str">
        <f>'Indicator Data'!A143</f>
        <v>Poland</v>
      </c>
      <c r="B140" s="39" t="str">
        <f>'Indicator Data'!B143</f>
        <v>POL</v>
      </c>
      <c r="C140" s="53">
        <f>ROUND(IF('Indicator Data'!AL143="No data",IF((0.1022*LN('Indicator Data'!CI143)-0.1711)&gt;C$195,0,IF((0.1022*LN('Indicator Data'!CI143)-0.1711)&lt;C$194,10,(C$195-(0.1022*LN('Indicator Data'!CI143)-0.1711))/(C$195-C$194)*10)),IF('Indicator Data'!AL143&gt;C$195,0,IF('Indicator Data'!AL143&lt;C$194,10,(C$195-'Indicator Data'!AL143)/(C$195-C$194)*10))),1)</f>
        <v>0.6</v>
      </c>
      <c r="D140" s="53" t="str">
        <f>IF('Indicator Data'!AM143="No data","x",ROUND((IF(LOG('Indicator Data'!AM143*1000)&gt;D$195,10,IF(LOG('Indicator Data'!AM143*1000)&lt;D$194,0,10-(D$195-LOG('Indicator Data'!AM143*1000))/(D$195-D$194)*10))),1))</f>
        <v>x</v>
      </c>
      <c r="E140" s="54">
        <f t="shared" si="54"/>
        <v>0.6</v>
      </c>
      <c r="F140" s="53">
        <f>IF('Indicator Data'!AZ143="No data","x",ROUND(IF('Indicator Data'!AZ143&gt;F$195,10,IF('Indicator Data'!AZ143&lt;F$194,0,10-(F$195-'Indicator Data'!AZ143)/(F$195-F$194)*10)),1))</f>
        <v>1.6</v>
      </c>
      <c r="G140" s="53">
        <f>IF('Indicator Data'!BA143="No data","x",ROUND(IF('Indicator Data'!BA143&gt;G$195,10,IF('Indicator Data'!BA143&lt;G$194,0,10-(G$195-'Indicator Data'!BA143)/(G$195-G$194)*10)),1))</f>
        <v>1.5</v>
      </c>
      <c r="H140" s="54">
        <f t="shared" si="55"/>
        <v>1.6</v>
      </c>
      <c r="I140" s="55">
        <f>SUM(IF('Indicator Data'!AN143=0,0,'Indicator Data'!AN143),SUM('Indicator Data'!AO143:AP143))</f>
        <v>0</v>
      </c>
      <c r="J140" s="55">
        <f>I140/'Indicator Data'!CJ143*1000000</f>
        <v>0</v>
      </c>
      <c r="K140" s="53">
        <f t="shared" si="56"/>
        <v>0</v>
      </c>
      <c r="L140" s="53" t="str">
        <f>IF('Indicator Data'!AQ143="No data","x",ROUND(IF('Indicator Data'!AQ143&gt;L$195,10,IF('Indicator Data'!AQ143&lt;L$194,0,10-(L$195-'Indicator Data'!AQ143)/(L$195-L$194)*10)),1))</f>
        <v>x</v>
      </c>
      <c r="M140" s="53">
        <f>IF('Indicator Data'!AR143="No data","x",IF('Indicator Data'!AR143=0,0,ROUND(IF('Indicator Data'!AR143&gt;M$195,10,IF('Indicator Data'!AR143&lt;M$194,0,10-(M$195-'Indicator Data'!AR143)/(M$195-M$194)*10)),1)))</f>
        <v>0.4</v>
      </c>
      <c r="N140" s="54">
        <f t="shared" si="57"/>
        <v>0.2</v>
      </c>
      <c r="O140" s="56">
        <f t="shared" si="58"/>
        <v>0.8</v>
      </c>
      <c r="P140" s="67">
        <f>IF(AND('Indicator Data'!BE143="No data",'Indicator Data'!BF143="No data"),0,SUM('Indicator Data'!BE143:BG143)/1000)</f>
        <v>15.571</v>
      </c>
      <c r="Q140" s="53">
        <f t="shared" si="59"/>
        <v>4</v>
      </c>
      <c r="R140" s="57">
        <f>P140*1000/'Indicator Data'!CJ143</f>
        <v>4.1097693501156347E-4</v>
      </c>
      <c r="S140" s="53">
        <f t="shared" si="60"/>
        <v>2.6</v>
      </c>
      <c r="T140" s="58">
        <f t="shared" si="61"/>
        <v>3.3</v>
      </c>
      <c r="U140" s="53">
        <f>IF('Indicator Data'!AV143="No data","x",ROUND(IF('Indicator Data'!AV143&gt;U$195,10,IF('Indicator Data'!AV143&lt;U$194,0,10-(U$195-'Indicator Data'!AV143)/(U$195-U$194)*10)),1))</f>
        <v>0.2</v>
      </c>
      <c r="V140" s="53" t="str">
        <f>IF('Indicator Data'!AW143="No data","x",IF('Indicator Data'!AW143=0,0,ROUND(IF('Indicator Data'!AW143&gt;V$195,10,IF('Indicator Data'!AW143&lt;V$194,0,10-(V$195-'Indicator Data'!AW143)/(V$195-V$194)*10)),1)))</f>
        <v>x</v>
      </c>
      <c r="W140" s="53">
        <f t="shared" si="62"/>
        <v>0.2</v>
      </c>
      <c r="X140" s="53">
        <f>IF('Indicator Data'!AU143="No data","x",ROUND(IF('Indicator Data'!AU143&gt;X$195,10,IF('Indicator Data'!AU143&lt;X$194,0,10-(X$195-'Indicator Data'!AU143)/(X$195-X$194)*10)),1))</f>
        <v>0.3</v>
      </c>
      <c r="Y140" s="159" t="str">
        <f>IF('Indicator Data'!AX143="No data","x",ROUND(IF('Indicator Data'!AX143&gt;Y$195,10,IF('Indicator Data'!AX143&lt;Y$194,0,10-(Y$195-'Indicator Data'!AX143)/(Y$195-Y$194)*10)),1))</f>
        <v>x</v>
      </c>
      <c r="Z140" s="57">
        <f>IF('Indicator Data'!AY143="No data","x",IF(('Indicator Data'!AY143/'Indicator Data'!CJ143)&gt;1,1,IF('Indicator Data'!AY143&gt;'Indicator Data'!AY143,1,'Indicator Data'!AY143/'Indicator Data'!CJ143)))</f>
        <v>2.7449490232613578E-6</v>
      </c>
      <c r="AA140" s="159">
        <f t="shared" si="63"/>
        <v>0</v>
      </c>
      <c r="AB140" s="54">
        <f t="shared" si="50"/>
        <v>0.2</v>
      </c>
      <c r="AC140" s="53">
        <f>IF('Indicator Data'!AS143="No data","x",ROUND(IF('Indicator Data'!AS143&gt;AC$195,10,IF('Indicator Data'!AS143&lt;AC$194,0,10-(AC$195-'Indicator Data'!AS143)/(AC$195-AC$194)*10)),1))</f>
        <v>0.3</v>
      </c>
      <c r="AD140" s="53" t="str">
        <f>IF('Indicator Data'!AT143="No data","x",ROUND(IF('Indicator Data'!AT143&gt;AD$195,10,IF('Indicator Data'!AT143&lt;AD$194,0,10-(AD$195-'Indicator Data'!AT143)/(AD$195-AD$194)*10)),1))</f>
        <v>x</v>
      </c>
      <c r="AE140" s="54">
        <f t="shared" si="64"/>
        <v>0.3</v>
      </c>
      <c r="AF140" s="67">
        <f>('Indicator Data'!BD143+'Indicator Data'!BC143*0.5+'Indicator Data'!BB143*0.25)/1000</f>
        <v>1.6180000000000001</v>
      </c>
      <c r="AG140" s="59">
        <f>AF140*1000/'Indicator Data'!CJ143</f>
        <v>4.2705072304200738E-5</v>
      </c>
      <c r="AH140" s="54">
        <f t="shared" si="65"/>
        <v>0</v>
      </c>
      <c r="AI140" s="53">
        <f>IF('Indicator Data'!BH143="No data","x",ROUND(IF('Indicator Data'!BH143&lt;$AI$194,10,IF('Indicator Data'!BH143&gt;$AI$195,0,($AI$195-'Indicator Data'!BH143)/($AI$195-$AI$194)*10)),1))</f>
        <v>1.6</v>
      </c>
      <c r="AJ140" s="53">
        <f>IF('Indicator Data'!BI143="No data","x",ROUND(IF('Indicator Data'!BI143&gt;$AJ$195,10,IF('Indicator Data'!BI143&lt;$AJ$194,0,10-($AJ$195-'Indicator Data'!BI143)/($AJ$195-$AJ$194)*10)),1))</f>
        <v>0</v>
      </c>
      <c r="AK140" s="54">
        <f t="shared" si="51"/>
        <v>0.8</v>
      </c>
      <c r="AL140" s="60">
        <f t="shared" si="52"/>
        <v>0.3</v>
      </c>
      <c r="AM140" s="61">
        <f t="shared" si="53"/>
        <v>1.9</v>
      </c>
      <c r="AN140" s="53">
        <f>IF('Indicator Data'!BJ143="No data","x",ROUND((IF(LOG('Indicator Data'!BJ143)&gt;AN$195,10,IF(LOG('Indicator Data'!BJ143)&lt;AN$194,0,10-(AN$195-LOG('Indicator Data'!BJ143))/(AN$195-AN$194)*10))),1))</f>
        <v>7.4</v>
      </c>
      <c r="AO140" s="53">
        <f>IF('Indicator Data'!BK143="No data","x",ROUND((IF(LOG('Indicator Data'!BK143)&gt;AO$195,10,IF(LOG('Indicator Data'!BK143)&lt;AO$194,0,10-(AO$195-LOG('Indicator Data'!BK143))/(AO$195-AO$194)*10))),1))</f>
        <v>8.1999999999999993</v>
      </c>
      <c r="AP140" s="54">
        <f t="shared" si="66"/>
        <v>7.8</v>
      </c>
      <c r="AQ140" s="54">
        <f>IF('Indicator Data'!BL143=0,10,ROUND(IF(LOG('Indicator Data'!BL143)&gt;AQ$195,0,IF(LOG('Indicator Data'!BL143)&lt;AQ$194,10,(AQ$195-LOG('Indicator Data'!BL143))/(AQ$195-AQ$194)*10)),1))</f>
        <v>6.3</v>
      </c>
      <c r="AR140" s="54" t="str">
        <f>IF('Indicator Data'!BM143="No data","x",ROUND(IF('Indicator Data'!BM143&gt;AR$195,10,IF('Indicator Data'!BM143&lt;AR$194,0,10-(AR$195-'Indicator Data'!BM143)/(AR$195-AR$194)*10)),1))</f>
        <v>x</v>
      </c>
      <c r="AS140" s="56">
        <f t="shared" si="67"/>
        <v>7.1</v>
      </c>
      <c r="AT140" s="53">
        <f>IF('Indicator Data'!BN143="No data","x",ROUND(IF('Indicator Data'!BN143^2&gt;AT$195,0,IF('Indicator Data'!BN143^2&lt;AT$194,10,(AT$195-'Indicator Data'!BN143^2)/(AT$195-AT$194)*10)),1))</f>
        <v>0.3</v>
      </c>
      <c r="AU140" s="53">
        <f>IF('Indicator Data'!BO143="No data","x",ROUND(IF('Indicator Data'!BO143&gt;AU$195,0,IF('Indicator Data'!BO143&lt;AU$194,10,(AU$195-'Indicator Data'!BO143)/(AU$195-AU$194)*10)),1))</f>
        <v>3.3</v>
      </c>
      <c r="AV140" s="53">
        <f>IF('Indicator Data'!BP143="No data","x",ROUND(IF('Indicator Data'!BP143&gt;AV$195,0,IF('Indicator Data'!BP143&lt;AV$194,10,(AV$195-'Indicator Data'!BP143)/(AV$195-AV$194)*10)),1))</f>
        <v>0.6</v>
      </c>
      <c r="AW140" s="54">
        <f t="shared" si="68"/>
        <v>1.4</v>
      </c>
      <c r="AX140" s="54">
        <f>IF('Indicator Data'!BQ143="No data","x",ROUND(IF('Indicator Data'!BQ143&gt;AX$195,0,IF('Indicator Data'!BQ143&lt;AX$194,10,(AX$195-'Indicator Data'!BQ143)/(AX$195-AX$194)*10)),1))</f>
        <v>7.9</v>
      </c>
      <c r="AY140" s="56">
        <f t="shared" si="69"/>
        <v>4.7</v>
      </c>
      <c r="AZ140" s="61">
        <f t="shared" si="70"/>
        <v>5.9</v>
      </c>
    </row>
    <row r="141" spans="1:52" s="2" customFormat="1" x14ac:dyDescent="0.3">
      <c r="A141" s="98" t="str">
        <f>'Indicator Data'!A144</f>
        <v>Portugal</v>
      </c>
      <c r="B141" s="39" t="str">
        <f>'Indicator Data'!B144</f>
        <v>PRT</v>
      </c>
      <c r="C141" s="53">
        <f>ROUND(IF('Indicator Data'!AL144="No data",IF((0.1022*LN('Indicator Data'!CI144)-0.1711)&gt;C$195,0,IF((0.1022*LN('Indicator Data'!CI144)-0.1711)&lt;C$194,10,(C$195-(0.1022*LN('Indicator Data'!CI144)-0.1711))/(C$195-C$194)*10)),IF('Indicator Data'!AL144&gt;C$195,0,IF('Indicator Data'!AL144&lt;C$194,10,(C$195-'Indicator Data'!AL144)/(C$195-C$194)*10))),1)</f>
        <v>1</v>
      </c>
      <c r="D141" s="53" t="str">
        <f>IF('Indicator Data'!AM144="No data","x",ROUND((IF(LOG('Indicator Data'!AM144*1000)&gt;D$195,10,IF(LOG('Indicator Data'!AM144*1000)&lt;D$194,0,10-(D$195-LOG('Indicator Data'!AM144*1000))/(D$195-D$194)*10))),1))</f>
        <v>x</v>
      </c>
      <c r="E141" s="54">
        <f t="shared" si="54"/>
        <v>1</v>
      </c>
      <c r="F141" s="53">
        <f>IF('Indicator Data'!AZ144="No data","x",ROUND(IF('Indicator Data'!AZ144&gt;F$195,10,IF('Indicator Data'!AZ144&lt;F$194,0,10-(F$195-'Indicator Data'!AZ144)/(F$195-F$194)*10)),1))</f>
        <v>1.1000000000000001</v>
      </c>
      <c r="G141" s="53">
        <f>IF('Indicator Data'!BA144="No data","x",ROUND(IF('Indicator Data'!BA144&gt;G$195,10,IF('Indicator Data'!BA144&lt;G$194,0,10-(G$195-'Indicator Data'!BA144)/(G$195-G$194)*10)),1))</f>
        <v>2.6</v>
      </c>
      <c r="H141" s="54">
        <f t="shared" si="55"/>
        <v>1.9</v>
      </c>
      <c r="I141" s="55">
        <f>SUM(IF('Indicator Data'!AN144=0,0,'Indicator Data'!AN144),SUM('Indicator Data'!AO144:AP144))</f>
        <v>0</v>
      </c>
      <c r="J141" s="55">
        <f>I141/'Indicator Data'!CJ144*1000000</f>
        <v>0</v>
      </c>
      <c r="K141" s="53">
        <f t="shared" si="56"/>
        <v>0</v>
      </c>
      <c r="L141" s="53" t="str">
        <f>IF('Indicator Data'!AQ144="No data","x",ROUND(IF('Indicator Data'!AQ144&gt;L$195,10,IF('Indicator Data'!AQ144&lt;L$194,0,10-(L$195-'Indicator Data'!AQ144)/(L$195-L$194)*10)),1))</f>
        <v>x</v>
      </c>
      <c r="M141" s="53">
        <f>IF('Indicator Data'!AR144="No data","x",IF('Indicator Data'!AR144=0,0,ROUND(IF('Indicator Data'!AR144&gt;M$195,10,IF('Indicator Data'!AR144&lt;M$194,0,10-(M$195-'Indicator Data'!AR144)/(M$195-M$194)*10)),1)))</f>
        <v>0.1</v>
      </c>
      <c r="N141" s="54">
        <f t="shared" si="57"/>
        <v>0.1</v>
      </c>
      <c r="O141" s="56">
        <f t="shared" si="58"/>
        <v>1</v>
      </c>
      <c r="P141" s="67">
        <f>IF(AND('Indicator Data'!BE144="No data",'Indicator Data'!BF144="No data"),0,SUM('Indicator Data'!BE144:BG144)/1000)</f>
        <v>2.2210000000000001</v>
      </c>
      <c r="Q141" s="53">
        <f t="shared" si="59"/>
        <v>1.2</v>
      </c>
      <c r="R141" s="57">
        <f>P141*1000/'Indicator Data'!CJ144</f>
        <v>2.1718769221501914E-4</v>
      </c>
      <c r="S141" s="53">
        <f t="shared" si="60"/>
        <v>2.2000000000000002</v>
      </c>
      <c r="T141" s="58">
        <f t="shared" si="61"/>
        <v>1.7</v>
      </c>
      <c r="U141" s="53" t="str">
        <f>IF('Indicator Data'!AV144="No data","x",ROUND(IF('Indicator Data'!AV144&gt;U$195,10,IF('Indicator Data'!AV144&lt;U$194,0,10-(U$195-'Indicator Data'!AV144)/(U$195-U$194)*10)),1))</f>
        <v>x</v>
      </c>
      <c r="V141" s="53">
        <f>IF('Indicator Data'!AW144="No data","x",IF('Indicator Data'!AW144=0,0,ROUND(IF('Indicator Data'!AW144&gt;V$195,10,IF('Indicator Data'!AW144&lt;V$194,0,10-(V$195-'Indicator Data'!AW144)/(V$195-V$194)*10)),1)))</f>
        <v>0.5</v>
      </c>
      <c r="W141" s="53">
        <f t="shared" si="62"/>
        <v>0.5</v>
      </c>
      <c r="X141" s="53">
        <f>IF('Indicator Data'!AU144="No data","x",ROUND(IF('Indicator Data'!AU144&gt;X$195,10,IF('Indicator Data'!AU144&lt;X$194,0,10-(X$195-'Indicator Data'!AU144)/(X$195-X$194)*10)),1))</f>
        <v>0.4</v>
      </c>
      <c r="Y141" s="159" t="str">
        <f>IF('Indicator Data'!AX144="No data","x",ROUND(IF('Indicator Data'!AX144&gt;Y$195,10,IF('Indicator Data'!AX144&lt;Y$194,0,10-(Y$195-'Indicator Data'!AX144)/(Y$195-Y$194)*10)),1))</f>
        <v>x</v>
      </c>
      <c r="Z141" s="57">
        <f>IF('Indicator Data'!AY144="No data","x",IF(('Indicator Data'!AY144/'Indicator Data'!CJ144)&gt;1,1,IF('Indicator Data'!AY144&gt;'Indicator Data'!AY144,1,'Indicator Data'!AY144/'Indicator Data'!CJ144)))</f>
        <v>1.2712471854098375E-6</v>
      </c>
      <c r="AA141" s="159">
        <f t="shared" si="63"/>
        <v>0</v>
      </c>
      <c r="AB141" s="54">
        <f t="shared" si="50"/>
        <v>0.3</v>
      </c>
      <c r="AC141" s="53">
        <f>IF('Indicator Data'!AS144="No data","x",ROUND(IF('Indicator Data'!AS144&gt;AC$195,10,IF('Indicator Data'!AS144&lt;AC$194,0,10-(AC$195-'Indicator Data'!AS144)/(AC$195-AC$194)*10)),1))</f>
        <v>0.3</v>
      </c>
      <c r="AD141" s="53" t="str">
        <f>IF('Indicator Data'!AT144="No data","x",ROUND(IF('Indicator Data'!AT144&gt;AD$195,10,IF('Indicator Data'!AT144&lt;AD$194,0,10-(AD$195-'Indicator Data'!AT144)/(AD$195-AD$194)*10)),1))</f>
        <v>x</v>
      </c>
      <c r="AE141" s="54">
        <f t="shared" si="64"/>
        <v>0.3</v>
      </c>
      <c r="AF141" s="67">
        <f>('Indicator Data'!BD144+'Indicator Data'!BC144*0.5+'Indicator Data'!BB144*0.25)/1000</f>
        <v>1.07725</v>
      </c>
      <c r="AG141" s="59">
        <f>AF141*1000/'Indicator Data'!CJ144</f>
        <v>1.0534238696021133E-4</v>
      </c>
      <c r="AH141" s="54">
        <f t="shared" si="65"/>
        <v>0</v>
      </c>
      <c r="AI141" s="53">
        <f>IF('Indicator Data'!BH144="No data","x",ROUND(IF('Indicator Data'!BH144&lt;$AI$194,10,IF('Indicator Data'!BH144&gt;$AI$195,0,($AI$195-'Indicator Data'!BH144)/($AI$195-$AI$194)*10)),1))</f>
        <v>1.5</v>
      </c>
      <c r="AJ141" s="53">
        <f>IF('Indicator Data'!BI144="No data","x",ROUND(IF('Indicator Data'!BI144&gt;$AJ$195,10,IF('Indicator Data'!BI144&lt;$AJ$194,0,10-($AJ$195-'Indicator Data'!BI144)/($AJ$195-$AJ$194)*10)),1))</f>
        <v>0</v>
      </c>
      <c r="AK141" s="54">
        <f t="shared" si="51"/>
        <v>0.8</v>
      </c>
      <c r="AL141" s="60">
        <f t="shared" si="52"/>
        <v>0.4</v>
      </c>
      <c r="AM141" s="61">
        <f t="shared" si="53"/>
        <v>1.1000000000000001</v>
      </c>
      <c r="AN141" s="53">
        <f>IF('Indicator Data'!BJ144="No data","x",ROUND((IF(LOG('Indicator Data'!BJ144)&gt;AN$195,10,IF(LOG('Indicator Data'!BJ144)&lt;AN$194,0,10-(AN$195-LOG('Indicator Data'!BJ144))/(AN$195-AN$194)*10))),1))</f>
        <v>8.1</v>
      </c>
      <c r="AO141" s="53">
        <f>IF('Indicator Data'!BK144="No data","x",ROUND((IF(LOG('Indicator Data'!BK144)&gt;AO$195,10,IF(LOG('Indicator Data'!BK144)&lt;AO$194,0,10-(AO$195-LOG('Indicator Data'!BK144))/(AO$195-AO$194)*10))),1))</f>
        <v>8</v>
      </c>
      <c r="AP141" s="54">
        <f t="shared" si="66"/>
        <v>8.1</v>
      </c>
      <c r="AQ141" s="54">
        <f>IF('Indicator Data'!BL144=0,10,ROUND(IF(LOG('Indicator Data'!BL144)&gt;AQ$195,0,IF(LOG('Indicator Data'!BL144)&lt;AQ$194,10,(AQ$195-LOG('Indicator Data'!BL144))/(AQ$195-AQ$194)*10)),1))</f>
        <v>5.4</v>
      </c>
      <c r="AR141" s="54">
        <f>IF('Indicator Data'!BM144="No data","x",ROUND(IF('Indicator Data'!BM144&gt;AR$195,10,IF('Indicator Data'!BM144&lt;AR$194,0,10-(AR$195-'Indicator Data'!BM144)/(AR$195-AR$194)*10)),1))</f>
        <v>8</v>
      </c>
      <c r="AS141" s="56">
        <f t="shared" si="67"/>
        <v>7.2</v>
      </c>
      <c r="AT141" s="53">
        <f>IF('Indicator Data'!BN144="No data","x",ROUND(IF('Indicator Data'!BN144^2&gt;AT$195,0,IF('Indicator Data'!BN144^2&lt;AT$194,10,(AT$195-'Indicator Data'!BN144^2)/(AT$195-AT$194)*10)),1))</f>
        <v>0.8</v>
      </c>
      <c r="AU141" s="53">
        <f>IF('Indicator Data'!BO144="No data","x",ROUND(IF('Indicator Data'!BO144&gt;AU$195,0,IF('Indicator Data'!BO144&lt;AU$194,10,(AU$195-'Indicator Data'!BO144)/(AU$195-AU$194)*10)),1))</f>
        <v>4.3</v>
      </c>
      <c r="AV141" s="53">
        <f>IF('Indicator Data'!BP144="No data","x",ROUND(IF('Indicator Data'!BP144&gt;AV$195,0,IF('Indicator Data'!BP144&lt;AV$194,10,(AV$195-'Indicator Data'!BP144)/(AV$195-AV$194)*10)),1))</f>
        <v>3.6</v>
      </c>
      <c r="AW141" s="54">
        <f t="shared" si="68"/>
        <v>2.9</v>
      </c>
      <c r="AX141" s="54">
        <f>IF('Indicator Data'!BQ144="No data","x",ROUND(IF('Indicator Data'!BQ144&gt;AX$195,0,IF('Indicator Data'!BQ144&lt;AX$194,10,(AX$195-'Indicator Data'!BQ144)/(AX$195-AX$194)*10)),1))</f>
        <v>6.3</v>
      </c>
      <c r="AY141" s="56">
        <f t="shared" si="69"/>
        <v>4.5999999999999996</v>
      </c>
      <c r="AZ141" s="61">
        <f t="shared" si="70"/>
        <v>5.9</v>
      </c>
    </row>
    <row r="142" spans="1:52" s="2" customFormat="1" x14ac:dyDescent="0.3">
      <c r="A142" s="98" t="str">
        <f>'Indicator Data'!A145</f>
        <v>Qatar</v>
      </c>
      <c r="B142" s="39" t="str">
        <f>'Indicator Data'!B145</f>
        <v>QAT</v>
      </c>
      <c r="C142" s="53">
        <f>ROUND(IF('Indicator Data'!AL145="No data",IF((0.1022*LN('Indicator Data'!CI145)-0.1711)&gt;C$195,0,IF((0.1022*LN('Indicator Data'!CI145)-0.1711)&lt;C$194,10,(C$195-(0.1022*LN('Indicator Data'!CI145)-0.1711))/(C$195-C$194)*10)),IF('Indicator Data'!AL145&gt;C$195,0,IF('Indicator Data'!AL145&lt;C$194,10,(C$195-'Indicator Data'!AL145)/(C$195-C$194)*10))),1)</f>
        <v>1</v>
      </c>
      <c r="D142" s="53" t="str">
        <f>IF('Indicator Data'!AM145="No data","x",ROUND((IF(LOG('Indicator Data'!AM145*1000)&gt;D$195,10,IF(LOG('Indicator Data'!AM145*1000)&lt;D$194,0,10-(D$195-LOG('Indicator Data'!AM145*1000))/(D$195-D$194)*10))),1))</f>
        <v>x</v>
      </c>
      <c r="E142" s="54">
        <f t="shared" si="54"/>
        <v>1</v>
      </c>
      <c r="F142" s="53">
        <f>IF('Indicator Data'!AZ145="No data","x",ROUND(IF('Indicator Data'!AZ145&gt;F$195,10,IF('Indicator Data'!AZ145&lt;F$194,0,10-(F$195-'Indicator Data'!AZ145)/(F$195-F$194)*10)),1))</f>
        <v>2.7</v>
      </c>
      <c r="G142" s="53" t="str">
        <f>IF('Indicator Data'!BA145="No data","x",ROUND(IF('Indicator Data'!BA145&gt;G$195,10,IF('Indicator Data'!BA145&lt;G$194,0,10-(G$195-'Indicator Data'!BA145)/(G$195-G$194)*10)),1))</f>
        <v>x</v>
      </c>
      <c r="H142" s="54">
        <f t="shared" si="55"/>
        <v>2.7</v>
      </c>
      <c r="I142" s="55">
        <f>SUM(IF('Indicator Data'!AN145=0,0,'Indicator Data'!AN145),SUM('Indicator Data'!AO145:AP145))</f>
        <v>-81</v>
      </c>
      <c r="J142" s="55">
        <f>I142/'Indicator Data'!CJ145*1000000</f>
        <v>-28.600977870964392</v>
      </c>
      <c r="K142" s="53">
        <f t="shared" si="56"/>
        <v>0</v>
      </c>
      <c r="L142" s="53" t="str">
        <f>IF('Indicator Data'!AQ145="No data","x",ROUND(IF('Indicator Data'!AQ145&gt;L$195,10,IF('Indicator Data'!AQ145&lt;L$194,0,10-(L$195-'Indicator Data'!AQ145)/(L$195-L$194)*10)),1))</f>
        <v>x</v>
      </c>
      <c r="M142" s="53">
        <f>IF('Indicator Data'!AR145="No data","x",IF('Indicator Data'!AR145=0,0,ROUND(IF('Indicator Data'!AR145&gt;M$195,10,IF('Indicator Data'!AR145&lt;M$194,0,10-(M$195-'Indicator Data'!AR145)/(M$195-M$194)*10)),1)))</f>
        <v>0.1</v>
      </c>
      <c r="N142" s="54">
        <f t="shared" si="57"/>
        <v>0.1</v>
      </c>
      <c r="O142" s="56">
        <f t="shared" si="58"/>
        <v>1.2</v>
      </c>
      <c r="P142" s="67">
        <f>IF(AND('Indicator Data'!BE145="No data",'Indicator Data'!BF145="No data"),0,SUM('Indicator Data'!BE145:BG145)/1000)</f>
        <v>0.28199999999999997</v>
      </c>
      <c r="Q142" s="53">
        <f t="shared" si="59"/>
        <v>0</v>
      </c>
      <c r="R142" s="57">
        <f>P142*1000/'Indicator Data'!CJ145</f>
        <v>9.9573774810024181E-5</v>
      </c>
      <c r="S142" s="53">
        <f t="shared" si="60"/>
        <v>1.8</v>
      </c>
      <c r="T142" s="58">
        <f t="shared" si="61"/>
        <v>0.9</v>
      </c>
      <c r="U142" s="53">
        <f>IF('Indicator Data'!AV145="No data","x",ROUND(IF('Indicator Data'!AV145&gt;U$195,10,IF('Indicator Data'!AV145&lt;U$194,0,10-(U$195-'Indicator Data'!AV145)/(U$195-U$194)*10)),1))</f>
        <v>0.2</v>
      </c>
      <c r="V142" s="53">
        <f>IF('Indicator Data'!AW145="No data","x",IF('Indicator Data'!AW145=0,0,ROUND(IF('Indicator Data'!AW145&gt;V$195,10,IF('Indicator Data'!AW145&lt;V$194,0,10-(V$195-'Indicator Data'!AW145)/(V$195-V$194)*10)),1)))</f>
        <v>0.4</v>
      </c>
      <c r="W142" s="53">
        <f t="shared" si="62"/>
        <v>0.30000000000000004</v>
      </c>
      <c r="X142" s="53">
        <f>IF('Indicator Data'!AU145="No data","x",ROUND(IF('Indicator Data'!AU145&gt;X$195,10,IF('Indicator Data'!AU145&lt;X$194,0,10-(X$195-'Indicator Data'!AU145)/(X$195-X$194)*10)),1))</f>
        <v>0.5</v>
      </c>
      <c r="Y142" s="159" t="str">
        <f>IF('Indicator Data'!AX145="No data","x",ROUND(IF('Indicator Data'!AX145&gt;Y$195,10,IF('Indicator Data'!AX145&lt;Y$194,0,10-(Y$195-'Indicator Data'!AX145)/(Y$195-Y$194)*10)),1))</f>
        <v>x</v>
      </c>
      <c r="Z142" s="57">
        <f>IF('Indicator Data'!AY145="No data","x",IF(('Indicator Data'!AY145/'Indicator Data'!CJ145)&gt;1,1,IF('Indicator Data'!AY145&gt;'Indicator Data'!AY145,1,'Indicator Data'!AY145/'Indicator Data'!CJ145)))</f>
        <v>7.4150683369166945E-6</v>
      </c>
      <c r="AA142" s="159">
        <f t="shared" si="63"/>
        <v>0</v>
      </c>
      <c r="AB142" s="54">
        <f t="shared" si="50"/>
        <v>0.3</v>
      </c>
      <c r="AC142" s="53">
        <f>IF('Indicator Data'!AS145="No data","x",ROUND(IF('Indicator Data'!AS145&gt;AC$195,10,IF('Indicator Data'!AS145&lt;AC$194,0,10-(AC$195-'Indicator Data'!AS145)/(AC$195-AC$194)*10)),1))</f>
        <v>0.5</v>
      </c>
      <c r="AD142" s="53" t="str">
        <f>IF('Indicator Data'!AT145="No data","x",ROUND(IF('Indicator Data'!AT145&gt;AD$195,10,IF('Indicator Data'!AT145&lt;AD$194,0,10-(AD$195-'Indicator Data'!AT145)/(AD$195-AD$194)*10)),1))</f>
        <v>x</v>
      </c>
      <c r="AE142" s="54">
        <f t="shared" si="64"/>
        <v>0.5</v>
      </c>
      <c r="AF142" s="67">
        <f>('Indicator Data'!BD145+'Indicator Data'!BC145*0.5+'Indicator Data'!BB145*0.25)/1000</f>
        <v>0.75</v>
      </c>
      <c r="AG142" s="59">
        <f>AF142*1000/'Indicator Data'!CJ145</f>
        <v>2.6482386917559621E-4</v>
      </c>
      <c r="AH142" s="54">
        <f t="shared" si="65"/>
        <v>0</v>
      </c>
      <c r="AI142" s="53">
        <f>IF('Indicator Data'!BH145="No data","x",ROUND(IF('Indicator Data'!BH145&lt;$AI$194,10,IF('Indicator Data'!BH145&gt;$AI$195,0,($AI$195-'Indicator Data'!BH145)/($AI$195-$AI$194)*10)),1))</f>
        <v>1.9</v>
      </c>
      <c r="AJ142" s="53">
        <f>IF('Indicator Data'!BI145="No data","x",ROUND(IF('Indicator Data'!BI145&gt;$AJ$195,10,IF('Indicator Data'!BI145&lt;$AJ$194,0,10-($AJ$195-'Indicator Data'!BI145)/($AJ$195-$AJ$194)*10)),1))</f>
        <v>0</v>
      </c>
      <c r="AK142" s="54">
        <f t="shared" si="51"/>
        <v>1</v>
      </c>
      <c r="AL142" s="60">
        <f t="shared" si="52"/>
        <v>0.5</v>
      </c>
      <c r="AM142" s="61">
        <f t="shared" si="53"/>
        <v>0.7</v>
      </c>
      <c r="AN142" s="53">
        <f>IF('Indicator Data'!BJ145="No data","x",ROUND((IF(LOG('Indicator Data'!BJ145)&gt;AN$195,10,IF(LOG('Indicator Data'!BJ145)&lt;AN$194,0,10-(AN$195-LOG('Indicator Data'!BJ145))/(AN$195-AN$194)*10))),1))</f>
        <v>8.6999999999999993</v>
      </c>
      <c r="AO142" s="53">
        <f>IF('Indicator Data'!BK145="No data","x",ROUND((IF(LOG('Indicator Data'!BK145)&gt;AO$195,10,IF(LOG('Indicator Data'!BK145)&lt;AO$194,0,10-(AO$195-LOG('Indicator Data'!BK145))/(AO$195-AO$194)*10))),1))</f>
        <v>5.9</v>
      </c>
      <c r="AP142" s="54">
        <f t="shared" si="66"/>
        <v>7.3</v>
      </c>
      <c r="AQ142" s="54">
        <f>IF('Indicator Data'!BL145=0,10,ROUND(IF(LOG('Indicator Data'!BL145)&gt;AQ$195,0,IF(LOG('Indicator Data'!BL145)&lt;AQ$194,10,(AQ$195-LOG('Indicator Data'!BL145))/(AQ$195-AQ$194)*10)),1))</f>
        <v>3.8</v>
      </c>
      <c r="AR142" s="54">
        <f>IF('Indicator Data'!BM145="No data","x",ROUND(IF('Indicator Data'!BM145&gt;AR$195,10,IF('Indicator Data'!BM145&lt;AR$194,0,10-(AR$195-'Indicator Data'!BM145)/(AR$195-AR$194)*10)),1))</f>
        <v>4</v>
      </c>
      <c r="AS142" s="56">
        <f t="shared" si="67"/>
        <v>5</v>
      </c>
      <c r="AT142" s="53">
        <f>IF('Indicator Data'!BN145="No data","x",ROUND(IF('Indicator Data'!BN145^2&gt;AT$195,0,IF('Indicator Data'!BN145^2&lt;AT$194,10,(AT$195-'Indicator Data'!BN145^2)/(AT$195-AT$194)*10)),1))</f>
        <v>1.4</v>
      </c>
      <c r="AU142" s="53">
        <f>IF('Indicator Data'!BO145="No data","x",ROUND(IF('Indicator Data'!BO145&gt;AU$195,0,IF('Indicator Data'!BO145&lt;AU$194,10,(AU$195-'Indicator Data'!BO145)/(AU$195-AU$194)*10)),1))</f>
        <v>3</v>
      </c>
      <c r="AV142" s="53">
        <f>IF('Indicator Data'!BP145="No data","x",ROUND(IF('Indicator Data'!BP145&gt;AV$195,0,IF('Indicator Data'!BP145&lt;AV$194,10,(AV$195-'Indicator Data'!BP145)/(AV$195-AV$194)*10)),1))</f>
        <v>2.4</v>
      </c>
      <c r="AW142" s="54">
        <f t="shared" si="68"/>
        <v>2.2999999999999998</v>
      </c>
      <c r="AX142" s="54">
        <f>IF('Indicator Data'!BQ145="No data","x",ROUND(IF('Indicator Data'!BQ145&gt;AX$195,0,IF('Indicator Data'!BQ145&lt;AX$194,10,(AX$195-'Indicator Data'!BQ145)/(AX$195-AX$194)*10)),1))</f>
        <v>1.8</v>
      </c>
      <c r="AY142" s="56">
        <f t="shared" si="69"/>
        <v>2.1</v>
      </c>
      <c r="AZ142" s="61">
        <f t="shared" si="70"/>
        <v>3.6</v>
      </c>
    </row>
    <row r="143" spans="1:52" s="2" customFormat="1" x14ac:dyDescent="0.3">
      <c r="A143" s="98" t="str">
        <f>'Indicator Data'!A146</f>
        <v>Romania</v>
      </c>
      <c r="B143" s="39" t="str">
        <f>'Indicator Data'!B146</f>
        <v>ROU</v>
      </c>
      <c r="C143" s="53">
        <f>ROUND(IF('Indicator Data'!AL146="No data",IF((0.1022*LN('Indicator Data'!CI146)-0.1711)&gt;C$195,0,IF((0.1022*LN('Indicator Data'!CI146)-0.1711)&lt;C$194,10,(C$195-(0.1022*LN('Indicator Data'!CI146)-0.1711))/(C$195-C$194)*10)),IF('Indicator Data'!AL146&gt;C$195,0,IF('Indicator Data'!AL146&lt;C$194,10,(C$195-'Indicator Data'!AL146)/(C$195-C$194)*10))),1)</f>
        <v>1.7</v>
      </c>
      <c r="D143" s="53" t="str">
        <f>IF('Indicator Data'!AM146="No data","x",ROUND((IF(LOG('Indicator Data'!AM146*1000)&gt;D$195,10,IF(LOG('Indicator Data'!AM146*1000)&lt;D$194,0,10-(D$195-LOG('Indicator Data'!AM146*1000))/(D$195-D$194)*10))),1))</f>
        <v>x</v>
      </c>
      <c r="E143" s="54">
        <f t="shared" si="54"/>
        <v>1.7</v>
      </c>
      <c r="F143" s="53">
        <f>IF('Indicator Data'!AZ146="No data","x",ROUND(IF('Indicator Data'!AZ146&gt;F$195,10,IF('Indicator Data'!AZ146&lt;F$194,0,10-(F$195-'Indicator Data'!AZ146)/(F$195-F$194)*10)),1))</f>
        <v>4.2</v>
      </c>
      <c r="G143" s="53">
        <f>IF('Indicator Data'!BA146="No data","x",ROUND(IF('Indicator Data'!BA146&gt;G$195,10,IF('Indicator Data'!BA146&lt;G$194,0,10-(G$195-'Indicator Data'!BA146)/(G$195-G$194)*10)),1))</f>
        <v>2.7</v>
      </c>
      <c r="H143" s="54">
        <f t="shared" si="55"/>
        <v>3.5</v>
      </c>
      <c r="I143" s="55">
        <f>SUM(IF('Indicator Data'!AN146=0,0,'Indicator Data'!AN146),SUM('Indicator Data'!AO146:AP146))</f>
        <v>0</v>
      </c>
      <c r="J143" s="55">
        <f>I143/'Indicator Data'!CJ146*1000000</f>
        <v>0</v>
      </c>
      <c r="K143" s="53">
        <f t="shared" si="56"/>
        <v>0</v>
      </c>
      <c r="L143" s="53" t="str">
        <f>IF('Indicator Data'!AQ146="No data","x",ROUND(IF('Indicator Data'!AQ146&gt;L$195,10,IF('Indicator Data'!AQ146&lt;L$194,0,10-(L$195-'Indicator Data'!AQ146)/(L$195-L$194)*10)),1))</f>
        <v>x</v>
      </c>
      <c r="M143" s="53">
        <f>IF('Indicator Data'!AR146="No data","x",IF('Indicator Data'!AR146=0,0,ROUND(IF('Indicator Data'!AR146&gt;M$195,10,IF('Indicator Data'!AR146&lt;M$194,0,10-(M$195-'Indicator Data'!AR146)/(M$195-M$194)*10)),1)))</f>
        <v>1</v>
      </c>
      <c r="N143" s="54">
        <f t="shared" si="57"/>
        <v>0.5</v>
      </c>
      <c r="O143" s="56">
        <f t="shared" si="58"/>
        <v>1.9</v>
      </c>
      <c r="P143" s="67">
        <f>IF(AND('Indicator Data'!BE146="No data",'Indicator Data'!BF146="No data"),0,SUM('Indicator Data'!BE146:BG146)/1000)</f>
        <v>5.6440000000000001</v>
      </c>
      <c r="Q143" s="53">
        <f t="shared" si="59"/>
        <v>2.5</v>
      </c>
      <c r="R143" s="57">
        <f>P143*1000/'Indicator Data'!CJ146</f>
        <v>2.9146030598787746E-4</v>
      </c>
      <c r="S143" s="53">
        <f t="shared" si="60"/>
        <v>2.4</v>
      </c>
      <c r="T143" s="58">
        <f t="shared" si="61"/>
        <v>2.5</v>
      </c>
      <c r="U143" s="53">
        <f>IF('Indicator Data'!AV146="No data","x",ROUND(IF('Indicator Data'!AV146&gt;U$195,10,IF('Indicator Data'!AV146&lt;U$194,0,10-(U$195-'Indicator Data'!AV146)/(U$195-U$194)*10)),1))</f>
        <v>0.2</v>
      </c>
      <c r="V143" s="53">
        <f>IF('Indicator Data'!AW146="No data","x",IF('Indicator Data'!AW146=0,0,ROUND(IF('Indicator Data'!AW146&gt;V$195,10,IF('Indicator Data'!AW146&lt;V$194,0,10-(V$195-'Indicator Data'!AW146)/(V$195-V$194)*10)),1)))</f>
        <v>0.2</v>
      </c>
      <c r="W143" s="53">
        <f t="shared" si="62"/>
        <v>0.2</v>
      </c>
      <c r="X143" s="53">
        <f>IF('Indicator Data'!AU146="No data","x",ROUND(IF('Indicator Data'!AU146&gt;X$195,10,IF('Indicator Data'!AU146&lt;X$194,0,10-(X$195-'Indicator Data'!AU146)/(X$195-X$194)*10)),1))</f>
        <v>1.3</v>
      </c>
      <c r="Y143" s="159" t="str">
        <f>IF('Indicator Data'!AX146="No data","x",ROUND(IF('Indicator Data'!AX146&gt;Y$195,10,IF('Indicator Data'!AX146&lt;Y$194,0,10-(Y$195-'Indicator Data'!AX146)/(Y$195-Y$194)*10)),1))</f>
        <v>x</v>
      </c>
      <c r="Z143" s="57">
        <f>IF('Indicator Data'!AY146="No data","x",IF(('Indicator Data'!AY146/'Indicator Data'!CJ146)&gt;1,1,IF('Indicator Data'!AY146&gt;'Indicator Data'!AY146,1,'Indicator Data'!AY146/'Indicator Data'!CJ146)))</f>
        <v>1.1360961608315562E-6</v>
      </c>
      <c r="AA143" s="159">
        <f t="shared" si="63"/>
        <v>0</v>
      </c>
      <c r="AB143" s="54">
        <f t="shared" si="50"/>
        <v>0.5</v>
      </c>
      <c r="AC143" s="53">
        <f>IF('Indicator Data'!AS146="No data","x",ROUND(IF('Indicator Data'!AS146&gt;AC$195,10,IF('Indicator Data'!AS146&lt;AC$194,0,10-(AC$195-'Indicator Data'!AS146)/(AC$195-AC$194)*10)),1))</f>
        <v>0.6</v>
      </c>
      <c r="AD143" s="53" t="str">
        <f>IF('Indicator Data'!AT146="No data","x",ROUND(IF('Indicator Data'!AT146&gt;AD$195,10,IF('Indicator Data'!AT146&lt;AD$194,0,10-(AD$195-'Indicator Data'!AT146)/(AD$195-AD$194)*10)),1))</f>
        <v>x</v>
      </c>
      <c r="AE143" s="54">
        <f t="shared" si="64"/>
        <v>0.6</v>
      </c>
      <c r="AF143" s="67">
        <f>('Indicator Data'!BD146+'Indicator Data'!BC146*0.5+'Indicator Data'!BB146*0.25)/1000</f>
        <v>1.7462500000000001</v>
      </c>
      <c r="AG143" s="59">
        <f>AF143*1000/'Indicator Data'!CJ146</f>
        <v>9.0177632766004782E-5</v>
      </c>
      <c r="AH143" s="54">
        <f t="shared" si="65"/>
        <v>0</v>
      </c>
      <c r="AI143" s="53">
        <f>IF('Indicator Data'!BH146="No data","x",ROUND(IF('Indicator Data'!BH146&lt;$AI$194,10,IF('Indicator Data'!BH146&gt;$AI$195,0,($AI$195-'Indicator Data'!BH146)/($AI$195-$AI$194)*10)),1))</f>
        <v>0.7</v>
      </c>
      <c r="AJ143" s="53">
        <f>IF('Indicator Data'!BI146="No data","x",ROUND(IF('Indicator Data'!BI146&gt;$AJ$195,10,IF('Indicator Data'!BI146&lt;$AJ$194,0,10-($AJ$195-'Indicator Data'!BI146)/($AJ$195-$AJ$194)*10)),1))</f>
        <v>0</v>
      </c>
      <c r="AK143" s="54">
        <f t="shared" si="51"/>
        <v>0.4</v>
      </c>
      <c r="AL143" s="60">
        <f t="shared" si="52"/>
        <v>0.4</v>
      </c>
      <c r="AM143" s="61">
        <f t="shared" si="53"/>
        <v>1.5</v>
      </c>
      <c r="AN143" s="53">
        <f>IF('Indicator Data'!BJ146="No data","x",ROUND((IF(LOG('Indicator Data'!BJ146)&gt;AN$195,10,IF(LOG('Indicator Data'!BJ146)&lt;AN$194,0,10-(AN$195-LOG('Indicator Data'!BJ146))/(AN$195-AN$194)*10))),1))</f>
        <v>6.7</v>
      </c>
      <c r="AO143" s="53">
        <f>IF('Indicator Data'!BK146="No data","x",ROUND((IF(LOG('Indicator Data'!BK146)&gt;AO$195,10,IF(LOG('Indicator Data'!BK146)&lt;AO$194,0,10-(AO$195-LOG('Indicator Data'!BK146))/(AO$195-AO$194)*10))),1))</f>
        <v>7.6</v>
      </c>
      <c r="AP143" s="54">
        <f t="shared" si="66"/>
        <v>7.2</v>
      </c>
      <c r="AQ143" s="54">
        <f>IF('Indicator Data'!BL146=0,10,ROUND(IF(LOG('Indicator Data'!BL146)&gt;AQ$195,0,IF(LOG('Indicator Data'!BL146)&lt;AQ$194,10,(AQ$195-LOG('Indicator Data'!BL146))/(AQ$195-AQ$194)*10)),1))</f>
        <v>9</v>
      </c>
      <c r="AR143" s="54">
        <f>IF('Indicator Data'!BM146="No data","x",ROUND(IF('Indicator Data'!BM146&gt;AR$195,10,IF('Indicator Data'!BM146&lt;AR$194,0,10-(AR$195-'Indicator Data'!BM146)/(AR$195-AR$194)*10)),1))</f>
        <v>4</v>
      </c>
      <c r="AS143" s="56">
        <f t="shared" si="67"/>
        <v>6.7</v>
      </c>
      <c r="AT143" s="53">
        <f>IF('Indicator Data'!BN146="No data","x",ROUND(IF('Indicator Data'!BN146^2&gt;AT$195,0,IF('Indicator Data'!BN146^2&lt;AT$194,10,(AT$195-'Indicator Data'!BN146^2)/(AT$195-AT$194)*10)),1))</f>
        <v>0.3</v>
      </c>
      <c r="AU143" s="53">
        <f>IF('Indicator Data'!BO146="No data","x",ROUND(IF('Indicator Data'!BO146&gt;AU$195,0,IF('Indicator Data'!BO146&lt;AU$194,10,(AU$195-'Indicator Data'!BO146)/(AU$195-AU$194)*10)),1))</f>
        <v>4.3</v>
      </c>
      <c r="AV143" s="53">
        <f>IF('Indicator Data'!BP146="No data","x",ROUND(IF('Indicator Data'!BP146&gt;AV$195,0,IF('Indicator Data'!BP146&lt;AV$194,10,(AV$195-'Indicator Data'!BP146)/(AV$195-AV$194)*10)),1))</f>
        <v>8</v>
      </c>
      <c r="AW143" s="54">
        <f t="shared" si="68"/>
        <v>4.2</v>
      </c>
      <c r="AX143" s="54">
        <f>IF('Indicator Data'!BQ146="No data","x",ROUND(IF('Indicator Data'!BQ146&gt;AX$195,0,IF('Indicator Data'!BQ146&lt;AX$194,10,(AX$195-'Indicator Data'!BQ146)/(AX$195-AX$194)*10)),1))</f>
        <v>8.3000000000000007</v>
      </c>
      <c r="AY143" s="56">
        <f t="shared" si="69"/>
        <v>6.3</v>
      </c>
      <c r="AZ143" s="61">
        <f t="shared" si="70"/>
        <v>6.5</v>
      </c>
    </row>
    <row r="144" spans="1:52" s="2" customFormat="1" x14ac:dyDescent="0.3">
      <c r="A144" s="98" t="str">
        <f>'Indicator Data'!A147</f>
        <v>Russian Federation</v>
      </c>
      <c r="B144" s="39" t="str">
        <f>'Indicator Data'!B147</f>
        <v>RUS</v>
      </c>
      <c r="C144" s="53">
        <f>ROUND(IF('Indicator Data'!AL147="No data",IF((0.1022*LN('Indicator Data'!CI147)-0.1711)&gt;C$195,0,IF((0.1022*LN('Indicator Data'!CI147)-0.1711)&lt;C$194,10,(C$195-(0.1022*LN('Indicator Data'!CI147)-0.1711))/(C$195-C$194)*10)),IF('Indicator Data'!AL147&gt;C$195,0,IF('Indicator Data'!AL147&lt;C$194,10,(C$195-'Indicator Data'!AL147)/(C$195-C$194)*10))),1)</f>
        <v>1.5</v>
      </c>
      <c r="D144" s="53" t="str">
        <f>IF('Indicator Data'!AM147="No data","x",ROUND((IF(LOG('Indicator Data'!AM147*1000)&gt;D$195,10,IF(LOG('Indicator Data'!AM147*1000)&lt;D$194,0,10-(D$195-LOG('Indicator Data'!AM147*1000))/(D$195-D$194)*10))),1))</f>
        <v>x</v>
      </c>
      <c r="E144" s="54">
        <f t="shared" si="54"/>
        <v>1.5</v>
      </c>
      <c r="F144" s="53">
        <f>IF('Indicator Data'!AZ147="No data","x",ROUND(IF('Indicator Data'!AZ147&gt;F$195,10,IF('Indicator Data'!AZ147&lt;F$194,0,10-(F$195-'Indicator Data'!AZ147)/(F$195-F$194)*10)),1))</f>
        <v>3.4</v>
      </c>
      <c r="G144" s="53">
        <f>IF('Indicator Data'!BA147="No data","x",ROUND(IF('Indicator Data'!BA147&gt;G$195,10,IF('Indicator Data'!BA147&lt;G$194,0,10-(G$195-'Indicator Data'!BA147)/(G$195-G$194)*10)),1))</f>
        <v>3.2</v>
      </c>
      <c r="H144" s="54">
        <f t="shared" si="55"/>
        <v>3.3</v>
      </c>
      <c r="I144" s="55">
        <f>SUM(IF('Indicator Data'!AN147=0,0,'Indicator Data'!AN147),SUM('Indicator Data'!AO147:AP147))</f>
        <v>6.4135200000000001</v>
      </c>
      <c r="J144" s="55">
        <f>I144/'Indicator Data'!CJ147*1000000</f>
        <v>4.3966687017805851E-2</v>
      </c>
      <c r="K144" s="53">
        <f t="shared" si="56"/>
        <v>0</v>
      </c>
      <c r="L144" s="53" t="str">
        <f>IF('Indicator Data'!AQ147="No data","x",ROUND(IF('Indicator Data'!AQ147&gt;L$195,10,IF('Indicator Data'!AQ147&lt;L$194,0,10-(L$195-'Indicator Data'!AQ147)/(L$195-L$194)*10)),1))</f>
        <v>x</v>
      </c>
      <c r="M144" s="53">
        <f>IF('Indicator Data'!AR147="No data","x",IF('Indicator Data'!AR147=0,0,ROUND(IF('Indicator Data'!AR147&gt;M$195,10,IF('Indicator Data'!AR147&lt;M$194,0,10-(M$195-'Indicator Data'!AR147)/(M$195-M$194)*10)),1)))</f>
        <v>0.2</v>
      </c>
      <c r="N144" s="54">
        <f t="shared" si="57"/>
        <v>0.1</v>
      </c>
      <c r="O144" s="56">
        <f t="shared" si="58"/>
        <v>1.6</v>
      </c>
      <c r="P144" s="67">
        <f>IF(AND('Indicator Data'!BE147="No data",'Indicator Data'!BF147="No data"),0,SUM('Indicator Data'!BE147:BG147)/1000)</f>
        <v>81.11</v>
      </c>
      <c r="Q144" s="53">
        <f t="shared" si="59"/>
        <v>6.4</v>
      </c>
      <c r="R144" s="57">
        <f>P144*1000/'Indicator Data'!CJ147</f>
        <v>5.5603443725352577E-4</v>
      </c>
      <c r="S144" s="53">
        <f t="shared" si="60"/>
        <v>2.8</v>
      </c>
      <c r="T144" s="58">
        <f t="shared" si="61"/>
        <v>4.5999999999999996</v>
      </c>
      <c r="U144" s="53" t="str">
        <f>IF('Indicator Data'!AV147="No data","x",ROUND(IF('Indicator Data'!AV147&gt;U$195,10,IF('Indicator Data'!AV147&lt;U$194,0,10-(U$195-'Indicator Data'!AV147)/(U$195-U$194)*10)),1))</f>
        <v>x</v>
      </c>
      <c r="V144" s="53">
        <f>IF('Indicator Data'!AW147="No data","x",IF('Indicator Data'!AW147=0,0,ROUND(IF('Indicator Data'!AW147&gt;V$195,10,IF('Indicator Data'!AW147&lt;V$194,0,10-(V$195-'Indicator Data'!AW147)/(V$195-V$194)*10)),1)))</f>
        <v>4.3</v>
      </c>
      <c r="W144" s="53">
        <f t="shared" si="62"/>
        <v>4.3</v>
      </c>
      <c r="X144" s="53">
        <f>IF('Indicator Data'!AU147="No data","x",ROUND(IF('Indicator Data'!AU147&gt;X$195,10,IF('Indicator Data'!AU147&lt;X$194,0,10-(X$195-'Indicator Data'!AU147)/(X$195-X$194)*10)),1))</f>
        <v>1.1000000000000001</v>
      </c>
      <c r="Y144" s="159" t="str">
        <f>IF('Indicator Data'!AX147="No data","x",ROUND(IF('Indicator Data'!AX147&gt;Y$195,10,IF('Indicator Data'!AX147&lt;Y$194,0,10-(Y$195-'Indicator Data'!AX147)/(Y$195-Y$194)*10)),1))</f>
        <v>x</v>
      </c>
      <c r="Z144" s="57">
        <f>IF('Indicator Data'!AY147="No data","x",IF(('Indicator Data'!AY147/'Indicator Data'!CJ147)&gt;1,1,IF('Indicator Data'!AY147&gt;'Indicator Data'!AY147,1,'Indicator Data'!AY147/'Indicator Data'!CJ147)))</f>
        <v>2.0565938993472781E-8</v>
      </c>
      <c r="AA144" s="159">
        <f t="shared" si="63"/>
        <v>0</v>
      </c>
      <c r="AB144" s="54">
        <f t="shared" si="50"/>
        <v>1.8</v>
      </c>
      <c r="AC144" s="53">
        <f>IF('Indicator Data'!AS147="No data","x",ROUND(IF('Indicator Data'!AS147&gt;AC$195,10,IF('Indicator Data'!AS147&lt;AC$194,0,10-(AC$195-'Indicator Data'!AS147)/(AC$195-AC$194)*10)),1))</f>
        <v>0.6</v>
      </c>
      <c r="AD144" s="53" t="str">
        <f>IF('Indicator Data'!AT147="No data","x",ROUND(IF('Indicator Data'!AT147&gt;AD$195,10,IF('Indicator Data'!AT147&lt;AD$194,0,10-(AD$195-'Indicator Data'!AT147)/(AD$195-AD$194)*10)),1))</f>
        <v>x</v>
      </c>
      <c r="AE144" s="54">
        <f t="shared" si="64"/>
        <v>0.6</v>
      </c>
      <c r="AF144" s="67">
        <f>('Indicator Data'!BD147+'Indicator Data'!BC147*0.5+'Indicator Data'!BB147*0.25)/1000</f>
        <v>54.671999999999997</v>
      </c>
      <c r="AG144" s="59">
        <f>AF144*1000/'Indicator Data'!CJ147</f>
        <v>3.7479367221704798E-4</v>
      </c>
      <c r="AH144" s="54">
        <f t="shared" si="65"/>
        <v>0</v>
      </c>
      <c r="AI144" s="53">
        <f>IF('Indicator Data'!BH147="No data","x",ROUND(IF('Indicator Data'!BH147&lt;$AI$194,10,IF('Indicator Data'!BH147&gt;$AI$195,0,($AI$195-'Indicator Data'!BH147)/($AI$195-$AI$194)*10)),1))</f>
        <v>1.6</v>
      </c>
      <c r="AJ144" s="53">
        <f>IF('Indicator Data'!BI147="No data","x",ROUND(IF('Indicator Data'!BI147&gt;$AJ$195,10,IF('Indicator Data'!BI147&lt;$AJ$194,0,10-($AJ$195-'Indicator Data'!BI147)/($AJ$195-$AJ$194)*10)),1))</f>
        <v>0</v>
      </c>
      <c r="AK144" s="54">
        <f t="shared" si="51"/>
        <v>0.8</v>
      </c>
      <c r="AL144" s="60">
        <f t="shared" si="52"/>
        <v>0.8</v>
      </c>
      <c r="AM144" s="61">
        <f t="shared" si="53"/>
        <v>2.9</v>
      </c>
      <c r="AN144" s="53">
        <f>IF('Indicator Data'!BJ147="No data","x",ROUND((IF(LOG('Indicator Data'!BJ147)&gt;AN$195,10,IF(LOG('Indicator Data'!BJ147)&lt;AN$194,0,10-(AN$195-LOG('Indicator Data'!BJ147))/(AN$195-AN$194)*10))),1))</f>
        <v>10</v>
      </c>
      <c r="AO144" s="53">
        <f>IF('Indicator Data'!BK147="No data","x",ROUND((IF(LOG('Indicator Data'!BK147)&gt;AO$195,10,IF(LOG('Indicator Data'!BK147)&lt;AO$194,0,10-(AO$195-LOG('Indicator Data'!BK147))/(AO$195-AO$194)*10))),1))</f>
        <v>8.5</v>
      </c>
      <c r="AP144" s="54">
        <f t="shared" si="66"/>
        <v>9.3000000000000007</v>
      </c>
      <c r="AQ144" s="54">
        <f>IF('Indicator Data'!BL147=0,10,ROUND(IF(LOG('Indicator Data'!BL147)&gt;AQ$195,0,IF(LOG('Indicator Data'!BL147)&lt;AQ$194,10,(AQ$195-LOG('Indicator Data'!BL147))/(AQ$195-AQ$194)*10)),1))</f>
        <v>4.7</v>
      </c>
      <c r="AR144" s="54">
        <f>IF('Indicator Data'!BM147="No data","x",ROUND(IF('Indicator Data'!BM147&gt;AR$195,10,IF('Indicator Data'!BM147&lt;AR$194,0,10-(AR$195-'Indicator Data'!BM147)/(AR$195-AR$194)*10)),1))</f>
        <v>10</v>
      </c>
      <c r="AS144" s="56">
        <f t="shared" si="67"/>
        <v>8</v>
      </c>
      <c r="AT144" s="53">
        <f>IF('Indicator Data'!BN147="No data","x",ROUND(IF('Indicator Data'!BN147^2&gt;AT$195,0,IF('Indicator Data'!BN147^2&lt;AT$194,10,(AT$195-'Indicator Data'!BN147^2)/(AT$195-AT$194)*10)),1))</f>
        <v>0.1</v>
      </c>
      <c r="AU144" s="53">
        <f>IF('Indicator Data'!BO147="No data","x",ROUND(IF('Indicator Data'!BO147&gt;AU$195,0,IF('Indicator Data'!BO147&lt;AU$194,10,(AU$195-'Indicator Data'!BO147)/(AU$195-AU$194)*10)),1))</f>
        <v>2.2000000000000002</v>
      </c>
      <c r="AV144" s="53">
        <f>IF('Indicator Data'!BP147="No data","x",ROUND(IF('Indicator Data'!BP147&gt;AV$195,0,IF('Indicator Data'!BP147&lt;AV$194,10,(AV$195-'Indicator Data'!BP147)/(AV$195-AV$194)*10)),1))</f>
        <v>2.2999999999999998</v>
      </c>
      <c r="AW144" s="54">
        <f t="shared" si="68"/>
        <v>1.5</v>
      </c>
      <c r="AX144" s="54">
        <f>IF('Indicator Data'!BQ147="No data","x",ROUND(IF('Indicator Data'!BQ147&gt;AX$195,0,IF('Indicator Data'!BQ147&lt;AX$194,10,(AX$195-'Indicator Data'!BQ147)/(AX$195-AX$194)*10)),1))</f>
        <v>5.9</v>
      </c>
      <c r="AY144" s="56">
        <f t="shared" si="69"/>
        <v>3.7</v>
      </c>
      <c r="AZ144" s="61">
        <f t="shared" si="70"/>
        <v>5.9</v>
      </c>
    </row>
    <row r="145" spans="1:52" s="2" customFormat="1" x14ac:dyDescent="0.3">
      <c r="A145" s="98" t="str">
        <f>'Indicator Data'!A148</f>
        <v>Rwanda</v>
      </c>
      <c r="B145" s="39" t="str">
        <f>'Indicator Data'!B148</f>
        <v>RWA</v>
      </c>
      <c r="C145" s="53">
        <f>ROUND(IF('Indicator Data'!AL148="No data",IF((0.1022*LN('Indicator Data'!CI148)-0.1711)&gt;C$195,0,IF((0.1022*LN('Indicator Data'!CI148)-0.1711)&lt;C$194,10,(C$195-(0.1022*LN('Indicator Data'!CI148)-0.1711))/(C$195-C$194)*10)),IF('Indicator Data'!AL148&gt;C$195,0,IF('Indicator Data'!AL148&lt;C$194,10,(C$195-'Indicator Data'!AL148)/(C$195-C$194)*10))),1)</f>
        <v>7.3</v>
      </c>
      <c r="D145" s="53">
        <f>IF('Indicator Data'!AM148="No data","x",ROUND((IF(LOG('Indicator Data'!AM148*1000)&gt;D$195,10,IF(LOG('Indicator Data'!AM148*1000)&lt;D$194,0,10-(D$195-LOG('Indicator Data'!AM148*1000))/(D$195-D$194)*10))),1))</f>
        <v>8.9</v>
      </c>
      <c r="E145" s="54">
        <f t="shared" si="54"/>
        <v>8.1999999999999993</v>
      </c>
      <c r="F145" s="53">
        <f>IF('Indicator Data'!AZ148="No data","x",ROUND(IF('Indicator Data'!AZ148&gt;F$195,10,IF('Indicator Data'!AZ148&lt;F$194,0,10-(F$195-'Indicator Data'!AZ148)/(F$195-F$194)*10)),1))</f>
        <v>5.5</v>
      </c>
      <c r="G145" s="53">
        <f>IF('Indicator Data'!BA148="No data","x",ROUND(IF('Indicator Data'!BA148&gt;G$195,10,IF('Indicator Data'!BA148&lt;G$194,0,10-(G$195-'Indicator Data'!BA148)/(G$195-G$194)*10)),1))</f>
        <v>4.7</v>
      </c>
      <c r="H145" s="54">
        <f t="shared" si="55"/>
        <v>5.0999999999999996</v>
      </c>
      <c r="I145" s="55">
        <f>SUM(IF('Indicator Data'!AN148=0,0,'Indicator Data'!AN148),SUM('Indicator Data'!AO148:AP148))</f>
        <v>1442.16067</v>
      </c>
      <c r="J145" s="55">
        <f>I145/'Indicator Data'!CJ148*1000000</f>
        <v>114.21301585546709</v>
      </c>
      <c r="K145" s="53">
        <f t="shared" si="56"/>
        <v>2.2999999999999998</v>
      </c>
      <c r="L145" s="53">
        <f>IF('Indicator Data'!AQ148="No data","x",ROUND(IF('Indicator Data'!AQ148&gt;L$195,10,IF('Indicator Data'!AQ148&lt;L$194,0,10-(L$195-'Indicator Data'!AQ148)/(L$195-L$194)*10)),1))</f>
        <v>8</v>
      </c>
      <c r="M145" s="53">
        <f>IF('Indicator Data'!AR148="No data","x",IF('Indicator Data'!AR148=0,0,ROUND(IF('Indicator Data'!AR148&gt;M$195,10,IF('Indicator Data'!AR148&lt;M$194,0,10-(M$195-'Indicator Data'!AR148)/(M$195-M$194)*10)),1)))</f>
        <v>0.9</v>
      </c>
      <c r="N145" s="54">
        <f t="shared" si="57"/>
        <v>3.7</v>
      </c>
      <c r="O145" s="56">
        <f t="shared" si="58"/>
        <v>6.3</v>
      </c>
      <c r="P145" s="67">
        <f>IF(AND('Indicator Data'!BE148="No data",'Indicator Data'!BF148="No data"),0,SUM('Indicator Data'!BE148:BG148)/1000)</f>
        <v>153.393</v>
      </c>
      <c r="Q145" s="53">
        <f t="shared" si="59"/>
        <v>7.3</v>
      </c>
      <c r="R145" s="57">
        <f>P145*1000/'Indicator Data'!CJ148</f>
        <v>1.214807580428446E-2</v>
      </c>
      <c r="S145" s="53">
        <f t="shared" si="60"/>
        <v>5.9</v>
      </c>
      <c r="T145" s="58">
        <f t="shared" si="61"/>
        <v>6.6</v>
      </c>
      <c r="U145" s="53">
        <f>IF('Indicator Data'!AV148="No data","x",ROUND(IF('Indicator Data'!AV148&gt;U$195,10,IF('Indicator Data'!AV148&lt;U$194,0,10-(U$195-'Indicator Data'!AV148)/(U$195-U$194)*10)),1))</f>
        <v>6.2</v>
      </c>
      <c r="V145" s="53">
        <f>IF('Indicator Data'!AW148="No data","x",IF('Indicator Data'!AW148=0,0,ROUND(IF('Indicator Data'!AW148&gt;V$195,10,IF('Indicator Data'!AW148&lt;V$194,0,10-(V$195-'Indicator Data'!AW148)/(V$195-V$194)*10)),1)))</f>
        <v>3.5</v>
      </c>
      <c r="W145" s="53">
        <f t="shared" si="62"/>
        <v>4.8499999999999996</v>
      </c>
      <c r="X145" s="53">
        <f>IF('Indicator Data'!AU148="No data","x",ROUND(IF('Indicator Data'!AU148&gt;X$195,10,IF('Indicator Data'!AU148&lt;X$194,0,10-(X$195-'Indicator Data'!AU148)/(X$195-X$194)*10)),1))</f>
        <v>1</v>
      </c>
      <c r="Y145" s="159">
        <f>IF('Indicator Data'!AX148="No data","x",ROUND(IF('Indicator Data'!AX148&gt;Y$195,10,IF('Indicator Data'!AX148&lt;Y$194,0,10-(Y$195-'Indicator Data'!AX148)/(Y$195-Y$194)*10)),1))</f>
        <v>10</v>
      </c>
      <c r="Z145" s="57">
        <f>IF('Indicator Data'!AY148="No data","x",IF(('Indicator Data'!AY148/'Indicator Data'!CJ148)&gt;1,1,IF('Indicator Data'!AY148&gt;'Indicator Data'!AY148,1,'Indicator Data'!AY148/'Indicator Data'!CJ148)))</f>
        <v>0.4219956572210935</v>
      </c>
      <c r="AA145" s="159">
        <f t="shared" si="63"/>
        <v>4.7</v>
      </c>
      <c r="AB145" s="54">
        <f t="shared" si="50"/>
        <v>5.0999999999999996</v>
      </c>
      <c r="AC145" s="53">
        <f>IF('Indicator Data'!AS148="No data","x",ROUND(IF('Indicator Data'!AS148&gt;AC$195,10,IF('Indicator Data'!AS148&lt;AC$194,0,10-(AC$195-'Indicator Data'!AS148)/(AC$195-AC$194)*10)),1))</f>
        <v>2.7</v>
      </c>
      <c r="AD145" s="53">
        <f>IF('Indicator Data'!AT148="No data","x",ROUND(IF('Indicator Data'!AT148&gt;AD$195,10,IF('Indicator Data'!AT148&lt;AD$194,0,10-(AD$195-'Indicator Data'!AT148)/(AD$195-AD$194)*10)),1))</f>
        <v>2.1</v>
      </c>
      <c r="AE145" s="54">
        <f t="shared" si="64"/>
        <v>2.4</v>
      </c>
      <c r="AF145" s="67">
        <f>('Indicator Data'!BD148+'Indicator Data'!BC148*0.5+'Indicator Data'!BB148*0.25)/1000</f>
        <v>20.807749999999999</v>
      </c>
      <c r="AG145" s="59">
        <f>AF145*1000/'Indicator Data'!CJ148</f>
        <v>1.6478856552554547E-3</v>
      </c>
      <c r="AH145" s="54">
        <f t="shared" si="65"/>
        <v>0.2</v>
      </c>
      <c r="AI145" s="53">
        <f>IF('Indicator Data'!BH148="No data","x",ROUND(IF('Indicator Data'!BH148&lt;$AI$194,10,IF('Indicator Data'!BH148&gt;$AI$195,0,($AI$195-'Indicator Data'!BH148)/($AI$195-$AI$194)*10)),1))</f>
        <v>6.8</v>
      </c>
      <c r="AJ145" s="53">
        <f>IF('Indicator Data'!BI148="No data","x",ROUND(IF('Indicator Data'!BI148&gt;$AJ$195,10,IF('Indicator Data'!BI148&lt;$AJ$194,0,10-($AJ$195-'Indicator Data'!BI148)/($AJ$195-$AJ$194)*10)),1))</f>
        <v>10</v>
      </c>
      <c r="AK145" s="54">
        <f t="shared" si="51"/>
        <v>8.4</v>
      </c>
      <c r="AL145" s="60">
        <f t="shared" si="52"/>
        <v>4.8</v>
      </c>
      <c r="AM145" s="61">
        <f t="shared" si="53"/>
        <v>5.8</v>
      </c>
      <c r="AN145" s="53">
        <f>IF('Indicator Data'!BJ148="No data","x",ROUND((IF(LOG('Indicator Data'!BJ148)&gt;AN$195,10,IF(LOG('Indicator Data'!BJ148)&lt;AN$194,0,10-(AN$195-LOG('Indicator Data'!BJ148))/(AN$195-AN$194)*10))),1))</f>
        <v>5.0999999999999996</v>
      </c>
      <c r="AO145" s="53" t="str">
        <f>IF('Indicator Data'!BK148="No data","x",ROUND((IF(LOG('Indicator Data'!BK148)&gt;AO$195,10,IF(LOG('Indicator Data'!BK148)&lt;AO$194,0,10-(AO$195-LOG('Indicator Data'!BK148))/(AO$195-AO$194)*10))),1))</f>
        <v>x</v>
      </c>
      <c r="AP145" s="54">
        <f t="shared" si="66"/>
        <v>5.0999999999999996</v>
      </c>
      <c r="AQ145" s="54">
        <f>IF('Indicator Data'!BL148=0,10,ROUND(IF(LOG('Indicator Data'!BL148)&gt;AQ$195,0,IF(LOG('Indicator Data'!BL148)&lt;AQ$194,10,(AQ$195-LOG('Indicator Data'!BL148))/(AQ$195-AQ$194)*10)),1))</f>
        <v>5.5</v>
      </c>
      <c r="AR145" s="54">
        <f>IF('Indicator Data'!BM148="No data","x",ROUND(IF('Indicator Data'!BM148&gt;AR$195,10,IF('Indicator Data'!BM148&lt;AR$194,0,10-(AR$195-'Indicator Data'!BM148)/(AR$195-AR$194)*10)),1))</f>
        <v>4</v>
      </c>
      <c r="AS145" s="56">
        <f t="shared" si="67"/>
        <v>4.9000000000000004</v>
      </c>
      <c r="AT145" s="53">
        <f>IF('Indicator Data'!BN148="No data","x",ROUND(IF('Indicator Data'!BN148^2&gt;AT$195,0,IF('Indicator Data'!BN148^2&lt;AT$194,10,(AT$195-'Indicator Data'!BN148^2)/(AT$195-AT$194)*10)),1))</f>
        <v>5.0999999999999996</v>
      </c>
      <c r="AU145" s="53">
        <f>IF('Indicator Data'!BO148="No data","x",ROUND(IF('Indicator Data'!BO148&gt;AU$195,0,IF('Indicator Data'!BO148&lt;AU$194,10,(AU$195-'Indicator Data'!BO148)/(AU$195-AU$194)*10)),1))</f>
        <v>6.2</v>
      </c>
      <c r="AV145" s="53">
        <f>IF('Indicator Data'!BP148="No data","x",ROUND(IF('Indicator Data'!BP148&gt;AV$195,0,IF('Indicator Data'!BP148&lt;AV$194,10,(AV$195-'Indicator Data'!BP148)/(AV$195-AV$194)*10)),1))</f>
        <v>5.3</v>
      </c>
      <c r="AW145" s="54">
        <f t="shared" si="68"/>
        <v>5.5</v>
      </c>
      <c r="AX145" s="54">
        <f>IF('Indicator Data'!BQ148="No data","x",ROUND(IF('Indicator Data'!BQ148&gt;AX$195,0,IF('Indicator Data'!BQ148&lt;AX$194,10,(AX$195-'Indicator Data'!BQ148)/(AX$195-AX$194)*10)),1))</f>
        <v>2.6</v>
      </c>
      <c r="AY145" s="56">
        <f t="shared" si="69"/>
        <v>4.0999999999999996</v>
      </c>
      <c r="AZ145" s="61">
        <f t="shared" si="70"/>
        <v>4.5</v>
      </c>
    </row>
    <row r="146" spans="1:52" s="2" customFormat="1" x14ac:dyDescent="0.3">
      <c r="A146" s="98" t="str">
        <f>'Indicator Data'!A149</f>
        <v>Saint Kitts and Nevis</v>
      </c>
      <c r="B146" s="39" t="str">
        <f>'Indicator Data'!B149</f>
        <v>KNA</v>
      </c>
      <c r="C146" s="53">
        <f>ROUND(IF('Indicator Data'!AL149="No data",IF((0.1022*LN('Indicator Data'!CI149)-0.1711)&gt;C$195,0,IF((0.1022*LN('Indicator Data'!CI149)-0.1711)&lt;C$194,10,(C$195-(0.1022*LN('Indicator Data'!CI149)-0.1711))/(C$195-C$194)*10)),IF('Indicator Data'!AL149&gt;C$195,0,IF('Indicator Data'!AL149&lt;C$194,10,(C$195-'Indicator Data'!AL149)/(C$195-C$194)*10))),1)</f>
        <v>2.5</v>
      </c>
      <c r="D146" s="53" t="str">
        <f>IF('Indicator Data'!AM149="No data","x",ROUND((IF(LOG('Indicator Data'!AM149*1000)&gt;D$195,10,IF(LOG('Indicator Data'!AM149*1000)&lt;D$194,0,10-(D$195-LOG('Indicator Data'!AM149*1000))/(D$195-D$194)*10))),1))</f>
        <v>x</v>
      </c>
      <c r="E146" s="54">
        <f t="shared" si="54"/>
        <v>2.5</v>
      </c>
      <c r="F146" s="53" t="str">
        <f>IF('Indicator Data'!AZ149="No data","x",ROUND(IF('Indicator Data'!AZ149&gt;F$195,10,IF('Indicator Data'!AZ149&lt;F$194,0,10-(F$195-'Indicator Data'!AZ149)/(F$195-F$194)*10)),1))</f>
        <v>x</v>
      </c>
      <c r="G146" s="53" t="str">
        <f>IF('Indicator Data'!BA149="No data","x",ROUND(IF('Indicator Data'!BA149&gt;G$195,10,IF('Indicator Data'!BA149&lt;G$194,0,10-(G$195-'Indicator Data'!BA149)/(G$195-G$194)*10)),1))</f>
        <v>x</v>
      </c>
      <c r="H146" s="54" t="str">
        <f t="shared" si="55"/>
        <v>x</v>
      </c>
      <c r="I146" s="55">
        <f>SUM(IF('Indicator Data'!AN149=0,0,'Indicator Data'!AN149),SUM('Indicator Data'!AO149:AP149))</f>
        <v>0</v>
      </c>
      <c r="J146" s="55">
        <f>I146/'Indicator Data'!CJ149*1000000</f>
        <v>0</v>
      </c>
      <c r="K146" s="53">
        <f t="shared" si="56"/>
        <v>0</v>
      </c>
      <c r="L146" s="53" t="str">
        <f>IF('Indicator Data'!AQ149="No data","x",ROUND(IF('Indicator Data'!AQ149&gt;L$195,10,IF('Indicator Data'!AQ149&lt;L$194,0,10-(L$195-'Indicator Data'!AQ149)/(L$195-L$194)*10)),1))</f>
        <v>x</v>
      </c>
      <c r="M146" s="53">
        <f>IF('Indicator Data'!AR149="No data","x",IF('Indicator Data'!AR149=0,0,ROUND(IF('Indicator Data'!AR149&gt;M$195,10,IF('Indicator Data'!AR149&lt;M$194,0,10-(M$195-'Indicator Data'!AR149)/(M$195-M$194)*10)),1)))</f>
        <v>0.9</v>
      </c>
      <c r="N146" s="54">
        <f t="shared" si="57"/>
        <v>0.5</v>
      </c>
      <c r="O146" s="56">
        <f t="shared" si="58"/>
        <v>1.8</v>
      </c>
      <c r="P146" s="67">
        <f>IF(AND('Indicator Data'!BE149="No data",'Indicator Data'!BF149="No data"),0,SUM('Indicator Data'!BE149:BG149)/1000)</f>
        <v>4.0000000000000001E-3</v>
      </c>
      <c r="Q146" s="53">
        <f t="shared" si="59"/>
        <v>0</v>
      </c>
      <c r="R146" s="57">
        <f>P146*1000/'Indicator Data'!CJ149</f>
        <v>7.5708823863421279E-5</v>
      </c>
      <c r="S146" s="53">
        <f t="shared" si="60"/>
        <v>1.7</v>
      </c>
      <c r="T146" s="58">
        <f t="shared" si="61"/>
        <v>0.9</v>
      </c>
      <c r="U146" s="53" t="str">
        <f>IF('Indicator Data'!AV149="No data","x",ROUND(IF('Indicator Data'!AV149&gt;U$195,10,IF('Indicator Data'!AV149&lt;U$194,0,10-(U$195-'Indicator Data'!AV149)/(U$195-U$194)*10)),1))</f>
        <v>x</v>
      </c>
      <c r="V146" s="53" t="str">
        <f>IF('Indicator Data'!AW149="No data","x",IF('Indicator Data'!AW149=0,0,ROUND(IF('Indicator Data'!AW149&gt;V$195,10,IF('Indicator Data'!AW149&lt;V$194,0,10-(V$195-'Indicator Data'!AW149)/(V$195-V$194)*10)),1)))</f>
        <v>x</v>
      </c>
      <c r="W146" s="53" t="str">
        <f t="shared" si="62"/>
        <v>x</v>
      </c>
      <c r="X146" s="53">
        <f>IF('Indicator Data'!AU149="No data","x",ROUND(IF('Indicator Data'!AU149&gt;X$195,10,IF('Indicator Data'!AU149&lt;X$194,0,10-(X$195-'Indicator Data'!AU149)/(X$195-X$194)*10)),1))</f>
        <v>0</v>
      </c>
      <c r="Y146" s="159" t="str">
        <f>IF('Indicator Data'!AX149="No data","x",ROUND(IF('Indicator Data'!AX149&gt;Y$195,10,IF('Indicator Data'!AX149&lt;Y$194,0,10-(Y$195-'Indicator Data'!AX149)/(Y$195-Y$194)*10)),1))</f>
        <v>x</v>
      </c>
      <c r="Z146" s="57">
        <f>IF('Indicator Data'!AY149="No data","x",IF(('Indicator Data'!AY149/'Indicator Data'!CJ149)&gt;1,1,IF('Indicator Data'!AY149&gt;'Indicator Data'!AY149,1,'Indicator Data'!AY149/'Indicator Data'!CJ149)))</f>
        <v>1.892720596585532E-4</v>
      </c>
      <c r="AA146" s="159">
        <f t="shared" si="63"/>
        <v>0</v>
      </c>
      <c r="AB146" s="54">
        <f t="shared" si="50"/>
        <v>0</v>
      </c>
      <c r="AC146" s="53">
        <f>IF('Indicator Data'!AS149="No data","x",ROUND(IF('Indicator Data'!AS149&gt;AC$195,10,IF('Indicator Data'!AS149&lt;AC$194,0,10-(AC$195-'Indicator Data'!AS149)/(AC$195-AC$194)*10)),1))</f>
        <v>0.9</v>
      </c>
      <c r="AD146" s="53" t="str">
        <f>IF('Indicator Data'!AT149="No data","x",ROUND(IF('Indicator Data'!AT149&gt;AD$195,10,IF('Indicator Data'!AT149&lt;AD$194,0,10-(AD$195-'Indicator Data'!AT149)/(AD$195-AD$194)*10)),1))</f>
        <v>x</v>
      </c>
      <c r="AE146" s="54">
        <f t="shared" si="64"/>
        <v>0.9</v>
      </c>
      <c r="AF146" s="67">
        <f>('Indicator Data'!BD149+'Indicator Data'!BC149*0.5+'Indicator Data'!BB149*0.25)/1000</f>
        <v>0</v>
      </c>
      <c r="AG146" s="59">
        <f>AF146*1000/'Indicator Data'!CJ149</f>
        <v>0</v>
      </c>
      <c r="AH146" s="54">
        <f t="shared" si="65"/>
        <v>0</v>
      </c>
      <c r="AI146" s="53">
        <f>IF('Indicator Data'!BH149="No data","x",ROUND(IF('Indicator Data'!BH149&lt;$AI$194,10,IF('Indicator Data'!BH149&gt;$AI$195,0,($AI$195-'Indicator Data'!BH149)/($AI$195-$AI$194)*10)),1))</f>
        <v>6.7</v>
      </c>
      <c r="AJ146" s="53">
        <f>IF('Indicator Data'!BI149="No data","x",ROUND(IF('Indicator Data'!BI149&gt;$AJ$195,10,IF('Indicator Data'!BI149&lt;$AJ$194,0,10-($AJ$195-'Indicator Data'!BI149)/($AJ$195-$AJ$194)*10)),1))</f>
        <v>0.2</v>
      </c>
      <c r="AK146" s="54">
        <f t="shared" si="51"/>
        <v>3.5</v>
      </c>
      <c r="AL146" s="60">
        <f t="shared" si="52"/>
        <v>1.2</v>
      </c>
      <c r="AM146" s="61">
        <f t="shared" si="53"/>
        <v>1.1000000000000001</v>
      </c>
      <c r="AN146" s="53" t="str">
        <f>IF('Indicator Data'!BJ149="No data","x",ROUND((IF(LOG('Indicator Data'!BJ149)&gt;AN$195,10,IF(LOG('Indicator Data'!BJ149)&lt;AN$194,0,10-(AN$195-LOG('Indicator Data'!BJ149))/(AN$195-AN$194)*10))),1))</f>
        <v>x</v>
      </c>
      <c r="AO146" s="53" t="str">
        <f>IF('Indicator Data'!BK149="No data","x",ROUND((IF(LOG('Indicator Data'!BK149)&gt;AO$195,10,IF(LOG('Indicator Data'!BK149)&lt;AO$194,0,10-(AO$195-LOG('Indicator Data'!BK149))/(AO$195-AO$194)*10))),1))</f>
        <v>x</v>
      </c>
      <c r="AP146" s="54" t="str">
        <f t="shared" si="66"/>
        <v>x</v>
      </c>
      <c r="AQ146" s="54">
        <f>IF('Indicator Data'!BL149=0,10,ROUND(IF(LOG('Indicator Data'!BL149)&gt;AQ$195,0,IF(LOG('Indicator Data'!BL149)&lt;AQ$194,10,(AQ$195-LOG('Indicator Data'!BL149))/(AQ$195-AQ$194)*10)),1))</f>
        <v>4.8</v>
      </c>
      <c r="AR146" s="54">
        <f>IF('Indicator Data'!BM149="No data","x",ROUND(IF('Indicator Data'!BM149&gt;AR$195,10,IF('Indicator Data'!BM149&lt;AR$194,0,10-(AR$195-'Indicator Data'!BM149)/(AR$195-AR$194)*10)),1))</f>
        <v>2</v>
      </c>
      <c r="AS146" s="56">
        <f t="shared" si="67"/>
        <v>3.4</v>
      </c>
      <c r="AT146" s="53" t="str">
        <f>IF('Indicator Data'!BN149="No data","x",ROUND(IF('Indicator Data'!BN149^2&gt;AT$195,0,IF('Indicator Data'!BN149^2&lt;AT$194,10,(AT$195-'Indicator Data'!BN149^2)/(AT$195-AT$194)*10)),1))</f>
        <v>x</v>
      </c>
      <c r="AU146" s="53">
        <f>IF('Indicator Data'!BO149="No data","x",ROUND(IF('Indicator Data'!BO149&gt;AU$195,0,IF('Indicator Data'!BO149&lt;AU$194,10,(AU$195-'Indicator Data'!BO149)/(AU$195-AU$194)*10)),1))</f>
        <v>2.7</v>
      </c>
      <c r="AV146" s="53">
        <f>IF('Indicator Data'!BP149="No data","x",ROUND(IF('Indicator Data'!BP149&gt;AV$195,0,IF('Indicator Data'!BP149&lt;AV$194,10,(AV$195-'Indicator Data'!BP149)/(AV$195-AV$194)*10)),1))</f>
        <v>3.4</v>
      </c>
      <c r="AW146" s="54">
        <f t="shared" si="68"/>
        <v>3.1</v>
      </c>
      <c r="AX146" s="54" t="str">
        <f>IF('Indicator Data'!BQ149="No data","x",ROUND(IF('Indicator Data'!BQ149&gt;AX$195,0,IF('Indicator Data'!BQ149&lt;AX$194,10,(AX$195-'Indicator Data'!BQ149)/(AX$195-AX$194)*10)),1))</f>
        <v>x</v>
      </c>
      <c r="AY146" s="56">
        <f t="shared" si="69"/>
        <v>3.1</v>
      </c>
      <c r="AZ146" s="61">
        <f t="shared" si="70"/>
        <v>3.3</v>
      </c>
    </row>
    <row r="147" spans="1:52" s="2" customFormat="1" x14ac:dyDescent="0.3">
      <c r="A147" s="98" t="str">
        <f>'Indicator Data'!A150</f>
        <v>Saint Lucia</v>
      </c>
      <c r="B147" s="39" t="str">
        <f>'Indicator Data'!B150</f>
        <v>LCA</v>
      </c>
      <c r="C147" s="53">
        <f>ROUND(IF('Indicator Data'!AL150="No data",IF((0.1022*LN('Indicator Data'!CI150)-0.1711)&gt;C$195,0,IF((0.1022*LN('Indicator Data'!CI150)-0.1711)&lt;C$194,10,(C$195-(0.1022*LN('Indicator Data'!CI150)-0.1711))/(C$195-C$194)*10)),IF('Indicator Data'!AL150&gt;C$195,0,IF('Indicator Data'!AL150&lt;C$194,10,(C$195-'Indicator Data'!AL150)/(C$195-C$194)*10))),1)</f>
        <v>3.1</v>
      </c>
      <c r="D147" s="53">
        <f>IF('Indicator Data'!AM150="No data","x",ROUND((IF(LOG('Indicator Data'!AM150*1000)&gt;D$195,10,IF(LOG('Indicator Data'!AM150*1000)&lt;D$194,0,10-(D$195-LOG('Indicator Data'!AM150*1000))/(D$195-D$194)*10))),1))</f>
        <v>3.2</v>
      </c>
      <c r="E147" s="54">
        <f t="shared" si="54"/>
        <v>3.2</v>
      </c>
      <c r="F147" s="53">
        <f>IF('Indicator Data'!AZ150="No data","x",ROUND(IF('Indicator Data'!AZ150&gt;F$195,10,IF('Indicator Data'!AZ150&lt;F$194,0,10-(F$195-'Indicator Data'!AZ150)/(F$195-F$194)*10)),1))</f>
        <v>4.4000000000000004</v>
      </c>
      <c r="G147" s="53">
        <f>IF('Indicator Data'!BA150="No data","x",ROUND(IF('Indicator Data'!BA150&gt;G$195,10,IF('Indicator Data'!BA150&lt;G$194,0,10-(G$195-'Indicator Data'!BA150)/(G$195-G$194)*10)),1))</f>
        <v>6.6</v>
      </c>
      <c r="H147" s="54">
        <f t="shared" si="55"/>
        <v>5.5</v>
      </c>
      <c r="I147" s="55">
        <f>SUM(IF('Indicator Data'!AN150=0,0,'Indicator Data'!AN150),SUM('Indicator Data'!AO150:AP150))</f>
        <v>7.18</v>
      </c>
      <c r="J147" s="55">
        <f>I147/'Indicator Data'!CJ150*1000000</f>
        <v>39.278973713723019</v>
      </c>
      <c r="K147" s="53">
        <f t="shared" si="56"/>
        <v>0.8</v>
      </c>
      <c r="L147" s="53">
        <f>IF('Indicator Data'!AQ150="No data","x",ROUND(IF('Indicator Data'!AQ150&gt;L$195,10,IF('Indicator Data'!AQ150&lt;L$194,0,10-(L$195-'Indicator Data'!AQ150)/(L$195-L$194)*10)),1))</f>
        <v>0.3</v>
      </c>
      <c r="M147" s="53">
        <f>IF('Indicator Data'!AR150="No data","x",IF('Indicator Data'!AR150=0,0,ROUND(IF('Indicator Data'!AR150&gt;M$195,10,IF('Indicator Data'!AR150&lt;M$194,0,10-(M$195-'Indicator Data'!AR150)/(M$195-M$194)*10)),1)))</f>
        <v>0.7</v>
      </c>
      <c r="N147" s="54">
        <f t="shared" si="57"/>
        <v>0.6</v>
      </c>
      <c r="O147" s="56">
        <f t="shared" si="58"/>
        <v>3.1</v>
      </c>
      <c r="P147" s="67">
        <f>IF(AND('Indicator Data'!BE150="No data",'Indicator Data'!BF150="No data"),0,SUM('Indicator Data'!BE150:BG150)/1000)</f>
        <v>2E-3</v>
      </c>
      <c r="Q147" s="53">
        <f t="shared" si="59"/>
        <v>0</v>
      </c>
      <c r="R147" s="57">
        <f>P147*1000/'Indicator Data'!CJ150</f>
        <v>1.0941218304658224E-5</v>
      </c>
      <c r="S147" s="53">
        <f t="shared" si="60"/>
        <v>0</v>
      </c>
      <c r="T147" s="58">
        <f t="shared" si="61"/>
        <v>0</v>
      </c>
      <c r="U147" s="53" t="str">
        <f>IF('Indicator Data'!AV150="No data","x",ROUND(IF('Indicator Data'!AV150&gt;U$195,10,IF('Indicator Data'!AV150&lt;U$194,0,10-(U$195-'Indicator Data'!AV150)/(U$195-U$194)*10)),1))</f>
        <v>x</v>
      </c>
      <c r="V147" s="53" t="str">
        <f>IF('Indicator Data'!AW150="No data","x",IF('Indicator Data'!AW150=0,0,ROUND(IF('Indicator Data'!AW150&gt;V$195,10,IF('Indicator Data'!AW150&lt;V$194,0,10-(V$195-'Indicator Data'!AW150)/(V$195-V$194)*10)),1)))</f>
        <v>x</v>
      </c>
      <c r="W147" s="53" t="str">
        <f t="shared" si="62"/>
        <v>x</v>
      </c>
      <c r="X147" s="53">
        <f>IF('Indicator Data'!AU150="No data","x",ROUND(IF('Indicator Data'!AU150&gt;X$195,10,IF('Indicator Data'!AU150&lt;X$194,0,10-(X$195-'Indicator Data'!AU150)/(X$195-X$194)*10)),1))</f>
        <v>0.1</v>
      </c>
      <c r="Y147" s="159" t="str">
        <f>IF('Indicator Data'!AX150="No data","x",ROUND(IF('Indicator Data'!AX150&gt;Y$195,10,IF('Indicator Data'!AX150&lt;Y$194,0,10-(Y$195-'Indicator Data'!AX150)/(Y$195-Y$194)*10)),1))</f>
        <v>x</v>
      </c>
      <c r="Z147" s="57">
        <f>IF('Indicator Data'!AY150="No data","x",IF(('Indicator Data'!AY150/'Indicator Data'!CJ150)&gt;1,1,IF('Indicator Data'!AY150&gt;'Indicator Data'!AY150,1,'Indicator Data'!AY150/'Indicator Data'!CJ150)))</f>
        <v>0.12836784375940261</v>
      </c>
      <c r="AA147" s="159">
        <f t="shared" si="63"/>
        <v>1.4</v>
      </c>
      <c r="AB147" s="54">
        <f t="shared" si="50"/>
        <v>0.8</v>
      </c>
      <c r="AC147" s="53">
        <f>IF('Indicator Data'!AS150="No data","x",ROUND(IF('Indicator Data'!AS150&gt;AC$195,10,IF('Indicator Data'!AS150&lt;AC$194,0,10-(AC$195-'Indicator Data'!AS150)/(AC$195-AC$194)*10)),1))</f>
        <v>1.3</v>
      </c>
      <c r="AD147" s="53">
        <f>IF('Indicator Data'!AT150="No data","x",ROUND(IF('Indicator Data'!AT150&gt;AD$195,10,IF('Indicator Data'!AT150&lt;AD$194,0,10-(AD$195-'Indicator Data'!AT150)/(AD$195-AD$194)*10)),1))</f>
        <v>0.6</v>
      </c>
      <c r="AE147" s="54">
        <f t="shared" si="64"/>
        <v>1</v>
      </c>
      <c r="AF147" s="67">
        <f>('Indicator Data'!BD150+'Indicator Data'!BC150*0.5+'Indicator Data'!BB150*0.25)/1000</f>
        <v>0</v>
      </c>
      <c r="AG147" s="59">
        <f>AF147*1000/'Indicator Data'!CJ150</f>
        <v>0</v>
      </c>
      <c r="AH147" s="54">
        <f t="shared" si="65"/>
        <v>0</v>
      </c>
      <c r="AI147" s="53">
        <f>IF('Indicator Data'!BH150="No data","x",ROUND(IF('Indicator Data'!BH150&lt;$AI$194,10,IF('Indicator Data'!BH150&gt;$AI$195,0,($AI$195-'Indicator Data'!BH150)/($AI$195-$AI$194)*10)),1))</f>
        <v>7.5</v>
      </c>
      <c r="AJ147" s="53">
        <f>IF('Indicator Data'!BI150="No data","x",ROUND(IF('Indicator Data'!BI150&gt;$AJ$195,10,IF('Indicator Data'!BI150&lt;$AJ$194,0,10-($AJ$195-'Indicator Data'!BI150)/($AJ$195-$AJ$194)*10)),1))</f>
        <v>4.4000000000000004</v>
      </c>
      <c r="AK147" s="54">
        <f t="shared" si="51"/>
        <v>6</v>
      </c>
      <c r="AL147" s="60">
        <f t="shared" si="52"/>
        <v>2.2999999999999998</v>
      </c>
      <c r="AM147" s="61">
        <f t="shared" si="53"/>
        <v>1.2</v>
      </c>
      <c r="AN147" s="53" t="str">
        <f>IF('Indicator Data'!BJ150="No data","x",ROUND((IF(LOG('Indicator Data'!BJ150)&gt;AN$195,10,IF(LOG('Indicator Data'!BJ150)&lt;AN$194,0,10-(AN$195-LOG('Indicator Data'!BJ150))/(AN$195-AN$194)*10))),1))</f>
        <v>x</v>
      </c>
      <c r="AO147" s="53">
        <f>IF('Indicator Data'!BK150="No data","x",ROUND((IF(LOG('Indicator Data'!BK150)&gt;AO$195,10,IF(LOG('Indicator Data'!BK150)&lt;AO$194,0,10-(AO$195-LOG('Indicator Data'!BK150))/(AO$195-AO$194)*10))),1))</f>
        <v>4</v>
      </c>
      <c r="AP147" s="54">
        <f t="shared" si="66"/>
        <v>4</v>
      </c>
      <c r="AQ147" s="54">
        <f>IF('Indicator Data'!BL150=0,10,ROUND(IF(LOG('Indicator Data'!BL150)&gt;AQ$195,0,IF(LOG('Indicator Data'!BL150)&lt;AQ$194,10,(AQ$195-LOG('Indicator Data'!BL150))/(AQ$195-AQ$194)*10)),1))</f>
        <v>6.4</v>
      </c>
      <c r="AR147" s="54">
        <f>IF('Indicator Data'!BM150="No data","x",ROUND(IF('Indicator Data'!BM150&gt;AR$195,10,IF('Indicator Data'!BM150&lt;AR$194,0,10-(AR$195-'Indicator Data'!BM150)/(AR$195-AR$194)*10)),1))</f>
        <v>10</v>
      </c>
      <c r="AS147" s="56">
        <f t="shared" si="67"/>
        <v>6.8</v>
      </c>
      <c r="AT147" s="53" t="str">
        <f>IF('Indicator Data'!BN150="No data","x",ROUND(IF('Indicator Data'!BN150^2&gt;AT$195,0,IF('Indicator Data'!BN150^2&lt;AT$194,10,(AT$195-'Indicator Data'!BN150^2)/(AT$195-AT$194)*10)),1))</f>
        <v>x</v>
      </c>
      <c r="AU147" s="53">
        <f>IF('Indicator Data'!BO150="No data","x",ROUND(IF('Indicator Data'!BO150&gt;AU$195,0,IF('Indicator Data'!BO150&lt;AU$194,10,(AU$195-'Indicator Data'!BO150)/(AU$195-AU$194)*10)),1))</f>
        <v>5</v>
      </c>
      <c r="AV147" s="53">
        <f>IF('Indicator Data'!BP150="No data","x",ROUND(IF('Indicator Data'!BP150&gt;AV$195,0,IF('Indicator Data'!BP150&lt;AV$194,10,(AV$195-'Indicator Data'!BP150)/(AV$195-AV$194)*10)),1))</f>
        <v>7.1</v>
      </c>
      <c r="AW147" s="54">
        <f t="shared" si="68"/>
        <v>6.1</v>
      </c>
      <c r="AX147" s="54" t="str">
        <f>IF('Indicator Data'!BQ150="No data","x",ROUND(IF('Indicator Data'!BQ150&gt;AX$195,0,IF('Indicator Data'!BQ150&lt;AX$194,10,(AX$195-'Indicator Data'!BQ150)/(AX$195-AX$194)*10)),1))</f>
        <v>x</v>
      </c>
      <c r="AY147" s="56">
        <f t="shared" si="69"/>
        <v>6.1</v>
      </c>
      <c r="AZ147" s="61">
        <f t="shared" si="70"/>
        <v>6.5</v>
      </c>
    </row>
    <row r="148" spans="1:52" s="2" customFormat="1" x14ac:dyDescent="0.3">
      <c r="A148" s="98" t="str">
        <f>'Indicator Data'!A151</f>
        <v>Saint Vincent and the Grenadines</v>
      </c>
      <c r="B148" s="39" t="str">
        <f>'Indicator Data'!B151</f>
        <v>VCT</v>
      </c>
      <c r="C148" s="53">
        <f>ROUND(IF('Indicator Data'!AL151="No data",IF((0.1022*LN('Indicator Data'!CI151)-0.1711)&gt;C$195,0,IF((0.1022*LN('Indicator Data'!CI151)-0.1711)&lt;C$194,10,(C$195-(0.1022*LN('Indicator Data'!CI151)-0.1711))/(C$195-C$194)*10)),IF('Indicator Data'!AL151&gt;C$195,0,IF('Indicator Data'!AL151&lt;C$194,10,(C$195-'Indicator Data'!AL151)/(C$195-C$194)*10))),1)</f>
        <v>3.4</v>
      </c>
      <c r="D148" s="53" t="str">
        <f>IF('Indicator Data'!AM151="No data","x",ROUND((IF(LOG('Indicator Data'!AM151*1000)&gt;D$195,10,IF(LOG('Indicator Data'!AM151*1000)&lt;D$194,0,10-(D$195-LOG('Indicator Data'!AM151*1000))/(D$195-D$194)*10))),1))</f>
        <v>x</v>
      </c>
      <c r="E148" s="54">
        <f t="shared" si="54"/>
        <v>3.4</v>
      </c>
      <c r="F148" s="53" t="str">
        <f>IF('Indicator Data'!AZ151="No data","x",ROUND(IF('Indicator Data'!AZ151&gt;F$195,10,IF('Indicator Data'!AZ151&lt;F$194,0,10-(F$195-'Indicator Data'!AZ151)/(F$195-F$194)*10)),1))</f>
        <v>x</v>
      </c>
      <c r="G148" s="53" t="str">
        <f>IF('Indicator Data'!BA151="No data","x",ROUND(IF('Indicator Data'!BA151&gt;G$195,10,IF('Indicator Data'!BA151&lt;G$194,0,10-(G$195-'Indicator Data'!BA151)/(G$195-G$194)*10)),1))</f>
        <v>x</v>
      </c>
      <c r="H148" s="54" t="str">
        <f t="shared" si="55"/>
        <v>x</v>
      </c>
      <c r="I148" s="55">
        <f>SUM(IF('Indicator Data'!AN151=0,0,'Indicator Data'!AN151),SUM('Indicator Data'!AO151:AP151))</f>
        <v>4.5999999999999996</v>
      </c>
      <c r="J148" s="55">
        <f>I148/'Indicator Data'!CJ151*1000000</f>
        <v>41.593952600978355</v>
      </c>
      <c r="K148" s="53">
        <f t="shared" si="56"/>
        <v>0.8</v>
      </c>
      <c r="L148" s="53">
        <f>IF('Indicator Data'!AQ151="No data","x",ROUND(IF('Indicator Data'!AQ151&gt;L$195,10,IF('Indicator Data'!AQ151&lt;L$194,0,10-(L$195-'Indicator Data'!AQ151)/(L$195-L$194)*10)),1))</f>
        <v>1.5</v>
      </c>
      <c r="M148" s="53">
        <f>IF('Indicator Data'!AR151="No data","x",IF('Indicator Data'!AR151=0,0,ROUND(IF('Indicator Data'!AR151&gt;M$195,10,IF('Indicator Data'!AR151&lt;M$194,0,10-(M$195-'Indicator Data'!AR151)/(M$195-M$194)*10)),1)))</f>
        <v>1.9</v>
      </c>
      <c r="N148" s="54">
        <f t="shared" si="57"/>
        <v>1.4</v>
      </c>
      <c r="O148" s="56">
        <f t="shared" si="58"/>
        <v>2.7</v>
      </c>
      <c r="P148" s="67">
        <f>IF(AND('Indicator Data'!BE151="No data",'Indicator Data'!BF151="No data"),0,SUM('Indicator Data'!BE151:BG151)/1000)</f>
        <v>0</v>
      </c>
      <c r="Q148" s="53">
        <f t="shared" si="59"/>
        <v>0</v>
      </c>
      <c r="R148" s="57">
        <f>P148*1000/'Indicator Data'!CJ151</f>
        <v>0</v>
      </c>
      <c r="S148" s="53">
        <f t="shared" si="60"/>
        <v>0</v>
      </c>
      <c r="T148" s="58">
        <f t="shared" si="61"/>
        <v>0</v>
      </c>
      <c r="U148" s="53" t="str">
        <f>IF('Indicator Data'!AV151="No data","x",ROUND(IF('Indicator Data'!AV151&gt;U$195,10,IF('Indicator Data'!AV151&lt;U$194,0,10-(U$195-'Indicator Data'!AV151)/(U$195-U$194)*10)),1))</f>
        <v>x</v>
      </c>
      <c r="V148" s="53" t="str">
        <f>IF('Indicator Data'!AW151="No data","x",IF('Indicator Data'!AW151=0,0,ROUND(IF('Indicator Data'!AW151&gt;V$195,10,IF('Indicator Data'!AW151&lt;V$194,0,10-(V$195-'Indicator Data'!AW151)/(V$195-V$194)*10)),1)))</f>
        <v>x</v>
      </c>
      <c r="W148" s="53" t="str">
        <f t="shared" si="62"/>
        <v>x</v>
      </c>
      <c r="X148" s="53">
        <f>IF('Indicator Data'!AU151="No data","x",ROUND(IF('Indicator Data'!AU151&gt;X$195,10,IF('Indicator Data'!AU151&lt;X$194,0,10-(X$195-'Indicator Data'!AU151)/(X$195-X$194)*10)),1))</f>
        <v>0</v>
      </c>
      <c r="Y148" s="159" t="str">
        <f>IF('Indicator Data'!AX151="No data","x",ROUND(IF('Indicator Data'!AX151&gt;Y$195,10,IF('Indicator Data'!AX151&lt;Y$194,0,10-(Y$195-'Indicator Data'!AX151)/(Y$195-Y$194)*10)),1))</f>
        <v>x</v>
      </c>
      <c r="Z148" s="57">
        <f>IF('Indicator Data'!AY151="No data","x",IF(('Indicator Data'!AY151/'Indicator Data'!CJ151)&gt;1,1,IF('Indicator Data'!AY151&gt;'Indicator Data'!AY151,1,'Indicator Data'!AY151/'Indicator Data'!CJ151)))</f>
        <v>4.5210818044541695E-5</v>
      </c>
      <c r="AA148" s="159">
        <f t="shared" si="63"/>
        <v>0</v>
      </c>
      <c r="AB148" s="54">
        <f t="shared" si="50"/>
        <v>0</v>
      </c>
      <c r="AC148" s="53">
        <f>IF('Indicator Data'!AS151="No data","x",ROUND(IF('Indicator Data'!AS151&gt;AC$195,10,IF('Indicator Data'!AS151&lt;AC$194,0,10-(AC$195-'Indicator Data'!AS151)/(AC$195-AC$194)*10)),1))</f>
        <v>1.3</v>
      </c>
      <c r="AD148" s="53" t="str">
        <f>IF('Indicator Data'!AT151="No data","x",ROUND(IF('Indicator Data'!AT151&gt;AD$195,10,IF('Indicator Data'!AT151&lt;AD$194,0,10-(AD$195-'Indicator Data'!AT151)/(AD$195-AD$194)*10)),1))</f>
        <v>x</v>
      </c>
      <c r="AE148" s="54">
        <f t="shared" si="64"/>
        <v>1.3</v>
      </c>
      <c r="AF148" s="67">
        <f>('Indicator Data'!BD151+'Indicator Data'!BC151*0.5+'Indicator Data'!BB151*0.25)/1000</f>
        <v>0</v>
      </c>
      <c r="AG148" s="59">
        <f>AF148*1000/'Indicator Data'!CJ151</f>
        <v>0</v>
      </c>
      <c r="AH148" s="54">
        <f t="shared" si="65"/>
        <v>0</v>
      </c>
      <c r="AI148" s="53">
        <f>IF('Indicator Data'!BH151="No data","x",ROUND(IF('Indicator Data'!BH151&lt;$AI$194,10,IF('Indicator Data'!BH151&gt;$AI$195,0,($AI$195-'Indicator Data'!BH151)/($AI$195-$AI$194)*10)),1))</f>
        <v>3.9</v>
      </c>
      <c r="AJ148" s="53">
        <f>IF('Indicator Data'!BI151="No data","x",ROUND(IF('Indicator Data'!BI151&gt;$AJ$195,10,IF('Indicator Data'!BI151&lt;$AJ$194,0,10-($AJ$195-'Indicator Data'!BI151)/($AJ$195-$AJ$194)*10)),1))</f>
        <v>0.2</v>
      </c>
      <c r="AK148" s="54">
        <f t="shared" si="51"/>
        <v>2.1</v>
      </c>
      <c r="AL148" s="60">
        <f t="shared" si="52"/>
        <v>0.9</v>
      </c>
      <c r="AM148" s="61">
        <f t="shared" si="53"/>
        <v>0.5</v>
      </c>
      <c r="AN148" s="53" t="str">
        <f>IF('Indicator Data'!BJ151="No data","x",ROUND((IF(LOG('Indicator Data'!BJ151)&gt;AN$195,10,IF(LOG('Indicator Data'!BJ151)&lt;AN$194,0,10-(AN$195-LOG('Indicator Data'!BJ151))/(AN$195-AN$194)*10))),1))</f>
        <v>x</v>
      </c>
      <c r="AO148" s="53">
        <f>IF('Indicator Data'!BK151="No data","x",ROUND((IF(LOG('Indicator Data'!BK151)&gt;AO$195,10,IF(LOG('Indicator Data'!BK151)&lt;AO$194,0,10-(AO$195-LOG('Indicator Data'!BK151))/(AO$195-AO$194)*10))),1))</f>
        <v>2.2000000000000002</v>
      </c>
      <c r="AP148" s="54">
        <f t="shared" si="66"/>
        <v>2.2000000000000002</v>
      </c>
      <c r="AQ148" s="54">
        <f>IF('Indicator Data'!BL151=0,10,ROUND(IF(LOG('Indicator Data'!BL151)&gt;AQ$195,0,IF(LOG('Indicator Data'!BL151)&lt;AQ$194,10,(AQ$195-LOG('Indicator Data'!BL151))/(AQ$195-AQ$194)*10)),1))</f>
        <v>5.3</v>
      </c>
      <c r="AR148" s="54">
        <f>IF('Indicator Data'!BM151="No data","x",ROUND(IF('Indicator Data'!BM151&gt;AR$195,10,IF('Indicator Data'!BM151&lt;AR$194,0,10-(AR$195-'Indicator Data'!BM151)/(AR$195-AR$194)*10)),1))</f>
        <v>2</v>
      </c>
      <c r="AS148" s="56">
        <f t="shared" si="67"/>
        <v>3.2</v>
      </c>
      <c r="AT148" s="53" t="str">
        <f>IF('Indicator Data'!BN151="No data","x",ROUND(IF('Indicator Data'!BN151^2&gt;AT$195,0,IF('Indicator Data'!BN151^2&lt;AT$194,10,(AT$195-'Indicator Data'!BN151^2)/(AT$195-AT$194)*10)),1))</f>
        <v>x</v>
      </c>
      <c r="AU148" s="53">
        <f>IF('Indicator Data'!BO151="No data","x",ROUND(IF('Indicator Data'!BO151&gt;AU$195,0,IF('Indicator Data'!BO151&lt;AU$194,10,(AU$195-'Indicator Data'!BO151)/(AU$195-AU$194)*10)),1))</f>
        <v>5.3</v>
      </c>
      <c r="AV148" s="53">
        <f>IF('Indicator Data'!BP151="No data","x",ROUND(IF('Indicator Data'!BP151&gt;AV$195,0,IF('Indicator Data'!BP151&lt;AV$194,10,(AV$195-'Indicator Data'!BP151)/(AV$195-AV$194)*10)),1))</f>
        <v>7.2</v>
      </c>
      <c r="AW148" s="54">
        <f t="shared" si="68"/>
        <v>6.3</v>
      </c>
      <c r="AX148" s="54" t="str">
        <f>IF('Indicator Data'!BQ151="No data","x",ROUND(IF('Indicator Data'!BQ151&gt;AX$195,0,IF('Indicator Data'!BQ151&lt;AX$194,10,(AX$195-'Indicator Data'!BQ151)/(AX$195-AX$194)*10)),1))</f>
        <v>x</v>
      </c>
      <c r="AY148" s="56">
        <f t="shared" si="69"/>
        <v>6.3</v>
      </c>
      <c r="AZ148" s="61">
        <f t="shared" si="70"/>
        <v>4.8</v>
      </c>
    </row>
    <row r="149" spans="1:52" s="2" customFormat="1" x14ac:dyDescent="0.3">
      <c r="A149" s="98" t="str">
        <f>'Indicator Data'!A152</f>
        <v>Samoa</v>
      </c>
      <c r="B149" s="39" t="str">
        <f>'Indicator Data'!B152</f>
        <v>WSM</v>
      </c>
      <c r="C149" s="53">
        <f>ROUND(IF('Indicator Data'!AL152="No data",IF((0.1022*LN('Indicator Data'!CI152)-0.1711)&gt;C$195,0,IF((0.1022*LN('Indicator Data'!CI152)-0.1711)&lt;C$194,10,(C$195-(0.1022*LN('Indicator Data'!CI152)-0.1711))/(C$195-C$194)*10)),IF('Indicator Data'!AL152&gt;C$195,0,IF('Indicator Data'!AL152&lt;C$194,10,(C$195-'Indicator Data'!AL152)/(C$195-C$194)*10))),1)</f>
        <v>3.9</v>
      </c>
      <c r="D149" s="53" t="str">
        <f>IF('Indicator Data'!AM152="No data","x",ROUND((IF(LOG('Indicator Data'!AM152*1000)&gt;D$195,10,IF(LOG('Indicator Data'!AM152*1000)&lt;D$194,0,10-(D$195-LOG('Indicator Data'!AM152*1000))/(D$195-D$194)*10))),1))</f>
        <v>x</v>
      </c>
      <c r="E149" s="54">
        <f t="shared" si="54"/>
        <v>3.9</v>
      </c>
      <c r="F149" s="53">
        <f>IF('Indicator Data'!AZ152="No data","x",ROUND(IF('Indicator Data'!AZ152&gt;F$195,10,IF('Indicator Data'!AZ152&lt;F$194,0,10-(F$195-'Indicator Data'!AZ152)/(F$195-F$194)*10)),1))</f>
        <v>4.9000000000000004</v>
      </c>
      <c r="G149" s="53">
        <f>IF('Indicator Data'!BA152="No data","x",ROUND(IF('Indicator Data'!BA152&gt;G$195,10,IF('Indicator Data'!BA152&lt;G$194,0,10-(G$195-'Indicator Data'!BA152)/(G$195-G$194)*10)),1))</f>
        <v>3.4</v>
      </c>
      <c r="H149" s="54">
        <f t="shared" si="55"/>
        <v>4.2</v>
      </c>
      <c r="I149" s="55">
        <f>SUM(IF('Indicator Data'!AN152=0,0,'Indicator Data'!AN152),SUM('Indicator Data'!AO152:AP152))</f>
        <v>194.60369000000003</v>
      </c>
      <c r="J149" s="55">
        <f>I149/'Indicator Data'!CJ152*1000000</f>
        <v>987.36987107609116</v>
      </c>
      <c r="K149" s="53">
        <f t="shared" si="56"/>
        <v>10</v>
      </c>
      <c r="L149" s="53">
        <f>IF('Indicator Data'!AQ152="No data","x",ROUND(IF('Indicator Data'!AQ152&gt;L$195,10,IF('Indicator Data'!AQ152&lt;L$194,0,10-(L$195-'Indicator Data'!AQ152)/(L$195-L$194)*10)),1))</f>
        <v>9.6999999999999993</v>
      </c>
      <c r="M149" s="53">
        <f>IF('Indicator Data'!AR152="No data","x",IF('Indicator Data'!AR152=0,0,ROUND(IF('Indicator Data'!AR152&gt;M$195,10,IF('Indicator Data'!AR152&lt;M$194,0,10-(M$195-'Indicator Data'!AR152)/(M$195-M$194)*10)),1)))</f>
        <v>6</v>
      </c>
      <c r="N149" s="54">
        <f t="shared" si="57"/>
        <v>8.6</v>
      </c>
      <c r="O149" s="56">
        <f t="shared" si="58"/>
        <v>5.2</v>
      </c>
      <c r="P149" s="67">
        <f>IF(AND('Indicator Data'!BE152="No data",'Indicator Data'!BF152="No data"),0,SUM('Indicator Data'!BE152:BG152)/1000)</f>
        <v>0</v>
      </c>
      <c r="Q149" s="53">
        <f t="shared" si="59"/>
        <v>0</v>
      </c>
      <c r="R149" s="57">
        <f>P149*1000/'Indicator Data'!CJ152</f>
        <v>0</v>
      </c>
      <c r="S149" s="53">
        <f t="shared" si="60"/>
        <v>0</v>
      </c>
      <c r="T149" s="58">
        <f t="shared" si="61"/>
        <v>0</v>
      </c>
      <c r="U149" s="53" t="str">
        <f>IF('Indicator Data'!AV152="No data","x",ROUND(IF('Indicator Data'!AV152&gt;U$195,10,IF('Indicator Data'!AV152&lt;U$194,0,10-(U$195-'Indicator Data'!AV152)/(U$195-U$194)*10)),1))</f>
        <v>x</v>
      </c>
      <c r="V149" s="53" t="str">
        <f>IF('Indicator Data'!AW152="No data","x",IF('Indicator Data'!AW152=0,0,ROUND(IF('Indicator Data'!AW152&gt;V$195,10,IF('Indicator Data'!AW152&lt;V$194,0,10-(V$195-'Indicator Data'!AW152)/(V$195-V$194)*10)),1)))</f>
        <v>x</v>
      </c>
      <c r="W149" s="53" t="str">
        <f t="shared" si="62"/>
        <v>x</v>
      </c>
      <c r="X149" s="53">
        <f>IF('Indicator Data'!AU152="No data","x",ROUND(IF('Indicator Data'!AU152&gt;X$195,10,IF('Indicator Data'!AU152&lt;X$194,0,10-(X$195-'Indicator Data'!AU152)/(X$195-X$194)*10)),1))</f>
        <v>0.3</v>
      </c>
      <c r="Y149" s="159" t="str">
        <f>IF('Indicator Data'!AX152="No data","x",ROUND(IF('Indicator Data'!AX152&gt;Y$195,10,IF('Indicator Data'!AX152&lt;Y$194,0,10-(Y$195-'Indicator Data'!AX152)/(Y$195-Y$194)*10)),1))</f>
        <v>x</v>
      </c>
      <c r="Z149" s="57">
        <f>IF('Indicator Data'!AY152="No data","x",IF(('Indicator Data'!AY152/'Indicator Data'!CJ152)&gt;1,1,IF('Indicator Data'!AY152&gt;'Indicator Data'!AY152,1,'Indicator Data'!AY152/'Indicator Data'!CJ152)))</f>
        <v>0.31114752933894152</v>
      </c>
      <c r="AA149" s="159">
        <f t="shared" si="63"/>
        <v>3.5</v>
      </c>
      <c r="AB149" s="54">
        <f t="shared" si="50"/>
        <v>1.9</v>
      </c>
      <c r="AC149" s="53">
        <f>IF('Indicator Data'!AS152="No data","x",ROUND(IF('Indicator Data'!AS152&gt;AC$195,10,IF('Indicator Data'!AS152&lt;AC$194,0,10-(AC$195-'Indicator Data'!AS152)/(AC$195-AC$194)*10)),1))</f>
        <v>1.2</v>
      </c>
      <c r="AD149" s="53">
        <f>IF('Indicator Data'!AT152="No data","x",ROUND(IF('Indicator Data'!AT152&gt;AD$195,10,IF('Indicator Data'!AT152&lt;AD$194,0,10-(AD$195-'Indicator Data'!AT152)/(AD$195-AD$194)*10)),1))</f>
        <v>0.6</v>
      </c>
      <c r="AE149" s="54">
        <f t="shared" si="64"/>
        <v>0.9</v>
      </c>
      <c r="AF149" s="67">
        <f>('Indicator Data'!BD152+'Indicator Data'!BC152*0.5+'Indicator Data'!BB152*0.25)/1000</f>
        <v>2.9359999999999999</v>
      </c>
      <c r="AG149" s="59">
        <f>AF149*1000/'Indicator Data'!CJ152</f>
        <v>1.4896520931742882E-2</v>
      </c>
      <c r="AH149" s="54">
        <f t="shared" si="65"/>
        <v>1.5</v>
      </c>
      <c r="AI149" s="53">
        <f>IF('Indicator Data'!BH152="No data","x",ROUND(IF('Indicator Data'!BH152&lt;$AI$194,10,IF('Indicator Data'!BH152&gt;$AI$195,0,($AI$195-'Indicator Data'!BH152)/($AI$195-$AI$194)*10)),1))</f>
        <v>2.5</v>
      </c>
      <c r="AJ149" s="53">
        <f>IF('Indicator Data'!BI152="No data","x",ROUND(IF('Indicator Data'!BI152&gt;$AJ$195,10,IF('Indicator Data'!BI152&lt;$AJ$194,0,10-($AJ$195-'Indicator Data'!BI152)/($AJ$195-$AJ$194)*10)),1))</f>
        <v>0</v>
      </c>
      <c r="AK149" s="54">
        <f t="shared" si="51"/>
        <v>1.3</v>
      </c>
      <c r="AL149" s="60">
        <f t="shared" si="52"/>
        <v>1.4</v>
      </c>
      <c r="AM149" s="61">
        <f t="shared" si="53"/>
        <v>0.7</v>
      </c>
      <c r="AN149" s="53">
        <f>IF('Indicator Data'!BJ152="No data","x",ROUND((IF(LOG('Indicator Data'!BJ152)&gt;AN$195,10,IF(LOG('Indicator Data'!BJ152)&lt;AN$194,0,10-(AN$195-LOG('Indicator Data'!BJ152))/(AN$195-AN$194)*10))),1))</f>
        <v>2.8</v>
      </c>
      <c r="AO149" s="53">
        <f>IF('Indicator Data'!BK152="No data","x",ROUND((IF(LOG('Indicator Data'!BK152)&gt;AO$195,10,IF(LOG('Indicator Data'!BK152)&lt;AO$194,0,10-(AO$195-LOG('Indicator Data'!BK152))/(AO$195-AO$194)*10))),1))</f>
        <v>2.9</v>
      </c>
      <c r="AP149" s="54">
        <f t="shared" si="66"/>
        <v>2.9</v>
      </c>
      <c r="AQ149" s="54">
        <f>IF('Indicator Data'!BL152=0,10,ROUND(IF(LOG('Indicator Data'!BL152)&gt;AQ$195,0,IF(LOG('Indicator Data'!BL152)&lt;AQ$194,10,(AQ$195-LOG('Indicator Data'!BL152))/(AQ$195-AQ$194)*10)),1))</f>
        <v>6.1</v>
      </c>
      <c r="AR149" s="54">
        <f>IF('Indicator Data'!BM152="No data","x",ROUND(IF('Indicator Data'!BM152&gt;AR$195,10,IF('Indicator Data'!BM152&lt;AR$194,0,10-(AR$195-'Indicator Data'!BM152)/(AR$195-AR$194)*10)),1))</f>
        <v>4</v>
      </c>
      <c r="AS149" s="56">
        <f t="shared" si="67"/>
        <v>4.3</v>
      </c>
      <c r="AT149" s="53">
        <f>IF('Indicator Data'!BN152="No data","x",ROUND(IF('Indicator Data'!BN152^2&gt;AT$195,0,IF('Indicator Data'!BN152^2&lt;AT$194,10,(AT$195-'Indicator Data'!BN152^2)/(AT$195-AT$194)*10)),1))</f>
        <v>0.2</v>
      </c>
      <c r="AU149" s="53">
        <f>IF('Indicator Data'!BO152="No data","x",ROUND(IF('Indicator Data'!BO152&gt;AU$195,0,IF('Indicator Data'!BO152&lt;AU$194,10,(AU$195-'Indicator Data'!BO152)/(AU$195-AU$194)*10)),1))</f>
        <v>7</v>
      </c>
      <c r="AV149" s="53">
        <f>IF('Indicator Data'!BP152="No data","x",ROUND(IF('Indicator Data'!BP152&gt;AV$195,0,IF('Indicator Data'!BP152&lt;AV$194,10,(AV$195-'Indicator Data'!BP152)/(AV$195-AV$194)*10)),1))</f>
        <v>2</v>
      </c>
      <c r="AW149" s="54">
        <f t="shared" si="68"/>
        <v>3.1</v>
      </c>
      <c r="AX149" s="54" t="str">
        <f>IF('Indicator Data'!BQ152="No data","x",ROUND(IF('Indicator Data'!BQ152&gt;AX$195,0,IF('Indicator Data'!BQ152&lt;AX$194,10,(AX$195-'Indicator Data'!BQ152)/(AX$195-AX$194)*10)),1))</f>
        <v>x</v>
      </c>
      <c r="AY149" s="56">
        <f t="shared" si="69"/>
        <v>3.1</v>
      </c>
      <c r="AZ149" s="61">
        <f t="shared" si="70"/>
        <v>3.7</v>
      </c>
    </row>
    <row r="150" spans="1:52" s="2" customFormat="1" x14ac:dyDescent="0.3">
      <c r="A150" s="98" t="str">
        <f>'Indicator Data'!A153</f>
        <v>Sao Tome and Principe</v>
      </c>
      <c r="B150" s="39" t="str">
        <f>'Indicator Data'!B153</f>
        <v>STP</v>
      </c>
      <c r="C150" s="53">
        <f>ROUND(IF('Indicator Data'!AL153="No data",IF((0.1022*LN('Indicator Data'!CI153)-0.1711)&gt;C$195,0,IF((0.1022*LN('Indicator Data'!CI153)-0.1711)&lt;C$194,10,(C$195-(0.1022*LN('Indicator Data'!CI153)-0.1711))/(C$195-C$194)*10)),IF('Indicator Data'!AL153&gt;C$195,0,IF('Indicator Data'!AL153&lt;C$194,10,(C$195-'Indicator Data'!AL153)/(C$195-C$194)*10))),1)</f>
        <v>5.8</v>
      </c>
      <c r="D150" s="53">
        <f>IF('Indicator Data'!AM153="No data","x",ROUND((IF(LOG('Indicator Data'!AM153*1000)&gt;D$195,10,IF(LOG('Indicator Data'!AM153*1000)&lt;D$194,0,10-(D$195-LOG('Indicator Data'!AM153*1000))/(D$195-D$194)*10))),1))</f>
        <v>7.3</v>
      </c>
      <c r="E150" s="54">
        <f t="shared" si="54"/>
        <v>6.6</v>
      </c>
      <c r="F150" s="53">
        <f>IF('Indicator Data'!AZ153="No data","x",ROUND(IF('Indicator Data'!AZ153&gt;F$195,10,IF('Indicator Data'!AZ153&lt;F$194,0,10-(F$195-'Indicator Data'!AZ153)/(F$195-F$194)*10)),1))</f>
        <v>7.3</v>
      </c>
      <c r="G150" s="53">
        <f>IF('Indicator Data'!BA153="No data","x",ROUND(IF('Indicator Data'!BA153&gt;G$195,10,IF('Indicator Data'!BA153&lt;G$194,0,10-(G$195-'Indicator Data'!BA153)/(G$195-G$194)*10)),1))</f>
        <v>1.5</v>
      </c>
      <c r="H150" s="54">
        <f t="shared" si="55"/>
        <v>4.4000000000000004</v>
      </c>
      <c r="I150" s="55">
        <f>SUM(IF('Indicator Data'!AN153=0,0,'Indicator Data'!AN153),SUM('Indicator Data'!AO153:AP153))</f>
        <v>33.659999999999997</v>
      </c>
      <c r="J150" s="55">
        <f>I150/'Indicator Data'!CJ153*1000000</f>
        <v>156.52319482162119</v>
      </c>
      <c r="K150" s="53">
        <f t="shared" si="56"/>
        <v>3.1</v>
      </c>
      <c r="L150" s="53">
        <f>IF('Indicator Data'!AQ153="No data","x",ROUND(IF('Indicator Data'!AQ153&gt;L$195,10,IF('Indicator Data'!AQ153&lt;L$194,0,10-(L$195-'Indicator Data'!AQ153)/(L$195-L$194)*10)),1))</f>
        <v>7</v>
      </c>
      <c r="M150" s="53">
        <f>IF('Indicator Data'!AR153="No data","x",IF('Indicator Data'!AR153=0,0,ROUND(IF('Indicator Data'!AR153&gt;M$195,10,IF('Indicator Data'!AR153&lt;M$194,0,10-(M$195-'Indicator Data'!AR153)/(M$195-M$194)*10)),1)))</f>
        <v>1.4</v>
      </c>
      <c r="N150" s="54">
        <f t="shared" si="57"/>
        <v>3.8</v>
      </c>
      <c r="O150" s="56">
        <f t="shared" si="58"/>
        <v>5.4</v>
      </c>
      <c r="P150" s="67">
        <f>IF(AND('Indicator Data'!BE153="No data",'Indicator Data'!BF153="No data"),0,SUM('Indicator Data'!BE153:BG153)/1000)</f>
        <v>0</v>
      </c>
      <c r="Q150" s="53">
        <f t="shared" si="59"/>
        <v>0</v>
      </c>
      <c r="R150" s="57">
        <f>P150*1000/'Indicator Data'!CJ153</f>
        <v>0</v>
      </c>
      <c r="S150" s="53">
        <f t="shared" si="60"/>
        <v>0</v>
      </c>
      <c r="T150" s="58">
        <f t="shared" si="61"/>
        <v>0</v>
      </c>
      <c r="U150" s="53">
        <f>IF('Indicator Data'!AV153="No data","x",ROUND(IF('Indicator Data'!AV153&gt;U$195,10,IF('Indicator Data'!AV153&lt;U$194,0,10-(U$195-'Indicator Data'!AV153)/(U$195-U$194)*10)),1))</f>
        <v>1.6</v>
      </c>
      <c r="V150" s="53" t="str">
        <f>IF('Indicator Data'!AW153="No data","x",IF('Indicator Data'!AW153=0,0,ROUND(IF('Indicator Data'!AW153&gt;V$195,10,IF('Indicator Data'!AW153&lt;V$194,0,10-(V$195-'Indicator Data'!AW153)/(V$195-V$194)*10)),1)))</f>
        <v>x</v>
      </c>
      <c r="W150" s="53">
        <f t="shared" si="62"/>
        <v>1.6</v>
      </c>
      <c r="X150" s="53">
        <f>IF('Indicator Data'!AU153="No data","x",ROUND(IF('Indicator Data'!AU153&gt;X$195,10,IF('Indicator Data'!AU153&lt;X$194,0,10-(X$195-'Indicator Data'!AU153)/(X$195-X$194)*10)),1))</f>
        <v>2.1</v>
      </c>
      <c r="Y150" s="159">
        <f>IF('Indicator Data'!AX153="No data","x",ROUND(IF('Indicator Data'!AX153&gt;Y$195,10,IF('Indicator Data'!AX153&lt;Y$194,0,10-(Y$195-'Indicator Data'!AX153)/(Y$195-Y$194)*10)),1))</f>
        <v>0.3</v>
      </c>
      <c r="Z150" s="57">
        <f>IF('Indicator Data'!AY153="No data","x",IF(('Indicator Data'!AY153/'Indicator Data'!CJ153)&gt;1,1,IF('Indicator Data'!AY153&gt;'Indicator Data'!AY153,1,'Indicator Data'!AY153/'Indicator Data'!CJ153)))</f>
        <v>0.89654402737993377</v>
      </c>
      <c r="AA150" s="159">
        <f t="shared" si="63"/>
        <v>10</v>
      </c>
      <c r="AB150" s="54">
        <f t="shared" si="50"/>
        <v>3.5</v>
      </c>
      <c r="AC150" s="53">
        <f>IF('Indicator Data'!AS153="No data","x",ROUND(IF('Indicator Data'!AS153&gt;AC$195,10,IF('Indicator Data'!AS153&lt;AC$194,0,10-(AC$195-'Indicator Data'!AS153)/(AC$195-AC$194)*10)),1))</f>
        <v>2.4</v>
      </c>
      <c r="AD150" s="53">
        <f>IF('Indicator Data'!AT153="No data","x",ROUND(IF('Indicator Data'!AT153&gt;AD$195,10,IF('Indicator Data'!AT153&lt;AD$194,0,10-(AD$195-'Indicator Data'!AT153)/(AD$195-AD$194)*10)),1))</f>
        <v>2</v>
      </c>
      <c r="AE150" s="54">
        <f t="shared" si="64"/>
        <v>2.2000000000000002</v>
      </c>
      <c r="AF150" s="67">
        <f>('Indicator Data'!BD153+'Indicator Data'!BC153*0.5+'Indicator Data'!BB153*0.25)/1000</f>
        <v>0</v>
      </c>
      <c r="AG150" s="59">
        <f>AF150*1000/'Indicator Data'!CJ153</f>
        <v>0</v>
      </c>
      <c r="AH150" s="54">
        <f t="shared" si="65"/>
        <v>0</v>
      </c>
      <c r="AI150" s="53">
        <f>IF('Indicator Data'!BH153="No data","x",ROUND(IF('Indicator Data'!BH153&lt;$AI$194,10,IF('Indicator Data'!BH153&gt;$AI$195,0,($AI$195-'Indicator Data'!BH153)/($AI$195-$AI$194)*10)),1))</f>
        <v>4.3</v>
      </c>
      <c r="AJ150" s="53">
        <f>IF('Indicator Data'!BI153="No data","x",ROUND(IF('Indicator Data'!BI153&gt;$AJ$195,10,IF('Indicator Data'!BI153&lt;$AJ$194,0,10-($AJ$195-'Indicator Data'!BI153)/($AJ$195-$AJ$194)*10)),1))</f>
        <v>0.7</v>
      </c>
      <c r="AK150" s="54">
        <f t="shared" si="51"/>
        <v>2.5</v>
      </c>
      <c r="AL150" s="60">
        <f t="shared" si="52"/>
        <v>2.1</v>
      </c>
      <c r="AM150" s="61">
        <f t="shared" si="53"/>
        <v>1.1000000000000001</v>
      </c>
      <c r="AN150" s="53" t="str">
        <f>IF('Indicator Data'!BJ153="No data","x",ROUND((IF(LOG('Indicator Data'!BJ153)&gt;AN$195,10,IF(LOG('Indicator Data'!BJ153)&lt;AN$194,0,10-(AN$195-LOG('Indicator Data'!BJ153))/(AN$195-AN$194)*10))),1))</f>
        <v>x</v>
      </c>
      <c r="AO150" s="53" t="str">
        <f>IF('Indicator Data'!BK153="No data","x",ROUND((IF(LOG('Indicator Data'!BK153)&gt;AO$195,10,IF(LOG('Indicator Data'!BK153)&lt;AO$194,0,10-(AO$195-LOG('Indicator Data'!BK153))/(AO$195-AO$194)*10))),1))</f>
        <v>x</v>
      </c>
      <c r="AP150" s="54" t="str">
        <f t="shared" si="66"/>
        <v>x</v>
      </c>
      <c r="AQ150" s="54">
        <f>IF('Indicator Data'!BL153=0,10,ROUND(IF(LOG('Indicator Data'!BL153)&gt;AQ$195,0,IF(LOG('Indicator Data'!BL153)&lt;AQ$194,10,(AQ$195-LOG('Indicator Data'!BL153))/(AQ$195-AQ$194)*10)),1))</f>
        <v>5.4</v>
      </c>
      <c r="AR150" s="54">
        <f>IF('Indicator Data'!BM153="No data","x",ROUND(IF('Indicator Data'!BM153&gt;AR$195,10,IF('Indicator Data'!BM153&lt;AR$194,0,10-(AR$195-'Indicator Data'!BM153)/(AR$195-AR$194)*10)),1))</f>
        <v>0</v>
      </c>
      <c r="AS150" s="56">
        <f t="shared" si="67"/>
        <v>2.7</v>
      </c>
      <c r="AT150" s="53">
        <f>IF('Indicator Data'!BN153="No data","x",ROUND(IF('Indicator Data'!BN153^2&gt;AT$195,0,IF('Indicator Data'!BN153^2&lt;AT$194,10,(AT$195-'Indicator Data'!BN153^2)/(AT$195-AT$194)*10)),1))</f>
        <v>1.5</v>
      </c>
      <c r="AU150" s="53">
        <f>IF('Indicator Data'!BO153="No data","x",ROUND(IF('Indicator Data'!BO153&gt;AU$195,0,IF('Indicator Data'!BO153&lt;AU$194,10,(AU$195-'Indicator Data'!BO153)/(AU$195-AU$194)*10)),1))</f>
        <v>6.3</v>
      </c>
      <c r="AV150" s="53">
        <f>IF('Indicator Data'!BP153="No data","x",ROUND(IF('Indicator Data'!BP153&gt;AV$195,0,IF('Indicator Data'!BP153&lt;AV$194,10,(AV$195-'Indicator Data'!BP153)/(AV$195-AV$194)*10)),1))</f>
        <v>7.4</v>
      </c>
      <c r="AW150" s="54">
        <f t="shared" si="68"/>
        <v>5.0999999999999996</v>
      </c>
      <c r="AX150" s="54" t="str">
        <f>IF('Indicator Data'!BQ153="No data","x",ROUND(IF('Indicator Data'!BQ153&gt;AX$195,0,IF('Indicator Data'!BQ153&lt;AX$194,10,(AX$195-'Indicator Data'!BQ153)/(AX$195-AX$194)*10)),1))</f>
        <v>x</v>
      </c>
      <c r="AY150" s="56">
        <f t="shared" si="69"/>
        <v>5.0999999999999996</v>
      </c>
      <c r="AZ150" s="61">
        <f t="shared" si="70"/>
        <v>3.9</v>
      </c>
    </row>
    <row r="151" spans="1:52" s="2" customFormat="1" x14ac:dyDescent="0.3">
      <c r="A151" s="98" t="str">
        <f>'Indicator Data'!A154</f>
        <v>Saudi Arabia</v>
      </c>
      <c r="B151" s="39" t="str">
        <f>'Indicator Data'!B154</f>
        <v>SAU</v>
      </c>
      <c r="C151" s="53">
        <f>ROUND(IF('Indicator Data'!AL154="No data",IF((0.1022*LN('Indicator Data'!CI154)-0.1711)&gt;C$195,0,IF((0.1022*LN('Indicator Data'!CI154)-0.1711)&lt;C$194,10,(C$195-(0.1022*LN('Indicator Data'!CI154)-0.1711))/(C$195-C$194)*10)),IF('Indicator Data'!AL154&gt;C$195,0,IF('Indicator Data'!AL154&lt;C$194,10,(C$195-'Indicator Data'!AL154)/(C$195-C$194)*10))),1)</f>
        <v>0.9</v>
      </c>
      <c r="D151" s="53" t="str">
        <f>IF('Indicator Data'!AM154="No data","x",ROUND((IF(LOG('Indicator Data'!AM154*1000)&gt;D$195,10,IF(LOG('Indicator Data'!AM154*1000)&lt;D$194,0,10-(D$195-LOG('Indicator Data'!AM154*1000))/(D$195-D$194)*10))),1))</f>
        <v>x</v>
      </c>
      <c r="E151" s="54">
        <f t="shared" si="54"/>
        <v>0.9</v>
      </c>
      <c r="F151" s="53">
        <f>IF('Indicator Data'!AZ154="No data","x",ROUND(IF('Indicator Data'!AZ154&gt;F$195,10,IF('Indicator Data'!AZ154&lt;F$194,0,10-(F$195-'Indicator Data'!AZ154)/(F$195-F$194)*10)),1))</f>
        <v>3</v>
      </c>
      <c r="G151" s="53" t="str">
        <f>IF('Indicator Data'!BA154="No data","x",ROUND(IF('Indicator Data'!BA154&gt;G$195,10,IF('Indicator Data'!BA154&lt;G$194,0,10-(G$195-'Indicator Data'!BA154)/(G$195-G$194)*10)),1))</f>
        <v>x</v>
      </c>
      <c r="H151" s="54">
        <f t="shared" si="55"/>
        <v>3</v>
      </c>
      <c r="I151" s="55">
        <f>SUM(IF('Indicator Data'!AN154=0,0,'Indicator Data'!AN154),SUM('Indicator Data'!AO154:AP154))</f>
        <v>0</v>
      </c>
      <c r="J151" s="55">
        <f>I151/'Indicator Data'!CJ154*1000000</f>
        <v>0</v>
      </c>
      <c r="K151" s="53">
        <f t="shared" si="56"/>
        <v>0</v>
      </c>
      <c r="L151" s="53" t="str">
        <f>IF('Indicator Data'!AQ154="No data","x",ROUND(IF('Indicator Data'!AQ154&gt;L$195,10,IF('Indicator Data'!AQ154&lt;L$194,0,10-(L$195-'Indicator Data'!AQ154)/(L$195-L$194)*10)),1))</f>
        <v>x</v>
      </c>
      <c r="M151" s="53">
        <f>IF('Indicator Data'!AR154="No data","x",IF('Indicator Data'!AR154=0,0,ROUND(IF('Indicator Data'!AR154&gt;M$195,10,IF('Indicator Data'!AR154&lt;M$194,0,10-(M$195-'Indicator Data'!AR154)/(M$195-M$194)*10)),1)))</f>
        <v>0</v>
      </c>
      <c r="N151" s="54">
        <f t="shared" si="57"/>
        <v>0</v>
      </c>
      <c r="O151" s="56">
        <f t="shared" si="58"/>
        <v>1.2</v>
      </c>
      <c r="P151" s="67">
        <f>IF(AND('Indicator Data'!BE154="No data",'Indicator Data'!BF154="No data"),0,SUM('Indicator Data'!BE154:BG154)/1000)</f>
        <v>2.4359999999999999</v>
      </c>
      <c r="Q151" s="53">
        <f t="shared" si="59"/>
        <v>1.3</v>
      </c>
      <c r="R151" s="57">
        <f>P151*1000/'Indicator Data'!CJ154</f>
        <v>7.1085630783860029E-5</v>
      </c>
      <c r="S151" s="53">
        <f t="shared" si="60"/>
        <v>1.7</v>
      </c>
      <c r="T151" s="58">
        <f t="shared" si="61"/>
        <v>1.5</v>
      </c>
      <c r="U151" s="53">
        <f>IF('Indicator Data'!AV154="No data","x",ROUND(IF('Indicator Data'!AV154&gt;U$195,10,IF('Indicator Data'!AV154&lt;U$194,0,10-(U$195-'Indicator Data'!AV154)/(U$195-U$194)*10)),1))</f>
        <v>0.2</v>
      </c>
      <c r="V151" s="53" t="str">
        <f>IF('Indicator Data'!AW154="No data","x",IF('Indicator Data'!AW154=0,0,ROUND(IF('Indicator Data'!AW154&gt;V$195,10,IF('Indicator Data'!AW154&lt;V$194,0,10-(V$195-'Indicator Data'!AW154)/(V$195-V$194)*10)),1)))</f>
        <v>x</v>
      </c>
      <c r="W151" s="53">
        <f t="shared" si="62"/>
        <v>0.2</v>
      </c>
      <c r="X151" s="53">
        <f>IF('Indicator Data'!AU154="No data","x",ROUND(IF('Indicator Data'!AU154&gt;X$195,10,IF('Indicator Data'!AU154&lt;X$194,0,10-(X$195-'Indicator Data'!AU154)/(X$195-X$194)*10)),1))</f>
        <v>0.2</v>
      </c>
      <c r="Y151" s="159">
        <f>IF('Indicator Data'!AX154="No data","x",ROUND(IF('Indicator Data'!AX154&gt;Y$195,10,IF('Indicator Data'!AX154&lt;Y$194,0,10-(Y$195-'Indicator Data'!AX154)/(Y$195-Y$194)*10)),1))</f>
        <v>0</v>
      </c>
      <c r="Z151" s="57">
        <f>IF('Indicator Data'!AY154="No data","x",IF(('Indicator Data'!AY154/'Indicator Data'!CJ154)&gt;1,1,IF('Indicator Data'!AY154&gt;'Indicator Data'!AY154,1,'Indicator Data'!AY154/'Indicator Data'!CJ154)))</f>
        <v>2.9794100587159722E-5</v>
      </c>
      <c r="AA151" s="159">
        <f t="shared" si="63"/>
        <v>0</v>
      </c>
      <c r="AB151" s="54">
        <f t="shared" si="50"/>
        <v>0.1</v>
      </c>
      <c r="AC151" s="53">
        <f>IF('Indicator Data'!AS154="No data","x",ROUND(IF('Indicator Data'!AS154&gt;AC$195,10,IF('Indicator Data'!AS154&lt;AC$194,0,10-(AC$195-'Indicator Data'!AS154)/(AC$195-AC$194)*10)),1))</f>
        <v>0.5</v>
      </c>
      <c r="AD151" s="53" t="str">
        <f>IF('Indicator Data'!AT154="No data","x",ROUND(IF('Indicator Data'!AT154&gt;AD$195,10,IF('Indicator Data'!AT154&lt;AD$194,0,10-(AD$195-'Indicator Data'!AT154)/(AD$195-AD$194)*10)),1))</f>
        <v>x</v>
      </c>
      <c r="AE151" s="54">
        <f t="shared" si="64"/>
        <v>0.5</v>
      </c>
      <c r="AF151" s="67">
        <f>('Indicator Data'!BD154+'Indicator Data'!BC154*0.5+'Indicator Data'!BB154*0.25)/1000</f>
        <v>1.5382499999999999</v>
      </c>
      <c r="AG151" s="59">
        <f>AF151*1000/'Indicator Data'!CJ154</f>
        <v>4.4888124611359888E-5</v>
      </c>
      <c r="AH151" s="54">
        <f t="shared" si="65"/>
        <v>0</v>
      </c>
      <c r="AI151" s="53">
        <f>IF('Indicator Data'!BH154="No data","x",ROUND(IF('Indicator Data'!BH154&lt;$AI$194,10,IF('Indicator Data'!BH154&gt;$AI$195,0,($AI$195-'Indicator Data'!BH154)/($AI$195-$AI$194)*10)),1))</f>
        <v>2.7</v>
      </c>
      <c r="AJ151" s="53">
        <f>IF('Indicator Data'!BI154="No data","x",ROUND(IF('Indicator Data'!BI154&gt;$AJ$195,10,IF('Indicator Data'!BI154&lt;$AJ$194,0,10-($AJ$195-'Indicator Data'!BI154)/($AJ$195-$AJ$194)*10)),1))</f>
        <v>0.7</v>
      </c>
      <c r="AK151" s="54">
        <f t="shared" si="51"/>
        <v>1.7</v>
      </c>
      <c r="AL151" s="60">
        <f t="shared" si="52"/>
        <v>0.6</v>
      </c>
      <c r="AM151" s="61">
        <f t="shared" si="53"/>
        <v>1.1000000000000001</v>
      </c>
      <c r="AN151" s="53">
        <f>IF('Indicator Data'!BJ154="No data","x",ROUND((IF(LOG('Indicator Data'!BJ154)&gt;AN$195,10,IF(LOG('Indicator Data'!BJ154)&lt;AN$194,0,10-(AN$195-LOG('Indicator Data'!BJ154))/(AN$195-AN$194)*10))),1))</f>
        <v>9</v>
      </c>
      <c r="AO151" s="53">
        <f>IF('Indicator Data'!BK154="No data","x",ROUND((IF(LOG('Indicator Data'!BK154)&gt;AO$195,10,IF(LOG('Indicator Data'!BK154)&lt;AO$194,0,10-(AO$195-LOG('Indicator Data'!BK154))/(AO$195-AO$194)*10))),1))</f>
        <v>8</v>
      </c>
      <c r="AP151" s="54">
        <f t="shared" si="66"/>
        <v>8.5</v>
      </c>
      <c r="AQ151" s="54">
        <f>IF('Indicator Data'!BL154=0,10,ROUND(IF(LOG('Indicator Data'!BL154)&gt;AQ$195,0,IF(LOG('Indicator Data'!BL154)&lt;AQ$194,10,(AQ$195-LOG('Indicator Data'!BL154))/(AQ$195-AQ$194)*10)),1))</f>
        <v>4.9000000000000004</v>
      </c>
      <c r="AR151" s="54">
        <f>IF('Indicator Data'!BM154="No data","x",ROUND(IF('Indicator Data'!BM154&gt;AR$195,10,IF('Indicator Data'!BM154&lt;AR$194,0,10-(AR$195-'Indicator Data'!BM154)/(AR$195-AR$194)*10)),1))</f>
        <v>6</v>
      </c>
      <c r="AS151" s="56">
        <f t="shared" si="67"/>
        <v>6.5</v>
      </c>
      <c r="AT151" s="53">
        <f>IF('Indicator Data'!BN154="No data","x",ROUND(IF('Indicator Data'!BN154^2&gt;AT$195,0,IF('Indicator Data'!BN154^2&lt;AT$194,10,(AT$195-'Indicator Data'!BN154^2)/(AT$195-AT$194)*10)),1))</f>
        <v>1</v>
      </c>
      <c r="AU151" s="53">
        <f>IF('Indicator Data'!BO154="No data","x",ROUND(IF('Indicator Data'!BO154&gt;AU$195,0,IF('Indicator Data'!BO154&lt;AU$194,10,(AU$195-'Indicator Data'!BO154)/(AU$195-AU$194)*10)),1))</f>
        <v>4</v>
      </c>
      <c r="AV151" s="53">
        <f>IF('Indicator Data'!BP154="No data","x",ROUND(IF('Indicator Data'!BP154&gt;AV$195,0,IF('Indicator Data'!BP154&lt;AV$194,10,(AV$195-'Indicator Data'!BP154)/(AV$195-AV$194)*10)),1))</f>
        <v>3</v>
      </c>
      <c r="AW151" s="54">
        <f t="shared" si="68"/>
        <v>2.7</v>
      </c>
      <c r="AX151" s="54">
        <f>IF('Indicator Data'!BQ154="No data","x",ROUND(IF('Indicator Data'!BQ154&gt;AX$195,0,IF('Indicator Data'!BQ154&lt;AX$194,10,(AX$195-'Indicator Data'!BQ154)/(AX$195-AX$194)*10)),1))</f>
        <v>3.1</v>
      </c>
      <c r="AY151" s="56">
        <f t="shared" si="69"/>
        <v>2.9</v>
      </c>
      <c r="AZ151" s="61">
        <f t="shared" si="70"/>
        <v>4.7</v>
      </c>
    </row>
    <row r="152" spans="1:52" s="2" customFormat="1" x14ac:dyDescent="0.3">
      <c r="A152" s="98" t="str">
        <f>'Indicator Data'!A155</f>
        <v>Senegal</v>
      </c>
      <c r="B152" s="39" t="str">
        <f>'Indicator Data'!B155</f>
        <v>SEN</v>
      </c>
      <c r="C152" s="53">
        <f>ROUND(IF('Indicator Data'!AL155="No data",IF((0.1022*LN('Indicator Data'!CI155)-0.1711)&gt;C$195,0,IF((0.1022*LN('Indicator Data'!CI155)-0.1711)&lt;C$194,10,(C$195-(0.1022*LN('Indicator Data'!CI155)-0.1711))/(C$195-C$194)*10)),IF('Indicator Data'!AL155&gt;C$195,0,IF('Indicator Data'!AL155&lt;C$194,10,(C$195-'Indicator Data'!AL155)/(C$195-C$194)*10))),1)</f>
        <v>7.7</v>
      </c>
      <c r="D152" s="53">
        <f>IF('Indicator Data'!AM155="No data","x",ROUND((IF(LOG('Indicator Data'!AM155*1000)&gt;D$195,10,IF(LOG('Indicator Data'!AM155*1000)&lt;D$194,0,10-(D$195-LOG('Indicator Data'!AM155*1000))/(D$195-D$194)*10))),1))</f>
        <v>9.1</v>
      </c>
      <c r="E152" s="54">
        <f t="shared" si="54"/>
        <v>8.5</v>
      </c>
      <c r="F152" s="53">
        <f>IF('Indicator Data'!AZ155="No data","x",ROUND(IF('Indicator Data'!AZ155&gt;F$195,10,IF('Indicator Data'!AZ155&lt;F$194,0,10-(F$195-'Indicator Data'!AZ155)/(F$195-F$194)*10)),1))</f>
        <v>7</v>
      </c>
      <c r="G152" s="53">
        <f>IF('Indicator Data'!BA155="No data","x",ROUND(IF('Indicator Data'!BA155&gt;G$195,10,IF('Indicator Data'!BA155&lt;G$194,0,10-(G$195-'Indicator Data'!BA155)/(G$195-G$194)*10)),1))</f>
        <v>3.8</v>
      </c>
      <c r="H152" s="54">
        <f t="shared" si="55"/>
        <v>5.4</v>
      </c>
      <c r="I152" s="55">
        <f>SUM(IF('Indicator Data'!AN155=0,0,'Indicator Data'!AN155),SUM('Indicator Data'!AO155:AP155))</f>
        <v>1374.9719500000001</v>
      </c>
      <c r="J152" s="55">
        <f>I152/'Indicator Data'!CJ155*1000000</f>
        <v>84.37293857365222</v>
      </c>
      <c r="K152" s="53">
        <f t="shared" si="56"/>
        <v>1.7</v>
      </c>
      <c r="L152" s="53">
        <f>IF('Indicator Data'!AQ155="No data","x",ROUND(IF('Indicator Data'!AQ155&gt;L$195,10,IF('Indicator Data'!AQ155&lt;L$194,0,10-(L$195-'Indicator Data'!AQ155)/(L$195-L$194)*10)),1))</f>
        <v>2.8</v>
      </c>
      <c r="M152" s="53">
        <f>IF('Indicator Data'!AR155="No data","x",IF('Indicator Data'!AR155=0,0,ROUND(IF('Indicator Data'!AR155&gt;M$195,10,IF('Indicator Data'!AR155&lt;M$194,0,10-(M$195-'Indicator Data'!AR155)/(M$195-M$194)*10)),1)))</f>
        <v>3.4</v>
      </c>
      <c r="N152" s="54">
        <f t="shared" si="57"/>
        <v>2.6</v>
      </c>
      <c r="O152" s="56">
        <f t="shared" si="58"/>
        <v>6.3</v>
      </c>
      <c r="P152" s="67">
        <f>IF(AND('Indicator Data'!BE155="No data",'Indicator Data'!BF155="No data"),0,SUM('Indicator Data'!BE155:BG155)/1000)</f>
        <v>34.069000000000003</v>
      </c>
      <c r="Q152" s="53">
        <f t="shared" si="59"/>
        <v>5.0999999999999996</v>
      </c>
      <c r="R152" s="57">
        <f>P152*1000/'Indicator Data'!CJ155</f>
        <v>2.0905892983967833E-3</v>
      </c>
      <c r="S152" s="53">
        <f t="shared" si="60"/>
        <v>3.8</v>
      </c>
      <c r="T152" s="58">
        <f t="shared" si="61"/>
        <v>4.5</v>
      </c>
      <c r="U152" s="53">
        <f>IF('Indicator Data'!AV155="No data","x",ROUND(IF('Indicator Data'!AV155&gt;U$195,10,IF('Indicator Data'!AV155&lt;U$194,0,10-(U$195-'Indicator Data'!AV155)/(U$195-U$194)*10)),1))</f>
        <v>0.8</v>
      </c>
      <c r="V152" s="53">
        <f>IF('Indicator Data'!AW155="No data","x",IF('Indicator Data'!AW155=0,0,ROUND(IF('Indicator Data'!AW155&gt;V$195,10,IF('Indicator Data'!AW155&lt;V$194,0,10-(V$195-'Indicator Data'!AW155)/(V$195-V$194)*10)),1)))</f>
        <v>0.5</v>
      </c>
      <c r="W152" s="53">
        <f t="shared" si="62"/>
        <v>0.65</v>
      </c>
      <c r="X152" s="53">
        <f>IF('Indicator Data'!AU155="No data","x",ROUND(IF('Indicator Data'!AU155&gt;X$195,10,IF('Indicator Data'!AU155&lt;X$194,0,10-(X$195-'Indicator Data'!AU155)/(X$195-X$194)*10)),1))</f>
        <v>2.2000000000000002</v>
      </c>
      <c r="Y152" s="159">
        <f>IF('Indicator Data'!AX155="No data","x",ROUND(IF('Indicator Data'!AX155&gt;Y$195,10,IF('Indicator Data'!AX155&lt;Y$194,0,10-(Y$195-'Indicator Data'!AX155)/(Y$195-Y$194)*10)),1))</f>
        <v>1.6</v>
      </c>
      <c r="Z152" s="57">
        <f>IF('Indicator Data'!AY155="No data","x",IF(('Indicator Data'!AY155/'Indicator Data'!CJ155)&gt;1,1,IF('Indicator Data'!AY155&gt;'Indicator Data'!AY155,1,'Indicator Data'!AY155/'Indicator Data'!CJ155)))</f>
        <v>0.73670381156235976</v>
      </c>
      <c r="AA152" s="159">
        <f t="shared" si="63"/>
        <v>8.1999999999999993</v>
      </c>
      <c r="AB152" s="54">
        <f t="shared" si="50"/>
        <v>3.2</v>
      </c>
      <c r="AC152" s="53">
        <f>IF('Indicator Data'!AS155="No data","x",ROUND(IF('Indicator Data'!AS155&gt;AC$195,10,IF('Indicator Data'!AS155&lt;AC$194,0,10-(AC$195-'Indicator Data'!AS155)/(AC$195-AC$194)*10)),1))</f>
        <v>3.4</v>
      </c>
      <c r="AD152" s="53">
        <f>IF('Indicator Data'!AT155="No data","x",ROUND(IF('Indicator Data'!AT155&gt;AD$195,10,IF('Indicator Data'!AT155&lt;AD$194,0,10-(AD$195-'Indicator Data'!AT155)/(AD$195-AD$194)*10)),1))</f>
        <v>3</v>
      </c>
      <c r="AE152" s="54">
        <f t="shared" si="64"/>
        <v>3.2</v>
      </c>
      <c r="AF152" s="67">
        <f>('Indicator Data'!BD155+'Indicator Data'!BC155*0.5+'Indicator Data'!BB155*0.25)/1000</f>
        <v>8.968</v>
      </c>
      <c r="AG152" s="59">
        <f>AF152*1000/'Indicator Data'!CJ155</f>
        <v>5.5030687217183809E-4</v>
      </c>
      <c r="AH152" s="54">
        <f t="shared" si="65"/>
        <v>0.1</v>
      </c>
      <c r="AI152" s="53">
        <f>IF('Indicator Data'!BH155="No data","x",ROUND(IF('Indicator Data'!BH155&lt;$AI$194,10,IF('Indicator Data'!BH155&gt;$AI$195,0,($AI$195-'Indicator Data'!BH155)/($AI$195-$AI$194)*10)),1))</f>
        <v>4.8</v>
      </c>
      <c r="AJ152" s="53">
        <f>IF('Indicator Data'!BI155="No data","x",ROUND(IF('Indicator Data'!BI155&gt;$AJ$195,10,IF('Indicator Data'!BI155&lt;$AJ$194,0,10-($AJ$195-'Indicator Data'!BI155)/($AJ$195-$AJ$194)*10)),1))</f>
        <v>2.1</v>
      </c>
      <c r="AK152" s="54">
        <f t="shared" si="51"/>
        <v>3.5</v>
      </c>
      <c r="AL152" s="60">
        <f t="shared" si="52"/>
        <v>2.6</v>
      </c>
      <c r="AM152" s="61">
        <f t="shared" si="53"/>
        <v>3.6</v>
      </c>
      <c r="AN152" s="53">
        <f>IF('Indicator Data'!BJ155="No data","x",ROUND((IF(LOG('Indicator Data'!BJ155)&gt;AN$195,10,IF(LOG('Indicator Data'!BJ155)&lt;AN$194,0,10-(AN$195-LOG('Indicator Data'!BJ155))/(AN$195-AN$194)*10))),1))</f>
        <v>0.8</v>
      </c>
      <c r="AO152" s="53">
        <f>IF('Indicator Data'!BK155="No data","x",ROUND((IF(LOG('Indicator Data'!BK155)&gt;AO$195,10,IF(LOG('Indicator Data'!BK155)&lt;AO$194,0,10-(AO$195-LOG('Indicator Data'!BK155))/(AO$195-AO$194)*10))),1))</f>
        <v>5.3</v>
      </c>
      <c r="AP152" s="54">
        <f t="shared" si="66"/>
        <v>3.1</v>
      </c>
      <c r="AQ152" s="54">
        <f>IF('Indicator Data'!BL155=0,10,ROUND(IF(LOG('Indicator Data'!BL155)&gt;AQ$195,0,IF(LOG('Indicator Data'!BL155)&lt;AQ$194,10,(AQ$195-LOG('Indicator Data'!BL155))/(AQ$195-AQ$194)*10)),1))</f>
        <v>2.6</v>
      </c>
      <c r="AR152" s="54">
        <f>IF('Indicator Data'!BM155="No data","x",ROUND(IF('Indicator Data'!BM155&gt;AR$195,10,IF('Indicator Data'!BM155&lt;AR$194,0,10-(AR$195-'Indicator Data'!BM155)/(AR$195-AR$194)*10)),1))</f>
        <v>2</v>
      </c>
      <c r="AS152" s="56">
        <f t="shared" si="67"/>
        <v>2.6</v>
      </c>
      <c r="AT152" s="53">
        <f>IF('Indicator Data'!BN155="No data","x",ROUND(IF('Indicator Data'!BN155^2&gt;AT$195,0,IF('Indicator Data'!BN155^2&lt;AT$194,10,(AT$195-'Indicator Data'!BN155^2)/(AT$195-AT$194)*10)),1))</f>
        <v>8</v>
      </c>
      <c r="AU152" s="53">
        <f>IF('Indicator Data'!BO155="No data","x",ROUND(IF('Indicator Data'!BO155&gt;AU$195,0,IF('Indicator Data'!BO155&lt;AU$194,10,(AU$195-'Indicator Data'!BO155)/(AU$195-AU$194)*10)),1))</f>
        <v>4.9000000000000004</v>
      </c>
      <c r="AV152" s="53">
        <f>IF('Indicator Data'!BP155="No data","x",ROUND(IF('Indicator Data'!BP155&gt;AV$195,0,IF('Indicator Data'!BP155&lt;AV$194,10,(AV$195-'Indicator Data'!BP155)/(AV$195-AV$194)*10)),1))</f>
        <v>4.3</v>
      </c>
      <c r="AW152" s="54">
        <f t="shared" si="68"/>
        <v>5.7</v>
      </c>
      <c r="AX152" s="54">
        <f>IF('Indicator Data'!BQ155="No data","x",ROUND(IF('Indicator Data'!BQ155&gt;AX$195,0,IF('Indicator Data'!BQ155&lt;AX$194,10,(AX$195-'Indicator Data'!BQ155)/(AX$195-AX$194)*10)),1))</f>
        <v>6.5</v>
      </c>
      <c r="AY152" s="56">
        <f t="shared" si="69"/>
        <v>6.1</v>
      </c>
      <c r="AZ152" s="61">
        <f t="shared" si="70"/>
        <v>4.4000000000000004</v>
      </c>
    </row>
    <row r="153" spans="1:52" s="2" customFormat="1" x14ac:dyDescent="0.3">
      <c r="A153" s="98" t="str">
        <f>'Indicator Data'!A156</f>
        <v>Serbia</v>
      </c>
      <c r="B153" s="39" t="str">
        <f>'Indicator Data'!B156</f>
        <v>SRB</v>
      </c>
      <c r="C153" s="53">
        <f>ROUND(IF('Indicator Data'!AL156="No data",IF((0.1022*LN('Indicator Data'!CI156)-0.1711)&gt;C$195,0,IF((0.1022*LN('Indicator Data'!CI156)-0.1711)&lt;C$194,10,(C$195-(0.1022*LN('Indicator Data'!CI156)-0.1711))/(C$195-C$194)*10)),IF('Indicator Data'!AL156&gt;C$195,0,IF('Indicator Data'!AL156&lt;C$194,10,(C$195-'Indicator Data'!AL156)/(C$195-C$194)*10))),1)</f>
        <v>2</v>
      </c>
      <c r="D153" s="53">
        <f>IF('Indicator Data'!AM156="No data","x",ROUND((IF(LOG('Indicator Data'!AM156*1000)&gt;D$195,10,IF(LOG('Indicator Data'!AM156*1000)&lt;D$194,0,10-(D$195-LOG('Indicator Data'!AM156*1000))/(D$195-D$194)*10))),1))</f>
        <v>0.6</v>
      </c>
      <c r="E153" s="54">
        <f t="shared" si="54"/>
        <v>1.3</v>
      </c>
      <c r="F153" s="53">
        <f>IF('Indicator Data'!AZ156="No data","x",ROUND(IF('Indicator Data'!AZ156&gt;F$195,10,IF('Indicator Data'!AZ156&lt;F$194,0,10-(F$195-'Indicator Data'!AZ156)/(F$195-F$194)*10)),1))</f>
        <v>2.2000000000000002</v>
      </c>
      <c r="G153" s="53">
        <f>IF('Indicator Data'!BA156="No data","x",ROUND(IF('Indicator Data'!BA156&gt;G$195,10,IF('Indicator Data'!BA156&lt;G$194,0,10-(G$195-'Indicator Data'!BA156)/(G$195-G$194)*10)),1))</f>
        <v>0.9</v>
      </c>
      <c r="H153" s="54">
        <f t="shared" si="55"/>
        <v>1.6</v>
      </c>
      <c r="I153" s="55">
        <f>SUM(IF('Indicator Data'!AN156=0,0,'Indicator Data'!AN156),SUM('Indicator Data'!AO156:AP156))</f>
        <v>499.99973000000006</v>
      </c>
      <c r="J153" s="55">
        <f>I153/'Indicator Data'!CJ156*1000000</f>
        <v>56.998031742904999</v>
      </c>
      <c r="K153" s="53">
        <f t="shared" si="56"/>
        <v>1.1000000000000001</v>
      </c>
      <c r="L153" s="53">
        <f>IF('Indicator Data'!AQ156="No data","x",ROUND(IF('Indicator Data'!AQ156&gt;L$195,10,IF('Indicator Data'!AQ156&lt;L$194,0,10-(L$195-'Indicator Data'!AQ156)/(L$195-L$194)*10)),1))</f>
        <v>1.5</v>
      </c>
      <c r="M153" s="53">
        <f>IF('Indicator Data'!AR156="No data","x",IF('Indicator Data'!AR156=0,0,ROUND(IF('Indicator Data'!AR156&gt;M$195,10,IF('Indicator Data'!AR156&lt;M$194,0,10-(M$195-'Indicator Data'!AR156)/(M$195-M$194)*10)),1)))</f>
        <v>2.8</v>
      </c>
      <c r="N153" s="54">
        <f t="shared" si="57"/>
        <v>1.8</v>
      </c>
      <c r="O153" s="56">
        <f t="shared" si="58"/>
        <v>1.5</v>
      </c>
      <c r="P153" s="67">
        <f>IF(AND('Indicator Data'!BE156="No data",'Indicator Data'!BF156="No data"),0,SUM('Indicator Data'!BE156:BG156)/1000)</f>
        <v>31.199000000000002</v>
      </c>
      <c r="Q153" s="53">
        <f t="shared" si="59"/>
        <v>5</v>
      </c>
      <c r="R153" s="57">
        <f>P153*1000/'Indicator Data'!CJ156</f>
        <v>3.5565651052389428E-3</v>
      </c>
      <c r="S153" s="53">
        <f t="shared" si="60"/>
        <v>4.4000000000000004</v>
      </c>
      <c r="T153" s="58">
        <f t="shared" si="61"/>
        <v>4.7</v>
      </c>
      <c r="U153" s="53">
        <f>IF('Indicator Data'!AV156="No data","x",ROUND(IF('Indicator Data'!AV156&gt;U$195,10,IF('Indicator Data'!AV156&lt;U$194,0,10-(U$195-'Indicator Data'!AV156)/(U$195-U$194)*10)),1))</f>
        <v>0.2</v>
      </c>
      <c r="V153" s="53">
        <f>IF('Indicator Data'!AW156="No data","x",IF('Indicator Data'!AW156=0,0,ROUND(IF('Indicator Data'!AW156&gt;V$195,10,IF('Indicator Data'!AW156&lt;V$194,0,10-(V$195-'Indicator Data'!AW156)/(V$195-V$194)*10)),1)))</f>
        <v>0.1</v>
      </c>
      <c r="W153" s="53">
        <f t="shared" si="62"/>
        <v>0.15000000000000002</v>
      </c>
      <c r="X153" s="53">
        <f>IF('Indicator Data'!AU156="No data","x",ROUND(IF('Indicator Data'!AU156&gt;X$195,10,IF('Indicator Data'!AU156&lt;X$194,0,10-(X$195-'Indicator Data'!AU156)/(X$195-X$194)*10)),1))</f>
        <v>0.3</v>
      </c>
      <c r="Y153" s="159" t="str">
        <f>IF('Indicator Data'!AX156="No data","x",ROUND(IF('Indicator Data'!AX156&gt;Y$195,10,IF('Indicator Data'!AX156&lt;Y$194,0,10-(Y$195-'Indicator Data'!AX156)/(Y$195-Y$194)*10)),1))</f>
        <v>x</v>
      </c>
      <c r="Z153" s="57">
        <f>IF('Indicator Data'!AY156="No data","x",IF(('Indicator Data'!AY156/'Indicator Data'!CJ156)&gt;1,1,IF('Indicator Data'!AY156&gt;'Indicator Data'!AY156,1,'Indicator Data'!AY156/'Indicator Data'!CJ156)))</f>
        <v>0</v>
      </c>
      <c r="AA153" s="159">
        <f t="shared" si="63"/>
        <v>0</v>
      </c>
      <c r="AB153" s="54">
        <f t="shared" si="50"/>
        <v>0.2</v>
      </c>
      <c r="AC153" s="53">
        <f>IF('Indicator Data'!AS156="No data","x",ROUND(IF('Indicator Data'!AS156&gt;AC$195,10,IF('Indicator Data'!AS156&lt;AC$194,0,10-(AC$195-'Indicator Data'!AS156)/(AC$195-AC$194)*10)),1))</f>
        <v>0.4</v>
      </c>
      <c r="AD153" s="53">
        <f>IF('Indicator Data'!AT156="No data","x",ROUND(IF('Indicator Data'!AT156&gt;AD$195,10,IF('Indicator Data'!AT156&lt;AD$194,0,10-(AD$195-'Indicator Data'!AT156)/(AD$195-AD$194)*10)),1))</f>
        <v>0.4</v>
      </c>
      <c r="AE153" s="54">
        <f t="shared" si="64"/>
        <v>0.4</v>
      </c>
      <c r="AF153" s="67">
        <f>('Indicator Data'!BD156+'Indicator Data'!BC156*0.5+'Indicator Data'!BB156*0.25)/1000</f>
        <v>11.765499999999999</v>
      </c>
      <c r="AG153" s="59">
        <f>AF153*1000/'Indicator Data'!CJ156</f>
        <v>1.3412214092018585E-3</v>
      </c>
      <c r="AH153" s="54">
        <f t="shared" si="65"/>
        <v>0.1</v>
      </c>
      <c r="AI153" s="53">
        <f>IF('Indicator Data'!BH156="No data","x",ROUND(IF('Indicator Data'!BH156&lt;$AI$194,10,IF('Indicator Data'!BH156&gt;$AI$195,0,($AI$195-'Indicator Data'!BH156)/($AI$195-$AI$194)*10)),1))</f>
        <v>5.3</v>
      </c>
      <c r="AJ153" s="53">
        <f>IF('Indicator Data'!BI156="No data","x",ROUND(IF('Indicator Data'!BI156&gt;$AJ$195,10,IF('Indicator Data'!BI156&lt;$AJ$194,0,10-($AJ$195-'Indicator Data'!BI156)/($AJ$195-$AJ$194)*10)),1))</f>
        <v>0.2</v>
      </c>
      <c r="AK153" s="54">
        <f t="shared" si="51"/>
        <v>2.8</v>
      </c>
      <c r="AL153" s="60">
        <f t="shared" si="52"/>
        <v>0.9</v>
      </c>
      <c r="AM153" s="61">
        <f t="shared" si="53"/>
        <v>3</v>
      </c>
      <c r="AN153" s="53">
        <f>IF('Indicator Data'!BJ156="No data","x",ROUND((IF(LOG('Indicator Data'!BJ156)&gt;AN$195,10,IF(LOG('Indicator Data'!BJ156)&lt;AN$194,0,10-(AN$195-LOG('Indicator Data'!BJ156))/(AN$195-AN$194)*10))),1))</f>
        <v>5.9</v>
      </c>
      <c r="AO153" s="53">
        <f>IF('Indicator Data'!BK156="No data","x",ROUND((IF(LOG('Indicator Data'!BK156)&gt;AO$195,10,IF(LOG('Indicator Data'!BK156)&lt;AO$194,0,10-(AO$195-LOG('Indicator Data'!BK156))/(AO$195-AO$194)*10))),1))</f>
        <v>5.4</v>
      </c>
      <c r="AP153" s="54">
        <f t="shared" si="66"/>
        <v>5.7</v>
      </c>
      <c r="AQ153" s="54">
        <f>IF('Indicator Data'!BL156=0,10,ROUND(IF(LOG('Indicator Data'!BL156)&gt;AQ$195,0,IF(LOG('Indicator Data'!BL156)&lt;AQ$194,10,(AQ$195-LOG('Indicator Data'!BL156))/(AQ$195-AQ$194)*10)),1))</f>
        <v>6.5</v>
      </c>
      <c r="AR153" s="54">
        <f>IF('Indicator Data'!BM156="No data","x",ROUND(IF('Indicator Data'!BM156&gt;AR$195,10,IF('Indicator Data'!BM156&lt;AR$194,0,10-(AR$195-'Indicator Data'!BM156)/(AR$195-AR$194)*10)),1))</f>
        <v>0</v>
      </c>
      <c r="AS153" s="56">
        <f t="shared" si="67"/>
        <v>4.0999999999999996</v>
      </c>
      <c r="AT153" s="53">
        <f>IF('Indicator Data'!BN156="No data","x",ROUND(IF('Indicator Data'!BN156^2&gt;AT$195,0,IF('Indicator Data'!BN156^2&lt;AT$194,10,(AT$195-'Indicator Data'!BN156^2)/(AT$195-AT$194)*10)),1))</f>
        <v>0.4</v>
      </c>
      <c r="AU153" s="53">
        <f>IF('Indicator Data'!BO156="No data","x",ROUND(IF('Indicator Data'!BO156&gt;AU$195,0,IF('Indicator Data'!BO156&lt;AU$194,10,(AU$195-'Indicator Data'!BO156)/(AU$195-AU$194)*10)),1))</f>
        <v>5.3</v>
      </c>
      <c r="AV153" s="53">
        <f>IF('Indicator Data'!BP156="No data","x",ROUND(IF('Indicator Data'!BP156&gt;AV$195,0,IF('Indicator Data'!BP156&lt;AV$194,10,(AV$195-'Indicator Data'!BP156)/(AV$195-AV$194)*10)),1))</f>
        <v>8.8000000000000007</v>
      </c>
      <c r="AW153" s="54">
        <f t="shared" si="68"/>
        <v>4.8</v>
      </c>
      <c r="AX153" s="54">
        <f>IF('Indicator Data'!BQ156="No data","x",ROUND(IF('Indicator Data'!BQ156&gt;AX$195,0,IF('Indicator Data'!BQ156&lt;AX$194,10,(AX$195-'Indicator Data'!BQ156)/(AX$195-AX$194)*10)),1))</f>
        <v>7.3</v>
      </c>
      <c r="AY153" s="56">
        <f t="shared" si="69"/>
        <v>6.1</v>
      </c>
      <c r="AZ153" s="61">
        <f t="shared" si="70"/>
        <v>5.0999999999999996</v>
      </c>
    </row>
    <row r="154" spans="1:52" s="2" customFormat="1" x14ac:dyDescent="0.3">
      <c r="A154" s="98" t="str">
        <f>'Indicator Data'!A157</f>
        <v>Seychelles</v>
      </c>
      <c r="B154" s="39" t="str">
        <f>'Indicator Data'!B157</f>
        <v>SYC</v>
      </c>
      <c r="C154" s="53">
        <f>ROUND(IF('Indicator Data'!AL157="No data",IF((0.1022*LN('Indicator Data'!CI157)-0.1711)&gt;C$195,0,IF((0.1022*LN('Indicator Data'!CI157)-0.1711)&lt;C$194,10,(C$195-(0.1022*LN('Indicator Data'!CI157)-0.1711))/(C$195-C$194)*10)),IF('Indicator Data'!AL157&gt;C$195,0,IF('Indicator Data'!AL157&lt;C$194,10,(C$195-'Indicator Data'!AL157)/(C$195-C$194)*10))),1)</f>
        <v>2</v>
      </c>
      <c r="D154" s="53" t="str">
        <f>IF('Indicator Data'!AM157="No data","x",ROUND((IF(LOG('Indicator Data'!AM157*1000)&gt;D$195,10,IF(LOG('Indicator Data'!AM157*1000)&lt;D$194,0,10-(D$195-LOG('Indicator Data'!AM157*1000))/(D$195-D$194)*10))),1))</f>
        <v>x</v>
      </c>
      <c r="E154" s="54">
        <f t="shared" si="54"/>
        <v>2</v>
      </c>
      <c r="F154" s="53" t="str">
        <f>IF('Indicator Data'!AZ157="No data","x",ROUND(IF('Indicator Data'!AZ157&gt;F$195,10,IF('Indicator Data'!AZ157&lt;F$194,0,10-(F$195-'Indicator Data'!AZ157)/(F$195-F$194)*10)),1))</f>
        <v>x</v>
      </c>
      <c r="G154" s="53">
        <f>IF('Indicator Data'!BA157="No data","x",ROUND(IF('Indicator Data'!BA157&gt;G$195,10,IF('Indicator Data'!BA157&lt;G$194,0,10-(G$195-'Indicator Data'!BA157)/(G$195-G$194)*10)),1))</f>
        <v>5.5</v>
      </c>
      <c r="H154" s="54">
        <f t="shared" si="55"/>
        <v>5.5</v>
      </c>
      <c r="I154" s="55">
        <f>SUM(IF('Indicator Data'!AN157=0,0,'Indicator Data'!AN157),SUM('Indicator Data'!AO157:AP157))</f>
        <v>9.6999999999999993</v>
      </c>
      <c r="J154" s="55">
        <f>I154/'Indicator Data'!CJ157*1000000</f>
        <v>99.241873932126737</v>
      </c>
      <c r="K154" s="53">
        <f t="shared" si="56"/>
        <v>2</v>
      </c>
      <c r="L154" s="53">
        <f>IF('Indicator Data'!AQ157="No data","x",ROUND(IF('Indicator Data'!AQ157&gt;L$195,10,IF('Indicator Data'!AQ157&lt;L$194,0,10-(L$195-'Indicator Data'!AQ157)/(L$195-L$194)*10)),1))</f>
        <v>0.8</v>
      </c>
      <c r="M154" s="53">
        <f>IF('Indicator Data'!AR157="No data","x",IF('Indicator Data'!AR157=0,0,ROUND(IF('Indicator Data'!AR157&gt;M$195,10,IF('Indicator Data'!AR157&lt;M$194,0,10-(M$195-'Indicator Data'!AR157)/(M$195-M$194)*10)),1)))</f>
        <v>0.5</v>
      </c>
      <c r="N154" s="54">
        <f t="shared" si="57"/>
        <v>1.1000000000000001</v>
      </c>
      <c r="O154" s="56">
        <f t="shared" si="58"/>
        <v>2.7</v>
      </c>
      <c r="P154" s="67">
        <f>IF(AND('Indicator Data'!BE157="No data",'Indicator Data'!BF157="No data"),0,SUM('Indicator Data'!BE157:BG157)/1000)</f>
        <v>0</v>
      </c>
      <c r="Q154" s="53">
        <f t="shared" si="59"/>
        <v>0</v>
      </c>
      <c r="R154" s="57">
        <f>P154*1000/'Indicator Data'!CJ157</f>
        <v>0</v>
      </c>
      <c r="S154" s="53">
        <f t="shared" si="60"/>
        <v>0</v>
      </c>
      <c r="T154" s="58">
        <f t="shared" si="61"/>
        <v>0</v>
      </c>
      <c r="U154" s="53" t="str">
        <f>IF('Indicator Data'!AV157="No data","x",ROUND(IF('Indicator Data'!AV157&gt;U$195,10,IF('Indicator Data'!AV157&lt;U$194,0,10-(U$195-'Indicator Data'!AV157)/(U$195-U$194)*10)),1))</f>
        <v>x</v>
      </c>
      <c r="V154" s="53" t="str">
        <f>IF('Indicator Data'!AW157="No data","x",IF('Indicator Data'!AW157=0,0,ROUND(IF('Indicator Data'!AW157&gt;V$195,10,IF('Indicator Data'!AW157&lt;V$194,0,10-(V$195-'Indicator Data'!AW157)/(V$195-V$194)*10)),1)))</f>
        <v>x</v>
      </c>
      <c r="W154" s="53" t="str">
        <f t="shared" si="62"/>
        <v>x</v>
      </c>
      <c r="X154" s="53">
        <f>IF('Indicator Data'!AU157="No data","x",ROUND(IF('Indicator Data'!AU157&gt;X$195,10,IF('Indicator Data'!AU157&lt;X$194,0,10-(X$195-'Indicator Data'!AU157)/(X$195-X$194)*10)),1))</f>
        <v>0.3</v>
      </c>
      <c r="Y154" s="159" t="str">
        <f>IF('Indicator Data'!AX157="No data","x",ROUND(IF('Indicator Data'!AX157&gt;Y$195,10,IF('Indicator Data'!AX157&lt;Y$194,0,10-(Y$195-'Indicator Data'!AX157)/(Y$195-Y$194)*10)),1))</f>
        <v>x</v>
      </c>
      <c r="Z154" s="57">
        <f>IF('Indicator Data'!AY157="No data","x",IF(('Indicator Data'!AY157/'Indicator Data'!CJ157)&gt;1,1,IF('Indicator Data'!AY157&gt;'Indicator Data'!AY157,1,'Indicator Data'!AY157/'Indicator Data'!CJ157)))</f>
        <v>0</v>
      </c>
      <c r="AA154" s="159">
        <f t="shared" si="63"/>
        <v>0</v>
      </c>
      <c r="AB154" s="54">
        <f t="shared" si="50"/>
        <v>0.2</v>
      </c>
      <c r="AC154" s="53">
        <f>IF('Indicator Data'!AS157="No data","x",ROUND(IF('Indicator Data'!AS157&gt;AC$195,10,IF('Indicator Data'!AS157&lt;AC$194,0,10-(AC$195-'Indicator Data'!AS157)/(AC$195-AC$194)*10)),1))</f>
        <v>1.1000000000000001</v>
      </c>
      <c r="AD154" s="53">
        <f>IF('Indicator Data'!AT157="No data","x",ROUND(IF('Indicator Data'!AT157&gt;AD$195,10,IF('Indicator Data'!AT157&lt;AD$194,0,10-(AD$195-'Indicator Data'!AT157)/(AD$195-AD$194)*10)),1))</f>
        <v>0.8</v>
      </c>
      <c r="AE154" s="54">
        <f t="shared" si="64"/>
        <v>1</v>
      </c>
      <c r="AF154" s="67">
        <f>('Indicator Data'!BD157+'Indicator Data'!BC157*0.5+'Indicator Data'!BB157*0.25)/1000</f>
        <v>0</v>
      </c>
      <c r="AG154" s="59">
        <f>AF154*1000/'Indicator Data'!CJ157</f>
        <v>0</v>
      </c>
      <c r="AH154" s="54">
        <f t="shared" si="65"/>
        <v>0</v>
      </c>
      <c r="AI154" s="53">
        <f>IF('Indicator Data'!BH157="No data","x",ROUND(IF('Indicator Data'!BH157&lt;$AI$194,10,IF('Indicator Data'!BH157&gt;$AI$195,0,($AI$195-'Indicator Data'!BH157)/($AI$195-$AI$194)*10)),1))</f>
        <v>6.8</v>
      </c>
      <c r="AJ154" s="53">
        <f>IF('Indicator Data'!BI157="No data","x",ROUND(IF('Indicator Data'!BI157&gt;$AJ$195,10,IF('Indicator Data'!BI157&lt;$AJ$194,0,10-($AJ$195-'Indicator Data'!BI157)/($AJ$195-$AJ$194)*10)),1))</f>
        <v>0.5</v>
      </c>
      <c r="AK154" s="54">
        <f t="shared" si="51"/>
        <v>3.7</v>
      </c>
      <c r="AL154" s="60">
        <f t="shared" si="52"/>
        <v>1.3</v>
      </c>
      <c r="AM154" s="61">
        <f t="shared" si="53"/>
        <v>0.7</v>
      </c>
      <c r="AN154" s="53">
        <f>IF('Indicator Data'!BJ157="No data","x",ROUND((IF(LOG('Indicator Data'!BJ157)&gt;AN$195,10,IF(LOG('Indicator Data'!BJ157)&lt;AN$194,0,10-(AN$195-LOG('Indicator Data'!BJ157))/(AN$195-AN$194)*10))),1))</f>
        <v>4.0999999999999996</v>
      </c>
      <c r="AO154" s="53">
        <f>IF('Indicator Data'!BK157="No data","x",ROUND((IF(LOG('Indicator Data'!BK157)&gt;AO$195,10,IF(LOG('Indicator Data'!BK157)&lt;AO$194,0,10-(AO$195-LOG('Indicator Data'!BK157))/(AO$195-AO$194)*10))),1))</f>
        <v>3.9</v>
      </c>
      <c r="AP154" s="54">
        <f t="shared" si="66"/>
        <v>4</v>
      </c>
      <c r="AQ154" s="54">
        <f>IF('Indicator Data'!BL157=0,10,ROUND(IF(LOG('Indicator Data'!BL157)&gt;AQ$195,0,IF(LOG('Indicator Data'!BL157)&lt;AQ$194,10,(AQ$195-LOG('Indicator Data'!BL157))/(AQ$195-AQ$194)*10)),1))</f>
        <v>10</v>
      </c>
      <c r="AR154" s="54">
        <f>IF('Indicator Data'!BM157="No data","x",ROUND(IF('Indicator Data'!BM157&gt;AR$195,10,IF('Indicator Data'!BM157&lt;AR$194,0,10-(AR$195-'Indicator Data'!BM157)/(AR$195-AR$194)*10)),1))</f>
        <v>4</v>
      </c>
      <c r="AS154" s="56">
        <f t="shared" si="67"/>
        <v>6</v>
      </c>
      <c r="AT154" s="53">
        <f>IF('Indicator Data'!BN157="No data","x",ROUND(IF('Indicator Data'!BN157^2&gt;AT$195,0,IF('Indicator Data'!BN157^2&lt;AT$194,10,(AT$195-'Indicator Data'!BN157^2)/(AT$195-AT$194)*10)),1))</f>
        <v>0.9</v>
      </c>
      <c r="AU154" s="53">
        <f>IF('Indicator Data'!BO157="No data","x",ROUND(IF('Indicator Data'!BO157&gt;AU$195,0,IF('Indicator Data'!BO157&lt;AU$194,10,(AU$195-'Indicator Data'!BO157)/(AU$195-AU$194)*10)),1))</f>
        <v>0.8</v>
      </c>
      <c r="AV154" s="53">
        <f>IF('Indicator Data'!BP157="No data","x",ROUND(IF('Indicator Data'!BP157&gt;AV$195,0,IF('Indicator Data'!BP157&lt;AV$194,10,(AV$195-'Indicator Data'!BP157)/(AV$195-AV$194)*10)),1))</f>
        <v>1.6</v>
      </c>
      <c r="AW154" s="54">
        <f t="shared" si="68"/>
        <v>1.1000000000000001</v>
      </c>
      <c r="AX154" s="54">
        <f>IF('Indicator Data'!BQ157="No data","x",ROUND(IF('Indicator Data'!BQ157&gt;AX$195,0,IF('Indicator Data'!BQ157&lt;AX$194,10,(AX$195-'Indicator Data'!BQ157)/(AX$195-AX$194)*10)),1))</f>
        <v>7</v>
      </c>
      <c r="AY154" s="56">
        <f t="shared" si="69"/>
        <v>4.0999999999999996</v>
      </c>
      <c r="AZ154" s="61">
        <f t="shared" si="70"/>
        <v>5.0999999999999996</v>
      </c>
    </row>
    <row r="155" spans="1:52" s="2" customFormat="1" x14ac:dyDescent="0.3">
      <c r="A155" s="98" t="str">
        <f>'Indicator Data'!A158</f>
        <v>Sierra Leone</v>
      </c>
      <c r="B155" s="39" t="str">
        <f>'Indicator Data'!B158</f>
        <v>SLE</v>
      </c>
      <c r="C155" s="53">
        <f>ROUND(IF('Indicator Data'!AL158="No data",IF((0.1022*LN('Indicator Data'!CI158)-0.1711)&gt;C$195,0,IF((0.1022*LN('Indicator Data'!CI158)-0.1711)&lt;C$194,10,(C$195-(0.1022*LN('Indicator Data'!CI158)-0.1711))/(C$195-C$194)*10)),IF('Indicator Data'!AL158&gt;C$195,0,IF('Indicator Data'!AL158&lt;C$194,10,(C$195-'Indicator Data'!AL158)/(C$195-C$194)*10))),1)</f>
        <v>9.1999999999999993</v>
      </c>
      <c r="D155" s="53">
        <f>IF('Indicator Data'!AM158="No data","x",ROUND((IF(LOG('Indicator Data'!AM158*1000)&gt;D$195,10,IF(LOG('Indicator Data'!AM158*1000)&lt;D$194,0,10-(D$195-LOG('Indicator Data'!AM158*1000))/(D$195-D$194)*10))),1))</f>
        <v>9.1999999999999993</v>
      </c>
      <c r="E155" s="54">
        <f t="shared" si="54"/>
        <v>9.1999999999999993</v>
      </c>
      <c r="F155" s="53">
        <f>IF('Indicator Data'!AZ158="No data","x",ROUND(IF('Indicator Data'!AZ158&gt;F$195,10,IF('Indicator Data'!AZ158&lt;F$194,0,10-(F$195-'Indicator Data'!AZ158)/(F$195-F$194)*10)),1))</f>
        <v>8.6</v>
      </c>
      <c r="G155" s="53">
        <f>IF('Indicator Data'!BA158="No data","x",ROUND(IF('Indicator Data'!BA158&gt;G$195,10,IF('Indicator Data'!BA158&lt;G$194,0,10-(G$195-'Indicator Data'!BA158)/(G$195-G$194)*10)),1))</f>
        <v>2.2999999999999998</v>
      </c>
      <c r="H155" s="54">
        <f t="shared" si="55"/>
        <v>5.5</v>
      </c>
      <c r="I155" s="55">
        <f>SUM(IF('Indicator Data'!AN158=0,0,'Indicator Data'!AN158),SUM('Indicator Data'!AO158:AP158))</f>
        <v>625.54531000000009</v>
      </c>
      <c r="J155" s="55">
        <f>I155/'Indicator Data'!CJ158*1000000</f>
        <v>80.062554339082538</v>
      </c>
      <c r="K155" s="53">
        <f t="shared" si="56"/>
        <v>1.6</v>
      </c>
      <c r="L155" s="53">
        <f>IF('Indicator Data'!AQ158="No data","x",ROUND(IF('Indicator Data'!AQ158&gt;L$195,10,IF('Indicator Data'!AQ158&lt;L$194,0,10-(L$195-'Indicator Data'!AQ158)/(L$195-L$194)*10)),1))</f>
        <v>8.9</v>
      </c>
      <c r="M155" s="53">
        <f>IF('Indicator Data'!AR158="No data","x",IF('Indicator Data'!AR158=0,0,ROUND(IF('Indicator Data'!AR158&gt;M$195,10,IF('Indicator Data'!AR158&lt;M$194,0,10-(M$195-'Indicator Data'!AR158)/(M$195-M$194)*10)),1)))</f>
        <v>0.5</v>
      </c>
      <c r="N155" s="54">
        <f t="shared" si="57"/>
        <v>3.7</v>
      </c>
      <c r="O155" s="56">
        <f t="shared" si="58"/>
        <v>6.9</v>
      </c>
      <c r="P155" s="67">
        <f>IF(AND('Indicator Data'!BE158="No data",'Indicator Data'!BF158="No data"),0,SUM('Indicator Data'!BE158:BG158)/1000)</f>
        <v>0.59199999999999997</v>
      </c>
      <c r="Q155" s="53">
        <f t="shared" si="59"/>
        <v>0</v>
      </c>
      <c r="R155" s="57">
        <f>P155*1000/'Indicator Data'!CJ158</f>
        <v>7.5769143195617364E-5</v>
      </c>
      <c r="S155" s="53">
        <f t="shared" si="60"/>
        <v>1.7</v>
      </c>
      <c r="T155" s="58">
        <f t="shared" si="61"/>
        <v>0.9</v>
      </c>
      <c r="U155" s="53">
        <f>IF('Indicator Data'!AV158="No data","x",ROUND(IF('Indicator Data'!AV158&gt;U$195,10,IF('Indicator Data'!AV158&lt;U$194,0,10-(U$195-'Indicator Data'!AV158)/(U$195-U$194)*10)),1))</f>
        <v>3.4</v>
      </c>
      <c r="V155" s="53">
        <f>IF('Indicator Data'!AW158="No data","x",IF('Indicator Data'!AW158=0,0,ROUND(IF('Indicator Data'!AW158&gt;V$195,10,IF('Indicator Data'!AW158&lt;V$194,0,10-(V$195-'Indicator Data'!AW158)/(V$195-V$194)*10)),1)))</f>
        <v>2.4</v>
      </c>
      <c r="W155" s="53">
        <f t="shared" si="62"/>
        <v>2.9</v>
      </c>
      <c r="X155" s="53">
        <f>IF('Indicator Data'!AU158="No data","x",ROUND(IF('Indicator Data'!AU158&gt;X$195,10,IF('Indicator Data'!AU158&lt;X$194,0,10-(X$195-'Indicator Data'!AU158)/(X$195-X$194)*10)),1))</f>
        <v>5.5</v>
      </c>
      <c r="Y155" s="159">
        <f>IF('Indicator Data'!AX158="No data","x",ROUND(IF('Indicator Data'!AX158&gt;Y$195,10,IF('Indicator Data'!AX158&lt;Y$194,0,10-(Y$195-'Indicator Data'!AX158)/(Y$195-Y$194)*10)),1))</f>
        <v>9.5</v>
      </c>
      <c r="Z155" s="57">
        <f>IF('Indicator Data'!AY158="No data","x",IF(('Indicator Data'!AY158/'Indicator Data'!CJ158)&gt;1,1,IF('Indicator Data'!AY158&gt;'Indicator Data'!AY158,1,'Indicator Data'!AY158/'Indicator Data'!CJ158)))</f>
        <v>0.89602873698341789</v>
      </c>
      <c r="AA155" s="159">
        <f t="shared" si="63"/>
        <v>10</v>
      </c>
      <c r="AB155" s="54">
        <f t="shared" si="50"/>
        <v>7</v>
      </c>
      <c r="AC155" s="53">
        <f>IF('Indicator Data'!AS158="No data","x",ROUND(IF('Indicator Data'!AS158&gt;AC$195,10,IF('Indicator Data'!AS158&lt;AC$194,0,10-(AC$195-'Indicator Data'!AS158)/(AC$195-AC$194)*10)),1))</f>
        <v>8.1</v>
      </c>
      <c r="AD155" s="53">
        <f>IF('Indicator Data'!AT158="No data","x",ROUND(IF('Indicator Data'!AT158&gt;AD$195,10,IF('Indicator Data'!AT158&lt;AD$194,0,10-(AD$195-'Indicator Data'!AT158)/(AD$195-AD$194)*10)),1))</f>
        <v>4</v>
      </c>
      <c r="AE155" s="54">
        <f t="shared" si="64"/>
        <v>6.1</v>
      </c>
      <c r="AF155" s="67">
        <f>('Indicator Data'!BD158+'Indicator Data'!BC158*0.5+'Indicator Data'!BB158*0.25)/1000</f>
        <v>7.9790000000000001</v>
      </c>
      <c r="AG155" s="59">
        <f>AF155*1000/'Indicator Data'!CJ158</f>
        <v>1.0212195837125523E-3</v>
      </c>
      <c r="AH155" s="54">
        <f t="shared" si="65"/>
        <v>0.1</v>
      </c>
      <c r="AI155" s="53">
        <f>IF('Indicator Data'!BH158="No data","x",ROUND(IF('Indicator Data'!BH158&lt;$AI$194,10,IF('Indicator Data'!BH158&gt;$AI$195,0,($AI$195-'Indicator Data'!BH158)/($AI$195-$AI$194)*10)),1))</f>
        <v>5.3</v>
      </c>
      <c r="AJ155" s="53">
        <f>IF('Indicator Data'!BI158="No data","x",ROUND(IF('Indicator Data'!BI158&gt;$AJ$195,10,IF('Indicator Data'!BI158&lt;$AJ$194,0,10-($AJ$195-'Indicator Data'!BI158)/($AJ$195-$AJ$194)*10)),1))</f>
        <v>6.9</v>
      </c>
      <c r="AK155" s="54">
        <f t="shared" si="51"/>
        <v>6.1</v>
      </c>
      <c r="AL155" s="60">
        <f t="shared" si="52"/>
        <v>5.3</v>
      </c>
      <c r="AM155" s="61">
        <f t="shared" si="53"/>
        <v>3.4</v>
      </c>
      <c r="AN155" s="53" t="str">
        <f>IF('Indicator Data'!BJ158="No data","x",ROUND((IF(LOG('Indicator Data'!BJ158)&gt;AN$195,10,IF(LOG('Indicator Data'!BJ158)&lt;AN$194,0,10-(AN$195-LOG('Indicator Data'!BJ158))/(AN$195-AN$194)*10))),1))</f>
        <v>x</v>
      </c>
      <c r="AO155" s="53" t="str">
        <f>IF('Indicator Data'!BK158="No data","x",ROUND((IF(LOG('Indicator Data'!BK158)&gt;AO$195,10,IF(LOG('Indicator Data'!BK158)&lt;AO$194,0,10-(AO$195-LOG('Indicator Data'!BK158))/(AO$195-AO$194)*10))),1))</f>
        <v>x</v>
      </c>
      <c r="AP155" s="54" t="str">
        <f t="shared" si="66"/>
        <v>x</v>
      </c>
      <c r="AQ155" s="54">
        <f>IF('Indicator Data'!BL158=0,10,ROUND(IF(LOG('Indicator Data'!BL158)&gt;AQ$195,0,IF(LOG('Indicator Data'!BL158)&lt;AQ$194,10,(AQ$195-LOG('Indicator Data'!BL158))/(AQ$195-AQ$194)*10)),1))</f>
        <v>5.9</v>
      </c>
      <c r="AR155" s="54">
        <f>IF('Indicator Data'!BM158="No data","x",ROUND(IF('Indicator Data'!BM158&gt;AR$195,10,IF('Indicator Data'!BM158&lt;AR$194,0,10-(AR$195-'Indicator Data'!BM158)/(AR$195-AR$194)*10)),1))</f>
        <v>4</v>
      </c>
      <c r="AS155" s="56">
        <f t="shared" si="67"/>
        <v>5</v>
      </c>
      <c r="AT155" s="53">
        <f>IF('Indicator Data'!BN158="No data","x",ROUND(IF('Indicator Data'!BN158^2&gt;AT$195,0,IF('Indicator Data'!BN158^2&lt;AT$194,10,(AT$195-'Indicator Data'!BN158^2)/(AT$195-AT$194)*10)),1))</f>
        <v>8.9</v>
      </c>
      <c r="AU155" s="53">
        <f>IF('Indicator Data'!BO158="No data","x",ROUND(IF('Indicator Data'!BO158&gt;AU$195,0,IF('Indicator Data'!BO158&lt;AU$194,10,(AU$195-'Indicator Data'!BO158)/(AU$195-AU$194)*10)),1))</f>
        <v>5.7</v>
      </c>
      <c r="AV155" s="53">
        <f>IF('Indicator Data'!BP158="No data","x",ROUND(IF('Indicator Data'!BP158&gt;AV$195,0,IF('Indicator Data'!BP158&lt;AV$194,10,(AV$195-'Indicator Data'!BP158)/(AV$195-AV$194)*10)),1))</f>
        <v>1.8</v>
      </c>
      <c r="AW155" s="54">
        <f t="shared" si="68"/>
        <v>5.5</v>
      </c>
      <c r="AX155" s="54">
        <f>IF('Indicator Data'!BQ158="No data","x",ROUND(IF('Indicator Data'!BQ158&gt;AX$195,0,IF('Indicator Data'!BQ158&lt;AX$194,10,(AX$195-'Indicator Data'!BQ158)/(AX$195-AX$194)*10)),1))</f>
        <v>6.9</v>
      </c>
      <c r="AY155" s="56">
        <f t="shared" si="69"/>
        <v>6.2</v>
      </c>
      <c r="AZ155" s="61">
        <f t="shared" si="70"/>
        <v>5.6</v>
      </c>
    </row>
    <row r="156" spans="1:52" s="2" customFormat="1" x14ac:dyDescent="0.3">
      <c r="A156" s="98" t="str">
        <f>'Indicator Data'!A159</f>
        <v>Singapore</v>
      </c>
      <c r="B156" s="39" t="str">
        <f>'Indicator Data'!B159</f>
        <v>SGP</v>
      </c>
      <c r="C156" s="53">
        <f>ROUND(IF('Indicator Data'!AL159="No data",IF((0.1022*LN('Indicator Data'!CI159)-0.1711)&gt;C$195,0,IF((0.1022*LN('Indicator Data'!CI159)-0.1711)&lt;C$194,10,(C$195-(0.1022*LN('Indicator Data'!CI159)-0.1711))/(C$195-C$194)*10)),IF('Indicator Data'!AL159&gt;C$195,0,IF('Indicator Data'!AL159&lt;C$194,10,(C$195-'Indicator Data'!AL159)/(C$195-C$194)*10))),1)</f>
        <v>0</v>
      </c>
      <c r="D156" s="53" t="str">
        <f>IF('Indicator Data'!AM159="No data","x",ROUND((IF(LOG('Indicator Data'!AM159*1000)&gt;D$195,10,IF(LOG('Indicator Data'!AM159*1000)&lt;D$194,0,10-(D$195-LOG('Indicator Data'!AM159*1000))/(D$195-D$194)*10))),1))</f>
        <v>x</v>
      </c>
      <c r="E156" s="54">
        <f t="shared" si="54"/>
        <v>0</v>
      </c>
      <c r="F156" s="53">
        <f>IF('Indicator Data'!AZ159="No data","x",ROUND(IF('Indicator Data'!AZ159&gt;F$195,10,IF('Indicator Data'!AZ159&lt;F$194,0,10-(F$195-'Indicator Data'!AZ159)/(F$195-F$194)*10)),1))</f>
        <v>0.9</v>
      </c>
      <c r="G156" s="53" t="str">
        <f>IF('Indicator Data'!BA159="No data","x",ROUND(IF('Indicator Data'!BA159&gt;G$195,10,IF('Indicator Data'!BA159&lt;G$194,0,10-(G$195-'Indicator Data'!BA159)/(G$195-G$194)*10)),1))</f>
        <v>x</v>
      </c>
      <c r="H156" s="54">
        <f t="shared" si="55"/>
        <v>0.9</v>
      </c>
      <c r="I156" s="55">
        <f>SUM(IF('Indicator Data'!AN159=0,0,'Indicator Data'!AN159),SUM('Indicator Data'!AO159:AP159))</f>
        <v>-0.5</v>
      </c>
      <c r="J156" s="55">
        <f>I156/'Indicator Data'!CJ159*1000000</f>
        <v>-8.6142393721391028E-2</v>
      </c>
      <c r="K156" s="53">
        <f t="shared" si="56"/>
        <v>0</v>
      </c>
      <c r="L156" s="53" t="str">
        <f>IF('Indicator Data'!AQ159="No data","x",ROUND(IF('Indicator Data'!AQ159&gt;L$195,10,IF('Indicator Data'!AQ159&lt;L$194,0,10-(L$195-'Indicator Data'!AQ159)/(L$195-L$194)*10)),1))</f>
        <v>x</v>
      </c>
      <c r="M156" s="53" t="str">
        <f>IF('Indicator Data'!AR159="No data","x",IF('Indicator Data'!AR159=0,0,ROUND(IF('Indicator Data'!AR159&gt;M$195,10,IF('Indicator Data'!AR159&lt;M$194,0,10-(M$195-'Indicator Data'!AR159)/(M$195-M$194)*10)),1)))</f>
        <v>x</v>
      </c>
      <c r="N156" s="54">
        <f t="shared" si="57"/>
        <v>0</v>
      </c>
      <c r="O156" s="56">
        <f t="shared" si="58"/>
        <v>0.2</v>
      </c>
      <c r="P156" s="67">
        <f>IF(AND('Indicator Data'!BE159="No data",'Indicator Data'!BF159="No data"),0,SUM('Indicator Data'!BE159:BG159)/1000)</f>
        <v>0</v>
      </c>
      <c r="Q156" s="53">
        <f t="shared" si="59"/>
        <v>0</v>
      </c>
      <c r="R156" s="57">
        <f>P156*1000/'Indicator Data'!CJ159</f>
        <v>0</v>
      </c>
      <c r="S156" s="53">
        <f t="shared" si="60"/>
        <v>0</v>
      </c>
      <c r="T156" s="58">
        <f t="shared" si="61"/>
        <v>0</v>
      </c>
      <c r="U156" s="53">
        <f>IF('Indicator Data'!AV159="No data","x",ROUND(IF('Indicator Data'!AV159&gt;U$195,10,IF('Indicator Data'!AV159&lt;U$194,0,10-(U$195-'Indicator Data'!AV159)/(U$195-U$194)*10)),1))</f>
        <v>0.3</v>
      </c>
      <c r="V156" s="53">
        <f>IF('Indicator Data'!AW159="No data","x",IF('Indicator Data'!AW159=0,0,ROUND(IF('Indicator Data'!AW159&gt;V$195,10,IF('Indicator Data'!AW159&lt;V$194,0,10-(V$195-'Indicator Data'!AW159)/(V$195-V$194)*10)),1)))</f>
        <v>0.4</v>
      </c>
      <c r="W156" s="53">
        <f t="shared" si="62"/>
        <v>0.35</v>
      </c>
      <c r="X156" s="53">
        <f>IF('Indicator Data'!AU159="No data","x",ROUND(IF('Indicator Data'!AU159&gt;X$195,10,IF('Indicator Data'!AU159&lt;X$194,0,10-(X$195-'Indicator Data'!AU159)/(X$195-X$194)*10)),1))</f>
        <v>0.9</v>
      </c>
      <c r="Y156" s="159" t="str">
        <f>IF('Indicator Data'!AX159="No data","x",ROUND(IF('Indicator Data'!AX159&gt;Y$195,10,IF('Indicator Data'!AX159&lt;Y$194,0,10-(Y$195-'Indicator Data'!AX159)/(Y$195-Y$194)*10)),1))</f>
        <v>x</v>
      </c>
      <c r="Z156" s="57">
        <f>IF('Indicator Data'!AY159="No data","x",IF(('Indicator Data'!AY159/'Indicator Data'!CJ159)&gt;1,1,IF('Indicator Data'!AY159&gt;'Indicator Data'!AY159,1,'Indicator Data'!AY159/'Indicator Data'!CJ159)))</f>
        <v>4.6430750215829765E-4</v>
      </c>
      <c r="AA156" s="159">
        <f t="shared" si="63"/>
        <v>0</v>
      </c>
      <c r="AB156" s="54">
        <f t="shared" si="50"/>
        <v>0.4</v>
      </c>
      <c r="AC156" s="53">
        <f>IF('Indicator Data'!AS159="No data","x",ROUND(IF('Indicator Data'!AS159&gt;AC$195,10,IF('Indicator Data'!AS159&lt;AC$194,0,10-(AC$195-'Indicator Data'!AS159)/(AC$195-AC$194)*10)),1))</f>
        <v>0.2</v>
      </c>
      <c r="AD156" s="53" t="str">
        <f>IF('Indicator Data'!AT159="No data","x",ROUND(IF('Indicator Data'!AT159&gt;AD$195,10,IF('Indicator Data'!AT159&lt;AD$194,0,10-(AD$195-'Indicator Data'!AT159)/(AD$195-AD$194)*10)),1))</f>
        <v>x</v>
      </c>
      <c r="AE156" s="54">
        <f t="shared" si="64"/>
        <v>0.2</v>
      </c>
      <c r="AF156" s="67">
        <f>('Indicator Data'!BD159+'Indicator Data'!BC159*0.5+'Indicator Data'!BB159*0.25)/1000</f>
        <v>0</v>
      </c>
      <c r="AG156" s="59">
        <f>AF156*1000/'Indicator Data'!CJ159</f>
        <v>0</v>
      </c>
      <c r="AH156" s="54">
        <f t="shared" si="65"/>
        <v>0</v>
      </c>
      <c r="AI156" s="53">
        <f>IF('Indicator Data'!BH159="No data","x",ROUND(IF('Indicator Data'!BH159&lt;$AI$194,10,IF('Indicator Data'!BH159&gt;$AI$195,0,($AI$195-'Indicator Data'!BH159)/($AI$195-$AI$194)*10)),1))</f>
        <v>3.3</v>
      </c>
      <c r="AJ156" s="53">
        <f>IF('Indicator Data'!BI159="No data","x",ROUND(IF('Indicator Data'!BI159&gt;$AJ$195,10,IF('Indicator Data'!BI159&lt;$AJ$194,0,10-($AJ$195-'Indicator Data'!BI159)/($AJ$195-$AJ$194)*10)),1))</f>
        <v>0</v>
      </c>
      <c r="AK156" s="54">
        <f t="shared" si="51"/>
        <v>1.7</v>
      </c>
      <c r="AL156" s="60">
        <f t="shared" si="52"/>
        <v>0.6</v>
      </c>
      <c r="AM156" s="61">
        <f t="shared" si="53"/>
        <v>0.3</v>
      </c>
      <c r="AN156" s="53">
        <f>IF('Indicator Data'!BJ159="No data","x",ROUND((IF(LOG('Indicator Data'!BJ159)&gt;AN$195,10,IF(LOG('Indicator Data'!BJ159)&lt;AN$194,0,10-(AN$195-LOG('Indicator Data'!BJ159))/(AN$195-AN$194)*10))),1))</f>
        <v>9</v>
      </c>
      <c r="AO156" s="53">
        <f>IF('Indicator Data'!BK159="No data","x",ROUND((IF(LOG('Indicator Data'!BK159)&gt;AO$195,10,IF(LOG('Indicator Data'!BK159)&lt;AO$194,0,10-(AO$195-LOG('Indicator Data'!BK159))/(AO$195-AO$194)*10))),1))</f>
        <v>7.9</v>
      </c>
      <c r="AP156" s="54">
        <f t="shared" si="66"/>
        <v>8.5</v>
      </c>
      <c r="AQ156" s="54">
        <f>IF('Indicator Data'!BL159=0,10,ROUND(IF(LOG('Indicator Data'!BL159)&gt;AQ$195,0,IF(LOG('Indicator Data'!BL159)&lt;AQ$194,10,(AQ$195-LOG('Indicator Data'!BL159))/(AQ$195-AQ$194)*10)),1))</f>
        <v>5.2</v>
      </c>
      <c r="AR156" s="54">
        <f>IF('Indicator Data'!BM159="No data","x",ROUND(IF('Indicator Data'!BM159&gt;AR$195,10,IF('Indicator Data'!BM159&lt;AR$194,0,10-(AR$195-'Indicator Data'!BM159)/(AR$195-AR$194)*10)),1))</f>
        <v>8</v>
      </c>
      <c r="AS156" s="56">
        <f t="shared" si="67"/>
        <v>7.2</v>
      </c>
      <c r="AT156" s="53">
        <f>IF('Indicator Data'!BN159="No data","x",ROUND(IF('Indicator Data'!BN159^2&gt;AT$195,0,IF('Indicator Data'!BN159^2&lt;AT$194,10,(AT$195-'Indicator Data'!BN159^2)/(AT$195-AT$194)*10)),1))</f>
        <v>0.6</v>
      </c>
      <c r="AU156" s="53">
        <f>IF('Indicator Data'!BO159="No data","x",ROUND(IF('Indicator Data'!BO159&gt;AU$195,0,IF('Indicator Data'!BO159&lt;AU$194,10,(AU$195-'Indicator Data'!BO159)/(AU$195-AU$194)*10)),1))</f>
        <v>2.6</v>
      </c>
      <c r="AV156" s="53">
        <f>IF('Indicator Data'!BP159="No data","x",ROUND(IF('Indicator Data'!BP159&gt;AV$195,0,IF('Indicator Data'!BP159&lt;AV$194,10,(AV$195-'Indicator Data'!BP159)/(AV$195-AV$194)*10)),1))</f>
        <v>2.1</v>
      </c>
      <c r="AW156" s="54">
        <f t="shared" si="68"/>
        <v>1.8</v>
      </c>
      <c r="AX156" s="54">
        <f>IF('Indicator Data'!BQ159="No data","x",ROUND(IF('Indicator Data'!BQ159&gt;AX$195,0,IF('Indicator Data'!BQ159&lt;AX$194,10,(AX$195-'Indicator Data'!BQ159)/(AX$195-AX$194)*10)),1))</f>
        <v>1</v>
      </c>
      <c r="AY156" s="56">
        <f t="shared" si="69"/>
        <v>1.4</v>
      </c>
      <c r="AZ156" s="61">
        <f t="shared" si="70"/>
        <v>4.3</v>
      </c>
    </row>
    <row r="157" spans="1:52" s="2" customFormat="1" x14ac:dyDescent="0.3">
      <c r="A157" s="98" t="str">
        <f>'Indicator Data'!A160</f>
        <v>Slovakia</v>
      </c>
      <c r="B157" s="39" t="str">
        <f>'Indicator Data'!B160</f>
        <v>SVK</v>
      </c>
      <c r="C157" s="53">
        <f>ROUND(IF('Indicator Data'!AL160="No data",IF((0.1022*LN('Indicator Data'!CI160)-0.1711)&gt;C$195,0,IF((0.1022*LN('Indicator Data'!CI160)-0.1711)&lt;C$194,10,(C$195-(0.1022*LN('Indicator Data'!CI160)-0.1711))/(C$195-C$194)*10)),IF('Indicator Data'!AL160&gt;C$195,0,IF('Indicator Data'!AL160&lt;C$194,10,(C$195-'Indicator Data'!AL160)/(C$195-C$194)*10))),1)</f>
        <v>0.9</v>
      </c>
      <c r="D157" s="53" t="str">
        <f>IF('Indicator Data'!AM160="No data","x",ROUND((IF(LOG('Indicator Data'!AM160*1000)&gt;D$195,10,IF(LOG('Indicator Data'!AM160*1000)&lt;D$194,0,10-(D$195-LOG('Indicator Data'!AM160*1000))/(D$195-D$194)*10))),1))</f>
        <v>x</v>
      </c>
      <c r="E157" s="54">
        <f t="shared" si="54"/>
        <v>0.9</v>
      </c>
      <c r="F157" s="53">
        <f>IF('Indicator Data'!AZ160="No data","x",ROUND(IF('Indicator Data'!AZ160&gt;F$195,10,IF('Indicator Data'!AZ160&lt;F$194,0,10-(F$195-'Indicator Data'!AZ160)/(F$195-F$194)*10)),1))</f>
        <v>2.5</v>
      </c>
      <c r="G157" s="53">
        <f>IF('Indicator Data'!BA160="No data","x",ROUND(IF('Indicator Data'!BA160&gt;G$195,10,IF('Indicator Data'!BA160&lt;G$194,0,10-(G$195-'Indicator Data'!BA160)/(G$195-G$194)*10)),1))</f>
        <v>0.4</v>
      </c>
      <c r="H157" s="54">
        <f t="shared" si="55"/>
        <v>1.5</v>
      </c>
      <c r="I157" s="55">
        <f>SUM(IF('Indicator Data'!AN160=0,0,'Indicator Data'!AN160),SUM('Indicator Data'!AO160:AP160))</f>
        <v>0</v>
      </c>
      <c r="J157" s="55">
        <f>I157/'Indicator Data'!CJ160*1000000</f>
        <v>0</v>
      </c>
      <c r="K157" s="53">
        <f t="shared" si="56"/>
        <v>0</v>
      </c>
      <c r="L157" s="53" t="str">
        <f>IF('Indicator Data'!AQ160="No data","x",ROUND(IF('Indicator Data'!AQ160&gt;L$195,10,IF('Indicator Data'!AQ160&lt;L$194,0,10-(L$195-'Indicator Data'!AQ160)/(L$195-L$194)*10)),1))</f>
        <v>x</v>
      </c>
      <c r="M157" s="53">
        <f>IF('Indicator Data'!AR160="No data","x",IF('Indicator Data'!AR160=0,0,ROUND(IF('Indicator Data'!AR160&gt;M$195,10,IF('Indicator Data'!AR160&lt;M$194,0,10-(M$195-'Indicator Data'!AR160)/(M$195-M$194)*10)),1)))</f>
        <v>0.7</v>
      </c>
      <c r="N157" s="54">
        <f t="shared" si="57"/>
        <v>0.4</v>
      </c>
      <c r="O157" s="56">
        <f t="shared" si="58"/>
        <v>0.9</v>
      </c>
      <c r="P157" s="67">
        <f>IF(AND('Indicator Data'!BE160="No data",'Indicator Data'!BF160="No data"),0,SUM('Indicator Data'!BE160:BG160)/1000)</f>
        <v>0.96599999999999997</v>
      </c>
      <c r="Q157" s="53">
        <f t="shared" si="59"/>
        <v>0</v>
      </c>
      <c r="R157" s="57">
        <f>P157*1000/'Indicator Data'!CJ160</f>
        <v>1.7701995157789647E-4</v>
      </c>
      <c r="S157" s="53">
        <f t="shared" si="60"/>
        <v>2.1</v>
      </c>
      <c r="T157" s="58">
        <f t="shared" si="61"/>
        <v>1.1000000000000001</v>
      </c>
      <c r="U157" s="53">
        <f>IF('Indicator Data'!AV160="No data","x",ROUND(IF('Indicator Data'!AV160&gt;U$195,10,IF('Indicator Data'!AV160&lt;U$194,0,10-(U$195-'Indicator Data'!AV160)/(U$195-U$194)*10)),1))</f>
        <v>0.2</v>
      </c>
      <c r="V157" s="53">
        <f>IF('Indicator Data'!AW160="No data","x",IF('Indicator Data'!AW160=0,0,ROUND(IF('Indicator Data'!AW160&gt;V$195,10,IF('Indicator Data'!AW160&lt;V$194,0,10-(V$195-'Indicator Data'!AW160)/(V$195-V$194)*10)),1)))</f>
        <v>0.1</v>
      </c>
      <c r="W157" s="53">
        <f t="shared" si="62"/>
        <v>0.15000000000000002</v>
      </c>
      <c r="X157" s="53">
        <f>IF('Indicator Data'!AU160="No data","x",ROUND(IF('Indicator Data'!AU160&gt;X$195,10,IF('Indicator Data'!AU160&lt;X$194,0,10-(X$195-'Indicator Data'!AU160)/(X$195-X$194)*10)),1))</f>
        <v>0.1</v>
      </c>
      <c r="Y157" s="159" t="str">
        <f>IF('Indicator Data'!AX160="No data","x",ROUND(IF('Indicator Data'!AX160&gt;Y$195,10,IF('Indicator Data'!AX160&lt;Y$194,0,10-(Y$195-'Indicator Data'!AX160)/(Y$195-Y$194)*10)),1))</f>
        <v>x</v>
      </c>
      <c r="Z157" s="57">
        <f>IF('Indicator Data'!AY160="No data","x",IF(('Indicator Data'!AY160/'Indicator Data'!CJ160)&gt;1,1,IF('Indicator Data'!AY160&gt;'Indicator Data'!AY160,1,'Indicator Data'!AY160/'Indicator Data'!CJ160)))</f>
        <v>1.6492542072474827E-6</v>
      </c>
      <c r="AA157" s="159">
        <f t="shared" si="63"/>
        <v>0</v>
      </c>
      <c r="AB157" s="54">
        <f t="shared" si="50"/>
        <v>0.1</v>
      </c>
      <c r="AC157" s="53">
        <f>IF('Indicator Data'!AS160="No data","x",ROUND(IF('Indicator Data'!AS160&gt;AC$195,10,IF('Indicator Data'!AS160&lt;AC$194,0,10-(AC$195-'Indicator Data'!AS160)/(AC$195-AC$194)*10)),1))</f>
        <v>0.4</v>
      </c>
      <c r="AD157" s="53" t="str">
        <f>IF('Indicator Data'!AT160="No data","x",ROUND(IF('Indicator Data'!AT160&gt;AD$195,10,IF('Indicator Data'!AT160&lt;AD$194,0,10-(AD$195-'Indicator Data'!AT160)/(AD$195-AD$194)*10)),1))</f>
        <v>x</v>
      </c>
      <c r="AE157" s="54">
        <f t="shared" si="64"/>
        <v>0.4</v>
      </c>
      <c r="AF157" s="67">
        <f>('Indicator Data'!BD160+'Indicator Data'!BC160*0.5+'Indicator Data'!BB160*0.25)/1000</f>
        <v>0</v>
      </c>
      <c r="AG157" s="59">
        <f>AF157*1000/'Indicator Data'!CJ160</f>
        <v>0</v>
      </c>
      <c r="AH157" s="54">
        <f t="shared" si="65"/>
        <v>0</v>
      </c>
      <c r="AI157" s="53">
        <f>IF('Indicator Data'!BH160="No data","x",ROUND(IF('Indicator Data'!BH160&lt;$AI$194,10,IF('Indicator Data'!BH160&gt;$AI$195,0,($AI$195-'Indicator Data'!BH160)/($AI$195-$AI$194)*10)),1))</f>
        <v>4.5</v>
      </c>
      <c r="AJ157" s="53">
        <f>IF('Indicator Data'!BI160="No data","x",ROUND(IF('Indicator Data'!BI160&gt;$AJ$195,10,IF('Indicator Data'!BI160&lt;$AJ$194,0,10-($AJ$195-'Indicator Data'!BI160)/($AJ$195-$AJ$194)*10)),1))</f>
        <v>0</v>
      </c>
      <c r="AK157" s="54">
        <f t="shared" si="51"/>
        <v>2.2999999999999998</v>
      </c>
      <c r="AL157" s="60">
        <f t="shared" si="52"/>
        <v>0.7</v>
      </c>
      <c r="AM157" s="61">
        <f t="shared" si="53"/>
        <v>0.9</v>
      </c>
      <c r="AN157" s="53" t="str">
        <f>IF('Indicator Data'!BJ160="No data","x",ROUND((IF(LOG('Indicator Data'!BJ160)&gt;AN$195,10,IF(LOG('Indicator Data'!BJ160)&lt;AN$194,0,10-(AN$195-LOG('Indicator Data'!BJ160))/(AN$195-AN$194)*10))),1))</f>
        <v>x</v>
      </c>
      <c r="AO157" s="53">
        <f>IF('Indicator Data'!BK160="No data","x",ROUND((IF(LOG('Indicator Data'!BK160)&gt;AO$195,10,IF(LOG('Indicator Data'!BK160)&lt;AO$194,0,10-(AO$195-LOG('Indicator Data'!BK160))/(AO$195-AO$194)*10))),1))</f>
        <v>5.8</v>
      </c>
      <c r="AP157" s="54">
        <f t="shared" si="66"/>
        <v>5.8</v>
      </c>
      <c r="AQ157" s="54">
        <f>IF('Indicator Data'!BL160=0,10,ROUND(IF(LOG('Indicator Data'!BL160)&gt;AQ$195,0,IF(LOG('Indicator Data'!BL160)&lt;AQ$194,10,(AQ$195-LOG('Indicator Data'!BL160))/(AQ$195-AQ$194)*10)),1))</f>
        <v>1.2</v>
      </c>
      <c r="AR157" s="54">
        <f>IF('Indicator Data'!BM160="No data","x",ROUND(IF('Indicator Data'!BM160&gt;AR$195,10,IF('Indicator Data'!BM160&lt;AR$194,0,10-(AR$195-'Indicator Data'!BM160)/(AR$195-AR$194)*10)),1))</f>
        <v>8</v>
      </c>
      <c r="AS157" s="56">
        <f t="shared" si="67"/>
        <v>5</v>
      </c>
      <c r="AT157" s="53" t="str">
        <f>IF('Indicator Data'!BN160="No data","x",ROUND(IF('Indicator Data'!BN160^2&gt;AT$195,0,IF('Indicator Data'!BN160^2&lt;AT$194,10,(AT$195-'Indicator Data'!BN160^2)/(AT$195-AT$194)*10)),1))</f>
        <v>x</v>
      </c>
      <c r="AU157" s="53">
        <f>IF('Indicator Data'!BO160="No data","x",ROUND(IF('Indicator Data'!BO160&gt;AU$195,0,IF('Indicator Data'!BO160&lt;AU$194,10,(AU$195-'Indicator Data'!BO160)/(AU$195-AU$194)*10)),1))</f>
        <v>3.4</v>
      </c>
      <c r="AV157" s="53">
        <f>IF('Indicator Data'!BP160="No data","x",ROUND(IF('Indicator Data'!BP160&gt;AV$195,0,IF('Indicator Data'!BP160&lt;AV$194,10,(AV$195-'Indicator Data'!BP160)/(AV$195-AV$194)*10)),1))</f>
        <v>8.9</v>
      </c>
      <c r="AW157" s="54">
        <f t="shared" si="68"/>
        <v>6.2</v>
      </c>
      <c r="AX157" s="54">
        <f>IF('Indicator Data'!BQ160="No data","x",ROUND(IF('Indicator Data'!BQ160&gt;AX$195,0,IF('Indicator Data'!BQ160&lt;AX$194,10,(AX$195-'Indicator Data'!BQ160)/(AX$195-AX$194)*10)),1))</f>
        <v>8.1</v>
      </c>
      <c r="AY157" s="56">
        <f t="shared" si="69"/>
        <v>7.2</v>
      </c>
      <c r="AZ157" s="61">
        <f t="shared" si="70"/>
        <v>6.1</v>
      </c>
    </row>
    <row r="158" spans="1:52" s="2" customFormat="1" x14ac:dyDescent="0.3">
      <c r="A158" s="98" t="str">
        <f>'Indicator Data'!A161</f>
        <v>Slovenia</v>
      </c>
      <c r="B158" s="39" t="str">
        <f>'Indicator Data'!B161</f>
        <v>SVN</v>
      </c>
      <c r="C158" s="53">
        <f>ROUND(IF('Indicator Data'!AL161="No data",IF((0.1022*LN('Indicator Data'!CI161)-0.1711)&gt;C$195,0,IF((0.1022*LN('Indicator Data'!CI161)-0.1711)&lt;C$194,10,(C$195-(0.1022*LN('Indicator Data'!CI161)-0.1711))/(C$195-C$194)*10)),IF('Indicator Data'!AL161&gt;C$195,0,IF('Indicator Data'!AL161&lt;C$194,10,(C$195-'Indicator Data'!AL161)/(C$195-C$194)*10))),1)</f>
        <v>0</v>
      </c>
      <c r="D158" s="53" t="str">
        <f>IF('Indicator Data'!AM161="No data","x",ROUND((IF(LOG('Indicator Data'!AM161*1000)&gt;D$195,10,IF(LOG('Indicator Data'!AM161*1000)&lt;D$194,0,10-(D$195-LOG('Indicator Data'!AM161*1000))/(D$195-D$194)*10))),1))</f>
        <v>x</v>
      </c>
      <c r="E158" s="54">
        <f t="shared" si="54"/>
        <v>0</v>
      </c>
      <c r="F158" s="53">
        <f>IF('Indicator Data'!AZ161="No data","x",ROUND(IF('Indicator Data'!AZ161&gt;F$195,10,IF('Indicator Data'!AZ161&lt;F$194,0,10-(F$195-'Indicator Data'!AZ161)/(F$195-F$194)*10)),1))</f>
        <v>0.9</v>
      </c>
      <c r="G158" s="53">
        <f>IF('Indicator Data'!BA161="No data","x",ROUND(IF('Indicator Data'!BA161&gt;G$195,10,IF('Indicator Data'!BA161&lt;G$194,0,10-(G$195-'Indicator Data'!BA161)/(G$195-G$194)*10)),1))</f>
        <v>0.1</v>
      </c>
      <c r="H158" s="54">
        <f t="shared" si="55"/>
        <v>0.5</v>
      </c>
      <c r="I158" s="55">
        <f>SUM(IF('Indicator Data'!AN161=0,0,'Indicator Data'!AN161),SUM('Indicator Data'!AO161:AP161))</f>
        <v>0</v>
      </c>
      <c r="J158" s="55">
        <f>I158/'Indicator Data'!CJ161*1000000</f>
        <v>0</v>
      </c>
      <c r="K158" s="53">
        <f t="shared" si="56"/>
        <v>0</v>
      </c>
      <c r="L158" s="53" t="str">
        <f>IF('Indicator Data'!AQ161="No data","x",ROUND(IF('Indicator Data'!AQ161&gt;L$195,10,IF('Indicator Data'!AQ161&lt;L$194,0,10-(L$195-'Indicator Data'!AQ161)/(L$195-L$194)*10)),1))</f>
        <v>x</v>
      </c>
      <c r="M158" s="53">
        <f>IF('Indicator Data'!AR161="No data","x",IF('Indicator Data'!AR161=0,0,ROUND(IF('Indicator Data'!AR161&gt;M$195,10,IF('Indicator Data'!AR161&lt;M$194,0,10-(M$195-'Indicator Data'!AR161)/(M$195-M$194)*10)),1)))</f>
        <v>0.4</v>
      </c>
      <c r="N158" s="54">
        <f t="shared" si="57"/>
        <v>0.2</v>
      </c>
      <c r="O158" s="56">
        <f t="shared" si="58"/>
        <v>0.2</v>
      </c>
      <c r="P158" s="67">
        <f>IF(AND('Indicator Data'!BE161="No data",'Indicator Data'!BF161="No data"),0,SUM('Indicator Data'!BE161:BG161)/1000)</f>
        <v>1.012</v>
      </c>
      <c r="Q158" s="53">
        <f t="shared" si="59"/>
        <v>0</v>
      </c>
      <c r="R158" s="57">
        <f>P158*1000/'Indicator Data'!CJ161</f>
        <v>4.8685351193608942E-4</v>
      </c>
      <c r="S158" s="53">
        <f t="shared" si="60"/>
        <v>2.7</v>
      </c>
      <c r="T158" s="58">
        <f t="shared" si="61"/>
        <v>1.4</v>
      </c>
      <c r="U158" s="53">
        <f>IF('Indicator Data'!AV161="No data","x",ROUND(IF('Indicator Data'!AV161&gt;U$195,10,IF('Indicator Data'!AV161&lt;U$194,0,10-(U$195-'Indicator Data'!AV161)/(U$195-U$194)*10)),1))</f>
        <v>0.2</v>
      </c>
      <c r="V158" s="53">
        <f>IF('Indicator Data'!AW161="No data","x",IF('Indicator Data'!AW161=0,0,ROUND(IF('Indicator Data'!AW161&gt;V$195,10,IF('Indicator Data'!AW161&lt;V$194,0,10-(V$195-'Indicator Data'!AW161)/(V$195-V$194)*10)),1)))</f>
        <v>0.2</v>
      </c>
      <c r="W158" s="53">
        <f t="shared" si="62"/>
        <v>0.2</v>
      </c>
      <c r="X158" s="53">
        <f>IF('Indicator Data'!AU161="No data","x",ROUND(IF('Indicator Data'!AU161&gt;X$195,10,IF('Indicator Data'!AU161&lt;X$194,0,10-(X$195-'Indicator Data'!AU161)/(X$195-X$194)*10)),1))</f>
        <v>0.1</v>
      </c>
      <c r="Y158" s="159" t="str">
        <f>IF('Indicator Data'!AX161="No data","x",ROUND(IF('Indicator Data'!AX161&gt;Y$195,10,IF('Indicator Data'!AX161&lt;Y$194,0,10-(Y$195-'Indicator Data'!AX161)/(Y$195-Y$194)*10)),1))</f>
        <v>x</v>
      </c>
      <c r="Z158" s="57">
        <f>IF('Indicator Data'!AY161="No data","x",IF(('Indicator Data'!AY161/'Indicator Data'!CJ161)&gt;1,1,IF('Indicator Data'!AY161&gt;'Indicator Data'!AY161,1,'Indicator Data'!AY161/'Indicator Data'!CJ161)))</f>
        <v>5.7729665446967128E-6</v>
      </c>
      <c r="AA158" s="159">
        <f t="shared" si="63"/>
        <v>0</v>
      </c>
      <c r="AB158" s="54">
        <f t="shared" si="50"/>
        <v>0.1</v>
      </c>
      <c r="AC158" s="53">
        <f>IF('Indicator Data'!AS161="No data","x",ROUND(IF('Indicator Data'!AS161&gt;AC$195,10,IF('Indicator Data'!AS161&lt;AC$194,0,10-(AC$195-'Indicator Data'!AS161)/(AC$195-AC$194)*10)),1))</f>
        <v>0.2</v>
      </c>
      <c r="AD158" s="53" t="str">
        <f>IF('Indicator Data'!AT161="No data","x",ROUND(IF('Indicator Data'!AT161&gt;AD$195,10,IF('Indicator Data'!AT161&lt;AD$194,0,10-(AD$195-'Indicator Data'!AT161)/(AD$195-AD$194)*10)),1))</f>
        <v>x</v>
      </c>
      <c r="AE158" s="54">
        <f t="shared" si="64"/>
        <v>0.2</v>
      </c>
      <c r="AF158" s="67">
        <f>('Indicator Data'!BD161+'Indicator Data'!BC161*0.5+'Indicator Data'!BB161*0.25)/1000</f>
        <v>0</v>
      </c>
      <c r="AG158" s="59">
        <f>AF158*1000/'Indicator Data'!CJ161</f>
        <v>0</v>
      </c>
      <c r="AH158" s="54">
        <f t="shared" si="65"/>
        <v>0</v>
      </c>
      <c r="AI158" s="53">
        <f>IF('Indicator Data'!BH161="No data","x",ROUND(IF('Indicator Data'!BH161&lt;$AI$194,10,IF('Indicator Data'!BH161&gt;$AI$195,0,($AI$195-'Indicator Data'!BH161)/($AI$195-$AI$194)*10)),1))</f>
        <v>3.2</v>
      </c>
      <c r="AJ158" s="53">
        <f>IF('Indicator Data'!BI161="No data","x",ROUND(IF('Indicator Data'!BI161&gt;$AJ$195,10,IF('Indicator Data'!BI161&lt;$AJ$194,0,10-($AJ$195-'Indicator Data'!BI161)/($AJ$195-$AJ$194)*10)),1))</f>
        <v>0</v>
      </c>
      <c r="AK158" s="54">
        <f t="shared" si="51"/>
        <v>1.6</v>
      </c>
      <c r="AL158" s="60">
        <f t="shared" si="52"/>
        <v>0.5</v>
      </c>
      <c r="AM158" s="61">
        <f t="shared" si="53"/>
        <v>1</v>
      </c>
      <c r="AN158" s="53">
        <f>IF('Indicator Data'!BJ161="No data","x",ROUND((IF(LOG('Indicator Data'!BJ161)&gt;AN$195,10,IF(LOG('Indicator Data'!BJ161)&lt;AN$194,0,10-(AN$195-LOG('Indicator Data'!BJ161))/(AN$195-AN$194)*10))),1))</f>
        <v>5.0999999999999996</v>
      </c>
      <c r="AO158" s="53">
        <f>IF('Indicator Data'!BK161="No data","x",ROUND((IF(LOG('Indicator Data'!BK161)&gt;AO$195,10,IF(LOG('Indicator Data'!BK161)&lt;AO$194,0,10-(AO$195-LOG('Indicator Data'!BK161))/(AO$195-AO$194)*10))),1))</f>
        <v>6.4</v>
      </c>
      <c r="AP158" s="54">
        <f t="shared" si="66"/>
        <v>5.8</v>
      </c>
      <c r="AQ158" s="54">
        <f>IF('Indicator Data'!BL161=0,10,ROUND(IF(LOG('Indicator Data'!BL161)&gt;AQ$195,0,IF(LOG('Indicator Data'!BL161)&lt;AQ$194,10,(AQ$195-LOG('Indicator Data'!BL161))/(AQ$195-AQ$194)*10)),1))</f>
        <v>4.3</v>
      </c>
      <c r="AR158" s="54">
        <f>IF('Indicator Data'!BM161="No data","x",ROUND(IF('Indicator Data'!BM161&gt;AR$195,10,IF('Indicator Data'!BM161&lt;AR$194,0,10-(AR$195-'Indicator Data'!BM161)/(AR$195-AR$194)*10)),1))</f>
        <v>6</v>
      </c>
      <c r="AS158" s="56">
        <f t="shared" si="67"/>
        <v>5.4</v>
      </c>
      <c r="AT158" s="53">
        <f>IF('Indicator Data'!BN161="No data","x",ROUND(IF('Indicator Data'!BN161^2&gt;AT$195,0,IF('Indicator Data'!BN161^2&lt;AT$194,10,(AT$195-'Indicator Data'!BN161^2)/(AT$195-AT$194)*10)),1))</f>
        <v>0.1</v>
      </c>
      <c r="AU158" s="53">
        <f>IF('Indicator Data'!BO161="No data","x",ROUND(IF('Indicator Data'!BO161&gt;AU$195,0,IF('Indicator Data'!BO161&lt;AU$194,10,(AU$195-'Indicator Data'!BO161)/(AU$195-AU$194)*10)),1))</f>
        <v>4.2</v>
      </c>
      <c r="AV158" s="53">
        <f>IF('Indicator Data'!BP161="No data","x",ROUND(IF('Indicator Data'!BP161&gt;AV$195,0,IF('Indicator Data'!BP161&lt;AV$194,10,(AV$195-'Indicator Data'!BP161)/(AV$195-AV$194)*10)),1))</f>
        <v>9.8000000000000007</v>
      </c>
      <c r="AW158" s="54">
        <f t="shared" si="68"/>
        <v>4.7</v>
      </c>
      <c r="AX158" s="54">
        <f>IF('Indicator Data'!BQ161="No data","x",ROUND(IF('Indicator Data'!BQ161&gt;AX$195,0,IF('Indicator Data'!BQ161&lt;AX$194,10,(AX$195-'Indicator Data'!BQ161)/(AX$195-AX$194)*10)),1))</f>
        <v>7.5</v>
      </c>
      <c r="AY158" s="56">
        <f t="shared" si="69"/>
        <v>6.1</v>
      </c>
      <c r="AZ158" s="61">
        <f t="shared" si="70"/>
        <v>5.8</v>
      </c>
    </row>
    <row r="159" spans="1:52" s="2" customFormat="1" x14ac:dyDescent="0.3">
      <c r="A159" s="98" t="str">
        <f>'Indicator Data'!A162</f>
        <v>Solomon Islands</v>
      </c>
      <c r="B159" s="39" t="str">
        <f>'Indicator Data'!B162</f>
        <v>SLB</v>
      </c>
      <c r="C159" s="53">
        <f>ROUND(IF('Indicator Data'!AL162="No data",IF((0.1022*LN('Indicator Data'!CI162)-0.1711)&gt;C$195,0,IF((0.1022*LN('Indicator Data'!CI162)-0.1711)&lt;C$194,10,(C$195-(0.1022*LN('Indicator Data'!CI162)-0.1711))/(C$195-C$194)*10)),IF('Indicator Data'!AL162&gt;C$195,0,IF('Indicator Data'!AL162&lt;C$194,10,(C$195-'Indicator Data'!AL162)/(C$195-C$194)*10))),1)</f>
        <v>6.9</v>
      </c>
      <c r="D159" s="53" t="str">
        <f>IF('Indicator Data'!AM162="No data","x",ROUND((IF(LOG('Indicator Data'!AM162*1000)&gt;D$195,10,IF(LOG('Indicator Data'!AM162*1000)&lt;D$194,0,10-(D$195-LOG('Indicator Data'!AM162*1000))/(D$195-D$194)*10))),1))</f>
        <v>x</v>
      </c>
      <c r="E159" s="54">
        <f t="shared" si="54"/>
        <v>6.9</v>
      </c>
      <c r="F159" s="53" t="str">
        <f>IF('Indicator Data'!AZ162="No data","x",ROUND(IF('Indicator Data'!AZ162&gt;F$195,10,IF('Indicator Data'!AZ162&lt;F$194,0,10-(F$195-'Indicator Data'!AZ162)/(F$195-F$194)*10)),1))</f>
        <v>x</v>
      </c>
      <c r="G159" s="53">
        <f>IF('Indicator Data'!BA162="No data","x",ROUND(IF('Indicator Data'!BA162&gt;G$195,10,IF('Indicator Data'!BA162&lt;G$194,0,10-(G$195-'Indicator Data'!BA162)/(G$195-G$194)*10)),1))</f>
        <v>3</v>
      </c>
      <c r="H159" s="54">
        <f t="shared" si="55"/>
        <v>3</v>
      </c>
      <c r="I159" s="55">
        <f>SUM(IF('Indicator Data'!AN162=0,0,'Indicator Data'!AN162),SUM('Indicator Data'!AO162:AP162))</f>
        <v>332.53832</v>
      </c>
      <c r="J159" s="55">
        <f>I159/'Indicator Data'!CJ162*1000000</f>
        <v>496.45848667031936</v>
      </c>
      <c r="K159" s="53">
        <f t="shared" si="56"/>
        <v>9.9</v>
      </c>
      <c r="L159" s="53">
        <f>IF('Indicator Data'!AQ162="No data","x",ROUND(IF('Indicator Data'!AQ162&gt;L$195,10,IF('Indicator Data'!AQ162&lt;L$194,0,10-(L$195-'Indicator Data'!AQ162)/(L$195-L$194)*10)),1))</f>
        <v>9.6999999999999993</v>
      </c>
      <c r="M159" s="53">
        <f>IF('Indicator Data'!AR162="No data","x",IF('Indicator Data'!AR162=0,0,ROUND(IF('Indicator Data'!AR162&gt;M$195,10,IF('Indicator Data'!AR162&lt;M$194,0,10-(M$195-'Indicator Data'!AR162)/(M$195-M$194)*10)),1)))</f>
        <v>0.5</v>
      </c>
      <c r="N159" s="54">
        <f t="shared" si="57"/>
        <v>6.7</v>
      </c>
      <c r="O159" s="56">
        <f t="shared" si="58"/>
        <v>5.9</v>
      </c>
      <c r="P159" s="67">
        <f>IF(AND('Indicator Data'!BE162="No data",'Indicator Data'!BF162="No data"),0,SUM('Indicator Data'!BE162:BG162)/1000)</f>
        <v>4.0000000000000001E-3</v>
      </c>
      <c r="Q159" s="53">
        <f t="shared" si="59"/>
        <v>0</v>
      </c>
      <c r="R159" s="57">
        <f>P159*1000/'Indicator Data'!CJ162</f>
        <v>5.9717446899992682E-6</v>
      </c>
      <c r="S159" s="53">
        <f t="shared" si="60"/>
        <v>0</v>
      </c>
      <c r="T159" s="58">
        <f t="shared" si="61"/>
        <v>0</v>
      </c>
      <c r="U159" s="53" t="str">
        <f>IF('Indicator Data'!AV162="No data","x",ROUND(IF('Indicator Data'!AV162&gt;U$195,10,IF('Indicator Data'!AV162&lt;U$194,0,10-(U$195-'Indicator Data'!AV162)/(U$195-U$194)*10)),1))</f>
        <v>x</v>
      </c>
      <c r="V159" s="53" t="str">
        <f>IF('Indicator Data'!AW162="No data","x",IF('Indicator Data'!AW162=0,0,ROUND(IF('Indicator Data'!AW162&gt;V$195,10,IF('Indicator Data'!AW162&lt;V$194,0,10-(V$195-'Indicator Data'!AW162)/(V$195-V$194)*10)),1)))</f>
        <v>x</v>
      </c>
      <c r="W159" s="53" t="str">
        <f t="shared" si="62"/>
        <v>x</v>
      </c>
      <c r="X159" s="53">
        <f>IF('Indicator Data'!AU162="No data","x",ROUND(IF('Indicator Data'!AU162&gt;X$195,10,IF('Indicator Data'!AU162&lt;X$194,0,10-(X$195-'Indicator Data'!AU162)/(X$195-X$194)*10)),1))</f>
        <v>1.4</v>
      </c>
      <c r="Y159" s="159">
        <f>IF('Indicator Data'!AX162="No data","x",ROUND(IF('Indicator Data'!AX162&gt;Y$195,10,IF('Indicator Data'!AX162&lt;Y$194,0,10-(Y$195-'Indicator Data'!AX162)/(Y$195-Y$194)*10)),1))</f>
        <v>4.3</v>
      </c>
      <c r="Z159" s="57">
        <f>IF('Indicator Data'!AY162="No data","x",IF(('Indicator Data'!AY162/'Indicator Data'!CJ162)&gt;1,1,IF('Indicator Data'!AY162&gt;'Indicator Data'!AY162,1,'Indicator Data'!AY162/'Indicator Data'!CJ162)))</f>
        <v>0.79128901602069812</v>
      </c>
      <c r="AA159" s="159">
        <f t="shared" si="63"/>
        <v>8.8000000000000007</v>
      </c>
      <c r="AB159" s="54">
        <f t="shared" si="50"/>
        <v>4.8</v>
      </c>
      <c r="AC159" s="53">
        <f>IF('Indicator Data'!AS162="No data","x",ROUND(IF('Indicator Data'!AS162&gt;AC$195,10,IF('Indicator Data'!AS162&lt;AC$194,0,10-(AC$195-'Indicator Data'!AS162)/(AC$195-AC$194)*10)),1))</f>
        <v>1.5</v>
      </c>
      <c r="AD159" s="53">
        <f>IF('Indicator Data'!AT162="No data","x",ROUND(IF('Indicator Data'!AT162&gt;AD$195,10,IF('Indicator Data'!AT162&lt;AD$194,0,10-(AD$195-'Indicator Data'!AT162)/(AD$195-AD$194)*10)),1))</f>
        <v>3.4</v>
      </c>
      <c r="AE159" s="54">
        <f t="shared" si="64"/>
        <v>2.5</v>
      </c>
      <c r="AF159" s="67">
        <f>('Indicator Data'!BD162+'Indicator Data'!BC162*0.5+'Indicator Data'!BB162*0.25)/1000</f>
        <v>0.5</v>
      </c>
      <c r="AG159" s="59">
        <f>AF159*1000/'Indicator Data'!CJ162</f>
        <v>7.4646808624990861E-4</v>
      </c>
      <c r="AH159" s="54">
        <f t="shared" si="65"/>
        <v>0.1</v>
      </c>
      <c r="AI159" s="53">
        <f>IF('Indicator Data'!BH162="No data","x",ROUND(IF('Indicator Data'!BH162&lt;$AI$194,10,IF('Indicator Data'!BH162&gt;$AI$195,0,($AI$195-'Indicator Data'!BH162)/($AI$195-$AI$194)*10)),1))</f>
        <v>4.3</v>
      </c>
      <c r="AJ159" s="53">
        <f>IF('Indicator Data'!BI162="No data","x",ROUND(IF('Indicator Data'!BI162&gt;$AJ$195,10,IF('Indicator Data'!BI162&lt;$AJ$194,0,10-($AJ$195-'Indicator Data'!BI162)/($AJ$195-$AJ$194)*10)),1))</f>
        <v>1.3</v>
      </c>
      <c r="AK159" s="54">
        <f t="shared" si="51"/>
        <v>2.8</v>
      </c>
      <c r="AL159" s="60">
        <f t="shared" si="52"/>
        <v>2.7</v>
      </c>
      <c r="AM159" s="61">
        <f t="shared" si="53"/>
        <v>1.4</v>
      </c>
      <c r="AN159" s="53">
        <f>IF('Indicator Data'!BJ162="No data","x",ROUND((IF(LOG('Indicator Data'!BJ162)&gt;AN$195,10,IF(LOG('Indicator Data'!BJ162)&lt;AN$194,0,10-(AN$195-LOG('Indicator Data'!BJ162))/(AN$195-AN$194)*10))),1))</f>
        <v>4.0999999999999996</v>
      </c>
      <c r="AO159" s="53">
        <f>IF('Indicator Data'!BK162="No data","x",ROUND((IF(LOG('Indicator Data'!BK162)&gt;AO$195,10,IF(LOG('Indicator Data'!BK162)&lt;AO$194,0,10-(AO$195-LOG('Indicator Data'!BK162))/(AO$195-AO$194)*10))),1))</f>
        <v>1</v>
      </c>
      <c r="AP159" s="54">
        <f t="shared" si="66"/>
        <v>2.6</v>
      </c>
      <c r="AQ159" s="54">
        <f>IF('Indicator Data'!BL162=0,10,ROUND(IF(LOG('Indicator Data'!BL162)&gt;AQ$195,0,IF(LOG('Indicator Data'!BL162)&lt;AQ$194,10,(AQ$195-LOG('Indicator Data'!BL162))/(AQ$195-AQ$194)*10)),1))</f>
        <v>4.3</v>
      </c>
      <c r="AR159" s="54">
        <f>IF('Indicator Data'!BM162="No data","x",ROUND(IF('Indicator Data'!BM162&gt;AR$195,10,IF('Indicator Data'!BM162&lt;AR$194,0,10-(AR$195-'Indicator Data'!BM162)/(AR$195-AR$194)*10)),1))</f>
        <v>2</v>
      </c>
      <c r="AS159" s="56">
        <f t="shared" si="67"/>
        <v>3</v>
      </c>
      <c r="AT159" s="53">
        <f>IF('Indicator Data'!BN162="No data","x",ROUND(IF('Indicator Data'!BN162^2&gt;AT$195,0,IF('Indicator Data'!BN162^2&lt;AT$194,10,(AT$195-'Indicator Data'!BN162^2)/(AT$195-AT$194)*10)),1))</f>
        <v>4.5</v>
      </c>
      <c r="AU159" s="53">
        <f>IF('Indicator Data'!BO162="No data","x",ROUND(IF('Indicator Data'!BO162&gt;AU$195,0,IF('Indicator Data'!BO162&lt;AU$194,10,(AU$195-'Indicator Data'!BO162)/(AU$195-AU$194)*10)),1))</f>
        <v>6.5</v>
      </c>
      <c r="AV159" s="53">
        <f>IF('Indicator Data'!BP162="No data","x",ROUND(IF('Indicator Data'!BP162&gt;AV$195,0,IF('Indicator Data'!BP162&lt;AV$194,10,(AV$195-'Indicator Data'!BP162)/(AV$195-AV$194)*10)),1))</f>
        <v>4.5999999999999996</v>
      </c>
      <c r="AW159" s="54">
        <f t="shared" si="68"/>
        <v>5.2</v>
      </c>
      <c r="AX159" s="54" t="str">
        <f>IF('Indicator Data'!BQ162="No data","x",ROUND(IF('Indicator Data'!BQ162&gt;AX$195,0,IF('Indicator Data'!BQ162&lt;AX$194,10,(AX$195-'Indicator Data'!BQ162)/(AX$195-AX$194)*10)),1))</f>
        <v>x</v>
      </c>
      <c r="AY159" s="56">
        <f t="shared" si="69"/>
        <v>5.2</v>
      </c>
      <c r="AZ159" s="61">
        <f t="shared" si="70"/>
        <v>4.0999999999999996</v>
      </c>
    </row>
    <row r="160" spans="1:52" s="2" customFormat="1" x14ac:dyDescent="0.3">
      <c r="A160" s="98" t="str">
        <f>'Indicator Data'!A163</f>
        <v>Somalia</v>
      </c>
      <c r="B160" s="39" t="str">
        <f>'Indicator Data'!B163</f>
        <v>SOM</v>
      </c>
      <c r="C160" s="53">
        <f>ROUND(IF('Indicator Data'!AL163="No data",IF((0.1022*LN('Indicator Data'!CI163)-0.1711)&gt;C$195,0,IF((0.1022*LN('Indicator Data'!CI163)-0.1711)&lt;C$194,10,(C$195-(0.1022*LN('Indicator Data'!CI163)-0.1711))/(C$195-C$194)*10)),IF('Indicator Data'!AL163&gt;C$195,0,IF('Indicator Data'!AL163&lt;C$194,10,(C$195-'Indicator Data'!AL163)/(C$195-C$194)*10))),1)</f>
        <v>8.6999999999999993</v>
      </c>
      <c r="D160" s="53" t="str">
        <f>IF('Indicator Data'!AM163="No data","x",ROUND((IF(LOG('Indicator Data'!AM163*1000)&gt;D$195,10,IF(LOG('Indicator Data'!AM163*1000)&lt;D$194,0,10-(D$195-LOG('Indicator Data'!AM163*1000))/(D$195-D$194)*10))),1))</f>
        <v>x</v>
      </c>
      <c r="E160" s="54">
        <f t="shared" si="54"/>
        <v>8.6999999999999993</v>
      </c>
      <c r="F160" s="53" t="str">
        <f>IF('Indicator Data'!AZ163="No data","x",ROUND(IF('Indicator Data'!AZ163&gt;F$195,10,IF('Indicator Data'!AZ163&lt;F$194,0,10-(F$195-'Indicator Data'!AZ163)/(F$195-F$194)*10)),1))</f>
        <v>x</v>
      </c>
      <c r="G160" s="53" t="str">
        <f>IF('Indicator Data'!BA163="No data","x",ROUND(IF('Indicator Data'!BA163&gt;G$195,10,IF('Indicator Data'!BA163&lt;G$194,0,10-(G$195-'Indicator Data'!BA163)/(G$195-G$194)*10)),1))</f>
        <v>x</v>
      </c>
      <c r="H160" s="54" t="str">
        <f t="shared" si="55"/>
        <v>x</v>
      </c>
      <c r="I160" s="55">
        <f>SUM(IF('Indicator Data'!AN163=0,0,'Indicator Data'!AN163),SUM('Indicator Data'!AO163:AP163))</f>
        <v>26447.781860000003</v>
      </c>
      <c r="J160" s="55">
        <f>I160/'Indicator Data'!CJ163*1000000</f>
        <v>1712.6169038392129</v>
      </c>
      <c r="K160" s="53">
        <f t="shared" si="56"/>
        <v>10</v>
      </c>
      <c r="L160" s="53">
        <f>IF('Indicator Data'!AQ163="No data","x",ROUND(IF('Indicator Data'!AQ163&gt;L$195,10,IF('Indicator Data'!AQ163&lt;L$194,0,10-(L$195-'Indicator Data'!AQ163)/(L$195-L$194)*10)),1))</f>
        <v>10</v>
      </c>
      <c r="M160" s="53" t="str">
        <f>IF('Indicator Data'!AR163="No data","x",IF('Indicator Data'!AR163=0,0,ROUND(IF('Indicator Data'!AR163&gt;M$195,10,IF('Indicator Data'!AR163&lt;M$194,0,10-(M$195-'Indicator Data'!AR163)/(M$195-M$194)*10)),1)))</f>
        <v>x</v>
      </c>
      <c r="N160" s="54">
        <f t="shared" si="57"/>
        <v>10</v>
      </c>
      <c r="O160" s="56">
        <f t="shared" si="58"/>
        <v>9.1</v>
      </c>
      <c r="P160" s="67">
        <f>IF(AND('Indicator Data'!BE163="No data",'Indicator Data'!BF163="No data"),0,SUM('Indicator Data'!BE163:BG163)/1000)</f>
        <v>2768.6460000000002</v>
      </c>
      <c r="Q160" s="53">
        <f t="shared" si="59"/>
        <v>10</v>
      </c>
      <c r="R160" s="57">
        <f>P160*1000/'Indicator Data'!CJ163</f>
        <v>0.17928270754222037</v>
      </c>
      <c r="S160" s="53">
        <f t="shared" si="60"/>
        <v>10</v>
      </c>
      <c r="T160" s="58">
        <f t="shared" si="61"/>
        <v>10</v>
      </c>
      <c r="U160" s="53">
        <f>IF('Indicator Data'!AV163="No data","x",ROUND(IF('Indicator Data'!AV163&gt;U$195,10,IF('Indicator Data'!AV163&lt;U$194,0,10-(U$195-'Indicator Data'!AV163)/(U$195-U$194)*10)),1))</f>
        <v>0.8</v>
      </c>
      <c r="V160" s="53">
        <f>IF('Indicator Data'!AW163="No data","x",IF('Indicator Data'!AW163=0,0,ROUND(IF('Indicator Data'!AW163&gt;V$195,10,IF('Indicator Data'!AW163&lt;V$194,0,10-(V$195-'Indicator Data'!AW163)/(V$195-V$194)*10)),1)))</f>
        <v>0.1</v>
      </c>
      <c r="W160" s="53">
        <f t="shared" si="62"/>
        <v>0.45</v>
      </c>
      <c r="X160" s="53">
        <f>IF('Indicator Data'!AU163="No data","x",ROUND(IF('Indicator Data'!AU163&gt;X$195,10,IF('Indicator Data'!AU163&lt;X$194,0,10-(X$195-'Indicator Data'!AU163)/(X$195-X$194)*10)),1))</f>
        <v>4.8</v>
      </c>
      <c r="Y160" s="159">
        <f>IF('Indicator Data'!AX163="No data","x",ROUND(IF('Indicator Data'!AX163&gt;Y$195,10,IF('Indicator Data'!AX163&lt;Y$194,0,10-(Y$195-'Indicator Data'!AX163)/(Y$195-Y$194)*10)),1))</f>
        <v>0.9</v>
      </c>
      <c r="Z160" s="57">
        <f>IF('Indicator Data'!AY163="No data","x",IF(('Indicator Data'!AY163/'Indicator Data'!CJ163)&gt;1,1,IF('Indicator Data'!AY163&gt;'Indicator Data'!AY163,1,'Indicator Data'!AY163/'Indicator Data'!CJ163)))</f>
        <v>0.16398539238664017</v>
      </c>
      <c r="AA160" s="159">
        <f t="shared" si="63"/>
        <v>1.8</v>
      </c>
      <c r="AB160" s="54">
        <f t="shared" si="50"/>
        <v>2</v>
      </c>
      <c r="AC160" s="53">
        <f>IF('Indicator Data'!AS163="No data","x",ROUND(IF('Indicator Data'!AS163&gt;AC$195,10,IF('Indicator Data'!AS163&lt;AC$194,0,10-(AC$195-'Indicator Data'!AS163)/(AC$195-AC$194)*10)),1))</f>
        <v>9.3000000000000007</v>
      </c>
      <c r="AD160" s="53">
        <f>IF('Indicator Data'!AT163="No data","x",ROUND(IF('Indicator Data'!AT163&gt;AD$195,10,IF('Indicator Data'!AT163&lt;AD$194,0,10-(AD$195-'Indicator Data'!AT163)/(AD$195-AD$194)*10)),1))</f>
        <v>5.0999999999999996</v>
      </c>
      <c r="AE160" s="54">
        <f t="shared" si="64"/>
        <v>7.2</v>
      </c>
      <c r="AF160" s="67">
        <f>('Indicator Data'!BD163+'Indicator Data'!BC163*0.5+'Indicator Data'!BB163*0.25)/1000</f>
        <v>2497.2815000000001</v>
      </c>
      <c r="AG160" s="59">
        <f>AF160*1000/'Indicator Data'!CJ163</f>
        <v>0.16171059384807496</v>
      </c>
      <c r="AH160" s="54">
        <f t="shared" si="65"/>
        <v>10</v>
      </c>
      <c r="AI160" s="53">
        <f>IF('Indicator Data'!BH163="No data","x",ROUND(IF('Indicator Data'!BH163&lt;$AI$194,10,IF('Indicator Data'!BH163&gt;$AI$195,0,($AI$195-'Indicator Data'!BH163)/($AI$195-$AI$194)*10)),1))</f>
        <v>7.5</v>
      </c>
      <c r="AJ160" s="53">
        <f>IF('Indicator Data'!BI163="No data","x",ROUND(IF('Indicator Data'!BI163&gt;$AJ$195,10,IF('Indicator Data'!BI163&lt;$AJ$194,0,10-($AJ$195-'Indicator Data'!BI163)/($AJ$195-$AJ$194)*10)),1))</f>
        <v>5.2</v>
      </c>
      <c r="AK160" s="54">
        <f t="shared" si="51"/>
        <v>6.4</v>
      </c>
      <c r="AL160" s="60">
        <f t="shared" si="52"/>
        <v>7.4</v>
      </c>
      <c r="AM160" s="61">
        <f t="shared" si="53"/>
        <v>9.1</v>
      </c>
      <c r="AN160" s="53">
        <f>IF('Indicator Data'!BJ163="No data","x",ROUND((IF(LOG('Indicator Data'!BJ163)&gt;AN$195,10,IF(LOG('Indicator Data'!BJ163)&lt;AN$194,0,10-(AN$195-LOG('Indicator Data'!BJ163))/(AN$195-AN$194)*10))),1))</f>
        <v>0</v>
      </c>
      <c r="AO160" s="53" t="str">
        <f>IF('Indicator Data'!BK163="No data","x",ROUND((IF(LOG('Indicator Data'!BK163)&gt;AO$195,10,IF(LOG('Indicator Data'!BK163)&lt;AO$194,0,10-(AO$195-LOG('Indicator Data'!BK163))/(AO$195-AO$194)*10))),1))</f>
        <v>x</v>
      </c>
      <c r="AP160" s="54">
        <f t="shared" si="66"/>
        <v>0</v>
      </c>
      <c r="AQ160" s="54">
        <f>IF('Indicator Data'!BL163=0,10,ROUND(IF(LOG('Indicator Data'!BL163)&gt;AQ$195,0,IF(LOG('Indicator Data'!BL163)&lt;AQ$194,10,(AQ$195-LOG('Indicator Data'!BL163))/(AQ$195-AQ$194)*10)),1))</f>
        <v>2.6</v>
      </c>
      <c r="AR160" s="54">
        <f>IF('Indicator Data'!BM163="No data","x",ROUND(IF('Indicator Data'!BM163&gt;AR$195,10,IF('Indicator Data'!BM163&lt;AR$194,0,10-(AR$195-'Indicator Data'!BM163)/(AR$195-AR$194)*10)),1))</f>
        <v>2</v>
      </c>
      <c r="AS160" s="56">
        <f t="shared" si="67"/>
        <v>1.5</v>
      </c>
      <c r="AT160" s="53" t="str">
        <f>IF('Indicator Data'!BN163="No data","x",ROUND(IF('Indicator Data'!BN163^2&gt;AT$195,0,IF('Indicator Data'!BN163^2&lt;AT$194,10,(AT$195-'Indicator Data'!BN163^2)/(AT$195-AT$194)*10)),1))</f>
        <v>x</v>
      </c>
      <c r="AU160" s="53">
        <f>IF('Indicator Data'!BO163="No data","x",ROUND(IF('Indicator Data'!BO163&gt;AU$195,0,IF('Indicator Data'!BO163&lt;AU$194,10,(AU$195-'Indicator Data'!BO163)/(AU$195-AU$194)*10)),1))</f>
        <v>7.6</v>
      </c>
      <c r="AV160" s="53">
        <f>IF('Indicator Data'!BP163="No data","x",ROUND(IF('Indicator Data'!BP163&gt;AV$195,0,IF('Indicator Data'!BP163&lt;AV$194,10,(AV$195-'Indicator Data'!BP163)/(AV$195-AV$194)*10)),1))</f>
        <v>9.3000000000000007</v>
      </c>
      <c r="AW160" s="54">
        <f t="shared" si="68"/>
        <v>8.5</v>
      </c>
      <c r="AX160" s="54" t="str">
        <f>IF('Indicator Data'!BQ163="No data","x",ROUND(IF('Indicator Data'!BQ163&gt;AX$195,0,IF('Indicator Data'!BQ163&lt;AX$194,10,(AX$195-'Indicator Data'!BQ163)/(AX$195-AX$194)*10)),1))</f>
        <v>x</v>
      </c>
      <c r="AY160" s="56">
        <f t="shared" si="69"/>
        <v>8.5</v>
      </c>
      <c r="AZ160" s="61">
        <f t="shared" si="70"/>
        <v>5</v>
      </c>
    </row>
    <row r="161" spans="1:52" s="2" customFormat="1" x14ac:dyDescent="0.3">
      <c r="A161" s="98" t="str">
        <f>'Indicator Data'!A164</f>
        <v>South Africa</v>
      </c>
      <c r="B161" s="39" t="str">
        <f>'Indicator Data'!B164</f>
        <v>ZAF</v>
      </c>
      <c r="C161" s="53">
        <f>ROUND(IF('Indicator Data'!AL164="No data",IF((0.1022*LN('Indicator Data'!CI164)-0.1711)&gt;C$195,0,IF((0.1022*LN('Indicator Data'!CI164)-0.1711)&lt;C$194,10,(C$195-(0.1022*LN('Indicator Data'!CI164)-0.1711))/(C$195-C$194)*10)),IF('Indicator Data'!AL164&gt;C$195,0,IF('Indicator Data'!AL164&lt;C$194,10,(C$195-'Indicator Data'!AL164)/(C$195-C$194)*10))),1)</f>
        <v>3.9</v>
      </c>
      <c r="D161" s="53">
        <f>IF('Indicator Data'!AM164="No data","x",ROUND((IF(LOG('Indicator Data'!AM164*1000)&gt;D$195,10,IF(LOG('Indicator Data'!AM164*1000)&lt;D$194,0,10-(D$195-LOG('Indicator Data'!AM164*1000))/(D$195-D$194)*10))),1))</f>
        <v>5.2</v>
      </c>
      <c r="E161" s="54">
        <f t="shared" si="54"/>
        <v>4.5999999999999996</v>
      </c>
      <c r="F161" s="53">
        <f>IF('Indicator Data'!AZ164="No data","x",ROUND(IF('Indicator Data'!AZ164&gt;F$195,10,IF('Indicator Data'!AZ164&lt;F$194,0,10-(F$195-'Indicator Data'!AZ164)/(F$195-F$194)*10)),1))</f>
        <v>5.6</v>
      </c>
      <c r="G161" s="53">
        <f>IF('Indicator Data'!BA164="No data","x",ROUND(IF('Indicator Data'!BA164&gt;G$195,10,IF('Indicator Data'!BA164&lt;G$194,0,10-(G$195-'Indicator Data'!BA164)/(G$195-G$194)*10)),1))</f>
        <v>9.5</v>
      </c>
      <c r="H161" s="54">
        <f t="shared" si="55"/>
        <v>7.6</v>
      </c>
      <c r="I161" s="55">
        <f>SUM(IF('Indicator Data'!AN164=0,0,'Indicator Data'!AN164),SUM('Indicator Data'!AO164:AP164))</f>
        <v>1552.5154599999998</v>
      </c>
      <c r="J161" s="55">
        <f>I161/'Indicator Data'!CJ164*1000000</f>
        <v>26.512319088951177</v>
      </c>
      <c r="K161" s="53">
        <f t="shared" si="56"/>
        <v>0.5</v>
      </c>
      <c r="L161" s="53">
        <f>IF('Indicator Data'!AQ164="No data","x",ROUND(IF('Indicator Data'!AQ164&gt;L$195,10,IF('Indicator Data'!AQ164&lt;L$194,0,10-(L$195-'Indicator Data'!AQ164)/(L$195-L$194)*10)),1))</f>
        <v>0.2</v>
      </c>
      <c r="M161" s="53">
        <f>IF('Indicator Data'!AR164="No data","x",IF('Indicator Data'!AR164=0,0,ROUND(IF('Indicator Data'!AR164&gt;M$195,10,IF('Indicator Data'!AR164&lt;M$194,0,10-(M$195-'Indicator Data'!AR164)/(M$195-M$194)*10)),1)))</f>
        <v>0.1</v>
      </c>
      <c r="N161" s="54">
        <f t="shared" si="57"/>
        <v>0.3</v>
      </c>
      <c r="O161" s="56">
        <f t="shared" si="58"/>
        <v>4.3</v>
      </c>
      <c r="P161" s="67">
        <f>IF(AND('Indicator Data'!BE164="No data",'Indicator Data'!BF164="No data"),0,SUM('Indicator Data'!BE164:BG164)/1000)</f>
        <v>306.89999999999998</v>
      </c>
      <c r="Q161" s="53">
        <f t="shared" si="59"/>
        <v>8.3000000000000007</v>
      </c>
      <c r="R161" s="57">
        <f>P161*1000/'Indicator Data'!CJ164</f>
        <v>5.2409337865138668E-3</v>
      </c>
      <c r="S161" s="53">
        <f t="shared" si="60"/>
        <v>4.8</v>
      </c>
      <c r="T161" s="58">
        <f t="shared" si="61"/>
        <v>6.6</v>
      </c>
      <c r="U161" s="53">
        <f>IF('Indicator Data'!AV164="No data","x",ROUND(IF('Indicator Data'!AV164&gt;U$195,10,IF('Indicator Data'!AV164&lt;U$194,0,10-(U$195-'Indicator Data'!AV164)/(U$195-U$194)*10)),1))</f>
        <v>10</v>
      </c>
      <c r="V161" s="53">
        <f>IF('Indicator Data'!AW164="No data","x",IF('Indicator Data'!AW164=0,0,ROUND(IF('Indicator Data'!AW164&gt;V$195,10,IF('Indicator Data'!AW164&lt;V$194,0,10-(V$195-'Indicator Data'!AW164)/(V$195-V$194)*10)),1)))</f>
        <v>10</v>
      </c>
      <c r="W161" s="53">
        <f t="shared" si="62"/>
        <v>10</v>
      </c>
      <c r="X161" s="53">
        <f>IF('Indicator Data'!AU164="No data","x",ROUND(IF('Indicator Data'!AU164&gt;X$195,10,IF('Indicator Data'!AU164&lt;X$194,0,10-(X$195-'Indicator Data'!AU164)/(X$195-X$194)*10)),1))</f>
        <v>10</v>
      </c>
      <c r="Y161" s="159">
        <f>IF('Indicator Data'!AX164="No data","x",ROUND(IF('Indicator Data'!AX164&gt;Y$195,10,IF('Indicator Data'!AX164&lt;Y$194,0,10-(Y$195-'Indicator Data'!AX164)/(Y$195-Y$194)*10)),1))</f>
        <v>0.1</v>
      </c>
      <c r="Z161" s="57">
        <f>IF('Indicator Data'!AY164="No data","x",IF(('Indicator Data'!AY164/'Indicator Data'!CJ164)&gt;1,1,IF('Indicator Data'!AY164&gt;'Indicator Data'!AY164,1,'Indicator Data'!AY164/'Indicator Data'!CJ164)))</f>
        <v>0.33017749654374162</v>
      </c>
      <c r="AA161" s="159">
        <f t="shared" si="63"/>
        <v>3.7</v>
      </c>
      <c r="AB161" s="54">
        <f t="shared" si="50"/>
        <v>6</v>
      </c>
      <c r="AC161" s="53">
        <f>IF('Indicator Data'!AS164="No data","x",ROUND(IF('Indicator Data'!AS164&gt;AC$195,10,IF('Indicator Data'!AS164&lt;AC$194,0,10-(AC$195-'Indicator Data'!AS164)/(AC$195-AC$194)*10)),1))</f>
        <v>2.6</v>
      </c>
      <c r="AD161" s="53">
        <f>IF('Indicator Data'!AT164="No data","x",ROUND(IF('Indicator Data'!AT164&gt;AD$195,10,IF('Indicator Data'!AT164&lt;AD$194,0,10-(AD$195-'Indicator Data'!AT164)/(AD$195-AD$194)*10)),1))</f>
        <v>1.3</v>
      </c>
      <c r="AE161" s="54">
        <f t="shared" si="64"/>
        <v>2</v>
      </c>
      <c r="AF161" s="67">
        <f>('Indicator Data'!BD164+'Indicator Data'!BC164*0.5+'Indicator Data'!BB164*0.25)/1000</f>
        <v>757.80399999999997</v>
      </c>
      <c r="AG161" s="59">
        <f>AF161*1000/'Indicator Data'!CJ164</f>
        <v>1.2941025047752864E-2</v>
      </c>
      <c r="AH161" s="54">
        <f t="shared" si="65"/>
        <v>1.3</v>
      </c>
      <c r="AI161" s="53">
        <f>IF('Indicator Data'!BH164="No data","x",ROUND(IF('Indicator Data'!BH164&lt;$AI$194,10,IF('Indicator Data'!BH164&gt;$AI$195,0,($AI$195-'Indicator Data'!BH164)/($AI$195-$AI$194)*10)),1))</f>
        <v>3.3</v>
      </c>
      <c r="AJ161" s="53">
        <f>IF('Indicator Data'!BI164="No data","x",ROUND(IF('Indicator Data'!BI164&gt;$AJ$195,10,IF('Indicator Data'!BI164&lt;$AJ$194,0,10-($AJ$195-'Indicator Data'!BI164)/($AJ$195-$AJ$194)*10)),1))</f>
        <v>0.4</v>
      </c>
      <c r="AK161" s="54">
        <f t="shared" si="51"/>
        <v>1.9</v>
      </c>
      <c r="AL161" s="60">
        <f t="shared" si="52"/>
        <v>3.1</v>
      </c>
      <c r="AM161" s="61">
        <f t="shared" si="53"/>
        <v>5.0999999999999996</v>
      </c>
      <c r="AN161" s="53">
        <f>IF('Indicator Data'!BJ164="No data","x",ROUND((IF(LOG('Indicator Data'!BJ164)&gt;AN$195,10,IF(LOG('Indicator Data'!BJ164)&lt;AN$194,0,10-(AN$195-LOG('Indicator Data'!BJ164))/(AN$195-AN$194)*10))),1))</f>
        <v>8.4</v>
      </c>
      <c r="AO161" s="53">
        <f>IF('Indicator Data'!BK164="No data","x",ROUND((IF(LOG('Indicator Data'!BK164)&gt;AO$195,10,IF(LOG('Indicator Data'!BK164)&lt;AO$194,0,10-(AO$195-LOG('Indicator Data'!BK164))/(AO$195-AO$194)*10))),1))</f>
        <v>7.5</v>
      </c>
      <c r="AP161" s="54">
        <f t="shared" si="66"/>
        <v>8</v>
      </c>
      <c r="AQ161" s="54">
        <f>IF('Indicator Data'!BL164=0,10,ROUND(IF(LOG('Indicator Data'!BL164)&gt;AQ$195,0,IF(LOG('Indicator Data'!BL164)&lt;AQ$194,10,(AQ$195-LOG('Indicator Data'!BL164))/(AQ$195-AQ$194)*10)),1))</f>
        <v>5</v>
      </c>
      <c r="AR161" s="54">
        <f>IF('Indicator Data'!BM164="No data","x",ROUND(IF('Indicator Data'!BM164&gt;AR$195,10,IF('Indicator Data'!BM164&lt;AR$194,0,10-(AR$195-'Indicator Data'!BM164)/(AR$195-AR$194)*10)),1))</f>
        <v>6</v>
      </c>
      <c r="AS161" s="56">
        <f t="shared" si="67"/>
        <v>6.3</v>
      </c>
      <c r="AT161" s="53">
        <f>IF('Indicator Data'!BN164="No data","x",ROUND(IF('Indicator Data'!BN164^2&gt;AT$195,0,IF('Indicator Data'!BN164^2&lt;AT$194,10,(AT$195-'Indicator Data'!BN164^2)/(AT$195-AT$194)*10)),1))</f>
        <v>2.7</v>
      </c>
      <c r="AU161" s="53">
        <f>IF('Indicator Data'!BO164="No data","x",ROUND(IF('Indicator Data'!BO164&gt;AU$195,0,IF('Indicator Data'!BO164&lt;AU$194,10,(AU$195-'Indicator Data'!BO164)/(AU$195-AU$194)*10)),1))</f>
        <v>2.1</v>
      </c>
      <c r="AV161" s="53">
        <f>IF('Indicator Data'!BP164="No data","x",ROUND(IF('Indicator Data'!BP164&gt;AV$195,0,IF('Indicator Data'!BP164&lt;AV$194,10,(AV$195-'Indicator Data'!BP164)/(AV$195-AV$194)*10)),1))</f>
        <v>1.5</v>
      </c>
      <c r="AW161" s="54">
        <f t="shared" si="68"/>
        <v>2.1</v>
      </c>
      <c r="AX161" s="54">
        <f>IF('Indicator Data'!BQ164="No data","x",ROUND(IF('Indicator Data'!BQ164&gt;AX$195,0,IF('Indicator Data'!BQ164&lt;AX$194,10,(AX$195-'Indicator Data'!BQ164)/(AX$195-AX$194)*10)),1))</f>
        <v>8.3000000000000007</v>
      </c>
      <c r="AY161" s="56">
        <f t="shared" si="69"/>
        <v>5.2</v>
      </c>
      <c r="AZ161" s="61">
        <f t="shared" si="70"/>
        <v>5.8</v>
      </c>
    </row>
    <row r="162" spans="1:52" s="2" customFormat="1" x14ac:dyDescent="0.3">
      <c r="A162" s="98" t="str">
        <f>'Indicator Data'!A165</f>
        <v>South Sudan</v>
      </c>
      <c r="B162" s="39" t="str">
        <f>'Indicator Data'!B165</f>
        <v>SSD</v>
      </c>
      <c r="C162" s="53">
        <f>ROUND(IF('Indicator Data'!AL165="No data",IF((0.1022*LN('Indicator Data'!CI165)-0.1711)&gt;C$195,0,IF((0.1022*LN('Indicator Data'!CI165)-0.1711)&lt;C$194,10,(C$195-(0.1022*LN('Indicator Data'!CI165)-0.1711))/(C$195-C$194)*10)),IF('Indicator Data'!AL165&gt;C$195,0,IF('Indicator Data'!AL165&lt;C$194,10,(C$195-'Indicator Data'!AL165)/(C$195-C$194)*10))),1)</f>
        <v>9.6999999999999993</v>
      </c>
      <c r="D162" s="53">
        <f>IF('Indicator Data'!AM165="No data","x",ROUND((IF(LOG('Indicator Data'!AM165*1000)&gt;D$195,10,IF(LOG('Indicator Data'!AM165*1000)&lt;D$194,0,10-(D$195-LOG('Indicator Data'!AM165*1000))/(D$195-D$194)*10))),1))</f>
        <v>10</v>
      </c>
      <c r="E162" s="54">
        <f t="shared" si="54"/>
        <v>9.9</v>
      </c>
      <c r="F162" s="53" t="str">
        <f>IF('Indicator Data'!AZ165="No data","x",ROUND(IF('Indicator Data'!AZ165&gt;F$195,10,IF('Indicator Data'!AZ165&lt;F$194,0,10-(F$195-'Indicator Data'!AZ165)/(F$195-F$194)*10)),1))</f>
        <v>x</v>
      </c>
      <c r="G162" s="53">
        <f>IF('Indicator Data'!BA165="No data","x",ROUND(IF('Indicator Data'!BA165&gt;G$195,10,IF('Indicator Data'!BA165&lt;G$194,0,10-(G$195-'Indicator Data'!BA165)/(G$195-G$194)*10)),1))</f>
        <v>5.3</v>
      </c>
      <c r="H162" s="54">
        <f t="shared" si="55"/>
        <v>5.3</v>
      </c>
      <c r="I162" s="55">
        <f>SUM(IF('Indicator Data'!AN165=0,0,'Indicator Data'!AN165),SUM('Indicator Data'!AO165:AP165))</f>
        <v>32180.272509999999</v>
      </c>
      <c r="J162" s="55">
        <f>I162/'Indicator Data'!CJ165*1000000</f>
        <v>2909.0526919176568</v>
      </c>
      <c r="K162" s="53">
        <f t="shared" si="56"/>
        <v>10</v>
      </c>
      <c r="L162" s="53">
        <f>IF('Indicator Data'!AQ165="No data","x",ROUND(IF('Indicator Data'!AQ165&gt;L$195,10,IF('Indicator Data'!AQ165&lt;L$194,0,10-(L$195-'Indicator Data'!AQ165)/(L$195-L$194)*10)),1))</f>
        <v>10</v>
      </c>
      <c r="M162" s="53">
        <f>IF('Indicator Data'!AR165="No data","x",IF('Indicator Data'!AR165=0,0,ROUND(IF('Indicator Data'!AR165&gt;M$195,10,IF('Indicator Data'!AR165&lt;M$194,0,10-(M$195-'Indicator Data'!AR165)/(M$195-M$194)*10)),1)))</f>
        <v>3.2</v>
      </c>
      <c r="N162" s="54">
        <f t="shared" si="57"/>
        <v>7.7</v>
      </c>
      <c r="O162" s="56">
        <f t="shared" si="58"/>
        <v>8.1999999999999993</v>
      </c>
      <c r="P162" s="67">
        <f>IF(AND('Indicator Data'!BE165="No data",'Indicator Data'!BF165="No data"),0,SUM('Indicator Data'!BE165:BG165)/1000)</f>
        <v>2096.5320000000002</v>
      </c>
      <c r="Q162" s="53">
        <f t="shared" si="59"/>
        <v>10</v>
      </c>
      <c r="R162" s="57">
        <f>P162*1000/'Indicator Data'!CJ165</f>
        <v>0.18952362993185573</v>
      </c>
      <c r="S162" s="53">
        <f t="shared" si="60"/>
        <v>10</v>
      </c>
      <c r="T162" s="58">
        <f t="shared" si="61"/>
        <v>10</v>
      </c>
      <c r="U162" s="53">
        <f>IF('Indicator Data'!AV165="No data","x",ROUND(IF('Indicator Data'!AV165&gt;U$195,10,IF('Indicator Data'!AV165&lt;U$194,0,10-(U$195-'Indicator Data'!AV165)/(U$195-U$194)*10)),1))</f>
        <v>5.4</v>
      </c>
      <c r="V162" s="53">
        <f>IF('Indicator Data'!AW165="No data","x",IF('Indicator Data'!AW165=0,0,ROUND(IF('Indicator Data'!AW165&gt;V$195,10,IF('Indicator Data'!AW165&lt;V$194,0,10-(V$195-'Indicator Data'!AW165)/(V$195-V$194)*10)),1)))</f>
        <v>6.7</v>
      </c>
      <c r="W162" s="53">
        <f t="shared" si="62"/>
        <v>6.0500000000000007</v>
      </c>
      <c r="X162" s="53">
        <f>IF('Indicator Data'!AU165="No data","x",ROUND(IF('Indicator Data'!AU165&gt;X$195,10,IF('Indicator Data'!AU165&lt;X$194,0,10-(X$195-'Indicator Data'!AU165)/(X$195-X$194)*10)),1))</f>
        <v>2.7</v>
      </c>
      <c r="Y162" s="159">
        <f>IF('Indicator Data'!AX165="No data","x",ROUND(IF('Indicator Data'!AX165&gt;Y$195,10,IF('Indicator Data'!AX165&lt;Y$194,0,10-(Y$195-'Indicator Data'!AX165)/(Y$195-Y$194)*10)),1))</f>
        <v>3.5</v>
      </c>
      <c r="Z162" s="57">
        <f>IF('Indicator Data'!AY165="No data","x",IF(('Indicator Data'!AY165/'Indicator Data'!CJ165)&gt;1,1,IF('Indicator Data'!AY165&gt;'Indicator Data'!AY165,1,'Indicator Data'!AY165/'Indicator Data'!CJ165)))</f>
        <v>0.85880718640216513</v>
      </c>
      <c r="AA162" s="159">
        <f t="shared" si="63"/>
        <v>9.5</v>
      </c>
      <c r="AB162" s="54">
        <f t="shared" si="50"/>
        <v>5.4</v>
      </c>
      <c r="AC162" s="53">
        <f>IF('Indicator Data'!AS165="No data","x",ROUND(IF('Indicator Data'!AS165&gt;AC$195,10,IF('Indicator Data'!AS165&lt;AC$194,0,10-(AC$195-'Indicator Data'!AS165)/(AC$195-AC$194)*10)),1))</f>
        <v>7.6</v>
      </c>
      <c r="AD162" s="53">
        <f>IF('Indicator Data'!AT165="No data","x",ROUND(IF('Indicator Data'!AT165&gt;AD$195,10,IF('Indicator Data'!AT165&lt;AD$194,0,10-(AD$195-'Indicator Data'!AT165)/(AD$195-AD$194)*10)),1))</f>
        <v>6.1</v>
      </c>
      <c r="AE162" s="54">
        <f t="shared" si="64"/>
        <v>6.9</v>
      </c>
      <c r="AF162" s="67">
        <f>('Indicator Data'!BD165+'Indicator Data'!BC165*0.5+'Indicator Data'!BB165*0.25)/1000</f>
        <v>234.81200000000001</v>
      </c>
      <c r="AG162" s="59">
        <f>AF162*1000/'Indicator Data'!CJ165</f>
        <v>2.1226684158199779E-2</v>
      </c>
      <c r="AH162" s="54">
        <f t="shared" si="65"/>
        <v>2.1</v>
      </c>
      <c r="AI162" s="53">
        <f>IF('Indicator Data'!BH165="No data","x",ROUND(IF('Indicator Data'!BH165&lt;$AI$194,10,IF('Indicator Data'!BH165&gt;$AI$195,0,($AI$195-'Indicator Data'!BH165)/($AI$195-$AI$194)*10)),1))</f>
        <v>7.5</v>
      </c>
      <c r="AJ162" s="53">
        <f>IF('Indicator Data'!BI165="No data","x",ROUND(IF('Indicator Data'!BI165&gt;$AJ$195,10,IF('Indicator Data'!BI165&lt;$AJ$194,0,10-($AJ$195-'Indicator Data'!BI165)/($AJ$195-$AJ$194)*10)),1))</f>
        <v>8.6</v>
      </c>
      <c r="AK162" s="54">
        <f t="shared" si="51"/>
        <v>8.1</v>
      </c>
      <c r="AL162" s="60">
        <f t="shared" si="52"/>
        <v>6.1</v>
      </c>
      <c r="AM162" s="61">
        <f t="shared" si="53"/>
        <v>8.8000000000000007</v>
      </c>
      <c r="AN162" s="53" t="str">
        <f>IF('Indicator Data'!BJ165="No data","x",ROUND((IF(LOG('Indicator Data'!BJ165)&gt;AN$195,10,IF(LOG('Indicator Data'!BJ165)&lt;AN$194,0,10-(AN$195-LOG('Indicator Data'!BJ165))/(AN$195-AN$194)*10))),1))</f>
        <v>x</v>
      </c>
      <c r="AO162" s="53" t="str">
        <f>IF('Indicator Data'!BK165="No data","x",ROUND((IF(LOG('Indicator Data'!BK165)&gt;AO$195,10,IF(LOG('Indicator Data'!BK165)&lt;AO$194,0,10-(AO$195-LOG('Indicator Data'!BK165))/(AO$195-AO$194)*10))),1))</f>
        <v>x</v>
      </c>
      <c r="AP162" s="54" t="str">
        <f t="shared" si="66"/>
        <v>x</v>
      </c>
      <c r="AQ162" s="54">
        <f>IF('Indicator Data'!BL165=0,10,ROUND(IF(LOG('Indicator Data'!BL165)&gt;AQ$195,0,IF(LOG('Indicator Data'!BL165)&lt;AQ$194,10,(AQ$195-LOG('Indicator Data'!BL165))/(AQ$195-AQ$194)*10)),1))</f>
        <v>5.7</v>
      </c>
      <c r="AR162" s="54">
        <f>IF('Indicator Data'!BM165="No data","x",ROUND(IF('Indicator Data'!BM165&gt;AR$195,10,IF('Indicator Data'!BM165&lt;AR$194,0,10-(AR$195-'Indicator Data'!BM165)/(AR$195-AR$194)*10)),1))</f>
        <v>2</v>
      </c>
      <c r="AS162" s="56">
        <f t="shared" si="67"/>
        <v>3.9</v>
      </c>
      <c r="AT162" s="53">
        <f>IF('Indicator Data'!BN165="No data","x",ROUND(IF('Indicator Data'!BN165^2&gt;AT$195,0,IF('Indicator Data'!BN165^2&lt;AT$194,10,(AT$195-'Indicator Data'!BN165^2)/(AT$195-AT$194)*10)),1))</f>
        <v>9.6999999999999993</v>
      </c>
      <c r="AU162" s="53">
        <f>IF('Indicator Data'!BO165="No data","x",ROUND(IF('Indicator Data'!BO165&gt;AU$195,0,IF('Indicator Data'!BO165&lt;AU$194,10,(AU$195-'Indicator Data'!BO165)/(AU$195-AU$194)*10)),1))</f>
        <v>8.5</v>
      </c>
      <c r="AV162" s="53">
        <f>IF('Indicator Data'!BP165="No data","x",ROUND(IF('Indicator Data'!BP165&gt;AV$195,0,IF('Indicator Data'!BP165&lt;AV$194,10,(AV$195-'Indicator Data'!BP165)/(AV$195-AV$194)*10)),1))</f>
        <v>6.8</v>
      </c>
      <c r="AW162" s="54">
        <f t="shared" si="68"/>
        <v>8.3000000000000007</v>
      </c>
      <c r="AX162" s="54" t="str">
        <f>IF('Indicator Data'!BQ165="No data","x",ROUND(IF('Indicator Data'!BQ165&gt;AX$195,0,IF('Indicator Data'!BQ165&lt;AX$194,10,(AX$195-'Indicator Data'!BQ165)/(AX$195-AX$194)*10)),1))</f>
        <v>x</v>
      </c>
      <c r="AY162" s="56">
        <f t="shared" si="69"/>
        <v>8.3000000000000007</v>
      </c>
      <c r="AZ162" s="61">
        <f t="shared" si="70"/>
        <v>6.1</v>
      </c>
    </row>
    <row r="163" spans="1:52" s="2" customFormat="1" x14ac:dyDescent="0.3">
      <c r="A163" s="98" t="str">
        <f>'Indicator Data'!A166</f>
        <v>Spain</v>
      </c>
      <c r="B163" s="39" t="str">
        <f>'Indicator Data'!B166</f>
        <v>ESP</v>
      </c>
      <c r="C163" s="53">
        <f>ROUND(IF('Indicator Data'!AL166="No data",IF((0.1022*LN('Indicator Data'!CI166)-0.1711)&gt;C$195,0,IF((0.1022*LN('Indicator Data'!CI166)-0.1711)&lt;C$194,10,(C$195-(0.1022*LN('Indicator Data'!CI166)-0.1711))/(C$195-C$194)*10)),IF('Indicator Data'!AL166&gt;C$195,0,IF('Indicator Data'!AL166&lt;C$194,10,(C$195-'Indicator Data'!AL166)/(C$195-C$194)*10))),1)</f>
        <v>0.1</v>
      </c>
      <c r="D163" s="53" t="str">
        <f>IF('Indicator Data'!AM166="No data","x",ROUND((IF(LOG('Indicator Data'!AM166*1000)&gt;D$195,10,IF(LOG('Indicator Data'!AM166*1000)&lt;D$194,0,10-(D$195-LOG('Indicator Data'!AM166*1000))/(D$195-D$194)*10))),1))</f>
        <v>x</v>
      </c>
      <c r="E163" s="54">
        <f t="shared" si="54"/>
        <v>0.1</v>
      </c>
      <c r="F163" s="53">
        <f>IF('Indicator Data'!AZ166="No data","x",ROUND(IF('Indicator Data'!AZ166&gt;F$195,10,IF('Indicator Data'!AZ166&lt;F$194,0,10-(F$195-'Indicator Data'!AZ166)/(F$195-F$194)*10)),1))</f>
        <v>1</v>
      </c>
      <c r="G163" s="53">
        <f>IF('Indicator Data'!BA166="No data","x",ROUND(IF('Indicator Data'!BA166&gt;G$195,10,IF('Indicator Data'!BA166&lt;G$194,0,10-(G$195-'Indicator Data'!BA166)/(G$195-G$194)*10)),1))</f>
        <v>2.8</v>
      </c>
      <c r="H163" s="54">
        <f t="shared" si="55"/>
        <v>1.9</v>
      </c>
      <c r="I163" s="55">
        <f>SUM(IF('Indicator Data'!AN166=0,0,'Indicator Data'!AN166),SUM('Indicator Data'!AO166:AP166))</f>
        <v>-0.46838000000000002</v>
      </c>
      <c r="J163" s="55">
        <f>I163/'Indicator Data'!CJ166*1000000</f>
        <v>-1.0021657032356229E-2</v>
      </c>
      <c r="K163" s="53">
        <f t="shared" si="56"/>
        <v>0</v>
      </c>
      <c r="L163" s="53" t="str">
        <f>IF('Indicator Data'!AQ166="No data","x",ROUND(IF('Indicator Data'!AQ166&gt;L$195,10,IF('Indicator Data'!AQ166&lt;L$194,0,10-(L$195-'Indicator Data'!AQ166)/(L$195-L$194)*10)),1))</f>
        <v>x</v>
      </c>
      <c r="M163" s="53">
        <f>IF('Indicator Data'!AR166="No data","x",IF('Indicator Data'!AR166=0,0,ROUND(IF('Indicator Data'!AR166&gt;M$195,10,IF('Indicator Data'!AR166&lt;M$194,0,10-(M$195-'Indicator Data'!AR166)/(M$195-M$194)*10)),1)))</f>
        <v>0.1</v>
      </c>
      <c r="N163" s="54">
        <f t="shared" si="57"/>
        <v>0.1</v>
      </c>
      <c r="O163" s="56">
        <f t="shared" si="58"/>
        <v>0.6</v>
      </c>
      <c r="P163" s="67">
        <f>IF(AND('Indicator Data'!BE166="No data",'Indicator Data'!BF166="No data"),0,SUM('Indicator Data'!BE166:BG166)/1000)</f>
        <v>99.141999999999996</v>
      </c>
      <c r="Q163" s="53">
        <f t="shared" si="59"/>
        <v>6.7</v>
      </c>
      <c r="R163" s="57">
        <f>P163*1000/'Indicator Data'!CJ166</f>
        <v>2.1212842595795321E-3</v>
      </c>
      <c r="S163" s="53">
        <f t="shared" si="60"/>
        <v>3.8</v>
      </c>
      <c r="T163" s="58">
        <f t="shared" si="61"/>
        <v>5.3</v>
      </c>
      <c r="U163" s="53">
        <f>IF('Indicator Data'!AV166="No data","x",ROUND(IF('Indicator Data'!AV166&gt;U$195,10,IF('Indicator Data'!AV166&lt;U$194,0,10-(U$195-'Indicator Data'!AV166)/(U$195-U$194)*10)),1))</f>
        <v>0.8</v>
      </c>
      <c r="V163" s="53">
        <f>IF('Indicator Data'!AW166="No data","x",IF('Indicator Data'!AW166=0,0,ROUND(IF('Indicator Data'!AW166&gt;V$195,10,IF('Indicator Data'!AW166&lt;V$194,0,10-(V$195-'Indicator Data'!AW166)/(V$195-V$194)*10)),1)))</f>
        <v>0.6</v>
      </c>
      <c r="W163" s="53">
        <f t="shared" si="62"/>
        <v>0.7</v>
      </c>
      <c r="X163" s="53">
        <f>IF('Indicator Data'!AU166="No data","x",ROUND(IF('Indicator Data'!AU166&gt;X$195,10,IF('Indicator Data'!AU166&lt;X$194,0,10-(X$195-'Indicator Data'!AU166)/(X$195-X$194)*10)),1))</f>
        <v>0.2</v>
      </c>
      <c r="Y163" s="159" t="str">
        <f>IF('Indicator Data'!AX166="No data","x",ROUND(IF('Indicator Data'!AX166&gt;Y$195,10,IF('Indicator Data'!AX166&lt;Y$194,0,10-(Y$195-'Indicator Data'!AX166)/(Y$195-Y$194)*10)),1))</f>
        <v>x</v>
      </c>
      <c r="Z163" s="57">
        <f>IF('Indicator Data'!AY166="No data","x",IF(('Indicator Data'!AY166/'Indicator Data'!CJ166)&gt;1,1,IF('Indicator Data'!AY166&gt;'Indicator Data'!AY166,1,'Indicator Data'!AY166/'Indicator Data'!CJ166)))</f>
        <v>6.7612699564980747E-6</v>
      </c>
      <c r="AA163" s="159">
        <f t="shared" si="63"/>
        <v>0</v>
      </c>
      <c r="AB163" s="54">
        <f t="shared" ref="AB163:AB193" si="71">IF(AND(W163="x",X163="x",Y163="x",AA163="x"),"x",ROUND(AVERAGE(W163,X163,Y163,AA163),1))</f>
        <v>0.3</v>
      </c>
      <c r="AC163" s="53">
        <f>IF('Indicator Data'!AS166="No data","x",ROUND(IF('Indicator Data'!AS166&gt;AC$195,10,IF('Indicator Data'!AS166&lt;AC$194,0,10-(AC$195-'Indicator Data'!AS166)/(AC$195-AC$194)*10)),1))</f>
        <v>0.2</v>
      </c>
      <c r="AD163" s="53" t="str">
        <f>IF('Indicator Data'!AT166="No data","x",ROUND(IF('Indicator Data'!AT166&gt;AD$195,10,IF('Indicator Data'!AT166&lt;AD$194,0,10-(AD$195-'Indicator Data'!AT166)/(AD$195-AD$194)*10)),1))</f>
        <v>x</v>
      </c>
      <c r="AE163" s="54">
        <f t="shared" si="64"/>
        <v>0.2</v>
      </c>
      <c r="AF163" s="67">
        <f>('Indicator Data'!BD166+'Indicator Data'!BC166*0.5+'Indicator Data'!BB166*0.25)/1000</f>
        <v>4.1950000000000003</v>
      </c>
      <c r="AG163" s="59">
        <f>AF163*1000/'Indicator Data'!CJ166</f>
        <v>8.9757998314903239E-5</v>
      </c>
      <c r="AH163" s="54">
        <f t="shared" si="65"/>
        <v>0</v>
      </c>
      <c r="AI163" s="53">
        <f>IF('Indicator Data'!BH166="No data","x",ROUND(IF('Indicator Data'!BH166&lt;$AI$194,10,IF('Indicator Data'!BH166&gt;$AI$195,0,($AI$195-'Indicator Data'!BH166)/($AI$195-$AI$194)*10)),1))</f>
        <v>2.7</v>
      </c>
      <c r="AJ163" s="53">
        <f>IF('Indicator Data'!BI166="No data","x",ROUND(IF('Indicator Data'!BI166&gt;$AJ$195,10,IF('Indicator Data'!BI166&lt;$AJ$194,0,10-($AJ$195-'Indicator Data'!BI166)/($AJ$195-$AJ$194)*10)),1))</f>
        <v>0</v>
      </c>
      <c r="AK163" s="54">
        <f t="shared" ref="AK163:AK193" si="72">ROUND(AVERAGE(AJ163,AI163),1)</f>
        <v>1.4</v>
      </c>
      <c r="AL163" s="60">
        <f t="shared" ref="AL163:AL193" si="73">ROUND(IF(AND(AB163="x",AE163="x",AK163="x"),AH163,IF(AND(AB163="x",AE163="x"),(10-GEOMEAN(((10-AK163)/10*9+1),((10-AH163)/10*9+1)))/9*10,IF(AK163="x",(10-GEOMEAN(((10-AB163)/10*9+1),((10-AE163)/10*9+1),((10-AH163)/10*9+1)))/9*10,IF(AB163="x",(10-GEOMEAN(((10-AK163)/10*9+1),((10-AE163)/10*9+1),((10-AH163)/10*9+1)))/9*10,(10-GEOMEAN(((10-AB163)/10*9+1),((10-AE163)/10*9+1),((10-AH163)/10*9+1),((10-AK163)/10*9+1)))/9*10)))),1)</f>
        <v>0.5</v>
      </c>
      <c r="AM163" s="61">
        <f t="shared" ref="AM163:AM193" si="74">ROUND((10-GEOMEAN(((10-T163)/10*9+1),((10-AL163)/10*9+1)))/9*10,1)</f>
        <v>3.3</v>
      </c>
      <c r="AN163" s="53">
        <f>IF('Indicator Data'!BJ166="No data","x",ROUND((IF(LOG('Indicator Data'!BJ166)&gt;AN$195,10,IF(LOG('Indicator Data'!BJ166)&lt;AN$194,0,10-(AN$195-LOG('Indicator Data'!BJ166))/(AN$195-AN$194)*10))),1))</f>
        <v>9.8000000000000007</v>
      </c>
      <c r="AO163" s="53">
        <f>IF('Indicator Data'!BK166="No data","x",ROUND((IF(LOG('Indicator Data'!BK166)&gt;AO$195,10,IF(LOG('Indicator Data'!BK166)&lt;AO$194,0,10-(AO$195-LOG('Indicator Data'!BK166))/(AO$195-AO$194)*10))),1))</f>
        <v>9.8000000000000007</v>
      </c>
      <c r="AP163" s="54">
        <f t="shared" si="66"/>
        <v>9.8000000000000007</v>
      </c>
      <c r="AQ163" s="54">
        <f>IF('Indicator Data'!BL166=0,10,ROUND(IF(LOG('Indicator Data'!BL166)&gt;AQ$195,0,IF(LOG('Indicator Data'!BL166)&lt;AQ$194,10,(AQ$195-LOG('Indicator Data'!BL166))/(AQ$195-AQ$194)*10)),1))</f>
        <v>3.7</v>
      </c>
      <c r="AR163" s="54">
        <f>IF('Indicator Data'!BM166="No data","x",ROUND(IF('Indicator Data'!BM166&gt;AR$195,10,IF('Indicator Data'!BM166&lt;AR$194,0,10-(AR$195-'Indicator Data'!BM166)/(AR$195-AR$194)*10)),1))</f>
        <v>8</v>
      </c>
      <c r="AS163" s="56">
        <f t="shared" si="67"/>
        <v>7.2</v>
      </c>
      <c r="AT163" s="53">
        <f>IF('Indicator Data'!BN166="No data","x",ROUND(IF('Indicator Data'!BN166^2&gt;AT$195,0,IF('Indicator Data'!BN166^2&lt;AT$194,10,(AT$195-'Indicator Data'!BN166^2)/(AT$195-AT$194)*10)),1))</f>
        <v>0.3</v>
      </c>
      <c r="AU163" s="53">
        <f>IF('Indicator Data'!BO166="No data","x",ROUND(IF('Indicator Data'!BO166&gt;AU$195,0,IF('Indicator Data'!BO166&lt;AU$194,10,(AU$195-'Indicator Data'!BO166)/(AU$195-AU$194)*10)),1))</f>
        <v>4.3</v>
      </c>
      <c r="AV163" s="53">
        <f>IF('Indicator Data'!BP166="No data","x",ROUND(IF('Indicator Data'!BP166&gt;AV$195,0,IF('Indicator Data'!BP166&lt;AV$194,10,(AV$195-'Indicator Data'!BP166)/(AV$195-AV$194)*10)),1))</f>
        <v>7.2</v>
      </c>
      <c r="AW163" s="54">
        <f t="shared" si="68"/>
        <v>3.9</v>
      </c>
      <c r="AX163" s="54">
        <f>IF('Indicator Data'!BQ166="No data","x",ROUND(IF('Indicator Data'!BQ166&gt;AX$195,0,IF('Indicator Data'!BQ166&lt;AX$194,10,(AX$195-'Indicator Data'!BQ166)/(AX$195-AX$194)*10)),1))</f>
        <v>7.9</v>
      </c>
      <c r="AY163" s="56">
        <f t="shared" si="69"/>
        <v>5.9</v>
      </c>
      <c r="AZ163" s="61">
        <f t="shared" si="70"/>
        <v>6.6</v>
      </c>
    </row>
    <row r="164" spans="1:52" s="2" customFormat="1" x14ac:dyDescent="0.3">
      <c r="A164" s="98" t="str">
        <f>'Indicator Data'!A167</f>
        <v>Sri Lanka</v>
      </c>
      <c r="B164" s="39" t="str">
        <f>'Indicator Data'!B167</f>
        <v>LKA</v>
      </c>
      <c r="C164" s="53">
        <f>ROUND(IF('Indicator Data'!AL167="No data",IF((0.1022*LN('Indicator Data'!CI167)-0.1711)&gt;C$195,0,IF((0.1022*LN('Indicator Data'!CI167)-0.1711)&lt;C$194,10,(C$195-(0.1022*LN('Indicator Data'!CI167)-0.1711))/(C$195-C$194)*10)),IF('Indicator Data'!AL167&gt;C$195,0,IF('Indicator Data'!AL167&lt;C$194,10,(C$195-'Indicator Data'!AL167)/(C$195-C$194)*10))),1)</f>
        <v>2.4</v>
      </c>
      <c r="D164" s="53" t="str">
        <f>IF('Indicator Data'!AM167="No data","x",ROUND((IF(LOG('Indicator Data'!AM167*1000)&gt;D$195,10,IF(LOG('Indicator Data'!AM167*1000)&lt;D$194,0,10-(D$195-LOG('Indicator Data'!AM167*1000))/(D$195-D$194)*10))),1))</f>
        <v>x</v>
      </c>
      <c r="E164" s="54">
        <f t="shared" si="54"/>
        <v>2.4</v>
      </c>
      <c r="F164" s="53">
        <f>IF('Indicator Data'!AZ167="No data","x",ROUND(IF('Indicator Data'!AZ167&gt;F$195,10,IF('Indicator Data'!AZ167&lt;F$194,0,10-(F$195-'Indicator Data'!AZ167)/(F$195-F$194)*10)),1))</f>
        <v>5.0999999999999996</v>
      </c>
      <c r="G164" s="53">
        <f>IF('Indicator Data'!BA167="No data","x",ROUND(IF('Indicator Data'!BA167&gt;G$195,10,IF('Indicator Data'!BA167&lt;G$194,0,10-(G$195-'Indicator Data'!BA167)/(G$195-G$194)*10)),1))</f>
        <v>3.7</v>
      </c>
      <c r="H164" s="54">
        <f t="shared" si="55"/>
        <v>4.4000000000000004</v>
      </c>
      <c r="I164" s="55">
        <f>SUM(IF('Indicator Data'!AN167=0,0,'Indicator Data'!AN167),SUM('Indicator Data'!AO167:AP167))</f>
        <v>337.84323000000001</v>
      </c>
      <c r="J164" s="55">
        <f>I164/'Indicator Data'!CJ167*1000000</f>
        <v>15.843530499864611</v>
      </c>
      <c r="K164" s="53">
        <f t="shared" si="56"/>
        <v>0.3</v>
      </c>
      <c r="L164" s="53">
        <f>IF('Indicator Data'!AQ167="No data","x",ROUND(IF('Indicator Data'!AQ167&gt;L$195,10,IF('Indicator Data'!AQ167&lt;L$194,0,10-(L$195-'Indicator Data'!AQ167)/(L$195-L$194)*10)),1))</f>
        <v>0</v>
      </c>
      <c r="M164" s="53">
        <f>IF('Indicator Data'!AR167="No data","x",IF('Indicator Data'!AR167=0,0,ROUND(IF('Indicator Data'!AR167&gt;M$195,10,IF('Indicator Data'!AR167&lt;M$194,0,10-(M$195-'Indicator Data'!AR167)/(M$195-M$194)*10)),1)))</f>
        <v>2.6</v>
      </c>
      <c r="N164" s="54">
        <f t="shared" si="57"/>
        <v>1</v>
      </c>
      <c r="O164" s="56">
        <f t="shared" si="58"/>
        <v>2.6</v>
      </c>
      <c r="P164" s="67">
        <f>IF(AND('Indicator Data'!BE167="No data",'Indicator Data'!BF167="No data"),0,SUM('Indicator Data'!BE167:BG167)/1000)</f>
        <v>39.963000000000001</v>
      </c>
      <c r="Q164" s="53">
        <f t="shared" si="59"/>
        <v>5.3</v>
      </c>
      <c r="R164" s="57">
        <f>P164*1000/'Indicator Data'!CJ167</f>
        <v>1.8741089154460471E-3</v>
      </c>
      <c r="S164" s="53">
        <f t="shared" si="60"/>
        <v>3.7</v>
      </c>
      <c r="T164" s="58">
        <f t="shared" si="61"/>
        <v>4.5</v>
      </c>
      <c r="U164" s="53">
        <f>IF('Indicator Data'!AV167="No data","x",ROUND(IF('Indicator Data'!AV167&gt;U$195,10,IF('Indicator Data'!AV167&lt;U$194,0,10-(U$195-'Indicator Data'!AV167)/(U$195-U$194)*10)),1))</f>
        <v>0.2</v>
      </c>
      <c r="V164" s="53">
        <f>IF('Indicator Data'!AW167="No data","x",IF('Indicator Data'!AW167=0,0,ROUND(IF('Indicator Data'!AW167&gt;V$195,10,IF('Indicator Data'!AW167&lt;V$194,0,10-(V$195-'Indicator Data'!AW167)/(V$195-V$194)*10)),1)))</f>
        <v>0.1</v>
      </c>
      <c r="W164" s="53">
        <f t="shared" si="62"/>
        <v>0.15000000000000002</v>
      </c>
      <c r="X164" s="53">
        <f>IF('Indicator Data'!AU167="No data","x",ROUND(IF('Indicator Data'!AU167&gt;X$195,10,IF('Indicator Data'!AU167&lt;X$194,0,10-(X$195-'Indicator Data'!AU167)/(X$195-X$194)*10)),1))</f>
        <v>1.2</v>
      </c>
      <c r="Y164" s="159">
        <f>IF('Indicator Data'!AX167="No data","x",ROUND(IF('Indicator Data'!AX167&gt;Y$195,10,IF('Indicator Data'!AX167&lt;Y$194,0,10-(Y$195-'Indicator Data'!AX167)/(Y$195-Y$194)*10)),1))</f>
        <v>0</v>
      </c>
      <c r="Z164" s="57">
        <f>IF('Indicator Data'!AY167="No data","x",IF(('Indicator Data'!AY167/'Indicator Data'!CJ167)&gt;1,1,IF('Indicator Data'!AY167&gt;'Indicator Data'!AY167,1,'Indicator Data'!AY167/'Indicator Data'!CJ167)))</f>
        <v>8.7971459407625331E-3</v>
      </c>
      <c r="AA164" s="159">
        <f t="shared" si="63"/>
        <v>0.1</v>
      </c>
      <c r="AB164" s="54">
        <f t="shared" si="71"/>
        <v>0.4</v>
      </c>
      <c r="AC164" s="53">
        <f>IF('Indicator Data'!AS167="No data","x",ROUND(IF('Indicator Data'!AS167&gt;AC$195,10,IF('Indicator Data'!AS167&lt;AC$194,0,10-(AC$195-'Indicator Data'!AS167)/(AC$195-AC$194)*10)),1))</f>
        <v>0.6</v>
      </c>
      <c r="AD164" s="53">
        <f>IF('Indicator Data'!AT167="No data","x",ROUND(IF('Indicator Data'!AT167&gt;AD$195,10,IF('Indicator Data'!AT167&lt;AD$194,0,10-(AD$195-'Indicator Data'!AT167)/(AD$195-AD$194)*10)),1))</f>
        <v>4.5999999999999996</v>
      </c>
      <c r="AE164" s="54">
        <f t="shared" si="64"/>
        <v>2.6</v>
      </c>
      <c r="AF164" s="67">
        <f>('Indicator Data'!BD167+'Indicator Data'!BC167*0.5+'Indicator Data'!BB167*0.25)/1000</f>
        <v>837.27625</v>
      </c>
      <c r="AG164" s="59">
        <f>AF164*1000/'Indicator Data'!CJ167</f>
        <v>3.9264992238226194E-2</v>
      </c>
      <c r="AH164" s="54">
        <f t="shared" si="65"/>
        <v>3.9</v>
      </c>
      <c r="AI164" s="53">
        <f>IF('Indicator Data'!BH167="No data","x",ROUND(IF('Indicator Data'!BH167&lt;$AI$194,10,IF('Indicator Data'!BH167&gt;$AI$195,0,($AI$195-'Indicator Data'!BH167)/($AI$195-$AI$194)*10)),1))</f>
        <v>4.7</v>
      </c>
      <c r="AJ164" s="53">
        <f>IF('Indicator Data'!BI167="No data","x",ROUND(IF('Indicator Data'!BI167&gt;$AJ$195,10,IF('Indicator Data'!BI167&lt;$AJ$194,0,10-($AJ$195-'Indicator Data'!BI167)/($AJ$195-$AJ$194)*10)),1))</f>
        <v>1.3</v>
      </c>
      <c r="AK164" s="54">
        <f t="shared" si="72"/>
        <v>3</v>
      </c>
      <c r="AL164" s="60">
        <f t="shared" si="73"/>
        <v>2.6</v>
      </c>
      <c r="AM164" s="61">
        <f t="shared" si="74"/>
        <v>3.6</v>
      </c>
      <c r="AN164" s="53">
        <f>IF('Indicator Data'!BJ167="No data","x",ROUND((IF(LOG('Indicator Data'!BJ167)&gt;AN$195,10,IF(LOG('Indicator Data'!BJ167)&lt;AN$194,0,10-(AN$195-LOG('Indicator Data'!BJ167))/(AN$195-AN$194)*10))),1))</f>
        <v>6.9</v>
      </c>
      <c r="AO164" s="53">
        <f>IF('Indicator Data'!BK167="No data","x",ROUND((IF(LOG('Indicator Data'!BK167)&gt;AO$195,10,IF(LOG('Indicator Data'!BK167)&lt;AO$194,0,10-(AO$195-LOG('Indicator Data'!BK167))/(AO$195-AO$194)*10))),1))</f>
        <v>5.8</v>
      </c>
      <c r="AP164" s="54">
        <f t="shared" si="66"/>
        <v>6.4</v>
      </c>
      <c r="AQ164" s="54">
        <f>IF('Indicator Data'!BL167=0,10,ROUND(IF(LOG('Indicator Data'!BL167)&gt;AQ$195,0,IF(LOG('Indicator Data'!BL167)&lt;AQ$194,10,(AQ$195-LOG('Indicator Data'!BL167))/(AQ$195-AQ$194)*10)),1))</f>
        <v>4.5999999999999996</v>
      </c>
      <c r="AR164" s="54">
        <f>IF('Indicator Data'!BM167="No data","x",ROUND(IF('Indicator Data'!BM167&gt;AR$195,10,IF('Indicator Data'!BM167&lt;AR$194,0,10-(AR$195-'Indicator Data'!BM167)/(AR$195-AR$194)*10)),1))</f>
        <v>6</v>
      </c>
      <c r="AS164" s="56">
        <f t="shared" si="67"/>
        <v>5.7</v>
      </c>
      <c r="AT164" s="53">
        <f>IF('Indicator Data'!BN167="No data","x",ROUND(IF('Indicator Data'!BN167^2&gt;AT$195,0,IF('Indicator Data'!BN167^2&lt;AT$194,10,(AT$195-'Indicator Data'!BN167^2)/(AT$195-AT$194)*10)),1))</f>
        <v>1.7</v>
      </c>
      <c r="AU164" s="53">
        <f>IF('Indicator Data'!BO167="No data","x",ROUND(IF('Indicator Data'!BO167&gt;AU$195,0,IF('Indicator Data'!BO167&lt;AU$194,10,(AU$195-'Indicator Data'!BO167)/(AU$195-AU$194)*10)),1))</f>
        <v>2.9</v>
      </c>
      <c r="AV164" s="53">
        <f>IF('Indicator Data'!BP167="No data","x",ROUND(IF('Indicator Data'!BP167&gt;AV$195,0,IF('Indicator Data'!BP167&lt;AV$194,10,(AV$195-'Indicator Data'!BP167)/(AV$195-AV$194)*10)),1))</f>
        <v>5.5</v>
      </c>
      <c r="AW164" s="54">
        <f t="shared" si="68"/>
        <v>3.4</v>
      </c>
      <c r="AX164" s="54">
        <f>IF('Indicator Data'!BQ167="No data","x",ROUND(IF('Indicator Data'!BQ167&gt;AX$195,0,IF('Indicator Data'!BQ167&lt;AX$194,10,(AX$195-'Indicator Data'!BQ167)/(AX$195-AX$194)*10)),1))</f>
        <v>7.7</v>
      </c>
      <c r="AY164" s="56">
        <f t="shared" si="69"/>
        <v>5.6</v>
      </c>
      <c r="AZ164" s="61">
        <f t="shared" si="70"/>
        <v>5.7</v>
      </c>
    </row>
    <row r="165" spans="1:52" s="2" customFormat="1" x14ac:dyDescent="0.3">
      <c r="A165" s="99" t="str">
        <f>'Indicator Data'!A168</f>
        <v>Sudan</v>
      </c>
      <c r="B165" s="39" t="str">
        <f>'Indicator Data'!B168</f>
        <v>SDN</v>
      </c>
      <c r="C165" s="53">
        <f>ROUND(IF('Indicator Data'!AL168="No data",IF((0.1022*LN('Indicator Data'!CI168)-0.1711)&gt;C$195,0,IF((0.1022*LN('Indicator Data'!CI168)-0.1711)&lt;C$194,10,(C$195-(0.1022*LN('Indicator Data'!CI168)-0.1711))/(C$195-C$194)*10)),IF('Indicator Data'!AL168&gt;C$195,0,IF('Indicator Data'!AL168&lt;C$194,10,(C$195-'Indicator Data'!AL168)/(C$195-C$194)*10))),1)</f>
        <v>7.9</v>
      </c>
      <c r="D165" s="53">
        <f>IF('Indicator Data'!AM168="No data","x",ROUND((IF(LOG('Indicator Data'!AM168*1000)&gt;D$195,10,IF(LOG('Indicator Data'!AM168*1000)&lt;D$194,0,10-(D$195-LOG('Indicator Data'!AM168*1000))/(D$195-D$194)*10))),1))</f>
        <v>9.1</v>
      </c>
      <c r="E165" s="54">
        <f t="shared" si="54"/>
        <v>8.6</v>
      </c>
      <c r="F165" s="53">
        <f>IF('Indicator Data'!AZ168="No data","x",ROUND(IF('Indicator Data'!AZ168&gt;F$195,10,IF('Indicator Data'!AZ168&lt;F$194,0,10-(F$195-'Indicator Data'!AZ168)/(F$195-F$194)*10)),1))</f>
        <v>7.5</v>
      </c>
      <c r="G165" s="53">
        <f>IF('Indicator Data'!BA168="No data","x",ROUND(IF('Indicator Data'!BA168&gt;G$195,10,IF('Indicator Data'!BA168&lt;G$194,0,10-(G$195-'Indicator Data'!BA168)/(G$195-G$194)*10)),1))</f>
        <v>2.6</v>
      </c>
      <c r="H165" s="54">
        <f t="shared" si="55"/>
        <v>5.0999999999999996</v>
      </c>
      <c r="I165" s="55">
        <f>SUM(IF('Indicator Data'!AN168=0,0,'Indicator Data'!AN168),SUM('Indicator Data'!AO168:AP168))</f>
        <v>16878.165369999999</v>
      </c>
      <c r="J165" s="55">
        <f>I165/'Indicator Data'!CJ168*1000000</f>
        <v>394.22773311908179</v>
      </c>
      <c r="K165" s="53">
        <f t="shared" si="56"/>
        <v>7.9</v>
      </c>
      <c r="L165" s="53">
        <f>IF('Indicator Data'!AQ168="No data","x",ROUND(IF('Indicator Data'!AQ168&gt;L$195,10,IF('Indicator Data'!AQ168&lt;L$194,0,10-(L$195-'Indicator Data'!AQ168)/(L$195-L$194)*10)),1))</f>
        <v>1.7</v>
      </c>
      <c r="M165" s="53">
        <f>IF('Indicator Data'!AR168="No data","x",IF('Indicator Data'!AR168=0,0,ROUND(IF('Indicator Data'!AR168&gt;M$195,10,IF('Indicator Data'!AR168&lt;M$194,0,10-(M$195-'Indicator Data'!AR168)/(M$195-M$194)*10)),1)))</f>
        <v>0.3</v>
      </c>
      <c r="N165" s="54">
        <f t="shared" si="57"/>
        <v>3.3</v>
      </c>
      <c r="O165" s="56">
        <f t="shared" si="58"/>
        <v>6.4</v>
      </c>
      <c r="P165" s="67">
        <f>IF(AND('Indicator Data'!BE168="No data",'Indicator Data'!BF168="No data"),0,SUM('Indicator Data'!BE168:BG168)/1000)</f>
        <v>3154.971</v>
      </c>
      <c r="Q165" s="53">
        <f t="shared" si="59"/>
        <v>10</v>
      </c>
      <c r="R165" s="57">
        <f>P165*1000/'Indicator Data'!CJ168</f>
        <v>7.3691484715346325E-2</v>
      </c>
      <c r="S165" s="53">
        <f t="shared" si="60"/>
        <v>9.1999999999999993</v>
      </c>
      <c r="T165" s="58">
        <f t="shared" si="61"/>
        <v>9.6</v>
      </c>
      <c r="U165" s="53">
        <f>IF('Indicator Data'!AV168="No data","x",ROUND(IF('Indicator Data'!AV168&gt;U$195,10,IF('Indicator Data'!AV168&lt;U$194,0,10-(U$195-'Indicator Data'!AV168)/(U$195-U$194)*10)),1))</f>
        <v>0.4</v>
      </c>
      <c r="V165" s="53">
        <f>IF('Indicator Data'!AW168="No data","x",IF('Indicator Data'!AW168=0,0,ROUND(IF('Indicator Data'!AW168&gt;V$195,10,IF('Indicator Data'!AW168&lt;V$194,0,10-(V$195-'Indicator Data'!AW168)/(V$195-V$194)*10)),1)))</f>
        <v>0.7</v>
      </c>
      <c r="W165" s="53">
        <f t="shared" si="62"/>
        <v>0.55000000000000004</v>
      </c>
      <c r="X165" s="53">
        <f>IF('Indicator Data'!AU168="No data","x",ROUND(IF('Indicator Data'!AU168&gt;X$195,10,IF('Indicator Data'!AU168&lt;X$194,0,10-(X$195-'Indicator Data'!AU168)/(X$195-X$194)*10)),1))</f>
        <v>1.4</v>
      </c>
      <c r="Y165" s="159">
        <f>IF('Indicator Data'!AX168="No data","x",ROUND(IF('Indicator Data'!AX168&gt;Y$195,10,IF('Indicator Data'!AX168&lt;Y$194,0,10-(Y$195-'Indicator Data'!AX168)/(Y$195-Y$194)*10)),1))</f>
        <v>0.9</v>
      </c>
      <c r="Z165" s="57">
        <f>IF('Indicator Data'!AY168="No data","x",IF(('Indicator Data'!AY168/'Indicator Data'!CJ168)&gt;1,1,IF('Indicator Data'!AY168&gt;'Indicator Data'!AY168,1,'Indicator Data'!AY168/'Indicator Data'!CJ168)))</f>
        <v>0.25766220386465988</v>
      </c>
      <c r="AA165" s="159">
        <f t="shared" si="63"/>
        <v>2.9</v>
      </c>
      <c r="AB165" s="54">
        <f t="shared" si="71"/>
        <v>1.4</v>
      </c>
      <c r="AC165" s="53">
        <f>IF('Indicator Data'!AS168="No data","x",ROUND(IF('Indicator Data'!AS168&gt;AC$195,10,IF('Indicator Data'!AS168&lt;AC$194,0,10-(AC$195-'Indicator Data'!AS168)/(AC$195-AC$194)*10)),1))</f>
        <v>4.7</v>
      </c>
      <c r="AD165" s="53">
        <f>IF('Indicator Data'!AT168="No data","x",ROUND(IF('Indicator Data'!AT168&gt;AD$195,10,IF('Indicator Data'!AT168&lt;AD$194,0,10-(AD$195-'Indicator Data'!AT168)/(AD$195-AD$194)*10)),1))</f>
        <v>7.3</v>
      </c>
      <c r="AE165" s="54">
        <f t="shared" si="64"/>
        <v>6</v>
      </c>
      <c r="AF165" s="67">
        <f>('Indicator Data'!BD168+'Indicator Data'!BC168*0.5+'Indicator Data'!BB168*0.25)/1000</f>
        <v>438.34825000000001</v>
      </c>
      <c r="AG165" s="59">
        <f>AF165*1000/'Indicator Data'!CJ168</f>
        <v>1.02386149872293E-2</v>
      </c>
      <c r="AH165" s="54">
        <f t="shared" si="65"/>
        <v>1</v>
      </c>
      <c r="AI165" s="53">
        <f>IF('Indicator Data'!BH168="No data","x",ROUND(IF('Indicator Data'!BH168&lt;$AI$194,10,IF('Indicator Data'!BH168&gt;$AI$195,0,($AI$195-'Indicator Data'!BH168)/($AI$195-$AI$194)*10)),1))</f>
        <v>5.2</v>
      </c>
      <c r="AJ165" s="53">
        <f>IF('Indicator Data'!BI168="No data","x",ROUND(IF('Indicator Data'!BI168&gt;$AJ$195,10,IF('Indicator Data'!BI168&lt;$AJ$194,0,10-($AJ$195-'Indicator Data'!BI168)/($AJ$195-$AJ$194)*10)),1))</f>
        <v>5</v>
      </c>
      <c r="AK165" s="54">
        <f t="shared" si="72"/>
        <v>5.0999999999999996</v>
      </c>
      <c r="AL165" s="60">
        <f t="shared" si="73"/>
        <v>3.7</v>
      </c>
      <c r="AM165" s="61">
        <f t="shared" si="74"/>
        <v>7.8</v>
      </c>
      <c r="AN165" s="53">
        <f>IF('Indicator Data'!BJ168="No data","x",ROUND((IF(LOG('Indicator Data'!BJ168)&gt;AN$195,10,IF(LOG('Indicator Data'!BJ168)&lt;AN$194,0,10-(AN$195-LOG('Indicator Data'!BJ168))/(AN$195-AN$194)*10))),1))</f>
        <v>3.6</v>
      </c>
      <c r="AO165" s="53">
        <f>IF('Indicator Data'!BK168="No data","x",ROUND((IF(LOG('Indicator Data'!BK168)&gt;AO$195,10,IF(LOG('Indicator Data'!BK168)&lt;AO$194,0,10-(AO$195-LOG('Indicator Data'!BK168))/(AO$195-AO$194)*10))),1))</f>
        <v>4.8</v>
      </c>
      <c r="AP165" s="54">
        <f t="shared" si="66"/>
        <v>4.2</v>
      </c>
      <c r="AQ165" s="54">
        <f>IF('Indicator Data'!BL168=0,10,ROUND(IF(LOG('Indicator Data'!BL168)&gt;AQ$195,0,IF(LOG('Indicator Data'!BL168)&lt;AQ$194,10,(AQ$195-LOG('Indicator Data'!BL168))/(AQ$195-AQ$194)*10)),1))</f>
        <v>6.9</v>
      </c>
      <c r="AR165" s="54">
        <f>IF('Indicator Data'!BM168="No data","x",ROUND(IF('Indicator Data'!BM168&gt;AR$195,10,IF('Indicator Data'!BM168&lt;AR$194,0,10-(AR$195-'Indicator Data'!BM168)/(AR$195-AR$194)*10)),1))</f>
        <v>2</v>
      </c>
      <c r="AS165" s="56">
        <f t="shared" si="67"/>
        <v>4.4000000000000004</v>
      </c>
      <c r="AT165" s="53">
        <f>IF('Indicator Data'!BN168="No data","x",ROUND(IF('Indicator Data'!BN168^2&gt;AT$195,0,IF('Indicator Data'!BN168^2&lt;AT$194,10,(AT$195-'Indicator Data'!BN168^2)/(AT$195-AT$194)*10)),1))</f>
        <v>6.9</v>
      </c>
      <c r="AU165" s="53">
        <f>IF('Indicator Data'!BO168="No data","x",ROUND(IF('Indicator Data'!BO168&gt;AU$195,0,IF('Indicator Data'!BO168&lt;AU$194,10,(AU$195-'Indicator Data'!BO168)/(AU$195-AU$194)*10)),1))</f>
        <v>6.6</v>
      </c>
      <c r="AV165" s="53">
        <f>IF('Indicator Data'!BP168="No data","x",ROUND(IF('Indicator Data'!BP168&gt;AV$195,0,IF('Indicator Data'!BP168&lt;AV$194,10,(AV$195-'Indicator Data'!BP168)/(AV$195-AV$194)*10)),1))</f>
        <v>7.1</v>
      </c>
      <c r="AW165" s="54">
        <f t="shared" si="68"/>
        <v>6.9</v>
      </c>
      <c r="AX165" s="54" t="str">
        <f>IF('Indicator Data'!BQ168="No data","x",ROUND(IF('Indicator Data'!BQ168&gt;AX$195,0,IF('Indicator Data'!BQ168&lt;AX$194,10,(AX$195-'Indicator Data'!BQ168)/(AX$195-AX$194)*10)),1))</f>
        <v>x</v>
      </c>
      <c r="AY165" s="56">
        <f t="shared" si="69"/>
        <v>6.9</v>
      </c>
      <c r="AZ165" s="61">
        <f t="shared" si="70"/>
        <v>5.7</v>
      </c>
    </row>
    <row r="166" spans="1:52" s="2" customFormat="1" x14ac:dyDescent="0.3">
      <c r="A166" s="98" t="str">
        <f>'Indicator Data'!A169</f>
        <v>Suriname</v>
      </c>
      <c r="B166" s="39" t="str">
        <f>'Indicator Data'!B169</f>
        <v>SUR</v>
      </c>
      <c r="C166" s="53">
        <f>ROUND(IF('Indicator Data'!AL169="No data",IF((0.1022*LN('Indicator Data'!CI169)-0.1711)&gt;C$195,0,IF((0.1022*LN('Indicator Data'!CI169)-0.1711)&lt;C$194,10,(C$195-(0.1022*LN('Indicator Data'!CI169)-0.1711))/(C$195-C$194)*10)),IF('Indicator Data'!AL169&gt;C$195,0,IF('Indicator Data'!AL169&lt;C$194,10,(C$195-'Indicator Data'!AL169)/(C$195-C$194)*10))),1)</f>
        <v>3.5</v>
      </c>
      <c r="D166" s="53">
        <f>IF('Indicator Data'!AM169="No data","x",ROUND((IF(LOG('Indicator Data'!AM169*1000)&gt;D$195,10,IF(LOG('Indicator Data'!AM169*1000)&lt;D$194,0,10-(D$195-LOG('Indicator Data'!AM169*1000))/(D$195-D$194)*10))),1))</f>
        <v>6</v>
      </c>
      <c r="E166" s="54">
        <f t="shared" si="54"/>
        <v>4.9000000000000004</v>
      </c>
      <c r="F166" s="53">
        <f>IF('Indicator Data'!AZ169="No data","x",ROUND(IF('Indicator Data'!AZ169&gt;F$195,10,IF('Indicator Data'!AZ169&lt;F$194,0,10-(F$195-'Indicator Data'!AZ169)/(F$195-F$194)*10)),1))</f>
        <v>6.2</v>
      </c>
      <c r="G166" s="53" t="str">
        <f>IF('Indicator Data'!BA169="No data","x",ROUND(IF('Indicator Data'!BA169&gt;G$195,10,IF('Indicator Data'!BA169&lt;G$194,0,10-(G$195-'Indicator Data'!BA169)/(G$195-G$194)*10)),1))</f>
        <v>x</v>
      </c>
      <c r="H166" s="54">
        <f t="shared" si="55"/>
        <v>6.2</v>
      </c>
      <c r="I166" s="55">
        <f>SUM(IF('Indicator Data'!AN169=0,0,'Indicator Data'!AN169),SUM('Indicator Data'!AO169:AP169))</f>
        <v>8.2899999999999991</v>
      </c>
      <c r="J166" s="55">
        <f>I166/'Indicator Data'!CJ169*1000000</f>
        <v>14.259593403776984</v>
      </c>
      <c r="K166" s="53">
        <f t="shared" si="56"/>
        <v>0.3</v>
      </c>
      <c r="L166" s="53">
        <f>IF('Indicator Data'!AQ169="No data","x",ROUND(IF('Indicator Data'!AQ169&gt;L$195,10,IF('Indicator Data'!AQ169&lt;L$194,0,10-(L$195-'Indicator Data'!AQ169)/(L$195-L$194)*10)),1))</f>
        <v>0.3</v>
      </c>
      <c r="M166" s="53">
        <f>IF('Indicator Data'!AR169="No data","x",IF('Indicator Data'!AR169=0,0,ROUND(IF('Indicator Data'!AR169&gt;M$195,10,IF('Indicator Data'!AR169&lt;M$194,0,10-(M$195-'Indicator Data'!AR169)/(M$195-M$194)*10)),1)))</f>
        <v>0</v>
      </c>
      <c r="N166" s="54">
        <f t="shared" si="57"/>
        <v>0.2</v>
      </c>
      <c r="O166" s="56">
        <f t="shared" si="58"/>
        <v>4.0999999999999996</v>
      </c>
      <c r="P166" s="67">
        <f>IF(AND('Indicator Data'!BE169="No data",'Indicator Data'!BF169="No data"),0,SUM('Indicator Data'!BE169:BG169)/1000)</f>
        <v>0.255</v>
      </c>
      <c r="Q166" s="53">
        <f t="shared" si="59"/>
        <v>0</v>
      </c>
      <c r="R166" s="57">
        <f>P166*1000/'Indicator Data'!CJ169</f>
        <v>4.3862440506189763E-4</v>
      </c>
      <c r="S166" s="53">
        <f t="shared" si="60"/>
        <v>2.6</v>
      </c>
      <c r="T166" s="58">
        <f t="shared" si="61"/>
        <v>1.3</v>
      </c>
      <c r="U166" s="53">
        <f>IF('Indicator Data'!AV169="No data","x",ROUND(IF('Indicator Data'!AV169&gt;U$195,10,IF('Indicator Data'!AV169&lt;U$194,0,10-(U$195-'Indicator Data'!AV169)/(U$195-U$194)*10)),1))</f>
        <v>2.8</v>
      </c>
      <c r="V166" s="53">
        <f>IF('Indicator Data'!AW169="No data","x",IF('Indicator Data'!AW169=0,0,ROUND(IF('Indicator Data'!AW169&gt;V$195,10,IF('Indicator Data'!AW169&lt;V$194,0,10-(V$195-'Indicator Data'!AW169)/(V$195-V$194)*10)),1)))</f>
        <v>3.3</v>
      </c>
      <c r="W166" s="53">
        <f t="shared" si="62"/>
        <v>3.05</v>
      </c>
      <c r="X166" s="53">
        <f>IF('Indicator Data'!AU169="No data","x",ROUND(IF('Indicator Data'!AU169&gt;X$195,10,IF('Indicator Data'!AU169&lt;X$194,0,10-(X$195-'Indicator Data'!AU169)/(X$195-X$194)*10)),1))</f>
        <v>0.5</v>
      </c>
      <c r="Y166" s="159">
        <f>IF('Indicator Data'!AX169="No data","x",ROUND(IF('Indicator Data'!AX169&gt;Y$195,10,IF('Indicator Data'!AX169&lt;Y$194,0,10-(Y$195-'Indicator Data'!AX169)/(Y$195-Y$194)*10)),1))</f>
        <v>0</v>
      </c>
      <c r="Z166" s="57">
        <f>IF('Indicator Data'!AY169="No data","x",IF(('Indicator Data'!AY169/'Indicator Data'!CJ169)&gt;1,1,IF('Indicator Data'!AY169&gt;'Indicator Data'!AY169,1,'Indicator Data'!AY169/'Indicator Data'!CJ169)))</f>
        <v>9.3688452825515217E-2</v>
      </c>
      <c r="AA166" s="159">
        <f t="shared" si="63"/>
        <v>1</v>
      </c>
      <c r="AB166" s="54">
        <f t="shared" si="71"/>
        <v>1.1000000000000001</v>
      </c>
      <c r="AC166" s="53">
        <f>IF('Indicator Data'!AS169="No data","x",ROUND(IF('Indicator Data'!AS169&gt;AC$195,10,IF('Indicator Data'!AS169&lt;AC$194,0,10-(AC$195-'Indicator Data'!AS169)/(AC$195-AC$194)*10)),1))</f>
        <v>1.5</v>
      </c>
      <c r="AD166" s="53">
        <f>IF('Indicator Data'!AT169="No data","x",ROUND(IF('Indicator Data'!AT169&gt;AD$195,10,IF('Indicator Data'!AT169&lt;AD$194,0,10-(AD$195-'Indicator Data'!AT169)/(AD$195-AD$194)*10)),1))</f>
        <v>1.3</v>
      </c>
      <c r="AE166" s="54">
        <f t="shared" si="64"/>
        <v>1.4</v>
      </c>
      <c r="AF166" s="67">
        <f>('Indicator Data'!BD169+'Indicator Data'!BC169*0.5+'Indicator Data'!BB169*0.25)/1000</f>
        <v>0</v>
      </c>
      <c r="AG166" s="59">
        <f>AF166*1000/'Indicator Data'!CJ169</f>
        <v>0</v>
      </c>
      <c r="AH166" s="54">
        <f t="shared" si="65"/>
        <v>0</v>
      </c>
      <c r="AI166" s="53">
        <f>IF('Indicator Data'!BH169="No data","x",ROUND(IF('Indicator Data'!BH169&lt;$AI$194,10,IF('Indicator Data'!BH169&gt;$AI$195,0,($AI$195-'Indicator Data'!BH169)/($AI$195-$AI$194)*10)),1))</f>
        <v>4.7</v>
      </c>
      <c r="AJ166" s="53">
        <f>IF('Indicator Data'!BI169="No data","x",ROUND(IF('Indicator Data'!BI169&gt;$AJ$195,10,IF('Indicator Data'!BI169&lt;$AJ$194,0,10-($AJ$195-'Indicator Data'!BI169)/($AJ$195-$AJ$194)*10)),1))</f>
        <v>1.2</v>
      </c>
      <c r="AK166" s="54">
        <f t="shared" si="72"/>
        <v>3</v>
      </c>
      <c r="AL166" s="60">
        <f t="shared" si="73"/>
        <v>1.4</v>
      </c>
      <c r="AM166" s="61">
        <f t="shared" si="74"/>
        <v>1.4</v>
      </c>
      <c r="AN166" s="53">
        <f>IF('Indicator Data'!BJ169="No data","x",ROUND((IF(LOG('Indicator Data'!BJ169)&gt;AN$195,10,IF(LOG('Indicator Data'!BJ169)&lt;AN$194,0,10-(AN$195-LOG('Indicator Data'!BJ169))/(AN$195-AN$194)*10))),1))</f>
        <v>3.6</v>
      </c>
      <c r="AO166" s="53">
        <f>IF('Indicator Data'!BK169="No data","x",ROUND((IF(LOG('Indicator Data'!BK169)&gt;AO$195,10,IF(LOG('Indicator Data'!BK169)&lt;AO$194,0,10-(AO$195-LOG('Indicator Data'!BK169))/(AO$195-AO$194)*10))),1))</f>
        <v>3.6</v>
      </c>
      <c r="AP166" s="54">
        <f t="shared" si="66"/>
        <v>3.6</v>
      </c>
      <c r="AQ166" s="54">
        <f>IF('Indicator Data'!BL169=0,10,ROUND(IF(LOG('Indicator Data'!BL169)&gt;AQ$195,0,IF(LOG('Indicator Data'!BL169)&lt;AQ$194,10,(AQ$195-LOG('Indicator Data'!BL169))/(AQ$195-AQ$194)*10)),1))</f>
        <v>4.3</v>
      </c>
      <c r="AR166" s="54">
        <f>IF('Indicator Data'!BM169="No data","x",ROUND(IF('Indicator Data'!BM169&gt;AR$195,10,IF('Indicator Data'!BM169&lt;AR$194,0,10-(AR$195-'Indicator Data'!BM169)/(AR$195-AR$194)*10)),1))</f>
        <v>10</v>
      </c>
      <c r="AS166" s="56">
        <f t="shared" si="67"/>
        <v>6</v>
      </c>
      <c r="AT166" s="53">
        <f>IF('Indicator Data'!BN169="No data","x",ROUND(IF('Indicator Data'!BN169^2&gt;AT$195,0,IF('Indicator Data'!BN169^2&lt;AT$194,10,(AT$195-'Indicator Data'!BN169^2)/(AT$195-AT$194)*10)),1))</f>
        <v>1.2</v>
      </c>
      <c r="AU166" s="53">
        <f>IF('Indicator Data'!BO169="No data","x",ROUND(IF('Indicator Data'!BO169&gt;AU$195,0,IF('Indicator Data'!BO169&lt;AU$194,10,(AU$195-'Indicator Data'!BO169)/(AU$195-AU$194)*10)),1))</f>
        <v>3.6</v>
      </c>
      <c r="AV166" s="53">
        <f>IF('Indicator Data'!BP169="No data","x",ROUND(IF('Indicator Data'!BP169&gt;AV$195,0,IF('Indicator Data'!BP169&lt;AV$194,10,(AV$195-'Indicator Data'!BP169)/(AV$195-AV$194)*10)),1))</f>
        <v>0.4</v>
      </c>
      <c r="AW166" s="54">
        <f t="shared" si="68"/>
        <v>1.7</v>
      </c>
      <c r="AX166" s="54">
        <f>IF('Indicator Data'!BQ169="No data","x",ROUND(IF('Indicator Data'!BQ169&gt;AX$195,0,IF('Indicator Data'!BQ169&lt;AX$194,10,(AX$195-'Indicator Data'!BQ169)/(AX$195-AX$194)*10)),1))</f>
        <v>8.4</v>
      </c>
      <c r="AY166" s="56">
        <f t="shared" si="69"/>
        <v>5.0999999999999996</v>
      </c>
      <c r="AZ166" s="61">
        <f t="shared" si="70"/>
        <v>5.6</v>
      </c>
    </row>
    <row r="167" spans="1:52" s="2" customFormat="1" x14ac:dyDescent="0.3">
      <c r="A167" s="98" t="str">
        <f>'Indicator Data'!A170</f>
        <v>Sweden</v>
      </c>
      <c r="B167" s="39" t="str">
        <f>'Indicator Data'!B170</f>
        <v>SWE</v>
      </c>
      <c r="C167" s="53">
        <f>ROUND(IF('Indicator Data'!AL170="No data",IF((0.1022*LN('Indicator Data'!CI170)-0.1711)&gt;C$195,0,IF((0.1022*LN('Indicator Data'!CI170)-0.1711)&lt;C$194,10,(C$195-(0.1022*LN('Indicator Data'!CI170)-0.1711))/(C$195-C$194)*10)),IF('Indicator Data'!AL170&gt;C$195,0,IF('Indicator Data'!AL170&lt;C$194,10,(C$195-'Indicator Data'!AL170)/(C$195-C$194)*10))),1)</f>
        <v>0</v>
      </c>
      <c r="D167" s="53" t="str">
        <f>IF('Indicator Data'!AM170="No data","x",ROUND((IF(LOG('Indicator Data'!AM170*1000)&gt;D$195,10,IF(LOG('Indicator Data'!AM170*1000)&lt;D$194,0,10-(D$195-LOG('Indicator Data'!AM170*1000))/(D$195-D$194)*10))),1))</f>
        <v>x</v>
      </c>
      <c r="E167" s="54">
        <f t="shared" si="54"/>
        <v>0</v>
      </c>
      <c r="F167" s="53">
        <f>IF('Indicator Data'!AZ170="No data","x",ROUND(IF('Indicator Data'!AZ170&gt;F$195,10,IF('Indicator Data'!AZ170&lt;F$194,0,10-(F$195-'Indicator Data'!AZ170)/(F$195-F$194)*10)),1))</f>
        <v>0.5</v>
      </c>
      <c r="G167" s="53">
        <f>IF('Indicator Data'!BA170="No data","x",ROUND(IF('Indicator Data'!BA170&gt;G$195,10,IF('Indicator Data'!BA170&lt;G$194,0,10-(G$195-'Indicator Data'!BA170)/(G$195-G$194)*10)),1))</f>
        <v>1.1000000000000001</v>
      </c>
      <c r="H167" s="54">
        <f t="shared" si="55"/>
        <v>0.8</v>
      </c>
      <c r="I167" s="55">
        <f>SUM(IF('Indicator Data'!AN170=0,0,'Indicator Data'!AN170),SUM('Indicator Data'!AO170:AP170))</f>
        <v>-110.55534</v>
      </c>
      <c r="J167" s="55">
        <f>I167/'Indicator Data'!CJ170*1000000</f>
        <v>-11.015447684331948</v>
      </c>
      <c r="K167" s="53">
        <f t="shared" si="56"/>
        <v>0</v>
      </c>
      <c r="L167" s="53" t="str">
        <f>IF('Indicator Data'!AQ170="No data","x",ROUND(IF('Indicator Data'!AQ170&gt;L$195,10,IF('Indicator Data'!AQ170&lt;L$194,0,10-(L$195-'Indicator Data'!AQ170)/(L$195-L$194)*10)),1))</f>
        <v>x</v>
      </c>
      <c r="M167" s="53">
        <f>IF('Indicator Data'!AR170="No data","x",IF('Indicator Data'!AR170=0,0,ROUND(IF('Indicator Data'!AR170&gt;M$195,10,IF('Indicator Data'!AR170&lt;M$194,0,10-(M$195-'Indicator Data'!AR170)/(M$195-M$194)*10)),1)))</f>
        <v>0.2</v>
      </c>
      <c r="N167" s="54">
        <f t="shared" si="57"/>
        <v>0.1</v>
      </c>
      <c r="O167" s="56">
        <f t="shared" si="58"/>
        <v>0.2</v>
      </c>
      <c r="P167" s="67">
        <f>IF(AND('Indicator Data'!BE170="No data",'Indicator Data'!BF170="No data"),0,SUM('Indicator Data'!BE170:BG170)/1000)</f>
        <v>286.16800000000001</v>
      </c>
      <c r="Q167" s="53">
        <f t="shared" si="59"/>
        <v>8.1999999999999993</v>
      </c>
      <c r="R167" s="57">
        <f>P167*1000/'Indicator Data'!CJ170</f>
        <v>2.851303820267664E-2</v>
      </c>
      <c r="S167" s="53">
        <f t="shared" si="60"/>
        <v>7.3</v>
      </c>
      <c r="T167" s="58">
        <f t="shared" si="61"/>
        <v>7.8</v>
      </c>
      <c r="U167" s="53">
        <f>IF('Indicator Data'!AV170="No data","x",ROUND(IF('Indicator Data'!AV170&gt;U$195,10,IF('Indicator Data'!AV170&lt;U$194,0,10-(U$195-'Indicator Data'!AV170)/(U$195-U$194)*10)),1))</f>
        <v>0.4</v>
      </c>
      <c r="V167" s="53" t="str">
        <f>IF('Indicator Data'!AW170="No data","x",IF('Indicator Data'!AW170=0,0,ROUND(IF('Indicator Data'!AW170&gt;V$195,10,IF('Indicator Data'!AW170&lt;V$194,0,10-(V$195-'Indicator Data'!AW170)/(V$195-V$194)*10)),1)))</f>
        <v>x</v>
      </c>
      <c r="W167" s="53">
        <f t="shared" si="62"/>
        <v>0.4</v>
      </c>
      <c r="X167" s="53">
        <f>IF('Indicator Data'!AU170="No data","x",ROUND(IF('Indicator Data'!AU170&gt;X$195,10,IF('Indicator Data'!AU170&lt;X$194,0,10-(X$195-'Indicator Data'!AU170)/(X$195-X$194)*10)),1))</f>
        <v>0.1</v>
      </c>
      <c r="Y167" s="159" t="str">
        <f>IF('Indicator Data'!AX170="No data","x",ROUND(IF('Indicator Data'!AX170&gt;Y$195,10,IF('Indicator Data'!AX170&lt;Y$194,0,10-(Y$195-'Indicator Data'!AX170)/(Y$195-Y$194)*10)),1))</f>
        <v>x</v>
      </c>
      <c r="Z167" s="57">
        <f>IF('Indicator Data'!AY170="No data","x",IF(('Indicator Data'!AY170/'Indicator Data'!CJ170)&gt;1,1,IF('Indicator Data'!AY170&gt;'Indicator Data'!AY170,1,'Indicator Data'!AY170/'Indicator Data'!CJ170)))</f>
        <v>1.3949237330430829E-5</v>
      </c>
      <c r="AA167" s="159">
        <f t="shared" si="63"/>
        <v>0</v>
      </c>
      <c r="AB167" s="54">
        <f t="shared" si="71"/>
        <v>0.2</v>
      </c>
      <c r="AC167" s="53">
        <f>IF('Indicator Data'!AS170="No data","x",ROUND(IF('Indicator Data'!AS170&gt;AC$195,10,IF('Indicator Data'!AS170&lt;AC$194,0,10-(AC$195-'Indicator Data'!AS170)/(AC$195-AC$194)*10)),1))</f>
        <v>0.2</v>
      </c>
      <c r="AD167" s="53" t="str">
        <f>IF('Indicator Data'!AT170="No data","x",ROUND(IF('Indicator Data'!AT170&gt;AD$195,10,IF('Indicator Data'!AT170&lt;AD$194,0,10-(AD$195-'Indicator Data'!AT170)/(AD$195-AD$194)*10)),1))</f>
        <v>x</v>
      </c>
      <c r="AE167" s="54">
        <f t="shared" si="64"/>
        <v>0.2</v>
      </c>
      <c r="AF167" s="67">
        <f>('Indicator Data'!BD170+'Indicator Data'!BC170*0.5+'Indicator Data'!BB170*0.25)/1000</f>
        <v>0</v>
      </c>
      <c r="AG167" s="59">
        <f>AF167*1000/'Indicator Data'!CJ170</f>
        <v>0</v>
      </c>
      <c r="AH167" s="54">
        <f t="shared" si="65"/>
        <v>0</v>
      </c>
      <c r="AI167" s="53">
        <f>IF('Indicator Data'!BH170="No data","x",ROUND(IF('Indicator Data'!BH170&lt;$AI$194,10,IF('Indicator Data'!BH170&gt;$AI$195,0,($AI$195-'Indicator Data'!BH170)/($AI$195-$AI$194)*10)),1))</f>
        <v>3.2</v>
      </c>
      <c r="AJ167" s="53">
        <f>IF('Indicator Data'!BI170="No data","x",ROUND(IF('Indicator Data'!BI170&gt;$AJ$195,10,IF('Indicator Data'!BI170&lt;$AJ$194,0,10-($AJ$195-'Indicator Data'!BI170)/($AJ$195-$AJ$194)*10)),1))</f>
        <v>0</v>
      </c>
      <c r="AK167" s="54">
        <f t="shared" si="72"/>
        <v>1.6</v>
      </c>
      <c r="AL167" s="60">
        <f t="shared" si="73"/>
        <v>0.5</v>
      </c>
      <c r="AM167" s="61">
        <f t="shared" si="74"/>
        <v>5.2</v>
      </c>
      <c r="AN167" s="53" t="str">
        <f>IF('Indicator Data'!BJ170="No data","x",ROUND((IF(LOG('Indicator Data'!BJ170)&gt;AN$195,10,IF(LOG('Indicator Data'!BJ170)&lt;AN$194,0,10-(AN$195-LOG('Indicator Data'!BJ170))/(AN$195-AN$194)*10))),1))</f>
        <v>x</v>
      </c>
      <c r="AO167" s="53">
        <f>IF('Indicator Data'!BK170="No data","x",ROUND((IF(LOG('Indicator Data'!BK170)&gt;AO$195,10,IF(LOG('Indicator Data'!BK170)&lt;AO$194,0,10-(AO$195-LOG('Indicator Data'!BK170))/(AO$195-AO$194)*10))),1))</f>
        <v>7.1</v>
      </c>
      <c r="AP167" s="54">
        <f t="shared" si="66"/>
        <v>7.1</v>
      </c>
      <c r="AQ167" s="54">
        <f>IF('Indicator Data'!BL170=0,10,ROUND(IF(LOG('Indicator Data'!BL170)&gt;AQ$195,0,IF(LOG('Indicator Data'!BL170)&lt;AQ$194,10,(AQ$195-LOG('Indicator Data'!BL170))/(AQ$195-AQ$194)*10)),1))</f>
        <v>5.6</v>
      </c>
      <c r="AR167" s="54">
        <f>IF('Indicator Data'!BM170="No data","x",ROUND(IF('Indicator Data'!BM170&gt;AR$195,10,IF('Indicator Data'!BM170&lt;AR$194,0,10-(AR$195-'Indicator Data'!BM170)/(AR$195-AR$194)*10)),1))</f>
        <v>10</v>
      </c>
      <c r="AS167" s="56">
        <f t="shared" si="67"/>
        <v>7.6</v>
      </c>
      <c r="AT167" s="53" t="str">
        <f>IF('Indicator Data'!BN170="No data","x",ROUND(IF('Indicator Data'!BN170^2&gt;AT$195,0,IF('Indicator Data'!BN170^2&lt;AT$194,10,(AT$195-'Indicator Data'!BN170^2)/(AT$195-AT$194)*10)),1))</f>
        <v>x</v>
      </c>
      <c r="AU167" s="53">
        <f>IF('Indicator Data'!BO170="No data","x",ROUND(IF('Indicator Data'!BO170&gt;AU$195,0,IF('Indicator Data'!BO170&lt;AU$194,10,(AU$195-'Indicator Data'!BO170)/(AU$195-AU$194)*10)),1))</f>
        <v>3.8</v>
      </c>
      <c r="AV167" s="53">
        <f>IF('Indicator Data'!BP170="No data","x",ROUND(IF('Indicator Data'!BP170&gt;AV$195,0,IF('Indicator Data'!BP170&lt;AV$194,10,(AV$195-'Indicator Data'!BP170)/(AV$195-AV$194)*10)),1))</f>
        <v>0.6</v>
      </c>
      <c r="AW167" s="54">
        <f t="shared" si="68"/>
        <v>2.2000000000000002</v>
      </c>
      <c r="AX167" s="54">
        <f>IF('Indicator Data'!BQ170="No data","x",ROUND(IF('Indicator Data'!BQ170&gt;AX$195,0,IF('Indicator Data'!BQ170&lt;AX$194,10,(AX$195-'Indicator Data'!BQ170)/(AX$195-AX$194)*10)),1))</f>
        <v>2.9</v>
      </c>
      <c r="AY167" s="56">
        <f t="shared" si="69"/>
        <v>2.6</v>
      </c>
      <c r="AZ167" s="61">
        <f t="shared" si="70"/>
        <v>5.0999999999999996</v>
      </c>
    </row>
    <row r="168" spans="1:52" s="2" customFormat="1" x14ac:dyDescent="0.3">
      <c r="A168" s="98" t="str">
        <f>'Indicator Data'!A171</f>
        <v>Switzerland</v>
      </c>
      <c r="B168" s="39" t="str">
        <f>'Indicator Data'!B171</f>
        <v>CHE</v>
      </c>
      <c r="C168" s="53">
        <f>ROUND(IF('Indicator Data'!AL171="No data",IF((0.1022*LN('Indicator Data'!CI171)-0.1711)&gt;C$195,0,IF((0.1022*LN('Indicator Data'!CI171)-0.1711)&lt;C$194,10,(C$195-(0.1022*LN('Indicator Data'!CI171)-0.1711))/(C$195-C$194)*10)),IF('Indicator Data'!AL171&gt;C$195,0,IF('Indicator Data'!AL171&lt;C$194,10,(C$195-'Indicator Data'!AL171)/(C$195-C$194)*10))),1)</f>
        <v>0</v>
      </c>
      <c r="D168" s="53" t="str">
        <f>IF('Indicator Data'!AM171="No data","x",ROUND((IF(LOG('Indicator Data'!AM171*1000)&gt;D$195,10,IF(LOG('Indicator Data'!AM171*1000)&lt;D$194,0,10-(D$195-LOG('Indicator Data'!AM171*1000))/(D$195-D$194)*10))),1))</f>
        <v>x</v>
      </c>
      <c r="E168" s="54">
        <f t="shared" si="54"/>
        <v>0</v>
      </c>
      <c r="F168" s="53">
        <f>IF('Indicator Data'!AZ171="No data","x",ROUND(IF('Indicator Data'!AZ171&gt;F$195,10,IF('Indicator Data'!AZ171&lt;F$194,0,10-(F$195-'Indicator Data'!AZ171)/(F$195-F$194)*10)),1))</f>
        <v>0.5</v>
      </c>
      <c r="G168" s="53">
        <f>IF('Indicator Data'!BA171="No data","x",ROUND(IF('Indicator Data'!BA171&gt;G$195,10,IF('Indicator Data'!BA171&lt;G$194,0,10-(G$195-'Indicator Data'!BA171)/(G$195-G$194)*10)),1))</f>
        <v>1.8</v>
      </c>
      <c r="H168" s="54">
        <f t="shared" si="55"/>
        <v>1.2</v>
      </c>
      <c r="I168" s="55">
        <f>SUM(IF('Indicator Data'!AN171=0,0,'Indicator Data'!AN171),SUM('Indicator Data'!AO171:AP171))</f>
        <v>-22.17343</v>
      </c>
      <c r="J168" s="55">
        <f>I168/'Indicator Data'!CJ171*1000000</f>
        <v>-2.5808984164441466</v>
      </c>
      <c r="K168" s="53">
        <f t="shared" si="56"/>
        <v>0</v>
      </c>
      <c r="L168" s="53" t="str">
        <f>IF('Indicator Data'!AQ171="No data","x",ROUND(IF('Indicator Data'!AQ171&gt;L$195,10,IF('Indicator Data'!AQ171&lt;L$194,0,10-(L$195-'Indicator Data'!AQ171)/(L$195-L$194)*10)),1))</f>
        <v>x</v>
      </c>
      <c r="M168" s="53">
        <f>IF('Indicator Data'!AR171="No data","x",IF('Indicator Data'!AR171=0,0,ROUND(IF('Indicator Data'!AR171&gt;M$195,10,IF('Indicator Data'!AR171&lt;M$194,0,10-(M$195-'Indicator Data'!AR171)/(M$195-M$194)*10)),1)))</f>
        <v>0.1</v>
      </c>
      <c r="N168" s="54">
        <f t="shared" si="57"/>
        <v>0.1</v>
      </c>
      <c r="O168" s="56">
        <f t="shared" si="58"/>
        <v>0.3</v>
      </c>
      <c r="P168" s="67">
        <f>IF(AND('Indicator Data'!BE171="No data",'Indicator Data'!BF171="No data"),0,SUM('Indicator Data'!BE171:BG171)/1000)</f>
        <v>118.834</v>
      </c>
      <c r="Q168" s="53">
        <f t="shared" si="59"/>
        <v>6.9</v>
      </c>
      <c r="R168" s="57">
        <f>P168*1000/'Indicator Data'!CJ171</f>
        <v>1.3831801503859516E-2</v>
      </c>
      <c r="S168" s="53">
        <f t="shared" si="60"/>
        <v>6.1</v>
      </c>
      <c r="T168" s="58">
        <f t="shared" si="61"/>
        <v>6.5</v>
      </c>
      <c r="U168" s="53">
        <f>IF('Indicator Data'!AV171="No data","x",ROUND(IF('Indicator Data'!AV171&gt;U$195,10,IF('Indicator Data'!AV171&lt;U$194,0,10-(U$195-'Indicator Data'!AV171)/(U$195-U$194)*10)),1))</f>
        <v>0.6</v>
      </c>
      <c r="V168" s="53" t="str">
        <f>IF('Indicator Data'!AW171="No data","x",IF('Indicator Data'!AW171=0,0,ROUND(IF('Indicator Data'!AW171&gt;V$195,10,IF('Indicator Data'!AW171&lt;V$194,0,10-(V$195-'Indicator Data'!AW171)/(V$195-V$194)*10)),1)))</f>
        <v>x</v>
      </c>
      <c r="W168" s="53">
        <f t="shared" si="62"/>
        <v>0.6</v>
      </c>
      <c r="X168" s="53">
        <f>IF('Indicator Data'!AU171="No data","x",ROUND(IF('Indicator Data'!AU171&gt;X$195,10,IF('Indicator Data'!AU171&lt;X$194,0,10-(X$195-'Indicator Data'!AU171)/(X$195-X$194)*10)),1))</f>
        <v>0.1</v>
      </c>
      <c r="Y168" s="159" t="str">
        <f>IF('Indicator Data'!AX171="No data","x",ROUND(IF('Indicator Data'!AX171&gt;Y$195,10,IF('Indicator Data'!AX171&lt;Y$194,0,10-(Y$195-'Indicator Data'!AX171)/(Y$195-Y$194)*10)),1))</f>
        <v>x</v>
      </c>
      <c r="Z168" s="57">
        <f>IF('Indicator Data'!AY171="No data","x",IF(('Indicator Data'!AY171/'Indicator Data'!CJ171)&gt;1,1,IF('Indicator Data'!AY171&gt;'Indicator Data'!AY171,1,'Indicator Data'!AY171/'Indicator Data'!CJ171)))</f>
        <v>0</v>
      </c>
      <c r="AA168" s="159">
        <f t="shared" si="63"/>
        <v>0</v>
      </c>
      <c r="AB168" s="54">
        <f t="shared" si="71"/>
        <v>0.2</v>
      </c>
      <c r="AC168" s="53">
        <f>IF('Indicator Data'!AS171="No data","x",ROUND(IF('Indicator Data'!AS171&gt;AC$195,10,IF('Indicator Data'!AS171&lt;AC$194,0,10-(AC$195-'Indicator Data'!AS171)/(AC$195-AC$194)*10)),1))</f>
        <v>0.3</v>
      </c>
      <c r="AD168" s="53" t="str">
        <f>IF('Indicator Data'!AT171="No data","x",ROUND(IF('Indicator Data'!AT171&gt;AD$195,10,IF('Indicator Data'!AT171&lt;AD$194,0,10-(AD$195-'Indicator Data'!AT171)/(AD$195-AD$194)*10)),1))</f>
        <v>x</v>
      </c>
      <c r="AE168" s="54">
        <f t="shared" si="64"/>
        <v>0.3</v>
      </c>
      <c r="AF168" s="67">
        <f>('Indicator Data'!BD171+'Indicator Data'!BC171*0.5+'Indicator Data'!BB171*0.25)/1000</f>
        <v>5.8000000000000003E-2</v>
      </c>
      <c r="AG168" s="59">
        <f>AF168*1000/'Indicator Data'!CJ171</f>
        <v>6.750967628993823E-6</v>
      </c>
      <c r="AH168" s="54">
        <f t="shared" si="65"/>
        <v>0</v>
      </c>
      <c r="AI168" s="53">
        <f>IF('Indicator Data'!BH171="No data","x",ROUND(IF('Indicator Data'!BH171&lt;$AI$194,10,IF('Indicator Data'!BH171&gt;$AI$195,0,($AI$195-'Indicator Data'!BH171)/($AI$195-$AI$194)*10)),1))</f>
        <v>2.5</v>
      </c>
      <c r="AJ168" s="53">
        <f>IF('Indicator Data'!BI171="No data","x",ROUND(IF('Indicator Data'!BI171&gt;$AJ$195,10,IF('Indicator Data'!BI171&lt;$AJ$194,0,10-($AJ$195-'Indicator Data'!BI171)/($AJ$195-$AJ$194)*10)),1))</f>
        <v>0</v>
      </c>
      <c r="AK168" s="54">
        <f t="shared" si="72"/>
        <v>1.3</v>
      </c>
      <c r="AL168" s="60">
        <f t="shared" si="73"/>
        <v>0.5</v>
      </c>
      <c r="AM168" s="61">
        <f t="shared" si="74"/>
        <v>4.0999999999999996</v>
      </c>
      <c r="AN168" s="53">
        <f>IF('Indicator Data'!BJ171="No data","x",ROUND((IF(LOG('Indicator Data'!BJ171)&gt;AN$195,10,IF(LOG('Indicator Data'!BJ171)&lt;AN$194,0,10-(AN$195-LOG('Indicator Data'!BJ171))/(AN$195-AN$194)*10))),1))</f>
        <v>8.6999999999999993</v>
      </c>
      <c r="AO168" s="53">
        <f>IF('Indicator Data'!BK171="No data","x",ROUND((IF(LOG('Indicator Data'!BK171)&gt;AO$195,10,IF(LOG('Indicator Data'!BK171)&lt;AO$194,0,10-(AO$195-LOG('Indicator Data'!BK171))/(AO$195-AO$194)*10))),1))</f>
        <v>7.5</v>
      </c>
      <c r="AP168" s="54">
        <f t="shared" si="66"/>
        <v>8.1</v>
      </c>
      <c r="AQ168" s="54">
        <f>IF('Indicator Data'!BL171=0,10,ROUND(IF(LOG('Indicator Data'!BL171)&gt;AQ$195,0,IF(LOG('Indicator Data'!BL171)&lt;AQ$194,10,(AQ$195-LOG('Indicator Data'!BL171))/(AQ$195-AQ$194)*10)),1))</f>
        <v>6.9</v>
      </c>
      <c r="AR168" s="54" t="str">
        <f>IF('Indicator Data'!BM171="No data","x",ROUND(IF('Indicator Data'!BM171&gt;AR$195,10,IF('Indicator Data'!BM171&lt;AR$194,0,10-(AR$195-'Indicator Data'!BM171)/(AR$195-AR$194)*10)),1))</f>
        <v>x</v>
      </c>
      <c r="AS168" s="56">
        <f t="shared" si="67"/>
        <v>7.5</v>
      </c>
      <c r="AT168" s="53" t="str">
        <f>IF('Indicator Data'!BN171="No data","x",ROUND(IF('Indicator Data'!BN171^2&gt;AT$195,0,IF('Indicator Data'!BN171^2&lt;AT$194,10,(AT$195-'Indicator Data'!BN171^2)/(AT$195-AT$194)*10)),1))</f>
        <v>x</v>
      </c>
      <c r="AU168" s="53">
        <f>IF('Indicator Data'!BO171="No data","x",ROUND(IF('Indicator Data'!BO171&gt;AU$195,0,IF('Indicator Data'!BO171&lt;AU$194,10,(AU$195-'Indicator Data'!BO171)/(AU$195-AU$194)*10)),1))</f>
        <v>3.8</v>
      </c>
      <c r="AV168" s="53">
        <f>IF('Indicator Data'!BP171="No data","x",ROUND(IF('Indicator Data'!BP171&gt;AV$195,0,IF('Indicator Data'!BP171&lt;AV$194,10,(AV$195-'Indicator Data'!BP171)/(AV$195-AV$194)*10)),1))</f>
        <v>6.8</v>
      </c>
      <c r="AW168" s="54">
        <f t="shared" si="68"/>
        <v>5.3</v>
      </c>
      <c r="AX168" s="54">
        <f>IF('Indicator Data'!BQ171="No data","x",ROUND(IF('Indicator Data'!BQ171&gt;AX$195,0,IF('Indicator Data'!BQ171&lt;AX$194,10,(AX$195-'Indicator Data'!BQ171)/(AX$195-AX$194)*10)),1))</f>
        <v>2.4</v>
      </c>
      <c r="AY168" s="56">
        <f t="shared" si="69"/>
        <v>3.9</v>
      </c>
      <c r="AZ168" s="61">
        <f t="shared" si="70"/>
        <v>5.7</v>
      </c>
    </row>
    <row r="169" spans="1:52" s="2" customFormat="1" x14ac:dyDescent="0.3">
      <c r="A169" s="98" t="str">
        <f>'Indicator Data'!A172</f>
        <v>Syria</v>
      </c>
      <c r="B169" s="39" t="str">
        <f>'Indicator Data'!B172</f>
        <v>SYR</v>
      </c>
      <c r="C169" s="53">
        <f>ROUND(IF('Indicator Data'!AL172="No data",IF((0.1022*LN('Indicator Data'!CI172)-0.1711)&gt;C$195,0,IF((0.1022*LN('Indicator Data'!CI172)-0.1711)&lt;C$194,10,(C$195-(0.1022*LN('Indicator Data'!CI172)-0.1711))/(C$195-C$194)*10)),IF('Indicator Data'!AL172&gt;C$195,0,IF('Indicator Data'!AL172&lt;C$194,10,(C$195-'Indicator Data'!AL172)/(C$195-C$194)*10))),1)</f>
        <v>7</v>
      </c>
      <c r="D169" s="53">
        <f>IF('Indicator Data'!AM172="No data","x",ROUND((IF(LOG('Indicator Data'!AM172*1000)&gt;D$195,10,IF(LOG('Indicator Data'!AM172*1000)&lt;D$194,0,10-(D$195-LOG('Indicator Data'!AM172*1000))/(D$195-D$194)*10))),1))</f>
        <v>5.4</v>
      </c>
      <c r="E169" s="54">
        <f t="shared" si="54"/>
        <v>6.3</v>
      </c>
      <c r="F169" s="53">
        <f>IF('Indicator Data'!AZ172="No data","x",ROUND(IF('Indicator Data'!AZ172&gt;F$195,10,IF('Indicator Data'!AZ172&lt;F$194,0,10-(F$195-'Indicator Data'!AZ172)/(F$195-F$194)*10)),1))</f>
        <v>7.3</v>
      </c>
      <c r="G169" s="53" t="str">
        <f>IF('Indicator Data'!BA172="No data","x",ROUND(IF('Indicator Data'!BA172&gt;G$195,10,IF('Indicator Data'!BA172&lt;G$194,0,10-(G$195-'Indicator Data'!BA172)/(G$195-G$194)*10)),1))</f>
        <v>x</v>
      </c>
      <c r="H169" s="54">
        <f t="shared" si="55"/>
        <v>7.3</v>
      </c>
      <c r="I169" s="55">
        <f>SUM(IF('Indicator Data'!AN172=0,0,'Indicator Data'!AN172),SUM('Indicator Data'!AO172:AP172))</f>
        <v>60966.482889999999</v>
      </c>
      <c r="J169" s="55">
        <f>I169/'Indicator Data'!CJ172*1000000</f>
        <v>3571.5296688976982</v>
      </c>
      <c r="K169" s="53">
        <f t="shared" si="56"/>
        <v>10</v>
      </c>
      <c r="L169" s="53" t="str">
        <f>IF('Indicator Data'!AQ172="No data","x",ROUND(IF('Indicator Data'!AQ172&gt;L$195,10,IF('Indicator Data'!AQ172&lt;L$194,0,10-(L$195-'Indicator Data'!AQ172)/(L$195-L$194)*10)),1))</f>
        <v>x</v>
      </c>
      <c r="M169" s="53" t="str">
        <f>IF('Indicator Data'!AR172="No data","x",IF('Indicator Data'!AR172=0,0,ROUND(IF('Indicator Data'!AR172&gt;M$195,10,IF('Indicator Data'!AR172&lt;M$194,0,10-(M$195-'Indicator Data'!AR172)/(M$195-M$194)*10)),1)))</f>
        <v>x</v>
      </c>
      <c r="N169" s="54">
        <f t="shared" si="57"/>
        <v>10</v>
      </c>
      <c r="O169" s="56">
        <f t="shared" si="58"/>
        <v>7.5</v>
      </c>
      <c r="P169" s="67">
        <f>IF(AND('Indicator Data'!BE172="No data",'Indicator Data'!BF172="No data"),0,SUM('Indicator Data'!BE172:BG172)/1000)</f>
        <v>7010.56</v>
      </c>
      <c r="Q169" s="53">
        <f t="shared" si="59"/>
        <v>10</v>
      </c>
      <c r="R169" s="57">
        <f>P169*1000/'Indicator Data'!CJ172</f>
        <v>0.4106916103519293</v>
      </c>
      <c r="S169" s="53">
        <f t="shared" si="60"/>
        <v>10</v>
      </c>
      <c r="T169" s="58">
        <f t="shared" si="61"/>
        <v>10</v>
      </c>
      <c r="U169" s="53">
        <f>IF('Indicator Data'!AV172="No data","x",ROUND(IF('Indicator Data'!AV172&gt;U$195,10,IF('Indicator Data'!AV172&lt;U$194,0,10-(U$195-'Indicator Data'!AV172)/(U$195-U$194)*10)),1))</f>
        <v>0.2</v>
      </c>
      <c r="V169" s="53" t="str">
        <f>IF('Indicator Data'!AW172="No data","x",IF('Indicator Data'!AW172=0,0,ROUND(IF('Indicator Data'!AW172&gt;V$195,10,IF('Indicator Data'!AW172&lt;V$194,0,10-(V$195-'Indicator Data'!AW172)/(V$195-V$194)*10)),1)))</f>
        <v>x</v>
      </c>
      <c r="W169" s="53">
        <f t="shared" si="62"/>
        <v>0.2</v>
      </c>
      <c r="X169" s="53">
        <f>IF('Indicator Data'!AU172="No data","x",ROUND(IF('Indicator Data'!AU172&gt;X$195,10,IF('Indicator Data'!AU172&lt;X$194,0,10-(X$195-'Indicator Data'!AU172)/(X$195-X$194)*10)),1))</f>
        <v>0.3</v>
      </c>
      <c r="Y169" s="159">
        <f>IF('Indicator Data'!AX172="No data","x",ROUND(IF('Indicator Data'!AX172&gt;Y$195,10,IF('Indicator Data'!AX172&lt;Y$194,0,10-(Y$195-'Indicator Data'!AX172)/(Y$195-Y$194)*10)),1))</f>
        <v>0</v>
      </c>
      <c r="Z169" s="57">
        <f>IF('Indicator Data'!AY172="No data","x",IF(('Indicator Data'!AY172/'Indicator Data'!CJ172)&gt;1,1,IF('Indicator Data'!AY172&gt;'Indicator Data'!AY172,1,'Indicator Data'!AY172/'Indicator Data'!CJ172)))</f>
        <v>0.11277007113946161</v>
      </c>
      <c r="AA169" s="159">
        <f t="shared" si="63"/>
        <v>1.3</v>
      </c>
      <c r="AB169" s="54">
        <f t="shared" si="71"/>
        <v>0.5</v>
      </c>
      <c r="AC169" s="53">
        <f>IF('Indicator Data'!AS172="No data","x",ROUND(IF('Indicator Data'!AS172&gt;AC$195,10,IF('Indicator Data'!AS172&lt;AC$194,0,10-(AC$195-'Indicator Data'!AS172)/(AC$195-AC$194)*10)),1))</f>
        <v>1.3</v>
      </c>
      <c r="AD169" s="53">
        <f>IF('Indicator Data'!AT172="No data","x",ROUND(IF('Indicator Data'!AT172&gt;AD$195,10,IF('Indicator Data'!AT172&lt;AD$194,0,10-(AD$195-'Indicator Data'!AT172)/(AD$195-AD$194)*10)),1))</f>
        <v>2.2000000000000002</v>
      </c>
      <c r="AE169" s="54">
        <f t="shared" si="64"/>
        <v>1.8</v>
      </c>
      <c r="AF169" s="67">
        <f>('Indicator Data'!BD172+'Indicator Data'!BC172*0.5+'Indicator Data'!BB172*0.25)/1000</f>
        <v>235</v>
      </c>
      <c r="AG169" s="59">
        <f>AF169*1000/'Indicator Data'!CJ172</f>
        <v>1.3766735957284924E-2</v>
      </c>
      <c r="AH169" s="54">
        <f t="shared" si="65"/>
        <v>1.4</v>
      </c>
      <c r="AI169" s="53">
        <f>IF('Indicator Data'!BH172="No data","x",ROUND(IF('Indicator Data'!BH172&lt;$AI$194,10,IF('Indicator Data'!BH172&gt;$AI$195,0,($AI$195-'Indicator Data'!BH172)/($AI$195-$AI$194)*10)),1))</f>
        <v>3.1</v>
      </c>
      <c r="AJ169" s="53">
        <f>IF('Indicator Data'!BI172="No data","x",ROUND(IF('Indicator Data'!BI172&gt;$AJ$195,10,IF('Indicator Data'!BI172&lt;$AJ$194,0,10-($AJ$195-'Indicator Data'!BI172)/($AJ$195-$AJ$194)*10)),1))</f>
        <v>8</v>
      </c>
      <c r="AK169" s="54">
        <f t="shared" si="72"/>
        <v>5.6</v>
      </c>
      <c r="AL169" s="60">
        <f t="shared" si="73"/>
        <v>2.6</v>
      </c>
      <c r="AM169" s="61">
        <f t="shared" si="74"/>
        <v>8</v>
      </c>
      <c r="AN169" s="53">
        <f>IF('Indicator Data'!BJ172="No data","x",ROUND((IF(LOG('Indicator Data'!BJ172)&gt;AN$195,10,IF(LOG('Indicator Data'!BJ172)&lt;AN$194,0,10-(AN$195-LOG('Indicator Data'!BJ172))/(AN$195-AN$194)*10))),1))</f>
        <v>0.6</v>
      </c>
      <c r="AO169" s="53" t="str">
        <f>IF('Indicator Data'!BK172="No data","x",ROUND((IF(LOG('Indicator Data'!BK172)&gt;AO$195,10,IF(LOG('Indicator Data'!BK172)&lt;AO$194,0,10-(AO$195-LOG('Indicator Data'!BK172))/(AO$195-AO$194)*10))),1))</f>
        <v>x</v>
      </c>
      <c r="AP169" s="54">
        <f t="shared" si="66"/>
        <v>0.6</v>
      </c>
      <c r="AQ169" s="54">
        <f>IF('Indicator Data'!BL172=0,10,ROUND(IF(LOG('Indicator Data'!BL172)&gt;AQ$195,0,IF(LOG('Indicator Data'!BL172)&lt;AQ$194,10,(AQ$195-LOG('Indicator Data'!BL172))/(AQ$195-AQ$194)*10)),1))</f>
        <v>6.1</v>
      </c>
      <c r="AR169" s="54">
        <f>IF('Indicator Data'!BM172="No data","x",ROUND(IF('Indicator Data'!BM172&gt;AR$195,10,IF('Indicator Data'!BM172&lt;AR$194,0,10-(AR$195-'Indicator Data'!BM172)/(AR$195-AR$194)*10)),1))</f>
        <v>8</v>
      </c>
      <c r="AS169" s="56">
        <f t="shared" si="67"/>
        <v>4.9000000000000004</v>
      </c>
      <c r="AT169" s="53" t="str">
        <f>IF('Indicator Data'!BN172="No data","x",ROUND(IF('Indicator Data'!BN172^2&gt;AT$195,0,IF('Indicator Data'!BN172^2&lt;AT$194,10,(AT$195-'Indicator Data'!BN172^2)/(AT$195-AT$194)*10)),1))</f>
        <v>x</v>
      </c>
      <c r="AU169" s="53">
        <f>IF('Indicator Data'!BO172="No data","x",ROUND(IF('Indicator Data'!BO172&gt;AU$195,0,IF('Indicator Data'!BO172&lt;AU$194,10,(AU$195-'Indicator Data'!BO172)/(AU$195-AU$194)*10)),1))</f>
        <v>5.0999999999999996</v>
      </c>
      <c r="AV169" s="53">
        <f>IF('Indicator Data'!BP172="No data","x",ROUND(IF('Indicator Data'!BP172&gt;AV$195,0,IF('Indicator Data'!BP172&lt;AV$194,10,(AV$195-'Indicator Data'!BP172)/(AV$195-AV$194)*10)),1))</f>
        <v>8</v>
      </c>
      <c r="AW169" s="54">
        <f t="shared" si="68"/>
        <v>6.6</v>
      </c>
      <c r="AX169" s="54">
        <f>IF('Indicator Data'!BQ172="No data","x",ROUND(IF('Indicator Data'!BQ172&gt;AX$195,0,IF('Indicator Data'!BQ172&lt;AX$194,10,(AX$195-'Indicator Data'!BQ172)/(AX$195-AX$194)*10)),1))</f>
        <v>5.9</v>
      </c>
      <c r="AY169" s="56">
        <f t="shared" si="69"/>
        <v>6.3</v>
      </c>
      <c r="AZ169" s="61">
        <f t="shared" si="70"/>
        <v>5.6</v>
      </c>
    </row>
    <row r="170" spans="1:52" s="2" customFormat="1" x14ac:dyDescent="0.3">
      <c r="A170" s="98" t="str">
        <f>'Indicator Data'!A173</f>
        <v>Tajikistan</v>
      </c>
      <c r="B170" s="39" t="str">
        <f>'Indicator Data'!B173</f>
        <v>TJK</v>
      </c>
      <c r="C170" s="53">
        <f>ROUND(IF('Indicator Data'!AL173="No data",IF((0.1022*LN('Indicator Data'!CI173)-0.1711)&gt;C$195,0,IF((0.1022*LN('Indicator Data'!CI173)-0.1711)&lt;C$194,10,(C$195-(0.1022*LN('Indicator Data'!CI173)-0.1711))/(C$195-C$194)*10)),IF('Indicator Data'!AL173&gt;C$195,0,IF('Indicator Data'!AL173&lt;C$194,10,(C$195-'Indicator Data'!AL173)/(C$195-C$194)*10))),1)</f>
        <v>4.9000000000000004</v>
      </c>
      <c r="D170" s="53">
        <f>IF('Indicator Data'!AM173="No data","x",ROUND((IF(LOG('Indicator Data'!AM173*1000)&gt;D$195,10,IF(LOG('Indicator Data'!AM173*1000)&lt;D$194,0,10-(D$195-LOG('Indicator Data'!AM173*1000))/(D$195-D$194)*10))),1))</f>
        <v>5.4</v>
      </c>
      <c r="E170" s="54">
        <f t="shared" si="54"/>
        <v>5.2</v>
      </c>
      <c r="F170" s="53">
        <f>IF('Indicator Data'!AZ173="No data","x",ROUND(IF('Indicator Data'!AZ173&gt;F$195,10,IF('Indicator Data'!AZ173&lt;F$194,0,10-(F$195-'Indicator Data'!AZ173)/(F$195-F$194)*10)),1))</f>
        <v>5</v>
      </c>
      <c r="G170" s="53">
        <f>IF('Indicator Data'!BA173="No data","x",ROUND(IF('Indicator Data'!BA173&gt;G$195,10,IF('Indicator Data'!BA173&lt;G$194,0,10-(G$195-'Indicator Data'!BA173)/(G$195-G$194)*10)),1))</f>
        <v>2.2999999999999998</v>
      </c>
      <c r="H170" s="54">
        <f t="shared" si="55"/>
        <v>3.7</v>
      </c>
      <c r="I170" s="55">
        <f>SUM(IF('Indicator Data'!AN173=0,0,'Indicator Data'!AN173),SUM('Indicator Data'!AO173:AP173))</f>
        <v>318.43383999999998</v>
      </c>
      <c r="J170" s="55">
        <f>I170/'Indicator Data'!CJ173*1000000</f>
        <v>34.16297116743516</v>
      </c>
      <c r="K170" s="53">
        <f t="shared" si="56"/>
        <v>0.7</v>
      </c>
      <c r="L170" s="53">
        <f>IF('Indicator Data'!AQ173="No data","x",ROUND(IF('Indicator Data'!AQ173&gt;L$195,10,IF('Indicator Data'!AQ173&lt;L$194,0,10-(L$195-'Indicator Data'!AQ173)/(L$195-L$194)*10)),1))</f>
        <v>3</v>
      </c>
      <c r="M170" s="53">
        <f>IF('Indicator Data'!AR173="No data","x",IF('Indicator Data'!AR173=0,0,ROUND(IF('Indicator Data'!AR173&gt;M$195,10,IF('Indicator Data'!AR173&lt;M$194,0,10-(M$195-'Indicator Data'!AR173)/(M$195-M$194)*10)),1)))</f>
        <v>9.6999999999999993</v>
      </c>
      <c r="N170" s="54">
        <f t="shared" si="57"/>
        <v>4.5</v>
      </c>
      <c r="O170" s="56">
        <f t="shared" si="58"/>
        <v>4.7</v>
      </c>
      <c r="P170" s="67">
        <f>IF(AND('Indicator Data'!BE173="No data",'Indicator Data'!BF173="No data"),0,SUM('Indicator Data'!BE173:BG173)/1000)</f>
        <v>2.972</v>
      </c>
      <c r="Q170" s="53">
        <f t="shared" si="59"/>
        <v>1.6</v>
      </c>
      <c r="R170" s="57">
        <f>P170*1000/'Indicator Data'!CJ173</f>
        <v>3.1884912203306438E-4</v>
      </c>
      <c r="S170" s="53">
        <f t="shared" si="60"/>
        <v>2.4</v>
      </c>
      <c r="T170" s="58">
        <f t="shared" si="61"/>
        <v>2</v>
      </c>
      <c r="U170" s="53">
        <f>IF('Indicator Data'!AV173="No data","x",ROUND(IF('Indicator Data'!AV173&gt;U$195,10,IF('Indicator Data'!AV173&lt;U$194,0,10-(U$195-'Indicator Data'!AV173)/(U$195-U$194)*10)),1))</f>
        <v>0.6</v>
      </c>
      <c r="V170" s="53">
        <f>IF('Indicator Data'!AW173="No data","x",IF('Indicator Data'!AW173=0,0,ROUND(IF('Indicator Data'!AW173&gt;V$195,10,IF('Indicator Data'!AW173&lt;V$194,0,10-(V$195-'Indicator Data'!AW173)/(V$195-V$194)*10)),1)))</f>
        <v>0.8</v>
      </c>
      <c r="W170" s="53">
        <f t="shared" si="62"/>
        <v>0.7</v>
      </c>
      <c r="X170" s="53">
        <f>IF('Indicator Data'!AU173="No data","x",ROUND(IF('Indicator Data'!AU173&gt;X$195,10,IF('Indicator Data'!AU173&lt;X$194,0,10-(X$195-'Indicator Data'!AU173)/(X$195-X$194)*10)),1))</f>
        <v>1.5</v>
      </c>
      <c r="Y170" s="159">
        <f>IF('Indicator Data'!AX173="No data","x",ROUND(IF('Indicator Data'!AX173&gt;Y$195,10,IF('Indicator Data'!AX173&lt;Y$194,0,10-(Y$195-'Indicator Data'!AX173)/(Y$195-Y$194)*10)),1))</f>
        <v>0</v>
      </c>
      <c r="Z170" s="57">
        <f>IF('Indicator Data'!AY173="No data","x",IF(('Indicator Data'!AY173/'Indicator Data'!CJ173)&gt;1,1,IF('Indicator Data'!AY173&gt;'Indicator Data'!AY173,1,'Indicator Data'!AY173/'Indicator Data'!CJ173)))</f>
        <v>0.30521521081967073</v>
      </c>
      <c r="AA170" s="159">
        <f t="shared" si="63"/>
        <v>3.4</v>
      </c>
      <c r="AB170" s="54">
        <f t="shared" si="71"/>
        <v>1.4</v>
      </c>
      <c r="AC170" s="53">
        <f>IF('Indicator Data'!AS173="No data","x",ROUND(IF('Indicator Data'!AS173&gt;AC$195,10,IF('Indicator Data'!AS173&lt;AC$194,0,10-(AC$195-'Indicator Data'!AS173)/(AC$195-AC$194)*10)),1))</f>
        <v>2.7</v>
      </c>
      <c r="AD170" s="53">
        <f>IF('Indicator Data'!AT173="No data","x",ROUND(IF('Indicator Data'!AT173&gt;AD$195,10,IF('Indicator Data'!AT173&lt;AD$194,0,10-(AD$195-'Indicator Data'!AT173)/(AD$195-AD$194)*10)),1))</f>
        <v>3</v>
      </c>
      <c r="AE170" s="54">
        <f t="shared" si="64"/>
        <v>2.9</v>
      </c>
      <c r="AF170" s="67">
        <f>('Indicator Data'!BD173+'Indicator Data'!BC173*0.5+'Indicator Data'!BB173*0.25)/1000</f>
        <v>9.7874999999999996</v>
      </c>
      <c r="AG170" s="59">
        <f>AF170*1000/'Indicator Data'!CJ173</f>
        <v>1.0500456870452953E-3</v>
      </c>
      <c r="AH170" s="54">
        <f t="shared" si="65"/>
        <v>0.1</v>
      </c>
      <c r="AI170" s="53">
        <f>IF('Indicator Data'!BH173="No data","x",ROUND(IF('Indicator Data'!BH173&lt;$AI$194,10,IF('Indicator Data'!BH173&gt;$AI$195,0,($AI$195-'Indicator Data'!BH173)/($AI$195-$AI$194)*10)),1))</f>
        <v>7.7</v>
      </c>
      <c r="AJ170" s="53">
        <f>IF('Indicator Data'!BI173="No data","x",ROUND(IF('Indicator Data'!BI173&gt;$AJ$195,10,IF('Indicator Data'!BI173&lt;$AJ$194,0,10-($AJ$195-'Indicator Data'!BI173)/($AJ$195-$AJ$194)*10)),1))</f>
        <v>0.2</v>
      </c>
      <c r="AK170" s="54">
        <f t="shared" si="72"/>
        <v>4</v>
      </c>
      <c r="AL170" s="60">
        <f t="shared" si="73"/>
        <v>2.2000000000000002</v>
      </c>
      <c r="AM170" s="61">
        <f t="shared" si="74"/>
        <v>2.1</v>
      </c>
      <c r="AN170" s="53">
        <f>IF('Indicator Data'!BJ173="No data","x",ROUND((IF(LOG('Indicator Data'!BJ173)&gt;AN$195,10,IF(LOG('Indicator Data'!BJ173)&lt;AN$194,0,10-(AN$195-LOG('Indicator Data'!BJ173))/(AN$195-AN$194)*10))),1))</f>
        <v>4.2</v>
      </c>
      <c r="AO170" s="53">
        <f>IF('Indicator Data'!BK173="No data","x",ROUND((IF(LOG('Indicator Data'!BK173)&gt;AO$195,10,IF(LOG('Indicator Data'!BK173)&lt;AO$194,0,10-(AO$195-LOG('Indicator Data'!BK173))/(AO$195-AO$194)*10))),1))</f>
        <v>4.0999999999999996</v>
      </c>
      <c r="AP170" s="54">
        <f t="shared" si="66"/>
        <v>4.2</v>
      </c>
      <c r="AQ170" s="54">
        <f>IF('Indicator Data'!BL173=0,10,ROUND(IF(LOG('Indicator Data'!BL173)&gt;AQ$195,0,IF(LOG('Indicator Data'!BL173)&lt;AQ$194,10,(AQ$195-LOG('Indicator Data'!BL173))/(AQ$195-AQ$194)*10)),1))</f>
        <v>3.4</v>
      </c>
      <c r="AR170" s="54">
        <f>IF('Indicator Data'!BM173="No data","x",ROUND(IF('Indicator Data'!BM173&gt;AR$195,10,IF('Indicator Data'!BM173&lt;AR$194,0,10-(AR$195-'Indicator Data'!BM173)/(AR$195-AR$194)*10)),1))</f>
        <v>2</v>
      </c>
      <c r="AS170" s="56">
        <f t="shared" si="67"/>
        <v>3.2</v>
      </c>
      <c r="AT170" s="53">
        <f>IF('Indicator Data'!BN173="No data","x",ROUND(IF('Indicator Data'!BN173^2&gt;AT$195,0,IF('Indicator Data'!BN173^2&lt;AT$194,10,(AT$195-'Indicator Data'!BN173^2)/(AT$195-AT$194)*10)),1))</f>
        <v>0</v>
      </c>
      <c r="AU170" s="53">
        <f>IF('Indicator Data'!BO173="No data","x",ROUND(IF('Indicator Data'!BO173&gt;AU$195,0,IF('Indicator Data'!BO173&lt;AU$194,10,(AU$195-'Indicator Data'!BO173)/(AU$195-AU$194)*10)),1))</f>
        <v>4.5</v>
      </c>
      <c r="AV170" s="53">
        <f>IF('Indicator Data'!BP173="No data","x",ROUND(IF('Indicator Data'!BP173&gt;AV$195,0,IF('Indicator Data'!BP173&lt;AV$194,10,(AV$195-'Indicator Data'!BP173)/(AV$195-AV$194)*10)),1))</f>
        <v>8.6999999999999993</v>
      </c>
      <c r="AW170" s="54">
        <f t="shared" si="68"/>
        <v>4.4000000000000004</v>
      </c>
      <c r="AX170" s="54">
        <f>IF('Indicator Data'!BQ173="No data","x",ROUND(IF('Indicator Data'!BQ173&gt;AX$195,0,IF('Indicator Data'!BQ173&lt;AX$194,10,(AX$195-'Indicator Data'!BQ173)/(AX$195-AX$194)*10)),1))</f>
        <v>4.5999999999999996</v>
      </c>
      <c r="AY170" s="56">
        <f t="shared" si="69"/>
        <v>4.5</v>
      </c>
      <c r="AZ170" s="61">
        <f t="shared" si="70"/>
        <v>3.9</v>
      </c>
    </row>
    <row r="171" spans="1:52" s="2" customFormat="1" x14ac:dyDescent="0.3">
      <c r="A171" s="98" t="str">
        <f>'Indicator Data'!A174</f>
        <v>Tanzania</v>
      </c>
      <c r="B171" s="39" t="str">
        <f>'Indicator Data'!B174</f>
        <v>TZA</v>
      </c>
      <c r="C171" s="53">
        <f>ROUND(IF('Indicator Data'!AL174="No data",IF((0.1022*LN('Indicator Data'!CI174)-0.1711)&gt;C$195,0,IF((0.1022*LN('Indicator Data'!CI174)-0.1711)&lt;C$194,10,(C$195-(0.1022*LN('Indicator Data'!CI174)-0.1711))/(C$195-C$194)*10)),IF('Indicator Data'!AL174&gt;C$195,0,IF('Indicator Data'!AL174&lt;C$194,10,(C$195-'Indicator Data'!AL174)/(C$195-C$194)*10))),1)</f>
        <v>7.4</v>
      </c>
      <c r="D171" s="53">
        <f>IF('Indicator Data'!AM174="No data","x",ROUND((IF(LOG('Indicator Data'!AM174*1000)&gt;D$195,10,IF(LOG('Indicator Data'!AM174*1000)&lt;D$194,0,10-(D$195-LOG('Indicator Data'!AM174*1000))/(D$195-D$194)*10))),1))</f>
        <v>9</v>
      </c>
      <c r="E171" s="54">
        <f t="shared" si="54"/>
        <v>8.3000000000000007</v>
      </c>
      <c r="F171" s="53">
        <f>IF('Indicator Data'!AZ174="No data","x",ROUND(IF('Indicator Data'!AZ174&gt;F$195,10,IF('Indicator Data'!AZ174&lt;F$194,0,10-(F$195-'Indicator Data'!AZ174)/(F$195-F$194)*10)),1))</f>
        <v>7.2</v>
      </c>
      <c r="G171" s="53">
        <f>IF('Indicator Data'!BA174="No data","x",ROUND(IF('Indicator Data'!BA174&gt;G$195,10,IF('Indicator Data'!BA174&lt;G$194,0,10-(G$195-'Indicator Data'!BA174)/(G$195-G$194)*10)),1))</f>
        <v>3.2</v>
      </c>
      <c r="H171" s="54">
        <f t="shared" si="55"/>
        <v>5.2</v>
      </c>
      <c r="I171" s="55">
        <f>SUM(IF('Indicator Data'!AN174=0,0,'Indicator Data'!AN174),SUM('Indicator Data'!AO174:AP174))</f>
        <v>3913.8648200000002</v>
      </c>
      <c r="J171" s="55">
        <f>I171/'Indicator Data'!CJ174*1000000</f>
        <v>67.474074897879021</v>
      </c>
      <c r="K171" s="53">
        <f t="shared" si="56"/>
        <v>1.3</v>
      </c>
      <c r="L171" s="53">
        <f>IF('Indicator Data'!AQ174="No data","x",ROUND(IF('Indicator Data'!AQ174&gt;L$195,10,IF('Indicator Data'!AQ174&lt;L$194,0,10-(L$195-'Indicator Data'!AQ174)/(L$195-L$194)*10)),1))</f>
        <v>2.9</v>
      </c>
      <c r="M171" s="53">
        <f>IF('Indicator Data'!AR174="No data","x",IF('Indicator Data'!AR174=0,0,ROUND(IF('Indicator Data'!AR174&gt;M$195,10,IF('Indicator Data'!AR174&lt;M$194,0,10-(M$195-'Indicator Data'!AR174)/(M$195-M$194)*10)),1)))</f>
        <v>0.2</v>
      </c>
      <c r="N171" s="54">
        <f t="shared" si="57"/>
        <v>1.5</v>
      </c>
      <c r="O171" s="56">
        <f t="shared" si="58"/>
        <v>5.8</v>
      </c>
      <c r="P171" s="67">
        <f>IF(AND('Indicator Data'!BE174="No data",'Indicator Data'!BF174="No data"),0,SUM('Indicator Data'!BE174:BG174)/1000)</f>
        <v>284.53199999999998</v>
      </c>
      <c r="Q171" s="53">
        <f t="shared" si="59"/>
        <v>8.1999999999999993</v>
      </c>
      <c r="R171" s="57">
        <f>P171*1000/'Indicator Data'!CJ174</f>
        <v>4.9052622821151269E-3</v>
      </c>
      <c r="S171" s="53">
        <f t="shared" si="60"/>
        <v>4.7</v>
      </c>
      <c r="T171" s="58">
        <f t="shared" si="61"/>
        <v>6.5</v>
      </c>
      <c r="U171" s="53">
        <f>IF('Indicator Data'!AV174="No data","x",ROUND(IF('Indicator Data'!AV174&gt;U$195,10,IF('Indicator Data'!AV174&lt;U$194,0,10-(U$195-'Indicator Data'!AV174)/(U$195-U$194)*10)),1))</f>
        <v>9.4</v>
      </c>
      <c r="V171" s="53">
        <f>IF('Indicator Data'!AW174="No data","x",IF('Indicator Data'!AW174=0,0,ROUND(IF('Indicator Data'!AW174&gt;V$195,10,IF('Indicator Data'!AW174&lt;V$194,0,10-(V$195-'Indicator Data'!AW174)/(V$195-V$194)*10)),1)))</f>
        <v>7.4</v>
      </c>
      <c r="W171" s="53">
        <f t="shared" si="62"/>
        <v>8.4</v>
      </c>
      <c r="X171" s="53">
        <f>IF('Indicator Data'!AU174="No data","x",ROUND(IF('Indicator Data'!AU174&gt;X$195,10,IF('Indicator Data'!AU174&lt;X$194,0,10-(X$195-'Indicator Data'!AU174)/(X$195-X$194)*10)),1))</f>
        <v>4.9000000000000004</v>
      </c>
      <c r="Y171" s="159">
        <f>IF('Indicator Data'!AX174="No data","x",ROUND(IF('Indicator Data'!AX174&gt;Y$195,10,IF('Indicator Data'!AX174&lt;Y$194,0,10-(Y$195-'Indicator Data'!AX174)/(Y$195-Y$194)*10)),1))</f>
        <v>2.8</v>
      </c>
      <c r="Z171" s="57">
        <f>IF('Indicator Data'!AY174="No data","x",IF(('Indicator Data'!AY174/'Indicator Data'!CJ174)&gt;1,1,IF('Indicator Data'!AY174&gt;'Indicator Data'!AY174,1,'Indicator Data'!AY174/'Indicator Data'!CJ174)))</f>
        <v>0.46046359324684966</v>
      </c>
      <c r="AA171" s="159">
        <f t="shared" si="63"/>
        <v>5.0999999999999996</v>
      </c>
      <c r="AB171" s="54">
        <f t="shared" si="71"/>
        <v>5.3</v>
      </c>
      <c r="AC171" s="53">
        <f>IF('Indicator Data'!AS174="No data","x",ROUND(IF('Indicator Data'!AS174&gt;AC$195,10,IF('Indicator Data'!AS174&lt;AC$194,0,10-(AC$195-'Indicator Data'!AS174)/(AC$195-AC$194)*10)),1))</f>
        <v>4.0999999999999996</v>
      </c>
      <c r="AD171" s="53">
        <f>IF('Indicator Data'!AT174="No data","x",ROUND(IF('Indicator Data'!AT174&gt;AD$195,10,IF('Indicator Data'!AT174&lt;AD$194,0,10-(AD$195-'Indicator Data'!AT174)/(AD$195-AD$194)*10)),1))</f>
        <v>3</v>
      </c>
      <c r="AE171" s="54">
        <f t="shared" si="64"/>
        <v>3.6</v>
      </c>
      <c r="AF171" s="67">
        <f>('Indicator Data'!BD174+'Indicator Data'!BC174*0.5+'Indicator Data'!BB174*0.25)/1000</f>
        <v>2012.9365</v>
      </c>
      <c r="AG171" s="59">
        <f>AF171*1000/'Indicator Data'!CJ174</f>
        <v>3.4702534301037619E-2</v>
      </c>
      <c r="AH171" s="54">
        <f t="shared" si="65"/>
        <v>3.5</v>
      </c>
      <c r="AI171" s="53">
        <f>IF('Indicator Data'!BH174="No data","x",ROUND(IF('Indicator Data'!BH174&lt;$AI$194,10,IF('Indicator Data'!BH174&gt;$AI$195,0,($AI$195-'Indicator Data'!BH174)/($AI$195-$AI$194)*10)),1))</f>
        <v>5.6</v>
      </c>
      <c r="AJ171" s="53">
        <f>IF('Indicator Data'!BI174="No data","x",ROUND(IF('Indicator Data'!BI174&gt;$AJ$195,10,IF('Indicator Data'!BI174&lt;$AJ$194,0,10-($AJ$195-'Indicator Data'!BI174)/($AJ$195-$AJ$194)*10)),1))</f>
        <v>8.6</v>
      </c>
      <c r="AK171" s="54">
        <f t="shared" si="72"/>
        <v>7.1</v>
      </c>
      <c r="AL171" s="60">
        <f t="shared" si="73"/>
        <v>5.0999999999999996</v>
      </c>
      <c r="AM171" s="61">
        <f t="shared" si="74"/>
        <v>5.8</v>
      </c>
      <c r="AN171" s="53">
        <f>IF('Indicator Data'!BJ174="No data","x",ROUND((IF(LOG('Indicator Data'!BJ174)&gt;AN$195,10,IF(LOG('Indicator Data'!BJ174)&lt;AN$194,0,10-(AN$195-LOG('Indicator Data'!BJ174))/(AN$195-AN$194)*10))),1))</f>
        <v>5.4</v>
      </c>
      <c r="AO171" s="53">
        <f>IF('Indicator Data'!BK174="No data","x",ROUND((IF(LOG('Indicator Data'!BK174)&gt;AO$195,10,IF(LOG('Indicator Data'!BK174)&lt;AO$194,0,10-(AO$195-LOG('Indicator Data'!BK174))/(AO$195-AO$194)*10))),1))</f>
        <v>5.3</v>
      </c>
      <c r="AP171" s="54">
        <f t="shared" si="66"/>
        <v>5.4</v>
      </c>
      <c r="AQ171" s="54">
        <f>IF('Indicator Data'!BL174=0,10,ROUND(IF(LOG('Indicator Data'!BL174)&gt;AQ$195,0,IF(LOG('Indicator Data'!BL174)&lt;AQ$194,10,(AQ$195-LOG('Indicator Data'!BL174))/(AQ$195-AQ$194)*10)),1))</f>
        <v>5.8</v>
      </c>
      <c r="AR171" s="54">
        <f>IF('Indicator Data'!BM174="No data","x",ROUND(IF('Indicator Data'!BM174&gt;AR$195,10,IF('Indicator Data'!BM174&lt;AR$194,0,10-(AR$195-'Indicator Data'!BM174)/(AR$195-AR$194)*10)),1))</f>
        <v>4</v>
      </c>
      <c r="AS171" s="56">
        <f t="shared" si="67"/>
        <v>5.0999999999999996</v>
      </c>
      <c r="AT171" s="53">
        <f>IF('Indicator Data'!BN174="No data","x",ROUND(IF('Indicator Data'!BN174^2&gt;AT$195,0,IF('Indicator Data'!BN174^2&lt;AT$194,10,(AT$195-'Indicator Data'!BN174^2)/(AT$195-AT$194)*10)),1))</f>
        <v>4.3</v>
      </c>
      <c r="AU171" s="53">
        <f>IF('Indicator Data'!BO174="No data","x",ROUND(IF('Indicator Data'!BO174&gt;AU$195,0,IF('Indicator Data'!BO174&lt;AU$194,10,(AU$195-'Indicator Data'!BO174)/(AU$195-AU$194)*10)),1))</f>
        <v>6.3</v>
      </c>
      <c r="AV171" s="53">
        <f>IF('Indicator Data'!BP174="No data","x",ROUND(IF('Indicator Data'!BP174&gt;AV$195,0,IF('Indicator Data'!BP174&lt;AV$194,10,(AV$195-'Indicator Data'!BP174)/(AV$195-AV$194)*10)),1))</f>
        <v>4.7</v>
      </c>
      <c r="AW171" s="54">
        <f t="shared" si="68"/>
        <v>5.0999999999999996</v>
      </c>
      <c r="AX171" s="54">
        <f>IF('Indicator Data'!BQ174="No data","x",ROUND(IF('Indicator Data'!BQ174&gt;AX$195,0,IF('Indicator Data'!BQ174&lt;AX$194,10,(AX$195-'Indicator Data'!BQ174)/(AX$195-AX$194)*10)),1))</f>
        <v>5.9</v>
      </c>
      <c r="AY171" s="56">
        <f t="shared" si="69"/>
        <v>5.5</v>
      </c>
      <c r="AZ171" s="61">
        <f t="shared" si="70"/>
        <v>5.3</v>
      </c>
    </row>
    <row r="172" spans="1:52" s="2" customFormat="1" x14ac:dyDescent="0.3">
      <c r="A172" s="98" t="str">
        <f>'Indicator Data'!A175</f>
        <v>Thailand</v>
      </c>
      <c r="B172" s="39" t="str">
        <f>'Indicator Data'!B175</f>
        <v>THA</v>
      </c>
      <c r="C172" s="53">
        <f>ROUND(IF('Indicator Data'!AL175="No data",IF((0.1022*LN('Indicator Data'!CI175)-0.1711)&gt;C$195,0,IF((0.1022*LN('Indicator Data'!CI175)-0.1711)&lt;C$194,10,(C$195-(0.1022*LN('Indicator Data'!CI175)-0.1711))/(C$195-C$194)*10)),IF('Indicator Data'!AL175&gt;C$195,0,IF('Indicator Data'!AL175&lt;C$194,10,(C$195-'Indicator Data'!AL175)/(C$195-C$194)*10))),1)</f>
        <v>2.7</v>
      </c>
      <c r="D172" s="53">
        <f>IF('Indicator Data'!AM175="No data","x",ROUND((IF(LOG('Indicator Data'!AM175*1000)&gt;D$195,10,IF(LOG('Indicator Data'!AM175*1000)&lt;D$194,0,10-(D$195-LOG('Indicator Data'!AM175*1000))/(D$195-D$194)*10))),1))</f>
        <v>1.8</v>
      </c>
      <c r="E172" s="54">
        <f t="shared" si="54"/>
        <v>2.2999999999999998</v>
      </c>
      <c r="F172" s="53">
        <f>IF('Indicator Data'!AZ175="No data","x",ROUND(IF('Indicator Data'!AZ175&gt;F$195,10,IF('Indicator Data'!AZ175&lt;F$194,0,10-(F$195-'Indicator Data'!AZ175)/(F$195-F$194)*10)),1))</f>
        <v>5</v>
      </c>
      <c r="G172" s="53">
        <f>IF('Indicator Data'!BA175="No data","x",ROUND(IF('Indicator Data'!BA175&gt;G$195,10,IF('Indicator Data'!BA175&lt;G$194,0,10-(G$195-'Indicator Data'!BA175)/(G$195-G$194)*10)),1))</f>
        <v>2.9</v>
      </c>
      <c r="H172" s="54">
        <f t="shared" si="55"/>
        <v>4</v>
      </c>
      <c r="I172" s="55">
        <f>SUM(IF('Indicator Data'!AN175=0,0,'Indicator Data'!AN175),SUM('Indicator Data'!AO175:AP175))</f>
        <v>164.29561999999999</v>
      </c>
      <c r="J172" s="55">
        <f>I172/'Indicator Data'!CJ175*1000000</f>
        <v>2.3597019606917176</v>
      </c>
      <c r="K172" s="53">
        <f t="shared" si="56"/>
        <v>0</v>
      </c>
      <c r="L172" s="53">
        <f>IF('Indicator Data'!AQ175="No data","x",ROUND(IF('Indicator Data'!AQ175&gt;L$195,10,IF('Indicator Data'!AQ175&lt;L$194,0,10-(L$195-'Indicator Data'!AQ175)/(L$195-L$194)*10)),1))</f>
        <v>0</v>
      </c>
      <c r="M172" s="53">
        <f>IF('Indicator Data'!AR175="No data","x",IF('Indicator Data'!AR175=0,0,ROUND(IF('Indicator Data'!AR175&gt;M$195,10,IF('Indicator Data'!AR175&lt;M$194,0,10-(M$195-'Indicator Data'!AR175)/(M$195-M$194)*10)),1)))</f>
        <v>0.5</v>
      </c>
      <c r="N172" s="54">
        <f t="shared" si="57"/>
        <v>0.2</v>
      </c>
      <c r="O172" s="56">
        <f t="shared" si="58"/>
        <v>2.2000000000000002</v>
      </c>
      <c r="P172" s="67">
        <f>IF(AND('Indicator Data'!BE175="No data",'Indicator Data'!BF175="No data"),0,SUM('Indicator Data'!BE175:BG175)/1000)</f>
        <v>144.18899999999999</v>
      </c>
      <c r="Q172" s="53">
        <f t="shared" si="59"/>
        <v>7.2</v>
      </c>
      <c r="R172" s="57">
        <f>P172*1000/'Indicator Data'!CJ175</f>
        <v>2.070919882162276E-3</v>
      </c>
      <c r="S172" s="53">
        <f t="shared" si="60"/>
        <v>3.8</v>
      </c>
      <c r="T172" s="58">
        <f t="shared" si="61"/>
        <v>5.5</v>
      </c>
      <c r="U172" s="53">
        <f>IF('Indicator Data'!AV175="No data","x",ROUND(IF('Indicator Data'!AV175&gt;U$195,10,IF('Indicator Data'!AV175&lt;U$194,0,10-(U$195-'Indicator Data'!AV175)/(U$195-U$194)*10)),1))</f>
        <v>2.2000000000000002</v>
      </c>
      <c r="V172" s="53" t="str">
        <f>IF('Indicator Data'!AW175="No data","x",IF('Indicator Data'!AW175=0,0,ROUND(IF('Indicator Data'!AW175&gt;V$195,10,IF('Indicator Data'!AW175&lt;V$194,0,10-(V$195-'Indicator Data'!AW175)/(V$195-V$194)*10)),1)))</f>
        <v>x</v>
      </c>
      <c r="W172" s="53">
        <f t="shared" si="62"/>
        <v>2.2000000000000002</v>
      </c>
      <c r="X172" s="53">
        <f>IF('Indicator Data'!AU175="No data","x",ROUND(IF('Indicator Data'!AU175&gt;X$195,10,IF('Indicator Data'!AU175&lt;X$194,0,10-(X$195-'Indicator Data'!AU175)/(X$195-X$194)*10)),1))</f>
        <v>2.8</v>
      </c>
      <c r="Y172" s="159">
        <f>IF('Indicator Data'!AX175="No data","x",ROUND(IF('Indicator Data'!AX175&gt;Y$195,10,IF('Indicator Data'!AX175&lt;Y$194,0,10-(Y$195-'Indicator Data'!AX175)/(Y$195-Y$194)*10)),1))</f>
        <v>0</v>
      </c>
      <c r="Z172" s="57">
        <f>IF('Indicator Data'!AY175="No data","x",IF(('Indicator Data'!AY175/'Indicator Data'!CJ175)&gt;1,1,IF('Indicator Data'!AY175&gt;'Indicator Data'!AY175,1,'Indicator Data'!AY175/'Indicator Data'!CJ175)))</f>
        <v>7.6649988744797689E-4</v>
      </c>
      <c r="AA172" s="159">
        <f t="shared" si="63"/>
        <v>0</v>
      </c>
      <c r="AB172" s="54">
        <f t="shared" si="71"/>
        <v>1.3</v>
      </c>
      <c r="AC172" s="53">
        <f>IF('Indicator Data'!AS175="No data","x",ROUND(IF('Indicator Data'!AS175&gt;AC$195,10,IF('Indicator Data'!AS175&lt;AC$194,0,10-(AC$195-'Indicator Data'!AS175)/(AC$195-AC$194)*10)),1))</f>
        <v>0.7</v>
      </c>
      <c r="AD172" s="53">
        <f>IF('Indicator Data'!AT175="No data","x",ROUND(IF('Indicator Data'!AT175&gt;AD$195,10,IF('Indicator Data'!AT175&lt;AD$194,0,10-(AD$195-'Indicator Data'!AT175)/(AD$195-AD$194)*10)),1))</f>
        <v>1.5</v>
      </c>
      <c r="AE172" s="54">
        <f t="shared" si="64"/>
        <v>1.1000000000000001</v>
      </c>
      <c r="AF172" s="67">
        <f>('Indicator Data'!BD175+'Indicator Data'!BC175*0.5+'Indicator Data'!BB175*0.25)/1000</f>
        <v>1833.6495</v>
      </c>
      <c r="AG172" s="59">
        <f>AF172*1000/'Indicator Data'!CJ175</f>
        <v>2.6335859229670199E-2</v>
      </c>
      <c r="AH172" s="54">
        <f t="shared" si="65"/>
        <v>2.6</v>
      </c>
      <c r="AI172" s="53">
        <f>IF('Indicator Data'!BH175="No data","x",ROUND(IF('Indicator Data'!BH175&lt;$AI$194,10,IF('Indicator Data'!BH175&gt;$AI$195,0,($AI$195-'Indicator Data'!BH175)/($AI$195-$AI$194)*10)),1))</f>
        <v>4.5</v>
      </c>
      <c r="AJ172" s="53">
        <f>IF('Indicator Data'!BI175="No data","x",ROUND(IF('Indicator Data'!BI175&gt;$AJ$195,10,IF('Indicator Data'!BI175&lt;$AJ$194,0,10-($AJ$195-'Indicator Data'!BI175)/($AJ$195-$AJ$194)*10)),1))</f>
        <v>0.9</v>
      </c>
      <c r="AK172" s="54">
        <f t="shared" si="72"/>
        <v>2.7</v>
      </c>
      <c r="AL172" s="60">
        <f t="shared" si="73"/>
        <v>2</v>
      </c>
      <c r="AM172" s="61">
        <f t="shared" si="74"/>
        <v>4</v>
      </c>
      <c r="AN172" s="53">
        <f>IF('Indicator Data'!BJ175="No data","x",ROUND((IF(LOG('Indicator Data'!BJ175)&gt;AN$195,10,IF(LOG('Indicator Data'!BJ175)&lt;AN$194,0,10-(AN$195-LOG('Indicator Data'!BJ175))/(AN$195-AN$194)*10))),1))</f>
        <v>9.6999999999999993</v>
      </c>
      <c r="AO172" s="53">
        <f>IF('Indicator Data'!BK175="No data","x",ROUND((IF(LOG('Indicator Data'!BK175)&gt;AO$195,10,IF(LOG('Indicator Data'!BK175)&lt;AO$194,0,10-(AO$195-LOG('Indicator Data'!BK175))/(AO$195-AO$194)*10))),1))</f>
        <v>8.9</v>
      </c>
      <c r="AP172" s="54">
        <f t="shared" si="66"/>
        <v>9.3000000000000007</v>
      </c>
      <c r="AQ172" s="54">
        <f>IF('Indicator Data'!BL175=0,10,ROUND(IF(LOG('Indicator Data'!BL175)&gt;AQ$195,0,IF(LOG('Indicator Data'!BL175)&lt;AQ$194,10,(AQ$195-LOG('Indicator Data'!BL175))/(AQ$195-AQ$194)*10)),1))</f>
        <v>5.9</v>
      </c>
      <c r="AR172" s="54">
        <f>IF('Indicator Data'!BM175="No data","x",ROUND(IF('Indicator Data'!BM175&gt;AR$195,10,IF('Indicator Data'!BM175&lt;AR$194,0,10-(AR$195-'Indicator Data'!BM175)/(AR$195-AR$194)*10)),1))</f>
        <v>6</v>
      </c>
      <c r="AS172" s="56">
        <f t="shared" si="67"/>
        <v>7.1</v>
      </c>
      <c r="AT172" s="53">
        <f>IF('Indicator Data'!BN175="No data","x",ROUND(IF('Indicator Data'!BN175^2&gt;AT$195,0,IF('Indicator Data'!BN175^2&lt;AT$194,10,(AT$195-'Indicator Data'!BN175^2)/(AT$195-AT$194)*10)),1))</f>
        <v>1.5</v>
      </c>
      <c r="AU172" s="53">
        <f>IF('Indicator Data'!BO175="No data","x",ROUND(IF('Indicator Data'!BO175&gt;AU$195,0,IF('Indicator Data'!BO175&lt;AU$194,10,(AU$195-'Indicator Data'!BO175)/(AU$195-AU$194)*10)),1))</f>
        <v>1</v>
      </c>
      <c r="AV172" s="53">
        <f>IF('Indicator Data'!BP175="No data","x",ROUND(IF('Indicator Data'!BP175&gt;AV$195,0,IF('Indicator Data'!BP175&lt;AV$194,10,(AV$195-'Indicator Data'!BP175)/(AV$195-AV$194)*10)),1))</f>
        <v>2.8</v>
      </c>
      <c r="AW172" s="54">
        <f t="shared" si="68"/>
        <v>1.8</v>
      </c>
      <c r="AX172" s="54">
        <f>IF('Indicator Data'!BQ175="No data","x",ROUND(IF('Indicator Data'!BQ175&gt;AX$195,0,IF('Indicator Data'!BQ175&lt;AX$194,10,(AX$195-'Indicator Data'!BQ175)/(AX$195-AX$194)*10)),1))</f>
        <v>7.9</v>
      </c>
      <c r="AY172" s="56">
        <f t="shared" si="69"/>
        <v>4.9000000000000004</v>
      </c>
      <c r="AZ172" s="61">
        <f t="shared" si="70"/>
        <v>6</v>
      </c>
    </row>
    <row r="173" spans="1:52" s="2" customFormat="1" x14ac:dyDescent="0.3">
      <c r="A173" s="98" t="str">
        <f>'Indicator Data'!A176</f>
        <v>Timor-Leste</v>
      </c>
      <c r="B173" s="39" t="str">
        <f>'Indicator Data'!B176</f>
        <v>TLS</v>
      </c>
      <c r="C173" s="53">
        <f>ROUND(IF('Indicator Data'!AL176="No data",IF((0.1022*LN('Indicator Data'!CI176)-0.1711)&gt;C$195,0,IF((0.1022*LN('Indicator Data'!CI176)-0.1711)&lt;C$194,10,(C$195-(0.1022*LN('Indicator Data'!CI176)-0.1711))/(C$195-C$194)*10)),IF('Indicator Data'!AL176&gt;C$195,0,IF('Indicator Data'!AL176&lt;C$194,10,(C$195-'Indicator Data'!AL176)/(C$195-C$194)*10))),1)</f>
        <v>5.5</v>
      </c>
      <c r="D173" s="53">
        <f>IF('Indicator Data'!AM176="No data","x",ROUND((IF(LOG('Indicator Data'!AM176*1000)&gt;D$195,10,IF(LOG('Indicator Data'!AM176*1000)&lt;D$194,0,10-(D$195-LOG('Indicator Data'!AM176*1000))/(D$195-D$194)*10))),1))</f>
        <v>8.6</v>
      </c>
      <c r="E173" s="54">
        <f t="shared" si="54"/>
        <v>7.4</v>
      </c>
      <c r="F173" s="53" t="str">
        <f>IF('Indicator Data'!AZ176="No data","x",ROUND(IF('Indicator Data'!AZ176&gt;F$195,10,IF('Indicator Data'!AZ176&lt;F$194,0,10-(F$195-'Indicator Data'!AZ176)/(F$195-F$194)*10)),1))</f>
        <v>x</v>
      </c>
      <c r="G173" s="53">
        <f>IF('Indicator Data'!BA176="No data","x",ROUND(IF('Indicator Data'!BA176&gt;G$195,10,IF('Indicator Data'!BA176&lt;G$194,0,10-(G$195-'Indicator Data'!BA176)/(G$195-G$194)*10)),1))</f>
        <v>0.9</v>
      </c>
      <c r="H173" s="54">
        <f t="shared" si="55"/>
        <v>0.9</v>
      </c>
      <c r="I173" s="55">
        <f>SUM(IF('Indicator Data'!AN176=0,0,'Indicator Data'!AN176),SUM('Indicator Data'!AO176:AP176))</f>
        <v>352.85773</v>
      </c>
      <c r="J173" s="55">
        <f>I173/'Indicator Data'!CJ176*1000000</f>
        <v>272.87315175699086</v>
      </c>
      <c r="K173" s="53">
        <f t="shared" si="56"/>
        <v>5.5</v>
      </c>
      <c r="L173" s="53">
        <f>IF('Indicator Data'!AQ176="No data","x",ROUND(IF('Indicator Data'!AQ176&gt;L$195,10,IF('Indicator Data'!AQ176&lt;L$194,0,10-(L$195-'Indicator Data'!AQ176)/(L$195-L$194)*10)),1))</f>
        <v>5.7</v>
      </c>
      <c r="M173" s="53">
        <f>IF('Indicator Data'!AR176="No data","x",IF('Indicator Data'!AR176=0,0,ROUND(IF('Indicator Data'!AR176&gt;M$195,10,IF('Indicator Data'!AR176&lt;M$194,0,10-(M$195-'Indicator Data'!AR176)/(M$195-M$194)*10)),1)))</f>
        <v>1.2</v>
      </c>
      <c r="N173" s="54">
        <f t="shared" si="57"/>
        <v>4.0999999999999996</v>
      </c>
      <c r="O173" s="56">
        <f t="shared" si="58"/>
        <v>5</v>
      </c>
      <c r="P173" s="67">
        <f>IF(AND('Indicator Data'!BE176="No data",'Indicator Data'!BF176="No data"),0,SUM('Indicator Data'!BE176:BG176)/1000)</f>
        <v>0</v>
      </c>
      <c r="Q173" s="53">
        <f t="shared" si="59"/>
        <v>0</v>
      </c>
      <c r="R173" s="57">
        <f>P173*1000/'Indicator Data'!CJ176</f>
        <v>0</v>
      </c>
      <c r="S173" s="53">
        <f t="shared" si="60"/>
        <v>0</v>
      </c>
      <c r="T173" s="58">
        <f t="shared" si="61"/>
        <v>0</v>
      </c>
      <c r="U173" s="53" t="str">
        <f>IF('Indicator Data'!AV176="No data","x",ROUND(IF('Indicator Data'!AV176&gt;U$195,10,IF('Indicator Data'!AV176&lt;U$194,0,10-(U$195-'Indicator Data'!AV176)/(U$195-U$194)*10)),1))</f>
        <v>x</v>
      </c>
      <c r="V173" s="53" t="str">
        <f>IF('Indicator Data'!AW176="No data","x",IF('Indicator Data'!AW176=0,0,ROUND(IF('Indicator Data'!AW176&gt;V$195,10,IF('Indicator Data'!AW176&lt;V$194,0,10-(V$195-'Indicator Data'!AW176)/(V$195-V$194)*10)),1)))</f>
        <v>x</v>
      </c>
      <c r="W173" s="53" t="str">
        <f t="shared" si="62"/>
        <v>x</v>
      </c>
      <c r="X173" s="53">
        <f>IF('Indicator Data'!AU176="No data","x",ROUND(IF('Indicator Data'!AU176&gt;X$195,10,IF('Indicator Data'!AU176&lt;X$194,0,10-(X$195-'Indicator Data'!AU176)/(X$195-X$194)*10)),1))</f>
        <v>9.1</v>
      </c>
      <c r="Y173" s="159">
        <f>IF('Indicator Data'!AX176="No data","x",ROUND(IF('Indicator Data'!AX176&gt;Y$195,10,IF('Indicator Data'!AX176&lt;Y$194,0,10-(Y$195-'Indicator Data'!AX176)/(Y$195-Y$194)*10)),1))</f>
        <v>0</v>
      </c>
      <c r="Z173" s="57">
        <f>IF('Indicator Data'!AY176="No data","x",IF(('Indicator Data'!AY176/'Indicator Data'!CJ176)&gt;1,1,IF('Indicator Data'!AY176&gt;'Indicator Data'!AY176,1,'Indicator Data'!AY176/'Indicator Data'!CJ176)))</f>
        <v>0.98981378371690176</v>
      </c>
      <c r="AA173" s="159">
        <f t="shared" si="63"/>
        <v>10</v>
      </c>
      <c r="AB173" s="54">
        <f t="shared" si="71"/>
        <v>6.4</v>
      </c>
      <c r="AC173" s="53">
        <f>IF('Indicator Data'!AS176="No data","x",ROUND(IF('Indicator Data'!AS176&gt;AC$195,10,IF('Indicator Data'!AS176&lt;AC$194,0,10-(AC$195-'Indicator Data'!AS176)/(AC$195-AC$194)*10)),1))</f>
        <v>3.5</v>
      </c>
      <c r="AD173" s="53">
        <f>IF('Indicator Data'!AT176="No data","x",ROUND(IF('Indicator Data'!AT176&gt;AD$195,10,IF('Indicator Data'!AT176&lt;AD$194,0,10-(AD$195-'Indicator Data'!AT176)/(AD$195-AD$194)*10)),1))</f>
        <v>8.4</v>
      </c>
      <c r="AE173" s="54">
        <f t="shared" si="64"/>
        <v>6</v>
      </c>
      <c r="AF173" s="67">
        <f>('Indicator Data'!BD176+'Indicator Data'!BC176*0.5+'Indicator Data'!BB176*0.25)/1000</f>
        <v>0</v>
      </c>
      <c r="AG173" s="59">
        <f>AF173*1000/'Indicator Data'!CJ176</f>
        <v>0</v>
      </c>
      <c r="AH173" s="54">
        <f t="shared" si="65"/>
        <v>0</v>
      </c>
      <c r="AI173" s="53">
        <f>IF('Indicator Data'!BH176="No data","x",ROUND(IF('Indicator Data'!BH176&lt;$AI$194,10,IF('Indicator Data'!BH176&gt;$AI$195,0,($AI$195-'Indicator Data'!BH176)/($AI$195-$AI$194)*10)),1))</f>
        <v>6.3</v>
      </c>
      <c r="AJ173" s="53">
        <f>IF('Indicator Data'!BI176="No data","x",ROUND(IF('Indicator Data'!BI176&gt;$AJ$195,10,IF('Indicator Data'!BI176&lt;$AJ$194,0,10-($AJ$195-'Indicator Data'!BI176)/($AJ$195-$AJ$194)*10)),1))</f>
        <v>6.6</v>
      </c>
      <c r="AK173" s="54">
        <f t="shared" si="72"/>
        <v>6.5</v>
      </c>
      <c r="AL173" s="60">
        <f t="shared" si="73"/>
        <v>5.2</v>
      </c>
      <c r="AM173" s="61">
        <f t="shared" si="74"/>
        <v>3</v>
      </c>
      <c r="AN173" s="53" t="str">
        <f>IF('Indicator Data'!BJ176="No data","x",ROUND((IF(LOG('Indicator Data'!BJ176)&gt;AN$195,10,IF(LOG('Indicator Data'!BJ176)&lt;AN$194,0,10-(AN$195-LOG('Indicator Data'!BJ176))/(AN$195-AN$194)*10))),1))</f>
        <v>x</v>
      </c>
      <c r="AO173" s="53">
        <f>IF('Indicator Data'!BK176="No data","x",ROUND((IF(LOG('Indicator Data'!BK176)&gt;AO$195,10,IF(LOG('Indicator Data'!BK176)&lt;AO$194,0,10-(AO$195-LOG('Indicator Data'!BK176))/(AO$195-AO$194)*10))),1))</f>
        <v>2.2000000000000002</v>
      </c>
      <c r="AP173" s="54">
        <f t="shared" si="66"/>
        <v>2.2000000000000002</v>
      </c>
      <c r="AQ173" s="54">
        <f>IF('Indicator Data'!BL176=0,10,ROUND(IF(LOG('Indicator Data'!BL176)&gt;AQ$195,0,IF(LOG('Indicator Data'!BL176)&lt;AQ$194,10,(AQ$195-LOG('Indicator Data'!BL176))/(AQ$195-AQ$194)*10)),1))</f>
        <v>4.3</v>
      </c>
      <c r="AR173" s="54">
        <f>IF('Indicator Data'!BM176="No data","x",ROUND(IF('Indicator Data'!BM176&gt;AR$195,10,IF('Indicator Data'!BM176&lt;AR$194,0,10-(AR$195-'Indicator Data'!BM176)/(AR$195-AR$194)*10)),1))</f>
        <v>8</v>
      </c>
      <c r="AS173" s="56">
        <f t="shared" si="67"/>
        <v>4.8</v>
      </c>
      <c r="AT173" s="53">
        <f>IF('Indicator Data'!BN176="No data","x",ROUND(IF('Indicator Data'!BN176^2&gt;AT$195,0,IF('Indicator Data'!BN176^2&lt;AT$194,10,(AT$195-'Indicator Data'!BN176^2)/(AT$195-AT$194)*10)),1))</f>
        <v>5.9</v>
      </c>
      <c r="AU173" s="53">
        <f>IF('Indicator Data'!BO176="No data","x",ROUND(IF('Indicator Data'!BO176&gt;AU$195,0,IF('Indicator Data'!BO176&lt;AU$194,10,(AU$195-'Indicator Data'!BO176)/(AU$195-AU$194)*10)),1))</f>
        <v>4.3</v>
      </c>
      <c r="AV173" s="53">
        <f>IF('Indicator Data'!BP176="No data","x",ROUND(IF('Indicator Data'!BP176&gt;AV$195,0,IF('Indicator Data'!BP176&lt;AV$194,10,(AV$195-'Indicator Data'!BP176)/(AV$195-AV$194)*10)),1))</f>
        <v>7.5</v>
      </c>
      <c r="AW173" s="54">
        <f t="shared" si="68"/>
        <v>5.9</v>
      </c>
      <c r="AX173" s="54">
        <f>IF('Indicator Data'!BQ176="No data","x",ROUND(IF('Indicator Data'!BQ176&gt;AX$195,0,IF('Indicator Data'!BQ176&lt;AX$194,10,(AX$195-'Indicator Data'!BQ176)/(AX$195-AX$194)*10)),1))</f>
        <v>6.7</v>
      </c>
      <c r="AY173" s="56">
        <f t="shared" si="69"/>
        <v>6.3</v>
      </c>
      <c r="AZ173" s="61">
        <f t="shared" si="70"/>
        <v>5.6</v>
      </c>
    </row>
    <row r="174" spans="1:52" s="2" customFormat="1" x14ac:dyDescent="0.3">
      <c r="A174" s="98" t="str">
        <f>'Indicator Data'!A177</f>
        <v>Togo</v>
      </c>
      <c r="B174" s="39" t="str">
        <f>'Indicator Data'!B177</f>
        <v>TGO</v>
      </c>
      <c r="C174" s="53">
        <f>ROUND(IF('Indicator Data'!AL177="No data",IF((0.1022*LN('Indicator Data'!CI177)-0.1711)&gt;C$195,0,IF((0.1022*LN('Indicator Data'!CI177)-0.1711)&lt;C$194,10,(C$195-(0.1022*LN('Indicator Data'!CI177)-0.1711))/(C$195-C$194)*10)),IF('Indicator Data'!AL177&gt;C$195,0,IF('Indicator Data'!AL177&lt;C$194,10,(C$195-'Indicator Data'!AL177)/(C$195-C$194)*10))),1)</f>
        <v>7.7</v>
      </c>
      <c r="D174" s="53">
        <f>IF('Indicator Data'!AM177="No data","x",ROUND((IF(LOG('Indicator Data'!AM177*1000)&gt;D$195,10,IF(LOG('Indicator Data'!AM177*1000)&lt;D$194,0,10-(D$195-LOG('Indicator Data'!AM177*1000))/(D$195-D$194)*10))),1))</f>
        <v>8.9</v>
      </c>
      <c r="E174" s="54">
        <f t="shared" si="54"/>
        <v>8.4</v>
      </c>
      <c r="F174" s="53">
        <f>IF('Indicator Data'!AZ177="No data","x",ROUND(IF('Indicator Data'!AZ177&gt;F$195,10,IF('Indicator Data'!AZ177&lt;F$194,0,10-(F$195-'Indicator Data'!AZ177)/(F$195-F$194)*10)),1))</f>
        <v>7.5</v>
      </c>
      <c r="G174" s="53">
        <f>IF('Indicator Data'!BA177="No data","x",ROUND(IF('Indicator Data'!BA177&gt;G$195,10,IF('Indicator Data'!BA177&lt;G$194,0,10-(G$195-'Indicator Data'!BA177)/(G$195-G$194)*10)),1))</f>
        <v>4.5</v>
      </c>
      <c r="H174" s="54">
        <f t="shared" si="55"/>
        <v>6</v>
      </c>
      <c r="I174" s="55">
        <f>SUM(IF('Indicator Data'!AN177=0,0,'Indicator Data'!AN177),SUM('Indicator Data'!AO177:AP177))</f>
        <v>215.75378000000001</v>
      </c>
      <c r="J174" s="55">
        <f>I174/'Indicator Data'!CJ177*1000000</f>
        <v>26.694406917584335</v>
      </c>
      <c r="K174" s="53">
        <f t="shared" si="56"/>
        <v>0.5</v>
      </c>
      <c r="L174" s="53">
        <f>IF('Indicator Data'!AQ177="No data","x",ROUND(IF('Indicator Data'!AQ177&gt;L$195,10,IF('Indicator Data'!AQ177&lt;L$194,0,10-(L$195-'Indicator Data'!AQ177)/(L$195-L$194)*10)),1))</f>
        <v>3.7</v>
      </c>
      <c r="M174" s="53">
        <f>IF('Indicator Data'!AR177="No data","x",IF('Indicator Data'!AR177=0,0,ROUND(IF('Indicator Data'!AR177&gt;M$195,10,IF('Indicator Data'!AR177&lt;M$194,0,10-(M$195-'Indicator Data'!AR177)/(M$195-M$194)*10)),1)))</f>
        <v>3.1</v>
      </c>
      <c r="N174" s="54">
        <f t="shared" si="57"/>
        <v>2.4</v>
      </c>
      <c r="O174" s="56">
        <f t="shared" si="58"/>
        <v>6.3</v>
      </c>
      <c r="P174" s="67">
        <f>IF(AND('Indicator Data'!BE177="No data",'Indicator Data'!BF177="No data"),0,SUM('Indicator Data'!BE177:BG177)/1000)</f>
        <v>12.786</v>
      </c>
      <c r="Q174" s="53">
        <f t="shared" si="59"/>
        <v>3.7</v>
      </c>
      <c r="R174" s="57">
        <f>P174*1000/'Indicator Data'!CJ177</f>
        <v>1.5819638796049521E-3</v>
      </c>
      <c r="S174" s="53">
        <f t="shared" si="60"/>
        <v>3.6</v>
      </c>
      <c r="T174" s="58">
        <f t="shared" si="61"/>
        <v>3.7</v>
      </c>
      <c r="U174" s="53">
        <f>IF('Indicator Data'!AV177="No data","x",ROUND(IF('Indicator Data'!AV177&gt;U$195,10,IF('Indicator Data'!AV177&lt;U$194,0,10-(U$195-'Indicator Data'!AV177)/(U$195-U$194)*10)),1))</f>
        <v>4.2</v>
      </c>
      <c r="V174" s="53">
        <f>IF('Indicator Data'!AW177="No data","x",IF('Indicator Data'!AW177=0,0,ROUND(IF('Indicator Data'!AW177&gt;V$195,10,IF('Indicator Data'!AW177&lt;V$194,0,10-(V$195-'Indicator Data'!AW177)/(V$195-V$194)*10)),1)))</f>
        <v>3.3</v>
      </c>
      <c r="W174" s="53">
        <f t="shared" si="62"/>
        <v>3.75</v>
      </c>
      <c r="X174" s="53">
        <f>IF('Indicator Data'!AU177="No data","x",ROUND(IF('Indicator Data'!AU177&gt;X$195,10,IF('Indicator Data'!AU177&lt;X$194,0,10-(X$195-'Indicator Data'!AU177)/(X$195-X$194)*10)),1))</f>
        <v>0.7</v>
      </c>
      <c r="Y174" s="159">
        <f>IF('Indicator Data'!AX177="No data","x",ROUND(IF('Indicator Data'!AX177&gt;Y$195,10,IF('Indicator Data'!AX177&lt;Y$194,0,10-(Y$195-'Indicator Data'!AX177)/(Y$195-Y$194)*10)),1))</f>
        <v>9.3000000000000007</v>
      </c>
      <c r="Z174" s="57">
        <f>IF('Indicator Data'!AY177="No data","x",IF(('Indicator Data'!AY177/'Indicator Data'!CJ177)&gt;1,1,IF('Indicator Data'!AY177&gt;'Indicator Data'!AY177,1,'Indicator Data'!AY177/'Indicator Data'!CJ177)))</f>
        <v>0.66516495988361812</v>
      </c>
      <c r="AA174" s="159">
        <f t="shared" si="63"/>
        <v>7.4</v>
      </c>
      <c r="AB174" s="54">
        <f t="shared" si="71"/>
        <v>5.3</v>
      </c>
      <c r="AC174" s="53">
        <f>IF('Indicator Data'!AS177="No data","x",ROUND(IF('Indicator Data'!AS177&gt;AC$195,10,IF('Indicator Data'!AS177&lt;AC$194,0,10-(AC$195-'Indicator Data'!AS177)/(AC$195-AC$194)*10)),1))</f>
        <v>5.4</v>
      </c>
      <c r="AD174" s="53">
        <f>IF('Indicator Data'!AT177="No data","x",ROUND(IF('Indicator Data'!AT177&gt;AD$195,10,IF('Indicator Data'!AT177&lt;AD$194,0,10-(AD$195-'Indicator Data'!AT177)/(AD$195-AD$194)*10)),1))</f>
        <v>3.6</v>
      </c>
      <c r="AE174" s="54">
        <f t="shared" si="64"/>
        <v>4.5</v>
      </c>
      <c r="AF174" s="67">
        <f>('Indicator Data'!BD177+'Indicator Data'!BC177*0.5+'Indicator Data'!BB177*0.25)/1000</f>
        <v>0.90300000000000002</v>
      </c>
      <c r="AG174" s="59">
        <f>AF174*1000/'Indicator Data'!CJ177</f>
        <v>1.1172480707674578E-4</v>
      </c>
      <c r="AH174" s="54">
        <f t="shared" si="65"/>
        <v>0</v>
      </c>
      <c r="AI174" s="53">
        <f>IF('Indicator Data'!BH177="No data","x",ROUND(IF('Indicator Data'!BH177&lt;$AI$194,10,IF('Indicator Data'!BH177&gt;$AI$195,0,($AI$195-'Indicator Data'!BH177)/($AI$195-$AI$194)*10)),1))</f>
        <v>4.9000000000000004</v>
      </c>
      <c r="AJ174" s="53">
        <f>IF('Indicator Data'!BI177="No data","x",ROUND(IF('Indicator Data'!BI177&gt;$AJ$195,10,IF('Indicator Data'!BI177&lt;$AJ$194,0,10-($AJ$195-'Indicator Data'!BI177)/($AJ$195-$AJ$194)*10)),1))</f>
        <v>3.7</v>
      </c>
      <c r="AK174" s="54">
        <f t="shared" si="72"/>
        <v>4.3</v>
      </c>
      <c r="AL174" s="60">
        <f t="shared" si="73"/>
        <v>3.8</v>
      </c>
      <c r="AM174" s="61">
        <f t="shared" si="74"/>
        <v>3.8</v>
      </c>
      <c r="AN174" s="53">
        <f>IF('Indicator Data'!BJ177="No data","x",ROUND((IF(LOG('Indicator Data'!BJ177)&gt;AN$195,10,IF(LOG('Indicator Data'!BJ177)&lt;AN$194,0,10-(AN$195-LOG('Indicator Data'!BJ177))/(AN$195-AN$194)*10))),1))</f>
        <v>4.4000000000000004</v>
      </c>
      <c r="AO174" s="53">
        <f>IF('Indicator Data'!BK177="No data","x",ROUND((IF(LOG('Indicator Data'!BK177)&gt;AO$195,10,IF(LOG('Indicator Data'!BK177)&lt;AO$194,0,10-(AO$195-LOG('Indicator Data'!BK177))/(AO$195-AO$194)*10))),1))</f>
        <v>4.2</v>
      </c>
      <c r="AP174" s="54">
        <f t="shared" si="66"/>
        <v>4.3</v>
      </c>
      <c r="AQ174" s="54">
        <f>IF('Indicator Data'!BL177=0,10,ROUND(IF(LOG('Indicator Data'!BL177)&gt;AQ$195,0,IF(LOG('Indicator Data'!BL177)&lt;AQ$194,10,(AQ$195-LOG('Indicator Data'!BL177))/(AQ$195-AQ$194)*10)),1))</f>
        <v>7.4</v>
      </c>
      <c r="AR174" s="54">
        <f>IF('Indicator Data'!BM177="No data","x",ROUND(IF('Indicator Data'!BM177&gt;AR$195,10,IF('Indicator Data'!BM177&lt;AR$194,0,10-(AR$195-'Indicator Data'!BM177)/(AR$195-AR$194)*10)),1))</f>
        <v>4</v>
      </c>
      <c r="AS174" s="56">
        <f t="shared" si="67"/>
        <v>5.2</v>
      </c>
      <c r="AT174" s="53">
        <f>IF('Indicator Data'!BN177="No data","x",ROUND(IF('Indicator Data'!BN177^2&gt;AT$195,0,IF('Indicator Data'!BN177^2&lt;AT$194,10,(AT$195-'Indicator Data'!BN177^2)/(AT$195-AT$194)*10)),1))</f>
        <v>6.5</v>
      </c>
      <c r="AU174" s="53">
        <f>IF('Indicator Data'!BO177="No data","x",ROUND(IF('Indicator Data'!BO177&gt;AU$195,0,IF('Indicator Data'!BO177&lt;AU$194,10,(AU$195-'Indicator Data'!BO177)/(AU$195-AU$194)*10)),1))</f>
        <v>6.3</v>
      </c>
      <c r="AV174" s="53">
        <f>IF('Indicator Data'!BP177="No data","x",ROUND(IF('Indicator Data'!BP177&gt;AV$195,0,IF('Indicator Data'!BP177&lt;AV$194,10,(AV$195-'Indicator Data'!BP177)/(AV$195-AV$194)*10)),1))</f>
        <v>8.8000000000000007</v>
      </c>
      <c r="AW174" s="54">
        <f t="shared" si="68"/>
        <v>7.2</v>
      </c>
      <c r="AX174" s="54" t="str">
        <f>IF('Indicator Data'!BQ177="No data","x",ROUND(IF('Indicator Data'!BQ177&gt;AX$195,0,IF('Indicator Data'!BQ177&lt;AX$194,10,(AX$195-'Indicator Data'!BQ177)/(AX$195-AX$194)*10)),1))</f>
        <v>x</v>
      </c>
      <c r="AY174" s="56">
        <f t="shared" si="69"/>
        <v>7.2</v>
      </c>
      <c r="AZ174" s="61">
        <f t="shared" si="70"/>
        <v>6.2</v>
      </c>
    </row>
    <row r="175" spans="1:52" s="2" customFormat="1" x14ac:dyDescent="0.3">
      <c r="A175" s="98" t="str">
        <f>'Indicator Data'!A178</f>
        <v>Tonga</v>
      </c>
      <c r="B175" s="39" t="str">
        <f>'Indicator Data'!B178</f>
        <v>TON</v>
      </c>
      <c r="C175" s="53">
        <f>ROUND(IF('Indicator Data'!AL178="No data",IF((0.1022*LN('Indicator Data'!CI178)-0.1711)&gt;C$195,0,IF((0.1022*LN('Indicator Data'!CI178)-0.1711)&lt;C$194,10,(C$195-(0.1022*LN('Indicator Data'!CI178)-0.1711))/(C$195-C$194)*10)),IF('Indicator Data'!AL178&gt;C$195,0,IF('Indicator Data'!AL178&lt;C$194,10,(C$195-'Indicator Data'!AL178)/(C$195-C$194)*10))),1)</f>
        <v>3.7</v>
      </c>
      <c r="D175" s="53" t="str">
        <f>IF('Indicator Data'!AM178="No data","x",ROUND((IF(LOG('Indicator Data'!AM178*1000)&gt;D$195,10,IF(LOG('Indicator Data'!AM178*1000)&lt;D$194,0,10-(D$195-LOG('Indicator Data'!AM178*1000))/(D$195-D$194)*10))),1))</f>
        <v>x</v>
      </c>
      <c r="E175" s="54">
        <f t="shared" si="54"/>
        <v>3.7</v>
      </c>
      <c r="F175" s="53">
        <f>IF('Indicator Data'!AZ178="No data","x",ROUND(IF('Indicator Data'!AZ178&gt;F$195,10,IF('Indicator Data'!AZ178&lt;F$194,0,10-(F$195-'Indicator Data'!AZ178)/(F$195-F$194)*10)),1))</f>
        <v>5.6</v>
      </c>
      <c r="G175" s="53">
        <f>IF('Indicator Data'!BA178="No data","x",ROUND(IF('Indicator Data'!BA178&gt;G$195,10,IF('Indicator Data'!BA178&lt;G$194,0,10-(G$195-'Indicator Data'!BA178)/(G$195-G$194)*10)),1))</f>
        <v>3.2</v>
      </c>
      <c r="H175" s="54">
        <f t="shared" si="55"/>
        <v>4.4000000000000004</v>
      </c>
      <c r="I175" s="55">
        <f>SUM(IF('Indicator Data'!AN178=0,0,'Indicator Data'!AN178),SUM('Indicator Data'!AO178:AP178))</f>
        <v>257.65486999999996</v>
      </c>
      <c r="J175" s="55">
        <f>I175/'Indicator Data'!CJ178*1000000</f>
        <v>2465.6676268218221</v>
      </c>
      <c r="K175" s="53">
        <f t="shared" si="56"/>
        <v>10</v>
      </c>
      <c r="L175" s="53">
        <f>IF('Indicator Data'!AQ178="No data","x",ROUND(IF('Indicator Data'!AQ178&gt;L$195,10,IF('Indicator Data'!AQ178&lt;L$194,0,10-(L$195-'Indicator Data'!AQ178)/(L$195-L$194)*10)),1))</f>
        <v>10</v>
      </c>
      <c r="M175" s="53">
        <f>IF('Indicator Data'!AR178="No data","x",IF('Indicator Data'!AR178=0,0,ROUND(IF('Indicator Data'!AR178&gt;M$195,10,IF('Indicator Data'!AR178&lt;M$194,0,10-(M$195-'Indicator Data'!AR178)/(M$195-M$194)*10)),1)))</f>
        <v>10</v>
      </c>
      <c r="N175" s="54">
        <f t="shared" si="57"/>
        <v>10</v>
      </c>
      <c r="O175" s="56">
        <f t="shared" si="58"/>
        <v>5.5</v>
      </c>
      <c r="P175" s="67">
        <f>IF(AND('Indicator Data'!BE178="No data",'Indicator Data'!BF178="No data"),0,SUM('Indicator Data'!BE178:BG178)/1000)</f>
        <v>0</v>
      </c>
      <c r="Q175" s="53">
        <f t="shared" si="59"/>
        <v>0</v>
      </c>
      <c r="R175" s="57">
        <f>P175*1000/'Indicator Data'!CJ178</f>
        <v>0</v>
      </c>
      <c r="S175" s="53">
        <f t="shared" si="60"/>
        <v>0</v>
      </c>
      <c r="T175" s="58">
        <f t="shared" si="61"/>
        <v>0</v>
      </c>
      <c r="U175" s="53" t="str">
        <f>IF('Indicator Data'!AV178="No data","x",ROUND(IF('Indicator Data'!AV178&gt;U$195,10,IF('Indicator Data'!AV178&lt;U$194,0,10-(U$195-'Indicator Data'!AV178)/(U$195-U$194)*10)),1))</f>
        <v>x</v>
      </c>
      <c r="V175" s="53" t="str">
        <f>IF('Indicator Data'!AW178="No data","x",IF('Indicator Data'!AW178=0,0,ROUND(IF('Indicator Data'!AW178&gt;V$195,10,IF('Indicator Data'!AW178&lt;V$194,0,10-(V$195-'Indicator Data'!AW178)/(V$195-V$194)*10)),1)))</f>
        <v>x</v>
      </c>
      <c r="W175" s="53" t="str">
        <f t="shared" si="62"/>
        <v>x</v>
      </c>
      <c r="X175" s="53">
        <f>IF('Indicator Data'!AU178="No data","x",ROUND(IF('Indicator Data'!AU178&gt;X$195,10,IF('Indicator Data'!AU178&lt;X$194,0,10-(X$195-'Indicator Data'!AU178)/(X$195-X$194)*10)),1))</f>
        <v>0.2</v>
      </c>
      <c r="Y175" s="159" t="str">
        <f>IF('Indicator Data'!AX178="No data","x",ROUND(IF('Indicator Data'!AX178&gt;Y$195,10,IF('Indicator Data'!AX178&lt;Y$194,0,10-(Y$195-'Indicator Data'!AX178)/(Y$195-Y$194)*10)),1))</f>
        <v>x</v>
      </c>
      <c r="Z175" s="57">
        <f>IF('Indicator Data'!AY178="No data","x",IF(('Indicator Data'!AY178/'Indicator Data'!CJ178)&gt;1,1,IF('Indicator Data'!AY178&gt;'Indicator Data'!AY178,1,'Indicator Data'!AY178/'Indicator Data'!CJ178)))</f>
        <v>0.35533077504617355</v>
      </c>
      <c r="AA175" s="159">
        <f t="shared" si="63"/>
        <v>3.9</v>
      </c>
      <c r="AB175" s="54">
        <f t="shared" si="71"/>
        <v>2.1</v>
      </c>
      <c r="AC175" s="53">
        <f>IF('Indicator Data'!AS178="No data","x",ROUND(IF('Indicator Data'!AS178&gt;AC$195,10,IF('Indicator Data'!AS178&lt;AC$194,0,10-(AC$195-'Indicator Data'!AS178)/(AC$195-AC$194)*10)),1))</f>
        <v>1.2</v>
      </c>
      <c r="AD175" s="53">
        <f>IF('Indicator Data'!AT178="No data","x",ROUND(IF('Indicator Data'!AT178&gt;AD$195,10,IF('Indicator Data'!AT178&lt;AD$194,0,10-(AD$195-'Indicator Data'!AT178)/(AD$195-AD$194)*10)),1))</f>
        <v>0.4</v>
      </c>
      <c r="AE175" s="54">
        <f t="shared" si="64"/>
        <v>0.8</v>
      </c>
      <c r="AF175" s="67">
        <f>('Indicator Data'!BD178+'Indicator Data'!BC178*0.5+'Indicator Data'!BB178*0.25)/1000</f>
        <v>43.893999999999998</v>
      </c>
      <c r="AG175" s="59">
        <f>AF175*1000/'Indicator Data'!CJ178</f>
        <v>0.42005033637329303</v>
      </c>
      <c r="AH175" s="54">
        <f t="shared" si="65"/>
        <v>10</v>
      </c>
      <c r="AI175" s="53">
        <f>IF('Indicator Data'!BH178="No data","x",ROUND(IF('Indicator Data'!BH178&lt;$AI$194,10,IF('Indicator Data'!BH178&gt;$AI$195,0,($AI$195-'Indicator Data'!BH178)/($AI$195-$AI$194)*10)),1))</f>
        <v>8.4</v>
      </c>
      <c r="AJ175" s="53">
        <f>IF('Indicator Data'!BI178="No data","x",ROUND(IF('Indicator Data'!BI178&gt;$AJ$195,10,IF('Indicator Data'!BI178&lt;$AJ$194,0,10-($AJ$195-'Indicator Data'!BI178)/($AJ$195-$AJ$194)*10)),1))</f>
        <v>0</v>
      </c>
      <c r="AK175" s="54">
        <f t="shared" si="72"/>
        <v>4.2</v>
      </c>
      <c r="AL175" s="60">
        <f t="shared" si="73"/>
        <v>5.9</v>
      </c>
      <c r="AM175" s="61">
        <f t="shared" si="74"/>
        <v>3.5</v>
      </c>
      <c r="AN175" s="53" t="str">
        <f>IF('Indicator Data'!BJ178="No data","x",ROUND((IF(LOG('Indicator Data'!BJ178)&gt;AN$195,10,IF(LOG('Indicator Data'!BJ178)&lt;AN$194,0,10-(AN$195-LOG('Indicator Data'!BJ178))/(AN$195-AN$194)*10))),1))</f>
        <v>x</v>
      </c>
      <c r="AO175" s="53">
        <f>IF('Indicator Data'!BK178="No data","x",ROUND((IF(LOG('Indicator Data'!BK178)&gt;AO$195,10,IF(LOG('Indicator Data'!BK178)&lt;AO$194,0,10-(AO$195-LOG('Indicator Data'!BK178))/(AO$195-AO$194)*10))),1))</f>
        <v>2</v>
      </c>
      <c r="AP175" s="54">
        <f t="shared" si="66"/>
        <v>2</v>
      </c>
      <c r="AQ175" s="54">
        <f>IF('Indicator Data'!BL178=0,10,ROUND(IF(LOG('Indicator Data'!BL178)&gt;AQ$195,0,IF(LOG('Indicator Data'!BL178)&lt;AQ$194,10,(AQ$195-LOG('Indicator Data'!BL178))/(AQ$195-AQ$194)*10)),1))</f>
        <v>2.5</v>
      </c>
      <c r="AR175" s="54">
        <f>IF('Indicator Data'!BM178="No data","x",ROUND(IF('Indicator Data'!BM178&gt;AR$195,10,IF('Indicator Data'!BM178&lt;AR$194,0,10-(AR$195-'Indicator Data'!BM178)/(AR$195-AR$194)*10)),1))</f>
        <v>0</v>
      </c>
      <c r="AS175" s="56">
        <f t="shared" si="67"/>
        <v>1.5</v>
      </c>
      <c r="AT175" s="53">
        <f>IF('Indicator Data'!BN178="No data","x",ROUND(IF('Indicator Data'!BN178^2&gt;AT$195,0,IF('Indicator Data'!BN178^2&lt;AT$194,10,(AT$195-'Indicator Data'!BN178^2)/(AT$195-AT$194)*10)),1))</f>
        <v>0.1</v>
      </c>
      <c r="AU175" s="53">
        <f>IF('Indicator Data'!BO178="No data","x",ROUND(IF('Indicator Data'!BO178&gt;AU$195,0,IF('Indicator Data'!BO178&lt;AU$194,10,(AU$195-'Indicator Data'!BO178)/(AU$195-AU$194)*10)),1))</f>
        <v>4.9000000000000004</v>
      </c>
      <c r="AV175" s="53">
        <f>IF('Indicator Data'!BP178="No data","x",ROUND(IF('Indicator Data'!BP178&gt;AV$195,0,IF('Indicator Data'!BP178&lt;AV$194,10,(AV$195-'Indicator Data'!BP178)/(AV$195-AV$194)*10)),1))</f>
        <v>6</v>
      </c>
      <c r="AW175" s="54">
        <f t="shared" si="68"/>
        <v>3.7</v>
      </c>
      <c r="AX175" s="54" t="str">
        <f>IF('Indicator Data'!BQ178="No data","x",ROUND(IF('Indicator Data'!BQ178&gt;AX$195,0,IF('Indicator Data'!BQ178&lt;AX$194,10,(AX$195-'Indicator Data'!BQ178)/(AX$195-AX$194)*10)),1))</f>
        <v>x</v>
      </c>
      <c r="AY175" s="56">
        <f t="shared" si="69"/>
        <v>3.7</v>
      </c>
      <c r="AZ175" s="61">
        <f t="shared" si="70"/>
        <v>2.6</v>
      </c>
    </row>
    <row r="176" spans="1:52" s="2" customFormat="1" x14ac:dyDescent="0.3">
      <c r="A176" s="98" t="str">
        <f>'Indicator Data'!A179</f>
        <v>Trinidad and Tobago</v>
      </c>
      <c r="B176" s="39" t="str">
        <f>'Indicator Data'!B179</f>
        <v>TTO</v>
      </c>
      <c r="C176" s="53">
        <f>ROUND(IF('Indicator Data'!AL179="No data",IF((0.1022*LN('Indicator Data'!CI179)-0.1711)&gt;C$195,0,IF((0.1022*LN('Indicator Data'!CI179)-0.1711)&lt;C$194,10,(C$195-(0.1022*LN('Indicator Data'!CI179)-0.1711))/(C$195-C$194)*10)),IF('Indicator Data'!AL179&gt;C$195,0,IF('Indicator Data'!AL179&lt;C$194,10,(C$195-'Indicator Data'!AL179)/(C$195-C$194)*10))),1)</f>
        <v>2</v>
      </c>
      <c r="D176" s="53">
        <f>IF('Indicator Data'!AM179="No data","x",ROUND((IF(LOG('Indicator Data'!AM179*1000)&gt;D$195,10,IF(LOG('Indicator Data'!AM179*1000)&lt;D$194,0,10-(D$195-LOG('Indicator Data'!AM179*1000))/(D$195-D$194)*10))),1))</f>
        <v>1.4</v>
      </c>
      <c r="E176" s="54">
        <f t="shared" si="54"/>
        <v>1.7</v>
      </c>
      <c r="F176" s="53">
        <f>IF('Indicator Data'!AZ179="No data","x",ROUND(IF('Indicator Data'!AZ179&gt;F$195,10,IF('Indicator Data'!AZ179&lt;F$194,0,10-(F$195-'Indicator Data'!AZ179)/(F$195-F$194)*10)),1))</f>
        <v>4.3</v>
      </c>
      <c r="G176" s="53" t="str">
        <f>IF('Indicator Data'!BA179="No data","x",ROUND(IF('Indicator Data'!BA179&gt;G$195,10,IF('Indicator Data'!BA179&lt;G$194,0,10-(G$195-'Indicator Data'!BA179)/(G$195-G$194)*10)),1))</f>
        <v>x</v>
      </c>
      <c r="H176" s="54">
        <f t="shared" si="55"/>
        <v>4.3</v>
      </c>
      <c r="I176" s="55">
        <f>SUM(IF('Indicator Data'!AN179=0,0,'Indicator Data'!AN179),SUM('Indicator Data'!AO179:AP179))</f>
        <v>79.594530000000006</v>
      </c>
      <c r="J176" s="55">
        <f>I176/'Indicator Data'!CJ179*1000000</f>
        <v>57.058278714437385</v>
      </c>
      <c r="K176" s="53">
        <f t="shared" si="56"/>
        <v>1.1000000000000001</v>
      </c>
      <c r="L176" s="53" t="str">
        <f>IF('Indicator Data'!AQ179="No data","x",ROUND(IF('Indicator Data'!AQ179&gt;L$195,10,IF('Indicator Data'!AQ179&lt;L$194,0,10-(L$195-'Indicator Data'!AQ179)/(L$195-L$194)*10)),1))</f>
        <v>x</v>
      </c>
      <c r="M176" s="53">
        <f>IF('Indicator Data'!AR179="No data","x",IF('Indicator Data'!AR179=0,0,ROUND(IF('Indicator Data'!AR179&gt;M$195,10,IF('Indicator Data'!AR179&lt;M$194,0,10-(M$195-'Indicator Data'!AR179)/(M$195-M$194)*10)),1)))</f>
        <v>0.2</v>
      </c>
      <c r="N176" s="54">
        <f t="shared" si="57"/>
        <v>0.7</v>
      </c>
      <c r="O176" s="56">
        <f t="shared" si="58"/>
        <v>2.1</v>
      </c>
      <c r="P176" s="67">
        <f>IF(AND('Indicator Data'!BE179="No data",'Indicator Data'!BF179="No data"),0,SUM('Indicator Data'!BE179:BG179)/1000)</f>
        <v>10.733000000000001</v>
      </c>
      <c r="Q176" s="53">
        <f t="shared" si="59"/>
        <v>3.4</v>
      </c>
      <c r="R176" s="57">
        <f>P176*1000/'Indicator Data'!CJ179</f>
        <v>7.6940777895422767E-3</v>
      </c>
      <c r="S176" s="53">
        <f t="shared" si="60"/>
        <v>5.3</v>
      </c>
      <c r="T176" s="58">
        <f t="shared" si="61"/>
        <v>4.4000000000000004</v>
      </c>
      <c r="U176" s="53">
        <f>IF('Indicator Data'!AV179="No data","x",ROUND(IF('Indicator Data'!AV179&gt;U$195,10,IF('Indicator Data'!AV179&lt;U$194,0,10-(U$195-'Indicator Data'!AV179)/(U$195-U$194)*10)),1))</f>
        <v>2.4</v>
      </c>
      <c r="V176" s="53">
        <f>IF('Indicator Data'!AW179="No data","x",IF('Indicator Data'!AW179=0,0,ROUND(IF('Indicator Data'!AW179&gt;V$195,10,IF('Indicator Data'!AW179&lt;V$194,0,10-(V$195-'Indicator Data'!AW179)/(V$195-V$194)*10)),1)))</f>
        <v>1.4</v>
      </c>
      <c r="W176" s="53">
        <f t="shared" si="62"/>
        <v>1.9</v>
      </c>
      <c r="X176" s="53">
        <f>IF('Indicator Data'!AU179="No data","x",ROUND(IF('Indicator Data'!AU179&gt;X$195,10,IF('Indicator Data'!AU179&lt;X$194,0,10-(X$195-'Indicator Data'!AU179)/(X$195-X$194)*10)),1))</f>
        <v>0.3</v>
      </c>
      <c r="Y176" s="159" t="str">
        <f>IF('Indicator Data'!AX179="No data","x",ROUND(IF('Indicator Data'!AX179&gt;Y$195,10,IF('Indicator Data'!AX179&lt;Y$194,0,10-(Y$195-'Indicator Data'!AX179)/(Y$195-Y$194)*10)),1))</f>
        <v>x</v>
      </c>
      <c r="Z176" s="57">
        <f>IF('Indicator Data'!AY179="No data","x",IF(('Indicator Data'!AY179/'Indicator Data'!CJ179)&gt;1,1,IF('Indicator Data'!AY179&gt;'Indicator Data'!AY179,1,'Indicator Data'!AY179/'Indicator Data'!CJ179)))</f>
        <v>1.3065523319873058E-2</v>
      </c>
      <c r="AA176" s="159">
        <f t="shared" si="63"/>
        <v>0.1</v>
      </c>
      <c r="AB176" s="54">
        <f t="shared" si="71"/>
        <v>0.8</v>
      </c>
      <c r="AC176" s="53">
        <f>IF('Indicator Data'!AS179="No data","x",ROUND(IF('Indicator Data'!AS179&gt;AC$195,10,IF('Indicator Data'!AS179&lt;AC$194,0,10-(AC$195-'Indicator Data'!AS179)/(AC$195-AC$194)*10)),1))</f>
        <v>1.4</v>
      </c>
      <c r="AD176" s="53">
        <f>IF('Indicator Data'!AT179="No data","x",ROUND(IF('Indicator Data'!AT179&gt;AD$195,10,IF('Indicator Data'!AT179&lt;AD$194,0,10-(AD$195-'Indicator Data'!AT179)/(AD$195-AD$194)*10)),1))</f>
        <v>1.2</v>
      </c>
      <c r="AE176" s="54">
        <f t="shared" si="64"/>
        <v>1.3</v>
      </c>
      <c r="AF176" s="67">
        <f>('Indicator Data'!BD179+'Indicator Data'!BC179*0.5+'Indicator Data'!BB179*0.25)/1000</f>
        <v>75</v>
      </c>
      <c r="AG176" s="59">
        <f>AF176*1000/'Indicator Data'!CJ179</f>
        <v>5.3764635629895717E-2</v>
      </c>
      <c r="AH176" s="54">
        <f t="shared" si="65"/>
        <v>5.4</v>
      </c>
      <c r="AI176" s="53">
        <f>IF('Indicator Data'!BH179="No data","x",ROUND(IF('Indicator Data'!BH179&lt;$AI$194,10,IF('Indicator Data'!BH179&gt;$AI$195,0,($AI$195-'Indicator Data'!BH179)/($AI$195-$AI$194)*10)),1))</f>
        <v>2.9</v>
      </c>
      <c r="AJ176" s="53">
        <f>IF('Indicator Data'!BI179="No data","x",ROUND(IF('Indicator Data'!BI179&gt;$AJ$195,10,IF('Indicator Data'!BI179&lt;$AJ$194,0,10-($AJ$195-'Indicator Data'!BI179)/($AJ$195-$AJ$194)*10)),1))</f>
        <v>0.2</v>
      </c>
      <c r="AK176" s="54">
        <f t="shared" si="72"/>
        <v>1.6</v>
      </c>
      <c r="AL176" s="60">
        <f t="shared" si="73"/>
        <v>2.5</v>
      </c>
      <c r="AM176" s="61">
        <f t="shared" si="74"/>
        <v>3.5</v>
      </c>
      <c r="AN176" s="53">
        <f>IF('Indicator Data'!BJ179="No data","x",ROUND((IF(LOG('Indicator Data'!BJ179)&gt;AN$195,10,IF(LOG('Indicator Data'!BJ179)&lt;AN$194,0,10-(AN$195-LOG('Indicator Data'!BJ179))/(AN$195-AN$194)*10))),1))</f>
        <v>6</v>
      </c>
      <c r="AO176" s="53">
        <f>IF('Indicator Data'!BK179="No data","x",ROUND((IF(LOG('Indicator Data'!BK179)&gt;AO$195,10,IF(LOG('Indicator Data'!BK179)&lt;AO$194,0,10-(AO$195-LOG('Indicator Data'!BK179))/(AO$195-AO$194)*10))),1))</f>
        <v>4</v>
      </c>
      <c r="AP176" s="54">
        <f t="shared" si="66"/>
        <v>5</v>
      </c>
      <c r="AQ176" s="54">
        <f>IF('Indicator Data'!BL179=0,10,ROUND(IF(LOG('Indicator Data'!BL179)&gt;AQ$195,0,IF(LOG('Indicator Data'!BL179)&lt;AQ$194,10,(AQ$195-LOG('Indicator Data'!BL179))/(AQ$195-AQ$194)*10)),1))</f>
        <v>6.6</v>
      </c>
      <c r="AR176" s="54">
        <f>IF('Indicator Data'!BM179="No data","x",ROUND(IF('Indicator Data'!BM179&gt;AR$195,10,IF('Indicator Data'!BM179&lt;AR$194,0,10-(AR$195-'Indicator Data'!BM179)/(AR$195-AR$194)*10)),1))</f>
        <v>4</v>
      </c>
      <c r="AS176" s="56">
        <f t="shared" si="67"/>
        <v>5.2</v>
      </c>
      <c r="AT176" s="53">
        <f>IF('Indicator Data'!BN179="No data","x",ROUND(IF('Indicator Data'!BN179^2&gt;AT$195,0,IF('Indicator Data'!BN179^2&lt;AT$194,10,(AT$195-'Indicator Data'!BN179^2)/(AT$195-AT$194)*10)),1))</f>
        <v>0.3</v>
      </c>
      <c r="AU176" s="53">
        <f>IF('Indicator Data'!BO179="No data","x",ROUND(IF('Indicator Data'!BO179&gt;AU$195,0,IF('Indicator Data'!BO179&lt;AU$194,10,(AU$195-'Indicator Data'!BO179)/(AU$195-AU$194)*10)),1))</f>
        <v>3</v>
      </c>
      <c r="AV176" s="53">
        <f>IF('Indicator Data'!BP179="No data","x",ROUND(IF('Indicator Data'!BP179&gt;AV$195,0,IF('Indicator Data'!BP179&lt;AV$194,10,(AV$195-'Indicator Data'!BP179)/(AV$195-AV$194)*10)),1))</f>
        <v>2.7</v>
      </c>
      <c r="AW176" s="54">
        <f t="shared" si="68"/>
        <v>2</v>
      </c>
      <c r="AX176" s="54">
        <f>IF('Indicator Data'!BQ179="No data","x",ROUND(IF('Indicator Data'!BQ179&gt;AX$195,0,IF('Indicator Data'!BQ179&lt;AX$194,10,(AX$195-'Indicator Data'!BQ179)/(AX$195-AX$194)*10)),1))</f>
        <v>8.1999999999999993</v>
      </c>
      <c r="AY176" s="56">
        <f t="shared" si="69"/>
        <v>5.0999999999999996</v>
      </c>
      <c r="AZ176" s="61">
        <f t="shared" si="70"/>
        <v>5.2</v>
      </c>
    </row>
    <row r="177" spans="1:52" s="2" customFormat="1" x14ac:dyDescent="0.3">
      <c r="A177" s="98" t="str">
        <f>'Indicator Data'!A180</f>
        <v>Tunisia</v>
      </c>
      <c r="B177" s="39" t="str">
        <f>'Indicator Data'!B180</f>
        <v>TUN</v>
      </c>
      <c r="C177" s="53">
        <f>ROUND(IF('Indicator Data'!AL180="No data",IF((0.1022*LN('Indicator Data'!CI180)-0.1711)&gt;C$195,0,IF((0.1022*LN('Indicator Data'!CI180)-0.1711)&lt;C$194,10,(C$195-(0.1022*LN('Indicator Data'!CI180)-0.1711))/(C$195-C$194)*10)),IF('Indicator Data'!AL180&gt;C$195,0,IF('Indicator Data'!AL180&lt;C$194,10,(C$195-'Indicator Data'!AL180)/(C$195-C$194)*10))),1)</f>
        <v>3.2</v>
      </c>
      <c r="D177" s="53">
        <f>IF('Indicator Data'!AM180="No data","x",ROUND((IF(LOG('Indicator Data'!AM180*1000)&gt;D$195,10,IF(LOG('Indicator Data'!AM180*1000)&lt;D$194,0,10-(D$195-LOG('Indicator Data'!AM180*1000))/(D$195-D$194)*10))),1))</f>
        <v>2.7</v>
      </c>
      <c r="E177" s="54">
        <f t="shared" si="54"/>
        <v>3</v>
      </c>
      <c r="F177" s="53">
        <f>IF('Indicator Data'!AZ180="No data","x",ROUND(IF('Indicator Data'!AZ180&gt;F$195,10,IF('Indicator Data'!AZ180&lt;F$194,0,10-(F$195-'Indicator Data'!AZ180)/(F$195-F$194)*10)),1))</f>
        <v>4</v>
      </c>
      <c r="G177" s="53">
        <f>IF('Indicator Data'!BA180="No data","x",ROUND(IF('Indicator Data'!BA180&gt;G$195,10,IF('Indicator Data'!BA180&lt;G$194,0,10-(G$195-'Indicator Data'!BA180)/(G$195-G$194)*10)),1))</f>
        <v>2</v>
      </c>
      <c r="H177" s="54">
        <f t="shared" si="55"/>
        <v>3</v>
      </c>
      <c r="I177" s="55">
        <f>SUM(IF('Indicator Data'!AN180=0,0,'Indicator Data'!AN180),SUM('Indicator Data'!AO180:AP180))</f>
        <v>862.74805000000003</v>
      </c>
      <c r="J177" s="55">
        <f>I177/'Indicator Data'!CJ180*1000000</f>
        <v>73.77243544330814</v>
      </c>
      <c r="K177" s="53">
        <f t="shared" si="56"/>
        <v>1.5</v>
      </c>
      <c r="L177" s="53">
        <f>IF('Indicator Data'!AQ180="No data","x",ROUND(IF('Indicator Data'!AQ180&gt;L$195,10,IF('Indicator Data'!AQ180&lt;L$194,0,10-(L$195-'Indicator Data'!AQ180)/(L$195-L$194)*10)),1))</f>
        <v>1.4</v>
      </c>
      <c r="M177" s="53">
        <f>IF('Indicator Data'!AR180="No data","x",IF('Indicator Data'!AR180=0,0,ROUND(IF('Indicator Data'!AR180&gt;M$195,10,IF('Indicator Data'!AR180&lt;M$194,0,10-(M$195-'Indicator Data'!AR180)/(M$195-M$194)*10)),1)))</f>
        <v>1.6</v>
      </c>
      <c r="N177" s="54">
        <f t="shared" si="57"/>
        <v>1.5</v>
      </c>
      <c r="O177" s="56">
        <f t="shared" si="58"/>
        <v>2.6</v>
      </c>
      <c r="P177" s="67">
        <f>IF(AND('Indicator Data'!BE180="No data",'Indicator Data'!BF180="No data"),0,SUM('Indicator Data'!BE180:BG180)/1000)</f>
        <v>1.3220000000000001</v>
      </c>
      <c r="Q177" s="53">
        <f t="shared" si="59"/>
        <v>0.4</v>
      </c>
      <c r="R177" s="57">
        <f>P177*1000/'Indicator Data'!CJ180</f>
        <v>1.1304245736174467E-4</v>
      </c>
      <c r="S177" s="53">
        <f t="shared" si="60"/>
        <v>1.9</v>
      </c>
      <c r="T177" s="58">
        <f t="shared" si="61"/>
        <v>1.2</v>
      </c>
      <c r="U177" s="53">
        <f>IF('Indicator Data'!AV180="No data","x",ROUND(IF('Indicator Data'!AV180&gt;U$195,10,IF('Indicator Data'!AV180&lt;U$194,0,10-(U$195-'Indicator Data'!AV180)/(U$195-U$194)*10)),1))</f>
        <v>0.2</v>
      </c>
      <c r="V177" s="53">
        <f>IF('Indicator Data'!AW180="No data","x",IF('Indicator Data'!AW180=0,0,ROUND(IF('Indicator Data'!AW180&gt;V$195,10,IF('Indicator Data'!AW180&lt;V$194,0,10-(V$195-'Indicator Data'!AW180)/(V$195-V$194)*10)),1)))</f>
        <v>0.2</v>
      </c>
      <c r="W177" s="53">
        <f t="shared" si="62"/>
        <v>0.2</v>
      </c>
      <c r="X177" s="53">
        <f>IF('Indicator Data'!AU180="No data","x",ROUND(IF('Indicator Data'!AU180&gt;X$195,10,IF('Indicator Data'!AU180&lt;X$194,0,10-(X$195-'Indicator Data'!AU180)/(X$195-X$194)*10)),1))</f>
        <v>0.6</v>
      </c>
      <c r="Y177" s="159" t="str">
        <f>IF('Indicator Data'!AX180="No data","x",ROUND(IF('Indicator Data'!AX180&gt;Y$195,10,IF('Indicator Data'!AX180&lt;Y$194,0,10-(Y$195-'Indicator Data'!AX180)/(Y$195-Y$194)*10)),1))</f>
        <v>x</v>
      </c>
      <c r="Z177" s="57">
        <f>IF('Indicator Data'!AY180="No data","x",IF(('Indicator Data'!AY180/'Indicator Data'!CJ180)&gt;1,1,IF('Indicator Data'!AY180&gt;'Indicator Data'!AY180,1,'Indicator Data'!AY180/'Indicator Data'!CJ180)))</f>
        <v>4.1044160010315765E-4</v>
      </c>
      <c r="AA177" s="159">
        <f t="shared" si="63"/>
        <v>0</v>
      </c>
      <c r="AB177" s="54">
        <f t="shared" si="71"/>
        <v>0.3</v>
      </c>
      <c r="AC177" s="53">
        <f>IF('Indicator Data'!AS180="No data","x",ROUND(IF('Indicator Data'!AS180&gt;AC$195,10,IF('Indicator Data'!AS180&lt;AC$194,0,10-(AC$195-'Indicator Data'!AS180)/(AC$195-AC$194)*10)),1))</f>
        <v>1.3</v>
      </c>
      <c r="AD177" s="53">
        <f>IF('Indicator Data'!AT180="No data","x",ROUND(IF('Indicator Data'!AT180&gt;AD$195,10,IF('Indicator Data'!AT180&lt;AD$194,0,10-(AD$195-'Indicator Data'!AT180)/(AD$195-AD$194)*10)),1))</f>
        <v>0.5</v>
      </c>
      <c r="AE177" s="54">
        <f t="shared" si="64"/>
        <v>0.9</v>
      </c>
      <c r="AF177" s="67">
        <f>('Indicator Data'!BD180+'Indicator Data'!BC180*0.5+'Indicator Data'!BB180*0.25)/1000</f>
        <v>15.5</v>
      </c>
      <c r="AG177" s="59">
        <f>AF177*1000/'Indicator Data'!CJ180</f>
        <v>1.3253843336664467E-3</v>
      </c>
      <c r="AH177" s="54">
        <f t="shared" si="65"/>
        <v>0.1</v>
      </c>
      <c r="AI177" s="53">
        <f>IF('Indicator Data'!BH180="No data","x",ROUND(IF('Indicator Data'!BH180&lt;$AI$194,10,IF('Indicator Data'!BH180&gt;$AI$195,0,($AI$195-'Indicator Data'!BH180)/($AI$195-$AI$194)*10)),1))</f>
        <v>0.8</v>
      </c>
      <c r="AJ177" s="53">
        <f>IF('Indicator Data'!BI180="No data","x",ROUND(IF('Indicator Data'!BI180&gt;$AJ$195,10,IF('Indicator Data'!BI180&lt;$AJ$194,0,10-($AJ$195-'Indicator Data'!BI180)/($AJ$195-$AJ$194)*10)),1))</f>
        <v>0</v>
      </c>
      <c r="AK177" s="54">
        <f t="shared" si="72"/>
        <v>0.4</v>
      </c>
      <c r="AL177" s="60">
        <f t="shared" si="73"/>
        <v>0.4</v>
      </c>
      <c r="AM177" s="61">
        <f t="shared" si="74"/>
        <v>0.8</v>
      </c>
      <c r="AN177" s="53">
        <f>IF('Indicator Data'!BJ180="No data","x",ROUND((IF(LOG('Indicator Data'!BJ180)&gt;AN$195,10,IF(LOG('Indicator Data'!BJ180)&lt;AN$194,0,10-(AN$195-LOG('Indicator Data'!BJ180))/(AN$195-AN$194)*10))),1))</f>
        <v>6.6</v>
      </c>
      <c r="AO177" s="53">
        <f>IF('Indicator Data'!BK180="No data","x",ROUND((IF(LOG('Indicator Data'!BK180)&gt;AO$195,10,IF(LOG('Indicator Data'!BK180)&lt;AO$194,0,10-(AO$195-LOG('Indicator Data'!BK180))/(AO$195-AO$194)*10))),1))</f>
        <v>7.1</v>
      </c>
      <c r="AP177" s="54">
        <f t="shared" si="66"/>
        <v>6.9</v>
      </c>
      <c r="AQ177" s="54">
        <f>IF('Indicator Data'!BL180=0,10,ROUND(IF(LOG('Indicator Data'!BL180)&gt;AQ$195,0,IF(LOG('Indicator Data'!BL180)&lt;AQ$194,10,(AQ$195-LOG('Indicator Data'!BL180))/(AQ$195-AQ$194)*10)),1))</f>
        <v>6.3</v>
      </c>
      <c r="AR177" s="54">
        <f>IF('Indicator Data'!BM180="No data","x",ROUND(IF('Indicator Data'!BM180&gt;AR$195,10,IF('Indicator Data'!BM180&lt;AR$194,0,10-(AR$195-'Indicator Data'!BM180)/(AR$195-AR$194)*10)),1))</f>
        <v>4</v>
      </c>
      <c r="AS177" s="56">
        <f t="shared" si="67"/>
        <v>5.7</v>
      </c>
      <c r="AT177" s="53">
        <f>IF('Indicator Data'!BN180="No data","x",ROUND(IF('Indicator Data'!BN180^2&gt;AT$195,0,IF('Indicator Data'!BN180^2&lt;AT$194,10,(AT$195-'Indicator Data'!BN180^2)/(AT$195-AT$194)*10)),1))</f>
        <v>4.0999999999999996</v>
      </c>
      <c r="AU177" s="53">
        <f>IF('Indicator Data'!BO180="No data","x",ROUND(IF('Indicator Data'!BO180&gt;AU$195,0,IF('Indicator Data'!BO180&lt;AU$194,10,(AU$195-'Indicator Data'!BO180)/(AU$195-AU$194)*10)),1))</f>
        <v>3.7</v>
      </c>
      <c r="AV177" s="53">
        <f>IF('Indicator Data'!BP180="No data","x",ROUND(IF('Indicator Data'!BP180&gt;AV$195,0,IF('Indicator Data'!BP180&lt;AV$194,10,(AV$195-'Indicator Data'!BP180)/(AV$195-AV$194)*10)),1))</f>
        <v>4.5</v>
      </c>
      <c r="AW177" s="54">
        <f t="shared" si="68"/>
        <v>4.0999999999999996</v>
      </c>
      <c r="AX177" s="54">
        <f>IF('Indicator Data'!BQ180="No data","x",ROUND(IF('Indicator Data'!BQ180&gt;AX$195,0,IF('Indicator Data'!BQ180&lt;AX$194,10,(AX$195-'Indicator Data'!BQ180)/(AX$195-AX$194)*10)),1))</f>
        <v>6.8</v>
      </c>
      <c r="AY177" s="56">
        <f t="shared" si="69"/>
        <v>5.5</v>
      </c>
      <c r="AZ177" s="61">
        <f t="shared" si="70"/>
        <v>5.6</v>
      </c>
    </row>
    <row r="178" spans="1:52" s="2" customFormat="1" x14ac:dyDescent="0.3">
      <c r="A178" s="98" t="str">
        <f>'Indicator Data'!A181</f>
        <v>Turkey</v>
      </c>
      <c r="B178" s="39" t="str">
        <f>'Indicator Data'!B181</f>
        <v>TUR</v>
      </c>
      <c r="C178" s="53">
        <f>ROUND(IF('Indicator Data'!AL181="No data",IF((0.1022*LN('Indicator Data'!CI181)-0.1711)&gt;C$195,0,IF((0.1022*LN('Indicator Data'!CI181)-0.1711)&lt;C$194,10,(C$195-(0.1022*LN('Indicator Data'!CI181)-0.1711))/(C$195-C$194)*10)),IF('Indicator Data'!AL181&gt;C$195,0,IF('Indicator Data'!AL181&lt;C$194,10,(C$195-'Indicator Data'!AL181)/(C$195-C$194)*10))),1)</f>
        <v>1.9</v>
      </c>
      <c r="D178" s="53" t="str">
        <f>IF('Indicator Data'!AM181="No data","x",ROUND((IF(LOG('Indicator Data'!AM181*1000)&gt;D$195,10,IF(LOG('Indicator Data'!AM181*1000)&lt;D$194,0,10-(D$195-LOG('Indicator Data'!AM181*1000))/(D$195-D$194)*10))),1))</f>
        <v>x</v>
      </c>
      <c r="E178" s="54">
        <f t="shared" si="54"/>
        <v>1.9</v>
      </c>
      <c r="F178" s="53">
        <f>IF('Indicator Data'!AZ181="No data","x",ROUND(IF('Indicator Data'!AZ181&gt;F$195,10,IF('Indicator Data'!AZ181&lt;F$194,0,10-(F$195-'Indicator Data'!AZ181)/(F$195-F$194)*10)),1))</f>
        <v>4.0999999999999996</v>
      </c>
      <c r="G178" s="53">
        <f>IF('Indicator Data'!BA181="No data","x",ROUND(IF('Indicator Data'!BA181&gt;G$195,10,IF('Indicator Data'!BA181&lt;G$194,0,10-(G$195-'Indicator Data'!BA181)/(G$195-G$194)*10)),1))</f>
        <v>4.2</v>
      </c>
      <c r="H178" s="54">
        <f t="shared" si="55"/>
        <v>4.2</v>
      </c>
      <c r="I178" s="55">
        <f>SUM(IF('Indicator Data'!AN181=0,0,'Indicator Data'!AN181),SUM('Indicator Data'!AO181:AP181))</f>
        <v>30077.979619999998</v>
      </c>
      <c r="J178" s="55">
        <f>I178/'Indicator Data'!CJ181*1000000</f>
        <v>360.51925331495329</v>
      </c>
      <c r="K178" s="53">
        <f t="shared" si="56"/>
        <v>7.2</v>
      </c>
      <c r="L178" s="53">
        <f>IF('Indicator Data'!AQ181="No data","x",ROUND(IF('Indicator Data'!AQ181&gt;L$195,10,IF('Indicator Data'!AQ181&lt;L$194,0,10-(L$195-'Indicator Data'!AQ181)/(L$195-L$194)*10)),1))</f>
        <v>0.1</v>
      </c>
      <c r="M178" s="53">
        <f>IF('Indicator Data'!AR181="No data","x",IF('Indicator Data'!AR181=0,0,ROUND(IF('Indicator Data'!AR181&gt;M$195,10,IF('Indicator Data'!AR181&lt;M$194,0,10-(M$195-'Indicator Data'!AR181)/(M$195-M$194)*10)),1)))</f>
        <v>0</v>
      </c>
      <c r="N178" s="54">
        <f t="shared" si="57"/>
        <v>2.4</v>
      </c>
      <c r="O178" s="56">
        <f t="shared" si="58"/>
        <v>2.6</v>
      </c>
      <c r="P178" s="67">
        <f>IF(AND('Indicator Data'!BE181="No data",'Indicator Data'!BF181="No data"),0,SUM('Indicator Data'!BE181:BG181)/1000)</f>
        <v>5056.17</v>
      </c>
      <c r="Q178" s="53">
        <f t="shared" si="59"/>
        <v>10</v>
      </c>
      <c r="R178" s="57">
        <f>P178*1000/'Indicator Data'!CJ181</f>
        <v>6.0604025139420828E-2</v>
      </c>
      <c r="S178" s="53">
        <f t="shared" si="60"/>
        <v>8.8000000000000007</v>
      </c>
      <c r="T178" s="58">
        <f t="shared" si="61"/>
        <v>9.4</v>
      </c>
      <c r="U178" s="53" t="str">
        <f>IF('Indicator Data'!AV181="No data","x",ROUND(IF('Indicator Data'!AV181&gt;U$195,10,IF('Indicator Data'!AV181&lt;U$194,0,10-(U$195-'Indicator Data'!AV181)/(U$195-U$194)*10)),1))</f>
        <v>x</v>
      </c>
      <c r="V178" s="53" t="str">
        <f>IF('Indicator Data'!AW181="No data","x",IF('Indicator Data'!AW181=0,0,ROUND(IF('Indicator Data'!AW181&gt;V$195,10,IF('Indicator Data'!AW181&lt;V$194,0,10-(V$195-'Indicator Data'!AW181)/(V$195-V$194)*10)),1)))</f>
        <v>x</v>
      </c>
      <c r="W178" s="53" t="str">
        <f t="shared" si="62"/>
        <v>x</v>
      </c>
      <c r="X178" s="53">
        <f>IF('Indicator Data'!AU181="No data","x",ROUND(IF('Indicator Data'!AU181&gt;X$195,10,IF('Indicator Data'!AU181&lt;X$194,0,10-(X$195-'Indicator Data'!AU181)/(X$195-X$194)*10)),1))</f>
        <v>0.3</v>
      </c>
      <c r="Y178" s="159">
        <f>IF('Indicator Data'!AX181="No data","x",ROUND(IF('Indicator Data'!AX181&gt;Y$195,10,IF('Indicator Data'!AX181&lt;Y$194,0,10-(Y$195-'Indicator Data'!AX181)/(Y$195-Y$194)*10)),1))</f>
        <v>0</v>
      </c>
      <c r="Z178" s="57">
        <f>IF('Indicator Data'!AY181="No data","x",IF(('Indicator Data'!AY181/'Indicator Data'!CJ181)&gt;1,1,IF('Indicator Data'!AY181&gt;'Indicator Data'!AY181,1,'Indicator Data'!AY181/'Indicator Data'!CJ181)))</f>
        <v>0</v>
      </c>
      <c r="AA178" s="159">
        <f t="shared" si="63"/>
        <v>0</v>
      </c>
      <c r="AB178" s="54">
        <f t="shared" si="71"/>
        <v>0.1</v>
      </c>
      <c r="AC178" s="53">
        <f>IF('Indicator Data'!AS181="No data","x",ROUND(IF('Indicator Data'!AS181&gt;AC$195,10,IF('Indicator Data'!AS181&lt;AC$194,0,10-(AC$195-'Indicator Data'!AS181)/(AC$195-AC$194)*10)),1))</f>
        <v>0.8</v>
      </c>
      <c r="AD178" s="53">
        <f>IF('Indicator Data'!AT181="No data","x",ROUND(IF('Indicator Data'!AT181&gt;AD$195,10,IF('Indicator Data'!AT181&lt;AD$194,0,10-(AD$195-'Indicator Data'!AT181)/(AD$195-AD$194)*10)),1))</f>
        <v>0.4</v>
      </c>
      <c r="AE178" s="54">
        <f t="shared" si="64"/>
        <v>0.6</v>
      </c>
      <c r="AF178" s="67">
        <f>('Indicator Data'!BD181+'Indicator Data'!BC181*0.5+'Indicator Data'!BB181*0.25)/1000</f>
        <v>1.8805000000000001</v>
      </c>
      <c r="AG178" s="59">
        <f>AF178*1000/'Indicator Data'!CJ181</f>
        <v>2.2539959944914999E-5</v>
      </c>
      <c r="AH178" s="54">
        <f t="shared" si="65"/>
        <v>0</v>
      </c>
      <c r="AI178" s="53">
        <f>IF('Indicator Data'!BH181="No data","x",ROUND(IF('Indicator Data'!BH181&lt;$AI$194,10,IF('Indicator Data'!BH181&gt;$AI$195,0,($AI$195-'Indicator Data'!BH181)/($AI$195-$AI$194)*10)),1))</f>
        <v>0</v>
      </c>
      <c r="AJ178" s="53">
        <f>IF('Indicator Data'!BI181="No data","x",ROUND(IF('Indicator Data'!BI181&gt;$AJ$195,10,IF('Indicator Data'!BI181&lt;$AJ$194,0,10-($AJ$195-'Indicator Data'!BI181)/($AJ$195-$AJ$194)*10)),1))</f>
        <v>0</v>
      </c>
      <c r="AK178" s="54">
        <f t="shared" si="72"/>
        <v>0</v>
      </c>
      <c r="AL178" s="60">
        <f t="shared" si="73"/>
        <v>0.2</v>
      </c>
      <c r="AM178" s="61">
        <f t="shared" si="74"/>
        <v>6.8</v>
      </c>
      <c r="AN178" s="53">
        <f>IF('Indicator Data'!BJ181="No data","x",ROUND((IF(LOG('Indicator Data'!BJ181)&gt;AN$195,10,IF(LOG('Indicator Data'!BJ181)&lt;AN$194,0,10-(AN$195-LOG('Indicator Data'!BJ181))/(AN$195-AN$194)*10))),1))</f>
        <v>10</v>
      </c>
      <c r="AO178" s="53">
        <f>IF('Indicator Data'!BK181="No data","x",ROUND((IF(LOG('Indicator Data'!BK181)&gt;AO$195,10,IF(LOG('Indicator Data'!BK181)&lt;AO$194,0,10-(AO$195-LOG('Indicator Data'!BK181))/(AO$195-AO$194)*10))),1))</f>
        <v>8.9</v>
      </c>
      <c r="AP178" s="54">
        <f t="shared" si="66"/>
        <v>9.5</v>
      </c>
      <c r="AQ178" s="54">
        <f>IF('Indicator Data'!BL181=0,10,ROUND(IF(LOG('Indicator Data'!BL181)&gt;AQ$195,0,IF(LOG('Indicator Data'!BL181)&lt;AQ$194,10,(AQ$195-LOG('Indicator Data'!BL181))/(AQ$195-AQ$194)*10)),1))</f>
        <v>5.8</v>
      </c>
      <c r="AR178" s="54">
        <f>IF('Indicator Data'!BM181="No data","x",ROUND(IF('Indicator Data'!BM181&gt;AR$195,10,IF('Indicator Data'!BM181&lt;AR$194,0,10-(AR$195-'Indicator Data'!BM181)/(AR$195-AR$194)*10)),1))</f>
        <v>10</v>
      </c>
      <c r="AS178" s="56">
        <f t="shared" si="67"/>
        <v>8.4</v>
      </c>
      <c r="AT178" s="53">
        <f>IF('Indicator Data'!BN181="No data","x",ROUND(IF('Indicator Data'!BN181^2&gt;AT$195,0,IF('Indicator Data'!BN181^2&lt;AT$194,10,(AT$195-'Indicator Data'!BN181^2)/(AT$195-AT$194)*10)),1))</f>
        <v>0.8</v>
      </c>
      <c r="AU178" s="53">
        <f>IF('Indicator Data'!BO181="No data","x",ROUND(IF('Indicator Data'!BO181&gt;AU$195,0,IF('Indicator Data'!BO181&lt;AU$194,10,(AU$195-'Indicator Data'!BO181)/(AU$195-AU$194)*10)),1))</f>
        <v>5.3</v>
      </c>
      <c r="AV178" s="53">
        <f>IF('Indicator Data'!BP181="No data","x",ROUND(IF('Indicator Data'!BP181&gt;AV$195,0,IF('Indicator Data'!BP181&lt;AV$194,10,(AV$195-'Indicator Data'!BP181)/(AV$195-AV$194)*10)),1))</f>
        <v>3.5</v>
      </c>
      <c r="AW178" s="54">
        <f t="shared" si="68"/>
        <v>3.2</v>
      </c>
      <c r="AX178" s="54">
        <f>IF('Indicator Data'!BQ181="No data","x",ROUND(IF('Indicator Data'!BQ181&gt;AX$195,0,IF('Indicator Data'!BQ181&lt;AX$194,10,(AX$195-'Indicator Data'!BQ181)/(AX$195-AX$194)*10)),1))</f>
        <v>6.8</v>
      </c>
      <c r="AY178" s="56">
        <f t="shared" si="69"/>
        <v>5</v>
      </c>
      <c r="AZ178" s="61">
        <f t="shared" si="70"/>
        <v>6.7</v>
      </c>
    </row>
    <row r="179" spans="1:52" s="2" customFormat="1" x14ac:dyDescent="0.3">
      <c r="A179" s="98" t="str">
        <f>'Indicator Data'!A182</f>
        <v>Turkmenistan</v>
      </c>
      <c r="B179" s="39" t="str">
        <f>'Indicator Data'!B182</f>
        <v>TKM</v>
      </c>
      <c r="C179" s="53">
        <f>ROUND(IF('Indicator Data'!AL182="No data",IF((0.1022*LN('Indicator Data'!CI182)-0.1711)&gt;C$195,0,IF((0.1022*LN('Indicator Data'!CI182)-0.1711)&lt;C$194,10,(C$195-(0.1022*LN('Indicator Data'!CI182)-0.1711))/(C$195-C$194)*10)),IF('Indicator Data'!AL182&gt;C$195,0,IF('Indicator Data'!AL182&lt;C$194,10,(C$195-'Indicator Data'!AL182)/(C$195-C$194)*10))),1)</f>
        <v>3.8</v>
      </c>
      <c r="D179" s="53">
        <f>IF('Indicator Data'!AM182="No data","x",ROUND((IF(LOG('Indicator Data'!AM182*1000)&gt;D$195,10,IF(LOG('Indicator Data'!AM182*1000)&lt;D$194,0,10-(D$195-LOG('Indicator Data'!AM182*1000))/(D$195-D$194)*10))),1))</f>
        <v>0.6</v>
      </c>
      <c r="E179" s="54">
        <f t="shared" si="54"/>
        <v>2.2999999999999998</v>
      </c>
      <c r="F179" s="53" t="str">
        <f>IF('Indicator Data'!AZ182="No data","x",ROUND(IF('Indicator Data'!AZ182&gt;F$195,10,IF('Indicator Data'!AZ182&lt;F$194,0,10-(F$195-'Indicator Data'!AZ182)/(F$195-F$194)*10)),1))</f>
        <v>x</v>
      </c>
      <c r="G179" s="53" t="str">
        <f>IF('Indicator Data'!BA182="No data","x",ROUND(IF('Indicator Data'!BA182&gt;G$195,10,IF('Indicator Data'!BA182&lt;G$194,0,10-(G$195-'Indicator Data'!BA182)/(G$195-G$194)*10)),1))</f>
        <v>x</v>
      </c>
      <c r="H179" s="54" t="str">
        <f t="shared" si="55"/>
        <v>x</v>
      </c>
      <c r="I179" s="55">
        <f>SUM(IF('Indicator Data'!AN182=0,0,'Indicator Data'!AN182),SUM('Indicator Data'!AO182:AP182))</f>
        <v>11.31</v>
      </c>
      <c r="J179" s="55">
        <f>I179/'Indicator Data'!CJ182*1000000</f>
        <v>1.9033694182555847</v>
      </c>
      <c r="K179" s="53">
        <f t="shared" si="56"/>
        <v>0</v>
      </c>
      <c r="L179" s="53">
        <f>IF('Indicator Data'!AQ182="No data","x",ROUND(IF('Indicator Data'!AQ182&gt;L$195,10,IF('Indicator Data'!AQ182&lt;L$194,0,10-(L$195-'Indicator Data'!AQ182)/(L$195-L$194)*10)),1))</f>
        <v>0</v>
      </c>
      <c r="M179" s="53">
        <f>IF('Indicator Data'!AR182="No data","x",IF('Indicator Data'!AR182=0,0,ROUND(IF('Indicator Data'!AR182&gt;M$195,10,IF('Indicator Data'!AR182&lt;M$194,0,10-(M$195-'Indicator Data'!AR182)/(M$195-M$194)*10)),1)))</f>
        <v>0</v>
      </c>
      <c r="N179" s="54">
        <f t="shared" si="57"/>
        <v>0</v>
      </c>
      <c r="O179" s="56">
        <f t="shared" si="58"/>
        <v>1.5</v>
      </c>
      <c r="P179" s="67">
        <f>IF(AND('Indicator Data'!BE182="No data",'Indicator Data'!BF182="No data"),0,SUM('Indicator Data'!BE182:BG182)/1000)</f>
        <v>2.1999999999999999E-2</v>
      </c>
      <c r="Q179" s="53">
        <f t="shared" si="59"/>
        <v>0</v>
      </c>
      <c r="R179" s="57">
        <f>P179*1000/'Indicator Data'!CJ182</f>
        <v>3.7023985147323487E-6</v>
      </c>
      <c r="S179" s="53">
        <f t="shared" si="60"/>
        <v>0</v>
      </c>
      <c r="T179" s="58">
        <f t="shared" si="61"/>
        <v>0</v>
      </c>
      <c r="U179" s="53" t="str">
        <f>IF('Indicator Data'!AV182="No data","x",ROUND(IF('Indicator Data'!AV182&gt;U$195,10,IF('Indicator Data'!AV182&lt;U$194,0,10-(U$195-'Indicator Data'!AV182)/(U$195-U$194)*10)),1))</f>
        <v>x</v>
      </c>
      <c r="V179" s="53" t="str">
        <f>IF('Indicator Data'!AW182="No data","x",IF('Indicator Data'!AW182=0,0,ROUND(IF('Indicator Data'!AW182&gt;V$195,10,IF('Indicator Data'!AW182&lt;V$194,0,10-(V$195-'Indicator Data'!AW182)/(V$195-V$194)*10)),1)))</f>
        <v>x</v>
      </c>
      <c r="W179" s="53" t="str">
        <f t="shared" si="62"/>
        <v>x</v>
      </c>
      <c r="X179" s="53">
        <f>IF('Indicator Data'!AU182="No data","x",ROUND(IF('Indicator Data'!AU182&gt;X$195,10,IF('Indicator Data'!AU182&lt;X$194,0,10-(X$195-'Indicator Data'!AU182)/(X$195-X$194)*10)),1))</f>
        <v>0.8</v>
      </c>
      <c r="Y179" s="159">
        <f>IF('Indicator Data'!AX182="No data","x",ROUND(IF('Indicator Data'!AX182&gt;Y$195,10,IF('Indicator Data'!AX182&lt;Y$194,0,10-(Y$195-'Indicator Data'!AX182)/(Y$195-Y$194)*10)),1))</f>
        <v>0</v>
      </c>
      <c r="Z179" s="57">
        <f>IF('Indicator Data'!AY182="No data","x",IF(('Indicator Data'!AY182/'Indicator Data'!CJ182)&gt;1,1,IF('Indicator Data'!AY182&gt;'Indicator Data'!AY182,1,'Indicator Data'!AY182/'Indicator Data'!CJ182)))</f>
        <v>3.0628933167331248E-5</v>
      </c>
      <c r="AA179" s="159">
        <f t="shared" si="63"/>
        <v>0</v>
      </c>
      <c r="AB179" s="54">
        <f t="shared" si="71"/>
        <v>0.3</v>
      </c>
      <c r="AC179" s="53">
        <f>IF('Indicator Data'!AS182="No data","x",ROUND(IF('Indicator Data'!AS182&gt;AC$195,10,IF('Indicator Data'!AS182&lt;AC$194,0,10-(AC$195-'Indicator Data'!AS182)/(AC$195-AC$194)*10)),1))</f>
        <v>3.5</v>
      </c>
      <c r="AD179" s="53">
        <f>IF('Indicator Data'!AT182="No data","x",ROUND(IF('Indicator Data'!AT182&gt;AD$195,10,IF('Indicator Data'!AT182&lt;AD$194,0,10-(AD$195-'Indicator Data'!AT182)/(AD$195-AD$194)*10)),1))</f>
        <v>0.7</v>
      </c>
      <c r="AE179" s="54">
        <f t="shared" si="64"/>
        <v>2.1</v>
      </c>
      <c r="AF179" s="67">
        <f>('Indicator Data'!BD182+'Indicator Data'!BC182*0.5+'Indicator Data'!BB182*0.25)/1000</f>
        <v>0</v>
      </c>
      <c r="AG179" s="59">
        <f>AF179*1000/'Indicator Data'!CJ182</f>
        <v>0</v>
      </c>
      <c r="AH179" s="54">
        <f t="shared" si="65"/>
        <v>0</v>
      </c>
      <c r="AI179" s="53">
        <f>IF('Indicator Data'!BH182="No data","x",ROUND(IF('Indicator Data'!BH182&lt;$AI$194,10,IF('Indicator Data'!BH182&gt;$AI$195,0,($AI$195-'Indicator Data'!BH182)/($AI$195-$AI$194)*10)),1))</f>
        <v>3.9</v>
      </c>
      <c r="AJ179" s="53">
        <f>IF('Indicator Data'!BI182="No data","x",ROUND(IF('Indicator Data'!BI182&gt;$AJ$195,10,IF('Indicator Data'!BI182&lt;$AJ$194,0,10-($AJ$195-'Indicator Data'!BI182)/($AJ$195-$AJ$194)*10)),1))</f>
        <v>0.1</v>
      </c>
      <c r="AK179" s="54">
        <f t="shared" si="72"/>
        <v>2</v>
      </c>
      <c r="AL179" s="60">
        <f t="shared" si="73"/>
        <v>1.1000000000000001</v>
      </c>
      <c r="AM179" s="61">
        <f t="shared" si="74"/>
        <v>0.6</v>
      </c>
      <c r="AN179" s="53">
        <f>IF('Indicator Data'!BJ182="No data","x",ROUND((IF(LOG('Indicator Data'!BJ182)&gt;AN$195,10,IF(LOG('Indicator Data'!BJ182)&lt;AN$194,0,10-(AN$195-LOG('Indicator Data'!BJ182))/(AN$195-AN$194)*10))),1))</f>
        <v>6</v>
      </c>
      <c r="AO179" s="53" t="str">
        <f>IF('Indicator Data'!BK182="No data","x",ROUND((IF(LOG('Indicator Data'!BK182)&gt;AO$195,10,IF(LOG('Indicator Data'!BK182)&lt;AO$194,0,10-(AO$195-LOG('Indicator Data'!BK182))/(AO$195-AO$194)*10))),1))</f>
        <v>x</v>
      </c>
      <c r="AP179" s="54">
        <f t="shared" si="66"/>
        <v>6</v>
      </c>
      <c r="AQ179" s="54">
        <f>IF('Indicator Data'!BL182=0,10,ROUND(IF(LOG('Indicator Data'!BL182)&gt;AQ$195,0,IF(LOG('Indicator Data'!BL182)&lt;AQ$194,10,(AQ$195-LOG('Indicator Data'!BL182))/(AQ$195-AQ$194)*10)),1))</f>
        <v>5.5</v>
      </c>
      <c r="AR179" s="54">
        <f>IF('Indicator Data'!BM182="No data","x",ROUND(IF('Indicator Data'!BM182&gt;AR$195,10,IF('Indicator Data'!BM182&lt;AR$194,0,10-(AR$195-'Indicator Data'!BM182)/(AR$195-AR$194)*10)),1))</f>
        <v>6</v>
      </c>
      <c r="AS179" s="56">
        <f t="shared" si="67"/>
        <v>5.8</v>
      </c>
      <c r="AT179" s="53">
        <f>IF('Indicator Data'!BN182="No data","x",ROUND(IF('Indicator Data'!BN182^2&gt;AT$195,0,IF('Indicator Data'!BN182^2&lt;AT$194,10,(AT$195-'Indicator Data'!BN182^2)/(AT$195-AT$194)*10)),1))</f>
        <v>0.1</v>
      </c>
      <c r="AU179" s="53">
        <f>IF('Indicator Data'!BO182="No data","x",ROUND(IF('Indicator Data'!BO182&gt;AU$195,0,IF('Indicator Data'!BO182&lt;AU$194,10,(AU$195-'Indicator Data'!BO182)/(AU$195-AU$194)*10)),1))</f>
        <v>1.9</v>
      </c>
      <c r="AV179" s="53">
        <f>IF('Indicator Data'!BP182="No data","x",ROUND(IF('Indicator Data'!BP182&gt;AV$195,0,IF('Indicator Data'!BP182&lt;AV$194,10,(AV$195-'Indicator Data'!BP182)/(AV$195-AV$194)*10)),1))</f>
        <v>8.1999999999999993</v>
      </c>
      <c r="AW179" s="54">
        <f t="shared" si="68"/>
        <v>3.4</v>
      </c>
      <c r="AX179" s="54" t="str">
        <f>IF('Indicator Data'!BQ182="No data","x",ROUND(IF('Indicator Data'!BQ182&gt;AX$195,0,IF('Indicator Data'!BQ182&lt;AX$194,10,(AX$195-'Indicator Data'!BQ182)/(AX$195-AX$194)*10)),1))</f>
        <v>x</v>
      </c>
      <c r="AY179" s="56">
        <f t="shared" si="69"/>
        <v>3.4</v>
      </c>
      <c r="AZ179" s="61">
        <f t="shared" si="70"/>
        <v>4.5999999999999996</v>
      </c>
    </row>
    <row r="180" spans="1:52" s="2" customFormat="1" x14ac:dyDescent="0.3">
      <c r="A180" s="98" t="str">
        <f>'Indicator Data'!A183</f>
        <v>Tuvalu</v>
      </c>
      <c r="B180" s="39" t="str">
        <f>'Indicator Data'!B183</f>
        <v>TUV</v>
      </c>
      <c r="C180" s="53">
        <f>ROUND(IF('Indicator Data'!AL183="No data",IF((0.1022*LN('Indicator Data'!CI183)-0.1711)&gt;C$195,0,IF((0.1022*LN('Indicator Data'!CI183)-0.1711)&lt;C$194,10,(C$195-(0.1022*LN('Indicator Data'!CI183)-0.1711))/(C$195-C$194)*10)),IF('Indicator Data'!AL183&gt;C$195,0,IF('Indicator Data'!AL183&lt;C$194,10,(C$195-'Indicator Data'!AL183)/(C$195-C$194)*10))),1)</f>
        <v>4.5999999999999996</v>
      </c>
      <c r="D180" s="53" t="str">
        <f>IF('Indicator Data'!AM183="No data","x",ROUND((IF(LOG('Indicator Data'!AM183*1000)&gt;D$195,10,IF(LOG('Indicator Data'!AM183*1000)&lt;D$194,0,10-(D$195-LOG('Indicator Data'!AM183*1000))/(D$195-D$194)*10))),1))</f>
        <v>x</v>
      </c>
      <c r="E180" s="54">
        <f t="shared" si="54"/>
        <v>4.5999999999999996</v>
      </c>
      <c r="F180" s="53" t="str">
        <f>IF('Indicator Data'!AZ183="No data","x",ROUND(IF('Indicator Data'!AZ183&gt;F$195,10,IF('Indicator Data'!AZ183&lt;F$194,0,10-(F$195-'Indicator Data'!AZ183)/(F$195-F$194)*10)),1))</f>
        <v>x</v>
      </c>
      <c r="G180" s="53">
        <f>IF('Indicator Data'!BA183="No data","x",ROUND(IF('Indicator Data'!BA183&gt;G$195,10,IF('Indicator Data'!BA183&lt;G$194,0,10-(G$195-'Indicator Data'!BA183)/(G$195-G$194)*10)),1))</f>
        <v>3.5</v>
      </c>
      <c r="H180" s="54">
        <f t="shared" si="55"/>
        <v>3.5</v>
      </c>
      <c r="I180" s="55">
        <f>SUM(IF('Indicator Data'!AN183=0,0,'Indicator Data'!AN183),SUM('Indicator Data'!AO183:AP183))</f>
        <v>25.957460000000001</v>
      </c>
      <c r="J180" s="55">
        <f>I180/'Indicator Data'!CJ183*1000000</f>
        <v>2227.1522951522957</v>
      </c>
      <c r="K180" s="53">
        <f t="shared" si="56"/>
        <v>10</v>
      </c>
      <c r="L180" s="53">
        <f>IF('Indicator Data'!AQ183="No data","x",ROUND(IF('Indicator Data'!AQ183&gt;L$195,10,IF('Indicator Data'!AQ183&lt;L$194,0,10-(L$195-'Indicator Data'!AQ183)/(L$195-L$194)*10)),1))</f>
        <v>10</v>
      </c>
      <c r="M180" s="53">
        <f>IF('Indicator Data'!AR183="No data","x",IF('Indicator Data'!AR183=0,0,ROUND(IF('Indicator Data'!AR183&gt;M$195,10,IF('Indicator Data'!AR183&lt;M$194,0,10-(M$195-'Indicator Data'!AR183)/(M$195-M$194)*10)),1)))</f>
        <v>3.2</v>
      </c>
      <c r="N180" s="54">
        <f t="shared" si="57"/>
        <v>7.7</v>
      </c>
      <c r="O180" s="56">
        <f t="shared" si="58"/>
        <v>5.0999999999999996</v>
      </c>
      <c r="P180" s="67">
        <f>IF(AND('Indicator Data'!BE183="No data",'Indicator Data'!BF183="No data"),0,SUM('Indicator Data'!BE183:BG183)/1000)</f>
        <v>0</v>
      </c>
      <c r="Q180" s="53">
        <f t="shared" si="59"/>
        <v>0</v>
      </c>
      <c r="R180" s="57">
        <f>P180*1000/'Indicator Data'!CJ183</f>
        <v>0</v>
      </c>
      <c r="S180" s="53">
        <f t="shared" si="60"/>
        <v>0</v>
      </c>
      <c r="T180" s="58">
        <f t="shared" si="61"/>
        <v>0</v>
      </c>
      <c r="U180" s="53" t="str">
        <f>IF('Indicator Data'!AV183="No data","x",ROUND(IF('Indicator Data'!AV183&gt;U$195,10,IF('Indicator Data'!AV183&lt;U$194,0,10-(U$195-'Indicator Data'!AV183)/(U$195-U$194)*10)),1))</f>
        <v>x</v>
      </c>
      <c r="V180" s="53" t="str">
        <f>IF('Indicator Data'!AW183="No data","x",IF('Indicator Data'!AW183=0,0,ROUND(IF('Indicator Data'!AW183&gt;V$195,10,IF('Indicator Data'!AW183&lt;V$194,0,10-(V$195-'Indicator Data'!AW183)/(V$195-V$194)*10)),1)))</f>
        <v>x</v>
      </c>
      <c r="W180" s="53" t="str">
        <f t="shared" si="62"/>
        <v>x</v>
      </c>
      <c r="X180" s="53">
        <f>IF('Indicator Data'!AU183="No data","x",ROUND(IF('Indicator Data'!AU183&gt;X$195,10,IF('Indicator Data'!AU183&lt;X$194,0,10-(X$195-'Indicator Data'!AU183)/(X$195-X$194)*10)),1))</f>
        <v>4.3</v>
      </c>
      <c r="Y180" s="159" t="str">
        <f>IF('Indicator Data'!AX183="No data","x",ROUND(IF('Indicator Data'!AX183&gt;Y$195,10,IF('Indicator Data'!AX183&lt;Y$194,0,10-(Y$195-'Indicator Data'!AX183)/(Y$195-Y$194)*10)),1))</f>
        <v>x</v>
      </c>
      <c r="Z180" s="57">
        <f>IF('Indicator Data'!AY183="No data","x",IF(('Indicator Data'!AY183/'Indicator Data'!CJ183)&gt;1,1,IF('Indicator Data'!AY183&gt;'Indicator Data'!AY183,1,'Indicator Data'!AY183/'Indicator Data'!CJ183)))</f>
        <v>0.92509652509652507</v>
      </c>
      <c r="AA180" s="159">
        <f t="shared" si="63"/>
        <v>10</v>
      </c>
      <c r="AB180" s="54">
        <f t="shared" si="71"/>
        <v>7.2</v>
      </c>
      <c r="AC180" s="53">
        <f>IF('Indicator Data'!AS183="No data","x",ROUND(IF('Indicator Data'!AS183&gt;AC$195,10,IF('Indicator Data'!AS183&lt;AC$194,0,10-(AC$195-'Indicator Data'!AS183)/(AC$195-AC$194)*10)),1))</f>
        <v>1.9</v>
      </c>
      <c r="AD180" s="53">
        <f>IF('Indicator Data'!AT183="No data","x",ROUND(IF('Indicator Data'!AT183&gt;AD$195,10,IF('Indicator Data'!AT183&lt;AD$194,0,10-(AD$195-'Indicator Data'!AT183)/(AD$195-AD$194)*10)),1))</f>
        <v>0.4</v>
      </c>
      <c r="AE180" s="54">
        <f t="shared" si="64"/>
        <v>1.2</v>
      </c>
      <c r="AF180" s="67">
        <f>('Indicator Data'!BD183+'Indicator Data'!BC183*0.5+'Indicator Data'!BB183*0.25)/1000</f>
        <v>0</v>
      </c>
      <c r="AG180" s="59">
        <f>AF180*1000/'Indicator Data'!CJ183</f>
        <v>0</v>
      </c>
      <c r="AH180" s="54">
        <f t="shared" si="65"/>
        <v>0</v>
      </c>
      <c r="AI180" s="53">
        <f>IF('Indicator Data'!BH183="No data","x",ROUND(IF('Indicator Data'!BH183&lt;$AI$194,10,IF('Indicator Data'!BH183&gt;$AI$195,0,($AI$195-'Indicator Data'!BH183)/($AI$195-$AI$194)*10)),1))</f>
        <v>8.4</v>
      </c>
      <c r="AJ180" s="53">
        <f>IF('Indicator Data'!BI183="No data","x",ROUND(IF('Indicator Data'!BI183&gt;$AJ$195,10,IF('Indicator Data'!BI183&lt;$AJ$194,0,10-($AJ$195-'Indicator Data'!BI183)/($AJ$195-$AJ$194)*10)),1))</f>
        <v>0</v>
      </c>
      <c r="AK180" s="54">
        <f t="shared" si="72"/>
        <v>4.2</v>
      </c>
      <c r="AL180" s="60">
        <f t="shared" si="73"/>
        <v>3.7</v>
      </c>
      <c r="AM180" s="61">
        <f t="shared" si="74"/>
        <v>2</v>
      </c>
      <c r="AN180" s="53" t="str">
        <f>IF('Indicator Data'!BJ183="No data","x",ROUND((IF(LOG('Indicator Data'!BJ183)&gt;AN$195,10,IF(LOG('Indicator Data'!BJ183)&lt;AN$194,0,10-(AN$195-LOG('Indicator Data'!BJ183))/(AN$195-AN$194)*10))),1))</f>
        <v>x</v>
      </c>
      <c r="AO180" s="53">
        <f>IF('Indicator Data'!BK183="No data","x",ROUND((IF(LOG('Indicator Data'!BK183)&gt;AO$195,10,IF(LOG('Indicator Data'!BK183)&lt;AO$194,0,10-(AO$195-LOG('Indicator Data'!BK183))/(AO$195-AO$194)*10))),1))</f>
        <v>0</v>
      </c>
      <c r="AP180" s="54">
        <f t="shared" si="66"/>
        <v>0</v>
      </c>
      <c r="AQ180" s="54">
        <f>IF('Indicator Data'!BL183=0,10,ROUND(IF(LOG('Indicator Data'!BL183)&gt;AQ$195,0,IF(LOG('Indicator Data'!BL183)&lt;AQ$194,10,(AQ$195-LOG('Indicator Data'!BL183))/(AQ$195-AQ$194)*10)),1))</f>
        <v>0.8</v>
      </c>
      <c r="AR180" s="54">
        <f>IF('Indicator Data'!BM183="No data","x",ROUND(IF('Indicator Data'!BM183&gt;AR$195,10,IF('Indicator Data'!BM183&lt;AR$194,0,10-(AR$195-'Indicator Data'!BM183)/(AR$195-AR$194)*10)),1))</f>
        <v>2</v>
      </c>
      <c r="AS180" s="56">
        <f t="shared" si="67"/>
        <v>0.9</v>
      </c>
      <c r="AT180" s="53" t="str">
        <f>IF('Indicator Data'!BN183="No data","x",ROUND(IF('Indicator Data'!BN183^2&gt;AT$195,0,IF('Indicator Data'!BN183^2&lt;AT$194,10,(AT$195-'Indicator Data'!BN183^2)/(AT$195-AT$194)*10)),1))</f>
        <v>x</v>
      </c>
      <c r="AU180" s="53">
        <f>IF('Indicator Data'!BO183="No data","x",ROUND(IF('Indicator Data'!BO183&gt;AU$195,0,IF('Indicator Data'!BO183&lt;AU$194,10,(AU$195-'Indicator Data'!BO183)/(AU$195-AU$194)*10)),1))</f>
        <v>6.6</v>
      </c>
      <c r="AV180" s="53">
        <f>IF('Indicator Data'!BP183="No data","x",ROUND(IF('Indicator Data'!BP183&gt;AV$195,0,IF('Indicator Data'!BP183&lt;AV$194,10,(AV$195-'Indicator Data'!BP183)/(AV$195-AV$194)*10)),1))</f>
        <v>5.4</v>
      </c>
      <c r="AW180" s="54">
        <f t="shared" si="68"/>
        <v>6</v>
      </c>
      <c r="AX180" s="54" t="str">
        <f>IF('Indicator Data'!BQ183="No data","x",ROUND(IF('Indicator Data'!BQ183&gt;AX$195,0,IF('Indicator Data'!BQ183&lt;AX$194,10,(AX$195-'Indicator Data'!BQ183)/(AX$195-AX$194)*10)),1))</f>
        <v>x</v>
      </c>
      <c r="AY180" s="56">
        <f t="shared" si="69"/>
        <v>6</v>
      </c>
      <c r="AZ180" s="61">
        <f t="shared" si="70"/>
        <v>3.5</v>
      </c>
    </row>
    <row r="181" spans="1:52" s="2" customFormat="1" x14ac:dyDescent="0.3">
      <c r="A181" s="98" t="str">
        <f>'Indicator Data'!A184</f>
        <v>Uganda</v>
      </c>
      <c r="B181" s="39" t="str">
        <f>'Indicator Data'!B184</f>
        <v>UGA</v>
      </c>
      <c r="C181" s="53">
        <f>ROUND(IF('Indicator Data'!AL184="No data",IF((0.1022*LN('Indicator Data'!CI184)-0.1711)&gt;C$195,0,IF((0.1022*LN('Indicator Data'!CI184)-0.1711)&lt;C$194,10,(C$195-(0.1022*LN('Indicator Data'!CI184)-0.1711))/(C$195-C$194)*10)),IF('Indicator Data'!AL184&gt;C$195,0,IF('Indicator Data'!AL184&lt;C$194,10,(C$195-'Indicator Data'!AL184)/(C$195-C$194)*10))),1)</f>
        <v>7.4</v>
      </c>
      <c r="D181" s="53">
        <f>IF('Indicator Data'!AM184="No data","x",ROUND((IF(LOG('Indicator Data'!AM184*1000)&gt;D$195,10,IF(LOG('Indicator Data'!AM184*1000)&lt;D$194,0,10-(D$195-LOG('Indicator Data'!AM184*1000))/(D$195-D$194)*10))),1))</f>
        <v>9</v>
      </c>
      <c r="E181" s="54">
        <f t="shared" si="54"/>
        <v>8.3000000000000007</v>
      </c>
      <c r="F181" s="53">
        <f>IF('Indicator Data'!AZ184="No data","x",ROUND(IF('Indicator Data'!AZ184&gt;F$195,10,IF('Indicator Data'!AZ184&lt;F$194,0,10-(F$195-'Indicator Data'!AZ184)/(F$195-F$194)*10)),1))</f>
        <v>7.1</v>
      </c>
      <c r="G181" s="53">
        <f>IF('Indicator Data'!BA184="No data","x",ROUND(IF('Indicator Data'!BA184&gt;G$195,10,IF('Indicator Data'!BA184&lt;G$194,0,10-(G$195-'Indicator Data'!BA184)/(G$195-G$194)*10)),1))</f>
        <v>4.5</v>
      </c>
      <c r="H181" s="54">
        <f t="shared" si="55"/>
        <v>5.8</v>
      </c>
      <c r="I181" s="55">
        <f>SUM(IF('Indicator Data'!AN184=0,0,'Indicator Data'!AN184),SUM('Indicator Data'!AO184:AP184))</f>
        <v>8698.9183300000004</v>
      </c>
      <c r="J181" s="55">
        <f>I181/'Indicator Data'!CJ184*1000000</f>
        <v>196.49874596751943</v>
      </c>
      <c r="K181" s="53">
        <f t="shared" si="56"/>
        <v>3.9</v>
      </c>
      <c r="L181" s="53">
        <f>IF('Indicator Data'!AQ184="No data","x",ROUND(IF('Indicator Data'!AQ184&gt;L$195,10,IF('Indicator Data'!AQ184&lt;L$194,0,10-(L$195-'Indicator Data'!AQ184)/(L$195-L$194)*10)),1))</f>
        <v>4.9000000000000004</v>
      </c>
      <c r="M181" s="53">
        <f>IF('Indicator Data'!AR184="No data","x",IF('Indicator Data'!AR184=0,0,ROUND(IF('Indicator Data'!AR184&gt;M$195,10,IF('Indicator Data'!AR184&lt;M$194,0,10-(M$195-'Indicator Data'!AR184)/(M$195-M$194)*10)),1)))</f>
        <v>1.5</v>
      </c>
      <c r="N181" s="54">
        <f t="shared" si="57"/>
        <v>3.4</v>
      </c>
      <c r="O181" s="56">
        <f t="shared" si="58"/>
        <v>6.5</v>
      </c>
      <c r="P181" s="67">
        <f>IF(AND('Indicator Data'!BE184="No data",'Indicator Data'!BF184="No data"),0,SUM('Indicator Data'!BE184:BG184)/1000)</f>
        <v>1451.624</v>
      </c>
      <c r="Q181" s="53">
        <f t="shared" si="59"/>
        <v>10</v>
      </c>
      <c r="R181" s="57">
        <f>P181*1000/'Indicator Data'!CJ184</f>
        <v>3.2790547605515273E-2</v>
      </c>
      <c r="S181" s="53">
        <f t="shared" si="60"/>
        <v>7.5</v>
      </c>
      <c r="T181" s="58">
        <f t="shared" si="61"/>
        <v>8.8000000000000007</v>
      </c>
      <c r="U181" s="53">
        <f>IF('Indicator Data'!AV184="No data","x",ROUND(IF('Indicator Data'!AV184&gt;U$195,10,IF('Indicator Data'!AV184&lt;U$194,0,10-(U$195-'Indicator Data'!AV184)/(U$195-U$194)*10)),1))</f>
        <v>10</v>
      </c>
      <c r="V181" s="53">
        <f>IF('Indicator Data'!AW184="No data","x",IF('Indicator Data'!AW184=0,0,ROUND(IF('Indicator Data'!AW184&gt;V$195,10,IF('Indicator Data'!AW184&lt;V$194,0,10-(V$195-'Indicator Data'!AW184)/(V$195-V$194)*10)),1)))</f>
        <v>8.4</v>
      </c>
      <c r="W181" s="53">
        <f t="shared" si="62"/>
        <v>9.1999999999999993</v>
      </c>
      <c r="X181" s="53">
        <f>IF('Indicator Data'!AU184="No data","x",ROUND(IF('Indicator Data'!AU184&gt;X$195,10,IF('Indicator Data'!AU184&lt;X$194,0,10-(X$195-'Indicator Data'!AU184)/(X$195-X$194)*10)),1))</f>
        <v>3.7</v>
      </c>
      <c r="Y181" s="159">
        <f>IF('Indicator Data'!AX184="No data","x",ROUND(IF('Indicator Data'!AX184&gt;Y$195,10,IF('Indicator Data'!AX184&lt;Y$194,0,10-(Y$195-'Indicator Data'!AX184)/(Y$195-Y$194)*10)),1))</f>
        <v>5</v>
      </c>
      <c r="Z181" s="57">
        <f>IF('Indicator Data'!AY184="No data","x",IF(('Indicator Data'!AY184/'Indicator Data'!CJ184)&gt;1,1,IF('Indicator Data'!AY184&gt;'Indicator Data'!AY184,1,'Indicator Data'!AY184/'Indicator Data'!CJ184)))</f>
        <v>0.51681396982537919</v>
      </c>
      <c r="AA181" s="159">
        <f t="shared" si="63"/>
        <v>5.7</v>
      </c>
      <c r="AB181" s="54">
        <f t="shared" si="71"/>
        <v>5.9</v>
      </c>
      <c r="AC181" s="53">
        <f>IF('Indicator Data'!AS184="No data","x",ROUND(IF('Indicator Data'!AS184&gt;AC$195,10,IF('Indicator Data'!AS184&lt;AC$194,0,10-(AC$195-'Indicator Data'!AS184)/(AC$195-AC$194)*10)),1))</f>
        <v>3.6</v>
      </c>
      <c r="AD181" s="53">
        <f>IF('Indicator Data'!AT184="No data","x",ROUND(IF('Indicator Data'!AT184&gt;AD$195,10,IF('Indicator Data'!AT184&lt;AD$194,0,10-(AD$195-'Indicator Data'!AT184)/(AD$195-AD$194)*10)),1))</f>
        <v>2.2999999999999998</v>
      </c>
      <c r="AE181" s="54">
        <f t="shared" si="64"/>
        <v>3</v>
      </c>
      <c r="AF181" s="67">
        <f>('Indicator Data'!BD184+'Indicator Data'!BC184*0.5+'Indicator Data'!BB184*0.25)/1000</f>
        <v>205.3065</v>
      </c>
      <c r="AG181" s="59">
        <f>AF181*1000/'Indicator Data'!CJ184</f>
        <v>4.637642090494316E-3</v>
      </c>
      <c r="AH181" s="54">
        <f t="shared" si="65"/>
        <v>0.5</v>
      </c>
      <c r="AI181" s="53">
        <f>IF('Indicator Data'!BH184="No data","x",ROUND(IF('Indicator Data'!BH184&lt;$AI$194,10,IF('Indicator Data'!BH184&gt;$AI$195,0,($AI$195-'Indicator Data'!BH184)/($AI$195-$AI$194)*10)),1))</f>
        <v>7.3</v>
      </c>
      <c r="AJ181" s="53">
        <f>IF('Indicator Data'!BI184="No data","x",ROUND(IF('Indicator Data'!BI184&gt;$AJ$195,10,IF('Indicator Data'!BI184&lt;$AJ$194,0,10-($AJ$195-'Indicator Data'!BI184)/($AJ$195-$AJ$194)*10)),1))</f>
        <v>10</v>
      </c>
      <c r="AK181" s="54">
        <f t="shared" si="72"/>
        <v>8.6999999999999993</v>
      </c>
      <c r="AL181" s="60">
        <f t="shared" si="73"/>
        <v>5.4</v>
      </c>
      <c r="AM181" s="61">
        <f t="shared" si="74"/>
        <v>7.5</v>
      </c>
      <c r="AN181" s="53">
        <f>IF('Indicator Data'!BJ184="No data","x",ROUND((IF(LOG('Indicator Data'!BJ184)&gt;AN$195,10,IF(LOG('Indicator Data'!BJ184)&lt;AN$194,0,10-(AN$195-LOG('Indicator Data'!BJ184))/(AN$195-AN$194)*10))),1))</f>
        <v>0.8</v>
      </c>
      <c r="AO181" s="53">
        <f>IF('Indicator Data'!BK184="No data","x",ROUND((IF(LOG('Indicator Data'!BK184)&gt;AO$195,10,IF(LOG('Indicator Data'!BK184)&lt;AO$194,0,10-(AO$195-LOG('Indicator Data'!BK184))/(AO$195-AO$194)*10))),1))</f>
        <v>5.4</v>
      </c>
      <c r="AP181" s="54">
        <f t="shared" si="66"/>
        <v>3.1</v>
      </c>
      <c r="AQ181" s="54">
        <f>IF('Indicator Data'!BL184=0,10,ROUND(IF(LOG('Indicator Data'!BL184)&gt;AQ$195,0,IF(LOG('Indicator Data'!BL184)&lt;AQ$194,10,(AQ$195-LOG('Indicator Data'!BL184))/(AQ$195-AQ$194)*10)),1))</f>
        <v>5.0999999999999996</v>
      </c>
      <c r="AR181" s="54">
        <f>IF('Indicator Data'!BM184="No data","x",ROUND(IF('Indicator Data'!BM184&gt;AR$195,10,IF('Indicator Data'!BM184&lt;AR$194,0,10-(AR$195-'Indicator Data'!BM184)/(AR$195-AR$194)*10)),1))</f>
        <v>2</v>
      </c>
      <c r="AS181" s="56">
        <f t="shared" si="67"/>
        <v>3.4</v>
      </c>
      <c r="AT181" s="53">
        <f>IF('Indicator Data'!BN184="No data","x",ROUND(IF('Indicator Data'!BN184^2&gt;AT$195,0,IF('Indicator Data'!BN184^2&lt;AT$194,10,(AT$195-'Indicator Data'!BN184^2)/(AT$195-AT$194)*10)),1))</f>
        <v>4.5999999999999996</v>
      </c>
      <c r="AU181" s="53">
        <f>IF('Indicator Data'!BO184="No data","x",ROUND(IF('Indicator Data'!BO184&gt;AU$195,0,IF('Indicator Data'!BO184&lt;AU$194,10,(AU$195-'Indicator Data'!BO184)/(AU$195-AU$194)*10)),1))</f>
        <v>7.3</v>
      </c>
      <c r="AV181" s="53">
        <f>IF('Indicator Data'!BP184="No data","x",ROUND(IF('Indicator Data'!BP184&gt;AV$195,0,IF('Indicator Data'!BP184&lt;AV$194,10,(AV$195-'Indicator Data'!BP184)/(AV$195-AV$194)*10)),1))</f>
        <v>7.8</v>
      </c>
      <c r="AW181" s="54">
        <f t="shared" si="68"/>
        <v>6.6</v>
      </c>
      <c r="AX181" s="54">
        <f>IF('Indicator Data'!BQ184="No data","x",ROUND(IF('Indicator Data'!BQ184&gt;AX$195,0,IF('Indicator Data'!BQ184&lt;AX$194,10,(AX$195-'Indicator Data'!BQ184)/(AX$195-AX$194)*10)),1))</f>
        <v>7.8</v>
      </c>
      <c r="AY181" s="56">
        <f t="shared" si="69"/>
        <v>7.2</v>
      </c>
      <c r="AZ181" s="61">
        <f t="shared" si="70"/>
        <v>5.3</v>
      </c>
    </row>
    <row r="182" spans="1:52" s="2" customFormat="1" x14ac:dyDescent="0.3">
      <c r="A182" s="98" t="str">
        <f>'Indicator Data'!A185</f>
        <v>Ukraine</v>
      </c>
      <c r="B182" s="39" t="str">
        <f>'Indicator Data'!B185</f>
        <v>UKR</v>
      </c>
      <c r="C182" s="53">
        <f>ROUND(IF('Indicator Data'!AL185="No data",IF((0.1022*LN('Indicator Data'!CI185)-0.1711)&gt;C$195,0,IF((0.1022*LN('Indicator Data'!CI185)-0.1711)&lt;C$194,10,(C$195-(0.1022*LN('Indicator Data'!CI185)-0.1711))/(C$195-C$194)*10)),IF('Indicator Data'!AL185&gt;C$195,0,IF('Indicator Data'!AL185&lt;C$194,10,(C$195-'Indicator Data'!AL185)/(C$195-C$194)*10))),1)</f>
        <v>3</v>
      </c>
      <c r="D182" s="53">
        <f>IF('Indicator Data'!AM185="No data","x",ROUND((IF(LOG('Indicator Data'!AM185*1000)&gt;D$195,10,IF(LOG('Indicator Data'!AM185*1000)&lt;D$194,0,10-(D$195-LOG('Indicator Data'!AM185*1000))/(D$195-D$194)*10))),1))</f>
        <v>0</v>
      </c>
      <c r="E182" s="54">
        <f t="shared" si="54"/>
        <v>1.6</v>
      </c>
      <c r="F182" s="53">
        <f>IF('Indicator Data'!AZ185="No data","x",ROUND(IF('Indicator Data'!AZ185&gt;F$195,10,IF('Indicator Data'!AZ185&lt;F$194,0,10-(F$195-'Indicator Data'!AZ185)/(F$195-F$194)*10)),1))</f>
        <v>3.8</v>
      </c>
      <c r="G182" s="53">
        <f>IF('Indicator Data'!BA185="No data","x",ROUND(IF('Indicator Data'!BA185&gt;G$195,10,IF('Indicator Data'!BA185&lt;G$194,0,10-(G$195-'Indicator Data'!BA185)/(G$195-G$194)*10)),1))</f>
        <v>0</v>
      </c>
      <c r="H182" s="54">
        <f t="shared" si="55"/>
        <v>1.9</v>
      </c>
      <c r="I182" s="55">
        <f>SUM(IF('Indicator Data'!AN185=0,0,'Indicator Data'!AN185),SUM('Indicator Data'!AO185:AP185))</f>
        <v>5029.7671399999999</v>
      </c>
      <c r="J182" s="55">
        <f>I182/'Indicator Data'!CJ185*1000000</f>
        <v>114.32940754644939</v>
      </c>
      <c r="K182" s="53">
        <f t="shared" si="56"/>
        <v>2.2999999999999998</v>
      </c>
      <c r="L182" s="53">
        <f>IF('Indicator Data'!AQ185="No data","x",ROUND(IF('Indicator Data'!AQ185&gt;L$195,10,IF('Indicator Data'!AQ185&lt;L$194,0,10-(L$195-'Indicator Data'!AQ185)/(L$195-L$194)*10)),1))</f>
        <v>0.6</v>
      </c>
      <c r="M182" s="53">
        <f>IF('Indicator Data'!AR185="No data","x",IF('Indicator Data'!AR185=0,0,ROUND(IF('Indicator Data'!AR185&gt;M$195,10,IF('Indicator Data'!AR185&lt;M$194,0,10-(M$195-'Indicator Data'!AR185)/(M$195-M$194)*10)),1)))</f>
        <v>3.7</v>
      </c>
      <c r="N182" s="54">
        <f t="shared" si="57"/>
        <v>2.2000000000000002</v>
      </c>
      <c r="O182" s="56">
        <f t="shared" si="58"/>
        <v>1.8</v>
      </c>
      <c r="P182" s="67">
        <f>IF(AND('Indicator Data'!BE185="No data",'Indicator Data'!BF185="No data"),0,SUM('Indicator Data'!BE185:BG185)/1000)</f>
        <v>809.03399999999999</v>
      </c>
      <c r="Q182" s="53">
        <f t="shared" si="59"/>
        <v>9.6999999999999993</v>
      </c>
      <c r="R182" s="57">
        <f>P182*1000/'Indicator Data'!CJ185</f>
        <v>1.838979327081415E-2</v>
      </c>
      <c r="S182" s="53">
        <f t="shared" si="60"/>
        <v>6.5</v>
      </c>
      <c r="T182" s="58">
        <f t="shared" si="61"/>
        <v>8.1</v>
      </c>
      <c r="U182" s="53">
        <f>IF('Indicator Data'!AV185="No data","x",ROUND(IF('Indicator Data'!AV185&gt;U$195,10,IF('Indicator Data'!AV185&lt;U$194,0,10-(U$195-'Indicator Data'!AV185)/(U$195-U$194)*10)),1))</f>
        <v>1.8</v>
      </c>
      <c r="V182" s="53">
        <f>IF('Indicator Data'!AW185="No data","x",IF('Indicator Data'!AW185=0,0,ROUND(IF('Indicator Data'!AW185&gt;V$195,10,IF('Indicator Data'!AW185&lt;V$194,0,10-(V$195-'Indicator Data'!AW185)/(V$195-V$194)*10)),1)))</f>
        <v>1.8</v>
      </c>
      <c r="W182" s="53">
        <f t="shared" si="62"/>
        <v>1.8</v>
      </c>
      <c r="X182" s="53">
        <f>IF('Indicator Data'!AU185="No data","x",ROUND(IF('Indicator Data'!AU185&gt;X$195,10,IF('Indicator Data'!AU185&lt;X$194,0,10-(X$195-'Indicator Data'!AU185)/(X$195-X$194)*10)),1))</f>
        <v>1.5</v>
      </c>
      <c r="Y182" s="159" t="str">
        <f>IF('Indicator Data'!AX185="No data","x",ROUND(IF('Indicator Data'!AX185&gt;Y$195,10,IF('Indicator Data'!AX185&lt;Y$194,0,10-(Y$195-'Indicator Data'!AX185)/(Y$195-Y$194)*10)),1))</f>
        <v>x</v>
      </c>
      <c r="Z182" s="57">
        <f>IF('Indicator Data'!AY185="No data","x",IF(('Indicator Data'!AY185/'Indicator Data'!CJ185)&gt;1,1,IF('Indicator Data'!AY185&gt;'Indicator Data'!AY185,1,'Indicator Data'!AY185/'Indicator Data'!CJ185)))</f>
        <v>0</v>
      </c>
      <c r="AA182" s="159">
        <f t="shared" si="63"/>
        <v>0</v>
      </c>
      <c r="AB182" s="54">
        <f t="shared" si="71"/>
        <v>1.1000000000000001</v>
      </c>
      <c r="AC182" s="53">
        <f>IF('Indicator Data'!AS185="No data","x",ROUND(IF('Indicator Data'!AS185&gt;AC$195,10,IF('Indicator Data'!AS185&lt;AC$194,0,10-(AC$195-'Indicator Data'!AS185)/(AC$195-AC$194)*10)),1))</f>
        <v>0.7</v>
      </c>
      <c r="AD182" s="53" t="str">
        <f>IF('Indicator Data'!AT185="No data","x",ROUND(IF('Indicator Data'!AT185&gt;AD$195,10,IF('Indicator Data'!AT185&lt;AD$194,0,10-(AD$195-'Indicator Data'!AT185)/(AD$195-AD$194)*10)),1))</f>
        <v>x</v>
      </c>
      <c r="AE182" s="54">
        <f t="shared" si="64"/>
        <v>0.7</v>
      </c>
      <c r="AF182" s="67">
        <f>('Indicator Data'!BD185+'Indicator Data'!BC185*0.5+'Indicator Data'!BB185*0.25)/1000</f>
        <v>0.3</v>
      </c>
      <c r="AG182" s="59">
        <f>AF182*1000/'Indicator Data'!CJ185</f>
        <v>6.8191670328369945E-6</v>
      </c>
      <c r="AH182" s="54">
        <f t="shared" si="65"/>
        <v>0</v>
      </c>
      <c r="AI182" s="53">
        <f>IF('Indicator Data'!BH185="No data","x",ROUND(IF('Indicator Data'!BH185&lt;$AI$194,10,IF('Indicator Data'!BH185&gt;$AI$195,0,($AI$195-'Indicator Data'!BH185)/($AI$195-$AI$194)*10)),1))</f>
        <v>4.0999999999999996</v>
      </c>
      <c r="AJ182" s="53">
        <f>IF('Indicator Data'!BI185="No data","x",ROUND(IF('Indicator Data'!BI185&gt;$AJ$195,10,IF('Indicator Data'!BI185&lt;$AJ$194,0,10-($AJ$195-'Indicator Data'!BI185)/($AJ$195-$AJ$194)*10)),1))</f>
        <v>0</v>
      </c>
      <c r="AK182" s="54">
        <f t="shared" si="72"/>
        <v>2.1</v>
      </c>
      <c r="AL182" s="60">
        <f t="shared" si="73"/>
        <v>1</v>
      </c>
      <c r="AM182" s="61">
        <f t="shared" si="74"/>
        <v>5.6</v>
      </c>
      <c r="AN182" s="53">
        <f>IF('Indicator Data'!BJ185="No data","x",ROUND((IF(LOG('Indicator Data'!BJ185)&gt;AN$195,10,IF(LOG('Indicator Data'!BJ185)&lt;AN$194,0,10-(AN$195-LOG('Indicator Data'!BJ185))/(AN$195-AN$194)*10))),1))</f>
        <v>7.2</v>
      </c>
      <c r="AO182" s="53">
        <f>IF('Indicator Data'!BK185="No data","x",ROUND((IF(LOG('Indicator Data'!BK185)&gt;AO$195,10,IF(LOG('Indicator Data'!BK185)&lt;AO$194,0,10-(AO$195-LOG('Indicator Data'!BK185))/(AO$195-AO$194)*10))),1))</f>
        <v>7.9</v>
      </c>
      <c r="AP182" s="54">
        <f t="shared" si="66"/>
        <v>7.6</v>
      </c>
      <c r="AQ182" s="54">
        <f>IF('Indicator Data'!BL185=0,10,ROUND(IF(LOG('Indicator Data'!BL185)&gt;AQ$195,0,IF(LOG('Indicator Data'!BL185)&lt;AQ$194,10,(AQ$195-LOG('Indicator Data'!BL185))/(AQ$195-AQ$194)*10)),1))</f>
        <v>5.0999999999999996</v>
      </c>
      <c r="AR182" s="54">
        <f>IF('Indicator Data'!BM185="No data","x",ROUND(IF('Indicator Data'!BM185&gt;AR$195,10,IF('Indicator Data'!BM185&lt;AR$194,0,10-(AR$195-'Indicator Data'!BM185)/(AR$195-AR$194)*10)),1))</f>
        <v>2</v>
      </c>
      <c r="AS182" s="56">
        <f t="shared" si="67"/>
        <v>4.9000000000000004</v>
      </c>
      <c r="AT182" s="53">
        <f>IF('Indicator Data'!BN185="No data","x",ROUND(IF('Indicator Data'!BN185^2&gt;AT$195,0,IF('Indicator Data'!BN185^2&lt;AT$194,10,(AT$195-'Indicator Data'!BN185^2)/(AT$195-AT$194)*10)),1))</f>
        <v>0</v>
      </c>
      <c r="AU182" s="53">
        <f>IF('Indicator Data'!BO185="No data","x",ROUND(IF('Indicator Data'!BO185&gt;AU$195,0,IF('Indicator Data'!BO185&lt;AU$194,10,(AU$195-'Indicator Data'!BO185)/(AU$195-AU$194)*10)),1))</f>
        <v>3.7</v>
      </c>
      <c r="AV182" s="53">
        <f>IF('Indicator Data'!BP185="No data","x",ROUND(IF('Indicator Data'!BP185&gt;AV$195,0,IF('Indicator Data'!BP185&lt;AV$194,10,(AV$195-'Indicator Data'!BP185)/(AV$195-AV$194)*10)),1))</f>
        <v>4.7</v>
      </c>
      <c r="AW182" s="54">
        <f t="shared" si="68"/>
        <v>2.8</v>
      </c>
      <c r="AX182" s="54">
        <f>IF('Indicator Data'!BQ185="No data","x",ROUND(IF('Indicator Data'!BQ185&gt;AX$195,0,IF('Indicator Data'!BQ185&lt;AX$194,10,(AX$195-'Indicator Data'!BQ185)/(AX$195-AX$194)*10)),1))</f>
        <v>7.5</v>
      </c>
      <c r="AY182" s="56">
        <f t="shared" si="69"/>
        <v>5.2</v>
      </c>
      <c r="AZ182" s="61">
        <f t="shared" si="70"/>
        <v>5.0999999999999996</v>
      </c>
    </row>
    <row r="183" spans="1:52" s="2" customFormat="1" x14ac:dyDescent="0.3">
      <c r="A183" s="98" t="str">
        <f>'Indicator Data'!A186</f>
        <v>United Arab Emirates</v>
      </c>
      <c r="B183" s="39" t="str">
        <f>'Indicator Data'!B186</f>
        <v>ARE</v>
      </c>
      <c r="C183" s="53">
        <f>ROUND(IF('Indicator Data'!AL186="No data",IF((0.1022*LN('Indicator Data'!CI186)-0.1711)&gt;C$195,0,IF((0.1022*LN('Indicator Data'!CI186)-0.1711)&lt;C$194,10,(C$195-(0.1022*LN('Indicator Data'!CI186)-0.1711))/(C$195-C$194)*10)),IF('Indicator Data'!AL186&gt;C$195,0,IF('Indicator Data'!AL186&lt;C$194,10,(C$195-'Indicator Data'!AL186)/(C$195-C$194)*10))),1)</f>
        <v>0.7</v>
      </c>
      <c r="D183" s="53" t="str">
        <f>IF('Indicator Data'!AM186="No data","x",ROUND((IF(LOG('Indicator Data'!AM186*1000)&gt;D$195,10,IF(LOG('Indicator Data'!AM186*1000)&lt;D$194,0,10-(D$195-LOG('Indicator Data'!AM186*1000))/(D$195-D$194)*10))),1))</f>
        <v>x</v>
      </c>
      <c r="E183" s="54">
        <f t="shared" si="54"/>
        <v>0.7</v>
      </c>
      <c r="F183" s="53">
        <f>IF('Indicator Data'!AZ186="No data","x",ROUND(IF('Indicator Data'!AZ186&gt;F$195,10,IF('Indicator Data'!AZ186&lt;F$194,0,10-(F$195-'Indicator Data'!AZ186)/(F$195-F$194)*10)),1))</f>
        <v>1.5</v>
      </c>
      <c r="G183" s="53" t="str">
        <f>IF('Indicator Data'!BA186="No data","x",ROUND(IF('Indicator Data'!BA186&gt;G$195,10,IF('Indicator Data'!BA186&lt;G$194,0,10-(G$195-'Indicator Data'!BA186)/(G$195-G$194)*10)),1))</f>
        <v>x</v>
      </c>
      <c r="H183" s="54">
        <f t="shared" si="55"/>
        <v>1.5</v>
      </c>
      <c r="I183" s="55">
        <f>SUM(IF('Indicator Data'!AN186=0,0,'Indicator Data'!AN186),SUM('Indicator Data'!AO186:AP186))</f>
        <v>0.3</v>
      </c>
      <c r="J183" s="55">
        <f>I183/'Indicator Data'!CJ186*1000000</f>
        <v>3.0704590520510361E-2</v>
      </c>
      <c r="K183" s="53">
        <f t="shared" si="56"/>
        <v>0</v>
      </c>
      <c r="L183" s="53" t="str">
        <f>IF('Indicator Data'!AQ186="No data","x",ROUND(IF('Indicator Data'!AQ186&gt;L$195,10,IF('Indicator Data'!AQ186&lt;L$194,0,10-(L$195-'Indicator Data'!AQ186)/(L$195-L$194)*10)),1))</f>
        <v>x</v>
      </c>
      <c r="M183" s="53" t="str">
        <f>IF('Indicator Data'!AR186="No data","x",IF('Indicator Data'!AR186=0,0,ROUND(IF('Indicator Data'!AR186&gt;M$195,10,IF('Indicator Data'!AR186&lt;M$194,0,10-(M$195-'Indicator Data'!AR186)/(M$195-M$194)*10)),1)))</f>
        <v>x</v>
      </c>
      <c r="N183" s="54">
        <f t="shared" si="57"/>
        <v>0</v>
      </c>
      <c r="O183" s="56">
        <f t="shared" si="58"/>
        <v>0.7</v>
      </c>
      <c r="P183" s="67">
        <f>IF(AND('Indicator Data'!BE186="No data",'Indicator Data'!BF186="No data"),0,SUM('Indicator Data'!BE186:BG186)/1000)</f>
        <v>7.67</v>
      </c>
      <c r="Q183" s="53">
        <f t="shared" si="59"/>
        <v>2.9</v>
      </c>
      <c r="R183" s="57">
        <f>P183*1000/'Indicator Data'!CJ186</f>
        <v>7.8501403097438148E-4</v>
      </c>
      <c r="S183" s="53">
        <f t="shared" si="60"/>
        <v>3</v>
      </c>
      <c r="T183" s="58">
        <f t="shared" si="61"/>
        <v>3</v>
      </c>
      <c r="U183" s="53" t="str">
        <f>IF('Indicator Data'!AV186="No data","x",ROUND(IF('Indicator Data'!AV186&gt;U$195,10,IF('Indicator Data'!AV186&lt;U$194,0,10-(U$195-'Indicator Data'!AV186)/(U$195-U$194)*10)),1))</f>
        <v>x</v>
      </c>
      <c r="V183" s="53" t="str">
        <f>IF('Indicator Data'!AW186="No data","x",IF('Indicator Data'!AW186=0,0,ROUND(IF('Indicator Data'!AW186&gt;V$195,10,IF('Indicator Data'!AW186&lt;V$194,0,10-(V$195-'Indicator Data'!AW186)/(V$195-V$194)*10)),1)))</f>
        <v>x</v>
      </c>
      <c r="W183" s="53" t="str">
        <f t="shared" si="62"/>
        <v>x</v>
      </c>
      <c r="X183" s="53">
        <f>IF('Indicator Data'!AU186="No data","x",ROUND(IF('Indicator Data'!AU186&gt;X$195,10,IF('Indicator Data'!AU186&lt;X$194,0,10-(X$195-'Indicator Data'!AU186)/(X$195-X$194)*10)),1))</f>
        <v>0</v>
      </c>
      <c r="Y183" s="159">
        <f>IF('Indicator Data'!AX186="No data","x",ROUND(IF('Indicator Data'!AX186&gt;Y$195,10,IF('Indicator Data'!AX186&lt;Y$194,0,10-(Y$195-'Indicator Data'!AX186)/(Y$195-Y$194)*10)),1))</f>
        <v>0</v>
      </c>
      <c r="Z183" s="57">
        <f>IF('Indicator Data'!AY186="No data","x",IF(('Indicator Data'!AY186/'Indicator Data'!CJ186)&gt;1,1,IF('Indicator Data'!AY186&gt;'Indicator Data'!AY186,1,'Indicator Data'!AY186/'Indicator Data'!CJ186)))</f>
        <v>0</v>
      </c>
      <c r="AA183" s="159">
        <f t="shared" si="63"/>
        <v>0</v>
      </c>
      <c r="AB183" s="54">
        <f t="shared" si="71"/>
        <v>0</v>
      </c>
      <c r="AC183" s="53">
        <f>IF('Indicator Data'!AS186="No data","x",ROUND(IF('Indicator Data'!AS186&gt;AC$195,10,IF('Indicator Data'!AS186&lt;AC$194,0,10-(AC$195-'Indicator Data'!AS186)/(AC$195-AC$194)*10)),1))</f>
        <v>0.6</v>
      </c>
      <c r="AD183" s="53" t="str">
        <f>IF('Indicator Data'!AT186="No data","x",ROUND(IF('Indicator Data'!AT186&gt;AD$195,10,IF('Indicator Data'!AT186&lt;AD$194,0,10-(AD$195-'Indicator Data'!AT186)/(AD$195-AD$194)*10)),1))</f>
        <v>x</v>
      </c>
      <c r="AE183" s="54">
        <f t="shared" si="64"/>
        <v>0.6</v>
      </c>
      <c r="AF183" s="67">
        <f>('Indicator Data'!BD186+'Indicator Data'!BC186*0.5+'Indicator Data'!BB186*0.25)/1000</f>
        <v>4.7E-2</v>
      </c>
      <c r="AG183" s="59">
        <f>AF183*1000/'Indicator Data'!CJ186</f>
        <v>4.8103858482132897E-6</v>
      </c>
      <c r="AH183" s="54">
        <f t="shared" si="65"/>
        <v>0</v>
      </c>
      <c r="AI183" s="53">
        <f>IF('Indicator Data'!BH186="No data","x",ROUND(IF('Indicator Data'!BH186&lt;$AI$194,10,IF('Indicator Data'!BH186&gt;$AI$195,0,($AI$195-'Indicator Data'!BH186)/($AI$195-$AI$194)*10)),1))</f>
        <v>2.9</v>
      </c>
      <c r="AJ183" s="53">
        <f>IF('Indicator Data'!BI186="No data","x",ROUND(IF('Indicator Data'!BI186&gt;$AJ$195,10,IF('Indicator Data'!BI186&lt;$AJ$194,0,10-($AJ$195-'Indicator Data'!BI186)/($AJ$195-$AJ$194)*10)),1))</f>
        <v>0</v>
      </c>
      <c r="AK183" s="54">
        <f t="shared" si="72"/>
        <v>1.5</v>
      </c>
      <c r="AL183" s="60">
        <f t="shared" si="73"/>
        <v>0.5</v>
      </c>
      <c r="AM183" s="61">
        <f t="shared" si="74"/>
        <v>1.8</v>
      </c>
      <c r="AN183" s="53">
        <f>IF('Indicator Data'!BJ186="No data","x",ROUND((IF(LOG('Indicator Data'!BJ186)&gt;AN$195,10,IF(LOG('Indicator Data'!BJ186)&lt;AN$194,0,10-(AN$195-LOG('Indicator Data'!BJ186))/(AN$195-AN$194)*10))),1))</f>
        <v>10</v>
      </c>
      <c r="AO183" s="53" t="str">
        <f>IF('Indicator Data'!BK186="No data","x",ROUND((IF(LOG('Indicator Data'!BK186)&gt;AO$195,10,IF(LOG('Indicator Data'!BK186)&lt;AO$194,0,10-(AO$195-LOG('Indicator Data'!BK186))/(AO$195-AO$194)*10))),1))</f>
        <v>x</v>
      </c>
      <c r="AP183" s="54">
        <f t="shared" si="66"/>
        <v>10</v>
      </c>
      <c r="AQ183" s="54">
        <f>IF('Indicator Data'!BL186=0,10,ROUND(IF(LOG('Indicator Data'!BL186)&gt;AQ$195,0,IF(LOG('Indicator Data'!BL186)&lt;AQ$194,10,(AQ$195-LOG('Indicator Data'!BL186))/(AQ$195-AQ$194)*10)),1))</f>
        <v>6.2</v>
      </c>
      <c r="AR183" s="54">
        <f>IF('Indicator Data'!BM186="No data","x",ROUND(IF('Indicator Data'!BM186&gt;AR$195,10,IF('Indicator Data'!BM186&lt;AR$194,0,10-(AR$195-'Indicator Data'!BM186)/(AR$195-AR$194)*10)),1))</f>
        <v>8</v>
      </c>
      <c r="AS183" s="56">
        <f t="shared" si="67"/>
        <v>8.1</v>
      </c>
      <c r="AT183" s="53" t="str">
        <f>IF('Indicator Data'!BN186="No data","x",ROUND(IF('Indicator Data'!BN186^2&gt;AT$195,0,IF('Indicator Data'!BN186^2&lt;AT$194,10,(AT$195-'Indicator Data'!BN186^2)/(AT$195-AT$194)*10)),1))</f>
        <v>x</v>
      </c>
      <c r="AU183" s="53">
        <f>IF('Indicator Data'!BO186="No data","x",ROUND(IF('Indicator Data'!BO186&gt;AU$195,0,IF('Indicator Data'!BO186&lt;AU$194,10,(AU$195-'Indicator Data'!BO186)/(AU$195-AU$194)*10)),1))</f>
        <v>0</v>
      </c>
      <c r="AV183" s="53">
        <f>IF('Indicator Data'!BP186="No data","x",ROUND(IF('Indicator Data'!BP186&gt;AV$195,0,IF('Indicator Data'!BP186&lt;AV$194,10,(AV$195-'Indicator Data'!BP186)/(AV$195-AV$194)*10)),1))</f>
        <v>0.5</v>
      </c>
      <c r="AW183" s="54">
        <f t="shared" si="68"/>
        <v>0.3</v>
      </c>
      <c r="AX183" s="54">
        <f>IF('Indicator Data'!BQ186="No data","x",ROUND(IF('Indicator Data'!BQ186&gt;AX$195,0,IF('Indicator Data'!BQ186&lt;AX$194,10,(AX$195-'Indicator Data'!BQ186)/(AX$195-AX$194)*10)),1))</f>
        <v>1.2</v>
      </c>
      <c r="AY183" s="56">
        <f t="shared" si="69"/>
        <v>0.8</v>
      </c>
      <c r="AZ183" s="61">
        <f t="shared" si="70"/>
        <v>4.5</v>
      </c>
    </row>
    <row r="184" spans="1:52" s="2" customFormat="1" x14ac:dyDescent="0.3">
      <c r="A184" s="98" t="str">
        <f>'Indicator Data'!A187</f>
        <v>United Kingdom</v>
      </c>
      <c r="B184" s="39" t="str">
        <f>'Indicator Data'!B187</f>
        <v>GBR</v>
      </c>
      <c r="C184" s="53">
        <f>ROUND(IF('Indicator Data'!AL187="No data",IF((0.1022*LN('Indicator Data'!CI187)-0.1711)&gt;C$195,0,IF((0.1022*LN('Indicator Data'!CI187)-0.1711)&lt;C$194,10,(C$195-(0.1022*LN('Indicator Data'!CI187)-0.1711))/(C$195-C$194)*10)),IF('Indicator Data'!AL187&gt;C$195,0,IF('Indicator Data'!AL187&lt;C$194,10,(C$195-'Indicator Data'!AL187)/(C$195-C$194)*10))),1)</f>
        <v>0</v>
      </c>
      <c r="D184" s="53" t="str">
        <f>IF('Indicator Data'!AM187="No data","x",ROUND((IF(LOG('Indicator Data'!AM187*1000)&gt;D$195,10,IF(LOG('Indicator Data'!AM187*1000)&lt;D$194,0,10-(D$195-LOG('Indicator Data'!AM187*1000))/(D$195-D$194)*10))),1))</f>
        <v>x</v>
      </c>
      <c r="E184" s="54">
        <f t="shared" si="54"/>
        <v>0</v>
      </c>
      <c r="F184" s="53">
        <f>IF('Indicator Data'!AZ187="No data","x",ROUND(IF('Indicator Data'!AZ187&gt;F$195,10,IF('Indicator Data'!AZ187&lt;F$194,0,10-(F$195-'Indicator Data'!AZ187)/(F$195-F$194)*10)),1))</f>
        <v>1.6</v>
      </c>
      <c r="G184" s="53">
        <f>IF('Indicator Data'!BA187="No data","x",ROUND(IF('Indicator Data'!BA187&gt;G$195,10,IF('Indicator Data'!BA187&lt;G$194,0,10-(G$195-'Indicator Data'!BA187)/(G$195-G$194)*10)),1))</f>
        <v>2.1</v>
      </c>
      <c r="H184" s="54">
        <f t="shared" si="55"/>
        <v>1.9</v>
      </c>
      <c r="I184" s="55">
        <f>SUM(IF('Indicator Data'!AN187=0,0,'Indicator Data'!AN187),SUM('Indicator Data'!AO187:AP187))</f>
        <v>-3.7460100000000001</v>
      </c>
      <c r="J184" s="55">
        <f>I184/'Indicator Data'!CJ187*1000000</f>
        <v>-5.5471658064016757E-2</v>
      </c>
      <c r="K184" s="53">
        <f t="shared" si="56"/>
        <v>0</v>
      </c>
      <c r="L184" s="53" t="str">
        <f>IF('Indicator Data'!AQ187="No data","x",ROUND(IF('Indicator Data'!AQ187&gt;L$195,10,IF('Indicator Data'!AQ187&lt;L$194,0,10-(L$195-'Indicator Data'!AQ187)/(L$195-L$194)*10)),1))</f>
        <v>x</v>
      </c>
      <c r="M184" s="53">
        <f>IF('Indicator Data'!AR187="No data","x",IF('Indicator Data'!AR187=0,0,ROUND(IF('Indicator Data'!AR187&gt;M$195,10,IF('Indicator Data'!AR187&lt;M$194,0,10-(M$195-'Indicator Data'!AR187)/(M$195-M$194)*10)),1)))</f>
        <v>0.1</v>
      </c>
      <c r="N184" s="54">
        <f t="shared" si="57"/>
        <v>0.1</v>
      </c>
      <c r="O184" s="56">
        <f t="shared" si="58"/>
        <v>0.5</v>
      </c>
      <c r="P184" s="67">
        <f>IF(AND('Indicator Data'!BE187="No data",'Indicator Data'!BF187="No data"),0,SUM('Indicator Data'!BE187:BG187)/1000)</f>
        <v>171.964</v>
      </c>
      <c r="Q184" s="53">
        <f t="shared" si="59"/>
        <v>7.5</v>
      </c>
      <c r="R184" s="57">
        <f>P184*1000/'Indicator Data'!CJ187</f>
        <v>2.546476973451907E-3</v>
      </c>
      <c r="S184" s="53">
        <f t="shared" si="60"/>
        <v>4</v>
      </c>
      <c r="T184" s="58">
        <f t="shared" si="61"/>
        <v>5.8</v>
      </c>
      <c r="U184" s="53">
        <f>IF('Indicator Data'!AV187="No data","x",ROUND(IF('Indicator Data'!AV187&gt;U$195,10,IF('Indicator Data'!AV187&lt;U$194,0,10-(U$195-'Indicator Data'!AV187)/(U$195-U$194)*10)),1))</f>
        <v>0.6</v>
      </c>
      <c r="V184" s="53" t="str">
        <f>IF('Indicator Data'!AW187="No data","x",IF('Indicator Data'!AW187=0,0,ROUND(IF('Indicator Data'!AW187&gt;V$195,10,IF('Indicator Data'!AW187&lt;V$194,0,10-(V$195-'Indicator Data'!AW187)/(V$195-V$194)*10)),1)))</f>
        <v>x</v>
      </c>
      <c r="W184" s="53">
        <f t="shared" si="62"/>
        <v>0.6</v>
      </c>
      <c r="X184" s="53">
        <f>IF('Indicator Data'!AU187="No data","x",ROUND(IF('Indicator Data'!AU187&gt;X$195,10,IF('Indicator Data'!AU187&lt;X$194,0,10-(X$195-'Indicator Data'!AU187)/(X$195-X$194)*10)),1))</f>
        <v>0.2</v>
      </c>
      <c r="Y184" s="159" t="str">
        <f>IF('Indicator Data'!AX187="No data","x",ROUND(IF('Indicator Data'!AX187&gt;Y$195,10,IF('Indicator Data'!AX187&lt;Y$194,0,10-(Y$195-'Indicator Data'!AX187)/(Y$195-Y$194)*10)),1))</f>
        <v>x</v>
      </c>
      <c r="Z184" s="57">
        <f>IF('Indicator Data'!AY187="No data","x",IF(('Indicator Data'!AY187/'Indicator Data'!CJ187)&gt;1,1,IF('Indicator Data'!AY187&gt;'Indicator Data'!AY187,1,'Indicator Data'!AY187/'Indicator Data'!CJ187)))</f>
        <v>7.0042776886019867E-6</v>
      </c>
      <c r="AA184" s="159">
        <f t="shared" si="63"/>
        <v>0</v>
      </c>
      <c r="AB184" s="54">
        <f t="shared" si="71"/>
        <v>0.3</v>
      </c>
      <c r="AC184" s="53">
        <f>IF('Indicator Data'!AS187="No data","x",ROUND(IF('Indicator Data'!AS187&gt;AC$195,10,IF('Indicator Data'!AS187&lt;AC$194,0,10-(AC$195-'Indicator Data'!AS187)/(AC$195-AC$194)*10)),1))</f>
        <v>0.3</v>
      </c>
      <c r="AD184" s="53" t="str">
        <f>IF('Indicator Data'!AT187="No data","x",ROUND(IF('Indicator Data'!AT187&gt;AD$195,10,IF('Indicator Data'!AT187&lt;AD$194,0,10-(AD$195-'Indicator Data'!AT187)/(AD$195-AD$194)*10)),1))</f>
        <v>x</v>
      </c>
      <c r="AE184" s="54">
        <f t="shared" si="64"/>
        <v>0.3</v>
      </c>
      <c r="AF184" s="67">
        <f>('Indicator Data'!BD187+'Indicator Data'!BC187*0.5+'Indicator Data'!BB187*0.25)/1000</f>
        <v>1.95E-2</v>
      </c>
      <c r="AG184" s="59">
        <f>AF184*1000/'Indicator Data'!CJ187</f>
        <v>2.8875986242650896E-7</v>
      </c>
      <c r="AH184" s="54">
        <f t="shared" si="65"/>
        <v>0</v>
      </c>
      <c r="AI184" s="53">
        <f>IF('Indicator Data'!BH187="No data","x",ROUND(IF('Indicator Data'!BH187&lt;$AI$194,10,IF('Indicator Data'!BH187&gt;$AI$195,0,($AI$195-'Indicator Data'!BH187)/($AI$195-$AI$194)*10)),1))</f>
        <v>2</v>
      </c>
      <c r="AJ184" s="53">
        <f>IF('Indicator Data'!BI187="No data","x",ROUND(IF('Indicator Data'!BI187&gt;$AJ$195,10,IF('Indicator Data'!BI187&lt;$AJ$194,0,10-($AJ$195-'Indicator Data'!BI187)/($AJ$195-$AJ$194)*10)),1))</f>
        <v>0</v>
      </c>
      <c r="AK184" s="54">
        <f t="shared" si="72"/>
        <v>1</v>
      </c>
      <c r="AL184" s="60">
        <f t="shared" si="73"/>
        <v>0.4</v>
      </c>
      <c r="AM184" s="61">
        <f t="shared" si="74"/>
        <v>3.6</v>
      </c>
      <c r="AN184" s="53">
        <f>IF('Indicator Data'!BJ187="No data","x",ROUND((IF(LOG('Indicator Data'!BJ187)&gt;AN$195,10,IF(LOG('Indicator Data'!BJ187)&lt;AN$194,0,10-(AN$195-LOG('Indicator Data'!BJ187))/(AN$195-AN$194)*10))),1))</f>
        <v>10</v>
      </c>
      <c r="AO184" s="53">
        <f>IF('Indicator Data'!BK187="No data","x",ROUND((IF(LOG('Indicator Data'!BK187)&gt;AO$195,10,IF(LOG('Indicator Data'!BK187)&lt;AO$194,0,10-(AO$195-LOG('Indicator Data'!BK187))/(AO$195-AO$194)*10))),1))</f>
        <v>8.9</v>
      </c>
      <c r="AP184" s="54">
        <f t="shared" si="66"/>
        <v>9.5</v>
      </c>
      <c r="AQ184" s="54">
        <f>IF('Indicator Data'!BL187=0,10,ROUND(IF(LOG('Indicator Data'!BL187)&gt;AQ$195,0,IF(LOG('Indicator Data'!BL187)&lt;AQ$194,10,(AQ$195-LOG('Indicator Data'!BL187))/(AQ$195-AQ$194)*10)),1))</f>
        <v>4.9000000000000004</v>
      </c>
      <c r="AR184" s="54">
        <f>IF('Indicator Data'!BM187="No data","x",ROUND(IF('Indicator Data'!BM187&gt;AR$195,10,IF('Indicator Data'!BM187&lt;AR$194,0,10-(AR$195-'Indicator Data'!BM187)/(AR$195-AR$194)*10)),1))</f>
        <v>4</v>
      </c>
      <c r="AS184" s="56">
        <f t="shared" si="67"/>
        <v>6.1</v>
      </c>
      <c r="AT184" s="53" t="str">
        <f>IF('Indicator Data'!BN187="No data","x",ROUND(IF('Indicator Data'!BN187^2&gt;AT$195,0,IF('Indicator Data'!BN187^2&lt;AT$194,10,(AT$195-'Indicator Data'!BN187^2)/(AT$195-AT$194)*10)),1))</f>
        <v>x</v>
      </c>
      <c r="AU184" s="53">
        <f>IF('Indicator Data'!BO187="No data","x",ROUND(IF('Indicator Data'!BO187&gt;AU$195,0,IF('Indicator Data'!BO187&lt;AU$194,10,(AU$195-'Indicator Data'!BO187)/(AU$195-AU$194)*10)),1))</f>
        <v>4.2</v>
      </c>
      <c r="AV184" s="53">
        <f>IF('Indicator Data'!BP187="No data","x",ROUND(IF('Indicator Data'!BP187&gt;AV$195,0,IF('Indicator Data'!BP187&lt;AV$194,10,(AV$195-'Indicator Data'!BP187)/(AV$195-AV$194)*10)),1))</f>
        <v>0.5</v>
      </c>
      <c r="AW184" s="54">
        <f t="shared" si="68"/>
        <v>2.4</v>
      </c>
      <c r="AX184" s="54">
        <f>IF('Indicator Data'!BQ187="No data","x",ROUND(IF('Indicator Data'!BQ187&gt;AX$195,0,IF('Indicator Data'!BQ187&lt;AX$194,10,(AX$195-'Indicator Data'!BQ187)/(AX$195-AX$194)*10)),1))</f>
        <v>3.6</v>
      </c>
      <c r="AY184" s="56">
        <f t="shared" si="69"/>
        <v>3</v>
      </c>
      <c r="AZ184" s="61">
        <f t="shared" si="70"/>
        <v>4.5999999999999996</v>
      </c>
    </row>
    <row r="185" spans="1:52" s="2" customFormat="1" x14ac:dyDescent="0.3">
      <c r="A185" s="98" t="str">
        <f>'Indicator Data'!A188</f>
        <v>United States of America</v>
      </c>
      <c r="B185" s="39" t="str">
        <f>'Indicator Data'!B188</f>
        <v>USA</v>
      </c>
      <c r="C185" s="53">
        <f>ROUND(IF('Indicator Data'!AL188="No data",IF((0.1022*LN('Indicator Data'!CI188)-0.1711)&gt;C$195,0,IF((0.1022*LN('Indicator Data'!CI188)-0.1711)&lt;C$194,10,(C$195-(0.1022*LN('Indicator Data'!CI188)-0.1711))/(C$195-C$194)*10)),IF('Indicator Data'!AL188&gt;C$195,0,IF('Indicator Data'!AL188&lt;C$194,10,(C$195-'Indicator Data'!AL188)/(C$195-C$194)*10))),1)</f>
        <v>0</v>
      </c>
      <c r="D185" s="53" t="str">
        <f>IF('Indicator Data'!AM188="No data","x",ROUND((IF(LOG('Indicator Data'!AM188*1000)&gt;D$195,10,IF(LOG('Indicator Data'!AM188*1000)&lt;D$194,0,10-(D$195-LOG('Indicator Data'!AM188*1000))/(D$195-D$194)*10))),1))</f>
        <v>x</v>
      </c>
      <c r="E185" s="54">
        <f t="shared" si="54"/>
        <v>0</v>
      </c>
      <c r="F185" s="53">
        <f>IF('Indicator Data'!AZ188="No data","x",ROUND(IF('Indicator Data'!AZ188&gt;F$195,10,IF('Indicator Data'!AZ188&lt;F$194,0,10-(F$195-'Indicator Data'!AZ188)/(F$195-F$194)*10)),1))</f>
        <v>2.4</v>
      </c>
      <c r="G185" s="53">
        <f>IF('Indicator Data'!BA188="No data","x",ROUND(IF('Indicator Data'!BA188&gt;G$195,10,IF('Indicator Data'!BA188&lt;G$194,0,10-(G$195-'Indicator Data'!BA188)/(G$195-G$194)*10)),1))</f>
        <v>4.0999999999999996</v>
      </c>
      <c r="H185" s="54">
        <f t="shared" si="55"/>
        <v>3.3</v>
      </c>
      <c r="I185" s="55">
        <f>SUM(IF('Indicator Data'!AN188=0,0,'Indicator Data'!AN188),SUM('Indicator Data'!AO188:AP188))</f>
        <v>-92.517020000000002</v>
      </c>
      <c r="J185" s="55">
        <f>I185/'Indicator Data'!CJ188*1000000</f>
        <v>-0.28115127204520562</v>
      </c>
      <c r="K185" s="53">
        <f t="shared" si="56"/>
        <v>0</v>
      </c>
      <c r="L185" s="53" t="str">
        <f>IF('Indicator Data'!AQ188="No data","x",ROUND(IF('Indicator Data'!AQ188&gt;L$195,10,IF('Indicator Data'!AQ188&lt;L$194,0,10-(L$195-'Indicator Data'!AQ188)/(L$195-L$194)*10)),1))</f>
        <v>x</v>
      </c>
      <c r="M185" s="53">
        <f>IF('Indicator Data'!AR188="No data","x",IF('Indicator Data'!AR188=0,0,ROUND(IF('Indicator Data'!AR188&gt;M$195,10,IF('Indicator Data'!AR188&lt;M$194,0,10-(M$195-'Indicator Data'!AR188)/(M$195-M$194)*10)),1)))</f>
        <v>0</v>
      </c>
      <c r="N185" s="54">
        <f t="shared" si="57"/>
        <v>0</v>
      </c>
      <c r="O185" s="56">
        <f t="shared" si="58"/>
        <v>0.8</v>
      </c>
      <c r="P185" s="67">
        <f>IF(AND('Indicator Data'!BE188="No data",'Indicator Data'!BF188="No data"),0,SUM('Indicator Data'!BE188:BG188)/1000)</f>
        <v>1032.2349999999999</v>
      </c>
      <c r="Q185" s="53">
        <f t="shared" si="59"/>
        <v>10</v>
      </c>
      <c r="R185" s="57">
        <f>P185*1000/'Indicator Data'!CJ188</f>
        <v>3.1368734455517783E-3</v>
      </c>
      <c r="S185" s="53">
        <f t="shared" si="60"/>
        <v>4.2</v>
      </c>
      <c r="T185" s="58">
        <f t="shared" si="61"/>
        <v>7.1</v>
      </c>
      <c r="U185" s="53" t="str">
        <f>IF('Indicator Data'!AV188="No data","x",ROUND(IF('Indicator Data'!AV188&gt;U$195,10,IF('Indicator Data'!AV188&lt;U$194,0,10-(U$195-'Indicator Data'!AV188)/(U$195-U$194)*10)),1))</f>
        <v>x</v>
      </c>
      <c r="V185" s="53" t="str">
        <f>IF('Indicator Data'!AW188="No data","x",IF('Indicator Data'!AW188=0,0,ROUND(IF('Indicator Data'!AW188&gt;V$195,10,IF('Indicator Data'!AW188&lt;V$194,0,10-(V$195-'Indicator Data'!AW188)/(V$195-V$194)*10)),1)))</f>
        <v>x</v>
      </c>
      <c r="W185" s="53" t="str">
        <f t="shared" si="62"/>
        <v>x</v>
      </c>
      <c r="X185" s="53">
        <f>IF('Indicator Data'!AU188="No data","x",ROUND(IF('Indicator Data'!AU188&gt;X$195,10,IF('Indicator Data'!AU188&lt;X$194,0,10-(X$195-'Indicator Data'!AU188)/(X$195-X$194)*10)),1))</f>
        <v>0.1</v>
      </c>
      <c r="Y185" s="159" t="str">
        <f>IF('Indicator Data'!AX188="No data","x",ROUND(IF('Indicator Data'!AX188&gt;Y$195,10,IF('Indicator Data'!AX188&lt;Y$194,0,10-(Y$195-'Indicator Data'!AX188)/(Y$195-Y$194)*10)),1))</f>
        <v>x</v>
      </c>
      <c r="Z185" s="57">
        <f>IF('Indicator Data'!AY188="No data","x",IF(('Indicator Data'!AY188/'Indicator Data'!CJ188)&gt;1,1,IF('Indicator Data'!AY188&gt;'Indicator Data'!AY188,1,'Indicator Data'!AY188/'Indicator Data'!CJ188)))</f>
        <v>1.6379746735505081E-6</v>
      </c>
      <c r="AA185" s="159">
        <f t="shared" si="63"/>
        <v>0</v>
      </c>
      <c r="AB185" s="54">
        <f t="shared" si="71"/>
        <v>0.1</v>
      </c>
      <c r="AC185" s="53">
        <f>IF('Indicator Data'!AS188="No data","x",ROUND(IF('Indicator Data'!AS188&gt;AC$195,10,IF('Indicator Data'!AS188&lt;AC$194,0,10-(AC$195-'Indicator Data'!AS188)/(AC$195-AC$194)*10)),1))</f>
        <v>0.5</v>
      </c>
      <c r="AD185" s="53">
        <f>IF('Indicator Data'!AT188="No data","x",ROUND(IF('Indicator Data'!AT188&gt;AD$195,10,IF('Indicator Data'!AT188&lt;AD$194,0,10-(AD$195-'Indicator Data'!AT188)/(AD$195-AD$194)*10)),1))</f>
        <v>0.1</v>
      </c>
      <c r="AE185" s="54">
        <f t="shared" si="64"/>
        <v>0.3</v>
      </c>
      <c r="AF185" s="67">
        <f>('Indicator Data'!BD188+'Indicator Data'!BC188*0.5+'Indicator Data'!BB188*0.25)/1000</f>
        <v>1118.0862500000001</v>
      </c>
      <c r="AG185" s="59">
        <f>AF185*1000/'Indicator Data'!CJ188</f>
        <v>3.3977680154824892E-3</v>
      </c>
      <c r="AH185" s="54">
        <f t="shared" si="65"/>
        <v>0.3</v>
      </c>
      <c r="AI185" s="53">
        <f>IF('Indicator Data'!BH188="No data","x",ROUND(IF('Indicator Data'!BH188&lt;$AI$194,10,IF('Indicator Data'!BH188&gt;$AI$195,0,($AI$195-'Indicator Data'!BH188)/($AI$195-$AI$194)*10)),1))</f>
        <v>0.3</v>
      </c>
      <c r="AJ185" s="53">
        <f>IF('Indicator Data'!BI188="No data","x",ROUND(IF('Indicator Data'!BI188&gt;$AJ$195,10,IF('Indicator Data'!BI188&lt;$AJ$194,0,10-($AJ$195-'Indicator Data'!BI188)/($AJ$195-$AJ$194)*10)),1))</f>
        <v>0</v>
      </c>
      <c r="AK185" s="54">
        <f t="shared" si="72"/>
        <v>0.2</v>
      </c>
      <c r="AL185" s="60">
        <f t="shared" si="73"/>
        <v>0.2</v>
      </c>
      <c r="AM185" s="61">
        <f t="shared" si="74"/>
        <v>4.5</v>
      </c>
      <c r="AN185" s="53">
        <f>IF('Indicator Data'!BJ188="No data","x",ROUND((IF(LOG('Indicator Data'!BJ188)&gt;AN$195,10,IF(LOG('Indicator Data'!BJ188)&lt;AN$194,0,10-(AN$195-LOG('Indicator Data'!BJ188))/(AN$195-AN$194)*10))),1))</f>
        <v>10</v>
      </c>
      <c r="AO185" s="53">
        <f>IF('Indicator Data'!BK188="No data","x",ROUND((IF(LOG('Indicator Data'!BK188)&gt;AO$195,10,IF(LOG('Indicator Data'!BK188)&lt;AO$194,0,10-(AO$195-LOG('Indicator Data'!BK188))/(AO$195-AO$194)*10))),1))</f>
        <v>9.6999999999999993</v>
      </c>
      <c r="AP185" s="54">
        <f t="shared" si="66"/>
        <v>9.9</v>
      </c>
      <c r="AQ185" s="54">
        <f>IF('Indicator Data'!BL188=0,10,ROUND(IF(LOG('Indicator Data'!BL188)&gt;AQ$195,0,IF(LOG('Indicator Data'!BL188)&lt;AQ$194,10,(AQ$195-LOG('Indicator Data'!BL188))/(AQ$195-AQ$194)*10)),1))</f>
        <v>3.6</v>
      </c>
      <c r="AR185" s="54">
        <f>IF('Indicator Data'!BM188="No data","x",ROUND(IF('Indicator Data'!BM188&gt;AR$195,10,IF('Indicator Data'!BM188&lt;AR$194,0,10-(AR$195-'Indicator Data'!BM188)/(AR$195-AR$194)*10)),1))</f>
        <v>8</v>
      </c>
      <c r="AS185" s="56">
        <f t="shared" si="67"/>
        <v>7.2</v>
      </c>
      <c r="AT185" s="53" t="str">
        <f>IF('Indicator Data'!BN188="No data","x",ROUND(IF('Indicator Data'!BN188^2&gt;AT$195,0,IF('Indicator Data'!BN188^2&lt;AT$194,10,(AT$195-'Indicator Data'!BN188^2)/(AT$195-AT$194)*10)),1))</f>
        <v>x</v>
      </c>
      <c r="AU185" s="53">
        <f>IF('Indicator Data'!BO188="No data","x",ROUND(IF('Indicator Data'!BO188&gt;AU$195,0,IF('Indicator Data'!BO188&lt;AU$194,10,(AU$195-'Indicator Data'!BO188)/(AU$195-AU$194)*10)),1))</f>
        <v>3.6</v>
      </c>
      <c r="AV185" s="53">
        <f>IF('Indicator Data'!BP188="No data","x",ROUND(IF('Indicator Data'!BP188&gt;AV$195,0,IF('Indicator Data'!BP188&lt;AV$194,10,(AV$195-'Indicator Data'!BP188)/(AV$195-AV$194)*10)),1))</f>
        <v>2.4</v>
      </c>
      <c r="AW185" s="54">
        <f t="shared" si="68"/>
        <v>3</v>
      </c>
      <c r="AX185" s="54">
        <f>IF('Indicator Data'!BQ188="No data","x",ROUND(IF('Indicator Data'!BQ188&gt;AX$195,0,IF('Indicator Data'!BQ188&lt;AX$194,10,(AX$195-'Indicator Data'!BQ188)/(AX$195-AX$194)*10)),1))</f>
        <v>3.6</v>
      </c>
      <c r="AY185" s="56">
        <f t="shared" si="69"/>
        <v>3.3</v>
      </c>
      <c r="AZ185" s="61">
        <f t="shared" si="70"/>
        <v>5.3</v>
      </c>
    </row>
    <row r="186" spans="1:52" s="2" customFormat="1" x14ac:dyDescent="0.3">
      <c r="A186" s="98" t="str">
        <f>'Indicator Data'!A189</f>
        <v>Uruguay</v>
      </c>
      <c r="B186" s="39" t="str">
        <f>'Indicator Data'!B189</f>
        <v>URY</v>
      </c>
      <c r="C186" s="53">
        <f>ROUND(IF('Indicator Data'!AL189="No data",IF((0.1022*LN('Indicator Data'!CI189)-0.1711)&gt;C$195,0,IF((0.1022*LN('Indicator Data'!CI189)-0.1711)&lt;C$194,10,(C$195-(0.1022*LN('Indicator Data'!CI189)-0.1711))/(C$195-C$194)*10)),IF('Indicator Data'!AL189&gt;C$195,0,IF('Indicator Data'!AL189&lt;C$194,10,(C$195-'Indicator Data'!AL189)/(C$195-C$194)*10))),1)</f>
        <v>1.8</v>
      </c>
      <c r="D186" s="53" t="str">
        <f>IF('Indicator Data'!AM189="No data","x",ROUND((IF(LOG('Indicator Data'!AM189*1000)&gt;D$195,10,IF(LOG('Indicator Data'!AM189*1000)&lt;D$194,0,10-(D$195-LOG('Indicator Data'!AM189*1000))/(D$195-D$194)*10))),1))</f>
        <v>x</v>
      </c>
      <c r="E186" s="54">
        <f t="shared" si="54"/>
        <v>1.8</v>
      </c>
      <c r="F186" s="53">
        <f>IF('Indicator Data'!AZ189="No data","x",ROUND(IF('Indicator Data'!AZ189&gt;F$195,10,IF('Indicator Data'!AZ189&lt;F$194,0,10-(F$195-'Indicator Data'!AZ189)/(F$195-F$194)*10)),1))</f>
        <v>3.7</v>
      </c>
      <c r="G186" s="53">
        <f>IF('Indicator Data'!BA189="No data","x",ROUND(IF('Indicator Data'!BA189&gt;G$195,10,IF('Indicator Data'!BA189&lt;G$194,0,10-(G$195-'Indicator Data'!BA189)/(G$195-G$194)*10)),1))</f>
        <v>3.6</v>
      </c>
      <c r="H186" s="54">
        <f t="shared" si="55"/>
        <v>3.7</v>
      </c>
      <c r="I186" s="55">
        <f>SUM(IF('Indicator Data'!AN189=0,0,'Indicator Data'!AN189),SUM('Indicator Data'!AO189:AP189))</f>
        <v>40.204000000000001</v>
      </c>
      <c r="J186" s="55">
        <f>I186/'Indicator Data'!CJ189*1000000</f>
        <v>11.613842901138188</v>
      </c>
      <c r="K186" s="53">
        <f t="shared" si="56"/>
        <v>0.2</v>
      </c>
      <c r="L186" s="53">
        <f>IF('Indicator Data'!AQ189="No data","x",ROUND(IF('Indicator Data'!AQ189&gt;L$195,10,IF('Indicator Data'!AQ189&lt;L$194,0,10-(L$195-'Indicator Data'!AQ189)/(L$195-L$194)*10)),1))</f>
        <v>0.1</v>
      </c>
      <c r="M186" s="53">
        <f>IF('Indicator Data'!AR189="No data","x",IF('Indicator Data'!AR189=0,0,ROUND(IF('Indicator Data'!AR189&gt;M$195,10,IF('Indicator Data'!AR189&lt;M$194,0,10-(M$195-'Indicator Data'!AR189)/(M$195-M$194)*10)),1)))</f>
        <v>0.1</v>
      </c>
      <c r="N186" s="54">
        <f t="shared" si="57"/>
        <v>0.1</v>
      </c>
      <c r="O186" s="56">
        <f t="shared" si="58"/>
        <v>1.9</v>
      </c>
      <c r="P186" s="67">
        <f>IF(AND('Indicator Data'!BE189="No data",'Indicator Data'!BF189="No data"),0,SUM('Indicator Data'!BE189:BG189)/1000)</f>
        <v>6.8159999999999998</v>
      </c>
      <c r="Q186" s="53">
        <f t="shared" si="59"/>
        <v>2.8</v>
      </c>
      <c r="R186" s="57">
        <f>P186*1000/'Indicator Data'!CJ189</f>
        <v>1.9689571488945849E-3</v>
      </c>
      <c r="S186" s="53">
        <f t="shared" si="60"/>
        <v>3.8</v>
      </c>
      <c r="T186" s="58">
        <f t="shared" si="61"/>
        <v>3.3</v>
      </c>
      <c r="U186" s="53">
        <f>IF('Indicator Data'!AV189="No data","x",ROUND(IF('Indicator Data'!AV189&gt;U$195,10,IF('Indicator Data'!AV189&lt;U$194,0,10-(U$195-'Indicator Data'!AV189)/(U$195-U$194)*10)),1))</f>
        <v>1.2</v>
      </c>
      <c r="V186" s="53">
        <f>IF('Indicator Data'!AW189="No data","x",IF('Indicator Data'!AW189=0,0,ROUND(IF('Indicator Data'!AW189&gt;V$195,10,IF('Indicator Data'!AW189&lt;V$194,0,10-(V$195-'Indicator Data'!AW189)/(V$195-V$194)*10)),1)))</f>
        <v>1.3</v>
      </c>
      <c r="W186" s="53">
        <f t="shared" si="62"/>
        <v>1.25</v>
      </c>
      <c r="X186" s="53">
        <f>IF('Indicator Data'!AU189="No data","x",ROUND(IF('Indicator Data'!AU189&gt;X$195,10,IF('Indicator Data'!AU189&lt;X$194,0,10-(X$195-'Indicator Data'!AU189)/(X$195-X$194)*10)),1))</f>
        <v>0.6</v>
      </c>
      <c r="Y186" s="159" t="str">
        <f>IF('Indicator Data'!AX189="No data","x",ROUND(IF('Indicator Data'!AX189&gt;Y$195,10,IF('Indicator Data'!AX189&lt;Y$194,0,10-(Y$195-'Indicator Data'!AX189)/(Y$195-Y$194)*10)),1))</f>
        <v>x</v>
      </c>
      <c r="Z186" s="57">
        <f>IF('Indicator Data'!AY189="No data","x",IF(('Indicator Data'!AY189/'Indicator Data'!CJ189)&gt;1,1,IF('Indicator Data'!AY189&gt;'Indicator Data'!AY189,1,'Indicator Data'!AY189/'Indicator Data'!CJ189)))</f>
        <v>1.4443641057031873E-6</v>
      </c>
      <c r="AA186" s="159">
        <f t="shared" si="63"/>
        <v>0</v>
      </c>
      <c r="AB186" s="54">
        <f t="shared" si="71"/>
        <v>0.6</v>
      </c>
      <c r="AC186" s="53">
        <f>IF('Indicator Data'!AS189="No data","x",ROUND(IF('Indicator Data'!AS189&gt;AC$195,10,IF('Indicator Data'!AS189&lt;AC$194,0,10-(AC$195-'Indicator Data'!AS189)/(AC$195-AC$194)*10)),1))</f>
        <v>0.6</v>
      </c>
      <c r="AD186" s="53">
        <f>IF('Indicator Data'!AT189="No data","x",ROUND(IF('Indicator Data'!AT189&gt;AD$195,10,IF('Indicator Data'!AT189&lt;AD$194,0,10-(AD$195-'Indicator Data'!AT189)/(AD$195-AD$194)*10)),1))</f>
        <v>0.9</v>
      </c>
      <c r="AE186" s="54">
        <f t="shared" si="64"/>
        <v>0.8</v>
      </c>
      <c r="AF186" s="67">
        <f>('Indicator Data'!BD189+'Indicator Data'!BC189*0.5+'Indicator Data'!BB189*0.25)/1000</f>
        <v>20.330249999999999</v>
      </c>
      <c r="AG186" s="59">
        <f>AF186*1000/'Indicator Data'!CJ189</f>
        <v>5.8728566719944445E-3</v>
      </c>
      <c r="AH186" s="54">
        <f t="shared" si="65"/>
        <v>0.6</v>
      </c>
      <c r="AI186" s="53">
        <f>IF('Indicator Data'!BH189="No data","x",ROUND(IF('Indicator Data'!BH189&lt;$AI$194,10,IF('Indicator Data'!BH189&gt;$AI$195,0,($AI$195-'Indicator Data'!BH189)/($AI$195-$AI$194)*10)),1))</f>
        <v>2.5</v>
      </c>
      <c r="AJ186" s="53">
        <f>IF('Indicator Data'!BI189="No data","x",ROUND(IF('Indicator Data'!BI189&gt;$AJ$195,10,IF('Indicator Data'!BI189&lt;$AJ$194,0,10-($AJ$195-'Indicator Data'!BI189)/($AJ$195-$AJ$194)*10)),1))</f>
        <v>0</v>
      </c>
      <c r="AK186" s="54">
        <f t="shared" si="72"/>
        <v>1.3</v>
      </c>
      <c r="AL186" s="60">
        <f t="shared" si="73"/>
        <v>0.8</v>
      </c>
      <c r="AM186" s="61">
        <f t="shared" si="74"/>
        <v>2.1</v>
      </c>
      <c r="AN186" s="53" t="str">
        <f>IF('Indicator Data'!BJ189="No data","x",ROUND((IF(LOG('Indicator Data'!BJ189)&gt;AN$195,10,IF(LOG('Indicator Data'!BJ189)&lt;AN$194,0,10-(AN$195-LOG('Indicator Data'!BJ189))/(AN$195-AN$194)*10))),1))</f>
        <v>x</v>
      </c>
      <c r="AO186" s="53">
        <f>IF('Indicator Data'!BK189="No data","x",ROUND((IF(LOG('Indicator Data'!BK189)&gt;AO$195,10,IF(LOG('Indicator Data'!BK189)&lt;AO$194,0,10-(AO$195-LOG('Indicator Data'!BK189))/(AO$195-AO$194)*10))),1))</f>
        <v>6.4</v>
      </c>
      <c r="AP186" s="54">
        <f t="shared" si="66"/>
        <v>6.4</v>
      </c>
      <c r="AQ186" s="54">
        <f>IF('Indicator Data'!BL189=0,10,ROUND(IF(LOG('Indicator Data'!BL189)&gt;AQ$195,0,IF(LOG('Indicator Data'!BL189)&lt;AQ$194,10,(AQ$195-LOG('Indicator Data'!BL189))/(AQ$195-AQ$194)*10)),1))</f>
        <v>4.2</v>
      </c>
      <c r="AR186" s="54">
        <f>IF('Indicator Data'!BM189="No data","x",ROUND(IF('Indicator Data'!BM189&gt;AR$195,10,IF('Indicator Data'!BM189&lt;AR$194,0,10-(AR$195-'Indicator Data'!BM189)/(AR$195-AR$194)*10)),1))</f>
        <v>8</v>
      </c>
      <c r="AS186" s="56">
        <f t="shared" si="67"/>
        <v>6.2</v>
      </c>
      <c r="AT186" s="53">
        <f>IF('Indicator Data'!BN189="No data","x",ROUND(IF('Indicator Data'!BN189^2&gt;AT$195,0,IF('Indicator Data'!BN189^2&lt;AT$194,10,(AT$195-'Indicator Data'!BN189^2)/(AT$195-AT$194)*10)),1))</f>
        <v>0.3</v>
      </c>
      <c r="AU186" s="53">
        <f>IF('Indicator Data'!BO189="No data","x",ROUND(IF('Indicator Data'!BO189&gt;AU$195,0,IF('Indicator Data'!BO189&lt;AU$194,10,(AU$195-'Indicator Data'!BO189)/(AU$195-AU$194)*10)),1))</f>
        <v>2.6</v>
      </c>
      <c r="AV186" s="53">
        <f>IF('Indicator Data'!BP189="No data","x",ROUND(IF('Indicator Data'!BP189&gt;AV$195,0,IF('Indicator Data'!BP189&lt;AV$194,10,(AV$195-'Indicator Data'!BP189)/(AV$195-AV$194)*10)),1))</f>
        <v>3.4</v>
      </c>
      <c r="AW186" s="54">
        <f t="shared" si="68"/>
        <v>2.1</v>
      </c>
      <c r="AX186" s="54">
        <f>IF('Indicator Data'!BQ189="No data","x",ROUND(IF('Indicator Data'!BQ189&gt;AX$195,0,IF('Indicator Data'!BQ189&lt;AX$194,10,(AX$195-'Indicator Data'!BQ189)/(AX$195-AX$194)*10)),1))</f>
        <v>4.4000000000000004</v>
      </c>
      <c r="AY186" s="56">
        <f t="shared" si="69"/>
        <v>3.3</v>
      </c>
      <c r="AZ186" s="61">
        <f t="shared" si="70"/>
        <v>4.8</v>
      </c>
    </row>
    <row r="187" spans="1:52" s="2" customFormat="1" x14ac:dyDescent="0.3">
      <c r="A187" s="98" t="str">
        <f>'Indicator Data'!A190</f>
        <v>Uzbekistan</v>
      </c>
      <c r="B187" s="39" t="str">
        <f>'Indicator Data'!B190</f>
        <v>UZB</v>
      </c>
      <c r="C187" s="53">
        <f>ROUND(IF('Indicator Data'!AL190="No data",IF((0.1022*LN('Indicator Data'!CI190)-0.1711)&gt;C$195,0,IF((0.1022*LN('Indicator Data'!CI190)-0.1711)&lt;C$194,10,(C$195-(0.1022*LN('Indicator Data'!CI190)-0.1711))/(C$195-C$194)*10)),IF('Indicator Data'!AL190&gt;C$195,0,IF('Indicator Data'!AL190&lt;C$194,10,(C$195-'Indicator Data'!AL190)/(C$195-C$194)*10))),1)</f>
        <v>3.8</v>
      </c>
      <c r="D187" s="53" t="str">
        <f>IF('Indicator Data'!AM190="No data","x",ROUND((IF(LOG('Indicator Data'!AM190*1000)&gt;D$195,10,IF(LOG('Indicator Data'!AM190*1000)&lt;D$194,0,10-(D$195-LOG('Indicator Data'!AM190*1000))/(D$195-D$194)*10))),1))</f>
        <v>x</v>
      </c>
      <c r="E187" s="54">
        <f t="shared" si="54"/>
        <v>3.8</v>
      </c>
      <c r="F187" s="53">
        <f>IF('Indicator Data'!AZ190="No data","x",ROUND(IF('Indicator Data'!AZ190&gt;F$195,10,IF('Indicator Data'!AZ190&lt;F$194,0,10-(F$195-'Indicator Data'!AZ190)/(F$195-F$194)*10)),1))</f>
        <v>4</v>
      </c>
      <c r="G187" s="53" t="str">
        <f>IF('Indicator Data'!BA190="No data","x",ROUND(IF('Indicator Data'!BA190&gt;G$195,10,IF('Indicator Data'!BA190&lt;G$194,0,10-(G$195-'Indicator Data'!BA190)/(G$195-G$194)*10)),1))</f>
        <v>x</v>
      </c>
      <c r="H187" s="54">
        <f t="shared" si="55"/>
        <v>4</v>
      </c>
      <c r="I187" s="55">
        <f>SUM(IF('Indicator Data'!AN190=0,0,'Indicator Data'!AN190),SUM('Indicator Data'!AO190:AP190))</f>
        <v>593.71750000000009</v>
      </c>
      <c r="J187" s="55">
        <f>I187/'Indicator Data'!CJ190*1000000</f>
        <v>18.001413813684344</v>
      </c>
      <c r="K187" s="53">
        <f t="shared" si="56"/>
        <v>0.4</v>
      </c>
      <c r="L187" s="53">
        <f>IF('Indicator Data'!AQ190="No data","x",ROUND(IF('Indicator Data'!AQ190&gt;L$195,10,IF('Indicator Data'!AQ190&lt;L$194,0,10-(L$195-'Indicator Data'!AQ190)/(L$195-L$194)*10)),1))</f>
        <v>0.7</v>
      </c>
      <c r="M187" s="53">
        <f>IF('Indicator Data'!AR190="No data","x",IF('Indicator Data'!AR190=0,0,ROUND(IF('Indicator Data'!AR190&gt;M$195,10,IF('Indicator Data'!AR190&lt;M$194,0,10-(M$195-'Indicator Data'!AR190)/(M$195-M$194)*10)),1)))</f>
        <v>5</v>
      </c>
      <c r="N187" s="54">
        <f t="shared" si="57"/>
        <v>2</v>
      </c>
      <c r="O187" s="56">
        <f t="shared" si="58"/>
        <v>3.4</v>
      </c>
      <c r="P187" s="67">
        <f>IF(AND('Indicator Data'!BE190="No data",'Indicator Data'!BF190="No data"),0,SUM('Indicator Data'!BE190:BG190)/1000)</f>
        <v>1.7999999999999999E-2</v>
      </c>
      <c r="Q187" s="53">
        <f t="shared" si="59"/>
        <v>0</v>
      </c>
      <c r="R187" s="57">
        <f>P187*1000/'Indicator Data'!CJ190</f>
        <v>5.4575694441601961E-7</v>
      </c>
      <c r="S187" s="53">
        <f t="shared" si="60"/>
        <v>0</v>
      </c>
      <c r="T187" s="58">
        <f t="shared" si="61"/>
        <v>0</v>
      </c>
      <c r="U187" s="53">
        <f>IF('Indicator Data'!AV190="No data","x",ROUND(IF('Indicator Data'!AV190&gt;U$195,10,IF('Indicator Data'!AV190&lt;U$194,0,10-(U$195-'Indicator Data'!AV190)/(U$195-U$194)*10)),1))</f>
        <v>0.4</v>
      </c>
      <c r="V187" s="53">
        <f>IF('Indicator Data'!AW190="No data","x",IF('Indicator Data'!AW190=0,0,ROUND(IF('Indicator Data'!AW190&gt;V$195,10,IF('Indicator Data'!AW190&lt;V$194,0,10-(V$195-'Indicator Data'!AW190)/(V$195-V$194)*10)),1)))</f>
        <v>1.2</v>
      </c>
      <c r="W187" s="53">
        <f t="shared" si="62"/>
        <v>0.8</v>
      </c>
      <c r="X187" s="53">
        <f>IF('Indicator Data'!AU190="No data","x",ROUND(IF('Indicator Data'!AU190&gt;X$195,10,IF('Indicator Data'!AU190&lt;X$194,0,10-(X$195-'Indicator Data'!AU190)/(X$195-X$194)*10)),1))</f>
        <v>1.3</v>
      </c>
      <c r="Y187" s="159">
        <f>IF('Indicator Data'!AX190="No data","x",ROUND(IF('Indicator Data'!AX190&gt;Y$195,10,IF('Indicator Data'!AX190&lt;Y$194,0,10-(Y$195-'Indicator Data'!AX190)/(Y$195-Y$194)*10)),1))</f>
        <v>0</v>
      </c>
      <c r="Z187" s="57">
        <f>IF('Indicator Data'!AY190="No data","x",IF(('Indicator Data'!AY190/'Indicator Data'!CJ190)&gt;1,1,IF('Indicator Data'!AY190&gt;'Indicator Data'!AY190,1,'Indicator Data'!AY190/'Indicator Data'!CJ190)))</f>
        <v>1.2308365407923755E-2</v>
      </c>
      <c r="AA187" s="159">
        <f t="shared" si="63"/>
        <v>0.1</v>
      </c>
      <c r="AB187" s="54">
        <f t="shared" si="71"/>
        <v>0.6</v>
      </c>
      <c r="AC187" s="53">
        <f>IF('Indicator Data'!AS190="No data","x",ROUND(IF('Indicator Data'!AS190&gt;AC$195,10,IF('Indicator Data'!AS190&lt;AC$194,0,10-(AC$195-'Indicator Data'!AS190)/(AC$195-AC$194)*10)),1))</f>
        <v>1.6</v>
      </c>
      <c r="AD187" s="53" t="str">
        <f>IF('Indicator Data'!AT190="No data","x",ROUND(IF('Indicator Data'!AT190&gt;AD$195,10,IF('Indicator Data'!AT190&lt;AD$194,0,10-(AD$195-'Indicator Data'!AT190)/(AD$195-AD$194)*10)),1))</f>
        <v>x</v>
      </c>
      <c r="AE187" s="54">
        <f t="shared" si="64"/>
        <v>1.6</v>
      </c>
      <c r="AF187" s="67">
        <f>('Indicator Data'!BD190+'Indicator Data'!BC190*0.5+'Indicator Data'!BB190*0.25)/1000</f>
        <v>0</v>
      </c>
      <c r="AG187" s="59">
        <f>AF187*1000/'Indicator Data'!CJ190</f>
        <v>0</v>
      </c>
      <c r="AH187" s="54">
        <f t="shared" si="65"/>
        <v>0</v>
      </c>
      <c r="AI187" s="53">
        <f>IF('Indicator Data'!BH190="No data","x",ROUND(IF('Indicator Data'!BH190&lt;$AI$194,10,IF('Indicator Data'!BH190&gt;$AI$195,0,($AI$195-'Indicator Data'!BH190)/($AI$195-$AI$194)*10)),1))</f>
        <v>4.4000000000000004</v>
      </c>
      <c r="AJ187" s="53">
        <f>IF('Indicator Data'!BI190="No data","x",ROUND(IF('Indicator Data'!BI190&gt;$AJ$195,10,IF('Indicator Data'!BI190&lt;$AJ$194,0,10-($AJ$195-'Indicator Data'!BI190)/($AJ$195-$AJ$194)*10)),1))</f>
        <v>0.4</v>
      </c>
      <c r="AK187" s="54">
        <f t="shared" si="72"/>
        <v>2.4</v>
      </c>
      <c r="AL187" s="60">
        <f t="shared" si="73"/>
        <v>1.2</v>
      </c>
      <c r="AM187" s="61">
        <f t="shared" si="74"/>
        <v>0.6</v>
      </c>
      <c r="AN187" s="53">
        <f>IF('Indicator Data'!BJ190="No data","x",ROUND((IF(LOG('Indicator Data'!BJ190)&gt;AN$195,10,IF(LOG('Indicator Data'!BJ190)&lt;AN$194,0,10-(AN$195-LOG('Indicator Data'!BJ190))/(AN$195-AN$194)*10))),1))</f>
        <v>6.2</v>
      </c>
      <c r="AO187" s="53">
        <f>IF('Indicator Data'!BK190="No data","x",ROUND((IF(LOG('Indicator Data'!BK190)&gt;AO$195,10,IF(LOG('Indicator Data'!BK190)&lt;AO$194,0,10-(AO$195-LOG('Indicator Data'!BK190))/(AO$195-AO$194)*10))),1))</f>
        <v>6.1</v>
      </c>
      <c r="AP187" s="54">
        <f t="shared" si="66"/>
        <v>6.2</v>
      </c>
      <c r="AQ187" s="54">
        <f>IF('Indicator Data'!BL190=0,10,ROUND(IF(LOG('Indicator Data'!BL190)&gt;AQ$195,0,IF(LOG('Indicator Data'!BL190)&lt;AQ$194,10,(AQ$195-LOG('Indicator Data'!BL190))/(AQ$195-AQ$194)*10)),1))</f>
        <v>6.1</v>
      </c>
      <c r="AR187" s="54">
        <f>IF('Indicator Data'!BM190="No data","x",ROUND(IF('Indicator Data'!BM190&gt;AR$195,10,IF('Indicator Data'!BM190&lt;AR$194,0,10-(AR$195-'Indicator Data'!BM190)/(AR$195-AR$194)*10)),1))</f>
        <v>0</v>
      </c>
      <c r="AS187" s="56">
        <f t="shared" si="67"/>
        <v>4.0999999999999996</v>
      </c>
      <c r="AT187" s="53">
        <f>IF('Indicator Data'!BN190="No data","x",ROUND(IF('Indicator Data'!BN190^2&gt;AT$195,0,IF('Indicator Data'!BN190^2&lt;AT$194,10,(AT$195-'Indicator Data'!BN190^2)/(AT$195-AT$194)*10)),1))</f>
        <v>0</v>
      </c>
      <c r="AU187" s="53">
        <f>IF('Indicator Data'!BO190="No data","x",ROUND(IF('Indicator Data'!BO190&gt;AU$195,0,IF('Indicator Data'!BO190&lt;AU$194,10,(AU$195-'Indicator Data'!BO190)/(AU$195-AU$194)*10)),1))</f>
        <v>6.6</v>
      </c>
      <c r="AV187" s="53">
        <f>IF('Indicator Data'!BP190="No data","x",ROUND(IF('Indicator Data'!BP190&gt;AV$195,0,IF('Indicator Data'!BP190&lt;AV$194,10,(AV$195-'Indicator Data'!BP190)/(AV$195-AV$194)*10)),1))</f>
        <v>5.3</v>
      </c>
      <c r="AW187" s="54">
        <f t="shared" si="68"/>
        <v>4</v>
      </c>
      <c r="AX187" s="54" t="str">
        <f>IF('Indicator Data'!BQ190="No data","x",ROUND(IF('Indicator Data'!BQ190&gt;AX$195,0,IF('Indicator Data'!BQ190&lt;AX$194,10,(AX$195-'Indicator Data'!BQ190)/(AX$195-AX$194)*10)),1))</f>
        <v>x</v>
      </c>
      <c r="AY187" s="56">
        <f t="shared" si="69"/>
        <v>4</v>
      </c>
      <c r="AZ187" s="61">
        <f t="shared" si="70"/>
        <v>4.0999999999999996</v>
      </c>
    </row>
    <row r="188" spans="1:52" s="2" customFormat="1" x14ac:dyDescent="0.3">
      <c r="A188" s="98" t="str">
        <f>'Indicator Data'!A191</f>
        <v>Vanuatu</v>
      </c>
      <c r="B188" s="39" t="str">
        <f>'Indicator Data'!B191</f>
        <v>VUT</v>
      </c>
      <c r="C188" s="53">
        <f>ROUND(IF('Indicator Data'!AL191="No data",IF((0.1022*LN('Indicator Data'!CI191)-0.1711)&gt;C$195,0,IF((0.1022*LN('Indicator Data'!CI191)-0.1711)&lt;C$194,10,(C$195-(0.1022*LN('Indicator Data'!CI191)-0.1711))/(C$195-C$194)*10)),IF('Indicator Data'!AL191&gt;C$195,0,IF('Indicator Data'!AL191&lt;C$194,10,(C$195-'Indicator Data'!AL191)/(C$195-C$194)*10))),1)</f>
        <v>6.1</v>
      </c>
      <c r="D188" s="53">
        <f>IF('Indicator Data'!AM191="No data","x",ROUND((IF(LOG('Indicator Data'!AM191*1000)&gt;D$195,10,IF(LOG('Indicator Data'!AM191*1000)&lt;D$194,0,10-(D$195-LOG('Indicator Data'!AM191*1000))/(D$195-D$194)*10))),1))</f>
        <v>8.3000000000000007</v>
      </c>
      <c r="E188" s="54">
        <f t="shared" si="54"/>
        <v>7.4</v>
      </c>
      <c r="F188" s="53" t="str">
        <f>IF('Indicator Data'!AZ191="No data","x",ROUND(IF('Indicator Data'!AZ191&gt;F$195,10,IF('Indicator Data'!AZ191&lt;F$194,0,10-(F$195-'Indicator Data'!AZ191)/(F$195-F$194)*10)),1))</f>
        <v>x</v>
      </c>
      <c r="G188" s="53">
        <f>IF('Indicator Data'!BA191="No data","x",ROUND(IF('Indicator Data'!BA191&gt;G$195,10,IF('Indicator Data'!BA191&lt;G$194,0,10-(G$195-'Indicator Data'!BA191)/(G$195-G$194)*10)),1))</f>
        <v>3.2</v>
      </c>
      <c r="H188" s="54">
        <f t="shared" si="55"/>
        <v>3.2</v>
      </c>
      <c r="I188" s="55">
        <f>SUM(IF('Indicator Data'!AN191=0,0,'Indicator Data'!AN191),SUM('Indicator Data'!AO191:AP191))</f>
        <v>230.86900999999997</v>
      </c>
      <c r="J188" s="55">
        <f>I188/'Indicator Data'!CJ191*1000000</f>
        <v>769.86618069774113</v>
      </c>
      <c r="K188" s="53">
        <f t="shared" si="56"/>
        <v>10</v>
      </c>
      <c r="L188" s="53">
        <f>IF('Indicator Data'!AQ191="No data","x",ROUND(IF('Indicator Data'!AQ191&gt;L$195,10,IF('Indicator Data'!AQ191&lt;L$194,0,10-(L$195-'Indicator Data'!AQ191)/(L$195-L$194)*10)),1))</f>
        <v>8.9</v>
      </c>
      <c r="M188" s="53">
        <f>IF('Indicator Data'!AR191="No data","x",IF('Indicator Data'!AR191=0,0,ROUND(IF('Indicator Data'!AR191&gt;M$195,10,IF('Indicator Data'!AR191&lt;M$194,0,10-(M$195-'Indicator Data'!AR191)/(M$195-M$194)*10)),1)))</f>
        <v>1.3</v>
      </c>
      <c r="N188" s="54">
        <f t="shared" si="57"/>
        <v>6.7</v>
      </c>
      <c r="O188" s="56">
        <f t="shared" si="58"/>
        <v>6.2</v>
      </c>
      <c r="P188" s="67">
        <f>IF(AND('Indicator Data'!BE191="No data",'Indicator Data'!BF191="No data"),0,SUM('Indicator Data'!BE191:BG191)/1000)</f>
        <v>1E-3</v>
      </c>
      <c r="Q188" s="53">
        <f t="shared" si="59"/>
        <v>0</v>
      </c>
      <c r="R188" s="57">
        <f>P188*1000/'Indicator Data'!CJ191</f>
        <v>3.3346449603510713E-6</v>
      </c>
      <c r="S188" s="53">
        <f t="shared" si="60"/>
        <v>0</v>
      </c>
      <c r="T188" s="58">
        <f t="shared" si="61"/>
        <v>0</v>
      </c>
      <c r="U188" s="53" t="str">
        <f>IF('Indicator Data'!AV191="No data","x",ROUND(IF('Indicator Data'!AV191&gt;U$195,10,IF('Indicator Data'!AV191&lt;U$194,0,10-(U$195-'Indicator Data'!AV191)/(U$195-U$194)*10)),1))</f>
        <v>x</v>
      </c>
      <c r="V188" s="53" t="str">
        <f>IF('Indicator Data'!AW191="No data","x",IF('Indicator Data'!AW191=0,0,ROUND(IF('Indicator Data'!AW191&gt;V$195,10,IF('Indicator Data'!AW191&lt;V$194,0,10-(V$195-'Indicator Data'!AW191)/(V$195-V$194)*10)),1)))</f>
        <v>x</v>
      </c>
      <c r="W188" s="53" t="str">
        <f t="shared" si="62"/>
        <v>x</v>
      </c>
      <c r="X188" s="53">
        <f>IF('Indicator Data'!AU191="No data","x",ROUND(IF('Indicator Data'!AU191&gt;X$195,10,IF('Indicator Data'!AU191&lt;X$194,0,10-(X$195-'Indicator Data'!AU191)/(X$195-X$194)*10)),1))</f>
        <v>0.9</v>
      </c>
      <c r="Y188" s="159">
        <f>IF('Indicator Data'!AX191="No data","x",ROUND(IF('Indicator Data'!AX191&gt;Y$195,10,IF('Indicator Data'!AX191&lt;Y$194,0,10-(Y$195-'Indicator Data'!AX191)/(Y$195-Y$194)*10)),1))</f>
        <v>0.2</v>
      </c>
      <c r="Z188" s="57">
        <f>IF('Indicator Data'!AY191="No data","x",IF(('Indicator Data'!AY191/'Indicator Data'!CJ191)&gt;1,1,IF('Indicator Data'!AY191&gt;'Indicator Data'!AY191,1,'Indicator Data'!AY191/'Indicator Data'!CJ191)))</f>
        <v>0.92605758264917537</v>
      </c>
      <c r="AA188" s="159">
        <f t="shared" si="63"/>
        <v>10</v>
      </c>
      <c r="AB188" s="54">
        <f t="shared" si="71"/>
        <v>3.7</v>
      </c>
      <c r="AC188" s="53">
        <f>IF('Indicator Data'!AS191="No data","x",ROUND(IF('Indicator Data'!AS191&gt;AC$195,10,IF('Indicator Data'!AS191&lt;AC$194,0,10-(AC$195-'Indicator Data'!AS191)/(AC$195-AC$194)*10)),1))</f>
        <v>2</v>
      </c>
      <c r="AD188" s="53">
        <f>IF('Indicator Data'!AT191="No data","x",ROUND(IF('Indicator Data'!AT191&gt;AD$195,10,IF('Indicator Data'!AT191&lt;AD$194,0,10-(AD$195-'Indicator Data'!AT191)/(AD$195-AD$194)*10)),1))</f>
        <v>2.4</v>
      </c>
      <c r="AE188" s="54">
        <f t="shared" si="64"/>
        <v>2.2000000000000002</v>
      </c>
      <c r="AF188" s="67">
        <f>('Indicator Data'!BD191+'Indicator Data'!BC191*0.5+'Indicator Data'!BB191*0.25)/1000</f>
        <v>7.0339999999999998</v>
      </c>
      <c r="AG188" s="59">
        <f>AF188*1000/'Indicator Data'!CJ191</f>
        <v>2.3455892651109436E-2</v>
      </c>
      <c r="AH188" s="54">
        <f t="shared" si="65"/>
        <v>2.2999999999999998</v>
      </c>
      <c r="AI188" s="53">
        <f>IF('Indicator Data'!BH191="No data","x",ROUND(IF('Indicator Data'!BH191&lt;$AI$194,10,IF('Indicator Data'!BH191&gt;$AI$195,0,($AI$195-'Indicator Data'!BH191)/($AI$195-$AI$194)*10)),1))</f>
        <v>2.9</v>
      </c>
      <c r="AJ188" s="53">
        <f>IF('Indicator Data'!BI191="No data","x",ROUND(IF('Indicator Data'!BI191&gt;$AJ$195,10,IF('Indicator Data'!BI191&lt;$AJ$194,0,10-($AJ$195-'Indicator Data'!BI191)/($AJ$195-$AJ$194)*10)),1))</f>
        <v>0.7</v>
      </c>
      <c r="AK188" s="54">
        <f t="shared" si="72"/>
        <v>1.8</v>
      </c>
      <c r="AL188" s="60">
        <f t="shared" si="73"/>
        <v>2.5</v>
      </c>
      <c r="AM188" s="61">
        <f t="shared" si="74"/>
        <v>1.3</v>
      </c>
      <c r="AN188" s="53">
        <f>IF('Indicator Data'!BJ191="No data","x",ROUND((IF(LOG('Indicator Data'!BJ191)&gt;AN$195,10,IF(LOG('Indicator Data'!BJ191)&lt;AN$194,0,10-(AN$195-LOG('Indicator Data'!BJ191))/(AN$195-AN$194)*10))),1))</f>
        <v>3.9</v>
      </c>
      <c r="AO188" s="53">
        <f>IF('Indicator Data'!BK191="No data","x",ROUND((IF(LOG('Indicator Data'!BK191)&gt;AO$195,10,IF(LOG('Indicator Data'!BK191)&lt;AO$194,0,10-(AO$195-LOG('Indicator Data'!BK191))/(AO$195-AO$194)*10))),1))</f>
        <v>2.6</v>
      </c>
      <c r="AP188" s="54">
        <f t="shared" si="66"/>
        <v>3.3</v>
      </c>
      <c r="AQ188" s="54">
        <f>IF('Indicator Data'!BL191=0,10,ROUND(IF(LOG('Indicator Data'!BL191)&gt;AQ$195,0,IF(LOG('Indicator Data'!BL191)&lt;AQ$194,10,(AQ$195-LOG('Indicator Data'!BL191))/(AQ$195-AQ$194)*10)),1))</f>
        <v>0.4</v>
      </c>
      <c r="AR188" s="54">
        <f>IF('Indicator Data'!BM191="No data","x",ROUND(IF('Indicator Data'!BM191&gt;AR$195,10,IF('Indicator Data'!BM191&lt;AR$194,0,10-(AR$195-'Indicator Data'!BM191)/(AR$195-AR$194)*10)),1))</f>
        <v>2</v>
      </c>
      <c r="AS188" s="56">
        <f t="shared" si="67"/>
        <v>1.9</v>
      </c>
      <c r="AT188" s="53">
        <f>IF('Indicator Data'!BN191="No data","x",ROUND(IF('Indicator Data'!BN191^2&gt;AT$195,0,IF('Indicator Data'!BN191^2&lt;AT$194,10,(AT$195-'Indicator Data'!BN191^2)/(AT$195-AT$194)*10)),1))</f>
        <v>2.6</v>
      </c>
      <c r="AU188" s="53">
        <f>IF('Indicator Data'!BO191="No data","x",ROUND(IF('Indicator Data'!BO191&gt;AU$195,0,IF('Indicator Data'!BO191&lt;AU$194,10,(AU$195-'Indicator Data'!BO191)/(AU$195-AU$194)*10)),1))</f>
        <v>5.9</v>
      </c>
      <c r="AV188" s="53">
        <f>IF('Indicator Data'!BP191="No data","x",ROUND(IF('Indicator Data'!BP191&gt;AV$195,0,IF('Indicator Data'!BP191&lt;AV$194,10,(AV$195-'Indicator Data'!BP191)/(AV$195-AV$194)*10)),1))</f>
        <v>7.6</v>
      </c>
      <c r="AW188" s="54">
        <f t="shared" si="68"/>
        <v>5.4</v>
      </c>
      <c r="AX188" s="54" t="str">
        <f>IF('Indicator Data'!BQ191="No data","x",ROUND(IF('Indicator Data'!BQ191&gt;AX$195,0,IF('Indicator Data'!BQ191&lt;AX$194,10,(AX$195-'Indicator Data'!BQ191)/(AX$195-AX$194)*10)),1))</f>
        <v>x</v>
      </c>
      <c r="AY188" s="56">
        <f t="shared" si="69"/>
        <v>5.4</v>
      </c>
      <c r="AZ188" s="61">
        <f t="shared" si="70"/>
        <v>3.7</v>
      </c>
    </row>
    <row r="189" spans="1:52" s="2" customFormat="1" x14ac:dyDescent="0.3">
      <c r="A189" s="98" t="str">
        <f>'Indicator Data'!A192</f>
        <v>Venezuela</v>
      </c>
      <c r="B189" s="39" t="str">
        <f>'Indicator Data'!B192</f>
        <v>VEN</v>
      </c>
      <c r="C189" s="53">
        <f>ROUND(IF('Indicator Data'!AL192="No data",IF((0.1022*LN('Indicator Data'!CI192)-0.1711)&gt;C$195,0,IF((0.1022*LN('Indicator Data'!CI192)-0.1711)&lt;C$194,10,(C$195-(0.1022*LN('Indicator Data'!CI192)-0.1711))/(C$195-C$194)*10)),IF('Indicator Data'!AL192&gt;C$195,0,IF('Indicator Data'!AL192&lt;C$194,10,(C$195-'Indicator Data'!AL192)/(C$195-C$194)*10))),1)</f>
        <v>3.5</v>
      </c>
      <c r="D189" s="53" t="str">
        <f>IF('Indicator Data'!AM192="No data","x",ROUND((IF(LOG('Indicator Data'!AM192*1000)&gt;D$195,10,IF(LOG('Indicator Data'!AM192*1000)&lt;D$194,0,10-(D$195-LOG('Indicator Data'!AM192*1000))/(D$195-D$194)*10))),1))</f>
        <v>x</v>
      </c>
      <c r="E189" s="54">
        <f t="shared" si="54"/>
        <v>3.5</v>
      </c>
      <c r="F189" s="53">
        <f>IF('Indicator Data'!AZ192="No data","x",ROUND(IF('Indicator Data'!AZ192&gt;F$195,10,IF('Indicator Data'!AZ192&lt;F$194,0,10-(F$195-'Indicator Data'!AZ192)/(F$195-F$194)*10)),1))</f>
        <v>6.1</v>
      </c>
      <c r="G189" s="53" t="str">
        <f>IF('Indicator Data'!BA192="No data","x",ROUND(IF('Indicator Data'!BA192&gt;G$195,10,IF('Indicator Data'!BA192&lt;G$194,0,10-(G$195-'Indicator Data'!BA192)/(G$195-G$194)*10)),1))</f>
        <v>x</v>
      </c>
      <c r="H189" s="54">
        <f t="shared" si="55"/>
        <v>6.1</v>
      </c>
      <c r="I189" s="55">
        <f>SUM(IF('Indicator Data'!AN192=0,0,'Indicator Data'!AN192),SUM('Indicator Data'!AO192:AP192))</f>
        <v>2412.8498199999999</v>
      </c>
      <c r="J189" s="55">
        <f>I189/'Indicator Data'!CJ192*1000000</f>
        <v>84.614402057187249</v>
      </c>
      <c r="K189" s="53">
        <f t="shared" si="56"/>
        <v>1.7</v>
      </c>
      <c r="L189" s="53">
        <f>IF('Indicator Data'!AQ192="No data","x",ROUND(IF('Indicator Data'!AQ192&gt;L$195,10,IF('Indicator Data'!AQ192&lt;L$194,0,10-(L$195-'Indicator Data'!AQ192)/(L$195-L$194)*10)),1))</f>
        <v>0</v>
      </c>
      <c r="M189" s="53">
        <f>IF('Indicator Data'!AR192="No data","x",IF('Indicator Data'!AR192=0,0,ROUND(IF('Indicator Data'!AR192&gt;M$195,10,IF('Indicator Data'!AR192&lt;M$194,0,10-(M$195-'Indicator Data'!AR192)/(M$195-M$194)*10)),1)))</f>
        <v>0</v>
      </c>
      <c r="N189" s="54">
        <f t="shared" si="57"/>
        <v>0.6</v>
      </c>
      <c r="O189" s="56">
        <f t="shared" si="58"/>
        <v>3.4</v>
      </c>
      <c r="P189" s="67">
        <f>IF(AND('Indicator Data'!BE192="No data",'Indicator Data'!BF192="No data"),0,SUM('Indicator Data'!BE192:BG192)/1000)</f>
        <v>67.433999999999997</v>
      </c>
      <c r="Q189" s="53">
        <f t="shared" si="59"/>
        <v>6.1</v>
      </c>
      <c r="R189" s="57">
        <f>P189*1000/'Indicator Data'!CJ192</f>
        <v>2.3647918494671856E-3</v>
      </c>
      <c r="S189" s="53">
        <f t="shared" si="60"/>
        <v>3.9</v>
      </c>
      <c r="T189" s="58">
        <f t="shared" si="61"/>
        <v>5</v>
      </c>
      <c r="U189" s="53">
        <f>IF('Indicator Data'!AV192="No data","x",ROUND(IF('Indicator Data'!AV192&gt;U$195,10,IF('Indicator Data'!AV192&lt;U$194,0,10-(U$195-'Indicator Data'!AV192)/(U$195-U$194)*10)),1))</f>
        <v>1.2</v>
      </c>
      <c r="V189" s="53" t="str">
        <f>IF('Indicator Data'!AW192="No data","x",IF('Indicator Data'!AW192=0,0,ROUND(IF('Indicator Data'!AW192&gt;V$195,10,IF('Indicator Data'!AW192&lt;V$194,0,10-(V$195-'Indicator Data'!AW192)/(V$195-V$194)*10)),1)))</f>
        <v>x</v>
      </c>
      <c r="W189" s="53">
        <f t="shared" si="62"/>
        <v>1.2</v>
      </c>
      <c r="X189" s="53">
        <f>IF('Indicator Data'!AU192="No data","x",ROUND(IF('Indicator Data'!AU192&gt;X$195,10,IF('Indicator Data'!AU192&lt;X$194,0,10-(X$195-'Indicator Data'!AU192)/(X$195-X$194)*10)),1))</f>
        <v>0.8</v>
      </c>
      <c r="Y189" s="159">
        <f>IF('Indicator Data'!AX192="No data","x",ROUND(IF('Indicator Data'!AX192&gt;Y$195,10,IF('Indicator Data'!AX192&lt;Y$194,0,10-(Y$195-'Indicator Data'!AX192)/(Y$195-Y$194)*10)),1))</f>
        <v>1.2</v>
      </c>
      <c r="Z189" s="57">
        <f>IF('Indicator Data'!AY192="No data","x",IF(('Indicator Data'!AY192/'Indicator Data'!CJ192)&gt;1,1,IF('Indicator Data'!AY192&gt;'Indicator Data'!AY192,1,'Indicator Data'!AY192/'Indicator Data'!CJ192)))</f>
        <v>0.15622509168504273</v>
      </c>
      <c r="AA189" s="159">
        <f t="shared" si="63"/>
        <v>1.7</v>
      </c>
      <c r="AB189" s="54">
        <f t="shared" si="71"/>
        <v>1.2</v>
      </c>
      <c r="AC189" s="53">
        <f>IF('Indicator Data'!AS192="No data","x",ROUND(IF('Indicator Data'!AS192&gt;AC$195,10,IF('Indicator Data'!AS192&lt;AC$194,0,10-(AC$195-'Indicator Data'!AS192)/(AC$195-AC$194)*10)),1))</f>
        <v>1.9</v>
      </c>
      <c r="AD189" s="53">
        <f>IF('Indicator Data'!AT192="No data","x",ROUND(IF('Indicator Data'!AT192&gt;AD$195,10,IF('Indicator Data'!AT192&lt;AD$194,0,10-(AD$195-'Indicator Data'!AT192)/(AD$195-AD$194)*10)),1))</f>
        <v>0.6</v>
      </c>
      <c r="AE189" s="54">
        <f t="shared" si="64"/>
        <v>1.3</v>
      </c>
      <c r="AF189" s="67">
        <f>('Indicator Data'!BD192+'Indicator Data'!BC192*0.5+'Indicator Data'!BB192*0.25)/1000</f>
        <v>7.35</v>
      </c>
      <c r="AG189" s="59">
        <f>AF189*1000/'Indicator Data'!CJ192</f>
        <v>2.5775158070978751E-4</v>
      </c>
      <c r="AH189" s="54">
        <f t="shared" si="65"/>
        <v>0</v>
      </c>
      <c r="AI189" s="53">
        <f>IF('Indicator Data'!BH192="No data","x",ROUND(IF('Indicator Data'!BH192&lt;$AI$194,10,IF('Indicator Data'!BH192&gt;$AI$195,0,($AI$195-'Indicator Data'!BH192)/($AI$195-$AI$194)*10)),1))</f>
        <v>6.8</v>
      </c>
      <c r="AJ189" s="53">
        <f>IF('Indicator Data'!BI192="No data","x",ROUND(IF('Indicator Data'!BI192&gt;$AJ$195,10,IF('Indicator Data'!BI192&lt;$AJ$194,0,10-($AJ$195-'Indicator Data'!BI192)/($AJ$195-$AJ$194)*10)),1))</f>
        <v>5.4</v>
      </c>
      <c r="AK189" s="54">
        <f t="shared" si="72"/>
        <v>6.1</v>
      </c>
      <c r="AL189" s="60">
        <f t="shared" si="73"/>
        <v>2.5</v>
      </c>
      <c r="AM189" s="61">
        <f t="shared" si="74"/>
        <v>3.9</v>
      </c>
      <c r="AN189" s="53">
        <f>IF('Indicator Data'!BJ192="No data","x",ROUND((IF(LOG('Indicator Data'!BJ192)&gt;AN$195,10,IF(LOG('Indicator Data'!BJ192)&lt;AN$194,0,10-(AN$195-LOG('Indicator Data'!BJ192))/(AN$195-AN$194)*10))),1))</f>
        <v>5.8</v>
      </c>
      <c r="AO189" s="53">
        <f>IF('Indicator Data'!BK192="No data","x",ROUND((IF(LOG('Indicator Data'!BK192)&gt;AO$195,10,IF(LOG('Indicator Data'!BK192)&lt;AO$194,0,10-(AO$195-LOG('Indicator Data'!BK192))/(AO$195-AO$194)*10))),1))</f>
        <v>4.0999999999999996</v>
      </c>
      <c r="AP189" s="54">
        <f t="shared" si="66"/>
        <v>5</v>
      </c>
      <c r="AQ189" s="54">
        <f>IF('Indicator Data'!BL192=0,10,ROUND(IF(LOG('Indicator Data'!BL192)&gt;AQ$195,0,IF(LOG('Indicator Data'!BL192)&lt;AQ$194,10,(AQ$195-LOG('Indicator Data'!BL192))/(AQ$195-AQ$194)*10)),1))</f>
        <v>5.9</v>
      </c>
      <c r="AR189" s="54">
        <f>IF('Indicator Data'!BM192="No data","x",ROUND(IF('Indicator Data'!BM192&gt;AR$195,10,IF('Indicator Data'!BM192&lt;AR$194,0,10-(AR$195-'Indicator Data'!BM192)/(AR$195-AR$194)*10)),1))</f>
        <v>8</v>
      </c>
      <c r="AS189" s="56">
        <f t="shared" si="67"/>
        <v>6.3</v>
      </c>
      <c r="AT189" s="53">
        <f>IF('Indicator Data'!BN192="No data","x",ROUND(IF('Indicator Data'!BN192^2&gt;AT$195,0,IF('Indicator Data'!BN192^2&lt;AT$194,10,(AT$195-'Indicator Data'!BN192^2)/(AT$195-AT$194)*10)),1))</f>
        <v>0.6</v>
      </c>
      <c r="AU189" s="53">
        <f>IF('Indicator Data'!BO192="No data","x",ROUND(IF('Indicator Data'!BO192&gt;AU$195,0,IF('Indicator Data'!BO192&lt;AU$194,10,(AU$195-'Indicator Data'!BO192)/(AU$195-AU$194)*10)),1))</f>
        <v>6.6</v>
      </c>
      <c r="AV189" s="53">
        <f>IF('Indicator Data'!BP192="No data","x",ROUND(IF('Indicator Data'!BP192&gt;AV$195,0,IF('Indicator Data'!BP192&lt;AV$194,10,(AV$195-'Indicator Data'!BP192)/(AV$195-AV$194)*10)),1))</f>
        <v>4</v>
      </c>
      <c r="AW189" s="54">
        <f t="shared" si="68"/>
        <v>3.7</v>
      </c>
      <c r="AX189" s="54">
        <f>IF('Indicator Data'!BQ192="No data","x",ROUND(IF('Indicator Data'!BQ192&gt;AX$195,0,IF('Indicator Data'!BQ192&lt;AX$194,10,(AX$195-'Indicator Data'!BQ192)/(AX$195-AX$194)*10)),1))</f>
        <v>9.1</v>
      </c>
      <c r="AY189" s="56">
        <f t="shared" si="69"/>
        <v>6.4</v>
      </c>
      <c r="AZ189" s="61">
        <f t="shared" si="70"/>
        <v>6.4</v>
      </c>
    </row>
    <row r="190" spans="1:52" s="2" customFormat="1" x14ac:dyDescent="0.3">
      <c r="A190" s="98" t="str">
        <f>'Indicator Data'!A193</f>
        <v>Viet Nam</v>
      </c>
      <c r="B190" s="39" t="str">
        <f>'Indicator Data'!B193</f>
        <v>VNM</v>
      </c>
      <c r="C190" s="53">
        <f>ROUND(IF('Indicator Data'!AL193="No data",IF((0.1022*LN('Indicator Data'!CI193)-0.1711)&gt;C$195,0,IF((0.1022*LN('Indicator Data'!CI193)-0.1711)&lt;C$194,10,(C$195-(0.1022*LN('Indicator Data'!CI193)-0.1711))/(C$195-C$194)*10)),IF('Indicator Data'!AL193&gt;C$195,0,IF('Indicator Data'!AL193&lt;C$194,10,(C$195-'Indicator Data'!AL193)/(C$195-C$194)*10))),1)</f>
        <v>4.0999999999999996</v>
      </c>
      <c r="D190" s="53">
        <f>IF('Indicator Data'!AM193="No data","x",ROUND((IF(LOG('Indicator Data'!AM193*1000)&gt;D$195,10,IF(LOG('Indicator Data'!AM193*1000)&lt;D$194,0,10-(D$195-LOG('Indicator Data'!AM193*1000))/(D$195-D$194)*10))),1))</f>
        <v>4.8</v>
      </c>
      <c r="E190" s="54">
        <f t="shared" si="54"/>
        <v>4.5</v>
      </c>
      <c r="F190" s="53">
        <f>IF('Indicator Data'!AZ193="No data","x",ROUND(IF('Indicator Data'!AZ193&gt;F$195,10,IF('Indicator Data'!AZ193&lt;F$194,0,10-(F$195-'Indicator Data'!AZ193)/(F$195-F$194)*10)),1))</f>
        <v>4.2</v>
      </c>
      <c r="G190" s="53">
        <f>IF('Indicator Data'!BA193="No data","x",ROUND(IF('Indicator Data'!BA193&gt;G$195,10,IF('Indicator Data'!BA193&lt;G$194,0,10-(G$195-'Indicator Data'!BA193)/(G$195-G$194)*10)),1))</f>
        <v>2.6</v>
      </c>
      <c r="H190" s="54">
        <f t="shared" si="55"/>
        <v>3.4</v>
      </c>
      <c r="I190" s="55">
        <f>SUM(IF('Indicator Data'!AN193=0,0,'Indicator Data'!AN193),SUM('Indicator Data'!AO193:AP193))</f>
        <v>2372.5950599999996</v>
      </c>
      <c r="J190" s="55">
        <f>I190/'Indicator Data'!CJ193*1000000</f>
        <v>24.596135303201123</v>
      </c>
      <c r="K190" s="53">
        <f t="shared" si="56"/>
        <v>0.5</v>
      </c>
      <c r="L190" s="53">
        <f>IF('Indicator Data'!AQ193="No data","x",ROUND(IF('Indicator Data'!AQ193&gt;L$195,10,IF('Indicator Data'!AQ193&lt;L$194,0,10-(L$195-'Indicator Data'!AQ193)/(L$195-L$194)*10)),1))</f>
        <v>0.5</v>
      </c>
      <c r="M190" s="53">
        <f>IF('Indicator Data'!AR193="No data","x",IF('Indicator Data'!AR193=0,0,ROUND(IF('Indicator Data'!AR193&gt;M$195,10,IF('Indicator Data'!AR193&lt;M$194,0,10-(M$195-'Indicator Data'!AR193)/(M$195-M$194)*10)),1)))</f>
        <v>2.2000000000000002</v>
      </c>
      <c r="N190" s="54">
        <f t="shared" si="57"/>
        <v>1.1000000000000001</v>
      </c>
      <c r="O190" s="56">
        <f t="shared" si="58"/>
        <v>3.4</v>
      </c>
      <c r="P190" s="67">
        <f>IF(AND('Indicator Data'!BE193="No data",'Indicator Data'!BF193="No data"),0,SUM('Indicator Data'!BE193:BG193)/1000)</f>
        <v>0</v>
      </c>
      <c r="Q190" s="53">
        <f t="shared" si="59"/>
        <v>0</v>
      </c>
      <c r="R190" s="57">
        <f>P190*1000/'Indicator Data'!CJ193</f>
        <v>0</v>
      </c>
      <c r="S190" s="53">
        <f t="shared" si="60"/>
        <v>0</v>
      </c>
      <c r="T190" s="58">
        <f t="shared" si="61"/>
        <v>0</v>
      </c>
      <c r="U190" s="53">
        <f>IF('Indicator Data'!AV193="No data","x",ROUND(IF('Indicator Data'!AV193&gt;U$195,10,IF('Indicator Data'!AV193&lt;U$194,0,10-(U$195-'Indicator Data'!AV193)/(U$195-U$194)*10)),1))</f>
        <v>0.8</v>
      </c>
      <c r="V190" s="53" t="str">
        <f>IF('Indicator Data'!AW193="No data","x",IF('Indicator Data'!AW193=0,0,ROUND(IF('Indicator Data'!AW193&gt;V$195,10,IF('Indicator Data'!AW193&lt;V$194,0,10-(V$195-'Indicator Data'!AW193)/(V$195-V$194)*10)),1)))</f>
        <v>x</v>
      </c>
      <c r="W190" s="53">
        <f t="shared" si="62"/>
        <v>0.8</v>
      </c>
      <c r="X190" s="53">
        <f>IF('Indicator Data'!AU193="No data","x",ROUND(IF('Indicator Data'!AU193&gt;X$195,10,IF('Indicator Data'!AU193&lt;X$194,0,10-(X$195-'Indicator Data'!AU193)/(X$195-X$194)*10)),1))</f>
        <v>2.2999999999999998</v>
      </c>
      <c r="Y190" s="159">
        <f>IF('Indicator Data'!AX193="No data","x",ROUND(IF('Indicator Data'!AX193&gt;Y$195,10,IF('Indicator Data'!AX193&lt;Y$194,0,10-(Y$195-'Indicator Data'!AX193)/(Y$195-Y$194)*10)),1))</f>
        <v>0</v>
      </c>
      <c r="Z190" s="57">
        <f>IF('Indicator Data'!AY193="No data","x",IF(('Indicator Data'!AY193/'Indicator Data'!CJ193)&gt;1,1,IF('Indicator Data'!AY193&gt;'Indicator Data'!AY193,1,'Indicator Data'!AY193/'Indicator Data'!CJ193)))</f>
        <v>7.2090255377790416E-2</v>
      </c>
      <c r="AA190" s="159">
        <f t="shared" si="63"/>
        <v>0.8</v>
      </c>
      <c r="AB190" s="54">
        <f t="shared" si="71"/>
        <v>1</v>
      </c>
      <c r="AC190" s="53">
        <f>IF('Indicator Data'!AS193="No data","x",ROUND(IF('Indicator Data'!AS193&gt;AC$195,10,IF('Indicator Data'!AS193&lt;AC$194,0,10-(AC$195-'Indicator Data'!AS193)/(AC$195-AC$194)*10)),1))</f>
        <v>1.6</v>
      </c>
      <c r="AD190" s="53">
        <f>IF('Indicator Data'!AT193="No data","x",ROUND(IF('Indicator Data'!AT193&gt;AD$195,10,IF('Indicator Data'!AT193&lt;AD$194,0,10-(AD$195-'Indicator Data'!AT193)/(AD$195-AD$194)*10)),1))</f>
        <v>3.1</v>
      </c>
      <c r="AE190" s="54">
        <f t="shared" si="64"/>
        <v>2.4</v>
      </c>
      <c r="AF190" s="67">
        <f>('Indicator Data'!BD193+'Indicator Data'!BC193*0.5+'Indicator Data'!BB193*0.25)/1000</f>
        <v>1572.0909999999999</v>
      </c>
      <c r="AG190" s="59">
        <f>AF190*1000/'Indicator Data'!CJ193</f>
        <v>1.6297497873465506E-2</v>
      </c>
      <c r="AH190" s="54">
        <f t="shared" si="65"/>
        <v>1.6</v>
      </c>
      <c r="AI190" s="53">
        <f>IF('Indicator Data'!BH193="No data","x",ROUND(IF('Indicator Data'!BH193&lt;$AI$194,10,IF('Indicator Data'!BH193&gt;$AI$195,0,($AI$195-'Indicator Data'!BH193)/($AI$195-$AI$194)*10)),1))</f>
        <v>3.2</v>
      </c>
      <c r="AJ190" s="53">
        <f>IF('Indicator Data'!BI193="No data","x",ROUND(IF('Indicator Data'!BI193&gt;$AJ$195,10,IF('Indicator Data'!BI193&lt;$AJ$194,0,10-($AJ$195-'Indicator Data'!BI193)/($AJ$195-$AJ$194)*10)),1))</f>
        <v>1.4</v>
      </c>
      <c r="AK190" s="54">
        <f t="shared" si="72"/>
        <v>2.2999999999999998</v>
      </c>
      <c r="AL190" s="60">
        <f t="shared" si="73"/>
        <v>1.8</v>
      </c>
      <c r="AM190" s="61">
        <f t="shared" si="74"/>
        <v>0.9</v>
      </c>
      <c r="AN190" s="53">
        <f>IF('Indicator Data'!BJ193="No data","x",ROUND((IF(LOG('Indicator Data'!BJ193)&gt;AN$195,10,IF(LOG('Indicator Data'!BJ193)&lt;AN$194,0,10-(AN$195-LOG('Indicator Data'!BJ193))/(AN$195-AN$194)*10))),1))</f>
        <v>9.1999999999999993</v>
      </c>
      <c r="AO190" s="53">
        <f>IF('Indicator Data'!BK193="No data","x",ROUND((IF(LOG('Indicator Data'!BK193)&gt;AO$195,10,IF(LOG('Indicator Data'!BK193)&lt;AO$194,0,10-(AO$195-LOG('Indicator Data'!BK193))/(AO$195-AO$194)*10))),1))</f>
        <v>7.8</v>
      </c>
      <c r="AP190" s="54">
        <f t="shared" si="66"/>
        <v>8.5</v>
      </c>
      <c r="AQ190" s="54">
        <f>IF('Indicator Data'!BL193=0,10,ROUND(IF(LOG('Indicator Data'!BL193)&gt;AQ$195,0,IF(LOG('Indicator Data'!BL193)&lt;AQ$194,10,(AQ$195-LOG('Indicator Data'!BL193))/(AQ$195-AQ$194)*10)),1))</f>
        <v>6.8</v>
      </c>
      <c r="AR190" s="54">
        <f>IF('Indicator Data'!BM193="No data","x",ROUND(IF('Indicator Data'!BM193&gt;AR$195,10,IF('Indicator Data'!BM193&lt;AR$194,0,10-(AR$195-'Indicator Data'!BM193)/(AR$195-AR$194)*10)),1))</f>
        <v>4</v>
      </c>
      <c r="AS190" s="56">
        <f t="shared" si="67"/>
        <v>6.4</v>
      </c>
      <c r="AT190" s="53">
        <f>IF('Indicator Data'!BN193="No data","x",ROUND(IF('Indicator Data'!BN193^2&gt;AT$195,0,IF('Indicator Data'!BN193^2&lt;AT$194,10,(AT$195-'Indicator Data'!BN193^2)/(AT$195-AT$194)*10)),1))</f>
        <v>1.1000000000000001</v>
      </c>
      <c r="AU190" s="53">
        <f>IF('Indicator Data'!BO193="No data","x",ROUND(IF('Indicator Data'!BO193&gt;AU$195,0,IF('Indicator Data'!BO193&lt;AU$194,10,(AU$195-'Indicator Data'!BO193)/(AU$195-AU$194)*10)),1))</f>
        <v>2.7</v>
      </c>
      <c r="AV190" s="53">
        <f>IF('Indicator Data'!BP193="No data","x",ROUND(IF('Indicator Data'!BP193&gt;AV$195,0,IF('Indicator Data'!BP193&lt;AV$194,10,(AV$195-'Indicator Data'!BP193)/(AV$195-AV$194)*10)),1))</f>
        <v>5.4</v>
      </c>
      <c r="AW190" s="54">
        <f t="shared" si="68"/>
        <v>3.1</v>
      </c>
      <c r="AX190" s="54">
        <f>IF('Indicator Data'!BQ193="No data","x",ROUND(IF('Indicator Data'!BQ193&gt;AX$195,0,IF('Indicator Data'!BQ193&lt;AX$194,10,(AX$195-'Indicator Data'!BQ193)/(AX$195-AX$194)*10)),1))</f>
        <v>5.7</v>
      </c>
      <c r="AY190" s="56">
        <f t="shared" si="69"/>
        <v>4.4000000000000004</v>
      </c>
      <c r="AZ190" s="61">
        <f t="shared" si="70"/>
        <v>5.4</v>
      </c>
    </row>
    <row r="191" spans="1:52" s="2" customFormat="1" x14ac:dyDescent="0.3">
      <c r="A191" s="98" t="str">
        <f>'Indicator Data'!A194</f>
        <v>Yemen</v>
      </c>
      <c r="B191" s="39" t="str">
        <f>'Indicator Data'!B194</f>
        <v>YEM</v>
      </c>
      <c r="C191" s="53">
        <f>ROUND(IF('Indicator Data'!AL194="No data",IF((0.1022*LN('Indicator Data'!CI194)-0.1711)&gt;C$195,0,IF((0.1022*LN('Indicator Data'!CI194)-0.1711)&lt;C$194,10,(C$195-(0.1022*LN('Indicator Data'!CI194)-0.1711))/(C$195-C$194)*10)),IF('Indicator Data'!AL194&gt;C$195,0,IF('Indicator Data'!AL194&lt;C$194,10,(C$195-'Indicator Data'!AL194)/(C$195-C$194)*10))),1)</f>
        <v>8.6999999999999993</v>
      </c>
      <c r="D191" s="53">
        <f>IF('Indicator Data'!AM194="No data","x",ROUND((IF(LOG('Indicator Data'!AM194*1000)&gt;D$195,10,IF(LOG('Indicator Data'!AM194*1000)&lt;D$194,0,10-(D$195-LOG('Indicator Data'!AM194*1000))/(D$195-D$194)*10))),1))</f>
        <v>8.8000000000000007</v>
      </c>
      <c r="E191" s="54">
        <f t="shared" si="54"/>
        <v>8.8000000000000007</v>
      </c>
      <c r="F191" s="53">
        <f>IF('Indicator Data'!AZ194="No data","x",ROUND(IF('Indicator Data'!AZ194&gt;F$195,10,IF('Indicator Data'!AZ194&lt;F$194,0,10-(F$195-'Indicator Data'!AZ194)/(F$195-F$194)*10)),1))</f>
        <v>10</v>
      </c>
      <c r="G191" s="53">
        <f>IF('Indicator Data'!BA194="No data","x",ROUND(IF('Indicator Data'!BA194&gt;G$195,10,IF('Indicator Data'!BA194&lt;G$194,0,10-(G$195-'Indicator Data'!BA194)/(G$195-G$194)*10)),1))</f>
        <v>2.9</v>
      </c>
      <c r="H191" s="54">
        <f t="shared" si="55"/>
        <v>6.5</v>
      </c>
      <c r="I191" s="55">
        <f>SUM(IF('Indicator Data'!AN194=0,0,'Indicator Data'!AN194),SUM('Indicator Data'!AO194:AP194))</f>
        <v>95889.374429999996</v>
      </c>
      <c r="J191" s="55">
        <f>I191/'Indicator Data'!CJ194*1000000</f>
        <v>3288.1705955457942</v>
      </c>
      <c r="K191" s="53">
        <f t="shared" si="56"/>
        <v>10</v>
      </c>
      <c r="L191" s="53">
        <f>IF('Indicator Data'!AQ194="No data","x",ROUND(IF('Indicator Data'!AQ194&gt;L$195,10,IF('Indicator Data'!AQ194&lt;L$194,0,10-(L$195-'Indicator Data'!AQ194)/(L$195-L$194)*10)),1))</f>
        <v>1.9</v>
      </c>
      <c r="M191" s="53">
        <f>IF('Indicator Data'!AR194="No data","x",IF('Indicator Data'!AR194=0,0,ROUND(IF('Indicator Data'!AR194&gt;M$195,10,IF('Indicator Data'!AR194&lt;M$194,0,10-(M$195-'Indicator Data'!AR194)/(M$195-M$194)*10)),1)))</f>
        <v>4.0999999999999996</v>
      </c>
      <c r="N191" s="54">
        <f t="shared" si="57"/>
        <v>5.3</v>
      </c>
      <c r="O191" s="56">
        <f t="shared" si="58"/>
        <v>7.4</v>
      </c>
      <c r="P191" s="67">
        <f>IF(AND('Indicator Data'!BE194="No data",'Indicator Data'!BF194="No data"),0,SUM('Indicator Data'!BE194:BG194)/1000)</f>
        <v>4244.8819999999996</v>
      </c>
      <c r="Q191" s="53">
        <f t="shared" si="59"/>
        <v>10</v>
      </c>
      <c r="R191" s="57">
        <f>P191*1000/'Indicator Data'!CJ194</f>
        <v>0.1455624907027733</v>
      </c>
      <c r="S191" s="53">
        <f t="shared" si="60"/>
        <v>10</v>
      </c>
      <c r="T191" s="58">
        <f t="shared" si="61"/>
        <v>10</v>
      </c>
      <c r="U191" s="53">
        <f>IF('Indicator Data'!AV194="No data","x",ROUND(IF('Indicator Data'!AV194&gt;U$195,10,IF('Indicator Data'!AV194&lt;U$194,0,10-(U$195-'Indicator Data'!AV194)/(U$195-U$194)*10)),1))</f>
        <v>0.2</v>
      </c>
      <c r="V191" s="53" t="str">
        <f>IF('Indicator Data'!AW194="No data","x",IF('Indicator Data'!AW194=0,0,ROUND(IF('Indicator Data'!AW194&gt;V$195,10,IF('Indicator Data'!AW194&lt;V$194,0,10-(V$195-'Indicator Data'!AW194)/(V$195-V$194)*10)),1)))</f>
        <v>x</v>
      </c>
      <c r="W191" s="53">
        <f t="shared" si="62"/>
        <v>0.2</v>
      </c>
      <c r="X191" s="53">
        <f>IF('Indicator Data'!AU194="No data","x",ROUND(IF('Indicator Data'!AU194&gt;X$195,10,IF('Indicator Data'!AU194&lt;X$194,0,10-(X$195-'Indicator Data'!AU194)/(X$195-X$194)*10)),1))</f>
        <v>0.9</v>
      </c>
      <c r="Y191" s="159">
        <f>IF('Indicator Data'!AX194="No data","x",ROUND(IF('Indicator Data'!AX194&gt;Y$195,10,IF('Indicator Data'!AX194&lt;Y$194,0,10-(Y$195-'Indicator Data'!AX194)/(Y$195-Y$194)*10)),1))</f>
        <v>1</v>
      </c>
      <c r="Z191" s="57">
        <f>IF('Indicator Data'!AY194="No data","x",IF(('Indicator Data'!AY194/'Indicator Data'!CJ194)&gt;1,1,IF('Indicator Data'!AY194&gt;'Indicator Data'!AY194,1,'Indicator Data'!AY194/'Indicator Data'!CJ194)))</f>
        <v>0.25177246547741261</v>
      </c>
      <c r="AA191" s="159">
        <f t="shared" si="63"/>
        <v>2.8</v>
      </c>
      <c r="AB191" s="54">
        <f t="shared" si="71"/>
        <v>1.2</v>
      </c>
      <c r="AC191" s="53">
        <f>IF('Indicator Data'!AS194="No data","x",ROUND(IF('Indicator Data'!AS194&gt;AC$195,10,IF('Indicator Data'!AS194&lt;AC$194,0,10-(AC$195-'Indicator Data'!AS194)/(AC$195-AC$194)*10)),1))</f>
        <v>4.2</v>
      </c>
      <c r="AD191" s="53">
        <f>IF('Indicator Data'!AT194="No data","x",ROUND(IF('Indicator Data'!AT194&gt;AD$195,10,IF('Indicator Data'!AT194&lt;AD$194,0,10-(AD$195-'Indicator Data'!AT194)/(AD$195-AD$194)*10)),1))</f>
        <v>3.6</v>
      </c>
      <c r="AE191" s="54">
        <f t="shared" si="64"/>
        <v>3.9</v>
      </c>
      <c r="AF191" s="67">
        <f>('Indicator Data'!BD194+'Indicator Data'!BC194*0.5+'Indicator Data'!BB194*0.25)/1000</f>
        <v>609.04150000000004</v>
      </c>
      <c r="AG191" s="59">
        <f>AF191*1000/'Indicator Data'!CJ194</f>
        <v>2.0884820280364237E-2</v>
      </c>
      <c r="AH191" s="54">
        <f t="shared" si="65"/>
        <v>2.1</v>
      </c>
      <c r="AI191" s="53">
        <f>IF('Indicator Data'!BH194="No data","x",ROUND(IF('Indicator Data'!BH194&lt;$AI$194,10,IF('Indicator Data'!BH194&gt;$AI$195,0,($AI$195-'Indicator Data'!BH194)/($AI$195-$AI$194)*10)),1))</f>
        <v>7.9</v>
      </c>
      <c r="AJ191" s="53">
        <f>IF('Indicator Data'!BI194="No data","x",ROUND(IF('Indicator Data'!BI194&gt;$AJ$195,10,IF('Indicator Data'!BI194&lt;$AJ$194,0,10-($AJ$195-'Indicator Data'!BI194)/($AJ$195-$AJ$194)*10)),1))</f>
        <v>10</v>
      </c>
      <c r="AK191" s="54">
        <f t="shared" si="72"/>
        <v>9</v>
      </c>
      <c r="AL191" s="60">
        <f t="shared" si="73"/>
        <v>5</v>
      </c>
      <c r="AM191" s="61">
        <f t="shared" si="74"/>
        <v>8.5</v>
      </c>
      <c r="AN191" s="53">
        <f>IF('Indicator Data'!BJ194="No data","x",ROUND((IF(LOG('Indicator Data'!BJ194)&gt;AN$195,10,IF(LOG('Indicator Data'!BJ194)&lt;AN$194,0,10-(AN$195-LOG('Indicator Data'!BJ194))/(AN$195-AN$194)*10))),1))</f>
        <v>3.8</v>
      </c>
      <c r="AO191" s="53" t="str">
        <f>IF('Indicator Data'!BK194="No data","x",ROUND((IF(LOG('Indicator Data'!BK194)&gt;AO$195,10,IF(LOG('Indicator Data'!BK194)&lt;AO$194,0,10-(AO$195-LOG('Indicator Data'!BK194))/(AO$195-AO$194)*10))),1))</f>
        <v>x</v>
      </c>
      <c r="AP191" s="54">
        <f t="shared" si="66"/>
        <v>3.8</v>
      </c>
      <c r="AQ191" s="54">
        <f>IF('Indicator Data'!BL194=0,10,ROUND(IF(LOG('Indicator Data'!BL194)&gt;AQ$195,0,IF(LOG('Indicator Data'!BL194)&lt;AQ$194,10,(AQ$195-LOG('Indicator Data'!BL194))/(AQ$195-AQ$194)*10)),1))</f>
        <v>2.5</v>
      </c>
      <c r="AR191" s="54">
        <f>IF('Indicator Data'!BM194="No data","x",ROUND(IF('Indicator Data'!BM194&gt;AR$195,10,IF('Indicator Data'!BM194&lt;AR$194,0,10-(AR$195-'Indicator Data'!BM194)/(AR$195-AR$194)*10)),1))</f>
        <v>4</v>
      </c>
      <c r="AS191" s="56">
        <f t="shared" si="67"/>
        <v>3.4</v>
      </c>
      <c r="AT191" s="53" t="str">
        <f>IF('Indicator Data'!BN194="No data","x",ROUND(IF('Indicator Data'!BN194^2&gt;AT$195,0,IF('Indicator Data'!BN194^2&lt;AT$194,10,(AT$195-'Indicator Data'!BN194^2)/(AT$195-AT$194)*10)),1))</f>
        <v>x</v>
      </c>
      <c r="AU191" s="53">
        <f>IF('Indicator Data'!BO194="No data","x",ROUND(IF('Indicator Data'!BO194&gt;AU$195,0,IF('Indicator Data'!BO194&lt;AU$194,10,(AU$195-'Indicator Data'!BO194)/(AU$195-AU$194)*10)),1))</f>
        <v>7.5</v>
      </c>
      <c r="AV191" s="53">
        <f>IF('Indicator Data'!BP194="No data","x",ROUND(IF('Indicator Data'!BP194&gt;AV$195,0,IF('Indicator Data'!BP194&lt;AV$194,10,(AV$195-'Indicator Data'!BP194)/(AV$195-AV$194)*10)),1))</f>
        <v>7.5</v>
      </c>
      <c r="AW191" s="54">
        <f t="shared" si="68"/>
        <v>7.5</v>
      </c>
      <c r="AX191" s="54">
        <f>IF('Indicator Data'!BQ194="No data","x",ROUND(IF('Indicator Data'!BQ194&gt;AX$195,0,IF('Indicator Data'!BQ194&lt;AX$194,10,(AX$195-'Indicator Data'!BQ194)/(AX$195-AX$194)*10)),1))</f>
        <v>8.3000000000000007</v>
      </c>
      <c r="AY191" s="56">
        <f t="shared" si="69"/>
        <v>7.9</v>
      </c>
      <c r="AZ191" s="61">
        <f t="shared" si="70"/>
        <v>5.7</v>
      </c>
    </row>
    <row r="192" spans="1:52" s="2" customFormat="1" x14ac:dyDescent="0.3">
      <c r="A192" s="98" t="str">
        <f>'Indicator Data'!A195</f>
        <v>Zambia</v>
      </c>
      <c r="B192" s="39" t="str">
        <f>'Indicator Data'!B195</f>
        <v>ZMB</v>
      </c>
      <c r="C192" s="53">
        <f>ROUND(IF('Indicator Data'!AL195="No data",IF((0.1022*LN('Indicator Data'!CI195)-0.1711)&gt;C$195,0,IF((0.1022*LN('Indicator Data'!CI195)-0.1711)&lt;C$194,10,(C$195-(0.1022*LN('Indicator Data'!CI195)-0.1711))/(C$195-C$194)*10)),IF('Indicator Data'!AL195&gt;C$195,0,IF('Indicator Data'!AL195&lt;C$194,10,(C$195-'Indicator Data'!AL195)/(C$195-C$194)*10))),1)</f>
        <v>6.2</v>
      </c>
      <c r="D192" s="53">
        <f>IF('Indicator Data'!AM195="No data","x",ROUND((IF(LOG('Indicator Data'!AM195*1000)&gt;D$195,10,IF(LOG('Indicator Data'!AM195*1000)&lt;D$194,0,10-(D$195-LOG('Indicator Data'!AM195*1000))/(D$195-D$194)*10))),1))</f>
        <v>9</v>
      </c>
      <c r="E192" s="54">
        <f t="shared" si="54"/>
        <v>7.9</v>
      </c>
      <c r="F192" s="53">
        <f>IF('Indicator Data'!AZ195="No data","x",ROUND(IF('Indicator Data'!AZ195&gt;F$195,10,IF('Indicator Data'!AZ195&lt;F$194,0,10-(F$195-'Indicator Data'!AZ195)/(F$195-F$194)*10)),1))</f>
        <v>7.2</v>
      </c>
      <c r="G192" s="53">
        <f>IF('Indicator Data'!BA195="No data","x",ROUND(IF('Indicator Data'!BA195&gt;G$195,10,IF('Indicator Data'!BA195&lt;G$194,0,10-(G$195-'Indicator Data'!BA195)/(G$195-G$194)*10)),1))</f>
        <v>8</v>
      </c>
      <c r="H192" s="54">
        <f t="shared" si="55"/>
        <v>7.6</v>
      </c>
      <c r="I192" s="55">
        <f>SUM(IF('Indicator Data'!AN195=0,0,'Indicator Data'!AN195),SUM('Indicator Data'!AO195:AP195))</f>
        <v>1858.0513799999999</v>
      </c>
      <c r="J192" s="55">
        <f>I192/'Indicator Data'!CJ195*1000000</f>
        <v>104.02820911712054</v>
      </c>
      <c r="K192" s="53">
        <f t="shared" si="56"/>
        <v>2.1</v>
      </c>
      <c r="L192" s="53">
        <f>IF('Indicator Data'!AQ195="No data","x",ROUND(IF('Indicator Data'!AQ195&gt;L$195,10,IF('Indicator Data'!AQ195&lt;L$194,0,10-(L$195-'Indicator Data'!AQ195)/(L$195-L$194)*10)),1))</f>
        <v>2.5</v>
      </c>
      <c r="M192" s="53">
        <f>IF('Indicator Data'!AR195="No data","x",IF('Indicator Data'!AR195=0,0,ROUND(IF('Indicator Data'!AR195&gt;M$195,10,IF('Indicator Data'!AR195&lt;M$194,0,10-(M$195-'Indicator Data'!AR195)/(M$195-M$194)*10)),1)))</f>
        <v>0.1</v>
      </c>
      <c r="N192" s="54">
        <f t="shared" si="57"/>
        <v>1.6</v>
      </c>
      <c r="O192" s="56">
        <f t="shared" si="58"/>
        <v>6.3</v>
      </c>
      <c r="P192" s="67">
        <f>IF(AND('Indicator Data'!BE195="No data",'Indicator Data'!BF195="No data"),0,SUM('Indicator Data'!BE195:BG195)/1000)</f>
        <v>59.051000000000002</v>
      </c>
      <c r="Q192" s="53">
        <f t="shared" si="59"/>
        <v>5.9</v>
      </c>
      <c r="R192" s="57">
        <f>P192*1000/'Indicator Data'!CJ195</f>
        <v>3.306135579832612E-3</v>
      </c>
      <c r="S192" s="53">
        <f t="shared" si="60"/>
        <v>4.3</v>
      </c>
      <c r="T192" s="58">
        <f t="shared" si="61"/>
        <v>5.0999999999999996</v>
      </c>
      <c r="U192" s="53">
        <f>IF('Indicator Data'!AV195="No data","x",ROUND(IF('Indicator Data'!AV195&gt;U$195,10,IF('Indicator Data'!AV195&lt;U$194,0,10-(U$195-'Indicator Data'!AV195)/(U$195-U$194)*10)),1))</f>
        <v>10</v>
      </c>
      <c r="V192" s="53">
        <f>IF('Indicator Data'!AW195="No data","x",IF('Indicator Data'!AW195=0,0,ROUND(IF('Indicator Data'!AW195&gt;V$195,10,IF('Indicator Data'!AW195&lt;V$194,0,10-(V$195-'Indicator Data'!AW195)/(V$195-V$194)*10)),1)))</f>
        <v>10</v>
      </c>
      <c r="W192" s="53">
        <f t="shared" si="62"/>
        <v>10</v>
      </c>
      <c r="X192" s="53">
        <f>IF('Indicator Data'!AU195="No data","x",ROUND(IF('Indicator Data'!AU195&gt;X$195,10,IF('Indicator Data'!AU195&lt;X$194,0,10-(X$195-'Indicator Data'!AU195)/(X$195-X$194)*10)),1))</f>
        <v>6.6</v>
      </c>
      <c r="Y192" s="159">
        <f>IF('Indicator Data'!AX195="No data","x",ROUND(IF('Indicator Data'!AX195&gt;Y$195,10,IF('Indicator Data'!AX195&lt;Y$194,0,10-(Y$195-'Indicator Data'!AX195)/(Y$195-Y$194)*10)),1))</f>
        <v>5.0999999999999996</v>
      </c>
      <c r="Z192" s="57">
        <f>IF('Indicator Data'!AY195="No data","x",IF(('Indicator Data'!AY195/'Indicator Data'!CJ195)&gt;1,1,IF('Indicator Data'!AY195&gt;'Indicator Data'!AY195,1,'Indicator Data'!AY195/'Indicator Data'!CJ195)))</f>
        <v>0.70742488928692482</v>
      </c>
      <c r="AA192" s="159">
        <f t="shared" si="63"/>
        <v>7.9</v>
      </c>
      <c r="AB192" s="54">
        <f t="shared" si="71"/>
        <v>7.4</v>
      </c>
      <c r="AC192" s="53">
        <f>IF('Indicator Data'!AS195="No data","x",ROUND(IF('Indicator Data'!AS195&gt;AC$195,10,IF('Indicator Data'!AS195&lt;AC$194,0,10-(AC$195-'Indicator Data'!AS195)/(AC$195-AC$194)*10)),1))</f>
        <v>4.4000000000000004</v>
      </c>
      <c r="AD192" s="53">
        <f>IF('Indicator Data'!AT195="No data","x",ROUND(IF('Indicator Data'!AT195&gt;AD$195,10,IF('Indicator Data'!AT195&lt;AD$194,0,10-(AD$195-'Indicator Data'!AT195)/(AD$195-AD$194)*10)),1))</f>
        <v>3.3</v>
      </c>
      <c r="AE192" s="54">
        <f t="shared" si="64"/>
        <v>3.9</v>
      </c>
      <c r="AF192" s="67">
        <f>('Indicator Data'!BD195+'Indicator Data'!BC195*0.5+'Indicator Data'!BB195*0.25)/1000</f>
        <v>1.0927500000000001</v>
      </c>
      <c r="AG192" s="59">
        <f>AF192*1000/'Indicator Data'!CJ195</f>
        <v>6.1180668487613877E-5</v>
      </c>
      <c r="AH192" s="54">
        <f t="shared" si="65"/>
        <v>0</v>
      </c>
      <c r="AI192" s="53">
        <f>IF('Indicator Data'!BH195="No data","x",ROUND(IF('Indicator Data'!BH195&lt;$AI$194,10,IF('Indicator Data'!BH195&gt;$AI$195,0,($AI$195-'Indicator Data'!BH195)/($AI$195-$AI$194)*10)),1))</f>
        <v>7.9</v>
      </c>
      <c r="AJ192" s="53">
        <f>IF('Indicator Data'!BI195="No data","x",ROUND(IF('Indicator Data'!BI195&gt;$AJ$195,10,IF('Indicator Data'!BI195&lt;$AJ$194,0,10-($AJ$195-'Indicator Data'!BI195)/($AJ$195-$AJ$194)*10)),1))</f>
        <v>10</v>
      </c>
      <c r="AK192" s="54">
        <f t="shared" si="72"/>
        <v>9</v>
      </c>
      <c r="AL192" s="60">
        <f t="shared" si="73"/>
        <v>6.1</v>
      </c>
      <c r="AM192" s="61">
        <f t="shared" si="74"/>
        <v>5.6</v>
      </c>
      <c r="AN192" s="53">
        <f>IF('Indicator Data'!BJ195="No data","x",ROUND((IF(LOG('Indicator Data'!BJ195)&gt;AN$195,10,IF(LOG('Indicator Data'!BJ195)&lt;AN$194,0,10-(AN$195-LOG('Indicator Data'!BJ195))/(AN$195-AN$194)*10))),1))</f>
        <v>0</v>
      </c>
      <c r="AO192" s="53">
        <f>IF('Indicator Data'!BK195="No data","x",ROUND((IF(LOG('Indicator Data'!BK195)&gt;AO$195,10,IF(LOG('Indicator Data'!BK195)&lt;AO$194,0,10-(AO$195-LOG('Indicator Data'!BK195))/(AO$195-AO$194)*10))),1))</f>
        <v>5.0999999999999996</v>
      </c>
      <c r="AP192" s="54">
        <f t="shared" si="66"/>
        <v>2.6</v>
      </c>
      <c r="AQ192" s="54">
        <f>IF('Indicator Data'!BL195=0,10,ROUND(IF(LOG('Indicator Data'!BL195)&gt;AQ$195,0,IF(LOG('Indicator Data'!BL195)&lt;AQ$194,10,(AQ$195-LOG('Indicator Data'!BL195))/(AQ$195-AQ$194)*10)),1))</f>
        <v>6.4</v>
      </c>
      <c r="AR192" s="54">
        <f>IF('Indicator Data'!BM195="No data","x",ROUND(IF('Indicator Data'!BM195&gt;AR$195,10,IF('Indicator Data'!BM195&lt;AR$194,0,10-(AR$195-'Indicator Data'!BM195)/(AR$195-AR$194)*10)),1))</f>
        <v>2</v>
      </c>
      <c r="AS192" s="56">
        <f t="shared" si="67"/>
        <v>3.7</v>
      </c>
      <c r="AT192" s="53">
        <f>IF('Indicator Data'!BN195="No data","x",ROUND(IF('Indicator Data'!BN195^2&gt;AT$195,0,IF('Indicator Data'!BN195^2&lt;AT$194,10,(AT$195-'Indicator Data'!BN195^2)/(AT$195-AT$194)*10)),1))</f>
        <v>2.7</v>
      </c>
      <c r="AU192" s="53">
        <f>IF('Indicator Data'!BO195="No data","x",ROUND(IF('Indicator Data'!BO195&gt;AU$195,0,IF('Indicator Data'!BO195&lt;AU$194,10,(AU$195-'Indicator Data'!BO195)/(AU$195-AU$194)*10)),1))</f>
        <v>5.7</v>
      </c>
      <c r="AV192" s="53">
        <f>IF('Indicator Data'!BP195="No data","x",ROUND(IF('Indicator Data'!BP195&gt;AV$195,0,IF('Indicator Data'!BP195&lt;AV$194,10,(AV$195-'Indicator Data'!BP195)/(AV$195-AV$194)*10)),1))</f>
        <v>7.4</v>
      </c>
      <c r="AW192" s="54">
        <f t="shared" si="68"/>
        <v>5.3</v>
      </c>
      <c r="AX192" s="54">
        <f>IF('Indicator Data'!BQ195="No data","x",ROUND(IF('Indicator Data'!BQ195&gt;AX$195,0,IF('Indicator Data'!BQ195&lt;AX$194,10,(AX$195-'Indicator Data'!BQ195)/(AX$195-AX$194)*10)),1))</f>
        <v>6.9</v>
      </c>
      <c r="AY192" s="56">
        <f t="shared" si="69"/>
        <v>6.1</v>
      </c>
      <c r="AZ192" s="61">
        <f t="shared" si="70"/>
        <v>4.9000000000000004</v>
      </c>
    </row>
    <row r="193" spans="1:52" s="2" customFormat="1" x14ac:dyDescent="0.3">
      <c r="A193" s="98" t="str">
        <f>'Indicator Data'!A196</f>
        <v>Zimbabwe</v>
      </c>
      <c r="B193" s="39" t="str">
        <f>'Indicator Data'!B196</f>
        <v>ZWE</v>
      </c>
      <c r="C193" s="53">
        <f>ROUND(IF('Indicator Data'!AL196="No data",IF((0.1022*LN('Indicator Data'!CI196)-0.1711)&gt;C$195,0,IF((0.1022*LN('Indicator Data'!CI196)-0.1711)&lt;C$194,10,(C$195-(0.1022*LN('Indicator Data'!CI196)-0.1711))/(C$195-C$194)*10)),IF('Indicator Data'!AL196&gt;C$195,0,IF('Indicator Data'!AL196&lt;C$194,10,(C$195-'Indicator Data'!AL196)/(C$195-C$194)*10))),1)</f>
        <v>6.7</v>
      </c>
      <c r="D193" s="53">
        <f>IF('Indicator Data'!AM196="No data","x",ROUND((IF(LOG('Indicator Data'!AM196*1000)&gt;D$195,10,IF(LOG('Indicator Data'!AM196*1000)&lt;D$194,0,10-(D$195-LOG('Indicator Data'!AM196*1000))/(D$195-D$194)*10))),1))</f>
        <v>7.9</v>
      </c>
      <c r="E193" s="54">
        <f t="shared" si="54"/>
        <v>7.3</v>
      </c>
      <c r="F193" s="53">
        <f>IF('Indicator Data'!AZ196="No data","x",ROUND(IF('Indicator Data'!AZ196&gt;F$195,10,IF('Indicator Data'!AZ196&lt;F$194,0,10-(F$195-'Indicator Data'!AZ196)/(F$195-F$194)*10)),1))</f>
        <v>7</v>
      </c>
      <c r="G193" s="53">
        <f>IF('Indicator Data'!BA196="No data","x",ROUND(IF('Indicator Data'!BA196&gt;G$195,10,IF('Indicator Data'!BA196&lt;G$194,0,10-(G$195-'Indicator Data'!BA196)/(G$195-G$194)*10)),1))</f>
        <v>4.5999999999999996</v>
      </c>
      <c r="H193" s="54">
        <f t="shared" si="55"/>
        <v>5.8</v>
      </c>
      <c r="I193" s="55">
        <f>SUM(IF('Indicator Data'!AN196=0,0,'Indicator Data'!AN196),SUM('Indicator Data'!AO196:AP196))</f>
        <v>4609.5185199999996</v>
      </c>
      <c r="J193" s="55">
        <f>I193/'Indicator Data'!CJ196*1000000</f>
        <v>314.74016032121324</v>
      </c>
      <c r="K193" s="53">
        <f t="shared" si="56"/>
        <v>6.3</v>
      </c>
      <c r="L193" s="53">
        <f>IF('Indicator Data'!AQ196="No data","x",ROUND(IF('Indicator Data'!AQ196&gt;L$195,10,IF('Indicator Data'!AQ196&lt;L$194,0,10-(L$195-'Indicator Data'!AQ196)/(L$195-L$194)*10)),1))</f>
        <v>1.7</v>
      </c>
      <c r="M193" s="53">
        <f>IF('Indicator Data'!AR196="No data","x",IF('Indicator Data'!AR196=0,0,ROUND(IF('Indicator Data'!AR196&gt;M$195,10,IF('Indicator Data'!AR196&lt;M$194,0,10-(M$195-'Indicator Data'!AR196)/(M$195-M$194)*10)),1)))</f>
        <v>2</v>
      </c>
      <c r="N193" s="54">
        <f t="shared" si="57"/>
        <v>3.3</v>
      </c>
      <c r="O193" s="56">
        <f t="shared" si="58"/>
        <v>5.9</v>
      </c>
      <c r="P193" s="67">
        <f>IF(AND('Indicator Data'!BE196="No data",'Indicator Data'!BF196="No data"),0,SUM('Indicator Data'!BE196:BG196)/1000)</f>
        <v>22.861000000000001</v>
      </c>
      <c r="Q193" s="53">
        <f t="shared" si="59"/>
        <v>4.5</v>
      </c>
      <c r="R193" s="57">
        <f>P193*1000/'Indicator Data'!CJ196</f>
        <v>1.5609601683742136E-3</v>
      </c>
      <c r="S193" s="53">
        <f t="shared" si="60"/>
        <v>3.6</v>
      </c>
      <c r="T193" s="58">
        <f t="shared" si="61"/>
        <v>4.0999999999999996</v>
      </c>
      <c r="U193" s="53">
        <f>IF('Indicator Data'!AV196="No data","x",ROUND(IF('Indicator Data'!AV196&gt;U$195,10,IF('Indicator Data'!AV196&lt;U$194,0,10-(U$195-'Indicator Data'!AV196)/(U$195-U$194)*10)),1))</f>
        <v>10</v>
      </c>
      <c r="V193" s="53">
        <f>IF('Indicator Data'!AW196="No data","x",IF('Indicator Data'!AW196=0,0,ROUND(IF('Indicator Data'!AW196&gt;V$195,10,IF('Indicator Data'!AW196&lt;V$194,0,10-(V$195-'Indicator Data'!AW196)/(V$195-V$194)*10)),1)))</f>
        <v>10</v>
      </c>
      <c r="W193" s="53">
        <f t="shared" si="62"/>
        <v>10</v>
      </c>
      <c r="X193" s="53">
        <f>IF('Indicator Data'!AU196="No data","x",ROUND(IF('Indicator Data'!AU196&gt;X$195,10,IF('Indicator Data'!AU196&lt;X$194,0,10-(X$195-'Indicator Data'!AU196)/(X$195-X$194)*10)),1))</f>
        <v>4</v>
      </c>
      <c r="Y193" s="159">
        <f>IF('Indicator Data'!AX196="No data","x",ROUND(IF('Indicator Data'!AX196&gt;Y$195,10,IF('Indicator Data'!AX196&lt;Y$194,0,10-(Y$195-'Indicator Data'!AX196)/(Y$195-Y$194)*10)),1))</f>
        <v>2.4</v>
      </c>
      <c r="Z193" s="57">
        <f>IF('Indicator Data'!AY196="No data","x",IF(('Indicator Data'!AY196/'Indicator Data'!CJ196)&gt;1,1,IF('Indicator Data'!AY196&gt;'Indicator Data'!AY196,1,'Indicator Data'!AY196/'Indicator Data'!CJ196)))</f>
        <v>0.72792548250234046</v>
      </c>
      <c r="AA193" s="159">
        <f t="shared" si="63"/>
        <v>8.1</v>
      </c>
      <c r="AB193" s="54">
        <f t="shared" si="71"/>
        <v>6.1</v>
      </c>
      <c r="AC193" s="53">
        <f>IF('Indicator Data'!AS196="No data","x",ROUND(IF('Indicator Data'!AS196&gt;AC$195,10,IF('Indicator Data'!AS196&lt;AC$194,0,10-(AC$195-'Indicator Data'!AS196)/(AC$195-AC$194)*10)),1))</f>
        <v>3.6</v>
      </c>
      <c r="AD193" s="53">
        <f>IF('Indicator Data'!AT196="No data","x",ROUND(IF('Indicator Data'!AT196&gt;AD$195,10,IF('Indicator Data'!AT196&lt;AD$194,0,10-(AD$195-'Indicator Data'!AT196)/(AD$195-AD$194)*10)),1))</f>
        <v>1.9</v>
      </c>
      <c r="AE193" s="54">
        <f t="shared" si="64"/>
        <v>2.8</v>
      </c>
      <c r="AF193" s="67">
        <f>('Indicator Data'!BD196+'Indicator Data'!BC196*0.5+'Indicator Data'!BB196*0.25)/1000</f>
        <v>7901.0237500000003</v>
      </c>
      <c r="AG193" s="59">
        <f>AF193*1000/'Indicator Data'!CJ196</f>
        <v>0.53948573391928001</v>
      </c>
      <c r="AH193" s="54">
        <f t="shared" si="65"/>
        <v>10</v>
      </c>
      <c r="AI193" s="53">
        <f>IF('Indicator Data'!BH196="No data","x",ROUND(IF('Indicator Data'!BH196&lt;$AI$194,10,IF('Indicator Data'!BH196&gt;$AI$195,0,($AI$195-'Indicator Data'!BH196)/($AI$195-$AI$194)*10)),1))</f>
        <v>8.6999999999999993</v>
      </c>
      <c r="AJ193" s="53">
        <f>IF('Indicator Data'!BI196="No data","x",ROUND(IF('Indicator Data'!BI196&gt;$AJ$195,10,IF('Indicator Data'!BI196&lt;$AJ$194,0,10-($AJ$195-'Indicator Data'!BI196)/($AJ$195-$AJ$194)*10)),1))</f>
        <v>10</v>
      </c>
      <c r="AK193" s="54">
        <f t="shared" si="72"/>
        <v>9.4</v>
      </c>
      <c r="AL193" s="60">
        <f t="shared" si="73"/>
        <v>8.1</v>
      </c>
      <c r="AM193" s="61">
        <f t="shared" si="74"/>
        <v>6.5</v>
      </c>
      <c r="AN193" s="53">
        <f>IF('Indicator Data'!BJ196="No data","x",ROUND((IF(LOG('Indicator Data'!BJ196)&gt;AN$195,10,IF(LOG('Indicator Data'!BJ196)&lt;AN$194,0,10-(AN$195-LOG('Indicator Data'!BJ196))/(AN$195-AN$194)*10))),1))</f>
        <v>3.6</v>
      </c>
      <c r="AO193" s="53">
        <f>IF('Indicator Data'!BK196="No data","x",ROUND((IF(LOG('Indicator Data'!BK196)&gt;AO$195,10,IF(LOG('Indicator Data'!BK196)&lt;AO$194,0,10-(AO$195-LOG('Indicator Data'!BK196))/(AO$195-AO$194)*10))),1))</f>
        <v>6</v>
      </c>
      <c r="AP193" s="54">
        <f t="shared" si="66"/>
        <v>4.8</v>
      </c>
      <c r="AQ193" s="54">
        <f>IF('Indicator Data'!BL196=0,10,ROUND(IF(LOG('Indicator Data'!BL196)&gt;AQ$195,0,IF(LOG('Indicator Data'!BL196)&lt;AQ$194,10,(AQ$195-LOG('Indicator Data'!BL196))/(AQ$195-AQ$194)*10)),1))</f>
        <v>6.4</v>
      </c>
      <c r="AR193" s="54">
        <f>IF('Indicator Data'!BM196="No data","x",ROUND(IF('Indicator Data'!BM196&gt;AR$195,10,IF('Indicator Data'!BM196&lt;AR$194,0,10-(AR$195-'Indicator Data'!BM196)/(AR$195-AR$194)*10)),1))</f>
        <v>2</v>
      </c>
      <c r="AS193" s="56">
        <f t="shared" si="67"/>
        <v>4.4000000000000004</v>
      </c>
      <c r="AT193" s="53">
        <f>IF('Indicator Data'!BN196="No data","x",ROUND(IF('Indicator Data'!BN196^2&gt;AT$195,0,IF('Indicator Data'!BN196^2&lt;AT$194,10,(AT$195-'Indicator Data'!BN196^2)/(AT$195-AT$194)*10)),1))</f>
        <v>2.2999999999999998</v>
      </c>
      <c r="AU193" s="53">
        <f>IF('Indicator Data'!BO196="No data","x",ROUND(IF('Indicator Data'!BO196&gt;AU$195,0,IF('Indicator Data'!BO196&lt;AU$194,10,(AU$195-'Indicator Data'!BO196)/(AU$195-AU$194)*10)),1))</f>
        <v>5.7</v>
      </c>
      <c r="AV193" s="53">
        <f>IF('Indicator Data'!BP196="No data","x",ROUND(IF('Indicator Data'!BP196&gt;AV$195,0,IF('Indicator Data'!BP196&lt;AV$194,10,(AV$195-'Indicator Data'!BP196)/(AV$195-AV$194)*10)),1))</f>
        <v>7.7</v>
      </c>
      <c r="AW193" s="54">
        <f t="shared" si="68"/>
        <v>5.2</v>
      </c>
      <c r="AX193" s="54">
        <f>IF('Indicator Data'!BQ196="No data","x",ROUND(IF('Indicator Data'!BQ196&gt;AX$195,0,IF('Indicator Data'!BQ196&lt;AX$194,10,(AX$195-'Indicator Data'!BQ196)/(AX$195-AX$194)*10)),1))</f>
        <v>9</v>
      </c>
      <c r="AY193" s="56">
        <f t="shared" si="69"/>
        <v>7.1</v>
      </c>
      <c r="AZ193" s="61">
        <f t="shared" si="70"/>
        <v>5.8</v>
      </c>
    </row>
    <row r="194" spans="1:52" s="2" customFormat="1" x14ac:dyDescent="0.3">
      <c r="A194" s="62"/>
      <c r="B194" s="63" t="s">
        <v>389</v>
      </c>
      <c r="C194" s="63">
        <v>0.4</v>
      </c>
      <c r="D194" s="63">
        <v>0</v>
      </c>
      <c r="E194" s="63"/>
      <c r="F194" s="63">
        <v>0</v>
      </c>
      <c r="G194" s="63">
        <v>25</v>
      </c>
      <c r="H194" s="63"/>
      <c r="I194" s="63"/>
      <c r="J194" s="63"/>
      <c r="K194" s="63">
        <v>0</v>
      </c>
      <c r="L194" s="63">
        <v>0</v>
      </c>
      <c r="M194" s="63">
        <v>0</v>
      </c>
      <c r="N194" s="63"/>
      <c r="O194" s="63"/>
      <c r="P194" s="63"/>
      <c r="Q194" s="63">
        <v>3</v>
      </c>
      <c r="R194" s="63"/>
      <c r="S194" s="64">
        <v>5.0000000000000002E-5</v>
      </c>
      <c r="T194" s="63"/>
      <c r="U194" s="63">
        <v>0</v>
      </c>
      <c r="V194" s="63">
        <v>0</v>
      </c>
      <c r="W194" s="63"/>
      <c r="X194" s="63">
        <v>0</v>
      </c>
      <c r="Y194" s="63">
        <v>0</v>
      </c>
      <c r="Z194" s="63"/>
      <c r="AA194" s="63">
        <v>0</v>
      </c>
      <c r="AB194" s="63"/>
      <c r="AC194" s="63">
        <v>0</v>
      </c>
      <c r="AD194" s="63">
        <v>0</v>
      </c>
      <c r="AE194" s="63"/>
      <c r="AF194" s="63"/>
      <c r="AG194" s="63"/>
      <c r="AH194" s="65">
        <v>0</v>
      </c>
      <c r="AI194" s="63">
        <v>75</v>
      </c>
      <c r="AJ194" s="63">
        <v>5</v>
      </c>
      <c r="AK194" s="63"/>
      <c r="AL194" s="63"/>
      <c r="AM194" s="63"/>
      <c r="AN194" s="63">
        <v>4</v>
      </c>
      <c r="AO194" s="63">
        <v>4</v>
      </c>
      <c r="AP194" s="63"/>
      <c r="AQ194" s="63">
        <v>-1.5</v>
      </c>
      <c r="AR194" s="63">
        <v>0</v>
      </c>
      <c r="AS194" s="63"/>
      <c r="AT194" s="63">
        <v>900</v>
      </c>
      <c r="AU194" s="63">
        <v>5</v>
      </c>
      <c r="AV194" s="63">
        <v>0</v>
      </c>
      <c r="AW194" s="63"/>
      <c r="AX194" s="63">
        <v>1</v>
      </c>
      <c r="AY194" s="63"/>
      <c r="AZ194" s="63"/>
    </row>
    <row r="195" spans="1:52" s="2" customFormat="1" x14ac:dyDescent="0.3">
      <c r="A195" s="62"/>
      <c r="B195" s="63" t="s">
        <v>390</v>
      </c>
      <c r="C195" s="63">
        <v>0.9</v>
      </c>
      <c r="D195" s="63">
        <v>2.7</v>
      </c>
      <c r="E195" s="63"/>
      <c r="F195" s="63">
        <v>0.75</v>
      </c>
      <c r="G195" s="63">
        <v>65</v>
      </c>
      <c r="H195" s="63"/>
      <c r="I195" s="63"/>
      <c r="J195" s="63"/>
      <c r="K195" s="63">
        <v>500</v>
      </c>
      <c r="L195" s="63">
        <v>15</v>
      </c>
      <c r="M195" s="63">
        <v>30</v>
      </c>
      <c r="N195" s="63"/>
      <c r="O195" s="63"/>
      <c r="P195" s="63"/>
      <c r="Q195" s="63">
        <v>6</v>
      </c>
      <c r="R195" s="63"/>
      <c r="S195" s="66">
        <v>0.1</v>
      </c>
      <c r="T195" s="63"/>
      <c r="U195" s="63">
        <v>5</v>
      </c>
      <c r="V195" s="63">
        <v>3</v>
      </c>
      <c r="W195" s="63"/>
      <c r="X195" s="63">
        <v>550</v>
      </c>
      <c r="Y195" s="63">
        <v>400</v>
      </c>
      <c r="Z195" s="63"/>
      <c r="AA195" s="63">
        <v>0.9</v>
      </c>
      <c r="AB195" s="63"/>
      <c r="AC195" s="63">
        <v>130</v>
      </c>
      <c r="AD195" s="63">
        <v>45</v>
      </c>
      <c r="AE195" s="63"/>
      <c r="AF195" s="63"/>
      <c r="AG195" s="63"/>
      <c r="AH195" s="66">
        <v>0.1</v>
      </c>
      <c r="AI195" s="63">
        <v>150</v>
      </c>
      <c r="AJ195" s="63">
        <v>35</v>
      </c>
      <c r="AK195" s="63"/>
      <c r="AL195" s="63"/>
      <c r="AM195" s="63"/>
      <c r="AN195" s="63">
        <v>8</v>
      </c>
      <c r="AO195" s="63">
        <v>8</v>
      </c>
      <c r="AP195" s="63"/>
      <c r="AQ195" s="63">
        <v>3</v>
      </c>
      <c r="AR195" s="63">
        <v>100</v>
      </c>
      <c r="AS195" s="63"/>
      <c r="AT195" s="63">
        <v>10000</v>
      </c>
      <c r="AU195" s="63">
        <v>200</v>
      </c>
      <c r="AV195" s="63">
        <v>100</v>
      </c>
      <c r="AW195" s="63"/>
      <c r="AX195" s="63">
        <v>7</v>
      </c>
      <c r="AY195" s="63"/>
      <c r="AZ195" s="63"/>
    </row>
  </sheetData>
  <sortState ref="A3:B193">
    <sortCondition ref="A3:A193"/>
  </sortState>
  <mergeCells count="1">
    <mergeCell ref="A1:AZ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H3" activePane="bottomRight" state="frozen"/>
      <selection pane="topRight" activeCell="B1" sqref="B1"/>
      <selection pane="bottomLeft" activeCell="A4" sqref="A4"/>
      <selection pane="bottomRight" sqref="A1:AB1"/>
    </sheetView>
  </sheetViews>
  <sheetFormatPr defaultColWidth="9.109375" defaultRowHeight="14.4" x14ac:dyDescent="0.3"/>
  <cols>
    <col min="1" max="1" width="25.6640625" style="1" customWidth="1"/>
    <col min="2" max="2" width="8.109375" style="11" customWidth="1"/>
    <col min="3" max="3" width="7.88671875" style="1" customWidth="1"/>
    <col min="4" max="4" width="7.88671875" style="12" customWidth="1"/>
    <col min="5" max="6" width="7.88671875" style="1" customWidth="1"/>
    <col min="7" max="8" width="7.88671875" style="12" customWidth="1"/>
    <col min="9" max="12" width="7.88671875" style="1" customWidth="1"/>
    <col min="13" max="14" width="7.88671875" style="12" customWidth="1"/>
    <col min="15" max="15" width="7.88671875" style="1" customWidth="1"/>
    <col min="16" max="17" width="7.88671875" style="7" customWidth="1"/>
    <col min="18" max="18" width="7.88671875" style="1" customWidth="1"/>
    <col min="19" max="25" width="7.88671875" style="7" customWidth="1"/>
    <col min="26" max="26" width="7.88671875" style="1" customWidth="1"/>
    <col min="27" max="28" width="7.88671875" style="12" customWidth="1"/>
    <col min="29" max="16384" width="9.109375" style="1"/>
  </cols>
  <sheetData>
    <row r="1" spans="1:28" ht="15" thickBot="1" x14ac:dyDescent="0.35">
      <c r="A1" s="239"/>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row>
    <row r="2" spans="1:28" s="2" customFormat="1" ht="109.5" customHeight="1" thickBot="1" x14ac:dyDescent="0.35">
      <c r="A2" s="98" t="s">
        <v>379</v>
      </c>
      <c r="B2" s="68" t="s">
        <v>357</v>
      </c>
      <c r="C2" s="69" t="s">
        <v>466</v>
      </c>
      <c r="D2" s="70" t="s">
        <v>409</v>
      </c>
      <c r="E2" s="69" t="s">
        <v>404</v>
      </c>
      <c r="F2" s="69" t="s">
        <v>359</v>
      </c>
      <c r="G2" s="70" t="s">
        <v>410</v>
      </c>
      <c r="H2" s="71" t="s">
        <v>761</v>
      </c>
      <c r="I2" s="69" t="s">
        <v>360</v>
      </c>
      <c r="J2" s="69" t="s">
        <v>361</v>
      </c>
      <c r="K2" s="69" t="s">
        <v>362</v>
      </c>
      <c r="L2" s="69" t="s">
        <v>363</v>
      </c>
      <c r="M2" s="70" t="s">
        <v>380</v>
      </c>
      <c r="N2" s="116" t="s">
        <v>421</v>
      </c>
      <c r="O2" s="69" t="s">
        <v>421</v>
      </c>
      <c r="P2" s="69" t="s">
        <v>1207</v>
      </c>
      <c r="Q2" s="69" t="s">
        <v>1208</v>
      </c>
      <c r="R2" s="70" t="s">
        <v>381</v>
      </c>
      <c r="S2" s="69" t="s">
        <v>789</v>
      </c>
      <c r="T2" s="116" t="s">
        <v>1133</v>
      </c>
      <c r="U2" s="116" t="s">
        <v>1134</v>
      </c>
      <c r="V2" s="116" t="s">
        <v>1135</v>
      </c>
      <c r="W2" s="69" t="s">
        <v>1143</v>
      </c>
      <c r="X2" s="69" t="s">
        <v>402</v>
      </c>
      <c r="Y2" s="69" t="s">
        <v>881</v>
      </c>
      <c r="Z2" s="70" t="s">
        <v>401</v>
      </c>
      <c r="AA2" s="71" t="s">
        <v>760</v>
      </c>
      <c r="AB2" s="176" t="s">
        <v>1340</v>
      </c>
    </row>
    <row r="3" spans="1:28" s="2" customFormat="1" x14ac:dyDescent="0.3">
      <c r="A3" s="98" t="str">
        <f>'Indicator Data'!A6</f>
        <v>Afghanistan</v>
      </c>
      <c r="B3" s="27" t="str">
        <f>'Indicator Data'!B6</f>
        <v>AFG</v>
      </c>
      <c r="C3" s="72">
        <f>IF('Indicator Data'!BR6="No data","x",ROUND(IF('Indicator Data'!BR6&gt;C$195,0,IF('Indicator Data'!BR6&lt;C$194,10,(C$195-'Indicator Data'!BR6)/(C$195-C$194)*10)),1))</f>
        <v>6.3</v>
      </c>
      <c r="D3" s="73">
        <f>IF(C3="x","x",C3)</f>
        <v>6.3</v>
      </c>
      <c r="E3" s="72">
        <f>IF('Indicator Data'!BT6="No data","x",ROUND(IF('Indicator Data'!BT6&gt;E$195,0,IF('Indicator Data'!BT6&lt;E$194,10,(E$195-'Indicator Data'!BT6)/(E$195-E$194)*10)),1))</f>
        <v>8.4</v>
      </c>
      <c r="F3" s="72">
        <f>IF('Indicator Data'!BS6="No data","x",ROUND(IF('Indicator Data'!BS6&gt;F$195,0,IF('Indicator Data'!BS6&lt;F$194,10,(F$195-'Indicator Data'!BS6)/(F$195-F$194)*10)),1))</f>
        <v>7.9</v>
      </c>
      <c r="G3" s="73">
        <f>IF(AND(E3="x",F3="x"),"x",ROUND(AVERAGE(E3,F3),1))</f>
        <v>8.1999999999999993</v>
      </c>
      <c r="H3" s="74">
        <f>ROUND(AVERAGE(D3,G3),1)</f>
        <v>7.3</v>
      </c>
      <c r="I3" s="72">
        <f>IF('Indicator Data'!BV6="No data","x",ROUND(IF('Indicator Data'!BV6^2&gt;I$195,0,IF('Indicator Data'!BV6^2&lt;I$194,10,(I$195-'Indicator Data'!BV6^2)/(I$195-I$194)*10)),1))</f>
        <v>9</v>
      </c>
      <c r="J3" s="72">
        <f>IF(OR('Indicator Data'!BU6=0,'Indicator Data'!BU6="No data"),"x",ROUND(IF('Indicator Data'!BU6&gt;J$195,0,IF('Indicator Data'!BU6&lt;J$194,10,(J$195-'Indicator Data'!BU6)/(J$195-J$194)*10)),1))</f>
        <v>0.2</v>
      </c>
      <c r="K3" s="72">
        <f>IF('Indicator Data'!BW6="No data","x",ROUND(IF('Indicator Data'!BW6&gt;K$195,0,IF('Indicator Data'!BW6&lt;K$194,10,(K$195-'Indicator Data'!BW6)/(K$195-K$194)*10)),1))</f>
        <v>8.6999999999999993</v>
      </c>
      <c r="L3" s="72">
        <f>IF('Indicator Data'!BX6="No data","x",ROUND(IF('Indicator Data'!BX6&gt;L$195,0,IF('Indicator Data'!BX6&lt;L$194,10,(L$195-'Indicator Data'!BX6)/(L$195-L$194)*10)),1))</f>
        <v>7.2</v>
      </c>
      <c r="M3" s="73">
        <f>IF(AND(I3="x",J3="x",K3="x",L3="x"),"x",ROUND(AVERAGE(I3,J3,K3,L3),1))</f>
        <v>6.3</v>
      </c>
      <c r="N3" s="115">
        <f>IF('Indicator Data'!BY6="No data","x",'Indicator Data'!BY6/'Indicator Data'!CL6*100)</f>
        <v>11.039050641644819</v>
      </c>
      <c r="O3" s="72">
        <f>IF(N3="x","x",ROUND(IF(N3&gt;O$195,0,IF(N3&lt;O$194,10,(O$195-N3)/(O$195-O$194)*10)),1))</f>
        <v>9</v>
      </c>
      <c r="P3" s="72">
        <f>IF('Indicator Data'!BZ6="No data","x",ROUND(IF('Indicator Data'!BZ6&gt;P$195,0,IF('Indicator Data'!BZ6&lt;P$194,10,(P$195-'Indicator Data'!BZ6)/(P$195-P$194)*10)),1))</f>
        <v>6.3</v>
      </c>
      <c r="Q3" s="72">
        <f>IF('Indicator Data'!CA6="No data","x",ROUND(IF('Indicator Data'!CA6&gt;Q$195,0,IF('Indicator Data'!CA6&lt;Q$194,10,(Q$195-'Indicator Data'!CA6)/(Q$195-Q$194)*10)),1))</f>
        <v>6.6</v>
      </c>
      <c r="R3" s="73">
        <f>IF(AND(O3="x",P3="x",Q3="x"),"x",ROUND(AVERAGE(O3,Q3,P3),1))</f>
        <v>7.3</v>
      </c>
      <c r="S3" s="72">
        <f>IF('Indicator Data'!CB6="No data","x",ROUND(IF('Indicator Data'!CB6&gt;S$195,0,IF('Indicator Data'!CB6&lt;S$194,10,(S$195-'Indicator Data'!CB6)/(S$195-S$194)*10)),1))</f>
        <v>9.3000000000000007</v>
      </c>
      <c r="T3" s="115">
        <f>IF('Indicator Data'!CC6="No data","x",ROUND(IF('Indicator Data'!CC6&gt;T$195,0,IF('Indicator Data'!CC6&lt;T$194,10,(T$195-'Indicator Data'!CC6)/(T$195-T$194)*10)),1))</f>
        <v>5.8</v>
      </c>
      <c r="U3" s="115">
        <f>IF('Indicator Data'!CD6="No data","x",ROUND(IF('Indicator Data'!CD6&gt;U$195,0,IF('Indicator Data'!CD6&lt;U$194,10,(U$195-'Indicator Data'!CD6)/(U$195-U$194)*10)),1))</f>
        <v>10</v>
      </c>
      <c r="V3" s="115">
        <f>IF('Indicator Data'!CE6="No data","x",ROUND(IF('Indicator Data'!CE6&gt;V$195,0,IF('Indicator Data'!CE6&lt;V$194,10,(V$195-'Indicator Data'!CE6)/(V$195-V$194)*10)),1))</f>
        <v>5.8</v>
      </c>
      <c r="W3" s="72">
        <f>IF(AND(T3="X",U3="x",V3="x"),"x",AVERAGE(T3:V3))</f>
        <v>7.2</v>
      </c>
      <c r="X3" s="72">
        <f>IF('Indicator Data'!CF6="No data","x",ROUND(IF('Indicator Data'!CF6&gt;X$195,0,IF('Indicator Data'!CF6&lt;X$194,10,(X$195-'Indicator Data'!CF6)/(X$195-X$194)*10)),1))</f>
        <v>9.6</v>
      </c>
      <c r="Y3" s="72">
        <f>IF('Indicator Data'!CG6="No data","x",ROUND(IF('Indicator Data'!CG6&gt;Y$195,10,IF('Indicator Data'!CG6&lt;Y$194,0,10-(Y$195-'Indicator Data'!CG6)/(Y$195-Y$194)*10)),1))</f>
        <v>7.1</v>
      </c>
      <c r="Z3" s="73">
        <f t="shared" ref="Z3:Z34" si="0">IF(AND(S3="x",W3="x",X3="x",Y3="x"),"x",ROUND(AVERAGE(S3,W3,X3,Y3),1))</f>
        <v>8.3000000000000007</v>
      </c>
      <c r="AA3" s="74">
        <f t="shared" ref="AA3:AA34" si="1">ROUND(AVERAGE(R3,M3,Z3),1)</f>
        <v>7.3</v>
      </c>
      <c r="AB3" s="177">
        <f>IF('Indicator Data'!CH6="No data","x",ROUND(IF('Indicator Data'!CH6&gt;AB$195,0,IF('Indicator Data'!CH6&lt;AB$194,10,(AB$195-'Indicator Data'!CH6)/(AB$195-AB$194)*10)),1))</f>
        <v>6.5</v>
      </c>
    </row>
    <row r="4" spans="1:28" s="2" customFormat="1" x14ac:dyDescent="0.3">
      <c r="A4" s="98" t="str">
        <f>'Indicator Data'!A7</f>
        <v>Albania</v>
      </c>
      <c r="B4" s="27" t="str">
        <f>'Indicator Data'!B7</f>
        <v>ALB</v>
      </c>
      <c r="C4" s="72" t="str">
        <f>IF('Indicator Data'!BR7="No data","x",ROUND(IF('Indicator Data'!BR7&gt;C$195,0,IF('Indicator Data'!BR7&lt;C$194,10,(C$195-'Indicator Data'!BR7)/(C$195-C$194)*10)),1))</f>
        <v>x</v>
      </c>
      <c r="D4" s="73" t="str">
        <f t="shared" ref="D4:D67" si="2">IF(C4="x","x",C4)</f>
        <v>x</v>
      </c>
      <c r="E4" s="72">
        <f>IF('Indicator Data'!BT7="No data","x",ROUND(IF('Indicator Data'!BT7&gt;E$195,0,IF('Indicator Data'!BT7&lt;E$194,10,(E$195-'Indicator Data'!BT7)/(E$195-E$194)*10)),1))</f>
        <v>6.5</v>
      </c>
      <c r="F4" s="72">
        <f>IF('Indicator Data'!BS7="No data","x",ROUND(IF('Indicator Data'!BS7&gt;F$195,0,IF('Indicator Data'!BS7&lt;F$194,10,(F$195-'Indicator Data'!BS7)/(F$195-F$194)*10)),1))</f>
        <v>4.8</v>
      </c>
      <c r="G4" s="73">
        <f t="shared" ref="G4:G67" si="3">IF(AND(E4="x",F4="x"),"x",ROUND(AVERAGE(E4,F4),1))</f>
        <v>5.7</v>
      </c>
      <c r="H4" s="74">
        <f t="shared" ref="H4:H67" si="4">ROUND(AVERAGE(D4,G4),1)</f>
        <v>5.7</v>
      </c>
      <c r="I4" s="72">
        <f>IF('Indicator Data'!BV7="No data","x",ROUND(IF('Indicator Data'!BV7^2&gt;I$195,0,IF('Indicator Data'!BV7^2&lt;I$194,10,(I$195-'Indicator Data'!BV7^2)/(I$195-I$194)*10)),1))</f>
        <v>0.4</v>
      </c>
      <c r="J4" s="72">
        <f>IF(OR('Indicator Data'!BU7=0,'Indicator Data'!BU7="No data"),"x",ROUND(IF('Indicator Data'!BU7&gt;J$195,0,IF('Indicator Data'!BU7&lt;J$194,10,(J$195-'Indicator Data'!BU7)/(J$195-J$194)*10)),1))</f>
        <v>0</v>
      </c>
      <c r="K4" s="72">
        <f>IF('Indicator Data'!BW7="No data","x",ROUND(IF('Indicator Data'!BW7&gt;K$195,0,IF('Indicator Data'!BW7&lt;K$194,10,(K$195-'Indicator Data'!BW7)/(K$195-K$194)*10)),1))</f>
        <v>2.8</v>
      </c>
      <c r="L4" s="72">
        <f>IF('Indicator Data'!BX7="No data","x",ROUND(IF('Indicator Data'!BX7&gt;L$195,0,IF('Indicator Data'!BX7&lt;L$194,10,(L$195-'Indicator Data'!BX7)/(L$195-L$194)*10)),1))</f>
        <v>5.4</v>
      </c>
      <c r="M4" s="73">
        <f t="shared" ref="M4:M67" si="5">IF(AND(I4="x",J4="x",K4="x",L4="x"),"x",ROUND(AVERAGE(I4,J4,K4,L4),1))</f>
        <v>2.2000000000000002</v>
      </c>
      <c r="N4" s="115">
        <f>IF('Indicator Data'!BY7="No data","x",'Indicator Data'!BY7/'Indicator Data'!CL7*100)</f>
        <v>69.34306569343066</v>
      </c>
      <c r="O4" s="72">
        <f t="shared" ref="O4:O67" si="6">IF(N4="x","x",ROUND(IF(N4&gt;O$195,0,IF(N4&lt;O$194,10,(O$195-N4)/(O$195-O$194)*10)),1))</f>
        <v>3.1</v>
      </c>
      <c r="P4" s="72">
        <f>IF('Indicator Data'!BZ7="No data","x",ROUND(IF('Indicator Data'!BZ7&gt;P$195,0,IF('Indicator Data'!BZ7&lt;P$194,10,(P$195-'Indicator Data'!BZ7)/(P$195-P$194)*10)),1))</f>
        <v>0.3</v>
      </c>
      <c r="Q4" s="72">
        <f>IF('Indicator Data'!CA7="No data","x",ROUND(IF('Indicator Data'!CA7&gt;Q$195,0,IF('Indicator Data'!CA7&lt;Q$194,10,(Q$195-'Indicator Data'!CA7)/(Q$195-Q$194)*10)),1))</f>
        <v>1.8</v>
      </c>
      <c r="R4" s="73">
        <f t="shared" ref="R4:R67" si="7">IF(AND(O4="x",P4="x",Q4="x"),"x",ROUND(AVERAGE(O4,Q4,P4),1))</f>
        <v>1.7</v>
      </c>
      <c r="S4" s="72">
        <f>IF('Indicator Data'!CB7="No data","x",ROUND(IF('Indicator Data'!CB7&gt;S$195,0,IF('Indicator Data'!CB7&lt;S$194,10,(S$195-'Indicator Data'!CB7)/(S$195-S$194)*10)),1))</f>
        <v>7</v>
      </c>
      <c r="T4" s="115">
        <f>IF('Indicator Data'!CC7="No data","x",ROUND(IF('Indicator Data'!CC7&gt;T$195,0,IF('Indicator Data'!CC7&lt;T$194,10,(T$195-'Indicator Data'!CC7)/(T$195-T$194)*10)),1))</f>
        <v>0</v>
      </c>
      <c r="U4" s="115">
        <f>IF('Indicator Data'!CD7="No data","x",ROUND(IF('Indicator Data'!CD7&gt;U$195,0,IF('Indicator Data'!CD7&lt;U$194,10,(U$195-'Indicator Data'!CD7)/(U$195-U$194)*10)),1))</f>
        <v>0.2</v>
      </c>
      <c r="V4" s="115">
        <f>IF('Indicator Data'!CE7="No data","x",ROUND(IF('Indicator Data'!CE7&gt;V$195,0,IF('Indicator Data'!CE7&lt;V$194,10,(V$195-'Indicator Data'!CE7)/(V$195-V$194)*10)),1))</f>
        <v>0</v>
      </c>
      <c r="W4" s="72">
        <f t="shared" ref="W4:W67" si="8">IF(AND(T4="X",U4="x",V4="x"),"x",AVERAGE(T4:V4))</f>
        <v>6.6666666666666666E-2</v>
      </c>
      <c r="X4" s="72">
        <f>IF('Indicator Data'!CF7="No data","x",ROUND(IF('Indicator Data'!CF7&gt;X$195,0,IF('Indicator Data'!CF7&lt;X$194,10,(X$195-'Indicator Data'!CF7)/(X$195-X$194)*10)),1))</f>
        <v>7.6</v>
      </c>
      <c r="Y4" s="72">
        <f>IF('Indicator Data'!CG7="No data","x",ROUND(IF('Indicator Data'!CG7&gt;Y$195,10,IF('Indicator Data'!CG7&lt;Y$194,0,10-(Y$195-'Indicator Data'!CG7)/(Y$195-Y$194)*10)),1))</f>
        <v>0.2</v>
      </c>
      <c r="Z4" s="73">
        <f t="shared" si="0"/>
        <v>3.7</v>
      </c>
      <c r="AA4" s="74">
        <f t="shared" si="1"/>
        <v>2.5</v>
      </c>
      <c r="AB4" s="177" t="str">
        <f>IF('Indicator Data'!CH7="No data","x",ROUND(IF('Indicator Data'!CH7&gt;AB$195,0,IF('Indicator Data'!CH7&lt;AB$194,10,(AB$195-'Indicator Data'!CH7)/(AB$195-AB$194)*10)),1))</f>
        <v>x</v>
      </c>
    </row>
    <row r="5" spans="1:28" s="2" customFormat="1" x14ac:dyDescent="0.3">
      <c r="A5" s="98" t="str">
        <f>'Indicator Data'!A8</f>
        <v>Algeria</v>
      </c>
      <c r="B5" s="27" t="str">
        <f>'Indicator Data'!B8</f>
        <v>DZA</v>
      </c>
      <c r="C5" s="72">
        <f>IF('Indicator Data'!BR8="No data","x",ROUND(IF('Indicator Data'!BR8&gt;C$195,0,IF('Indicator Data'!BR8&lt;C$194,10,(C$195-'Indicator Data'!BR8)/(C$195-C$194)*10)),1))</f>
        <v>3.5</v>
      </c>
      <c r="D5" s="73">
        <f t="shared" si="2"/>
        <v>3.5</v>
      </c>
      <c r="E5" s="72">
        <f>IF('Indicator Data'!BT8="No data","x",ROUND(IF('Indicator Data'!BT8&gt;E$195,0,IF('Indicator Data'!BT8&lt;E$194,10,(E$195-'Indicator Data'!BT8)/(E$195-E$194)*10)),1))</f>
        <v>6.5</v>
      </c>
      <c r="F5" s="72">
        <f>IF('Indicator Data'!BS8="No data","x",ROUND(IF('Indicator Data'!BS8&gt;F$195,0,IF('Indicator Data'!BS8&lt;F$194,10,(F$195-'Indicator Data'!BS8)/(F$195-F$194)*10)),1))</f>
        <v>5.9</v>
      </c>
      <c r="G5" s="73">
        <f t="shared" si="3"/>
        <v>6.2</v>
      </c>
      <c r="H5" s="74">
        <f t="shared" si="4"/>
        <v>4.9000000000000004</v>
      </c>
      <c r="I5" s="72">
        <f>IF('Indicator Data'!BV8="No data","x",ROUND(IF('Indicator Data'!BV8^2&gt;I$195,0,IF('Indicator Data'!BV8^2&lt;I$194,10,(I$195-'Indicator Data'!BV8^2)/(I$195-I$194)*10)),1))</f>
        <v>3.7</v>
      </c>
      <c r="J5" s="72">
        <f>IF(OR('Indicator Data'!BU8=0,'Indicator Data'!BU8="No data"),"x",ROUND(IF('Indicator Data'!BU8&gt;J$195,0,IF('Indicator Data'!BU8&lt;J$194,10,(J$195-'Indicator Data'!BU8)/(J$195-J$194)*10)),1))</f>
        <v>0</v>
      </c>
      <c r="K5" s="72">
        <f>IF('Indicator Data'!BW8="No data","x",ROUND(IF('Indicator Data'!BW8&gt;K$195,0,IF('Indicator Data'!BW8&lt;K$194,10,(K$195-'Indicator Data'!BW8)/(K$195-K$194)*10)),1))</f>
        <v>5.0999999999999996</v>
      </c>
      <c r="L5" s="72">
        <f>IF('Indicator Data'!BX8="No data","x",ROUND(IF('Indicator Data'!BX8&gt;L$195,0,IF('Indicator Data'!BX8&lt;L$194,10,(L$195-'Indicator Data'!BX8)/(L$195-L$194)*10)),1))</f>
        <v>4.5</v>
      </c>
      <c r="M5" s="73">
        <f t="shared" si="5"/>
        <v>3.3</v>
      </c>
      <c r="N5" s="115">
        <f>IF('Indicator Data'!BY8="No data","x",'Indicator Data'!BY8/'Indicator Data'!CL8*100)</f>
        <v>4.6184722093931327</v>
      </c>
      <c r="O5" s="72">
        <f t="shared" si="6"/>
        <v>9.6</v>
      </c>
      <c r="P5" s="72">
        <f>IF('Indicator Data'!BZ8="No data","x",ROUND(IF('Indicator Data'!BZ8&gt;P$195,0,IF('Indicator Data'!BZ8&lt;P$194,10,(P$195-'Indicator Data'!BZ8)/(P$195-P$194)*10)),1))</f>
        <v>1.4</v>
      </c>
      <c r="Q5" s="72">
        <f>IF('Indicator Data'!CA8="No data","x",ROUND(IF('Indicator Data'!CA8&gt;Q$195,0,IF('Indicator Data'!CA8&lt;Q$194,10,(Q$195-'Indicator Data'!CA8)/(Q$195-Q$194)*10)),1))</f>
        <v>1.3</v>
      </c>
      <c r="R5" s="73">
        <f t="shared" si="7"/>
        <v>4.0999999999999996</v>
      </c>
      <c r="S5" s="72">
        <f>IF('Indicator Data'!CB8="No data","x",ROUND(IF('Indicator Data'!CB8&gt;S$195,0,IF('Indicator Data'!CB8&lt;S$194,10,(S$195-'Indicator Data'!CB8)/(S$195-S$194)*10)),1))</f>
        <v>5.4</v>
      </c>
      <c r="T5" s="115">
        <f>IF('Indicator Data'!CC8="No data","x",ROUND(IF('Indicator Data'!CC8&gt;T$195,0,IF('Indicator Data'!CC8&lt;T$194,10,(T$195-'Indicator Data'!CC8)/(T$195-T$194)*10)),1))</f>
        <v>1.4</v>
      </c>
      <c r="U5" s="115">
        <f>IF('Indicator Data'!CD8="No data","x",ROUND(IF('Indicator Data'!CD8&gt;U$195,0,IF('Indicator Data'!CD8&lt;U$194,10,(U$195-'Indicator Data'!CD8)/(U$195-U$194)*10)),1))</f>
        <v>1.2</v>
      </c>
      <c r="V5" s="115">
        <f>IF('Indicator Data'!CE8="No data","x",ROUND(IF('Indicator Data'!CE8&gt;V$195,0,IF('Indicator Data'!CE8&lt;V$194,10,(V$195-'Indicator Data'!CE8)/(V$195-V$194)*10)),1))</f>
        <v>1.7</v>
      </c>
      <c r="W5" s="72">
        <f t="shared" si="8"/>
        <v>1.4333333333333333</v>
      </c>
      <c r="X5" s="72">
        <f>IF('Indicator Data'!CF8="No data","x",ROUND(IF('Indicator Data'!CF8&gt;X$195,0,IF('Indicator Data'!CF8&lt;X$194,10,(X$195-'Indicator Data'!CF8)/(X$195-X$194)*10)),1))</f>
        <v>6.8</v>
      </c>
      <c r="Y5" s="72">
        <f>IF('Indicator Data'!CG8="No data","x",ROUND(IF('Indicator Data'!CG8&gt;Y$195,10,IF('Indicator Data'!CG8&lt;Y$194,0,10-(Y$195-'Indicator Data'!CG8)/(Y$195-Y$194)*10)),1))</f>
        <v>1.2</v>
      </c>
      <c r="Z5" s="73">
        <f t="shared" si="0"/>
        <v>3.7</v>
      </c>
      <c r="AA5" s="74">
        <f t="shared" si="1"/>
        <v>3.7</v>
      </c>
      <c r="AB5" s="177">
        <f>IF('Indicator Data'!CH8="No data","x",ROUND(IF('Indicator Data'!CH8&gt;AB$195,0,IF('Indicator Data'!CH8&lt;AB$194,10,(AB$195-'Indicator Data'!CH8)/(AB$195-AB$194)*10)),1))</f>
        <v>2</v>
      </c>
    </row>
    <row r="6" spans="1:28" s="2" customFormat="1" x14ac:dyDescent="0.3">
      <c r="A6" s="98" t="str">
        <f>'Indicator Data'!A9</f>
        <v>Angola</v>
      </c>
      <c r="B6" s="27" t="str">
        <f>'Indicator Data'!B9</f>
        <v>AGO</v>
      </c>
      <c r="C6" s="72">
        <f>IF('Indicator Data'!BR9="No data","x",ROUND(IF('Indicator Data'!BR9&gt;C$195,0,IF('Indicator Data'!BR9&lt;C$194,10,(C$195-'Indicator Data'!BR9)/(C$195-C$194)*10)),1))</f>
        <v>5.3</v>
      </c>
      <c r="D6" s="73">
        <f t="shared" si="2"/>
        <v>5.3</v>
      </c>
      <c r="E6" s="72">
        <f>IF('Indicator Data'!BT9="No data","x",ROUND(IF('Indicator Data'!BT9&gt;E$195,0,IF('Indicator Data'!BT9&lt;E$194,10,(E$195-'Indicator Data'!BT9)/(E$195-E$194)*10)),1))</f>
        <v>7.4</v>
      </c>
      <c r="F6" s="72">
        <f>IF('Indicator Data'!BS9="No data","x",ROUND(IF('Indicator Data'!BS9&gt;F$195,0,IF('Indicator Data'!BS9&lt;F$194,10,(F$195-'Indicator Data'!BS9)/(F$195-F$194)*10)),1))</f>
        <v>7.1</v>
      </c>
      <c r="G6" s="73">
        <f t="shared" si="3"/>
        <v>7.3</v>
      </c>
      <c r="H6" s="74">
        <f t="shared" si="4"/>
        <v>6.3</v>
      </c>
      <c r="I6" s="72">
        <f>IF('Indicator Data'!BV9="No data","x",ROUND(IF('Indicator Data'!BV9^2&gt;I$195,0,IF('Indicator Data'!BV9^2&lt;I$194,10,(I$195-'Indicator Data'!BV9^2)/(I$195-I$194)*10)),1))</f>
        <v>6.2</v>
      </c>
      <c r="J6" s="72">
        <f>IF(OR('Indicator Data'!BU9=0,'Indicator Data'!BU9="No data"),"x",ROUND(IF('Indicator Data'!BU9&gt;J$195,0,IF('Indicator Data'!BU9&lt;J$194,10,(J$195-'Indicator Data'!BU9)/(J$195-J$194)*10)),1))</f>
        <v>5.8</v>
      </c>
      <c r="K6" s="72">
        <f>IF('Indicator Data'!BW9="No data","x",ROUND(IF('Indicator Data'!BW9&gt;K$195,0,IF('Indicator Data'!BW9&lt;K$194,10,(K$195-'Indicator Data'!BW9)/(K$195-K$194)*10)),1))</f>
        <v>8.6</v>
      </c>
      <c r="L6" s="72">
        <f>IF('Indicator Data'!BX9="No data","x",ROUND(IF('Indicator Data'!BX9&gt;L$195,0,IF('Indicator Data'!BX9&lt;L$194,10,(L$195-'Indicator Data'!BX9)/(L$195-L$194)*10)),1))</f>
        <v>8</v>
      </c>
      <c r="M6" s="73">
        <f t="shared" si="5"/>
        <v>7.2</v>
      </c>
      <c r="N6" s="115">
        <f>IF('Indicator Data'!BY9="No data","x",'Indicator Data'!BY9/'Indicator Data'!CL9*100)</f>
        <v>4.0907997112376675</v>
      </c>
      <c r="O6" s="72">
        <f t="shared" si="6"/>
        <v>9.6999999999999993</v>
      </c>
      <c r="P6" s="72">
        <f>IF('Indicator Data'!BZ9="No data","x",ROUND(IF('Indicator Data'!BZ9&gt;P$195,0,IF('Indicator Data'!BZ9&lt;P$194,10,(P$195-'Indicator Data'!BZ9)/(P$195-P$194)*10)),1))</f>
        <v>5.6</v>
      </c>
      <c r="Q6" s="72">
        <f>IF('Indicator Data'!CA9="No data","x",ROUND(IF('Indicator Data'!CA9&gt;Q$195,0,IF('Indicator Data'!CA9&lt;Q$194,10,(Q$195-'Indicator Data'!CA9)/(Q$195-Q$194)*10)),1))</f>
        <v>8.8000000000000007</v>
      </c>
      <c r="R6" s="73">
        <f t="shared" si="7"/>
        <v>8</v>
      </c>
      <c r="S6" s="72">
        <f>IF('Indicator Data'!CB9="No data","x",ROUND(IF('Indicator Data'!CB9&gt;S$195,0,IF('Indicator Data'!CB9&lt;S$194,10,(S$195-'Indicator Data'!CB9)/(S$195-S$194)*10)),1))</f>
        <v>9.5</v>
      </c>
      <c r="T6" s="115">
        <f>IF('Indicator Data'!CC9="No data","x",ROUND(IF('Indicator Data'!CC9&gt;T$195,0,IF('Indicator Data'!CC9&lt;T$194,10,(T$195-'Indicator Data'!CC9)/(T$195-T$194)*10)),1))</f>
        <v>8</v>
      </c>
      <c r="U6" s="115">
        <f>IF('Indicator Data'!CD9="No data","x",ROUND(IF('Indicator Data'!CD9&gt;U$195,0,IF('Indicator Data'!CD9&lt;U$194,10,(U$195-'Indicator Data'!CD9)/(U$195-U$194)*10)),1))</f>
        <v>10</v>
      </c>
      <c r="V6" s="115">
        <f>IF('Indicator Data'!CE9="No data","x",ROUND(IF('Indicator Data'!CE9&gt;V$195,0,IF('Indicator Data'!CE9&lt;V$194,10,(V$195-'Indicator Data'!CE9)/(V$195-V$194)*10)),1))</f>
        <v>6.8</v>
      </c>
      <c r="W6" s="72">
        <f t="shared" si="8"/>
        <v>8.2666666666666675</v>
      </c>
      <c r="X6" s="72">
        <f>IF('Indicator Data'!CF9="No data","x",ROUND(IF('Indicator Data'!CF9&gt;X$195,0,IF('Indicator Data'!CF9&lt;X$194,10,(X$195-'Indicator Data'!CF9)/(X$195-X$194)*10)),1))</f>
        <v>9.5</v>
      </c>
      <c r="Y6" s="72">
        <f>IF('Indicator Data'!CG9="No data","x",ROUND(IF('Indicator Data'!CG9&gt;Y$195,10,IF('Indicator Data'!CG9&lt;Y$194,0,10-(Y$195-'Indicator Data'!CG9)/(Y$195-Y$194)*10)),1))</f>
        <v>2.7</v>
      </c>
      <c r="Z6" s="73">
        <f t="shared" si="0"/>
        <v>7.5</v>
      </c>
      <c r="AA6" s="74">
        <f t="shared" si="1"/>
        <v>7.6</v>
      </c>
      <c r="AB6" s="177">
        <f>IF('Indicator Data'!CH9="No data","x",ROUND(IF('Indicator Data'!CH9&gt;AB$195,0,IF('Indicator Data'!CH9&lt;AB$194,10,(AB$195-'Indicator Data'!CH9)/(AB$195-AB$194)*10)),1))</f>
        <v>4.0999999999999996</v>
      </c>
    </row>
    <row r="7" spans="1:28" s="2" customFormat="1" x14ac:dyDescent="0.3">
      <c r="A7" s="98" t="str">
        <f>'Indicator Data'!A10</f>
        <v>Antigua and Barbuda</v>
      </c>
      <c r="B7" s="27" t="str">
        <f>'Indicator Data'!B10</f>
        <v>ATG</v>
      </c>
      <c r="C7" s="72">
        <f>IF('Indicator Data'!BR10="No data","x",ROUND(IF('Indicator Data'!BR10&gt;C$195,0,IF('Indicator Data'!BR10&lt;C$194,10,(C$195-'Indicator Data'!BR10)/(C$195-C$194)*10)),1))</f>
        <v>5.4</v>
      </c>
      <c r="D7" s="73">
        <f t="shared" si="2"/>
        <v>5.4</v>
      </c>
      <c r="E7" s="72" t="str">
        <f>IF('Indicator Data'!BT10="No data","x",ROUND(IF('Indicator Data'!BT10&gt;E$195,0,IF('Indicator Data'!BT10&lt;E$194,10,(E$195-'Indicator Data'!BT10)/(E$195-E$194)*10)),1))</f>
        <v>x</v>
      </c>
      <c r="F7" s="72">
        <f>IF('Indicator Data'!BS10="No data","x",ROUND(IF('Indicator Data'!BS10&gt;F$195,0,IF('Indicator Data'!BS10&lt;F$194,10,(F$195-'Indicator Data'!BS10)/(F$195-F$194)*10)),1))</f>
        <v>5</v>
      </c>
      <c r="G7" s="73">
        <f t="shared" si="3"/>
        <v>5</v>
      </c>
      <c r="H7" s="74">
        <f t="shared" si="4"/>
        <v>5.2</v>
      </c>
      <c r="I7" s="72">
        <f>IF('Indicator Data'!BV10="No data","x",ROUND(IF('Indicator Data'!BV10^2&gt;I$195,0,IF('Indicator Data'!BV10^2&lt;I$194,10,(I$195-'Indicator Data'!BV10^2)/(I$195-I$194)*10)),1))</f>
        <v>0.2</v>
      </c>
      <c r="J7" s="72">
        <f>IF(OR('Indicator Data'!BU10=0,'Indicator Data'!BU10="No data"),"x",ROUND(IF('Indicator Data'!BU10&gt;J$195,0,IF('Indicator Data'!BU10&lt;J$194,10,(J$195-'Indicator Data'!BU10)/(J$195-J$194)*10)),1))</f>
        <v>0</v>
      </c>
      <c r="K7" s="72">
        <f>IF('Indicator Data'!BW10="No data","x",ROUND(IF('Indicator Data'!BW10&gt;K$195,0,IF('Indicator Data'!BW10&lt;K$194,10,(K$195-'Indicator Data'!BW10)/(K$195-K$194)*10)),1))</f>
        <v>2.4</v>
      </c>
      <c r="L7" s="72">
        <f>IF('Indicator Data'!BX10="No data","x",ROUND(IF('Indicator Data'!BX10&gt;L$195,0,IF('Indicator Data'!BX10&lt;L$194,10,(L$195-'Indicator Data'!BX10)/(L$195-L$194)*10)),1))</f>
        <v>0.4</v>
      </c>
      <c r="M7" s="73">
        <f t="shared" si="5"/>
        <v>0.8</v>
      </c>
      <c r="N7" s="115">
        <f>IF('Indicator Data'!BY10="No data","x",'Indicator Data'!BY10/'Indicator Data'!CL10*100)</f>
        <v>222.72727272727272</v>
      </c>
      <c r="O7" s="72">
        <f t="shared" si="6"/>
        <v>0</v>
      </c>
      <c r="P7" s="72">
        <f>IF('Indicator Data'!BZ10="No data","x",ROUND(IF('Indicator Data'!BZ10&gt;P$195,0,IF('Indicator Data'!BZ10&lt;P$194,10,(P$195-'Indicator Data'!BZ10)/(P$195-P$194)*10)),1))</f>
        <v>1.4</v>
      </c>
      <c r="Q7" s="72">
        <f>IF('Indicator Data'!CA10="No data","x",ROUND(IF('Indicator Data'!CA10&gt;Q$195,0,IF('Indicator Data'!CA10&lt;Q$194,10,(Q$195-'Indicator Data'!CA10)/(Q$195-Q$194)*10)),1))</f>
        <v>0.7</v>
      </c>
      <c r="R7" s="73">
        <f t="shared" si="7"/>
        <v>0.7</v>
      </c>
      <c r="S7" s="72">
        <f>IF('Indicator Data'!CB10="No data","x",ROUND(IF('Indicator Data'!CB10&gt;S$195,0,IF('Indicator Data'!CB10&lt;S$194,10,(S$195-'Indicator Data'!CB10)/(S$195-S$194)*10)),1))</f>
        <v>3.1</v>
      </c>
      <c r="T7" s="115">
        <f>IF('Indicator Data'!CC10="No data","x",ROUND(IF('Indicator Data'!CC10&gt;T$195,0,IF('Indicator Data'!CC10&lt;T$194,10,(T$195-'Indicator Data'!CC10)/(T$195-T$194)*10)),1))</f>
        <v>0.7</v>
      </c>
      <c r="U7" s="115">
        <f>IF('Indicator Data'!CD10="No data","x",ROUND(IF('Indicator Data'!CD10&gt;U$195,0,IF('Indicator Data'!CD10&lt;U$194,10,(U$195-'Indicator Data'!CD10)/(U$195-U$194)*10)),1))</f>
        <v>5.3</v>
      </c>
      <c r="V7" s="115" t="str">
        <f>IF('Indicator Data'!CE10="No data","x",ROUND(IF('Indicator Data'!CE10&gt;V$195,0,IF('Indicator Data'!CE10&lt;V$194,10,(V$195-'Indicator Data'!CE10)/(V$195-V$194)*10)),1))</f>
        <v>x</v>
      </c>
      <c r="W7" s="72">
        <f t="shared" si="8"/>
        <v>3</v>
      </c>
      <c r="X7" s="72">
        <f>IF('Indicator Data'!CF10="No data","x",ROUND(IF('Indicator Data'!CF10&gt;X$195,0,IF('Indicator Data'!CF10&lt;X$194,10,(X$195-'Indicator Data'!CF10)/(X$195-X$194)*10)),1))</f>
        <v>6.9</v>
      </c>
      <c r="Y7" s="72">
        <f>IF('Indicator Data'!CG10="No data","x",ROUND(IF('Indicator Data'!CG10&gt;Y$195,10,IF('Indicator Data'!CG10&lt;Y$194,0,10-(Y$195-'Indicator Data'!CG10)/(Y$195-Y$194)*10)),1))</f>
        <v>0.5</v>
      </c>
      <c r="Z7" s="73">
        <f t="shared" si="0"/>
        <v>3.4</v>
      </c>
      <c r="AA7" s="74">
        <f t="shared" si="1"/>
        <v>1.6</v>
      </c>
      <c r="AB7" s="177">
        <f>IF('Indicator Data'!CH10="No data","x",ROUND(IF('Indicator Data'!CH10&gt;AB$195,0,IF('Indicator Data'!CH10&lt;AB$194,10,(AB$195-'Indicator Data'!CH10)/(AB$195-AB$194)*10)),1))</f>
        <v>5.8</v>
      </c>
    </row>
    <row r="8" spans="1:28" s="2" customFormat="1" x14ac:dyDescent="0.3">
      <c r="A8" s="98" t="str">
        <f>'Indicator Data'!A11</f>
        <v>Argentina</v>
      </c>
      <c r="B8" s="27" t="str">
        <f>'Indicator Data'!B11</f>
        <v>ARG</v>
      </c>
      <c r="C8" s="72">
        <f>IF('Indicator Data'!BR11="No data","x",ROUND(IF('Indicator Data'!BR11&gt;C$195,0,IF('Indicator Data'!BR11&lt;C$194,10,(C$195-'Indicator Data'!BR11)/(C$195-C$194)*10)),1))</f>
        <v>3.8</v>
      </c>
      <c r="D8" s="73">
        <f t="shared" si="2"/>
        <v>3.8</v>
      </c>
      <c r="E8" s="72">
        <f>IF('Indicator Data'!BT11="No data","x",ROUND(IF('Indicator Data'!BT11&gt;E$195,0,IF('Indicator Data'!BT11&lt;E$194,10,(E$195-'Indicator Data'!BT11)/(E$195-E$194)*10)),1))</f>
        <v>5.5</v>
      </c>
      <c r="F8" s="72">
        <f>IF('Indicator Data'!BS11="No data","x",ROUND(IF('Indicator Data'!BS11&gt;F$195,0,IF('Indicator Data'!BS11&lt;F$194,10,(F$195-'Indicator Data'!BS11)/(F$195-F$194)*10)),1))</f>
        <v>4.9000000000000004</v>
      </c>
      <c r="G8" s="73">
        <f t="shared" si="3"/>
        <v>5.2</v>
      </c>
      <c r="H8" s="74">
        <f t="shared" si="4"/>
        <v>4.5</v>
      </c>
      <c r="I8" s="72">
        <f>IF('Indicator Data'!BV11="No data","x",ROUND(IF('Indicator Data'!BV11^2&gt;I$195,0,IF('Indicator Data'!BV11^2&lt;I$194,10,(I$195-'Indicator Data'!BV11^2)/(I$195-I$194)*10)),1))</f>
        <v>0.2</v>
      </c>
      <c r="J8" s="72">
        <f>IF(OR('Indicator Data'!BU11=0,'Indicator Data'!BU11="No data"),"x",ROUND(IF('Indicator Data'!BU11&gt;J$195,0,IF('Indicator Data'!BU11&lt;J$194,10,(J$195-'Indicator Data'!BU11)/(J$195-J$194)*10)),1))</f>
        <v>0</v>
      </c>
      <c r="K8" s="72">
        <f>IF('Indicator Data'!BW11="No data","x",ROUND(IF('Indicator Data'!BW11&gt;K$195,0,IF('Indicator Data'!BW11&lt;K$194,10,(K$195-'Indicator Data'!BW11)/(K$195-K$194)*10)),1))</f>
        <v>2.6</v>
      </c>
      <c r="L8" s="72">
        <f>IF('Indicator Data'!BX11="No data","x",ROUND(IF('Indicator Data'!BX11&gt;L$195,0,IF('Indicator Data'!BX11&lt;L$194,10,(L$195-'Indicator Data'!BX11)/(L$195-L$194)*10)),1))</f>
        <v>3.5</v>
      </c>
      <c r="M8" s="73">
        <f t="shared" si="5"/>
        <v>1.6</v>
      </c>
      <c r="N8" s="115">
        <f>IF('Indicator Data'!BY11="No data","x",'Indicator Data'!BY11/'Indicator Data'!CL11*100)</f>
        <v>19.001056020228816</v>
      </c>
      <c r="O8" s="72">
        <f t="shared" si="6"/>
        <v>8.1999999999999993</v>
      </c>
      <c r="P8" s="72">
        <f>IF('Indicator Data'!BZ11="No data","x",ROUND(IF('Indicator Data'!BZ11&gt;P$195,0,IF('Indicator Data'!BZ11&lt;P$194,10,(P$195-'Indicator Data'!BZ11)/(P$195-P$194)*10)),1))</f>
        <v>0.6</v>
      </c>
      <c r="Q8" s="72">
        <f>IF('Indicator Data'!CA11="No data","x",ROUND(IF('Indicator Data'!CA11&gt;Q$195,0,IF('Indicator Data'!CA11&lt;Q$194,10,(Q$195-'Indicator Data'!CA11)/(Q$195-Q$194)*10)),1))</f>
        <v>0.2</v>
      </c>
      <c r="R8" s="73">
        <f t="shared" si="7"/>
        <v>3</v>
      </c>
      <c r="S8" s="72">
        <f>IF('Indicator Data'!CB11="No data","x",ROUND(IF('Indicator Data'!CB11&gt;S$195,0,IF('Indicator Data'!CB11&lt;S$194,10,(S$195-'Indicator Data'!CB11)/(S$195-S$194)*10)),1))</f>
        <v>0.1</v>
      </c>
      <c r="T8" s="115">
        <f>IF('Indicator Data'!CC11="No data","x",ROUND(IF('Indicator Data'!CC11&gt;T$195,0,IF('Indicator Data'!CC11&lt;T$194,10,(T$195-'Indicator Data'!CC11)/(T$195-T$194)*10)),1))</f>
        <v>2.2000000000000002</v>
      </c>
      <c r="U8" s="115">
        <f>IF('Indicator Data'!CD11="No data","x",ROUND(IF('Indicator Data'!CD11&gt;U$195,0,IF('Indicator Data'!CD11&lt;U$194,10,(U$195-'Indicator Data'!CD11)/(U$195-U$194)*10)),1))</f>
        <v>1.7</v>
      </c>
      <c r="V8" s="115">
        <f>IF('Indicator Data'!CE11="No data","x",ROUND(IF('Indicator Data'!CE11&gt;V$195,0,IF('Indicator Data'!CE11&lt;V$194,10,(V$195-'Indicator Data'!CE11)/(V$195-V$194)*10)),1))</f>
        <v>3.9</v>
      </c>
      <c r="W8" s="72">
        <f t="shared" si="8"/>
        <v>2.6</v>
      </c>
      <c r="X8" s="72">
        <f>IF('Indicator Data'!CF11="No data","x",ROUND(IF('Indicator Data'!CF11&gt;X$195,0,IF('Indicator Data'!CF11&lt;X$194,10,(X$195-'Indicator Data'!CF11)/(X$195-X$194)*10)),1))</f>
        <v>5</v>
      </c>
      <c r="Y8" s="72">
        <f>IF('Indicator Data'!CG11="No data","x",ROUND(IF('Indicator Data'!CG11&gt;Y$195,10,IF('Indicator Data'!CG11&lt;Y$194,0,10-(Y$195-'Indicator Data'!CG11)/(Y$195-Y$194)*10)),1))</f>
        <v>0.4</v>
      </c>
      <c r="Z8" s="73">
        <f t="shared" si="0"/>
        <v>2</v>
      </c>
      <c r="AA8" s="74">
        <f t="shared" si="1"/>
        <v>2.2000000000000002</v>
      </c>
      <c r="AB8" s="177">
        <f>IF('Indicator Data'!CH11="No data","x",ROUND(IF('Indicator Data'!CH11&gt;AB$195,0,IF('Indicator Data'!CH11&lt;AB$194,10,(AB$195-'Indicator Data'!CH11)/(AB$195-AB$194)*10)),1))</f>
        <v>3.6</v>
      </c>
    </row>
    <row r="9" spans="1:28" s="2" customFormat="1" x14ac:dyDescent="0.3">
      <c r="A9" s="98" t="str">
        <f>'Indicator Data'!A12</f>
        <v>Armenia</v>
      </c>
      <c r="B9" s="27" t="str">
        <f>'Indicator Data'!B12</f>
        <v>ARM</v>
      </c>
      <c r="C9" s="72">
        <f>IF('Indicator Data'!BR12="No data","x",ROUND(IF('Indicator Data'!BR12&gt;C$195,0,IF('Indicator Data'!BR12&lt;C$194,10,(C$195-'Indicator Data'!BR12)/(C$195-C$194)*10)),1))</f>
        <v>7.5</v>
      </c>
      <c r="D9" s="73">
        <f t="shared" si="2"/>
        <v>7.5</v>
      </c>
      <c r="E9" s="72">
        <f>IF('Indicator Data'!BT12="No data","x",ROUND(IF('Indicator Data'!BT12&gt;E$195,0,IF('Indicator Data'!BT12&lt;E$194,10,(E$195-'Indicator Data'!BT12)/(E$195-E$194)*10)),1))</f>
        <v>5.8</v>
      </c>
      <c r="F9" s="72">
        <f>IF('Indicator Data'!BS12="No data","x",ROUND(IF('Indicator Data'!BS12&gt;F$195,0,IF('Indicator Data'!BS12&lt;F$194,10,(F$195-'Indicator Data'!BS12)/(F$195-F$194)*10)),1))</f>
        <v>5</v>
      </c>
      <c r="G9" s="73">
        <f t="shared" si="3"/>
        <v>5.4</v>
      </c>
      <c r="H9" s="74">
        <f t="shared" si="4"/>
        <v>6.5</v>
      </c>
      <c r="I9" s="72">
        <f>IF('Indicator Data'!BV12="No data","x",ROUND(IF('Indicator Data'!BV12^2&gt;I$195,0,IF('Indicator Data'!BV12^2&lt;I$194,10,(I$195-'Indicator Data'!BV12^2)/(I$195-I$194)*10)),1))</f>
        <v>0.1</v>
      </c>
      <c r="J9" s="72">
        <f>IF(OR('Indicator Data'!BU12=0,'Indicator Data'!BU12="No data"),"x",ROUND(IF('Indicator Data'!BU12&gt;J$195,0,IF('Indicator Data'!BU12&lt;J$194,10,(J$195-'Indicator Data'!BU12)/(J$195-J$194)*10)),1))</f>
        <v>0</v>
      </c>
      <c r="K9" s="72">
        <f>IF('Indicator Data'!BW12="No data","x",ROUND(IF('Indicator Data'!BW12&gt;K$195,0,IF('Indicator Data'!BW12&lt;K$194,10,(K$195-'Indicator Data'!BW12)/(K$195-K$194)*10)),1))</f>
        <v>3.5</v>
      </c>
      <c r="L9" s="72">
        <f>IF('Indicator Data'!BX12="No data","x",ROUND(IF('Indicator Data'!BX12&gt;L$195,0,IF('Indicator Data'!BX12&lt;L$194,10,(L$195-'Indicator Data'!BX12)/(L$195-L$194)*10)),1))</f>
        <v>4</v>
      </c>
      <c r="M9" s="73">
        <f t="shared" si="5"/>
        <v>1.9</v>
      </c>
      <c r="N9" s="115">
        <f>IF('Indicator Data'!BY12="No data","x",'Indicator Data'!BY12/'Indicator Data'!CL12*100)</f>
        <v>70.224719101123597</v>
      </c>
      <c r="O9" s="72">
        <f t="shared" si="6"/>
        <v>3</v>
      </c>
      <c r="P9" s="72">
        <f>IF('Indicator Data'!BZ12="No data","x",ROUND(IF('Indicator Data'!BZ12&gt;P$195,0,IF('Indicator Data'!BZ12&lt;P$194,10,(P$195-'Indicator Data'!BZ12)/(P$195-P$194)*10)),1))</f>
        <v>0.7</v>
      </c>
      <c r="Q9" s="72">
        <f>IF('Indicator Data'!CA12="No data","x",ROUND(IF('Indicator Data'!CA12&gt;Q$195,0,IF('Indicator Data'!CA12&lt;Q$194,10,(Q$195-'Indicator Data'!CA12)/(Q$195-Q$194)*10)),1))</f>
        <v>0</v>
      </c>
      <c r="R9" s="73">
        <f t="shared" si="7"/>
        <v>1.2</v>
      </c>
      <c r="S9" s="72">
        <f>IF('Indicator Data'!CB12="No data","x",ROUND(IF('Indicator Data'!CB12&gt;S$195,0,IF('Indicator Data'!CB12&lt;S$194,10,(S$195-'Indicator Data'!CB12)/(S$195-S$194)*10)),1))</f>
        <v>2.8</v>
      </c>
      <c r="T9" s="115">
        <f>IF('Indicator Data'!CC12="No data","x",ROUND(IF('Indicator Data'!CC12&gt;T$195,0,IF('Indicator Data'!CC12&lt;T$194,10,(T$195-'Indicator Data'!CC12)/(T$195-T$194)*10)),1))</f>
        <v>0.8</v>
      </c>
      <c r="U9" s="115">
        <f>IF('Indicator Data'!CD12="No data","x",ROUND(IF('Indicator Data'!CD12&gt;U$195,0,IF('Indicator Data'!CD12&lt;U$194,10,(U$195-'Indicator Data'!CD12)/(U$195-U$194)*10)),1))</f>
        <v>0.3</v>
      </c>
      <c r="V9" s="115">
        <f>IF('Indicator Data'!CE12="No data","x",ROUND(IF('Indicator Data'!CE12&gt;V$195,0,IF('Indicator Data'!CE12&lt;V$194,10,(V$195-'Indicator Data'!CE12)/(V$195-V$194)*10)),1))</f>
        <v>0.8</v>
      </c>
      <c r="W9" s="72">
        <f t="shared" si="8"/>
        <v>0.63333333333333341</v>
      </c>
      <c r="X9" s="72">
        <f>IF('Indicator Data'!CF12="No data","x",ROUND(IF('Indicator Data'!CF12&gt;X$195,0,IF('Indicator Data'!CF12&lt;X$194,10,(X$195-'Indicator Data'!CF12)/(X$195-X$194)*10)),1))</f>
        <v>7.2</v>
      </c>
      <c r="Y9" s="72">
        <f>IF('Indicator Data'!CG12="No data","x",ROUND(IF('Indicator Data'!CG12&gt;Y$195,10,IF('Indicator Data'!CG12&lt;Y$194,0,10-(Y$195-'Indicator Data'!CG12)/(Y$195-Y$194)*10)),1))</f>
        <v>0.3</v>
      </c>
      <c r="Z9" s="73">
        <f t="shared" si="0"/>
        <v>2.7</v>
      </c>
      <c r="AA9" s="74">
        <f t="shared" si="1"/>
        <v>1.9</v>
      </c>
      <c r="AB9" s="177">
        <f>IF('Indicator Data'!CH12="No data","x",ROUND(IF('Indicator Data'!CH12&gt;AB$195,0,IF('Indicator Data'!CH12&lt;AB$194,10,(AB$195-'Indicator Data'!CH12)/(AB$195-AB$194)*10)),1))</f>
        <v>1.7</v>
      </c>
    </row>
    <row r="10" spans="1:28" s="2" customFormat="1" x14ac:dyDescent="0.3">
      <c r="A10" s="98" t="str">
        <f>'Indicator Data'!A13</f>
        <v>Australia</v>
      </c>
      <c r="B10" s="27" t="str">
        <f>'Indicator Data'!B13</f>
        <v>AUS</v>
      </c>
      <c r="C10" s="72">
        <f>IF('Indicator Data'!BR13="No data","x",ROUND(IF('Indicator Data'!BR13&gt;C$195,0,IF('Indicator Data'!BR13&lt;C$194,10,(C$195-'Indicator Data'!BR13)/(C$195-C$194)*10)),1))</f>
        <v>2.4</v>
      </c>
      <c r="D10" s="73">
        <f t="shared" si="2"/>
        <v>2.4</v>
      </c>
      <c r="E10" s="72">
        <f>IF('Indicator Data'!BT13="No data","x",ROUND(IF('Indicator Data'!BT13&gt;E$195,0,IF('Indicator Data'!BT13&lt;E$194,10,(E$195-'Indicator Data'!BT13)/(E$195-E$194)*10)),1))</f>
        <v>2.2999999999999998</v>
      </c>
      <c r="F10" s="72">
        <f>IF('Indicator Data'!BS13="No data","x",ROUND(IF('Indicator Data'!BS13&gt;F$195,0,IF('Indicator Data'!BS13&lt;F$194,10,(F$195-'Indicator Data'!BS13)/(F$195-F$194)*10)),1))</f>
        <v>1.8</v>
      </c>
      <c r="G10" s="73">
        <f t="shared" si="3"/>
        <v>2.1</v>
      </c>
      <c r="H10" s="74">
        <f t="shared" si="4"/>
        <v>2.2999999999999998</v>
      </c>
      <c r="I10" s="72" t="str">
        <f>IF('Indicator Data'!BV13="No data","x",ROUND(IF('Indicator Data'!BV13^2&gt;I$195,0,IF('Indicator Data'!BV13^2&lt;I$194,10,(I$195-'Indicator Data'!BV13^2)/(I$195-I$194)*10)),1))</f>
        <v>x</v>
      </c>
      <c r="J10" s="72">
        <f>IF(OR('Indicator Data'!BU13=0,'Indicator Data'!BU13="No data"),"x",ROUND(IF('Indicator Data'!BU13&gt;J$195,0,IF('Indicator Data'!BU13&lt;J$194,10,(J$195-'Indicator Data'!BU13)/(J$195-J$194)*10)),1))</f>
        <v>0</v>
      </c>
      <c r="K10" s="72">
        <f>IF('Indicator Data'!BW13="No data","x",ROUND(IF('Indicator Data'!BW13&gt;K$195,0,IF('Indicator Data'!BW13&lt;K$194,10,(K$195-'Indicator Data'!BW13)/(K$195-K$194)*10)),1))</f>
        <v>1.3</v>
      </c>
      <c r="L10" s="72">
        <f>IF('Indicator Data'!BX13="No data","x",ROUND(IF('Indicator Data'!BX13&gt;L$195,0,IF('Indicator Data'!BX13&lt;L$194,10,(L$195-'Indicator Data'!BX13)/(L$195-L$194)*10)),1))</f>
        <v>4.4000000000000004</v>
      </c>
      <c r="M10" s="73">
        <f t="shared" si="5"/>
        <v>1.9</v>
      </c>
      <c r="N10" s="115">
        <f>IF('Indicator Data'!BY13="No data","x",'Indicator Data'!BY13/'Indicator Data'!CL13*100)</f>
        <v>10.023039975007485</v>
      </c>
      <c r="O10" s="72">
        <f t="shared" si="6"/>
        <v>9.1</v>
      </c>
      <c r="P10" s="72">
        <f>IF('Indicator Data'!BZ13="No data","x",ROUND(IF('Indicator Data'!BZ13&gt;P$195,0,IF('Indicator Data'!BZ13&lt;P$194,10,(P$195-'Indicator Data'!BZ13)/(P$195-P$194)*10)),1))</f>
        <v>0</v>
      </c>
      <c r="Q10" s="72">
        <f>IF('Indicator Data'!CA13="No data","x",ROUND(IF('Indicator Data'!CA13&gt;Q$195,0,IF('Indicator Data'!CA13&lt;Q$194,10,(Q$195-'Indicator Data'!CA13)/(Q$195-Q$194)*10)),1))</f>
        <v>0</v>
      </c>
      <c r="R10" s="73">
        <f t="shared" si="7"/>
        <v>3</v>
      </c>
      <c r="S10" s="72">
        <f>IF('Indicator Data'!CB13="No data","x",ROUND(IF('Indicator Data'!CB13&gt;S$195,0,IF('Indicator Data'!CB13&lt;S$194,10,(S$195-'Indicator Data'!CB13)/(S$195-S$194)*10)),1))</f>
        <v>1</v>
      </c>
      <c r="T10" s="115">
        <f>IF('Indicator Data'!CC13="No data","x",ROUND(IF('Indicator Data'!CC13&gt;T$195,0,IF('Indicator Data'!CC13&lt;T$194,10,(T$195-'Indicator Data'!CC13)/(T$195-T$194)*10)),1))</f>
        <v>0.7</v>
      </c>
      <c r="U10" s="115">
        <f>IF('Indicator Data'!CD13="No data","x",ROUND(IF('Indicator Data'!CD13&gt;U$195,0,IF('Indicator Data'!CD13&lt;U$194,10,(U$195-'Indicator Data'!CD13)/(U$195-U$194)*10)),1))</f>
        <v>1</v>
      </c>
      <c r="V10" s="115">
        <f>IF('Indicator Data'!CE13="No data","x",ROUND(IF('Indicator Data'!CE13&gt;V$195,0,IF('Indicator Data'!CE13&lt;V$194,10,(V$195-'Indicator Data'!CE13)/(V$195-V$194)*10)),1))</f>
        <v>0.8</v>
      </c>
      <c r="W10" s="72">
        <f t="shared" si="8"/>
        <v>0.83333333333333337</v>
      </c>
      <c r="X10" s="72">
        <f>IF('Indicator Data'!CF13="No data","x",ROUND(IF('Indicator Data'!CF13&gt;X$195,0,IF('Indicator Data'!CF13&lt;X$194,10,(X$195-'Indicator Data'!CF13)/(X$195-X$194)*10)),1))</f>
        <v>0</v>
      </c>
      <c r="Y10" s="72">
        <f>IF('Indicator Data'!CG13="No data","x",ROUND(IF('Indicator Data'!CG13&gt;Y$195,10,IF('Indicator Data'!CG13&lt;Y$194,0,10-(Y$195-'Indicator Data'!CG13)/(Y$195-Y$194)*10)),1))</f>
        <v>0.1</v>
      </c>
      <c r="Z10" s="73">
        <f t="shared" si="0"/>
        <v>0.5</v>
      </c>
      <c r="AA10" s="74">
        <f t="shared" si="1"/>
        <v>1.8</v>
      </c>
      <c r="AB10" s="177">
        <f>IF('Indicator Data'!CH13="No data","x",ROUND(IF('Indicator Data'!CH13&gt;AB$195,0,IF('Indicator Data'!CH13&lt;AB$194,10,(AB$195-'Indicator Data'!CH13)/(AB$195-AB$194)*10)),1))</f>
        <v>1</v>
      </c>
    </row>
    <row r="11" spans="1:28" s="2" customFormat="1" x14ac:dyDescent="0.3">
      <c r="A11" s="98" t="str">
        <f>'Indicator Data'!A14</f>
        <v>Austria</v>
      </c>
      <c r="B11" s="27" t="str">
        <f>'Indicator Data'!B14</f>
        <v>AUT</v>
      </c>
      <c r="C11" s="72">
        <f>IF('Indicator Data'!BR14="No data","x",ROUND(IF('Indicator Data'!BR14&gt;C$195,0,IF('Indicator Data'!BR14&lt;C$194,10,(C$195-'Indicator Data'!BR14)/(C$195-C$194)*10)),1))</f>
        <v>2</v>
      </c>
      <c r="D11" s="73">
        <f t="shared" si="2"/>
        <v>2</v>
      </c>
      <c r="E11" s="72">
        <f>IF('Indicator Data'!BT14="No data","x",ROUND(IF('Indicator Data'!BT14&gt;E$195,0,IF('Indicator Data'!BT14&lt;E$194,10,(E$195-'Indicator Data'!BT14)/(E$195-E$194)*10)),1))</f>
        <v>2.2999999999999998</v>
      </c>
      <c r="F11" s="72">
        <f>IF('Indicator Data'!BS14="No data","x",ROUND(IF('Indicator Data'!BS14&gt;F$195,0,IF('Indicator Data'!BS14&lt;F$194,10,(F$195-'Indicator Data'!BS14)/(F$195-F$194)*10)),1))</f>
        <v>2.1</v>
      </c>
      <c r="G11" s="73">
        <f t="shared" si="3"/>
        <v>2.2000000000000002</v>
      </c>
      <c r="H11" s="74">
        <f t="shared" si="4"/>
        <v>2.1</v>
      </c>
      <c r="I11" s="72" t="str">
        <f>IF('Indicator Data'!BV14="No data","x",ROUND(IF('Indicator Data'!BV14^2&gt;I$195,0,IF('Indicator Data'!BV14^2&lt;I$194,10,(I$195-'Indicator Data'!BV14^2)/(I$195-I$194)*10)),1))</f>
        <v>x</v>
      </c>
      <c r="J11" s="72">
        <f>IF(OR('Indicator Data'!BU14=0,'Indicator Data'!BU14="No data"),"x",ROUND(IF('Indicator Data'!BU14&gt;J$195,0,IF('Indicator Data'!BU14&lt;J$194,10,(J$195-'Indicator Data'!BU14)/(J$195-J$194)*10)),1))</f>
        <v>0</v>
      </c>
      <c r="K11" s="72">
        <f>IF('Indicator Data'!BW14="No data","x",ROUND(IF('Indicator Data'!BW14&gt;K$195,0,IF('Indicator Data'!BW14&lt;K$194,10,(K$195-'Indicator Data'!BW14)/(K$195-K$194)*10)),1))</f>
        <v>1.3</v>
      </c>
      <c r="L11" s="72">
        <f>IF('Indicator Data'!BX14="No data","x",ROUND(IF('Indicator Data'!BX14&gt;L$195,0,IF('Indicator Data'!BX14&lt;L$194,10,(L$195-'Indicator Data'!BX14)/(L$195-L$194)*10)),1))</f>
        <v>3.9</v>
      </c>
      <c r="M11" s="73">
        <f t="shared" si="5"/>
        <v>1.7</v>
      </c>
      <c r="N11" s="115">
        <f>IF('Indicator Data'!BY14="No data","x",'Indicator Data'!BY14/'Indicator Data'!CL14*100)</f>
        <v>351.90331153150748</v>
      </c>
      <c r="O11" s="72">
        <f t="shared" si="6"/>
        <v>0</v>
      </c>
      <c r="P11" s="72">
        <f>IF('Indicator Data'!BZ14="No data","x",ROUND(IF('Indicator Data'!BZ14&gt;P$195,0,IF('Indicator Data'!BZ14&lt;P$194,10,(P$195-'Indicator Data'!BZ14)/(P$195-P$194)*10)),1))</f>
        <v>0</v>
      </c>
      <c r="Q11" s="72">
        <f>IF('Indicator Data'!CA14="No data","x",ROUND(IF('Indicator Data'!CA14&gt;Q$195,0,IF('Indicator Data'!CA14&lt;Q$194,10,(Q$195-'Indicator Data'!CA14)/(Q$195-Q$194)*10)),1))</f>
        <v>0</v>
      </c>
      <c r="R11" s="73">
        <f t="shared" si="7"/>
        <v>0</v>
      </c>
      <c r="S11" s="72">
        <f>IF('Indicator Data'!CB14="No data","x",ROUND(IF('Indicator Data'!CB14&gt;S$195,0,IF('Indicator Data'!CB14&lt;S$194,10,(S$195-'Indicator Data'!CB14)/(S$195-S$194)*10)),1))</f>
        <v>0</v>
      </c>
      <c r="T11" s="115">
        <f>IF('Indicator Data'!CC14="No data","x",ROUND(IF('Indicator Data'!CC14&gt;T$195,0,IF('Indicator Data'!CC14&lt;T$194,10,(T$195-'Indicator Data'!CC14)/(T$195-T$194)*10)),1))</f>
        <v>1.5</v>
      </c>
      <c r="U11" s="115">
        <f>IF('Indicator Data'!CD14="No data","x",ROUND(IF('Indicator Data'!CD14&gt;U$195,0,IF('Indicator Data'!CD14&lt;U$194,10,(U$195-'Indicator Data'!CD14)/(U$195-U$194)*10)),1))</f>
        <v>2.5</v>
      </c>
      <c r="V11" s="115" t="str">
        <f>IF('Indicator Data'!CE14="No data","x",ROUND(IF('Indicator Data'!CE14&gt;V$195,0,IF('Indicator Data'!CE14&lt;V$194,10,(V$195-'Indicator Data'!CE14)/(V$195-V$194)*10)),1))</f>
        <v>x</v>
      </c>
      <c r="W11" s="72">
        <f t="shared" si="8"/>
        <v>2</v>
      </c>
      <c r="X11" s="72">
        <f>IF('Indicator Data'!CF14="No data","x",ROUND(IF('Indicator Data'!CF14&gt;X$195,0,IF('Indicator Data'!CF14&lt;X$194,10,(X$195-'Indicator Data'!CF14)/(X$195-X$194)*10)),1))</f>
        <v>0</v>
      </c>
      <c r="Y11" s="72">
        <f>IF('Indicator Data'!CG14="No data","x",ROUND(IF('Indicator Data'!CG14&gt;Y$195,10,IF('Indicator Data'!CG14&lt;Y$194,0,10-(Y$195-'Indicator Data'!CG14)/(Y$195-Y$194)*10)),1))</f>
        <v>0.1</v>
      </c>
      <c r="Z11" s="73">
        <f t="shared" si="0"/>
        <v>0.5</v>
      </c>
      <c r="AA11" s="74">
        <f t="shared" si="1"/>
        <v>0.7</v>
      </c>
      <c r="AB11" s="177">
        <f>IF('Indicator Data'!CH14="No data","x",ROUND(IF('Indicator Data'!CH14&gt;AB$195,0,IF('Indicator Data'!CH14&lt;AB$194,10,(AB$195-'Indicator Data'!CH14)/(AB$195-AB$194)*10)),1))</f>
        <v>4.0999999999999996</v>
      </c>
    </row>
    <row r="12" spans="1:28" s="2" customFormat="1" x14ac:dyDescent="0.3">
      <c r="A12" s="98" t="str">
        <f>'Indicator Data'!A15</f>
        <v>Azerbaijan</v>
      </c>
      <c r="B12" s="27" t="str">
        <f>'Indicator Data'!B15</f>
        <v>AZE</v>
      </c>
      <c r="C12" s="72" t="str">
        <f>IF('Indicator Data'!BR15="No data","x",ROUND(IF('Indicator Data'!BR15&gt;C$195,0,IF('Indicator Data'!BR15&lt;C$194,10,(C$195-'Indicator Data'!BR15)/(C$195-C$194)*10)),1))</f>
        <v>x</v>
      </c>
      <c r="D12" s="73" t="str">
        <f t="shared" si="2"/>
        <v>x</v>
      </c>
      <c r="E12" s="72">
        <f>IF('Indicator Data'!BT15="No data","x",ROUND(IF('Indicator Data'!BT15&gt;E$195,0,IF('Indicator Data'!BT15&lt;E$194,10,(E$195-'Indicator Data'!BT15)/(E$195-E$194)*10)),1))</f>
        <v>7</v>
      </c>
      <c r="F12" s="72">
        <f>IF('Indicator Data'!BS15="No data","x",ROUND(IF('Indicator Data'!BS15&gt;F$195,0,IF('Indicator Data'!BS15&lt;F$194,10,(F$195-'Indicator Data'!BS15)/(F$195-F$194)*10)),1))</f>
        <v>5.2</v>
      </c>
      <c r="G12" s="73">
        <f t="shared" si="3"/>
        <v>6.1</v>
      </c>
      <c r="H12" s="74">
        <f t="shared" si="4"/>
        <v>6.1</v>
      </c>
      <c r="I12" s="72">
        <f>IF('Indicator Data'!BV15="No data","x",ROUND(IF('Indicator Data'!BV15^2&gt;I$195,0,IF('Indicator Data'!BV15^2&lt;I$194,10,(I$195-'Indicator Data'!BV15^2)/(I$195-I$194)*10)),1))</f>
        <v>0</v>
      </c>
      <c r="J12" s="72">
        <f>IF(OR('Indicator Data'!BU15=0,'Indicator Data'!BU15="No data"),"x",ROUND(IF('Indicator Data'!BU15&gt;J$195,0,IF('Indicator Data'!BU15&lt;J$194,10,(J$195-'Indicator Data'!BU15)/(J$195-J$194)*10)),1))</f>
        <v>0</v>
      </c>
      <c r="K12" s="72">
        <f>IF('Indicator Data'!BW15="No data","x",ROUND(IF('Indicator Data'!BW15&gt;K$195,0,IF('Indicator Data'!BW15&lt;K$194,10,(K$195-'Indicator Data'!BW15)/(K$195-K$194)*10)),1))</f>
        <v>2</v>
      </c>
      <c r="L12" s="72">
        <f>IF('Indicator Data'!BX15="No data","x",ROUND(IF('Indicator Data'!BX15&gt;L$195,0,IF('Indicator Data'!BX15&lt;L$194,10,(L$195-'Indicator Data'!BX15)/(L$195-L$194)*10)),1))</f>
        <v>4.9000000000000004</v>
      </c>
      <c r="M12" s="73">
        <f t="shared" si="5"/>
        <v>1.7</v>
      </c>
      <c r="N12" s="115">
        <f>IF('Indicator Data'!BY15="No data","x",'Indicator Data'!BY15/'Indicator Data'!CL15*100)</f>
        <v>31.454910595465652</v>
      </c>
      <c r="O12" s="72">
        <f t="shared" si="6"/>
        <v>6.9</v>
      </c>
      <c r="P12" s="72">
        <f>IF('Indicator Data'!BZ15="No data","x",ROUND(IF('Indicator Data'!BZ15&gt;P$195,0,IF('Indicator Data'!BZ15&lt;P$194,10,(P$195-'Indicator Data'!BZ15)/(P$195-P$194)*10)),1))</f>
        <v>0.8</v>
      </c>
      <c r="Q12" s="72">
        <f>IF('Indicator Data'!CA15="No data","x",ROUND(IF('Indicator Data'!CA15&gt;Q$195,0,IF('Indicator Data'!CA15&lt;Q$194,10,(Q$195-'Indicator Data'!CA15)/(Q$195-Q$194)*10)),1))</f>
        <v>1.7</v>
      </c>
      <c r="R12" s="73">
        <f t="shared" si="7"/>
        <v>3.1</v>
      </c>
      <c r="S12" s="72">
        <f>IF('Indicator Data'!CB15="No data","x",ROUND(IF('Indicator Data'!CB15&gt;S$195,0,IF('Indicator Data'!CB15&lt;S$194,10,(S$195-'Indicator Data'!CB15)/(S$195-S$194)*10)),1))</f>
        <v>1.4</v>
      </c>
      <c r="T12" s="115">
        <f>IF('Indicator Data'!CC15="No data","x",ROUND(IF('Indicator Data'!CC15&gt;T$195,0,IF('Indicator Data'!CC15&lt;T$194,10,(T$195-'Indicator Data'!CC15)/(T$195-T$194)*10)),1))</f>
        <v>0.7</v>
      </c>
      <c r="U12" s="115">
        <f>IF('Indicator Data'!CD15="No data","x",ROUND(IF('Indicator Data'!CD15&gt;U$195,0,IF('Indicator Data'!CD15&lt;U$194,10,(U$195-'Indicator Data'!CD15)/(U$195-U$194)*10)),1))</f>
        <v>0.3</v>
      </c>
      <c r="V12" s="115">
        <f>IF('Indicator Data'!CE15="No data","x",ROUND(IF('Indicator Data'!CE15&gt;V$195,0,IF('Indicator Data'!CE15&lt;V$194,10,(V$195-'Indicator Data'!CE15)/(V$195-V$194)*10)),1))</f>
        <v>0.5</v>
      </c>
      <c r="W12" s="72">
        <f t="shared" si="8"/>
        <v>0.5</v>
      </c>
      <c r="X12" s="72">
        <f>IF('Indicator Data'!CF15="No data","x",ROUND(IF('Indicator Data'!CF15&gt;X$195,0,IF('Indicator Data'!CF15&lt;X$194,10,(X$195-'Indicator Data'!CF15)/(X$195-X$194)*10)),1))</f>
        <v>6.1</v>
      </c>
      <c r="Y12" s="72">
        <f>IF('Indicator Data'!CG15="No data","x",ROUND(IF('Indicator Data'!CG15&gt;Y$195,10,IF('Indicator Data'!CG15&lt;Y$194,0,10-(Y$195-'Indicator Data'!CG15)/(Y$195-Y$194)*10)),1))</f>
        <v>0.3</v>
      </c>
      <c r="Z12" s="73">
        <f t="shared" si="0"/>
        <v>2.1</v>
      </c>
      <c r="AA12" s="74">
        <f t="shared" si="1"/>
        <v>2.2999999999999998</v>
      </c>
      <c r="AB12" s="177">
        <f>IF('Indicator Data'!CH15="No data","x",ROUND(IF('Indicator Data'!CH15&gt;AB$195,0,IF('Indicator Data'!CH15&lt;AB$194,10,(AB$195-'Indicator Data'!CH15)/(AB$195-AB$194)*10)),1))</f>
        <v>1.7</v>
      </c>
    </row>
    <row r="13" spans="1:28" s="2" customFormat="1" x14ac:dyDescent="0.3">
      <c r="A13" s="98" t="str">
        <f>'Indicator Data'!A16</f>
        <v>Bahamas</v>
      </c>
      <c r="B13" s="27" t="str">
        <f>'Indicator Data'!B16</f>
        <v>BHS</v>
      </c>
      <c r="C13" s="72" t="str">
        <f>IF('Indicator Data'!BR16="No data","x",ROUND(IF('Indicator Data'!BR16&gt;C$195,0,IF('Indicator Data'!BR16&lt;C$194,10,(C$195-'Indicator Data'!BR16)/(C$195-C$194)*10)),1))</f>
        <v>x</v>
      </c>
      <c r="D13" s="73" t="str">
        <f t="shared" si="2"/>
        <v>x</v>
      </c>
      <c r="E13" s="72">
        <f>IF('Indicator Data'!BT16="No data","x",ROUND(IF('Indicator Data'!BT16&gt;E$195,0,IF('Indicator Data'!BT16&lt;E$194,10,(E$195-'Indicator Data'!BT16)/(E$195-E$194)*10)),1))</f>
        <v>3.6</v>
      </c>
      <c r="F13" s="72">
        <f>IF('Indicator Data'!BS16="No data","x",ROUND(IF('Indicator Data'!BS16&gt;F$195,0,IF('Indicator Data'!BS16&lt;F$194,10,(F$195-'Indicator Data'!BS16)/(F$195-F$194)*10)),1))</f>
        <v>3.9</v>
      </c>
      <c r="G13" s="73">
        <f t="shared" si="3"/>
        <v>3.8</v>
      </c>
      <c r="H13" s="74">
        <f t="shared" si="4"/>
        <v>3.8</v>
      </c>
      <c r="I13" s="72" t="str">
        <f>IF('Indicator Data'!BV16="No data","x",ROUND(IF('Indicator Data'!BV16^2&gt;I$195,0,IF('Indicator Data'!BV16^2&lt;I$194,10,(I$195-'Indicator Data'!BV16^2)/(I$195-I$194)*10)),1))</f>
        <v>x</v>
      </c>
      <c r="J13" s="72">
        <f>IF(OR('Indicator Data'!BU16=0,'Indicator Data'!BU16="No data"),"x",ROUND(IF('Indicator Data'!BU16&gt;J$195,0,IF('Indicator Data'!BU16&lt;J$194,10,(J$195-'Indicator Data'!BU16)/(J$195-J$194)*10)),1))</f>
        <v>0</v>
      </c>
      <c r="K13" s="72">
        <f>IF('Indicator Data'!BW16="No data","x",ROUND(IF('Indicator Data'!BW16&gt;K$195,0,IF('Indicator Data'!BW16&lt;K$194,10,(K$195-'Indicator Data'!BW16)/(K$195-K$194)*10)),1))</f>
        <v>1.5</v>
      </c>
      <c r="L13" s="72">
        <f>IF('Indicator Data'!BX16="No data","x",ROUND(IF('Indicator Data'!BX16&gt;L$195,0,IF('Indicator Data'!BX16&lt;L$194,10,(L$195-'Indicator Data'!BX16)/(L$195-L$194)*10)),1))</f>
        <v>5.2</v>
      </c>
      <c r="M13" s="73">
        <f t="shared" si="5"/>
        <v>2.2000000000000002</v>
      </c>
      <c r="N13" s="115">
        <f>IF('Indicator Data'!BY16="No data","x",'Indicator Data'!BY16/'Indicator Data'!CL16*100)</f>
        <v>47.952047952047955</v>
      </c>
      <c r="O13" s="72">
        <f t="shared" si="6"/>
        <v>5.3</v>
      </c>
      <c r="P13" s="72">
        <f>IF('Indicator Data'!BZ16="No data","x",ROUND(IF('Indicator Data'!BZ16&gt;P$195,0,IF('Indicator Data'!BZ16&lt;P$194,10,(P$195-'Indicator Data'!BZ16)/(P$195-P$194)*10)),1))</f>
        <v>0.6</v>
      </c>
      <c r="Q13" s="72">
        <f>IF('Indicator Data'!CA16="No data","x",ROUND(IF('Indicator Data'!CA16&gt;Q$195,0,IF('Indicator Data'!CA16&lt;Q$194,10,(Q$195-'Indicator Data'!CA16)/(Q$195-Q$194)*10)),1))</f>
        <v>0.2</v>
      </c>
      <c r="R13" s="73">
        <f t="shared" si="7"/>
        <v>2</v>
      </c>
      <c r="S13" s="72">
        <f>IF('Indicator Data'!CB16="No data","x",ROUND(IF('Indicator Data'!CB16&gt;S$195,0,IF('Indicator Data'!CB16&lt;S$194,10,(S$195-'Indicator Data'!CB16)/(S$195-S$194)*10)),1))</f>
        <v>5.2</v>
      </c>
      <c r="T13" s="115">
        <f>IF('Indicator Data'!CC16="No data","x",ROUND(IF('Indicator Data'!CC16&gt;T$195,0,IF('Indicator Data'!CC16&lt;T$194,10,(T$195-'Indicator Data'!CC16)/(T$195-T$194)*10)),1))</f>
        <v>0.8</v>
      </c>
      <c r="U13" s="115">
        <f>IF('Indicator Data'!CD16="No data","x",ROUND(IF('Indicator Data'!CD16&gt;U$195,0,IF('Indicator Data'!CD16&lt;U$194,10,(U$195-'Indicator Data'!CD16)/(U$195-U$194)*10)),1))</f>
        <v>3.9</v>
      </c>
      <c r="V13" s="115">
        <f>IF('Indicator Data'!CE16="No data","x",ROUND(IF('Indicator Data'!CE16&gt;V$195,0,IF('Indicator Data'!CE16&lt;V$194,10,(V$195-'Indicator Data'!CE16)/(V$195-V$194)*10)),1))</f>
        <v>1</v>
      </c>
      <c r="W13" s="72">
        <f t="shared" si="8"/>
        <v>1.9000000000000001</v>
      </c>
      <c r="X13" s="72">
        <f>IF('Indicator Data'!CF16="No data","x",ROUND(IF('Indicator Data'!CF16&gt;X$195,0,IF('Indicator Data'!CF16&lt;X$194,10,(X$195-'Indicator Data'!CF16)/(X$195-X$194)*10)),1))</f>
        <v>5.3</v>
      </c>
      <c r="Y13" s="72">
        <f>IF('Indicator Data'!CG16="No data","x",ROUND(IF('Indicator Data'!CG16&gt;Y$195,10,IF('Indicator Data'!CG16&lt;Y$194,0,10-(Y$195-'Indicator Data'!CG16)/(Y$195-Y$194)*10)),1))</f>
        <v>0.8</v>
      </c>
      <c r="Z13" s="73">
        <f t="shared" si="0"/>
        <v>3.3</v>
      </c>
      <c r="AA13" s="74">
        <f t="shared" si="1"/>
        <v>2.5</v>
      </c>
      <c r="AB13" s="177">
        <f>IF('Indicator Data'!CH16="No data","x",ROUND(IF('Indicator Data'!CH16&gt;AB$195,0,IF('Indicator Data'!CH16&lt;AB$194,10,(AB$195-'Indicator Data'!CH16)/(AB$195-AB$194)*10)),1))</f>
        <v>5</v>
      </c>
    </row>
    <row r="14" spans="1:28" s="2" customFormat="1" x14ac:dyDescent="0.3">
      <c r="A14" s="98" t="str">
        <f>'Indicator Data'!A17</f>
        <v>Bahrain</v>
      </c>
      <c r="B14" s="27" t="str">
        <f>'Indicator Data'!B17</f>
        <v>BHR</v>
      </c>
      <c r="C14" s="72">
        <f>IF('Indicator Data'!BR17="No data","x",ROUND(IF('Indicator Data'!BR17&gt;C$195,0,IF('Indicator Data'!BR17&lt;C$194,10,(C$195-'Indicator Data'!BR17)/(C$195-C$194)*10)),1))</f>
        <v>3.8</v>
      </c>
      <c r="D14" s="73">
        <f t="shared" si="2"/>
        <v>3.8</v>
      </c>
      <c r="E14" s="72">
        <f>IF('Indicator Data'!BT17="No data","x",ROUND(IF('Indicator Data'!BT17&gt;E$195,0,IF('Indicator Data'!BT17&lt;E$194,10,(E$195-'Indicator Data'!BT17)/(E$195-E$194)*10)),1))</f>
        <v>5.8</v>
      </c>
      <c r="F14" s="72">
        <f>IF('Indicator Data'!BS17="No data","x",ROUND(IF('Indicator Data'!BS17&gt;F$195,0,IF('Indicator Data'!BS17&lt;F$194,10,(F$195-'Indicator Data'!BS17)/(F$195-F$194)*10)),1))</f>
        <v>4.5999999999999996</v>
      </c>
      <c r="G14" s="73">
        <f t="shared" si="3"/>
        <v>5.2</v>
      </c>
      <c r="H14" s="74">
        <f t="shared" si="4"/>
        <v>4.5</v>
      </c>
      <c r="I14" s="72">
        <f>IF('Indicator Data'!BV17="No data","x",ROUND(IF('Indicator Data'!BV17^2&gt;I$195,0,IF('Indicator Data'!BV17^2&lt;I$194,10,(I$195-'Indicator Data'!BV17^2)/(I$195-I$194)*10)),1))</f>
        <v>0.6</v>
      </c>
      <c r="J14" s="72">
        <f>IF(OR('Indicator Data'!BU17=0,'Indicator Data'!BU17="No data"),"x",ROUND(IF('Indicator Data'!BU17&gt;J$195,0,IF('Indicator Data'!BU17&lt;J$194,10,(J$195-'Indicator Data'!BU17)/(J$195-J$194)*10)),1))</f>
        <v>0</v>
      </c>
      <c r="K14" s="72">
        <f>IF('Indicator Data'!BW17="No data","x",ROUND(IF('Indicator Data'!BW17&gt;K$195,0,IF('Indicator Data'!BW17&lt;K$194,10,(K$195-'Indicator Data'!BW17)/(K$195-K$194)*10)),1))</f>
        <v>0.1</v>
      </c>
      <c r="L14" s="72">
        <f>IF('Indicator Data'!BX17="No data","x",ROUND(IF('Indicator Data'!BX17&gt;L$195,0,IF('Indicator Data'!BX17&lt;L$194,10,(L$195-'Indicator Data'!BX17)/(L$195-L$194)*10)),1))</f>
        <v>3.4</v>
      </c>
      <c r="M14" s="73">
        <f t="shared" si="5"/>
        <v>1</v>
      </c>
      <c r="N14" s="115">
        <f>IF('Indicator Data'!BY17="No data","x",'Indicator Data'!BY17/'Indicator Data'!CL17*100)</f>
        <v>447.36842105263162</v>
      </c>
      <c r="O14" s="72">
        <f t="shared" si="6"/>
        <v>0</v>
      </c>
      <c r="P14" s="72">
        <f>IF('Indicator Data'!BZ17="No data","x",ROUND(IF('Indicator Data'!BZ17&gt;P$195,0,IF('Indicator Data'!BZ17&lt;P$194,10,(P$195-'Indicator Data'!BZ17)/(P$195-P$194)*10)),1))</f>
        <v>0</v>
      </c>
      <c r="Q14" s="72">
        <f>IF('Indicator Data'!CA17="No data","x",ROUND(IF('Indicator Data'!CA17&gt;Q$195,0,IF('Indicator Data'!CA17&lt;Q$194,10,(Q$195-'Indicator Data'!CA17)/(Q$195-Q$194)*10)),1))</f>
        <v>0</v>
      </c>
      <c r="R14" s="73">
        <f t="shared" si="7"/>
        <v>0</v>
      </c>
      <c r="S14" s="72">
        <f>IF('Indicator Data'!CB17="No data","x",ROUND(IF('Indicator Data'!CB17&gt;S$195,0,IF('Indicator Data'!CB17&lt;S$194,10,(S$195-'Indicator Data'!CB17)/(S$195-S$194)*10)),1))</f>
        <v>7.7</v>
      </c>
      <c r="T14" s="115">
        <f>IF('Indicator Data'!CC17="No data","x",ROUND(IF('Indicator Data'!CC17&gt;T$195,0,IF('Indicator Data'!CC17&lt;T$194,10,(T$195-'Indicator Data'!CC17)/(T$195-T$194)*10)),1))</f>
        <v>0.3</v>
      </c>
      <c r="U14" s="115">
        <f>IF('Indicator Data'!CD17="No data","x",ROUND(IF('Indicator Data'!CD17&gt;U$195,0,IF('Indicator Data'!CD17&lt;U$194,10,(U$195-'Indicator Data'!CD17)/(U$195-U$194)*10)),1))</f>
        <v>0</v>
      </c>
      <c r="V14" s="115">
        <f>IF('Indicator Data'!CE17="No data","x",ROUND(IF('Indicator Data'!CE17&gt;V$195,0,IF('Indicator Data'!CE17&lt;V$194,10,(V$195-'Indicator Data'!CE17)/(V$195-V$194)*10)),1))</f>
        <v>0.3</v>
      </c>
      <c r="W14" s="72">
        <f t="shared" si="8"/>
        <v>0.19999999999999998</v>
      </c>
      <c r="X14" s="72">
        <f>IF('Indicator Data'!CF17="No data","x",ROUND(IF('Indicator Data'!CF17&gt;X$195,0,IF('Indicator Data'!CF17&lt;X$194,10,(X$195-'Indicator Data'!CF17)/(X$195-X$194)*10)),1))</f>
        <v>3.8</v>
      </c>
      <c r="Y14" s="72">
        <f>IF('Indicator Data'!CG17="No data","x",ROUND(IF('Indicator Data'!CG17&gt;Y$195,10,IF('Indicator Data'!CG17&lt;Y$194,0,10-(Y$195-'Indicator Data'!CG17)/(Y$195-Y$194)*10)),1))</f>
        <v>0.2</v>
      </c>
      <c r="Z14" s="73">
        <f t="shared" si="0"/>
        <v>3</v>
      </c>
      <c r="AA14" s="74">
        <f t="shared" si="1"/>
        <v>1.3</v>
      </c>
      <c r="AB14" s="177">
        <f>IF('Indicator Data'!CH17="No data","x",ROUND(IF('Indicator Data'!CH17&gt;AB$195,0,IF('Indicator Data'!CH17&lt;AB$194,10,(AB$195-'Indicator Data'!CH17)/(AB$195-AB$194)*10)),1))</f>
        <v>1.2</v>
      </c>
    </row>
    <row r="15" spans="1:28" s="2" customFormat="1" x14ac:dyDescent="0.3">
      <c r="A15" s="98" t="str">
        <f>'Indicator Data'!A18</f>
        <v>Bangladesh</v>
      </c>
      <c r="B15" s="27" t="str">
        <f>'Indicator Data'!B18</f>
        <v>BGD</v>
      </c>
      <c r="C15" s="72">
        <f>IF('Indicator Data'!BR18="No data","x",ROUND(IF('Indicator Data'!BR18&gt;C$195,0,IF('Indicator Data'!BR18&lt;C$194,10,(C$195-'Indicator Data'!BR18)/(C$195-C$194)*10)),1))</f>
        <v>3</v>
      </c>
      <c r="D15" s="73">
        <f t="shared" si="2"/>
        <v>3</v>
      </c>
      <c r="E15" s="72">
        <f>IF('Indicator Data'!BT18="No data","x",ROUND(IF('Indicator Data'!BT18&gt;E$195,0,IF('Indicator Data'!BT18&lt;E$194,10,(E$195-'Indicator Data'!BT18)/(E$195-E$194)*10)),1))</f>
        <v>7.4</v>
      </c>
      <c r="F15" s="72">
        <f>IF('Indicator Data'!BS18="No data","x",ROUND(IF('Indicator Data'!BS18&gt;F$195,0,IF('Indicator Data'!BS18&lt;F$194,10,(F$195-'Indicator Data'!BS18)/(F$195-F$194)*10)),1))</f>
        <v>6.5</v>
      </c>
      <c r="G15" s="73">
        <f t="shared" si="3"/>
        <v>7</v>
      </c>
      <c r="H15" s="74">
        <f t="shared" si="4"/>
        <v>5</v>
      </c>
      <c r="I15" s="72">
        <f>IF('Indicator Data'!BV18="No data","x",ROUND(IF('Indicator Data'!BV18^2&gt;I$195,0,IF('Indicator Data'!BV18^2&lt;I$194,10,(I$195-'Indicator Data'!BV18^2)/(I$195-I$194)*10)),1))</f>
        <v>5</v>
      </c>
      <c r="J15" s="72">
        <f>IF(OR('Indicator Data'!BU18=0,'Indicator Data'!BU18="No data"),"x",ROUND(IF('Indicator Data'!BU18&gt;J$195,0,IF('Indicator Data'!BU18&lt;J$194,10,(J$195-'Indicator Data'!BU18)/(J$195-J$194)*10)),1))</f>
        <v>1.2</v>
      </c>
      <c r="K15" s="72">
        <f>IF('Indicator Data'!BW18="No data","x",ROUND(IF('Indicator Data'!BW18&gt;K$195,0,IF('Indicator Data'!BW18&lt;K$194,10,(K$195-'Indicator Data'!BW18)/(K$195-K$194)*10)),1))</f>
        <v>8.5</v>
      </c>
      <c r="L15" s="72">
        <f>IF('Indicator Data'!BX18="No data","x",ROUND(IF('Indicator Data'!BX18&gt;L$195,0,IF('Indicator Data'!BX18&lt;L$194,10,(L$195-'Indicator Data'!BX18)/(L$195-L$194)*10)),1))</f>
        <v>5.0999999999999996</v>
      </c>
      <c r="M15" s="73">
        <f t="shared" si="5"/>
        <v>5</v>
      </c>
      <c r="N15" s="115">
        <f>IF('Indicator Data'!BY18="No data","x",'Indicator Data'!BY18/'Indicator Data'!CL18*100)</f>
        <v>18.437427978796958</v>
      </c>
      <c r="O15" s="72">
        <f t="shared" si="6"/>
        <v>8.1999999999999993</v>
      </c>
      <c r="P15" s="72">
        <f>IF('Indicator Data'!BZ18="No data","x",ROUND(IF('Indicator Data'!BZ18&gt;P$195,0,IF('Indicator Data'!BZ18&lt;P$194,10,(P$195-'Indicator Data'!BZ18)/(P$195-P$194)*10)),1))</f>
        <v>5.8</v>
      </c>
      <c r="Q15" s="72">
        <f>IF('Indicator Data'!CA18="No data","x",ROUND(IF('Indicator Data'!CA18&gt;Q$195,0,IF('Indicator Data'!CA18&lt;Q$194,10,(Q$195-'Indicator Data'!CA18)/(Q$195-Q$194)*10)),1))</f>
        <v>0.6</v>
      </c>
      <c r="R15" s="73">
        <f t="shared" si="7"/>
        <v>4.9000000000000004</v>
      </c>
      <c r="S15" s="72">
        <f>IF('Indicator Data'!CB18="No data","x",ROUND(IF('Indicator Data'!CB18&gt;S$195,0,IF('Indicator Data'!CB18&lt;S$194,10,(S$195-'Indicator Data'!CB18)/(S$195-S$194)*10)),1))</f>
        <v>8.6999999999999993</v>
      </c>
      <c r="T15" s="115">
        <f>IF('Indicator Data'!CC18="No data","x",ROUND(IF('Indicator Data'!CC18&gt;T$195,0,IF('Indicator Data'!CC18&lt;T$194,10,(T$195-'Indicator Data'!CC18)/(T$195-T$194)*10)),1))</f>
        <v>0.3</v>
      </c>
      <c r="U15" s="115">
        <f>IF('Indicator Data'!CD18="No data","x",ROUND(IF('Indicator Data'!CD18&gt;U$195,0,IF('Indicator Data'!CD18&lt;U$194,10,(U$195-'Indicator Data'!CD18)/(U$195-U$194)*10)),1))</f>
        <v>0.5</v>
      </c>
      <c r="V15" s="115">
        <f>IF('Indicator Data'!CE18="No data","x",ROUND(IF('Indicator Data'!CE18&gt;V$195,0,IF('Indicator Data'!CE18&lt;V$194,10,(V$195-'Indicator Data'!CE18)/(V$195-V$194)*10)),1))</f>
        <v>0.3</v>
      </c>
      <c r="W15" s="72">
        <f t="shared" si="8"/>
        <v>0.3666666666666667</v>
      </c>
      <c r="X15" s="72">
        <f>IF('Indicator Data'!CF18="No data","x",ROUND(IF('Indicator Data'!CF18&gt;X$195,0,IF('Indicator Data'!CF18&lt;X$194,10,(X$195-'Indicator Data'!CF18)/(X$195-X$194)*10)),1))</f>
        <v>9.9</v>
      </c>
      <c r="Y15" s="72">
        <f>IF('Indicator Data'!CG18="No data","x",ROUND(IF('Indicator Data'!CG18&gt;Y$195,10,IF('Indicator Data'!CG18&lt;Y$194,0,10-(Y$195-'Indicator Data'!CG18)/(Y$195-Y$194)*10)),1))</f>
        <v>1.9</v>
      </c>
      <c r="Z15" s="73">
        <f t="shared" si="0"/>
        <v>5.2</v>
      </c>
      <c r="AA15" s="74">
        <f t="shared" si="1"/>
        <v>5</v>
      </c>
      <c r="AB15" s="177">
        <f>IF('Indicator Data'!CH18="No data","x",ROUND(IF('Indicator Data'!CH18&gt;AB$195,0,IF('Indicator Data'!CH18&lt;AB$194,10,(AB$195-'Indicator Data'!CH18)/(AB$195-AB$194)*10)),1))</f>
        <v>4.2</v>
      </c>
    </row>
    <row r="16" spans="1:28" s="2" customFormat="1" x14ac:dyDescent="0.3">
      <c r="A16" s="98" t="str">
        <f>'Indicator Data'!A19</f>
        <v>Barbados</v>
      </c>
      <c r="B16" s="27" t="str">
        <f>'Indicator Data'!B19</f>
        <v>BRB</v>
      </c>
      <c r="C16" s="72">
        <f>IF('Indicator Data'!BR19="No data","x",ROUND(IF('Indicator Data'!BR19&gt;C$195,0,IF('Indicator Data'!BR19&lt;C$194,10,(C$195-'Indicator Data'!BR19)/(C$195-C$194)*10)),1))</f>
        <v>2.8</v>
      </c>
      <c r="D16" s="73">
        <f t="shared" si="2"/>
        <v>2.8</v>
      </c>
      <c r="E16" s="72">
        <f>IF('Indicator Data'!BT19="No data","x",ROUND(IF('Indicator Data'!BT19&gt;E$195,0,IF('Indicator Data'!BT19&lt;E$194,10,(E$195-'Indicator Data'!BT19)/(E$195-E$194)*10)),1))</f>
        <v>3.8</v>
      </c>
      <c r="F16" s="72">
        <f>IF('Indicator Data'!BS19="No data","x",ROUND(IF('Indicator Data'!BS19&gt;F$195,0,IF('Indicator Data'!BS19&lt;F$194,10,(F$195-'Indicator Data'!BS19)/(F$195-F$194)*10)),1))</f>
        <v>4.0999999999999996</v>
      </c>
      <c r="G16" s="73">
        <f t="shared" si="3"/>
        <v>4</v>
      </c>
      <c r="H16" s="74">
        <f t="shared" si="4"/>
        <v>3.4</v>
      </c>
      <c r="I16" s="72">
        <f>IF('Indicator Data'!BV19="No data","x",ROUND(IF('Indicator Data'!BV19^2&gt;I$195,0,IF('Indicator Data'!BV19^2&lt;I$194,10,(I$195-'Indicator Data'!BV19^2)/(I$195-I$194)*10)),1))</f>
        <v>0.1</v>
      </c>
      <c r="J16" s="72">
        <f>IF(OR('Indicator Data'!BU19=0,'Indicator Data'!BU19="No data"),"x",ROUND(IF('Indicator Data'!BU19&gt;J$195,0,IF('Indicator Data'!BU19&lt;J$194,10,(J$195-'Indicator Data'!BU19)/(J$195-J$194)*10)),1))</f>
        <v>0</v>
      </c>
      <c r="K16" s="72">
        <f>IF('Indicator Data'!BW19="No data","x",ROUND(IF('Indicator Data'!BW19&gt;K$195,0,IF('Indicator Data'!BW19&lt;K$194,10,(K$195-'Indicator Data'!BW19)/(K$195-K$194)*10)),1))</f>
        <v>1.8</v>
      </c>
      <c r="L16" s="72">
        <f>IF('Indicator Data'!BX19="No data","x",ROUND(IF('Indicator Data'!BX19&gt;L$195,0,IF('Indicator Data'!BX19&lt;L$194,10,(L$195-'Indicator Data'!BX19)/(L$195-L$194)*10)),1))</f>
        <v>4.4000000000000004</v>
      </c>
      <c r="M16" s="73">
        <f t="shared" si="5"/>
        <v>1.6</v>
      </c>
      <c r="N16" s="115">
        <f>IF('Indicator Data'!BY19="No data","x",'Indicator Data'!BY19/'Indicator Data'!CL19*100)</f>
        <v>418.60465116279073</v>
      </c>
      <c r="O16" s="72">
        <f t="shared" si="6"/>
        <v>0</v>
      </c>
      <c r="P16" s="72">
        <f>IF('Indicator Data'!BZ19="No data","x",ROUND(IF('Indicator Data'!BZ19&gt;P$195,0,IF('Indicator Data'!BZ19&lt;P$194,10,(P$195-'Indicator Data'!BZ19)/(P$195-P$194)*10)),1))</f>
        <v>0.3</v>
      </c>
      <c r="Q16" s="72">
        <f>IF('Indicator Data'!CA19="No data","x",ROUND(IF('Indicator Data'!CA19&gt;Q$195,0,IF('Indicator Data'!CA19&lt;Q$194,10,(Q$195-'Indicator Data'!CA19)/(Q$195-Q$194)*10)),1))</f>
        <v>0.3</v>
      </c>
      <c r="R16" s="73">
        <f t="shared" si="7"/>
        <v>0.2</v>
      </c>
      <c r="S16" s="72">
        <f>IF('Indicator Data'!CB19="No data","x",ROUND(IF('Indicator Data'!CB19&gt;S$195,0,IF('Indicator Data'!CB19&lt;S$194,10,(S$195-'Indicator Data'!CB19)/(S$195-S$194)*10)),1))</f>
        <v>3.8</v>
      </c>
      <c r="T16" s="115">
        <f>IF('Indicator Data'!CC19="No data","x",ROUND(IF('Indicator Data'!CC19&gt;T$195,0,IF('Indicator Data'!CC19&lt;T$194,10,(T$195-'Indicator Data'!CC19)/(T$195-T$194)*10)),1))</f>
        <v>1.5</v>
      </c>
      <c r="U16" s="115">
        <f>IF('Indicator Data'!CD19="No data","x",ROUND(IF('Indicator Data'!CD19&gt;U$195,0,IF('Indicator Data'!CD19&lt;U$194,10,(U$195-'Indicator Data'!CD19)/(U$195-U$194)*10)),1))</f>
        <v>3.7</v>
      </c>
      <c r="V16" s="115">
        <f>IF('Indicator Data'!CE19="No data","x",ROUND(IF('Indicator Data'!CE19&gt;V$195,0,IF('Indicator Data'!CE19&lt;V$194,10,(V$195-'Indicator Data'!CE19)/(V$195-V$194)*10)),1))</f>
        <v>1.7</v>
      </c>
      <c r="W16" s="72">
        <f t="shared" si="8"/>
        <v>2.3000000000000003</v>
      </c>
      <c r="X16" s="72">
        <f>IF('Indicator Data'!CF19="No data","x",ROUND(IF('Indicator Data'!CF19&gt;X$195,0,IF('Indicator Data'!CF19&lt;X$194,10,(X$195-'Indicator Data'!CF19)/(X$195-X$194)*10)),1))</f>
        <v>5.7</v>
      </c>
      <c r="Y16" s="72">
        <f>IF('Indicator Data'!CG19="No data","x",ROUND(IF('Indicator Data'!CG19&gt;Y$195,10,IF('Indicator Data'!CG19&lt;Y$194,0,10-(Y$195-'Indicator Data'!CG19)/(Y$195-Y$194)*10)),1))</f>
        <v>0.3</v>
      </c>
      <c r="Z16" s="73">
        <f t="shared" si="0"/>
        <v>3</v>
      </c>
      <c r="AA16" s="74">
        <f t="shared" si="1"/>
        <v>1.6</v>
      </c>
      <c r="AB16" s="177" t="str">
        <f>IF('Indicator Data'!CH19="No data","x",ROUND(IF('Indicator Data'!CH19&gt;AB$195,0,IF('Indicator Data'!CH19&lt;AB$194,10,(AB$195-'Indicator Data'!CH19)/(AB$195-AB$194)*10)),1))</f>
        <v>x</v>
      </c>
    </row>
    <row r="17" spans="1:28" s="2" customFormat="1" x14ac:dyDescent="0.3">
      <c r="A17" s="98" t="str">
        <f>'Indicator Data'!A20</f>
        <v>Belarus</v>
      </c>
      <c r="B17" s="27" t="str">
        <f>'Indicator Data'!B20</f>
        <v>BLR</v>
      </c>
      <c r="C17" s="72">
        <f>IF('Indicator Data'!BR20="No data","x",ROUND(IF('Indicator Data'!BR20&gt;C$195,0,IF('Indicator Data'!BR20&lt;C$194,10,(C$195-'Indicator Data'!BR20)/(C$195-C$194)*10)),1))</f>
        <v>2.8</v>
      </c>
      <c r="D17" s="73">
        <f t="shared" si="2"/>
        <v>2.8</v>
      </c>
      <c r="E17" s="72">
        <f>IF('Indicator Data'!BT20="No data","x",ROUND(IF('Indicator Data'!BT20&gt;E$195,0,IF('Indicator Data'!BT20&lt;E$194,10,(E$195-'Indicator Data'!BT20)/(E$195-E$194)*10)),1))</f>
        <v>5.5</v>
      </c>
      <c r="F17" s="72">
        <f>IF('Indicator Data'!BS20="No data","x",ROUND(IF('Indicator Data'!BS20&gt;F$195,0,IF('Indicator Data'!BS20&lt;F$194,10,(F$195-'Indicator Data'!BS20)/(F$195-F$194)*10)),1))</f>
        <v>5.6</v>
      </c>
      <c r="G17" s="73">
        <f t="shared" si="3"/>
        <v>5.6</v>
      </c>
      <c r="H17" s="74">
        <f t="shared" si="4"/>
        <v>4.2</v>
      </c>
      <c r="I17" s="72">
        <f>IF('Indicator Data'!BV20="No data","x",ROUND(IF('Indicator Data'!BV20^2&gt;I$195,0,IF('Indicator Data'!BV20^2&lt;I$194,10,(I$195-'Indicator Data'!BV20^2)/(I$195-I$194)*10)),1))</f>
        <v>0.1</v>
      </c>
      <c r="J17" s="72">
        <f>IF(OR('Indicator Data'!BU20=0,'Indicator Data'!BU20="No data"),"x",ROUND(IF('Indicator Data'!BU20&gt;J$195,0,IF('Indicator Data'!BU20&lt;J$194,10,(J$195-'Indicator Data'!BU20)/(J$195-J$194)*10)),1))</f>
        <v>0</v>
      </c>
      <c r="K17" s="72">
        <f>IF('Indicator Data'!BW20="No data","x",ROUND(IF('Indicator Data'!BW20&gt;K$195,0,IF('Indicator Data'!BW20&lt;K$194,10,(K$195-'Indicator Data'!BW20)/(K$195-K$194)*10)),1))</f>
        <v>2.1</v>
      </c>
      <c r="L17" s="72">
        <f>IF('Indicator Data'!BX20="No data","x",ROUND(IF('Indicator Data'!BX20&gt;L$195,0,IF('Indicator Data'!BX20&lt;L$194,10,(L$195-'Indicator Data'!BX20)/(L$195-L$194)*10)),1))</f>
        <v>4</v>
      </c>
      <c r="M17" s="73">
        <f t="shared" si="5"/>
        <v>1.6</v>
      </c>
      <c r="N17" s="115">
        <f>IF('Indicator Data'!BY20="No data","x",'Indicator Data'!BY20/'Indicator Data'!CL20*100)</f>
        <v>98.565866640382438</v>
      </c>
      <c r="O17" s="72">
        <f t="shared" si="6"/>
        <v>0.1</v>
      </c>
      <c r="P17" s="72">
        <f>IF('Indicator Data'!BZ20="No data","x",ROUND(IF('Indicator Data'!BZ20&gt;P$195,0,IF('Indicator Data'!BZ20&lt;P$194,10,(P$195-'Indicator Data'!BZ20)/(P$195-P$194)*10)),1))</f>
        <v>0.2</v>
      </c>
      <c r="Q17" s="72">
        <f>IF('Indicator Data'!CA20="No data","x",ROUND(IF('Indicator Data'!CA20&gt;Q$195,0,IF('Indicator Data'!CA20&lt;Q$194,10,(Q$195-'Indicator Data'!CA20)/(Q$195-Q$194)*10)),1))</f>
        <v>0.7</v>
      </c>
      <c r="R17" s="73">
        <f t="shared" si="7"/>
        <v>0.3</v>
      </c>
      <c r="S17" s="72">
        <f>IF('Indicator Data'!CB20="No data","x",ROUND(IF('Indicator Data'!CB20&gt;S$195,0,IF('Indicator Data'!CB20&lt;S$194,10,(S$195-'Indicator Data'!CB20)/(S$195-S$194)*10)),1))</f>
        <v>0</v>
      </c>
      <c r="T17" s="115">
        <f>IF('Indicator Data'!CC20="No data","x",ROUND(IF('Indicator Data'!CC20&gt;T$195,0,IF('Indicator Data'!CC20&lt;T$194,10,(T$195-'Indicator Data'!CC20)/(T$195-T$194)*10)),1))</f>
        <v>0.3</v>
      </c>
      <c r="U17" s="115">
        <f>IF('Indicator Data'!CD20="No data","x",ROUND(IF('Indicator Data'!CD20&gt;U$195,0,IF('Indicator Data'!CD20&lt;U$194,10,(U$195-'Indicator Data'!CD20)/(U$195-U$194)*10)),1))</f>
        <v>0.2</v>
      </c>
      <c r="V17" s="115" t="str">
        <f>IF('Indicator Data'!CE20="No data","x",ROUND(IF('Indicator Data'!CE20&gt;V$195,0,IF('Indicator Data'!CE20&lt;V$194,10,(V$195-'Indicator Data'!CE20)/(V$195-V$194)*10)),1))</f>
        <v>x</v>
      </c>
      <c r="W17" s="72">
        <f t="shared" si="8"/>
        <v>0.25</v>
      </c>
      <c r="X17" s="72">
        <f>IF('Indicator Data'!CF20="No data","x",ROUND(IF('Indicator Data'!CF20&gt;X$195,0,IF('Indicator Data'!CF20&lt;X$194,10,(X$195-'Indicator Data'!CF20)/(X$195-X$194)*10)),1))</f>
        <v>6.3</v>
      </c>
      <c r="Y17" s="72">
        <f>IF('Indicator Data'!CG20="No data","x",ROUND(IF('Indicator Data'!CG20&gt;Y$195,10,IF('Indicator Data'!CG20&lt;Y$194,0,10-(Y$195-'Indicator Data'!CG20)/(Y$195-Y$194)*10)),1))</f>
        <v>0</v>
      </c>
      <c r="Z17" s="73">
        <f t="shared" si="0"/>
        <v>1.6</v>
      </c>
      <c r="AA17" s="74">
        <f t="shared" si="1"/>
        <v>1.2</v>
      </c>
      <c r="AB17" s="177" t="str">
        <f>IF('Indicator Data'!CH20="No data","x",ROUND(IF('Indicator Data'!CH20&gt;AB$195,0,IF('Indicator Data'!CH20&lt;AB$194,10,(AB$195-'Indicator Data'!CH20)/(AB$195-AB$194)*10)),1))</f>
        <v>x</v>
      </c>
    </row>
    <row r="18" spans="1:28" s="2" customFormat="1" x14ac:dyDescent="0.3">
      <c r="A18" s="98" t="str">
        <f>'Indicator Data'!A21</f>
        <v>Belgium</v>
      </c>
      <c r="B18" s="27" t="str">
        <f>'Indicator Data'!B21</f>
        <v>BEL</v>
      </c>
      <c r="C18" s="72" t="str">
        <f>IF('Indicator Data'!BR21="No data","x",ROUND(IF('Indicator Data'!BR21&gt;C$195,0,IF('Indicator Data'!BR21&lt;C$194,10,(C$195-'Indicator Data'!BR21)/(C$195-C$194)*10)),1))</f>
        <v>x</v>
      </c>
      <c r="D18" s="73" t="str">
        <f t="shared" si="2"/>
        <v>x</v>
      </c>
      <c r="E18" s="72">
        <f>IF('Indicator Data'!BT21="No data","x",ROUND(IF('Indicator Data'!BT21&gt;E$195,0,IF('Indicator Data'!BT21&lt;E$194,10,(E$195-'Indicator Data'!BT21)/(E$195-E$194)*10)),1))</f>
        <v>2.5</v>
      </c>
      <c r="F18" s="72">
        <f>IF('Indicator Data'!BS21="No data","x",ROUND(IF('Indicator Data'!BS21&gt;F$195,0,IF('Indicator Data'!BS21&lt;F$194,10,(F$195-'Indicator Data'!BS21)/(F$195-F$194)*10)),1))</f>
        <v>2.7</v>
      </c>
      <c r="G18" s="73">
        <f t="shared" si="3"/>
        <v>2.6</v>
      </c>
      <c r="H18" s="74">
        <f t="shared" si="4"/>
        <v>2.6</v>
      </c>
      <c r="I18" s="72" t="str">
        <f>IF('Indicator Data'!BV21="No data","x",ROUND(IF('Indicator Data'!BV21^2&gt;I$195,0,IF('Indicator Data'!BV21^2&lt;I$194,10,(I$195-'Indicator Data'!BV21^2)/(I$195-I$194)*10)),1))</f>
        <v>x</v>
      </c>
      <c r="J18" s="72">
        <f>IF(OR('Indicator Data'!BU21=0,'Indicator Data'!BU21="No data"),"x",ROUND(IF('Indicator Data'!BU21&gt;J$195,0,IF('Indicator Data'!BU21&lt;J$194,10,(J$195-'Indicator Data'!BU21)/(J$195-J$194)*10)),1))</f>
        <v>0</v>
      </c>
      <c r="K18" s="72">
        <f>IF('Indicator Data'!BW21="No data","x",ROUND(IF('Indicator Data'!BW21&gt;K$195,0,IF('Indicator Data'!BW21&lt;K$194,10,(K$195-'Indicator Data'!BW21)/(K$195-K$194)*10)),1))</f>
        <v>1.1000000000000001</v>
      </c>
      <c r="L18" s="72">
        <f>IF('Indicator Data'!BX21="No data","x",ROUND(IF('Indicator Data'!BX21&gt;L$195,0,IF('Indicator Data'!BX21&lt;L$194,10,(L$195-'Indicator Data'!BX21)/(L$195-L$194)*10)),1))</f>
        <v>5.0999999999999996</v>
      </c>
      <c r="M18" s="73">
        <f t="shared" si="5"/>
        <v>2.1</v>
      </c>
      <c r="N18" s="115">
        <f>IF('Indicator Data'!BY21="No data","x",'Indicator Data'!BY21/'Indicator Data'!CL21*100)</f>
        <v>495.37648612945839</v>
      </c>
      <c r="O18" s="72">
        <f t="shared" si="6"/>
        <v>0</v>
      </c>
      <c r="P18" s="72">
        <f>IF('Indicator Data'!BZ21="No data","x",ROUND(IF('Indicator Data'!BZ21&gt;P$195,0,IF('Indicator Data'!BZ21&lt;P$194,10,(P$195-'Indicator Data'!BZ21)/(P$195-P$194)*10)),1))</f>
        <v>0.1</v>
      </c>
      <c r="Q18" s="72">
        <f>IF('Indicator Data'!CA21="No data","x",ROUND(IF('Indicator Data'!CA21&gt;Q$195,0,IF('Indicator Data'!CA21&lt;Q$194,10,(Q$195-'Indicator Data'!CA21)/(Q$195-Q$194)*10)),1))</f>
        <v>0</v>
      </c>
      <c r="R18" s="73">
        <f t="shared" si="7"/>
        <v>0</v>
      </c>
      <c r="S18" s="72">
        <f>IF('Indicator Data'!CB21="No data","x",ROUND(IF('Indicator Data'!CB21&gt;S$195,0,IF('Indicator Data'!CB21&lt;S$194,10,(S$195-'Indicator Data'!CB21)/(S$195-S$194)*10)),1))</f>
        <v>1.7</v>
      </c>
      <c r="T18" s="115">
        <f>IF('Indicator Data'!CC21="No data","x",ROUND(IF('Indicator Data'!CC21&gt;T$195,0,IF('Indicator Data'!CC21&lt;T$194,10,(T$195-'Indicator Data'!CC21)/(T$195-T$194)*10)),1))</f>
        <v>0.2</v>
      </c>
      <c r="U18" s="115">
        <f>IF('Indicator Data'!CD21="No data","x",ROUND(IF('Indicator Data'!CD21&gt;U$195,0,IF('Indicator Data'!CD21&lt;U$194,10,(U$195-'Indicator Data'!CD21)/(U$195-U$194)*10)),1))</f>
        <v>2.4</v>
      </c>
      <c r="V18" s="115">
        <f>IF('Indicator Data'!CE21="No data","x",ROUND(IF('Indicator Data'!CE21&gt;V$195,0,IF('Indicator Data'!CE21&lt;V$194,10,(V$195-'Indicator Data'!CE21)/(V$195-V$194)*10)),1))</f>
        <v>0.8</v>
      </c>
      <c r="W18" s="72">
        <f t="shared" si="8"/>
        <v>1.1333333333333335</v>
      </c>
      <c r="X18" s="72">
        <f>IF('Indicator Data'!CF21="No data","x",ROUND(IF('Indicator Data'!CF21&gt;X$195,0,IF('Indicator Data'!CF21&lt;X$194,10,(X$195-'Indicator Data'!CF21)/(X$195-X$194)*10)),1))</f>
        <v>0</v>
      </c>
      <c r="Y18" s="72">
        <f>IF('Indicator Data'!CG21="No data","x",ROUND(IF('Indicator Data'!CG21&gt;Y$195,10,IF('Indicator Data'!CG21&lt;Y$194,0,10-(Y$195-'Indicator Data'!CG21)/(Y$195-Y$194)*10)),1))</f>
        <v>0.1</v>
      </c>
      <c r="Z18" s="73">
        <f t="shared" si="0"/>
        <v>0.7</v>
      </c>
      <c r="AA18" s="74">
        <f t="shared" si="1"/>
        <v>0.9</v>
      </c>
      <c r="AB18" s="177">
        <f>IF('Indicator Data'!CH21="No data","x",ROUND(IF('Indicator Data'!CH21&gt;AB$195,0,IF('Indicator Data'!CH21&lt;AB$194,10,(AB$195-'Indicator Data'!CH21)/(AB$195-AB$194)*10)),1))</f>
        <v>2</v>
      </c>
    </row>
    <row r="19" spans="1:28" s="2" customFormat="1" x14ac:dyDescent="0.3">
      <c r="A19" s="98" t="str">
        <f>'Indicator Data'!A22</f>
        <v>Belize</v>
      </c>
      <c r="B19" s="27" t="str">
        <f>'Indicator Data'!B22</f>
        <v>BLZ</v>
      </c>
      <c r="C19" s="72" t="str">
        <f>IF('Indicator Data'!BR22="No data","x",ROUND(IF('Indicator Data'!BR22&gt;C$195,0,IF('Indicator Data'!BR22&lt;C$194,10,(C$195-'Indicator Data'!BR22)/(C$195-C$194)*10)),1))</f>
        <v>x</v>
      </c>
      <c r="D19" s="73" t="str">
        <f t="shared" si="2"/>
        <v>x</v>
      </c>
      <c r="E19" s="72" t="str">
        <f>IF('Indicator Data'!BT22="No data","x",ROUND(IF('Indicator Data'!BT22&gt;E$195,0,IF('Indicator Data'!BT22&lt;E$194,10,(E$195-'Indicator Data'!BT22)/(E$195-E$194)*10)),1))</f>
        <v>x</v>
      </c>
      <c r="F19" s="72">
        <f>IF('Indicator Data'!BS22="No data","x",ROUND(IF('Indicator Data'!BS22&gt;F$195,0,IF('Indicator Data'!BS22&lt;F$194,10,(F$195-'Indicator Data'!BS22)/(F$195-F$194)*10)),1))</f>
        <v>6.2</v>
      </c>
      <c r="G19" s="73">
        <f t="shared" si="3"/>
        <v>6.2</v>
      </c>
      <c r="H19" s="74">
        <f t="shared" si="4"/>
        <v>6.2</v>
      </c>
      <c r="I19" s="72" t="str">
        <f>IF('Indicator Data'!BV22="No data","x",ROUND(IF('Indicator Data'!BV22^2&gt;I$195,0,IF('Indicator Data'!BV22^2&lt;I$194,10,(I$195-'Indicator Data'!BV22^2)/(I$195-I$194)*10)),1))</f>
        <v>x</v>
      </c>
      <c r="J19" s="72">
        <f>IF(OR('Indicator Data'!BU22=0,'Indicator Data'!BU22="No data"),"x",ROUND(IF('Indicator Data'!BU22&gt;J$195,0,IF('Indicator Data'!BU22&lt;J$194,10,(J$195-'Indicator Data'!BU22)/(J$195-J$194)*10)),1))</f>
        <v>0.2</v>
      </c>
      <c r="K19" s="72">
        <f>IF('Indicator Data'!BW22="No data","x",ROUND(IF('Indicator Data'!BW22&gt;K$195,0,IF('Indicator Data'!BW22&lt;K$194,10,(K$195-'Indicator Data'!BW22)/(K$195-K$194)*10)),1))</f>
        <v>5.3</v>
      </c>
      <c r="L19" s="72">
        <f>IF('Indicator Data'!BX22="No data","x",ROUND(IF('Indicator Data'!BX22&gt;L$195,0,IF('Indicator Data'!BX22&lt;L$194,10,(L$195-'Indicator Data'!BX22)/(L$195-L$194)*10)),1))</f>
        <v>5.9</v>
      </c>
      <c r="M19" s="73">
        <f t="shared" si="5"/>
        <v>3.8</v>
      </c>
      <c r="N19" s="115">
        <f>IF('Indicator Data'!BY22="No data","x",'Indicator Data'!BY22/'Indicator Data'!CL22*100)</f>
        <v>26.3042525208242</v>
      </c>
      <c r="O19" s="72">
        <f t="shared" si="6"/>
        <v>7.4</v>
      </c>
      <c r="P19" s="72">
        <f>IF('Indicator Data'!BZ22="No data","x",ROUND(IF('Indicator Data'!BZ22&gt;P$195,0,IF('Indicator Data'!BZ22&lt;P$194,10,(P$195-'Indicator Data'!BZ22)/(P$195-P$194)*10)),1))</f>
        <v>1.3</v>
      </c>
      <c r="Q19" s="72">
        <f>IF('Indicator Data'!CA22="No data","x",ROUND(IF('Indicator Data'!CA22&gt;Q$195,0,IF('Indicator Data'!CA22&lt;Q$194,10,(Q$195-'Indicator Data'!CA22)/(Q$195-Q$194)*10)),1))</f>
        <v>0.4</v>
      </c>
      <c r="R19" s="73">
        <f t="shared" si="7"/>
        <v>3</v>
      </c>
      <c r="S19" s="72">
        <f>IF('Indicator Data'!CB22="No data","x",ROUND(IF('Indicator Data'!CB22&gt;S$195,0,IF('Indicator Data'!CB22&lt;S$194,10,(S$195-'Indicator Data'!CB22)/(S$195-S$194)*10)),1))</f>
        <v>7.2</v>
      </c>
      <c r="T19" s="115">
        <f>IF('Indicator Data'!CC22="No data","x",ROUND(IF('Indicator Data'!CC22&gt;T$195,0,IF('Indicator Data'!CC22&lt;T$194,10,(T$195-'Indicator Data'!CC22)/(T$195-T$194)*10)),1))</f>
        <v>1.9</v>
      </c>
      <c r="U19" s="115">
        <f>IF('Indicator Data'!CD22="No data","x",ROUND(IF('Indicator Data'!CD22&gt;U$195,0,IF('Indicator Data'!CD22&lt;U$194,10,(U$195-'Indicator Data'!CD22)/(U$195-U$194)*10)),1))</f>
        <v>1.9</v>
      </c>
      <c r="V19" s="115" t="str">
        <f>IF('Indicator Data'!CE22="No data","x",ROUND(IF('Indicator Data'!CE22&gt;V$195,0,IF('Indicator Data'!CE22&lt;V$194,10,(V$195-'Indicator Data'!CE22)/(V$195-V$194)*10)),1))</f>
        <v>x</v>
      </c>
      <c r="W19" s="72">
        <f t="shared" si="8"/>
        <v>1.9</v>
      </c>
      <c r="X19" s="72">
        <f>IF('Indicator Data'!CF22="No data","x",ROUND(IF('Indicator Data'!CF22&gt;X$195,0,IF('Indicator Data'!CF22&lt;X$194,10,(X$195-'Indicator Data'!CF22)/(X$195-X$194)*10)),1))</f>
        <v>8.3000000000000007</v>
      </c>
      <c r="Y19" s="72">
        <f>IF('Indicator Data'!CG22="No data","x",ROUND(IF('Indicator Data'!CG22&gt;Y$195,10,IF('Indicator Data'!CG22&lt;Y$194,0,10-(Y$195-'Indicator Data'!CG22)/(Y$195-Y$194)*10)),1))</f>
        <v>0.4</v>
      </c>
      <c r="Z19" s="73">
        <f t="shared" si="0"/>
        <v>4.5</v>
      </c>
      <c r="AA19" s="74">
        <f t="shared" si="1"/>
        <v>3.8</v>
      </c>
      <c r="AB19" s="177">
        <f>IF('Indicator Data'!CH22="No data","x",ROUND(IF('Indicator Data'!CH22&gt;AB$195,0,IF('Indicator Data'!CH22&lt;AB$194,10,(AB$195-'Indicator Data'!CH22)/(AB$195-AB$194)*10)),1))</f>
        <v>6.7</v>
      </c>
    </row>
    <row r="20" spans="1:28" s="2" customFormat="1" x14ac:dyDescent="0.3">
      <c r="A20" s="98" t="str">
        <f>'Indicator Data'!A23</f>
        <v>Benin</v>
      </c>
      <c r="B20" s="27" t="str">
        <f>'Indicator Data'!B23</f>
        <v>BEN</v>
      </c>
      <c r="C20" s="72">
        <f>IF('Indicator Data'!BR23="No data","x",ROUND(IF('Indicator Data'!BR23&gt;C$195,0,IF('Indicator Data'!BR23&lt;C$194,10,(C$195-'Indicator Data'!BR23)/(C$195-C$194)*10)),1))</f>
        <v>5.5</v>
      </c>
      <c r="D20" s="73">
        <f t="shared" si="2"/>
        <v>5.5</v>
      </c>
      <c r="E20" s="72">
        <f>IF('Indicator Data'!BT23="No data","x",ROUND(IF('Indicator Data'!BT23&gt;E$195,0,IF('Indicator Data'!BT23&lt;E$194,10,(E$195-'Indicator Data'!BT23)/(E$195-E$194)*10)),1))</f>
        <v>5.9</v>
      </c>
      <c r="F20" s="72">
        <f>IF('Indicator Data'!BS23="No data","x",ROUND(IF('Indicator Data'!BS23&gt;F$195,0,IF('Indicator Data'!BS23&lt;F$194,10,(F$195-'Indicator Data'!BS23)/(F$195-F$194)*10)),1))</f>
        <v>6.1</v>
      </c>
      <c r="G20" s="73">
        <f t="shared" si="3"/>
        <v>6</v>
      </c>
      <c r="H20" s="74">
        <f t="shared" si="4"/>
        <v>5.8</v>
      </c>
      <c r="I20" s="72">
        <f>IF('Indicator Data'!BV23="No data","x",ROUND(IF('Indicator Data'!BV23^2&gt;I$195,0,IF('Indicator Data'!BV23^2&lt;I$194,10,(I$195-'Indicator Data'!BV23^2)/(I$195-I$194)*10)),1))</f>
        <v>9</v>
      </c>
      <c r="J20" s="72">
        <f>IF(OR('Indicator Data'!BU23=0,'Indicator Data'!BU23="No data"),"x",ROUND(IF('Indicator Data'!BU23&gt;J$195,0,IF('Indicator Data'!BU23&lt;J$194,10,(J$195-'Indicator Data'!BU23)/(J$195-J$194)*10)),1))</f>
        <v>5.7</v>
      </c>
      <c r="K20" s="72">
        <f>IF('Indicator Data'!BW23="No data","x",ROUND(IF('Indicator Data'!BW23&gt;K$195,0,IF('Indicator Data'!BW23&lt;K$194,10,(K$195-'Indicator Data'!BW23)/(K$195-K$194)*10)),1))</f>
        <v>8</v>
      </c>
      <c r="L20" s="72">
        <f>IF('Indicator Data'!BX23="No data","x",ROUND(IF('Indicator Data'!BX23&gt;L$195,0,IF('Indicator Data'!BX23&lt;L$194,10,(L$195-'Indicator Data'!BX23)/(L$195-L$194)*10)),1))</f>
        <v>6</v>
      </c>
      <c r="M20" s="73">
        <f t="shared" si="5"/>
        <v>7.2</v>
      </c>
      <c r="N20" s="115">
        <f>IF('Indicator Data'!BY23="No data","x",'Indicator Data'!BY23/'Indicator Data'!CL23*100)</f>
        <v>11.528910961333807</v>
      </c>
      <c r="O20" s="72">
        <f t="shared" si="6"/>
        <v>8.9</v>
      </c>
      <c r="P20" s="72">
        <f>IF('Indicator Data'!BZ23="No data","x",ROUND(IF('Indicator Data'!BZ23&gt;P$195,0,IF('Indicator Data'!BZ23&lt;P$194,10,(P$195-'Indicator Data'!BZ23)/(P$195-P$194)*10)),1))</f>
        <v>9.3000000000000007</v>
      </c>
      <c r="Q20" s="72">
        <f>IF('Indicator Data'!CA23="No data","x",ROUND(IF('Indicator Data'!CA23&gt;Q$195,0,IF('Indicator Data'!CA23&lt;Q$194,10,(Q$195-'Indicator Data'!CA23)/(Q$195-Q$194)*10)),1))</f>
        <v>6.7</v>
      </c>
      <c r="R20" s="73">
        <f t="shared" si="7"/>
        <v>8.3000000000000007</v>
      </c>
      <c r="S20" s="72">
        <f>IF('Indicator Data'!CB23="No data","x",ROUND(IF('Indicator Data'!CB23&gt;S$195,0,IF('Indicator Data'!CB23&lt;S$194,10,(S$195-'Indicator Data'!CB23)/(S$195-S$194)*10)),1))</f>
        <v>9.6</v>
      </c>
      <c r="T20" s="115">
        <f>IF('Indicator Data'!CC23="No data","x",ROUND(IF('Indicator Data'!CC23&gt;T$195,0,IF('Indicator Data'!CC23&lt;T$194,10,(T$195-'Indicator Data'!CC23)/(T$195-T$194)*10)),1))</f>
        <v>2.9</v>
      </c>
      <c r="U20" s="115" t="str">
        <f>IF('Indicator Data'!CD23="No data","x",ROUND(IF('Indicator Data'!CD23&gt;U$195,0,IF('Indicator Data'!CD23&lt;U$194,10,(U$195-'Indicator Data'!CD23)/(U$195-U$194)*10)),1))</f>
        <v>x</v>
      </c>
      <c r="V20" s="115">
        <f>IF('Indicator Data'!CE23="No data","x",ROUND(IF('Indicator Data'!CE23&gt;V$195,0,IF('Indicator Data'!CE23&lt;V$194,10,(V$195-'Indicator Data'!CE23)/(V$195-V$194)*10)),1))</f>
        <v>4.0999999999999996</v>
      </c>
      <c r="W20" s="72">
        <f t="shared" si="8"/>
        <v>3.5</v>
      </c>
      <c r="X20" s="72">
        <f>IF('Indicator Data'!CF23="No data","x",ROUND(IF('Indicator Data'!CF23&gt;X$195,0,IF('Indicator Data'!CF23&lt;X$194,10,(X$195-'Indicator Data'!CF23)/(X$195-X$194)*10)),1))</f>
        <v>9.9</v>
      </c>
      <c r="Y20" s="72">
        <f>IF('Indicator Data'!CG23="No data","x",ROUND(IF('Indicator Data'!CG23&gt;Y$195,10,IF('Indicator Data'!CG23&lt;Y$194,0,10-(Y$195-'Indicator Data'!CG23)/(Y$195-Y$194)*10)),1))</f>
        <v>4.4000000000000004</v>
      </c>
      <c r="Z20" s="73">
        <f t="shared" si="0"/>
        <v>6.9</v>
      </c>
      <c r="AA20" s="74">
        <f t="shared" si="1"/>
        <v>7.5</v>
      </c>
      <c r="AB20" s="177">
        <f>IF('Indicator Data'!CH23="No data","x",ROUND(IF('Indicator Data'!CH23&gt;AB$195,0,IF('Indicator Data'!CH23&lt;AB$194,10,(AB$195-'Indicator Data'!CH23)/(AB$195-AB$194)*10)),1))</f>
        <v>6.5</v>
      </c>
    </row>
    <row r="21" spans="1:28" s="2" customFormat="1" x14ac:dyDescent="0.3">
      <c r="A21" s="98" t="str">
        <f>'Indicator Data'!A24</f>
        <v>Bhutan</v>
      </c>
      <c r="B21" s="27" t="str">
        <f>'Indicator Data'!B24</f>
        <v>BTN</v>
      </c>
      <c r="C21" s="72">
        <f>IF('Indicator Data'!BR24="No data","x",ROUND(IF('Indicator Data'!BR24&gt;C$195,0,IF('Indicator Data'!BR24&lt;C$194,10,(C$195-'Indicator Data'!BR24)/(C$195-C$194)*10)),1))</f>
        <v>4.5</v>
      </c>
      <c r="D21" s="73">
        <f t="shared" si="2"/>
        <v>4.5</v>
      </c>
      <c r="E21" s="72">
        <f>IF('Indicator Data'!BT24="No data","x",ROUND(IF('Indicator Data'!BT24&gt;E$195,0,IF('Indicator Data'!BT24&lt;E$194,10,(E$195-'Indicator Data'!BT24)/(E$195-E$194)*10)),1))</f>
        <v>3.2</v>
      </c>
      <c r="F21" s="72">
        <f>IF('Indicator Data'!BS24="No data","x",ROUND(IF('Indicator Data'!BS24&gt;F$195,0,IF('Indicator Data'!BS24&lt;F$194,10,(F$195-'Indicator Data'!BS24)/(F$195-F$194)*10)),1))</f>
        <v>4.3</v>
      </c>
      <c r="G21" s="73">
        <f t="shared" si="3"/>
        <v>3.8</v>
      </c>
      <c r="H21" s="74">
        <f t="shared" si="4"/>
        <v>4.2</v>
      </c>
      <c r="I21" s="72">
        <f>IF('Indicator Data'!BV24="No data","x",ROUND(IF('Indicator Data'!BV24^2&gt;I$195,0,IF('Indicator Data'!BV24^2&lt;I$194,10,(I$195-'Indicator Data'!BV24^2)/(I$195-I$194)*10)),1))</f>
        <v>6.1</v>
      </c>
      <c r="J21" s="72">
        <f>IF(OR('Indicator Data'!BU24=0,'Indicator Data'!BU24="No data"),"x",ROUND(IF('Indicator Data'!BU24&gt;J$195,0,IF('Indicator Data'!BU24&lt;J$194,10,(J$195-'Indicator Data'!BU24)/(J$195-J$194)*10)),1))</f>
        <v>0.2</v>
      </c>
      <c r="K21" s="72">
        <f>IF('Indicator Data'!BW24="No data","x",ROUND(IF('Indicator Data'!BW24&gt;K$195,0,IF('Indicator Data'!BW24&lt;K$194,10,(K$195-'Indicator Data'!BW24)/(K$195-K$194)*10)),1))</f>
        <v>5.2</v>
      </c>
      <c r="L21" s="72">
        <f>IF('Indicator Data'!BX24="No data","x",ROUND(IF('Indicator Data'!BX24&gt;L$195,0,IF('Indicator Data'!BX24&lt;L$194,10,(L$195-'Indicator Data'!BX24)/(L$195-L$194)*10)),1))</f>
        <v>5.5</v>
      </c>
      <c r="M21" s="73">
        <f t="shared" si="5"/>
        <v>4.3</v>
      </c>
      <c r="N21" s="115">
        <f>IF('Indicator Data'!BY24="No data","x",'Indicator Data'!BY24/'Indicator Data'!CL24*100)</f>
        <v>4.1673178100744908</v>
      </c>
      <c r="O21" s="72">
        <f t="shared" si="6"/>
        <v>9.6999999999999993</v>
      </c>
      <c r="P21" s="72">
        <f>IF('Indicator Data'!BZ24="No data","x",ROUND(IF('Indicator Data'!BZ24&gt;P$195,0,IF('Indicator Data'!BZ24&lt;P$194,10,(P$195-'Indicator Data'!BZ24)/(P$195-P$194)*10)),1))</f>
        <v>3.4</v>
      </c>
      <c r="Q21" s="72">
        <f>IF('Indicator Data'!CA24="No data","x",ROUND(IF('Indicator Data'!CA24&gt;Q$195,0,IF('Indicator Data'!CA24&lt;Q$194,10,(Q$195-'Indicator Data'!CA24)/(Q$195-Q$194)*10)),1))</f>
        <v>0.6</v>
      </c>
      <c r="R21" s="73">
        <f t="shared" si="7"/>
        <v>4.5999999999999996</v>
      </c>
      <c r="S21" s="72">
        <f>IF('Indicator Data'!CB24="No data","x",ROUND(IF('Indicator Data'!CB24&gt;S$195,0,IF('Indicator Data'!CB24&lt;S$194,10,(S$195-'Indicator Data'!CB24)/(S$195-S$194)*10)),1))</f>
        <v>9.1</v>
      </c>
      <c r="T21" s="115">
        <f>IF('Indicator Data'!CC24="No data","x",ROUND(IF('Indicator Data'!CC24&gt;T$195,0,IF('Indicator Data'!CC24&lt;T$194,10,(T$195-'Indicator Data'!CC24)/(T$195-T$194)*10)),1))</f>
        <v>0.2</v>
      </c>
      <c r="U21" s="115">
        <f>IF('Indicator Data'!CD24="No data","x",ROUND(IF('Indicator Data'!CD24&gt;U$195,0,IF('Indicator Data'!CD24&lt;U$194,10,(U$195-'Indicator Data'!CD24)/(U$195-U$194)*10)),1))</f>
        <v>0</v>
      </c>
      <c r="V21" s="115" t="str">
        <f>IF('Indicator Data'!CE24="No data","x",ROUND(IF('Indicator Data'!CE24&gt;V$195,0,IF('Indicator Data'!CE24&lt;V$194,10,(V$195-'Indicator Data'!CE24)/(V$195-V$194)*10)),1))</f>
        <v>x</v>
      </c>
      <c r="W21" s="72">
        <f t="shared" si="8"/>
        <v>0.1</v>
      </c>
      <c r="X21" s="72">
        <f>IF('Indicator Data'!CF24="No data","x",ROUND(IF('Indicator Data'!CF24&gt;X$195,0,IF('Indicator Data'!CF24&lt;X$194,10,(X$195-'Indicator Data'!CF24)/(X$195-X$194)*10)),1))</f>
        <v>9.1999999999999993</v>
      </c>
      <c r="Y21" s="72">
        <f>IF('Indicator Data'!CG24="No data","x",ROUND(IF('Indicator Data'!CG24&gt;Y$195,10,IF('Indicator Data'!CG24&lt;Y$194,0,10-(Y$195-'Indicator Data'!CG24)/(Y$195-Y$194)*10)),1))</f>
        <v>2</v>
      </c>
      <c r="Z21" s="73">
        <f t="shared" si="0"/>
        <v>5.0999999999999996</v>
      </c>
      <c r="AA21" s="74">
        <f t="shared" si="1"/>
        <v>4.7</v>
      </c>
      <c r="AB21" s="177">
        <f>IF('Indicator Data'!CH24="No data","x",ROUND(IF('Indicator Data'!CH24&gt;AB$195,0,IF('Indicator Data'!CH24&lt;AB$194,10,(AB$195-'Indicator Data'!CH24)/(AB$195-AB$194)*10)),1))</f>
        <v>4.7</v>
      </c>
    </row>
    <row r="22" spans="1:28" s="2" customFormat="1" x14ac:dyDescent="0.3">
      <c r="A22" s="98" t="str">
        <f>'Indicator Data'!A25</f>
        <v>Bolivia</v>
      </c>
      <c r="B22" s="27" t="str">
        <f>'Indicator Data'!B25</f>
        <v>BOL</v>
      </c>
      <c r="C22" s="72">
        <f>IF('Indicator Data'!BR25="No data","x",ROUND(IF('Indicator Data'!BR25&gt;C$195,0,IF('Indicator Data'!BR25&lt;C$194,10,(C$195-'Indicator Data'!BR25)/(C$195-C$194)*10)),1))</f>
        <v>5.6</v>
      </c>
      <c r="D22" s="73">
        <f t="shared" si="2"/>
        <v>5.6</v>
      </c>
      <c r="E22" s="72">
        <f>IF('Indicator Data'!BT25="No data","x",ROUND(IF('Indicator Data'!BT25&gt;E$195,0,IF('Indicator Data'!BT25&lt;E$194,10,(E$195-'Indicator Data'!BT25)/(E$195-E$194)*10)),1))</f>
        <v>6.9</v>
      </c>
      <c r="F22" s="72">
        <f>IF('Indicator Data'!BS25="No data","x",ROUND(IF('Indicator Data'!BS25&gt;F$195,0,IF('Indicator Data'!BS25&lt;F$194,10,(F$195-'Indicator Data'!BS25)/(F$195-F$194)*10)),1))</f>
        <v>5.6</v>
      </c>
      <c r="G22" s="73">
        <f t="shared" si="3"/>
        <v>6.3</v>
      </c>
      <c r="H22" s="74">
        <f t="shared" si="4"/>
        <v>6</v>
      </c>
      <c r="I22" s="72">
        <f>IF('Indicator Data'!BV25="No data","x",ROUND(IF('Indicator Data'!BV25^2&gt;I$195,0,IF('Indicator Data'!BV25^2&lt;I$194,10,(I$195-'Indicator Data'!BV25^2)/(I$195-I$194)*10)),1))</f>
        <v>1.6</v>
      </c>
      <c r="J22" s="72">
        <f>IF(OR('Indicator Data'!BU25=0,'Indicator Data'!BU25="No data"),"x",ROUND(IF('Indicator Data'!BU25&gt;J$195,0,IF('Indicator Data'!BU25&lt;J$194,10,(J$195-'Indicator Data'!BU25)/(J$195-J$194)*10)),1))</f>
        <v>0.8</v>
      </c>
      <c r="K22" s="72">
        <f>IF('Indicator Data'!BW25="No data","x",ROUND(IF('Indicator Data'!BW25&gt;K$195,0,IF('Indicator Data'!BW25&lt;K$194,10,(K$195-'Indicator Data'!BW25)/(K$195-K$194)*10)),1))</f>
        <v>5.6</v>
      </c>
      <c r="L22" s="72">
        <f>IF('Indicator Data'!BX25="No data","x",ROUND(IF('Indicator Data'!BX25&gt;L$195,0,IF('Indicator Data'!BX25&lt;L$194,10,(L$195-'Indicator Data'!BX25)/(L$195-L$194)*10)),1))</f>
        <v>5.0999999999999996</v>
      </c>
      <c r="M22" s="73">
        <f t="shared" si="5"/>
        <v>3.3</v>
      </c>
      <c r="N22" s="115">
        <f>IF('Indicator Data'!BY25="No data","x",'Indicator Data'!BY25/'Indicator Data'!CL25*100)</f>
        <v>8.7695006000184623</v>
      </c>
      <c r="O22" s="72">
        <f t="shared" si="6"/>
        <v>9.1999999999999993</v>
      </c>
      <c r="P22" s="72">
        <f>IF('Indicator Data'!BZ25="No data","x",ROUND(IF('Indicator Data'!BZ25&gt;P$195,0,IF('Indicator Data'!BZ25&lt;P$194,10,(P$195-'Indicator Data'!BZ25)/(P$195-P$194)*10)),1))</f>
        <v>4.4000000000000004</v>
      </c>
      <c r="Q22" s="72">
        <f>IF('Indicator Data'!CA25="No data","x",ROUND(IF('Indicator Data'!CA25&gt;Q$195,0,IF('Indicator Data'!CA25&lt;Q$194,10,(Q$195-'Indicator Data'!CA25)/(Q$195-Q$194)*10)),1))</f>
        <v>1.4</v>
      </c>
      <c r="R22" s="73">
        <f t="shared" si="7"/>
        <v>5</v>
      </c>
      <c r="S22" s="72">
        <f>IF('Indicator Data'!CB25="No data","x",ROUND(IF('Indicator Data'!CB25&gt;S$195,0,IF('Indicator Data'!CB25&lt;S$194,10,(S$195-'Indicator Data'!CB25)/(S$195-S$194)*10)),1))</f>
        <v>6</v>
      </c>
      <c r="T22" s="115">
        <f>IF('Indicator Data'!CC25="No data","x",ROUND(IF('Indicator Data'!CC25&gt;T$195,0,IF('Indicator Data'!CC25&lt;T$194,10,(T$195-'Indicator Data'!CC25)/(T$195-T$194)*10)),1))</f>
        <v>2.5</v>
      </c>
      <c r="U22" s="115" t="str">
        <f>IF('Indicator Data'!CD25="No data","x",ROUND(IF('Indicator Data'!CD25&gt;U$195,0,IF('Indicator Data'!CD25&lt;U$194,10,(U$195-'Indicator Data'!CD25)/(U$195-U$194)*10)),1))</f>
        <v>x</v>
      </c>
      <c r="V22" s="115">
        <f>IF('Indicator Data'!CE25="No data","x",ROUND(IF('Indicator Data'!CE25&gt;V$195,0,IF('Indicator Data'!CE25&lt;V$194,10,(V$195-'Indicator Data'!CE25)/(V$195-V$194)*10)),1))</f>
        <v>2.7</v>
      </c>
      <c r="W22" s="72">
        <f t="shared" si="8"/>
        <v>2.6</v>
      </c>
      <c r="X22" s="72">
        <f>IF('Indicator Data'!CF25="No data","x",ROUND(IF('Indicator Data'!CF25&gt;X$195,0,IF('Indicator Data'!CF25&lt;X$194,10,(X$195-'Indicator Data'!CF25)/(X$195-X$194)*10)),1))</f>
        <v>8.5</v>
      </c>
      <c r="Y22" s="72">
        <f>IF('Indicator Data'!CG25="No data","x",ROUND(IF('Indicator Data'!CG25&gt;Y$195,10,IF('Indicator Data'!CG25&lt;Y$194,0,10-(Y$195-'Indicator Data'!CG25)/(Y$195-Y$194)*10)),1))</f>
        <v>1.7</v>
      </c>
      <c r="Z22" s="73">
        <f t="shared" si="0"/>
        <v>4.7</v>
      </c>
      <c r="AA22" s="74">
        <f t="shared" si="1"/>
        <v>4.3</v>
      </c>
      <c r="AB22" s="177" t="str">
        <f>IF('Indicator Data'!CH25="No data","x",ROUND(IF('Indicator Data'!CH25&gt;AB$195,0,IF('Indicator Data'!CH25&lt;AB$194,10,(AB$195-'Indicator Data'!CH25)/(AB$195-AB$194)*10)),1))</f>
        <v>x</v>
      </c>
    </row>
    <row r="23" spans="1:28" s="2" customFormat="1" x14ac:dyDescent="0.3">
      <c r="A23" s="98" t="str">
        <f>'Indicator Data'!A26</f>
        <v>Bosnia and Herzegovina</v>
      </c>
      <c r="B23" s="27" t="str">
        <f>'Indicator Data'!B26</f>
        <v>BIH</v>
      </c>
      <c r="C23" s="72" t="str">
        <f>IF('Indicator Data'!BR26="No data","x",ROUND(IF('Indicator Data'!BR26&gt;C$195,0,IF('Indicator Data'!BR26&lt;C$194,10,(C$195-'Indicator Data'!BR26)/(C$195-C$194)*10)),1))</f>
        <v>x</v>
      </c>
      <c r="D23" s="73" t="str">
        <f t="shared" si="2"/>
        <v>x</v>
      </c>
      <c r="E23" s="72">
        <f>IF('Indicator Data'!BT26="No data","x",ROUND(IF('Indicator Data'!BT26&gt;E$195,0,IF('Indicator Data'!BT26&lt;E$194,10,(E$195-'Indicator Data'!BT26)/(E$195-E$194)*10)),1))</f>
        <v>6.4</v>
      </c>
      <c r="F23" s="72">
        <f>IF('Indicator Data'!BS26="No data","x",ROUND(IF('Indicator Data'!BS26&gt;F$195,0,IF('Indicator Data'!BS26&lt;F$194,10,(F$195-'Indicator Data'!BS26)/(F$195-F$194)*10)),1))</f>
        <v>6.2</v>
      </c>
      <c r="G23" s="73">
        <f t="shared" si="3"/>
        <v>6.3</v>
      </c>
      <c r="H23" s="74">
        <f t="shared" si="4"/>
        <v>6.3</v>
      </c>
      <c r="I23" s="72">
        <f>IF('Indicator Data'!BV26="No data","x",ROUND(IF('Indicator Data'!BV26^2&gt;I$195,0,IF('Indicator Data'!BV26^2&lt;I$194,10,(I$195-'Indicator Data'!BV26^2)/(I$195-I$194)*10)),1))</f>
        <v>0.7</v>
      </c>
      <c r="J23" s="72">
        <f>IF(OR('Indicator Data'!BU26=0,'Indicator Data'!BU26="No data"),"x",ROUND(IF('Indicator Data'!BU26&gt;J$195,0,IF('Indicator Data'!BU26&lt;J$194,10,(J$195-'Indicator Data'!BU26)/(J$195-J$194)*10)),1))</f>
        <v>0</v>
      </c>
      <c r="K23" s="72">
        <f>IF('Indicator Data'!BW26="No data","x",ROUND(IF('Indicator Data'!BW26&gt;K$195,0,IF('Indicator Data'!BW26&lt;K$194,10,(K$195-'Indicator Data'!BW26)/(K$195-K$194)*10)),1))</f>
        <v>3</v>
      </c>
      <c r="L23" s="72">
        <f>IF('Indicator Data'!BX26="No data","x",ROUND(IF('Indicator Data'!BX26&gt;L$195,0,IF('Indicator Data'!BX26&lt;L$194,10,(L$195-'Indicator Data'!BX26)/(L$195-L$194)*10)),1))</f>
        <v>4.9000000000000004</v>
      </c>
      <c r="M23" s="73">
        <f t="shared" si="5"/>
        <v>2.2000000000000002</v>
      </c>
      <c r="N23" s="115">
        <f>IF('Indicator Data'!BY26="No data","x",'Indicator Data'!BY26/'Indicator Data'!CL26*100)</f>
        <v>74.509803921568633</v>
      </c>
      <c r="O23" s="72">
        <f t="shared" si="6"/>
        <v>2.6</v>
      </c>
      <c r="P23" s="72">
        <f>IF('Indicator Data'!BZ26="No data","x",ROUND(IF('Indicator Data'!BZ26&gt;P$195,0,IF('Indicator Data'!BZ26&lt;P$194,10,(P$195-'Indicator Data'!BZ26)/(P$195-P$194)*10)),1))</f>
        <v>0.5</v>
      </c>
      <c r="Q23" s="72">
        <f>IF('Indicator Data'!CA26="No data","x",ROUND(IF('Indicator Data'!CA26&gt;Q$195,0,IF('Indicator Data'!CA26&lt;Q$194,10,(Q$195-'Indicator Data'!CA26)/(Q$195-Q$194)*10)),1))</f>
        <v>0.8</v>
      </c>
      <c r="R23" s="73">
        <f t="shared" si="7"/>
        <v>1.3</v>
      </c>
      <c r="S23" s="72">
        <f>IF('Indicator Data'!CB26="No data","x",ROUND(IF('Indicator Data'!CB26&gt;S$195,0,IF('Indicator Data'!CB26&lt;S$194,10,(S$195-'Indicator Data'!CB26)/(S$195-S$194)*10)),1))</f>
        <v>5</v>
      </c>
      <c r="T23" s="115">
        <f>IF('Indicator Data'!CC26="No data","x",ROUND(IF('Indicator Data'!CC26&gt;T$195,0,IF('Indicator Data'!CC26&lt;T$194,10,(T$195-'Indicator Data'!CC26)/(T$195-T$194)*10)),1))</f>
        <v>4.0999999999999996</v>
      </c>
      <c r="U23" s="115">
        <f>IF('Indicator Data'!CD26="No data","x",ROUND(IF('Indicator Data'!CD26&gt;U$195,0,IF('Indicator Data'!CD26&lt;U$194,10,(U$195-'Indicator Data'!CD26)/(U$195-U$194)*10)),1))</f>
        <v>3.2</v>
      </c>
      <c r="V23" s="115" t="str">
        <f>IF('Indicator Data'!CE26="No data","x",ROUND(IF('Indicator Data'!CE26&gt;V$195,0,IF('Indicator Data'!CE26&lt;V$194,10,(V$195-'Indicator Data'!CE26)/(V$195-V$194)*10)),1))</f>
        <v>x</v>
      </c>
      <c r="W23" s="72">
        <f t="shared" si="8"/>
        <v>3.65</v>
      </c>
      <c r="X23" s="72">
        <f>IF('Indicator Data'!CF26="No data","x",ROUND(IF('Indicator Data'!CF26&gt;X$195,0,IF('Indicator Data'!CF26&lt;X$194,10,(X$195-'Indicator Data'!CF26)/(X$195-X$194)*10)),1))</f>
        <v>6.4</v>
      </c>
      <c r="Y23" s="72">
        <f>IF('Indicator Data'!CG26="No data","x",ROUND(IF('Indicator Data'!CG26&gt;Y$195,10,IF('Indicator Data'!CG26&lt;Y$194,0,10-(Y$195-'Indicator Data'!CG26)/(Y$195-Y$194)*10)),1))</f>
        <v>0.1</v>
      </c>
      <c r="Z23" s="73">
        <f t="shared" si="0"/>
        <v>3.8</v>
      </c>
      <c r="AA23" s="74">
        <f t="shared" si="1"/>
        <v>2.4</v>
      </c>
      <c r="AB23" s="177">
        <f>IF('Indicator Data'!CH26="No data","x",ROUND(IF('Indicator Data'!CH26&gt;AB$195,0,IF('Indicator Data'!CH26&lt;AB$194,10,(AB$195-'Indicator Data'!CH26)/(AB$195-AB$194)*10)),1))</f>
        <v>6.7</v>
      </c>
    </row>
    <row r="24" spans="1:28" s="2" customFormat="1" x14ac:dyDescent="0.3">
      <c r="A24" s="98" t="str">
        <f>'Indicator Data'!A27</f>
        <v>Botswana</v>
      </c>
      <c r="B24" s="27" t="str">
        <f>'Indicator Data'!B27</f>
        <v>BWA</v>
      </c>
      <c r="C24" s="72">
        <f>IF('Indicator Data'!BR27="No data","x",ROUND(IF('Indicator Data'!BR27&gt;C$195,0,IF('Indicator Data'!BR27&lt;C$194,10,(C$195-'Indicator Data'!BR27)/(C$195-C$194)*10)),1))</f>
        <v>5.6</v>
      </c>
      <c r="D24" s="73">
        <f t="shared" si="2"/>
        <v>5.6</v>
      </c>
      <c r="E24" s="72">
        <f>IF('Indicator Data'!BT27="No data","x",ROUND(IF('Indicator Data'!BT27&gt;E$195,0,IF('Indicator Data'!BT27&lt;E$194,10,(E$195-'Indicator Data'!BT27)/(E$195-E$194)*10)),1))</f>
        <v>3.9</v>
      </c>
      <c r="F24" s="72">
        <f>IF('Indicator Data'!BS27="No data","x",ROUND(IF('Indicator Data'!BS27&gt;F$195,0,IF('Indicator Data'!BS27&lt;F$194,10,(F$195-'Indicator Data'!BS27)/(F$195-F$194)*10)),1))</f>
        <v>4.3</v>
      </c>
      <c r="G24" s="73">
        <f t="shared" si="3"/>
        <v>4.0999999999999996</v>
      </c>
      <c r="H24" s="74">
        <f t="shared" si="4"/>
        <v>4.9000000000000004</v>
      </c>
      <c r="I24" s="72">
        <f>IF('Indicator Data'!BV27="No data","x",ROUND(IF('Indicator Data'!BV27^2&gt;I$195,0,IF('Indicator Data'!BV27^2&lt;I$194,10,(I$195-'Indicator Data'!BV27^2)/(I$195-I$194)*10)),1))</f>
        <v>2.5</v>
      </c>
      <c r="J24" s="72">
        <f>IF(OR('Indicator Data'!BU27=0,'Indicator Data'!BU27="No data"),"x",ROUND(IF('Indicator Data'!BU27&gt;J$195,0,IF('Indicator Data'!BU27&lt;J$194,10,(J$195-'Indicator Data'!BU27)/(J$195-J$194)*10)),1))</f>
        <v>3.7</v>
      </c>
      <c r="K24" s="72">
        <f>IF('Indicator Data'!BW27="No data","x",ROUND(IF('Indicator Data'!BW27&gt;K$195,0,IF('Indicator Data'!BW27&lt;K$194,10,(K$195-'Indicator Data'!BW27)/(K$195-K$194)*10)),1))</f>
        <v>5.3</v>
      </c>
      <c r="L24" s="72">
        <f>IF('Indicator Data'!BX27="No data","x",ROUND(IF('Indicator Data'!BX27&gt;L$195,0,IF('Indicator Data'!BX27&lt;L$194,10,(L$195-'Indicator Data'!BX27)/(L$195-L$194)*10)),1))</f>
        <v>2.6</v>
      </c>
      <c r="M24" s="73">
        <f t="shared" si="5"/>
        <v>3.5</v>
      </c>
      <c r="N24" s="115">
        <f>IF('Indicator Data'!BY27="No data","x",'Indicator Data'!BY27/'Indicator Data'!CL27*100)</f>
        <v>7.0580346902405031</v>
      </c>
      <c r="O24" s="72">
        <f t="shared" si="6"/>
        <v>9.4</v>
      </c>
      <c r="P24" s="72">
        <f>IF('Indicator Data'!BZ27="No data","x",ROUND(IF('Indicator Data'!BZ27&gt;P$195,0,IF('Indicator Data'!BZ27&lt;P$194,10,(P$195-'Indicator Data'!BZ27)/(P$195-P$194)*10)),1))</f>
        <v>2.5</v>
      </c>
      <c r="Q24" s="72">
        <f>IF('Indicator Data'!CA27="No data","x",ROUND(IF('Indicator Data'!CA27&gt;Q$195,0,IF('Indicator Data'!CA27&lt;Q$194,10,(Q$195-'Indicator Data'!CA27)/(Q$195-Q$194)*10)),1))</f>
        <v>1.9</v>
      </c>
      <c r="R24" s="73">
        <f t="shared" si="7"/>
        <v>4.5999999999999996</v>
      </c>
      <c r="S24" s="72">
        <f>IF('Indicator Data'!CB27="No data","x",ROUND(IF('Indicator Data'!CB27&gt;S$195,0,IF('Indicator Data'!CB27&lt;S$194,10,(S$195-'Indicator Data'!CB27)/(S$195-S$194)*10)),1))</f>
        <v>9.1</v>
      </c>
      <c r="T24" s="115">
        <f>IF('Indicator Data'!CC27="No data","x",ROUND(IF('Indicator Data'!CC27&gt;T$195,0,IF('Indicator Data'!CC27&lt;T$194,10,(T$195-'Indicator Data'!CC27)/(T$195-T$194)*10)),1))</f>
        <v>0.7</v>
      </c>
      <c r="U24" s="115">
        <f>IF('Indicator Data'!CD27="No data","x",ROUND(IF('Indicator Data'!CD27&gt;U$195,0,IF('Indicator Data'!CD27&lt;U$194,10,(U$195-'Indicator Data'!CD27)/(U$195-U$194)*10)),1))</f>
        <v>4.2</v>
      </c>
      <c r="V24" s="115">
        <f>IF('Indicator Data'!CE27="No data","x",ROUND(IF('Indicator Data'!CE27&gt;V$195,0,IF('Indicator Data'!CE27&lt;V$194,10,(V$195-'Indicator Data'!CE27)/(V$195-V$194)*10)),1))</f>
        <v>1.7</v>
      </c>
      <c r="W24" s="72">
        <f t="shared" si="8"/>
        <v>2.2000000000000002</v>
      </c>
      <c r="X24" s="72">
        <f>IF('Indicator Data'!CF27="No data","x",ROUND(IF('Indicator Data'!CF27&gt;X$195,0,IF('Indicator Data'!CF27&lt;X$194,10,(X$195-'Indicator Data'!CF27)/(X$195-X$194)*10)),1))</f>
        <v>7</v>
      </c>
      <c r="Y24" s="72">
        <f>IF('Indicator Data'!CG27="No data","x",ROUND(IF('Indicator Data'!CG27&gt;Y$195,10,IF('Indicator Data'!CG27&lt;Y$194,0,10-(Y$195-'Indicator Data'!CG27)/(Y$195-Y$194)*10)),1))</f>
        <v>1.6</v>
      </c>
      <c r="Z24" s="73">
        <f t="shared" si="0"/>
        <v>5</v>
      </c>
      <c r="AA24" s="74">
        <f t="shared" si="1"/>
        <v>4.4000000000000004</v>
      </c>
      <c r="AB24" s="177">
        <f>IF('Indicator Data'!CH27="No data","x",ROUND(IF('Indicator Data'!CH27&gt;AB$195,0,IF('Indicator Data'!CH27&lt;AB$194,10,(AB$195-'Indicator Data'!CH27)/(AB$195-AB$194)*10)),1))</f>
        <v>7.4</v>
      </c>
    </row>
    <row r="25" spans="1:28" s="2" customFormat="1" x14ac:dyDescent="0.3">
      <c r="A25" s="98" t="str">
        <f>'Indicator Data'!A28</f>
        <v>Brazil</v>
      </c>
      <c r="B25" s="27" t="str">
        <f>'Indicator Data'!B28</f>
        <v>BRA</v>
      </c>
      <c r="C25" s="72">
        <f>IF('Indicator Data'!BR28="No data","x",ROUND(IF('Indicator Data'!BR28&gt;C$195,0,IF('Indicator Data'!BR28&lt;C$194,10,(C$195-'Indicator Data'!BR28)/(C$195-C$194)*10)),1))</f>
        <v>4.3</v>
      </c>
      <c r="D25" s="73">
        <f t="shared" si="2"/>
        <v>4.3</v>
      </c>
      <c r="E25" s="72">
        <f>IF('Indicator Data'!BT28="No data","x",ROUND(IF('Indicator Data'!BT28&gt;E$195,0,IF('Indicator Data'!BT28&lt;E$194,10,(E$195-'Indicator Data'!BT28)/(E$195-E$194)*10)),1))</f>
        <v>6.5</v>
      </c>
      <c r="F25" s="72">
        <f>IF('Indicator Data'!BS28="No data","x",ROUND(IF('Indicator Data'!BS28&gt;F$195,0,IF('Indicator Data'!BS28&lt;F$194,10,(F$195-'Indicator Data'!BS28)/(F$195-F$194)*10)),1))</f>
        <v>5.9</v>
      </c>
      <c r="G25" s="73">
        <f t="shared" si="3"/>
        <v>6.2</v>
      </c>
      <c r="H25" s="74">
        <f t="shared" si="4"/>
        <v>5.3</v>
      </c>
      <c r="I25" s="72">
        <f>IF('Indicator Data'!BV28="No data","x",ROUND(IF('Indicator Data'!BV28^2&gt;I$195,0,IF('Indicator Data'!BV28^2&lt;I$194,10,(I$195-'Indicator Data'!BV28^2)/(I$195-I$194)*10)),1))</f>
        <v>1.4</v>
      </c>
      <c r="J25" s="72">
        <f>IF(OR('Indicator Data'!BU28=0,'Indicator Data'!BU28="No data"),"x",ROUND(IF('Indicator Data'!BU28&gt;J$195,0,IF('Indicator Data'!BU28&lt;J$194,10,(J$195-'Indicator Data'!BU28)/(J$195-J$194)*10)),1))</f>
        <v>0</v>
      </c>
      <c r="K25" s="72">
        <f>IF('Indicator Data'!BW28="No data","x",ROUND(IF('Indicator Data'!BW28&gt;K$195,0,IF('Indicator Data'!BW28&lt;K$194,10,(K$195-'Indicator Data'!BW28)/(K$195-K$194)*10)),1))</f>
        <v>3</v>
      </c>
      <c r="L25" s="72">
        <f>IF('Indicator Data'!BX28="No data","x",ROUND(IF('Indicator Data'!BX28&gt;L$195,0,IF('Indicator Data'!BX28&lt;L$194,10,(L$195-'Indicator Data'!BX28)/(L$195-L$194)*10)),1))</f>
        <v>5.2</v>
      </c>
      <c r="M25" s="73">
        <f t="shared" si="5"/>
        <v>2.4</v>
      </c>
      <c r="N25" s="115">
        <f>IF('Indicator Data'!BY28="No data","x",'Indicator Data'!BY28/'Indicator Data'!CL28*100)</f>
        <v>10.639027261916302</v>
      </c>
      <c r="O25" s="72">
        <f t="shared" si="6"/>
        <v>9</v>
      </c>
      <c r="P25" s="72">
        <f>IF('Indicator Data'!BZ28="No data","x",ROUND(IF('Indicator Data'!BZ28&gt;P$195,0,IF('Indicator Data'!BZ28&lt;P$194,10,(P$195-'Indicator Data'!BZ28)/(P$195-P$194)*10)),1))</f>
        <v>1.3</v>
      </c>
      <c r="Q25" s="72">
        <f>IF('Indicator Data'!CA28="No data","x",ROUND(IF('Indicator Data'!CA28&gt;Q$195,0,IF('Indicator Data'!CA28&lt;Q$194,10,(Q$195-'Indicator Data'!CA28)/(Q$195-Q$194)*10)),1))</f>
        <v>0.4</v>
      </c>
      <c r="R25" s="73">
        <f t="shared" si="7"/>
        <v>3.6</v>
      </c>
      <c r="S25" s="72">
        <f>IF('Indicator Data'!CB28="No data","x",ROUND(IF('Indicator Data'!CB28&gt;S$195,0,IF('Indicator Data'!CB28&lt;S$194,10,(S$195-'Indicator Data'!CB28)/(S$195-S$194)*10)),1))</f>
        <v>4.5999999999999996</v>
      </c>
      <c r="T25" s="115">
        <f>IF('Indicator Data'!CC28="No data","x",ROUND(IF('Indicator Data'!CC28&gt;T$195,0,IF('Indicator Data'!CC28&lt;T$194,10,(T$195-'Indicator Data'!CC28)/(T$195-T$194)*10)),1))</f>
        <v>1.7</v>
      </c>
      <c r="U25" s="115">
        <f>IF('Indicator Data'!CD28="No data","x",ROUND(IF('Indicator Data'!CD28&gt;U$195,0,IF('Indicator Data'!CD28&lt;U$194,10,(U$195-'Indicator Data'!CD28)/(U$195-U$194)*10)),1))</f>
        <v>9.8000000000000007</v>
      </c>
      <c r="V25" s="115">
        <f>IF('Indicator Data'!CE28="No data","x",ROUND(IF('Indicator Data'!CE28&gt;V$195,0,IF('Indicator Data'!CE28&lt;V$194,10,(V$195-'Indicator Data'!CE28)/(V$195-V$194)*10)),1))</f>
        <v>2.5</v>
      </c>
      <c r="W25" s="72">
        <f t="shared" si="8"/>
        <v>4.666666666666667</v>
      </c>
      <c r="X25" s="72">
        <f>IF('Indicator Data'!CF28="No data","x",ROUND(IF('Indicator Data'!CF28&gt;X$195,0,IF('Indicator Data'!CF28&lt;X$194,10,(X$195-'Indicator Data'!CF28)/(X$195-X$194)*10)),1))</f>
        <v>4.0999999999999996</v>
      </c>
      <c r="Y25" s="72">
        <f>IF('Indicator Data'!CG28="No data","x",ROUND(IF('Indicator Data'!CG28&gt;Y$195,10,IF('Indicator Data'!CG28&lt;Y$194,0,10-(Y$195-'Indicator Data'!CG28)/(Y$195-Y$194)*10)),1))</f>
        <v>0.7</v>
      </c>
      <c r="Z25" s="73">
        <f t="shared" si="0"/>
        <v>3.5</v>
      </c>
      <c r="AA25" s="74">
        <f t="shared" si="1"/>
        <v>3.2</v>
      </c>
      <c r="AB25" s="177">
        <f>IF('Indicator Data'!CH28="No data","x",ROUND(IF('Indicator Data'!CH28&gt;AB$195,0,IF('Indicator Data'!CH28&lt;AB$194,10,(AB$195-'Indicator Data'!CH28)/(AB$195-AB$194)*10)),1))</f>
        <v>1.3</v>
      </c>
    </row>
    <row r="26" spans="1:28" s="2" customFormat="1" x14ac:dyDescent="0.3">
      <c r="A26" s="98" t="str">
        <f>'Indicator Data'!A29</f>
        <v>Brunei Darussalam</v>
      </c>
      <c r="B26" s="27" t="str">
        <f>'Indicator Data'!B29</f>
        <v>BRN</v>
      </c>
      <c r="C26" s="72">
        <f>IF('Indicator Data'!BR29="No data","x",ROUND(IF('Indicator Data'!BR29&gt;C$195,0,IF('Indicator Data'!BR29&lt;C$194,10,(C$195-'Indicator Data'!BR29)/(C$195-C$194)*10)),1))</f>
        <v>6</v>
      </c>
      <c r="D26" s="73">
        <f t="shared" si="2"/>
        <v>6</v>
      </c>
      <c r="E26" s="72">
        <f>IF('Indicator Data'!BT29="No data","x",ROUND(IF('Indicator Data'!BT29&gt;E$195,0,IF('Indicator Data'!BT29&lt;E$194,10,(E$195-'Indicator Data'!BT29)/(E$195-E$194)*10)),1))</f>
        <v>4</v>
      </c>
      <c r="F26" s="72">
        <f>IF('Indicator Data'!BS29="No data","x",ROUND(IF('Indicator Data'!BS29&gt;F$195,0,IF('Indicator Data'!BS29&lt;F$194,10,(F$195-'Indicator Data'!BS29)/(F$195-F$194)*10)),1))</f>
        <v>2.5</v>
      </c>
      <c r="G26" s="73">
        <f t="shared" si="3"/>
        <v>3.3</v>
      </c>
      <c r="H26" s="74">
        <f t="shared" si="4"/>
        <v>4.7</v>
      </c>
      <c r="I26" s="72">
        <f>IF('Indicator Data'!BV29="No data","x",ROUND(IF('Indicator Data'!BV29^2&gt;I$195,0,IF('Indicator Data'!BV29^2&lt;I$194,10,(I$195-'Indicator Data'!BV29^2)/(I$195-I$194)*10)),1))</f>
        <v>0.6</v>
      </c>
      <c r="J26" s="72">
        <f>IF(OR('Indicator Data'!BU29=0,'Indicator Data'!BU29="No data"),"x",ROUND(IF('Indicator Data'!BU29&gt;J$195,0,IF('Indicator Data'!BU29&lt;J$194,10,(J$195-'Indicator Data'!BU29)/(J$195-J$194)*10)),1))</f>
        <v>0</v>
      </c>
      <c r="K26" s="72">
        <f>IF('Indicator Data'!BW29="No data","x",ROUND(IF('Indicator Data'!BW29&gt;K$195,0,IF('Indicator Data'!BW29&lt;K$194,10,(K$195-'Indicator Data'!BW29)/(K$195-K$194)*10)),1))</f>
        <v>0.5</v>
      </c>
      <c r="L26" s="72">
        <f>IF('Indicator Data'!BX29="No data","x",ROUND(IF('Indicator Data'!BX29&gt;L$195,0,IF('Indicator Data'!BX29&lt;L$194,10,(L$195-'Indicator Data'!BX29)/(L$195-L$194)*10)),1))</f>
        <v>3.5</v>
      </c>
      <c r="M26" s="73">
        <f t="shared" si="5"/>
        <v>1.2</v>
      </c>
      <c r="N26" s="115">
        <f>IF('Indicator Data'!BY29="No data","x",'Indicator Data'!BY29/'Indicator Data'!CL29*100)</f>
        <v>28.462998102466791</v>
      </c>
      <c r="O26" s="72">
        <f t="shared" si="6"/>
        <v>7.2</v>
      </c>
      <c r="P26" s="72">
        <f>IF('Indicator Data'!BZ29="No data","x",ROUND(IF('Indicator Data'!BZ29&gt;P$195,0,IF('Indicator Data'!BZ29&lt;P$194,10,(P$195-'Indicator Data'!BZ29)/(P$195-P$194)*10)),1))</f>
        <v>0.4</v>
      </c>
      <c r="Q26" s="72">
        <f>IF('Indicator Data'!CA29="No data","x",ROUND(IF('Indicator Data'!CA29&gt;Q$195,0,IF('Indicator Data'!CA29&lt;Q$194,10,(Q$195-'Indicator Data'!CA29)/(Q$195-Q$194)*10)),1))</f>
        <v>0</v>
      </c>
      <c r="R26" s="73">
        <f t="shared" si="7"/>
        <v>2.5</v>
      </c>
      <c r="S26" s="72">
        <f>IF('Indicator Data'!CB29="No data","x",ROUND(IF('Indicator Data'!CB29&gt;S$195,0,IF('Indicator Data'!CB29&lt;S$194,10,(S$195-'Indicator Data'!CB29)/(S$195-S$194)*10)),1))</f>
        <v>5.6</v>
      </c>
      <c r="T26" s="115">
        <f>IF('Indicator Data'!CC29="No data","x",ROUND(IF('Indicator Data'!CC29&gt;T$195,0,IF('Indicator Data'!CC29&lt;T$194,10,(T$195-'Indicator Data'!CC29)/(T$195-T$194)*10)),1))</f>
        <v>0</v>
      </c>
      <c r="U26" s="115">
        <f>IF('Indicator Data'!CD29="No data","x",ROUND(IF('Indicator Data'!CD29&gt;U$195,0,IF('Indicator Data'!CD29&lt;U$194,10,(U$195-'Indicator Data'!CD29)/(U$195-U$194)*10)),1))</f>
        <v>0.2</v>
      </c>
      <c r="V26" s="115" t="str">
        <f>IF('Indicator Data'!CE29="No data","x",ROUND(IF('Indicator Data'!CE29&gt;V$195,0,IF('Indicator Data'!CE29&lt;V$194,10,(V$195-'Indicator Data'!CE29)/(V$195-V$194)*10)),1))</f>
        <v>x</v>
      </c>
      <c r="W26" s="72">
        <f t="shared" si="8"/>
        <v>0.1</v>
      </c>
      <c r="X26" s="72">
        <f>IF('Indicator Data'!CF29="No data","x",ROUND(IF('Indicator Data'!CF29&gt;X$195,0,IF('Indicator Data'!CF29&lt;X$194,10,(X$195-'Indicator Data'!CF29)/(X$195-X$194)*10)),1))</f>
        <v>4</v>
      </c>
      <c r="Y26" s="72">
        <f>IF('Indicator Data'!CG29="No data","x",ROUND(IF('Indicator Data'!CG29&gt;Y$195,10,IF('Indicator Data'!CG29&lt;Y$194,0,10-(Y$195-'Indicator Data'!CG29)/(Y$195-Y$194)*10)),1))</f>
        <v>0.3</v>
      </c>
      <c r="Z26" s="73">
        <f t="shared" si="0"/>
        <v>2.5</v>
      </c>
      <c r="AA26" s="74">
        <f t="shared" si="1"/>
        <v>2.1</v>
      </c>
      <c r="AB26" s="177" t="str">
        <f>IF('Indicator Data'!CH29="No data","x",ROUND(IF('Indicator Data'!CH29&gt;AB$195,0,IF('Indicator Data'!CH29&lt;AB$194,10,(AB$195-'Indicator Data'!CH29)/(AB$195-AB$194)*10)),1))</f>
        <v>x</v>
      </c>
    </row>
    <row r="27" spans="1:28" s="2" customFormat="1" x14ac:dyDescent="0.3">
      <c r="A27" s="98" t="str">
        <f>'Indicator Data'!A30</f>
        <v>Bulgaria</v>
      </c>
      <c r="B27" s="27" t="str">
        <f>'Indicator Data'!B30</f>
        <v>BGR</v>
      </c>
      <c r="C27" s="72">
        <f>IF('Indicator Data'!BR30="No data","x",ROUND(IF('Indicator Data'!BR30&gt;C$195,0,IF('Indicator Data'!BR30&lt;C$194,10,(C$195-'Indicator Data'!BR30)/(C$195-C$194)*10)),1))</f>
        <v>3.2</v>
      </c>
      <c r="D27" s="73">
        <f t="shared" si="2"/>
        <v>3.2</v>
      </c>
      <c r="E27" s="72">
        <f>IF('Indicator Data'!BT30="No data","x",ROUND(IF('Indicator Data'!BT30&gt;E$195,0,IF('Indicator Data'!BT30&lt;E$194,10,(E$195-'Indicator Data'!BT30)/(E$195-E$194)*10)),1))</f>
        <v>5.7</v>
      </c>
      <c r="F27" s="72">
        <f>IF('Indicator Data'!BS30="No data","x",ROUND(IF('Indicator Data'!BS30&gt;F$195,0,IF('Indicator Data'!BS30&lt;F$194,10,(F$195-'Indicator Data'!BS30)/(F$195-F$194)*10)),1))</f>
        <v>4.5</v>
      </c>
      <c r="G27" s="73">
        <f t="shared" si="3"/>
        <v>5.0999999999999996</v>
      </c>
      <c r="H27" s="74">
        <f t="shared" si="4"/>
        <v>4.2</v>
      </c>
      <c r="I27" s="72">
        <f>IF('Indicator Data'!BV30="No data","x",ROUND(IF('Indicator Data'!BV30^2&gt;I$195,0,IF('Indicator Data'!BV30^2&lt;I$194,10,(I$195-'Indicator Data'!BV30^2)/(I$195-I$194)*10)),1))</f>
        <v>0.4</v>
      </c>
      <c r="J27" s="72">
        <f>IF(OR('Indicator Data'!BU30=0,'Indicator Data'!BU30="No data"),"x",ROUND(IF('Indicator Data'!BU30&gt;J$195,0,IF('Indicator Data'!BU30&lt;J$194,10,(J$195-'Indicator Data'!BU30)/(J$195-J$194)*10)),1))</f>
        <v>0</v>
      </c>
      <c r="K27" s="72">
        <f>IF('Indicator Data'!BW30="No data","x",ROUND(IF('Indicator Data'!BW30&gt;K$195,0,IF('Indicator Data'!BW30&lt;K$194,10,(K$195-'Indicator Data'!BW30)/(K$195-K$194)*10)),1))</f>
        <v>3.5</v>
      </c>
      <c r="L27" s="72">
        <f>IF('Indicator Data'!BX30="No data","x",ROUND(IF('Indicator Data'!BX30&gt;L$195,0,IF('Indicator Data'!BX30&lt;L$194,10,(L$195-'Indicator Data'!BX30)/(L$195-L$194)*10)),1))</f>
        <v>4.2</v>
      </c>
      <c r="M27" s="73">
        <f t="shared" si="5"/>
        <v>2</v>
      </c>
      <c r="N27" s="115">
        <f>IF('Indicator Data'!BY30="No data","x",'Indicator Data'!BY30/'Indicator Data'!CL30*100)</f>
        <v>77.376565954310976</v>
      </c>
      <c r="O27" s="72">
        <f t="shared" si="6"/>
        <v>2.2999999999999998</v>
      </c>
      <c r="P27" s="72">
        <f>IF('Indicator Data'!BZ30="No data","x",ROUND(IF('Indicator Data'!BZ30&gt;P$195,0,IF('Indicator Data'!BZ30&lt;P$194,10,(P$195-'Indicator Data'!BZ30)/(P$195-P$194)*10)),1))</f>
        <v>1.6</v>
      </c>
      <c r="Q27" s="72">
        <f>IF('Indicator Data'!CA30="No data","x",ROUND(IF('Indicator Data'!CA30&gt;Q$195,0,IF('Indicator Data'!CA30&lt;Q$194,10,(Q$195-'Indicator Data'!CA30)/(Q$195-Q$194)*10)),1))</f>
        <v>0.2</v>
      </c>
      <c r="R27" s="73">
        <f t="shared" si="7"/>
        <v>1.4</v>
      </c>
      <c r="S27" s="72">
        <f>IF('Indicator Data'!CB30="No data","x",ROUND(IF('Indicator Data'!CB30&gt;S$195,0,IF('Indicator Data'!CB30&lt;S$194,10,(S$195-'Indicator Data'!CB30)/(S$195-S$194)*10)),1))</f>
        <v>0</v>
      </c>
      <c r="T27" s="115">
        <f>IF('Indicator Data'!CC30="No data","x",ROUND(IF('Indicator Data'!CC30&gt;T$195,0,IF('Indicator Data'!CC30&lt;T$194,10,(T$195-'Indicator Data'!CC30)/(T$195-T$194)*10)),1))</f>
        <v>1.2</v>
      </c>
      <c r="U27" s="115">
        <f>IF('Indicator Data'!CD30="No data","x",ROUND(IF('Indicator Data'!CD30&gt;U$195,0,IF('Indicator Data'!CD30&lt;U$194,10,(U$195-'Indicator Data'!CD30)/(U$195-U$194)*10)),1))</f>
        <v>1.2</v>
      </c>
      <c r="V27" s="115">
        <f>IF('Indicator Data'!CE30="No data","x",ROUND(IF('Indicator Data'!CE30&gt;V$195,0,IF('Indicator Data'!CE30&lt;V$194,10,(V$195-'Indicator Data'!CE30)/(V$195-V$194)*10)),1))</f>
        <v>1.4</v>
      </c>
      <c r="W27" s="72">
        <f t="shared" si="8"/>
        <v>1.2666666666666666</v>
      </c>
      <c r="X27" s="72">
        <f>IF('Indicator Data'!CF30="No data","x",ROUND(IF('Indicator Data'!CF30&gt;X$195,0,IF('Indicator Data'!CF30&lt;X$194,10,(X$195-'Indicator Data'!CF30)/(X$195-X$194)*10)),1))</f>
        <v>4.8</v>
      </c>
      <c r="Y27" s="72">
        <f>IF('Indicator Data'!CG30="No data","x",ROUND(IF('Indicator Data'!CG30&gt;Y$195,10,IF('Indicator Data'!CG30&lt;Y$194,0,10-(Y$195-'Indicator Data'!CG30)/(Y$195-Y$194)*10)),1))</f>
        <v>0.1</v>
      </c>
      <c r="Z27" s="73">
        <f t="shared" si="0"/>
        <v>1.5</v>
      </c>
      <c r="AA27" s="74">
        <f t="shared" si="1"/>
        <v>1.6</v>
      </c>
      <c r="AB27" s="177">
        <f>IF('Indicator Data'!CH30="No data","x",ROUND(IF('Indicator Data'!CH30&gt;AB$195,0,IF('Indicator Data'!CH30&lt;AB$194,10,(AB$195-'Indicator Data'!CH30)/(AB$195-AB$194)*10)),1))</f>
        <v>3.6</v>
      </c>
    </row>
    <row r="28" spans="1:28" s="2" customFormat="1" x14ac:dyDescent="0.3">
      <c r="A28" s="98" t="str">
        <f>'Indicator Data'!A31</f>
        <v>Burkina Faso</v>
      </c>
      <c r="B28" s="27" t="str">
        <f>'Indicator Data'!B31</f>
        <v>BFA</v>
      </c>
      <c r="C28" s="72">
        <f>IF('Indicator Data'!BR31="No data","x",ROUND(IF('Indicator Data'!BR31&gt;C$195,0,IF('Indicator Data'!BR31&lt;C$194,10,(C$195-'Indicator Data'!BR31)/(C$195-C$194)*10)),1))</f>
        <v>3.2</v>
      </c>
      <c r="D28" s="73">
        <f t="shared" si="2"/>
        <v>3.2</v>
      </c>
      <c r="E28" s="72">
        <f>IF('Indicator Data'!BT31="No data","x",ROUND(IF('Indicator Data'!BT31&gt;E$195,0,IF('Indicator Data'!BT31&lt;E$194,10,(E$195-'Indicator Data'!BT31)/(E$195-E$194)*10)),1))</f>
        <v>6</v>
      </c>
      <c r="F28" s="72">
        <f>IF('Indicator Data'!BS31="No data","x",ROUND(IF('Indicator Data'!BS31&gt;F$195,0,IF('Indicator Data'!BS31&lt;F$194,10,(F$195-'Indicator Data'!BS31)/(F$195-F$194)*10)),1))</f>
        <v>6.2</v>
      </c>
      <c r="G28" s="73">
        <f t="shared" si="3"/>
        <v>6.1</v>
      </c>
      <c r="H28" s="74">
        <f t="shared" si="4"/>
        <v>4.7</v>
      </c>
      <c r="I28" s="72">
        <f>IF('Indicator Data'!BV31="No data","x",ROUND(IF('Indicator Data'!BV31^2&gt;I$195,0,IF('Indicator Data'!BV31^2&lt;I$194,10,(I$195-'Indicator Data'!BV31^2)/(I$195-I$194)*10)),1))</f>
        <v>9.1</v>
      </c>
      <c r="J28" s="72">
        <f>IF(OR('Indicator Data'!BU31=0,'Indicator Data'!BU31="No data"),"x",ROUND(IF('Indicator Data'!BU31&gt;J$195,0,IF('Indicator Data'!BU31&lt;J$194,10,(J$195-'Indicator Data'!BU31)/(J$195-J$194)*10)),1))</f>
        <v>7.5</v>
      </c>
      <c r="K28" s="72">
        <f>IF('Indicator Data'!BW31="No data","x",ROUND(IF('Indicator Data'!BW31&gt;K$195,0,IF('Indicator Data'!BW31&lt;K$194,10,(K$195-'Indicator Data'!BW31)/(K$195-K$194)*10)),1))</f>
        <v>8.4</v>
      </c>
      <c r="L28" s="72">
        <f>IF('Indicator Data'!BX31="No data","x",ROUND(IF('Indicator Data'!BX31&gt;L$195,0,IF('Indicator Data'!BX31&lt;L$194,10,(L$195-'Indicator Data'!BX31)/(L$195-L$194)*10)),1))</f>
        <v>5.2</v>
      </c>
      <c r="M28" s="73">
        <f t="shared" si="5"/>
        <v>7.6</v>
      </c>
      <c r="N28" s="115">
        <f>IF('Indicator Data'!BY31="No data","x",'Indicator Data'!BY31/'Indicator Data'!CL31*100)</f>
        <v>14.985380116959066</v>
      </c>
      <c r="O28" s="72">
        <f t="shared" si="6"/>
        <v>8.6</v>
      </c>
      <c r="P28" s="72">
        <f>IF('Indicator Data'!BZ31="No data","x",ROUND(IF('Indicator Data'!BZ31&gt;P$195,0,IF('Indicator Data'!BZ31&lt;P$194,10,(P$195-'Indicator Data'!BZ31)/(P$195-P$194)*10)),1))</f>
        <v>9</v>
      </c>
      <c r="Q28" s="72">
        <f>IF('Indicator Data'!CA31="No data","x",ROUND(IF('Indicator Data'!CA31&gt;Q$195,0,IF('Indicator Data'!CA31&lt;Q$194,10,(Q$195-'Indicator Data'!CA31)/(Q$195-Q$194)*10)),1))</f>
        <v>10</v>
      </c>
      <c r="R28" s="73">
        <f t="shared" si="7"/>
        <v>9.1999999999999993</v>
      </c>
      <c r="S28" s="72">
        <f>IF('Indicator Data'!CB31="No data","x",ROUND(IF('Indicator Data'!CB31&gt;S$195,0,IF('Indicator Data'!CB31&lt;S$194,10,(S$195-'Indicator Data'!CB31)/(S$195-S$194)*10)),1))</f>
        <v>9.9</v>
      </c>
      <c r="T28" s="115">
        <f>IF('Indicator Data'!CC31="No data","x",ROUND(IF('Indicator Data'!CC31&gt;T$195,0,IF('Indicator Data'!CC31&lt;T$194,10,(T$195-'Indicator Data'!CC31)/(T$195-T$194)*10)),1))</f>
        <v>1.4</v>
      </c>
      <c r="U28" s="115">
        <f>IF('Indicator Data'!CD31="No data","x",ROUND(IF('Indicator Data'!CD31&gt;U$195,0,IF('Indicator Data'!CD31&lt;U$194,10,(U$195-'Indicator Data'!CD31)/(U$195-U$194)*10)),1))</f>
        <v>8.3000000000000007</v>
      </c>
      <c r="V28" s="115">
        <f>IF('Indicator Data'!CE31="No data","x",ROUND(IF('Indicator Data'!CE31&gt;V$195,0,IF('Indicator Data'!CE31&lt;V$194,10,(V$195-'Indicator Data'!CE31)/(V$195-V$194)*10)),1))</f>
        <v>1.4</v>
      </c>
      <c r="W28" s="72">
        <f t="shared" si="8"/>
        <v>3.7000000000000006</v>
      </c>
      <c r="X28" s="72">
        <f>IF('Indicator Data'!CF31="No data","x",ROUND(IF('Indicator Data'!CF31&gt;X$195,0,IF('Indicator Data'!CF31&lt;X$194,10,(X$195-'Indicator Data'!CF31)/(X$195-X$194)*10)),1))</f>
        <v>9.8000000000000007</v>
      </c>
      <c r="Y28" s="72">
        <f>IF('Indicator Data'!CG31="No data","x",ROUND(IF('Indicator Data'!CG31&gt;Y$195,10,IF('Indicator Data'!CG31&lt;Y$194,0,10-(Y$195-'Indicator Data'!CG31)/(Y$195-Y$194)*10)),1))</f>
        <v>3.6</v>
      </c>
      <c r="Z28" s="73">
        <f t="shared" si="0"/>
        <v>6.8</v>
      </c>
      <c r="AA28" s="74">
        <f t="shared" si="1"/>
        <v>7.9</v>
      </c>
      <c r="AB28" s="177">
        <f>IF('Indicator Data'!CH31="No data","x",ROUND(IF('Indicator Data'!CH31&gt;AB$195,0,IF('Indicator Data'!CH31&lt;AB$194,10,(AB$195-'Indicator Data'!CH31)/(AB$195-AB$194)*10)),1))</f>
        <v>7.1</v>
      </c>
    </row>
    <row r="29" spans="1:28" s="2" customFormat="1" x14ac:dyDescent="0.3">
      <c r="A29" s="98" t="str">
        <f>'Indicator Data'!A32</f>
        <v>Burundi</v>
      </c>
      <c r="B29" s="27" t="str">
        <f>'Indicator Data'!B32</f>
        <v>BDI</v>
      </c>
      <c r="C29" s="72">
        <f>IF('Indicator Data'!BR32="No data","x",ROUND(IF('Indicator Data'!BR32&gt;C$195,0,IF('Indicator Data'!BR32&lt;C$194,10,(C$195-'Indicator Data'!BR32)/(C$195-C$194)*10)),1))</f>
        <v>4.5999999999999996</v>
      </c>
      <c r="D29" s="73">
        <f t="shared" si="2"/>
        <v>4.5999999999999996</v>
      </c>
      <c r="E29" s="72">
        <f>IF('Indicator Data'!BT32="No data","x",ROUND(IF('Indicator Data'!BT32&gt;E$195,0,IF('Indicator Data'!BT32&lt;E$194,10,(E$195-'Indicator Data'!BT32)/(E$195-E$194)*10)),1))</f>
        <v>8.1</v>
      </c>
      <c r="F29" s="72">
        <f>IF('Indicator Data'!BS32="No data","x",ROUND(IF('Indicator Data'!BS32&gt;F$195,0,IF('Indicator Data'!BS32&lt;F$194,10,(F$195-'Indicator Data'!BS32)/(F$195-F$194)*10)),1))</f>
        <v>7.8</v>
      </c>
      <c r="G29" s="73">
        <f t="shared" si="3"/>
        <v>8</v>
      </c>
      <c r="H29" s="74">
        <f t="shared" si="4"/>
        <v>6.3</v>
      </c>
      <c r="I29" s="72">
        <f>IF('Indicator Data'!BV32="No data","x",ROUND(IF('Indicator Data'!BV32^2&gt;I$195,0,IF('Indicator Data'!BV32^2&lt;I$194,10,(I$195-'Indicator Data'!BV32^2)/(I$195-I$194)*10)),1))</f>
        <v>5.9</v>
      </c>
      <c r="J29" s="72">
        <f>IF(OR('Indicator Data'!BU32=0,'Indicator Data'!BU32="No data"),"x",ROUND(IF('Indicator Data'!BU32&gt;J$195,0,IF('Indicator Data'!BU32&lt;J$194,10,(J$195-'Indicator Data'!BU32)/(J$195-J$194)*10)),1))</f>
        <v>9.1</v>
      </c>
      <c r="K29" s="72">
        <f>IF('Indicator Data'!BW32="No data","x",ROUND(IF('Indicator Data'!BW32&gt;K$195,0,IF('Indicator Data'!BW32&lt;K$194,10,(K$195-'Indicator Data'!BW32)/(K$195-K$194)*10)),1))</f>
        <v>9.6999999999999993</v>
      </c>
      <c r="L29" s="72">
        <f>IF('Indicator Data'!BX32="No data","x",ROUND(IF('Indicator Data'!BX32&gt;L$195,0,IF('Indicator Data'!BX32&lt;L$194,10,(L$195-'Indicator Data'!BX32)/(L$195-L$194)*10)),1))</f>
        <v>7.4</v>
      </c>
      <c r="M29" s="73">
        <f t="shared" si="5"/>
        <v>8</v>
      </c>
      <c r="N29" s="115">
        <f>IF('Indicator Data'!BY32="No data","x",'Indicator Data'!BY32/'Indicator Data'!CL32*100)</f>
        <v>23.364485981308412</v>
      </c>
      <c r="O29" s="72">
        <f t="shared" si="6"/>
        <v>7.7</v>
      </c>
      <c r="P29" s="72">
        <f>IF('Indicator Data'!BZ32="No data","x",ROUND(IF('Indicator Data'!BZ32&gt;P$195,0,IF('Indicator Data'!BZ32&lt;P$194,10,(P$195-'Indicator Data'!BZ32)/(P$195-P$194)*10)),1))</f>
        <v>6</v>
      </c>
      <c r="Q29" s="72">
        <f>IF('Indicator Data'!CA32="No data","x",ROUND(IF('Indicator Data'!CA32&gt;Q$195,0,IF('Indicator Data'!CA32&lt;Q$194,10,(Q$195-'Indicator Data'!CA32)/(Q$195-Q$194)*10)),1))</f>
        <v>7.8</v>
      </c>
      <c r="R29" s="73">
        <f t="shared" si="7"/>
        <v>7.2</v>
      </c>
      <c r="S29" s="72">
        <f>IF('Indicator Data'!CB32="No data","x",ROUND(IF('Indicator Data'!CB32&gt;S$195,0,IF('Indicator Data'!CB32&lt;S$194,10,(S$195-'Indicator Data'!CB32)/(S$195-S$194)*10)),1))</f>
        <v>9.9</v>
      </c>
      <c r="T29" s="115">
        <f>IF('Indicator Data'!CC32="No data","x",ROUND(IF('Indicator Data'!CC32&gt;T$195,0,IF('Indicator Data'!CC32&lt;T$194,10,(T$195-'Indicator Data'!CC32)/(T$195-T$194)*10)),1))</f>
        <v>1.4</v>
      </c>
      <c r="U29" s="115">
        <f>IF('Indicator Data'!CD32="No data","x",ROUND(IF('Indicator Data'!CD32&gt;U$195,0,IF('Indicator Data'!CD32&lt;U$194,10,(U$195-'Indicator Data'!CD32)/(U$195-U$194)*10)),1))</f>
        <v>4.0999999999999996</v>
      </c>
      <c r="V29" s="115">
        <f>IF('Indicator Data'!CE32="No data","x",ROUND(IF('Indicator Data'!CE32&gt;V$195,0,IF('Indicator Data'!CE32&lt;V$194,10,(V$195-'Indicator Data'!CE32)/(V$195-V$194)*10)),1))</f>
        <v>1.4</v>
      </c>
      <c r="W29" s="72">
        <f t="shared" si="8"/>
        <v>2.3000000000000003</v>
      </c>
      <c r="X29" s="72">
        <f>IF('Indicator Data'!CF32="No data","x",ROUND(IF('Indicator Data'!CF32&gt;X$195,0,IF('Indicator Data'!CF32&lt;X$194,10,(X$195-'Indicator Data'!CF32)/(X$195-X$194)*10)),1))</f>
        <v>10</v>
      </c>
      <c r="Y29" s="72">
        <f>IF('Indicator Data'!CG32="No data","x",ROUND(IF('Indicator Data'!CG32&gt;Y$195,10,IF('Indicator Data'!CG32&lt;Y$194,0,10-(Y$195-'Indicator Data'!CG32)/(Y$195-Y$194)*10)),1))</f>
        <v>6.1</v>
      </c>
      <c r="Z29" s="73">
        <f t="shared" si="0"/>
        <v>7.1</v>
      </c>
      <c r="AA29" s="74">
        <f t="shared" si="1"/>
        <v>7.4</v>
      </c>
      <c r="AB29" s="177">
        <f>IF('Indicator Data'!CH32="No data","x",ROUND(IF('Indicator Data'!CH32&gt;AB$195,0,IF('Indicator Data'!CH32&lt;AB$194,10,(AB$195-'Indicator Data'!CH32)/(AB$195-AB$194)*10)),1))</f>
        <v>7.7</v>
      </c>
    </row>
    <row r="30" spans="1:28" s="2" customFormat="1" x14ac:dyDescent="0.3">
      <c r="A30" s="98" t="str">
        <f>'Indicator Data'!A33</f>
        <v>Cabo Verde</v>
      </c>
      <c r="B30" s="27" t="str">
        <f>'Indicator Data'!B33</f>
        <v>CPV</v>
      </c>
      <c r="C30" s="72">
        <f>IF('Indicator Data'!BR33="No data","x",ROUND(IF('Indicator Data'!BR33&gt;C$195,0,IF('Indicator Data'!BR33&lt;C$194,10,(C$195-'Indicator Data'!BR33)/(C$195-C$194)*10)),1))</f>
        <v>3.4</v>
      </c>
      <c r="D30" s="73">
        <f t="shared" si="2"/>
        <v>3.4</v>
      </c>
      <c r="E30" s="72">
        <f>IF('Indicator Data'!BT33="No data","x",ROUND(IF('Indicator Data'!BT33&gt;E$195,0,IF('Indicator Data'!BT33&lt;E$194,10,(E$195-'Indicator Data'!BT33)/(E$195-E$194)*10)),1))</f>
        <v>4.2</v>
      </c>
      <c r="F30" s="72">
        <f>IF('Indicator Data'!BS33="No data","x",ROUND(IF('Indicator Data'!BS33&gt;F$195,0,IF('Indicator Data'!BS33&lt;F$194,10,(F$195-'Indicator Data'!BS33)/(F$195-F$194)*10)),1))</f>
        <v>4.4000000000000004</v>
      </c>
      <c r="G30" s="73">
        <f t="shared" si="3"/>
        <v>4.3</v>
      </c>
      <c r="H30" s="74">
        <f t="shared" si="4"/>
        <v>3.9</v>
      </c>
      <c r="I30" s="72">
        <f>IF('Indicator Data'!BV33="No data","x",ROUND(IF('Indicator Data'!BV33^2&gt;I$195,0,IF('Indicator Data'!BV33^2&lt;I$194,10,(I$195-'Indicator Data'!BV33^2)/(I$195-I$194)*10)),1))</f>
        <v>2.7</v>
      </c>
      <c r="J30" s="72">
        <f>IF(OR('Indicator Data'!BU33=0,'Indicator Data'!BU33="No data"),"x",ROUND(IF('Indicator Data'!BU33&gt;J$195,0,IF('Indicator Data'!BU33&lt;J$194,10,(J$195-'Indicator Data'!BU33)/(J$195-J$194)*10)),1))</f>
        <v>0.7</v>
      </c>
      <c r="K30" s="72">
        <f>IF('Indicator Data'!BW33="No data","x",ROUND(IF('Indicator Data'!BW33&gt;K$195,0,IF('Indicator Data'!BW33&lt;K$194,10,(K$195-'Indicator Data'!BW33)/(K$195-K$194)*10)),1))</f>
        <v>4.3</v>
      </c>
      <c r="L30" s="72">
        <f>IF('Indicator Data'!BX33="No data","x",ROUND(IF('Indicator Data'!BX33&gt;L$195,0,IF('Indicator Data'!BX33&lt;L$194,10,(L$195-'Indicator Data'!BX33)/(L$195-L$194)*10)),1))</f>
        <v>4.5</v>
      </c>
      <c r="M30" s="73">
        <f t="shared" si="5"/>
        <v>3.1</v>
      </c>
      <c r="N30" s="115">
        <f>IF('Indicator Data'!BY33="No data","x",'Indicator Data'!BY33/'Indicator Data'!CL33*100)</f>
        <v>59.553349875930515</v>
      </c>
      <c r="O30" s="72">
        <f t="shared" si="6"/>
        <v>4.0999999999999996</v>
      </c>
      <c r="P30" s="72">
        <f>IF('Indicator Data'!BZ33="No data","x",ROUND(IF('Indicator Data'!BZ33&gt;P$195,0,IF('Indicator Data'!BZ33&lt;P$194,10,(P$195-'Indicator Data'!BZ33)/(P$195-P$194)*10)),1))</f>
        <v>2.9</v>
      </c>
      <c r="Q30" s="72">
        <f>IF('Indicator Data'!CA33="No data","x",ROUND(IF('Indicator Data'!CA33&gt;Q$195,0,IF('Indicator Data'!CA33&lt;Q$194,10,(Q$195-'Indicator Data'!CA33)/(Q$195-Q$194)*10)),1))</f>
        <v>2.6</v>
      </c>
      <c r="R30" s="73">
        <f t="shared" si="7"/>
        <v>3.2</v>
      </c>
      <c r="S30" s="72">
        <f>IF('Indicator Data'!CB33="No data","x",ROUND(IF('Indicator Data'!CB33&gt;S$195,0,IF('Indicator Data'!CB33&lt;S$194,10,(S$195-'Indicator Data'!CB33)/(S$195-S$194)*10)),1))</f>
        <v>8.1</v>
      </c>
      <c r="T30" s="115">
        <f>IF('Indicator Data'!CC33="No data","x",ROUND(IF('Indicator Data'!CC33&gt;T$195,0,IF('Indicator Data'!CC33&lt;T$194,10,(T$195-'Indicator Data'!CC33)/(T$195-T$194)*10)),1))</f>
        <v>0.5</v>
      </c>
      <c r="U30" s="115">
        <f>IF('Indicator Data'!CD33="No data","x",ROUND(IF('Indicator Data'!CD33&gt;U$195,0,IF('Indicator Data'!CD33&lt;U$194,10,(U$195-'Indicator Data'!CD33)/(U$195-U$194)*10)),1))</f>
        <v>2.4</v>
      </c>
      <c r="V30" s="115" t="str">
        <f>IF('Indicator Data'!CE33="No data","x",ROUND(IF('Indicator Data'!CE33&gt;V$195,0,IF('Indicator Data'!CE33&lt;V$194,10,(V$195-'Indicator Data'!CE33)/(V$195-V$194)*10)),1))</f>
        <v>x</v>
      </c>
      <c r="W30" s="72">
        <f t="shared" si="8"/>
        <v>1.45</v>
      </c>
      <c r="X30" s="72">
        <f>IF('Indicator Data'!CF33="No data","x",ROUND(IF('Indicator Data'!CF33&gt;X$195,0,IF('Indicator Data'!CF33&lt;X$194,10,(X$195-'Indicator Data'!CF33)/(X$195-X$194)*10)),1))</f>
        <v>9</v>
      </c>
      <c r="Y30" s="72">
        <f>IF('Indicator Data'!CG33="No data","x",ROUND(IF('Indicator Data'!CG33&gt;Y$195,10,IF('Indicator Data'!CG33&lt;Y$194,0,10-(Y$195-'Indicator Data'!CG33)/(Y$195-Y$194)*10)),1))</f>
        <v>0.6</v>
      </c>
      <c r="Z30" s="73">
        <f t="shared" si="0"/>
        <v>4.8</v>
      </c>
      <c r="AA30" s="74">
        <f t="shared" si="1"/>
        <v>3.7</v>
      </c>
      <c r="AB30" s="177">
        <f>IF('Indicator Data'!CH33="No data","x",ROUND(IF('Indicator Data'!CH33&gt;AB$195,0,IF('Indicator Data'!CH33&lt;AB$194,10,(AB$195-'Indicator Data'!CH33)/(AB$195-AB$194)*10)),1))</f>
        <v>5.4</v>
      </c>
    </row>
    <row r="31" spans="1:28" s="2" customFormat="1" x14ac:dyDescent="0.3">
      <c r="A31" s="98" t="str">
        <f>'Indicator Data'!A34</f>
        <v>Cambodia</v>
      </c>
      <c r="B31" s="27" t="str">
        <f>'Indicator Data'!B34</f>
        <v>KHM</v>
      </c>
      <c r="C31" s="72">
        <f>IF('Indicator Data'!BR34="No data","x",ROUND(IF('Indicator Data'!BR34&gt;C$195,0,IF('Indicator Data'!BR34&lt;C$194,10,(C$195-'Indicator Data'!BR34)/(C$195-C$194)*10)),1))</f>
        <v>6.8</v>
      </c>
      <c r="D31" s="73">
        <f t="shared" si="2"/>
        <v>6.8</v>
      </c>
      <c r="E31" s="72">
        <f>IF('Indicator Data'!BT34="No data","x",ROUND(IF('Indicator Data'!BT34&gt;E$195,0,IF('Indicator Data'!BT34&lt;E$194,10,(E$195-'Indicator Data'!BT34)/(E$195-E$194)*10)),1))</f>
        <v>8</v>
      </c>
      <c r="F31" s="72">
        <f>IF('Indicator Data'!BS34="No data","x",ROUND(IF('Indicator Data'!BS34&gt;F$195,0,IF('Indicator Data'!BS34&lt;F$194,10,(F$195-'Indicator Data'!BS34)/(F$195-F$194)*10)),1))</f>
        <v>6.1</v>
      </c>
      <c r="G31" s="73">
        <f t="shared" si="3"/>
        <v>7.1</v>
      </c>
      <c r="H31" s="74">
        <f t="shared" si="4"/>
        <v>7</v>
      </c>
      <c r="I31" s="72">
        <f>IF('Indicator Data'!BV34="No data","x",ROUND(IF('Indicator Data'!BV34^2&gt;I$195,0,IF('Indicator Data'!BV34^2&lt;I$194,10,(I$195-'Indicator Data'!BV34^2)/(I$195-I$194)*10)),1))</f>
        <v>3.9</v>
      </c>
      <c r="J31" s="72">
        <f>IF(OR('Indicator Data'!BU34=0,'Indicator Data'!BU34="No data"),"x",ROUND(IF('Indicator Data'!BU34&gt;J$195,0,IF('Indicator Data'!BU34&lt;J$194,10,(J$195-'Indicator Data'!BU34)/(J$195-J$194)*10)),1))</f>
        <v>1.1000000000000001</v>
      </c>
      <c r="K31" s="72">
        <f>IF('Indicator Data'!BW34="No data","x",ROUND(IF('Indicator Data'!BW34&gt;K$195,0,IF('Indicator Data'!BW34&lt;K$194,10,(K$195-'Indicator Data'!BW34)/(K$195-K$194)*10)),1))</f>
        <v>6</v>
      </c>
      <c r="L31" s="72">
        <f>IF('Indicator Data'!BX34="No data","x",ROUND(IF('Indicator Data'!BX34&gt;L$195,0,IF('Indicator Data'!BX34&lt;L$194,10,(L$195-'Indicator Data'!BX34)/(L$195-L$194)*10)),1))</f>
        <v>4.0999999999999996</v>
      </c>
      <c r="M31" s="73">
        <f t="shared" si="5"/>
        <v>3.8</v>
      </c>
      <c r="N31" s="115">
        <f>IF('Indicator Data'!BY34="No data","x",'Indicator Data'!BY34/'Indicator Data'!CL34*100)</f>
        <v>18.694765465669612</v>
      </c>
      <c r="O31" s="72">
        <f t="shared" si="6"/>
        <v>8.1999999999999993</v>
      </c>
      <c r="P31" s="72">
        <f>IF('Indicator Data'!BZ34="No data","x",ROUND(IF('Indicator Data'!BZ34&gt;P$195,0,IF('Indicator Data'!BZ34&lt;P$194,10,(P$195-'Indicator Data'!BZ34)/(P$195-P$194)*10)),1))</f>
        <v>4.5</v>
      </c>
      <c r="Q31" s="72">
        <f>IF('Indicator Data'!CA34="No data","x",ROUND(IF('Indicator Data'!CA34&gt;Q$195,0,IF('Indicator Data'!CA34&lt;Q$194,10,(Q$195-'Indicator Data'!CA34)/(Q$195-Q$194)*10)),1))</f>
        <v>4.3</v>
      </c>
      <c r="R31" s="73">
        <f t="shared" si="7"/>
        <v>5.7</v>
      </c>
      <c r="S31" s="72">
        <f>IF('Indicator Data'!CB34="No data","x",ROUND(IF('Indicator Data'!CB34&gt;S$195,0,IF('Indicator Data'!CB34&lt;S$194,10,(S$195-'Indicator Data'!CB34)/(S$195-S$194)*10)),1))</f>
        <v>9.6</v>
      </c>
      <c r="T31" s="115">
        <f>IF('Indicator Data'!CC34="No data","x",ROUND(IF('Indicator Data'!CC34&gt;T$195,0,IF('Indicator Data'!CC34&lt;T$194,10,(T$195-'Indicator Data'!CC34)/(T$195-T$194)*10)),1))</f>
        <v>1</v>
      </c>
      <c r="U31" s="115">
        <f>IF('Indicator Data'!CD34="No data","x",ROUND(IF('Indicator Data'!CD34&gt;U$195,0,IF('Indicator Data'!CD34&lt;U$194,10,(U$195-'Indicator Data'!CD34)/(U$195-U$194)*10)),1))</f>
        <v>6.4</v>
      </c>
      <c r="V31" s="115">
        <f>IF('Indicator Data'!CE34="No data","x",ROUND(IF('Indicator Data'!CE34&gt;V$195,0,IF('Indicator Data'!CE34&lt;V$194,10,(V$195-'Indicator Data'!CE34)/(V$195-V$194)*10)),1))</f>
        <v>2.9</v>
      </c>
      <c r="W31" s="72">
        <f t="shared" si="8"/>
        <v>3.4333333333333336</v>
      </c>
      <c r="X31" s="72">
        <f>IF('Indicator Data'!CF34="No data","x",ROUND(IF('Indicator Data'!CF34&gt;X$195,0,IF('Indicator Data'!CF34&lt;X$194,10,(X$195-'Indicator Data'!CF34)/(X$195-X$194)*10)),1))</f>
        <v>9.4</v>
      </c>
      <c r="Y31" s="72">
        <f>IF('Indicator Data'!CG34="No data","x",ROUND(IF('Indicator Data'!CG34&gt;Y$195,10,IF('Indicator Data'!CG34&lt;Y$194,0,10-(Y$195-'Indicator Data'!CG34)/(Y$195-Y$194)*10)),1))</f>
        <v>1.8</v>
      </c>
      <c r="Z31" s="73">
        <f t="shared" si="0"/>
        <v>6.1</v>
      </c>
      <c r="AA31" s="74">
        <f t="shared" si="1"/>
        <v>5.2</v>
      </c>
      <c r="AB31" s="177">
        <f>IF('Indicator Data'!CH34="No data","x",ROUND(IF('Indicator Data'!CH34&gt;AB$195,0,IF('Indicator Data'!CH34&lt;AB$194,10,(AB$195-'Indicator Data'!CH34)/(AB$195-AB$194)*10)),1))</f>
        <v>5.4</v>
      </c>
    </row>
    <row r="32" spans="1:28" s="2" customFormat="1" x14ac:dyDescent="0.3">
      <c r="A32" s="98" t="str">
        <f>'Indicator Data'!A35</f>
        <v>Cameroon</v>
      </c>
      <c r="B32" s="27" t="str">
        <f>'Indicator Data'!B35</f>
        <v>CMR</v>
      </c>
      <c r="C32" s="72">
        <f>IF('Indicator Data'!BR35="No data","x",ROUND(IF('Indicator Data'!BR35&gt;C$195,0,IF('Indicator Data'!BR35&lt;C$194,10,(C$195-'Indicator Data'!BR35)/(C$195-C$194)*10)),1))</f>
        <v>2.6</v>
      </c>
      <c r="D32" s="73">
        <f t="shared" si="2"/>
        <v>2.6</v>
      </c>
      <c r="E32" s="72">
        <f>IF('Indicator Data'!BT35="No data","x",ROUND(IF('Indicator Data'!BT35&gt;E$195,0,IF('Indicator Data'!BT35&lt;E$194,10,(E$195-'Indicator Data'!BT35)/(E$195-E$194)*10)),1))</f>
        <v>7.5</v>
      </c>
      <c r="F32" s="72">
        <f>IF('Indicator Data'!BS35="No data","x",ROUND(IF('Indicator Data'!BS35&gt;F$195,0,IF('Indicator Data'!BS35&lt;F$194,10,(F$195-'Indicator Data'!BS35)/(F$195-F$194)*10)),1))</f>
        <v>6.6</v>
      </c>
      <c r="G32" s="73">
        <f t="shared" si="3"/>
        <v>7.1</v>
      </c>
      <c r="H32" s="74">
        <f t="shared" si="4"/>
        <v>4.9000000000000004</v>
      </c>
      <c r="I32" s="72">
        <f>IF('Indicator Data'!BV35="No data","x",ROUND(IF('Indicator Data'!BV35^2&gt;I$195,0,IF('Indicator Data'!BV35^2&lt;I$194,10,(I$195-'Indicator Data'!BV35^2)/(I$195-I$194)*10)),1))</f>
        <v>4.5</v>
      </c>
      <c r="J32" s="72">
        <f>IF(OR('Indicator Data'!BU35=0,'Indicator Data'!BU35="No data"),"x",ROUND(IF('Indicator Data'!BU35&gt;J$195,0,IF('Indicator Data'!BU35&lt;J$194,10,(J$195-'Indicator Data'!BU35)/(J$195-J$194)*10)),1))</f>
        <v>3.9</v>
      </c>
      <c r="K32" s="72">
        <f>IF('Indicator Data'!BW35="No data","x",ROUND(IF('Indicator Data'!BW35&gt;K$195,0,IF('Indicator Data'!BW35&lt;K$194,10,(K$195-'Indicator Data'!BW35)/(K$195-K$194)*10)),1))</f>
        <v>7.7</v>
      </c>
      <c r="L32" s="72">
        <f>IF('Indicator Data'!BX35="No data","x",ROUND(IF('Indicator Data'!BX35&gt;L$195,0,IF('Indicator Data'!BX35&lt;L$194,10,(L$195-'Indicator Data'!BX35)/(L$195-L$194)*10)),1))</f>
        <v>6.5</v>
      </c>
      <c r="M32" s="73">
        <f t="shared" si="5"/>
        <v>5.7</v>
      </c>
      <c r="N32" s="115">
        <f>IF('Indicator Data'!BY35="No data","x",'Indicator Data'!BY35/'Indicator Data'!CL35*100)</f>
        <v>7.8272090711006745</v>
      </c>
      <c r="O32" s="72">
        <f t="shared" si="6"/>
        <v>9.3000000000000007</v>
      </c>
      <c r="P32" s="72">
        <f>IF('Indicator Data'!BZ35="No data","x",ROUND(IF('Indicator Data'!BZ35&gt;P$195,0,IF('Indicator Data'!BZ35&lt;P$194,10,(P$195-'Indicator Data'!BZ35)/(P$195-P$194)*10)),1))</f>
        <v>6.8</v>
      </c>
      <c r="Q32" s="72">
        <f>IF('Indicator Data'!CA35="No data","x",ROUND(IF('Indicator Data'!CA35&gt;Q$195,0,IF('Indicator Data'!CA35&lt;Q$194,10,(Q$195-'Indicator Data'!CA35)/(Q$195-Q$194)*10)),1))</f>
        <v>7.9</v>
      </c>
      <c r="R32" s="73">
        <f t="shared" si="7"/>
        <v>8</v>
      </c>
      <c r="S32" s="72">
        <f>IF('Indicator Data'!CB35="No data","x",ROUND(IF('Indicator Data'!CB35&gt;S$195,0,IF('Indicator Data'!CB35&lt;S$194,10,(S$195-'Indicator Data'!CB35)/(S$195-S$194)*10)),1))</f>
        <v>9.8000000000000007</v>
      </c>
      <c r="T32" s="115">
        <f>IF('Indicator Data'!CC35="No data","x",ROUND(IF('Indicator Data'!CC35&gt;T$195,0,IF('Indicator Data'!CC35&lt;T$194,10,(T$195-'Indicator Data'!CC35)/(T$195-T$194)*10)),1))</f>
        <v>2.2000000000000002</v>
      </c>
      <c r="U32" s="115" t="str">
        <f>IF('Indicator Data'!CD35="No data","x",ROUND(IF('Indicator Data'!CD35&gt;U$195,0,IF('Indicator Data'!CD35&lt;U$194,10,(U$195-'Indicator Data'!CD35)/(U$195-U$194)*10)),1))</f>
        <v>x</v>
      </c>
      <c r="V32" s="115">
        <f>IF('Indicator Data'!CE35="No data","x",ROUND(IF('Indicator Data'!CE35&gt;V$195,0,IF('Indicator Data'!CE35&lt;V$194,10,(V$195-'Indicator Data'!CE35)/(V$195-V$194)*10)),1))</f>
        <v>2.5</v>
      </c>
      <c r="W32" s="72">
        <f t="shared" si="8"/>
        <v>2.35</v>
      </c>
      <c r="X32" s="72">
        <f>IF('Indicator Data'!CF35="No data","x",ROUND(IF('Indicator Data'!CF35&gt;X$195,0,IF('Indicator Data'!CF35&lt;X$194,10,(X$195-'Indicator Data'!CF35)/(X$195-X$194)*10)),1))</f>
        <v>9.6</v>
      </c>
      <c r="Y32" s="72">
        <f>IF('Indicator Data'!CG35="No data","x",ROUND(IF('Indicator Data'!CG35&gt;Y$195,10,IF('Indicator Data'!CG35&lt;Y$194,0,10-(Y$195-'Indicator Data'!CG35)/(Y$195-Y$194)*10)),1))</f>
        <v>5.9</v>
      </c>
      <c r="Z32" s="73">
        <f t="shared" si="0"/>
        <v>6.9</v>
      </c>
      <c r="AA32" s="74">
        <f t="shared" si="1"/>
        <v>6.9</v>
      </c>
      <c r="AB32" s="177">
        <f>IF('Indicator Data'!CH35="No data","x",ROUND(IF('Indicator Data'!CH35&gt;AB$195,0,IF('Indicator Data'!CH35&lt;AB$194,10,(AB$195-'Indicator Data'!CH35)/(AB$195-AB$194)*10)),1))</f>
        <v>6.2</v>
      </c>
    </row>
    <row r="33" spans="1:28" s="2" customFormat="1" x14ac:dyDescent="0.3">
      <c r="A33" s="98" t="str">
        <f>'Indicator Data'!A36</f>
        <v>Canada</v>
      </c>
      <c r="B33" s="27" t="str">
        <f>'Indicator Data'!B36</f>
        <v>CAN</v>
      </c>
      <c r="C33" s="72">
        <f>IF('Indicator Data'!BR36="No data","x",ROUND(IF('Indicator Data'!BR36&gt;C$195,0,IF('Indicator Data'!BR36&lt;C$194,10,(C$195-'Indicator Data'!BR36)/(C$195-C$194)*10)),1))</f>
        <v>2.8</v>
      </c>
      <c r="D33" s="73">
        <f t="shared" si="2"/>
        <v>2.8</v>
      </c>
      <c r="E33" s="72">
        <f>IF('Indicator Data'!BT36="No data","x",ROUND(IF('Indicator Data'!BT36&gt;E$195,0,IF('Indicator Data'!BT36&lt;E$194,10,(E$195-'Indicator Data'!BT36)/(E$195-E$194)*10)),1))</f>
        <v>2.2999999999999998</v>
      </c>
      <c r="F33" s="72">
        <f>IF('Indicator Data'!BS36="No data","x",ROUND(IF('Indicator Data'!BS36&gt;F$195,0,IF('Indicator Data'!BS36&lt;F$194,10,(F$195-'Indicator Data'!BS36)/(F$195-F$194)*10)),1))</f>
        <v>1.6</v>
      </c>
      <c r="G33" s="73">
        <f t="shared" si="3"/>
        <v>2</v>
      </c>
      <c r="H33" s="74">
        <f t="shared" si="4"/>
        <v>2.4</v>
      </c>
      <c r="I33" s="72" t="str">
        <f>IF('Indicator Data'!BV36="No data","x",ROUND(IF('Indicator Data'!BV36^2&gt;I$195,0,IF('Indicator Data'!BV36^2&lt;I$194,10,(I$195-'Indicator Data'!BV36^2)/(I$195-I$194)*10)),1))</f>
        <v>x</v>
      </c>
      <c r="J33" s="72">
        <f>IF(OR('Indicator Data'!BU36=0,'Indicator Data'!BU36="No data"),"x",ROUND(IF('Indicator Data'!BU36&gt;J$195,0,IF('Indicator Data'!BU36&lt;J$194,10,(J$195-'Indicator Data'!BU36)/(J$195-J$194)*10)),1))</f>
        <v>0</v>
      </c>
      <c r="K33" s="72">
        <f>IF('Indicator Data'!BW36="No data","x",ROUND(IF('Indicator Data'!BW36&gt;K$195,0,IF('Indicator Data'!BW36&lt;K$194,10,(K$195-'Indicator Data'!BW36)/(K$195-K$194)*10)),1))</f>
        <v>0.9</v>
      </c>
      <c r="L33" s="72">
        <f>IF('Indicator Data'!BX36="No data","x",ROUND(IF('Indicator Data'!BX36&gt;L$195,0,IF('Indicator Data'!BX36&lt;L$194,10,(L$195-'Indicator Data'!BX36)/(L$195-L$194)*10)),1))</f>
        <v>5.7</v>
      </c>
      <c r="M33" s="73">
        <f t="shared" si="5"/>
        <v>2.2000000000000002</v>
      </c>
      <c r="N33" s="115">
        <f>IF('Indicator Data'!BY36="No data","x",'Indicator Data'!BY36/'Indicator Data'!CL36*100)</f>
        <v>13.196224560153341</v>
      </c>
      <c r="O33" s="72">
        <f t="shared" si="6"/>
        <v>8.8000000000000007</v>
      </c>
      <c r="P33" s="72">
        <f>IF('Indicator Data'!BZ36="No data","x",ROUND(IF('Indicator Data'!BZ36&gt;P$195,0,IF('Indicator Data'!BZ36&lt;P$194,10,(P$195-'Indicator Data'!BZ36)/(P$195-P$194)*10)),1))</f>
        <v>0.1</v>
      </c>
      <c r="Q33" s="72">
        <f>IF('Indicator Data'!CA36="No data","x",ROUND(IF('Indicator Data'!CA36&gt;Q$195,0,IF('Indicator Data'!CA36&lt;Q$194,10,(Q$195-'Indicator Data'!CA36)/(Q$195-Q$194)*10)),1))</f>
        <v>0.1</v>
      </c>
      <c r="R33" s="73">
        <f t="shared" si="7"/>
        <v>3</v>
      </c>
      <c r="S33" s="72">
        <f>IF('Indicator Data'!CB36="No data","x",ROUND(IF('Indicator Data'!CB36&gt;S$195,0,IF('Indicator Data'!CB36&lt;S$194,10,(S$195-'Indicator Data'!CB36)/(S$195-S$194)*10)),1))</f>
        <v>3.5</v>
      </c>
      <c r="T33" s="115">
        <f>IF('Indicator Data'!CC36="No data","x",ROUND(IF('Indicator Data'!CC36&gt;T$195,0,IF('Indicator Data'!CC36&lt;T$194,10,(T$195-'Indicator Data'!CC36)/(T$195-T$194)*10)),1))</f>
        <v>1.4</v>
      </c>
      <c r="U33" s="115">
        <f>IF('Indicator Data'!CD36="No data","x",ROUND(IF('Indicator Data'!CD36&gt;U$195,0,IF('Indicator Data'!CD36&lt;U$194,10,(U$195-'Indicator Data'!CD36)/(U$195-U$194)*10)),1))</f>
        <v>2.2000000000000002</v>
      </c>
      <c r="V33" s="115">
        <f>IF('Indicator Data'!CE36="No data","x",ROUND(IF('Indicator Data'!CE36&gt;V$195,0,IF('Indicator Data'!CE36&lt;V$194,10,(V$195-'Indicator Data'!CE36)/(V$195-V$194)*10)),1))</f>
        <v>3.2</v>
      </c>
      <c r="W33" s="72">
        <f t="shared" si="8"/>
        <v>2.2666666666666671</v>
      </c>
      <c r="X33" s="72">
        <f>IF('Indicator Data'!CF36="No data","x",ROUND(IF('Indicator Data'!CF36&gt;X$195,0,IF('Indicator Data'!CF36&lt;X$194,10,(X$195-'Indicator Data'!CF36)/(X$195-X$194)*10)),1))</f>
        <v>0</v>
      </c>
      <c r="Y33" s="72">
        <f>IF('Indicator Data'!CG36="No data","x",ROUND(IF('Indicator Data'!CG36&gt;Y$195,10,IF('Indicator Data'!CG36&lt;Y$194,0,10-(Y$195-'Indicator Data'!CG36)/(Y$195-Y$194)*10)),1))</f>
        <v>0.1</v>
      </c>
      <c r="Z33" s="73">
        <f t="shared" si="0"/>
        <v>1.5</v>
      </c>
      <c r="AA33" s="74">
        <f t="shared" si="1"/>
        <v>2.2000000000000002</v>
      </c>
      <c r="AB33" s="177">
        <f>IF('Indicator Data'!CH36="No data","x",ROUND(IF('Indicator Data'!CH36&gt;AB$195,0,IF('Indicator Data'!CH36&lt;AB$194,10,(AB$195-'Indicator Data'!CH36)/(AB$195-AB$194)*10)),1))</f>
        <v>0.1</v>
      </c>
    </row>
    <row r="34" spans="1:28" s="2" customFormat="1" x14ac:dyDescent="0.3">
      <c r="A34" s="98" t="str">
        <f>'Indicator Data'!A37</f>
        <v>Central African Republic</v>
      </c>
      <c r="B34" s="27" t="str">
        <f>'Indicator Data'!B37</f>
        <v>CAF</v>
      </c>
      <c r="C34" s="72" t="str">
        <f>IF('Indicator Data'!BR37="No data","x",ROUND(IF('Indicator Data'!BR37&gt;C$195,0,IF('Indicator Data'!BR37&lt;C$194,10,(C$195-'Indicator Data'!BR37)/(C$195-C$194)*10)),1))</f>
        <v>x</v>
      </c>
      <c r="D34" s="73" t="str">
        <f t="shared" si="2"/>
        <v>x</v>
      </c>
      <c r="E34" s="72">
        <f>IF('Indicator Data'!BT37="No data","x",ROUND(IF('Indicator Data'!BT37&gt;E$195,0,IF('Indicator Data'!BT37&lt;E$194,10,(E$195-'Indicator Data'!BT37)/(E$195-E$194)*10)),1))</f>
        <v>7.5</v>
      </c>
      <c r="F34" s="72">
        <f>IF('Indicator Data'!BS37="No data","x",ROUND(IF('Indicator Data'!BS37&gt;F$195,0,IF('Indicator Data'!BS37&lt;F$194,10,(F$195-'Indicator Data'!BS37)/(F$195-F$194)*10)),1))</f>
        <v>8.4</v>
      </c>
      <c r="G34" s="73">
        <f t="shared" si="3"/>
        <v>8</v>
      </c>
      <c r="H34" s="74">
        <f t="shared" si="4"/>
        <v>8</v>
      </c>
      <c r="I34" s="72">
        <f>IF('Indicator Data'!BV37="No data","x",ROUND(IF('Indicator Data'!BV37^2&gt;I$195,0,IF('Indicator Data'!BV37^2&lt;I$194,10,(I$195-'Indicator Data'!BV37^2)/(I$195-I$194)*10)),1))</f>
        <v>9.5</v>
      </c>
      <c r="J34" s="72">
        <f>IF(OR('Indicator Data'!BU37=0,'Indicator Data'!BU37="No data"),"x",ROUND(IF('Indicator Data'!BU37&gt;J$195,0,IF('Indicator Data'!BU37&lt;J$194,10,(J$195-'Indicator Data'!BU37)/(J$195-J$194)*10)),1))</f>
        <v>7</v>
      </c>
      <c r="K34" s="72">
        <f>IF('Indicator Data'!BW37="No data","x",ROUND(IF('Indicator Data'!BW37&gt;K$195,0,IF('Indicator Data'!BW37&lt;K$194,10,(K$195-'Indicator Data'!BW37)/(K$195-K$194)*10)),1))</f>
        <v>9.6</v>
      </c>
      <c r="L34" s="72">
        <f>IF('Indicator Data'!BX37="No data","x",ROUND(IF('Indicator Data'!BX37&gt;L$195,0,IF('Indicator Data'!BX37&lt;L$194,10,(L$195-'Indicator Data'!BX37)/(L$195-L$194)*10)),1))</f>
        <v>8.9</v>
      </c>
      <c r="M34" s="73">
        <f t="shared" si="5"/>
        <v>8.8000000000000007</v>
      </c>
      <c r="N34" s="115">
        <f>IF('Indicator Data'!BY37="No data","x",'Indicator Data'!BY37/'Indicator Data'!CL37*100)</f>
        <v>4.8155639025329862</v>
      </c>
      <c r="O34" s="72">
        <f t="shared" si="6"/>
        <v>9.6</v>
      </c>
      <c r="P34" s="72">
        <f>IF('Indicator Data'!BZ37="No data","x",ROUND(IF('Indicator Data'!BZ37&gt;P$195,0,IF('Indicator Data'!BZ37&lt;P$194,10,(P$195-'Indicator Data'!BZ37)/(P$195-P$194)*10)),1))</f>
        <v>8.3000000000000007</v>
      </c>
      <c r="Q34" s="72">
        <f>IF('Indicator Data'!CA37="No data","x",ROUND(IF('Indicator Data'!CA37&gt;Q$195,0,IF('Indicator Data'!CA37&lt;Q$194,10,(Q$195-'Indicator Data'!CA37)/(Q$195-Q$194)*10)),1))</f>
        <v>10</v>
      </c>
      <c r="R34" s="73">
        <f t="shared" si="7"/>
        <v>9.3000000000000007</v>
      </c>
      <c r="S34" s="72">
        <f>IF('Indicator Data'!CB37="No data","x",ROUND(IF('Indicator Data'!CB37&gt;S$195,0,IF('Indicator Data'!CB37&lt;S$194,10,(S$195-'Indicator Data'!CB37)/(S$195-S$194)*10)),1))</f>
        <v>9.8000000000000007</v>
      </c>
      <c r="T34" s="115">
        <f>IF('Indicator Data'!CC37="No data","x",ROUND(IF('Indicator Data'!CC37&gt;T$195,0,IF('Indicator Data'!CC37&lt;T$194,10,(T$195-'Indicator Data'!CC37)/(T$195-T$194)*10)),1))</f>
        <v>8.8000000000000007</v>
      </c>
      <c r="U34" s="115" t="str">
        <f>IF('Indicator Data'!CD37="No data","x",ROUND(IF('Indicator Data'!CD37&gt;U$195,0,IF('Indicator Data'!CD37&lt;U$194,10,(U$195-'Indicator Data'!CD37)/(U$195-U$194)*10)),1))</f>
        <v>x</v>
      </c>
      <c r="V34" s="115">
        <f>IF('Indicator Data'!CE37="No data","x",ROUND(IF('Indicator Data'!CE37&gt;V$195,0,IF('Indicator Data'!CE37&lt;V$194,10,(V$195-'Indicator Data'!CE37)/(V$195-V$194)*10)),1))</f>
        <v>8.8000000000000007</v>
      </c>
      <c r="W34" s="72">
        <f t="shared" si="8"/>
        <v>8.8000000000000007</v>
      </c>
      <c r="X34" s="72">
        <f>IF('Indicator Data'!CF37="No data","x",ROUND(IF('Indicator Data'!CF37&gt;X$195,0,IF('Indicator Data'!CF37&lt;X$194,10,(X$195-'Indicator Data'!CF37)/(X$195-X$194)*10)),1))</f>
        <v>10</v>
      </c>
      <c r="Y34" s="72">
        <f>IF('Indicator Data'!CG37="No data","x",ROUND(IF('Indicator Data'!CG37&gt;Y$195,10,IF('Indicator Data'!CG37&lt;Y$194,0,10-(Y$195-'Indicator Data'!CG37)/(Y$195-Y$194)*10)),1))</f>
        <v>9.1999999999999993</v>
      </c>
      <c r="Z34" s="73">
        <f t="shared" si="0"/>
        <v>9.5</v>
      </c>
      <c r="AA34" s="74">
        <f t="shared" si="1"/>
        <v>9.1999999999999993</v>
      </c>
      <c r="AB34" s="177">
        <f>IF('Indicator Data'!CH37="No data","x",ROUND(IF('Indicator Data'!CH37&gt;AB$195,0,IF('Indicator Data'!CH37&lt;AB$194,10,(AB$195-'Indicator Data'!CH37)/(AB$195-AB$194)*10)),1))</f>
        <v>8.6999999999999993</v>
      </c>
    </row>
    <row r="35" spans="1:28" s="2" customFormat="1" x14ac:dyDescent="0.3">
      <c r="A35" s="98" t="str">
        <f>'Indicator Data'!A38</f>
        <v>Chad</v>
      </c>
      <c r="B35" s="27" t="str">
        <f>'Indicator Data'!B38</f>
        <v>TCD</v>
      </c>
      <c r="C35" s="72" t="str">
        <f>IF('Indicator Data'!BR38="No data","x",ROUND(IF('Indicator Data'!BR38&gt;C$195,0,IF('Indicator Data'!BR38&lt;C$194,10,(C$195-'Indicator Data'!BR38)/(C$195-C$194)*10)),1))</f>
        <v>x</v>
      </c>
      <c r="D35" s="73" t="str">
        <f t="shared" si="2"/>
        <v>x</v>
      </c>
      <c r="E35" s="72">
        <f>IF('Indicator Data'!BT38="No data","x",ROUND(IF('Indicator Data'!BT38&gt;E$195,0,IF('Indicator Data'!BT38&lt;E$194,10,(E$195-'Indicator Data'!BT38)/(E$195-E$194)*10)),1))</f>
        <v>8</v>
      </c>
      <c r="F35" s="72">
        <f>IF('Indicator Data'!BS38="No data","x",ROUND(IF('Indicator Data'!BS38&gt;F$195,0,IF('Indicator Data'!BS38&lt;F$194,10,(F$195-'Indicator Data'!BS38)/(F$195-F$194)*10)),1))</f>
        <v>8.1</v>
      </c>
      <c r="G35" s="73">
        <f t="shared" si="3"/>
        <v>8.1</v>
      </c>
      <c r="H35" s="74">
        <f t="shared" si="4"/>
        <v>8.1</v>
      </c>
      <c r="I35" s="72">
        <f>IF('Indicator Data'!BV38="No data","x",ROUND(IF('Indicator Data'!BV38^2&gt;I$195,0,IF('Indicator Data'!BV38^2&lt;I$194,10,(I$195-'Indicator Data'!BV38^2)/(I$195-I$194)*10)),1))</f>
        <v>10</v>
      </c>
      <c r="J35" s="72">
        <f>IF(OR('Indicator Data'!BU38=0,'Indicator Data'!BU38="No data"),"x",ROUND(IF('Indicator Data'!BU38&gt;J$195,0,IF('Indicator Data'!BU38&lt;J$194,10,(J$195-'Indicator Data'!BU38)/(J$195-J$194)*10)),1))</f>
        <v>8.9</v>
      </c>
      <c r="K35" s="72">
        <f>IF('Indicator Data'!BW38="No data","x",ROUND(IF('Indicator Data'!BW38&gt;K$195,0,IF('Indicator Data'!BW38&lt;K$194,10,(K$195-'Indicator Data'!BW38)/(K$195-K$194)*10)),1))</f>
        <v>9.4</v>
      </c>
      <c r="L35" s="72">
        <f>IF('Indicator Data'!BX38="No data","x",ROUND(IF('Indicator Data'!BX38&gt;L$195,0,IF('Indicator Data'!BX38&lt;L$194,10,(L$195-'Indicator Data'!BX38)/(L$195-L$194)*10)),1))</f>
        <v>7.9</v>
      </c>
      <c r="M35" s="73">
        <f t="shared" si="5"/>
        <v>9.1</v>
      </c>
      <c r="N35" s="115">
        <f>IF('Indicator Data'!BY38="No data","x",'Indicator Data'!BY38/'Indicator Data'!CL38*100)</f>
        <v>2.4618805590851336</v>
      </c>
      <c r="O35" s="72">
        <f t="shared" si="6"/>
        <v>9.9</v>
      </c>
      <c r="P35" s="72">
        <f>IF('Indicator Data'!BZ38="No data","x",ROUND(IF('Indicator Data'!BZ38&gt;P$195,0,IF('Indicator Data'!BZ38&lt;P$194,10,(P$195-'Indicator Data'!BZ38)/(P$195-P$194)*10)),1))</f>
        <v>10</v>
      </c>
      <c r="Q35" s="72">
        <f>IF('Indicator Data'!CA38="No data","x",ROUND(IF('Indicator Data'!CA38&gt;Q$195,0,IF('Indicator Data'!CA38&lt;Q$194,10,(Q$195-'Indicator Data'!CA38)/(Q$195-Q$194)*10)),1))</f>
        <v>10</v>
      </c>
      <c r="R35" s="73">
        <f t="shared" si="7"/>
        <v>10</v>
      </c>
      <c r="S35" s="72">
        <f>IF('Indicator Data'!CB38="No data","x",ROUND(IF('Indicator Data'!CB38&gt;S$195,0,IF('Indicator Data'!CB38&lt;S$194,10,(S$195-'Indicator Data'!CB38)/(S$195-S$194)*10)),1))</f>
        <v>9.9</v>
      </c>
      <c r="T35" s="115">
        <f>IF('Indicator Data'!CC38="No data","x",ROUND(IF('Indicator Data'!CC38&gt;T$195,0,IF('Indicator Data'!CC38&lt;T$194,10,(T$195-'Indicator Data'!CC38)/(T$195-T$194)*10)),1))</f>
        <v>9.8000000000000007</v>
      </c>
      <c r="U35" s="115" t="str">
        <f>IF('Indicator Data'!CD38="No data","x",ROUND(IF('Indicator Data'!CD38&gt;U$195,0,IF('Indicator Data'!CD38&lt;U$194,10,(U$195-'Indicator Data'!CD38)/(U$195-U$194)*10)),1))</f>
        <v>x</v>
      </c>
      <c r="V35" s="115" t="str">
        <f>IF('Indicator Data'!CE38="No data","x",ROUND(IF('Indicator Data'!CE38&gt;V$195,0,IF('Indicator Data'!CE38&lt;V$194,10,(V$195-'Indicator Data'!CE38)/(V$195-V$194)*10)),1))</f>
        <v>x</v>
      </c>
      <c r="W35" s="72">
        <f t="shared" si="8"/>
        <v>9.8000000000000007</v>
      </c>
      <c r="X35" s="72">
        <f>IF('Indicator Data'!CF38="No data","x",ROUND(IF('Indicator Data'!CF38&gt;X$195,0,IF('Indicator Data'!CF38&lt;X$194,10,(X$195-'Indicator Data'!CF38)/(X$195-X$194)*10)),1))</f>
        <v>9.8000000000000007</v>
      </c>
      <c r="Y35" s="72">
        <f>IF('Indicator Data'!CG38="No data","x",ROUND(IF('Indicator Data'!CG38&gt;Y$195,10,IF('Indicator Data'!CG38&lt;Y$194,0,10-(Y$195-'Indicator Data'!CG38)/(Y$195-Y$194)*10)),1))</f>
        <v>10</v>
      </c>
      <c r="Z35" s="73">
        <f t="shared" ref="Z35:Z66" si="9">IF(AND(S35="x",W35="x",X35="x",Y35="x"),"x",ROUND(AVERAGE(S35,W35,X35,Y35),1))</f>
        <v>9.9</v>
      </c>
      <c r="AA35" s="74">
        <f t="shared" ref="AA35:AA66" si="10">ROUND(AVERAGE(R35,M35,Z35),1)</f>
        <v>9.6999999999999993</v>
      </c>
      <c r="AB35" s="177">
        <f>IF('Indicator Data'!CH38="No data","x",ROUND(IF('Indicator Data'!CH38&gt;AB$195,0,IF('Indicator Data'!CH38&lt;AB$194,10,(AB$195-'Indicator Data'!CH38)/(AB$195-AB$194)*10)),1))</f>
        <v>7.1</v>
      </c>
    </row>
    <row r="36" spans="1:28" s="2" customFormat="1" x14ac:dyDescent="0.3">
      <c r="A36" s="98" t="str">
        <f>'Indicator Data'!A39</f>
        <v>Chile</v>
      </c>
      <c r="B36" s="27" t="str">
        <f>'Indicator Data'!B39</f>
        <v>CHL</v>
      </c>
      <c r="C36" s="72">
        <f>IF('Indicator Data'!BR39="No data","x",ROUND(IF('Indicator Data'!BR39&gt;C$195,0,IF('Indicator Data'!BR39&lt;C$194,10,(C$195-'Indicator Data'!BR39)/(C$195-C$194)*10)),1))</f>
        <v>3.2</v>
      </c>
      <c r="D36" s="73">
        <f t="shared" si="2"/>
        <v>3.2</v>
      </c>
      <c r="E36" s="72">
        <f>IF('Indicator Data'!BT39="No data","x",ROUND(IF('Indicator Data'!BT39&gt;E$195,0,IF('Indicator Data'!BT39&lt;E$194,10,(E$195-'Indicator Data'!BT39)/(E$195-E$194)*10)),1))</f>
        <v>3.3</v>
      </c>
      <c r="F36" s="72">
        <f>IF('Indicator Data'!BS39="No data","x",ROUND(IF('Indicator Data'!BS39&gt;F$195,0,IF('Indicator Data'!BS39&lt;F$194,10,(F$195-'Indicator Data'!BS39)/(F$195-F$194)*10)),1))</f>
        <v>2.8</v>
      </c>
      <c r="G36" s="73">
        <f t="shared" si="3"/>
        <v>3.1</v>
      </c>
      <c r="H36" s="74">
        <f t="shared" si="4"/>
        <v>3.2</v>
      </c>
      <c r="I36" s="72">
        <f>IF('Indicator Data'!BV39="No data","x",ROUND(IF('Indicator Data'!BV39^2&gt;I$195,0,IF('Indicator Data'!BV39^2&lt;I$194,10,(I$195-'Indicator Data'!BV39^2)/(I$195-I$194)*10)),1))</f>
        <v>0.8</v>
      </c>
      <c r="J36" s="72">
        <f>IF(OR('Indicator Data'!BU39=0,'Indicator Data'!BU39="No data"),"x",ROUND(IF('Indicator Data'!BU39&gt;J$195,0,IF('Indicator Data'!BU39&lt;J$194,10,(J$195-'Indicator Data'!BU39)/(J$195-J$194)*10)),1))</f>
        <v>0</v>
      </c>
      <c r="K36" s="72">
        <f>IF('Indicator Data'!BW39="No data","x",ROUND(IF('Indicator Data'!BW39&gt;K$195,0,IF('Indicator Data'!BW39&lt;K$194,10,(K$195-'Indicator Data'!BW39)/(K$195-K$194)*10)),1))</f>
        <v>1.8</v>
      </c>
      <c r="L36" s="72">
        <f>IF('Indicator Data'!BX39="No data","x",ROUND(IF('Indicator Data'!BX39&gt;L$195,0,IF('Indicator Data'!BX39&lt;L$194,10,(L$195-'Indicator Data'!BX39)/(L$195-L$194)*10)),1))</f>
        <v>3.4</v>
      </c>
      <c r="M36" s="73">
        <f t="shared" si="5"/>
        <v>1.5</v>
      </c>
      <c r="N36" s="115">
        <f>IF('Indicator Data'!BY39="No data","x",'Indicator Data'!BY39/'Indicator Data'!CL39*100)</f>
        <v>20.173980407030228</v>
      </c>
      <c r="O36" s="72">
        <f t="shared" si="6"/>
        <v>8.1</v>
      </c>
      <c r="P36" s="72">
        <f>IF('Indicator Data'!BZ39="No data","x",ROUND(IF('Indicator Data'!BZ39&gt;P$195,0,IF('Indicator Data'!BZ39&lt;P$194,10,(P$195-'Indicator Data'!BZ39)/(P$195-P$194)*10)),1))</f>
        <v>0</v>
      </c>
      <c r="Q36" s="72">
        <f>IF('Indicator Data'!CA39="No data","x",ROUND(IF('Indicator Data'!CA39&gt;Q$195,0,IF('Indicator Data'!CA39&lt;Q$194,10,(Q$195-'Indicator Data'!CA39)/(Q$195-Q$194)*10)),1))</f>
        <v>0</v>
      </c>
      <c r="R36" s="73">
        <f t="shared" si="7"/>
        <v>2.7</v>
      </c>
      <c r="S36" s="72">
        <f>IF('Indicator Data'!CB39="No data","x",ROUND(IF('Indicator Data'!CB39&gt;S$195,0,IF('Indicator Data'!CB39&lt;S$194,10,(S$195-'Indicator Data'!CB39)/(S$195-S$194)*10)),1))</f>
        <v>7.3</v>
      </c>
      <c r="T36" s="115">
        <f>IF('Indicator Data'!CC39="No data","x",ROUND(IF('Indicator Data'!CC39&gt;T$195,0,IF('Indicator Data'!CC39&lt;T$194,10,(T$195-'Indicator Data'!CC39)/(T$195-T$194)*10)),1))</f>
        <v>1</v>
      </c>
      <c r="U36" s="115">
        <f>IF('Indicator Data'!CD39="No data","x",ROUND(IF('Indicator Data'!CD39&gt;U$195,0,IF('Indicator Data'!CD39&lt;U$194,10,(U$195-'Indicator Data'!CD39)/(U$195-U$194)*10)),1))</f>
        <v>1.5</v>
      </c>
      <c r="V36" s="115">
        <f>IF('Indicator Data'!CE39="No data","x",ROUND(IF('Indicator Data'!CE39&gt;V$195,0,IF('Indicator Data'!CE39&lt;V$194,10,(V$195-'Indicator Data'!CE39)/(V$195-V$194)*10)),1))</f>
        <v>1</v>
      </c>
      <c r="W36" s="72">
        <f t="shared" si="8"/>
        <v>1.1666666666666667</v>
      </c>
      <c r="X36" s="72">
        <f>IF('Indicator Data'!CF39="No data","x",ROUND(IF('Indicator Data'!CF39&gt;X$195,0,IF('Indicator Data'!CF39&lt;X$194,10,(X$195-'Indicator Data'!CF39)/(X$195-X$194)*10)),1))</f>
        <v>3.4</v>
      </c>
      <c r="Y36" s="72">
        <f>IF('Indicator Data'!CG39="No data","x",ROUND(IF('Indicator Data'!CG39&gt;Y$195,10,IF('Indicator Data'!CG39&lt;Y$194,0,10-(Y$195-'Indicator Data'!CG39)/(Y$195-Y$194)*10)),1))</f>
        <v>0.1</v>
      </c>
      <c r="Z36" s="73">
        <f t="shared" si="9"/>
        <v>3</v>
      </c>
      <c r="AA36" s="74">
        <f t="shared" si="10"/>
        <v>2.4</v>
      </c>
      <c r="AB36" s="177">
        <f>IF('Indicator Data'!CH39="No data","x",ROUND(IF('Indicator Data'!CH39&gt;AB$195,0,IF('Indicator Data'!CH39&lt;AB$194,10,(AB$195-'Indicator Data'!CH39)/(AB$195-AB$194)*10)),1))</f>
        <v>2.6</v>
      </c>
    </row>
    <row r="37" spans="1:28" s="2" customFormat="1" x14ac:dyDescent="0.3">
      <c r="A37" s="98" t="str">
        <f>'Indicator Data'!A40</f>
        <v>China</v>
      </c>
      <c r="B37" s="27" t="str">
        <f>'Indicator Data'!B40</f>
        <v>CHN</v>
      </c>
      <c r="C37" s="72">
        <f>IF('Indicator Data'!BR40="No data","x",ROUND(IF('Indicator Data'!BR40&gt;C$195,0,IF('Indicator Data'!BR40&lt;C$194,10,(C$195-'Indicator Data'!BR40)/(C$195-C$194)*10)),1))</f>
        <v>2.5</v>
      </c>
      <c r="D37" s="73">
        <f t="shared" si="2"/>
        <v>2.5</v>
      </c>
      <c r="E37" s="72">
        <f>IF('Indicator Data'!BT40="No data","x",ROUND(IF('Indicator Data'!BT40&gt;E$195,0,IF('Indicator Data'!BT40&lt;E$194,10,(E$195-'Indicator Data'!BT40)/(E$195-E$194)*10)),1))</f>
        <v>5.9</v>
      </c>
      <c r="F37" s="72">
        <f>IF('Indicator Data'!BS40="No data","x",ROUND(IF('Indicator Data'!BS40&gt;F$195,0,IF('Indicator Data'!BS40&lt;F$194,10,(F$195-'Indicator Data'!BS40)/(F$195-F$194)*10)),1))</f>
        <v>4</v>
      </c>
      <c r="G37" s="73">
        <f t="shared" si="3"/>
        <v>5</v>
      </c>
      <c r="H37" s="74">
        <f t="shared" si="4"/>
        <v>3.8</v>
      </c>
      <c r="I37" s="72">
        <f>IF('Indicator Data'!BV40="No data","x",ROUND(IF('Indicator Data'!BV40^2&gt;I$195,0,IF('Indicator Data'!BV40^2&lt;I$194,10,(I$195-'Indicator Data'!BV40^2)/(I$195-I$194)*10)),1))</f>
        <v>0.7</v>
      </c>
      <c r="J37" s="72">
        <f>IF(OR('Indicator Data'!BU40=0,'Indicator Data'!BU40="No data"),"x",ROUND(IF('Indicator Data'!BU40&gt;J$195,0,IF('Indicator Data'!BU40&lt;J$194,10,(J$195-'Indicator Data'!BU40)/(J$195-J$194)*10)),1))</f>
        <v>0</v>
      </c>
      <c r="K37" s="72">
        <f>IF('Indicator Data'!BW40="No data","x",ROUND(IF('Indicator Data'!BW40&gt;K$195,0,IF('Indicator Data'!BW40&lt;K$194,10,(K$195-'Indicator Data'!BW40)/(K$195-K$194)*10)),1))</f>
        <v>4.5999999999999996</v>
      </c>
      <c r="L37" s="72">
        <f>IF('Indicator Data'!BX40="No data","x",ROUND(IF('Indicator Data'!BX40&gt;L$195,0,IF('Indicator Data'!BX40&lt;L$194,10,(L$195-'Indicator Data'!BX40)/(L$195-L$194)*10)),1))</f>
        <v>4.3</v>
      </c>
      <c r="M37" s="73">
        <f t="shared" si="5"/>
        <v>2.4</v>
      </c>
      <c r="N37" s="115">
        <f>IF('Indicator Data'!BY40="No data","x",'Indicator Data'!BY40/'Indicator Data'!CL40*100)</f>
        <v>10.720997939649337</v>
      </c>
      <c r="O37" s="72">
        <f t="shared" si="6"/>
        <v>9</v>
      </c>
      <c r="P37" s="72">
        <f>IF('Indicator Data'!BZ40="No data","x",ROUND(IF('Indicator Data'!BZ40&gt;P$195,0,IF('Indicator Data'!BZ40&lt;P$194,10,(P$195-'Indicator Data'!BZ40)/(P$195-P$194)*10)),1))</f>
        <v>1.7</v>
      </c>
      <c r="Q37" s="72">
        <f>IF('Indicator Data'!CA40="No data","x",ROUND(IF('Indicator Data'!CA40&gt;Q$195,0,IF('Indicator Data'!CA40&lt;Q$194,10,(Q$195-'Indicator Data'!CA40)/(Q$195-Q$194)*10)),1))</f>
        <v>1.4</v>
      </c>
      <c r="R37" s="73">
        <f t="shared" si="7"/>
        <v>4</v>
      </c>
      <c r="S37" s="72">
        <f>IF('Indicator Data'!CB40="No data","x",ROUND(IF('Indicator Data'!CB40&gt;S$195,0,IF('Indicator Data'!CB40&lt;S$194,10,(S$195-'Indicator Data'!CB40)/(S$195-S$194)*10)),1))</f>
        <v>5.5</v>
      </c>
      <c r="T37" s="115">
        <f>IF('Indicator Data'!CC40="No data","x",ROUND(IF('Indicator Data'!CC40&gt;T$195,0,IF('Indicator Data'!CC40&lt;T$194,10,(T$195-'Indicator Data'!CC40)/(T$195-T$194)*10)),1))</f>
        <v>0</v>
      </c>
      <c r="U37" s="115">
        <f>IF('Indicator Data'!CD40="No data","x",ROUND(IF('Indicator Data'!CD40&gt;U$195,0,IF('Indicator Data'!CD40&lt;U$194,10,(U$195-'Indicator Data'!CD40)/(U$195-U$194)*10)),1))</f>
        <v>0</v>
      </c>
      <c r="V37" s="115" t="str">
        <f>IF('Indicator Data'!CE40="No data","x",ROUND(IF('Indicator Data'!CE40&gt;V$195,0,IF('Indicator Data'!CE40&lt;V$194,10,(V$195-'Indicator Data'!CE40)/(V$195-V$194)*10)),1))</f>
        <v>x</v>
      </c>
      <c r="W37" s="72">
        <f t="shared" si="8"/>
        <v>0</v>
      </c>
      <c r="X37" s="72">
        <f>IF('Indicator Data'!CF40="No data","x",ROUND(IF('Indicator Data'!CF40&gt;X$195,0,IF('Indicator Data'!CF40&lt;X$194,10,(X$195-'Indicator Data'!CF40)/(X$195-X$194)*10)),1))</f>
        <v>7.6</v>
      </c>
      <c r="Y37" s="72">
        <f>IF('Indicator Data'!CG40="No data","x",ROUND(IF('Indicator Data'!CG40&gt;Y$195,10,IF('Indicator Data'!CG40&lt;Y$194,0,10-(Y$195-'Indicator Data'!CG40)/(Y$195-Y$194)*10)),1))</f>
        <v>0.3</v>
      </c>
      <c r="Z37" s="73">
        <f t="shared" si="9"/>
        <v>3.4</v>
      </c>
      <c r="AA37" s="74">
        <f t="shared" si="10"/>
        <v>3.3</v>
      </c>
      <c r="AB37" s="177">
        <f>IF('Indicator Data'!CH40="No data","x",ROUND(IF('Indicator Data'!CH40&gt;AB$195,0,IF('Indicator Data'!CH40&lt;AB$194,10,(AB$195-'Indicator Data'!CH40)/(AB$195-AB$194)*10)),1))</f>
        <v>0.6</v>
      </c>
    </row>
    <row r="38" spans="1:28" s="2" customFormat="1" x14ac:dyDescent="0.3">
      <c r="A38" s="98" t="str">
        <f>'Indicator Data'!A41</f>
        <v>Colombia</v>
      </c>
      <c r="B38" s="27" t="str">
        <f>'Indicator Data'!B41</f>
        <v>COL</v>
      </c>
      <c r="C38" s="72">
        <f>IF('Indicator Data'!BR41="No data","x",ROUND(IF('Indicator Data'!BR41&gt;C$195,0,IF('Indicator Data'!BR41&lt;C$194,10,(C$195-'Indicator Data'!BR41)/(C$195-C$194)*10)),1))</f>
        <v>3</v>
      </c>
      <c r="D38" s="73">
        <f t="shared" si="2"/>
        <v>3</v>
      </c>
      <c r="E38" s="72">
        <f>IF('Indicator Data'!BT41="No data","x",ROUND(IF('Indicator Data'!BT41&gt;E$195,0,IF('Indicator Data'!BT41&lt;E$194,10,(E$195-'Indicator Data'!BT41)/(E$195-E$194)*10)),1))</f>
        <v>6.3</v>
      </c>
      <c r="F38" s="72">
        <f>IF('Indicator Data'!BS41="No data","x",ROUND(IF('Indicator Data'!BS41&gt;F$195,0,IF('Indicator Data'!BS41&lt;F$194,10,(F$195-'Indicator Data'!BS41)/(F$195-F$194)*10)),1))</f>
        <v>5.2</v>
      </c>
      <c r="G38" s="73">
        <f t="shared" si="3"/>
        <v>5.8</v>
      </c>
      <c r="H38" s="74">
        <f t="shared" si="4"/>
        <v>4.4000000000000004</v>
      </c>
      <c r="I38" s="72">
        <f>IF('Indicator Data'!BV41="No data","x",ROUND(IF('Indicator Data'!BV41^2&gt;I$195,0,IF('Indicator Data'!BV41^2&lt;I$194,10,(I$195-'Indicator Data'!BV41^2)/(I$195-I$194)*10)),1))</f>
        <v>1.1000000000000001</v>
      </c>
      <c r="J38" s="72">
        <f>IF(OR('Indicator Data'!BU41=0,'Indicator Data'!BU41="No data"),"x",ROUND(IF('Indicator Data'!BU41&gt;J$195,0,IF('Indicator Data'!BU41&lt;J$194,10,(J$195-'Indicator Data'!BU41)/(J$195-J$194)*10)),1))</f>
        <v>0</v>
      </c>
      <c r="K38" s="72">
        <f>IF('Indicator Data'!BW41="No data","x",ROUND(IF('Indicator Data'!BW41&gt;K$195,0,IF('Indicator Data'!BW41&lt;K$194,10,(K$195-'Indicator Data'!BW41)/(K$195-K$194)*10)),1))</f>
        <v>3.6</v>
      </c>
      <c r="L38" s="72">
        <f>IF('Indicator Data'!BX41="No data","x",ROUND(IF('Indicator Data'!BX41&gt;L$195,0,IF('Indicator Data'!BX41&lt;L$194,10,(L$195-'Indicator Data'!BX41)/(L$195-L$194)*10)),1))</f>
        <v>3.6</v>
      </c>
      <c r="M38" s="73">
        <f t="shared" si="5"/>
        <v>2.1</v>
      </c>
      <c r="N38" s="115">
        <f>IF('Indicator Data'!BY41="No data","x",'Indicator Data'!BY41/'Indicator Data'!CL41*100)</f>
        <v>10.81568273997296</v>
      </c>
      <c r="O38" s="72">
        <f t="shared" si="6"/>
        <v>9</v>
      </c>
      <c r="P38" s="72">
        <f>IF('Indicator Data'!BZ41="No data","x",ROUND(IF('Indicator Data'!BZ41&gt;P$195,0,IF('Indicator Data'!BZ41&lt;P$194,10,(P$195-'Indicator Data'!BZ41)/(P$195-P$194)*10)),1))</f>
        <v>1.2</v>
      </c>
      <c r="Q38" s="72">
        <f>IF('Indicator Data'!CA41="No data","x",ROUND(IF('Indicator Data'!CA41&gt;Q$195,0,IF('Indicator Data'!CA41&lt;Q$194,10,(Q$195-'Indicator Data'!CA41)/(Q$195-Q$194)*10)),1))</f>
        <v>0.5</v>
      </c>
      <c r="R38" s="73">
        <f t="shared" si="7"/>
        <v>3.6</v>
      </c>
      <c r="S38" s="72">
        <f>IF('Indicator Data'!CB41="No data","x",ROUND(IF('Indicator Data'!CB41&gt;S$195,0,IF('Indicator Data'!CB41&lt;S$194,10,(S$195-'Indicator Data'!CB41)/(S$195-S$194)*10)),1))</f>
        <v>4.8</v>
      </c>
      <c r="T38" s="115">
        <f>IF('Indicator Data'!CC41="No data","x",ROUND(IF('Indicator Data'!CC41&gt;T$195,0,IF('Indicator Data'!CC41&lt;T$194,10,(T$195-'Indicator Data'!CC41)/(T$195-T$194)*10)),1))</f>
        <v>1.2</v>
      </c>
      <c r="U38" s="115">
        <f>IF('Indicator Data'!CD41="No data","x",ROUND(IF('Indicator Data'!CD41&gt;U$195,0,IF('Indicator Data'!CD41&lt;U$194,10,(U$195-'Indicator Data'!CD41)/(U$195-U$194)*10)),1))</f>
        <v>1.7</v>
      </c>
      <c r="V38" s="115">
        <f>IF('Indicator Data'!CE41="No data","x",ROUND(IF('Indicator Data'!CE41&gt;V$195,0,IF('Indicator Data'!CE41&lt;V$194,10,(V$195-'Indicator Data'!CE41)/(V$195-V$194)*10)),1))</f>
        <v>1.4</v>
      </c>
      <c r="W38" s="72">
        <f t="shared" si="8"/>
        <v>1.4333333333333333</v>
      </c>
      <c r="X38" s="72">
        <f>IF('Indicator Data'!CF41="No data","x",ROUND(IF('Indicator Data'!CF41&gt;X$195,0,IF('Indicator Data'!CF41&lt;X$194,10,(X$195-'Indicator Data'!CF41)/(X$195-X$194)*10)),1))</f>
        <v>7.4</v>
      </c>
      <c r="Y38" s="72">
        <f>IF('Indicator Data'!CG41="No data","x",ROUND(IF('Indicator Data'!CG41&gt;Y$195,10,IF('Indicator Data'!CG41&lt;Y$194,0,10-(Y$195-'Indicator Data'!CG41)/(Y$195-Y$194)*10)),1))</f>
        <v>0.9</v>
      </c>
      <c r="Z38" s="73">
        <f t="shared" si="9"/>
        <v>3.6</v>
      </c>
      <c r="AA38" s="74">
        <f t="shared" si="10"/>
        <v>3.1</v>
      </c>
      <c r="AB38" s="177">
        <f>IF('Indicator Data'!CH41="No data","x",ROUND(IF('Indicator Data'!CH41&gt;AB$195,0,IF('Indicator Data'!CH41&lt;AB$194,10,(AB$195-'Indicator Data'!CH41)/(AB$195-AB$194)*10)),1))</f>
        <v>3.4</v>
      </c>
    </row>
    <row r="39" spans="1:28" s="2" customFormat="1" x14ac:dyDescent="0.3">
      <c r="A39" s="98" t="str">
        <f>'Indicator Data'!A42</f>
        <v>Comoros</v>
      </c>
      <c r="B39" s="27" t="str">
        <f>'Indicator Data'!B42</f>
        <v>COM</v>
      </c>
      <c r="C39" s="72">
        <f>IF('Indicator Data'!BR42="No data","x",ROUND(IF('Indicator Data'!BR42&gt;C$195,0,IF('Indicator Data'!BR42&lt;C$194,10,(C$195-'Indicator Data'!BR42)/(C$195-C$194)*10)),1))</f>
        <v>7.8</v>
      </c>
      <c r="D39" s="73">
        <f t="shared" si="2"/>
        <v>7.8</v>
      </c>
      <c r="E39" s="72">
        <f>IF('Indicator Data'!BT42="No data","x",ROUND(IF('Indicator Data'!BT42&gt;E$195,0,IF('Indicator Data'!BT42&lt;E$194,10,(E$195-'Indicator Data'!BT42)/(E$195-E$194)*10)),1))</f>
        <v>7.5</v>
      </c>
      <c r="F39" s="72">
        <f>IF('Indicator Data'!BS42="No data","x",ROUND(IF('Indicator Data'!BS42&gt;F$195,0,IF('Indicator Data'!BS42&lt;F$194,10,(F$195-'Indicator Data'!BS42)/(F$195-F$194)*10)),1))</f>
        <v>8.3000000000000007</v>
      </c>
      <c r="G39" s="73">
        <f t="shared" si="3"/>
        <v>7.9</v>
      </c>
      <c r="H39" s="74">
        <f t="shared" si="4"/>
        <v>7.9</v>
      </c>
      <c r="I39" s="72">
        <f>IF('Indicator Data'!BV42="No data","x",ROUND(IF('Indicator Data'!BV42^2&gt;I$195,0,IF('Indicator Data'!BV42^2&lt;I$194,10,(I$195-'Indicator Data'!BV42^2)/(I$195-I$194)*10)),1))</f>
        <v>7.2</v>
      </c>
      <c r="J39" s="72">
        <f>IF(OR('Indicator Data'!BU42=0,'Indicator Data'!BU42="No data"),"x",ROUND(IF('Indicator Data'!BU42&gt;J$195,0,IF('Indicator Data'!BU42&lt;J$194,10,(J$195-'Indicator Data'!BU42)/(J$195-J$194)*10)),1))</f>
        <v>2</v>
      </c>
      <c r="K39" s="72">
        <f>IF('Indicator Data'!BW42="No data","x",ROUND(IF('Indicator Data'!BW42&gt;K$195,0,IF('Indicator Data'!BW42&lt;K$194,10,(K$195-'Indicator Data'!BW42)/(K$195-K$194)*10)),1))</f>
        <v>9.1999999999999993</v>
      </c>
      <c r="L39" s="72">
        <f>IF('Indicator Data'!BX42="No data","x",ROUND(IF('Indicator Data'!BX42&gt;L$195,0,IF('Indicator Data'!BX42&lt;L$194,10,(L$195-'Indicator Data'!BX42)/(L$195-L$194)*10)),1))</f>
        <v>7.2</v>
      </c>
      <c r="M39" s="73">
        <f t="shared" si="5"/>
        <v>6.4</v>
      </c>
      <c r="N39" s="115">
        <f>IF('Indicator Data'!BY42="No data","x",'Indicator Data'!BY42/'Indicator Data'!CL42*100)</f>
        <v>37.076840408382587</v>
      </c>
      <c r="O39" s="72">
        <f t="shared" si="6"/>
        <v>6.4</v>
      </c>
      <c r="P39" s="72">
        <f>IF('Indicator Data'!BZ42="No data","x",ROUND(IF('Indicator Data'!BZ42&gt;P$195,0,IF('Indicator Data'!BZ42&lt;P$194,10,(P$195-'Indicator Data'!BZ42)/(P$195-P$194)*10)),1))</f>
        <v>7.1</v>
      </c>
      <c r="Q39" s="72">
        <f>IF('Indicator Data'!CA42="No data","x",ROUND(IF('Indicator Data'!CA42&gt;Q$195,0,IF('Indicator Data'!CA42&lt;Q$194,10,(Q$195-'Indicator Data'!CA42)/(Q$195-Q$194)*10)),1))</f>
        <v>4</v>
      </c>
      <c r="R39" s="73">
        <f t="shared" si="7"/>
        <v>5.8</v>
      </c>
      <c r="S39" s="72">
        <f>IF('Indicator Data'!CB42="No data","x",ROUND(IF('Indicator Data'!CB42&gt;S$195,0,IF('Indicator Data'!CB42&lt;S$194,10,(S$195-'Indicator Data'!CB42)/(S$195-S$194)*10)),1))</f>
        <v>9.6</v>
      </c>
      <c r="T39" s="115">
        <f>IF('Indicator Data'!CC42="No data","x",ROUND(IF('Indicator Data'!CC42&gt;T$195,0,IF('Indicator Data'!CC42&lt;T$194,10,(T$195-'Indicator Data'!CC42)/(T$195-T$194)*10)),1))</f>
        <v>1.4</v>
      </c>
      <c r="U39" s="115" t="str">
        <f>IF('Indicator Data'!CD42="No data","x",ROUND(IF('Indicator Data'!CD42&gt;U$195,0,IF('Indicator Data'!CD42&lt;U$194,10,(U$195-'Indicator Data'!CD42)/(U$195-U$194)*10)),1))</f>
        <v>x</v>
      </c>
      <c r="V39" s="115" t="str">
        <f>IF('Indicator Data'!CE42="No data","x",ROUND(IF('Indicator Data'!CE42&gt;V$195,0,IF('Indicator Data'!CE42&lt;V$194,10,(V$195-'Indicator Data'!CE42)/(V$195-V$194)*10)),1))</f>
        <v>x</v>
      </c>
      <c r="W39" s="72">
        <f t="shared" si="8"/>
        <v>1.4</v>
      </c>
      <c r="X39" s="72">
        <f>IF('Indicator Data'!CF42="No data","x",ROUND(IF('Indicator Data'!CF42&gt;X$195,0,IF('Indicator Data'!CF42&lt;X$194,10,(X$195-'Indicator Data'!CF42)/(X$195-X$194)*10)),1))</f>
        <v>9.8000000000000007</v>
      </c>
      <c r="Y39" s="72">
        <f>IF('Indicator Data'!CG42="No data","x",ROUND(IF('Indicator Data'!CG42&gt;Y$195,10,IF('Indicator Data'!CG42&lt;Y$194,0,10-(Y$195-'Indicator Data'!CG42)/(Y$195-Y$194)*10)),1))</f>
        <v>3</v>
      </c>
      <c r="Z39" s="73">
        <f t="shared" si="9"/>
        <v>6</v>
      </c>
      <c r="AA39" s="74">
        <f t="shared" si="10"/>
        <v>6.1</v>
      </c>
      <c r="AB39" s="177">
        <f>IF('Indicator Data'!CH42="No data","x",ROUND(IF('Indicator Data'!CH42&gt;AB$195,0,IF('Indicator Data'!CH42&lt;AB$194,10,(AB$195-'Indicator Data'!CH42)/(AB$195-AB$194)*10)),1))</f>
        <v>8.1</v>
      </c>
    </row>
    <row r="40" spans="1:28" s="2" customFormat="1" x14ac:dyDescent="0.3">
      <c r="A40" s="98" t="str">
        <f>'Indicator Data'!A43</f>
        <v>Congo</v>
      </c>
      <c r="B40" s="27" t="str">
        <f>'Indicator Data'!B43</f>
        <v>COG</v>
      </c>
      <c r="C40" s="72" t="str">
        <f>IF('Indicator Data'!BR43="No data","x",ROUND(IF('Indicator Data'!BR43&gt;C$195,0,IF('Indicator Data'!BR43&lt;C$194,10,(C$195-'Indicator Data'!BR43)/(C$195-C$194)*10)),1))</f>
        <v>x</v>
      </c>
      <c r="D40" s="73" t="str">
        <f t="shared" si="2"/>
        <v>x</v>
      </c>
      <c r="E40" s="72">
        <f>IF('Indicator Data'!BT43="No data","x",ROUND(IF('Indicator Data'!BT43&gt;E$195,0,IF('Indicator Data'!BT43&lt;E$194,10,(E$195-'Indicator Data'!BT43)/(E$195-E$194)*10)),1))</f>
        <v>8.1</v>
      </c>
      <c r="F40" s="72">
        <f>IF('Indicator Data'!BS43="No data","x",ROUND(IF('Indicator Data'!BS43&gt;F$195,0,IF('Indicator Data'!BS43&lt;F$194,10,(F$195-'Indicator Data'!BS43)/(F$195-F$194)*10)),1))</f>
        <v>7.4</v>
      </c>
      <c r="G40" s="73">
        <f t="shared" si="3"/>
        <v>7.8</v>
      </c>
      <c r="H40" s="74">
        <f t="shared" si="4"/>
        <v>7.8</v>
      </c>
      <c r="I40" s="72">
        <f>IF('Indicator Data'!BV43="No data","x",ROUND(IF('Indicator Data'!BV43^2&gt;I$195,0,IF('Indicator Data'!BV43^2&lt;I$194,10,(I$195-'Indicator Data'!BV43^2)/(I$195-I$194)*10)),1))</f>
        <v>3.9</v>
      </c>
      <c r="J40" s="72">
        <f>IF(OR('Indicator Data'!BU43=0,'Indicator Data'!BU43="No data"),"x",ROUND(IF('Indicator Data'!BU43&gt;J$195,0,IF('Indicator Data'!BU43&lt;J$194,10,(J$195-'Indicator Data'!BU43)/(J$195-J$194)*10)),1))</f>
        <v>3.4</v>
      </c>
      <c r="K40" s="72">
        <f>IF('Indicator Data'!BW43="No data","x",ROUND(IF('Indicator Data'!BW43&gt;K$195,0,IF('Indicator Data'!BW43&lt;K$194,10,(K$195-'Indicator Data'!BW43)/(K$195-K$194)*10)),1))</f>
        <v>9.1</v>
      </c>
      <c r="L40" s="72">
        <f>IF('Indicator Data'!BX43="No data","x",ROUND(IF('Indicator Data'!BX43&gt;L$195,0,IF('Indicator Data'!BX43&lt;L$194,10,(L$195-'Indicator Data'!BX43)/(L$195-L$194)*10)),1))</f>
        <v>5.4</v>
      </c>
      <c r="M40" s="73">
        <f t="shared" si="5"/>
        <v>5.5</v>
      </c>
      <c r="N40" s="115">
        <f>IF('Indicator Data'!BY43="No data","x",'Indicator Data'!BY43/'Indicator Data'!CL43*100)</f>
        <v>1.7276720351390922</v>
      </c>
      <c r="O40" s="72">
        <f t="shared" si="6"/>
        <v>9.9</v>
      </c>
      <c r="P40" s="72">
        <f>IF('Indicator Data'!BZ43="No data","x",ROUND(IF('Indicator Data'!BZ43&gt;P$195,0,IF('Indicator Data'!BZ43&lt;P$194,10,(P$195-'Indicator Data'!BZ43)/(P$195-P$194)*10)),1))</f>
        <v>8.9</v>
      </c>
      <c r="Q40" s="72">
        <f>IF('Indicator Data'!CA43="No data","x",ROUND(IF('Indicator Data'!CA43&gt;Q$195,0,IF('Indicator Data'!CA43&lt;Q$194,10,(Q$195-'Indicator Data'!CA43)/(Q$195-Q$194)*10)),1))</f>
        <v>5.4</v>
      </c>
      <c r="R40" s="73">
        <f t="shared" si="7"/>
        <v>8.1</v>
      </c>
      <c r="S40" s="72">
        <f>IF('Indicator Data'!CB43="No data","x",ROUND(IF('Indicator Data'!CB43&gt;S$195,0,IF('Indicator Data'!CB43&lt;S$194,10,(S$195-'Indicator Data'!CB43)/(S$195-S$194)*10)),1))</f>
        <v>9.6999999999999993</v>
      </c>
      <c r="T40" s="115">
        <f>IF('Indicator Data'!CC43="No data","x",ROUND(IF('Indicator Data'!CC43&gt;T$195,0,IF('Indicator Data'!CC43&lt;T$194,10,(T$195-'Indicator Data'!CC43)/(T$195-T$194)*10)),1))</f>
        <v>5.0999999999999996</v>
      </c>
      <c r="U40" s="115" t="str">
        <f>IF('Indicator Data'!CD43="No data","x",ROUND(IF('Indicator Data'!CD43&gt;U$195,0,IF('Indicator Data'!CD43&lt;U$194,10,(U$195-'Indicator Data'!CD43)/(U$195-U$194)*10)),1))</f>
        <v>x</v>
      </c>
      <c r="V40" s="115">
        <f>IF('Indicator Data'!CE43="No data","x",ROUND(IF('Indicator Data'!CE43&gt;V$195,0,IF('Indicator Data'!CE43&lt;V$194,10,(V$195-'Indicator Data'!CE43)/(V$195-V$194)*10)),1))</f>
        <v>5.6</v>
      </c>
      <c r="W40" s="72">
        <f t="shared" si="8"/>
        <v>5.35</v>
      </c>
      <c r="X40" s="72">
        <f>IF('Indicator Data'!CF43="No data","x",ROUND(IF('Indicator Data'!CF43&gt;X$195,0,IF('Indicator Data'!CF43&lt;X$194,10,(X$195-'Indicator Data'!CF43)/(X$195-X$194)*10)),1))</f>
        <v>9.3000000000000007</v>
      </c>
      <c r="Y40" s="72">
        <f>IF('Indicator Data'!CG43="No data","x",ROUND(IF('Indicator Data'!CG43&gt;Y$195,10,IF('Indicator Data'!CG43&lt;Y$194,0,10-(Y$195-'Indicator Data'!CG43)/(Y$195-Y$194)*10)),1))</f>
        <v>4.2</v>
      </c>
      <c r="Z40" s="73">
        <f t="shared" si="9"/>
        <v>7.1</v>
      </c>
      <c r="AA40" s="74">
        <f t="shared" si="10"/>
        <v>6.9</v>
      </c>
      <c r="AB40" s="177">
        <f>IF('Indicator Data'!CH43="No data","x",ROUND(IF('Indicator Data'!CH43&gt;AB$195,0,IF('Indicator Data'!CH43&lt;AB$194,10,(AB$195-'Indicator Data'!CH43)/(AB$195-AB$194)*10)),1))</f>
        <v>5.3</v>
      </c>
    </row>
    <row r="41" spans="1:28" s="2" customFormat="1" x14ac:dyDescent="0.3">
      <c r="A41" s="98" t="str">
        <f>'Indicator Data'!A44</f>
        <v>Congo DR</v>
      </c>
      <c r="B41" s="27" t="str">
        <f>'Indicator Data'!B44</f>
        <v>COD</v>
      </c>
      <c r="C41" s="72">
        <f>IF('Indicator Data'!BR44="No data","x",ROUND(IF('Indicator Data'!BR44&gt;C$195,0,IF('Indicator Data'!BR44&lt;C$194,10,(C$195-'Indicator Data'!BR44)/(C$195-C$194)*10)),1))</f>
        <v>7.5</v>
      </c>
      <c r="D41" s="73">
        <f t="shared" si="2"/>
        <v>7.5</v>
      </c>
      <c r="E41" s="72">
        <f>IF('Indicator Data'!BT44="No data","x",ROUND(IF('Indicator Data'!BT44&gt;E$195,0,IF('Indicator Data'!BT44&lt;E$194,10,(E$195-'Indicator Data'!BT44)/(E$195-E$194)*10)),1))</f>
        <v>8.1999999999999993</v>
      </c>
      <c r="F41" s="72">
        <f>IF('Indicator Data'!BS44="No data","x",ROUND(IF('Indicator Data'!BS44&gt;F$195,0,IF('Indicator Data'!BS44&lt;F$194,10,(F$195-'Indicator Data'!BS44)/(F$195-F$194)*10)),1))</f>
        <v>8.1</v>
      </c>
      <c r="G41" s="73">
        <f t="shared" si="3"/>
        <v>8.1999999999999993</v>
      </c>
      <c r="H41" s="74">
        <f t="shared" si="4"/>
        <v>7.9</v>
      </c>
      <c r="I41" s="72">
        <f>IF('Indicator Data'!BV44="No data","x",ROUND(IF('Indicator Data'!BV44^2&gt;I$195,0,IF('Indicator Data'!BV44^2&lt;I$194,10,(I$195-'Indicator Data'!BV44^2)/(I$195-I$194)*10)),1))</f>
        <v>4.5</v>
      </c>
      <c r="J41" s="72">
        <f>IF(OR('Indicator Data'!BU44=0,'Indicator Data'!BU44="No data"),"x",ROUND(IF('Indicator Data'!BU44&gt;J$195,0,IF('Indicator Data'!BU44&lt;J$194,10,(J$195-'Indicator Data'!BU44)/(J$195-J$194)*10)),1))</f>
        <v>8.1</v>
      </c>
      <c r="K41" s="72">
        <f>IF('Indicator Data'!BW44="No data","x",ROUND(IF('Indicator Data'!BW44&gt;K$195,0,IF('Indicator Data'!BW44&lt;K$194,10,(K$195-'Indicator Data'!BW44)/(K$195-K$194)*10)),1))</f>
        <v>9.1</v>
      </c>
      <c r="L41" s="72">
        <f>IF('Indicator Data'!BX44="No data","x",ROUND(IF('Indicator Data'!BX44&gt;L$195,0,IF('Indicator Data'!BX44&lt;L$194,10,(L$195-'Indicator Data'!BX44)/(L$195-L$194)*10)),1))</f>
        <v>8</v>
      </c>
      <c r="M41" s="73">
        <f t="shared" si="5"/>
        <v>7.4</v>
      </c>
      <c r="N41" s="115">
        <f>IF('Indicator Data'!BY44="No data","x",'Indicator Data'!BY44/'Indicator Data'!CL44*100)</f>
        <v>7.9398337045940766</v>
      </c>
      <c r="O41" s="72">
        <f t="shared" si="6"/>
        <v>9.3000000000000007</v>
      </c>
      <c r="P41" s="72">
        <f>IF('Indicator Data'!BZ44="No data","x",ROUND(IF('Indicator Data'!BZ44&gt;P$195,0,IF('Indicator Data'!BZ44&lt;P$194,10,(P$195-'Indicator Data'!BZ44)/(P$195-P$194)*10)),1))</f>
        <v>8.8000000000000007</v>
      </c>
      <c r="Q41" s="72">
        <f>IF('Indicator Data'!CA44="No data","x",ROUND(IF('Indicator Data'!CA44&gt;Q$195,0,IF('Indicator Data'!CA44&lt;Q$194,10,(Q$195-'Indicator Data'!CA44)/(Q$195-Q$194)*10)),1))</f>
        <v>10</v>
      </c>
      <c r="R41" s="73">
        <f t="shared" si="7"/>
        <v>9.4</v>
      </c>
      <c r="S41" s="72">
        <f>IF('Indicator Data'!CB44="No data","x",ROUND(IF('Indicator Data'!CB44&gt;S$195,0,IF('Indicator Data'!CB44&lt;S$194,10,(S$195-'Indicator Data'!CB44)/(S$195-S$194)*10)),1))</f>
        <v>9.8000000000000007</v>
      </c>
      <c r="T41" s="115">
        <f>IF('Indicator Data'!CC44="No data","x",ROUND(IF('Indicator Data'!CC44&gt;T$195,0,IF('Indicator Data'!CC44&lt;T$194,10,(T$195-'Indicator Data'!CC44)/(T$195-T$194)*10)),1))</f>
        <v>3.1</v>
      </c>
      <c r="U41" s="115" t="str">
        <f>IF('Indicator Data'!CD44="No data","x",ROUND(IF('Indicator Data'!CD44&gt;U$195,0,IF('Indicator Data'!CD44&lt;U$194,10,(U$195-'Indicator Data'!CD44)/(U$195-U$194)*10)),1))</f>
        <v>x</v>
      </c>
      <c r="V41" s="115">
        <f>IF('Indicator Data'!CE44="No data","x",ROUND(IF('Indicator Data'!CE44&gt;V$195,0,IF('Indicator Data'!CE44&lt;V$194,10,(V$195-'Indicator Data'!CE44)/(V$195-V$194)*10)),1))</f>
        <v>3.4</v>
      </c>
      <c r="W41" s="72">
        <f t="shared" si="8"/>
        <v>3.25</v>
      </c>
      <c r="X41" s="72">
        <f>IF('Indicator Data'!CF44="No data","x",ROUND(IF('Indicator Data'!CF44&gt;X$195,0,IF('Indicator Data'!CF44&lt;X$194,10,(X$195-'Indicator Data'!CF44)/(X$195-X$194)*10)),1))</f>
        <v>10</v>
      </c>
      <c r="Y41" s="72">
        <f>IF('Indicator Data'!CG44="No data","x",ROUND(IF('Indicator Data'!CG44&gt;Y$195,10,IF('Indicator Data'!CG44&lt;Y$194,0,10-(Y$195-'Indicator Data'!CG44)/(Y$195-Y$194)*10)),1))</f>
        <v>5.3</v>
      </c>
      <c r="Z41" s="73">
        <f t="shared" si="9"/>
        <v>7.1</v>
      </c>
      <c r="AA41" s="74">
        <f t="shared" si="10"/>
        <v>8</v>
      </c>
      <c r="AB41" s="177">
        <f>IF('Indicator Data'!CH44="No data","x",ROUND(IF('Indicator Data'!CH44&gt;AB$195,0,IF('Indicator Data'!CH44&lt;AB$194,10,(AB$195-'Indicator Data'!CH44)/(AB$195-AB$194)*10)),1))</f>
        <v>6.6</v>
      </c>
    </row>
    <row r="42" spans="1:28" s="2" customFormat="1" x14ac:dyDescent="0.3">
      <c r="A42" s="98" t="str">
        <f>'Indicator Data'!A45</f>
        <v>Costa Rica</v>
      </c>
      <c r="B42" s="27" t="str">
        <f>'Indicator Data'!B45</f>
        <v>CRI</v>
      </c>
      <c r="C42" s="72">
        <f>IF('Indicator Data'!BR45="No data","x",ROUND(IF('Indicator Data'!BR45&gt;C$195,0,IF('Indicator Data'!BR45&lt;C$194,10,(C$195-'Indicator Data'!BR45)/(C$195-C$194)*10)),1))</f>
        <v>1.5</v>
      </c>
      <c r="D42" s="73">
        <f t="shared" si="2"/>
        <v>1.5</v>
      </c>
      <c r="E42" s="72">
        <f>IF('Indicator Data'!BT45="No data","x",ROUND(IF('Indicator Data'!BT45&gt;E$195,0,IF('Indicator Data'!BT45&lt;E$194,10,(E$195-'Indicator Data'!BT45)/(E$195-E$194)*10)),1))</f>
        <v>4.4000000000000004</v>
      </c>
      <c r="F42" s="72">
        <f>IF('Indicator Data'!BS45="No data","x",ROUND(IF('Indicator Data'!BS45&gt;F$195,0,IF('Indicator Data'!BS45&lt;F$194,10,(F$195-'Indicator Data'!BS45)/(F$195-F$194)*10)),1))</f>
        <v>4.2</v>
      </c>
      <c r="G42" s="73">
        <f t="shared" si="3"/>
        <v>4.3</v>
      </c>
      <c r="H42" s="74">
        <f t="shared" si="4"/>
        <v>2.9</v>
      </c>
      <c r="I42" s="72">
        <f>IF('Indicator Data'!BV45="No data","x",ROUND(IF('Indicator Data'!BV45^2&gt;I$195,0,IF('Indicator Data'!BV45^2&lt;I$194,10,(I$195-'Indicator Data'!BV45^2)/(I$195-I$194)*10)),1))</f>
        <v>0.5</v>
      </c>
      <c r="J42" s="72">
        <f>IF(OR('Indicator Data'!BU45=0,'Indicator Data'!BU45="No data"),"x",ROUND(IF('Indicator Data'!BU45&gt;J$195,0,IF('Indicator Data'!BU45&lt;J$194,10,(J$195-'Indicator Data'!BU45)/(J$195-J$194)*10)),1))</f>
        <v>0</v>
      </c>
      <c r="K42" s="72">
        <f>IF('Indicator Data'!BW45="No data","x",ROUND(IF('Indicator Data'!BW45&gt;K$195,0,IF('Indicator Data'!BW45&lt;K$194,10,(K$195-'Indicator Data'!BW45)/(K$195-K$194)*10)),1))</f>
        <v>2.6</v>
      </c>
      <c r="L42" s="72">
        <f>IF('Indicator Data'!BX45="No data","x",ROUND(IF('Indicator Data'!BX45&gt;L$195,0,IF('Indicator Data'!BX45&lt;L$194,10,(L$195-'Indicator Data'!BX45)/(L$195-L$194)*10)),1))</f>
        <v>1.5</v>
      </c>
      <c r="M42" s="73">
        <f t="shared" si="5"/>
        <v>1.2</v>
      </c>
      <c r="N42" s="115">
        <f>IF('Indicator Data'!BY45="No data","x",'Indicator Data'!BY45/'Indicator Data'!CL45*100)</f>
        <v>45.045045045045043</v>
      </c>
      <c r="O42" s="72">
        <f t="shared" si="6"/>
        <v>5.6</v>
      </c>
      <c r="P42" s="72">
        <f>IF('Indicator Data'!BZ45="No data","x",ROUND(IF('Indicator Data'!BZ45&gt;P$195,0,IF('Indicator Data'!BZ45&lt;P$194,10,(P$195-'Indicator Data'!BZ45)/(P$195-P$194)*10)),1))</f>
        <v>0.2</v>
      </c>
      <c r="Q42" s="72">
        <f>IF('Indicator Data'!CA45="No data","x",ROUND(IF('Indicator Data'!CA45&gt;Q$195,0,IF('Indicator Data'!CA45&lt;Q$194,10,(Q$195-'Indicator Data'!CA45)/(Q$195-Q$194)*10)),1))</f>
        <v>0.1</v>
      </c>
      <c r="R42" s="73">
        <f t="shared" si="7"/>
        <v>2</v>
      </c>
      <c r="S42" s="72">
        <f>IF('Indicator Data'!CB45="No data","x",ROUND(IF('Indicator Data'!CB45&gt;S$195,0,IF('Indicator Data'!CB45&lt;S$194,10,(S$195-'Indicator Data'!CB45)/(S$195-S$194)*10)),1))</f>
        <v>7.1</v>
      </c>
      <c r="T42" s="115">
        <f>IF('Indicator Data'!CC45="No data","x",ROUND(IF('Indicator Data'!CC45&gt;T$195,0,IF('Indicator Data'!CC45&lt;T$194,10,(T$195-'Indicator Data'!CC45)/(T$195-T$194)*10)),1))</f>
        <v>0.5</v>
      </c>
      <c r="U42" s="115">
        <f>IF('Indicator Data'!CD45="No data","x",ROUND(IF('Indicator Data'!CD45&gt;U$195,0,IF('Indicator Data'!CD45&lt;U$194,10,(U$195-'Indicator Data'!CD45)/(U$195-U$194)*10)),1))</f>
        <v>1</v>
      </c>
      <c r="V42" s="115">
        <f>IF('Indicator Data'!CE45="No data","x",ROUND(IF('Indicator Data'!CE45&gt;V$195,0,IF('Indicator Data'!CE45&lt;V$194,10,(V$195-'Indicator Data'!CE45)/(V$195-V$194)*10)),1))</f>
        <v>0.5</v>
      </c>
      <c r="W42" s="72">
        <f t="shared" si="8"/>
        <v>0.66666666666666663</v>
      </c>
      <c r="X42" s="72">
        <f>IF('Indicator Data'!CF45="No data","x",ROUND(IF('Indicator Data'!CF45&gt;X$195,0,IF('Indicator Data'!CF45&lt;X$194,10,(X$195-'Indicator Data'!CF45)/(X$195-X$194)*10)),1))</f>
        <v>5.9</v>
      </c>
      <c r="Y42" s="72">
        <f>IF('Indicator Data'!CG45="No data","x",ROUND(IF('Indicator Data'!CG45&gt;Y$195,10,IF('Indicator Data'!CG45&lt;Y$194,0,10-(Y$195-'Indicator Data'!CG45)/(Y$195-Y$194)*10)),1))</f>
        <v>0.3</v>
      </c>
      <c r="Z42" s="73">
        <f t="shared" si="9"/>
        <v>3.5</v>
      </c>
      <c r="AA42" s="74">
        <f t="shared" si="10"/>
        <v>2.2000000000000002</v>
      </c>
      <c r="AB42" s="177">
        <f>IF('Indicator Data'!CH45="No data","x",ROUND(IF('Indicator Data'!CH45&gt;AB$195,0,IF('Indicator Data'!CH45&lt;AB$194,10,(AB$195-'Indicator Data'!CH45)/(AB$195-AB$194)*10)),1))</f>
        <v>3</v>
      </c>
    </row>
    <row r="43" spans="1:28" s="2" customFormat="1" x14ac:dyDescent="0.3">
      <c r="A43" s="98" t="str">
        <f>'Indicator Data'!A46</f>
        <v>Côte d'Ivoire</v>
      </c>
      <c r="B43" s="27" t="str">
        <f>'Indicator Data'!B46</f>
        <v>CIV</v>
      </c>
      <c r="C43" s="72">
        <f>IF('Indicator Data'!BR46="No data","x",ROUND(IF('Indicator Data'!BR46&gt;C$195,0,IF('Indicator Data'!BR46&lt;C$194,10,(C$195-'Indicator Data'!BR46)/(C$195-C$194)*10)),1))</f>
        <v>7.8</v>
      </c>
      <c r="D43" s="73">
        <f t="shared" si="2"/>
        <v>7.8</v>
      </c>
      <c r="E43" s="72">
        <f>IF('Indicator Data'!BT46="No data","x",ROUND(IF('Indicator Data'!BT46&gt;E$195,0,IF('Indicator Data'!BT46&lt;E$194,10,(E$195-'Indicator Data'!BT46)/(E$195-E$194)*10)),1))</f>
        <v>6.5</v>
      </c>
      <c r="F43" s="72">
        <f>IF('Indicator Data'!BS46="No data","x",ROUND(IF('Indicator Data'!BS46&gt;F$195,0,IF('Indicator Data'!BS46&lt;F$194,10,(F$195-'Indicator Data'!BS46)/(F$195-F$194)*10)),1))</f>
        <v>6.1</v>
      </c>
      <c r="G43" s="73">
        <f t="shared" si="3"/>
        <v>6.3</v>
      </c>
      <c r="H43" s="74">
        <f t="shared" si="4"/>
        <v>7.1</v>
      </c>
      <c r="I43" s="72">
        <f>IF('Indicator Data'!BV46="No data","x",ROUND(IF('Indicator Data'!BV46^2&gt;I$195,0,IF('Indicator Data'!BV46^2&lt;I$194,10,(I$195-'Indicator Data'!BV46^2)/(I$195-I$194)*10)),1))</f>
        <v>8.5</v>
      </c>
      <c r="J43" s="72">
        <f>IF(OR('Indicator Data'!BU46=0,'Indicator Data'!BU46="No data"),"x",ROUND(IF('Indicator Data'!BU46&gt;J$195,0,IF('Indicator Data'!BU46&lt;J$194,10,(J$195-'Indicator Data'!BU46)/(J$195-J$194)*10)),1))</f>
        <v>3.4</v>
      </c>
      <c r="K43" s="72">
        <f>IF('Indicator Data'!BW46="No data","x",ROUND(IF('Indicator Data'!BW46&gt;K$195,0,IF('Indicator Data'!BW46&lt;K$194,10,(K$195-'Indicator Data'!BW46)/(K$195-K$194)*10)),1))</f>
        <v>5.3</v>
      </c>
      <c r="L43" s="72">
        <f>IF('Indicator Data'!BX46="No data","x",ROUND(IF('Indicator Data'!BX46&gt;L$195,0,IF('Indicator Data'!BX46&lt;L$194,10,(L$195-'Indicator Data'!BX46)/(L$195-L$194)*10)),1))</f>
        <v>3.3</v>
      </c>
      <c r="M43" s="73">
        <f t="shared" si="5"/>
        <v>5.0999999999999996</v>
      </c>
      <c r="N43" s="115">
        <f>IF('Indicator Data'!BY46="No data","x",'Indicator Data'!BY46/'Indicator Data'!CL46*100)</f>
        <v>10.062893081761008</v>
      </c>
      <c r="O43" s="72">
        <f t="shared" si="6"/>
        <v>9.1</v>
      </c>
      <c r="P43" s="72">
        <f>IF('Indicator Data'!BZ46="No data","x",ROUND(IF('Indicator Data'!BZ46&gt;P$195,0,IF('Indicator Data'!BZ46&lt;P$194,10,(P$195-'Indicator Data'!BZ46)/(P$195-P$194)*10)),1))</f>
        <v>7.5</v>
      </c>
      <c r="Q43" s="72">
        <f>IF('Indicator Data'!CA46="No data","x",ROUND(IF('Indicator Data'!CA46&gt;Q$195,0,IF('Indicator Data'!CA46&lt;Q$194,10,(Q$195-'Indicator Data'!CA46)/(Q$195-Q$194)*10)),1))</f>
        <v>5.4</v>
      </c>
      <c r="R43" s="73">
        <f t="shared" si="7"/>
        <v>7.3</v>
      </c>
      <c r="S43" s="72">
        <f>IF('Indicator Data'!CB46="No data","x",ROUND(IF('Indicator Data'!CB46&gt;S$195,0,IF('Indicator Data'!CB46&lt;S$194,10,(S$195-'Indicator Data'!CB46)/(S$195-S$194)*10)),1))</f>
        <v>9.4</v>
      </c>
      <c r="T43" s="115">
        <f>IF('Indicator Data'!CC46="No data","x",ROUND(IF('Indicator Data'!CC46&gt;T$195,0,IF('Indicator Data'!CC46&lt;T$194,10,(T$195-'Indicator Data'!CC46)/(T$195-T$194)*10)),1))</f>
        <v>2.5</v>
      </c>
      <c r="U43" s="115" t="str">
        <f>IF('Indicator Data'!CD46="No data","x",ROUND(IF('Indicator Data'!CD46&gt;U$195,0,IF('Indicator Data'!CD46&lt;U$194,10,(U$195-'Indicator Data'!CD46)/(U$195-U$194)*10)),1))</f>
        <v>x</v>
      </c>
      <c r="V43" s="115">
        <f>IF('Indicator Data'!CE46="No data","x",ROUND(IF('Indicator Data'!CE46&gt;V$195,0,IF('Indicator Data'!CE46&lt;V$194,10,(V$195-'Indicator Data'!CE46)/(V$195-V$194)*10)),1))</f>
        <v>0</v>
      </c>
      <c r="W43" s="72">
        <f t="shared" si="8"/>
        <v>1.25</v>
      </c>
      <c r="X43" s="72">
        <f>IF('Indicator Data'!CF46="No data","x",ROUND(IF('Indicator Data'!CF46&gt;X$195,0,IF('Indicator Data'!CF46&lt;X$194,10,(X$195-'Indicator Data'!CF46)/(X$195-X$194)*10)),1))</f>
        <v>9.6</v>
      </c>
      <c r="Y43" s="72">
        <f>IF('Indicator Data'!CG46="No data","x",ROUND(IF('Indicator Data'!CG46&gt;Y$195,10,IF('Indicator Data'!CG46&lt;Y$194,0,10-(Y$195-'Indicator Data'!CG46)/(Y$195-Y$194)*10)),1))</f>
        <v>6.9</v>
      </c>
      <c r="Z43" s="73">
        <f t="shared" si="9"/>
        <v>6.8</v>
      </c>
      <c r="AA43" s="74">
        <f t="shared" si="10"/>
        <v>6.4</v>
      </c>
      <c r="AB43" s="177">
        <f>IF('Indicator Data'!CH46="No data","x",ROUND(IF('Indicator Data'!CH46&gt;AB$195,0,IF('Indicator Data'!CH46&lt;AB$194,10,(AB$195-'Indicator Data'!CH46)/(AB$195-AB$194)*10)),1))</f>
        <v>5.6</v>
      </c>
    </row>
    <row r="44" spans="1:28" s="2" customFormat="1" x14ac:dyDescent="0.3">
      <c r="A44" s="98" t="str">
        <f>'Indicator Data'!A47</f>
        <v>Croatia</v>
      </c>
      <c r="B44" s="27" t="str">
        <f>'Indicator Data'!B47</f>
        <v>HRV</v>
      </c>
      <c r="C44" s="72">
        <f>IF('Indicator Data'!BR47="No data","x",ROUND(IF('Indicator Data'!BR47&gt;C$195,0,IF('Indicator Data'!BR47&lt;C$194,10,(C$195-'Indicator Data'!BR47)/(C$195-C$194)*10)),1))</f>
        <v>4.4000000000000004</v>
      </c>
      <c r="D44" s="73">
        <f t="shared" si="2"/>
        <v>4.4000000000000004</v>
      </c>
      <c r="E44" s="72">
        <f>IF('Indicator Data'!BT47="No data","x",ROUND(IF('Indicator Data'!BT47&gt;E$195,0,IF('Indicator Data'!BT47&lt;E$194,10,(E$195-'Indicator Data'!BT47)/(E$195-E$194)*10)),1))</f>
        <v>5.3</v>
      </c>
      <c r="F44" s="72">
        <f>IF('Indicator Data'!BS47="No data","x",ROUND(IF('Indicator Data'!BS47&gt;F$195,0,IF('Indicator Data'!BS47&lt;F$194,10,(F$195-'Indicator Data'!BS47)/(F$195-F$194)*10)),1))</f>
        <v>4.0999999999999996</v>
      </c>
      <c r="G44" s="73">
        <f t="shared" si="3"/>
        <v>4.7</v>
      </c>
      <c r="H44" s="74">
        <f t="shared" si="4"/>
        <v>4.5999999999999996</v>
      </c>
      <c r="I44" s="72">
        <f>IF('Indicator Data'!BV47="No data","x",ROUND(IF('Indicator Data'!BV47^2&gt;I$195,0,IF('Indicator Data'!BV47^2&lt;I$194,10,(I$195-'Indicator Data'!BV47^2)/(I$195-I$194)*10)),1))</f>
        <v>0.2</v>
      </c>
      <c r="J44" s="72">
        <f>IF(OR('Indicator Data'!BU47=0,'Indicator Data'!BU47="No data"),"x",ROUND(IF('Indicator Data'!BU47&gt;J$195,0,IF('Indicator Data'!BU47&lt;J$194,10,(J$195-'Indicator Data'!BU47)/(J$195-J$194)*10)),1))</f>
        <v>0</v>
      </c>
      <c r="K44" s="72">
        <f>IF('Indicator Data'!BW47="No data","x",ROUND(IF('Indicator Data'!BW47&gt;K$195,0,IF('Indicator Data'!BW47&lt;K$194,10,(K$195-'Indicator Data'!BW47)/(K$195-K$194)*10)),1))</f>
        <v>2.5</v>
      </c>
      <c r="L44" s="72">
        <f>IF('Indicator Data'!BX47="No data","x",ROUND(IF('Indicator Data'!BX47&gt;L$195,0,IF('Indicator Data'!BX47&lt;L$194,10,(L$195-'Indicator Data'!BX47)/(L$195-L$194)*10)),1))</f>
        <v>4.8</v>
      </c>
      <c r="M44" s="73">
        <f t="shared" si="5"/>
        <v>1.9</v>
      </c>
      <c r="N44" s="115">
        <f>IF('Indicator Data'!BY47="No data","x",'Indicator Data'!BY47/'Indicator Data'!CL47*100)</f>
        <v>148.3202287348106</v>
      </c>
      <c r="O44" s="72">
        <f t="shared" si="6"/>
        <v>0</v>
      </c>
      <c r="P44" s="72">
        <f>IF('Indicator Data'!BZ47="No data","x",ROUND(IF('Indicator Data'!BZ47&gt;P$195,0,IF('Indicator Data'!BZ47&lt;P$194,10,(P$195-'Indicator Data'!BZ47)/(P$195-P$194)*10)),1))</f>
        <v>0.4</v>
      </c>
      <c r="Q44" s="72">
        <f>IF('Indicator Data'!CA47="No data","x",ROUND(IF('Indicator Data'!CA47&gt;Q$195,0,IF('Indicator Data'!CA47&lt;Q$194,10,(Q$195-'Indicator Data'!CA47)/(Q$195-Q$194)*10)),1))</f>
        <v>0.1</v>
      </c>
      <c r="R44" s="73">
        <f t="shared" si="7"/>
        <v>0.2</v>
      </c>
      <c r="S44" s="72">
        <f>IF('Indicator Data'!CB47="No data","x",ROUND(IF('Indicator Data'!CB47&gt;S$195,0,IF('Indicator Data'!CB47&lt;S$194,10,(S$195-'Indicator Data'!CB47)/(S$195-S$194)*10)),1))</f>
        <v>2.5</v>
      </c>
      <c r="T44" s="115">
        <f>IF('Indicator Data'!CC47="No data","x",ROUND(IF('Indicator Data'!CC47&gt;T$195,0,IF('Indicator Data'!CC47&lt;T$194,10,(T$195-'Indicator Data'!CC47)/(T$195-T$194)*10)),1))</f>
        <v>1.2</v>
      </c>
      <c r="U44" s="115">
        <f>IF('Indicator Data'!CD47="No data","x",ROUND(IF('Indicator Data'!CD47&gt;U$195,0,IF('Indicator Data'!CD47&lt;U$194,10,(U$195-'Indicator Data'!CD47)/(U$195-U$194)*10)),1))</f>
        <v>0.7</v>
      </c>
      <c r="V44" s="115" t="str">
        <f>IF('Indicator Data'!CE47="No data","x",ROUND(IF('Indicator Data'!CE47&gt;V$195,0,IF('Indicator Data'!CE47&lt;V$194,10,(V$195-'Indicator Data'!CE47)/(V$195-V$194)*10)),1))</f>
        <v>x</v>
      </c>
      <c r="W44" s="72">
        <f t="shared" si="8"/>
        <v>0.95</v>
      </c>
      <c r="X44" s="72">
        <f>IF('Indicator Data'!CF47="No data","x",ROUND(IF('Indicator Data'!CF47&gt;X$195,0,IF('Indicator Data'!CF47&lt;X$194,10,(X$195-'Indicator Data'!CF47)/(X$195-X$194)*10)),1))</f>
        <v>4.4000000000000004</v>
      </c>
      <c r="Y44" s="72">
        <f>IF('Indicator Data'!CG47="No data","x",ROUND(IF('Indicator Data'!CG47&gt;Y$195,10,IF('Indicator Data'!CG47&lt;Y$194,0,10-(Y$195-'Indicator Data'!CG47)/(Y$195-Y$194)*10)),1))</f>
        <v>0.1</v>
      </c>
      <c r="Z44" s="73">
        <f t="shared" si="9"/>
        <v>2</v>
      </c>
      <c r="AA44" s="74">
        <f t="shared" si="10"/>
        <v>1.4</v>
      </c>
      <c r="AB44" s="177">
        <f>IF('Indicator Data'!CH47="No data","x",ROUND(IF('Indicator Data'!CH47&gt;AB$195,0,IF('Indicator Data'!CH47&lt;AB$194,10,(AB$195-'Indicator Data'!CH47)/(AB$195-AB$194)*10)),1))</f>
        <v>2.7</v>
      </c>
    </row>
    <row r="45" spans="1:28" s="2" customFormat="1" x14ac:dyDescent="0.3">
      <c r="A45" s="98" t="str">
        <f>'Indicator Data'!A48</f>
        <v>Cuba</v>
      </c>
      <c r="B45" s="27" t="str">
        <f>'Indicator Data'!B48</f>
        <v>CUB</v>
      </c>
      <c r="C45" s="72">
        <f>IF('Indicator Data'!BR48="No data","x",ROUND(IF('Indicator Data'!BR48&gt;C$195,0,IF('Indicator Data'!BR48&lt;C$194,10,(C$195-'Indicator Data'!BR48)/(C$195-C$194)*10)),1))</f>
        <v>2.5</v>
      </c>
      <c r="D45" s="73">
        <f t="shared" si="2"/>
        <v>2.5</v>
      </c>
      <c r="E45" s="72">
        <f>IF('Indicator Data'!BT48="No data","x",ROUND(IF('Indicator Data'!BT48&gt;E$195,0,IF('Indicator Data'!BT48&lt;E$194,10,(E$195-'Indicator Data'!BT48)/(E$195-E$194)*10)),1))</f>
        <v>5.2</v>
      </c>
      <c r="F45" s="72">
        <f>IF('Indicator Data'!BS48="No data","x",ROUND(IF('Indicator Data'!BS48&gt;F$195,0,IF('Indicator Data'!BS48&lt;F$194,10,(F$195-'Indicator Data'!BS48)/(F$195-F$194)*10)),1))</f>
        <v>5.5</v>
      </c>
      <c r="G45" s="73">
        <f t="shared" si="3"/>
        <v>5.4</v>
      </c>
      <c r="H45" s="74">
        <f t="shared" si="4"/>
        <v>4</v>
      </c>
      <c r="I45" s="72">
        <f>IF('Indicator Data'!BV48="No data","x",ROUND(IF('Indicator Data'!BV48^2&gt;I$195,0,IF('Indicator Data'!BV48^2&lt;I$194,10,(I$195-'Indicator Data'!BV48^2)/(I$195-I$194)*10)),1))</f>
        <v>0.1</v>
      </c>
      <c r="J45" s="72">
        <f>IF(OR('Indicator Data'!BU48=0,'Indicator Data'!BU48="No data"),"x",ROUND(IF('Indicator Data'!BU48&gt;J$195,0,IF('Indicator Data'!BU48&lt;J$194,10,(J$195-'Indicator Data'!BU48)/(J$195-J$194)*10)),1))</f>
        <v>0</v>
      </c>
      <c r="K45" s="72">
        <f>IF('Indicator Data'!BW48="No data","x",ROUND(IF('Indicator Data'!BW48&gt;K$195,0,IF('Indicator Data'!BW48&lt;K$194,10,(K$195-'Indicator Data'!BW48)/(K$195-K$194)*10)),1))</f>
        <v>4.3</v>
      </c>
      <c r="L45" s="72">
        <f>IF('Indicator Data'!BX48="No data","x",ROUND(IF('Indicator Data'!BX48&gt;L$195,0,IF('Indicator Data'!BX48&lt;L$194,10,(L$195-'Indicator Data'!BX48)/(L$195-L$194)*10)),1))</f>
        <v>7.8</v>
      </c>
      <c r="M45" s="73">
        <f t="shared" si="5"/>
        <v>3.1</v>
      </c>
      <c r="N45" s="115">
        <f>IF('Indicator Data'!BY48="No data","x",'Indicator Data'!BY48/'Indicator Data'!CL48*100)</f>
        <v>62.94626080420894</v>
      </c>
      <c r="O45" s="72">
        <f t="shared" si="6"/>
        <v>3.7</v>
      </c>
      <c r="P45" s="72">
        <f>IF('Indicator Data'!BZ48="No data","x",ROUND(IF('Indicator Data'!BZ48&gt;P$195,0,IF('Indicator Data'!BZ48&lt;P$194,10,(P$195-'Indicator Data'!BZ48)/(P$195-P$194)*10)),1))</f>
        <v>0.8</v>
      </c>
      <c r="Q45" s="72">
        <f>IF('Indicator Data'!CA48="No data","x",ROUND(IF('Indicator Data'!CA48&gt;Q$195,0,IF('Indicator Data'!CA48&lt;Q$194,10,(Q$195-'Indicator Data'!CA48)/(Q$195-Q$194)*10)),1))</f>
        <v>0.9</v>
      </c>
      <c r="R45" s="73">
        <f t="shared" si="7"/>
        <v>1.8</v>
      </c>
      <c r="S45" s="72">
        <f>IF('Indicator Data'!CB48="No data","x",ROUND(IF('Indicator Data'!CB48&gt;S$195,0,IF('Indicator Data'!CB48&lt;S$194,10,(S$195-'Indicator Data'!CB48)/(S$195-S$194)*10)),1))</f>
        <v>0</v>
      </c>
      <c r="T45" s="115">
        <f>IF('Indicator Data'!CC48="No data","x",ROUND(IF('Indicator Data'!CC48&gt;T$195,0,IF('Indicator Data'!CC48&lt;T$194,10,(T$195-'Indicator Data'!CC48)/(T$195-T$194)*10)),1))</f>
        <v>0</v>
      </c>
      <c r="U45" s="115">
        <f>IF('Indicator Data'!CD48="No data","x",ROUND(IF('Indicator Data'!CD48&gt;U$195,0,IF('Indicator Data'!CD48&lt;U$194,10,(U$195-'Indicator Data'!CD48)/(U$195-U$194)*10)),1))</f>
        <v>0</v>
      </c>
      <c r="V45" s="115" t="str">
        <f>IF('Indicator Data'!CE48="No data","x",ROUND(IF('Indicator Data'!CE48&gt;V$195,0,IF('Indicator Data'!CE48&lt;V$194,10,(V$195-'Indicator Data'!CE48)/(V$195-V$194)*10)),1))</f>
        <v>x</v>
      </c>
      <c r="W45" s="72">
        <f t="shared" si="8"/>
        <v>0</v>
      </c>
      <c r="X45" s="72">
        <f>IF('Indicator Data'!CF48="No data","x",ROUND(IF('Indicator Data'!CF48&gt;X$195,0,IF('Indicator Data'!CF48&lt;X$194,10,(X$195-'Indicator Data'!CF48)/(X$195-X$194)*10)),1))</f>
        <v>1.8</v>
      </c>
      <c r="Y45" s="72">
        <f>IF('Indicator Data'!CG48="No data","x",ROUND(IF('Indicator Data'!CG48&gt;Y$195,10,IF('Indicator Data'!CG48&lt;Y$194,0,10-(Y$195-'Indicator Data'!CG48)/(Y$195-Y$194)*10)),1))</f>
        <v>0.4</v>
      </c>
      <c r="Z45" s="73">
        <f t="shared" si="9"/>
        <v>0.6</v>
      </c>
      <c r="AA45" s="74">
        <f t="shared" si="10"/>
        <v>1.8</v>
      </c>
      <c r="AB45" s="177">
        <f>IF('Indicator Data'!CH48="No data","x",ROUND(IF('Indicator Data'!CH48&gt;AB$195,0,IF('Indicator Data'!CH48&lt;AB$194,10,(AB$195-'Indicator Data'!CH48)/(AB$195-AB$194)*10)),1))</f>
        <v>0</v>
      </c>
    </row>
    <row r="46" spans="1:28" s="2" customFormat="1" x14ac:dyDescent="0.3">
      <c r="A46" s="98" t="str">
        <f>'Indicator Data'!A49</f>
        <v>Cyprus</v>
      </c>
      <c r="B46" s="27" t="str">
        <f>'Indicator Data'!B49</f>
        <v>CYP</v>
      </c>
      <c r="C46" s="72" t="str">
        <f>IF('Indicator Data'!BR49="No data","x",ROUND(IF('Indicator Data'!BR49&gt;C$195,0,IF('Indicator Data'!BR49&lt;C$194,10,(C$195-'Indicator Data'!BR49)/(C$195-C$194)*10)),1))</f>
        <v>x</v>
      </c>
      <c r="D46" s="73" t="str">
        <f t="shared" si="2"/>
        <v>x</v>
      </c>
      <c r="E46" s="72">
        <f>IF('Indicator Data'!BT49="No data","x",ROUND(IF('Indicator Data'!BT49&gt;E$195,0,IF('Indicator Data'!BT49&lt;E$194,10,(E$195-'Indicator Data'!BT49)/(E$195-E$194)*10)),1))</f>
        <v>4.2</v>
      </c>
      <c r="F46" s="72">
        <f>IF('Indicator Data'!BS49="No data","x",ROUND(IF('Indicator Data'!BS49&gt;F$195,0,IF('Indicator Data'!BS49&lt;F$194,10,(F$195-'Indicator Data'!BS49)/(F$195-F$194)*10)),1))</f>
        <v>3.2</v>
      </c>
      <c r="G46" s="73">
        <f t="shared" si="3"/>
        <v>3.7</v>
      </c>
      <c r="H46" s="74">
        <f t="shared" si="4"/>
        <v>3.7</v>
      </c>
      <c r="I46" s="72">
        <f>IF('Indicator Data'!BV49="No data","x",ROUND(IF('Indicator Data'!BV49^2&gt;I$195,0,IF('Indicator Data'!BV49^2&lt;I$194,10,(I$195-'Indicator Data'!BV49^2)/(I$195-I$194)*10)),1))</f>
        <v>0.3</v>
      </c>
      <c r="J46" s="72">
        <f>IF(OR('Indicator Data'!BU49=0,'Indicator Data'!BU49="No data"),"x",ROUND(IF('Indicator Data'!BU49&gt;J$195,0,IF('Indicator Data'!BU49&lt;J$194,10,(J$195-'Indicator Data'!BU49)/(J$195-J$194)*10)),1))</f>
        <v>0</v>
      </c>
      <c r="K46" s="72">
        <f>IF('Indicator Data'!BW49="No data","x",ROUND(IF('Indicator Data'!BW49&gt;K$195,0,IF('Indicator Data'!BW49&lt;K$194,10,(K$195-'Indicator Data'!BW49)/(K$195-K$194)*10)),1))</f>
        <v>1.6</v>
      </c>
      <c r="L46" s="72">
        <f>IF('Indicator Data'!BX49="No data","x",ROUND(IF('Indicator Data'!BX49&gt;L$195,0,IF('Indicator Data'!BX49&lt;L$194,10,(L$195-'Indicator Data'!BX49)/(L$195-L$194)*10)),1))</f>
        <v>3.1</v>
      </c>
      <c r="M46" s="73">
        <f t="shared" si="5"/>
        <v>1.3</v>
      </c>
      <c r="N46" s="115">
        <f>IF('Indicator Data'!BY49="No data","x",'Indicator Data'!BY49/'Indicator Data'!CL49*100)</f>
        <v>205.62770562770564</v>
      </c>
      <c r="O46" s="72">
        <f t="shared" si="6"/>
        <v>0</v>
      </c>
      <c r="P46" s="72">
        <f>IF('Indicator Data'!BZ49="No data","x",ROUND(IF('Indicator Data'!BZ49&gt;P$195,0,IF('Indicator Data'!BZ49&lt;P$194,10,(P$195-'Indicator Data'!BZ49)/(P$195-P$194)*10)),1))</f>
        <v>0.1</v>
      </c>
      <c r="Q46" s="72">
        <f>IF('Indicator Data'!CA49="No data","x",ROUND(IF('Indicator Data'!CA49&gt;Q$195,0,IF('Indicator Data'!CA49&lt;Q$194,10,(Q$195-'Indicator Data'!CA49)/(Q$195-Q$194)*10)),1))</f>
        <v>0.1</v>
      </c>
      <c r="R46" s="73">
        <f t="shared" si="7"/>
        <v>0.1</v>
      </c>
      <c r="S46" s="72">
        <f>IF('Indicator Data'!CB49="No data","x",ROUND(IF('Indicator Data'!CB49&gt;S$195,0,IF('Indicator Data'!CB49&lt;S$194,10,(S$195-'Indicator Data'!CB49)/(S$195-S$194)*10)),1))</f>
        <v>5.0999999999999996</v>
      </c>
      <c r="T46" s="115">
        <f>IF('Indicator Data'!CC49="No data","x",ROUND(IF('Indicator Data'!CC49&gt;T$195,0,IF('Indicator Data'!CC49&lt;T$194,10,(T$195-'Indicator Data'!CC49)/(T$195-T$194)*10)),1))</f>
        <v>0.3</v>
      </c>
      <c r="U46" s="115">
        <f>IF('Indicator Data'!CD49="No data","x",ROUND(IF('Indicator Data'!CD49&gt;U$195,0,IF('Indicator Data'!CD49&lt;U$194,10,(U$195-'Indicator Data'!CD49)/(U$195-U$194)*10)),1))</f>
        <v>1.9</v>
      </c>
      <c r="V46" s="115">
        <f>IF('Indicator Data'!CE49="No data","x",ROUND(IF('Indicator Data'!CE49&gt;V$195,0,IF('Indicator Data'!CE49&lt;V$194,10,(V$195-'Indicator Data'!CE49)/(V$195-V$194)*10)),1))</f>
        <v>3.1</v>
      </c>
      <c r="W46" s="72">
        <f t="shared" si="8"/>
        <v>1.7666666666666666</v>
      </c>
      <c r="X46" s="72">
        <f>IF('Indicator Data'!CF49="No data","x",ROUND(IF('Indicator Data'!CF49&gt;X$195,0,IF('Indicator Data'!CF49&lt;X$194,10,(X$195-'Indicator Data'!CF49)/(X$195-X$194)*10)),1))</f>
        <v>2.5</v>
      </c>
      <c r="Y46" s="72">
        <f>IF('Indicator Data'!CG49="No data","x",ROUND(IF('Indicator Data'!CG49&gt;Y$195,10,IF('Indicator Data'!CG49&lt;Y$194,0,10-(Y$195-'Indicator Data'!CG49)/(Y$195-Y$194)*10)),1))</f>
        <v>0.1</v>
      </c>
      <c r="Z46" s="73">
        <f t="shared" si="9"/>
        <v>2.4</v>
      </c>
      <c r="AA46" s="74">
        <f t="shared" si="10"/>
        <v>1.3</v>
      </c>
      <c r="AB46" s="177">
        <f>IF('Indicator Data'!CH49="No data","x",ROUND(IF('Indicator Data'!CH49&gt;AB$195,0,IF('Indicator Data'!CH49&lt;AB$194,10,(AB$195-'Indicator Data'!CH49)/(AB$195-AB$194)*10)),1))</f>
        <v>2.6</v>
      </c>
    </row>
    <row r="47" spans="1:28" s="2" customFormat="1" x14ac:dyDescent="0.3">
      <c r="A47" s="98" t="str">
        <f>'Indicator Data'!A50</f>
        <v>Czech Republic</v>
      </c>
      <c r="B47" s="27" t="str">
        <f>'Indicator Data'!B50</f>
        <v>CZE</v>
      </c>
      <c r="C47" s="72">
        <f>IF('Indicator Data'!BR50="No data","x",ROUND(IF('Indicator Data'!BR50&gt;C$195,0,IF('Indicator Data'!BR50&lt;C$194,10,(C$195-'Indicator Data'!BR50)/(C$195-C$194)*10)),1))</f>
        <v>2.5</v>
      </c>
      <c r="D47" s="73">
        <f t="shared" si="2"/>
        <v>2.5</v>
      </c>
      <c r="E47" s="72">
        <f>IF('Indicator Data'!BT50="No data","x",ROUND(IF('Indicator Data'!BT50&gt;E$195,0,IF('Indicator Data'!BT50&lt;E$194,10,(E$195-'Indicator Data'!BT50)/(E$195-E$194)*10)),1))</f>
        <v>4.4000000000000004</v>
      </c>
      <c r="F47" s="72">
        <f>IF('Indicator Data'!BS50="No data","x",ROUND(IF('Indicator Data'!BS50&gt;F$195,0,IF('Indicator Data'!BS50&lt;F$194,10,(F$195-'Indicator Data'!BS50)/(F$195-F$194)*10)),1))</f>
        <v>3.2</v>
      </c>
      <c r="G47" s="73">
        <f t="shared" si="3"/>
        <v>3.8</v>
      </c>
      <c r="H47" s="74">
        <f t="shared" si="4"/>
        <v>3.2</v>
      </c>
      <c r="I47" s="72" t="str">
        <f>IF('Indicator Data'!BV50="No data","x",ROUND(IF('Indicator Data'!BV50^2&gt;I$195,0,IF('Indicator Data'!BV50^2&lt;I$194,10,(I$195-'Indicator Data'!BV50^2)/(I$195-I$194)*10)),1))</f>
        <v>x</v>
      </c>
      <c r="J47" s="72">
        <f>IF(OR('Indicator Data'!BU50=0,'Indicator Data'!BU50="No data"),"x",ROUND(IF('Indicator Data'!BU50&gt;J$195,0,IF('Indicator Data'!BU50&lt;J$194,10,(J$195-'Indicator Data'!BU50)/(J$195-J$194)*10)),1))</f>
        <v>0</v>
      </c>
      <c r="K47" s="72">
        <f>IF('Indicator Data'!BW50="No data","x",ROUND(IF('Indicator Data'!BW50&gt;K$195,0,IF('Indicator Data'!BW50&lt;K$194,10,(K$195-'Indicator Data'!BW50)/(K$195-K$194)*10)),1))</f>
        <v>1.9</v>
      </c>
      <c r="L47" s="72">
        <f>IF('Indicator Data'!BX50="No data","x",ROUND(IF('Indicator Data'!BX50&gt;L$195,0,IF('Indicator Data'!BX50&lt;L$194,10,(L$195-'Indicator Data'!BX50)/(L$195-L$194)*10)),1))</f>
        <v>4.0999999999999996</v>
      </c>
      <c r="M47" s="73">
        <f t="shared" si="5"/>
        <v>2</v>
      </c>
      <c r="N47" s="115">
        <f>IF('Indicator Data'!BY50="No data","x",'Indicator Data'!BY50/'Indicator Data'!CL50*100)</f>
        <v>271.87985499741069</v>
      </c>
      <c r="O47" s="72">
        <f t="shared" si="6"/>
        <v>0</v>
      </c>
      <c r="P47" s="72">
        <f>IF('Indicator Data'!BZ50="No data","x",ROUND(IF('Indicator Data'!BZ50&gt;P$195,0,IF('Indicator Data'!BZ50&lt;P$194,10,(P$195-'Indicator Data'!BZ50)/(P$195-P$194)*10)),1))</f>
        <v>0.1</v>
      </c>
      <c r="Q47" s="72">
        <f>IF('Indicator Data'!CA50="No data","x",ROUND(IF('Indicator Data'!CA50&gt;Q$195,0,IF('Indicator Data'!CA50&lt;Q$194,10,(Q$195-'Indicator Data'!CA50)/(Q$195-Q$194)*10)),1))</f>
        <v>0</v>
      </c>
      <c r="R47" s="73">
        <f t="shared" si="7"/>
        <v>0</v>
      </c>
      <c r="S47" s="72">
        <f>IF('Indicator Data'!CB50="No data","x",ROUND(IF('Indicator Data'!CB50&gt;S$195,0,IF('Indicator Data'!CB50&lt;S$194,10,(S$195-'Indicator Data'!CB50)/(S$195-S$194)*10)),1))</f>
        <v>0</v>
      </c>
      <c r="T47" s="115">
        <f>IF('Indicator Data'!CC50="No data","x",ROUND(IF('Indicator Data'!CC50&gt;T$195,0,IF('Indicator Data'!CC50&lt;T$194,10,(T$195-'Indicator Data'!CC50)/(T$195-T$194)*10)),1))</f>
        <v>0.5</v>
      </c>
      <c r="U47" s="115">
        <f>IF('Indicator Data'!CD50="No data","x",ROUND(IF('Indicator Data'!CD50&gt;U$195,0,IF('Indicator Data'!CD50&lt;U$194,10,(U$195-'Indicator Data'!CD50)/(U$195-U$194)*10)),1))</f>
        <v>1.5</v>
      </c>
      <c r="V47" s="115" t="str">
        <f>IF('Indicator Data'!CE50="No data","x",ROUND(IF('Indicator Data'!CE50&gt;V$195,0,IF('Indicator Data'!CE50&lt;V$194,10,(V$195-'Indicator Data'!CE50)/(V$195-V$194)*10)),1))</f>
        <v>x</v>
      </c>
      <c r="W47" s="72">
        <f t="shared" si="8"/>
        <v>1</v>
      </c>
      <c r="X47" s="72">
        <f>IF('Indicator Data'!CF50="No data","x",ROUND(IF('Indicator Data'!CF50&gt;X$195,0,IF('Indicator Data'!CF50&lt;X$194,10,(X$195-'Indicator Data'!CF50)/(X$195-X$194)*10)),1))</f>
        <v>1.7</v>
      </c>
      <c r="Y47" s="72">
        <f>IF('Indicator Data'!CG50="No data","x",ROUND(IF('Indicator Data'!CG50&gt;Y$195,10,IF('Indicator Data'!CG50&lt;Y$194,0,10-(Y$195-'Indicator Data'!CG50)/(Y$195-Y$194)*10)),1))</f>
        <v>0</v>
      </c>
      <c r="Z47" s="73">
        <f t="shared" si="9"/>
        <v>0.7</v>
      </c>
      <c r="AA47" s="74">
        <f t="shared" si="10"/>
        <v>0.9</v>
      </c>
      <c r="AB47" s="177">
        <f>IF('Indicator Data'!CH50="No data","x",ROUND(IF('Indicator Data'!CH50&gt;AB$195,0,IF('Indicator Data'!CH50&lt;AB$194,10,(AB$195-'Indicator Data'!CH50)/(AB$195-AB$194)*10)),1))</f>
        <v>3.3</v>
      </c>
    </row>
    <row r="48" spans="1:28" s="2" customFormat="1" x14ac:dyDescent="0.3">
      <c r="A48" s="98" t="str">
        <f>'Indicator Data'!A51</f>
        <v>Denmark</v>
      </c>
      <c r="B48" s="27" t="str">
        <f>'Indicator Data'!B51</f>
        <v>DNK</v>
      </c>
      <c r="C48" s="72">
        <f>IF('Indicator Data'!BR51="No data","x",ROUND(IF('Indicator Data'!BR51&gt;C$195,0,IF('Indicator Data'!BR51&lt;C$194,10,(C$195-'Indicator Data'!BR51)/(C$195-C$194)*10)),1))</f>
        <v>2.7</v>
      </c>
      <c r="D48" s="73">
        <f t="shared" si="2"/>
        <v>2.7</v>
      </c>
      <c r="E48" s="72">
        <f>IF('Indicator Data'!BT51="No data","x",ROUND(IF('Indicator Data'!BT51&gt;E$195,0,IF('Indicator Data'!BT51&lt;E$194,10,(E$195-'Indicator Data'!BT51)/(E$195-E$194)*10)),1))</f>
        <v>1.3</v>
      </c>
      <c r="F48" s="72">
        <f>IF('Indicator Data'!BS51="No data","x",ROUND(IF('Indicator Data'!BS51&gt;F$195,0,IF('Indicator Data'!BS51&lt;F$194,10,(F$195-'Indicator Data'!BS51)/(F$195-F$194)*10)),1))</f>
        <v>1.3</v>
      </c>
      <c r="G48" s="73">
        <f t="shared" si="3"/>
        <v>1.3</v>
      </c>
      <c r="H48" s="74">
        <f t="shared" si="4"/>
        <v>2</v>
      </c>
      <c r="I48" s="72" t="str">
        <f>IF('Indicator Data'!BV51="No data","x",ROUND(IF('Indicator Data'!BV51^2&gt;I$195,0,IF('Indicator Data'!BV51^2&lt;I$194,10,(I$195-'Indicator Data'!BV51^2)/(I$195-I$194)*10)),1))</f>
        <v>x</v>
      </c>
      <c r="J48" s="72">
        <f>IF(OR('Indicator Data'!BU51=0,'Indicator Data'!BU51="No data"),"x",ROUND(IF('Indicator Data'!BU51&gt;J$195,0,IF('Indicator Data'!BU51&lt;J$194,10,(J$195-'Indicator Data'!BU51)/(J$195-J$194)*10)),1))</f>
        <v>0</v>
      </c>
      <c r="K48" s="72">
        <f>IF('Indicator Data'!BW51="No data","x",ROUND(IF('Indicator Data'!BW51&gt;K$195,0,IF('Indicator Data'!BW51&lt;K$194,10,(K$195-'Indicator Data'!BW51)/(K$195-K$194)*10)),1))</f>
        <v>0.3</v>
      </c>
      <c r="L48" s="72">
        <f>IF('Indicator Data'!BX51="No data","x",ROUND(IF('Indicator Data'!BX51&gt;L$195,0,IF('Indicator Data'!BX51&lt;L$194,10,(L$195-'Indicator Data'!BX51)/(L$195-L$194)*10)),1))</f>
        <v>3.8</v>
      </c>
      <c r="M48" s="73">
        <f t="shared" si="5"/>
        <v>1.4</v>
      </c>
      <c r="N48" s="115">
        <f>IF('Indicator Data'!BY51="No data","x",'Indicator Data'!BY51/'Indicator Data'!CL51*100)</f>
        <v>353.5234503888758</v>
      </c>
      <c r="O48" s="72">
        <f t="shared" si="6"/>
        <v>0</v>
      </c>
      <c r="P48" s="72">
        <f>IF('Indicator Data'!BZ51="No data","x",ROUND(IF('Indicator Data'!BZ51&gt;P$195,0,IF('Indicator Data'!BZ51&lt;P$194,10,(P$195-'Indicator Data'!BZ51)/(P$195-P$194)*10)),1))</f>
        <v>0</v>
      </c>
      <c r="Q48" s="72">
        <f>IF('Indicator Data'!CA51="No data","x",ROUND(IF('Indicator Data'!CA51&gt;Q$195,0,IF('Indicator Data'!CA51&lt;Q$194,10,(Q$195-'Indicator Data'!CA51)/(Q$195-Q$194)*10)),1))</f>
        <v>0</v>
      </c>
      <c r="R48" s="73">
        <f t="shared" si="7"/>
        <v>0</v>
      </c>
      <c r="S48" s="72">
        <f>IF('Indicator Data'!CB51="No data","x",ROUND(IF('Indicator Data'!CB51&gt;S$195,0,IF('Indicator Data'!CB51&lt;S$194,10,(S$195-'Indicator Data'!CB51)/(S$195-S$194)*10)),1))</f>
        <v>0</v>
      </c>
      <c r="T48" s="115">
        <f>IF('Indicator Data'!CC51="No data","x",ROUND(IF('Indicator Data'!CC51&gt;T$195,0,IF('Indicator Data'!CC51&lt;T$194,10,(T$195-'Indicator Data'!CC51)/(T$195-T$194)*10)),1))</f>
        <v>0.2</v>
      </c>
      <c r="U48" s="115">
        <f>IF('Indicator Data'!CD51="No data","x",ROUND(IF('Indicator Data'!CD51&gt;U$195,0,IF('Indicator Data'!CD51&lt;U$194,10,(U$195-'Indicator Data'!CD51)/(U$195-U$194)*10)),1))</f>
        <v>1.9</v>
      </c>
      <c r="V48" s="115">
        <f>IF('Indicator Data'!CE51="No data","x",ROUND(IF('Indicator Data'!CE51&gt;V$195,0,IF('Indicator Data'!CE51&lt;V$194,10,(V$195-'Indicator Data'!CE51)/(V$195-V$194)*10)),1))</f>
        <v>0.3</v>
      </c>
      <c r="W48" s="72">
        <f t="shared" si="8"/>
        <v>0.79999999999999993</v>
      </c>
      <c r="X48" s="72">
        <f>IF('Indicator Data'!CF51="No data","x",ROUND(IF('Indicator Data'!CF51&gt;X$195,0,IF('Indicator Data'!CF51&lt;X$194,10,(X$195-'Indicator Data'!CF51)/(X$195-X$194)*10)),1))</f>
        <v>0</v>
      </c>
      <c r="Y48" s="72">
        <f>IF('Indicator Data'!CG51="No data","x",ROUND(IF('Indicator Data'!CG51&gt;Y$195,10,IF('Indicator Data'!CG51&lt;Y$194,0,10-(Y$195-'Indicator Data'!CG51)/(Y$195-Y$194)*10)),1))</f>
        <v>0</v>
      </c>
      <c r="Z48" s="73">
        <f t="shared" si="9"/>
        <v>0.2</v>
      </c>
      <c r="AA48" s="74">
        <f t="shared" si="10"/>
        <v>0.5</v>
      </c>
      <c r="AB48" s="177">
        <f>IF('Indicator Data'!CH51="No data","x",ROUND(IF('Indicator Data'!CH51&gt;AB$195,0,IF('Indicator Data'!CH51&lt;AB$194,10,(AB$195-'Indicator Data'!CH51)/(AB$195-AB$194)*10)),1))</f>
        <v>0.4</v>
      </c>
    </row>
    <row r="49" spans="1:28" s="2" customFormat="1" x14ac:dyDescent="0.3">
      <c r="A49" s="98" t="str">
        <f>'Indicator Data'!A52</f>
        <v>Djibouti</v>
      </c>
      <c r="B49" s="27" t="str">
        <f>'Indicator Data'!B52</f>
        <v>DJI</v>
      </c>
      <c r="C49" s="72">
        <f>IF('Indicator Data'!BR52="No data","x",ROUND(IF('Indicator Data'!BR52&gt;C$195,0,IF('Indicator Data'!BR52&lt;C$194,10,(C$195-'Indicator Data'!BR52)/(C$195-C$194)*10)),1))</f>
        <v>5.5</v>
      </c>
      <c r="D49" s="73">
        <f t="shared" si="2"/>
        <v>5.5</v>
      </c>
      <c r="E49" s="72">
        <f>IF('Indicator Data'!BT52="No data","x",ROUND(IF('Indicator Data'!BT52&gt;E$195,0,IF('Indicator Data'!BT52&lt;E$194,10,(E$195-'Indicator Data'!BT52)/(E$195-E$194)*10)),1))</f>
        <v>7</v>
      </c>
      <c r="F49" s="72">
        <f>IF('Indicator Data'!BS52="No data","x",ROUND(IF('Indicator Data'!BS52&gt;F$195,0,IF('Indicator Data'!BS52&lt;F$194,10,(F$195-'Indicator Data'!BS52)/(F$195-F$194)*10)),1))</f>
        <v>6.8</v>
      </c>
      <c r="G49" s="73">
        <f t="shared" si="3"/>
        <v>6.9</v>
      </c>
      <c r="H49" s="74">
        <f t="shared" si="4"/>
        <v>6.2</v>
      </c>
      <c r="I49" s="72" t="str">
        <f>IF('Indicator Data'!BV52="No data","x",ROUND(IF('Indicator Data'!BV52^2&gt;I$195,0,IF('Indicator Data'!BV52^2&lt;I$194,10,(I$195-'Indicator Data'!BV52^2)/(I$195-I$194)*10)),1))</f>
        <v>x</v>
      </c>
      <c r="J49" s="72">
        <f>IF(OR('Indicator Data'!BU52=0,'Indicator Data'!BU52="No data"),"x",ROUND(IF('Indicator Data'!BU52&gt;J$195,0,IF('Indicator Data'!BU52&lt;J$194,10,(J$195-'Indicator Data'!BU52)/(J$195-J$194)*10)),1))</f>
        <v>4</v>
      </c>
      <c r="K49" s="72">
        <f>IF('Indicator Data'!BW52="No data","x",ROUND(IF('Indicator Data'!BW52&gt;K$195,0,IF('Indicator Data'!BW52&lt;K$194,10,(K$195-'Indicator Data'!BW52)/(K$195-K$194)*10)),1))</f>
        <v>4.4000000000000004</v>
      </c>
      <c r="L49" s="72">
        <f>IF('Indicator Data'!BX52="No data","x",ROUND(IF('Indicator Data'!BX52&gt;L$195,0,IF('Indicator Data'!BX52&lt;L$194,10,(L$195-'Indicator Data'!BX52)/(L$195-L$194)*10)),1))</f>
        <v>8.1</v>
      </c>
      <c r="M49" s="73">
        <f t="shared" si="5"/>
        <v>5.5</v>
      </c>
      <c r="N49" s="115">
        <f>IF('Indicator Data'!BY52="No data","x",'Indicator Data'!BY52/'Indicator Data'!CL52*100)</f>
        <v>11.216566005176878</v>
      </c>
      <c r="O49" s="72">
        <f t="shared" si="6"/>
        <v>9</v>
      </c>
      <c r="P49" s="72">
        <f>IF('Indicator Data'!BZ52="No data","x",ROUND(IF('Indicator Data'!BZ52&gt;P$195,0,IF('Indicator Data'!BZ52&lt;P$194,10,(P$195-'Indicator Data'!BZ52)/(P$195-P$194)*10)),1))</f>
        <v>4</v>
      </c>
      <c r="Q49" s="72">
        <f>IF('Indicator Data'!CA52="No data","x",ROUND(IF('Indicator Data'!CA52&gt;Q$195,0,IF('Indicator Data'!CA52&lt;Q$194,10,(Q$195-'Indicator Data'!CA52)/(Q$195-Q$194)*10)),1))</f>
        <v>4.9000000000000004</v>
      </c>
      <c r="R49" s="73">
        <f t="shared" si="7"/>
        <v>6</v>
      </c>
      <c r="S49" s="72">
        <f>IF('Indicator Data'!CB52="No data","x",ROUND(IF('Indicator Data'!CB52&gt;S$195,0,IF('Indicator Data'!CB52&lt;S$194,10,(S$195-'Indicator Data'!CB52)/(S$195-S$194)*10)),1))</f>
        <v>9.4</v>
      </c>
      <c r="T49" s="115">
        <f>IF('Indicator Data'!CC52="No data","x",ROUND(IF('Indicator Data'!CC52&gt;T$195,0,IF('Indicator Data'!CC52&lt;T$194,10,(T$195-'Indicator Data'!CC52)/(T$195-T$194)*10)),1))</f>
        <v>5.3</v>
      </c>
      <c r="U49" s="115">
        <f>IF('Indicator Data'!CD52="No data","x",ROUND(IF('Indicator Data'!CD52&gt;U$195,0,IF('Indicator Data'!CD52&lt;U$194,10,(U$195-'Indicator Data'!CD52)/(U$195-U$194)*10)),1))</f>
        <v>2.9</v>
      </c>
      <c r="V49" s="115">
        <f>IF('Indicator Data'!CE52="No data","x",ROUND(IF('Indicator Data'!CE52&gt;V$195,0,IF('Indicator Data'!CE52&lt;V$194,10,(V$195-'Indicator Data'!CE52)/(V$195-V$194)*10)),1))</f>
        <v>5.3</v>
      </c>
      <c r="W49" s="72">
        <f t="shared" si="8"/>
        <v>4.5</v>
      </c>
      <c r="X49" s="72">
        <f>IF('Indicator Data'!CF52="No data","x",ROUND(IF('Indicator Data'!CF52&gt;X$195,0,IF('Indicator Data'!CF52&lt;X$194,10,(X$195-'Indicator Data'!CF52)/(X$195-X$194)*10)),1))</f>
        <v>9.8000000000000007</v>
      </c>
      <c r="Y49" s="72">
        <f>IF('Indicator Data'!CG52="No data","x",ROUND(IF('Indicator Data'!CG52&gt;Y$195,10,IF('Indicator Data'!CG52&lt;Y$194,0,10-(Y$195-'Indicator Data'!CG52)/(Y$195-Y$194)*10)),1))</f>
        <v>2.8</v>
      </c>
      <c r="Z49" s="73">
        <f t="shared" si="9"/>
        <v>6.6</v>
      </c>
      <c r="AA49" s="74">
        <f t="shared" si="10"/>
        <v>6</v>
      </c>
      <c r="AB49" s="177">
        <f>IF('Indicator Data'!CH52="No data","x",ROUND(IF('Indicator Data'!CH52&gt;AB$195,0,IF('Indicator Data'!CH52&lt;AB$194,10,(AB$195-'Indicator Data'!CH52)/(AB$195-AB$194)*10)),1))</f>
        <v>6.3</v>
      </c>
    </row>
    <row r="50" spans="1:28" s="2" customFormat="1" x14ac:dyDescent="0.3">
      <c r="A50" s="98" t="str">
        <f>'Indicator Data'!A53</f>
        <v>Dominica</v>
      </c>
      <c r="B50" s="27" t="str">
        <f>'Indicator Data'!B53</f>
        <v>DMA</v>
      </c>
      <c r="C50" s="72" t="str">
        <f>IF('Indicator Data'!BR53="No data","x",ROUND(IF('Indicator Data'!BR53&gt;C$195,0,IF('Indicator Data'!BR53&lt;C$194,10,(C$195-'Indicator Data'!BR53)/(C$195-C$194)*10)),1))</f>
        <v>x</v>
      </c>
      <c r="D50" s="73" t="str">
        <f t="shared" si="2"/>
        <v>x</v>
      </c>
      <c r="E50" s="72">
        <f>IF('Indicator Data'!BT53="No data","x",ROUND(IF('Indicator Data'!BT53&gt;E$195,0,IF('Indicator Data'!BT53&lt;E$194,10,(E$195-'Indicator Data'!BT53)/(E$195-E$194)*10)),1))</f>
        <v>4.5</v>
      </c>
      <c r="F50" s="72">
        <f>IF('Indicator Data'!BS53="No data","x",ROUND(IF('Indicator Data'!BS53&gt;F$195,0,IF('Indicator Data'!BS53&lt;F$194,10,(F$195-'Indicator Data'!BS53)/(F$195-F$194)*10)),1))</f>
        <v>5.6</v>
      </c>
      <c r="G50" s="73">
        <f t="shared" si="3"/>
        <v>5.0999999999999996</v>
      </c>
      <c r="H50" s="74">
        <f t="shared" si="4"/>
        <v>5.0999999999999996</v>
      </c>
      <c r="I50" s="72" t="str">
        <f>IF('Indicator Data'!BV53="No data","x",ROUND(IF('Indicator Data'!BV53^2&gt;I$195,0,IF('Indicator Data'!BV53^2&lt;I$194,10,(I$195-'Indicator Data'!BV53^2)/(I$195-I$194)*10)),1))</f>
        <v>x</v>
      </c>
      <c r="J50" s="72">
        <f>IF(OR('Indicator Data'!BU53=0,'Indicator Data'!BU53="No data"),"x",ROUND(IF('Indicator Data'!BU53&gt;J$195,0,IF('Indicator Data'!BU53&lt;J$194,10,(J$195-'Indicator Data'!BU53)/(J$195-J$194)*10)),1))</f>
        <v>0</v>
      </c>
      <c r="K50" s="72">
        <f>IF('Indicator Data'!BW53="No data","x",ROUND(IF('Indicator Data'!BW53&gt;K$195,0,IF('Indicator Data'!BW53&lt;K$194,10,(K$195-'Indicator Data'!BW53)/(K$195-K$194)*10)),1))</f>
        <v>3</v>
      </c>
      <c r="L50" s="72">
        <f>IF('Indicator Data'!BX53="No data","x",ROUND(IF('Indicator Data'!BX53&gt;L$195,0,IF('Indicator Data'!BX53&lt;L$194,10,(L$195-'Indicator Data'!BX53)/(L$195-L$194)*10)),1))</f>
        <v>4.8</v>
      </c>
      <c r="M50" s="73">
        <f t="shared" si="5"/>
        <v>2.6</v>
      </c>
      <c r="N50" s="115">
        <f>IF('Indicator Data'!BY53="No data","x",'Indicator Data'!BY53/'Indicator Data'!CL53*100)</f>
        <v>133.33333333333331</v>
      </c>
      <c r="O50" s="72">
        <f t="shared" si="6"/>
        <v>0</v>
      </c>
      <c r="P50" s="72">
        <f>IF('Indicator Data'!BZ53="No data","x",ROUND(IF('Indicator Data'!BZ53&gt;P$195,0,IF('Indicator Data'!BZ53&lt;P$194,10,(P$195-'Indicator Data'!BZ53)/(P$195-P$194)*10)),1))</f>
        <v>2.5</v>
      </c>
      <c r="Q50" s="72">
        <f>IF('Indicator Data'!CA53="No data","x",ROUND(IF('Indicator Data'!CA53&gt;Q$195,0,IF('Indicator Data'!CA53&lt;Q$194,10,(Q$195-'Indicator Data'!CA53)/(Q$195-Q$194)*10)),1))</f>
        <v>0.7</v>
      </c>
      <c r="R50" s="73">
        <f t="shared" si="7"/>
        <v>1.1000000000000001</v>
      </c>
      <c r="S50" s="72">
        <f>IF('Indicator Data'!CB53="No data","x",ROUND(IF('Indicator Data'!CB53&gt;S$195,0,IF('Indicator Data'!CB53&lt;S$194,10,(S$195-'Indicator Data'!CB53)/(S$195-S$194)*10)),1))</f>
        <v>7.3</v>
      </c>
      <c r="T50" s="115">
        <f>IF('Indicator Data'!CC53="No data","x",ROUND(IF('Indicator Data'!CC53&gt;T$195,0,IF('Indicator Data'!CC53&lt;T$194,10,(T$195-'Indicator Data'!CC53)/(T$195-T$194)*10)),1))</f>
        <v>1.4</v>
      </c>
      <c r="U50" s="115">
        <f>IF('Indicator Data'!CD53="No data","x",ROUND(IF('Indicator Data'!CD53&gt;U$195,0,IF('Indicator Data'!CD53&lt;U$194,10,(U$195-'Indicator Data'!CD53)/(U$195-U$194)*10)),1))</f>
        <v>3.1</v>
      </c>
      <c r="V50" s="115" t="str">
        <f>IF('Indicator Data'!CE53="No data","x",ROUND(IF('Indicator Data'!CE53&gt;V$195,0,IF('Indicator Data'!CE53&lt;V$194,10,(V$195-'Indicator Data'!CE53)/(V$195-V$194)*10)),1))</f>
        <v>x</v>
      </c>
      <c r="W50" s="72">
        <f t="shared" si="8"/>
        <v>2.25</v>
      </c>
      <c r="X50" s="72">
        <f>IF('Indicator Data'!CF53="No data","x",ROUND(IF('Indicator Data'!CF53&gt;X$195,0,IF('Indicator Data'!CF53&lt;X$194,10,(X$195-'Indicator Data'!CF53)/(X$195-X$194)*10)),1))</f>
        <v>8.1999999999999993</v>
      </c>
      <c r="Y50" s="72" t="str">
        <f>IF('Indicator Data'!CG53="No data","x",ROUND(IF('Indicator Data'!CG53&gt;Y$195,10,IF('Indicator Data'!CG53&lt;Y$194,0,10-(Y$195-'Indicator Data'!CG53)/(Y$195-Y$194)*10)),1))</f>
        <v>x</v>
      </c>
      <c r="Z50" s="73">
        <f t="shared" si="9"/>
        <v>5.9</v>
      </c>
      <c r="AA50" s="74">
        <f t="shared" si="10"/>
        <v>3.2</v>
      </c>
      <c r="AB50" s="177">
        <f>IF('Indicator Data'!CH53="No data","x",ROUND(IF('Indicator Data'!CH53&gt;AB$195,0,IF('Indicator Data'!CH53&lt;AB$194,10,(AB$195-'Indicator Data'!CH53)/(AB$195-AB$194)*10)),1))</f>
        <v>3</v>
      </c>
    </row>
    <row r="51" spans="1:28" s="2" customFormat="1" x14ac:dyDescent="0.3">
      <c r="A51" s="98" t="str">
        <f>'Indicator Data'!A54</f>
        <v>Dominican Republic</v>
      </c>
      <c r="B51" s="27" t="str">
        <f>'Indicator Data'!B54</f>
        <v>DOM</v>
      </c>
      <c r="C51" s="72">
        <f>IF('Indicator Data'!BR54="No data","x",ROUND(IF('Indicator Data'!BR54&gt;C$195,0,IF('Indicator Data'!BR54&lt;C$194,10,(C$195-'Indicator Data'!BR54)/(C$195-C$194)*10)),1))</f>
        <v>4.5999999999999996</v>
      </c>
      <c r="D51" s="73">
        <f t="shared" si="2"/>
        <v>4.5999999999999996</v>
      </c>
      <c r="E51" s="72">
        <f>IF('Indicator Data'!BT54="No data","x",ROUND(IF('Indicator Data'!BT54&gt;E$195,0,IF('Indicator Data'!BT54&lt;E$194,10,(E$195-'Indicator Data'!BT54)/(E$195-E$194)*10)),1))</f>
        <v>7.2</v>
      </c>
      <c r="F51" s="72">
        <f>IF('Indicator Data'!BS54="No data","x",ROUND(IF('Indicator Data'!BS54&gt;F$195,0,IF('Indicator Data'!BS54&lt;F$194,10,(F$195-'Indicator Data'!BS54)/(F$195-F$194)*10)),1))</f>
        <v>5.8</v>
      </c>
      <c r="G51" s="73">
        <f t="shared" si="3"/>
        <v>6.5</v>
      </c>
      <c r="H51" s="74">
        <f t="shared" si="4"/>
        <v>5.6</v>
      </c>
      <c r="I51" s="72">
        <f>IF('Indicator Data'!BV54="No data","x",ROUND(IF('Indicator Data'!BV54^2&gt;I$195,0,IF('Indicator Data'!BV54^2&lt;I$194,10,(I$195-'Indicator Data'!BV54^2)/(I$195-I$194)*10)),1))</f>
        <v>1.3</v>
      </c>
      <c r="J51" s="72">
        <f>IF(OR('Indicator Data'!BU54=0,'Indicator Data'!BU54="No data"),"x",ROUND(IF('Indicator Data'!BU54&gt;J$195,0,IF('Indicator Data'!BU54&lt;J$194,10,(J$195-'Indicator Data'!BU54)/(J$195-J$194)*10)),1))</f>
        <v>0</v>
      </c>
      <c r="K51" s="72">
        <f>IF('Indicator Data'!BW54="No data","x",ROUND(IF('Indicator Data'!BW54&gt;K$195,0,IF('Indicator Data'!BW54&lt;K$194,10,(K$195-'Indicator Data'!BW54)/(K$195-K$194)*10)),1))</f>
        <v>2.5</v>
      </c>
      <c r="L51" s="72">
        <f>IF('Indicator Data'!BX54="No data","x",ROUND(IF('Indicator Data'!BX54&gt;L$195,0,IF('Indicator Data'!BX54&lt;L$194,10,(L$195-'Indicator Data'!BX54)/(L$195-L$194)*10)),1))</f>
        <v>5.9</v>
      </c>
      <c r="M51" s="73">
        <f t="shared" si="5"/>
        <v>2.4</v>
      </c>
      <c r="N51" s="115">
        <f>IF('Indicator Data'!BY54="No data","x",'Indicator Data'!BY54/'Indicator Data'!CL54*100)</f>
        <v>60.016556291390735</v>
      </c>
      <c r="O51" s="72">
        <f t="shared" si="6"/>
        <v>4</v>
      </c>
      <c r="P51" s="72">
        <f>IF('Indicator Data'!BZ54="No data","x",ROUND(IF('Indicator Data'!BZ54&gt;P$195,0,IF('Indicator Data'!BZ54&lt;P$194,10,(P$195-'Indicator Data'!BZ54)/(P$195-P$194)*10)),1))</f>
        <v>1.8</v>
      </c>
      <c r="Q51" s="72">
        <f>IF('Indicator Data'!CA54="No data","x",ROUND(IF('Indicator Data'!CA54&gt;Q$195,0,IF('Indicator Data'!CA54&lt;Q$194,10,(Q$195-'Indicator Data'!CA54)/(Q$195-Q$194)*10)),1))</f>
        <v>0.7</v>
      </c>
      <c r="R51" s="73">
        <f t="shared" si="7"/>
        <v>2.2000000000000002</v>
      </c>
      <c r="S51" s="72">
        <f>IF('Indicator Data'!CB54="No data","x",ROUND(IF('Indicator Data'!CB54&gt;S$195,0,IF('Indicator Data'!CB54&lt;S$194,10,(S$195-'Indicator Data'!CB54)/(S$195-S$194)*10)),1))</f>
        <v>6.1</v>
      </c>
      <c r="T51" s="115">
        <f>IF('Indicator Data'!CC54="No data","x",ROUND(IF('Indicator Data'!CC54&gt;T$195,0,IF('Indicator Data'!CC54&lt;T$194,10,(T$195-'Indicator Data'!CC54)/(T$195-T$194)*10)),1))</f>
        <v>2.5</v>
      </c>
      <c r="U51" s="115" t="str">
        <f>IF('Indicator Data'!CD54="No data","x",ROUND(IF('Indicator Data'!CD54&gt;U$195,0,IF('Indicator Data'!CD54&lt;U$194,10,(U$195-'Indicator Data'!CD54)/(U$195-U$194)*10)),1))</f>
        <v>x</v>
      </c>
      <c r="V51" s="115">
        <f>IF('Indicator Data'!CE54="No data","x",ROUND(IF('Indicator Data'!CE54&gt;V$195,0,IF('Indicator Data'!CE54&lt;V$194,10,(V$195-'Indicator Data'!CE54)/(V$195-V$194)*10)),1))</f>
        <v>5.9</v>
      </c>
      <c r="W51" s="72">
        <f t="shared" si="8"/>
        <v>4.2</v>
      </c>
      <c r="X51" s="72">
        <f>IF('Indicator Data'!CF54="No data","x",ROUND(IF('Indicator Data'!CF54&gt;X$195,0,IF('Indicator Data'!CF54&lt;X$194,10,(X$195-'Indicator Data'!CF54)/(X$195-X$194)*10)),1))</f>
        <v>7</v>
      </c>
      <c r="Y51" s="72">
        <f>IF('Indicator Data'!CG54="No data","x",ROUND(IF('Indicator Data'!CG54&gt;Y$195,10,IF('Indicator Data'!CG54&lt;Y$194,0,10-(Y$195-'Indicator Data'!CG54)/(Y$195-Y$194)*10)),1))</f>
        <v>1.1000000000000001</v>
      </c>
      <c r="Z51" s="73">
        <f t="shared" si="9"/>
        <v>4.5999999999999996</v>
      </c>
      <c r="AA51" s="74">
        <f t="shared" si="10"/>
        <v>3.1</v>
      </c>
      <c r="AB51" s="177">
        <f>IF('Indicator Data'!CH54="No data","x",ROUND(IF('Indicator Data'!CH54&gt;AB$195,0,IF('Indicator Data'!CH54&lt;AB$194,10,(AB$195-'Indicator Data'!CH54)/(AB$195-AB$194)*10)),1))</f>
        <v>5.2</v>
      </c>
    </row>
    <row r="52" spans="1:28" s="2" customFormat="1" x14ac:dyDescent="0.3">
      <c r="A52" s="98" t="str">
        <f>'Indicator Data'!A55</f>
        <v>Ecuador</v>
      </c>
      <c r="B52" s="27" t="str">
        <f>'Indicator Data'!B55</f>
        <v>ECU</v>
      </c>
      <c r="C52" s="72">
        <f>IF('Indicator Data'!BR55="No data","x",ROUND(IF('Indicator Data'!BR55&gt;C$195,0,IF('Indicator Data'!BR55&lt;C$194,10,(C$195-'Indicator Data'!BR55)/(C$195-C$194)*10)),1))</f>
        <v>3</v>
      </c>
      <c r="D52" s="73">
        <f t="shared" si="2"/>
        <v>3</v>
      </c>
      <c r="E52" s="72">
        <f>IF('Indicator Data'!BT55="No data","x",ROUND(IF('Indicator Data'!BT55&gt;E$195,0,IF('Indicator Data'!BT55&lt;E$194,10,(E$195-'Indicator Data'!BT55)/(E$195-E$194)*10)),1))</f>
        <v>6.2</v>
      </c>
      <c r="F52" s="72">
        <f>IF('Indicator Data'!BS55="No data","x",ROUND(IF('Indicator Data'!BS55&gt;F$195,0,IF('Indicator Data'!BS55&lt;F$194,10,(F$195-'Indicator Data'!BS55)/(F$195-F$194)*10)),1))</f>
        <v>5.5</v>
      </c>
      <c r="G52" s="73">
        <f t="shared" si="3"/>
        <v>5.9</v>
      </c>
      <c r="H52" s="74">
        <f t="shared" si="4"/>
        <v>4.5</v>
      </c>
      <c r="I52" s="72">
        <f>IF('Indicator Data'!BV55="No data","x",ROUND(IF('Indicator Data'!BV55^2&gt;I$195,0,IF('Indicator Data'!BV55^2&lt;I$194,10,(I$195-'Indicator Data'!BV55^2)/(I$195-I$194)*10)),1))</f>
        <v>1.5</v>
      </c>
      <c r="J52" s="72">
        <f>IF(OR('Indicator Data'!BU55=0,'Indicator Data'!BU55="No data"),"x",ROUND(IF('Indicator Data'!BU55&gt;J$195,0,IF('Indicator Data'!BU55&lt;J$194,10,(J$195-'Indicator Data'!BU55)/(J$195-J$194)*10)),1))</f>
        <v>0</v>
      </c>
      <c r="K52" s="72">
        <f>IF('Indicator Data'!BW55="No data","x",ROUND(IF('Indicator Data'!BW55&gt;K$195,0,IF('Indicator Data'!BW55&lt;K$194,10,(K$195-'Indicator Data'!BW55)/(K$195-K$194)*10)),1))</f>
        <v>4.3</v>
      </c>
      <c r="L52" s="72">
        <f>IF('Indicator Data'!BX55="No data","x",ROUND(IF('Indicator Data'!BX55&gt;L$195,0,IF('Indicator Data'!BX55&lt;L$194,10,(L$195-'Indicator Data'!BX55)/(L$195-L$194)*10)),1))</f>
        <v>5.5</v>
      </c>
      <c r="M52" s="73">
        <f t="shared" si="5"/>
        <v>2.8</v>
      </c>
      <c r="N52" s="115">
        <f>IF('Indicator Data'!BY55="No data","x",'Indicator Data'!BY55/'Indicator Data'!CL55*100)</f>
        <v>24.963762280560477</v>
      </c>
      <c r="O52" s="72">
        <f t="shared" si="6"/>
        <v>7.6</v>
      </c>
      <c r="P52" s="72">
        <f>IF('Indicator Data'!BZ55="No data","x",ROUND(IF('Indicator Data'!BZ55&gt;P$195,0,IF('Indicator Data'!BZ55&lt;P$194,10,(P$195-'Indicator Data'!BZ55)/(P$195-P$194)*10)),1))</f>
        <v>1.3</v>
      </c>
      <c r="Q52" s="72">
        <f>IF('Indicator Data'!CA55="No data","x",ROUND(IF('Indicator Data'!CA55&gt;Q$195,0,IF('Indicator Data'!CA55&lt;Q$194,10,(Q$195-'Indicator Data'!CA55)/(Q$195-Q$194)*10)),1))</f>
        <v>1.2</v>
      </c>
      <c r="R52" s="73">
        <f t="shared" si="7"/>
        <v>3.4</v>
      </c>
      <c r="S52" s="72">
        <f>IF('Indicator Data'!CB55="No data","x",ROUND(IF('Indicator Data'!CB55&gt;S$195,0,IF('Indicator Data'!CB55&lt;S$194,10,(S$195-'Indicator Data'!CB55)/(S$195-S$194)*10)),1))</f>
        <v>4.9000000000000004</v>
      </c>
      <c r="T52" s="115">
        <f>IF('Indicator Data'!CC55="No data","x",ROUND(IF('Indicator Data'!CC55&gt;T$195,0,IF('Indicator Data'!CC55&lt;T$194,10,(T$195-'Indicator Data'!CC55)/(T$195-T$194)*10)),1))</f>
        <v>2.4</v>
      </c>
      <c r="U52" s="115">
        <f>IF('Indicator Data'!CD55="No data","x",ROUND(IF('Indicator Data'!CD55&gt;U$195,0,IF('Indicator Data'!CD55&lt;U$194,10,(U$195-'Indicator Data'!CD55)/(U$195-U$194)*10)),1))</f>
        <v>4.4000000000000004</v>
      </c>
      <c r="V52" s="115">
        <f>IF('Indicator Data'!CE55="No data","x",ROUND(IF('Indicator Data'!CE55&gt;V$195,0,IF('Indicator Data'!CE55&lt;V$194,10,(V$195-'Indicator Data'!CE55)/(V$195-V$194)*10)),1))</f>
        <v>2.5</v>
      </c>
      <c r="W52" s="72">
        <f t="shared" si="8"/>
        <v>3.1</v>
      </c>
      <c r="X52" s="72">
        <f>IF('Indicator Data'!CF55="No data","x",ROUND(IF('Indicator Data'!CF55&gt;X$195,0,IF('Indicator Data'!CF55&lt;X$194,10,(X$195-'Indicator Data'!CF55)/(X$195-X$194)*10)),1))</f>
        <v>7</v>
      </c>
      <c r="Y52" s="72">
        <f>IF('Indicator Data'!CG55="No data","x",ROUND(IF('Indicator Data'!CG55&gt;Y$195,10,IF('Indicator Data'!CG55&lt;Y$194,0,10-(Y$195-'Indicator Data'!CG55)/(Y$195-Y$194)*10)),1))</f>
        <v>0.7</v>
      </c>
      <c r="Z52" s="73">
        <f t="shared" si="9"/>
        <v>3.9</v>
      </c>
      <c r="AA52" s="74">
        <f t="shared" si="10"/>
        <v>3.4</v>
      </c>
      <c r="AB52" s="177">
        <f>IF('Indicator Data'!CH55="No data","x",ROUND(IF('Indicator Data'!CH55&gt;AB$195,0,IF('Indicator Data'!CH55&lt;AB$194,10,(AB$195-'Indicator Data'!CH55)/(AB$195-AB$194)*10)),1))</f>
        <v>2.7</v>
      </c>
    </row>
    <row r="53" spans="1:28" s="2" customFormat="1" x14ac:dyDescent="0.3">
      <c r="A53" s="98" t="str">
        <f>'Indicator Data'!A56</f>
        <v>Egypt</v>
      </c>
      <c r="B53" s="27" t="str">
        <f>'Indicator Data'!B56</f>
        <v>EGY</v>
      </c>
      <c r="C53" s="72">
        <f>IF('Indicator Data'!BR56="No data","x",ROUND(IF('Indicator Data'!BR56&gt;C$195,0,IF('Indicator Data'!BR56&lt;C$194,10,(C$195-'Indicator Data'!BR56)/(C$195-C$194)*10)),1))</f>
        <v>4.2</v>
      </c>
      <c r="D53" s="73">
        <f t="shared" si="2"/>
        <v>4.2</v>
      </c>
      <c r="E53" s="72">
        <f>IF('Indicator Data'!BT56="No data","x",ROUND(IF('Indicator Data'!BT56&gt;E$195,0,IF('Indicator Data'!BT56&lt;E$194,10,(E$195-'Indicator Data'!BT56)/(E$195-E$194)*10)),1))</f>
        <v>6.5</v>
      </c>
      <c r="F53" s="72">
        <f>IF('Indicator Data'!BS56="No data","x",ROUND(IF('Indicator Data'!BS56&gt;F$195,0,IF('Indicator Data'!BS56&lt;F$194,10,(F$195-'Indicator Data'!BS56)/(F$195-F$194)*10)),1))</f>
        <v>6.2</v>
      </c>
      <c r="G53" s="73">
        <f t="shared" si="3"/>
        <v>6.4</v>
      </c>
      <c r="H53" s="74">
        <f t="shared" si="4"/>
        <v>5.3</v>
      </c>
      <c r="I53" s="72">
        <f>IF('Indicator Data'!BV56="No data","x",ROUND(IF('Indicator Data'!BV56^2&gt;I$195,0,IF('Indicator Data'!BV56^2&lt;I$194,10,(I$195-'Indicator Data'!BV56^2)/(I$195-I$194)*10)),1))</f>
        <v>5.4</v>
      </c>
      <c r="J53" s="72">
        <f>IF(OR('Indicator Data'!BU56=0,'Indicator Data'!BU56="No data"),"x",ROUND(IF('Indicator Data'!BU56&gt;J$195,0,IF('Indicator Data'!BU56&lt;J$194,10,(J$195-'Indicator Data'!BU56)/(J$195-J$194)*10)),1))</f>
        <v>0</v>
      </c>
      <c r="K53" s="72">
        <f>IF('Indicator Data'!BW56="No data","x",ROUND(IF('Indicator Data'!BW56&gt;K$195,0,IF('Indicator Data'!BW56&lt;K$194,10,(K$195-'Indicator Data'!BW56)/(K$195-K$194)*10)),1))</f>
        <v>5.3</v>
      </c>
      <c r="L53" s="72">
        <f>IF('Indicator Data'!BX56="No data","x",ROUND(IF('Indicator Data'!BX56&gt;L$195,0,IF('Indicator Data'!BX56&lt;L$194,10,(L$195-'Indicator Data'!BX56)/(L$195-L$194)*10)),1))</f>
        <v>5.4</v>
      </c>
      <c r="M53" s="73">
        <f t="shared" si="5"/>
        <v>4</v>
      </c>
      <c r="N53" s="115">
        <f>IF('Indicator Data'!BY56="No data","x",'Indicator Data'!BY56/'Indicator Data'!CL56*100)</f>
        <v>8.3379376161534982</v>
      </c>
      <c r="O53" s="72">
        <f t="shared" si="6"/>
        <v>9.3000000000000007</v>
      </c>
      <c r="P53" s="72">
        <f>IF('Indicator Data'!BZ56="No data","x",ROUND(IF('Indicator Data'!BZ56&gt;P$195,0,IF('Indicator Data'!BZ56&lt;P$194,10,(P$195-'Indicator Data'!BZ56)/(P$195-P$194)*10)),1))</f>
        <v>0.6</v>
      </c>
      <c r="Q53" s="72">
        <f>IF('Indicator Data'!CA56="No data","x",ROUND(IF('Indicator Data'!CA56&gt;Q$195,0,IF('Indicator Data'!CA56&lt;Q$194,10,(Q$195-'Indicator Data'!CA56)/(Q$195-Q$194)*10)),1))</f>
        <v>0.2</v>
      </c>
      <c r="R53" s="73">
        <f t="shared" si="7"/>
        <v>3.4</v>
      </c>
      <c r="S53" s="72">
        <f>IF('Indicator Data'!CB56="No data","x",ROUND(IF('Indicator Data'!CB56&gt;S$195,0,IF('Indicator Data'!CB56&lt;S$194,10,(S$195-'Indicator Data'!CB56)/(S$195-S$194)*10)),1))</f>
        <v>8</v>
      </c>
      <c r="T53" s="115">
        <f>IF('Indicator Data'!CC56="No data","x",ROUND(IF('Indicator Data'!CC56&gt;T$195,0,IF('Indicator Data'!CC56&lt;T$194,10,(T$195-'Indicator Data'!CC56)/(T$195-T$194)*10)),1))</f>
        <v>0.8</v>
      </c>
      <c r="U53" s="115">
        <f>IF('Indicator Data'!CD56="No data","x",ROUND(IF('Indicator Data'!CD56&gt;U$195,0,IF('Indicator Data'!CD56&lt;U$194,10,(U$195-'Indicator Data'!CD56)/(U$195-U$194)*10)),1))</f>
        <v>0.8</v>
      </c>
      <c r="V53" s="115" t="str">
        <f>IF('Indicator Data'!CE56="No data","x",ROUND(IF('Indicator Data'!CE56&gt;V$195,0,IF('Indicator Data'!CE56&lt;V$194,10,(V$195-'Indicator Data'!CE56)/(V$195-V$194)*10)),1))</f>
        <v>x</v>
      </c>
      <c r="W53" s="72">
        <f t="shared" si="8"/>
        <v>0.8</v>
      </c>
      <c r="X53" s="72">
        <f>IF('Indicator Data'!CF56="No data","x",ROUND(IF('Indicator Data'!CF56&gt;X$195,0,IF('Indicator Data'!CF56&lt;X$194,10,(X$195-'Indicator Data'!CF56)/(X$195-X$194)*10)),1))</f>
        <v>8.4</v>
      </c>
      <c r="Y53" s="72">
        <f>IF('Indicator Data'!CG56="No data","x",ROUND(IF('Indicator Data'!CG56&gt;Y$195,10,IF('Indicator Data'!CG56&lt;Y$194,0,10-(Y$195-'Indicator Data'!CG56)/(Y$195-Y$194)*10)),1))</f>
        <v>0.4</v>
      </c>
      <c r="Z53" s="73">
        <f t="shared" si="9"/>
        <v>4.4000000000000004</v>
      </c>
      <c r="AA53" s="74">
        <f t="shared" si="10"/>
        <v>3.9</v>
      </c>
      <c r="AB53" s="177">
        <f>IF('Indicator Data'!CH56="No data","x",ROUND(IF('Indicator Data'!CH56&gt;AB$195,0,IF('Indicator Data'!CH56&lt;AB$194,10,(AB$195-'Indicator Data'!CH56)/(AB$195-AB$194)*10)),1))</f>
        <v>1.8</v>
      </c>
    </row>
    <row r="54" spans="1:28" s="2" customFormat="1" x14ac:dyDescent="0.3">
      <c r="A54" s="98" t="str">
        <f>'Indicator Data'!A57</f>
        <v>El Salvador</v>
      </c>
      <c r="B54" s="27" t="str">
        <f>'Indicator Data'!B57</f>
        <v>SLV</v>
      </c>
      <c r="C54" s="72">
        <f>IF('Indicator Data'!BR57="No data","x",ROUND(IF('Indicator Data'!BR57&gt;C$195,0,IF('Indicator Data'!BR57&lt;C$194,10,(C$195-'Indicator Data'!BR57)/(C$195-C$194)*10)),1))</f>
        <v>5.2</v>
      </c>
      <c r="D54" s="73">
        <f t="shared" si="2"/>
        <v>5.2</v>
      </c>
      <c r="E54" s="72">
        <f>IF('Indicator Data'!BT57="No data","x",ROUND(IF('Indicator Data'!BT57&gt;E$195,0,IF('Indicator Data'!BT57&lt;E$194,10,(E$195-'Indicator Data'!BT57)/(E$195-E$194)*10)),1))</f>
        <v>6.6</v>
      </c>
      <c r="F54" s="72">
        <f>IF('Indicator Data'!BS57="No data","x",ROUND(IF('Indicator Data'!BS57&gt;F$195,0,IF('Indicator Data'!BS57&lt;F$194,10,(F$195-'Indicator Data'!BS57)/(F$195-F$194)*10)),1))</f>
        <v>5.9</v>
      </c>
      <c r="G54" s="73">
        <f t="shared" si="3"/>
        <v>6.3</v>
      </c>
      <c r="H54" s="74">
        <f t="shared" si="4"/>
        <v>5.8</v>
      </c>
      <c r="I54" s="72">
        <f>IF('Indicator Data'!BV57="No data","x",ROUND(IF('Indicator Data'!BV57^2&gt;I$195,0,IF('Indicator Data'!BV57^2&lt;I$194,10,(I$195-'Indicator Data'!BV57^2)/(I$195-I$194)*10)),1))</f>
        <v>2.4</v>
      </c>
      <c r="J54" s="72">
        <f>IF(OR('Indicator Data'!BU57=0,'Indicator Data'!BU57="No data"),"x",ROUND(IF('Indicator Data'!BU57&gt;J$195,0,IF('Indicator Data'!BU57&lt;J$194,10,(J$195-'Indicator Data'!BU57)/(J$195-J$194)*10)),1))</f>
        <v>0.1</v>
      </c>
      <c r="K54" s="72">
        <f>IF('Indicator Data'!BW57="No data","x",ROUND(IF('Indicator Data'!BW57&gt;K$195,0,IF('Indicator Data'!BW57&lt;K$194,10,(K$195-'Indicator Data'!BW57)/(K$195-K$194)*10)),1))</f>
        <v>6.6</v>
      </c>
      <c r="L54" s="72">
        <f>IF('Indicator Data'!BX57="No data","x",ROUND(IF('Indicator Data'!BX57&gt;L$195,0,IF('Indicator Data'!BX57&lt;L$194,10,(L$195-'Indicator Data'!BX57)/(L$195-L$194)*10)),1))</f>
        <v>2.7</v>
      </c>
      <c r="M54" s="73">
        <f t="shared" si="5"/>
        <v>3</v>
      </c>
      <c r="N54" s="115">
        <f>IF('Indicator Data'!BY57="No data","x",'Indicator Data'!BY57/'Indicator Data'!CL57*100)</f>
        <v>53.088803088803097</v>
      </c>
      <c r="O54" s="72">
        <f t="shared" si="6"/>
        <v>4.7</v>
      </c>
      <c r="P54" s="72">
        <f>IF('Indicator Data'!BZ57="No data","x",ROUND(IF('Indicator Data'!BZ57&gt;P$195,0,IF('Indicator Data'!BZ57&lt;P$194,10,(P$195-'Indicator Data'!BZ57)/(P$195-P$194)*10)),1))</f>
        <v>1.4</v>
      </c>
      <c r="Q54" s="72">
        <f>IF('Indicator Data'!CA57="No data","x",ROUND(IF('Indicator Data'!CA57&gt;Q$195,0,IF('Indicator Data'!CA57&lt;Q$194,10,(Q$195-'Indicator Data'!CA57)/(Q$195-Q$194)*10)),1))</f>
        <v>0.5</v>
      </c>
      <c r="R54" s="73">
        <f t="shared" si="7"/>
        <v>2.2000000000000002</v>
      </c>
      <c r="S54" s="72">
        <f>IF('Indicator Data'!CB57="No data","x",ROUND(IF('Indicator Data'!CB57&gt;S$195,0,IF('Indicator Data'!CB57&lt;S$194,10,(S$195-'Indicator Data'!CB57)/(S$195-S$194)*10)),1))</f>
        <v>6.1</v>
      </c>
      <c r="T54" s="115">
        <f>IF('Indicator Data'!CC57="No data","x",ROUND(IF('Indicator Data'!CC57&gt;T$195,0,IF('Indicator Data'!CC57&lt;T$194,10,(T$195-'Indicator Data'!CC57)/(T$195-T$194)*10)),1))</f>
        <v>2.4</v>
      </c>
      <c r="U54" s="115">
        <f>IF('Indicator Data'!CD57="No data","x",ROUND(IF('Indicator Data'!CD57&gt;U$195,0,IF('Indicator Data'!CD57&lt;U$194,10,(U$195-'Indicator Data'!CD57)/(U$195-U$194)*10)),1))</f>
        <v>2.2000000000000002</v>
      </c>
      <c r="V54" s="115">
        <f>IF('Indicator Data'!CE57="No data","x",ROUND(IF('Indicator Data'!CE57&gt;V$195,0,IF('Indicator Data'!CE57&lt;V$194,10,(V$195-'Indicator Data'!CE57)/(V$195-V$194)*10)),1))</f>
        <v>2</v>
      </c>
      <c r="W54" s="72">
        <f t="shared" si="8"/>
        <v>2.1999999999999997</v>
      </c>
      <c r="X54" s="72">
        <f>IF('Indicator Data'!CF57="No data","x",ROUND(IF('Indicator Data'!CF57&gt;X$195,0,IF('Indicator Data'!CF57&lt;X$194,10,(X$195-'Indicator Data'!CF57)/(X$195-X$194)*10)),1))</f>
        <v>8.1</v>
      </c>
      <c r="Y54" s="72">
        <f>IF('Indicator Data'!CG57="No data","x",ROUND(IF('Indicator Data'!CG57&gt;Y$195,10,IF('Indicator Data'!CG57&lt;Y$194,0,10-(Y$195-'Indicator Data'!CG57)/(Y$195-Y$194)*10)),1))</f>
        <v>0.5</v>
      </c>
      <c r="Z54" s="73">
        <f t="shared" si="9"/>
        <v>4.2</v>
      </c>
      <c r="AA54" s="74">
        <f t="shared" si="10"/>
        <v>3.1</v>
      </c>
      <c r="AB54" s="177">
        <f>IF('Indicator Data'!CH57="No data","x",ROUND(IF('Indicator Data'!CH57&gt;AB$195,0,IF('Indicator Data'!CH57&lt;AB$194,10,(AB$195-'Indicator Data'!CH57)/(AB$195-AB$194)*10)),1))</f>
        <v>2.5</v>
      </c>
    </row>
    <row r="55" spans="1:28" s="2" customFormat="1" x14ac:dyDescent="0.3">
      <c r="A55" s="98" t="str">
        <f>'Indicator Data'!A58</f>
        <v>Equatorial Guinea</v>
      </c>
      <c r="B55" s="27" t="str">
        <f>'Indicator Data'!B58</f>
        <v>GNQ</v>
      </c>
      <c r="C55" s="72" t="str">
        <f>IF('Indicator Data'!BR58="No data","x",ROUND(IF('Indicator Data'!BR58&gt;C$195,0,IF('Indicator Data'!BR58&lt;C$194,10,(C$195-'Indicator Data'!BR58)/(C$195-C$194)*10)),1))</f>
        <v>x</v>
      </c>
      <c r="D55" s="73" t="str">
        <f t="shared" si="2"/>
        <v>x</v>
      </c>
      <c r="E55" s="72">
        <f>IF('Indicator Data'!BT58="No data","x",ROUND(IF('Indicator Data'!BT58&gt;E$195,0,IF('Indicator Data'!BT58&lt;E$194,10,(E$195-'Indicator Data'!BT58)/(E$195-E$194)*10)),1))</f>
        <v>8.4</v>
      </c>
      <c r="F55" s="72">
        <f>IF('Indicator Data'!BS58="No data","x",ROUND(IF('Indicator Data'!BS58&gt;F$195,0,IF('Indicator Data'!BS58&lt;F$194,10,(F$195-'Indicator Data'!BS58)/(F$195-F$194)*10)),1))</f>
        <v>7.6</v>
      </c>
      <c r="G55" s="73">
        <f t="shared" si="3"/>
        <v>8</v>
      </c>
      <c r="H55" s="74">
        <f t="shared" si="4"/>
        <v>8</v>
      </c>
      <c r="I55" s="72">
        <f>IF('Indicator Data'!BV58="No data","x",ROUND(IF('Indicator Data'!BV58^2&gt;I$195,0,IF('Indicator Data'!BV58^2&lt;I$194,10,(I$195-'Indicator Data'!BV58^2)/(I$195-I$194)*10)),1))</f>
        <v>1.1000000000000001</v>
      </c>
      <c r="J55" s="72">
        <f>IF(OR('Indicator Data'!BU58=0,'Indicator Data'!BU58="No data"),"x",ROUND(IF('Indicator Data'!BU58&gt;J$195,0,IF('Indicator Data'!BU58&lt;J$194,10,(J$195-'Indicator Data'!BU58)/(J$195-J$194)*10)),1))</f>
        <v>3.3</v>
      </c>
      <c r="K55" s="72">
        <f>IF('Indicator Data'!BW58="No data","x",ROUND(IF('Indicator Data'!BW58&gt;K$195,0,IF('Indicator Data'!BW58&lt;K$194,10,(K$195-'Indicator Data'!BW58)/(K$195-K$194)*10)),1))</f>
        <v>7.4</v>
      </c>
      <c r="L55" s="72">
        <f>IF('Indicator Data'!BX58="No data","x",ROUND(IF('Indicator Data'!BX58&gt;L$195,0,IF('Indicator Data'!BX58&lt;L$194,10,(L$195-'Indicator Data'!BX58)/(L$195-L$194)*10)),1))</f>
        <v>7.9</v>
      </c>
      <c r="M55" s="73">
        <f t="shared" si="5"/>
        <v>4.9000000000000004</v>
      </c>
      <c r="N55" s="115">
        <f>IF('Indicator Data'!BY58="No data","x",'Indicator Data'!BY58/'Indicator Data'!CL58*100)</f>
        <v>11.408199643493761</v>
      </c>
      <c r="O55" s="72">
        <f t="shared" si="6"/>
        <v>8.9</v>
      </c>
      <c r="P55" s="72">
        <f>IF('Indicator Data'!BZ58="No data","x",ROUND(IF('Indicator Data'!BZ58&gt;P$195,0,IF('Indicator Data'!BZ58&lt;P$194,10,(P$195-'Indicator Data'!BZ58)/(P$195-P$194)*10)),1))</f>
        <v>3.7</v>
      </c>
      <c r="Q55" s="72">
        <f>IF('Indicator Data'!CA58="No data","x",ROUND(IF('Indicator Data'!CA58&gt;Q$195,0,IF('Indicator Data'!CA58&lt;Q$194,10,(Q$195-'Indicator Data'!CA58)/(Q$195-Q$194)*10)),1))</f>
        <v>7.1</v>
      </c>
      <c r="R55" s="73">
        <f t="shared" si="7"/>
        <v>6.6</v>
      </c>
      <c r="S55" s="72">
        <f>IF('Indicator Data'!CB58="No data","x",ROUND(IF('Indicator Data'!CB58&gt;S$195,0,IF('Indicator Data'!CB58&lt;S$194,10,(S$195-'Indicator Data'!CB58)/(S$195-S$194)*10)),1))</f>
        <v>9</v>
      </c>
      <c r="T55" s="115">
        <f>IF('Indicator Data'!CC58="No data","x",ROUND(IF('Indicator Data'!CC58&gt;T$195,0,IF('Indicator Data'!CC58&lt;T$194,10,(T$195-'Indicator Data'!CC58)/(T$195-T$194)*10)),1))</f>
        <v>10</v>
      </c>
      <c r="U55" s="115" t="str">
        <f>IF('Indicator Data'!CD58="No data","x",ROUND(IF('Indicator Data'!CD58&gt;U$195,0,IF('Indicator Data'!CD58&lt;U$194,10,(U$195-'Indicator Data'!CD58)/(U$195-U$194)*10)),1))</f>
        <v>x</v>
      </c>
      <c r="V55" s="115" t="str">
        <f>IF('Indicator Data'!CE58="No data","x",ROUND(IF('Indicator Data'!CE58&gt;V$195,0,IF('Indicator Data'!CE58&lt;V$194,10,(V$195-'Indicator Data'!CE58)/(V$195-V$194)*10)),1))</f>
        <v>x</v>
      </c>
      <c r="W55" s="72">
        <f t="shared" si="8"/>
        <v>10</v>
      </c>
      <c r="X55" s="72">
        <f>IF('Indicator Data'!CF58="No data","x",ROUND(IF('Indicator Data'!CF58&gt;X$195,0,IF('Indicator Data'!CF58&lt;X$194,10,(X$195-'Indicator Data'!CF58)/(X$195-X$194)*10)),1))</f>
        <v>7.3</v>
      </c>
      <c r="Y55" s="72">
        <f>IF('Indicator Data'!CG58="No data","x",ROUND(IF('Indicator Data'!CG58&gt;Y$195,10,IF('Indicator Data'!CG58&lt;Y$194,0,10-(Y$195-'Indicator Data'!CG58)/(Y$195-Y$194)*10)),1))</f>
        <v>3.3</v>
      </c>
      <c r="Z55" s="73">
        <f t="shared" si="9"/>
        <v>7.4</v>
      </c>
      <c r="AA55" s="74">
        <f t="shared" si="10"/>
        <v>6.3</v>
      </c>
      <c r="AB55" s="177">
        <f>IF('Indicator Data'!CH58="No data","x",ROUND(IF('Indicator Data'!CH58&gt;AB$195,0,IF('Indicator Data'!CH58&lt;AB$194,10,(AB$195-'Indicator Data'!CH58)/(AB$195-AB$194)*10)),1))</f>
        <v>7.8</v>
      </c>
    </row>
    <row r="56" spans="1:28" s="2" customFormat="1" x14ac:dyDescent="0.3">
      <c r="A56" s="98" t="str">
        <f>'Indicator Data'!A59</f>
        <v>Eritrea</v>
      </c>
      <c r="B56" s="27" t="str">
        <f>'Indicator Data'!B59</f>
        <v>ERI</v>
      </c>
      <c r="C56" s="72" t="str">
        <f>IF('Indicator Data'!BR59="No data","x",ROUND(IF('Indicator Data'!BR59&gt;C$195,0,IF('Indicator Data'!BR59&lt;C$194,10,(C$195-'Indicator Data'!BR59)/(C$195-C$194)*10)),1))</f>
        <v>x</v>
      </c>
      <c r="D56" s="73" t="str">
        <f t="shared" si="2"/>
        <v>x</v>
      </c>
      <c r="E56" s="72">
        <f>IF('Indicator Data'!BT59="No data","x",ROUND(IF('Indicator Data'!BT59&gt;E$195,0,IF('Indicator Data'!BT59&lt;E$194,10,(E$195-'Indicator Data'!BT59)/(E$195-E$194)*10)),1))</f>
        <v>7.7</v>
      </c>
      <c r="F56" s="72">
        <f>IF('Indicator Data'!BS59="No data","x",ROUND(IF('Indicator Data'!BS59&gt;F$195,0,IF('Indicator Data'!BS59&lt;F$194,10,(F$195-'Indicator Data'!BS59)/(F$195-F$194)*10)),1))</f>
        <v>8.5</v>
      </c>
      <c r="G56" s="73">
        <f t="shared" si="3"/>
        <v>8.1</v>
      </c>
      <c r="H56" s="74">
        <f t="shared" si="4"/>
        <v>8.1</v>
      </c>
      <c r="I56" s="72">
        <f>IF('Indicator Data'!BV59="No data","x",ROUND(IF('Indicator Data'!BV59^2&gt;I$195,0,IF('Indicator Data'!BV59^2&lt;I$194,10,(I$195-'Indicator Data'!BV59^2)/(I$195-I$194)*10)),1))</f>
        <v>4.5</v>
      </c>
      <c r="J56" s="72">
        <f>IF(OR('Indicator Data'!BU59=0,'Indicator Data'!BU59="No data"),"x",ROUND(IF('Indicator Data'!BU59&gt;J$195,0,IF('Indicator Data'!BU59&lt;J$194,10,(J$195-'Indicator Data'!BU59)/(J$195-J$194)*10)),1))</f>
        <v>5.2</v>
      </c>
      <c r="K56" s="72">
        <f>IF('Indicator Data'!BW59="No data","x",ROUND(IF('Indicator Data'!BW59&gt;K$195,0,IF('Indicator Data'!BW59&lt;K$194,10,(K$195-'Indicator Data'!BW59)/(K$195-K$194)*10)),1))</f>
        <v>9.9</v>
      </c>
      <c r="L56" s="72">
        <f>IF('Indicator Data'!BX59="No data","x",ROUND(IF('Indicator Data'!BX59&gt;L$195,0,IF('Indicator Data'!BX59&lt;L$194,10,(L$195-'Indicator Data'!BX59)/(L$195-L$194)*10)),1))</f>
        <v>9.1999999999999993</v>
      </c>
      <c r="M56" s="73">
        <f t="shared" si="5"/>
        <v>7.2</v>
      </c>
      <c r="N56" s="115">
        <f>IF('Indicator Data'!BY59="No data","x",'Indicator Data'!BY59/'Indicator Data'!CL59*100)</f>
        <v>4.6534653465346532</v>
      </c>
      <c r="O56" s="72">
        <f t="shared" si="6"/>
        <v>9.6</v>
      </c>
      <c r="P56" s="72">
        <f>IF('Indicator Data'!BZ59="No data","x",ROUND(IF('Indicator Data'!BZ59&gt;P$195,0,IF('Indicator Data'!BZ59&lt;P$194,10,(P$195-'Indicator Data'!BZ59)/(P$195-P$194)*10)),1))</f>
        <v>9.8000000000000007</v>
      </c>
      <c r="Q56" s="72">
        <f>IF('Indicator Data'!CA59="No data","x",ROUND(IF('Indicator Data'!CA59&gt;Q$195,0,IF('Indicator Data'!CA59&lt;Q$194,10,(Q$195-'Indicator Data'!CA59)/(Q$195-Q$194)*10)),1))</f>
        <v>9.6</v>
      </c>
      <c r="R56" s="73">
        <f t="shared" si="7"/>
        <v>9.6999999999999993</v>
      </c>
      <c r="S56" s="72" t="str">
        <f>IF('Indicator Data'!CB59="No data","x",ROUND(IF('Indicator Data'!CB59&gt;S$195,0,IF('Indicator Data'!CB59&lt;S$194,10,(S$195-'Indicator Data'!CB59)/(S$195-S$194)*10)),1))</f>
        <v>x</v>
      </c>
      <c r="T56" s="115">
        <f>IF('Indicator Data'!CC59="No data","x",ROUND(IF('Indicator Data'!CC59&gt;T$195,0,IF('Indicator Data'!CC59&lt;T$194,10,(T$195-'Indicator Data'!CC59)/(T$195-T$194)*10)),1))</f>
        <v>0.7</v>
      </c>
      <c r="U56" s="115">
        <f>IF('Indicator Data'!CD59="No data","x",ROUND(IF('Indicator Data'!CD59&gt;U$195,0,IF('Indicator Data'!CD59&lt;U$194,10,(U$195-'Indicator Data'!CD59)/(U$195-U$194)*10)),1))</f>
        <v>1.9</v>
      </c>
      <c r="V56" s="115">
        <f>IF('Indicator Data'!CE59="No data","x",ROUND(IF('Indicator Data'!CE59&gt;V$195,0,IF('Indicator Data'!CE59&lt;V$194,10,(V$195-'Indicator Data'!CE59)/(V$195-V$194)*10)),1))</f>
        <v>0.7</v>
      </c>
      <c r="W56" s="72">
        <f t="shared" si="8"/>
        <v>1.0999999999999999</v>
      </c>
      <c r="X56" s="72">
        <f>IF('Indicator Data'!CF59="No data","x",ROUND(IF('Indicator Data'!CF59&gt;X$195,0,IF('Indicator Data'!CF59&lt;X$194,10,(X$195-'Indicator Data'!CF59)/(X$195-X$194)*10)),1))</f>
        <v>10</v>
      </c>
      <c r="Y56" s="72">
        <f>IF('Indicator Data'!CG59="No data","x",ROUND(IF('Indicator Data'!CG59&gt;Y$195,10,IF('Indicator Data'!CG59&lt;Y$194,0,10-(Y$195-'Indicator Data'!CG59)/(Y$195-Y$194)*10)),1))</f>
        <v>5.3</v>
      </c>
      <c r="Z56" s="73">
        <f t="shared" si="9"/>
        <v>5.5</v>
      </c>
      <c r="AA56" s="74">
        <f t="shared" si="10"/>
        <v>7.5</v>
      </c>
      <c r="AB56" s="177">
        <f>IF('Indicator Data'!CH59="No data","x",ROUND(IF('Indicator Data'!CH59&gt;AB$195,0,IF('Indicator Data'!CH59&lt;AB$194,10,(AB$195-'Indicator Data'!CH59)/(AB$195-AB$194)*10)),1))</f>
        <v>6.5</v>
      </c>
    </row>
    <row r="57" spans="1:28" s="2" customFormat="1" x14ac:dyDescent="0.3">
      <c r="A57" s="98" t="str">
        <f>'Indicator Data'!A60</f>
        <v>Estonia</v>
      </c>
      <c r="B57" s="27" t="str">
        <f>'Indicator Data'!B60</f>
        <v>EST</v>
      </c>
      <c r="C57" s="72" t="str">
        <f>IF('Indicator Data'!BR60="No data","x",ROUND(IF('Indicator Data'!BR60&gt;C$195,0,IF('Indicator Data'!BR60&lt;C$194,10,(C$195-'Indicator Data'!BR60)/(C$195-C$194)*10)),1))</f>
        <v>x</v>
      </c>
      <c r="D57" s="73" t="str">
        <f t="shared" si="2"/>
        <v>x</v>
      </c>
      <c r="E57" s="72">
        <f>IF('Indicator Data'!BT60="No data","x",ROUND(IF('Indicator Data'!BT60&gt;E$195,0,IF('Indicator Data'!BT60&lt;E$194,10,(E$195-'Indicator Data'!BT60)/(E$195-E$194)*10)),1))</f>
        <v>2.6</v>
      </c>
      <c r="F57" s="72">
        <f>IF('Indicator Data'!BS60="No data","x",ROUND(IF('Indicator Data'!BS60&gt;F$195,0,IF('Indicator Data'!BS60&lt;F$194,10,(F$195-'Indicator Data'!BS60)/(F$195-F$194)*10)),1))</f>
        <v>2.6</v>
      </c>
      <c r="G57" s="73">
        <f t="shared" si="3"/>
        <v>2.6</v>
      </c>
      <c r="H57" s="74">
        <f t="shared" si="4"/>
        <v>2.6</v>
      </c>
      <c r="I57" s="72">
        <f>IF('Indicator Data'!BV60="No data","x",ROUND(IF('Indicator Data'!BV60^2&gt;I$195,0,IF('Indicator Data'!BV60^2&lt;I$194,10,(I$195-'Indicator Data'!BV60^2)/(I$195-I$194)*10)),1))</f>
        <v>0</v>
      </c>
      <c r="J57" s="72">
        <f>IF(OR('Indicator Data'!BU60=0,'Indicator Data'!BU60="No data"),"x",ROUND(IF('Indicator Data'!BU60&gt;J$195,0,IF('Indicator Data'!BU60&lt;J$194,10,(J$195-'Indicator Data'!BU60)/(J$195-J$194)*10)),1))</f>
        <v>0</v>
      </c>
      <c r="K57" s="72">
        <f>IF('Indicator Data'!BW60="No data","x",ROUND(IF('Indicator Data'!BW60&gt;K$195,0,IF('Indicator Data'!BW60&lt;K$194,10,(K$195-'Indicator Data'!BW60)/(K$195-K$194)*10)),1))</f>
        <v>1.1000000000000001</v>
      </c>
      <c r="L57" s="72">
        <f>IF('Indicator Data'!BX60="No data","x",ROUND(IF('Indicator Data'!BX60&gt;L$195,0,IF('Indicator Data'!BX60&lt;L$194,10,(L$195-'Indicator Data'!BX60)/(L$195-L$194)*10)),1))</f>
        <v>2.8</v>
      </c>
      <c r="M57" s="73">
        <f t="shared" si="5"/>
        <v>1</v>
      </c>
      <c r="N57" s="115">
        <f>IF('Indicator Data'!BY60="No data","x",'Indicator Data'!BY60/'Indicator Data'!CL60*100)</f>
        <v>125.02948808681293</v>
      </c>
      <c r="O57" s="72">
        <f t="shared" si="6"/>
        <v>0</v>
      </c>
      <c r="P57" s="72">
        <f>IF('Indicator Data'!BZ60="No data","x",ROUND(IF('Indicator Data'!BZ60&gt;P$195,0,IF('Indicator Data'!BZ60&lt;P$194,10,(P$195-'Indicator Data'!BZ60)/(P$195-P$194)*10)),1))</f>
        <v>0.1</v>
      </c>
      <c r="Q57" s="72">
        <f>IF('Indicator Data'!CA60="No data","x",ROUND(IF('Indicator Data'!CA60&gt;Q$195,0,IF('Indicator Data'!CA60&lt;Q$194,10,(Q$195-'Indicator Data'!CA60)/(Q$195-Q$194)*10)),1))</f>
        <v>0.1</v>
      </c>
      <c r="R57" s="73">
        <f t="shared" si="7"/>
        <v>0.1</v>
      </c>
      <c r="S57" s="72">
        <f>IF('Indicator Data'!CB60="No data","x",ROUND(IF('Indicator Data'!CB60&gt;S$195,0,IF('Indicator Data'!CB60&lt;S$194,10,(S$195-'Indicator Data'!CB60)/(S$195-S$194)*10)),1))</f>
        <v>1.3</v>
      </c>
      <c r="T57" s="115">
        <f>IF('Indicator Data'!CC60="No data","x",ROUND(IF('Indicator Data'!CC60&gt;T$195,0,IF('Indicator Data'!CC60&lt;T$194,10,(T$195-'Indicator Data'!CC60)/(T$195-T$194)*10)),1))</f>
        <v>1</v>
      </c>
      <c r="U57" s="115">
        <f>IF('Indicator Data'!CD60="No data","x",ROUND(IF('Indicator Data'!CD60&gt;U$195,0,IF('Indicator Data'!CD60&lt;U$194,10,(U$195-'Indicator Data'!CD60)/(U$195-U$194)*10)),1))</f>
        <v>1.4</v>
      </c>
      <c r="V57" s="115" t="str">
        <f>IF('Indicator Data'!CE60="No data","x",ROUND(IF('Indicator Data'!CE60&gt;V$195,0,IF('Indicator Data'!CE60&lt;V$194,10,(V$195-'Indicator Data'!CE60)/(V$195-V$194)*10)),1))</f>
        <v>x</v>
      </c>
      <c r="W57" s="72">
        <f t="shared" si="8"/>
        <v>1.2</v>
      </c>
      <c r="X57" s="72">
        <f>IF('Indicator Data'!CF60="No data","x",ROUND(IF('Indicator Data'!CF60&gt;X$195,0,IF('Indicator Data'!CF60&lt;X$194,10,(X$195-'Indicator Data'!CF60)/(X$195-X$194)*10)),1))</f>
        <v>3.4</v>
      </c>
      <c r="Y57" s="72">
        <f>IF('Indicator Data'!CG60="No data","x",ROUND(IF('Indicator Data'!CG60&gt;Y$195,10,IF('Indicator Data'!CG60&lt;Y$194,0,10-(Y$195-'Indicator Data'!CG60)/(Y$195-Y$194)*10)),1))</f>
        <v>0.1</v>
      </c>
      <c r="Z57" s="73">
        <f t="shared" si="9"/>
        <v>1.5</v>
      </c>
      <c r="AA57" s="74">
        <f t="shared" si="10"/>
        <v>0.9</v>
      </c>
      <c r="AB57" s="177">
        <f>IF('Indicator Data'!CH60="No data","x",ROUND(IF('Indicator Data'!CH60&gt;AB$195,0,IF('Indicator Data'!CH60&lt;AB$194,10,(AB$195-'Indicator Data'!CH60)/(AB$195-AB$194)*10)),1))</f>
        <v>2.6</v>
      </c>
    </row>
    <row r="58" spans="1:28" s="2" customFormat="1" x14ac:dyDescent="0.3">
      <c r="A58" s="98" t="str">
        <f>'Indicator Data'!A61</f>
        <v>Eswatini</v>
      </c>
      <c r="B58" s="27" t="str">
        <f>'Indicator Data'!B61</f>
        <v>SWZ</v>
      </c>
      <c r="C58" s="72">
        <f>IF('Indicator Data'!BR61="No data","x",ROUND(IF('Indicator Data'!BR61&gt;C$195,0,IF('Indicator Data'!BR61&lt;C$194,10,(C$195-'Indicator Data'!BR61)/(C$195-C$194)*10)),1))</f>
        <v>4.4000000000000004</v>
      </c>
      <c r="D58" s="73">
        <f t="shared" si="2"/>
        <v>4.4000000000000004</v>
      </c>
      <c r="E58" s="72">
        <f>IF('Indicator Data'!BT61="No data","x",ROUND(IF('Indicator Data'!BT61&gt;E$195,0,IF('Indicator Data'!BT61&lt;E$194,10,(E$195-'Indicator Data'!BT61)/(E$195-E$194)*10)),1))</f>
        <v>6.6</v>
      </c>
      <c r="F58" s="72">
        <f>IF('Indicator Data'!BS61="No data","x",ROUND(IF('Indicator Data'!BS61&gt;F$195,0,IF('Indicator Data'!BS61&lt;F$194,10,(F$195-'Indicator Data'!BS61)/(F$195-F$194)*10)),1))</f>
        <v>6.3</v>
      </c>
      <c r="G58" s="73">
        <f t="shared" si="3"/>
        <v>6.5</v>
      </c>
      <c r="H58" s="74">
        <f t="shared" si="4"/>
        <v>5.5</v>
      </c>
      <c r="I58" s="72">
        <f>IF('Indicator Data'!BV61="No data","x",ROUND(IF('Indicator Data'!BV61^2&gt;I$195,0,IF('Indicator Data'!BV61^2&lt;I$194,10,(I$195-'Indicator Data'!BV61^2)/(I$195-I$194)*10)),1))</f>
        <v>2.4</v>
      </c>
      <c r="J58" s="72">
        <f>IF(OR('Indicator Data'!BU61=0,'Indicator Data'!BU61="No data"),"x",ROUND(IF('Indicator Data'!BU61&gt;J$195,0,IF('Indicator Data'!BU61&lt;J$194,10,(J$195-'Indicator Data'!BU61)/(J$195-J$194)*10)),1))</f>
        <v>2.7</v>
      </c>
      <c r="K58" s="72">
        <f>IF('Indicator Data'!BW61="No data","x",ROUND(IF('Indicator Data'!BW61&gt;K$195,0,IF('Indicator Data'!BW61&lt;K$194,10,(K$195-'Indicator Data'!BW61)/(K$195-K$194)*10)),1))</f>
        <v>5.3</v>
      </c>
      <c r="L58" s="72">
        <f>IF('Indicator Data'!BX61="No data","x",ROUND(IF('Indicator Data'!BX61&gt;L$195,0,IF('Indicator Data'!BX61&lt;L$194,10,(L$195-'Indicator Data'!BX61)/(L$195-L$194)*10)),1))</f>
        <v>5.5</v>
      </c>
      <c r="M58" s="73">
        <f t="shared" si="5"/>
        <v>4</v>
      </c>
      <c r="N58" s="115">
        <f>IF('Indicator Data'!BY61="No data","x",'Indicator Data'!BY61/'Indicator Data'!CL61*100)</f>
        <v>41.860465116279073</v>
      </c>
      <c r="O58" s="72">
        <f t="shared" si="6"/>
        <v>5.9</v>
      </c>
      <c r="P58" s="72">
        <f>IF('Indicator Data'!BZ61="No data","x",ROUND(IF('Indicator Data'!BZ61&gt;P$195,0,IF('Indicator Data'!BZ61&lt;P$194,10,(P$195-'Indicator Data'!BZ61)/(P$195-P$194)*10)),1))</f>
        <v>4.5999999999999996</v>
      </c>
      <c r="Q58" s="72">
        <f>IF('Indicator Data'!CA61="No data","x",ROUND(IF('Indicator Data'!CA61&gt;Q$195,0,IF('Indicator Data'!CA61&lt;Q$194,10,(Q$195-'Indicator Data'!CA61)/(Q$195-Q$194)*10)),1))</f>
        <v>6.2</v>
      </c>
      <c r="R58" s="73">
        <f t="shared" si="7"/>
        <v>5.6</v>
      </c>
      <c r="S58" s="72">
        <f>IF('Indicator Data'!CB61="No data","x",ROUND(IF('Indicator Data'!CB61&gt;S$195,0,IF('Indicator Data'!CB61&lt;S$194,10,(S$195-'Indicator Data'!CB61)/(S$195-S$194)*10)),1))</f>
        <v>9.8000000000000007</v>
      </c>
      <c r="T58" s="115">
        <f>IF('Indicator Data'!CC61="No data","x",ROUND(IF('Indicator Data'!CC61&gt;T$195,0,IF('Indicator Data'!CC61&lt;T$194,10,(T$195-'Indicator Data'!CC61)/(T$195-T$194)*10)),1))</f>
        <v>1.5</v>
      </c>
      <c r="U58" s="115">
        <f>IF('Indicator Data'!CD61="No data","x",ROUND(IF('Indicator Data'!CD61&gt;U$195,0,IF('Indicator Data'!CD61&lt;U$194,10,(U$195-'Indicator Data'!CD61)/(U$195-U$194)*10)),1))</f>
        <v>1.7</v>
      </c>
      <c r="V58" s="115">
        <f>IF('Indicator Data'!CE61="No data","x",ROUND(IF('Indicator Data'!CE61&gt;V$195,0,IF('Indicator Data'!CE61&lt;V$194,10,(V$195-'Indicator Data'!CE61)/(V$195-V$194)*10)),1))</f>
        <v>2</v>
      </c>
      <c r="W58" s="72">
        <f t="shared" si="8"/>
        <v>1.7333333333333334</v>
      </c>
      <c r="X58" s="72">
        <f>IF('Indicator Data'!CF61="No data","x",ROUND(IF('Indicator Data'!CF61&gt;X$195,0,IF('Indicator Data'!CF61&lt;X$194,10,(X$195-'Indicator Data'!CF61)/(X$195-X$194)*10)),1))</f>
        <v>7.9</v>
      </c>
      <c r="Y58" s="72">
        <f>IF('Indicator Data'!CG61="No data","x",ROUND(IF('Indicator Data'!CG61&gt;Y$195,10,IF('Indicator Data'!CG61&lt;Y$194,0,10-(Y$195-'Indicator Data'!CG61)/(Y$195-Y$194)*10)),1))</f>
        <v>4.9000000000000004</v>
      </c>
      <c r="Z58" s="73">
        <f t="shared" si="9"/>
        <v>6.1</v>
      </c>
      <c r="AA58" s="74">
        <f t="shared" si="10"/>
        <v>5.2</v>
      </c>
      <c r="AB58" s="177">
        <f>IF('Indicator Data'!CH61="No data","x",ROUND(IF('Indicator Data'!CH61&gt;AB$195,0,IF('Indicator Data'!CH61&lt;AB$194,10,(AB$195-'Indicator Data'!CH61)/(AB$195-AB$194)*10)),1))</f>
        <v>5.8</v>
      </c>
    </row>
    <row r="59" spans="1:28" s="2" customFormat="1" x14ac:dyDescent="0.3">
      <c r="A59" s="98" t="str">
        <f>'Indicator Data'!A62</f>
        <v>Ethiopia</v>
      </c>
      <c r="B59" s="27" t="str">
        <f>'Indicator Data'!B62</f>
        <v>ETH</v>
      </c>
      <c r="C59" s="72">
        <f>IF('Indicator Data'!BR62="No data","x",ROUND(IF('Indicator Data'!BR62&gt;C$195,0,IF('Indicator Data'!BR62&lt;C$194,10,(C$195-'Indicator Data'!BR62)/(C$195-C$194)*10)),1))</f>
        <v>2.9</v>
      </c>
      <c r="D59" s="73">
        <f t="shared" si="2"/>
        <v>2.9</v>
      </c>
      <c r="E59" s="72">
        <f>IF('Indicator Data'!BT62="No data","x",ROUND(IF('Indicator Data'!BT62&gt;E$195,0,IF('Indicator Data'!BT62&lt;E$194,10,(E$195-'Indicator Data'!BT62)/(E$195-E$194)*10)),1))</f>
        <v>6.3</v>
      </c>
      <c r="F59" s="72">
        <f>IF('Indicator Data'!BS62="No data","x",ROUND(IF('Indicator Data'!BS62&gt;F$195,0,IF('Indicator Data'!BS62&lt;F$194,10,(F$195-'Indicator Data'!BS62)/(F$195-F$194)*10)),1))</f>
        <v>6.2</v>
      </c>
      <c r="G59" s="73">
        <f t="shared" si="3"/>
        <v>6.3</v>
      </c>
      <c r="H59" s="74">
        <f t="shared" si="4"/>
        <v>4.5999999999999996</v>
      </c>
      <c r="I59" s="72">
        <f>IF('Indicator Data'!BV62="No data","x",ROUND(IF('Indicator Data'!BV62^2&gt;I$195,0,IF('Indicator Data'!BV62^2&lt;I$194,10,(I$195-'Indicator Data'!BV62^2)/(I$195-I$194)*10)),1))</f>
        <v>8</v>
      </c>
      <c r="J59" s="72">
        <f>IF(OR('Indicator Data'!BU62=0,'Indicator Data'!BU62="No data"),"x",ROUND(IF('Indicator Data'!BU62&gt;J$195,0,IF('Indicator Data'!BU62&lt;J$194,10,(J$195-'Indicator Data'!BU62)/(J$195-J$194)*10)),1))</f>
        <v>5.6</v>
      </c>
      <c r="K59" s="72">
        <f>IF('Indicator Data'!BW62="No data","x",ROUND(IF('Indicator Data'!BW62&gt;K$195,0,IF('Indicator Data'!BW62&lt;K$194,10,(K$195-'Indicator Data'!BW62)/(K$195-K$194)*10)),1))</f>
        <v>8.1</v>
      </c>
      <c r="L59" s="72">
        <f>IF('Indicator Data'!BX62="No data","x",ROUND(IF('Indicator Data'!BX62&gt;L$195,0,IF('Indicator Data'!BX62&lt;L$194,10,(L$195-'Indicator Data'!BX62)/(L$195-L$194)*10)),1))</f>
        <v>8.3000000000000007</v>
      </c>
      <c r="M59" s="73">
        <f t="shared" si="5"/>
        <v>7.5</v>
      </c>
      <c r="N59" s="115">
        <f>IF('Indicator Data'!BY62="No data","x",'Indicator Data'!BY62/'Indicator Data'!CL62*100)</f>
        <v>8.4</v>
      </c>
      <c r="O59" s="72">
        <f t="shared" si="6"/>
        <v>9.3000000000000007</v>
      </c>
      <c r="P59" s="72">
        <f>IF('Indicator Data'!BZ62="No data","x",ROUND(IF('Indicator Data'!BZ62&gt;P$195,0,IF('Indicator Data'!BZ62&lt;P$194,10,(P$195-'Indicator Data'!BZ62)/(P$195-P$194)*10)),1))</f>
        <v>10</v>
      </c>
      <c r="Q59" s="72">
        <f>IF('Indicator Data'!CA62="No data","x",ROUND(IF('Indicator Data'!CA62&gt;Q$195,0,IF('Indicator Data'!CA62&lt;Q$194,10,(Q$195-'Indicator Data'!CA62)/(Q$195-Q$194)*10)),1))</f>
        <v>10</v>
      </c>
      <c r="R59" s="73">
        <f t="shared" si="7"/>
        <v>9.8000000000000007</v>
      </c>
      <c r="S59" s="72">
        <f>IF('Indicator Data'!CB62="No data","x",ROUND(IF('Indicator Data'!CB62&gt;S$195,0,IF('Indicator Data'!CB62&lt;S$194,10,(S$195-'Indicator Data'!CB62)/(S$195-S$194)*10)),1))</f>
        <v>9.8000000000000007</v>
      </c>
      <c r="T59" s="115">
        <f>IF('Indicator Data'!CC62="No data","x",ROUND(IF('Indicator Data'!CC62&gt;T$195,0,IF('Indicator Data'!CC62&lt;T$194,10,(T$195-'Indicator Data'!CC62)/(T$195-T$194)*10)),1))</f>
        <v>4.4000000000000004</v>
      </c>
      <c r="U59" s="115" t="str">
        <f>IF('Indicator Data'!CD62="No data","x",ROUND(IF('Indicator Data'!CD62&gt;U$195,0,IF('Indicator Data'!CD62&lt;U$194,10,(U$195-'Indicator Data'!CD62)/(U$195-U$194)*10)),1))</f>
        <v>x</v>
      </c>
      <c r="V59" s="115">
        <f>IF('Indicator Data'!CE62="No data","x",ROUND(IF('Indicator Data'!CE62&gt;V$195,0,IF('Indicator Data'!CE62&lt;V$194,10,(V$195-'Indicator Data'!CE62)/(V$195-V$194)*10)),1))</f>
        <v>5.3</v>
      </c>
      <c r="W59" s="72">
        <f t="shared" si="8"/>
        <v>4.8499999999999996</v>
      </c>
      <c r="X59" s="72">
        <f>IF('Indicator Data'!CF62="No data","x",ROUND(IF('Indicator Data'!CF62&gt;X$195,0,IF('Indicator Data'!CF62&lt;X$194,10,(X$195-'Indicator Data'!CF62)/(X$195-X$194)*10)),1))</f>
        <v>9.9</v>
      </c>
      <c r="Y59" s="72">
        <f>IF('Indicator Data'!CG62="No data","x",ROUND(IF('Indicator Data'!CG62&gt;Y$195,10,IF('Indicator Data'!CG62&lt;Y$194,0,10-(Y$195-'Indicator Data'!CG62)/(Y$195-Y$194)*10)),1))</f>
        <v>4.5</v>
      </c>
      <c r="Z59" s="73">
        <f t="shared" si="9"/>
        <v>7.3</v>
      </c>
      <c r="AA59" s="74">
        <f t="shared" si="10"/>
        <v>8.1999999999999993</v>
      </c>
      <c r="AB59" s="177">
        <f>IF('Indicator Data'!CH62="No data","x",ROUND(IF('Indicator Data'!CH62&gt;AB$195,0,IF('Indicator Data'!CH62&lt;AB$194,10,(AB$195-'Indicator Data'!CH62)/(AB$195-AB$194)*10)),1))</f>
        <v>4.2</v>
      </c>
    </row>
    <row r="60" spans="1:28" s="2" customFormat="1" x14ac:dyDescent="0.3">
      <c r="A60" s="98" t="str">
        <f>'Indicator Data'!A63</f>
        <v>Fiji</v>
      </c>
      <c r="B60" s="27" t="str">
        <f>'Indicator Data'!B63</f>
        <v>FJI</v>
      </c>
      <c r="C60" s="72">
        <f>IF('Indicator Data'!BR63="No data","x",ROUND(IF('Indicator Data'!BR63&gt;C$195,0,IF('Indicator Data'!BR63&lt;C$194,10,(C$195-'Indicator Data'!BR63)/(C$195-C$194)*10)),1))</f>
        <v>0.1</v>
      </c>
      <c r="D60" s="73">
        <f t="shared" si="2"/>
        <v>0.1</v>
      </c>
      <c r="E60" s="72" t="str">
        <f>IF('Indicator Data'!BT63="No data","x",ROUND(IF('Indicator Data'!BT63&gt;E$195,0,IF('Indicator Data'!BT63&lt;E$194,10,(E$195-'Indicator Data'!BT63)/(E$195-E$194)*10)),1))</f>
        <v>x</v>
      </c>
      <c r="F60" s="72">
        <f>IF('Indicator Data'!BS63="No data","x",ROUND(IF('Indicator Data'!BS63&gt;F$195,0,IF('Indicator Data'!BS63&lt;F$194,10,(F$195-'Indicator Data'!BS63)/(F$195-F$194)*10)),1))</f>
        <v>4.5</v>
      </c>
      <c r="G60" s="73">
        <f t="shared" si="3"/>
        <v>4.5</v>
      </c>
      <c r="H60" s="74">
        <f t="shared" si="4"/>
        <v>2.2999999999999998</v>
      </c>
      <c r="I60" s="72">
        <f>IF('Indicator Data'!BV63="No data","x",ROUND(IF('Indicator Data'!BV63^2&gt;I$195,0,IF('Indicator Data'!BV63^2&lt;I$194,10,(I$195-'Indicator Data'!BV63^2)/(I$195-I$194)*10)),1))</f>
        <v>0.2</v>
      </c>
      <c r="J60" s="72">
        <f>IF(OR('Indicator Data'!BU63=0,'Indicator Data'!BU63="No data"),"x",ROUND(IF('Indicator Data'!BU63&gt;J$195,0,IF('Indicator Data'!BU63&lt;J$194,10,(J$195-'Indicator Data'!BU63)/(J$195-J$194)*10)),1))</f>
        <v>0.4</v>
      </c>
      <c r="K60" s="72">
        <f>IF('Indicator Data'!BW63="No data","x",ROUND(IF('Indicator Data'!BW63&gt;K$195,0,IF('Indicator Data'!BW63&lt;K$194,10,(K$195-'Indicator Data'!BW63)/(K$195-K$194)*10)),1))</f>
        <v>5</v>
      </c>
      <c r="L60" s="72">
        <f>IF('Indicator Data'!BX63="No data","x",ROUND(IF('Indicator Data'!BX63&gt;L$195,0,IF('Indicator Data'!BX63&lt;L$194,10,(L$195-'Indicator Data'!BX63)/(L$195-L$194)*10)),1))</f>
        <v>4.2</v>
      </c>
      <c r="M60" s="73">
        <f t="shared" si="5"/>
        <v>2.5</v>
      </c>
      <c r="N60" s="115">
        <f>IF('Indicator Data'!BY63="No data","x",'Indicator Data'!BY63/'Indicator Data'!CL63*100)</f>
        <v>18.609742747673781</v>
      </c>
      <c r="O60" s="72">
        <f t="shared" si="6"/>
        <v>8.1999999999999993</v>
      </c>
      <c r="P60" s="72">
        <f>IF('Indicator Data'!BZ63="No data","x",ROUND(IF('Indicator Data'!BZ63&gt;P$195,0,IF('Indicator Data'!BZ63&lt;P$194,10,(P$195-'Indicator Data'!BZ63)/(P$195-P$194)*10)),1))</f>
        <v>0.5</v>
      </c>
      <c r="Q60" s="72">
        <f>IF('Indicator Data'!CA63="No data","x",ROUND(IF('Indicator Data'!CA63&gt;Q$195,0,IF('Indicator Data'!CA63&lt;Q$194,10,(Q$195-'Indicator Data'!CA63)/(Q$195-Q$194)*10)),1))</f>
        <v>1.2</v>
      </c>
      <c r="R60" s="73">
        <f t="shared" si="7"/>
        <v>3.3</v>
      </c>
      <c r="S60" s="72">
        <f>IF('Indicator Data'!CB63="No data","x",ROUND(IF('Indicator Data'!CB63&gt;S$195,0,IF('Indicator Data'!CB63&lt;S$194,10,(S$195-'Indicator Data'!CB63)/(S$195-S$194)*10)),1))</f>
        <v>7.9</v>
      </c>
      <c r="T60" s="115">
        <f>IF('Indicator Data'!CC63="No data","x",ROUND(IF('Indicator Data'!CC63&gt;T$195,0,IF('Indicator Data'!CC63&lt;T$194,10,(T$195-'Indicator Data'!CC63)/(T$195-T$194)*10)),1))</f>
        <v>0</v>
      </c>
      <c r="U60" s="115">
        <f>IF('Indicator Data'!CD63="No data","x",ROUND(IF('Indicator Data'!CD63&gt;U$195,0,IF('Indicator Data'!CD63&lt;U$194,10,(U$195-'Indicator Data'!CD63)/(U$195-U$194)*10)),1))</f>
        <v>0.8</v>
      </c>
      <c r="V60" s="115">
        <f>IF('Indicator Data'!CE63="No data","x",ROUND(IF('Indicator Data'!CE63&gt;V$195,0,IF('Indicator Data'!CE63&lt;V$194,10,(V$195-'Indicator Data'!CE63)/(V$195-V$194)*10)),1))</f>
        <v>0</v>
      </c>
      <c r="W60" s="72">
        <f t="shared" si="8"/>
        <v>0.26666666666666666</v>
      </c>
      <c r="X60" s="72">
        <f>IF('Indicator Data'!CF63="No data","x",ROUND(IF('Indicator Data'!CF63&gt;X$195,0,IF('Indicator Data'!CF63&lt;X$194,10,(X$195-'Indicator Data'!CF63)/(X$195-X$194)*10)),1))</f>
        <v>9.1</v>
      </c>
      <c r="Y60" s="72">
        <f>IF('Indicator Data'!CG63="No data","x",ROUND(IF('Indicator Data'!CG63&gt;Y$195,10,IF('Indicator Data'!CG63&lt;Y$194,0,10-(Y$195-'Indicator Data'!CG63)/(Y$195-Y$194)*10)),1))</f>
        <v>0.4</v>
      </c>
      <c r="Z60" s="73">
        <f t="shared" si="9"/>
        <v>4.4000000000000004</v>
      </c>
      <c r="AA60" s="74">
        <f t="shared" si="10"/>
        <v>3.4</v>
      </c>
      <c r="AB60" s="177">
        <f>IF('Indicator Data'!CH63="No data","x",ROUND(IF('Indicator Data'!CH63&gt;AB$195,0,IF('Indicator Data'!CH63&lt;AB$194,10,(AB$195-'Indicator Data'!CH63)/(AB$195-AB$194)*10)),1))</f>
        <v>3.7</v>
      </c>
    </row>
    <row r="61" spans="1:28" s="2" customFormat="1" x14ac:dyDescent="0.3">
      <c r="A61" s="98" t="str">
        <f>'Indicator Data'!A64</f>
        <v>Finland</v>
      </c>
      <c r="B61" s="27" t="str">
        <f>'Indicator Data'!B64</f>
        <v>FIN</v>
      </c>
      <c r="C61" s="72">
        <f>IF('Indicator Data'!BR64="No data","x",ROUND(IF('Indicator Data'!BR64&gt;C$195,0,IF('Indicator Data'!BR64&lt;C$194,10,(C$195-'Indicator Data'!BR64)/(C$195-C$194)*10)),1))</f>
        <v>2.2000000000000002</v>
      </c>
      <c r="D61" s="73">
        <f t="shared" si="2"/>
        <v>2.2000000000000002</v>
      </c>
      <c r="E61" s="72">
        <f>IF('Indicator Data'!BT64="No data","x",ROUND(IF('Indicator Data'!BT64&gt;E$195,0,IF('Indicator Data'!BT64&lt;E$194,10,(E$195-'Indicator Data'!BT64)/(E$195-E$194)*10)),1))</f>
        <v>1.4</v>
      </c>
      <c r="F61" s="72">
        <f>IF('Indicator Data'!BS64="No data","x",ROUND(IF('Indicator Data'!BS64&gt;F$195,0,IF('Indicator Data'!BS64&lt;F$194,10,(F$195-'Indicator Data'!BS64)/(F$195-F$194)*10)),1))</f>
        <v>1</v>
      </c>
      <c r="G61" s="73">
        <f t="shared" si="3"/>
        <v>1.2</v>
      </c>
      <c r="H61" s="74">
        <f t="shared" si="4"/>
        <v>1.7</v>
      </c>
      <c r="I61" s="72" t="str">
        <f>IF('Indicator Data'!BV64="No data","x",ROUND(IF('Indicator Data'!BV64^2&gt;I$195,0,IF('Indicator Data'!BV64^2&lt;I$194,10,(I$195-'Indicator Data'!BV64^2)/(I$195-I$194)*10)),1))</f>
        <v>x</v>
      </c>
      <c r="J61" s="72">
        <f>IF(OR('Indicator Data'!BU64=0,'Indicator Data'!BU64="No data"),"x",ROUND(IF('Indicator Data'!BU64&gt;J$195,0,IF('Indicator Data'!BU64&lt;J$194,10,(J$195-'Indicator Data'!BU64)/(J$195-J$194)*10)),1))</f>
        <v>0</v>
      </c>
      <c r="K61" s="72">
        <f>IF('Indicator Data'!BW64="No data","x",ROUND(IF('Indicator Data'!BW64&gt;K$195,0,IF('Indicator Data'!BW64&lt;K$194,10,(K$195-'Indicator Data'!BW64)/(K$195-K$194)*10)),1))</f>
        <v>1.1000000000000001</v>
      </c>
      <c r="L61" s="72">
        <f>IF('Indicator Data'!BX64="No data","x",ROUND(IF('Indicator Data'!BX64&gt;L$195,0,IF('Indicator Data'!BX64&lt;L$194,10,(L$195-'Indicator Data'!BX64)/(L$195-L$194)*10)),1))</f>
        <v>3.6</v>
      </c>
      <c r="M61" s="73">
        <f t="shared" si="5"/>
        <v>1.6</v>
      </c>
      <c r="N61" s="115">
        <f>IF('Indicator Data'!BY64="No data","x",'Indicator Data'!BY64/'Indicator Data'!CL64*100)</f>
        <v>85.557274013623356</v>
      </c>
      <c r="O61" s="72">
        <f t="shared" si="6"/>
        <v>1.5</v>
      </c>
      <c r="P61" s="72">
        <f>IF('Indicator Data'!BZ64="No data","x",ROUND(IF('Indicator Data'!BZ64&gt;P$195,0,IF('Indicator Data'!BZ64&lt;P$194,10,(P$195-'Indicator Data'!BZ64)/(P$195-P$194)*10)),1))</f>
        <v>0.1</v>
      </c>
      <c r="Q61" s="72">
        <f>IF('Indicator Data'!CA64="No data","x",ROUND(IF('Indicator Data'!CA64&gt;Q$195,0,IF('Indicator Data'!CA64&lt;Q$194,10,(Q$195-'Indicator Data'!CA64)/(Q$195-Q$194)*10)),1))</f>
        <v>0</v>
      </c>
      <c r="R61" s="73">
        <f t="shared" si="7"/>
        <v>0.5</v>
      </c>
      <c r="S61" s="72">
        <f>IF('Indicator Data'!CB64="No data","x",ROUND(IF('Indicator Data'!CB64&gt;S$195,0,IF('Indicator Data'!CB64&lt;S$194,10,(S$195-'Indicator Data'!CB64)/(S$195-S$194)*10)),1))</f>
        <v>0.5</v>
      </c>
      <c r="T61" s="115">
        <f>IF('Indicator Data'!CC64="No data","x",ROUND(IF('Indicator Data'!CC64&gt;T$195,0,IF('Indicator Data'!CC64&lt;T$194,10,(T$195-'Indicator Data'!CC64)/(T$195-T$194)*10)),1))</f>
        <v>1.7</v>
      </c>
      <c r="U61" s="115">
        <f>IF('Indicator Data'!CD64="No data","x",ROUND(IF('Indicator Data'!CD64&gt;U$195,0,IF('Indicator Data'!CD64&lt;U$194,10,(U$195-'Indicator Data'!CD64)/(U$195-U$194)*10)),1))</f>
        <v>1.2</v>
      </c>
      <c r="V61" s="115">
        <f>IF('Indicator Data'!CE64="No data","x",ROUND(IF('Indicator Data'!CE64&gt;V$195,0,IF('Indicator Data'!CE64&lt;V$194,10,(V$195-'Indicator Data'!CE64)/(V$195-V$194)*10)),1))</f>
        <v>2.4</v>
      </c>
      <c r="W61" s="72">
        <f t="shared" si="8"/>
        <v>1.7666666666666666</v>
      </c>
      <c r="X61" s="72">
        <f>IF('Indicator Data'!CF64="No data","x",ROUND(IF('Indicator Data'!CF64&gt;X$195,0,IF('Indicator Data'!CF64&lt;X$194,10,(X$195-'Indicator Data'!CF64)/(X$195-X$194)*10)),1))</f>
        <v>0</v>
      </c>
      <c r="Y61" s="72">
        <f>IF('Indicator Data'!CG64="No data","x",ROUND(IF('Indicator Data'!CG64&gt;Y$195,10,IF('Indicator Data'!CG64&lt;Y$194,0,10-(Y$195-'Indicator Data'!CG64)/(Y$195-Y$194)*10)),1))</f>
        <v>0</v>
      </c>
      <c r="Z61" s="73">
        <f t="shared" si="9"/>
        <v>0.6</v>
      </c>
      <c r="AA61" s="74">
        <f t="shared" si="10"/>
        <v>0.9</v>
      </c>
      <c r="AB61" s="177">
        <f>IF('Indicator Data'!CH64="No data","x",ROUND(IF('Indicator Data'!CH64&gt;AB$195,0,IF('Indicator Data'!CH64&lt;AB$194,10,(AB$195-'Indicator Data'!CH64)/(AB$195-AB$194)*10)),1))</f>
        <v>0.6</v>
      </c>
    </row>
    <row r="62" spans="1:28" s="2" customFormat="1" x14ac:dyDescent="0.3">
      <c r="A62" s="98" t="str">
        <f>'Indicator Data'!A65</f>
        <v>France</v>
      </c>
      <c r="B62" s="27" t="str">
        <f>'Indicator Data'!B65</f>
        <v>FRA</v>
      </c>
      <c r="C62" s="72">
        <f>IF('Indicator Data'!BR65="No data","x",ROUND(IF('Indicator Data'!BR65&gt;C$195,0,IF('Indicator Data'!BR65&lt;C$194,10,(C$195-'Indicator Data'!BR65)/(C$195-C$194)*10)),1))</f>
        <v>2.9</v>
      </c>
      <c r="D62" s="73">
        <f t="shared" si="2"/>
        <v>2.9</v>
      </c>
      <c r="E62" s="72">
        <f>IF('Indicator Data'!BT65="No data","x",ROUND(IF('Indicator Data'!BT65&gt;E$195,0,IF('Indicator Data'!BT65&lt;E$194,10,(E$195-'Indicator Data'!BT65)/(E$195-E$194)*10)),1))</f>
        <v>3.1</v>
      </c>
      <c r="F62" s="72">
        <f>IF('Indicator Data'!BS65="No data","x",ROUND(IF('Indicator Data'!BS65&gt;F$195,0,IF('Indicator Data'!BS65&lt;F$194,10,(F$195-'Indicator Data'!BS65)/(F$195-F$194)*10)),1))</f>
        <v>2</v>
      </c>
      <c r="G62" s="73">
        <f t="shared" si="3"/>
        <v>2.6</v>
      </c>
      <c r="H62" s="74">
        <f t="shared" si="4"/>
        <v>2.8</v>
      </c>
      <c r="I62" s="72" t="str">
        <f>IF('Indicator Data'!BV65="No data","x",ROUND(IF('Indicator Data'!BV65^2&gt;I$195,0,IF('Indicator Data'!BV65^2&lt;I$194,10,(I$195-'Indicator Data'!BV65^2)/(I$195-I$194)*10)),1))</f>
        <v>x</v>
      </c>
      <c r="J62" s="72">
        <f>IF(OR('Indicator Data'!BU65=0,'Indicator Data'!BU65="No data"),"x",ROUND(IF('Indicator Data'!BU65&gt;J$195,0,IF('Indicator Data'!BU65&lt;J$194,10,(J$195-'Indicator Data'!BU65)/(J$195-J$194)*10)),1))</f>
        <v>0</v>
      </c>
      <c r="K62" s="72">
        <f>IF('Indicator Data'!BW65="No data","x",ROUND(IF('Indicator Data'!BW65&gt;K$195,0,IF('Indicator Data'!BW65&lt;K$194,10,(K$195-'Indicator Data'!BW65)/(K$195-K$194)*10)),1))</f>
        <v>1.8</v>
      </c>
      <c r="L62" s="72">
        <f>IF('Indicator Data'!BX65="No data","x",ROUND(IF('Indicator Data'!BX65&gt;L$195,0,IF('Indicator Data'!BX65&lt;L$194,10,(L$195-'Indicator Data'!BX65)/(L$195-L$194)*10)),1))</f>
        <v>4.7</v>
      </c>
      <c r="M62" s="73">
        <f t="shared" si="5"/>
        <v>2.2000000000000002</v>
      </c>
      <c r="N62" s="115">
        <f>IF('Indicator Data'!BY65="No data","x",'Indicator Data'!BY65/'Indicator Data'!CL65*100)</f>
        <v>255.6330570061717</v>
      </c>
      <c r="O62" s="72">
        <f t="shared" si="6"/>
        <v>0</v>
      </c>
      <c r="P62" s="72">
        <f>IF('Indicator Data'!BZ65="No data","x",ROUND(IF('Indicator Data'!BZ65&gt;P$195,0,IF('Indicator Data'!BZ65&lt;P$194,10,(P$195-'Indicator Data'!BZ65)/(P$195-P$194)*10)),1))</f>
        <v>0.1</v>
      </c>
      <c r="Q62" s="72">
        <f>IF('Indicator Data'!CA65="No data","x",ROUND(IF('Indicator Data'!CA65&gt;Q$195,0,IF('Indicator Data'!CA65&lt;Q$194,10,(Q$195-'Indicator Data'!CA65)/(Q$195-Q$194)*10)),1))</f>
        <v>0</v>
      </c>
      <c r="R62" s="73">
        <f t="shared" si="7"/>
        <v>0</v>
      </c>
      <c r="S62" s="72">
        <f>IF('Indicator Data'!CB65="No data","x",ROUND(IF('Indicator Data'!CB65&gt;S$195,0,IF('Indicator Data'!CB65&lt;S$194,10,(S$195-'Indicator Data'!CB65)/(S$195-S$194)*10)),1))</f>
        <v>1.9</v>
      </c>
      <c r="T62" s="115">
        <f>IF('Indicator Data'!CC65="No data","x",ROUND(IF('Indicator Data'!CC65&gt;T$195,0,IF('Indicator Data'!CC65&lt;T$194,10,(T$195-'Indicator Data'!CC65)/(T$195-T$194)*10)),1))</f>
        <v>0.5</v>
      </c>
      <c r="U62" s="115">
        <f>IF('Indicator Data'!CD65="No data","x",ROUND(IF('Indicator Data'!CD65&gt;U$195,0,IF('Indicator Data'!CD65&lt;U$194,10,(U$195-'Indicator Data'!CD65)/(U$195-U$194)*10)),1))</f>
        <v>3.2</v>
      </c>
      <c r="V62" s="115">
        <f>IF('Indicator Data'!CE65="No data","x",ROUND(IF('Indicator Data'!CE65&gt;V$195,0,IF('Indicator Data'!CE65&lt;V$194,10,(V$195-'Indicator Data'!CE65)/(V$195-V$194)*10)),1))</f>
        <v>1.2</v>
      </c>
      <c r="W62" s="72">
        <f t="shared" si="8"/>
        <v>1.6333333333333335</v>
      </c>
      <c r="X62" s="72">
        <f>IF('Indicator Data'!CF65="No data","x",ROUND(IF('Indicator Data'!CF65&gt;X$195,0,IF('Indicator Data'!CF65&lt;X$194,10,(X$195-'Indicator Data'!CF65)/(X$195-X$194)*10)),1))</f>
        <v>0</v>
      </c>
      <c r="Y62" s="72">
        <f>IF('Indicator Data'!CG65="No data","x",ROUND(IF('Indicator Data'!CG65&gt;Y$195,10,IF('Indicator Data'!CG65&lt;Y$194,0,10-(Y$195-'Indicator Data'!CG65)/(Y$195-Y$194)*10)),1))</f>
        <v>0.1</v>
      </c>
      <c r="Z62" s="73">
        <f t="shared" si="9"/>
        <v>0.9</v>
      </c>
      <c r="AA62" s="74">
        <f t="shared" si="10"/>
        <v>1</v>
      </c>
      <c r="AB62" s="177">
        <f>IF('Indicator Data'!CH65="No data","x",ROUND(IF('Indicator Data'!CH65&gt;AB$195,0,IF('Indicator Data'!CH65&lt;AB$194,10,(AB$195-'Indicator Data'!CH65)/(AB$195-AB$194)*10)),1))</f>
        <v>1.8</v>
      </c>
    </row>
    <row r="63" spans="1:28" s="2" customFormat="1" x14ac:dyDescent="0.3">
      <c r="A63" s="98" t="str">
        <f>'Indicator Data'!A66</f>
        <v>Gabon</v>
      </c>
      <c r="B63" s="27" t="str">
        <f>'Indicator Data'!B66</f>
        <v>GAB</v>
      </c>
      <c r="C63" s="72">
        <f>IF('Indicator Data'!BR66="No data","x",ROUND(IF('Indicator Data'!BR66&gt;C$195,0,IF('Indicator Data'!BR66&lt;C$194,10,(C$195-'Indicator Data'!BR66)/(C$195-C$194)*10)),1))</f>
        <v>6.7</v>
      </c>
      <c r="D63" s="73">
        <f t="shared" si="2"/>
        <v>6.7</v>
      </c>
      <c r="E63" s="72">
        <f>IF('Indicator Data'!BT66="No data","x",ROUND(IF('Indicator Data'!BT66&gt;E$195,0,IF('Indicator Data'!BT66&lt;E$194,10,(E$195-'Indicator Data'!BT66)/(E$195-E$194)*10)),1))</f>
        <v>6.9</v>
      </c>
      <c r="F63" s="72">
        <f>IF('Indicator Data'!BS66="No data","x",ROUND(IF('Indicator Data'!BS66&gt;F$195,0,IF('Indicator Data'!BS66&lt;F$194,10,(F$195-'Indicator Data'!BS66)/(F$195-F$194)*10)),1))</f>
        <v>6.6</v>
      </c>
      <c r="G63" s="73">
        <f t="shared" si="3"/>
        <v>6.8</v>
      </c>
      <c r="H63" s="74">
        <f t="shared" si="4"/>
        <v>6.8</v>
      </c>
      <c r="I63" s="72">
        <f>IF('Indicator Data'!BV66="No data","x",ROUND(IF('Indicator Data'!BV66^2&gt;I$195,0,IF('Indicator Data'!BV66^2&lt;I$194,10,(I$195-'Indicator Data'!BV66^2)/(I$195-I$194)*10)),1))</f>
        <v>3.1</v>
      </c>
      <c r="J63" s="72">
        <f>IF(OR('Indicator Data'!BU66=0,'Indicator Data'!BU66="No data"),"x",ROUND(IF('Indicator Data'!BU66&gt;J$195,0,IF('Indicator Data'!BU66&lt;J$194,10,(J$195-'Indicator Data'!BU66)/(J$195-J$194)*10)),1))</f>
        <v>0.8</v>
      </c>
      <c r="K63" s="72">
        <f>IF('Indicator Data'!BW66="No data","x",ROUND(IF('Indicator Data'!BW66&gt;K$195,0,IF('Indicator Data'!BW66&lt;K$194,10,(K$195-'Indicator Data'!BW66)/(K$195-K$194)*10)),1))</f>
        <v>3.8</v>
      </c>
      <c r="L63" s="72">
        <f>IF('Indicator Data'!BX66="No data","x",ROUND(IF('Indicator Data'!BX66&gt;L$195,0,IF('Indicator Data'!BX66&lt;L$194,10,(L$195-'Indicator Data'!BX66)/(L$195-L$194)*10)),1))</f>
        <v>3.2</v>
      </c>
      <c r="M63" s="73">
        <f t="shared" si="5"/>
        <v>2.7</v>
      </c>
      <c r="N63" s="115">
        <f>IF('Indicator Data'!BY66="No data","x",'Indicator Data'!BY66/'Indicator Data'!CL66*100)</f>
        <v>1.7464198393293748</v>
      </c>
      <c r="O63" s="72">
        <f t="shared" si="6"/>
        <v>9.9</v>
      </c>
      <c r="P63" s="72">
        <f>IF('Indicator Data'!BZ66="No data","x",ROUND(IF('Indicator Data'!BZ66&gt;P$195,0,IF('Indicator Data'!BZ66&lt;P$194,10,(P$195-'Indicator Data'!BZ66)/(P$195-P$194)*10)),1))</f>
        <v>5.8</v>
      </c>
      <c r="Q63" s="72">
        <f>IF('Indicator Data'!CA66="No data","x",ROUND(IF('Indicator Data'!CA66&gt;Q$195,0,IF('Indicator Data'!CA66&lt;Q$194,10,(Q$195-'Indicator Data'!CA66)/(Q$195-Q$194)*10)),1))</f>
        <v>2.8</v>
      </c>
      <c r="R63" s="73">
        <f t="shared" si="7"/>
        <v>6.2</v>
      </c>
      <c r="S63" s="72">
        <f>IF('Indicator Data'!CB66="No data","x",ROUND(IF('Indicator Data'!CB66&gt;S$195,0,IF('Indicator Data'!CB66&lt;S$194,10,(S$195-'Indicator Data'!CB66)/(S$195-S$194)*10)),1))</f>
        <v>9.1</v>
      </c>
      <c r="T63" s="115">
        <f>IF('Indicator Data'!CC66="No data","x",ROUND(IF('Indicator Data'!CC66&gt;T$195,0,IF('Indicator Data'!CC66&lt;T$194,10,(T$195-'Indicator Data'!CC66)/(T$195-T$194)*10)),1))</f>
        <v>4.0999999999999996</v>
      </c>
      <c r="U63" s="115" t="str">
        <f>IF('Indicator Data'!CD66="No data","x",ROUND(IF('Indicator Data'!CD66&gt;U$195,0,IF('Indicator Data'!CD66&lt;U$194,10,(U$195-'Indicator Data'!CD66)/(U$195-U$194)*10)),1))</f>
        <v>x</v>
      </c>
      <c r="V63" s="115" t="str">
        <f>IF('Indicator Data'!CE66="No data","x",ROUND(IF('Indicator Data'!CE66&gt;V$195,0,IF('Indicator Data'!CE66&lt;V$194,10,(V$195-'Indicator Data'!CE66)/(V$195-V$194)*10)),1))</f>
        <v>x</v>
      </c>
      <c r="W63" s="72">
        <f t="shared" si="8"/>
        <v>4.0999999999999996</v>
      </c>
      <c r="X63" s="72">
        <f>IF('Indicator Data'!CF66="No data","x",ROUND(IF('Indicator Data'!CF66&gt;X$195,0,IF('Indicator Data'!CF66&lt;X$194,10,(X$195-'Indicator Data'!CF66)/(X$195-X$194)*10)),1))</f>
        <v>8.3000000000000007</v>
      </c>
      <c r="Y63" s="72">
        <f>IF('Indicator Data'!CG66="No data","x",ROUND(IF('Indicator Data'!CG66&gt;Y$195,10,IF('Indicator Data'!CG66&lt;Y$194,0,10-(Y$195-'Indicator Data'!CG66)/(Y$195-Y$194)*10)),1))</f>
        <v>2.8</v>
      </c>
      <c r="Z63" s="73">
        <f t="shared" si="9"/>
        <v>6.1</v>
      </c>
      <c r="AA63" s="74">
        <f t="shared" si="10"/>
        <v>5</v>
      </c>
      <c r="AB63" s="177">
        <f>IF('Indicator Data'!CH66="No data","x",ROUND(IF('Indicator Data'!CH66&gt;AB$195,0,IF('Indicator Data'!CH66&lt;AB$194,10,(AB$195-'Indicator Data'!CH66)/(AB$195-AB$194)*10)),1))</f>
        <v>6</v>
      </c>
    </row>
    <row r="64" spans="1:28" s="2" customFormat="1" x14ac:dyDescent="0.3">
      <c r="A64" s="98" t="str">
        <f>'Indicator Data'!A67</f>
        <v>Gambia</v>
      </c>
      <c r="B64" s="27" t="str">
        <f>'Indicator Data'!B67</f>
        <v>GMB</v>
      </c>
      <c r="C64" s="72">
        <f>IF('Indicator Data'!BR67="No data","x",ROUND(IF('Indicator Data'!BR67&gt;C$195,0,IF('Indicator Data'!BR67&lt;C$194,10,(C$195-'Indicator Data'!BR67)/(C$195-C$194)*10)),1))</f>
        <v>3</v>
      </c>
      <c r="D64" s="73">
        <f t="shared" si="2"/>
        <v>3</v>
      </c>
      <c r="E64" s="72">
        <f>IF('Indicator Data'!BT67="No data","x",ROUND(IF('Indicator Data'!BT67&gt;E$195,0,IF('Indicator Data'!BT67&lt;E$194,10,(E$195-'Indicator Data'!BT67)/(E$195-E$194)*10)),1))</f>
        <v>6.3</v>
      </c>
      <c r="F64" s="72">
        <f>IF('Indicator Data'!BS67="No data","x",ROUND(IF('Indicator Data'!BS67&gt;F$195,0,IF('Indicator Data'!BS67&lt;F$194,10,(F$195-'Indicator Data'!BS67)/(F$195-F$194)*10)),1))</f>
        <v>6.2</v>
      </c>
      <c r="G64" s="73">
        <f t="shared" si="3"/>
        <v>6.3</v>
      </c>
      <c r="H64" s="74">
        <f t="shared" si="4"/>
        <v>4.7</v>
      </c>
      <c r="I64" s="72">
        <f>IF('Indicator Data'!BV67="No data","x",ROUND(IF('Indicator Data'!BV67^2&gt;I$195,0,IF('Indicator Data'!BV67^2&lt;I$194,10,(I$195-'Indicator Data'!BV67^2)/(I$195-I$194)*10)),1))</f>
        <v>8.1999999999999993</v>
      </c>
      <c r="J64" s="72">
        <f>IF(OR('Indicator Data'!BU67=0,'Indicator Data'!BU67="No data"),"x",ROUND(IF('Indicator Data'!BU67&gt;J$195,0,IF('Indicator Data'!BU67&lt;J$194,10,(J$195-'Indicator Data'!BU67)/(J$195-J$194)*10)),1))</f>
        <v>4.4000000000000004</v>
      </c>
      <c r="K64" s="72">
        <f>IF('Indicator Data'!BW67="No data","x",ROUND(IF('Indicator Data'!BW67&gt;K$195,0,IF('Indicator Data'!BW67&lt;K$194,10,(K$195-'Indicator Data'!BW67)/(K$195-K$194)*10)),1))</f>
        <v>8</v>
      </c>
      <c r="L64" s="72">
        <f>IF('Indicator Data'!BX67="No data","x",ROUND(IF('Indicator Data'!BX67&gt;L$195,0,IF('Indicator Data'!BX67&lt;L$194,10,(L$195-'Indicator Data'!BX67)/(L$195-L$194)*10)),1))</f>
        <v>3.1</v>
      </c>
      <c r="M64" s="73">
        <f t="shared" si="5"/>
        <v>5.9</v>
      </c>
      <c r="N64" s="115">
        <f>IF('Indicator Data'!BY67="No data","x",'Indicator Data'!BY67/'Indicator Data'!CL67*100)</f>
        <v>41.501976284584977</v>
      </c>
      <c r="O64" s="72">
        <f t="shared" si="6"/>
        <v>5.9</v>
      </c>
      <c r="P64" s="72">
        <f>IF('Indicator Data'!BZ67="No data","x",ROUND(IF('Indicator Data'!BZ67&gt;P$195,0,IF('Indicator Data'!BZ67&lt;P$194,10,(P$195-'Indicator Data'!BZ67)/(P$195-P$194)*10)),1))</f>
        <v>6.8</v>
      </c>
      <c r="Q64" s="72">
        <f>IF('Indicator Data'!CA67="No data","x",ROUND(IF('Indicator Data'!CA67&gt;Q$195,0,IF('Indicator Data'!CA67&lt;Q$194,10,(Q$195-'Indicator Data'!CA67)/(Q$195-Q$194)*10)),1))</f>
        <v>4.4000000000000004</v>
      </c>
      <c r="R64" s="73">
        <f t="shared" si="7"/>
        <v>5.7</v>
      </c>
      <c r="S64" s="72">
        <f>IF('Indicator Data'!CB67="No data","x",ROUND(IF('Indicator Data'!CB67&gt;S$195,0,IF('Indicator Data'!CB67&lt;S$194,10,(S$195-'Indicator Data'!CB67)/(S$195-S$194)*10)),1))</f>
        <v>9.6999999999999993</v>
      </c>
      <c r="T64" s="115">
        <f>IF('Indicator Data'!CC67="No data","x",ROUND(IF('Indicator Data'!CC67&gt;T$195,0,IF('Indicator Data'!CC67&lt;T$194,10,(T$195-'Indicator Data'!CC67)/(T$195-T$194)*10)),1))</f>
        <v>1.2</v>
      </c>
      <c r="U64" s="115">
        <f>IF('Indicator Data'!CD67="No data","x",ROUND(IF('Indicator Data'!CD67&gt;U$195,0,IF('Indicator Data'!CD67&lt;U$194,10,(U$195-'Indicator Data'!CD67)/(U$195-U$194)*10)),1))</f>
        <v>5.3</v>
      </c>
      <c r="V64" s="115">
        <f>IF('Indicator Data'!CE67="No data","x",ROUND(IF('Indicator Data'!CE67&gt;V$195,0,IF('Indicator Data'!CE67&lt;V$194,10,(V$195-'Indicator Data'!CE67)/(V$195-V$194)*10)),1))</f>
        <v>1.5</v>
      </c>
      <c r="W64" s="72">
        <f t="shared" si="8"/>
        <v>2.6666666666666665</v>
      </c>
      <c r="X64" s="72">
        <f>IF('Indicator Data'!CF67="No data","x",ROUND(IF('Indicator Data'!CF67&gt;X$195,0,IF('Indicator Data'!CF67&lt;X$194,10,(X$195-'Indicator Data'!CF67)/(X$195-X$194)*10)),1))</f>
        <v>9.9</v>
      </c>
      <c r="Y64" s="72">
        <f>IF('Indicator Data'!CG67="No data","x",ROUND(IF('Indicator Data'!CG67&gt;Y$195,10,IF('Indicator Data'!CG67&lt;Y$194,0,10-(Y$195-'Indicator Data'!CG67)/(Y$195-Y$194)*10)),1))</f>
        <v>6.6</v>
      </c>
      <c r="Z64" s="73">
        <f t="shared" si="9"/>
        <v>7.2</v>
      </c>
      <c r="AA64" s="74">
        <f t="shared" si="10"/>
        <v>6.3</v>
      </c>
      <c r="AB64" s="177">
        <f>IF('Indicator Data'!CH67="No data","x",ROUND(IF('Indicator Data'!CH67&gt;AB$195,0,IF('Indicator Data'!CH67&lt;AB$194,10,(AB$195-'Indicator Data'!CH67)/(AB$195-AB$194)*10)),1))</f>
        <v>6.5</v>
      </c>
    </row>
    <row r="65" spans="1:28" s="2" customFormat="1" x14ac:dyDescent="0.3">
      <c r="A65" s="98" t="str">
        <f>'Indicator Data'!A68</f>
        <v>Georgia</v>
      </c>
      <c r="B65" s="27" t="str">
        <f>'Indicator Data'!B68</f>
        <v>GEO</v>
      </c>
      <c r="C65" s="72">
        <f>IF('Indicator Data'!BR68="No data","x",ROUND(IF('Indicator Data'!BR68&gt;C$195,0,IF('Indicator Data'!BR68&lt;C$194,10,(C$195-'Indicator Data'!BR68)/(C$195-C$194)*10)),1))</f>
        <v>4.7</v>
      </c>
      <c r="D65" s="73">
        <f t="shared" si="2"/>
        <v>4.7</v>
      </c>
      <c r="E65" s="72">
        <f>IF('Indicator Data'!BT68="No data","x",ROUND(IF('Indicator Data'!BT68&gt;E$195,0,IF('Indicator Data'!BT68&lt;E$194,10,(E$195-'Indicator Data'!BT68)/(E$195-E$194)*10)),1))</f>
        <v>4.4000000000000004</v>
      </c>
      <c r="F65" s="72">
        <f>IF('Indicator Data'!BS68="No data","x",ROUND(IF('Indicator Data'!BS68&gt;F$195,0,IF('Indicator Data'!BS68&lt;F$194,10,(F$195-'Indicator Data'!BS68)/(F$195-F$194)*10)),1))</f>
        <v>3.8</v>
      </c>
      <c r="G65" s="73">
        <f t="shared" si="3"/>
        <v>4.0999999999999996</v>
      </c>
      <c r="H65" s="74">
        <f t="shared" si="4"/>
        <v>4.4000000000000004</v>
      </c>
      <c r="I65" s="72">
        <f>IF('Indicator Data'!BV68="No data","x",ROUND(IF('Indicator Data'!BV68^2&gt;I$195,0,IF('Indicator Data'!BV68^2&lt;I$194,10,(I$195-'Indicator Data'!BV68^2)/(I$195-I$194)*10)),1))</f>
        <v>0.1</v>
      </c>
      <c r="J65" s="72">
        <f>IF(OR('Indicator Data'!BU68=0,'Indicator Data'!BU68="No data"),"x",ROUND(IF('Indicator Data'!BU68&gt;J$195,0,IF('Indicator Data'!BU68&lt;J$194,10,(J$195-'Indicator Data'!BU68)/(J$195-J$194)*10)),1))</f>
        <v>0</v>
      </c>
      <c r="K65" s="72">
        <f>IF('Indicator Data'!BW68="No data","x",ROUND(IF('Indicator Data'!BW68&gt;K$195,0,IF('Indicator Data'!BW68&lt;K$194,10,(K$195-'Indicator Data'!BW68)/(K$195-K$194)*10)),1))</f>
        <v>3.7</v>
      </c>
      <c r="L65" s="72">
        <f>IF('Indicator Data'!BX68="No data","x",ROUND(IF('Indicator Data'!BX68&gt;L$195,0,IF('Indicator Data'!BX68&lt;L$194,10,(L$195-'Indicator Data'!BX68)/(L$195-L$194)*10)),1))</f>
        <v>3.3</v>
      </c>
      <c r="M65" s="73">
        <f t="shared" si="5"/>
        <v>1.8</v>
      </c>
      <c r="N65" s="115">
        <f>IF('Indicator Data'!BY68="No data","x",'Indicator Data'!BY68/'Indicator Data'!CL68*100)</f>
        <v>82.026190818822855</v>
      </c>
      <c r="O65" s="72">
        <f t="shared" si="6"/>
        <v>1.8</v>
      </c>
      <c r="P65" s="72">
        <f>IF('Indicator Data'!BZ68="No data","x",ROUND(IF('Indicator Data'!BZ68&gt;P$195,0,IF('Indicator Data'!BZ68&lt;P$194,10,(P$195-'Indicator Data'!BZ68)/(P$195-P$194)*10)),1))</f>
        <v>1.1000000000000001</v>
      </c>
      <c r="Q65" s="72">
        <f>IF('Indicator Data'!CA68="No data","x",ROUND(IF('Indicator Data'!CA68&gt;Q$195,0,IF('Indicator Data'!CA68&lt;Q$194,10,(Q$195-'Indicator Data'!CA68)/(Q$195-Q$194)*10)),1))</f>
        <v>0.3</v>
      </c>
      <c r="R65" s="73">
        <f t="shared" si="7"/>
        <v>1.1000000000000001</v>
      </c>
      <c r="S65" s="72">
        <f>IF('Indicator Data'!CB68="No data","x",ROUND(IF('Indicator Data'!CB68&gt;S$195,0,IF('Indicator Data'!CB68&lt;S$194,10,(S$195-'Indicator Data'!CB68)/(S$195-S$194)*10)),1))</f>
        <v>0</v>
      </c>
      <c r="T65" s="115">
        <f>IF('Indicator Data'!CC68="No data","x",ROUND(IF('Indicator Data'!CC68&gt;T$195,0,IF('Indicator Data'!CC68&lt;T$194,10,(T$195-'Indicator Data'!CC68)/(T$195-T$194)*10)),1))</f>
        <v>1.4</v>
      </c>
      <c r="U65" s="115">
        <f>IF('Indicator Data'!CD68="No data","x",ROUND(IF('Indicator Data'!CD68&gt;U$195,0,IF('Indicator Data'!CD68&lt;U$194,10,(U$195-'Indicator Data'!CD68)/(U$195-U$194)*10)),1))</f>
        <v>1.5</v>
      </c>
      <c r="V65" s="115">
        <f>IF('Indicator Data'!CE68="No data","x",ROUND(IF('Indicator Data'!CE68&gt;V$195,0,IF('Indicator Data'!CE68&lt;V$194,10,(V$195-'Indicator Data'!CE68)/(V$195-V$194)*10)),1))</f>
        <v>3.2</v>
      </c>
      <c r="W65" s="72">
        <f t="shared" si="8"/>
        <v>2.0333333333333332</v>
      </c>
      <c r="X65" s="72">
        <f>IF('Indicator Data'!CF68="No data","x",ROUND(IF('Indicator Data'!CF68&gt;X$195,0,IF('Indicator Data'!CF68&lt;X$194,10,(X$195-'Indicator Data'!CF68)/(X$195-X$194)*10)),1))</f>
        <v>7.5</v>
      </c>
      <c r="Y65" s="72">
        <f>IF('Indicator Data'!CG68="No data","x",ROUND(IF('Indicator Data'!CG68&gt;Y$195,10,IF('Indicator Data'!CG68&lt;Y$194,0,10-(Y$195-'Indicator Data'!CG68)/(Y$195-Y$194)*10)),1))</f>
        <v>0.3</v>
      </c>
      <c r="Z65" s="73">
        <f t="shared" si="9"/>
        <v>2.5</v>
      </c>
      <c r="AA65" s="74">
        <f t="shared" si="10"/>
        <v>1.8</v>
      </c>
      <c r="AB65" s="177">
        <f>IF('Indicator Data'!CH68="No data","x",ROUND(IF('Indicator Data'!CH68&gt;AB$195,0,IF('Indicator Data'!CH68&lt;AB$194,10,(AB$195-'Indicator Data'!CH68)/(AB$195-AB$194)*10)),1))</f>
        <v>3.4</v>
      </c>
    </row>
    <row r="66" spans="1:28" s="2" customFormat="1" x14ac:dyDescent="0.3">
      <c r="A66" s="98" t="str">
        <f>'Indicator Data'!A69</f>
        <v>Germany</v>
      </c>
      <c r="B66" s="27" t="str">
        <f>'Indicator Data'!B69</f>
        <v>DEU</v>
      </c>
      <c r="C66" s="72">
        <f>IF('Indicator Data'!BR69="No data","x",ROUND(IF('Indicator Data'!BR69&gt;C$195,0,IF('Indicator Data'!BR69&lt;C$194,10,(C$195-'Indicator Data'!BR69)/(C$195-C$194)*10)),1))</f>
        <v>2.7</v>
      </c>
      <c r="D66" s="73">
        <f t="shared" si="2"/>
        <v>2.7</v>
      </c>
      <c r="E66" s="72">
        <f>IF('Indicator Data'!BT69="No data","x",ROUND(IF('Indicator Data'!BT69&gt;E$195,0,IF('Indicator Data'!BT69&lt;E$194,10,(E$195-'Indicator Data'!BT69)/(E$195-E$194)*10)),1))</f>
        <v>2</v>
      </c>
      <c r="F66" s="72">
        <f>IF('Indicator Data'!BS69="No data","x",ROUND(IF('Indicator Data'!BS69&gt;F$195,0,IF('Indicator Data'!BS69&lt;F$194,10,(F$195-'Indicator Data'!BS69)/(F$195-F$194)*10)),1))</f>
        <v>1.8</v>
      </c>
      <c r="G66" s="73">
        <f t="shared" si="3"/>
        <v>1.9</v>
      </c>
      <c r="H66" s="74">
        <f t="shared" si="4"/>
        <v>2.2999999999999998</v>
      </c>
      <c r="I66" s="72" t="str">
        <f>IF('Indicator Data'!BV69="No data","x",ROUND(IF('Indicator Data'!BV69^2&gt;I$195,0,IF('Indicator Data'!BV69^2&lt;I$194,10,(I$195-'Indicator Data'!BV69^2)/(I$195-I$194)*10)),1))</f>
        <v>x</v>
      </c>
      <c r="J66" s="72">
        <f>IF(OR('Indicator Data'!BU69=0,'Indicator Data'!BU69="No data"),"x",ROUND(IF('Indicator Data'!BU69&gt;J$195,0,IF('Indicator Data'!BU69&lt;J$194,10,(J$195-'Indicator Data'!BU69)/(J$195-J$194)*10)),1))</f>
        <v>0</v>
      </c>
      <c r="K66" s="72">
        <f>IF('Indicator Data'!BW69="No data","x",ROUND(IF('Indicator Data'!BW69&gt;K$195,0,IF('Indicator Data'!BW69&lt;K$194,10,(K$195-'Indicator Data'!BW69)/(K$195-K$194)*10)),1))</f>
        <v>1</v>
      </c>
      <c r="L66" s="72">
        <f>IF('Indicator Data'!BX69="No data","x",ROUND(IF('Indicator Data'!BX69&gt;L$195,0,IF('Indicator Data'!BX69&lt;L$194,10,(L$195-'Indicator Data'!BX69)/(L$195-L$194)*10)),1))</f>
        <v>3.6</v>
      </c>
      <c r="M66" s="73">
        <f t="shared" si="5"/>
        <v>1.5</v>
      </c>
      <c r="N66" s="115">
        <f>IF('Indicator Data'!BY69="No data","x",'Indicator Data'!BY69/'Indicator Data'!CL69*100)</f>
        <v>516.39555899819266</v>
      </c>
      <c r="O66" s="72">
        <f t="shared" si="6"/>
        <v>0</v>
      </c>
      <c r="P66" s="72">
        <f>IF('Indicator Data'!BZ69="No data","x",ROUND(IF('Indicator Data'!BZ69&gt;P$195,0,IF('Indicator Data'!BZ69&lt;P$194,10,(P$195-'Indicator Data'!BZ69)/(P$195-P$194)*10)),1))</f>
        <v>0.1</v>
      </c>
      <c r="Q66" s="72">
        <f>IF('Indicator Data'!CA69="No data","x",ROUND(IF('Indicator Data'!CA69&gt;Q$195,0,IF('Indicator Data'!CA69&lt;Q$194,10,(Q$195-'Indicator Data'!CA69)/(Q$195-Q$194)*10)),1))</f>
        <v>0</v>
      </c>
      <c r="R66" s="73">
        <f t="shared" si="7"/>
        <v>0</v>
      </c>
      <c r="S66" s="72">
        <f>IF('Indicator Data'!CB69="No data","x",ROUND(IF('Indicator Data'!CB69&gt;S$195,0,IF('Indicator Data'!CB69&lt;S$194,10,(S$195-'Indicator Data'!CB69)/(S$195-S$194)*10)),1))</f>
        <v>0</v>
      </c>
      <c r="T66" s="115">
        <f>IF('Indicator Data'!CC69="No data","x",ROUND(IF('Indicator Data'!CC69&gt;T$195,0,IF('Indicator Data'!CC69&lt;T$194,10,(T$195-'Indicator Data'!CC69)/(T$195-T$194)*10)),1))</f>
        <v>0.7</v>
      </c>
      <c r="U66" s="115">
        <f>IF('Indicator Data'!CD69="No data","x",ROUND(IF('Indicator Data'!CD69&gt;U$195,0,IF('Indicator Data'!CD69&lt;U$194,10,(U$195-'Indicator Data'!CD69)/(U$195-U$194)*10)),1))</f>
        <v>1</v>
      </c>
      <c r="V66" s="115">
        <f>IF('Indicator Data'!CE69="No data","x",ROUND(IF('Indicator Data'!CE69&gt;V$195,0,IF('Indicator Data'!CE69&lt;V$194,10,(V$195-'Indicator Data'!CE69)/(V$195-V$194)*10)),1))</f>
        <v>2.5</v>
      </c>
      <c r="W66" s="72">
        <f t="shared" si="8"/>
        <v>1.4000000000000001</v>
      </c>
      <c r="X66" s="72">
        <f>IF('Indicator Data'!CF69="No data","x",ROUND(IF('Indicator Data'!CF69&gt;X$195,0,IF('Indicator Data'!CF69&lt;X$194,10,(X$195-'Indicator Data'!CF69)/(X$195-X$194)*10)),1))</f>
        <v>0</v>
      </c>
      <c r="Y66" s="72">
        <f>IF('Indicator Data'!CG69="No data","x",ROUND(IF('Indicator Data'!CG69&gt;Y$195,10,IF('Indicator Data'!CG69&lt;Y$194,0,10-(Y$195-'Indicator Data'!CG69)/(Y$195-Y$194)*10)),1))</f>
        <v>0.1</v>
      </c>
      <c r="Z66" s="73">
        <f t="shared" si="9"/>
        <v>0.4</v>
      </c>
      <c r="AA66" s="74">
        <f t="shared" si="10"/>
        <v>0.6</v>
      </c>
      <c r="AB66" s="177">
        <f>IF('Indicator Data'!CH69="No data","x",ROUND(IF('Indicator Data'!CH69&gt;AB$195,0,IF('Indicator Data'!CH69&lt;AB$194,10,(AB$195-'Indicator Data'!CH69)/(AB$195-AB$194)*10)),1))</f>
        <v>0.9</v>
      </c>
    </row>
    <row r="67" spans="1:28" s="2" customFormat="1" x14ac:dyDescent="0.3">
      <c r="A67" s="98" t="str">
        <f>'Indicator Data'!A70</f>
        <v>Ghana</v>
      </c>
      <c r="B67" s="27" t="str">
        <f>'Indicator Data'!B70</f>
        <v>GHA</v>
      </c>
      <c r="C67" s="72">
        <f>IF('Indicator Data'!BR70="No data","x",ROUND(IF('Indicator Data'!BR70&gt;C$195,0,IF('Indicator Data'!BR70&lt;C$194,10,(C$195-'Indicator Data'!BR70)/(C$195-C$194)*10)),1))</f>
        <v>3.4</v>
      </c>
      <c r="D67" s="73">
        <f t="shared" si="2"/>
        <v>3.4</v>
      </c>
      <c r="E67" s="72">
        <f>IF('Indicator Data'!BT70="No data","x",ROUND(IF('Indicator Data'!BT70&gt;E$195,0,IF('Indicator Data'!BT70&lt;E$194,10,(E$195-'Indicator Data'!BT70)/(E$195-E$194)*10)),1))</f>
        <v>5.9</v>
      </c>
      <c r="F67" s="72">
        <f>IF('Indicator Data'!BS70="No data","x",ROUND(IF('Indicator Data'!BS70&gt;F$195,0,IF('Indicator Data'!BS70&lt;F$194,10,(F$195-'Indicator Data'!BS70)/(F$195-F$194)*10)),1))</f>
        <v>5.4</v>
      </c>
      <c r="G67" s="73">
        <f t="shared" si="3"/>
        <v>5.7</v>
      </c>
      <c r="H67" s="74">
        <f t="shared" si="4"/>
        <v>4.5999999999999996</v>
      </c>
      <c r="I67" s="72">
        <f>IF('Indicator Data'!BV70="No data","x",ROUND(IF('Indicator Data'!BV70^2&gt;I$195,0,IF('Indicator Data'!BV70^2&lt;I$194,10,(I$195-'Indicator Data'!BV70^2)/(I$195-I$194)*10)),1))</f>
        <v>4.0999999999999996</v>
      </c>
      <c r="J67" s="72">
        <f>IF(OR('Indicator Data'!BU70=0,'Indicator Data'!BU70="No data"),"x",ROUND(IF('Indicator Data'!BU70&gt;J$195,0,IF('Indicator Data'!BU70&lt;J$194,10,(J$195-'Indicator Data'!BU70)/(J$195-J$194)*10)),1))</f>
        <v>2.1</v>
      </c>
      <c r="K67" s="72">
        <f>IF('Indicator Data'!BW70="No data","x",ROUND(IF('Indicator Data'!BW70&gt;K$195,0,IF('Indicator Data'!BW70&lt;K$194,10,(K$195-'Indicator Data'!BW70)/(K$195-K$194)*10)),1))</f>
        <v>6.1</v>
      </c>
      <c r="L67" s="72">
        <f>IF('Indicator Data'!BX70="No data","x",ROUND(IF('Indicator Data'!BX70&gt;L$195,0,IF('Indicator Data'!BX70&lt;L$194,10,(L$195-'Indicator Data'!BX70)/(L$195-L$194)*10)),1))</f>
        <v>3.2</v>
      </c>
      <c r="M67" s="73">
        <f t="shared" si="5"/>
        <v>3.9</v>
      </c>
      <c r="N67" s="115">
        <f>IF('Indicator Data'!BY70="No data","x",'Indicator Data'!BY70/'Indicator Data'!CL70*100)</f>
        <v>18.458293047376287</v>
      </c>
      <c r="O67" s="72">
        <f t="shared" si="6"/>
        <v>8.1999999999999993</v>
      </c>
      <c r="P67" s="72">
        <f>IF('Indicator Data'!BZ70="No data","x",ROUND(IF('Indicator Data'!BZ70&gt;P$195,0,IF('Indicator Data'!BZ70&lt;P$194,10,(P$195-'Indicator Data'!BZ70)/(P$195-P$194)*10)),1))</f>
        <v>9.1</v>
      </c>
      <c r="Q67" s="72">
        <f>IF('Indicator Data'!CA70="No data","x",ROUND(IF('Indicator Data'!CA70&gt;Q$195,0,IF('Indicator Data'!CA70&lt;Q$194,10,(Q$195-'Indicator Data'!CA70)/(Q$195-Q$194)*10)),1))</f>
        <v>3.7</v>
      </c>
      <c r="R67" s="73">
        <f t="shared" si="7"/>
        <v>7</v>
      </c>
      <c r="S67" s="72">
        <f>IF('Indicator Data'!CB70="No data","x",ROUND(IF('Indicator Data'!CB70&gt;S$195,0,IF('Indicator Data'!CB70&lt;S$194,10,(S$195-'Indicator Data'!CB70)/(S$195-S$194)*10)),1))</f>
        <v>9.6</v>
      </c>
      <c r="T67" s="115">
        <f>IF('Indicator Data'!CC70="No data","x",ROUND(IF('Indicator Data'!CC70&gt;T$195,0,IF('Indicator Data'!CC70&lt;T$194,10,(T$195-'Indicator Data'!CC70)/(T$195-T$194)*10)),1))</f>
        <v>0</v>
      </c>
      <c r="U67" s="115">
        <f>IF('Indicator Data'!CD70="No data","x",ROUND(IF('Indicator Data'!CD70&gt;U$195,0,IF('Indicator Data'!CD70&lt;U$194,10,(U$195-'Indicator Data'!CD70)/(U$195-U$194)*10)),1))</f>
        <v>2.7</v>
      </c>
      <c r="V67" s="115">
        <f>IF('Indicator Data'!CE70="No data","x",ROUND(IF('Indicator Data'!CE70&gt;V$195,0,IF('Indicator Data'!CE70&lt;V$194,10,(V$195-'Indicator Data'!CE70)/(V$195-V$194)*10)),1))</f>
        <v>0</v>
      </c>
      <c r="W67" s="72">
        <f t="shared" si="8"/>
        <v>0.9</v>
      </c>
      <c r="X67" s="72">
        <f>IF('Indicator Data'!CF70="No data","x",ROUND(IF('Indicator Data'!CF70&gt;X$195,0,IF('Indicator Data'!CF70&lt;X$194,10,(X$195-'Indicator Data'!CF70)/(X$195-X$194)*10)),1))</f>
        <v>9.5</v>
      </c>
      <c r="Y67" s="72">
        <f>IF('Indicator Data'!CG70="No data","x",ROUND(IF('Indicator Data'!CG70&gt;Y$195,10,IF('Indicator Data'!CG70&lt;Y$194,0,10-(Y$195-'Indicator Data'!CG70)/(Y$195-Y$194)*10)),1))</f>
        <v>3.4</v>
      </c>
      <c r="Z67" s="73">
        <f t="shared" ref="Z67:Z98" si="11">IF(AND(S67="x",W67="x",X67="x",Y67="x"),"x",ROUND(AVERAGE(S67,W67,X67,Y67),1))</f>
        <v>5.9</v>
      </c>
      <c r="AA67" s="74">
        <f t="shared" ref="AA67:AA98" si="12">ROUND(AVERAGE(R67,M67,Z67),1)</f>
        <v>5.6</v>
      </c>
      <c r="AB67" s="177">
        <f>IF('Indicator Data'!CH70="No data","x",ROUND(IF('Indicator Data'!CH70&gt;AB$195,0,IF('Indicator Data'!CH70&lt;AB$194,10,(AB$195-'Indicator Data'!CH70)/(AB$195-AB$194)*10)),1))</f>
        <v>5.3</v>
      </c>
    </row>
    <row r="68" spans="1:28" s="2" customFormat="1" x14ac:dyDescent="0.3">
      <c r="A68" s="98" t="str">
        <f>'Indicator Data'!A71</f>
        <v>Greece</v>
      </c>
      <c r="B68" s="27" t="str">
        <f>'Indicator Data'!B71</f>
        <v>GRC</v>
      </c>
      <c r="C68" s="72">
        <f>IF('Indicator Data'!BR71="No data","x",ROUND(IF('Indicator Data'!BR71&gt;C$195,0,IF('Indicator Data'!BR71&lt;C$194,10,(C$195-'Indicator Data'!BR71)/(C$195-C$194)*10)),1))</f>
        <v>2.2999999999999998</v>
      </c>
      <c r="D68" s="73">
        <f t="shared" ref="D68:D131" si="13">IF(C68="x","x",C68)</f>
        <v>2.2999999999999998</v>
      </c>
      <c r="E68" s="72">
        <f>IF('Indicator Data'!BT71="No data","x",ROUND(IF('Indicator Data'!BT71&gt;E$195,0,IF('Indicator Data'!BT71&lt;E$194,10,(E$195-'Indicator Data'!BT71)/(E$195-E$194)*10)),1))</f>
        <v>5.2</v>
      </c>
      <c r="F68" s="72">
        <f>IF('Indicator Data'!BS71="No data","x",ROUND(IF('Indicator Data'!BS71&gt;F$195,0,IF('Indicator Data'!BS71&lt;F$194,10,(F$195-'Indicator Data'!BS71)/(F$195-F$194)*10)),1))</f>
        <v>4.3</v>
      </c>
      <c r="G68" s="73">
        <f t="shared" ref="G68:G131" si="14">IF(AND(E68="x",F68="x"),"x",ROUND(AVERAGE(E68,F68),1))</f>
        <v>4.8</v>
      </c>
      <c r="H68" s="74">
        <f t="shared" ref="H68:H131" si="15">ROUND(AVERAGE(D68,G68),1)</f>
        <v>3.6</v>
      </c>
      <c r="I68" s="72">
        <f>IF('Indicator Data'!BV71="No data","x",ROUND(IF('Indicator Data'!BV71^2&gt;I$195,0,IF('Indicator Data'!BV71^2&lt;I$194,10,(I$195-'Indicator Data'!BV71^2)/(I$195-I$194)*10)),1))</f>
        <v>0.6</v>
      </c>
      <c r="J68" s="72">
        <f>IF(OR('Indicator Data'!BU71=0,'Indicator Data'!BU71="No data"),"x",ROUND(IF('Indicator Data'!BU71&gt;J$195,0,IF('Indicator Data'!BU71&lt;J$194,10,(J$195-'Indicator Data'!BU71)/(J$195-J$194)*10)),1))</f>
        <v>0</v>
      </c>
      <c r="K68" s="72">
        <f>IF('Indicator Data'!BW71="No data","x",ROUND(IF('Indicator Data'!BW71&gt;K$195,0,IF('Indicator Data'!BW71&lt;K$194,10,(K$195-'Indicator Data'!BW71)/(K$195-K$194)*10)),1))</f>
        <v>2.7</v>
      </c>
      <c r="L68" s="72">
        <f>IF('Indicator Data'!BX71="No data","x",ROUND(IF('Indicator Data'!BX71&gt;L$195,0,IF('Indicator Data'!BX71&lt;L$194,10,(L$195-'Indicator Data'!BX71)/(L$195-L$194)*10)),1))</f>
        <v>4.3</v>
      </c>
      <c r="M68" s="73">
        <f t="shared" ref="M68:M131" si="16">IF(AND(I68="x",J68="x",K68="x",L68="x"),"x",ROUND(AVERAGE(I68,J68,K68,L68),1))</f>
        <v>1.9</v>
      </c>
      <c r="N68" s="115">
        <f>IF('Indicator Data'!BY71="No data","x",'Indicator Data'!BY71/'Indicator Data'!CL71*100)</f>
        <v>131.88518231186967</v>
      </c>
      <c r="O68" s="72">
        <f t="shared" ref="O68:O131" si="17">IF(N68="x","x",ROUND(IF(N68&gt;O$195,0,IF(N68&lt;O$194,10,(O$195-N68)/(O$195-O$194)*10)),1))</f>
        <v>0</v>
      </c>
      <c r="P68" s="72">
        <f>IF('Indicator Data'!BZ71="No data","x",ROUND(IF('Indicator Data'!BZ71&gt;P$195,0,IF('Indicator Data'!BZ71&lt;P$194,10,(P$195-'Indicator Data'!BZ71)/(P$195-P$194)*10)),1))</f>
        <v>0.1</v>
      </c>
      <c r="Q68" s="72">
        <f>IF('Indicator Data'!CA71="No data","x",ROUND(IF('Indicator Data'!CA71&gt;Q$195,0,IF('Indicator Data'!CA71&lt;Q$194,10,(Q$195-'Indicator Data'!CA71)/(Q$195-Q$194)*10)),1))</f>
        <v>0</v>
      </c>
      <c r="R68" s="73">
        <f t="shared" ref="R68:R131" si="18">IF(AND(O68="x",P68="x",Q68="x"),"x",ROUND(AVERAGE(O68,Q68,P68),1))</f>
        <v>0</v>
      </c>
      <c r="S68" s="72">
        <f>IF('Indicator Data'!CB71="No data","x",ROUND(IF('Indicator Data'!CB71&gt;S$195,0,IF('Indicator Data'!CB71&lt;S$194,10,(S$195-'Indicator Data'!CB71)/(S$195-S$194)*10)),1))</f>
        <v>0</v>
      </c>
      <c r="T68" s="115">
        <f>IF('Indicator Data'!CC71="No data","x",ROUND(IF('Indicator Data'!CC71&gt;T$195,0,IF('Indicator Data'!CC71&lt;T$194,10,(T$195-'Indicator Data'!CC71)/(T$195-T$194)*10)),1))</f>
        <v>0</v>
      </c>
      <c r="U68" s="115">
        <f>IF('Indicator Data'!CD71="No data","x",ROUND(IF('Indicator Data'!CD71&gt;U$195,0,IF('Indicator Data'!CD71&lt;U$194,10,(U$195-'Indicator Data'!CD71)/(U$195-U$194)*10)),1))</f>
        <v>2.7</v>
      </c>
      <c r="V68" s="115">
        <f>IF('Indicator Data'!CE71="No data","x",ROUND(IF('Indicator Data'!CE71&gt;V$195,0,IF('Indicator Data'!CE71&lt;V$194,10,(V$195-'Indicator Data'!CE71)/(V$195-V$194)*10)),1))</f>
        <v>0.5</v>
      </c>
      <c r="W68" s="72">
        <f t="shared" ref="W68:W131" si="19">IF(AND(T68="X",U68="x",V68="x"),"x",AVERAGE(T68:V68))</f>
        <v>1.0666666666666667</v>
      </c>
      <c r="X68" s="72">
        <f>IF('Indicator Data'!CF71="No data","x",ROUND(IF('Indicator Data'!CF71&gt;X$195,0,IF('Indicator Data'!CF71&lt;X$194,10,(X$195-'Indicator Data'!CF71)/(X$195-X$194)*10)),1))</f>
        <v>2.5</v>
      </c>
      <c r="Y68" s="72">
        <f>IF('Indicator Data'!CG71="No data","x",ROUND(IF('Indicator Data'!CG71&gt;Y$195,10,IF('Indicator Data'!CG71&lt;Y$194,0,10-(Y$195-'Indicator Data'!CG71)/(Y$195-Y$194)*10)),1))</f>
        <v>0</v>
      </c>
      <c r="Z68" s="73">
        <f t="shared" si="11"/>
        <v>0.9</v>
      </c>
      <c r="AA68" s="74">
        <f t="shared" si="12"/>
        <v>0.9</v>
      </c>
      <c r="AB68" s="177" t="str">
        <f>IF('Indicator Data'!CH71="No data","x",ROUND(IF('Indicator Data'!CH71&gt;AB$195,0,IF('Indicator Data'!CH71&lt;AB$194,10,(AB$195-'Indicator Data'!CH71)/(AB$195-AB$194)*10)),1))</f>
        <v>x</v>
      </c>
    </row>
    <row r="69" spans="1:28" s="2" customFormat="1" x14ac:dyDescent="0.3">
      <c r="A69" s="98" t="str">
        <f>'Indicator Data'!A72</f>
        <v>Grenada</v>
      </c>
      <c r="B69" s="27" t="str">
        <f>'Indicator Data'!B72</f>
        <v>GRD</v>
      </c>
      <c r="C69" s="72">
        <f>IF('Indicator Data'!BR72="No data","x",ROUND(IF('Indicator Data'!BR72&gt;C$195,0,IF('Indicator Data'!BR72&lt;C$194,10,(C$195-'Indicator Data'!BR72)/(C$195-C$194)*10)),1))</f>
        <v>4.7</v>
      </c>
      <c r="D69" s="73">
        <f t="shared" si="13"/>
        <v>4.7</v>
      </c>
      <c r="E69" s="72">
        <f>IF('Indicator Data'!BT72="No data","x",ROUND(IF('Indicator Data'!BT72&gt;E$195,0,IF('Indicator Data'!BT72&lt;E$194,10,(E$195-'Indicator Data'!BT72)/(E$195-E$194)*10)),1))</f>
        <v>4.7</v>
      </c>
      <c r="F69" s="72">
        <f>IF('Indicator Data'!BS72="No data","x",ROUND(IF('Indicator Data'!BS72&gt;F$195,0,IF('Indicator Data'!BS72&lt;F$194,10,(F$195-'Indicator Data'!BS72)/(F$195-F$194)*10)),1))</f>
        <v>5.5</v>
      </c>
      <c r="G69" s="73">
        <f t="shared" si="14"/>
        <v>5.0999999999999996</v>
      </c>
      <c r="H69" s="74">
        <f t="shared" si="15"/>
        <v>4.9000000000000004</v>
      </c>
      <c r="I69" s="72">
        <f>IF('Indicator Data'!BV72="No data","x",ROUND(IF('Indicator Data'!BV72^2&gt;I$195,0,IF('Indicator Data'!BV72^2&lt;I$194,10,(I$195-'Indicator Data'!BV72^2)/(I$195-I$194)*10)),1))</f>
        <v>0.3</v>
      </c>
      <c r="J69" s="72">
        <f>IF(OR('Indicator Data'!BU72=0,'Indicator Data'!BU72="No data"),"x",ROUND(IF('Indicator Data'!BU72&gt;J$195,0,IF('Indicator Data'!BU72&lt;J$194,10,(J$195-'Indicator Data'!BU72)/(J$195-J$194)*10)),1))</f>
        <v>0.5</v>
      </c>
      <c r="K69" s="72">
        <f>IF('Indicator Data'!BW72="No data","x",ROUND(IF('Indicator Data'!BW72&gt;K$195,0,IF('Indicator Data'!BW72&lt;K$194,10,(K$195-'Indicator Data'!BW72)/(K$195-K$194)*10)),1))</f>
        <v>4.0999999999999996</v>
      </c>
      <c r="L69" s="72">
        <f>IF('Indicator Data'!BX72="No data","x",ROUND(IF('Indicator Data'!BX72&gt;L$195,0,IF('Indicator Data'!BX72&lt;L$194,10,(L$195-'Indicator Data'!BX72)/(L$195-L$194)*10)),1))</f>
        <v>5</v>
      </c>
      <c r="M69" s="73">
        <f t="shared" si="16"/>
        <v>2.5</v>
      </c>
      <c r="N69" s="115">
        <f>IF('Indicator Data'!BY72="No data","x",'Indicator Data'!BY72/'Indicator Data'!CL72*100)</f>
        <v>232.35294117647061</v>
      </c>
      <c r="O69" s="72">
        <f t="shared" si="17"/>
        <v>0</v>
      </c>
      <c r="P69" s="72">
        <f>IF('Indicator Data'!BZ72="No data","x",ROUND(IF('Indicator Data'!BZ72&gt;P$195,0,IF('Indicator Data'!BZ72&lt;P$194,10,(P$195-'Indicator Data'!BZ72)/(P$195-P$194)*10)),1))</f>
        <v>0.9</v>
      </c>
      <c r="Q69" s="72">
        <f>IF('Indicator Data'!CA72="No data","x",ROUND(IF('Indicator Data'!CA72&gt;Q$195,0,IF('Indicator Data'!CA72&lt;Q$194,10,(Q$195-'Indicator Data'!CA72)/(Q$195-Q$194)*10)),1))</f>
        <v>0.9</v>
      </c>
      <c r="R69" s="73">
        <f t="shared" si="18"/>
        <v>0.6</v>
      </c>
      <c r="S69" s="72">
        <f>IF('Indicator Data'!CB72="No data","x",ROUND(IF('Indicator Data'!CB72&gt;S$195,0,IF('Indicator Data'!CB72&lt;S$194,10,(S$195-'Indicator Data'!CB72)/(S$195-S$194)*10)),1))</f>
        <v>6.4</v>
      </c>
      <c r="T69" s="115">
        <f>IF('Indicator Data'!CC72="No data","x",ROUND(IF('Indicator Data'!CC72&gt;T$195,0,IF('Indicator Data'!CC72&lt;T$194,10,(T$195-'Indicator Data'!CC72)/(T$195-T$194)*10)),1))</f>
        <v>0.5</v>
      </c>
      <c r="U69" s="115">
        <f>IF('Indicator Data'!CD72="No data","x",ROUND(IF('Indicator Data'!CD72&gt;U$195,0,IF('Indicator Data'!CD72&lt;U$194,10,(U$195-'Indicator Data'!CD72)/(U$195-U$194)*10)),1))</f>
        <v>3.4</v>
      </c>
      <c r="V69" s="115" t="str">
        <f>IF('Indicator Data'!CE72="No data","x",ROUND(IF('Indicator Data'!CE72&gt;V$195,0,IF('Indicator Data'!CE72&lt;V$194,10,(V$195-'Indicator Data'!CE72)/(V$195-V$194)*10)),1))</f>
        <v>x</v>
      </c>
      <c r="W69" s="72">
        <f t="shared" si="19"/>
        <v>1.95</v>
      </c>
      <c r="X69" s="72">
        <f>IF('Indicator Data'!CF72="No data","x",ROUND(IF('Indicator Data'!CF72&gt;X$195,0,IF('Indicator Data'!CF72&lt;X$194,10,(X$195-'Indicator Data'!CF72)/(X$195-X$194)*10)),1))</f>
        <v>7.6</v>
      </c>
      <c r="Y69" s="72">
        <f>IF('Indicator Data'!CG72="No data","x",ROUND(IF('Indicator Data'!CG72&gt;Y$195,10,IF('Indicator Data'!CG72&lt;Y$194,0,10-(Y$195-'Indicator Data'!CG72)/(Y$195-Y$194)*10)),1))</f>
        <v>0.3</v>
      </c>
      <c r="Z69" s="73">
        <f t="shared" si="11"/>
        <v>4.0999999999999996</v>
      </c>
      <c r="AA69" s="74">
        <f t="shared" si="12"/>
        <v>2.4</v>
      </c>
      <c r="AB69" s="177" t="str">
        <f>IF('Indicator Data'!CH72="No data","x",ROUND(IF('Indicator Data'!CH72&gt;AB$195,0,IF('Indicator Data'!CH72&lt;AB$194,10,(AB$195-'Indicator Data'!CH72)/(AB$195-AB$194)*10)),1))</f>
        <v>x</v>
      </c>
    </row>
    <row r="70" spans="1:28" s="2" customFormat="1" x14ac:dyDescent="0.3">
      <c r="A70" s="98" t="str">
        <f>'Indicator Data'!A73</f>
        <v>Guatemala</v>
      </c>
      <c r="B70" s="27" t="str">
        <f>'Indicator Data'!B73</f>
        <v>GTM</v>
      </c>
      <c r="C70" s="72">
        <f>IF('Indicator Data'!BR73="No data","x",ROUND(IF('Indicator Data'!BR73&gt;C$195,0,IF('Indicator Data'!BR73&lt;C$194,10,(C$195-'Indicator Data'!BR73)/(C$195-C$194)*10)),1))</f>
        <v>5.5</v>
      </c>
      <c r="D70" s="73">
        <f t="shared" si="13"/>
        <v>5.5</v>
      </c>
      <c r="E70" s="72">
        <f>IF('Indicator Data'!BT73="No data","x",ROUND(IF('Indicator Data'!BT73&gt;E$195,0,IF('Indicator Data'!BT73&lt;E$194,10,(E$195-'Indicator Data'!BT73)/(E$195-E$194)*10)),1))</f>
        <v>7.4</v>
      </c>
      <c r="F70" s="72">
        <f>IF('Indicator Data'!BS73="No data","x",ROUND(IF('Indicator Data'!BS73&gt;F$195,0,IF('Indicator Data'!BS73&lt;F$194,10,(F$195-'Indicator Data'!BS73)/(F$195-F$194)*10)),1))</f>
        <v>6.4</v>
      </c>
      <c r="G70" s="73">
        <f t="shared" si="14"/>
        <v>6.9</v>
      </c>
      <c r="H70" s="74">
        <f t="shared" si="15"/>
        <v>6.2</v>
      </c>
      <c r="I70" s="72">
        <f>IF('Indicator Data'!BV73="No data","x",ROUND(IF('Indicator Data'!BV73^2&gt;I$195,0,IF('Indicator Data'!BV73^2&lt;I$194,10,(I$195-'Indicator Data'!BV73^2)/(I$195-I$194)*10)),1))</f>
        <v>3.7</v>
      </c>
      <c r="J70" s="72">
        <f>IF(OR('Indicator Data'!BU73=0,'Indicator Data'!BU73="No data"),"x",ROUND(IF('Indicator Data'!BU73&gt;J$195,0,IF('Indicator Data'!BU73&lt;J$194,10,(J$195-'Indicator Data'!BU73)/(J$195-J$194)*10)),1))</f>
        <v>0.7</v>
      </c>
      <c r="K70" s="72">
        <f>IF('Indicator Data'!BW73="No data","x",ROUND(IF('Indicator Data'!BW73&gt;K$195,0,IF('Indicator Data'!BW73&lt;K$194,10,(K$195-'Indicator Data'!BW73)/(K$195-K$194)*10)),1))</f>
        <v>3.5</v>
      </c>
      <c r="L70" s="72">
        <f>IF('Indicator Data'!BX73="No data","x",ROUND(IF('Indicator Data'!BX73&gt;L$195,0,IF('Indicator Data'!BX73&lt;L$194,10,(L$195-'Indicator Data'!BX73)/(L$195-L$194)*10)),1))</f>
        <v>4.2</v>
      </c>
      <c r="M70" s="73">
        <f t="shared" si="16"/>
        <v>3</v>
      </c>
      <c r="N70" s="115">
        <f>IF('Indicator Data'!BY73="No data","x",'Indicator Data'!BY73/'Indicator Data'!CL73*100)</f>
        <v>19.596864501679732</v>
      </c>
      <c r="O70" s="72">
        <f t="shared" si="17"/>
        <v>8.1</v>
      </c>
      <c r="P70" s="72">
        <f>IF('Indicator Data'!BZ73="No data","x",ROUND(IF('Indicator Data'!BZ73&gt;P$195,0,IF('Indicator Data'!BZ73&lt;P$194,10,(P$195-'Indicator Data'!BZ73)/(P$195-P$194)*10)),1))</f>
        <v>3.9</v>
      </c>
      <c r="Q70" s="72">
        <f>IF('Indicator Data'!CA73="No data","x",ROUND(IF('Indicator Data'!CA73&gt;Q$195,0,IF('Indicator Data'!CA73&lt;Q$194,10,(Q$195-'Indicator Data'!CA73)/(Q$195-Q$194)*10)),1))</f>
        <v>1.2</v>
      </c>
      <c r="R70" s="73">
        <f t="shared" si="18"/>
        <v>4.4000000000000004</v>
      </c>
      <c r="S70" s="72">
        <f>IF('Indicator Data'!CB73="No data","x",ROUND(IF('Indicator Data'!CB73&gt;S$195,0,IF('Indicator Data'!CB73&lt;S$194,10,(S$195-'Indicator Data'!CB73)/(S$195-S$194)*10)),1))</f>
        <v>9.1</v>
      </c>
      <c r="T70" s="115">
        <f>IF('Indicator Data'!CC73="No data","x",ROUND(IF('Indicator Data'!CC73&gt;T$195,0,IF('Indicator Data'!CC73&lt;T$194,10,(T$195-'Indicator Data'!CC73)/(T$195-T$194)*10)),1))</f>
        <v>2.9</v>
      </c>
      <c r="U70" s="115">
        <f>IF('Indicator Data'!CD73="No data","x",ROUND(IF('Indicator Data'!CD73&gt;U$195,0,IF('Indicator Data'!CD73&lt;U$194,10,(U$195-'Indicator Data'!CD73)/(U$195-U$194)*10)),1))</f>
        <v>3.1</v>
      </c>
      <c r="V70" s="115">
        <f>IF('Indicator Data'!CE73="No data","x",ROUND(IF('Indicator Data'!CE73&gt;V$195,0,IF('Indicator Data'!CE73&lt;V$194,10,(V$195-'Indicator Data'!CE73)/(V$195-V$194)*10)),1))</f>
        <v>2.5</v>
      </c>
      <c r="W70" s="72">
        <f t="shared" si="19"/>
        <v>2.8333333333333335</v>
      </c>
      <c r="X70" s="72">
        <f>IF('Indicator Data'!CF73="No data","x",ROUND(IF('Indicator Data'!CF73&gt;X$195,0,IF('Indicator Data'!CF73&lt;X$194,10,(X$195-'Indicator Data'!CF73)/(X$195-X$194)*10)),1))</f>
        <v>8.6</v>
      </c>
      <c r="Y70" s="72">
        <f>IF('Indicator Data'!CG73="No data","x",ROUND(IF('Indicator Data'!CG73&gt;Y$195,10,IF('Indicator Data'!CG73&lt;Y$194,0,10-(Y$195-'Indicator Data'!CG73)/(Y$195-Y$194)*10)),1))</f>
        <v>1.1000000000000001</v>
      </c>
      <c r="Z70" s="73">
        <f t="shared" si="11"/>
        <v>5.4</v>
      </c>
      <c r="AA70" s="74">
        <f t="shared" si="12"/>
        <v>4.3</v>
      </c>
      <c r="AB70" s="177">
        <f>IF('Indicator Data'!CH73="No data","x",ROUND(IF('Indicator Data'!CH73&gt;AB$195,0,IF('Indicator Data'!CH73&lt;AB$194,10,(AB$195-'Indicator Data'!CH73)/(AB$195-AB$194)*10)),1))</f>
        <v>3.8</v>
      </c>
    </row>
    <row r="71" spans="1:28" s="2" customFormat="1" x14ac:dyDescent="0.3">
      <c r="A71" s="98" t="str">
        <f>'Indicator Data'!A74</f>
        <v>Guinea</v>
      </c>
      <c r="B71" s="27" t="str">
        <f>'Indicator Data'!B74</f>
        <v>GIN</v>
      </c>
      <c r="C71" s="72">
        <f>IF('Indicator Data'!BR74="No data","x",ROUND(IF('Indicator Data'!BR74&gt;C$195,0,IF('Indicator Data'!BR74&lt;C$194,10,(C$195-'Indicator Data'!BR74)/(C$195-C$194)*10)),1))</f>
        <v>5</v>
      </c>
      <c r="D71" s="73">
        <f t="shared" si="13"/>
        <v>5</v>
      </c>
      <c r="E71" s="72">
        <f>IF('Indicator Data'!BT74="No data","x",ROUND(IF('Indicator Data'!BT74&gt;E$195,0,IF('Indicator Data'!BT74&lt;E$194,10,(E$195-'Indicator Data'!BT74)/(E$195-E$194)*10)),1))</f>
        <v>7.1</v>
      </c>
      <c r="F71" s="72">
        <f>IF('Indicator Data'!BS74="No data","x",ROUND(IF('Indicator Data'!BS74&gt;F$195,0,IF('Indicator Data'!BS74&lt;F$194,10,(F$195-'Indicator Data'!BS74)/(F$195-F$194)*10)),1))</f>
        <v>6.9</v>
      </c>
      <c r="G71" s="73">
        <f t="shared" si="14"/>
        <v>7</v>
      </c>
      <c r="H71" s="74">
        <f t="shared" si="15"/>
        <v>6</v>
      </c>
      <c r="I71" s="72">
        <f>IF('Indicator Data'!BV74="No data","x",ROUND(IF('Indicator Data'!BV74^2&gt;I$195,0,IF('Indicator Data'!BV74^2&lt;I$194,10,(I$195-'Indicator Data'!BV74^2)/(I$195-I$194)*10)),1))</f>
        <v>9.9</v>
      </c>
      <c r="J71" s="72">
        <f>IF(OR('Indicator Data'!BU74=0,'Indicator Data'!BU74="No data"),"x",ROUND(IF('Indicator Data'!BU74&gt;J$195,0,IF('Indicator Data'!BU74&lt;J$194,10,(J$195-'Indicator Data'!BU74)/(J$195-J$194)*10)),1))</f>
        <v>6.5</v>
      </c>
      <c r="K71" s="72">
        <f>IF('Indicator Data'!BW74="No data","x",ROUND(IF('Indicator Data'!BW74&gt;K$195,0,IF('Indicator Data'!BW74&lt;K$194,10,(K$195-'Indicator Data'!BW74)/(K$195-K$194)*10)),1))</f>
        <v>8.1999999999999993</v>
      </c>
      <c r="L71" s="72">
        <f>IF('Indicator Data'!BX74="No data","x",ROUND(IF('Indicator Data'!BX74&gt;L$195,0,IF('Indicator Data'!BX74&lt;L$194,10,(L$195-'Indicator Data'!BX74)/(L$195-L$194)*10)),1))</f>
        <v>5.3</v>
      </c>
      <c r="M71" s="73">
        <f t="shared" si="16"/>
        <v>7.5</v>
      </c>
      <c r="N71" s="115">
        <f>IF('Indicator Data'!BY74="No data","x",'Indicator Data'!BY74/'Indicator Data'!CL74*100)</f>
        <v>13.836887514243854</v>
      </c>
      <c r="O71" s="72">
        <f t="shared" si="17"/>
        <v>8.6999999999999993</v>
      </c>
      <c r="P71" s="72">
        <f>IF('Indicator Data'!BZ74="No data","x",ROUND(IF('Indicator Data'!BZ74&gt;P$195,0,IF('Indicator Data'!BZ74&lt;P$194,10,(P$195-'Indicator Data'!BZ74)/(P$195-P$194)*10)),1))</f>
        <v>8.6</v>
      </c>
      <c r="Q71" s="72">
        <f>IF('Indicator Data'!CA74="No data","x",ROUND(IF('Indicator Data'!CA74&gt;Q$195,0,IF('Indicator Data'!CA74&lt;Q$194,10,(Q$195-'Indicator Data'!CA74)/(Q$195-Q$194)*10)),1))</f>
        <v>7.6</v>
      </c>
      <c r="R71" s="73">
        <f t="shared" si="18"/>
        <v>8.3000000000000007</v>
      </c>
      <c r="S71" s="72">
        <f>IF('Indicator Data'!CB74="No data","x",ROUND(IF('Indicator Data'!CB74&gt;S$195,0,IF('Indicator Data'!CB74&lt;S$194,10,(S$195-'Indicator Data'!CB74)/(S$195-S$194)*10)),1))</f>
        <v>9.8000000000000007</v>
      </c>
      <c r="T71" s="115">
        <f>IF('Indicator Data'!CC74="No data","x",ROUND(IF('Indicator Data'!CC74&gt;T$195,0,IF('Indicator Data'!CC74&lt;T$194,10,(T$195-'Indicator Data'!CC74)/(T$195-T$194)*10)),1))</f>
        <v>9.1999999999999993</v>
      </c>
      <c r="U71" s="115" t="str">
        <f>IF('Indicator Data'!CD74="No data","x",ROUND(IF('Indicator Data'!CD74&gt;U$195,0,IF('Indicator Data'!CD74&lt;U$194,10,(U$195-'Indicator Data'!CD74)/(U$195-U$194)*10)),1))</f>
        <v>x</v>
      </c>
      <c r="V71" s="115" t="str">
        <f>IF('Indicator Data'!CE74="No data","x",ROUND(IF('Indicator Data'!CE74&gt;V$195,0,IF('Indicator Data'!CE74&lt;V$194,10,(V$195-'Indicator Data'!CE74)/(V$195-V$194)*10)),1))</f>
        <v>x</v>
      </c>
      <c r="W71" s="72">
        <f t="shared" si="19"/>
        <v>9.1999999999999993</v>
      </c>
      <c r="X71" s="72">
        <f>IF('Indicator Data'!CF74="No data","x",ROUND(IF('Indicator Data'!CF74&gt;X$195,0,IF('Indicator Data'!CF74&lt;X$194,10,(X$195-'Indicator Data'!CF74)/(X$195-X$194)*10)),1))</f>
        <v>9.8000000000000007</v>
      </c>
      <c r="Y71" s="72">
        <f>IF('Indicator Data'!CG74="No data","x",ROUND(IF('Indicator Data'!CG74&gt;Y$195,10,IF('Indicator Data'!CG74&lt;Y$194,0,10-(Y$195-'Indicator Data'!CG74)/(Y$195-Y$194)*10)),1))</f>
        <v>6.4</v>
      </c>
      <c r="Z71" s="73">
        <f t="shared" si="11"/>
        <v>8.8000000000000007</v>
      </c>
      <c r="AA71" s="74">
        <f t="shared" si="12"/>
        <v>8.1999999999999993</v>
      </c>
      <c r="AB71" s="177">
        <f>IF('Indicator Data'!CH74="No data","x",ROUND(IF('Indicator Data'!CH74&gt;AB$195,0,IF('Indicator Data'!CH74&lt;AB$194,10,(AB$195-'Indicator Data'!CH74)/(AB$195-AB$194)*10)),1))</f>
        <v>4.5</v>
      </c>
    </row>
    <row r="72" spans="1:28" s="2" customFormat="1" x14ac:dyDescent="0.3">
      <c r="A72" s="98" t="str">
        <f>'Indicator Data'!A75</f>
        <v>Guinea-Bissau</v>
      </c>
      <c r="B72" s="27" t="str">
        <f>'Indicator Data'!B75</f>
        <v>GNB</v>
      </c>
      <c r="C72" s="72">
        <f>IF('Indicator Data'!BR75="No data","x",ROUND(IF('Indicator Data'!BR75&gt;C$195,0,IF('Indicator Data'!BR75&lt;C$194,10,(C$195-'Indicator Data'!BR75)/(C$195-C$194)*10)),1))</f>
        <v>7.8</v>
      </c>
      <c r="D72" s="73">
        <f t="shared" si="13"/>
        <v>7.8</v>
      </c>
      <c r="E72" s="72">
        <f>IF('Indicator Data'!BT75="No data","x",ROUND(IF('Indicator Data'!BT75&gt;E$195,0,IF('Indicator Data'!BT75&lt;E$194,10,(E$195-'Indicator Data'!BT75)/(E$195-E$194)*10)),1))</f>
        <v>8.1999999999999993</v>
      </c>
      <c r="F72" s="72">
        <f>IF('Indicator Data'!BS75="No data","x",ROUND(IF('Indicator Data'!BS75&gt;F$195,0,IF('Indicator Data'!BS75&lt;F$194,10,(F$195-'Indicator Data'!BS75)/(F$195-F$194)*10)),1))</f>
        <v>8</v>
      </c>
      <c r="G72" s="73">
        <f t="shared" si="14"/>
        <v>8.1</v>
      </c>
      <c r="H72" s="74">
        <f t="shared" si="15"/>
        <v>8</v>
      </c>
      <c r="I72" s="72">
        <f>IF('Indicator Data'!BV75="No data","x",ROUND(IF('Indicator Data'!BV75^2&gt;I$195,0,IF('Indicator Data'!BV75^2&lt;I$194,10,(I$195-'Indicator Data'!BV75^2)/(I$195-I$194)*10)),1))</f>
        <v>8.6999999999999993</v>
      </c>
      <c r="J72" s="72">
        <f>IF(OR('Indicator Data'!BU75=0,'Indicator Data'!BU75="No data"),"x",ROUND(IF('Indicator Data'!BU75&gt;J$195,0,IF('Indicator Data'!BU75&lt;J$194,10,(J$195-'Indicator Data'!BU75)/(J$195-J$194)*10)),1))</f>
        <v>7.4</v>
      </c>
      <c r="K72" s="72">
        <f>IF('Indicator Data'!BW75="No data","x",ROUND(IF('Indicator Data'!BW75&gt;K$195,0,IF('Indicator Data'!BW75&lt;K$194,10,(K$195-'Indicator Data'!BW75)/(K$195-K$194)*10)),1))</f>
        <v>9.6</v>
      </c>
      <c r="L72" s="72">
        <f>IF('Indicator Data'!BX75="No data","x",ROUND(IF('Indicator Data'!BX75&gt;L$195,0,IF('Indicator Data'!BX75&lt;L$194,10,(L$195-'Indicator Data'!BX75)/(L$195-L$194)*10)),1))</f>
        <v>6.2</v>
      </c>
      <c r="M72" s="73">
        <f t="shared" si="16"/>
        <v>8</v>
      </c>
      <c r="N72" s="115">
        <f>IF('Indicator Data'!BY75="No data","x",'Indicator Data'!BY75/'Indicator Data'!CL75*100)</f>
        <v>12.091038406827881</v>
      </c>
      <c r="O72" s="72">
        <f t="shared" si="17"/>
        <v>8.9</v>
      </c>
      <c r="P72" s="72">
        <f>IF('Indicator Data'!BZ75="No data","x",ROUND(IF('Indicator Data'!BZ75&gt;P$195,0,IF('Indicator Data'!BZ75&lt;P$194,10,(P$195-'Indicator Data'!BZ75)/(P$195-P$194)*10)),1))</f>
        <v>8.8000000000000007</v>
      </c>
      <c r="Q72" s="72">
        <f>IF('Indicator Data'!CA75="No data","x",ROUND(IF('Indicator Data'!CA75&gt;Q$195,0,IF('Indicator Data'!CA75&lt;Q$194,10,(Q$195-'Indicator Data'!CA75)/(Q$195-Q$194)*10)),1))</f>
        <v>6.7</v>
      </c>
      <c r="R72" s="73">
        <f t="shared" si="18"/>
        <v>8.1</v>
      </c>
      <c r="S72" s="72">
        <f>IF('Indicator Data'!CB75="No data","x",ROUND(IF('Indicator Data'!CB75&gt;S$195,0,IF('Indicator Data'!CB75&lt;S$194,10,(S$195-'Indicator Data'!CB75)/(S$195-S$194)*10)),1))</f>
        <v>9.5</v>
      </c>
      <c r="T72" s="115">
        <f>IF('Indicator Data'!CC75="No data","x",ROUND(IF('Indicator Data'!CC75&gt;T$195,0,IF('Indicator Data'!CC75&lt;T$194,10,(T$195-'Indicator Data'!CC75)/(T$195-T$194)*10)),1))</f>
        <v>2</v>
      </c>
      <c r="U72" s="115" t="str">
        <f>IF('Indicator Data'!CD75="No data","x",ROUND(IF('Indicator Data'!CD75&gt;U$195,0,IF('Indicator Data'!CD75&lt;U$194,10,(U$195-'Indicator Data'!CD75)/(U$195-U$194)*10)),1))</f>
        <v>x</v>
      </c>
      <c r="V72" s="115">
        <f>IF('Indicator Data'!CE75="No data","x",ROUND(IF('Indicator Data'!CE75&gt;V$195,0,IF('Indicator Data'!CE75&lt;V$194,10,(V$195-'Indicator Data'!CE75)/(V$195-V$194)*10)),1))</f>
        <v>2</v>
      </c>
      <c r="W72" s="72">
        <f t="shared" si="19"/>
        <v>2</v>
      </c>
      <c r="X72" s="72">
        <f>IF('Indicator Data'!CF75="No data","x",ROUND(IF('Indicator Data'!CF75&gt;X$195,0,IF('Indicator Data'!CF75&lt;X$194,10,(X$195-'Indicator Data'!CF75)/(X$195-X$194)*10)),1))</f>
        <v>9.8000000000000007</v>
      </c>
      <c r="Y72" s="72">
        <f>IF('Indicator Data'!CG75="No data","x",ROUND(IF('Indicator Data'!CG75&gt;Y$195,10,IF('Indicator Data'!CG75&lt;Y$194,0,10-(Y$195-'Indicator Data'!CG75)/(Y$195-Y$194)*10)),1))</f>
        <v>7.4</v>
      </c>
      <c r="Z72" s="73">
        <f t="shared" si="11"/>
        <v>7.2</v>
      </c>
      <c r="AA72" s="74">
        <f t="shared" si="12"/>
        <v>7.8</v>
      </c>
      <c r="AB72" s="177">
        <f>IF('Indicator Data'!CH75="No data","x",ROUND(IF('Indicator Data'!CH75&gt;AB$195,0,IF('Indicator Data'!CH75&lt;AB$194,10,(AB$195-'Indicator Data'!CH75)/(AB$195-AB$194)*10)),1))</f>
        <v>6</v>
      </c>
    </row>
    <row r="73" spans="1:28" s="2" customFormat="1" x14ac:dyDescent="0.3">
      <c r="A73" s="98" t="str">
        <f>'Indicator Data'!A76</f>
        <v>Guyana</v>
      </c>
      <c r="B73" s="27" t="str">
        <f>'Indicator Data'!B76</f>
        <v>GUY</v>
      </c>
      <c r="C73" s="72" t="str">
        <f>IF('Indicator Data'!BR76="No data","x",ROUND(IF('Indicator Data'!BR76&gt;C$195,0,IF('Indicator Data'!BR76&lt;C$194,10,(C$195-'Indicator Data'!BR76)/(C$195-C$194)*10)),1))</f>
        <v>x</v>
      </c>
      <c r="D73" s="73" t="str">
        <f t="shared" si="13"/>
        <v>x</v>
      </c>
      <c r="E73" s="72">
        <f>IF('Indicator Data'!BT76="No data","x",ROUND(IF('Indicator Data'!BT76&gt;E$195,0,IF('Indicator Data'!BT76&lt;E$194,10,(E$195-'Indicator Data'!BT76)/(E$195-E$194)*10)),1))</f>
        <v>6</v>
      </c>
      <c r="F73" s="72">
        <f>IF('Indicator Data'!BS76="No data","x",ROUND(IF('Indicator Data'!BS76&gt;F$195,0,IF('Indicator Data'!BS76&lt;F$194,10,(F$195-'Indicator Data'!BS76)/(F$195-F$194)*10)),1))</f>
        <v>5.5</v>
      </c>
      <c r="G73" s="73">
        <f t="shared" si="14"/>
        <v>5.8</v>
      </c>
      <c r="H73" s="74">
        <f t="shared" si="15"/>
        <v>5.8</v>
      </c>
      <c r="I73" s="72">
        <f>IF('Indicator Data'!BV76="No data","x",ROUND(IF('Indicator Data'!BV76^2&gt;I$195,0,IF('Indicator Data'!BV76^2&lt;I$194,10,(I$195-'Indicator Data'!BV76^2)/(I$195-I$194)*10)),1))</f>
        <v>2.9</v>
      </c>
      <c r="J73" s="72">
        <f>IF(OR('Indicator Data'!BU76=0,'Indicator Data'!BU76="No data"),"x",ROUND(IF('Indicator Data'!BU76&gt;J$195,0,IF('Indicator Data'!BU76&lt;J$194,10,(J$195-'Indicator Data'!BU76)/(J$195-J$194)*10)),1))</f>
        <v>0.9</v>
      </c>
      <c r="K73" s="72">
        <f>IF('Indicator Data'!BW76="No data","x",ROUND(IF('Indicator Data'!BW76&gt;K$195,0,IF('Indicator Data'!BW76&lt;K$194,10,(K$195-'Indicator Data'!BW76)/(K$195-K$194)*10)),1))</f>
        <v>6.3</v>
      </c>
      <c r="L73" s="72">
        <f>IF('Indicator Data'!BX76="No data","x",ROUND(IF('Indicator Data'!BX76&gt;L$195,0,IF('Indicator Data'!BX76&lt;L$194,10,(L$195-'Indicator Data'!BX76)/(L$195-L$194)*10)),1))</f>
        <v>6</v>
      </c>
      <c r="M73" s="73">
        <f t="shared" si="16"/>
        <v>4</v>
      </c>
      <c r="N73" s="115">
        <f>IF('Indicator Data'!BY76="No data","x",'Indicator Data'!BY76/'Indicator Data'!CL76*100)</f>
        <v>2.1336042672085345</v>
      </c>
      <c r="O73" s="72">
        <f t="shared" si="17"/>
        <v>9.9</v>
      </c>
      <c r="P73" s="72">
        <f>IF('Indicator Data'!BZ76="No data","x",ROUND(IF('Indicator Data'!BZ76&gt;P$195,0,IF('Indicator Data'!BZ76&lt;P$194,10,(P$195-'Indicator Data'!BZ76)/(P$195-P$194)*10)),1))</f>
        <v>1.6</v>
      </c>
      <c r="Q73" s="72">
        <f>IF('Indicator Data'!CA76="No data","x",ROUND(IF('Indicator Data'!CA76&gt;Q$195,0,IF('Indicator Data'!CA76&lt;Q$194,10,(Q$195-'Indicator Data'!CA76)/(Q$195-Q$194)*10)),1))</f>
        <v>0.9</v>
      </c>
      <c r="R73" s="73">
        <f t="shared" si="18"/>
        <v>4.0999999999999996</v>
      </c>
      <c r="S73" s="72">
        <f>IF('Indicator Data'!CB76="No data","x",ROUND(IF('Indicator Data'!CB76&gt;S$195,0,IF('Indicator Data'!CB76&lt;S$194,10,(S$195-'Indicator Data'!CB76)/(S$195-S$194)*10)),1))</f>
        <v>8</v>
      </c>
      <c r="T73" s="115">
        <f>IF('Indicator Data'!CC76="No data","x",ROUND(IF('Indicator Data'!CC76&gt;T$195,0,IF('Indicator Data'!CC76&lt;T$194,10,(T$195-'Indicator Data'!CC76)/(T$195-T$194)*10)),1))</f>
        <v>0.3</v>
      </c>
      <c r="U73" s="115">
        <f>IF('Indicator Data'!CD76="No data","x",ROUND(IF('Indicator Data'!CD76&gt;U$195,0,IF('Indicator Data'!CD76&lt;U$194,10,(U$195-'Indicator Data'!CD76)/(U$195-U$194)*10)),1))</f>
        <v>1</v>
      </c>
      <c r="V73" s="115">
        <f>IF('Indicator Data'!CE76="No data","x",ROUND(IF('Indicator Data'!CE76&gt;V$195,0,IF('Indicator Data'!CE76&lt;V$194,10,(V$195-'Indicator Data'!CE76)/(V$195-V$194)*10)),1))</f>
        <v>0.3</v>
      </c>
      <c r="W73" s="72">
        <f t="shared" si="19"/>
        <v>0.53333333333333333</v>
      </c>
      <c r="X73" s="72">
        <f>IF('Indicator Data'!CF76="No data","x",ROUND(IF('Indicator Data'!CF76&gt;X$195,0,IF('Indicator Data'!CF76&lt;X$194,10,(X$195-'Indicator Data'!CF76)/(X$195-X$194)*10)),1))</f>
        <v>9</v>
      </c>
      <c r="Y73" s="72">
        <f>IF('Indicator Data'!CG76="No data","x",ROUND(IF('Indicator Data'!CG76&gt;Y$195,10,IF('Indicator Data'!CG76&lt;Y$194,0,10-(Y$195-'Indicator Data'!CG76)/(Y$195-Y$194)*10)),1))</f>
        <v>1.9</v>
      </c>
      <c r="Z73" s="73">
        <f t="shared" si="11"/>
        <v>4.9000000000000004</v>
      </c>
      <c r="AA73" s="74">
        <f t="shared" si="12"/>
        <v>4.3</v>
      </c>
      <c r="AB73" s="177" t="str">
        <f>IF('Indicator Data'!CH76="No data","x",ROUND(IF('Indicator Data'!CH76&gt;AB$195,0,IF('Indicator Data'!CH76&lt;AB$194,10,(AB$195-'Indicator Data'!CH76)/(AB$195-AB$194)*10)),1))</f>
        <v>x</v>
      </c>
    </row>
    <row r="74" spans="1:28" s="2" customFormat="1" x14ac:dyDescent="0.3">
      <c r="A74" s="98" t="str">
        <f>'Indicator Data'!A77</f>
        <v>Haiti</v>
      </c>
      <c r="B74" s="27" t="str">
        <f>'Indicator Data'!B77</f>
        <v>HTI</v>
      </c>
      <c r="C74" s="72">
        <f>IF('Indicator Data'!BR77="No data","x",ROUND(IF('Indicator Data'!BR77&gt;C$195,0,IF('Indicator Data'!BR77&lt;C$194,10,(C$195-'Indicator Data'!BR77)/(C$195-C$194)*10)),1))</f>
        <v>6.7</v>
      </c>
      <c r="D74" s="73">
        <f t="shared" si="13"/>
        <v>6.7</v>
      </c>
      <c r="E74" s="72">
        <f>IF('Indicator Data'!BT77="No data","x",ROUND(IF('Indicator Data'!BT77&gt;E$195,0,IF('Indicator Data'!BT77&lt;E$194,10,(E$195-'Indicator Data'!BT77)/(E$195-E$194)*10)),1))</f>
        <v>8.1999999999999993</v>
      </c>
      <c r="F74" s="72">
        <f>IF('Indicator Data'!BS77="No data","x",ROUND(IF('Indicator Data'!BS77&gt;F$195,0,IF('Indicator Data'!BS77&lt;F$194,10,(F$195-'Indicator Data'!BS77)/(F$195-F$194)*10)),1))</f>
        <v>8.8000000000000007</v>
      </c>
      <c r="G74" s="73">
        <f t="shared" si="14"/>
        <v>8.5</v>
      </c>
      <c r="H74" s="74">
        <f t="shared" si="15"/>
        <v>7.6</v>
      </c>
      <c r="I74" s="72">
        <f>IF('Indicator Data'!BV77="No data","x",ROUND(IF('Indicator Data'!BV77^2&gt;I$195,0,IF('Indicator Data'!BV77^2&lt;I$194,10,(I$195-'Indicator Data'!BV77^2)/(I$195-I$194)*10)),1))</f>
        <v>6.8</v>
      </c>
      <c r="J74" s="72">
        <f>IF(OR('Indicator Data'!BU77=0,'Indicator Data'!BU77="No data"),"x",ROUND(IF('Indicator Data'!BU77&gt;J$195,0,IF('Indicator Data'!BU77&lt;J$194,10,(J$195-'Indicator Data'!BU77)/(J$195-J$194)*10)),1))</f>
        <v>5.6</v>
      </c>
      <c r="K74" s="72">
        <f>IF('Indicator Data'!BW77="No data","x",ROUND(IF('Indicator Data'!BW77&gt;K$195,0,IF('Indicator Data'!BW77&lt;K$194,10,(K$195-'Indicator Data'!BW77)/(K$195-K$194)*10)),1))</f>
        <v>6.8</v>
      </c>
      <c r="L74" s="72">
        <f>IF('Indicator Data'!BX77="No data","x",ROUND(IF('Indicator Data'!BX77&gt;L$195,0,IF('Indicator Data'!BX77&lt;L$194,10,(L$195-'Indicator Data'!BX77)/(L$195-L$194)*10)),1))</f>
        <v>7.3</v>
      </c>
      <c r="M74" s="73">
        <f t="shared" si="16"/>
        <v>6.6</v>
      </c>
      <c r="N74" s="115">
        <f>IF('Indicator Data'!BY77="No data","x",'Indicator Data'!BY77/'Indicator Data'!CL77*100)</f>
        <v>83.454281567489119</v>
      </c>
      <c r="O74" s="72">
        <f t="shared" si="17"/>
        <v>1.7</v>
      </c>
      <c r="P74" s="72">
        <f>IF('Indicator Data'!BZ77="No data","x",ROUND(IF('Indicator Data'!BZ77&gt;P$195,0,IF('Indicator Data'!BZ77&lt;P$194,10,(P$195-'Indicator Data'!BZ77)/(P$195-P$194)*10)),1))</f>
        <v>7.3</v>
      </c>
      <c r="Q74" s="72">
        <f>IF('Indicator Data'!CA77="No data","x",ROUND(IF('Indicator Data'!CA77&gt;Q$195,0,IF('Indicator Data'!CA77&lt;Q$194,10,(Q$195-'Indicator Data'!CA77)/(Q$195-Q$194)*10)),1))</f>
        <v>6.9</v>
      </c>
      <c r="R74" s="73">
        <f t="shared" si="18"/>
        <v>5.3</v>
      </c>
      <c r="S74" s="72">
        <f>IF('Indicator Data'!CB77="No data","x",ROUND(IF('Indicator Data'!CB77&gt;S$195,0,IF('Indicator Data'!CB77&lt;S$194,10,(S$195-'Indicator Data'!CB77)/(S$195-S$194)*10)),1))</f>
        <v>9.4</v>
      </c>
      <c r="T74" s="115">
        <f>IF('Indicator Data'!CC77="No data","x",ROUND(IF('Indicator Data'!CC77&gt;T$195,0,IF('Indicator Data'!CC77&lt;T$194,10,(T$195-'Indicator Data'!CC77)/(T$195-T$194)*10)),1))</f>
        <v>6.6</v>
      </c>
      <c r="U74" s="115">
        <f>IF('Indicator Data'!CD77="No data","x",ROUND(IF('Indicator Data'!CD77&gt;U$195,0,IF('Indicator Data'!CD77&lt;U$194,10,(U$195-'Indicator Data'!CD77)/(U$195-U$194)*10)),1))</f>
        <v>10</v>
      </c>
      <c r="V74" s="115" t="str">
        <f>IF('Indicator Data'!CE77="No data","x",ROUND(IF('Indicator Data'!CE77&gt;V$195,0,IF('Indicator Data'!CE77&lt;V$194,10,(V$195-'Indicator Data'!CE77)/(V$195-V$194)*10)),1))</f>
        <v>x</v>
      </c>
      <c r="W74" s="72">
        <f t="shared" si="19"/>
        <v>8.3000000000000007</v>
      </c>
      <c r="X74" s="72">
        <f>IF('Indicator Data'!CF77="No data","x",ROUND(IF('Indicator Data'!CF77&gt;X$195,0,IF('Indicator Data'!CF77&lt;X$194,10,(X$195-'Indicator Data'!CF77)/(X$195-X$194)*10)),1))</f>
        <v>9.8000000000000007</v>
      </c>
      <c r="Y74" s="72">
        <f>IF('Indicator Data'!CG77="No data","x",ROUND(IF('Indicator Data'!CG77&gt;Y$195,10,IF('Indicator Data'!CG77&lt;Y$194,0,10-(Y$195-'Indicator Data'!CG77)/(Y$195-Y$194)*10)),1))</f>
        <v>5.3</v>
      </c>
      <c r="Z74" s="73">
        <f t="shared" si="11"/>
        <v>8.1999999999999993</v>
      </c>
      <c r="AA74" s="74">
        <f t="shared" si="12"/>
        <v>6.7</v>
      </c>
      <c r="AB74" s="177">
        <f>IF('Indicator Data'!CH77="No data","x",ROUND(IF('Indicator Data'!CH77&gt;AB$195,0,IF('Indicator Data'!CH77&lt;AB$194,10,(AB$195-'Indicator Data'!CH77)/(AB$195-AB$194)*10)),1))</f>
        <v>6.1</v>
      </c>
    </row>
    <row r="75" spans="1:28" s="2" customFormat="1" x14ac:dyDescent="0.3">
      <c r="A75" s="98" t="str">
        <f>'Indicator Data'!A78</f>
        <v>Honduras</v>
      </c>
      <c r="B75" s="27" t="str">
        <f>'Indicator Data'!B78</f>
        <v>HND</v>
      </c>
      <c r="C75" s="72">
        <f>IF('Indicator Data'!BR78="No data","x",ROUND(IF('Indicator Data'!BR78&gt;C$195,0,IF('Indicator Data'!BR78&lt;C$194,10,(C$195-'Indicator Data'!BR78)/(C$195-C$194)*10)),1))</f>
        <v>5.2</v>
      </c>
      <c r="D75" s="73">
        <f t="shared" si="13"/>
        <v>5.2</v>
      </c>
      <c r="E75" s="72">
        <f>IF('Indicator Data'!BT78="No data","x",ROUND(IF('Indicator Data'!BT78&gt;E$195,0,IF('Indicator Data'!BT78&lt;E$194,10,(E$195-'Indicator Data'!BT78)/(E$195-E$194)*10)),1))</f>
        <v>7.4</v>
      </c>
      <c r="F75" s="72">
        <f>IF('Indicator Data'!BS78="No data","x",ROUND(IF('Indicator Data'!BS78&gt;F$195,0,IF('Indicator Data'!BS78&lt;F$194,10,(F$195-'Indicator Data'!BS78)/(F$195-F$194)*10)),1))</f>
        <v>6.2</v>
      </c>
      <c r="G75" s="73">
        <f t="shared" si="14"/>
        <v>6.8</v>
      </c>
      <c r="H75" s="74">
        <f t="shared" si="15"/>
        <v>6</v>
      </c>
      <c r="I75" s="72">
        <f>IF('Indicator Data'!BV78="No data","x",ROUND(IF('Indicator Data'!BV78^2&gt;I$195,0,IF('Indicator Data'!BV78^2&lt;I$194,10,(I$195-'Indicator Data'!BV78^2)/(I$195-I$194)*10)),1))</f>
        <v>2.6</v>
      </c>
      <c r="J75" s="72">
        <f>IF(OR('Indicator Data'!BU78=0,'Indicator Data'!BU78="No data"),"x",ROUND(IF('Indicator Data'!BU78&gt;J$195,0,IF('Indicator Data'!BU78&lt;J$194,10,(J$195-'Indicator Data'!BU78)/(J$195-J$194)*10)),1))</f>
        <v>1.4</v>
      </c>
      <c r="K75" s="72">
        <f>IF('Indicator Data'!BW78="No data","x",ROUND(IF('Indicator Data'!BW78&gt;K$195,0,IF('Indicator Data'!BW78&lt;K$194,10,(K$195-'Indicator Data'!BW78)/(K$195-K$194)*10)),1))</f>
        <v>6.8</v>
      </c>
      <c r="L75" s="72">
        <f>IF('Indicator Data'!BX78="No data","x",ROUND(IF('Indicator Data'!BX78&gt;L$195,0,IF('Indicator Data'!BX78&lt;L$194,10,(L$195-'Indicator Data'!BX78)/(L$195-L$194)*10)),1))</f>
        <v>6.2</v>
      </c>
      <c r="M75" s="73">
        <f t="shared" si="16"/>
        <v>4.3</v>
      </c>
      <c r="N75" s="115">
        <f>IF('Indicator Data'!BY78="No data","x",'Indicator Data'!BY78/'Indicator Data'!CL78*100)</f>
        <v>13.406023773348824</v>
      </c>
      <c r="O75" s="72">
        <f t="shared" si="17"/>
        <v>8.6999999999999993</v>
      </c>
      <c r="P75" s="72">
        <f>IF('Indicator Data'!BZ78="No data","x",ROUND(IF('Indicator Data'!BZ78&gt;P$195,0,IF('Indicator Data'!BZ78&lt;P$194,10,(P$195-'Indicator Data'!BZ78)/(P$195-P$194)*10)),1))</f>
        <v>2.1</v>
      </c>
      <c r="Q75" s="72">
        <f>IF('Indicator Data'!CA78="No data","x",ROUND(IF('Indicator Data'!CA78&gt;Q$195,0,IF('Indicator Data'!CA78&lt;Q$194,10,(Q$195-'Indicator Data'!CA78)/(Q$195-Q$194)*10)),1))</f>
        <v>1</v>
      </c>
      <c r="R75" s="73">
        <f t="shared" si="18"/>
        <v>3.9</v>
      </c>
      <c r="S75" s="72">
        <f>IF('Indicator Data'!CB78="No data","x",ROUND(IF('Indicator Data'!CB78&gt;S$195,0,IF('Indicator Data'!CB78&lt;S$194,10,(S$195-'Indicator Data'!CB78)/(S$195-S$194)*10)),1))</f>
        <v>9.1999999999999993</v>
      </c>
      <c r="T75" s="115">
        <f>IF('Indicator Data'!CC78="No data","x",ROUND(IF('Indicator Data'!CC78&gt;T$195,0,IF('Indicator Data'!CC78&lt;T$194,10,(T$195-'Indicator Data'!CC78)/(T$195-T$194)*10)),1))</f>
        <v>0.3</v>
      </c>
      <c r="U75" s="115" t="str">
        <f>IF('Indicator Data'!CD78="No data","x",ROUND(IF('Indicator Data'!CD78&gt;U$195,0,IF('Indicator Data'!CD78&lt;U$194,10,(U$195-'Indicator Data'!CD78)/(U$195-U$194)*10)),1))</f>
        <v>x</v>
      </c>
      <c r="V75" s="115">
        <f>IF('Indicator Data'!CE78="No data","x",ROUND(IF('Indicator Data'!CE78&gt;V$195,0,IF('Indicator Data'!CE78&lt;V$194,10,(V$195-'Indicator Data'!CE78)/(V$195-V$194)*10)),1))</f>
        <v>0.3</v>
      </c>
      <c r="W75" s="72">
        <f t="shared" si="19"/>
        <v>0.3</v>
      </c>
      <c r="X75" s="72">
        <f>IF('Indicator Data'!CF78="No data","x",ROUND(IF('Indicator Data'!CF78&gt;X$195,0,IF('Indicator Data'!CF78&lt;X$194,10,(X$195-'Indicator Data'!CF78)/(X$195-X$194)*10)),1))</f>
        <v>8.8000000000000007</v>
      </c>
      <c r="Y75" s="72">
        <f>IF('Indicator Data'!CG78="No data","x",ROUND(IF('Indicator Data'!CG78&gt;Y$195,10,IF('Indicator Data'!CG78&lt;Y$194,0,10-(Y$195-'Indicator Data'!CG78)/(Y$195-Y$194)*10)),1))</f>
        <v>0.7</v>
      </c>
      <c r="Z75" s="73">
        <f t="shared" si="11"/>
        <v>4.8</v>
      </c>
      <c r="AA75" s="74">
        <f t="shared" si="12"/>
        <v>4.3</v>
      </c>
      <c r="AB75" s="177">
        <f>IF('Indicator Data'!CH78="No data","x",ROUND(IF('Indicator Data'!CH78&gt;AB$195,0,IF('Indicator Data'!CH78&lt;AB$194,10,(AB$195-'Indicator Data'!CH78)/(AB$195-AB$194)*10)),1))</f>
        <v>6.6</v>
      </c>
    </row>
    <row r="76" spans="1:28" s="2" customFormat="1" x14ac:dyDescent="0.3">
      <c r="A76" s="98" t="str">
        <f>'Indicator Data'!A79</f>
        <v>Hungary</v>
      </c>
      <c r="B76" s="27" t="str">
        <f>'Indicator Data'!B79</f>
        <v>HUN</v>
      </c>
      <c r="C76" s="72">
        <f>IF('Indicator Data'!BR79="No data","x",ROUND(IF('Indicator Data'!BR79&gt;C$195,0,IF('Indicator Data'!BR79&lt;C$194,10,(C$195-'Indicator Data'!BR79)/(C$195-C$194)*10)),1))</f>
        <v>1.4</v>
      </c>
      <c r="D76" s="73">
        <f t="shared" si="13"/>
        <v>1.4</v>
      </c>
      <c r="E76" s="72">
        <f>IF('Indicator Data'!BT79="No data","x",ROUND(IF('Indicator Data'!BT79&gt;E$195,0,IF('Indicator Data'!BT79&lt;E$194,10,(E$195-'Indicator Data'!BT79)/(E$195-E$194)*10)),1))</f>
        <v>5.6</v>
      </c>
      <c r="F76" s="72">
        <f>IF('Indicator Data'!BS79="No data","x",ROUND(IF('Indicator Data'!BS79&gt;F$195,0,IF('Indicator Data'!BS79&lt;F$194,10,(F$195-'Indicator Data'!BS79)/(F$195-F$194)*10)),1))</f>
        <v>4</v>
      </c>
      <c r="G76" s="73">
        <f t="shared" si="14"/>
        <v>4.8</v>
      </c>
      <c r="H76" s="74">
        <f t="shared" si="15"/>
        <v>3.1</v>
      </c>
      <c r="I76" s="72">
        <f>IF('Indicator Data'!BV79="No data","x",ROUND(IF('Indicator Data'!BV79^2&gt;I$195,0,IF('Indicator Data'!BV79^2&lt;I$194,10,(I$195-'Indicator Data'!BV79^2)/(I$195-I$194)*10)),1))</f>
        <v>0.2</v>
      </c>
      <c r="J76" s="72">
        <f>IF(OR('Indicator Data'!BU79=0,'Indicator Data'!BU79="No data"),"x",ROUND(IF('Indicator Data'!BU79&gt;J$195,0,IF('Indicator Data'!BU79&lt;J$194,10,(J$195-'Indicator Data'!BU79)/(J$195-J$194)*10)),1))</f>
        <v>0</v>
      </c>
      <c r="K76" s="72">
        <f>IF('Indicator Data'!BW79="No data","x",ROUND(IF('Indicator Data'!BW79&gt;K$195,0,IF('Indicator Data'!BW79&lt;K$194,10,(K$195-'Indicator Data'!BW79)/(K$195-K$194)*10)),1))</f>
        <v>2.4</v>
      </c>
      <c r="L76" s="72">
        <f>IF('Indicator Data'!BX79="No data","x",ROUND(IF('Indicator Data'!BX79&gt;L$195,0,IF('Indicator Data'!BX79&lt;L$194,10,(L$195-'Indicator Data'!BX79)/(L$195-L$194)*10)),1))</f>
        <v>5</v>
      </c>
      <c r="M76" s="73">
        <f t="shared" si="16"/>
        <v>1.9</v>
      </c>
      <c r="N76" s="115">
        <f>IF('Indicator Data'!BY79="No data","x",'Indicator Data'!BY79/'Indicator Data'!CL79*100)</f>
        <v>176.73699326190214</v>
      </c>
      <c r="O76" s="72">
        <f t="shared" si="17"/>
        <v>0</v>
      </c>
      <c r="P76" s="72">
        <f>IF('Indicator Data'!BZ79="No data","x",ROUND(IF('Indicator Data'!BZ79&gt;P$195,0,IF('Indicator Data'!BZ79&lt;P$194,10,(P$195-'Indicator Data'!BZ79)/(P$195-P$194)*10)),1))</f>
        <v>0.2</v>
      </c>
      <c r="Q76" s="72">
        <f>IF('Indicator Data'!CA79="No data","x",ROUND(IF('Indicator Data'!CA79&gt;Q$195,0,IF('Indicator Data'!CA79&lt;Q$194,10,(Q$195-'Indicator Data'!CA79)/(Q$195-Q$194)*10)),1))</f>
        <v>0</v>
      </c>
      <c r="R76" s="73">
        <f t="shared" si="18"/>
        <v>0.1</v>
      </c>
      <c r="S76" s="72">
        <f>IF('Indicator Data'!CB79="No data","x",ROUND(IF('Indicator Data'!CB79&gt;S$195,0,IF('Indicator Data'!CB79&lt;S$194,10,(S$195-'Indicator Data'!CB79)/(S$195-S$194)*10)),1))</f>
        <v>1.9</v>
      </c>
      <c r="T76" s="115">
        <f>IF('Indicator Data'!CC79="No data","x",ROUND(IF('Indicator Data'!CC79&gt;T$195,0,IF('Indicator Data'!CC79&lt;T$194,10,(T$195-'Indicator Data'!CC79)/(T$195-T$194)*10)),1))</f>
        <v>0</v>
      </c>
      <c r="U76" s="115">
        <f>IF('Indicator Data'!CD79="No data","x",ROUND(IF('Indicator Data'!CD79&gt;U$195,0,IF('Indicator Data'!CD79&lt;U$194,10,(U$195-'Indicator Data'!CD79)/(U$195-U$194)*10)),1))</f>
        <v>0</v>
      </c>
      <c r="V76" s="115">
        <f>IF('Indicator Data'!CE79="No data","x",ROUND(IF('Indicator Data'!CE79&gt;V$195,0,IF('Indicator Data'!CE79&lt;V$194,10,(V$195-'Indicator Data'!CE79)/(V$195-V$194)*10)),1))</f>
        <v>0</v>
      </c>
      <c r="W76" s="72">
        <f t="shared" si="19"/>
        <v>0</v>
      </c>
      <c r="X76" s="72">
        <f>IF('Indicator Data'!CF79="No data","x",ROUND(IF('Indicator Data'!CF79&gt;X$195,0,IF('Indicator Data'!CF79&lt;X$194,10,(X$195-'Indicator Data'!CF79)/(X$195-X$194)*10)),1))</f>
        <v>3.5</v>
      </c>
      <c r="Y76" s="72">
        <f>IF('Indicator Data'!CG79="No data","x",ROUND(IF('Indicator Data'!CG79&gt;Y$195,10,IF('Indicator Data'!CG79&lt;Y$194,0,10-(Y$195-'Indicator Data'!CG79)/(Y$195-Y$194)*10)),1))</f>
        <v>0.1</v>
      </c>
      <c r="Z76" s="73">
        <f t="shared" si="11"/>
        <v>1.4</v>
      </c>
      <c r="AA76" s="74">
        <f t="shared" si="12"/>
        <v>1.1000000000000001</v>
      </c>
      <c r="AB76" s="177">
        <f>IF('Indicator Data'!CH79="No data","x",ROUND(IF('Indicator Data'!CH79&gt;AB$195,0,IF('Indicator Data'!CH79&lt;AB$194,10,(AB$195-'Indicator Data'!CH79)/(AB$195-AB$194)*10)),1))</f>
        <v>3.3</v>
      </c>
    </row>
    <row r="77" spans="1:28" s="2" customFormat="1" x14ac:dyDescent="0.3">
      <c r="A77" s="98" t="str">
        <f>'Indicator Data'!A80</f>
        <v>Iceland</v>
      </c>
      <c r="B77" s="27" t="str">
        <f>'Indicator Data'!B80</f>
        <v>ISL</v>
      </c>
      <c r="C77" s="72" t="str">
        <f>IF('Indicator Data'!BR80="No data","x",ROUND(IF('Indicator Data'!BR80&gt;C$195,0,IF('Indicator Data'!BR80&lt;C$194,10,(C$195-'Indicator Data'!BR80)/(C$195-C$194)*10)),1))</f>
        <v>x</v>
      </c>
      <c r="D77" s="73" t="str">
        <f t="shared" si="13"/>
        <v>x</v>
      </c>
      <c r="E77" s="72">
        <f>IF('Indicator Data'!BT80="No data","x",ROUND(IF('Indicator Data'!BT80&gt;E$195,0,IF('Indicator Data'!BT80&lt;E$194,10,(E$195-'Indicator Data'!BT80)/(E$195-E$194)*10)),1))</f>
        <v>2.2000000000000002</v>
      </c>
      <c r="F77" s="72">
        <f>IF('Indicator Data'!BS80="No data","x",ROUND(IF('Indicator Data'!BS80&gt;F$195,0,IF('Indicator Data'!BS80&lt;F$194,10,(F$195-'Indicator Data'!BS80)/(F$195-F$194)*10)),1))</f>
        <v>2.1</v>
      </c>
      <c r="G77" s="73">
        <f t="shared" si="14"/>
        <v>2.2000000000000002</v>
      </c>
      <c r="H77" s="74">
        <f t="shared" si="15"/>
        <v>2.2000000000000002</v>
      </c>
      <c r="I77" s="72" t="str">
        <f>IF('Indicator Data'!BV80="No data","x",ROUND(IF('Indicator Data'!BV80^2&gt;I$195,0,IF('Indicator Data'!BV80^2&lt;I$194,10,(I$195-'Indicator Data'!BV80^2)/(I$195-I$194)*10)),1))</f>
        <v>x</v>
      </c>
      <c r="J77" s="72">
        <f>IF(OR('Indicator Data'!BU80=0,'Indicator Data'!BU80="No data"),"x",ROUND(IF('Indicator Data'!BU80&gt;J$195,0,IF('Indicator Data'!BU80&lt;J$194,10,(J$195-'Indicator Data'!BU80)/(J$195-J$194)*10)),1))</f>
        <v>0</v>
      </c>
      <c r="K77" s="72">
        <f>IF('Indicator Data'!BW80="No data","x",ROUND(IF('Indicator Data'!BW80&gt;K$195,0,IF('Indicator Data'!BW80&lt;K$194,10,(K$195-'Indicator Data'!BW80)/(K$195-K$194)*10)),1))</f>
        <v>0.1</v>
      </c>
      <c r="L77" s="72">
        <f>IF('Indicator Data'!BX80="No data","x",ROUND(IF('Indicator Data'!BX80&gt;L$195,0,IF('Indicator Data'!BX80&lt;L$194,10,(L$195-'Indicator Data'!BX80)/(L$195-L$194)*10)),1))</f>
        <v>3.8</v>
      </c>
      <c r="M77" s="73">
        <f t="shared" si="16"/>
        <v>1.3</v>
      </c>
      <c r="N77" s="115">
        <f>IF('Indicator Data'!BY80="No data","x",'Indicator Data'!BY80/'Indicator Data'!CL80*100)</f>
        <v>23.940149625935163</v>
      </c>
      <c r="O77" s="72">
        <f t="shared" si="17"/>
        <v>7.7</v>
      </c>
      <c r="P77" s="72">
        <f>IF('Indicator Data'!BZ80="No data","x",ROUND(IF('Indicator Data'!BZ80&gt;P$195,0,IF('Indicator Data'!BZ80&lt;P$194,10,(P$195-'Indicator Data'!BZ80)/(P$195-P$194)*10)),1))</f>
        <v>0.1</v>
      </c>
      <c r="Q77" s="72">
        <f>IF('Indicator Data'!CA80="No data","x",ROUND(IF('Indicator Data'!CA80&gt;Q$195,0,IF('Indicator Data'!CA80&lt;Q$194,10,(Q$195-'Indicator Data'!CA80)/(Q$195-Q$194)*10)),1))</f>
        <v>0</v>
      </c>
      <c r="R77" s="73">
        <f t="shared" si="18"/>
        <v>2.6</v>
      </c>
      <c r="S77" s="72">
        <f>IF('Indicator Data'!CB80="No data","x",ROUND(IF('Indicator Data'!CB80&gt;S$195,0,IF('Indicator Data'!CB80&lt;S$194,10,(S$195-'Indicator Data'!CB80)/(S$195-S$194)*10)),1))</f>
        <v>0.1</v>
      </c>
      <c r="T77" s="115">
        <f>IF('Indicator Data'!CC80="No data","x",ROUND(IF('Indicator Data'!CC80&gt;T$195,0,IF('Indicator Data'!CC80&lt;T$194,10,(T$195-'Indicator Data'!CC80)/(T$195-T$194)*10)),1))</f>
        <v>1.7</v>
      </c>
      <c r="U77" s="115">
        <f>IF('Indicator Data'!CD80="No data","x",ROUND(IF('Indicator Data'!CD80&gt;U$195,0,IF('Indicator Data'!CD80&lt;U$194,10,(U$195-'Indicator Data'!CD80)/(U$195-U$194)*10)),1))</f>
        <v>0.7</v>
      </c>
      <c r="V77" s="115">
        <f>IF('Indicator Data'!CE80="No data","x",ROUND(IF('Indicator Data'!CE80&gt;V$195,0,IF('Indicator Data'!CE80&lt;V$194,10,(V$195-'Indicator Data'!CE80)/(V$195-V$194)*10)),1))</f>
        <v>1.9</v>
      </c>
      <c r="W77" s="72">
        <f t="shared" si="19"/>
        <v>1.4333333333333333</v>
      </c>
      <c r="X77" s="72">
        <f>IF('Indicator Data'!CF80="No data","x",ROUND(IF('Indicator Data'!CF80&gt;X$195,0,IF('Indicator Data'!CF80&lt;X$194,10,(X$195-'Indicator Data'!CF80)/(X$195-X$194)*10)),1))</f>
        <v>0</v>
      </c>
      <c r="Y77" s="72">
        <f>IF('Indicator Data'!CG80="No data","x",ROUND(IF('Indicator Data'!CG80&gt;Y$195,10,IF('Indicator Data'!CG80&lt;Y$194,0,10-(Y$195-'Indicator Data'!CG80)/(Y$195-Y$194)*10)),1))</f>
        <v>0</v>
      </c>
      <c r="Z77" s="73">
        <f t="shared" si="11"/>
        <v>0.4</v>
      </c>
      <c r="AA77" s="74">
        <f t="shared" si="12"/>
        <v>1.4</v>
      </c>
      <c r="AB77" s="177">
        <f>IF('Indicator Data'!CH80="No data","x",ROUND(IF('Indicator Data'!CH80&gt;AB$195,0,IF('Indicator Data'!CH80&lt;AB$194,10,(AB$195-'Indicator Data'!CH80)/(AB$195-AB$194)*10)),1))</f>
        <v>1.6</v>
      </c>
    </row>
    <row r="78" spans="1:28" s="2" customFormat="1" x14ac:dyDescent="0.3">
      <c r="A78" s="98" t="str">
        <f>'Indicator Data'!A81</f>
        <v>India</v>
      </c>
      <c r="B78" s="27" t="str">
        <f>'Indicator Data'!B81</f>
        <v>IND</v>
      </c>
      <c r="C78" s="72">
        <f>IF('Indicator Data'!BR81="No data","x",ROUND(IF('Indicator Data'!BR81&gt;C$195,0,IF('Indicator Data'!BR81&lt;C$194,10,(C$195-'Indicator Data'!BR81)/(C$195-C$194)*10)),1))</f>
        <v>1.8</v>
      </c>
      <c r="D78" s="73">
        <f t="shared" si="13"/>
        <v>1.8</v>
      </c>
      <c r="E78" s="72">
        <f>IF('Indicator Data'!BT81="No data","x",ROUND(IF('Indicator Data'!BT81&gt;E$195,0,IF('Indicator Data'!BT81&lt;E$194,10,(E$195-'Indicator Data'!BT81)/(E$195-E$194)*10)),1))</f>
        <v>5.9</v>
      </c>
      <c r="F78" s="72">
        <f>IF('Indicator Data'!BS81="No data","x",ROUND(IF('Indicator Data'!BS81&gt;F$195,0,IF('Indicator Data'!BS81&lt;F$194,10,(F$195-'Indicator Data'!BS81)/(F$195-F$194)*10)),1))</f>
        <v>4.4000000000000004</v>
      </c>
      <c r="G78" s="73">
        <f t="shared" si="14"/>
        <v>5.2</v>
      </c>
      <c r="H78" s="74">
        <f t="shared" si="15"/>
        <v>3.5</v>
      </c>
      <c r="I78" s="72">
        <f>IF('Indicator Data'!BV81="No data","x",ROUND(IF('Indicator Data'!BV81^2&gt;I$195,0,IF('Indicator Data'!BV81^2&lt;I$194,10,(I$195-'Indicator Data'!BV81^2)/(I$195-I$194)*10)),1))</f>
        <v>4.9000000000000004</v>
      </c>
      <c r="J78" s="72">
        <f>IF(OR('Indicator Data'!BU81=0,'Indicator Data'!BU81="No data"),"x",ROUND(IF('Indicator Data'!BU81&gt;J$195,0,IF('Indicator Data'!BU81&lt;J$194,10,(J$195-'Indicator Data'!BU81)/(J$195-J$194)*10)),1))</f>
        <v>0.7</v>
      </c>
      <c r="K78" s="72">
        <f>IF('Indicator Data'!BW81="No data","x",ROUND(IF('Indicator Data'!BW81&gt;K$195,0,IF('Indicator Data'!BW81&lt;K$194,10,(K$195-'Indicator Data'!BW81)/(K$195-K$194)*10)),1))</f>
        <v>6.6</v>
      </c>
      <c r="L78" s="72">
        <f>IF('Indicator Data'!BX81="No data","x",ROUND(IF('Indicator Data'!BX81&gt;L$195,0,IF('Indicator Data'!BX81&lt;L$194,10,(L$195-'Indicator Data'!BX81)/(L$195-L$194)*10)),1))</f>
        <v>5.8</v>
      </c>
      <c r="M78" s="73">
        <f t="shared" si="16"/>
        <v>4.5</v>
      </c>
      <c r="N78" s="115">
        <f>IF('Indicator Data'!BY81="No data","x",'Indicator Data'!BY81/'Indicator Data'!CL81*100)</f>
        <v>24.552753103568893</v>
      </c>
      <c r="O78" s="72">
        <f t="shared" si="17"/>
        <v>7.6</v>
      </c>
      <c r="P78" s="72">
        <f>IF('Indicator Data'!BZ81="No data","x",ROUND(IF('Indicator Data'!BZ81&gt;P$195,0,IF('Indicator Data'!BZ81&lt;P$194,10,(P$195-'Indicator Data'!BZ81)/(P$195-P$194)*10)),1))</f>
        <v>4.5</v>
      </c>
      <c r="Q78" s="72">
        <f>IF('Indicator Data'!CA81="No data","x",ROUND(IF('Indicator Data'!CA81&gt;Q$195,0,IF('Indicator Data'!CA81&lt;Q$194,10,(Q$195-'Indicator Data'!CA81)/(Q$195-Q$194)*10)),1))</f>
        <v>1.5</v>
      </c>
      <c r="R78" s="73">
        <f t="shared" si="18"/>
        <v>4.5</v>
      </c>
      <c r="S78" s="72">
        <f>IF('Indicator Data'!CB81="No data","x",ROUND(IF('Indicator Data'!CB81&gt;S$195,0,IF('Indicator Data'!CB81&lt;S$194,10,(S$195-'Indicator Data'!CB81)/(S$195-S$194)*10)),1))</f>
        <v>8.1</v>
      </c>
      <c r="T78" s="115">
        <f>IF('Indicator Data'!CC81="No data","x",ROUND(IF('Indicator Data'!CC81&gt;T$195,0,IF('Indicator Data'!CC81&lt;T$194,10,(T$195-'Indicator Data'!CC81)/(T$195-T$194)*10)),1))</f>
        <v>1.9</v>
      </c>
      <c r="U78" s="115">
        <f>IF('Indicator Data'!CD81="No data","x",ROUND(IF('Indicator Data'!CD81&gt;U$195,0,IF('Indicator Data'!CD81&lt;U$194,10,(U$195-'Indicator Data'!CD81)/(U$195-U$194)*10)),1))</f>
        <v>3.7</v>
      </c>
      <c r="V78" s="115" t="str">
        <f>IF('Indicator Data'!CE81="No data","x",ROUND(IF('Indicator Data'!CE81&gt;V$195,0,IF('Indicator Data'!CE81&lt;V$194,10,(V$195-'Indicator Data'!CE81)/(V$195-V$194)*10)),1))</f>
        <v>x</v>
      </c>
      <c r="W78" s="72">
        <f t="shared" si="19"/>
        <v>2.8</v>
      </c>
      <c r="X78" s="72">
        <f>IF('Indicator Data'!CF81="No data","x",ROUND(IF('Indicator Data'!CF81&gt;X$195,0,IF('Indicator Data'!CF81&lt;X$194,10,(X$195-'Indicator Data'!CF81)/(X$195-X$194)*10)),1))</f>
        <v>9.4</v>
      </c>
      <c r="Y78" s="72">
        <f>IF('Indicator Data'!CG81="No data","x",ROUND(IF('Indicator Data'!CG81&gt;Y$195,10,IF('Indicator Data'!CG81&lt;Y$194,0,10-(Y$195-'Indicator Data'!CG81)/(Y$195-Y$194)*10)),1))</f>
        <v>1.6</v>
      </c>
      <c r="Z78" s="73">
        <f t="shared" si="11"/>
        <v>5.5</v>
      </c>
      <c r="AA78" s="74">
        <f t="shared" si="12"/>
        <v>4.8</v>
      </c>
      <c r="AB78" s="177">
        <f>IF('Indicator Data'!CH81="No data","x",ROUND(IF('Indicator Data'!CH81&gt;AB$195,0,IF('Indicator Data'!CH81&lt;AB$194,10,(AB$195-'Indicator Data'!CH81)/(AB$195-AB$194)*10)),1))</f>
        <v>2.5</v>
      </c>
    </row>
    <row r="79" spans="1:28" s="2" customFormat="1" x14ac:dyDescent="0.3">
      <c r="A79" s="98" t="str">
        <f>'Indicator Data'!A82</f>
        <v>Indonesia</v>
      </c>
      <c r="B79" s="27" t="str">
        <f>'Indicator Data'!B82</f>
        <v>IDN</v>
      </c>
      <c r="C79" s="72">
        <f>IF('Indicator Data'!BR82="No data","x",ROUND(IF('Indicator Data'!BR82&gt;C$195,0,IF('Indicator Data'!BR82&lt;C$194,10,(C$195-'Indicator Data'!BR82)/(C$195-C$194)*10)),1))</f>
        <v>3.3</v>
      </c>
      <c r="D79" s="73">
        <f t="shared" si="13"/>
        <v>3.3</v>
      </c>
      <c r="E79" s="72">
        <f>IF('Indicator Data'!BT82="No data","x",ROUND(IF('Indicator Data'!BT82&gt;E$195,0,IF('Indicator Data'!BT82&lt;E$194,10,(E$195-'Indicator Data'!BT82)/(E$195-E$194)*10)),1))</f>
        <v>6</v>
      </c>
      <c r="F79" s="72">
        <f>IF('Indicator Data'!BS82="No data","x",ROUND(IF('Indicator Data'!BS82&gt;F$195,0,IF('Indicator Data'!BS82&lt;F$194,10,(F$195-'Indicator Data'!BS82)/(F$195-F$194)*10)),1))</f>
        <v>4.5999999999999996</v>
      </c>
      <c r="G79" s="73">
        <f t="shared" si="14"/>
        <v>5.3</v>
      </c>
      <c r="H79" s="74">
        <f t="shared" si="15"/>
        <v>4.3</v>
      </c>
      <c r="I79" s="72">
        <f>IF('Indicator Data'!BV82="No data","x",ROUND(IF('Indicator Data'!BV82^2&gt;I$195,0,IF('Indicator Data'!BV82^2&lt;I$194,10,(I$195-'Indicator Data'!BV82^2)/(I$195-I$194)*10)),1))</f>
        <v>0.9</v>
      </c>
      <c r="J79" s="72">
        <f>IF(OR('Indicator Data'!BU82=0,'Indicator Data'!BU82="No data"),"x",ROUND(IF('Indicator Data'!BU82&gt;J$195,0,IF('Indicator Data'!BU82&lt;J$194,10,(J$195-'Indicator Data'!BU82)/(J$195-J$194)*10)),1))</f>
        <v>0.2</v>
      </c>
      <c r="K79" s="72">
        <f>IF('Indicator Data'!BW82="No data","x",ROUND(IF('Indicator Data'!BW82&gt;K$195,0,IF('Indicator Data'!BW82&lt;K$194,10,(K$195-'Indicator Data'!BW82)/(K$195-K$194)*10)),1))</f>
        <v>6</v>
      </c>
      <c r="L79" s="72">
        <f>IF('Indicator Data'!BX82="No data","x",ROUND(IF('Indicator Data'!BX82&gt;L$195,0,IF('Indicator Data'!BX82&lt;L$194,10,(L$195-'Indicator Data'!BX82)/(L$195-L$194)*10)),1))</f>
        <v>4.0999999999999996</v>
      </c>
      <c r="M79" s="73">
        <f t="shared" si="16"/>
        <v>2.8</v>
      </c>
      <c r="N79" s="115">
        <f>IF('Indicator Data'!BY82="No data","x",'Indicator Data'!BY82/'Indicator Data'!CL82*100)</f>
        <v>9.936132746733497</v>
      </c>
      <c r="O79" s="72">
        <f t="shared" si="17"/>
        <v>9.1</v>
      </c>
      <c r="P79" s="72">
        <f>IF('Indicator Data'!BZ82="No data","x",ROUND(IF('Indicator Data'!BZ82&gt;P$195,0,IF('Indicator Data'!BZ82&lt;P$194,10,(P$195-'Indicator Data'!BZ82)/(P$195-P$194)*10)),1))</f>
        <v>3</v>
      </c>
      <c r="Q79" s="72">
        <f>IF('Indicator Data'!CA82="No data","x",ROUND(IF('Indicator Data'!CA82&gt;Q$195,0,IF('Indicator Data'!CA82&lt;Q$194,10,(Q$195-'Indicator Data'!CA82)/(Q$195-Q$194)*10)),1))</f>
        <v>2.1</v>
      </c>
      <c r="R79" s="73">
        <f t="shared" si="18"/>
        <v>4.7</v>
      </c>
      <c r="S79" s="72">
        <f>IF('Indicator Data'!CB82="No data","x",ROUND(IF('Indicator Data'!CB82&gt;S$195,0,IF('Indicator Data'!CB82&lt;S$194,10,(S$195-'Indicator Data'!CB82)/(S$195-S$194)*10)),1))</f>
        <v>9.1</v>
      </c>
      <c r="T79" s="115">
        <f>IF('Indicator Data'!CC82="No data","x",ROUND(IF('Indicator Data'!CC82&gt;T$195,0,IF('Indicator Data'!CC82&lt;T$194,10,(T$195-'Indicator Data'!CC82)/(T$195-T$194)*10)),1))</f>
        <v>3.4</v>
      </c>
      <c r="U79" s="115">
        <f>IF('Indicator Data'!CD82="No data","x",ROUND(IF('Indicator Data'!CD82&gt;U$195,0,IF('Indicator Data'!CD82&lt;U$194,10,(U$195-'Indicator Data'!CD82)/(U$195-U$194)*10)),1))</f>
        <v>6.1</v>
      </c>
      <c r="V79" s="115" t="str">
        <f>IF('Indicator Data'!CE82="No data","x",ROUND(IF('Indicator Data'!CE82&gt;V$195,0,IF('Indicator Data'!CE82&lt;V$194,10,(V$195-'Indicator Data'!CE82)/(V$195-V$194)*10)),1))</f>
        <v>x</v>
      </c>
      <c r="W79" s="72">
        <f t="shared" si="19"/>
        <v>4.75</v>
      </c>
      <c r="X79" s="72">
        <f>IF('Indicator Data'!CF82="No data","x",ROUND(IF('Indicator Data'!CF82&gt;X$195,0,IF('Indicator Data'!CF82&lt;X$194,10,(X$195-'Indicator Data'!CF82)/(X$195-X$194)*10)),1))</f>
        <v>8.9</v>
      </c>
      <c r="Y79" s="72">
        <f>IF('Indicator Data'!CG82="No data","x",ROUND(IF('Indicator Data'!CG82&gt;Y$195,10,IF('Indicator Data'!CG82&lt;Y$194,0,10-(Y$195-'Indicator Data'!CG82)/(Y$195-Y$194)*10)),1))</f>
        <v>2</v>
      </c>
      <c r="Z79" s="73">
        <f t="shared" si="11"/>
        <v>6.2</v>
      </c>
      <c r="AA79" s="74">
        <f t="shared" si="12"/>
        <v>4.5999999999999996</v>
      </c>
      <c r="AB79" s="177">
        <f>IF('Indicator Data'!CH82="No data","x",ROUND(IF('Indicator Data'!CH82&gt;AB$195,0,IF('Indicator Data'!CH82&lt;AB$194,10,(AB$195-'Indicator Data'!CH82)/(AB$195-AB$194)*10)),1))</f>
        <v>3.7</v>
      </c>
    </row>
    <row r="80" spans="1:28" s="2" customFormat="1" x14ac:dyDescent="0.3">
      <c r="A80" s="98" t="str">
        <f>'Indicator Data'!A83</f>
        <v>Iran</v>
      </c>
      <c r="B80" s="27" t="str">
        <f>'Indicator Data'!B83</f>
        <v>IRN</v>
      </c>
      <c r="C80" s="72">
        <f>IF('Indicator Data'!BR83="No data","x",ROUND(IF('Indicator Data'!BR83&gt;C$195,0,IF('Indicator Data'!BR83&lt;C$194,10,(C$195-'Indicator Data'!BR83)/(C$195-C$194)*10)),1))</f>
        <v>4.4000000000000004</v>
      </c>
      <c r="D80" s="73">
        <f t="shared" si="13"/>
        <v>4.4000000000000004</v>
      </c>
      <c r="E80" s="72">
        <f>IF('Indicator Data'!BT83="No data","x",ROUND(IF('Indicator Data'!BT83&gt;E$195,0,IF('Indicator Data'!BT83&lt;E$194,10,(E$195-'Indicator Data'!BT83)/(E$195-E$194)*10)),1))</f>
        <v>7.4</v>
      </c>
      <c r="F80" s="72">
        <f>IF('Indicator Data'!BS83="No data","x",ROUND(IF('Indicator Data'!BS83&gt;F$195,0,IF('Indicator Data'!BS83&lt;F$194,10,(F$195-'Indicator Data'!BS83)/(F$195-F$194)*10)),1))</f>
        <v>5.9</v>
      </c>
      <c r="G80" s="73">
        <f t="shared" si="14"/>
        <v>6.7</v>
      </c>
      <c r="H80" s="74">
        <f t="shared" si="15"/>
        <v>5.6</v>
      </c>
      <c r="I80" s="72">
        <f>IF('Indicator Data'!BV83="No data","x",ROUND(IF('Indicator Data'!BV83^2&gt;I$195,0,IF('Indicator Data'!BV83^2&lt;I$194,10,(I$195-'Indicator Data'!BV83^2)/(I$195-I$194)*10)),1))</f>
        <v>2.9</v>
      </c>
      <c r="J80" s="72">
        <f>IF(OR('Indicator Data'!BU83=0,'Indicator Data'!BU83="No data"),"x",ROUND(IF('Indicator Data'!BU83&gt;J$195,0,IF('Indicator Data'!BU83&lt;J$194,10,(J$195-'Indicator Data'!BU83)/(J$195-J$194)*10)),1))</f>
        <v>0</v>
      </c>
      <c r="K80" s="72">
        <f>IF('Indicator Data'!BW83="No data","x",ROUND(IF('Indicator Data'!BW83&gt;K$195,0,IF('Indicator Data'!BW83&lt;K$194,10,(K$195-'Indicator Data'!BW83)/(K$195-K$194)*10)),1))</f>
        <v>3</v>
      </c>
      <c r="L80" s="72">
        <f>IF('Indicator Data'!BX83="No data","x",ROUND(IF('Indicator Data'!BX83&gt;L$195,0,IF('Indicator Data'!BX83&lt;L$194,10,(L$195-'Indicator Data'!BX83)/(L$195-L$194)*10)),1))</f>
        <v>4.7</v>
      </c>
      <c r="M80" s="73">
        <f t="shared" si="16"/>
        <v>2.7</v>
      </c>
      <c r="N80" s="115">
        <f>IF('Indicator Data'!BY83="No data","x",'Indicator Data'!BY83/'Indicator Data'!CL83*100)</f>
        <v>9.8246906757545052</v>
      </c>
      <c r="O80" s="72">
        <f t="shared" si="17"/>
        <v>9.1</v>
      </c>
      <c r="P80" s="72">
        <f>IF('Indicator Data'!BZ83="No data","x",ROUND(IF('Indicator Data'!BZ83&gt;P$195,0,IF('Indicator Data'!BZ83&lt;P$194,10,(P$195-'Indicator Data'!BZ83)/(P$195-P$194)*10)),1))</f>
        <v>1.3</v>
      </c>
      <c r="Q80" s="72">
        <f>IF('Indicator Data'!CA83="No data","x",ROUND(IF('Indicator Data'!CA83&gt;Q$195,0,IF('Indicator Data'!CA83&lt;Q$194,10,(Q$195-'Indicator Data'!CA83)/(Q$195-Q$194)*10)),1))</f>
        <v>1</v>
      </c>
      <c r="R80" s="73">
        <f t="shared" si="18"/>
        <v>3.8</v>
      </c>
      <c r="S80" s="72">
        <f>IF('Indicator Data'!CB83="No data","x",ROUND(IF('Indicator Data'!CB83&gt;S$195,0,IF('Indicator Data'!CB83&lt;S$194,10,(S$195-'Indicator Data'!CB83)/(S$195-S$194)*10)),1))</f>
        <v>7.2</v>
      </c>
      <c r="T80" s="115">
        <f>IF('Indicator Data'!CC83="No data","x",ROUND(IF('Indicator Data'!CC83&gt;T$195,0,IF('Indicator Data'!CC83&lt;T$194,10,(T$195-'Indicator Data'!CC83)/(T$195-T$194)*10)),1))</f>
        <v>0</v>
      </c>
      <c r="U80" s="115">
        <f>IF('Indicator Data'!CD83="No data","x",ROUND(IF('Indicator Data'!CD83&gt;U$195,0,IF('Indicator Data'!CD83&lt;U$194,10,(U$195-'Indicator Data'!CD83)/(U$195-U$194)*10)),1))</f>
        <v>0.2</v>
      </c>
      <c r="V80" s="115" t="str">
        <f>IF('Indicator Data'!CE83="No data","x",ROUND(IF('Indicator Data'!CE83&gt;V$195,0,IF('Indicator Data'!CE83&lt;V$194,10,(V$195-'Indicator Data'!CE83)/(V$195-V$194)*10)),1))</f>
        <v>x</v>
      </c>
      <c r="W80" s="72">
        <f t="shared" si="19"/>
        <v>0.1</v>
      </c>
      <c r="X80" s="72">
        <f>IF('Indicator Data'!CF83="No data","x",ROUND(IF('Indicator Data'!CF83&gt;X$195,0,IF('Indicator Data'!CF83&lt;X$194,10,(X$195-'Indicator Data'!CF83)/(X$195-X$194)*10)),1))</f>
        <v>4.9000000000000004</v>
      </c>
      <c r="Y80" s="72">
        <f>IF('Indicator Data'!CG83="No data","x",ROUND(IF('Indicator Data'!CG83&gt;Y$195,10,IF('Indicator Data'!CG83&lt;Y$194,0,10-(Y$195-'Indicator Data'!CG83)/(Y$195-Y$194)*10)),1))</f>
        <v>0.2</v>
      </c>
      <c r="Z80" s="73">
        <f t="shared" si="11"/>
        <v>3.1</v>
      </c>
      <c r="AA80" s="74">
        <f t="shared" si="12"/>
        <v>3.2</v>
      </c>
      <c r="AB80" s="177">
        <f>IF('Indicator Data'!CH83="No data","x",ROUND(IF('Indicator Data'!CH83&gt;AB$195,0,IF('Indicator Data'!CH83&lt;AB$194,10,(AB$195-'Indicator Data'!CH83)/(AB$195-AB$194)*10)),1))</f>
        <v>1.5</v>
      </c>
    </row>
    <row r="81" spans="1:28" s="2" customFormat="1" x14ac:dyDescent="0.3">
      <c r="A81" s="98" t="str">
        <f>'Indicator Data'!A84</f>
        <v>Iraq</v>
      </c>
      <c r="B81" s="27" t="str">
        <f>'Indicator Data'!B84</f>
        <v>IRQ</v>
      </c>
      <c r="C81" s="72">
        <f>IF('Indicator Data'!BR84="No data","x",ROUND(IF('Indicator Data'!BR84&gt;C$195,0,IF('Indicator Data'!BR84&lt;C$194,10,(C$195-'Indicator Data'!BR84)/(C$195-C$194)*10)),1))</f>
        <v>8.4</v>
      </c>
      <c r="D81" s="73">
        <f t="shared" si="13"/>
        <v>8.4</v>
      </c>
      <c r="E81" s="72">
        <f>IF('Indicator Data'!BT84="No data","x",ROUND(IF('Indicator Data'!BT84&gt;E$195,0,IF('Indicator Data'!BT84&lt;E$194,10,(E$195-'Indicator Data'!BT84)/(E$195-E$194)*10)),1))</f>
        <v>8</v>
      </c>
      <c r="F81" s="72">
        <f>IF('Indicator Data'!BS84="No data","x",ROUND(IF('Indicator Data'!BS84&gt;F$195,0,IF('Indicator Data'!BS84&lt;F$194,10,(F$195-'Indicator Data'!BS84)/(F$195-F$194)*10)),1))</f>
        <v>7.6</v>
      </c>
      <c r="G81" s="73">
        <f t="shared" si="14"/>
        <v>7.8</v>
      </c>
      <c r="H81" s="74">
        <f t="shared" si="15"/>
        <v>8.1</v>
      </c>
      <c r="I81" s="72">
        <f>IF('Indicator Data'!BV84="No data","x",ROUND(IF('Indicator Data'!BV84^2&gt;I$195,0,IF('Indicator Data'!BV84^2&lt;I$194,10,(I$195-'Indicator Data'!BV84^2)/(I$195-I$194)*10)),1))</f>
        <v>8.1999999999999993</v>
      </c>
      <c r="J81" s="72">
        <f>IF(OR('Indicator Data'!BU84=0,'Indicator Data'!BU84="No data"),"x",ROUND(IF('Indicator Data'!BU84&gt;J$195,0,IF('Indicator Data'!BU84&lt;J$194,10,(J$195-'Indicator Data'!BU84)/(J$195-J$194)*10)),1))</f>
        <v>0</v>
      </c>
      <c r="K81" s="72">
        <f>IF('Indicator Data'!BW84="No data","x",ROUND(IF('Indicator Data'!BW84&gt;K$195,0,IF('Indicator Data'!BW84&lt;K$194,10,(K$195-'Indicator Data'!BW84)/(K$195-K$194)*10)),1))</f>
        <v>2.5</v>
      </c>
      <c r="L81" s="72">
        <f>IF('Indicator Data'!BX84="No data","x",ROUND(IF('Indicator Data'!BX84&gt;L$195,0,IF('Indicator Data'!BX84&lt;L$194,10,(L$195-'Indicator Data'!BX84)/(L$195-L$194)*10)),1))</f>
        <v>5.4</v>
      </c>
      <c r="M81" s="73">
        <f t="shared" si="16"/>
        <v>4</v>
      </c>
      <c r="N81" s="115">
        <f>IF('Indicator Data'!BY84="No data","x",'Indicator Data'!BY84/'Indicator Data'!CL84*100)</f>
        <v>11.051759071652238</v>
      </c>
      <c r="O81" s="72">
        <f t="shared" si="17"/>
        <v>9</v>
      </c>
      <c r="P81" s="72">
        <f>IF('Indicator Data'!BZ84="No data","x",ROUND(IF('Indicator Data'!BZ84&gt;P$195,0,IF('Indicator Data'!BZ84&lt;P$194,10,(P$195-'Indicator Data'!BZ84)/(P$195-P$194)*10)),1))</f>
        <v>0.7</v>
      </c>
      <c r="Q81" s="72">
        <f>IF('Indicator Data'!CA84="No data","x",ROUND(IF('Indicator Data'!CA84&gt;Q$195,0,IF('Indicator Data'!CA84&lt;Q$194,10,(Q$195-'Indicator Data'!CA84)/(Q$195-Q$194)*10)),1))</f>
        <v>0.7</v>
      </c>
      <c r="R81" s="73">
        <f t="shared" si="18"/>
        <v>3.5</v>
      </c>
      <c r="S81" s="72">
        <f>IF('Indicator Data'!CB84="No data","x",ROUND(IF('Indicator Data'!CB84&gt;S$195,0,IF('Indicator Data'!CB84&lt;S$194,10,(S$195-'Indicator Data'!CB84)/(S$195-S$194)*10)),1))</f>
        <v>7.9</v>
      </c>
      <c r="T81" s="115">
        <f>IF('Indicator Data'!CC84="No data","x",ROUND(IF('Indicator Data'!CC84&gt;T$195,0,IF('Indicator Data'!CC84&lt;T$194,10,(T$195-'Indicator Data'!CC84)/(T$195-T$194)*10)),1))</f>
        <v>6.1</v>
      </c>
      <c r="U81" s="115">
        <f>IF('Indicator Data'!CD84="No data","x",ROUND(IF('Indicator Data'!CD84&gt;U$195,0,IF('Indicator Data'!CD84&lt;U$194,10,(U$195-'Indicator Data'!CD84)/(U$195-U$194)*10)),1))</f>
        <v>4.2</v>
      </c>
      <c r="V81" s="115">
        <f>IF('Indicator Data'!CE84="No data","x",ROUND(IF('Indicator Data'!CE84&gt;V$195,0,IF('Indicator Data'!CE84&lt;V$194,10,(V$195-'Indicator Data'!CE84)/(V$195-V$194)*10)),1))</f>
        <v>10</v>
      </c>
      <c r="W81" s="72">
        <f t="shared" si="19"/>
        <v>6.7666666666666666</v>
      </c>
      <c r="X81" s="72">
        <f>IF('Indicator Data'!CF84="No data","x",ROUND(IF('Indicator Data'!CF84&gt;X$195,0,IF('Indicator Data'!CF84&lt;X$194,10,(X$195-'Indicator Data'!CF84)/(X$195-X$194)*10)),1))</f>
        <v>8.5</v>
      </c>
      <c r="Y81" s="72">
        <f>IF('Indicator Data'!CG84="No data","x",ROUND(IF('Indicator Data'!CG84&gt;Y$195,10,IF('Indicator Data'!CG84&lt;Y$194,0,10-(Y$195-'Indicator Data'!CG84)/(Y$195-Y$194)*10)),1))</f>
        <v>0.9</v>
      </c>
      <c r="Z81" s="73">
        <f t="shared" si="11"/>
        <v>6</v>
      </c>
      <c r="AA81" s="74">
        <f t="shared" si="12"/>
        <v>4.5</v>
      </c>
      <c r="AB81" s="177">
        <f>IF('Indicator Data'!CH84="No data","x",ROUND(IF('Indicator Data'!CH84&gt;AB$195,0,IF('Indicator Data'!CH84&lt;AB$194,10,(AB$195-'Indicator Data'!CH84)/(AB$195-AB$194)*10)),1))</f>
        <v>1.8</v>
      </c>
    </row>
    <row r="82" spans="1:28" s="2" customFormat="1" x14ac:dyDescent="0.3">
      <c r="A82" s="98" t="str">
        <f>'Indicator Data'!A85</f>
        <v>Ireland</v>
      </c>
      <c r="B82" s="27" t="str">
        <f>'Indicator Data'!B85</f>
        <v>IRL</v>
      </c>
      <c r="C82" s="72" t="str">
        <f>IF('Indicator Data'!BR85="No data","x",ROUND(IF('Indicator Data'!BR85&gt;C$195,0,IF('Indicator Data'!BR85&lt;C$194,10,(C$195-'Indicator Data'!BR85)/(C$195-C$194)*10)),1))</f>
        <v>x</v>
      </c>
      <c r="D82" s="73" t="str">
        <f t="shared" si="13"/>
        <v>x</v>
      </c>
      <c r="E82" s="72">
        <f>IF('Indicator Data'!BT85="No data","x",ROUND(IF('Indicator Data'!BT85&gt;E$195,0,IF('Indicator Data'!BT85&lt;E$194,10,(E$195-'Indicator Data'!BT85)/(E$195-E$194)*10)),1))</f>
        <v>2.6</v>
      </c>
      <c r="F82" s="72">
        <f>IF('Indicator Data'!BS85="No data","x",ROUND(IF('Indicator Data'!BS85&gt;F$195,0,IF('Indicator Data'!BS85&lt;F$194,10,(F$195-'Indicator Data'!BS85)/(F$195-F$194)*10)),1))</f>
        <v>2.2000000000000002</v>
      </c>
      <c r="G82" s="73">
        <f t="shared" si="14"/>
        <v>2.4</v>
      </c>
      <c r="H82" s="74">
        <f t="shared" si="15"/>
        <v>2.4</v>
      </c>
      <c r="I82" s="72" t="str">
        <f>IF('Indicator Data'!BV85="No data","x",ROUND(IF('Indicator Data'!BV85^2&gt;I$195,0,IF('Indicator Data'!BV85^2&lt;I$194,10,(I$195-'Indicator Data'!BV85^2)/(I$195-I$194)*10)),1))</f>
        <v>x</v>
      </c>
      <c r="J82" s="72">
        <f>IF(OR('Indicator Data'!BU85=0,'Indicator Data'!BU85="No data"),"x",ROUND(IF('Indicator Data'!BU85&gt;J$195,0,IF('Indicator Data'!BU85&lt;J$194,10,(J$195-'Indicator Data'!BU85)/(J$195-J$194)*10)),1))</f>
        <v>0</v>
      </c>
      <c r="K82" s="72">
        <f>IF('Indicator Data'!BW85="No data","x",ROUND(IF('Indicator Data'!BW85&gt;K$195,0,IF('Indicator Data'!BW85&lt;K$194,10,(K$195-'Indicator Data'!BW85)/(K$195-K$194)*10)),1))</f>
        <v>1.5</v>
      </c>
      <c r="L82" s="72">
        <f>IF('Indicator Data'!BX85="No data","x",ROUND(IF('Indicator Data'!BX85&gt;L$195,0,IF('Indicator Data'!BX85&lt;L$194,10,(L$195-'Indicator Data'!BX85)/(L$195-L$194)*10)),1))</f>
        <v>5</v>
      </c>
      <c r="M82" s="73">
        <f t="shared" si="16"/>
        <v>2.2000000000000002</v>
      </c>
      <c r="N82" s="115">
        <f>IF('Indicator Data'!BY85="No data","x",'Indicator Data'!BY85/'Indicator Data'!CL85*100)</f>
        <v>159.67484395412976</v>
      </c>
      <c r="O82" s="72">
        <f t="shared" si="17"/>
        <v>0</v>
      </c>
      <c r="P82" s="72">
        <f>IF('Indicator Data'!BZ85="No data","x",ROUND(IF('Indicator Data'!BZ85&gt;P$195,0,IF('Indicator Data'!BZ85&lt;P$194,10,(P$195-'Indicator Data'!BZ85)/(P$195-P$194)*10)),1))</f>
        <v>1</v>
      </c>
      <c r="Q82" s="72">
        <f>IF('Indicator Data'!CA85="No data","x",ROUND(IF('Indicator Data'!CA85&gt;Q$195,0,IF('Indicator Data'!CA85&lt;Q$194,10,(Q$195-'Indicator Data'!CA85)/(Q$195-Q$194)*10)),1))</f>
        <v>0.5</v>
      </c>
      <c r="R82" s="73">
        <f t="shared" si="18"/>
        <v>0.5</v>
      </c>
      <c r="S82" s="72">
        <f>IF('Indicator Data'!CB85="No data","x",ROUND(IF('Indicator Data'!CB85&gt;S$195,0,IF('Indicator Data'!CB85&lt;S$194,10,(S$195-'Indicator Data'!CB85)/(S$195-S$194)*10)),1))</f>
        <v>2.2999999999999998</v>
      </c>
      <c r="T82" s="115">
        <f>IF('Indicator Data'!CC85="No data","x",ROUND(IF('Indicator Data'!CC85&gt;T$195,0,IF('Indicator Data'!CC85&lt;T$194,10,(T$195-'Indicator Data'!CC85)/(T$195-T$194)*10)),1))</f>
        <v>0.7</v>
      </c>
      <c r="U82" s="115" t="str">
        <f>IF('Indicator Data'!CD85="No data","x",ROUND(IF('Indicator Data'!CD85&gt;U$195,0,IF('Indicator Data'!CD85&lt;U$194,10,(U$195-'Indicator Data'!CD85)/(U$195-U$194)*10)),1))</f>
        <v>x</v>
      </c>
      <c r="V82" s="115">
        <f>IF('Indicator Data'!CE85="No data","x",ROUND(IF('Indicator Data'!CE85&gt;V$195,0,IF('Indicator Data'!CE85&lt;V$194,10,(V$195-'Indicator Data'!CE85)/(V$195-V$194)*10)),1))</f>
        <v>1.4</v>
      </c>
      <c r="W82" s="72">
        <f t="shared" si="19"/>
        <v>1.0499999999999998</v>
      </c>
      <c r="X82" s="72">
        <f>IF('Indicator Data'!CF85="No data","x",ROUND(IF('Indicator Data'!CF85&gt;X$195,0,IF('Indicator Data'!CF85&lt;X$194,10,(X$195-'Indicator Data'!CF85)/(X$195-X$194)*10)),1))</f>
        <v>0</v>
      </c>
      <c r="Y82" s="72">
        <f>IF('Indicator Data'!CG85="No data","x",ROUND(IF('Indicator Data'!CG85&gt;Y$195,10,IF('Indicator Data'!CG85&lt;Y$194,0,10-(Y$195-'Indicator Data'!CG85)/(Y$195-Y$194)*10)),1))</f>
        <v>0.1</v>
      </c>
      <c r="Z82" s="73">
        <f t="shared" si="11"/>
        <v>0.9</v>
      </c>
      <c r="AA82" s="74">
        <f t="shared" si="12"/>
        <v>1.2</v>
      </c>
      <c r="AB82" s="177">
        <f>IF('Indicator Data'!CH85="No data","x",ROUND(IF('Indicator Data'!CH85&gt;AB$195,0,IF('Indicator Data'!CH85&lt;AB$194,10,(AB$195-'Indicator Data'!CH85)/(AB$195-AB$194)*10)),1))</f>
        <v>3.3</v>
      </c>
    </row>
    <row r="83" spans="1:28" s="2" customFormat="1" x14ac:dyDescent="0.3">
      <c r="A83" s="98" t="str">
        <f>'Indicator Data'!A86</f>
        <v>Israel</v>
      </c>
      <c r="B83" s="27" t="str">
        <f>'Indicator Data'!B86</f>
        <v>ISR</v>
      </c>
      <c r="C83" s="72" t="str">
        <f>IF('Indicator Data'!BR86="No data","x",ROUND(IF('Indicator Data'!BR86&gt;C$195,0,IF('Indicator Data'!BR86&lt;C$194,10,(C$195-'Indicator Data'!BR86)/(C$195-C$194)*10)),1))</f>
        <v>x</v>
      </c>
      <c r="D83" s="73" t="str">
        <f t="shared" si="13"/>
        <v>x</v>
      </c>
      <c r="E83" s="72">
        <f>IF('Indicator Data'!BT86="No data","x",ROUND(IF('Indicator Data'!BT86&gt;E$195,0,IF('Indicator Data'!BT86&lt;E$194,10,(E$195-'Indicator Data'!BT86)/(E$195-E$194)*10)),1))</f>
        <v>4</v>
      </c>
      <c r="F83" s="72">
        <f>IF('Indicator Data'!BS86="No data","x",ROUND(IF('Indicator Data'!BS86&gt;F$195,0,IF('Indicator Data'!BS86&lt;F$194,10,(F$195-'Indicator Data'!BS86)/(F$195-F$194)*10)),1))</f>
        <v>2.6</v>
      </c>
      <c r="G83" s="73">
        <f t="shared" si="14"/>
        <v>3.3</v>
      </c>
      <c r="H83" s="74">
        <f t="shared" si="15"/>
        <v>3.3</v>
      </c>
      <c r="I83" s="72" t="str">
        <f>IF('Indicator Data'!BV86="No data","x",ROUND(IF('Indicator Data'!BV86^2&gt;I$195,0,IF('Indicator Data'!BV86^2&lt;I$194,10,(I$195-'Indicator Data'!BV86^2)/(I$195-I$194)*10)),1))</f>
        <v>x</v>
      </c>
      <c r="J83" s="72">
        <f>IF(OR('Indicator Data'!BU86=0,'Indicator Data'!BU86="No data"),"x",ROUND(IF('Indicator Data'!BU86&gt;J$195,0,IF('Indicator Data'!BU86&lt;J$194,10,(J$195-'Indicator Data'!BU86)/(J$195-J$194)*10)),1))</f>
        <v>0</v>
      </c>
      <c r="K83" s="72">
        <f>IF('Indicator Data'!BW86="No data","x",ROUND(IF('Indicator Data'!BW86&gt;K$195,0,IF('Indicator Data'!BW86&lt;K$194,10,(K$195-'Indicator Data'!BW86)/(K$195-K$194)*10)),1))</f>
        <v>1.6</v>
      </c>
      <c r="L83" s="72">
        <f>IF('Indicator Data'!BX86="No data","x",ROUND(IF('Indicator Data'!BX86&gt;L$195,0,IF('Indicator Data'!BX86&lt;L$194,10,(L$195-'Indicator Data'!BX86)/(L$195-L$194)*10)),1))</f>
        <v>3.7</v>
      </c>
      <c r="M83" s="73">
        <f t="shared" si="16"/>
        <v>1.8</v>
      </c>
      <c r="N83" s="115">
        <f>IF('Indicator Data'!BY86="No data","x",'Indicator Data'!BY86/'Indicator Data'!CL86*100)</f>
        <v>212.56931608133084</v>
      </c>
      <c r="O83" s="72">
        <f t="shared" si="17"/>
        <v>0</v>
      </c>
      <c r="P83" s="72">
        <f>IF('Indicator Data'!BZ86="No data","x",ROUND(IF('Indicator Data'!BZ86&gt;P$195,0,IF('Indicator Data'!BZ86&lt;P$194,10,(P$195-'Indicator Data'!BZ86)/(P$195-P$194)*10)),1))</f>
        <v>0</v>
      </c>
      <c r="Q83" s="72">
        <f>IF('Indicator Data'!CA86="No data","x",ROUND(IF('Indicator Data'!CA86&gt;Q$195,0,IF('Indicator Data'!CA86&lt;Q$194,10,(Q$195-'Indicator Data'!CA86)/(Q$195-Q$194)*10)),1))</f>
        <v>0</v>
      </c>
      <c r="R83" s="73">
        <f t="shared" si="18"/>
        <v>0</v>
      </c>
      <c r="S83" s="72">
        <f>IF('Indicator Data'!CB86="No data","x",ROUND(IF('Indicator Data'!CB86&gt;S$195,0,IF('Indicator Data'!CB86&lt;S$194,10,(S$195-'Indicator Data'!CB86)/(S$195-S$194)*10)),1))</f>
        <v>2</v>
      </c>
      <c r="T83" s="115">
        <f>IF('Indicator Data'!CC86="No data","x",ROUND(IF('Indicator Data'!CC86&gt;T$195,0,IF('Indicator Data'!CC86&lt;T$194,10,(T$195-'Indicator Data'!CC86)/(T$195-T$194)*10)),1))</f>
        <v>0.2</v>
      </c>
      <c r="U83" s="115">
        <f>IF('Indicator Data'!CD86="No data","x",ROUND(IF('Indicator Data'!CD86&gt;U$195,0,IF('Indicator Data'!CD86&lt;U$194,10,(U$195-'Indicator Data'!CD86)/(U$195-U$194)*10)),1))</f>
        <v>0.5</v>
      </c>
      <c r="V83" s="115">
        <f>IF('Indicator Data'!CE86="No data","x",ROUND(IF('Indicator Data'!CE86&gt;V$195,0,IF('Indicator Data'!CE86&lt;V$194,10,(V$195-'Indicator Data'!CE86)/(V$195-V$194)*10)),1))</f>
        <v>0.8</v>
      </c>
      <c r="W83" s="72">
        <f t="shared" si="19"/>
        <v>0.5</v>
      </c>
      <c r="X83" s="72">
        <f>IF('Indicator Data'!CF86="No data","x",ROUND(IF('Indicator Data'!CF86&gt;X$195,0,IF('Indicator Data'!CF86&lt;X$194,10,(X$195-'Indicator Data'!CF86)/(X$195-X$194)*10)),1))</f>
        <v>0.5</v>
      </c>
      <c r="Y83" s="72">
        <f>IF('Indicator Data'!CG86="No data","x",ROUND(IF('Indicator Data'!CG86&gt;Y$195,10,IF('Indicator Data'!CG86&lt;Y$194,0,10-(Y$195-'Indicator Data'!CG86)/(Y$195-Y$194)*10)),1))</f>
        <v>0</v>
      </c>
      <c r="Z83" s="73">
        <f t="shared" si="11"/>
        <v>0.8</v>
      </c>
      <c r="AA83" s="74">
        <f t="shared" si="12"/>
        <v>0.9</v>
      </c>
      <c r="AB83" s="177">
        <f>IF('Indicator Data'!CH86="No data","x",ROUND(IF('Indicator Data'!CH86&gt;AB$195,0,IF('Indicator Data'!CH86&lt;AB$194,10,(AB$195-'Indicator Data'!CH86)/(AB$195-AB$194)*10)),1))</f>
        <v>0.9</v>
      </c>
    </row>
    <row r="84" spans="1:28" s="2" customFormat="1" x14ac:dyDescent="0.3">
      <c r="A84" s="98" t="str">
        <f>'Indicator Data'!A87</f>
        <v>Italy</v>
      </c>
      <c r="B84" s="27" t="str">
        <f>'Indicator Data'!B87</f>
        <v>ITA</v>
      </c>
      <c r="C84" s="72">
        <f>IF('Indicator Data'!BR87="No data","x",ROUND(IF('Indicator Data'!BR87&gt;C$195,0,IF('Indicator Data'!BR87&lt;C$194,10,(C$195-'Indicator Data'!BR87)/(C$195-C$194)*10)),1))</f>
        <v>2.4</v>
      </c>
      <c r="D84" s="73">
        <f t="shared" si="13"/>
        <v>2.4</v>
      </c>
      <c r="E84" s="72">
        <f>IF('Indicator Data'!BT87="No data","x",ROUND(IF('Indicator Data'!BT87&gt;E$195,0,IF('Indicator Data'!BT87&lt;E$194,10,(E$195-'Indicator Data'!BT87)/(E$195-E$194)*10)),1))</f>
        <v>4.7</v>
      </c>
      <c r="F84" s="72">
        <f>IF('Indicator Data'!BS87="No data","x",ROUND(IF('Indicator Data'!BS87&gt;F$195,0,IF('Indicator Data'!BS87&lt;F$194,10,(F$195-'Indicator Data'!BS87)/(F$195-F$194)*10)),1))</f>
        <v>4.2</v>
      </c>
      <c r="G84" s="73">
        <f t="shared" si="14"/>
        <v>4.5</v>
      </c>
      <c r="H84" s="74">
        <f t="shared" si="15"/>
        <v>3.5</v>
      </c>
      <c r="I84" s="72">
        <f>IF('Indicator Data'!BV87="No data","x",ROUND(IF('Indicator Data'!BV87^2&gt;I$195,0,IF('Indicator Data'!BV87^2&lt;I$194,10,(I$195-'Indicator Data'!BV87^2)/(I$195-I$194)*10)),1))</f>
        <v>0.2</v>
      </c>
      <c r="J84" s="72">
        <f>IF(OR('Indicator Data'!BU87=0,'Indicator Data'!BU87="No data"),"x",ROUND(IF('Indicator Data'!BU87&gt;J$195,0,IF('Indicator Data'!BU87&lt;J$194,10,(J$195-'Indicator Data'!BU87)/(J$195-J$194)*10)),1))</f>
        <v>0</v>
      </c>
      <c r="K84" s="72">
        <f>IF('Indicator Data'!BW87="No data","x",ROUND(IF('Indicator Data'!BW87&gt;K$195,0,IF('Indicator Data'!BW87&lt;K$194,10,(K$195-'Indicator Data'!BW87)/(K$195-K$194)*10)),1))</f>
        <v>2.6</v>
      </c>
      <c r="L84" s="72">
        <f>IF('Indicator Data'!BX87="No data","x",ROUND(IF('Indicator Data'!BX87&gt;L$195,0,IF('Indicator Data'!BX87&lt;L$194,10,(L$195-'Indicator Data'!BX87)/(L$195-L$194)*10)),1))</f>
        <v>3.2</v>
      </c>
      <c r="M84" s="73">
        <f t="shared" si="16"/>
        <v>1.5</v>
      </c>
      <c r="N84" s="115">
        <f>IF('Indicator Data'!BY87="No data","x",'Indicator Data'!BY87/'Indicator Data'!CL87*100)</f>
        <v>241.38165499422044</v>
      </c>
      <c r="O84" s="72">
        <f t="shared" si="17"/>
        <v>0</v>
      </c>
      <c r="P84" s="72">
        <f>IF('Indicator Data'!BZ87="No data","x",ROUND(IF('Indicator Data'!BZ87&gt;P$195,0,IF('Indicator Data'!BZ87&lt;P$194,10,(P$195-'Indicator Data'!BZ87)/(P$195-P$194)*10)),1))</f>
        <v>0.1</v>
      </c>
      <c r="Q84" s="72">
        <f>IF('Indicator Data'!CA87="No data","x",ROUND(IF('Indicator Data'!CA87&gt;Q$195,0,IF('Indicator Data'!CA87&lt;Q$194,10,(Q$195-'Indicator Data'!CA87)/(Q$195-Q$194)*10)),1))</f>
        <v>0.1</v>
      </c>
      <c r="R84" s="73">
        <f t="shared" si="18"/>
        <v>0.1</v>
      </c>
      <c r="S84" s="72">
        <f>IF('Indicator Data'!CB87="No data","x",ROUND(IF('Indicator Data'!CB87&gt;S$195,0,IF('Indicator Data'!CB87&lt;S$194,10,(S$195-'Indicator Data'!CB87)/(S$195-S$194)*10)),1))</f>
        <v>0</v>
      </c>
      <c r="T84" s="115">
        <f>IF('Indicator Data'!CC87="No data","x",ROUND(IF('Indicator Data'!CC87&gt;T$195,0,IF('Indicator Data'!CC87&lt;T$194,10,(T$195-'Indicator Data'!CC87)/(T$195-T$194)*10)),1))</f>
        <v>0.8</v>
      </c>
      <c r="U84" s="115">
        <f>IF('Indicator Data'!CD87="No data","x",ROUND(IF('Indicator Data'!CD87&gt;U$195,0,IF('Indicator Data'!CD87&lt;U$194,10,(U$195-'Indicator Data'!CD87)/(U$195-U$194)*10)),1))</f>
        <v>2.2000000000000002</v>
      </c>
      <c r="V84" s="115">
        <f>IF('Indicator Data'!CE87="No data","x",ROUND(IF('Indicator Data'!CE87&gt;V$195,0,IF('Indicator Data'!CE87&lt;V$194,10,(V$195-'Indicator Data'!CE87)/(V$195-V$194)*10)),1))</f>
        <v>1.4</v>
      </c>
      <c r="W84" s="72">
        <f t="shared" si="19"/>
        <v>1.4666666666666668</v>
      </c>
      <c r="X84" s="72">
        <f>IF('Indicator Data'!CF87="No data","x",ROUND(IF('Indicator Data'!CF87&gt;X$195,0,IF('Indicator Data'!CF87&lt;X$194,10,(X$195-'Indicator Data'!CF87)/(X$195-X$194)*10)),1))</f>
        <v>0</v>
      </c>
      <c r="Y84" s="72">
        <f>IF('Indicator Data'!CG87="No data","x",ROUND(IF('Indicator Data'!CG87&gt;Y$195,10,IF('Indicator Data'!CG87&lt;Y$194,0,10-(Y$195-'Indicator Data'!CG87)/(Y$195-Y$194)*10)),1))</f>
        <v>0</v>
      </c>
      <c r="Z84" s="73">
        <f t="shared" si="11"/>
        <v>0.4</v>
      </c>
      <c r="AA84" s="74">
        <f t="shared" si="12"/>
        <v>0.7</v>
      </c>
      <c r="AB84" s="177">
        <f>IF('Indicator Data'!CH87="No data","x",ROUND(IF('Indicator Data'!CH87&gt;AB$195,0,IF('Indicator Data'!CH87&lt;AB$194,10,(AB$195-'Indicator Data'!CH87)/(AB$195-AB$194)*10)),1))</f>
        <v>1.5</v>
      </c>
    </row>
    <row r="85" spans="1:28" s="2" customFormat="1" x14ac:dyDescent="0.3">
      <c r="A85" s="98" t="str">
        <f>'Indicator Data'!A88</f>
        <v>Jamaica</v>
      </c>
      <c r="B85" s="27" t="str">
        <f>'Indicator Data'!B88</f>
        <v>JAM</v>
      </c>
      <c r="C85" s="72">
        <f>IF('Indicator Data'!BR88="No data","x",ROUND(IF('Indicator Data'!BR88&gt;C$195,0,IF('Indicator Data'!BR88&lt;C$194,10,(C$195-'Indicator Data'!BR88)/(C$195-C$194)*10)),1))</f>
        <v>3.3</v>
      </c>
      <c r="D85" s="73">
        <f t="shared" si="13"/>
        <v>3.3</v>
      </c>
      <c r="E85" s="72">
        <f>IF('Indicator Data'!BT88="No data","x",ROUND(IF('Indicator Data'!BT88&gt;E$195,0,IF('Indicator Data'!BT88&lt;E$194,10,(E$195-'Indicator Data'!BT88)/(E$195-E$194)*10)),1))</f>
        <v>5.7</v>
      </c>
      <c r="F85" s="72">
        <f>IF('Indicator Data'!BS88="No data","x",ROUND(IF('Indicator Data'!BS88&gt;F$195,0,IF('Indicator Data'!BS88&lt;F$194,10,(F$195-'Indicator Data'!BS88)/(F$195-F$194)*10)),1))</f>
        <v>4</v>
      </c>
      <c r="G85" s="73">
        <f t="shared" si="14"/>
        <v>4.9000000000000004</v>
      </c>
      <c r="H85" s="74">
        <f t="shared" si="15"/>
        <v>4.0999999999999996</v>
      </c>
      <c r="I85" s="72">
        <f>IF('Indicator Data'!BV88="No data","x",ROUND(IF('Indicator Data'!BV88^2&gt;I$195,0,IF('Indicator Data'!BV88^2&lt;I$194,10,(I$195-'Indicator Data'!BV88^2)/(I$195-I$194)*10)),1))</f>
        <v>2.5</v>
      </c>
      <c r="J85" s="72">
        <f>IF(OR('Indicator Data'!BU88=0,'Indicator Data'!BU88="No data"),"x",ROUND(IF('Indicator Data'!BU88&gt;J$195,0,IF('Indicator Data'!BU88&lt;J$194,10,(J$195-'Indicator Data'!BU88)/(J$195-J$194)*10)),1))</f>
        <v>0</v>
      </c>
      <c r="K85" s="72">
        <f>IF('Indicator Data'!BW88="No data","x",ROUND(IF('Indicator Data'!BW88&gt;K$195,0,IF('Indicator Data'!BW88&lt;K$194,10,(K$195-'Indicator Data'!BW88)/(K$195-K$194)*10)),1))</f>
        <v>4.5</v>
      </c>
      <c r="L85" s="72">
        <f>IF('Indicator Data'!BX88="No data","x",ROUND(IF('Indicator Data'!BX88&gt;L$195,0,IF('Indicator Data'!BX88&lt;L$194,10,(L$195-'Indicator Data'!BX88)/(L$195-L$194)*10)),1))</f>
        <v>5.0999999999999996</v>
      </c>
      <c r="M85" s="73">
        <f t="shared" si="16"/>
        <v>3</v>
      </c>
      <c r="N85" s="115">
        <f>IF('Indicator Data'!BY88="No data","x",'Indicator Data'!BY88/'Indicator Data'!CL88*100)</f>
        <v>76.638965835641741</v>
      </c>
      <c r="O85" s="72">
        <f t="shared" si="17"/>
        <v>2.4</v>
      </c>
      <c r="P85" s="72">
        <f>IF('Indicator Data'!BZ88="No data","x",ROUND(IF('Indicator Data'!BZ88&gt;P$195,0,IF('Indicator Data'!BZ88&lt;P$194,10,(P$195-'Indicator Data'!BZ88)/(P$195-P$194)*10)),1))</f>
        <v>1.4</v>
      </c>
      <c r="Q85" s="72">
        <f>IF('Indicator Data'!CA88="No data","x",ROUND(IF('Indicator Data'!CA88&gt;Q$195,0,IF('Indicator Data'!CA88&lt;Q$194,10,(Q$195-'Indicator Data'!CA88)/(Q$195-Q$194)*10)),1))</f>
        <v>1.9</v>
      </c>
      <c r="R85" s="73">
        <f t="shared" si="18"/>
        <v>1.9</v>
      </c>
      <c r="S85" s="72">
        <f>IF('Indicator Data'!CB88="No data","x",ROUND(IF('Indicator Data'!CB88&gt;S$195,0,IF('Indicator Data'!CB88&lt;S$194,10,(S$195-'Indicator Data'!CB88)/(S$195-S$194)*10)),1))</f>
        <v>6.7</v>
      </c>
      <c r="T85" s="115">
        <f>IF('Indicator Data'!CC88="No data","x",ROUND(IF('Indicator Data'!CC88&gt;T$195,0,IF('Indicator Data'!CC88&lt;T$194,10,(T$195-'Indicator Data'!CC88)/(T$195-T$194)*10)),1))</f>
        <v>1</v>
      </c>
      <c r="U85" s="115">
        <f>IF('Indicator Data'!CD88="No data","x",ROUND(IF('Indicator Data'!CD88&gt;U$195,0,IF('Indicator Data'!CD88&lt;U$194,10,(U$195-'Indicator Data'!CD88)/(U$195-U$194)*10)),1))</f>
        <v>0.7</v>
      </c>
      <c r="V85" s="115" t="str">
        <f>IF('Indicator Data'!CE88="No data","x",ROUND(IF('Indicator Data'!CE88&gt;V$195,0,IF('Indicator Data'!CE88&lt;V$194,10,(V$195-'Indicator Data'!CE88)/(V$195-V$194)*10)),1))</f>
        <v>x</v>
      </c>
      <c r="W85" s="72">
        <f t="shared" si="19"/>
        <v>0.85</v>
      </c>
      <c r="X85" s="72">
        <f>IF('Indicator Data'!CF88="No data","x",ROUND(IF('Indicator Data'!CF88&gt;X$195,0,IF('Indicator Data'!CF88&lt;X$194,10,(X$195-'Indicator Data'!CF88)/(X$195-X$194)*10)),1))</f>
        <v>8.4</v>
      </c>
      <c r="Y85" s="72">
        <f>IF('Indicator Data'!CG88="No data","x",ROUND(IF('Indicator Data'!CG88&gt;Y$195,10,IF('Indicator Data'!CG88&lt;Y$194,0,10-(Y$195-'Indicator Data'!CG88)/(Y$195-Y$194)*10)),1))</f>
        <v>0.9</v>
      </c>
      <c r="Z85" s="73">
        <f t="shared" si="11"/>
        <v>4.2</v>
      </c>
      <c r="AA85" s="74">
        <f t="shared" si="12"/>
        <v>3</v>
      </c>
      <c r="AB85" s="177">
        <f>IF('Indicator Data'!CH88="No data","x",ROUND(IF('Indicator Data'!CH88&gt;AB$195,0,IF('Indicator Data'!CH88&lt;AB$194,10,(AB$195-'Indicator Data'!CH88)/(AB$195-AB$194)*10)),1))</f>
        <v>2.4</v>
      </c>
    </row>
    <row r="86" spans="1:28" s="2" customFormat="1" x14ac:dyDescent="0.3">
      <c r="A86" s="98" t="str">
        <f>'Indicator Data'!A89</f>
        <v>Japan</v>
      </c>
      <c r="B86" s="27" t="str">
        <f>'Indicator Data'!B89</f>
        <v>JPN</v>
      </c>
      <c r="C86" s="72">
        <f>IF('Indicator Data'!BR89="No data","x",ROUND(IF('Indicator Data'!BR89&gt;C$195,0,IF('Indicator Data'!BR89&lt;C$194,10,(C$195-'Indicator Data'!BR89)/(C$195-C$194)*10)),1))</f>
        <v>1.9</v>
      </c>
      <c r="D86" s="73">
        <f t="shared" si="13"/>
        <v>1.9</v>
      </c>
      <c r="E86" s="72">
        <f>IF('Indicator Data'!BT89="No data","x",ROUND(IF('Indicator Data'!BT89&gt;E$195,0,IF('Indicator Data'!BT89&lt;E$194,10,(E$195-'Indicator Data'!BT89)/(E$195-E$194)*10)),1))</f>
        <v>2.7</v>
      </c>
      <c r="F86" s="72">
        <f>IF('Indicator Data'!BS89="No data","x",ROUND(IF('Indicator Data'!BS89&gt;F$195,0,IF('Indicator Data'!BS89&lt;F$194,10,(F$195-'Indicator Data'!BS89)/(F$195-F$194)*10)),1))</f>
        <v>1.6</v>
      </c>
      <c r="G86" s="73">
        <f t="shared" si="14"/>
        <v>2.2000000000000002</v>
      </c>
      <c r="H86" s="74">
        <f t="shared" si="15"/>
        <v>2.1</v>
      </c>
      <c r="I86" s="72" t="str">
        <f>IF('Indicator Data'!BV89="No data","x",ROUND(IF('Indicator Data'!BV89^2&gt;I$195,0,IF('Indicator Data'!BV89^2&lt;I$194,10,(I$195-'Indicator Data'!BV89^2)/(I$195-I$194)*10)),1))</f>
        <v>x</v>
      </c>
      <c r="J86" s="72">
        <f>IF(OR('Indicator Data'!BU89=0,'Indicator Data'!BU89="No data"),"x",ROUND(IF('Indicator Data'!BU89&gt;J$195,0,IF('Indicator Data'!BU89&lt;J$194,10,(J$195-'Indicator Data'!BU89)/(J$195-J$194)*10)),1))</f>
        <v>0</v>
      </c>
      <c r="K86" s="72">
        <f>IF('Indicator Data'!BW89="No data","x",ROUND(IF('Indicator Data'!BW89&gt;K$195,0,IF('Indicator Data'!BW89&lt;K$194,10,(K$195-'Indicator Data'!BW89)/(K$195-K$194)*10)),1))</f>
        <v>0.9</v>
      </c>
      <c r="L86" s="72">
        <f>IF('Indicator Data'!BX89="No data","x",ROUND(IF('Indicator Data'!BX89&gt;L$195,0,IF('Indicator Data'!BX89&lt;L$194,10,(L$195-'Indicator Data'!BX89)/(L$195-L$194)*10)),1))</f>
        <v>3</v>
      </c>
      <c r="M86" s="73">
        <f t="shared" si="16"/>
        <v>1.3</v>
      </c>
      <c r="N86" s="115">
        <f>IF('Indicator Data'!BY89="No data","x",'Indicator Data'!BY89/'Indicator Data'!CL89*100)</f>
        <v>384.08779149519893</v>
      </c>
      <c r="O86" s="72">
        <f t="shared" si="17"/>
        <v>0</v>
      </c>
      <c r="P86" s="72">
        <f>IF('Indicator Data'!BZ89="No data","x",ROUND(IF('Indicator Data'!BZ89&gt;P$195,0,IF('Indicator Data'!BZ89&lt;P$194,10,(P$195-'Indicator Data'!BZ89)/(P$195-P$194)*10)),1))</f>
        <v>0</v>
      </c>
      <c r="Q86" s="72">
        <f>IF('Indicator Data'!CA89="No data","x",ROUND(IF('Indicator Data'!CA89&gt;Q$195,0,IF('Indicator Data'!CA89&lt;Q$194,10,(Q$195-'Indicator Data'!CA89)/(Q$195-Q$194)*10)),1))</f>
        <v>0.2</v>
      </c>
      <c r="R86" s="73">
        <f t="shared" si="18"/>
        <v>0.1</v>
      </c>
      <c r="S86" s="72">
        <f>IF('Indicator Data'!CB89="No data","x",ROUND(IF('Indicator Data'!CB89&gt;S$195,0,IF('Indicator Data'!CB89&lt;S$194,10,(S$195-'Indicator Data'!CB89)/(S$195-S$194)*10)),1))</f>
        <v>4</v>
      </c>
      <c r="T86" s="115">
        <f>IF('Indicator Data'!CC89="No data","x",ROUND(IF('Indicator Data'!CC89&gt;T$195,0,IF('Indicator Data'!CC89&lt;T$194,10,(T$195-'Indicator Data'!CC89)/(T$195-T$194)*10)),1))</f>
        <v>0</v>
      </c>
      <c r="U86" s="115">
        <f>IF('Indicator Data'!CD89="No data","x",ROUND(IF('Indicator Data'!CD89&gt;U$195,0,IF('Indicator Data'!CD89&lt;U$194,10,(U$195-'Indicator Data'!CD89)/(U$195-U$194)*10)),1))</f>
        <v>0.7</v>
      </c>
      <c r="V86" s="115">
        <f>IF('Indicator Data'!CE89="No data","x",ROUND(IF('Indicator Data'!CE89&gt;V$195,0,IF('Indicator Data'!CE89&lt;V$194,10,(V$195-'Indicator Data'!CE89)/(V$195-V$194)*10)),1))</f>
        <v>0</v>
      </c>
      <c r="W86" s="72">
        <f t="shared" si="19"/>
        <v>0.23333333333333331</v>
      </c>
      <c r="X86" s="72">
        <f>IF('Indicator Data'!CF89="No data","x",ROUND(IF('Indicator Data'!CF89&gt;X$195,0,IF('Indicator Data'!CF89&lt;X$194,10,(X$195-'Indicator Data'!CF89)/(X$195-X$194)*10)),1))</f>
        <v>0</v>
      </c>
      <c r="Y86" s="72">
        <f>IF('Indicator Data'!CG89="No data","x",ROUND(IF('Indicator Data'!CG89&gt;Y$195,10,IF('Indicator Data'!CG89&lt;Y$194,0,10-(Y$195-'Indicator Data'!CG89)/(Y$195-Y$194)*10)),1))</f>
        <v>0.1</v>
      </c>
      <c r="Z86" s="73">
        <f t="shared" si="11"/>
        <v>1.1000000000000001</v>
      </c>
      <c r="AA86" s="74">
        <f t="shared" si="12"/>
        <v>0.8</v>
      </c>
      <c r="AB86" s="177" t="str">
        <f>IF('Indicator Data'!CH89="No data","x",ROUND(IF('Indicator Data'!CH89&gt;AB$195,0,IF('Indicator Data'!CH89&lt;AB$194,10,(AB$195-'Indicator Data'!CH89)/(AB$195-AB$194)*10)),1))</f>
        <v>x</v>
      </c>
    </row>
    <row r="87" spans="1:28" s="2" customFormat="1" x14ac:dyDescent="0.3">
      <c r="A87" s="98" t="str">
        <f>'Indicator Data'!A90</f>
        <v>Jordan</v>
      </c>
      <c r="B87" s="27" t="str">
        <f>'Indicator Data'!B90</f>
        <v>JOR</v>
      </c>
      <c r="C87" s="72">
        <f>IF('Indicator Data'!BR90="No data","x",ROUND(IF('Indicator Data'!BR90&gt;C$195,0,IF('Indicator Data'!BR90&lt;C$194,10,(C$195-'Indicator Data'!BR90)/(C$195-C$194)*10)),1))</f>
        <v>6.1</v>
      </c>
      <c r="D87" s="73">
        <f t="shared" si="13"/>
        <v>6.1</v>
      </c>
      <c r="E87" s="72">
        <f>IF('Indicator Data'!BT90="No data","x",ROUND(IF('Indicator Data'!BT90&gt;E$195,0,IF('Indicator Data'!BT90&lt;E$194,10,(E$195-'Indicator Data'!BT90)/(E$195-E$194)*10)),1))</f>
        <v>5.2</v>
      </c>
      <c r="F87" s="72">
        <f>IF('Indicator Data'!BS90="No data","x",ROUND(IF('Indicator Data'!BS90&gt;F$195,0,IF('Indicator Data'!BS90&lt;F$194,10,(F$195-'Indicator Data'!BS90)/(F$195-F$194)*10)),1))</f>
        <v>4.8</v>
      </c>
      <c r="G87" s="73">
        <f t="shared" si="14"/>
        <v>5</v>
      </c>
      <c r="H87" s="74">
        <f t="shared" si="15"/>
        <v>5.6</v>
      </c>
      <c r="I87" s="72">
        <f>IF('Indicator Data'!BV90="No data","x",ROUND(IF('Indicator Data'!BV90^2&gt;I$195,0,IF('Indicator Data'!BV90^2&lt;I$194,10,(I$195-'Indicator Data'!BV90^2)/(I$195-I$194)*10)),1))</f>
        <v>0.4</v>
      </c>
      <c r="J87" s="72">
        <f>IF(OR('Indicator Data'!BU90=0,'Indicator Data'!BU90="No data"),"x",ROUND(IF('Indicator Data'!BU90&gt;J$195,0,IF('Indicator Data'!BU90&lt;J$194,10,(J$195-'Indicator Data'!BU90)/(J$195-J$194)*10)),1))</f>
        <v>0</v>
      </c>
      <c r="K87" s="72">
        <f>IF('Indicator Data'!BW90="No data","x",ROUND(IF('Indicator Data'!BW90&gt;K$195,0,IF('Indicator Data'!BW90&lt;K$194,10,(K$195-'Indicator Data'!BW90)/(K$195-K$194)*10)),1))</f>
        <v>3.3</v>
      </c>
      <c r="L87" s="72">
        <f>IF('Indicator Data'!BX90="No data","x",ROUND(IF('Indicator Data'!BX90&gt;L$195,0,IF('Indicator Data'!BX90&lt;L$194,10,(L$195-'Indicator Data'!BX90)/(L$195-L$194)*10)),1))</f>
        <v>5.8</v>
      </c>
      <c r="M87" s="73">
        <f t="shared" si="16"/>
        <v>2.4</v>
      </c>
      <c r="N87" s="115">
        <f>IF('Indicator Data'!BY90="No data","x",'Indicator Data'!BY90/'Indicator Data'!CL90*100)</f>
        <v>32.665014642937599</v>
      </c>
      <c r="O87" s="72">
        <f t="shared" si="17"/>
        <v>6.8</v>
      </c>
      <c r="P87" s="72">
        <f>IF('Indicator Data'!BZ90="No data","x",ROUND(IF('Indicator Data'!BZ90&gt;P$195,0,IF('Indicator Data'!BZ90&lt;P$194,10,(P$195-'Indicator Data'!BZ90)/(P$195-P$194)*10)),1))</f>
        <v>0.3</v>
      </c>
      <c r="Q87" s="72">
        <f>IF('Indicator Data'!CA90="No data","x",ROUND(IF('Indicator Data'!CA90&gt;Q$195,0,IF('Indicator Data'!CA90&lt;Q$194,10,(Q$195-'Indicator Data'!CA90)/(Q$195-Q$194)*10)),1))</f>
        <v>0.2</v>
      </c>
      <c r="R87" s="73">
        <f t="shared" si="18"/>
        <v>2.4</v>
      </c>
      <c r="S87" s="72">
        <f>IF('Indicator Data'!CB90="No data","x",ROUND(IF('Indicator Data'!CB90&gt;S$195,0,IF('Indicator Data'!CB90&lt;S$194,10,(S$195-'Indicator Data'!CB90)/(S$195-S$194)*10)),1))</f>
        <v>4.0999999999999996</v>
      </c>
      <c r="T87" s="115">
        <f>IF('Indicator Data'!CC90="No data","x",ROUND(IF('Indicator Data'!CC90&gt;T$195,0,IF('Indicator Data'!CC90&lt;T$194,10,(T$195-'Indicator Data'!CC90)/(T$195-T$194)*10)),1))</f>
        <v>0</v>
      </c>
      <c r="U87" s="115">
        <f>IF('Indicator Data'!CD90="No data","x",ROUND(IF('Indicator Data'!CD90&gt;U$195,0,IF('Indicator Data'!CD90&lt;U$194,10,(U$195-'Indicator Data'!CD90)/(U$195-U$194)*10)),1))</f>
        <v>0</v>
      </c>
      <c r="V87" s="115" t="str">
        <f>IF('Indicator Data'!CE90="No data","x",ROUND(IF('Indicator Data'!CE90&gt;V$195,0,IF('Indicator Data'!CE90&lt;V$194,10,(V$195-'Indicator Data'!CE90)/(V$195-V$194)*10)),1))</f>
        <v>x</v>
      </c>
      <c r="W87" s="72">
        <f t="shared" si="19"/>
        <v>0</v>
      </c>
      <c r="X87" s="72">
        <f>IF('Indicator Data'!CF90="No data","x",ROUND(IF('Indicator Data'!CF90&gt;X$195,0,IF('Indicator Data'!CF90&lt;X$194,10,(X$195-'Indicator Data'!CF90)/(X$195-X$194)*10)),1))</f>
        <v>8.5</v>
      </c>
      <c r="Y87" s="72">
        <f>IF('Indicator Data'!CG90="No data","x",ROUND(IF('Indicator Data'!CG90&gt;Y$195,10,IF('Indicator Data'!CG90&lt;Y$194,0,10-(Y$195-'Indicator Data'!CG90)/(Y$195-Y$194)*10)),1))</f>
        <v>0.5</v>
      </c>
      <c r="Z87" s="73">
        <f t="shared" si="11"/>
        <v>3.3</v>
      </c>
      <c r="AA87" s="74">
        <f t="shared" si="12"/>
        <v>2.7</v>
      </c>
      <c r="AB87" s="177">
        <f>IF('Indicator Data'!CH90="No data","x",ROUND(IF('Indicator Data'!CH90&gt;AB$195,0,IF('Indicator Data'!CH90&lt;AB$194,10,(AB$195-'Indicator Data'!CH90)/(AB$195-AB$194)*10)),1))</f>
        <v>5.2</v>
      </c>
    </row>
    <row r="88" spans="1:28" s="2" customFormat="1" x14ac:dyDescent="0.3">
      <c r="A88" s="98" t="str">
        <f>'Indicator Data'!A91</f>
        <v>Kazakhstan</v>
      </c>
      <c r="B88" s="27" t="str">
        <f>'Indicator Data'!B91</f>
        <v>KAZ</v>
      </c>
      <c r="C88" s="72">
        <f>IF('Indicator Data'!BR91="No data","x",ROUND(IF('Indicator Data'!BR91&gt;C$195,0,IF('Indicator Data'!BR91&lt;C$194,10,(C$195-'Indicator Data'!BR91)/(C$195-C$194)*10)),1))</f>
        <v>3.8</v>
      </c>
      <c r="D88" s="73">
        <f t="shared" si="13"/>
        <v>3.8</v>
      </c>
      <c r="E88" s="72">
        <f>IF('Indicator Data'!BT91="No data","x",ROUND(IF('Indicator Data'!BT91&gt;E$195,0,IF('Indicator Data'!BT91&lt;E$194,10,(E$195-'Indicator Data'!BT91)/(E$195-E$194)*10)),1))</f>
        <v>6.6</v>
      </c>
      <c r="F88" s="72">
        <f>IF('Indicator Data'!BS91="No data","x",ROUND(IF('Indicator Data'!BS91&gt;F$195,0,IF('Indicator Data'!BS91&lt;F$194,10,(F$195-'Indicator Data'!BS91)/(F$195-F$194)*10)),1))</f>
        <v>5</v>
      </c>
      <c r="G88" s="73">
        <f t="shared" si="14"/>
        <v>5.8</v>
      </c>
      <c r="H88" s="74">
        <f t="shared" si="15"/>
        <v>4.8</v>
      </c>
      <c r="I88" s="72">
        <f>IF('Indicator Data'!BV91="No data","x",ROUND(IF('Indicator Data'!BV91^2&gt;I$195,0,IF('Indicator Data'!BV91^2&lt;I$194,10,(I$195-'Indicator Data'!BV91^2)/(I$195-I$194)*10)),1))</f>
        <v>0</v>
      </c>
      <c r="J88" s="72">
        <f>IF(OR('Indicator Data'!BU91=0,'Indicator Data'!BU91="No data"),"x",ROUND(IF('Indicator Data'!BU91&gt;J$195,0,IF('Indicator Data'!BU91&lt;J$194,10,(J$195-'Indicator Data'!BU91)/(J$195-J$194)*10)),1))</f>
        <v>0</v>
      </c>
      <c r="K88" s="72">
        <f>IF('Indicator Data'!BW91="No data","x",ROUND(IF('Indicator Data'!BW91&gt;K$195,0,IF('Indicator Data'!BW91&lt;K$194,10,(K$195-'Indicator Data'!BW91)/(K$195-K$194)*10)),1))</f>
        <v>2.1</v>
      </c>
      <c r="L88" s="72">
        <f>IF('Indicator Data'!BX91="No data","x",ROUND(IF('Indicator Data'!BX91&gt;L$195,0,IF('Indicator Data'!BX91&lt;L$194,10,(L$195-'Indicator Data'!BX91)/(L$195-L$194)*10)),1))</f>
        <v>3</v>
      </c>
      <c r="M88" s="73">
        <f t="shared" si="16"/>
        <v>1.3</v>
      </c>
      <c r="N88" s="115">
        <f>IF('Indicator Data'!BY91="No data","x",'Indicator Data'!BY91/'Indicator Data'!CL91*100)</f>
        <v>5.9265844353076265</v>
      </c>
      <c r="O88" s="72">
        <f t="shared" si="17"/>
        <v>9.5</v>
      </c>
      <c r="P88" s="72">
        <f>IF('Indicator Data'!BZ91="No data","x",ROUND(IF('Indicator Data'!BZ91&gt;P$195,0,IF('Indicator Data'!BZ91&lt;P$194,10,(P$195-'Indicator Data'!BZ91)/(P$195-P$194)*10)),1))</f>
        <v>0.2</v>
      </c>
      <c r="Q88" s="72">
        <f>IF('Indicator Data'!CA91="No data","x",ROUND(IF('Indicator Data'!CA91&gt;Q$195,0,IF('Indicator Data'!CA91&lt;Q$194,10,(Q$195-'Indicator Data'!CA91)/(Q$195-Q$194)*10)),1))</f>
        <v>0.9</v>
      </c>
      <c r="R88" s="73">
        <f t="shared" si="18"/>
        <v>3.5</v>
      </c>
      <c r="S88" s="72">
        <f>IF('Indicator Data'!CB91="No data","x",ROUND(IF('Indicator Data'!CB91&gt;S$195,0,IF('Indicator Data'!CB91&lt;S$194,10,(S$195-'Indicator Data'!CB91)/(S$195-S$194)*10)),1))</f>
        <v>1.9</v>
      </c>
      <c r="T88" s="115">
        <f>IF('Indicator Data'!CC91="No data","x",ROUND(IF('Indicator Data'!CC91&gt;T$195,0,IF('Indicator Data'!CC91&lt;T$194,10,(T$195-'Indicator Data'!CC91)/(T$195-T$194)*10)),1))</f>
        <v>0</v>
      </c>
      <c r="U88" s="115">
        <f>IF('Indicator Data'!CD91="No data","x",ROUND(IF('Indicator Data'!CD91&gt;U$195,0,IF('Indicator Data'!CD91&lt;U$194,10,(U$195-'Indicator Data'!CD91)/(U$195-U$194)*10)),1))</f>
        <v>0</v>
      </c>
      <c r="V88" s="115">
        <f>IF('Indicator Data'!CE91="No data","x",ROUND(IF('Indicator Data'!CE91&gt;V$195,0,IF('Indicator Data'!CE91&lt;V$194,10,(V$195-'Indicator Data'!CE91)/(V$195-V$194)*10)),1))</f>
        <v>0.2</v>
      </c>
      <c r="W88" s="72">
        <f t="shared" si="19"/>
        <v>6.6666666666666666E-2</v>
      </c>
      <c r="X88" s="72">
        <f>IF('Indicator Data'!CF91="No data","x",ROUND(IF('Indicator Data'!CF91&gt;X$195,0,IF('Indicator Data'!CF91&lt;X$194,10,(X$195-'Indicator Data'!CF91)/(X$195-X$194)*10)),1))</f>
        <v>7.3</v>
      </c>
      <c r="Y88" s="72">
        <f>IF('Indicator Data'!CG91="No data","x",ROUND(IF('Indicator Data'!CG91&gt;Y$195,10,IF('Indicator Data'!CG91&lt;Y$194,0,10-(Y$195-'Indicator Data'!CG91)/(Y$195-Y$194)*10)),1))</f>
        <v>0.1</v>
      </c>
      <c r="Z88" s="73">
        <f t="shared" si="11"/>
        <v>2.2999999999999998</v>
      </c>
      <c r="AA88" s="74">
        <f t="shared" si="12"/>
        <v>2.4</v>
      </c>
      <c r="AB88" s="177">
        <f>IF('Indicator Data'!CH91="No data","x",ROUND(IF('Indicator Data'!CH91&gt;AB$195,0,IF('Indicator Data'!CH91&lt;AB$194,10,(AB$195-'Indicator Data'!CH91)/(AB$195-AB$194)*10)),1))</f>
        <v>2.9</v>
      </c>
    </row>
    <row r="89" spans="1:28" s="2" customFormat="1" x14ac:dyDescent="0.3">
      <c r="A89" s="98" t="str">
        <f>'Indicator Data'!A92</f>
        <v>Kenya</v>
      </c>
      <c r="B89" s="27" t="str">
        <f>'Indicator Data'!B92</f>
        <v>KEN</v>
      </c>
      <c r="C89" s="72">
        <f>IF('Indicator Data'!BR92="No data","x",ROUND(IF('Indicator Data'!BR92&gt;C$195,0,IF('Indicator Data'!BR92&lt;C$194,10,(C$195-'Indicator Data'!BR92)/(C$195-C$194)*10)),1))</f>
        <v>3.9</v>
      </c>
      <c r="D89" s="73">
        <f t="shared" si="13"/>
        <v>3.9</v>
      </c>
      <c r="E89" s="72">
        <f>IF('Indicator Data'!BT92="No data","x",ROUND(IF('Indicator Data'!BT92&gt;E$195,0,IF('Indicator Data'!BT92&lt;E$194,10,(E$195-'Indicator Data'!BT92)/(E$195-E$194)*10)),1))</f>
        <v>7.2</v>
      </c>
      <c r="F89" s="72">
        <f>IF('Indicator Data'!BS92="No data","x",ROUND(IF('Indicator Data'!BS92&gt;F$195,0,IF('Indicator Data'!BS92&lt;F$194,10,(F$195-'Indicator Data'!BS92)/(F$195-F$194)*10)),1))</f>
        <v>5.8</v>
      </c>
      <c r="G89" s="73">
        <f t="shared" si="14"/>
        <v>6.5</v>
      </c>
      <c r="H89" s="74">
        <f t="shared" si="15"/>
        <v>5.2</v>
      </c>
      <c r="I89" s="72">
        <f>IF('Indicator Data'!BV92="No data","x",ROUND(IF('Indicator Data'!BV92^2&gt;I$195,0,IF('Indicator Data'!BV92^2&lt;I$194,10,(I$195-'Indicator Data'!BV92^2)/(I$195-I$194)*10)),1))</f>
        <v>3.7</v>
      </c>
      <c r="J89" s="72">
        <f>IF(OR('Indicator Data'!BU92=0,'Indicator Data'!BU92="No data"),"x",ROUND(IF('Indicator Data'!BU92&gt;J$195,0,IF('Indicator Data'!BU92&lt;J$194,10,(J$195-'Indicator Data'!BU92)/(J$195-J$194)*10)),1))</f>
        <v>3.6</v>
      </c>
      <c r="K89" s="72">
        <f>IF('Indicator Data'!BW92="No data","x",ROUND(IF('Indicator Data'!BW92&gt;K$195,0,IF('Indicator Data'!BW92&lt;K$194,10,(K$195-'Indicator Data'!BW92)/(K$195-K$194)*10)),1))</f>
        <v>8.1999999999999993</v>
      </c>
      <c r="L89" s="72">
        <f>IF('Indicator Data'!BX92="No data","x",ROUND(IF('Indicator Data'!BX92&gt;L$195,0,IF('Indicator Data'!BX92&lt;L$194,10,(L$195-'Indicator Data'!BX92)/(L$195-L$194)*10)),1))</f>
        <v>5.3</v>
      </c>
      <c r="M89" s="73">
        <f t="shared" si="16"/>
        <v>5.2</v>
      </c>
      <c r="N89" s="115">
        <f>IF('Indicator Data'!BY92="No data","x",'Indicator Data'!BY92/'Indicator Data'!CL92*100)</f>
        <v>10.54222159749798</v>
      </c>
      <c r="O89" s="72">
        <f t="shared" si="17"/>
        <v>9</v>
      </c>
      <c r="P89" s="72">
        <f>IF('Indicator Data'!BZ92="No data","x",ROUND(IF('Indicator Data'!BZ92&gt;P$195,0,IF('Indicator Data'!BZ92&lt;P$194,10,(P$195-'Indicator Data'!BZ92)/(P$195-P$194)*10)),1))</f>
        <v>7.9</v>
      </c>
      <c r="Q89" s="72">
        <f>IF('Indicator Data'!CA92="No data","x",ROUND(IF('Indicator Data'!CA92&gt;Q$195,0,IF('Indicator Data'!CA92&lt;Q$194,10,(Q$195-'Indicator Data'!CA92)/(Q$195-Q$194)*10)),1))</f>
        <v>8.1999999999999993</v>
      </c>
      <c r="R89" s="73">
        <f t="shared" si="18"/>
        <v>8.4</v>
      </c>
      <c r="S89" s="72">
        <f>IF('Indicator Data'!CB92="No data","x",ROUND(IF('Indicator Data'!CB92&gt;S$195,0,IF('Indicator Data'!CB92&lt;S$194,10,(S$195-'Indicator Data'!CB92)/(S$195-S$194)*10)),1))</f>
        <v>9.5</v>
      </c>
      <c r="T89" s="115">
        <f>IF('Indicator Data'!CC92="No data","x",ROUND(IF('Indicator Data'!CC92&gt;T$195,0,IF('Indicator Data'!CC92&lt;T$194,10,(T$195-'Indicator Data'!CC92)/(T$195-T$194)*10)),1))</f>
        <v>2.9</v>
      </c>
      <c r="U89" s="115">
        <f>IF('Indicator Data'!CD92="No data","x",ROUND(IF('Indicator Data'!CD92&gt;U$195,0,IF('Indicator Data'!CD92&lt;U$194,10,(U$195-'Indicator Data'!CD92)/(U$195-U$194)*10)),1))</f>
        <v>10</v>
      </c>
      <c r="V89" s="115">
        <f>IF('Indicator Data'!CE92="No data","x",ROUND(IF('Indicator Data'!CE92&gt;V$195,0,IF('Indicator Data'!CE92&lt;V$194,10,(V$195-'Indicator Data'!CE92)/(V$195-V$194)*10)),1))</f>
        <v>4.7</v>
      </c>
      <c r="W89" s="72">
        <f t="shared" si="19"/>
        <v>5.8666666666666671</v>
      </c>
      <c r="X89" s="72">
        <f>IF('Indicator Data'!CF92="No data","x",ROUND(IF('Indicator Data'!CF92&gt;X$195,0,IF('Indicator Data'!CF92&lt;X$194,10,(X$195-'Indicator Data'!CF92)/(X$195-X$194)*10)),1))</f>
        <v>9.6999999999999993</v>
      </c>
      <c r="Y89" s="72">
        <f>IF('Indicator Data'!CG92="No data","x",ROUND(IF('Indicator Data'!CG92&gt;Y$195,10,IF('Indicator Data'!CG92&lt;Y$194,0,10-(Y$195-'Indicator Data'!CG92)/(Y$195-Y$194)*10)),1))</f>
        <v>3.8</v>
      </c>
      <c r="Z89" s="73">
        <f t="shared" si="11"/>
        <v>7.2</v>
      </c>
      <c r="AA89" s="74">
        <f t="shared" si="12"/>
        <v>6.9</v>
      </c>
      <c r="AB89" s="177">
        <f>IF('Indicator Data'!CH92="No data","x",ROUND(IF('Indicator Data'!CH92&gt;AB$195,0,IF('Indicator Data'!CH92&lt;AB$194,10,(AB$195-'Indicator Data'!CH92)/(AB$195-AB$194)*10)),1))</f>
        <v>6.5</v>
      </c>
    </row>
    <row r="90" spans="1:28" s="2" customFormat="1" x14ac:dyDescent="0.3">
      <c r="A90" s="98" t="str">
        <f>'Indicator Data'!A93</f>
        <v>Kiribati</v>
      </c>
      <c r="B90" s="27" t="str">
        <f>'Indicator Data'!B93</f>
        <v>KIR</v>
      </c>
      <c r="C90" s="72" t="str">
        <f>IF('Indicator Data'!BR93="No data","x",ROUND(IF('Indicator Data'!BR93&gt;C$195,0,IF('Indicator Data'!BR93&lt;C$194,10,(C$195-'Indicator Data'!BR93)/(C$195-C$194)*10)),1))</f>
        <v>x</v>
      </c>
      <c r="D90" s="73" t="str">
        <f t="shared" si="13"/>
        <v>x</v>
      </c>
      <c r="E90" s="72" t="str">
        <f>IF('Indicator Data'!BT93="No data","x",ROUND(IF('Indicator Data'!BT93&gt;E$195,0,IF('Indicator Data'!BT93&lt;E$194,10,(E$195-'Indicator Data'!BT93)/(E$195-E$194)*10)),1))</f>
        <v>x</v>
      </c>
      <c r="F90" s="72">
        <f>IF('Indicator Data'!BS93="No data","x",ROUND(IF('Indicator Data'!BS93&gt;F$195,0,IF('Indicator Data'!BS93&lt;F$194,10,(F$195-'Indicator Data'!BS93)/(F$195-F$194)*10)),1))</f>
        <v>5.6</v>
      </c>
      <c r="G90" s="73">
        <f t="shared" si="14"/>
        <v>5.6</v>
      </c>
      <c r="H90" s="74">
        <f t="shared" si="15"/>
        <v>5.6</v>
      </c>
      <c r="I90" s="72" t="str">
        <f>IF('Indicator Data'!BV93="No data","x",ROUND(IF('Indicator Data'!BV93^2&gt;I$195,0,IF('Indicator Data'!BV93^2&lt;I$194,10,(I$195-'Indicator Data'!BV93^2)/(I$195-I$194)*10)),1))</f>
        <v>x</v>
      </c>
      <c r="J90" s="72">
        <f>IF(OR('Indicator Data'!BU93=0,'Indicator Data'!BU93="No data"),"x",ROUND(IF('Indicator Data'!BU93&gt;J$195,0,IF('Indicator Data'!BU93&lt;J$194,10,(J$195-'Indicator Data'!BU93)/(J$195-J$194)*10)),1))</f>
        <v>0.1</v>
      </c>
      <c r="K90" s="72">
        <f>IF('Indicator Data'!BW93="No data","x",ROUND(IF('Indicator Data'!BW93&gt;K$195,0,IF('Indicator Data'!BW93&lt;K$194,10,(K$195-'Indicator Data'!BW93)/(K$195-K$194)*10)),1))</f>
        <v>8.5</v>
      </c>
      <c r="L90" s="72">
        <f>IF('Indicator Data'!BX93="No data","x",ROUND(IF('Indicator Data'!BX93&gt;L$195,0,IF('Indicator Data'!BX93&lt;L$194,10,(L$195-'Indicator Data'!BX93)/(L$195-L$194)*10)),1))</f>
        <v>7.7</v>
      </c>
      <c r="M90" s="73">
        <f t="shared" si="16"/>
        <v>5.4</v>
      </c>
      <c r="N90" s="115">
        <f>IF('Indicator Data'!BY93="No data","x",'Indicator Data'!BY93/'Indicator Data'!CL93*100)</f>
        <v>92.592592592592595</v>
      </c>
      <c r="O90" s="72">
        <f t="shared" si="17"/>
        <v>0.7</v>
      </c>
      <c r="P90" s="72">
        <f>IF('Indicator Data'!BZ93="No data","x",ROUND(IF('Indicator Data'!BZ93&gt;P$195,0,IF('Indicator Data'!BZ93&lt;P$194,10,(P$195-'Indicator Data'!BZ93)/(P$195-P$194)*10)),1))</f>
        <v>5.8</v>
      </c>
      <c r="Q90" s="72">
        <f>IF('Indicator Data'!CA93="No data","x",ROUND(IF('Indicator Data'!CA93&gt;Q$195,0,IF('Indicator Data'!CA93&lt;Q$194,10,(Q$195-'Indicator Data'!CA93)/(Q$195-Q$194)*10)),1))</f>
        <v>5.7</v>
      </c>
      <c r="R90" s="73">
        <f t="shared" si="18"/>
        <v>4.0999999999999996</v>
      </c>
      <c r="S90" s="72">
        <f>IF('Indicator Data'!CB93="No data","x",ROUND(IF('Indicator Data'!CB93&gt;S$195,0,IF('Indicator Data'!CB93&lt;S$194,10,(S$195-'Indicator Data'!CB93)/(S$195-S$194)*10)),1))</f>
        <v>9.5</v>
      </c>
      <c r="T90" s="115">
        <f>IF('Indicator Data'!CC93="No data","x",ROUND(IF('Indicator Data'!CC93&gt;T$195,0,IF('Indicator Data'!CC93&lt;T$194,10,(T$195-'Indicator Data'!CC93)/(T$195-T$194)*10)),1))</f>
        <v>1.5</v>
      </c>
      <c r="U90" s="115">
        <f>IF('Indicator Data'!CD93="No data","x",ROUND(IF('Indicator Data'!CD93&gt;U$195,0,IF('Indicator Data'!CD93&lt;U$194,10,(U$195-'Indicator Data'!CD93)/(U$195-U$194)*10)),1))</f>
        <v>3.4</v>
      </c>
      <c r="V90" s="115">
        <f>IF('Indicator Data'!CE93="No data","x",ROUND(IF('Indicator Data'!CE93&gt;V$195,0,IF('Indicator Data'!CE93&lt;V$194,10,(V$195-'Indicator Data'!CE93)/(V$195-V$194)*10)),1))</f>
        <v>1.4</v>
      </c>
      <c r="W90" s="72">
        <f t="shared" si="19"/>
        <v>2.1</v>
      </c>
      <c r="X90" s="72">
        <f>IF('Indicator Data'!CF93="No data","x",ROUND(IF('Indicator Data'!CF93&gt;X$195,0,IF('Indicator Data'!CF93&lt;X$194,10,(X$195-'Indicator Data'!CF93)/(X$195-X$194)*10)),1))</f>
        <v>9.3000000000000007</v>
      </c>
      <c r="Y90" s="72">
        <f>IF('Indicator Data'!CG93="No data","x",ROUND(IF('Indicator Data'!CG93&gt;Y$195,10,IF('Indicator Data'!CG93&lt;Y$194,0,10-(Y$195-'Indicator Data'!CG93)/(Y$195-Y$194)*10)),1))</f>
        <v>1</v>
      </c>
      <c r="Z90" s="73">
        <f t="shared" si="11"/>
        <v>5.5</v>
      </c>
      <c r="AA90" s="74">
        <f t="shared" si="12"/>
        <v>5</v>
      </c>
      <c r="AB90" s="177">
        <f>IF('Indicator Data'!CH93="No data","x",ROUND(IF('Indicator Data'!CH93&gt;AB$195,0,IF('Indicator Data'!CH93&lt;AB$194,10,(AB$195-'Indicator Data'!CH93)/(AB$195-AB$194)*10)),1))</f>
        <v>4.9000000000000004</v>
      </c>
    </row>
    <row r="91" spans="1:28" s="2" customFormat="1" x14ac:dyDescent="0.3">
      <c r="A91" s="98" t="str">
        <f>'Indicator Data'!A94</f>
        <v>Korea DPR</v>
      </c>
      <c r="B91" s="27" t="str">
        <f>'Indicator Data'!B94</f>
        <v>PRK</v>
      </c>
      <c r="C91" s="72" t="str">
        <f>IF('Indicator Data'!BR94="No data","x",ROUND(IF('Indicator Data'!BR94&gt;C$195,0,IF('Indicator Data'!BR94&lt;C$194,10,(C$195-'Indicator Data'!BR94)/(C$195-C$194)*10)),1))</f>
        <v>x</v>
      </c>
      <c r="D91" s="73" t="str">
        <f t="shared" si="13"/>
        <v>x</v>
      </c>
      <c r="E91" s="72">
        <f>IF('Indicator Data'!BT94="No data","x",ROUND(IF('Indicator Data'!BT94&gt;E$195,0,IF('Indicator Data'!BT94&lt;E$194,10,(E$195-'Indicator Data'!BT94)/(E$195-E$194)*10)),1))</f>
        <v>8.3000000000000007</v>
      </c>
      <c r="F91" s="72">
        <f>IF('Indicator Data'!BS94="No data","x",ROUND(IF('Indicator Data'!BS94&gt;F$195,0,IF('Indicator Data'!BS94&lt;F$194,10,(F$195-'Indicator Data'!BS94)/(F$195-F$194)*10)),1))</f>
        <v>8.1</v>
      </c>
      <c r="G91" s="73">
        <f t="shared" si="14"/>
        <v>8.1999999999999993</v>
      </c>
      <c r="H91" s="74">
        <f t="shared" si="15"/>
        <v>8.1999999999999993</v>
      </c>
      <c r="I91" s="72">
        <f>IF('Indicator Data'!BV94="No data","x",ROUND(IF('Indicator Data'!BV94^2&gt;I$195,0,IF('Indicator Data'!BV94^2&lt;I$194,10,(I$195-'Indicator Data'!BV94^2)/(I$195-I$194)*10)),1))</f>
        <v>0</v>
      </c>
      <c r="J91" s="72">
        <f>IF(OR('Indicator Data'!BU94=0,'Indicator Data'!BU94="No data"),"x",ROUND(IF('Indicator Data'!BU94&gt;J$195,0,IF('Indicator Data'!BU94&lt;J$194,10,(J$195-'Indicator Data'!BU94)/(J$195-J$194)*10)),1))</f>
        <v>5.6</v>
      </c>
      <c r="K91" s="72" t="str">
        <f>IF('Indicator Data'!BW94="No data","x",ROUND(IF('Indicator Data'!BW94&gt;K$195,0,IF('Indicator Data'!BW94&lt;K$194,10,(K$195-'Indicator Data'!BW94)/(K$195-K$194)*10)),1))</f>
        <v>x</v>
      </c>
      <c r="L91" s="72">
        <f>IF('Indicator Data'!BX94="No data","x",ROUND(IF('Indicator Data'!BX94&gt;L$195,0,IF('Indicator Data'!BX94&lt;L$194,10,(L$195-'Indicator Data'!BX94)/(L$195-L$194)*10)),1))</f>
        <v>9.5</v>
      </c>
      <c r="M91" s="73">
        <f t="shared" si="16"/>
        <v>5</v>
      </c>
      <c r="N91" s="115">
        <f>IF('Indicator Data'!BY94="No data","x",'Indicator Data'!BY94/'Indicator Data'!CL94*100)</f>
        <v>29.067353209866294</v>
      </c>
      <c r="O91" s="72">
        <f t="shared" si="17"/>
        <v>7.2</v>
      </c>
      <c r="P91" s="72">
        <f>IF('Indicator Data'!BZ94="No data","x",ROUND(IF('Indicator Data'!BZ94&gt;P$195,0,IF('Indicator Data'!BZ94&lt;P$194,10,(P$195-'Indicator Data'!BZ94)/(P$195-P$194)*10)),1))</f>
        <v>1.9</v>
      </c>
      <c r="Q91" s="72">
        <f>IF('Indicator Data'!CA94="No data","x",ROUND(IF('Indicator Data'!CA94&gt;Q$195,0,IF('Indicator Data'!CA94&lt;Q$194,10,(Q$195-'Indicator Data'!CA94)/(Q$195-Q$194)*10)),1))</f>
        <v>1.1000000000000001</v>
      </c>
      <c r="R91" s="73">
        <f t="shared" si="18"/>
        <v>3.4</v>
      </c>
      <c r="S91" s="72">
        <f>IF('Indicator Data'!CB94="No data","x",ROUND(IF('Indicator Data'!CB94&gt;S$195,0,IF('Indicator Data'!CB94&lt;S$194,10,(S$195-'Indicator Data'!CB94)/(S$195-S$194)*10)),1))</f>
        <v>0.8</v>
      </c>
      <c r="T91" s="115">
        <f>IF('Indicator Data'!CC94="No data","x",ROUND(IF('Indicator Data'!CC94&gt;T$195,0,IF('Indicator Data'!CC94&lt;T$194,10,(T$195-'Indicator Data'!CC94)/(T$195-T$194)*10)),1))</f>
        <v>0.3</v>
      </c>
      <c r="U91" s="115">
        <f>IF('Indicator Data'!CD94="No data","x",ROUND(IF('Indicator Data'!CD94&gt;U$195,0,IF('Indicator Data'!CD94&lt;U$194,10,(U$195-'Indicator Data'!CD94)/(U$195-U$194)*10)),1))</f>
        <v>0.2</v>
      </c>
      <c r="V91" s="115" t="str">
        <f>IF('Indicator Data'!CE94="No data","x",ROUND(IF('Indicator Data'!CE94&gt;V$195,0,IF('Indicator Data'!CE94&lt;V$194,10,(V$195-'Indicator Data'!CE94)/(V$195-V$194)*10)),1))</f>
        <v>x</v>
      </c>
      <c r="W91" s="72">
        <f t="shared" si="19"/>
        <v>0.25</v>
      </c>
      <c r="X91" s="72" t="str">
        <f>IF('Indicator Data'!CF94="No data","x",ROUND(IF('Indicator Data'!CF94&gt;X$195,0,IF('Indicator Data'!CF94&lt;X$194,10,(X$195-'Indicator Data'!CF94)/(X$195-X$194)*10)),1))</f>
        <v>x</v>
      </c>
      <c r="Y91" s="72">
        <f>IF('Indicator Data'!CG94="No data","x",ROUND(IF('Indicator Data'!CG94&gt;Y$195,10,IF('Indicator Data'!CG94&lt;Y$194,0,10-(Y$195-'Indicator Data'!CG94)/(Y$195-Y$194)*10)),1))</f>
        <v>1</v>
      </c>
      <c r="Z91" s="73">
        <f t="shared" si="11"/>
        <v>0.7</v>
      </c>
      <c r="AA91" s="74">
        <f t="shared" si="12"/>
        <v>3</v>
      </c>
      <c r="AB91" s="177">
        <f>IF('Indicator Data'!CH94="No data","x",ROUND(IF('Indicator Data'!CH94&gt;AB$195,0,IF('Indicator Data'!CH94&lt;AB$194,10,(AB$195-'Indicator Data'!CH94)/(AB$195-AB$194)*10)),1))</f>
        <v>3.7</v>
      </c>
    </row>
    <row r="92" spans="1:28" s="2" customFormat="1" x14ac:dyDescent="0.3">
      <c r="A92" s="98" t="str">
        <f>'Indicator Data'!A95</f>
        <v>Korea Republic of</v>
      </c>
      <c r="B92" s="27" t="str">
        <f>'Indicator Data'!B95</f>
        <v>KOR</v>
      </c>
      <c r="C92" s="72">
        <f>IF('Indicator Data'!BR95="No data","x",ROUND(IF('Indicator Data'!BR95&gt;C$195,0,IF('Indicator Data'!BR95&lt;C$194,10,(C$195-'Indicator Data'!BR95)/(C$195-C$194)*10)),1))</f>
        <v>1.5</v>
      </c>
      <c r="D92" s="73">
        <f t="shared" si="13"/>
        <v>1.5</v>
      </c>
      <c r="E92" s="72">
        <f>IF('Indicator Data'!BT95="No data","x",ROUND(IF('Indicator Data'!BT95&gt;E$195,0,IF('Indicator Data'!BT95&lt;E$194,10,(E$195-'Indicator Data'!BT95)/(E$195-E$194)*10)),1))</f>
        <v>4.0999999999999996</v>
      </c>
      <c r="F92" s="72">
        <f>IF('Indicator Data'!BS95="No data","x",ROUND(IF('Indicator Data'!BS95&gt;F$195,0,IF('Indicator Data'!BS95&lt;F$194,10,(F$195-'Indicator Data'!BS95)/(F$195-F$194)*10)),1))</f>
        <v>2.6</v>
      </c>
      <c r="G92" s="73">
        <f t="shared" si="14"/>
        <v>3.4</v>
      </c>
      <c r="H92" s="74">
        <f t="shared" si="15"/>
        <v>2.5</v>
      </c>
      <c r="I92" s="72" t="str">
        <f>IF('Indicator Data'!BV95="No data","x",ROUND(IF('Indicator Data'!BV95^2&gt;I$195,0,IF('Indicator Data'!BV95^2&lt;I$194,10,(I$195-'Indicator Data'!BV95^2)/(I$195-I$194)*10)),1))</f>
        <v>x</v>
      </c>
      <c r="J92" s="72">
        <f>IF(OR('Indicator Data'!BU95=0,'Indicator Data'!BU95="No data"),"x",ROUND(IF('Indicator Data'!BU95&gt;J$195,0,IF('Indicator Data'!BU95&lt;J$194,10,(J$195-'Indicator Data'!BU95)/(J$195-J$194)*10)),1))</f>
        <v>0</v>
      </c>
      <c r="K92" s="72">
        <f>IF('Indicator Data'!BW95="No data","x",ROUND(IF('Indicator Data'!BW95&gt;K$195,0,IF('Indicator Data'!BW95&lt;K$194,10,(K$195-'Indicator Data'!BW95)/(K$195-K$194)*10)),1))</f>
        <v>0.4</v>
      </c>
      <c r="L92" s="72">
        <f>IF('Indicator Data'!BX95="No data","x",ROUND(IF('Indicator Data'!BX95&gt;L$195,0,IF('Indicator Data'!BX95&lt;L$194,10,(L$195-'Indicator Data'!BX95)/(L$195-L$194)*10)),1))</f>
        <v>3.6</v>
      </c>
      <c r="M92" s="73">
        <f t="shared" si="16"/>
        <v>1.3</v>
      </c>
      <c r="N92" s="115">
        <f>IF('Indicator Data'!BY95="No data","x",'Indicator Data'!BY95/'Indicator Data'!CL95*100)</f>
        <v>102.98661174047375</v>
      </c>
      <c r="O92" s="72">
        <f t="shared" si="17"/>
        <v>0</v>
      </c>
      <c r="P92" s="72">
        <f>IF('Indicator Data'!BZ95="No data","x",ROUND(IF('Indicator Data'!BZ95&gt;P$195,0,IF('Indicator Data'!BZ95&lt;P$194,10,(P$195-'Indicator Data'!BZ95)/(P$195-P$194)*10)),1))</f>
        <v>0</v>
      </c>
      <c r="Q92" s="72">
        <f>IF('Indicator Data'!CA95="No data","x",ROUND(IF('Indicator Data'!CA95&gt;Q$195,0,IF('Indicator Data'!CA95&lt;Q$194,10,(Q$195-'Indicator Data'!CA95)/(Q$195-Q$194)*10)),1))</f>
        <v>0</v>
      </c>
      <c r="R92" s="73">
        <f t="shared" si="18"/>
        <v>0</v>
      </c>
      <c r="S92" s="72">
        <f>IF('Indicator Data'!CB95="No data","x",ROUND(IF('Indicator Data'!CB95&gt;S$195,0,IF('Indicator Data'!CB95&lt;S$194,10,(S$195-'Indicator Data'!CB95)/(S$195-S$194)*10)),1))</f>
        <v>4.0999999999999996</v>
      </c>
      <c r="T92" s="115">
        <f>IF('Indicator Data'!CC95="No data","x",ROUND(IF('Indicator Data'!CC95&gt;T$195,0,IF('Indicator Data'!CC95&lt;T$194,10,(T$195-'Indicator Data'!CC95)/(T$195-T$194)*10)),1))</f>
        <v>0.2</v>
      </c>
      <c r="U92" s="115">
        <f>IF('Indicator Data'!CD95="No data","x",ROUND(IF('Indicator Data'!CD95&gt;U$195,0,IF('Indicator Data'!CD95&lt;U$194,10,(U$195-'Indicator Data'!CD95)/(U$195-U$194)*10)),1))</f>
        <v>0.3</v>
      </c>
      <c r="V92" s="115">
        <f>IF('Indicator Data'!CE95="No data","x",ROUND(IF('Indicator Data'!CE95&gt;V$195,0,IF('Indicator Data'!CE95&lt;V$194,10,(V$195-'Indicator Data'!CE95)/(V$195-V$194)*10)),1))</f>
        <v>0.2</v>
      </c>
      <c r="W92" s="72">
        <f t="shared" si="19"/>
        <v>0.23333333333333331</v>
      </c>
      <c r="X92" s="72">
        <f>IF('Indicator Data'!CF95="No data","x",ROUND(IF('Indicator Data'!CF95&gt;X$195,0,IF('Indicator Data'!CF95&lt;X$194,10,(X$195-'Indicator Data'!CF95)/(X$195-X$194)*10)),1))</f>
        <v>1</v>
      </c>
      <c r="Y92" s="72">
        <f>IF('Indicator Data'!CG95="No data","x",ROUND(IF('Indicator Data'!CG95&gt;Y$195,10,IF('Indicator Data'!CG95&lt;Y$194,0,10-(Y$195-'Indicator Data'!CG95)/(Y$195-Y$194)*10)),1))</f>
        <v>0.1</v>
      </c>
      <c r="Z92" s="73">
        <f t="shared" si="11"/>
        <v>1.4</v>
      </c>
      <c r="AA92" s="74">
        <f t="shared" si="12"/>
        <v>0.9</v>
      </c>
      <c r="AB92" s="177">
        <f>IF('Indicator Data'!CH95="No data","x",ROUND(IF('Indicator Data'!CH95&gt;AB$195,0,IF('Indicator Data'!CH95&lt;AB$194,10,(AB$195-'Indicator Data'!CH95)/(AB$195-AB$194)*10)),1))</f>
        <v>0.6</v>
      </c>
    </row>
    <row r="93" spans="1:28" s="2" customFormat="1" x14ac:dyDescent="0.3">
      <c r="A93" s="98" t="str">
        <f>'Indicator Data'!A96</f>
        <v>Kuwait</v>
      </c>
      <c r="B93" s="27" t="str">
        <f>'Indicator Data'!B96</f>
        <v>KWT</v>
      </c>
      <c r="C93" s="72" t="str">
        <f>IF('Indicator Data'!BR96="No data","x",ROUND(IF('Indicator Data'!BR96&gt;C$195,0,IF('Indicator Data'!BR96&lt;C$194,10,(C$195-'Indicator Data'!BR96)/(C$195-C$194)*10)),1))</f>
        <v>x</v>
      </c>
      <c r="D93" s="73" t="str">
        <f t="shared" si="13"/>
        <v>x</v>
      </c>
      <c r="E93" s="72">
        <f>IF('Indicator Data'!BT96="No data","x",ROUND(IF('Indicator Data'!BT96&gt;E$195,0,IF('Indicator Data'!BT96&lt;E$194,10,(E$195-'Indicator Data'!BT96)/(E$195-E$194)*10)),1))</f>
        <v>6</v>
      </c>
      <c r="F93" s="72">
        <f>IF('Indicator Data'!BS96="No data","x",ROUND(IF('Indicator Data'!BS96&gt;F$195,0,IF('Indicator Data'!BS96&lt;F$194,10,(F$195-'Indicator Data'!BS96)/(F$195-F$194)*10)),1))</f>
        <v>5.2</v>
      </c>
      <c r="G93" s="73">
        <f t="shared" si="14"/>
        <v>5.6</v>
      </c>
      <c r="H93" s="74">
        <f t="shared" si="15"/>
        <v>5.6</v>
      </c>
      <c r="I93" s="72">
        <f>IF('Indicator Data'!BV96="No data","x",ROUND(IF('Indicator Data'!BV96^2&gt;I$195,0,IF('Indicator Data'!BV96^2&lt;I$194,10,(I$195-'Indicator Data'!BV96^2)/(I$195-I$194)*10)),1))</f>
        <v>0.8</v>
      </c>
      <c r="J93" s="72">
        <f>IF(OR('Indicator Data'!BU96=0,'Indicator Data'!BU96="No data"),"x",ROUND(IF('Indicator Data'!BU96&gt;J$195,0,IF('Indicator Data'!BU96&lt;J$194,10,(J$195-'Indicator Data'!BU96)/(J$195-J$194)*10)),1))</f>
        <v>0</v>
      </c>
      <c r="K93" s="72">
        <f>IF('Indicator Data'!BW96="No data","x",ROUND(IF('Indicator Data'!BW96&gt;K$195,0,IF('Indicator Data'!BW96&lt;K$194,10,(K$195-'Indicator Data'!BW96)/(K$195-K$194)*10)),1))</f>
        <v>0</v>
      </c>
      <c r="L93" s="72">
        <f>IF('Indicator Data'!BX96="No data","x",ROUND(IF('Indicator Data'!BX96&gt;L$195,0,IF('Indicator Data'!BX96&lt;L$194,10,(L$195-'Indicator Data'!BX96)/(L$195-L$194)*10)),1))</f>
        <v>1.5</v>
      </c>
      <c r="M93" s="73">
        <f t="shared" si="16"/>
        <v>0.6</v>
      </c>
      <c r="N93" s="115">
        <f>IF('Indicator Data'!BY96="No data","x",'Indicator Data'!BY96/'Indicator Data'!CL96*100)</f>
        <v>52.188552188552187</v>
      </c>
      <c r="O93" s="72">
        <f t="shared" si="17"/>
        <v>4.8</v>
      </c>
      <c r="P93" s="72">
        <f>IF('Indicator Data'!BZ96="No data","x",ROUND(IF('Indicator Data'!BZ96&gt;P$195,0,IF('Indicator Data'!BZ96&lt;P$194,10,(P$195-'Indicator Data'!BZ96)/(P$195-P$194)*10)),1))</f>
        <v>0</v>
      </c>
      <c r="Q93" s="72">
        <f>IF('Indicator Data'!CA96="No data","x",ROUND(IF('Indicator Data'!CA96&gt;Q$195,0,IF('Indicator Data'!CA96&lt;Q$194,10,(Q$195-'Indicator Data'!CA96)/(Q$195-Q$194)*10)),1))</f>
        <v>0</v>
      </c>
      <c r="R93" s="73">
        <f t="shared" si="18"/>
        <v>1.6</v>
      </c>
      <c r="S93" s="72">
        <f>IF('Indicator Data'!CB96="No data","x",ROUND(IF('Indicator Data'!CB96&gt;S$195,0,IF('Indicator Data'!CB96&lt;S$194,10,(S$195-'Indicator Data'!CB96)/(S$195-S$194)*10)),1))</f>
        <v>3.6</v>
      </c>
      <c r="T93" s="115">
        <f>IF('Indicator Data'!CC96="No data","x",ROUND(IF('Indicator Data'!CC96&gt;T$195,0,IF('Indicator Data'!CC96&lt;T$194,10,(T$195-'Indicator Data'!CC96)/(T$195-T$194)*10)),1))</f>
        <v>0</v>
      </c>
      <c r="U93" s="115">
        <f>IF('Indicator Data'!CD96="No data","x",ROUND(IF('Indicator Data'!CD96&gt;U$195,0,IF('Indicator Data'!CD96&lt;U$194,10,(U$195-'Indicator Data'!CD96)/(U$195-U$194)*10)),1))</f>
        <v>0</v>
      </c>
      <c r="V93" s="115">
        <f>IF('Indicator Data'!CE96="No data","x",ROUND(IF('Indicator Data'!CE96&gt;V$195,0,IF('Indicator Data'!CE96&lt;V$194,10,(V$195-'Indicator Data'!CE96)/(V$195-V$194)*10)),1))</f>
        <v>0</v>
      </c>
      <c r="W93" s="72">
        <f t="shared" si="19"/>
        <v>0</v>
      </c>
      <c r="X93" s="72">
        <f>IF('Indicator Data'!CF96="No data","x",ROUND(IF('Indicator Data'!CF96&gt;X$195,0,IF('Indicator Data'!CF96&lt;X$194,10,(X$195-'Indicator Data'!CF96)/(X$195-X$194)*10)),1))</f>
        <v>0.3</v>
      </c>
      <c r="Y93" s="72">
        <f>IF('Indicator Data'!CG96="No data","x",ROUND(IF('Indicator Data'!CG96&gt;Y$195,10,IF('Indicator Data'!CG96&lt;Y$194,0,10-(Y$195-'Indicator Data'!CG96)/(Y$195-Y$194)*10)),1))</f>
        <v>0.1</v>
      </c>
      <c r="Z93" s="73">
        <f t="shared" si="11"/>
        <v>1</v>
      </c>
      <c r="AA93" s="74">
        <f t="shared" si="12"/>
        <v>1.1000000000000001</v>
      </c>
      <c r="AB93" s="177">
        <f>IF('Indicator Data'!CH96="No data","x",ROUND(IF('Indicator Data'!CH96&gt;AB$195,0,IF('Indicator Data'!CH96&lt;AB$194,10,(AB$195-'Indicator Data'!CH96)/(AB$195-AB$194)*10)),1))</f>
        <v>4.4000000000000004</v>
      </c>
    </row>
    <row r="94" spans="1:28" s="2" customFormat="1" x14ac:dyDescent="0.3">
      <c r="A94" s="98" t="str">
        <f>'Indicator Data'!A97</f>
        <v>Kyrgyzstan</v>
      </c>
      <c r="B94" s="27" t="str">
        <f>'Indicator Data'!B97</f>
        <v>KGZ</v>
      </c>
      <c r="C94" s="72">
        <f>IF('Indicator Data'!BR97="No data","x",ROUND(IF('Indicator Data'!BR97&gt;C$195,0,IF('Indicator Data'!BR97&lt;C$194,10,(C$195-'Indicator Data'!BR97)/(C$195-C$194)*10)),1))</f>
        <v>3.7</v>
      </c>
      <c r="D94" s="73">
        <f t="shared" si="13"/>
        <v>3.7</v>
      </c>
      <c r="E94" s="72">
        <f>IF('Indicator Data'!BT97="No data","x",ROUND(IF('Indicator Data'!BT97&gt;E$195,0,IF('Indicator Data'!BT97&lt;E$194,10,(E$195-'Indicator Data'!BT97)/(E$195-E$194)*10)),1))</f>
        <v>7</v>
      </c>
      <c r="F94" s="72">
        <f>IF('Indicator Data'!BS97="No data","x",ROUND(IF('Indicator Data'!BS97&gt;F$195,0,IF('Indicator Data'!BS97&lt;F$194,10,(F$195-'Indicator Data'!BS97)/(F$195-F$194)*10)),1))</f>
        <v>6.2</v>
      </c>
      <c r="G94" s="73">
        <f t="shared" si="14"/>
        <v>6.6</v>
      </c>
      <c r="H94" s="74">
        <f t="shared" si="15"/>
        <v>5.2</v>
      </c>
      <c r="I94" s="72">
        <f>IF('Indicator Data'!BV97="No data","x",ROUND(IF('Indicator Data'!BV97^2&gt;I$195,0,IF('Indicator Data'!BV97^2&lt;I$194,10,(I$195-'Indicator Data'!BV97^2)/(I$195-I$194)*10)),1))</f>
        <v>0.1</v>
      </c>
      <c r="J94" s="72">
        <f>IF(OR('Indicator Data'!BU97=0,'Indicator Data'!BU97="No data"),"x",ROUND(IF('Indicator Data'!BU97&gt;J$195,0,IF('Indicator Data'!BU97&lt;J$194,10,(J$195-'Indicator Data'!BU97)/(J$195-J$194)*10)),1))</f>
        <v>0</v>
      </c>
      <c r="K94" s="72">
        <f>IF('Indicator Data'!BW97="No data","x",ROUND(IF('Indicator Data'!BW97&gt;K$195,0,IF('Indicator Data'!BW97&lt;K$194,10,(K$195-'Indicator Data'!BW97)/(K$195-K$194)*10)),1))</f>
        <v>6.2</v>
      </c>
      <c r="L94" s="72">
        <f>IF('Indicator Data'!BX97="No data","x",ROUND(IF('Indicator Data'!BX97&gt;L$195,0,IF('Indicator Data'!BX97&lt;L$194,10,(L$195-'Indicator Data'!BX97)/(L$195-L$194)*10)),1))</f>
        <v>3.2</v>
      </c>
      <c r="M94" s="73">
        <f t="shared" si="16"/>
        <v>2.4</v>
      </c>
      <c r="N94" s="115">
        <f>IF('Indicator Data'!BY97="No data","x",'Indicator Data'!BY97/'Indicator Data'!CL97*100)</f>
        <v>19.81230448383733</v>
      </c>
      <c r="O94" s="72">
        <f t="shared" si="17"/>
        <v>8.1</v>
      </c>
      <c r="P94" s="72">
        <f>IF('Indicator Data'!BZ97="No data","x",ROUND(IF('Indicator Data'!BZ97&gt;P$195,0,IF('Indicator Data'!BZ97&lt;P$194,10,(P$195-'Indicator Data'!BZ97)/(P$195-P$194)*10)),1))</f>
        <v>0.4</v>
      </c>
      <c r="Q94" s="72">
        <f>IF('Indicator Data'!CA97="No data","x",ROUND(IF('Indicator Data'!CA97&gt;Q$195,0,IF('Indicator Data'!CA97&lt;Q$194,10,(Q$195-'Indicator Data'!CA97)/(Q$195-Q$194)*10)),1))</f>
        <v>2.5</v>
      </c>
      <c r="R94" s="73">
        <f t="shared" si="18"/>
        <v>3.7</v>
      </c>
      <c r="S94" s="72">
        <f>IF('Indicator Data'!CB97="No data","x",ROUND(IF('Indicator Data'!CB97&gt;S$195,0,IF('Indicator Data'!CB97&lt;S$194,10,(S$195-'Indicator Data'!CB97)/(S$195-S$194)*10)),1))</f>
        <v>5.3</v>
      </c>
      <c r="T94" s="115">
        <f>IF('Indicator Data'!CC97="No data","x",ROUND(IF('Indicator Data'!CC97&gt;T$195,0,IF('Indicator Data'!CC97&lt;T$194,10,(T$195-'Indicator Data'!CC97)/(T$195-T$194)*10)),1))</f>
        <v>1.2</v>
      </c>
      <c r="U94" s="115">
        <f>IF('Indicator Data'!CD97="No data","x",ROUND(IF('Indicator Data'!CD97&gt;U$195,0,IF('Indicator Data'!CD97&lt;U$194,10,(U$195-'Indicator Data'!CD97)/(U$195-U$194)*10)),1))</f>
        <v>0.5</v>
      </c>
      <c r="V94" s="115">
        <f>IF('Indicator Data'!CE97="No data","x",ROUND(IF('Indicator Data'!CE97&gt;V$195,0,IF('Indicator Data'!CE97&lt;V$194,10,(V$195-'Indicator Data'!CE97)/(V$195-V$194)*10)),1))</f>
        <v>1.9</v>
      </c>
      <c r="W94" s="72">
        <f t="shared" si="19"/>
        <v>1.2</v>
      </c>
      <c r="X94" s="72">
        <f>IF('Indicator Data'!CF97="No data","x",ROUND(IF('Indicator Data'!CF97&gt;X$195,0,IF('Indicator Data'!CF97&lt;X$194,10,(X$195-'Indicator Data'!CF97)/(X$195-X$194)*10)),1))</f>
        <v>9.4</v>
      </c>
      <c r="Y94" s="72">
        <f>IF('Indicator Data'!CG97="No data","x",ROUND(IF('Indicator Data'!CG97&gt;Y$195,10,IF('Indicator Data'!CG97&lt;Y$194,0,10-(Y$195-'Indicator Data'!CG97)/(Y$195-Y$194)*10)),1))</f>
        <v>0.7</v>
      </c>
      <c r="Z94" s="73">
        <f t="shared" si="11"/>
        <v>4.2</v>
      </c>
      <c r="AA94" s="74">
        <f t="shared" si="12"/>
        <v>3.4</v>
      </c>
      <c r="AB94" s="177">
        <f>IF('Indicator Data'!CH97="No data","x",ROUND(IF('Indicator Data'!CH97&gt;AB$195,0,IF('Indicator Data'!CH97&lt;AB$194,10,(AB$195-'Indicator Data'!CH97)/(AB$195-AB$194)*10)),1))</f>
        <v>4.3</v>
      </c>
    </row>
    <row r="95" spans="1:28" s="2" customFormat="1" x14ac:dyDescent="0.3">
      <c r="A95" s="98" t="str">
        <f>'Indicator Data'!A98</f>
        <v>Lao PDR</v>
      </c>
      <c r="B95" s="27" t="str">
        <f>'Indicator Data'!B98</f>
        <v>LAO</v>
      </c>
      <c r="C95" s="72">
        <f>IF('Indicator Data'!BR98="No data","x",ROUND(IF('Indicator Data'!BR98&gt;C$195,0,IF('Indicator Data'!BR98&lt;C$194,10,(C$195-'Indicator Data'!BR98)/(C$195-C$194)*10)),1))</f>
        <v>6.1</v>
      </c>
      <c r="D95" s="73">
        <f t="shared" si="13"/>
        <v>6.1</v>
      </c>
      <c r="E95" s="72">
        <f>IF('Indicator Data'!BT98="No data","x",ROUND(IF('Indicator Data'!BT98&gt;E$195,0,IF('Indicator Data'!BT98&lt;E$194,10,(E$195-'Indicator Data'!BT98)/(E$195-E$194)*10)),1))</f>
        <v>7.1</v>
      </c>
      <c r="F95" s="72">
        <f>IF('Indicator Data'!BS98="No data","x",ROUND(IF('Indicator Data'!BS98&gt;F$195,0,IF('Indicator Data'!BS98&lt;F$194,10,(F$195-'Indicator Data'!BS98)/(F$195-F$194)*10)),1))</f>
        <v>6.3</v>
      </c>
      <c r="G95" s="73">
        <f t="shared" si="14"/>
        <v>6.7</v>
      </c>
      <c r="H95" s="74">
        <f t="shared" si="15"/>
        <v>6.4</v>
      </c>
      <c r="I95" s="72">
        <f>IF('Indicator Data'!BV98="No data","x",ROUND(IF('Indicator Data'!BV98^2&gt;I$195,0,IF('Indicator Data'!BV98^2&lt;I$194,10,(I$195-'Indicator Data'!BV98^2)/(I$195-I$194)*10)),1))</f>
        <v>3.1</v>
      </c>
      <c r="J95" s="72">
        <f>IF(OR('Indicator Data'!BU98=0,'Indicator Data'!BU98="No data"),"x",ROUND(IF('Indicator Data'!BU98&gt;J$195,0,IF('Indicator Data'!BU98&lt;J$194,10,(J$195-'Indicator Data'!BU98)/(J$195-J$194)*10)),1))</f>
        <v>0.6</v>
      </c>
      <c r="K95" s="72">
        <f>IF('Indicator Data'!BW98="No data","x",ROUND(IF('Indicator Data'!BW98&gt;K$195,0,IF('Indicator Data'!BW98&lt;K$194,10,(K$195-'Indicator Data'!BW98)/(K$195-K$194)*10)),1))</f>
        <v>7.4</v>
      </c>
      <c r="L95" s="72">
        <f>IF('Indicator Data'!BX98="No data","x",ROUND(IF('Indicator Data'!BX98&gt;L$195,0,IF('Indicator Data'!BX98&lt;L$194,10,(L$195-'Indicator Data'!BX98)/(L$195-L$194)*10)),1))</f>
        <v>7.6</v>
      </c>
      <c r="M95" s="73">
        <f t="shared" si="16"/>
        <v>4.7</v>
      </c>
      <c r="N95" s="115">
        <f>IF('Indicator Data'!BY98="No data","x",'Indicator Data'!BY98/'Indicator Data'!CL98*100)</f>
        <v>10.831889081455806</v>
      </c>
      <c r="O95" s="72">
        <f t="shared" si="17"/>
        <v>9</v>
      </c>
      <c r="P95" s="72">
        <f>IF('Indicator Data'!BZ98="No data","x",ROUND(IF('Indicator Data'!BZ98&gt;P$195,0,IF('Indicator Data'!BZ98&lt;P$194,10,(P$195-'Indicator Data'!BZ98)/(P$195-P$194)*10)),1))</f>
        <v>2.8</v>
      </c>
      <c r="Q95" s="72">
        <f>IF('Indicator Data'!CA98="No data","x",ROUND(IF('Indicator Data'!CA98&gt;Q$195,0,IF('Indicator Data'!CA98&lt;Q$194,10,(Q$195-'Indicator Data'!CA98)/(Q$195-Q$194)*10)),1))</f>
        <v>3.6</v>
      </c>
      <c r="R95" s="73">
        <f t="shared" si="18"/>
        <v>5.0999999999999996</v>
      </c>
      <c r="S95" s="72">
        <f>IF('Indicator Data'!CB98="No data","x",ROUND(IF('Indicator Data'!CB98&gt;S$195,0,IF('Indicator Data'!CB98&lt;S$194,10,(S$195-'Indicator Data'!CB98)/(S$195-S$194)*10)),1))</f>
        <v>8.8000000000000007</v>
      </c>
      <c r="T95" s="115">
        <f>IF('Indicator Data'!CC98="No data","x",ROUND(IF('Indicator Data'!CC98&gt;T$195,0,IF('Indicator Data'!CC98&lt;T$194,10,(T$195-'Indicator Data'!CC98)/(T$195-T$194)*10)),1))</f>
        <v>2.4</v>
      </c>
      <c r="U95" s="115" t="str">
        <f>IF('Indicator Data'!CD98="No data","x",ROUND(IF('Indicator Data'!CD98&gt;U$195,0,IF('Indicator Data'!CD98&lt;U$194,10,(U$195-'Indicator Data'!CD98)/(U$195-U$194)*10)),1))</f>
        <v>x</v>
      </c>
      <c r="V95" s="115">
        <f>IF('Indicator Data'!CE98="No data","x",ROUND(IF('Indicator Data'!CE98&gt;V$195,0,IF('Indicator Data'!CE98&lt;V$194,10,(V$195-'Indicator Data'!CE98)/(V$195-V$194)*10)),1))</f>
        <v>2.7</v>
      </c>
      <c r="W95" s="72">
        <f t="shared" si="19"/>
        <v>2.5499999999999998</v>
      </c>
      <c r="X95" s="72">
        <f>IF('Indicator Data'!CF98="No data","x",ROUND(IF('Indicator Data'!CF98&gt;X$195,0,IF('Indicator Data'!CF98&lt;X$194,10,(X$195-'Indicator Data'!CF98)/(X$195-X$194)*10)),1))</f>
        <v>9.6</v>
      </c>
      <c r="Y95" s="72">
        <f>IF('Indicator Data'!CG98="No data","x",ROUND(IF('Indicator Data'!CG98&gt;Y$195,10,IF('Indicator Data'!CG98&lt;Y$194,0,10-(Y$195-'Indicator Data'!CG98)/(Y$195-Y$194)*10)),1))</f>
        <v>2.1</v>
      </c>
      <c r="Z95" s="73">
        <f t="shared" si="11"/>
        <v>5.8</v>
      </c>
      <c r="AA95" s="74">
        <f t="shared" si="12"/>
        <v>5.2</v>
      </c>
      <c r="AB95" s="177">
        <f>IF('Indicator Data'!CH98="No data","x",ROUND(IF('Indicator Data'!CH98&gt;AB$195,0,IF('Indicator Data'!CH98&lt;AB$194,10,(AB$195-'Indicator Data'!CH98)/(AB$195-AB$194)*10)),1))</f>
        <v>6.5</v>
      </c>
    </row>
    <row r="96" spans="1:28" s="2" customFormat="1" x14ac:dyDescent="0.3">
      <c r="A96" s="98" t="str">
        <f>'Indicator Data'!A99</f>
        <v>Latvia</v>
      </c>
      <c r="B96" s="27" t="str">
        <f>'Indicator Data'!B99</f>
        <v>LVA</v>
      </c>
      <c r="C96" s="72" t="str">
        <f>IF('Indicator Data'!BR99="No data","x",ROUND(IF('Indicator Data'!BR99&gt;C$195,0,IF('Indicator Data'!BR99&lt;C$194,10,(C$195-'Indicator Data'!BR99)/(C$195-C$194)*10)),1))</f>
        <v>x</v>
      </c>
      <c r="D96" s="73" t="str">
        <f t="shared" si="13"/>
        <v>x</v>
      </c>
      <c r="E96" s="72">
        <f>IF('Indicator Data'!BT99="No data","x",ROUND(IF('Indicator Data'!BT99&gt;E$195,0,IF('Indicator Data'!BT99&lt;E$194,10,(E$195-'Indicator Data'!BT99)/(E$195-E$194)*10)),1))</f>
        <v>4.4000000000000004</v>
      </c>
      <c r="F96" s="72">
        <f>IF('Indicator Data'!BS99="No data","x",ROUND(IF('Indicator Data'!BS99&gt;F$195,0,IF('Indicator Data'!BS99&lt;F$194,10,(F$195-'Indicator Data'!BS99)/(F$195-F$194)*10)),1))</f>
        <v>2.9</v>
      </c>
      <c r="G96" s="73">
        <f t="shared" si="14"/>
        <v>3.7</v>
      </c>
      <c r="H96" s="74">
        <f t="shared" si="15"/>
        <v>3.7</v>
      </c>
      <c r="I96" s="72">
        <f>IF('Indicator Data'!BV99="No data","x",ROUND(IF('Indicator Data'!BV99^2&gt;I$195,0,IF('Indicator Data'!BV99^2&lt;I$194,10,(I$195-'Indicator Data'!BV99^2)/(I$195-I$194)*10)),1))</f>
        <v>0</v>
      </c>
      <c r="J96" s="72">
        <f>IF(OR('Indicator Data'!BU99=0,'Indicator Data'!BU99="No data"),"x",ROUND(IF('Indicator Data'!BU99&gt;J$195,0,IF('Indicator Data'!BU99&lt;J$194,10,(J$195-'Indicator Data'!BU99)/(J$195-J$194)*10)),1))</f>
        <v>0</v>
      </c>
      <c r="K96" s="72">
        <f>IF('Indicator Data'!BW99="No data","x",ROUND(IF('Indicator Data'!BW99&gt;K$195,0,IF('Indicator Data'!BW99&lt;K$194,10,(K$195-'Indicator Data'!BW99)/(K$195-K$194)*10)),1))</f>
        <v>1.6</v>
      </c>
      <c r="L96" s="72">
        <f>IF('Indicator Data'!BX99="No data","x",ROUND(IF('Indicator Data'!BX99&gt;L$195,0,IF('Indicator Data'!BX99&lt;L$194,10,(L$195-'Indicator Data'!BX99)/(L$195-L$194)*10)),1))</f>
        <v>4.8</v>
      </c>
      <c r="M96" s="73">
        <f t="shared" si="16"/>
        <v>1.6</v>
      </c>
      <c r="N96" s="115">
        <f>IF('Indicator Data'!BY99="No data","x",'Indicator Data'!BY99/'Indicator Data'!CL99*100)</f>
        <v>90.032154340836016</v>
      </c>
      <c r="O96" s="72">
        <f t="shared" si="17"/>
        <v>1</v>
      </c>
      <c r="P96" s="72">
        <f>IF('Indicator Data'!BZ99="No data","x",ROUND(IF('Indicator Data'!BZ99&gt;P$195,0,IF('Indicator Data'!BZ99&lt;P$194,10,(P$195-'Indicator Data'!BZ99)/(P$195-P$194)*10)),1))</f>
        <v>0.9</v>
      </c>
      <c r="Q96" s="72">
        <f>IF('Indicator Data'!CA99="No data","x",ROUND(IF('Indicator Data'!CA99&gt;Q$195,0,IF('Indicator Data'!CA99&lt;Q$194,10,(Q$195-'Indicator Data'!CA99)/(Q$195-Q$194)*10)),1))</f>
        <v>0.3</v>
      </c>
      <c r="R96" s="73">
        <f t="shared" si="18"/>
        <v>0.7</v>
      </c>
      <c r="S96" s="72">
        <f>IF('Indicator Data'!CB99="No data","x",ROUND(IF('Indicator Data'!CB99&gt;S$195,0,IF('Indicator Data'!CB99&lt;S$194,10,(S$195-'Indicator Data'!CB99)/(S$195-S$194)*10)),1))</f>
        <v>2</v>
      </c>
      <c r="T96" s="115">
        <f>IF('Indicator Data'!CC99="No data","x",ROUND(IF('Indicator Data'!CC99&gt;T$195,0,IF('Indicator Data'!CC99&lt;T$194,10,(T$195-'Indicator Data'!CC99)/(T$195-T$194)*10)),1))</f>
        <v>0.2</v>
      </c>
      <c r="U96" s="115">
        <f>IF('Indicator Data'!CD99="No data","x",ROUND(IF('Indicator Data'!CD99&gt;U$195,0,IF('Indicator Data'!CD99&lt;U$194,10,(U$195-'Indicator Data'!CD99)/(U$195-U$194)*10)),1))</f>
        <v>1.7</v>
      </c>
      <c r="V96" s="115">
        <f>IF('Indicator Data'!CE99="No data","x",ROUND(IF('Indicator Data'!CE99&gt;V$195,0,IF('Indicator Data'!CE99&lt;V$194,10,(V$195-'Indicator Data'!CE99)/(V$195-V$194)*10)),1))</f>
        <v>2</v>
      </c>
      <c r="W96" s="72">
        <f t="shared" si="19"/>
        <v>1.3</v>
      </c>
      <c r="X96" s="72">
        <f>IF('Indicator Data'!CF99="No data","x",ROUND(IF('Indicator Data'!CF99&gt;X$195,0,IF('Indicator Data'!CF99&lt;X$194,10,(X$195-'Indicator Data'!CF99)/(X$195-X$194)*10)),1))</f>
        <v>4.8</v>
      </c>
      <c r="Y96" s="72">
        <f>IF('Indicator Data'!CG99="No data","x",ROUND(IF('Indicator Data'!CG99&gt;Y$195,10,IF('Indicator Data'!CG99&lt;Y$194,0,10-(Y$195-'Indicator Data'!CG99)/(Y$195-Y$194)*10)),1))</f>
        <v>0.2</v>
      </c>
      <c r="Z96" s="73">
        <f t="shared" si="11"/>
        <v>2.1</v>
      </c>
      <c r="AA96" s="74">
        <f t="shared" si="12"/>
        <v>1.5</v>
      </c>
      <c r="AB96" s="177">
        <f>IF('Indicator Data'!CH99="No data","x",ROUND(IF('Indicator Data'!CH99&gt;AB$195,0,IF('Indicator Data'!CH99&lt;AB$194,10,(AB$195-'Indicator Data'!CH99)/(AB$195-AB$194)*10)),1))</f>
        <v>2.5</v>
      </c>
    </row>
    <row r="97" spans="1:28" s="2" customFormat="1" x14ac:dyDescent="0.3">
      <c r="A97" s="98" t="str">
        <f>'Indicator Data'!A100</f>
        <v>Lebanon</v>
      </c>
      <c r="B97" s="27" t="str">
        <f>'Indicator Data'!B100</f>
        <v>LBN</v>
      </c>
      <c r="C97" s="72">
        <f>IF('Indicator Data'!BR100="No data","x",ROUND(IF('Indicator Data'!BR100&gt;C$195,0,IF('Indicator Data'!BR100&lt;C$194,10,(C$195-'Indicator Data'!BR100)/(C$195-C$194)*10)),1))</f>
        <v>4.7</v>
      </c>
      <c r="D97" s="73">
        <f t="shared" si="13"/>
        <v>4.7</v>
      </c>
      <c r="E97" s="72">
        <f>IF('Indicator Data'!BT100="No data","x",ROUND(IF('Indicator Data'!BT100&gt;E$195,0,IF('Indicator Data'!BT100&lt;E$194,10,(E$195-'Indicator Data'!BT100)/(E$195-E$194)*10)),1))</f>
        <v>7.2</v>
      </c>
      <c r="F97" s="72">
        <f>IF('Indicator Data'!BS100="No data","x",ROUND(IF('Indicator Data'!BS100&gt;F$195,0,IF('Indicator Data'!BS100&lt;F$194,10,(F$195-'Indicator Data'!BS100)/(F$195-F$194)*10)),1))</f>
        <v>6.3</v>
      </c>
      <c r="G97" s="73">
        <f t="shared" si="14"/>
        <v>6.8</v>
      </c>
      <c r="H97" s="74">
        <f t="shared" si="15"/>
        <v>5.8</v>
      </c>
      <c r="I97" s="72">
        <f>IF('Indicator Data'!BV100="No data","x",ROUND(IF('Indicator Data'!BV100^2&gt;I$195,0,IF('Indicator Data'!BV100^2&lt;I$194,10,(I$195-'Indicator Data'!BV100^2)/(I$195-I$194)*10)),1))</f>
        <v>1.1000000000000001</v>
      </c>
      <c r="J97" s="72">
        <f>IF(OR('Indicator Data'!BU100=0,'Indicator Data'!BU100="No data"),"x",ROUND(IF('Indicator Data'!BU100&gt;J$195,0,IF('Indicator Data'!BU100&lt;J$194,10,(J$195-'Indicator Data'!BU100)/(J$195-J$194)*10)),1))</f>
        <v>0</v>
      </c>
      <c r="K97" s="72">
        <f>IF('Indicator Data'!BW100="No data","x",ROUND(IF('Indicator Data'!BW100&gt;K$195,0,IF('Indicator Data'!BW100&lt;K$194,10,(K$195-'Indicator Data'!BW100)/(K$195-K$194)*10)),1))</f>
        <v>2.2000000000000002</v>
      </c>
      <c r="L97" s="72">
        <f>IF('Indicator Data'!BX100="No data","x",ROUND(IF('Indicator Data'!BX100&gt;L$195,0,IF('Indicator Data'!BX100&lt;L$194,10,(L$195-'Indicator Data'!BX100)/(L$195-L$194)*10)),1))</f>
        <v>6.9</v>
      </c>
      <c r="M97" s="73">
        <f t="shared" si="16"/>
        <v>2.6</v>
      </c>
      <c r="N97" s="115">
        <f>IF('Indicator Data'!BY100="No data","x",'Indicator Data'!BY100/'Indicator Data'!CL100*100)</f>
        <v>107.5268817204301</v>
      </c>
      <c r="O97" s="72">
        <f t="shared" si="17"/>
        <v>0</v>
      </c>
      <c r="P97" s="72">
        <f>IF('Indicator Data'!BZ100="No data","x",ROUND(IF('Indicator Data'!BZ100&gt;P$195,0,IF('Indicator Data'!BZ100&lt;P$194,10,(P$195-'Indicator Data'!BZ100)/(P$195-P$194)*10)),1))</f>
        <v>0.2</v>
      </c>
      <c r="Q97" s="72">
        <f>IF('Indicator Data'!CA100="No data","x",ROUND(IF('Indicator Data'!CA100&gt;Q$195,0,IF('Indicator Data'!CA100&lt;Q$194,10,(Q$195-'Indicator Data'!CA100)/(Q$195-Q$194)*10)),1))</f>
        <v>1.5</v>
      </c>
      <c r="R97" s="73">
        <f t="shared" si="18"/>
        <v>0.6</v>
      </c>
      <c r="S97" s="72">
        <f>IF('Indicator Data'!CB100="No data","x",ROUND(IF('Indicator Data'!CB100&gt;S$195,0,IF('Indicator Data'!CB100&lt;S$194,10,(S$195-'Indicator Data'!CB100)/(S$195-S$194)*10)),1))</f>
        <v>4.3</v>
      </c>
      <c r="T97" s="115">
        <f>IF('Indicator Data'!CC100="No data","x",ROUND(IF('Indicator Data'!CC100&gt;T$195,0,IF('Indicator Data'!CC100&lt;T$194,10,(T$195-'Indicator Data'!CC100)/(T$195-T$194)*10)),1))</f>
        <v>3.4</v>
      </c>
      <c r="U97" s="115">
        <f>IF('Indicator Data'!CD100="No data","x",ROUND(IF('Indicator Data'!CD100&gt;U$195,0,IF('Indicator Data'!CD100&lt;U$194,10,(U$195-'Indicator Data'!CD100)/(U$195-U$194)*10)),1))</f>
        <v>5.3</v>
      </c>
      <c r="V97" s="115">
        <f>IF('Indicator Data'!CE100="No data","x",ROUND(IF('Indicator Data'!CE100&gt;V$195,0,IF('Indicator Data'!CE100&lt;V$194,10,(V$195-'Indicator Data'!CE100)/(V$195-V$194)*10)),1))</f>
        <v>5.3</v>
      </c>
      <c r="W97" s="72">
        <f t="shared" si="19"/>
        <v>4.666666666666667</v>
      </c>
      <c r="X97" s="72">
        <f>IF('Indicator Data'!CF100="No data","x",ROUND(IF('Indicator Data'!CF100&gt;X$195,0,IF('Indicator Data'!CF100&lt;X$194,10,(X$195-'Indicator Data'!CF100)/(X$195-X$194)*10)),1))</f>
        <v>6.3</v>
      </c>
      <c r="Y97" s="72">
        <f>IF('Indicator Data'!CG100="No data","x",ROUND(IF('Indicator Data'!CG100&gt;Y$195,10,IF('Indicator Data'!CG100&lt;Y$194,0,10-(Y$195-'Indicator Data'!CG100)/(Y$195-Y$194)*10)),1))</f>
        <v>0.3</v>
      </c>
      <c r="Z97" s="73">
        <f t="shared" si="11"/>
        <v>3.9</v>
      </c>
      <c r="AA97" s="74">
        <f t="shared" si="12"/>
        <v>2.4</v>
      </c>
      <c r="AB97" s="177">
        <f>IF('Indicator Data'!CH100="No data","x",ROUND(IF('Indicator Data'!CH100&gt;AB$195,0,IF('Indicator Data'!CH100&lt;AB$194,10,(AB$195-'Indicator Data'!CH100)/(AB$195-AB$194)*10)),1))</f>
        <v>4.2</v>
      </c>
    </row>
    <row r="98" spans="1:28" s="2" customFormat="1" x14ac:dyDescent="0.3">
      <c r="A98" s="98" t="str">
        <f>'Indicator Data'!A101</f>
        <v>Lesotho</v>
      </c>
      <c r="B98" s="27" t="str">
        <f>'Indicator Data'!B101</f>
        <v>LSO</v>
      </c>
      <c r="C98" s="72">
        <f>IF('Indicator Data'!BR101="No data","x",ROUND(IF('Indicator Data'!BR101&gt;C$195,0,IF('Indicator Data'!BR101&lt;C$194,10,(C$195-'Indicator Data'!BR101)/(C$195-C$194)*10)),1))</f>
        <v>8.4</v>
      </c>
      <c r="D98" s="73">
        <f t="shared" si="13"/>
        <v>8.4</v>
      </c>
      <c r="E98" s="72">
        <f>IF('Indicator Data'!BT101="No data","x",ROUND(IF('Indicator Data'!BT101&gt;E$195,0,IF('Indicator Data'!BT101&lt;E$194,10,(E$195-'Indicator Data'!BT101)/(E$195-E$194)*10)),1))</f>
        <v>6</v>
      </c>
      <c r="F98" s="72">
        <f>IF('Indicator Data'!BS101="No data","x",ROUND(IF('Indicator Data'!BS101&gt;F$195,0,IF('Indicator Data'!BS101&lt;F$194,10,(F$195-'Indicator Data'!BS101)/(F$195-F$194)*10)),1))</f>
        <v>6.7</v>
      </c>
      <c r="G98" s="73">
        <f t="shared" si="14"/>
        <v>6.4</v>
      </c>
      <c r="H98" s="74">
        <f t="shared" si="15"/>
        <v>7.4</v>
      </c>
      <c r="I98" s="72">
        <f>IF('Indicator Data'!BV101="No data","x",ROUND(IF('Indicator Data'!BV101^2&gt;I$195,0,IF('Indicator Data'!BV101^2&lt;I$194,10,(I$195-'Indicator Data'!BV101^2)/(I$195-I$194)*10)),1))</f>
        <v>4.5</v>
      </c>
      <c r="J98" s="72">
        <f>IF(OR('Indicator Data'!BU101=0,'Indicator Data'!BU101="No data"),"x",ROUND(IF('Indicator Data'!BU101&gt;J$195,0,IF('Indicator Data'!BU101&lt;J$194,10,(J$195-'Indicator Data'!BU101)/(J$195-J$194)*10)),1))</f>
        <v>6.6</v>
      </c>
      <c r="K98" s="72">
        <f>IF('Indicator Data'!BW101="No data","x",ROUND(IF('Indicator Data'!BW101&gt;K$195,0,IF('Indicator Data'!BW101&lt;K$194,10,(K$195-'Indicator Data'!BW101)/(K$195-K$194)*10)),1))</f>
        <v>7.1</v>
      </c>
      <c r="L98" s="72">
        <f>IF('Indicator Data'!BX101="No data","x",ROUND(IF('Indicator Data'!BX101&gt;L$195,0,IF('Indicator Data'!BX101&lt;L$194,10,(L$195-'Indicator Data'!BX101)/(L$195-L$194)*10)),1))</f>
        <v>4.4000000000000004</v>
      </c>
      <c r="M98" s="73">
        <f t="shared" si="16"/>
        <v>5.7</v>
      </c>
      <c r="N98" s="115">
        <f>IF('Indicator Data'!BY101="No data","x",'Indicator Data'!BY101/'Indicator Data'!CL101*100)</f>
        <v>18.115942028985508</v>
      </c>
      <c r="O98" s="72">
        <f t="shared" si="17"/>
        <v>8.3000000000000007</v>
      </c>
      <c r="P98" s="72">
        <f>IF('Indicator Data'!BZ101="No data","x",ROUND(IF('Indicator Data'!BZ101&gt;P$195,0,IF('Indicator Data'!BZ101&lt;P$194,10,(P$195-'Indicator Data'!BZ101)/(P$195-P$194)*10)),1))</f>
        <v>6.4</v>
      </c>
      <c r="Q98" s="72">
        <f>IF('Indicator Data'!CA101="No data","x",ROUND(IF('Indicator Data'!CA101&gt;Q$195,0,IF('Indicator Data'!CA101&lt;Q$194,10,(Q$195-'Indicator Data'!CA101)/(Q$195-Q$194)*10)),1))</f>
        <v>6.3</v>
      </c>
      <c r="R98" s="73">
        <f t="shared" si="18"/>
        <v>7</v>
      </c>
      <c r="S98" s="72" t="str">
        <f>IF('Indicator Data'!CB101="No data","x",ROUND(IF('Indicator Data'!CB101&gt;S$195,0,IF('Indicator Data'!CB101&lt;S$194,10,(S$195-'Indicator Data'!CB101)/(S$195-S$194)*10)),1))</f>
        <v>x</v>
      </c>
      <c r="T98" s="115">
        <f>IF('Indicator Data'!CC101="No data","x",ROUND(IF('Indicator Data'!CC101&gt;T$195,0,IF('Indicator Data'!CC101&lt;T$194,10,(T$195-'Indicator Data'!CC101)/(T$195-T$194)*10)),1))</f>
        <v>1</v>
      </c>
      <c r="U98" s="115">
        <f>IF('Indicator Data'!CD101="No data","x",ROUND(IF('Indicator Data'!CD101&gt;U$195,0,IF('Indicator Data'!CD101&lt;U$194,10,(U$195-'Indicator Data'!CD101)/(U$195-U$194)*10)),1))</f>
        <v>2.9</v>
      </c>
      <c r="V98" s="115">
        <f>IF('Indicator Data'!CE101="No data","x",ROUND(IF('Indicator Data'!CE101&gt;V$195,0,IF('Indicator Data'!CE101&lt;V$194,10,(V$195-'Indicator Data'!CE101)/(V$195-V$194)*10)),1))</f>
        <v>1</v>
      </c>
      <c r="W98" s="72">
        <f t="shared" si="19"/>
        <v>1.6333333333333335</v>
      </c>
      <c r="X98" s="72">
        <f>IF('Indicator Data'!CF101="No data","x",ROUND(IF('Indicator Data'!CF101&gt;X$195,0,IF('Indicator Data'!CF101&lt;X$194,10,(X$195-'Indicator Data'!CF101)/(X$195-X$194)*10)),1))</f>
        <v>9.3000000000000007</v>
      </c>
      <c r="Y98" s="72">
        <f>IF('Indicator Data'!CG101="No data","x",ROUND(IF('Indicator Data'!CG101&gt;Y$195,10,IF('Indicator Data'!CG101&lt;Y$194,0,10-(Y$195-'Indicator Data'!CG101)/(Y$195-Y$194)*10)),1))</f>
        <v>6</v>
      </c>
      <c r="Z98" s="73">
        <f t="shared" si="11"/>
        <v>5.6</v>
      </c>
      <c r="AA98" s="74">
        <f t="shared" si="12"/>
        <v>6.1</v>
      </c>
      <c r="AB98" s="177">
        <f>IF('Indicator Data'!CH101="No data","x",ROUND(IF('Indicator Data'!CH101&gt;AB$195,0,IF('Indicator Data'!CH101&lt;AB$194,10,(AB$195-'Indicator Data'!CH101)/(AB$195-AB$194)*10)),1))</f>
        <v>6.7</v>
      </c>
    </row>
    <row r="99" spans="1:28" s="2" customFormat="1" x14ac:dyDescent="0.3">
      <c r="A99" s="98" t="str">
        <f>'Indicator Data'!A102</f>
        <v>Liberia</v>
      </c>
      <c r="B99" s="27" t="str">
        <f>'Indicator Data'!B102</f>
        <v>LBR</v>
      </c>
      <c r="C99" s="72" t="str">
        <f>IF('Indicator Data'!BR102="No data","x",ROUND(IF('Indicator Data'!BR102&gt;C$195,0,IF('Indicator Data'!BR102&lt;C$194,10,(C$195-'Indicator Data'!BR102)/(C$195-C$194)*10)),1))</f>
        <v>x</v>
      </c>
      <c r="D99" s="73" t="str">
        <f t="shared" si="13"/>
        <v>x</v>
      </c>
      <c r="E99" s="72">
        <f>IF('Indicator Data'!BT102="No data","x",ROUND(IF('Indicator Data'!BT102&gt;E$195,0,IF('Indicator Data'!BT102&lt;E$194,10,(E$195-'Indicator Data'!BT102)/(E$195-E$194)*10)),1))</f>
        <v>7.2</v>
      </c>
      <c r="F99" s="72">
        <f>IF('Indicator Data'!BS102="No data","x",ROUND(IF('Indicator Data'!BS102&gt;F$195,0,IF('Indicator Data'!BS102&lt;F$194,10,(F$195-'Indicator Data'!BS102)/(F$195-F$194)*10)),1))</f>
        <v>7.7</v>
      </c>
      <c r="G99" s="73">
        <f t="shared" si="14"/>
        <v>7.5</v>
      </c>
      <c r="H99" s="74">
        <f t="shared" si="15"/>
        <v>7.5</v>
      </c>
      <c r="I99" s="72">
        <f>IF('Indicator Data'!BV102="No data","x",ROUND(IF('Indicator Data'!BV102^2&gt;I$195,0,IF('Indicator Data'!BV102^2&lt;I$194,10,(I$195-'Indicator Data'!BV102^2)/(I$195-I$194)*10)),1))</f>
        <v>8.4</v>
      </c>
      <c r="J99" s="72">
        <f>IF(OR('Indicator Data'!BU102=0,'Indicator Data'!BU102="No data"),"x",ROUND(IF('Indicator Data'!BU102&gt;J$195,0,IF('Indicator Data'!BU102&lt;J$194,10,(J$195-'Indicator Data'!BU102)/(J$195-J$194)*10)),1))</f>
        <v>7.9</v>
      </c>
      <c r="K99" s="72">
        <f>IF('Indicator Data'!BW102="No data","x",ROUND(IF('Indicator Data'!BW102&gt;K$195,0,IF('Indicator Data'!BW102&lt;K$194,10,(K$195-'Indicator Data'!BW102)/(K$195-K$194)*10)),1))</f>
        <v>9.1999999999999993</v>
      </c>
      <c r="L99" s="72">
        <f>IF('Indicator Data'!BX102="No data","x",ROUND(IF('Indicator Data'!BX102&gt;L$195,0,IF('Indicator Data'!BX102&lt;L$194,10,(L$195-'Indicator Data'!BX102)/(L$195-L$194)*10)),1))</f>
        <v>7.4</v>
      </c>
      <c r="M99" s="73">
        <f t="shared" si="16"/>
        <v>8.1999999999999993</v>
      </c>
      <c r="N99" s="115">
        <f>IF('Indicator Data'!BY102="No data","x",'Indicator Data'!BY102/'Indicator Data'!CL102*100)</f>
        <v>9.0323920265780728</v>
      </c>
      <c r="O99" s="72">
        <f t="shared" si="17"/>
        <v>9.1999999999999993</v>
      </c>
      <c r="P99" s="72">
        <f>IF('Indicator Data'!BZ102="No data","x",ROUND(IF('Indicator Data'!BZ102&gt;P$195,0,IF('Indicator Data'!BZ102&lt;P$194,10,(P$195-'Indicator Data'!BZ102)/(P$195-P$194)*10)),1))</f>
        <v>9.1999999999999993</v>
      </c>
      <c r="Q99" s="72">
        <f>IF('Indicator Data'!CA102="No data","x",ROUND(IF('Indicator Data'!CA102&gt;Q$195,0,IF('Indicator Data'!CA102&lt;Q$194,10,(Q$195-'Indicator Data'!CA102)/(Q$195-Q$194)*10)),1))</f>
        <v>5.4</v>
      </c>
      <c r="R99" s="73">
        <f t="shared" si="18"/>
        <v>7.9</v>
      </c>
      <c r="S99" s="72">
        <f>IF('Indicator Data'!CB102="No data","x",ROUND(IF('Indicator Data'!CB102&gt;S$195,0,IF('Indicator Data'!CB102&lt;S$194,10,(S$195-'Indicator Data'!CB102)/(S$195-S$194)*10)),1))</f>
        <v>9.9</v>
      </c>
      <c r="T99" s="115">
        <f>IF('Indicator Data'!CC102="No data","x",ROUND(IF('Indicator Data'!CC102&gt;T$195,0,IF('Indicator Data'!CC102&lt;T$194,10,(T$195-'Indicator Data'!CC102)/(T$195-T$194)*10)),1))</f>
        <v>2.2000000000000002</v>
      </c>
      <c r="U99" s="115" t="str">
        <f>IF('Indicator Data'!CD102="No data","x",ROUND(IF('Indicator Data'!CD102&gt;U$195,0,IF('Indicator Data'!CD102&lt;U$194,10,(U$195-'Indicator Data'!CD102)/(U$195-U$194)*10)),1))</f>
        <v>x</v>
      </c>
      <c r="V99" s="115">
        <f>IF('Indicator Data'!CE102="No data","x",ROUND(IF('Indicator Data'!CE102&gt;V$195,0,IF('Indicator Data'!CE102&lt;V$194,10,(V$195-'Indicator Data'!CE102)/(V$195-V$194)*10)),1))</f>
        <v>2.2000000000000002</v>
      </c>
      <c r="W99" s="72">
        <f t="shared" si="19"/>
        <v>2.2000000000000002</v>
      </c>
      <c r="X99" s="72">
        <f>IF('Indicator Data'!CF102="No data","x",ROUND(IF('Indicator Data'!CF102&gt;X$195,0,IF('Indicator Data'!CF102&lt;X$194,10,(X$195-'Indicator Data'!CF102)/(X$195-X$194)*10)),1))</f>
        <v>9.6999999999999993</v>
      </c>
      <c r="Y99" s="72">
        <f>IF('Indicator Data'!CG102="No data","x",ROUND(IF('Indicator Data'!CG102&gt;Y$195,10,IF('Indicator Data'!CG102&lt;Y$194,0,10-(Y$195-'Indicator Data'!CG102)/(Y$195-Y$194)*10)),1))</f>
        <v>7.3</v>
      </c>
      <c r="Z99" s="73">
        <f t="shared" ref="Z99:Z130" si="20">IF(AND(S99="x",W99="x",X99="x",Y99="x"),"x",ROUND(AVERAGE(S99,W99,X99,Y99),1))</f>
        <v>7.3</v>
      </c>
      <c r="AA99" s="74">
        <f t="shared" ref="AA99:AA130" si="21">ROUND(AVERAGE(R99,M99,Z99),1)</f>
        <v>7.8</v>
      </c>
      <c r="AB99" s="177">
        <f>IF('Indicator Data'!CH102="No data","x",ROUND(IF('Indicator Data'!CH102&gt;AB$195,0,IF('Indicator Data'!CH102&lt;AB$194,10,(AB$195-'Indicator Data'!CH102)/(AB$195-AB$194)*10)),1))</f>
        <v>5.4</v>
      </c>
    </row>
    <row r="100" spans="1:28" s="2" customFormat="1" x14ac:dyDescent="0.3">
      <c r="A100" s="98" t="str">
        <f>'Indicator Data'!A103</f>
        <v>Libya</v>
      </c>
      <c r="B100" s="27" t="str">
        <f>'Indicator Data'!B103</f>
        <v>LBY</v>
      </c>
      <c r="C100" s="72" t="str">
        <f>IF('Indicator Data'!BR103="No data","x",ROUND(IF('Indicator Data'!BR103&gt;C$195,0,IF('Indicator Data'!BR103&lt;C$194,10,(C$195-'Indicator Data'!BR103)/(C$195-C$194)*10)),1))</f>
        <v>x</v>
      </c>
      <c r="D100" s="73" t="str">
        <f t="shared" si="13"/>
        <v>x</v>
      </c>
      <c r="E100" s="72">
        <f>IF('Indicator Data'!BT103="No data","x",ROUND(IF('Indicator Data'!BT103&gt;E$195,0,IF('Indicator Data'!BT103&lt;E$194,10,(E$195-'Indicator Data'!BT103)/(E$195-E$194)*10)),1))</f>
        <v>8.1999999999999993</v>
      </c>
      <c r="F100" s="72">
        <f>IF('Indicator Data'!BS103="No data","x",ROUND(IF('Indicator Data'!BS103&gt;F$195,0,IF('Indicator Data'!BS103&lt;F$194,10,(F$195-'Indicator Data'!BS103)/(F$195-F$194)*10)),1))</f>
        <v>8.6999999999999993</v>
      </c>
      <c r="G100" s="73">
        <f t="shared" si="14"/>
        <v>8.5</v>
      </c>
      <c r="H100" s="74">
        <f t="shared" si="15"/>
        <v>8.5</v>
      </c>
      <c r="I100" s="72" t="str">
        <f>IF('Indicator Data'!BV103="No data","x",ROUND(IF('Indicator Data'!BV103^2&gt;I$195,0,IF('Indicator Data'!BV103^2&lt;I$194,10,(I$195-'Indicator Data'!BV103^2)/(I$195-I$194)*10)),1))</f>
        <v>x</v>
      </c>
      <c r="J100" s="72">
        <f>IF(OR('Indicator Data'!BU103=0,'Indicator Data'!BU103="No data"),"x",ROUND(IF('Indicator Data'!BU103&gt;J$195,0,IF('Indicator Data'!BU103&lt;J$194,10,(J$195-'Indicator Data'!BU103)/(J$195-J$194)*10)),1))</f>
        <v>3</v>
      </c>
      <c r="K100" s="72">
        <f>IF('Indicator Data'!BW103="No data","x",ROUND(IF('Indicator Data'!BW103&gt;K$195,0,IF('Indicator Data'!BW103&lt;K$194,10,(K$195-'Indicator Data'!BW103)/(K$195-K$194)*10)),1))</f>
        <v>7.8</v>
      </c>
      <c r="L100" s="72">
        <f>IF('Indicator Data'!BX103="No data","x",ROUND(IF('Indicator Data'!BX103&gt;L$195,0,IF('Indicator Data'!BX103&lt;L$194,10,(L$195-'Indicator Data'!BX103)/(L$195-L$194)*10)),1))</f>
        <v>5.6</v>
      </c>
      <c r="M100" s="73">
        <f t="shared" si="16"/>
        <v>5.5</v>
      </c>
      <c r="N100" s="115">
        <f>IF('Indicator Data'!BY103="No data","x",'Indicator Data'!BY103/'Indicator Data'!CL103*100)</f>
        <v>3.5236482262409496</v>
      </c>
      <c r="O100" s="72">
        <f t="shared" si="17"/>
        <v>9.6999999999999993</v>
      </c>
      <c r="P100" s="72">
        <f>IF('Indicator Data'!BZ103="No data","x",ROUND(IF('Indicator Data'!BZ103&gt;P$195,0,IF('Indicator Data'!BZ103&lt;P$194,10,(P$195-'Indicator Data'!BZ103)/(P$195-P$194)*10)),1))</f>
        <v>0</v>
      </c>
      <c r="Q100" s="72">
        <f>IF('Indicator Data'!CA103="No data","x",ROUND(IF('Indicator Data'!CA103&gt;Q$195,0,IF('Indicator Data'!CA103&lt;Q$194,10,(Q$195-'Indicator Data'!CA103)/(Q$195-Q$194)*10)),1))</f>
        <v>0.3</v>
      </c>
      <c r="R100" s="73">
        <f t="shared" si="18"/>
        <v>3.3</v>
      </c>
      <c r="S100" s="72">
        <f>IF('Indicator Data'!CB103="No data","x",ROUND(IF('Indicator Data'!CB103&gt;S$195,0,IF('Indicator Data'!CB103&lt;S$194,10,(S$195-'Indicator Data'!CB103)/(S$195-S$194)*10)),1))</f>
        <v>4.5999999999999996</v>
      </c>
      <c r="T100" s="115">
        <f>IF('Indicator Data'!CC103="No data","x",ROUND(IF('Indicator Data'!CC103&gt;T$195,0,IF('Indicator Data'!CC103&lt;T$194,10,(T$195-'Indicator Data'!CC103)/(T$195-T$194)*10)),1))</f>
        <v>0.5</v>
      </c>
      <c r="U100" s="115">
        <f>IF('Indicator Data'!CD103="No data","x",ROUND(IF('Indicator Data'!CD103&gt;U$195,0,IF('Indicator Data'!CD103&lt;U$194,10,(U$195-'Indicator Data'!CD103)/(U$195-U$194)*10)),1))</f>
        <v>0.8</v>
      </c>
      <c r="V100" s="115">
        <f>IF('Indicator Data'!CE103="No data","x",ROUND(IF('Indicator Data'!CE103&gt;V$195,0,IF('Indicator Data'!CE103&lt;V$194,10,(V$195-'Indicator Data'!CE103)/(V$195-V$194)*10)),1))</f>
        <v>0.8</v>
      </c>
      <c r="W100" s="72">
        <f t="shared" si="19"/>
        <v>0.70000000000000007</v>
      </c>
      <c r="X100" s="72">
        <f>IF('Indicator Data'!CF103="No data","x",ROUND(IF('Indicator Data'!CF103&gt;X$195,0,IF('Indicator Data'!CF103&lt;X$194,10,(X$195-'Indicator Data'!CF103)/(X$195-X$194)*10)),1))</f>
        <v>8</v>
      </c>
      <c r="Y100" s="72">
        <f>IF('Indicator Data'!CG103="No data","x",ROUND(IF('Indicator Data'!CG103&gt;Y$195,10,IF('Indicator Data'!CG103&lt;Y$194,0,10-(Y$195-'Indicator Data'!CG103)/(Y$195-Y$194)*10)),1))</f>
        <v>0.8</v>
      </c>
      <c r="Z100" s="73">
        <f t="shared" si="20"/>
        <v>3.5</v>
      </c>
      <c r="AA100" s="74">
        <f t="shared" si="21"/>
        <v>4.0999999999999996</v>
      </c>
      <c r="AB100" s="177">
        <f>IF('Indicator Data'!CH103="No data","x",ROUND(IF('Indicator Data'!CH103&gt;AB$195,0,IF('Indicator Data'!CH103&lt;AB$194,10,(AB$195-'Indicator Data'!CH103)/(AB$195-AB$194)*10)),1))</f>
        <v>5.9</v>
      </c>
    </row>
    <row r="101" spans="1:28" s="2" customFormat="1" x14ac:dyDescent="0.3">
      <c r="A101" s="98" t="str">
        <f>'Indicator Data'!A104</f>
        <v>Liechtenstein</v>
      </c>
      <c r="B101" s="27" t="str">
        <f>'Indicator Data'!B104</f>
        <v>LIE</v>
      </c>
      <c r="C101" s="72" t="str">
        <f>IF('Indicator Data'!BR104="No data","x",ROUND(IF('Indicator Data'!BR104&gt;C$195,0,IF('Indicator Data'!BR104&lt;C$194,10,(C$195-'Indicator Data'!BR104)/(C$195-C$194)*10)),1))</f>
        <v>x</v>
      </c>
      <c r="D101" s="73" t="str">
        <f t="shared" si="13"/>
        <v>x</v>
      </c>
      <c r="E101" s="72" t="str">
        <f>IF('Indicator Data'!BT104="No data","x",ROUND(IF('Indicator Data'!BT104&gt;E$195,0,IF('Indicator Data'!BT104&lt;E$194,10,(E$195-'Indicator Data'!BT104)/(E$195-E$194)*10)),1))</f>
        <v>x</v>
      </c>
      <c r="F101" s="72">
        <f>IF('Indicator Data'!BS104="No data","x",ROUND(IF('Indicator Data'!BS104&gt;F$195,0,IF('Indicator Data'!BS104&lt;F$194,10,(F$195-'Indicator Data'!BS104)/(F$195-F$194)*10)),1))</f>
        <v>1.5</v>
      </c>
      <c r="G101" s="73">
        <f t="shared" si="14"/>
        <v>1.5</v>
      </c>
      <c r="H101" s="74">
        <f t="shared" si="15"/>
        <v>1.5</v>
      </c>
      <c r="I101" s="72" t="str">
        <f>IF('Indicator Data'!BV104="No data","x",ROUND(IF('Indicator Data'!BV104^2&gt;I$195,0,IF('Indicator Data'!BV104^2&lt;I$194,10,(I$195-'Indicator Data'!BV104^2)/(I$195-I$194)*10)),1))</f>
        <v>x</v>
      </c>
      <c r="J101" s="72">
        <f>IF(OR('Indicator Data'!BU104=0,'Indicator Data'!BU104="No data"),"x",ROUND(IF('Indicator Data'!BU104&gt;J$195,0,IF('Indicator Data'!BU104&lt;J$194,10,(J$195-'Indicator Data'!BU104)/(J$195-J$194)*10)),1))</f>
        <v>0</v>
      </c>
      <c r="K101" s="72">
        <f>IF('Indicator Data'!BW104="No data","x",ROUND(IF('Indicator Data'!BW104&gt;K$195,0,IF('Indicator Data'!BW104&lt;K$194,10,(K$195-'Indicator Data'!BW104)/(K$195-K$194)*10)),1))</f>
        <v>0.2</v>
      </c>
      <c r="L101" s="72">
        <f>IF('Indicator Data'!BX104="No data","x",ROUND(IF('Indicator Data'!BX104&gt;L$195,0,IF('Indicator Data'!BX104&lt;L$194,10,(L$195-'Indicator Data'!BX104)/(L$195-L$194)*10)),1))</f>
        <v>3.9</v>
      </c>
      <c r="M101" s="73">
        <f t="shared" si="16"/>
        <v>1.4</v>
      </c>
      <c r="N101" s="115">
        <f>IF('Indicator Data'!BY104="No data","x",'Indicator Data'!BY104/'Indicator Data'!CL104*100)</f>
        <v>687.5</v>
      </c>
      <c r="O101" s="72">
        <f t="shared" si="17"/>
        <v>0</v>
      </c>
      <c r="P101" s="72">
        <f>IF('Indicator Data'!BZ104="No data","x",ROUND(IF('Indicator Data'!BZ104&gt;P$195,0,IF('Indicator Data'!BZ104&lt;P$194,10,(P$195-'Indicator Data'!BZ104)/(P$195-P$194)*10)),1))</f>
        <v>0</v>
      </c>
      <c r="Q101" s="72">
        <f>IF('Indicator Data'!CA104="No data","x",ROUND(IF('Indicator Data'!CA104&gt;Q$195,0,IF('Indicator Data'!CA104&lt;Q$194,10,(Q$195-'Indicator Data'!CA104)/(Q$195-Q$194)*10)),1))</f>
        <v>0</v>
      </c>
      <c r="R101" s="73">
        <f t="shared" si="18"/>
        <v>0</v>
      </c>
      <c r="S101" s="72" t="str">
        <f>IF('Indicator Data'!CB104="No data","x",ROUND(IF('Indicator Data'!CB104&gt;S$195,0,IF('Indicator Data'!CB104&lt;S$194,10,(S$195-'Indicator Data'!CB104)/(S$195-S$194)*10)),1))</f>
        <v>x</v>
      </c>
      <c r="T101" s="115" t="str">
        <f>IF('Indicator Data'!CC104="No data","x",ROUND(IF('Indicator Data'!CC104&gt;T$195,0,IF('Indicator Data'!CC104&lt;T$194,10,(T$195-'Indicator Data'!CC104)/(T$195-T$194)*10)),1))</f>
        <v>x</v>
      </c>
      <c r="U101" s="115" t="str">
        <f>IF('Indicator Data'!CD104="No data","x",ROUND(IF('Indicator Data'!CD104&gt;U$195,0,IF('Indicator Data'!CD104&lt;U$194,10,(U$195-'Indicator Data'!CD104)/(U$195-U$194)*10)),1))</f>
        <v>x</v>
      </c>
      <c r="V101" s="115" t="str">
        <f>IF('Indicator Data'!CE104="No data","x",ROUND(IF('Indicator Data'!CE104&gt;V$195,0,IF('Indicator Data'!CE104&lt;V$194,10,(V$195-'Indicator Data'!CE104)/(V$195-V$194)*10)),1))</f>
        <v>x</v>
      </c>
      <c r="W101" s="72" t="str">
        <f t="shared" si="19"/>
        <v>x</v>
      </c>
      <c r="X101" s="72" t="str">
        <f>IF('Indicator Data'!CF104="No data","x",ROUND(IF('Indicator Data'!CF104&gt;X$195,0,IF('Indicator Data'!CF104&lt;X$194,10,(X$195-'Indicator Data'!CF104)/(X$195-X$194)*10)),1))</f>
        <v>x</v>
      </c>
      <c r="Y101" s="72" t="str">
        <f>IF('Indicator Data'!CG104="No data","x",ROUND(IF('Indicator Data'!CG104&gt;Y$195,10,IF('Indicator Data'!CG104&lt;Y$194,0,10-(Y$195-'Indicator Data'!CG104)/(Y$195-Y$194)*10)),1))</f>
        <v>x</v>
      </c>
      <c r="Z101" s="73" t="str">
        <f t="shared" si="20"/>
        <v>x</v>
      </c>
      <c r="AA101" s="74">
        <f t="shared" si="21"/>
        <v>0.7</v>
      </c>
      <c r="AB101" s="177" t="str">
        <f>IF('Indicator Data'!CH104="No data","x",ROUND(IF('Indicator Data'!CH104&gt;AB$195,0,IF('Indicator Data'!CH104&lt;AB$194,10,(AB$195-'Indicator Data'!CH104)/(AB$195-AB$194)*10)),1))</f>
        <v>x</v>
      </c>
    </row>
    <row r="102" spans="1:28" s="2" customFormat="1" x14ac:dyDescent="0.3">
      <c r="A102" s="98" t="str">
        <f>'Indicator Data'!A105</f>
        <v>Lithuania</v>
      </c>
      <c r="B102" s="27" t="str">
        <f>'Indicator Data'!B105</f>
        <v>LTU</v>
      </c>
      <c r="C102" s="72" t="str">
        <f>IF('Indicator Data'!BR105="No data","x",ROUND(IF('Indicator Data'!BR105&gt;C$195,0,IF('Indicator Data'!BR105&lt;C$194,10,(C$195-'Indicator Data'!BR105)/(C$195-C$194)*10)),1))</f>
        <v>x</v>
      </c>
      <c r="D102" s="73" t="str">
        <f t="shared" si="13"/>
        <v>x</v>
      </c>
      <c r="E102" s="72">
        <f>IF('Indicator Data'!BT105="No data","x",ROUND(IF('Indicator Data'!BT105&gt;E$195,0,IF('Indicator Data'!BT105&lt;E$194,10,(E$195-'Indicator Data'!BT105)/(E$195-E$194)*10)),1))</f>
        <v>4</v>
      </c>
      <c r="F102" s="72">
        <f>IF('Indicator Data'!BS105="No data","x",ROUND(IF('Indicator Data'!BS105&gt;F$195,0,IF('Indicator Data'!BS105&lt;F$194,10,(F$195-'Indicator Data'!BS105)/(F$195-F$194)*10)),1))</f>
        <v>2.9</v>
      </c>
      <c r="G102" s="73">
        <f t="shared" si="14"/>
        <v>3.5</v>
      </c>
      <c r="H102" s="74">
        <f t="shared" si="15"/>
        <v>3.5</v>
      </c>
      <c r="I102" s="72">
        <f>IF('Indicator Data'!BV105="No data","x",ROUND(IF('Indicator Data'!BV105^2&gt;I$195,0,IF('Indicator Data'!BV105^2&lt;I$194,10,(I$195-'Indicator Data'!BV105^2)/(I$195-I$194)*10)),1))</f>
        <v>0</v>
      </c>
      <c r="J102" s="72">
        <f>IF(OR('Indicator Data'!BU105=0,'Indicator Data'!BU105="No data"),"x",ROUND(IF('Indicator Data'!BU105&gt;J$195,0,IF('Indicator Data'!BU105&lt;J$194,10,(J$195-'Indicator Data'!BU105)/(J$195-J$194)*10)),1))</f>
        <v>0</v>
      </c>
      <c r="K102" s="72">
        <f>IF('Indicator Data'!BW105="No data","x",ROUND(IF('Indicator Data'!BW105&gt;K$195,0,IF('Indicator Data'!BW105&lt;K$194,10,(K$195-'Indicator Data'!BW105)/(K$195-K$194)*10)),1))</f>
        <v>2</v>
      </c>
      <c r="L102" s="72">
        <f>IF('Indicator Data'!BX105="No data","x",ROUND(IF('Indicator Data'!BX105&gt;L$195,0,IF('Indicator Data'!BX105&lt;L$194,10,(L$195-'Indicator Data'!BX105)/(L$195-L$194)*10)),1))</f>
        <v>1.9</v>
      </c>
      <c r="M102" s="73">
        <f t="shared" si="16"/>
        <v>1</v>
      </c>
      <c r="N102" s="115">
        <f>IF('Indicator Data'!BY105="No data","x",'Indicator Data'!BY105/'Indicator Data'!CL105*100)</f>
        <v>140.40910106264158</v>
      </c>
      <c r="O102" s="72">
        <f t="shared" si="17"/>
        <v>0</v>
      </c>
      <c r="P102" s="72">
        <f>IF('Indicator Data'!BZ105="No data","x",ROUND(IF('Indicator Data'!BZ105&gt;P$195,0,IF('Indicator Data'!BZ105&lt;P$194,10,(P$195-'Indicator Data'!BZ105)/(P$195-P$194)*10)),1))</f>
        <v>0.7</v>
      </c>
      <c r="Q102" s="72">
        <f>IF('Indicator Data'!CA105="No data","x",ROUND(IF('Indicator Data'!CA105&gt;Q$195,0,IF('Indicator Data'!CA105&lt;Q$194,10,(Q$195-'Indicator Data'!CA105)/(Q$195-Q$194)*10)),1))</f>
        <v>0.5</v>
      </c>
      <c r="R102" s="73">
        <f t="shared" si="18"/>
        <v>0.4</v>
      </c>
      <c r="S102" s="72">
        <f>IF('Indicator Data'!CB105="No data","x",ROUND(IF('Indicator Data'!CB105&gt;S$195,0,IF('Indicator Data'!CB105&lt;S$194,10,(S$195-'Indicator Data'!CB105)/(S$195-S$194)*10)),1))</f>
        <v>0</v>
      </c>
      <c r="T102" s="115">
        <f>IF('Indicator Data'!CC105="No data","x",ROUND(IF('Indicator Data'!CC105&gt;T$195,0,IF('Indicator Data'!CC105&lt;T$194,10,(T$195-'Indicator Data'!CC105)/(T$195-T$194)*10)),1))</f>
        <v>0.8</v>
      </c>
      <c r="U102" s="115">
        <f>IF('Indicator Data'!CD105="No data","x",ROUND(IF('Indicator Data'!CD105&gt;U$195,0,IF('Indicator Data'!CD105&lt;U$194,10,(U$195-'Indicator Data'!CD105)/(U$195-U$194)*10)),1))</f>
        <v>1.2</v>
      </c>
      <c r="V102" s="115">
        <f>IF('Indicator Data'!CE105="No data","x",ROUND(IF('Indicator Data'!CE105&gt;V$195,0,IF('Indicator Data'!CE105&lt;V$194,10,(V$195-'Indicator Data'!CE105)/(V$195-V$194)*10)),1))</f>
        <v>2.9</v>
      </c>
      <c r="W102" s="72">
        <f t="shared" si="19"/>
        <v>1.6333333333333335</v>
      </c>
      <c r="X102" s="72">
        <f>IF('Indicator Data'!CF105="No data","x",ROUND(IF('Indicator Data'!CF105&gt;X$195,0,IF('Indicator Data'!CF105&lt;X$194,10,(X$195-'Indicator Data'!CF105)/(X$195-X$194)*10)),1))</f>
        <v>3.5</v>
      </c>
      <c r="Y102" s="72">
        <f>IF('Indicator Data'!CG105="No data","x",ROUND(IF('Indicator Data'!CG105&gt;Y$195,10,IF('Indicator Data'!CG105&lt;Y$194,0,10-(Y$195-'Indicator Data'!CG105)/(Y$195-Y$194)*10)),1))</f>
        <v>0.1</v>
      </c>
      <c r="Z102" s="73">
        <f t="shared" si="20"/>
        <v>1.3</v>
      </c>
      <c r="AA102" s="74">
        <f t="shared" si="21"/>
        <v>0.9</v>
      </c>
      <c r="AB102" s="177">
        <f>IF('Indicator Data'!CH105="No data","x",ROUND(IF('Indicator Data'!CH105&gt;AB$195,0,IF('Indicator Data'!CH105&lt;AB$194,10,(AB$195-'Indicator Data'!CH105)/(AB$195-AB$194)*10)),1))</f>
        <v>1.8</v>
      </c>
    </row>
    <row r="103" spans="1:28" s="2" customFormat="1" x14ac:dyDescent="0.3">
      <c r="A103" s="98" t="str">
        <f>'Indicator Data'!A106</f>
        <v>Luxembourg</v>
      </c>
      <c r="B103" s="27" t="str">
        <f>'Indicator Data'!B106</f>
        <v>LUX</v>
      </c>
      <c r="C103" s="72" t="str">
        <f>IF('Indicator Data'!BR106="No data","x",ROUND(IF('Indicator Data'!BR106&gt;C$195,0,IF('Indicator Data'!BR106&lt;C$194,10,(C$195-'Indicator Data'!BR106)/(C$195-C$194)*10)),1))</f>
        <v>x</v>
      </c>
      <c r="D103" s="73" t="str">
        <f t="shared" si="13"/>
        <v>x</v>
      </c>
      <c r="E103" s="72">
        <f>IF('Indicator Data'!BT106="No data","x",ROUND(IF('Indicator Data'!BT106&gt;E$195,0,IF('Indicator Data'!BT106&lt;E$194,10,(E$195-'Indicator Data'!BT106)/(E$195-E$194)*10)),1))</f>
        <v>2</v>
      </c>
      <c r="F103" s="72">
        <f>IF('Indicator Data'!BS106="No data","x",ROUND(IF('Indicator Data'!BS106&gt;F$195,0,IF('Indicator Data'!BS106&lt;F$194,10,(F$195-'Indicator Data'!BS106)/(F$195-F$194)*10)),1))</f>
        <v>1.4</v>
      </c>
      <c r="G103" s="73">
        <f t="shared" si="14"/>
        <v>1.7</v>
      </c>
      <c r="H103" s="74">
        <f t="shared" si="15"/>
        <v>1.7</v>
      </c>
      <c r="I103" s="72" t="str">
        <f>IF('Indicator Data'!BV106="No data","x",ROUND(IF('Indicator Data'!BV106^2&gt;I$195,0,IF('Indicator Data'!BV106^2&lt;I$194,10,(I$195-'Indicator Data'!BV106^2)/(I$195-I$194)*10)),1))</f>
        <v>x</v>
      </c>
      <c r="J103" s="72">
        <f>IF(OR('Indicator Data'!BU106=0,'Indicator Data'!BU106="No data"),"x",ROUND(IF('Indicator Data'!BU106&gt;J$195,0,IF('Indicator Data'!BU106&lt;J$194,10,(J$195-'Indicator Data'!BU106)/(J$195-J$194)*10)),1))</f>
        <v>0</v>
      </c>
      <c r="K103" s="72">
        <f>IF('Indicator Data'!BW106="No data","x",ROUND(IF('Indicator Data'!BW106&gt;K$195,0,IF('Indicator Data'!BW106&lt;K$194,10,(K$195-'Indicator Data'!BW106)/(K$195-K$194)*10)),1))</f>
        <v>0.3</v>
      </c>
      <c r="L103" s="72">
        <f>IF('Indicator Data'!BX106="No data","x",ROUND(IF('Indicator Data'!BX106&gt;L$195,0,IF('Indicator Data'!BX106&lt;L$194,10,(L$195-'Indicator Data'!BX106)/(L$195-L$194)*10)),1))</f>
        <v>3.5</v>
      </c>
      <c r="M103" s="73">
        <f t="shared" si="16"/>
        <v>1.3</v>
      </c>
      <c r="N103" s="115">
        <f>IF('Indicator Data'!BY106="No data","x",'Indicator Data'!BY106/'Indicator Data'!CL106*100)</f>
        <v>540.54054054054052</v>
      </c>
      <c r="O103" s="72">
        <f t="shared" si="17"/>
        <v>0</v>
      </c>
      <c r="P103" s="72">
        <f>IF('Indicator Data'!BZ106="No data","x",ROUND(IF('Indicator Data'!BZ106&gt;P$195,0,IF('Indicator Data'!BZ106&lt;P$194,10,(P$195-'Indicator Data'!BZ106)/(P$195-P$194)*10)),1))</f>
        <v>0.3</v>
      </c>
      <c r="Q103" s="72">
        <f>IF('Indicator Data'!CA106="No data","x",ROUND(IF('Indicator Data'!CA106&gt;Q$195,0,IF('Indicator Data'!CA106&lt;Q$194,10,(Q$195-'Indicator Data'!CA106)/(Q$195-Q$194)*10)),1))</f>
        <v>0</v>
      </c>
      <c r="R103" s="73">
        <f t="shared" si="18"/>
        <v>0.1</v>
      </c>
      <c r="S103" s="72">
        <f>IF('Indicator Data'!CB106="No data","x",ROUND(IF('Indicator Data'!CB106&gt;S$195,0,IF('Indicator Data'!CB106&lt;S$194,10,(S$195-'Indicator Data'!CB106)/(S$195-S$194)*10)),1))</f>
        <v>2.4</v>
      </c>
      <c r="T103" s="115">
        <f>IF('Indicator Data'!CC106="No data","x",ROUND(IF('Indicator Data'!CC106&gt;T$195,0,IF('Indicator Data'!CC106&lt;T$194,10,(T$195-'Indicator Data'!CC106)/(T$195-T$194)*10)),1))</f>
        <v>0</v>
      </c>
      <c r="U103" s="115">
        <f>IF('Indicator Data'!CD106="No data","x",ROUND(IF('Indicator Data'!CD106&gt;U$195,0,IF('Indicator Data'!CD106&lt;U$194,10,(U$195-'Indicator Data'!CD106)/(U$195-U$194)*10)),1))</f>
        <v>2.2000000000000002</v>
      </c>
      <c r="V103" s="115">
        <f>IF('Indicator Data'!CE106="No data","x",ROUND(IF('Indicator Data'!CE106&gt;V$195,0,IF('Indicator Data'!CE106&lt;V$194,10,(V$195-'Indicator Data'!CE106)/(V$195-V$194)*10)),1))</f>
        <v>0.7</v>
      </c>
      <c r="W103" s="72">
        <f t="shared" si="19"/>
        <v>0.96666666666666679</v>
      </c>
      <c r="X103" s="72">
        <f>IF('Indicator Data'!CF106="No data","x",ROUND(IF('Indicator Data'!CF106&gt;X$195,0,IF('Indicator Data'!CF106&lt;X$194,10,(X$195-'Indicator Data'!CF106)/(X$195-X$194)*10)),1))</f>
        <v>0</v>
      </c>
      <c r="Y103" s="72">
        <f>IF('Indicator Data'!CG106="No data","x",ROUND(IF('Indicator Data'!CG106&gt;Y$195,10,IF('Indicator Data'!CG106&lt;Y$194,0,10-(Y$195-'Indicator Data'!CG106)/(Y$195-Y$194)*10)),1))</f>
        <v>0.1</v>
      </c>
      <c r="Z103" s="73">
        <f t="shared" si="20"/>
        <v>0.9</v>
      </c>
      <c r="AA103" s="74">
        <f t="shared" si="21"/>
        <v>0.8</v>
      </c>
      <c r="AB103" s="177">
        <f>IF('Indicator Data'!CH106="No data","x",ROUND(IF('Indicator Data'!CH106&gt;AB$195,0,IF('Indicator Data'!CH106&lt;AB$194,10,(AB$195-'Indicator Data'!CH106)/(AB$195-AB$194)*10)),1))</f>
        <v>2.4</v>
      </c>
    </row>
    <row r="104" spans="1:28" s="2" customFormat="1" x14ac:dyDescent="0.3">
      <c r="A104" s="98" t="str">
        <f>'Indicator Data'!A107</f>
        <v>Madagascar</v>
      </c>
      <c r="B104" s="27" t="str">
        <f>'Indicator Data'!B107</f>
        <v>MDG</v>
      </c>
      <c r="C104" s="72">
        <f>IF('Indicator Data'!BR107="No data","x",ROUND(IF('Indicator Data'!BR107&gt;C$195,0,IF('Indicator Data'!BR107&lt;C$194,10,(C$195-'Indicator Data'!BR107)/(C$195-C$194)*10)),1))</f>
        <v>4.7</v>
      </c>
      <c r="D104" s="73">
        <f t="shared" si="13"/>
        <v>4.7</v>
      </c>
      <c r="E104" s="72">
        <f>IF('Indicator Data'!BT107="No data","x",ROUND(IF('Indicator Data'!BT107&gt;E$195,0,IF('Indicator Data'!BT107&lt;E$194,10,(E$195-'Indicator Data'!BT107)/(E$195-E$194)*10)),1))</f>
        <v>7.6</v>
      </c>
      <c r="F104" s="72">
        <f>IF('Indicator Data'!BS107="No data","x",ROUND(IF('Indicator Data'!BS107&gt;F$195,0,IF('Indicator Data'!BS107&lt;F$194,10,(F$195-'Indicator Data'!BS107)/(F$195-F$194)*10)),1))</f>
        <v>7.3</v>
      </c>
      <c r="G104" s="73">
        <f t="shared" si="14"/>
        <v>7.5</v>
      </c>
      <c r="H104" s="74">
        <f t="shared" si="15"/>
        <v>6.1</v>
      </c>
      <c r="I104" s="72">
        <f>IF('Indicator Data'!BV107="No data","x",ROUND(IF('Indicator Data'!BV107^2&gt;I$195,0,IF('Indicator Data'!BV107^2&lt;I$194,10,(I$195-'Indicator Data'!BV107^2)/(I$195-I$194)*10)),1))</f>
        <v>4.8</v>
      </c>
      <c r="J104" s="72">
        <f>IF(OR('Indicator Data'!BU107=0,'Indicator Data'!BU107="No data"),"x",ROUND(IF('Indicator Data'!BU107&gt;J$195,0,IF('Indicator Data'!BU107&lt;J$194,10,(J$195-'Indicator Data'!BU107)/(J$195-J$194)*10)),1))</f>
        <v>7.6</v>
      </c>
      <c r="K104" s="72">
        <f>IF('Indicator Data'!BW107="No data","x",ROUND(IF('Indicator Data'!BW107&gt;K$195,0,IF('Indicator Data'!BW107&lt;K$194,10,(K$195-'Indicator Data'!BW107)/(K$195-K$194)*10)),1))</f>
        <v>9</v>
      </c>
      <c r="L104" s="72">
        <f>IF('Indicator Data'!BX107="No data","x",ROUND(IF('Indicator Data'!BX107&gt;L$195,0,IF('Indicator Data'!BX107&lt;L$194,10,(L$195-'Indicator Data'!BX107)/(L$195-L$194)*10)),1))</f>
        <v>8.1999999999999993</v>
      </c>
      <c r="M104" s="73">
        <f t="shared" si="16"/>
        <v>7.4</v>
      </c>
      <c r="N104" s="115">
        <f>IF('Indicator Data'!BY107="No data","x",'Indicator Data'!BY107/'Indicator Data'!CL107*100)</f>
        <v>7.9100319840423703</v>
      </c>
      <c r="O104" s="72">
        <f t="shared" si="17"/>
        <v>9.3000000000000007</v>
      </c>
      <c r="P104" s="72">
        <f>IF('Indicator Data'!BZ107="No data","x",ROUND(IF('Indicator Data'!BZ107&gt;P$195,0,IF('Indicator Data'!BZ107&lt;P$194,10,(P$195-'Indicator Data'!BZ107)/(P$195-P$194)*10)),1))</f>
        <v>9.9</v>
      </c>
      <c r="Q104" s="72">
        <f>IF('Indicator Data'!CA107="No data","x",ROUND(IF('Indicator Data'!CA107&gt;Q$195,0,IF('Indicator Data'!CA107&lt;Q$194,10,(Q$195-'Indicator Data'!CA107)/(Q$195-Q$194)*10)),1))</f>
        <v>9.1</v>
      </c>
      <c r="R104" s="73">
        <f t="shared" si="18"/>
        <v>9.4</v>
      </c>
      <c r="S104" s="72">
        <f>IF('Indicator Data'!CB107="No data","x",ROUND(IF('Indicator Data'!CB107&gt;S$195,0,IF('Indicator Data'!CB107&lt;S$194,10,(S$195-'Indicator Data'!CB107)/(S$195-S$194)*10)),1))</f>
        <v>9.5</v>
      </c>
      <c r="T104" s="115">
        <f>IF('Indicator Data'!CC107="No data","x",ROUND(IF('Indicator Data'!CC107&gt;T$195,0,IF('Indicator Data'!CC107&lt;T$194,10,(T$195-'Indicator Data'!CC107)/(T$195-T$194)*10)),1))</f>
        <v>4.2</v>
      </c>
      <c r="U104" s="115" t="str">
        <f>IF('Indicator Data'!CD107="No data","x",ROUND(IF('Indicator Data'!CD107&gt;U$195,0,IF('Indicator Data'!CD107&lt;U$194,10,(U$195-'Indicator Data'!CD107)/(U$195-U$194)*10)),1))</f>
        <v>x</v>
      </c>
      <c r="V104" s="115">
        <f>IF('Indicator Data'!CE107="No data","x",ROUND(IF('Indicator Data'!CE107&gt;V$195,0,IF('Indicator Data'!CE107&lt;V$194,10,(V$195-'Indicator Data'!CE107)/(V$195-V$194)*10)),1))</f>
        <v>4.2</v>
      </c>
      <c r="W104" s="72">
        <f t="shared" si="19"/>
        <v>4.2</v>
      </c>
      <c r="X104" s="72">
        <f>IF('Indicator Data'!CF107="No data","x",ROUND(IF('Indicator Data'!CF107&gt;X$195,0,IF('Indicator Data'!CF107&lt;X$194,10,(X$195-'Indicator Data'!CF107)/(X$195-X$194)*10)),1))</f>
        <v>9.9</v>
      </c>
      <c r="Y104" s="72">
        <f>IF('Indicator Data'!CG107="No data","x",ROUND(IF('Indicator Data'!CG107&gt;Y$195,10,IF('Indicator Data'!CG107&lt;Y$194,0,10-(Y$195-'Indicator Data'!CG107)/(Y$195-Y$194)*10)),1))</f>
        <v>3.7</v>
      </c>
      <c r="Z104" s="73">
        <f t="shared" si="20"/>
        <v>6.8</v>
      </c>
      <c r="AA104" s="74">
        <f t="shared" si="21"/>
        <v>7.9</v>
      </c>
      <c r="AB104" s="177">
        <f>IF('Indicator Data'!CH107="No data","x",ROUND(IF('Indicator Data'!CH107&gt;AB$195,0,IF('Indicator Data'!CH107&lt;AB$194,10,(AB$195-'Indicator Data'!CH107)/(AB$195-AB$194)*10)),1))</f>
        <v>7.4</v>
      </c>
    </row>
    <row r="105" spans="1:28" s="2" customFormat="1" x14ac:dyDescent="0.3">
      <c r="A105" s="98" t="str">
        <f>'Indicator Data'!A108</f>
        <v>Malawi</v>
      </c>
      <c r="B105" s="27" t="str">
        <f>'Indicator Data'!B108</f>
        <v>MWI</v>
      </c>
      <c r="C105" s="72">
        <f>IF('Indicator Data'!BR108="No data","x",ROUND(IF('Indicator Data'!BR108&gt;C$195,0,IF('Indicator Data'!BR108&lt;C$194,10,(C$195-'Indicator Data'!BR108)/(C$195-C$194)*10)),1))</f>
        <v>4</v>
      </c>
      <c r="D105" s="73">
        <f t="shared" si="13"/>
        <v>4</v>
      </c>
      <c r="E105" s="72">
        <f>IF('Indicator Data'!BT108="No data","x",ROUND(IF('Indicator Data'!BT108&gt;E$195,0,IF('Indicator Data'!BT108&lt;E$194,10,(E$195-'Indicator Data'!BT108)/(E$195-E$194)*10)),1))</f>
        <v>6.9</v>
      </c>
      <c r="F105" s="72">
        <f>IF('Indicator Data'!BS108="No data","x",ROUND(IF('Indicator Data'!BS108&gt;F$195,0,IF('Indicator Data'!BS108&lt;F$194,10,(F$195-'Indicator Data'!BS108)/(F$195-F$194)*10)),1))</f>
        <v>6.5</v>
      </c>
      <c r="G105" s="73">
        <f t="shared" si="14"/>
        <v>6.7</v>
      </c>
      <c r="H105" s="74">
        <f t="shared" si="15"/>
        <v>5.4</v>
      </c>
      <c r="I105" s="72">
        <f>IF('Indicator Data'!BV108="No data","x",ROUND(IF('Indicator Data'!BV108^2&gt;I$195,0,IF('Indicator Data'!BV108^2&lt;I$194,10,(I$195-'Indicator Data'!BV108^2)/(I$195-I$194)*10)),1))</f>
        <v>6.7</v>
      </c>
      <c r="J105" s="72">
        <f>IF(OR('Indicator Data'!BU108=0,'Indicator Data'!BU108="No data"),"x",ROUND(IF('Indicator Data'!BU108&gt;J$195,0,IF('Indicator Data'!BU108&lt;J$194,10,(J$195-'Indicator Data'!BU108)/(J$195-J$194)*10)),1))</f>
        <v>8.6999999999999993</v>
      </c>
      <c r="K105" s="72">
        <f>IF('Indicator Data'!BW108="No data","x",ROUND(IF('Indicator Data'!BW108&gt;K$195,0,IF('Indicator Data'!BW108&lt;K$194,10,(K$195-'Indicator Data'!BW108)/(K$195-K$194)*10)),1))</f>
        <v>8.6</v>
      </c>
      <c r="L105" s="72">
        <f>IF('Indicator Data'!BX108="No data","x",ROUND(IF('Indicator Data'!BX108&gt;L$195,0,IF('Indicator Data'!BX108&lt;L$194,10,(L$195-'Indicator Data'!BX108)/(L$195-L$194)*10)),1))</f>
        <v>8.3000000000000007</v>
      </c>
      <c r="M105" s="73">
        <f t="shared" si="16"/>
        <v>8.1</v>
      </c>
      <c r="N105" s="115">
        <f>IF('Indicator Data'!BY108="No data","x",'Indicator Data'!BY108/'Indicator Data'!CL108*100)</f>
        <v>19.092066185829445</v>
      </c>
      <c r="O105" s="72">
        <f t="shared" si="17"/>
        <v>8.1999999999999993</v>
      </c>
      <c r="P105" s="72">
        <f>IF('Indicator Data'!BZ108="No data","x",ROUND(IF('Indicator Data'!BZ108&gt;P$195,0,IF('Indicator Data'!BZ108&lt;P$194,10,(P$195-'Indicator Data'!BZ108)/(P$195-P$194)*10)),1))</f>
        <v>8.1999999999999993</v>
      </c>
      <c r="Q105" s="72">
        <f>IF('Indicator Data'!CA108="No data","x",ROUND(IF('Indicator Data'!CA108&gt;Q$195,0,IF('Indicator Data'!CA108&lt;Q$194,10,(Q$195-'Indicator Data'!CA108)/(Q$195-Q$194)*10)),1))</f>
        <v>6.2</v>
      </c>
      <c r="R105" s="73">
        <f t="shared" si="18"/>
        <v>7.5</v>
      </c>
      <c r="S105" s="72">
        <f>IF('Indicator Data'!CB108="No data","x",ROUND(IF('Indicator Data'!CB108&gt;S$195,0,IF('Indicator Data'!CB108&lt;S$194,10,(S$195-'Indicator Data'!CB108)/(S$195-S$194)*10)),1))</f>
        <v>10</v>
      </c>
      <c r="T105" s="115">
        <f>IF('Indicator Data'!CC108="No data","x",ROUND(IF('Indicator Data'!CC108&gt;T$195,0,IF('Indicator Data'!CC108&lt;T$194,10,(T$195-'Indicator Data'!CC108)/(T$195-T$194)*10)),1))</f>
        <v>1.9</v>
      </c>
      <c r="U105" s="115">
        <f>IF('Indicator Data'!CD108="No data","x",ROUND(IF('Indicator Data'!CD108&gt;U$195,0,IF('Indicator Data'!CD108&lt;U$194,10,(U$195-'Indicator Data'!CD108)/(U$195-U$194)*10)),1))</f>
        <v>5.4</v>
      </c>
      <c r="V105" s="115">
        <f>IF('Indicator Data'!CE108="No data","x",ROUND(IF('Indicator Data'!CE108&gt;V$195,0,IF('Indicator Data'!CE108&lt;V$194,10,(V$195-'Indicator Data'!CE108)/(V$195-V$194)*10)),1))</f>
        <v>1.9</v>
      </c>
      <c r="W105" s="72">
        <f t="shared" si="19"/>
        <v>3.0666666666666669</v>
      </c>
      <c r="X105" s="72">
        <f>IF('Indicator Data'!CF108="No data","x",ROUND(IF('Indicator Data'!CF108&gt;X$195,0,IF('Indicator Data'!CF108&lt;X$194,10,(X$195-'Indicator Data'!CF108)/(X$195-X$194)*10)),1))</f>
        <v>9.8000000000000007</v>
      </c>
      <c r="Y105" s="72">
        <f>IF('Indicator Data'!CG108="No data","x",ROUND(IF('Indicator Data'!CG108&gt;Y$195,10,IF('Indicator Data'!CG108&lt;Y$194,0,10-(Y$195-'Indicator Data'!CG108)/(Y$195-Y$194)*10)),1))</f>
        <v>3.9</v>
      </c>
      <c r="Z105" s="73">
        <f t="shared" si="20"/>
        <v>6.7</v>
      </c>
      <c r="AA105" s="74">
        <f t="shared" si="21"/>
        <v>7.4</v>
      </c>
      <c r="AB105" s="177">
        <f>IF('Indicator Data'!CH108="No data","x",ROUND(IF('Indicator Data'!CH108&gt;AB$195,0,IF('Indicator Data'!CH108&lt;AB$194,10,(AB$195-'Indicator Data'!CH108)/(AB$195-AB$194)*10)),1))</f>
        <v>5.8</v>
      </c>
    </row>
    <row r="106" spans="1:28" s="2" customFormat="1" x14ac:dyDescent="0.3">
      <c r="A106" s="98" t="str">
        <f>'Indicator Data'!A109</f>
        <v>Malaysia</v>
      </c>
      <c r="B106" s="27" t="str">
        <f>'Indicator Data'!B109</f>
        <v>MYS</v>
      </c>
      <c r="C106" s="72">
        <f>IF('Indicator Data'!BR109="No data","x",ROUND(IF('Indicator Data'!BR109&gt;C$195,0,IF('Indicator Data'!BR109&lt;C$194,10,(C$195-'Indicator Data'!BR109)/(C$195-C$194)*10)),1))</f>
        <v>2.6</v>
      </c>
      <c r="D106" s="73">
        <f t="shared" si="13"/>
        <v>2.6</v>
      </c>
      <c r="E106" s="72">
        <f>IF('Indicator Data'!BT109="No data","x",ROUND(IF('Indicator Data'!BT109&gt;E$195,0,IF('Indicator Data'!BT109&lt;E$194,10,(E$195-'Indicator Data'!BT109)/(E$195-E$194)*10)),1))</f>
        <v>4.7</v>
      </c>
      <c r="F106" s="72">
        <f>IF('Indicator Data'!BS109="No data","x",ROUND(IF('Indicator Data'!BS109&gt;F$195,0,IF('Indicator Data'!BS109&lt;F$194,10,(F$195-'Indicator Data'!BS109)/(F$195-F$194)*10)),1))</f>
        <v>2.8</v>
      </c>
      <c r="G106" s="73">
        <f t="shared" si="14"/>
        <v>3.8</v>
      </c>
      <c r="H106" s="74">
        <f t="shared" si="15"/>
        <v>3.2</v>
      </c>
      <c r="I106" s="72">
        <f>IF('Indicator Data'!BV109="No data","x",ROUND(IF('Indicator Data'!BV109^2&gt;I$195,0,IF('Indicator Data'!BV109^2&lt;I$194,10,(I$195-'Indicator Data'!BV109^2)/(I$195-I$194)*10)),1))</f>
        <v>1.3</v>
      </c>
      <c r="J106" s="72">
        <f>IF(OR('Indicator Data'!BU109=0,'Indicator Data'!BU109="No data"),"x",ROUND(IF('Indicator Data'!BU109&gt;J$195,0,IF('Indicator Data'!BU109&lt;J$194,10,(J$195-'Indicator Data'!BU109)/(J$195-J$194)*10)),1))</f>
        <v>0</v>
      </c>
      <c r="K106" s="72">
        <f>IF('Indicator Data'!BW109="No data","x",ROUND(IF('Indicator Data'!BW109&gt;K$195,0,IF('Indicator Data'!BW109&lt;K$194,10,(K$195-'Indicator Data'!BW109)/(K$195-K$194)*10)),1))</f>
        <v>1.9</v>
      </c>
      <c r="L106" s="72">
        <f>IF('Indicator Data'!BX109="No data","x",ROUND(IF('Indicator Data'!BX109&gt;L$195,0,IF('Indicator Data'!BX109&lt;L$194,10,(L$195-'Indicator Data'!BX109)/(L$195-L$194)*10)),1))</f>
        <v>3.4</v>
      </c>
      <c r="M106" s="73">
        <f t="shared" si="16"/>
        <v>1.7</v>
      </c>
      <c r="N106" s="115">
        <f>IF('Indicator Data'!BY109="No data","x",'Indicator Data'!BY109/'Indicator Data'!CL109*100)</f>
        <v>21.001369654542685</v>
      </c>
      <c r="O106" s="72">
        <f t="shared" si="17"/>
        <v>8</v>
      </c>
      <c r="P106" s="72">
        <f>IF('Indicator Data'!BZ109="No data","x",ROUND(IF('Indicator Data'!BZ109&gt;P$195,0,IF('Indicator Data'!BZ109&lt;P$194,10,(P$195-'Indicator Data'!BZ109)/(P$195-P$194)*10)),1))</f>
        <v>0</v>
      </c>
      <c r="Q106" s="72">
        <f>IF('Indicator Data'!CA109="No data","x",ROUND(IF('Indicator Data'!CA109&gt;Q$195,0,IF('Indicator Data'!CA109&lt;Q$194,10,(Q$195-'Indicator Data'!CA109)/(Q$195-Q$194)*10)),1))</f>
        <v>0.7</v>
      </c>
      <c r="R106" s="73">
        <f t="shared" si="18"/>
        <v>2.9</v>
      </c>
      <c r="S106" s="72">
        <f>IF('Indicator Data'!CB109="No data","x",ROUND(IF('Indicator Data'!CB109&gt;S$195,0,IF('Indicator Data'!CB109&lt;S$194,10,(S$195-'Indicator Data'!CB109)/(S$195-S$194)*10)),1))</f>
        <v>6.2</v>
      </c>
      <c r="T106" s="115">
        <f>IF('Indicator Data'!CC109="No data","x",ROUND(IF('Indicator Data'!CC109&gt;T$195,0,IF('Indicator Data'!CC109&lt;T$194,10,(T$195-'Indicator Data'!CC109)/(T$195-T$194)*10)),1))</f>
        <v>0</v>
      </c>
      <c r="U106" s="115">
        <f>IF('Indicator Data'!CD109="No data","x",ROUND(IF('Indicator Data'!CD109&gt;U$195,0,IF('Indicator Data'!CD109&lt;U$194,10,(U$195-'Indicator Data'!CD109)/(U$195-U$194)*10)),1))</f>
        <v>0</v>
      </c>
      <c r="V106" s="115" t="str">
        <f>IF('Indicator Data'!CE109="No data","x",ROUND(IF('Indicator Data'!CE109&gt;V$195,0,IF('Indicator Data'!CE109&lt;V$194,10,(V$195-'Indicator Data'!CE109)/(V$195-V$194)*10)),1))</f>
        <v>x</v>
      </c>
      <c r="W106" s="72">
        <f t="shared" si="19"/>
        <v>0</v>
      </c>
      <c r="X106" s="72">
        <f>IF('Indicator Data'!CF109="No data","x",ROUND(IF('Indicator Data'!CF109&gt;X$195,0,IF('Indicator Data'!CF109&lt;X$194,10,(X$195-'Indicator Data'!CF109)/(X$195-X$194)*10)),1))</f>
        <v>6.6</v>
      </c>
      <c r="Y106" s="72">
        <f>IF('Indicator Data'!CG109="No data","x",ROUND(IF('Indicator Data'!CG109&gt;Y$195,10,IF('Indicator Data'!CG109&lt;Y$194,0,10-(Y$195-'Indicator Data'!CG109)/(Y$195-Y$194)*10)),1))</f>
        <v>0.3</v>
      </c>
      <c r="Z106" s="73">
        <f t="shared" si="20"/>
        <v>3.3</v>
      </c>
      <c r="AA106" s="74">
        <f t="shared" si="21"/>
        <v>2.6</v>
      </c>
      <c r="AB106" s="177">
        <f>IF('Indicator Data'!CH109="No data","x",ROUND(IF('Indicator Data'!CH109&gt;AB$195,0,IF('Indicator Data'!CH109&lt;AB$194,10,(AB$195-'Indicator Data'!CH109)/(AB$195-AB$194)*10)),1))</f>
        <v>0.5</v>
      </c>
    </row>
    <row r="107" spans="1:28" s="2" customFormat="1" x14ac:dyDescent="0.3">
      <c r="A107" s="98" t="str">
        <f>'Indicator Data'!A110</f>
        <v>Maldives</v>
      </c>
      <c r="B107" s="27" t="str">
        <f>'Indicator Data'!B110</f>
        <v>MDV</v>
      </c>
      <c r="C107" s="72">
        <f>IF('Indicator Data'!BR110="No data","x",ROUND(IF('Indicator Data'!BR110&gt;C$195,0,IF('Indicator Data'!BR110&lt;C$194,10,(C$195-'Indicator Data'!BR110)/(C$195-C$194)*10)),1))</f>
        <v>5.8</v>
      </c>
      <c r="D107" s="73">
        <f t="shared" si="13"/>
        <v>5.8</v>
      </c>
      <c r="E107" s="72">
        <f>IF('Indicator Data'!BT110="No data","x",ROUND(IF('Indicator Data'!BT110&gt;E$195,0,IF('Indicator Data'!BT110&lt;E$194,10,(E$195-'Indicator Data'!BT110)/(E$195-E$194)*10)),1))</f>
        <v>7.1</v>
      </c>
      <c r="F107" s="72">
        <f>IF('Indicator Data'!BS110="No data","x",ROUND(IF('Indicator Data'!BS110&gt;F$195,0,IF('Indicator Data'!BS110&lt;F$194,10,(F$195-'Indicator Data'!BS110)/(F$195-F$194)*10)),1))</f>
        <v>6</v>
      </c>
      <c r="G107" s="73">
        <f t="shared" si="14"/>
        <v>6.6</v>
      </c>
      <c r="H107" s="74">
        <f t="shared" si="15"/>
        <v>6.2</v>
      </c>
      <c r="I107" s="72">
        <f>IF('Indicator Data'!BV110="No data","x",ROUND(IF('Indicator Data'!BV110^2&gt;I$195,0,IF('Indicator Data'!BV110^2&lt;I$194,10,(I$195-'Indicator Data'!BV110^2)/(I$195-I$194)*10)),1))</f>
        <v>0.5</v>
      </c>
      <c r="J107" s="72">
        <f>IF(OR('Indicator Data'!BU110=0,'Indicator Data'!BU110="No data"),"x",ROUND(IF('Indicator Data'!BU110&gt;J$195,0,IF('Indicator Data'!BU110&lt;J$194,10,(J$195-'Indicator Data'!BU110)/(J$195-J$194)*10)),1))</f>
        <v>0</v>
      </c>
      <c r="K107" s="72">
        <f>IF('Indicator Data'!BW110="No data","x",ROUND(IF('Indicator Data'!BW110&gt;K$195,0,IF('Indicator Data'!BW110&lt;K$194,10,(K$195-'Indicator Data'!BW110)/(K$195-K$194)*10)),1))</f>
        <v>3.7</v>
      </c>
      <c r="L107" s="72">
        <f>IF('Indicator Data'!BX110="No data","x",ROUND(IF('Indicator Data'!BX110&gt;L$195,0,IF('Indicator Data'!BX110&lt;L$194,10,(L$195-'Indicator Data'!BX110)/(L$195-L$194)*10)),1))</f>
        <v>1.7</v>
      </c>
      <c r="M107" s="73">
        <f t="shared" si="16"/>
        <v>1.5</v>
      </c>
      <c r="N107" s="115">
        <f>IF('Indicator Data'!BY110="No data","x",'Indicator Data'!BY110/'Indicator Data'!CL110*100)</f>
        <v>226.66666666666666</v>
      </c>
      <c r="O107" s="72">
        <f t="shared" si="17"/>
        <v>0</v>
      </c>
      <c r="P107" s="72">
        <f>IF('Indicator Data'!BZ110="No data","x",ROUND(IF('Indicator Data'!BZ110&gt;P$195,0,IF('Indicator Data'!BZ110&lt;P$194,10,(P$195-'Indicator Data'!BZ110)/(P$195-P$194)*10)),1))</f>
        <v>0.1</v>
      </c>
      <c r="Q107" s="72">
        <f>IF('Indicator Data'!CA110="No data","x",ROUND(IF('Indicator Data'!CA110&gt;Q$195,0,IF('Indicator Data'!CA110&lt;Q$194,10,(Q$195-'Indicator Data'!CA110)/(Q$195-Q$194)*10)),1))</f>
        <v>0.1</v>
      </c>
      <c r="R107" s="73">
        <f t="shared" si="18"/>
        <v>0.1</v>
      </c>
      <c r="S107" s="72">
        <f>IF('Indicator Data'!CB110="No data","x",ROUND(IF('Indicator Data'!CB110&gt;S$195,0,IF('Indicator Data'!CB110&lt;S$194,10,(S$195-'Indicator Data'!CB110)/(S$195-S$194)*10)),1))</f>
        <v>7.4</v>
      </c>
      <c r="T107" s="115">
        <f>IF('Indicator Data'!CC110="No data","x",ROUND(IF('Indicator Data'!CC110&gt;T$195,0,IF('Indicator Data'!CC110&lt;T$194,10,(T$195-'Indicator Data'!CC110)/(T$195-T$194)*10)),1))</f>
        <v>0</v>
      </c>
      <c r="U107" s="115">
        <f>IF('Indicator Data'!CD110="No data","x",ROUND(IF('Indicator Data'!CD110&gt;U$195,0,IF('Indicator Data'!CD110&lt;U$194,10,(U$195-'Indicator Data'!CD110)/(U$195-U$194)*10)),1))</f>
        <v>0</v>
      </c>
      <c r="V107" s="115" t="str">
        <f>IF('Indicator Data'!CE110="No data","x",ROUND(IF('Indicator Data'!CE110&gt;V$195,0,IF('Indicator Data'!CE110&lt;V$194,10,(V$195-'Indicator Data'!CE110)/(V$195-V$194)*10)),1))</f>
        <v>x</v>
      </c>
      <c r="W107" s="72">
        <f t="shared" si="19"/>
        <v>0</v>
      </c>
      <c r="X107" s="72">
        <f>IF('Indicator Data'!CF110="No data","x",ROUND(IF('Indicator Data'!CF110&gt;X$195,0,IF('Indicator Data'!CF110&lt;X$194,10,(X$195-'Indicator Data'!CF110)/(X$195-X$194)*10)),1))</f>
        <v>4.5999999999999996</v>
      </c>
      <c r="Y107" s="72">
        <f>IF('Indicator Data'!CG110="No data","x",ROUND(IF('Indicator Data'!CG110&gt;Y$195,10,IF('Indicator Data'!CG110&lt;Y$194,0,10-(Y$195-'Indicator Data'!CG110)/(Y$195-Y$194)*10)),1))</f>
        <v>0.6</v>
      </c>
      <c r="Z107" s="73">
        <f t="shared" si="20"/>
        <v>3.2</v>
      </c>
      <c r="AA107" s="74">
        <f t="shared" si="21"/>
        <v>1.6</v>
      </c>
      <c r="AB107" s="177">
        <f>IF('Indicator Data'!CH110="No data","x",ROUND(IF('Indicator Data'!CH110&gt;AB$195,0,IF('Indicator Data'!CH110&lt;AB$194,10,(AB$195-'Indicator Data'!CH110)/(AB$195-AB$194)*10)),1))</f>
        <v>5.6</v>
      </c>
    </row>
    <row r="108" spans="1:28" s="2" customFormat="1" x14ac:dyDescent="0.3">
      <c r="A108" s="98" t="str">
        <f>'Indicator Data'!A111</f>
        <v>Mali</v>
      </c>
      <c r="B108" s="27" t="str">
        <f>'Indicator Data'!B111</f>
        <v>MLI</v>
      </c>
      <c r="C108" s="72">
        <f>IF('Indicator Data'!BR111="No data","x",ROUND(IF('Indicator Data'!BR111&gt;C$195,0,IF('Indicator Data'!BR111&lt;C$194,10,(C$195-'Indicator Data'!BR111)/(C$195-C$194)*10)),1))</f>
        <v>4.9000000000000004</v>
      </c>
      <c r="D108" s="73">
        <f t="shared" si="13"/>
        <v>4.9000000000000004</v>
      </c>
      <c r="E108" s="72">
        <f>IF('Indicator Data'!BT111="No data","x",ROUND(IF('Indicator Data'!BT111&gt;E$195,0,IF('Indicator Data'!BT111&lt;E$194,10,(E$195-'Indicator Data'!BT111)/(E$195-E$194)*10)),1))</f>
        <v>7.1</v>
      </c>
      <c r="F108" s="72">
        <f>IF('Indicator Data'!BS111="No data","x",ROUND(IF('Indicator Data'!BS111&gt;F$195,0,IF('Indicator Data'!BS111&lt;F$194,10,(F$195-'Indicator Data'!BS111)/(F$195-F$194)*10)),1))</f>
        <v>7</v>
      </c>
      <c r="G108" s="73">
        <f t="shared" si="14"/>
        <v>7.1</v>
      </c>
      <c r="H108" s="74">
        <f t="shared" si="15"/>
        <v>6</v>
      </c>
      <c r="I108" s="72">
        <f>IF('Indicator Data'!BV111="No data","x",ROUND(IF('Indicator Data'!BV111^2&gt;I$195,0,IF('Indicator Data'!BV111^2&lt;I$194,10,(I$195-'Indicator Data'!BV111^2)/(I$195-I$194)*10)),1))</f>
        <v>9.6</v>
      </c>
      <c r="J108" s="72">
        <f>IF(OR('Indicator Data'!BU111=0,'Indicator Data'!BU111="No data"),"x",ROUND(IF('Indicator Data'!BU111&gt;J$195,0,IF('Indicator Data'!BU111&lt;J$194,10,(J$195-'Indicator Data'!BU111)/(J$195-J$194)*10)),1))</f>
        <v>5.7</v>
      </c>
      <c r="K108" s="72">
        <f>IF('Indicator Data'!BW111="No data","x",ROUND(IF('Indicator Data'!BW111&gt;K$195,0,IF('Indicator Data'!BW111&lt;K$194,10,(K$195-'Indicator Data'!BW111)/(K$195-K$194)*10)),1))</f>
        <v>8.6999999999999993</v>
      </c>
      <c r="L108" s="72">
        <f>IF('Indicator Data'!BX111="No data","x",ROUND(IF('Indicator Data'!BX111&gt;L$195,0,IF('Indicator Data'!BX111&lt;L$194,10,(L$195-'Indicator Data'!BX111)/(L$195-L$194)*10)),1))</f>
        <v>4.4000000000000004</v>
      </c>
      <c r="M108" s="73">
        <f t="shared" si="16"/>
        <v>7.1</v>
      </c>
      <c r="N108" s="115">
        <f>IF('Indicator Data'!BY111="No data","x",'Indicator Data'!BY111/'Indicator Data'!CL111*100)</f>
        <v>9.0149894688532122</v>
      </c>
      <c r="O108" s="72">
        <f t="shared" si="17"/>
        <v>9.1999999999999993</v>
      </c>
      <c r="P108" s="72">
        <f>IF('Indicator Data'!BZ111="No data","x",ROUND(IF('Indicator Data'!BZ111&gt;P$195,0,IF('Indicator Data'!BZ111&lt;P$194,10,(P$195-'Indicator Data'!BZ111)/(P$195-P$194)*10)),1))</f>
        <v>6.7</v>
      </c>
      <c r="Q108" s="72">
        <f>IF('Indicator Data'!CA111="No data","x",ROUND(IF('Indicator Data'!CA111&gt;Q$195,0,IF('Indicator Data'!CA111&lt;Q$194,10,(Q$195-'Indicator Data'!CA111)/(Q$195-Q$194)*10)),1))</f>
        <v>4.3</v>
      </c>
      <c r="R108" s="73">
        <f t="shared" si="18"/>
        <v>6.7</v>
      </c>
      <c r="S108" s="72">
        <f>IF('Indicator Data'!CB111="No data","x",ROUND(IF('Indicator Data'!CB111&gt;S$195,0,IF('Indicator Data'!CB111&lt;S$194,10,(S$195-'Indicator Data'!CB111)/(S$195-S$194)*10)),1))</f>
        <v>9.6999999999999993</v>
      </c>
      <c r="T108" s="115">
        <f>IF('Indicator Data'!CC111="No data","x",ROUND(IF('Indicator Data'!CC111&gt;T$195,0,IF('Indicator Data'!CC111&lt;T$194,10,(T$195-'Indicator Data'!CC111)/(T$195-T$194)*10)),1))</f>
        <v>5.6</v>
      </c>
      <c r="U108" s="115" t="str">
        <f>IF('Indicator Data'!CD111="No data","x",ROUND(IF('Indicator Data'!CD111&gt;U$195,0,IF('Indicator Data'!CD111&lt;U$194,10,(U$195-'Indicator Data'!CD111)/(U$195-U$194)*10)),1))</f>
        <v>x</v>
      </c>
      <c r="V108" s="115">
        <f>IF('Indicator Data'!CE111="No data","x",ROUND(IF('Indicator Data'!CE111&gt;V$195,0,IF('Indicator Data'!CE111&lt;V$194,10,(V$195-'Indicator Data'!CE111)/(V$195-V$194)*10)),1))</f>
        <v>7.1</v>
      </c>
      <c r="W108" s="72">
        <f t="shared" si="19"/>
        <v>6.35</v>
      </c>
      <c r="X108" s="72">
        <f>IF('Indicator Data'!CF111="No data","x",ROUND(IF('Indicator Data'!CF111&gt;X$195,0,IF('Indicator Data'!CF111&lt;X$194,10,(X$195-'Indicator Data'!CF111)/(X$195-X$194)*10)),1))</f>
        <v>9.9</v>
      </c>
      <c r="Y108" s="72">
        <f>IF('Indicator Data'!CG111="No data","x",ROUND(IF('Indicator Data'!CG111&gt;Y$195,10,IF('Indicator Data'!CG111&lt;Y$194,0,10-(Y$195-'Indicator Data'!CG111)/(Y$195-Y$194)*10)),1))</f>
        <v>6.2</v>
      </c>
      <c r="Z108" s="73">
        <f t="shared" si="20"/>
        <v>8</v>
      </c>
      <c r="AA108" s="74">
        <f t="shared" si="21"/>
        <v>7.3</v>
      </c>
      <c r="AB108" s="177">
        <f>IF('Indicator Data'!CH111="No data","x",ROUND(IF('Indicator Data'!CH111&gt;AB$195,0,IF('Indicator Data'!CH111&lt;AB$194,10,(AB$195-'Indicator Data'!CH111)/(AB$195-AB$194)*10)),1))</f>
        <v>5.0999999999999996</v>
      </c>
    </row>
    <row r="109" spans="1:28" s="2" customFormat="1" x14ac:dyDescent="0.3">
      <c r="A109" s="98" t="str">
        <f>'Indicator Data'!A112</f>
        <v>Malta</v>
      </c>
      <c r="B109" s="27" t="str">
        <f>'Indicator Data'!B112</f>
        <v>MLT</v>
      </c>
      <c r="C109" s="72" t="str">
        <f>IF('Indicator Data'!BR112="No data","x",ROUND(IF('Indicator Data'!BR112&gt;C$195,0,IF('Indicator Data'!BR112&lt;C$194,10,(C$195-'Indicator Data'!BR112)/(C$195-C$194)*10)),1))</f>
        <v>x</v>
      </c>
      <c r="D109" s="73" t="str">
        <f t="shared" si="13"/>
        <v>x</v>
      </c>
      <c r="E109" s="72">
        <f>IF('Indicator Data'!BT112="No data","x",ROUND(IF('Indicator Data'!BT112&gt;E$195,0,IF('Indicator Data'!BT112&lt;E$194,10,(E$195-'Indicator Data'!BT112)/(E$195-E$194)*10)),1))</f>
        <v>4.5999999999999996</v>
      </c>
      <c r="F109" s="72">
        <f>IF('Indicator Data'!BS112="No data","x",ROUND(IF('Indicator Data'!BS112&gt;F$195,0,IF('Indicator Data'!BS112&lt;F$194,10,(F$195-'Indicator Data'!BS112)/(F$195-F$194)*10)),1))</f>
        <v>3.1</v>
      </c>
      <c r="G109" s="73">
        <f t="shared" si="14"/>
        <v>3.9</v>
      </c>
      <c r="H109" s="74">
        <f t="shared" si="15"/>
        <v>3.9</v>
      </c>
      <c r="I109" s="72">
        <f>IF('Indicator Data'!BV112="No data","x",ROUND(IF('Indicator Data'!BV112^2&gt;I$195,0,IF('Indicator Data'!BV112^2&lt;I$194,10,(I$195-'Indicator Data'!BV112^2)/(I$195-I$194)*10)),1))</f>
        <v>1.2</v>
      </c>
      <c r="J109" s="72">
        <f>IF(OR('Indicator Data'!BU112=0,'Indicator Data'!BU112="No data"),"x",ROUND(IF('Indicator Data'!BU112&gt;J$195,0,IF('Indicator Data'!BU112&lt;J$194,10,(J$195-'Indicator Data'!BU112)/(J$195-J$194)*10)),1))</f>
        <v>0</v>
      </c>
      <c r="K109" s="72">
        <f>IF('Indicator Data'!BW112="No data","x",ROUND(IF('Indicator Data'!BW112&gt;K$195,0,IF('Indicator Data'!BW112&lt;K$194,10,(K$195-'Indicator Data'!BW112)/(K$195-K$194)*10)),1))</f>
        <v>1.8</v>
      </c>
      <c r="L109" s="72">
        <f>IF('Indicator Data'!BX112="No data","x",ROUND(IF('Indicator Data'!BX112&gt;L$195,0,IF('Indicator Data'!BX112&lt;L$194,10,(L$195-'Indicator Data'!BX112)/(L$195-L$194)*10)),1))</f>
        <v>3.1</v>
      </c>
      <c r="M109" s="73">
        <f t="shared" si="16"/>
        <v>1.5</v>
      </c>
      <c r="N109" s="115">
        <f>IF('Indicator Data'!BY112="No data","x",'Indicator Data'!BY112/'Indicator Data'!CL112*100)</f>
        <v>843.75</v>
      </c>
      <c r="O109" s="72">
        <f t="shared" si="17"/>
        <v>0</v>
      </c>
      <c r="P109" s="72">
        <f>IF('Indicator Data'!BZ112="No data","x",ROUND(IF('Indicator Data'!BZ112&gt;P$195,0,IF('Indicator Data'!BZ112&lt;P$194,10,(P$195-'Indicator Data'!BZ112)/(P$195-P$194)*10)),1))</f>
        <v>0</v>
      </c>
      <c r="Q109" s="72">
        <f>IF('Indicator Data'!CA112="No data","x",ROUND(IF('Indicator Data'!CA112&gt;Q$195,0,IF('Indicator Data'!CA112&lt;Q$194,10,(Q$195-'Indicator Data'!CA112)/(Q$195-Q$194)*10)),1))</f>
        <v>0</v>
      </c>
      <c r="R109" s="73">
        <f t="shared" si="18"/>
        <v>0</v>
      </c>
      <c r="S109" s="72">
        <f>IF('Indicator Data'!CB112="No data","x",ROUND(IF('Indicator Data'!CB112&gt;S$195,0,IF('Indicator Data'!CB112&lt;S$194,10,(S$195-'Indicator Data'!CB112)/(S$195-S$194)*10)),1))</f>
        <v>0.4</v>
      </c>
      <c r="T109" s="115">
        <f>IF('Indicator Data'!CC112="No data","x",ROUND(IF('Indicator Data'!CC112&gt;T$195,0,IF('Indicator Data'!CC112&lt;T$194,10,(T$195-'Indicator Data'!CC112)/(T$195-T$194)*10)),1))</f>
        <v>0.2</v>
      </c>
      <c r="U109" s="115">
        <f>IF('Indicator Data'!CD112="No data","x",ROUND(IF('Indicator Data'!CD112&gt;U$195,0,IF('Indicator Data'!CD112&lt;U$194,10,(U$195-'Indicator Data'!CD112)/(U$195-U$194)*10)),1))</f>
        <v>2.7</v>
      </c>
      <c r="V109" s="115" t="str">
        <f>IF('Indicator Data'!CE112="No data","x",ROUND(IF('Indicator Data'!CE112&gt;V$195,0,IF('Indicator Data'!CE112&lt;V$194,10,(V$195-'Indicator Data'!CE112)/(V$195-V$194)*10)),1))</f>
        <v>x</v>
      </c>
      <c r="W109" s="72">
        <f t="shared" si="19"/>
        <v>1.4500000000000002</v>
      </c>
      <c r="X109" s="72">
        <f>IF('Indicator Data'!CF112="No data","x",ROUND(IF('Indicator Data'!CF112&gt;X$195,0,IF('Indicator Data'!CF112&lt;X$194,10,(X$195-'Indicator Data'!CF112)/(X$195-X$194)*10)),1))</f>
        <v>0</v>
      </c>
      <c r="Y109" s="72">
        <f>IF('Indicator Data'!CG112="No data","x",ROUND(IF('Indicator Data'!CG112&gt;Y$195,10,IF('Indicator Data'!CG112&lt;Y$194,0,10-(Y$195-'Indicator Data'!CG112)/(Y$195-Y$194)*10)),1))</f>
        <v>0.1</v>
      </c>
      <c r="Z109" s="73">
        <f t="shared" si="20"/>
        <v>0.5</v>
      </c>
      <c r="AA109" s="74">
        <f t="shared" si="21"/>
        <v>0.7</v>
      </c>
      <c r="AB109" s="177">
        <f>IF('Indicator Data'!CH112="No data","x",ROUND(IF('Indicator Data'!CH112&gt;AB$195,0,IF('Indicator Data'!CH112&lt;AB$194,10,(AB$195-'Indicator Data'!CH112)/(AB$195-AB$194)*10)),1))</f>
        <v>4</v>
      </c>
    </row>
    <row r="110" spans="1:28" s="2" customFormat="1" x14ac:dyDescent="0.3">
      <c r="A110" s="98" t="str">
        <f>'Indicator Data'!A113</f>
        <v>Marshall Islands</v>
      </c>
      <c r="B110" s="27" t="str">
        <f>'Indicator Data'!B113</f>
        <v>MHL</v>
      </c>
      <c r="C110" s="72">
        <f>IF('Indicator Data'!BR113="No data","x",ROUND(IF('Indicator Data'!BR113&gt;C$195,0,IF('Indicator Data'!BR113&lt;C$194,10,(C$195-'Indicator Data'!BR113)/(C$195-C$194)*10)),1))</f>
        <v>7.3</v>
      </c>
      <c r="D110" s="73">
        <f t="shared" si="13"/>
        <v>7.3</v>
      </c>
      <c r="E110" s="72" t="str">
        <f>IF('Indicator Data'!BT113="No data","x",ROUND(IF('Indicator Data'!BT113&gt;E$195,0,IF('Indicator Data'!BT113&lt;E$194,10,(E$195-'Indicator Data'!BT113)/(E$195-E$194)*10)),1))</f>
        <v>x</v>
      </c>
      <c r="F110" s="72">
        <f>IF('Indicator Data'!BS113="No data","x",ROUND(IF('Indicator Data'!BS113&gt;F$195,0,IF('Indicator Data'!BS113&lt;F$194,10,(F$195-'Indicator Data'!BS113)/(F$195-F$194)*10)),1))</f>
        <v>8.1</v>
      </c>
      <c r="G110" s="73">
        <f t="shared" si="14"/>
        <v>8.1</v>
      </c>
      <c r="H110" s="74">
        <f t="shared" si="15"/>
        <v>7.7</v>
      </c>
      <c r="I110" s="72">
        <f>IF('Indicator Data'!BV113="No data","x",ROUND(IF('Indicator Data'!BV113^2&gt;I$195,0,IF('Indicator Data'!BV113^2&lt;I$194,10,(I$195-'Indicator Data'!BV113^2)/(I$195-I$194)*10)),1))</f>
        <v>0.4</v>
      </c>
      <c r="J110" s="72">
        <f>IF(OR('Indicator Data'!BU113=0,'Indicator Data'!BU113="No data"),"x",ROUND(IF('Indicator Data'!BU113&gt;J$195,0,IF('Indicator Data'!BU113&lt;J$194,10,(J$195-'Indicator Data'!BU113)/(J$195-J$194)*10)),1))</f>
        <v>0.5</v>
      </c>
      <c r="K110" s="72">
        <f>IF('Indicator Data'!BW113="No data","x",ROUND(IF('Indicator Data'!BW113&gt;K$195,0,IF('Indicator Data'!BW113&lt;K$194,10,(K$195-'Indicator Data'!BW113)/(K$195-K$194)*10)),1))</f>
        <v>6.1</v>
      </c>
      <c r="L110" s="72">
        <f>IF('Indicator Data'!BX113="No data","x",ROUND(IF('Indicator Data'!BX113&gt;L$195,0,IF('Indicator Data'!BX113&lt;L$194,10,(L$195-'Indicator Data'!BX113)/(L$195-L$194)*10)),1))</f>
        <v>8.8000000000000007</v>
      </c>
      <c r="M110" s="73">
        <f t="shared" si="16"/>
        <v>4</v>
      </c>
      <c r="N110" s="115">
        <f>IF('Indicator Data'!BY113="No data","x",'Indicator Data'!BY113/'Indicator Data'!CL113*100)</f>
        <v>144.44444444444443</v>
      </c>
      <c r="O110" s="72">
        <f t="shared" si="17"/>
        <v>0</v>
      </c>
      <c r="P110" s="72">
        <f>IF('Indicator Data'!BZ113="No data","x",ROUND(IF('Indicator Data'!BZ113&gt;P$195,0,IF('Indicator Data'!BZ113&lt;P$194,10,(P$195-'Indicator Data'!BZ113)/(P$195-P$194)*10)),1))</f>
        <v>1.8</v>
      </c>
      <c r="Q110" s="72">
        <f>IF('Indicator Data'!CA113="No data","x",ROUND(IF('Indicator Data'!CA113&gt;Q$195,0,IF('Indicator Data'!CA113&lt;Q$194,10,(Q$195-'Indicator Data'!CA113)/(Q$195-Q$194)*10)),1))</f>
        <v>2.2999999999999998</v>
      </c>
      <c r="R110" s="73">
        <f t="shared" si="18"/>
        <v>1.4</v>
      </c>
      <c r="S110" s="72">
        <f>IF('Indicator Data'!CB113="No data","x",ROUND(IF('Indicator Data'!CB113&gt;S$195,0,IF('Indicator Data'!CB113&lt;S$194,10,(S$195-'Indicator Data'!CB113)/(S$195-S$194)*10)),1))</f>
        <v>8.9</v>
      </c>
      <c r="T110" s="115">
        <f>IF('Indicator Data'!CC113="No data","x",ROUND(IF('Indicator Data'!CC113&gt;T$195,0,IF('Indicator Data'!CC113&lt;T$194,10,(T$195-'Indicator Data'!CC113)/(T$195-T$194)*10)),1))</f>
        <v>3.2</v>
      </c>
      <c r="U110" s="115">
        <f>IF('Indicator Data'!CD113="No data","x",ROUND(IF('Indicator Data'!CD113&gt;U$195,0,IF('Indicator Data'!CD113&lt;U$194,10,(U$195-'Indicator Data'!CD113)/(U$195-U$194)*10)),1))</f>
        <v>6.3</v>
      </c>
      <c r="V110" s="115">
        <f>IF('Indicator Data'!CE113="No data","x",ROUND(IF('Indicator Data'!CE113&gt;V$195,0,IF('Indicator Data'!CE113&lt;V$194,10,(V$195-'Indicator Data'!CE113)/(V$195-V$194)*10)),1))</f>
        <v>4.5999999999999996</v>
      </c>
      <c r="W110" s="72">
        <f t="shared" si="19"/>
        <v>4.7</v>
      </c>
      <c r="X110" s="72">
        <f>IF('Indicator Data'!CF113="No data","x",ROUND(IF('Indicator Data'!CF113&gt;X$195,0,IF('Indicator Data'!CF113&lt;X$194,10,(X$195-'Indicator Data'!CF113)/(X$195-X$194)*10)),1))</f>
        <v>7</v>
      </c>
      <c r="Y110" s="72" t="str">
        <f>IF('Indicator Data'!CG113="No data","x",ROUND(IF('Indicator Data'!CG113&gt;Y$195,10,IF('Indicator Data'!CG113&lt;Y$194,0,10-(Y$195-'Indicator Data'!CG113)/(Y$195-Y$194)*10)),1))</f>
        <v>x</v>
      </c>
      <c r="Z110" s="73">
        <f t="shared" si="20"/>
        <v>6.9</v>
      </c>
      <c r="AA110" s="74">
        <f t="shared" si="21"/>
        <v>4.0999999999999996</v>
      </c>
      <c r="AB110" s="177">
        <f>IF('Indicator Data'!CH113="No data","x",ROUND(IF('Indicator Data'!CH113&gt;AB$195,0,IF('Indicator Data'!CH113&lt;AB$194,10,(AB$195-'Indicator Data'!CH113)/(AB$195-AB$194)*10)),1))</f>
        <v>5.0999999999999996</v>
      </c>
    </row>
    <row r="111" spans="1:28" s="2" customFormat="1" x14ac:dyDescent="0.3">
      <c r="A111" s="98" t="str">
        <f>'Indicator Data'!A114</f>
        <v>Mauritania</v>
      </c>
      <c r="B111" s="27" t="str">
        <f>'Indicator Data'!B114</f>
        <v>MRT</v>
      </c>
      <c r="C111" s="72">
        <f>IF('Indicator Data'!BR114="No data","x",ROUND(IF('Indicator Data'!BR114&gt;C$195,0,IF('Indicator Data'!BR114&lt;C$194,10,(C$195-'Indicator Data'!BR114)/(C$195-C$194)*10)),1))</f>
        <v>4.8</v>
      </c>
      <c r="D111" s="73">
        <f t="shared" si="13"/>
        <v>4.8</v>
      </c>
      <c r="E111" s="72">
        <f>IF('Indicator Data'!BT114="No data","x",ROUND(IF('Indicator Data'!BT114&gt;E$195,0,IF('Indicator Data'!BT114&lt;E$194,10,(E$195-'Indicator Data'!BT114)/(E$195-E$194)*10)),1))</f>
        <v>7.2</v>
      </c>
      <c r="F111" s="72">
        <f>IF('Indicator Data'!BS114="No data","x",ROUND(IF('Indicator Data'!BS114&gt;F$195,0,IF('Indicator Data'!BS114&lt;F$194,10,(F$195-'Indicator Data'!BS114)/(F$195-F$194)*10)),1))</f>
        <v>6.5</v>
      </c>
      <c r="G111" s="73">
        <f t="shared" si="14"/>
        <v>6.9</v>
      </c>
      <c r="H111" s="74">
        <f t="shared" si="15"/>
        <v>5.9</v>
      </c>
      <c r="I111" s="72">
        <f>IF('Indicator Data'!BV114="No data","x",ROUND(IF('Indicator Data'!BV114^2&gt;I$195,0,IF('Indicator Data'!BV114^2&lt;I$194,10,(I$195-'Indicator Data'!BV114^2)/(I$195-I$194)*10)),1))</f>
        <v>7.8</v>
      </c>
      <c r="J111" s="72">
        <f>IF(OR('Indicator Data'!BU114=0,'Indicator Data'!BU114="No data"),"x",ROUND(IF('Indicator Data'!BU114&gt;J$195,0,IF('Indicator Data'!BU114&lt;J$194,10,(J$195-'Indicator Data'!BU114)/(J$195-J$194)*10)),1))</f>
        <v>5.7</v>
      </c>
      <c r="K111" s="72">
        <f>IF('Indicator Data'!BW114="No data","x",ROUND(IF('Indicator Data'!BW114&gt;K$195,0,IF('Indicator Data'!BW114&lt;K$194,10,(K$195-'Indicator Data'!BW114)/(K$195-K$194)*10)),1))</f>
        <v>7.9</v>
      </c>
      <c r="L111" s="72">
        <f>IF('Indicator Data'!BX114="No data","x",ROUND(IF('Indicator Data'!BX114&gt;L$195,0,IF('Indicator Data'!BX114&lt;L$194,10,(L$195-'Indicator Data'!BX114)/(L$195-L$194)*10)),1))</f>
        <v>4.9000000000000004</v>
      </c>
      <c r="M111" s="73">
        <f t="shared" si="16"/>
        <v>6.6</v>
      </c>
      <c r="N111" s="115">
        <f>IF('Indicator Data'!BY114="No data","x",'Indicator Data'!BY114/'Indicator Data'!CL114*100)</f>
        <v>1.4553216260793636</v>
      </c>
      <c r="O111" s="72">
        <f t="shared" si="17"/>
        <v>10</v>
      </c>
      <c r="P111" s="72">
        <f>IF('Indicator Data'!BZ114="No data","x",ROUND(IF('Indicator Data'!BZ114&gt;P$195,0,IF('Indicator Data'!BZ114&lt;P$194,10,(P$195-'Indicator Data'!BZ114)/(P$195-P$194)*10)),1))</f>
        <v>5.7</v>
      </c>
      <c r="Q111" s="72">
        <f>IF('Indicator Data'!CA114="No data","x",ROUND(IF('Indicator Data'!CA114&gt;Q$195,0,IF('Indicator Data'!CA114&lt;Q$194,10,(Q$195-'Indicator Data'!CA114)/(Q$195-Q$194)*10)),1))</f>
        <v>5.9</v>
      </c>
      <c r="R111" s="73">
        <f t="shared" si="18"/>
        <v>7.2</v>
      </c>
      <c r="S111" s="72">
        <f>IF('Indicator Data'!CB114="No data","x",ROUND(IF('Indicator Data'!CB114&gt;S$195,0,IF('Indicator Data'!CB114&lt;S$194,10,(S$195-'Indicator Data'!CB114)/(S$195-S$194)*10)),1))</f>
        <v>9.6</v>
      </c>
      <c r="T111" s="115">
        <f>IF('Indicator Data'!CC114="No data","x",ROUND(IF('Indicator Data'!CC114&gt;T$195,0,IF('Indicator Data'!CC114&lt;T$194,10,(T$195-'Indicator Data'!CC114)/(T$195-T$194)*10)),1))</f>
        <v>3.1</v>
      </c>
      <c r="U111" s="115" t="str">
        <f>IF('Indicator Data'!CD114="No data","x",ROUND(IF('Indicator Data'!CD114&gt;U$195,0,IF('Indicator Data'!CD114&lt;U$194,10,(U$195-'Indicator Data'!CD114)/(U$195-U$194)*10)),1))</f>
        <v>x</v>
      </c>
      <c r="V111" s="115">
        <f>IF('Indicator Data'!CE114="No data","x",ROUND(IF('Indicator Data'!CE114&gt;V$195,0,IF('Indicator Data'!CE114&lt;V$194,10,(V$195-'Indicator Data'!CE114)/(V$195-V$194)*10)),1))</f>
        <v>3.7</v>
      </c>
      <c r="W111" s="72">
        <f t="shared" si="19"/>
        <v>3.4000000000000004</v>
      </c>
      <c r="X111" s="72">
        <f>IF('Indicator Data'!CF114="No data","x",ROUND(IF('Indicator Data'!CF114&gt;X$195,0,IF('Indicator Data'!CF114&lt;X$194,10,(X$195-'Indicator Data'!CF114)/(X$195-X$194)*10)),1))</f>
        <v>9.6</v>
      </c>
      <c r="Y111" s="72">
        <f>IF('Indicator Data'!CG114="No data","x",ROUND(IF('Indicator Data'!CG114&gt;Y$195,10,IF('Indicator Data'!CG114&lt;Y$194,0,10-(Y$195-'Indicator Data'!CG114)/(Y$195-Y$194)*10)),1))</f>
        <v>8.5</v>
      </c>
      <c r="Z111" s="73">
        <f t="shared" si="20"/>
        <v>7.8</v>
      </c>
      <c r="AA111" s="74">
        <f t="shared" si="21"/>
        <v>7.2</v>
      </c>
      <c r="AB111" s="177">
        <f>IF('Indicator Data'!CH114="No data","x",ROUND(IF('Indicator Data'!CH114&gt;AB$195,0,IF('Indicator Data'!CH114&lt;AB$194,10,(AB$195-'Indicator Data'!CH114)/(AB$195-AB$194)*10)),1))</f>
        <v>7.4</v>
      </c>
    </row>
    <row r="112" spans="1:28" s="2" customFormat="1" x14ac:dyDescent="0.3">
      <c r="A112" s="98" t="str">
        <f>'Indicator Data'!A115</f>
        <v>Mauritius</v>
      </c>
      <c r="B112" s="27" t="str">
        <f>'Indicator Data'!B115</f>
        <v>MUS</v>
      </c>
      <c r="C112" s="72">
        <f>IF('Indicator Data'!BR115="No data","x",ROUND(IF('Indicator Data'!BR115&gt;C$195,0,IF('Indicator Data'!BR115&lt;C$194,10,(C$195-'Indicator Data'!BR115)/(C$195-C$194)*10)),1))</f>
        <v>3.3</v>
      </c>
      <c r="D112" s="73">
        <f t="shared" si="13"/>
        <v>3.3</v>
      </c>
      <c r="E112" s="72">
        <f>IF('Indicator Data'!BT115="No data","x",ROUND(IF('Indicator Data'!BT115&gt;E$195,0,IF('Indicator Data'!BT115&lt;E$194,10,(E$195-'Indicator Data'!BT115)/(E$195-E$194)*10)),1))</f>
        <v>4.8</v>
      </c>
      <c r="F112" s="72">
        <f>IF('Indicator Data'!BS115="No data","x",ROUND(IF('Indicator Data'!BS115&gt;F$195,0,IF('Indicator Data'!BS115&lt;F$194,10,(F$195-'Indicator Data'!BS115)/(F$195-F$194)*10)),1))</f>
        <v>3.2</v>
      </c>
      <c r="G112" s="73">
        <f t="shared" si="14"/>
        <v>4</v>
      </c>
      <c r="H112" s="74">
        <f t="shared" si="15"/>
        <v>3.7</v>
      </c>
      <c r="I112" s="72">
        <f>IF('Indicator Data'!BV115="No data","x",ROUND(IF('Indicator Data'!BV115^2&gt;I$195,0,IF('Indicator Data'!BV115^2&lt;I$194,10,(I$195-'Indicator Data'!BV115^2)/(I$195-I$194)*10)),1))</f>
        <v>1.8</v>
      </c>
      <c r="J112" s="72">
        <f>IF(OR('Indicator Data'!BU115=0,'Indicator Data'!BU115="No data"),"x",ROUND(IF('Indicator Data'!BU115&gt;J$195,0,IF('Indicator Data'!BU115&lt;J$194,10,(J$195-'Indicator Data'!BU115)/(J$195-J$194)*10)),1))</f>
        <v>0.2</v>
      </c>
      <c r="K112" s="72">
        <f>IF('Indicator Data'!BW115="No data","x",ROUND(IF('Indicator Data'!BW115&gt;K$195,0,IF('Indicator Data'!BW115&lt;K$194,10,(K$195-'Indicator Data'!BW115)/(K$195-K$194)*10)),1))</f>
        <v>4.0999999999999996</v>
      </c>
      <c r="L112" s="72">
        <f>IF('Indicator Data'!BX115="No data","x",ROUND(IF('Indicator Data'!BX115&gt;L$195,0,IF('Indicator Data'!BX115&lt;L$194,10,(L$195-'Indicator Data'!BX115)/(L$195-L$194)*10)),1))</f>
        <v>2.5</v>
      </c>
      <c r="M112" s="73">
        <f t="shared" si="16"/>
        <v>2.2000000000000002</v>
      </c>
      <c r="N112" s="115">
        <f>IF('Indicator Data'!BY115="No data","x",'Indicator Data'!BY115/'Indicator Data'!CL115*100)</f>
        <v>137.93103448275863</v>
      </c>
      <c r="O112" s="72">
        <f t="shared" si="17"/>
        <v>0</v>
      </c>
      <c r="P112" s="72">
        <f>IF('Indicator Data'!BZ115="No data","x",ROUND(IF('Indicator Data'!BZ115&gt;P$195,0,IF('Indicator Data'!BZ115&lt;P$194,10,(P$195-'Indicator Data'!BZ115)/(P$195-P$194)*10)),1))</f>
        <v>0.5</v>
      </c>
      <c r="Q112" s="72">
        <f>IF('Indicator Data'!CA115="No data","x",ROUND(IF('Indicator Data'!CA115&gt;Q$195,0,IF('Indicator Data'!CA115&lt;Q$194,10,(Q$195-'Indicator Data'!CA115)/(Q$195-Q$194)*10)),1))</f>
        <v>0</v>
      </c>
      <c r="R112" s="73">
        <f t="shared" si="18"/>
        <v>0.2</v>
      </c>
      <c r="S112" s="72">
        <f>IF('Indicator Data'!CB115="No data","x",ROUND(IF('Indicator Data'!CB115&gt;S$195,0,IF('Indicator Data'!CB115&lt;S$194,10,(S$195-'Indicator Data'!CB115)/(S$195-S$194)*10)),1))</f>
        <v>4.9000000000000004</v>
      </c>
      <c r="T112" s="115">
        <f>IF('Indicator Data'!CC115="No data","x",ROUND(IF('Indicator Data'!CC115&gt;T$195,0,IF('Indicator Data'!CC115&lt;T$194,10,(T$195-'Indicator Data'!CC115)/(T$195-T$194)*10)),1))</f>
        <v>0.8</v>
      </c>
      <c r="U112" s="115">
        <f>IF('Indicator Data'!CD115="No data","x",ROUND(IF('Indicator Data'!CD115&gt;U$195,0,IF('Indicator Data'!CD115&lt;U$194,10,(U$195-'Indicator Data'!CD115)/(U$195-U$194)*10)),1))</f>
        <v>0.7</v>
      </c>
      <c r="V112" s="115">
        <f>IF('Indicator Data'!CE115="No data","x",ROUND(IF('Indicator Data'!CE115&gt;V$195,0,IF('Indicator Data'!CE115&lt;V$194,10,(V$195-'Indicator Data'!CE115)/(V$195-V$194)*10)),1))</f>
        <v>2.5</v>
      </c>
      <c r="W112" s="72">
        <f t="shared" si="19"/>
        <v>1.3333333333333333</v>
      </c>
      <c r="X112" s="72">
        <f>IF('Indicator Data'!CF115="No data","x",ROUND(IF('Indicator Data'!CF115&gt;X$195,0,IF('Indicator Data'!CF115&lt;X$194,10,(X$195-'Indicator Data'!CF115)/(X$195-X$194)*10)),1))</f>
        <v>6.1</v>
      </c>
      <c r="Y112" s="72">
        <f>IF('Indicator Data'!CG115="No data","x",ROUND(IF('Indicator Data'!CG115&gt;Y$195,10,IF('Indicator Data'!CG115&lt;Y$194,0,10-(Y$195-'Indicator Data'!CG115)/(Y$195-Y$194)*10)),1))</f>
        <v>0.7</v>
      </c>
      <c r="Z112" s="73">
        <f t="shared" si="20"/>
        <v>3.3</v>
      </c>
      <c r="AA112" s="74">
        <f t="shared" si="21"/>
        <v>1.9</v>
      </c>
      <c r="AB112" s="177">
        <f>IF('Indicator Data'!CH115="No data","x",ROUND(IF('Indicator Data'!CH115&gt;AB$195,0,IF('Indicator Data'!CH115&lt;AB$194,10,(AB$195-'Indicator Data'!CH115)/(AB$195-AB$194)*10)),1))</f>
        <v>3.8</v>
      </c>
    </row>
    <row r="113" spans="1:28" s="2" customFormat="1" x14ac:dyDescent="0.3">
      <c r="A113" s="98" t="str">
        <f>'Indicator Data'!A116</f>
        <v>Mexico</v>
      </c>
      <c r="B113" s="27" t="str">
        <f>'Indicator Data'!B116</f>
        <v>MEX</v>
      </c>
      <c r="C113" s="72">
        <f>IF('Indicator Data'!BR116="No data","x",ROUND(IF('Indicator Data'!BR116&gt;C$195,0,IF('Indicator Data'!BR116&lt;C$194,10,(C$195-'Indicator Data'!BR116)/(C$195-C$194)*10)),1))</f>
        <v>5.0999999999999996</v>
      </c>
      <c r="D113" s="73">
        <f t="shared" si="13"/>
        <v>5.0999999999999996</v>
      </c>
      <c r="E113" s="72">
        <f>IF('Indicator Data'!BT116="No data","x",ROUND(IF('Indicator Data'!BT116&gt;E$195,0,IF('Indicator Data'!BT116&lt;E$194,10,(E$195-'Indicator Data'!BT116)/(E$195-E$194)*10)),1))</f>
        <v>7.1</v>
      </c>
      <c r="F113" s="72">
        <f>IF('Indicator Data'!BS116="No data","x",ROUND(IF('Indicator Data'!BS116&gt;F$195,0,IF('Indicator Data'!BS116&lt;F$194,10,(F$195-'Indicator Data'!BS116)/(F$195-F$194)*10)),1))</f>
        <v>5.3</v>
      </c>
      <c r="G113" s="73">
        <f t="shared" si="14"/>
        <v>6.2</v>
      </c>
      <c r="H113" s="74">
        <f t="shared" si="15"/>
        <v>5.7</v>
      </c>
      <c r="I113" s="72">
        <f>IF('Indicator Data'!BV116="No data","x",ROUND(IF('Indicator Data'!BV116^2&gt;I$195,0,IF('Indicator Data'!BV116^2&lt;I$194,10,(I$195-'Indicator Data'!BV116^2)/(I$195-I$194)*10)),1))</f>
        <v>1</v>
      </c>
      <c r="J113" s="72">
        <f>IF(OR('Indicator Data'!BU116=0,'Indicator Data'!BU116="No data"),"x",ROUND(IF('Indicator Data'!BU116&gt;J$195,0,IF('Indicator Data'!BU116&lt;J$194,10,(J$195-'Indicator Data'!BU116)/(J$195-J$194)*10)),1))</f>
        <v>0</v>
      </c>
      <c r="K113" s="72">
        <f>IF('Indicator Data'!BW116="No data","x",ROUND(IF('Indicator Data'!BW116&gt;K$195,0,IF('Indicator Data'!BW116&lt;K$194,10,(K$195-'Indicator Data'!BW116)/(K$195-K$194)*10)),1))</f>
        <v>3.4</v>
      </c>
      <c r="L113" s="72">
        <f>IF('Indicator Data'!BX116="No data","x",ROUND(IF('Indicator Data'!BX116&gt;L$195,0,IF('Indicator Data'!BX116&lt;L$194,10,(L$195-'Indicator Data'!BX116)/(L$195-L$194)*10)),1))</f>
        <v>5.4</v>
      </c>
      <c r="M113" s="73">
        <f t="shared" si="16"/>
        <v>2.5</v>
      </c>
      <c r="N113" s="115">
        <f>IF('Indicator Data'!BY116="No data","x",'Indicator Data'!BY116/'Indicator Data'!CL116*100)</f>
        <v>18.518994830113943</v>
      </c>
      <c r="O113" s="72">
        <f t="shared" si="17"/>
        <v>8.1999999999999993</v>
      </c>
      <c r="P113" s="72">
        <f>IF('Indicator Data'!BZ116="No data","x",ROUND(IF('Indicator Data'!BZ116&gt;P$195,0,IF('Indicator Data'!BZ116&lt;P$194,10,(P$195-'Indicator Data'!BZ116)/(P$195-P$194)*10)),1))</f>
        <v>1</v>
      </c>
      <c r="Q113" s="72">
        <f>IF('Indicator Data'!CA116="No data","x",ROUND(IF('Indicator Data'!CA116&gt;Q$195,0,IF('Indicator Data'!CA116&lt;Q$194,10,(Q$195-'Indicator Data'!CA116)/(Q$195-Q$194)*10)),1))</f>
        <v>0.1</v>
      </c>
      <c r="R113" s="73">
        <f t="shared" si="18"/>
        <v>3.1</v>
      </c>
      <c r="S113" s="72">
        <f>IF('Indicator Data'!CB116="No data","x",ROUND(IF('Indicator Data'!CB116&gt;S$195,0,IF('Indicator Data'!CB116&lt;S$194,10,(S$195-'Indicator Data'!CB116)/(S$195-S$194)*10)),1))</f>
        <v>4.4000000000000004</v>
      </c>
      <c r="T113" s="115">
        <f>IF('Indicator Data'!CC116="No data","x",ROUND(IF('Indicator Data'!CC116&gt;T$195,0,IF('Indicator Data'!CC116&lt;T$194,10,(T$195-'Indicator Data'!CC116)/(T$195-T$194)*10)),1))</f>
        <v>0.3</v>
      </c>
      <c r="U113" s="115">
        <f>IF('Indicator Data'!CD116="No data","x",ROUND(IF('Indicator Data'!CD116&gt;U$195,0,IF('Indicator Data'!CD116&lt;U$194,10,(U$195-'Indicator Data'!CD116)/(U$195-U$194)*10)),1))</f>
        <v>0.2</v>
      </c>
      <c r="V113" s="115">
        <f>IF('Indicator Data'!CE116="No data","x",ROUND(IF('Indicator Data'!CE116&gt;V$195,0,IF('Indicator Data'!CE116&lt;V$194,10,(V$195-'Indicator Data'!CE116)/(V$195-V$194)*10)),1))</f>
        <v>1.4</v>
      </c>
      <c r="W113" s="72">
        <f t="shared" si="19"/>
        <v>0.6333333333333333</v>
      </c>
      <c r="X113" s="72">
        <f>IF('Indicator Data'!CF116="No data","x",ROUND(IF('Indicator Data'!CF116&gt;X$195,0,IF('Indicator Data'!CF116&lt;X$194,10,(X$195-'Indicator Data'!CF116)/(X$195-X$194)*10)),1))</f>
        <v>6.9</v>
      </c>
      <c r="Y113" s="72">
        <f>IF('Indicator Data'!CG116="No data","x",ROUND(IF('Indicator Data'!CG116&gt;Y$195,10,IF('Indicator Data'!CG116&lt;Y$194,0,10-(Y$195-'Indicator Data'!CG116)/(Y$195-Y$194)*10)),1))</f>
        <v>0.4</v>
      </c>
      <c r="Z113" s="73">
        <f t="shared" si="20"/>
        <v>3.1</v>
      </c>
      <c r="AA113" s="74">
        <f t="shared" si="21"/>
        <v>2.9</v>
      </c>
      <c r="AB113" s="177">
        <f>IF('Indicator Data'!CH116="No data","x",ROUND(IF('Indicator Data'!CH116&gt;AB$195,0,IF('Indicator Data'!CH116&lt;AB$194,10,(AB$195-'Indicator Data'!CH116)/(AB$195-AB$194)*10)),1))</f>
        <v>1.4</v>
      </c>
    </row>
    <row r="114" spans="1:28" s="2" customFormat="1" x14ac:dyDescent="0.3">
      <c r="A114" s="98" t="str">
        <f>'Indicator Data'!A117</f>
        <v>Micronesia</v>
      </c>
      <c r="B114" s="27" t="str">
        <f>'Indicator Data'!B117</f>
        <v>FSM</v>
      </c>
      <c r="C114" s="72">
        <f>IF('Indicator Data'!BR117="No data","x",ROUND(IF('Indicator Data'!BR117&gt;C$195,0,IF('Indicator Data'!BR117&lt;C$194,10,(C$195-'Indicator Data'!BR117)/(C$195-C$194)*10)),1))</f>
        <v>6</v>
      </c>
      <c r="D114" s="73">
        <f t="shared" si="13"/>
        <v>6</v>
      </c>
      <c r="E114" s="72" t="str">
        <f>IF('Indicator Data'!BT117="No data","x",ROUND(IF('Indicator Data'!BT117&gt;E$195,0,IF('Indicator Data'!BT117&lt;E$194,10,(E$195-'Indicator Data'!BT117)/(E$195-E$194)*10)),1))</f>
        <v>x</v>
      </c>
      <c r="F114" s="72">
        <f>IF('Indicator Data'!BS117="No data","x",ROUND(IF('Indicator Data'!BS117&gt;F$195,0,IF('Indicator Data'!BS117&lt;F$194,10,(F$195-'Indicator Data'!BS117)/(F$195-F$194)*10)),1))</f>
        <v>5.3</v>
      </c>
      <c r="G114" s="73">
        <f t="shared" si="14"/>
        <v>5.3</v>
      </c>
      <c r="H114" s="74">
        <f t="shared" si="15"/>
        <v>5.7</v>
      </c>
      <c r="I114" s="72" t="str">
        <f>IF('Indicator Data'!BV117="No data","x",ROUND(IF('Indicator Data'!BV117^2&gt;I$195,0,IF('Indicator Data'!BV117^2&lt;I$194,10,(I$195-'Indicator Data'!BV117^2)/(I$195-I$194)*10)),1))</f>
        <v>x</v>
      </c>
      <c r="J114" s="72">
        <f>IF(OR('Indicator Data'!BU117=0,'Indicator Data'!BU117="No data"),"x",ROUND(IF('Indicator Data'!BU117&gt;J$195,0,IF('Indicator Data'!BU117&lt;J$194,10,(J$195-'Indicator Data'!BU117)/(J$195-J$194)*10)),1))</f>
        <v>1.9</v>
      </c>
      <c r="K114" s="72">
        <f>IF('Indicator Data'!BW117="No data","x",ROUND(IF('Indicator Data'!BW117&gt;K$195,0,IF('Indicator Data'!BW117&lt;K$194,10,(K$195-'Indicator Data'!BW117)/(K$195-K$194)*10)),1))</f>
        <v>6.5</v>
      </c>
      <c r="L114" s="72">
        <f>IF('Indicator Data'!BX117="No data","x",ROUND(IF('Indicator Data'!BX117&gt;L$195,0,IF('Indicator Data'!BX117&lt;L$194,10,(L$195-'Indicator Data'!BX117)/(L$195-L$194)*10)),1))</f>
        <v>9.1999999999999993</v>
      </c>
      <c r="M114" s="73">
        <f t="shared" si="16"/>
        <v>5.9</v>
      </c>
      <c r="N114" s="115">
        <f>IF('Indicator Data'!BY117="No data","x",'Indicator Data'!BY117/'Indicator Data'!CL117*100)</f>
        <v>54.285714285714285</v>
      </c>
      <c r="O114" s="72">
        <f t="shared" si="17"/>
        <v>4.5999999999999996</v>
      </c>
      <c r="P114" s="72">
        <f>IF('Indicator Data'!BZ117="No data","x",ROUND(IF('Indicator Data'!BZ117&gt;P$195,0,IF('Indicator Data'!BZ117&lt;P$194,10,(P$195-'Indicator Data'!BZ117)/(P$195-P$194)*10)),1))</f>
        <v>1.3</v>
      </c>
      <c r="Q114" s="72">
        <f>IF('Indicator Data'!CA117="No data","x",ROUND(IF('Indicator Data'!CA117&gt;Q$195,0,IF('Indicator Data'!CA117&lt;Q$194,10,(Q$195-'Indicator Data'!CA117)/(Q$195-Q$194)*10)),1))</f>
        <v>4.3</v>
      </c>
      <c r="R114" s="73">
        <f t="shared" si="18"/>
        <v>3.4</v>
      </c>
      <c r="S114" s="72" t="str">
        <f>IF('Indicator Data'!CB117="No data","x",ROUND(IF('Indicator Data'!CB117&gt;S$195,0,IF('Indicator Data'!CB117&lt;S$194,10,(S$195-'Indicator Data'!CB117)/(S$195-S$194)*10)),1))</f>
        <v>x</v>
      </c>
      <c r="T114" s="115">
        <f>IF('Indicator Data'!CC117="No data","x",ROUND(IF('Indicator Data'!CC117&gt;T$195,0,IF('Indicator Data'!CC117&lt;T$194,10,(T$195-'Indicator Data'!CC117)/(T$195-T$194)*10)),1))</f>
        <v>4.4000000000000004</v>
      </c>
      <c r="U114" s="115">
        <f>IF('Indicator Data'!CD117="No data","x",ROUND(IF('Indicator Data'!CD117&gt;U$195,0,IF('Indicator Data'!CD117&lt;U$194,10,(U$195-'Indicator Data'!CD117)/(U$195-U$194)*10)),1))</f>
        <v>8</v>
      </c>
      <c r="V114" s="115">
        <f>IF('Indicator Data'!CE117="No data","x",ROUND(IF('Indicator Data'!CE117&gt;V$195,0,IF('Indicator Data'!CE117&lt;V$194,10,(V$195-'Indicator Data'!CE117)/(V$195-V$194)*10)),1))</f>
        <v>5.8</v>
      </c>
      <c r="W114" s="72">
        <f t="shared" si="19"/>
        <v>6.0666666666666664</v>
      </c>
      <c r="X114" s="72">
        <f>IF('Indicator Data'!CF117="No data","x",ROUND(IF('Indicator Data'!CF117&gt;X$195,0,IF('Indicator Data'!CF117&lt;X$194,10,(X$195-'Indicator Data'!CF117)/(X$195-X$194)*10)),1))</f>
        <v>8.6999999999999993</v>
      </c>
      <c r="Y114" s="72">
        <f>IF('Indicator Data'!CG117="No data","x",ROUND(IF('Indicator Data'!CG117&gt;Y$195,10,IF('Indicator Data'!CG117&lt;Y$194,0,10-(Y$195-'Indicator Data'!CG117)/(Y$195-Y$194)*10)),1))</f>
        <v>1</v>
      </c>
      <c r="Z114" s="73">
        <f t="shared" si="20"/>
        <v>5.3</v>
      </c>
      <c r="AA114" s="74">
        <f t="shared" si="21"/>
        <v>4.9000000000000004</v>
      </c>
      <c r="AB114" s="177" t="str">
        <f>IF('Indicator Data'!CH117="No data","x",ROUND(IF('Indicator Data'!CH117&gt;AB$195,0,IF('Indicator Data'!CH117&lt;AB$194,10,(AB$195-'Indicator Data'!CH117)/(AB$195-AB$194)*10)),1))</f>
        <v>x</v>
      </c>
    </row>
    <row r="115" spans="1:28" s="2" customFormat="1" x14ac:dyDescent="0.3">
      <c r="A115" s="98" t="str">
        <f>'Indicator Data'!A118</f>
        <v>Moldova Republic of</v>
      </c>
      <c r="B115" s="27" t="str">
        <f>'Indicator Data'!B118</f>
        <v>MDA</v>
      </c>
      <c r="C115" s="72">
        <f>IF('Indicator Data'!BR118="No data","x",ROUND(IF('Indicator Data'!BR118&gt;C$195,0,IF('Indicator Data'!BR118&lt;C$194,10,(C$195-'Indicator Data'!BR118)/(C$195-C$194)*10)),1))</f>
        <v>6.2</v>
      </c>
      <c r="D115" s="73">
        <f t="shared" si="13"/>
        <v>6.2</v>
      </c>
      <c r="E115" s="72">
        <f>IF('Indicator Data'!BT118="No data","x",ROUND(IF('Indicator Data'!BT118&gt;E$195,0,IF('Indicator Data'!BT118&lt;E$194,10,(E$195-'Indicator Data'!BT118)/(E$195-E$194)*10)),1))</f>
        <v>6.8</v>
      </c>
      <c r="F115" s="72">
        <f>IF('Indicator Data'!BS118="No data","x",ROUND(IF('Indicator Data'!BS118&gt;F$195,0,IF('Indicator Data'!BS118&lt;F$194,10,(F$195-'Indicator Data'!BS118)/(F$195-F$194)*10)),1))</f>
        <v>5.9</v>
      </c>
      <c r="G115" s="73">
        <f t="shared" si="14"/>
        <v>6.4</v>
      </c>
      <c r="H115" s="74">
        <f t="shared" si="15"/>
        <v>6.3</v>
      </c>
      <c r="I115" s="72">
        <f>IF('Indicator Data'!BV118="No data","x",ROUND(IF('Indicator Data'!BV118^2&gt;I$195,0,IF('Indicator Data'!BV118^2&lt;I$194,10,(I$195-'Indicator Data'!BV118^2)/(I$195-I$194)*10)),1))</f>
        <v>0.1</v>
      </c>
      <c r="J115" s="72">
        <f>IF(OR('Indicator Data'!BU118=0,'Indicator Data'!BU118="No data"),"x",ROUND(IF('Indicator Data'!BU118&gt;J$195,0,IF('Indicator Data'!BU118&lt;J$194,10,(J$195-'Indicator Data'!BU118)/(J$195-J$194)*10)),1))</f>
        <v>0</v>
      </c>
      <c r="K115" s="72">
        <f>IF('Indicator Data'!BW118="No data","x",ROUND(IF('Indicator Data'!BW118&gt;K$195,0,IF('Indicator Data'!BW118&lt;K$194,10,(K$195-'Indicator Data'!BW118)/(K$195-K$194)*10)),1))</f>
        <v>2.4</v>
      </c>
      <c r="L115" s="72">
        <f>IF('Indicator Data'!BX118="No data","x",ROUND(IF('Indicator Data'!BX118&gt;L$195,0,IF('Indicator Data'!BX118&lt;L$194,10,(L$195-'Indicator Data'!BX118)/(L$195-L$194)*10)),1))</f>
        <v>5.7</v>
      </c>
      <c r="M115" s="73">
        <f t="shared" si="16"/>
        <v>2.1</v>
      </c>
      <c r="N115" s="115">
        <f>IF('Indicator Data'!BY118="No data","x",'Indicator Data'!BY118/'Indicator Data'!CL118*100)</f>
        <v>127.83831496925792</v>
      </c>
      <c r="O115" s="72">
        <f t="shared" si="17"/>
        <v>0</v>
      </c>
      <c r="P115" s="72">
        <f>IF('Indicator Data'!BZ118="No data","x",ROUND(IF('Indicator Data'!BZ118&gt;P$195,0,IF('Indicator Data'!BZ118&lt;P$194,10,(P$195-'Indicator Data'!BZ118)/(P$195-P$194)*10)),1))</f>
        <v>2.6</v>
      </c>
      <c r="Q115" s="72">
        <f>IF('Indicator Data'!CA118="No data","x",ROUND(IF('Indicator Data'!CA118&gt;Q$195,0,IF('Indicator Data'!CA118&lt;Q$194,10,(Q$195-'Indicator Data'!CA118)/(Q$195-Q$194)*10)),1))</f>
        <v>2.2000000000000002</v>
      </c>
      <c r="R115" s="73">
        <f t="shared" si="18"/>
        <v>1.6</v>
      </c>
      <c r="S115" s="72">
        <f>IF('Indicator Data'!CB118="No data","x",ROUND(IF('Indicator Data'!CB118&gt;S$195,0,IF('Indicator Data'!CB118&lt;S$194,10,(S$195-'Indicator Data'!CB118)/(S$195-S$194)*10)),1))</f>
        <v>2</v>
      </c>
      <c r="T115" s="115">
        <f>IF('Indicator Data'!CC118="No data","x",ROUND(IF('Indicator Data'!CC118&gt;T$195,0,IF('Indicator Data'!CC118&lt;T$194,10,(T$195-'Indicator Data'!CC118)/(T$195-T$194)*10)),1))</f>
        <v>1.9</v>
      </c>
      <c r="U115" s="115">
        <f>IF('Indicator Data'!CD118="No data","x",ROUND(IF('Indicator Data'!CD118&gt;U$195,0,IF('Indicator Data'!CD118&lt;U$194,10,(U$195-'Indicator Data'!CD118)/(U$195-U$194)*10)),1))</f>
        <v>1.2</v>
      </c>
      <c r="V115" s="115">
        <f>IF('Indicator Data'!CE118="No data","x",ROUND(IF('Indicator Data'!CE118&gt;V$195,0,IF('Indicator Data'!CE118&lt;V$194,10,(V$195-'Indicator Data'!CE118)/(V$195-V$194)*10)),1))</f>
        <v>3.6</v>
      </c>
      <c r="W115" s="72">
        <f t="shared" si="19"/>
        <v>2.2333333333333329</v>
      </c>
      <c r="X115" s="72">
        <f>IF('Indicator Data'!CF118="No data","x",ROUND(IF('Indicator Data'!CF118&gt;X$195,0,IF('Indicator Data'!CF118&lt;X$194,10,(X$195-'Indicator Data'!CF118)/(X$195-X$194)*10)),1))</f>
        <v>8.5</v>
      </c>
      <c r="Y115" s="72">
        <f>IF('Indicator Data'!CG118="No data","x",ROUND(IF('Indicator Data'!CG118&gt;Y$195,10,IF('Indicator Data'!CG118&lt;Y$194,0,10-(Y$195-'Indicator Data'!CG118)/(Y$195-Y$194)*10)),1))</f>
        <v>0.2</v>
      </c>
      <c r="Z115" s="73">
        <f t="shared" si="20"/>
        <v>3.2</v>
      </c>
      <c r="AA115" s="74">
        <f t="shared" si="21"/>
        <v>2.2999999999999998</v>
      </c>
      <c r="AB115" s="177">
        <f>IF('Indicator Data'!CH118="No data","x",ROUND(IF('Indicator Data'!CH118&gt;AB$195,0,IF('Indicator Data'!CH118&lt;AB$194,10,(AB$195-'Indicator Data'!CH118)/(AB$195-AB$194)*10)),1))</f>
        <v>4</v>
      </c>
    </row>
    <row r="116" spans="1:28" s="2" customFormat="1" x14ac:dyDescent="0.3">
      <c r="A116" s="98" t="str">
        <f>'Indicator Data'!A119</f>
        <v>Mongolia</v>
      </c>
      <c r="B116" s="27" t="str">
        <f>'Indicator Data'!B119</f>
        <v>MNG</v>
      </c>
      <c r="C116" s="72">
        <f>IF('Indicator Data'!BR119="No data","x",ROUND(IF('Indicator Data'!BR119&gt;C$195,0,IF('Indicator Data'!BR119&lt;C$194,10,(C$195-'Indicator Data'!BR119)/(C$195-C$194)*10)),1))</f>
        <v>5.0999999999999996</v>
      </c>
      <c r="D116" s="73">
        <f t="shared" si="13"/>
        <v>5.0999999999999996</v>
      </c>
      <c r="E116" s="72">
        <f>IF('Indicator Data'!BT119="No data","x",ROUND(IF('Indicator Data'!BT119&gt;E$195,0,IF('Indicator Data'!BT119&lt;E$194,10,(E$195-'Indicator Data'!BT119)/(E$195-E$194)*10)),1))</f>
        <v>6.5</v>
      </c>
      <c r="F116" s="72">
        <f>IF('Indicator Data'!BS119="No data","x",ROUND(IF('Indicator Data'!BS119&gt;F$195,0,IF('Indicator Data'!BS119&lt;F$194,10,(F$195-'Indicator Data'!BS119)/(F$195-F$194)*10)),1))</f>
        <v>5.5</v>
      </c>
      <c r="G116" s="73">
        <f t="shared" si="14"/>
        <v>6</v>
      </c>
      <c r="H116" s="74">
        <f t="shared" si="15"/>
        <v>5.6</v>
      </c>
      <c r="I116" s="72">
        <f>IF('Indicator Data'!BV119="No data","x",ROUND(IF('Indicator Data'!BV119^2&gt;I$195,0,IF('Indicator Data'!BV119^2&lt;I$194,10,(I$195-'Indicator Data'!BV119^2)/(I$195-I$194)*10)),1))</f>
        <v>0.3</v>
      </c>
      <c r="J116" s="72">
        <f>IF(OR('Indicator Data'!BU119=0,'Indicator Data'!BU119="No data"),"x",ROUND(IF('Indicator Data'!BU119&gt;J$195,0,IF('Indicator Data'!BU119&lt;J$194,10,(J$195-'Indicator Data'!BU119)/(J$195-J$194)*10)),1))</f>
        <v>1.4</v>
      </c>
      <c r="K116" s="72">
        <f>IF('Indicator Data'!BW119="No data","x",ROUND(IF('Indicator Data'!BW119&gt;K$195,0,IF('Indicator Data'!BW119&lt;K$194,10,(K$195-'Indicator Data'!BW119)/(K$195-K$194)*10)),1))</f>
        <v>5.3</v>
      </c>
      <c r="L116" s="72">
        <f>IF('Indicator Data'!BX119="No data","x",ROUND(IF('Indicator Data'!BX119&gt;L$195,0,IF('Indicator Data'!BX119&lt;L$194,10,(L$195-'Indicator Data'!BX119)/(L$195-L$194)*10)),1))</f>
        <v>3.4</v>
      </c>
      <c r="M116" s="73">
        <f t="shared" si="16"/>
        <v>2.6</v>
      </c>
      <c r="N116" s="115">
        <f>IF('Indicator Data'!BY119="No data","x",'Indicator Data'!BY119/'Indicator Data'!CL119*100)</f>
        <v>4.1839388243775586</v>
      </c>
      <c r="O116" s="72">
        <f t="shared" si="17"/>
        <v>9.6999999999999993</v>
      </c>
      <c r="P116" s="72">
        <f>IF('Indicator Data'!BZ119="No data","x",ROUND(IF('Indicator Data'!BZ119&gt;P$195,0,IF('Indicator Data'!BZ119&lt;P$194,10,(P$195-'Indicator Data'!BZ119)/(P$195-P$194)*10)),1))</f>
        <v>4.5999999999999996</v>
      </c>
      <c r="Q116" s="72">
        <f>IF('Indicator Data'!CA119="No data","x",ROUND(IF('Indicator Data'!CA119&gt;Q$195,0,IF('Indicator Data'!CA119&lt;Q$194,10,(Q$195-'Indicator Data'!CA119)/(Q$195-Q$194)*10)),1))</f>
        <v>3.3</v>
      </c>
      <c r="R116" s="73">
        <f t="shared" si="18"/>
        <v>5.9</v>
      </c>
      <c r="S116" s="72">
        <f>IF('Indicator Data'!CB119="No data","x",ROUND(IF('Indicator Data'!CB119&gt;S$195,0,IF('Indicator Data'!CB119&lt;S$194,10,(S$195-'Indicator Data'!CB119)/(S$195-S$194)*10)),1))</f>
        <v>2.8</v>
      </c>
      <c r="T116" s="115">
        <f>IF('Indicator Data'!CC119="No data","x",ROUND(IF('Indicator Data'!CC119&gt;T$195,0,IF('Indicator Data'!CC119&lt;T$194,10,(T$195-'Indicator Data'!CC119)/(T$195-T$194)*10)),1))</f>
        <v>0</v>
      </c>
      <c r="U116" s="115">
        <f>IF('Indicator Data'!CD119="No data","x",ROUND(IF('Indicator Data'!CD119&gt;U$195,0,IF('Indicator Data'!CD119&lt;U$194,10,(U$195-'Indicator Data'!CD119)/(U$195-U$194)*10)),1))</f>
        <v>0.2</v>
      </c>
      <c r="V116" s="115">
        <f>IF('Indicator Data'!CE119="No data","x",ROUND(IF('Indicator Data'!CE119&gt;V$195,0,IF('Indicator Data'!CE119&lt;V$194,10,(V$195-'Indicator Data'!CE119)/(V$195-V$194)*10)),1))</f>
        <v>10</v>
      </c>
      <c r="W116" s="72">
        <f t="shared" si="19"/>
        <v>3.4</v>
      </c>
      <c r="X116" s="72">
        <f>IF('Indicator Data'!CF119="No data","x",ROUND(IF('Indicator Data'!CF119&gt;X$195,0,IF('Indicator Data'!CF119&lt;X$194,10,(X$195-'Indicator Data'!CF119)/(X$195-X$194)*10)),1))</f>
        <v>8.6</v>
      </c>
      <c r="Y116" s="72">
        <f>IF('Indicator Data'!CG119="No data","x",ROUND(IF('Indicator Data'!CG119&gt;Y$195,10,IF('Indicator Data'!CG119&lt;Y$194,0,10-(Y$195-'Indicator Data'!CG119)/(Y$195-Y$194)*10)),1))</f>
        <v>0.5</v>
      </c>
      <c r="Z116" s="73">
        <f t="shared" si="20"/>
        <v>3.8</v>
      </c>
      <c r="AA116" s="74">
        <f t="shared" si="21"/>
        <v>4.0999999999999996</v>
      </c>
      <c r="AB116" s="177">
        <f>IF('Indicator Data'!CH119="No data","x",ROUND(IF('Indicator Data'!CH119&gt;AB$195,0,IF('Indicator Data'!CH119&lt;AB$194,10,(AB$195-'Indicator Data'!CH119)/(AB$195-AB$194)*10)),1))</f>
        <v>1.4</v>
      </c>
    </row>
    <row r="117" spans="1:28" s="2" customFormat="1" x14ac:dyDescent="0.3">
      <c r="A117" s="98" t="str">
        <f>'Indicator Data'!A120</f>
        <v>Montenegro</v>
      </c>
      <c r="B117" s="27" t="str">
        <f>'Indicator Data'!B120</f>
        <v>MNE</v>
      </c>
      <c r="C117" s="72">
        <f>IF('Indicator Data'!BR120="No data","x",ROUND(IF('Indicator Data'!BR120&gt;C$195,0,IF('Indicator Data'!BR120&lt;C$194,10,(C$195-'Indicator Data'!BR120)/(C$195-C$194)*10)),1))</f>
        <v>4</v>
      </c>
      <c r="D117" s="73">
        <f t="shared" si="13"/>
        <v>4</v>
      </c>
      <c r="E117" s="72">
        <f>IF('Indicator Data'!BT120="No data","x",ROUND(IF('Indicator Data'!BT120&gt;E$195,0,IF('Indicator Data'!BT120&lt;E$194,10,(E$195-'Indicator Data'!BT120)/(E$195-E$194)*10)),1))</f>
        <v>5.5</v>
      </c>
      <c r="F117" s="72">
        <f>IF('Indicator Data'!BS120="No data","x",ROUND(IF('Indicator Data'!BS120&gt;F$195,0,IF('Indicator Data'!BS120&lt;F$194,10,(F$195-'Indicator Data'!BS120)/(F$195-F$194)*10)),1))</f>
        <v>4.7</v>
      </c>
      <c r="G117" s="73">
        <f t="shared" si="14"/>
        <v>5.0999999999999996</v>
      </c>
      <c r="H117" s="74">
        <f t="shared" si="15"/>
        <v>4.5999999999999996</v>
      </c>
      <c r="I117" s="72">
        <f>IF('Indicator Data'!BV120="No data","x",ROUND(IF('Indicator Data'!BV120^2&gt;I$195,0,IF('Indicator Data'!BV120^2&lt;I$194,10,(I$195-'Indicator Data'!BV120^2)/(I$195-I$194)*10)),1))</f>
        <v>0.3</v>
      </c>
      <c r="J117" s="72">
        <f>IF(OR('Indicator Data'!BU120=0,'Indicator Data'!BU120="No data"),"x",ROUND(IF('Indicator Data'!BU120&gt;J$195,0,IF('Indicator Data'!BU120&lt;J$194,10,(J$195-'Indicator Data'!BU120)/(J$195-J$194)*10)),1))</f>
        <v>0</v>
      </c>
      <c r="K117" s="72">
        <f>IF('Indicator Data'!BW120="No data","x",ROUND(IF('Indicator Data'!BW120&gt;K$195,0,IF('Indicator Data'!BW120&lt;K$194,10,(K$195-'Indicator Data'!BW120)/(K$195-K$194)*10)),1))</f>
        <v>2.8</v>
      </c>
      <c r="L117" s="72">
        <f>IF('Indicator Data'!BX120="No data","x",ROUND(IF('Indicator Data'!BX120&gt;L$195,0,IF('Indicator Data'!BX120&lt;L$194,10,(L$195-'Indicator Data'!BX120)/(L$195-L$194)*10)),1))</f>
        <v>1</v>
      </c>
      <c r="M117" s="73">
        <f t="shared" si="16"/>
        <v>1</v>
      </c>
      <c r="N117" s="115">
        <f>IF('Indicator Data'!BY120="No data","x",'Indicator Data'!BY120/'Indicator Data'!CL120*100)</f>
        <v>81.784386617100367</v>
      </c>
      <c r="O117" s="72">
        <f t="shared" si="17"/>
        <v>1.8</v>
      </c>
      <c r="P117" s="72">
        <f>IF('Indicator Data'!BZ120="No data","x",ROUND(IF('Indicator Data'!BZ120&gt;P$195,0,IF('Indicator Data'!BZ120&lt;P$194,10,(P$195-'Indicator Data'!BZ120)/(P$195-P$194)*10)),1))</f>
        <v>0.2</v>
      </c>
      <c r="Q117" s="72">
        <f>IF('Indicator Data'!CA120="No data","x",ROUND(IF('Indicator Data'!CA120&gt;Q$195,0,IF('Indicator Data'!CA120&lt;Q$194,10,(Q$195-'Indicator Data'!CA120)/(Q$195-Q$194)*10)),1))</f>
        <v>0.6</v>
      </c>
      <c r="R117" s="73">
        <f t="shared" si="18"/>
        <v>0.9</v>
      </c>
      <c r="S117" s="72">
        <f>IF('Indicator Data'!CB120="No data","x",ROUND(IF('Indicator Data'!CB120&gt;S$195,0,IF('Indicator Data'!CB120&lt;S$194,10,(S$195-'Indicator Data'!CB120)/(S$195-S$194)*10)),1))</f>
        <v>4.2</v>
      </c>
      <c r="T117" s="115">
        <f>IF('Indicator Data'!CC120="No data","x",ROUND(IF('Indicator Data'!CC120&gt;T$195,0,IF('Indicator Data'!CC120&lt;T$194,10,(T$195-'Indicator Data'!CC120)/(T$195-T$194)*10)),1))</f>
        <v>2</v>
      </c>
      <c r="U117" s="115">
        <f>IF('Indicator Data'!CD120="No data","x",ROUND(IF('Indicator Data'!CD120&gt;U$195,0,IF('Indicator Data'!CD120&lt;U$194,10,(U$195-'Indicator Data'!CD120)/(U$195-U$194)*10)),1))</f>
        <v>2.7</v>
      </c>
      <c r="V117" s="115" t="str">
        <f>IF('Indicator Data'!CE120="No data","x",ROUND(IF('Indicator Data'!CE120&gt;V$195,0,IF('Indicator Data'!CE120&lt;V$194,10,(V$195-'Indicator Data'!CE120)/(V$195-V$194)*10)),1))</f>
        <v>x</v>
      </c>
      <c r="W117" s="72">
        <f t="shared" si="19"/>
        <v>2.35</v>
      </c>
      <c r="X117" s="72">
        <f>IF('Indicator Data'!CF120="No data","x",ROUND(IF('Indicator Data'!CF120&gt;X$195,0,IF('Indicator Data'!CF120&lt;X$194,10,(X$195-'Indicator Data'!CF120)/(X$195-X$194)*10)),1))</f>
        <v>5.6</v>
      </c>
      <c r="Y117" s="72">
        <f>IF('Indicator Data'!CG120="No data","x",ROUND(IF('Indicator Data'!CG120&gt;Y$195,10,IF('Indicator Data'!CG120&lt;Y$194,0,10-(Y$195-'Indicator Data'!CG120)/(Y$195-Y$194)*10)),1))</f>
        <v>0.1</v>
      </c>
      <c r="Z117" s="73">
        <f t="shared" si="20"/>
        <v>3.1</v>
      </c>
      <c r="AA117" s="74">
        <f t="shared" si="21"/>
        <v>1.7</v>
      </c>
      <c r="AB117" s="177">
        <f>IF('Indicator Data'!CH120="No data","x",ROUND(IF('Indicator Data'!CH120&gt;AB$195,0,IF('Indicator Data'!CH120&lt;AB$194,10,(AB$195-'Indicator Data'!CH120)/(AB$195-AB$194)*10)),1))</f>
        <v>5.3</v>
      </c>
    </row>
    <row r="118" spans="1:28" s="2" customFormat="1" x14ac:dyDescent="0.3">
      <c r="A118" s="98" t="str">
        <f>'Indicator Data'!A121</f>
        <v>Morocco</v>
      </c>
      <c r="B118" s="27" t="str">
        <f>'Indicator Data'!B121</f>
        <v>MAR</v>
      </c>
      <c r="C118" s="72">
        <f>IF('Indicator Data'!BR121="No data","x",ROUND(IF('Indicator Data'!BR121&gt;C$195,0,IF('Indicator Data'!BR121&lt;C$194,10,(C$195-'Indicator Data'!BR121)/(C$195-C$194)*10)),1))</f>
        <v>5.6</v>
      </c>
      <c r="D118" s="73">
        <f t="shared" si="13"/>
        <v>5.6</v>
      </c>
      <c r="E118" s="72">
        <f>IF('Indicator Data'!BT121="No data","x",ROUND(IF('Indicator Data'!BT121&gt;E$195,0,IF('Indicator Data'!BT121&lt;E$194,10,(E$195-'Indicator Data'!BT121)/(E$195-E$194)*10)),1))</f>
        <v>5.9</v>
      </c>
      <c r="F118" s="72">
        <f>IF('Indicator Data'!BS121="No data","x",ROUND(IF('Indicator Data'!BS121&gt;F$195,0,IF('Indicator Data'!BS121&lt;F$194,10,(F$195-'Indicator Data'!BS121)/(F$195-F$194)*10)),1))</f>
        <v>5.4</v>
      </c>
      <c r="G118" s="73">
        <f t="shared" si="14"/>
        <v>5.7</v>
      </c>
      <c r="H118" s="74">
        <f t="shared" si="15"/>
        <v>5.7</v>
      </c>
      <c r="I118" s="72">
        <f>IF('Indicator Data'!BV121="No data","x",ROUND(IF('Indicator Data'!BV121^2&gt;I$195,0,IF('Indicator Data'!BV121^2&lt;I$194,10,(I$195-'Indicator Data'!BV121^2)/(I$195-I$194)*10)),1))</f>
        <v>5</v>
      </c>
      <c r="J118" s="72">
        <f>IF(OR('Indicator Data'!BU121=0,'Indicator Data'!BU121="No data"),"x",ROUND(IF('Indicator Data'!BU121&gt;J$195,0,IF('Indicator Data'!BU121&lt;J$194,10,(J$195-'Indicator Data'!BU121)/(J$195-J$194)*10)),1))</f>
        <v>0</v>
      </c>
      <c r="K118" s="72">
        <f>IF('Indicator Data'!BW121="No data","x",ROUND(IF('Indicator Data'!BW121&gt;K$195,0,IF('Indicator Data'!BW121&lt;K$194,10,(K$195-'Indicator Data'!BW121)/(K$195-K$194)*10)),1))</f>
        <v>3.5</v>
      </c>
      <c r="L118" s="72">
        <f>IF('Indicator Data'!BX121="No data","x",ROUND(IF('Indicator Data'!BX121&gt;L$195,0,IF('Indicator Data'!BX121&lt;L$194,10,(L$195-'Indicator Data'!BX121)/(L$195-L$194)*10)),1))</f>
        <v>3.9</v>
      </c>
      <c r="M118" s="73">
        <f t="shared" si="16"/>
        <v>3.1</v>
      </c>
      <c r="N118" s="115">
        <f>IF('Indicator Data'!BY121="No data","x",'Indicator Data'!BY121/'Indicator Data'!CL121*100)</f>
        <v>29.128388976025093</v>
      </c>
      <c r="O118" s="72">
        <f t="shared" si="17"/>
        <v>7.2</v>
      </c>
      <c r="P118" s="72">
        <f>IF('Indicator Data'!BZ121="No data","x",ROUND(IF('Indicator Data'!BZ121&gt;P$195,0,IF('Indicator Data'!BZ121&lt;P$194,10,(P$195-'Indicator Data'!BZ121)/(P$195-P$194)*10)),1))</f>
        <v>1.3</v>
      </c>
      <c r="Q118" s="72">
        <f>IF('Indicator Data'!CA121="No data","x",ROUND(IF('Indicator Data'!CA121&gt;Q$195,0,IF('Indicator Data'!CA121&lt;Q$194,10,(Q$195-'Indicator Data'!CA121)/(Q$195-Q$194)*10)),1))</f>
        <v>2.6</v>
      </c>
      <c r="R118" s="73">
        <f t="shared" si="18"/>
        <v>3.7</v>
      </c>
      <c r="S118" s="72">
        <f>IF('Indicator Data'!CB121="No data","x",ROUND(IF('Indicator Data'!CB121&gt;S$195,0,IF('Indicator Data'!CB121&lt;S$194,10,(S$195-'Indicator Data'!CB121)/(S$195-S$194)*10)),1))</f>
        <v>8.1999999999999993</v>
      </c>
      <c r="T118" s="115">
        <f>IF('Indicator Data'!CC121="No data","x",ROUND(IF('Indicator Data'!CC121&gt;T$195,0,IF('Indicator Data'!CC121&lt;T$194,10,(T$195-'Indicator Data'!CC121)/(T$195-T$194)*10)),1))</f>
        <v>0</v>
      </c>
      <c r="U118" s="115">
        <f>IF('Indicator Data'!CD121="No data","x",ROUND(IF('Indicator Data'!CD121&gt;U$195,0,IF('Indicator Data'!CD121&lt;U$194,10,(U$195-'Indicator Data'!CD121)/(U$195-U$194)*10)),1))</f>
        <v>0</v>
      </c>
      <c r="V118" s="115">
        <f>IF('Indicator Data'!CE121="No data","x",ROUND(IF('Indicator Data'!CE121&gt;V$195,0,IF('Indicator Data'!CE121&lt;V$194,10,(V$195-'Indicator Data'!CE121)/(V$195-V$194)*10)),1))</f>
        <v>0</v>
      </c>
      <c r="W118" s="72">
        <f t="shared" si="19"/>
        <v>0</v>
      </c>
      <c r="X118" s="72">
        <f>IF('Indicator Data'!CF121="No data","x",ROUND(IF('Indicator Data'!CF121&gt;X$195,0,IF('Indicator Data'!CF121&lt;X$194,10,(X$195-'Indicator Data'!CF121)/(X$195-X$194)*10)),1))</f>
        <v>8.6</v>
      </c>
      <c r="Y118" s="72">
        <f>IF('Indicator Data'!CG121="No data","x",ROUND(IF('Indicator Data'!CG121&gt;Y$195,10,IF('Indicator Data'!CG121&lt;Y$194,0,10-(Y$195-'Indicator Data'!CG121)/(Y$195-Y$194)*10)),1))</f>
        <v>0.8</v>
      </c>
      <c r="Z118" s="73">
        <f t="shared" si="20"/>
        <v>4.4000000000000004</v>
      </c>
      <c r="AA118" s="74">
        <f t="shared" si="21"/>
        <v>3.7</v>
      </c>
      <c r="AB118" s="177">
        <f>IF('Indicator Data'!CH121="No data","x",ROUND(IF('Indicator Data'!CH121&gt;AB$195,0,IF('Indicator Data'!CH121&lt;AB$194,10,(AB$195-'Indicator Data'!CH121)/(AB$195-AB$194)*10)),1))</f>
        <v>2.5</v>
      </c>
    </row>
    <row r="119" spans="1:28" s="2" customFormat="1" x14ac:dyDescent="0.3">
      <c r="A119" s="98" t="str">
        <f>'Indicator Data'!A122</f>
        <v>Mozambique</v>
      </c>
      <c r="B119" s="27" t="str">
        <f>'Indicator Data'!B122</f>
        <v>MOZ</v>
      </c>
      <c r="C119" s="72">
        <f>IF('Indicator Data'!BR122="No data","x",ROUND(IF('Indicator Data'!BR122&gt;C$195,0,IF('Indicator Data'!BR122&lt;C$194,10,(C$195-'Indicator Data'!BR122)/(C$195-C$194)*10)),1))</f>
        <v>2.1</v>
      </c>
      <c r="D119" s="73">
        <f t="shared" si="13"/>
        <v>2.1</v>
      </c>
      <c r="E119" s="72">
        <f>IF('Indicator Data'!BT122="No data","x",ROUND(IF('Indicator Data'!BT122&gt;E$195,0,IF('Indicator Data'!BT122&lt;E$194,10,(E$195-'Indicator Data'!BT122)/(E$195-E$194)*10)),1))</f>
        <v>7.4</v>
      </c>
      <c r="F119" s="72">
        <f>IF('Indicator Data'!BS122="No data","x",ROUND(IF('Indicator Data'!BS122&gt;F$195,0,IF('Indicator Data'!BS122&lt;F$194,10,(F$195-'Indicator Data'!BS122)/(F$195-F$194)*10)),1))</f>
        <v>6.7</v>
      </c>
      <c r="G119" s="73">
        <f t="shared" si="14"/>
        <v>7.1</v>
      </c>
      <c r="H119" s="74">
        <f t="shared" si="15"/>
        <v>4.5999999999999996</v>
      </c>
      <c r="I119" s="72">
        <f>IF('Indicator Data'!BV122="No data","x",ROUND(IF('Indicator Data'!BV122^2&gt;I$195,0,IF('Indicator Data'!BV122^2&lt;I$194,10,(I$195-'Indicator Data'!BV122^2)/(I$195-I$194)*10)),1))</f>
        <v>6.9</v>
      </c>
      <c r="J119" s="72">
        <f>IF(OR('Indicator Data'!BU122=0,'Indicator Data'!BU122="No data"),"x",ROUND(IF('Indicator Data'!BU122&gt;J$195,0,IF('Indicator Data'!BU122&lt;J$194,10,(J$195-'Indicator Data'!BU122)/(J$195-J$194)*10)),1))</f>
        <v>7.3</v>
      </c>
      <c r="K119" s="72">
        <f>IF('Indicator Data'!BW122="No data","x",ROUND(IF('Indicator Data'!BW122&gt;K$195,0,IF('Indicator Data'!BW122&lt;K$194,10,(K$195-'Indicator Data'!BW122)/(K$195-K$194)*10)),1))</f>
        <v>9</v>
      </c>
      <c r="L119" s="72">
        <f>IF('Indicator Data'!BX122="No data","x",ROUND(IF('Indicator Data'!BX122&gt;L$195,0,IF('Indicator Data'!BX122&lt;L$194,10,(L$195-'Indicator Data'!BX122)/(L$195-L$194)*10)),1))</f>
        <v>7.8</v>
      </c>
      <c r="M119" s="73">
        <f t="shared" si="16"/>
        <v>7.8</v>
      </c>
      <c r="N119" s="115">
        <f>IF('Indicator Data'!BY122="No data","x",'Indicator Data'!BY122/'Indicator Data'!CL122*100)</f>
        <v>5.2137643378519289</v>
      </c>
      <c r="O119" s="72">
        <f t="shared" si="17"/>
        <v>9.6</v>
      </c>
      <c r="P119" s="72">
        <f>IF('Indicator Data'!BZ122="No data","x",ROUND(IF('Indicator Data'!BZ122&gt;P$195,0,IF('Indicator Data'!BZ122&lt;P$194,10,(P$195-'Indicator Data'!BZ122)/(P$195-P$194)*10)),1))</f>
        <v>7.8</v>
      </c>
      <c r="Q119" s="72">
        <f>IF('Indicator Data'!CA122="No data","x",ROUND(IF('Indicator Data'!CA122&gt;Q$195,0,IF('Indicator Data'!CA122&lt;Q$194,10,(Q$195-'Indicator Data'!CA122)/(Q$195-Q$194)*10)),1))</f>
        <v>8.9</v>
      </c>
      <c r="R119" s="73">
        <f t="shared" si="18"/>
        <v>8.8000000000000007</v>
      </c>
      <c r="S119" s="72">
        <f>IF('Indicator Data'!CB122="No data","x",ROUND(IF('Indicator Data'!CB122&gt;S$195,0,IF('Indicator Data'!CB122&lt;S$194,10,(S$195-'Indicator Data'!CB122)/(S$195-S$194)*10)),1))</f>
        <v>9.8000000000000007</v>
      </c>
      <c r="T119" s="115">
        <f>IF('Indicator Data'!CC122="No data","x",ROUND(IF('Indicator Data'!CC122&gt;T$195,0,IF('Indicator Data'!CC122&lt;T$194,10,(T$195-'Indicator Data'!CC122)/(T$195-T$194)*10)),1))</f>
        <v>3.2</v>
      </c>
      <c r="U119" s="115">
        <f>IF('Indicator Data'!CD122="No data","x",ROUND(IF('Indicator Data'!CD122&gt;U$195,0,IF('Indicator Data'!CD122&lt;U$194,10,(U$195-'Indicator Data'!CD122)/(U$195-U$194)*10)),1))</f>
        <v>9.1999999999999993</v>
      </c>
      <c r="V119" s="115">
        <f>IF('Indicator Data'!CE122="No data","x",ROUND(IF('Indicator Data'!CE122&gt;V$195,0,IF('Indicator Data'!CE122&lt;V$194,10,(V$195-'Indicator Data'!CE122)/(V$195-V$194)*10)),1))</f>
        <v>3.2</v>
      </c>
      <c r="W119" s="72">
        <f t="shared" si="19"/>
        <v>5.1999999999999993</v>
      </c>
      <c r="X119" s="72">
        <f>IF('Indicator Data'!CF122="No data","x",ROUND(IF('Indicator Data'!CF122&gt;X$195,0,IF('Indicator Data'!CF122&lt;X$194,10,(X$195-'Indicator Data'!CF122)/(X$195-X$194)*10)),1))</f>
        <v>10</v>
      </c>
      <c r="Y119" s="72">
        <f>IF('Indicator Data'!CG122="No data","x",ROUND(IF('Indicator Data'!CG122&gt;Y$195,10,IF('Indicator Data'!CG122&lt;Y$194,0,10-(Y$195-'Indicator Data'!CG122)/(Y$195-Y$194)*10)),1))</f>
        <v>3.2</v>
      </c>
      <c r="Z119" s="73">
        <f t="shared" si="20"/>
        <v>7.1</v>
      </c>
      <c r="AA119" s="74">
        <f t="shared" si="21"/>
        <v>7.9</v>
      </c>
      <c r="AB119" s="177">
        <f>IF('Indicator Data'!CH122="No data","x",ROUND(IF('Indicator Data'!CH122&gt;AB$195,0,IF('Indicator Data'!CH122&lt;AB$194,10,(AB$195-'Indicator Data'!CH122)/(AB$195-AB$194)*10)),1))</f>
        <v>4.7</v>
      </c>
    </row>
    <row r="120" spans="1:28" s="2" customFormat="1" x14ac:dyDescent="0.3">
      <c r="A120" s="98" t="str">
        <f>'Indicator Data'!A123</f>
        <v>Myanmar</v>
      </c>
      <c r="B120" s="27" t="str">
        <f>'Indicator Data'!B123</f>
        <v>MMR</v>
      </c>
      <c r="C120" s="72">
        <f>IF('Indicator Data'!BR123="No data","x",ROUND(IF('Indicator Data'!BR123&gt;C$195,0,IF('Indicator Data'!BR123&lt;C$194,10,(C$195-'Indicator Data'!BR123)/(C$195-C$194)*10)),1))</f>
        <v>7.1</v>
      </c>
      <c r="D120" s="73">
        <f t="shared" si="13"/>
        <v>7.1</v>
      </c>
      <c r="E120" s="72">
        <f>IF('Indicator Data'!BT123="No data","x",ROUND(IF('Indicator Data'!BT123&gt;E$195,0,IF('Indicator Data'!BT123&lt;E$194,10,(E$195-'Indicator Data'!BT123)/(E$195-E$194)*10)),1))</f>
        <v>7.1</v>
      </c>
      <c r="F120" s="72">
        <f>IF('Indicator Data'!BS123="No data","x",ROUND(IF('Indicator Data'!BS123&gt;F$195,0,IF('Indicator Data'!BS123&lt;F$194,10,(F$195-'Indicator Data'!BS123)/(F$195-F$194)*10)),1))</f>
        <v>7.1</v>
      </c>
      <c r="G120" s="73">
        <f t="shared" si="14"/>
        <v>7.1</v>
      </c>
      <c r="H120" s="74">
        <f t="shared" si="15"/>
        <v>7.1</v>
      </c>
      <c r="I120" s="72">
        <f>IF('Indicator Data'!BV123="No data","x",ROUND(IF('Indicator Data'!BV123^2&gt;I$195,0,IF('Indicator Data'!BV123^2&lt;I$194,10,(I$195-'Indicator Data'!BV123^2)/(I$195-I$194)*10)),1))</f>
        <v>4.7</v>
      </c>
      <c r="J120" s="72">
        <f>IF(OR('Indicator Data'!BU123=0,'Indicator Data'!BU123="No data"),"x",ROUND(IF('Indicator Data'!BU123&gt;J$195,0,IF('Indicator Data'!BU123&lt;J$194,10,(J$195-'Indicator Data'!BU123)/(J$195-J$194)*10)),1))</f>
        <v>3</v>
      </c>
      <c r="K120" s="72">
        <f>IF('Indicator Data'!BW123="No data","x",ROUND(IF('Indicator Data'!BW123&gt;K$195,0,IF('Indicator Data'!BW123&lt;K$194,10,(K$195-'Indicator Data'!BW123)/(K$195-K$194)*10)),1))</f>
        <v>6.9</v>
      </c>
      <c r="L120" s="72">
        <f>IF('Indicator Data'!BX123="No data","x",ROUND(IF('Indicator Data'!BX123&gt;L$195,0,IF('Indicator Data'!BX123&lt;L$194,10,(L$195-'Indicator Data'!BX123)/(L$195-L$194)*10)),1))</f>
        <v>4.4000000000000004</v>
      </c>
      <c r="M120" s="73">
        <f t="shared" si="16"/>
        <v>4.8</v>
      </c>
      <c r="N120" s="115">
        <f>IF('Indicator Data'!BY123="No data","x",'Indicator Data'!BY123/'Indicator Data'!CL123*100)</f>
        <v>7.1943547276094835</v>
      </c>
      <c r="O120" s="72">
        <f t="shared" si="17"/>
        <v>9.4</v>
      </c>
      <c r="P120" s="72">
        <f>IF('Indicator Data'!BZ123="No data","x",ROUND(IF('Indicator Data'!BZ123&gt;P$195,0,IF('Indicator Data'!BZ123&lt;P$194,10,(P$195-'Indicator Data'!BZ123)/(P$195-P$194)*10)),1))</f>
        <v>4</v>
      </c>
      <c r="Q120" s="72">
        <f>IF('Indicator Data'!CA123="No data","x",ROUND(IF('Indicator Data'!CA123&gt;Q$195,0,IF('Indicator Data'!CA123&lt;Q$194,10,(Q$195-'Indicator Data'!CA123)/(Q$195-Q$194)*10)),1))</f>
        <v>3.6</v>
      </c>
      <c r="R120" s="73">
        <f t="shared" si="18"/>
        <v>5.7</v>
      </c>
      <c r="S120" s="72">
        <f>IF('Indicator Data'!CB123="No data","x",ROUND(IF('Indicator Data'!CB123&gt;S$195,0,IF('Indicator Data'!CB123&lt;S$194,10,(S$195-'Indicator Data'!CB123)/(S$195-S$194)*10)),1))</f>
        <v>7.8</v>
      </c>
      <c r="T120" s="115">
        <f>IF('Indicator Data'!CC123="No data","x",ROUND(IF('Indicator Data'!CC123&gt;T$195,0,IF('Indicator Data'!CC123&lt;T$194,10,(T$195-'Indicator Data'!CC123)/(T$195-T$194)*10)),1))</f>
        <v>1.7</v>
      </c>
      <c r="U120" s="115">
        <f>IF('Indicator Data'!CD123="No data","x",ROUND(IF('Indicator Data'!CD123&gt;U$195,0,IF('Indicator Data'!CD123&lt;U$194,10,(U$195-'Indicator Data'!CD123)/(U$195-U$194)*10)),1))</f>
        <v>3.2</v>
      </c>
      <c r="V120" s="115">
        <f>IF('Indicator Data'!CE123="No data","x",ROUND(IF('Indicator Data'!CE123&gt;V$195,0,IF('Indicator Data'!CE123&lt;V$194,10,(V$195-'Indicator Data'!CE123)/(V$195-V$194)*10)),1))</f>
        <v>1.7</v>
      </c>
      <c r="W120" s="72">
        <f t="shared" si="19"/>
        <v>2.2000000000000002</v>
      </c>
      <c r="X120" s="72">
        <f>IF('Indicator Data'!CF123="No data","x",ROUND(IF('Indicator Data'!CF123&gt;X$195,0,IF('Indicator Data'!CF123&lt;X$194,10,(X$195-'Indicator Data'!CF123)/(X$195-X$194)*10)),1))</f>
        <v>9.1999999999999993</v>
      </c>
      <c r="Y120" s="72">
        <f>IF('Indicator Data'!CG123="No data","x",ROUND(IF('Indicator Data'!CG123&gt;Y$195,10,IF('Indicator Data'!CG123&lt;Y$194,0,10-(Y$195-'Indicator Data'!CG123)/(Y$195-Y$194)*10)),1))</f>
        <v>2.8</v>
      </c>
      <c r="Z120" s="73">
        <f t="shared" si="20"/>
        <v>5.5</v>
      </c>
      <c r="AA120" s="74">
        <f t="shared" si="21"/>
        <v>5.3</v>
      </c>
      <c r="AB120" s="177">
        <f>IF('Indicator Data'!CH123="No data","x",ROUND(IF('Indicator Data'!CH123&gt;AB$195,0,IF('Indicator Data'!CH123&lt;AB$194,10,(AB$195-'Indicator Data'!CH123)/(AB$195-AB$194)*10)),1))</f>
        <v>3.4</v>
      </c>
    </row>
    <row r="121" spans="1:28" s="2" customFormat="1" x14ac:dyDescent="0.3">
      <c r="A121" s="98" t="str">
        <f>'Indicator Data'!A124</f>
        <v>Namibia</v>
      </c>
      <c r="B121" s="27" t="str">
        <f>'Indicator Data'!B124</f>
        <v>NAM</v>
      </c>
      <c r="C121" s="72">
        <f>IF('Indicator Data'!BR124="No data","x",ROUND(IF('Indicator Data'!BR124&gt;C$195,0,IF('Indicator Data'!BR124&lt;C$194,10,(C$195-'Indicator Data'!BR124)/(C$195-C$194)*10)),1))</f>
        <v>4.3</v>
      </c>
      <c r="D121" s="73">
        <f t="shared" si="13"/>
        <v>4.3</v>
      </c>
      <c r="E121" s="72">
        <f>IF('Indicator Data'!BT124="No data","x",ROUND(IF('Indicator Data'!BT124&gt;E$195,0,IF('Indicator Data'!BT124&lt;E$194,10,(E$195-'Indicator Data'!BT124)/(E$195-E$194)*10)),1))</f>
        <v>4.8</v>
      </c>
      <c r="F121" s="72">
        <f>IF('Indicator Data'!BS124="No data","x",ROUND(IF('Indicator Data'!BS124&gt;F$195,0,IF('Indicator Data'!BS124&lt;F$194,10,(F$195-'Indicator Data'!BS124)/(F$195-F$194)*10)),1))</f>
        <v>4.8</v>
      </c>
      <c r="G121" s="73">
        <f t="shared" si="14"/>
        <v>4.8</v>
      </c>
      <c r="H121" s="74">
        <f t="shared" si="15"/>
        <v>4.5999999999999996</v>
      </c>
      <c r="I121" s="72" t="str">
        <f>IF('Indicator Data'!BV124="No data","x",ROUND(IF('Indicator Data'!BV124^2&gt;I$195,0,IF('Indicator Data'!BV124^2&lt;I$194,10,(I$195-'Indicator Data'!BV124^2)/(I$195-I$194)*10)),1))</f>
        <v>x</v>
      </c>
      <c r="J121" s="72">
        <f>IF(OR('Indicator Data'!BU124=0,'Indicator Data'!BU124="No data"),"x",ROUND(IF('Indicator Data'!BU124&gt;J$195,0,IF('Indicator Data'!BU124&lt;J$194,10,(J$195-'Indicator Data'!BU124)/(J$195-J$194)*10)),1))</f>
        <v>4.7</v>
      </c>
      <c r="K121" s="72">
        <f>IF('Indicator Data'!BW124="No data","x",ROUND(IF('Indicator Data'!BW124&gt;K$195,0,IF('Indicator Data'!BW124&lt;K$194,10,(K$195-'Indicator Data'!BW124)/(K$195-K$194)*10)),1))</f>
        <v>4.9000000000000004</v>
      </c>
      <c r="L121" s="72">
        <f>IF('Indicator Data'!BX124="No data","x",ROUND(IF('Indicator Data'!BX124&gt;L$195,0,IF('Indicator Data'!BX124&lt;L$194,10,(L$195-'Indicator Data'!BX124)/(L$195-L$194)*10)),1))</f>
        <v>4.5</v>
      </c>
      <c r="M121" s="73">
        <f t="shared" si="16"/>
        <v>4.7</v>
      </c>
      <c r="N121" s="115">
        <f>IF('Indicator Data'!BY124="No data","x",'Indicator Data'!BY124/'Indicator Data'!CL124*100)</f>
        <v>7.0449051974395411</v>
      </c>
      <c r="O121" s="72">
        <f t="shared" si="17"/>
        <v>9.4</v>
      </c>
      <c r="P121" s="72">
        <f>IF('Indicator Data'!BZ124="No data","x",ROUND(IF('Indicator Data'!BZ124&gt;P$195,0,IF('Indicator Data'!BZ124&lt;P$194,10,(P$195-'Indicator Data'!BZ124)/(P$195-P$194)*10)),1))</f>
        <v>7.3</v>
      </c>
      <c r="Q121" s="72">
        <f>IF('Indicator Data'!CA124="No data","x",ROUND(IF('Indicator Data'!CA124&gt;Q$195,0,IF('Indicator Data'!CA124&lt;Q$194,10,(Q$195-'Indicator Data'!CA124)/(Q$195-Q$194)*10)),1))</f>
        <v>3.5</v>
      </c>
      <c r="R121" s="73">
        <f t="shared" si="18"/>
        <v>6.7</v>
      </c>
      <c r="S121" s="72" t="str">
        <f>IF('Indicator Data'!CB124="No data","x",ROUND(IF('Indicator Data'!CB124&gt;S$195,0,IF('Indicator Data'!CB124&lt;S$194,10,(S$195-'Indicator Data'!CB124)/(S$195-S$194)*10)),1))</f>
        <v>x</v>
      </c>
      <c r="T121" s="115">
        <f>IF('Indicator Data'!CC124="No data","x",ROUND(IF('Indicator Data'!CC124&gt;T$195,0,IF('Indicator Data'!CC124&lt;T$194,10,(T$195-'Indicator Data'!CC124)/(T$195-T$194)*10)),1))</f>
        <v>1.9</v>
      </c>
      <c r="U121" s="115">
        <f>IF('Indicator Data'!CD124="No data","x",ROUND(IF('Indicator Data'!CD124&gt;U$195,0,IF('Indicator Data'!CD124&lt;U$194,10,(U$195-'Indicator Data'!CD124)/(U$195-U$194)*10)),1))</f>
        <v>10</v>
      </c>
      <c r="V121" s="115">
        <f>IF('Indicator Data'!CE124="No data","x",ROUND(IF('Indicator Data'!CE124&gt;V$195,0,IF('Indicator Data'!CE124&lt;V$194,10,(V$195-'Indicator Data'!CE124)/(V$195-V$194)*10)),1))</f>
        <v>5.4</v>
      </c>
      <c r="W121" s="72">
        <f t="shared" si="19"/>
        <v>5.7666666666666666</v>
      </c>
      <c r="X121" s="72">
        <f>IF('Indicator Data'!CF124="No data","x",ROUND(IF('Indicator Data'!CF124&gt;X$195,0,IF('Indicator Data'!CF124&lt;X$194,10,(X$195-'Indicator Data'!CF124)/(X$195-X$194)*10)),1))</f>
        <v>6.9</v>
      </c>
      <c r="Y121" s="72">
        <f>IF('Indicator Data'!CG124="No data","x",ROUND(IF('Indicator Data'!CG124&gt;Y$195,10,IF('Indicator Data'!CG124&lt;Y$194,0,10-(Y$195-'Indicator Data'!CG124)/(Y$195-Y$194)*10)),1))</f>
        <v>2.2000000000000002</v>
      </c>
      <c r="Z121" s="73">
        <f t="shared" si="20"/>
        <v>5</v>
      </c>
      <c r="AA121" s="74">
        <f t="shared" si="21"/>
        <v>5.5</v>
      </c>
      <c r="AB121" s="177">
        <f>IF('Indicator Data'!CH124="No data","x",ROUND(IF('Indicator Data'!CH124&gt;AB$195,0,IF('Indicator Data'!CH124&lt;AB$194,10,(AB$195-'Indicator Data'!CH124)/(AB$195-AB$194)*10)),1))</f>
        <v>5.3</v>
      </c>
    </row>
    <row r="122" spans="1:28" s="2" customFormat="1" x14ac:dyDescent="0.3">
      <c r="A122" s="98" t="str">
        <f>'Indicator Data'!A125</f>
        <v>Nauru</v>
      </c>
      <c r="B122" s="27" t="str">
        <f>'Indicator Data'!B125</f>
        <v>NRU</v>
      </c>
      <c r="C122" s="72">
        <f>IF('Indicator Data'!BR125="No data","x",ROUND(IF('Indicator Data'!BR125&gt;C$195,0,IF('Indicator Data'!BR125&lt;C$194,10,(C$195-'Indicator Data'!BR125)/(C$195-C$194)*10)),1))</f>
        <v>8.1</v>
      </c>
      <c r="D122" s="73">
        <f t="shared" si="13"/>
        <v>8.1</v>
      </c>
      <c r="E122" s="72" t="str">
        <f>IF('Indicator Data'!BT125="No data","x",ROUND(IF('Indicator Data'!BT125&gt;E$195,0,IF('Indicator Data'!BT125&lt;E$194,10,(E$195-'Indicator Data'!BT125)/(E$195-E$194)*10)),1))</f>
        <v>x</v>
      </c>
      <c r="F122" s="72">
        <f>IF('Indicator Data'!BS125="No data","x",ROUND(IF('Indicator Data'!BS125&gt;F$195,0,IF('Indicator Data'!BS125&lt;F$194,10,(F$195-'Indicator Data'!BS125)/(F$195-F$194)*10)),1))</f>
        <v>5.2</v>
      </c>
      <c r="G122" s="73">
        <f t="shared" si="14"/>
        <v>5.2</v>
      </c>
      <c r="H122" s="74">
        <f t="shared" si="15"/>
        <v>6.7</v>
      </c>
      <c r="I122" s="72" t="str">
        <f>IF('Indicator Data'!BV125="No data","x",ROUND(IF('Indicator Data'!BV125^2&gt;I$195,0,IF('Indicator Data'!BV125^2&lt;I$194,10,(I$195-'Indicator Data'!BV125^2)/(I$195-I$194)*10)),1))</f>
        <v>x</v>
      </c>
      <c r="J122" s="72">
        <f>IF(OR('Indicator Data'!BU125=0,'Indicator Data'!BU125="No data"),"x",ROUND(IF('Indicator Data'!BU125&gt;J$195,0,IF('Indicator Data'!BU125&lt;J$194,10,(J$195-'Indicator Data'!BU125)/(J$195-J$194)*10)),1))</f>
        <v>0</v>
      </c>
      <c r="K122" s="72">
        <f>IF('Indicator Data'!BW125="No data","x",ROUND(IF('Indicator Data'!BW125&gt;K$195,0,IF('Indicator Data'!BW125&lt;K$194,10,(K$195-'Indicator Data'!BW125)/(K$195-K$194)*10)),1))</f>
        <v>4.3</v>
      </c>
      <c r="L122" s="72">
        <f>IF('Indicator Data'!BX125="No data","x",ROUND(IF('Indicator Data'!BX125&gt;L$195,0,IF('Indicator Data'!BX125&lt;L$194,10,(L$195-'Indicator Data'!BX125)/(L$195-L$194)*10)),1))</f>
        <v>5.4</v>
      </c>
      <c r="M122" s="73">
        <f t="shared" si="16"/>
        <v>3.2</v>
      </c>
      <c r="N122" s="115">
        <f>IF('Indicator Data'!BY125="No data","x",'Indicator Data'!BY125/'Indicator Data'!CL125*100)</f>
        <v>219.04761904761907</v>
      </c>
      <c r="O122" s="72">
        <f t="shared" si="17"/>
        <v>0</v>
      </c>
      <c r="P122" s="72">
        <f>IF('Indicator Data'!BZ125="No data","x",ROUND(IF('Indicator Data'!BZ125&gt;P$195,0,IF('Indicator Data'!BZ125&lt;P$194,10,(P$195-'Indicator Data'!BZ125)/(P$195-P$194)*10)),1))</f>
        <v>3.8</v>
      </c>
      <c r="Q122" s="72">
        <f>IF('Indicator Data'!CA125="No data","x",ROUND(IF('Indicator Data'!CA125&gt;Q$195,0,IF('Indicator Data'!CA125&lt;Q$194,10,(Q$195-'Indicator Data'!CA125)/(Q$195-Q$194)*10)),1))</f>
        <v>0.1</v>
      </c>
      <c r="R122" s="73">
        <f t="shared" si="18"/>
        <v>1.3</v>
      </c>
      <c r="S122" s="72">
        <f>IF('Indicator Data'!CB125="No data","x",ROUND(IF('Indicator Data'!CB125&gt;S$195,0,IF('Indicator Data'!CB125&lt;S$194,10,(S$195-'Indicator Data'!CB125)/(S$195-S$194)*10)),1))</f>
        <v>6.9</v>
      </c>
      <c r="T122" s="115">
        <f>IF('Indicator Data'!CC125="No data","x",ROUND(IF('Indicator Data'!CC125&gt;T$195,0,IF('Indicator Data'!CC125&lt;T$194,10,(T$195-'Indicator Data'!CC125)/(T$195-T$194)*10)),1))</f>
        <v>2</v>
      </c>
      <c r="U122" s="115">
        <f>IF('Indicator Data'!CD125="No data","x",ROUND(IF('Indicator Data'!CD125&gt;U$195,0,IF('Indicator Data'!CD125&lt;U$194,10,(U$195-'Indicator Data'!CD125)/(U$195-U$194)*10)),1))</f>
        <v>0.8</v>
      </c>
      <c r="V122" s="115" t="str">
        <f>IF('Indicator Data'!CE125="No data","x",ROUND(IF('Indicator Data'!CE125&gt;V$195,0,IF('Indicator Data'!CE125&lt;V$194,10,(V$195-'Indicator Data'!CE125)/(V$195-V$194)*10)),1))</f>
        <v>x</v>
      </c>
      <c r="W122" s="72">
        <f t="shared" si="19"/>
        <v>1.4</v>
      </c>
      <c r="X122" s="72">
        <f>IF('Indicator Data'!CF125="No data","x",ROUND(IF('Indicator Data'!CF125&gt;X$195,0,IF('Indicator Data'!CF125&lt;X$194,10,(X$195-'Indicator Data'!CF125)/(X$195-X$194)*10)),1))</f>
        <v>5.9</v>
      </c>
      <c r="Y122" s="72" t="str">
        <f>IF('Indicator Data'!CG125="No data","x",ROUND(IF('Indicator Data'!CG125&gt;Y$195,10,IF('Indicator Data'!CG125&lt;Y$194,0,10-(Y$195-'Indicator Data'!CG125)/(Y$195-Y$194)*10)),1))</f>
        <v>x</v>
      </c>
      <c r="Z122" s="73">
        <f t="shared" si="20"/>
        <v>4.7</v>
      </c>
      <c r="AA122" s="74">
        <f t="shared" si="21"/>
        <v>3.1</v>
      </c>
      <c r="AB122" s="177">
        <f>IF('Indicator Data'!CH125="No data","x",ROUND(IF('Indicator Data'!CH125&gt;AB$195,0,IF('Indicator Data'!CH125&lt;AB$194,10,(AB$195-'Indicator Data'!CH125)/(AB$195-AB$194)*10)),1))</f>
        <v>6.6</v>
      </c>
    </row>
    <row r="123" spans="1:28" s="2" customFormat="1" x14ac:dyDescent="0.3">
      <c r="A123" s="98" t="str">
        <f>'Indicator Data'!A126</f>
        <v>Nepal</v>
      </c>
      <c r="B123" s="27" t="str">
        <f>'Indicator Data'!B126</f>
        <v>NPL</v>
      </c>
      <c r="C123" s="72">
        <f>IF('Indicator Data'!BR126="No data","x",ROUND(IF('Indicator Data'!BR126&gt;C$195,0,IF('Indicator Data'!BR126&lt;C$194,10,(C$195-'Indicator Data'!BR126)/(C$195-C$194)*10)),1))</f>
        <v>5.4</v>
      </c>
      <c r="D123" s="73">
        <f t="shared" si="13"/>
        <v>5.4</v>
      </c>
      <c r="E123" s="72">
        <f>IF('Indicator Data'!BT126="No data","x",ROUND(IF('Indicator Data'!BT126&gt;E$195,0,IF('Indicator Data'!BT126&lt;E$194,10,(E$195-'Indicator Data'!BT126)/(E$195-E$194)*10)),1))</f>
        <v>6.6</v>
      </c>
      <c r="F123" s="72">
        <f>IF('Indicator Data'!BS126="No data","x",ROUND(IF('Indicator Data'!BS126&gt;F$195,0,IF('Indicator Data'!BS126&lt;F$194,10,(F$195-'Indicator Data'!BS126)/(F$195-F$194)*10)),1))</f>
        <v>6.8</v>
      </c>
      <c r="G123" s="73">
        <f t="shared" si="14"/>
        <v>6.7</v>
      </c>
      <c r="H123" s="74">
        <f t="shared" si="15"/>
        <v>6.1</v>
      </c>
      <c r="I123" s="72">
        <f>IF('Indicator Data'!BV126="No data","x",ROUND(IF('Indicator Data'!BV126^2&gt;I$195,0,IF('Indicator Data'!BV126^2&lt;I$194,10,(I$195-'Indicator Data'!BV126^2)/(I$195-I$194)*10)),1))</f>
        <v>5.9</v>
      </c>
      <c r="J123" s="72">
        <f>IF(OR('Indicator Data'!BU126=0,'Indicator Data'!BU126="No data"),"x",ROUND(IF('Indicator Data'!BU126&gt;J$195,0,IF('Indicator Data'!BU126&lt;J$194,10,(J$195-'Indicator Data'!BU126)/(J$195-J$194)*10)),1))</f>
        <v>0.4</v>
      </c>
      <c r="K123" s="72">
        <f>IF('Indicator Data'!BW126="No data","x",ROUND(IF('Indicator Data'!BW126&gt;K$195,0,IF('Indicator Data'!BW126&lt;K$194,10,(K$195-'Indicator Data'!BW126)/(K$195-K$194)*10)),1))</f>
        <v>6.6</v>
      </c>
      <c r="L123" s="72">
        <f>IF('Indicator Data'!BX126="No data","x",ROUND(IF('Indicator Data'!BX126&gt;L$195,0,IF('Indicator Data'!BX126&lt;L$194,10,(L$195-'Indicator Data'!BX126)/(L$195-L$194)*10)),1))</f>
        <v>3.1</v>
      </c>
      <c r="M123" s="73">
        <f t="shared" si="16"/>
        <v>4</v>
      </c>
      <c r="N123" s="115">
        <f>IF('Indicator Data'!BY126="No data","x",'Indicator Data'!BY126/'Indicator Data'!CL126*100)</f>
        <v>15.347052668294383</v>
      </c>
      <c r="O123" s="72">
        <f t="shared" si="17"/>
        <v>8.6</v>
      </c>
      <c r="P123" s="72">
        <f>IF('Indicator Data'!BZ126="No data","x",ROUND(IF('Indicator Data'!BZ126&gt;P$195,0,IF('Indicator Data'!BZ126&lt;P$194,10,(P$195-'Indicator Data'!BZ126)/(P$195-P$194)*10)),1))</f>
        <v>4.2</v>
      </c>
      <c r="Q123" s="72">
        <f>IF('Indicator Data'!CA126="No data","x",ROUND(IF('Indicator Data'!CA126&gt;Q$195,0,IF('Indicator Data'!CA126&lt;Q$194,10,(Q$195-'Indicator Data'!CA126)/(Q$195-Q$194)*10)),1))</f>
        <v>2.2000000000000002</v>
      </c>
      <c r="R123" s="73">
        <f t="shared" si="18"/>
        <v>5</v>
      </c>
      <c r="S123" s="72">
        <f>IF('Indicator Data'!CB126="No data","x",ROUND(IF('Indicator Data'!CB126&gt;S$195,0,IF('Indicator Data'!CB126&lt;S$194,10,(S$195-'Indicator Data'!CB126)/(S$195-S$194)*10)),1))</f>
        <v>8.4</v>
      </c>
      <c r="T123" s="115">
        <f>IF('Indicator Data'!CC126="No data","x",ROUND(IF('Indicator Data'!CC126&gt;T$195,0,IF('Indicator Data'!CC126&lt;T$194,10,(T$195-'Indicator Data'!CC126)/(T$195-T$194)*10)),1))</f>
        <v>1.5</v>
      </c>
      <c r="U123" s="115">
        <f>IF('Indicator Data'!CD126="No data","x",ROUND(IF('Indicator Data'!CD126&gt;U$195,0,IF('Indicator Data'!CD126&lt;U$194,10,(U$195-'Indicator Data'!CD126)/(U$195-U$194)*10)),1))</f>
        <v>6.8</v>
      </c>
      <c r="V123" s="115">
        <f>IF('Indicator Data'!CE126="No data","x",ROUND(IF('Indicator Data'!CE126&gt;V$195,0,IF('Indicator Data'!CE126&lt;V$194,10,(V$195-'Indicator Data'!CE126)/(V$195-V$194)*10)),1))</f>
        <v>3.2</v>
      </c>
      <c r="W123" s="72">
        <f t="shared" si="19"/>
        <v>3.8333333333333335</v>
      </c>
      <c r="X123" s="72">
        <f>IF('Indicator Data'!CF126="No data","x",ROUND(IF('Indicator Data'!CF126&gt;X$195,0,IF('Indicator Data'!CF126&lt;X$194,10,(X$195-'Indicator Data'!CF126)/(X$195-X$194)*10)),1))</f>
        <v>9.6</v>
      </c>
      <c r="Y123" s="72">
        <f>IF('Indicator Data'!CG126="No data","x",ROUND(IF('Indicator Data'!CG126&gt;Y$195,10,IF('Indicator Data'!CG126&lt;Y$194,0,10-(Y$195-'Indicator Data'!CG126)/(Y$195-Y$194)*10)),1))</f>
        <v>2.1</v>
      </c>
      <c r="Z123" s="73">
        <f t="shared" si="20"/>
        <v>6</v>
      </c>
      <c r="AA123" s="74">
        <f t="shared" si="21"/>
        <v>5</v>
      </c>
      <c r="AB123" s="177">
        <f>IF('Indicator Data'!CH126="No data","x",ROUND(IF('Indicator Data'!CH126&gt;AB$195,0,IF('Indicator Data'!CH126&lt;AB$194,10,(AB$195-'Indicator Data'!CH126)/(AB$195-AB$194)*10)),1))</f>
        <v>7.7</v>
      </c>
    </row>
    <row r="124" spans="1:28" s="2" customFormat="1" x14ac:dyDescent="0.3">
      <c r="A124" s="98" t="str">
        <f>'Indicator Data'!A127</f>
        <v>Netherlands</v>
      </c>
      <c r="B124" s="27" t="str">
        <f>'Indicator Data'!B127</f>
        <v>NLD</v>
      </c>
      <c r="C124" s="72">
        <f>IF('Indicator Data'!BR127="No data","x",ROUND(IF('Indicator Data'!BR127&gt;C$195,0,IF('Indicator Data'!BR127&lt;C$194,10,(C$195-'Indicator Data'!BR127)/(C$195-C$194)*10)),1))</f>
        <v>1.7</v>
      </c>
      <c r="D124" s="73">
        <f t="shared" si="13"/>
        <v>1.7</v>
      </c>
      <c r="E124" s="72">
        <f>IF('Indicator Data'!BT127="No data","x",ROUND(IF('Indicator Data'!BT127&gt;E$195,0,IF('Indicator Data'!BT127&lt;E$194,10,(E$195-'Indicator Data'!BT127)/(E$195-E$194)*10)),1))</f>
        <v>1.8</v>
      </c>
      <c r="F124" s="72">
        <f>IF('Indicator Data'!BS127="No data","x",ROUND(IF('Indicator Data'!BS127&gt;F$195,0,IF('Indicator Data'!BS127&lt;F$194,10,(F$195-'Indicator Data'!BS127)/(F$195-F$194)*10)),1))</f>
        <v>1.3</v>
      </c>
      <c r="G124" s="73">
        <f t="shared" si="14"/>
        <v>1.6</v>
      </c>
      <c r="H124" s="74">
        <f t="shared" si="15"/>
        <v>1.7</v>
      </c>
      <c r="I124" s="72" t="str">
        <f>IF('Indicator Data'!BV127="No data","x",ROUND(IF('Indicator Data'!BV127^2&gt;I$195,0,IF('Indicator Data'!BV127^2&lt;I$194,10,(I$195-'Indicator Data'!BV127^2)/(I$195-I$194)*10)),1))</f>
        <v>x</v>
      </c>
      <c r="J124" s="72">
        <f>IF(OR('Indicator Data'!BU127=0,'Indicator Data'!BU127="No data"),"x",ROUND(IF('Indicator Data'!BU127&gt;J$195,0,IF('Indicator Data'!BU127&lt;J$194,10,(J$195-'Indicator Data'!BU127)/(J$195-J$194)*10)),1))</f>
        <v>0</v>
      </c>
      <c r="K124" s="72">
        <f>IF('Indicator Data'!BW127="No data","x",ROUND(IF('Indicator Data'!BW127&gt;K$195,0,IF('Indicator Data'!BW127&lt;K$194,10,(K$195-'Indicator Data'!BW127)/(K$195-K$194)*10)),1))</f>
        <v>0.5</v>
      </c>
      <c r="L124" s="72">
        <f>IF('Indicator Data'!BX127="No data","x",ROUND(IF('Indicator Data'!BX127&gt;L$195,0,IF('Indicator Data'!BX127&lt;L$194,10,(L$195-'Indicator Data'!BX127)/(L$195-L$194)*10)),1))</f>
        <v>3.9</v>
      </c>
      <c r="M124" s="73">
        <f t="shared" si="16"/>
        <v>1.5</v>
      </c>
      <c r="N124" s="115">
        <f>IF('Indicator Data'!BY127="No data","x",'Indicator Data'!BY127/'Indicator Data'!CL127*100)</f>
        <v>622.59116513489471</v>
      </c>
      <c r="O124" s="72">
        <f t="shared" si="17"/>
        <v>0</v>
      </c>
      <c r="P124" s="72">
        <f>IF('Indicator Data'!BZ127="No data","x",ROUND(IF('Indicator Data'!BZ127&gt;P$195,0,IF('Indicator Data'!BZ127&lt;P$194,10,(P$195-'Indicator Data'!BZ127)/(P$195-P$194)*10)),1))</f>
        <v>0.3</v>
      </c>
      <c r="Q124" s="72">
        <f>IF('Indicator Data'!CA127="No data","x",ROUND(IF('Indicator Data'!CA127&gt;Q$195,0,IF('Indicator Data'!CA127&lt;Q$194,10,(Q$195-'Indicator Data'!CA127)/(Q$195-Q$194)*10)),1))</f>
        <v>0</v>
      </c>
      <c r="R124" s="73">
        <f t="shared" si="18"/>
        <v>0.1</v>
      </c>
      <c r="S124" s="72">
        <f>IF('Indicator Data'!CB127="No data","x",ROUND(IF('Indicator Data'!CB127&gt;S$195,0,IF('Indicator Data'!CB127&lt;S$194,10,(S$195-'Indicator Data'!CB127)/(S$195-S$194)*10)),1))</f>
        <v>1.2</v>
      </c>
      <c r="T124" s="115">
        <f>IF('Indicator Data'!CC127="No data","x",ROUND(IF('Indicator Data'!CC127&gt;T$195,0,IF('Indicator Data'!CC127&lt;T$194,10,(T$195-'Indicator Data'!CC127)/(T$195-T$194)*10)),1))</f>
        <v>0.8</v>
      </c>
      <c r="U124" s="115">
        <f>IF('Indicator Data'!CD127="No data","x",ROUND(IF('Indicator Data'!CD127&gt;U$195,0,IF('Indicator Data'!CD127&lt;U$194,10,(U$195-'Indicator Data'!CD127)/(U$195-U$194)*10)),1))</f>
        <v>1.5</v>
      </c>
      <c r="V124" s="115">
        <f>IF('Indicator Data'!CE127="No data","x",ROUND(IF('Indicator Data'!CE127&gt;V$195,0,IF('Indicator Data'!CE127&lt;V$194,10,(V$195-'Indicator Data'!CE127)/(V$195-V$194)*10)),1))</f>
        <v>1</v>
      </c>
      <c r="W124" s="72">
        <f t="shared" si="19"/>
        <v>1.0999999999999999</v>
      </c>
      <c r="X124" s="72">
        <f>IF('Indicator Data'!CF127="No data","x",ROUND(IF('Indicator Data'!CF127&gt;X$195,0,IF('Indicator Data'!CF127&lt;X$194,10,(X$195-'Indicator Data'!CF127)/(X$195-X$194)*10)),1))</f>
        <v>0</v>
      </c>
      <c r="Y124" s="72">
        <f>IF('Indicator Data'!CG127="No data","x",ROUND(IF('Indicator Data'!CG127&gt;Y$195,10,IF('Indicator Data'!CG127&lt;Y$194,0,10-(Y$195-'Indicator Data'!CG127)/(Y$195-Y$194)*10)),1))</f>
        <v>0.1</v>
      </c>
      <c r="Z124" s="73">
        <f t="shared" si="20"/>
        <v>0.6</v>
      </c>
      <c r="AA124" s="74">
        <f t="shared" si="21"/>
        <v>0.7</v>
      </c>
      <c r="AB124" s="177">
        <f>IF('Indicator Data'!CH127="No data","x",ROUND(IF('Indicator Data'!CH127&gt;AB$195,0,IF('Indicator Data'!CH127&lt;AB$194,10,(AB$195-'Indicator Data'!CH127)/(AB$195-AB$194)*10)),1))</f>
        <v>1.1000000000000001</v>
      </c>
    </row>
    <row r="125" spans="1:28" s="2" customFormat="1" x14ac:dyDescent="0.3">
      <c r="A125" s="98" t="str">
        <f>'Indicator Data'!A128</f>
        <v>New Zealand</v>
      </c>
      <c r="B125" s="27" t="str">
        <f>'Indicator Data'!B128</f>
        <v>NZL</v>
      </c>
      <c r="C125" s="72">
        <f>IF('Indicator Data'!BR128="No data","x",ROUND(IF('Indicator Data'!BR128&gt;C$195,0,IF('Indicator Data'!BR128&lt;C$194,10,(C$195-'Indicator Data'!BR128)/(C$195-C$194)*10)),1))</f>
        <v>2.6</v>
      </c>
      <c r="D125" s="73">
        <f t="shared" si="13"/>
        <v>2.6</v>
      </c>
      <c r="E125" s="72">
        <f>IF('Indicator Data'!BT128="No data","x",ROUND(IF('Indicator Data'!BT128&gt;E$195,0,IF('Indicator Data'!BT128&lt;E$194,10,(E$195-'Indicator Data'!BT128)/(E$195-E$194)*10)),1))</f>
        <v>1.3</v>
      </c>
      <c r="F125" s="72">
        <f>IF('Indicator Data'!BS128="No data","x",ROUND(IF('Indicator Data'!BS128&gt;F$195,0,IF('Indicator Data'!BS128&lt;F$194,10,(F$195-'Indicator Data'!BS128)/(F$195-F$194)*10)),1))</f>
        <v>1.7</v>
      </c>
      <c r="G125" s="73">
        <f t="shared" si="14"/>
        <v>1.5</v>
      </c>
      <c r="H125" s="74">
        <f t="shared" si="15"/>
        <v>2.1</v>
      </c>
      <c r="I125" s="72" t="str">
        <f>IF('Indicator Data'!BV128="No data","x",ROUND(IF('Indicator Data'!BV128^2&gt;I$195,0,IF('Indicator Data'!BV128^2&lt;I$194,10,(I$195-'Indicator Data'!BV128^2)/(I$195-I$194)*10)),1))</f>
        <v>x</v>
      </c>
      <c r="J125" s="72">
        <f>IF(OR('Indicator Data'!BU128=0,'Indicator Data'!BU128="No data"),"x",ROUND(IF('Indicator Data'!BU128&gt;J$195,0,IF('Indicator Data'!BU128&lt;J$194,10,(J$195-'Indicator Data'!BU128)/(J$195-J$194)*10)),1))</f>
        <v>0</v>
      </c>
      <c r="K125" s="72">
        <f>IF('Indicator Data'!BW128="No data","x",ROUND(IF('Indicator Data'!BW128&gt;K$195,0,IF('Indicator Data'!BW128&lt;K$194,10,(K$195-'Indicator Data'!BW128)/(K$195-K$194)*10)),1))</f>
        <v>0.9</v>
      </c>
      <c r="L125" s="72">
        <f>IF('Indicator Data'!BX128="No data","x",ROUND(IF('Indicator Data'!BX128&gt;L$195,0,IF('Indicator Data'!BX128&lt;L$194,10,(L$195-'Indicator Data'!BX128)/(L$195-L$194)*10)),1))</f>
        <v>3.3</v>
      </c>
      <c r="M125" s="73">
        <f t="shared" si="16"/>
        <v>1.4</v>
      </c>
      <c r="N125" s="115">
        <f>IF('Indicator Data'!BY128="No data","x",'Indicator Data'!BY128/'Indicator Data'!CL128*100)</f>
        <v>41.775853556644257</v>
      </c>
      <c r="O125" s="72">
        <f t="shared" si="17"/>
        <v>5.9</v>
      </c>
      <c r="P125" s="72">
        <f>IF('Indicator Data'!BZ128="No data","x",ROUND(IF('Indicator Data'!BZ128&gt;P$195,0,IF('Indicator Data'!BZ128&lt;P$194,10,(P$195-'Indicator Data'!BZ128)/(P$195-P$194)*10)),1))</f>
        <v>0</v>
      </c>
      <c r="Q125" s="72">
        <f>IF('Indicator Data'!CA128="No data","x",ROUND(IF('Indicator Data'!CA128&gt;Q$195,0,IF('Indicator Data'!CA128&lt;Q$194,10,(Q$195-'Indicator Data'!CA128)/(Q$195-Q$194)*10)),1))</f>
        <v>0</v>
      </c>
      <c r="R125" s="73">
        <f t="shared" si="18"/>
        <v>2</v>
      </c>
      <c r="S125" s="72">
        <f>IF('Indicator Data'!CB128="No data","x",ROUND(IF('Indicator Data'!CB128&gt;S$195,0,IF('Indicator Data'!CB128&lt;S$194,10,(S$195-'Indicator Data'!CB128)/(S$195-S$194)*10)),1))</f>
        <v>2.4</v>
      </c>
      <c r="T125" s="115">
        <f>IF('Indicator Data'!CC128="No data","x",ROUND(IF('Indicator Data'!CC128&gt;T$195,0,IF('Indicator Data'!CC128&lt;T$194,10,(T$195-'Indicator Data'!CC128)/(T$195-T$194)*10)),1))</f>
        <v>0.8</v>
      </c>
      <c r="U125" s="115">
        <f>IF('Indicator Data'!CD128="No data","x",ROUND(IF('Indicator Data'!CD128&gt;U$195,0,IF('Indicator Data'!CD128&lt;U$194,10,(U$195-'Indicator Data'!CD128)/(U$195-U$194)*10)),1))</f>
        <v>1.5</v>
      </c>
      <c r="V125" s="115">
        <f>IF('Indicator Data'!CE128="No data","x",ROUND(IF('Indicator Data'!CE128&gt;V$195,0,IF('Indicator Data'!CE128&lt;V$194,10,(V$195-'Indicator Data'!CE128)/(V$195-V$194)*10)),1))</f>
        <v>0.8</v>
      </c>
      <c r="W125" s="72">
        <f t="shared" si="19"/>
        <v>1.0333333333333332</v>
      </c>
      <c r="X125" s="72">
        <f>IF('Indicator Data'!CF128="No data","x",ROUND(IF('Indicator Data'!CF128&gt;X$195,0,IF('Indicator Data'!CF128&lt;X$194,10,(X$195-'Indicator Data'!CF128)/(X$195-X$194)*10)),1))</f>
        <v>0</v>
      </c>
      <c r="Y125" s="72">
        <f>IF('Indicator Data'!CG128="No data","x",ROUND(IF('Indicator Data'!CG128&gt;Y$195,10,IF('Indicator Data'!CG128&lt;Y$194,0,10-(Y$195-'Indicator Data'!CG128)/(Y$195-Y$194)*10)),1))</f>
        <v>0.1</v>
      </c>
      <c r="Z125" s="73">
        <f t="shared" si="20"/>
        <v>0.9</v>
      </c>
      <c r="AA125" s="74">
        <f t="shared" si="21"/>
        <v>1.4</v>
      </c>
      <c r="AB125" s="177">
        <f>IF('Indicator Data'!CH128="No data","x",ROUND(IF('Indicator Data'!CH128&gt;AB$195,0,IF('Indicator Data'!CH128&lt;AB$194,10,(AB$195-'Indicator Data'!CH128)/(AB$195-AB$194)*10)),1))</f>
        <v>1</v>
      </c>
    </row>
    <row r="126" spans="1:28" s="2" customFormat="1" x14ac:dyDescent="0.3">
      <c r="A126" s="98" t="str">
        <f>'Indicator Data'!A129</f>
        <v>Nicaragua</v>
      </c>
      <c r="B126" s="27" t="str">
        <f>'Indicator Data'!B129</f>
        <v>NIC</v>
      </c>
      <c r="C126" s="72">
        <f>IF('Indicator Data'!BR129="No data","x",ROUND(IF('Indicator Data'!BR129&gt;C$195,0,IF('Indicator Data'!BR129&lt;C$194,10,(C$195-'Indicator Data'!BR129)/(C$195-C$194)*10)),1))</f>
        <v>4.7</v>
      </c>
      <c r="D126" s="73">
        <f t="shared" si="13"/>
        <v>4.7</v>
      </c>
      <c r="E126" s="72">
        <f>IF('Indicator Data'!BT129="No data","x",ROUND(IF('Indicator Data'!BT129&gt;E$195,0,IF('Indicator Data'!BT129&lt;E$194,10,(E$195-'Indicator Data'!BT129)/(E$195-E$194)*10)),1))</f>
        <v>7.8</v>
      </c>
      <c r="F126" s="72">
        <f>IF('Indicator Data'!BS129="No data","x",ROUND(IF('Indicator Data'!BS129&gt;F$195,0,IF('Indicator Data'!BS129&lt;F$194,10,(F$195-'Indicator Data'!BS129)/(F$195-F$194)*10)),1))</f>
        <v>6.6</v>
      </c>
      <c r="G126" s="73">
        <f t="shared" si="14"/>
        <v>7.2</v>
      </c>
      <c r="H126" s="74">
        <f t="shared" si="15"/>
        <v>6</v>
      </c>
      <c r="I126" s="72">
        <f>IF('Indicator Data'!BV129="No data","x",ROUND(IF('Indicator Data'!BV129^2&gt;I$195,0,IF('Indicator Data'!BV129^2&lt;I$194,10,(I$195-'Indicator Data'!BV129^2)/(I$195-I$194)*10)),1))</f>
        <v>3.5</v>
      </c>
      <c r="J126" s="72">
        <f>IF(OR('Indicator Data'!BU129=0,'Indicator Data'!BU129="No data"),"x",ROUND(IF('Indicator Data'!BU129&gt;J$195,0,IF('Indicator Data'!BU129&lt;J$194,10,(J$195-'Indicator Data'!BU129)/(J$195-J$194)*10)),1))</f>
        <v>1.3</v>
      </c>
      <c r="K126" s="72">
        <f>IF('Indicator Data'!BW129="No data","x",ROUND(IF('Indicator Data'!BW129&gt;K$195,0,IF('Indicator Data'!BW129&lt;K$194,10,(K$195-'Indicator Data'!BW129)/(K$195-K$194)*10)),1))</f>
        <v>7.2</v>
      </c>
      <c r="L126" s="72">
        <f>IF('Indicator Data'!BX129="No data","x",ROUND(IF('Indicator Data'!BX129&gt;L$195,0,IF('Indicator Data'!BX129&lt;L$194,10,(L$195-'Indicator Data'!BX129)/(L$195-L$194)*10)),1))</f>
        <v>4.4000000000000004</v>
      </c>
      <c r="M126" s="73">
        <f t="shared" si="16"/>
        <v>4.0999999999999996</v>
      </c>
      <c r="N126" s="115">
        <f>IF('Indicator Data'!BY129="No data","x",'Indicator Data'!BY129/'Indicator Data'!CL129*100)</f>
        <v>14.957620076450059</v>
      </c>
      <c r="O126" s="72">
        <f t="shared" si="17"/>
        <v>8.6</v>
      </c>
      <c r="P126" s="72">
        <f>IF('Indicator Data'!BZ129="No data","x",ROUND(IF('Indicator Data'!BZ129&gt;P$195,0,IF('Indicator Data'!BZ129&lt;P$194,10,(P$195-'Indicator Data'!BZ129)/(P$195-P$194)*10)),1))</f>
        <v>2.8</v>
      </c>
      <c r="Q126" s="72">
        <f>IF('Indicator Data'!CA129="No data","x",ROUND(IF('Indicator Data'!CA129&gt;Q$195,0,IF('Indicator Data'!CA129&lt;Q$194,10,(Q$195-'Indicator Data'!CA129)/(Q$195-Q$194)*10)),1))</f>
        <v>3.7</v>
      </c>
      <c r="R126" s="73">
        <f t="shared" si="18"/>
        <v>5</v>
      </c>
      <c r="S126" s="72">
        <f>IF('Indicator Data'!CB129="No data","x",ROUND(IF('Indicator Data'!CB129&gt;S$195,0,IF('Indicator Data'!CB129&lt;S$194,10,(S$195-'Indicator Data'!CB129)/(S$195-S$194)*10)),1))</f>
        <v>7.5</v>
      </c>
      <c r="T126" s="115">
        <f>IF('Indicator Data'!CC129="No data","x",ROUND(IF('Indicator Data'!CC129&gt;T$195,0,IF('Indicator Data'!CC129&lt;T$194,10,(T$195-'Indicator Data'!CC129)/(T$195-T$194)*10)),1))</f>
        <v>0.2</v>
      </c>
      <c r="U126" s="115">
        <f>IF('Indicator Data'!CD129="No data","x",ROUND(IF('Indicator Data'!CD129&gt;U$195,0,IF('Indicator Data'!CD129&lt;U$194,10,(U$195-'Indicator Data'!CD129)/(U$195-U$194)*10)),1))</f>
        <v>2.5</v>
      </c>
      <c r="V126" s="115">
        <f>IF('Indicator Data'!CE129="No data","x",ROUND(IF('Indicator Data'!CE129&gt;V$195,0,IF('Indicator Data'!CE129&lt;V$194,10,(V$195-'Indicator Data'!CE129)/(V$195-V$194)*10)),1))</f>
        <v>0.2</v>
      </c>
      <c r="W126" s="72">
        <f t="shared" si="19"/>
        <v>0.96666666666666679</v>
      </c>
      <c r="X126" s="72">
        <f>IF('Indicator Data'!CF129="No data","x",ROUND(IF('Indicator Data'!CF129&gt;X$195,0,IF('Indicator Data'!CF129&lt;X$194,10,(X$195-'Indicator Data'!CF129)/(X$195-X$194)*10)),1))</f>
        <v>8.5</v>
      </c>
      <c r="Y126" s="72">
        <f>IF('Indicator Data'!CG129="No data","x",ROUND(IF('Indicator Data'!CG129&gt;Y$195,10,IF('Indicator Data'!CG129&lt;Y$194,0,10-(Y$195-'Indicator Data'!CG129)/(Y$195-Y$194)*10)),1))</f>
        <v>1.1000000000000001</v>
      </c>
      <c r="Z126" s="73">
        <f t="shared" si="20"/>
        <v>4.5</v>
      </c>
      <c r="AA126" s="74">
        <f t="shared" si="21"/>
        <v>4.5</v>
      </c>
      <c r="AB126" s="177">
        <f>IF('Indicator Data'!CH129="No data","x",ROUND(IF('Indicator Data'!CH129&gt;AB$195,0,IF('Indicator Data'!CH129&lt;AB$194,10,(AB$195-'Indicator Data'!CH129)/(AB$195-AB$194)*10)),1))</f>
        <v>2.7</v>
      </c>
    </row>
    <row r="127" spans="1:28" s="2" customFormat="1" x14ac:dyDescent="0.3">
      <c r="A127" s="98" t="str">
        <f>'Indicator Data'!A130</f>
        <v>Niger</v>
      </c>
      <c r="B127" s="27" t="str">
        <f>'Indicator Data'!B130</f>
        <v>NER</v>
      </c>
      <c r="C127" s="72">
        <f>IF('Indicator Data'!BR130="No data","x",ROUND(IF('Indicator Data'!BR130&gt;C$195,0,IF('Indicator Data'!BR130&lt;C$194,10,(C$195-'Indicator Data'!BR130)/(C$195-C$194)*10)),1))</f>
        <v>5.3</v>
      </c>
      <c r="D127" s="73">
        <f t="shared" si="13"/>
        <v>5.3</v>
      </c>
      <c r="E127" s="72">
        <f>IF('Indicator Data'!BT130="No data","x",ROUND(IF('Indicator Data'!BT130&gt;E$195,0,IF('Indicator Data'!BT130&lt;E$194,10,(E$195-'Indicator Data'!BT130)/(E$195-E$194)*10)),1))</f>
        <v>6.8</v>
      </c>
      <c r="F127" s="72">
        <f>IF('Indicator Data'!BS130="No data","x",ROUND(IF('Indicator Data'!BS130&gt;F$195,0,IF('Indicator Data'!BS130&lt;F$194,10,(F$195-'Indicator Data'!BS130)/(F$195-F$194)*10)),1))</f>
        <v>6.5</v>
      </c>
      <c r="G127" s="73">
        <f t="shared" si="14"/>
        <v>6.7</v>
      </c>
      <c r="H127" s="74">
        <f t="shared" si="15"/>
        <v>6</v>
      </c>
      <c r="I127" s="72">
        <f>IF('Indicator Data'!BV130="No data","x",ROUND(IF('Indicator Data'!BV130^2&gt;I$195,0,IF('Indicator Data'!BV130^2&lt;I$194,10,(I$195-'Indicator Data'!BV130^2)/(I$195-I$194)*10)),1))</f>
        <v>10</v>
      </c>
      <c r="J127" s="72">
        <f>IF(OR('Indicator Data'!BU130=0,'Indicator Data'!BU130="No data"),"x",ROUND(IF('Indicator Data'!BU130&gt;J$195,0,IF('Indicator Data'!BU130&lt;J$194,10,(J$195-'Indicator Data'!BU130)/(J$195-J$194)*10)),1))</f>
        <v>8</v>
      </c>
      <c r="K127" s="72">
        <f>IF('Indicator Data'!BW130="No data","x",ROUND(IF('Indicator Data'!BW130&gt;K$195,0,IF('Indicator Data'!BW130&lt;K$194,10,(K$195-'Indicator Data'!BW130)/(K$195-K$194)*10)),1))</f>
        <v>9.5</v>
      </c>
      <c r="L127" s="72">
        <f>IF('Indicator Data'!BX130="No data","x",ROUND(IF('Indicator Data'!BX130&gt;L$195,0,IF('Indicator Data'!BX130&lt;L$194,10,(L$195-'Indicator Data'!BX130)/(L$195-L$194)*10)),1))</f>
        <v>8.1999999999999993</v>
      </c>
      <c r="M127" s="73">
        <f t="shared" si="16"/>
        <v>8.9</v>
      </c>
      <c r="N127" s="115">
        <f>IF('Indicator Data'!BY130="No data","x",'Indicator Data'!BY130/'Indicator Data'!CL130*100)</f>
        <v>3.8683192547564542</v>
      </c>
      <c r="O127" s="72">
        <f t="shared" si="17"/>
        <v>9.6999999999999993</v>
      </c>
      <c r="P127" s="72">
        <f>IF('Indicator Data'!BZ130="No data","x",ROUND(IF('Indicator Data'!BZ130&gt;P$195,0,IF('Indicator Data'!BZ130&lt;P$194,10,(P$195-'Indicator Data'!BZ130)/(P$195-P$194)*10)),1))</f>
        <v>9.6</v>
      </c>
      <c r="Q127" s="72">
        <f>IF('Indicator Data'!CA130="No data","x",ROUND(IF('Indicator Data'!CA130&gt;Q$195,0,IF('Indicator Data'!CA130&lt;Q$194,10,(Q$195-'Indicator Data'!CA130)/(Q$195-Q$194)*10)),1))</f>
        <v>9.9</v>
      </c>
      <c r="R127" s="73">
        <f t="shared" si="18"/>
        <v>9.6999999999999993</v>
      </c>
      <c r="S127" s="72">
        <f>IF('Indicator Data'!CB130="No data","x",ROUND(IF('Indicator Data'!CB130&gt;S$195,0,IF('Indicator Data'!CB130&lt;S$194,10,(S$195-'Indicator Data'!CB130)/(S$195-S$194)*10)),1))</f>
        <v>9.9</v>
      </c>
      <c r="T127" s="115">
        <f>IF('Indicator Data'!CC130="No data","x",ROUND(IF('Indicator Data'!CC130&gt;T$195,0,IF('Indicator Data'!CC130&lt;T$194,10,(T$195-'Indicator Data'!CC130)/(T$195-T$194)*10)),1))</f>
        <v>3.1</v>
      </c>
      <c r="U127" s="115">
        <f>IF('Indicator Data'!CD130="No data","x",ROUND(IF('Indicator Data'!CD130&gt;U$195,0,IF('Indicator Data'!CD130&lt;U$194,10,(U$195-'Indicator Data'!CD130)/(U$195-U$194)*10)),1))</f>
        <v>10</v>
      </c>
      <c r="V127" s="115">
        <f>IF('Indicator Data'!CE130="No data","x",ROUND(IF('Indicator Data'!CE130&gt;V$195,0,IF('Indicator Data'!CE130&lt;V$194,10,(V$195-'Indicator Data'!CE130)/(V$195-V$194)*10)),1))</f>
        <v>3.2</v>
      </c>
      <c r="W127" s="72">
        <f t="shared" si="19"/>
        <v>5.4333333333333336</v>
      </c>
      <c r="X127" s="72">
        <f>IF('Indicator Data'!CF130="No data","x",ROUND(IF('Indicator Data'!CF130&gt;X$195,0,IF('Indicator Data'!CF130&lt;X$194,10,(X$195-'Indicator Data'!CF130)/(X$195-X$194)*10)),1))</f>
        <v>10</v>
      </c>
      <c r="Y127" s="72">
        <f>IF('Indicator Data'!CG130="No data","x",ROUND(IF('Indicator Data'!CG130&gt;Y$195,10,IF('Indicator Data'!CG130&lt;Y$194,0,10-(Y$195-'Indicator Data'!CG130)/(Y$195-Y$194)*10)),1))</f>
        <v>5.7</v>
      </c>
      <c r="Z127" s="73">
        <f t="shared" si="20"/>
        <v>7.8</v>
      </c>
      <c r="AA127" s="74">
        <f t="shared" si="21"/>
        <v>8.8000000000000007</v>
      </c>
      <c r="AB127" s="177">
        <f>IF('Indicator Data'!CH130="No data","x",ROUND(IF('Indicator Data'!CH130&gt;AB$195,0,IF('Indicator Data'!CH130&lt;AB$194,10,(AB$195-'Indicator Data'!CH130)/(AB$195-AB$194)*10)),1))</f>
        <v>5.6</v>
      </c>
    </row>
    <row r="128" spans="1:28" s="2" customFormat="1" x14ac:dyDescent="0.3">
      <c r="A128" s="98" t="str">
        <f>'Indicator Data'!A131</f>
        <v>Nigeria</v>
      </c>
      <c r="B128" s="27" t="str">
        <f>'Indicator Data'!B131</f>
        <v>NGA</v>
      </c>
      <c r="C128" s="72">
        <f>IF('Indicator Data'!BR131="No data","x",ROUND(IF('Indicator Data'!BR131&gt;C$195,0,IF('Indicator Data'!BR131&lt;C$194,10,(C$195-'Indicator Data'!BR131)/(C$195-C$194)*10)),1))</f>
        <v>2.8</v>
      </c>
      <c r="D128" s="73">
        <f t="shared" si="13"/>
        <v>2.8</v>
      </c>
      <c r="E128" s="72">
        <f>IF('Indicator Data'!BT131="No data","x",ROUND(IF('Indicator Data'!BT131&gt;E$195,0,IF('Indicator Data'!BT131&lt;E$194,10,(E$195-'Indicator Data'!BT131)/(E$195-E$194)*10)),1))</f>
        <v>7.4</v>
      </c>
      <c r="F128" s="72">
        <f>IF('Indicator Data'!BS131="No data","x",ROUND(IF('Indicator Data'!BS131&gt;F$195,0,IF('Indicator Data'!BS131&lt;F$194,10,(F$195-'Indicator Data'!BS131)/(F$195-F$194)*10)),1))</f>
        <v>7</v>
      </c>
      <c r="G128" s="73">
        <f t="shared" si="14"/>
        <v>7.2</v>
      </c>
      <c r="H128" s="74">
        <f t="shared" si="15"/>
        <v>5</v>
      </c>
      <c r="I128" s="72">
        <f>IF('Indicator Data'!BV131="No data","x",ROUND(IF('Indicator Data'!BV131^2&gt;I$195,0,IF('Indicator Data'!BV131^2&lt;I$194,10,(I$195-'Indicator Data'!BV131^2)/(I$195-I$194)*10)),1))</f>
        <v>6.8</v>
      </c>
      <c r="J128" s="72">
        <f>IF(OR('Indicator Data'!BU131=0,'Indicator Data'!BU131="No data"),"x",ROUND(IF('Indicator Data'!BU131&gt;J$195,0,IF('Indicator Data'!BU131&lt;J$194,10,(J$195-'Indicator Data'!BU131)/(J$195-J$194)*10)),1))</f>
        <v>4.5999999999999996</v>
      </c>
      <c r="K128" s="72">
        <f>IF('Indicator Data'!BW131="No data","x",ROUND(IF('Indicator Data'!BW131&gt;K$195,0,IF('Indicator Data'!BW131&lt;K$194,10,(K$195-'Indicator Data'!BW131)/(K$195-K$194)*10)),1))</f>
        <v>5.8</v>
      </c>
      <c r="L128" s="72">
        <f>IF('Indicator Data'!BX131="No data","x",ROUND(IF('Indicator Data'!BX131&gt;L$195,0,IF('Indicator Data'!BX131&lt;L$194,10,(L$195-'Indicator Data'!BX131)/(L$195-L$194)*10)),1))</f>
        <v>5.7</v>
      </c>
      <c r="M128" s="73">
        <f t="shared" si="16"/>
        <v>5.7</v>
      </c>
      <c r="N128" s="115">
        <f>IF('Indicator Data'!BY131="No data","x",'Indicator Data'!BY131/'Indicator Data'!CL131*100)</f>
        <v>10.760126047190839</v>
      </c>
      <c r="O128" s="72">
        <f t="shared" si="17"/>
        <v>9</v>
      </c>
      <c r="P128" s="72">
        <f>IF('Indicator Data'!BZ131="No data","x",ROUND(IF('Indicator Data'!BZ131&gt;P$195,0,IF('Indicator Data'!BZ131&lt;P$194,10,(P$195-'Indicator Data'!BZ131)/(P$195-P$194)*10)),1))</f>
        <v>6.8</v>
      </c>
      <c r="Q128" s="72">
        <f>IF('Indicator Data'!CA131="No data","x",ROUND(IF('Indicator Data'!CA131&gt;Q$195,0,IF('Indicator Data'!CA131&lt;Q$194,10,(Q$195-'Indicator Data'!CA131)/(Q$195-Q$194)*10)),1))</f>
        <v>5.7</v>
      </c>
      <c r="R128" s="73">
        <f t="shared" si="18"/>
        <v>7.2</v>
      </c>
      <c r="S128" s="72">
        <f>IF('Indicator Data'!CB131="No data","x",ROUND(IF('Indicator Data'!CB131&gt;S$195,0,IF('Indicator Data'!CB131&lt;S$194,10,(S$195-'Indicator Data'!CB131)/(S$195-S$194)*10)),1))</f>
        <v>9</v>
      </c>
      <c r="T128" s="115">
        <f>IF('Indicator Data'!CC131="No data","x",ROUND(IF('Indicator Data'!CC131&gt;T$195,0,IF('Indicator Data'!CC131&lt;T$194,10,(T$195-'Indicator Data'!CC131)/(T$195-T$194)*10)),1))</f>
        <v>9.6999999999999993</v>
      </c>
      <c r="U128" s="115" t="str">
        <f>IF('Indicator Data'!CD131="No data","x",ROUND(IF('Indicator Data'!CD131&gt;U$195,0,IF('Indicator Data'!CD131&lt;U$194,10,(U$195-'Indicator Data'!CD131)/(U$195-U$194)*10)),1))</f>
        <v>x</v>
      </c>
      <c r="V128" s="115">
        <f>IF('Indicator Data'!CE131="No data","x",ROUND(IF('Indicator Data'!CE131&gt;V$195,0,IF('Indicator Data'!CE131&lt;V$194,10,(V$195-'Indicator Data'!CE131)/(V$195-V$194)*10)),1))</f>
        <v>10</v>
      </c>
      <c r="W128" s="72">
        <f t="shared" si="19"/>
        <v>9.85</v>
      </c>
      <c r="X128" s="72">
        <f>IF('Indicator Data'!CF131="No data","x",ROUND(IF('Indicator Data'!CF131&gt;X$195,0,IF('Indicator Data'!CF131&lt;X$194,10,(X$195-'Indicator Data'!CF131)/(X$195-X$194)*10)),1))</f>
        <v>9.4</v>
      </c>
      <c r="Y128" s="72">
        <f>IF('Indicator Data'!CG131="No data","x",ROUND(IF('Indicator Data'!CG131&gt;Y$195,10,IF('Indicator Data'!CG131&lt;Y$194,0,10-(Y$195-'Indicator Data'!CG131)/(Y$195-Y$194)*10)),1))</f>
        <v>10</v>
      </c>
      <c r="Z128" s="73">
        <f t="shared" si="20"/>
        <v>9.6</v>
      </c>
      <c r="AA128" s="74">
        <f t="shared" si="21"/>
        <v>7.5</v>
      </c>
      <c r="AB128" s="177">
        <f>IF('Indicator Data'!CH131="No data","x",ROUND(IF('Indicator Data'!CH131&gt;AB$195,0,IF('Indicator Data'!CH131&lt;AB$194,10,(AB$195-'Indicator Data'!CH131)/(AB$195-AB$194)*10)),1))</f>
        <v>4.8</v>
      </c>
    </row>
    <row r="129" spans="1:28" s="2" customFormat="1" x14ac:dyDescent="0.3">
      <c r="A129" s="98" t="str">
        <f>'Indicator Data'!A132</f>
        <v>North Macedonia</v>
      </c>
      <c r="B129" s="27" t="str">
        <f>'Indicator Data'!B132</f>
        <v>MKD</v>
      </c>
      <c r="C129" s="72">
        <f>IF('Indicator Data'!BR132="No data","x",ROUND(IF('Indicator Data'!BR132&gt;C$195,0,IF('Indicator Data'!BR132&lt;C$194,10,(C$195-'Indicator Data'!BR132)/(C$195-C$194)*10)),1))</f>
        <v>3.8</v>
      </c>
      <c r="D129" s="73">
        <f t="shared" si="13"/>
        <v>3.8</v>
      </c>
      <c r="E129" s="72">
        <f>IF('Indicator Data'!BT132="No data","x",ROUND(IF('Indicator Data'!BT132&gt;E$195,0,IF('Indicator Data'!BT132&lt;E$194,10,(E$195-'Indicator Data'!BT132)/(E$195-E$194)*10)),1))</f>
        <v>6.5</v>
      </c>
      <c r="F129" s="72">
        <f>IF('Indicator Data'!BS132="No data","x",ROUND(IF('Indicator Data'!BS132&gt;F$195,0,IF('Indicator Data'!BS132&lt;F$194,10,(F$195-'Indicator Data'!BS132)/(F$195-F$194)*10)),1))</f>
        <v>4.8</v>
      </c>
      <c r="G129" s="73">
        <f t="shared" si="14"/>
        <v>5.7</v>
      </c>
      <c r="H129" s="74">
        <f t="shared" si="15"/>
        <v>4.8</v>
      </c>
      <c r="I129" s="72">
        <f>IF('Indicator Data'!BV132="No data","x",ROUND(IF('Indicator Data'!BV132^2&gt;I$195,0,IF('Indicator Data'!BV132^2&lt;I$194,10,(I$195-'Indicator Data'!BV132^2)/(I$195-I$194)*10)),1))</f>
        <v>0.5</v>
      </c>
      <c r="J129" s="72">
        <f>IF(OR('Indicator Data'!BU132=0,'Indicator Data'!BU132="No data"),"x",ROUND(IF('Indicator Data'!BU132&gt;J$195,0,IF('Indicator Data'!BU132&lt;J$194,10,(J$195-'Indicator Data'!BU132)/(J$195-J$194)*10)),1))</f>
        <v>0</v>
      </c>
      <c r="K129" s="72">
        <f>IF('Indicator Data'!BW132="No data","x",ROUND(IF('Indicator Data'!BW132&gt;K$195,0,IF('Indicator Data'!BW132&lt;K$194,10,(K$195-'Indicator Data'!BW132)/(K$195-K$194)*10)),1))</f>
        <v>2.1</v>
      </c>
      <c r="L129" s="72">
        <f>IF('Indicator Data'!BX132="No data","x",ROUND(IF('Indicator Data'!BX132&gt;L$195,0,IF('Indicator Data'!BX132&lt;L$194,10,(L$195-'Indicator Data'!BX132)/(L$195-L$194)*10)),1))</f>
        <v>5.4</v>
      </c>
      <c r="M129" s="73">
        <f t="shared" si="16"/>
        <v>2</v>
      </c>
      <c r="N129" s="115">
        <f>IF('Indicator Data'!BY132="No data","x",'Indicator Data'!BY132/'Indicator Data'!CL132*100)</f>
        <v>55.511498810467884</v>
      </c>
      <c r="O129" s="72">
        <f t="shared" si="17"/>
        <v>4.5</v>
      </c>
      <c r="P129" s="72">
        <f>IF('Indicator Data'!BZ132="No data","x",ROUND(IF('Indicator Data'!BZ132&gt;P$195,0,IF('Indicator Data'!BZ132&lt;P$194,10,(P$195-'Indicator Data'!BZ132)/(P$195-P$194)*10)),1))</f>
        <v>0.1</v>
      </c>
      <c r="Q129" s="72">
        <f>IF('Indicator Data'!CA132="No data","x",ROUND(IF('Indicator Data'!CA132&gt;Q$195,0,IF('Indicator Data'!CA132&lt;Q$194,10,(Q$195-'Indicator Data'!CA132)/(Q$195-Q$194)*10)),1))</f>
        <v>1.4</v>
      </c>
      <c r="R129" s="73">
        <f t="shared" si="18"/>
        <v>2</v>
      </c>
      <c r="S129" s="72">
        <f>IF('Indicator Data'!CB132="No data","x",ROUND(IF('Indicator Data'!CB132&gt;S$195,0,IF('Indicator Data'!CB132&lt;S$194,10,(S$195-'Indicator Data'!CB132)/(S$195-S$194)*10)),1))</f>
        <v>2.8</v>
      </c>
      <c r="T129" s="115">
        <f>IF('Indicator Data'!CC132="No data","x",ROUND(IF('Indicator Data'!CC132&gt;T$195,0,IF('Indicator Data'!CC132&lt;T$194,10,(T$195-'Indicator Data'!CC132)/(T$195-T$194)*10)),1))</f>
        <v>1.4</v>
      </c>
      <c r="U129" s="115">
        <f>IF('Indicator Data'!CD132="No data","x",ROUND(IF('Indicator Data'!CD132&gt;U$195,0,IF('Indicator Data'!CD132&lt;U$194,10,(U$195-'Indicator Data'!CD132)/(U$195-U$194)*10)),1))</f>
        <v>0.3</v>
      </c>
      <c r="V129" s="115" t="str">
        <f>IF('Indicator Data'!CE132="No data","x",ROUND(IF('Indicator Data'!CE132&gt;V$195,0,IF('Indicator Data'!CE132&lt;V$194,10,(V$195-'Indicator Data'!CE132)/(V$195-V$194)*10)),1))</f>
        <v>x</v>
      </c>
      <c r="W129" s="72">
        <f t="shared" si="19"/>
        <v>0.85</v>
      </c>
      <c r="X129" s="72">
        <f>IF('Indicator Data'!CF132="No data","x",ROUND(IF('Indicator Data'!CF132&gt;X$195,0,IF('Indicator Data'!CF132&lt;X$194,10,(X$195-'Indicator Data'!CF132)/(X$195-X$194)*10)),1))</f>
        <v>7</v>
      </c>
      <c r="Y129" s="72">
        <f>IF('Indicator Data'!CG132="No data","x",ROUND(IF('Indicator Data'!CG132&gt;Y$195,10,IF('Indicator Data'!CG132&lt;Y$194,0,10-(Y$195-'Indicator Data'!CG132)/(Y$195-Y$194)*10)),1))</f>
        <v>0.1</v>
      </c>
      <c r="Z129" s="73">
        <f t="shared" si="20"/>
        <v>2.7</v>
      </c>
      <c r="AA129" s="74">
        <f t="shared" si="21"/>
        <v>2.2000000000000002</v>
      </c>
      <c r="AB129" s="177">
        <f>IF('Indicator Data'!CH132="No data","x",ROUND(IF('Indicator Data'!CH132&gt;AB$195,0,IF('Indicator Data'!CH132&lt;AB$194,10,(AB$195-'Indicator Data'!CH132)/(AB$195-AB$194)*10)),1))</f>
        <v>3.7</v>
      </c>
    </row>
    <row r="130" spans="1:28" s="2" customFormat="1" x14ac:dyDescent="0.3">
      <c r="A130" s="98" t="str">
        <f>'Indicator Data'!A133</f>
        <v>Norway</v>
      </c>
      <c r="B130" s="27" t="str">
        <f>'Indicator Data'!B133</f>
        <v>NOR</v>
      </c>
      <c r="C130" s="72">
        <f>IF('Indicator Data'!BR133="No data","x",ROUND(IF('Indicator Data'!BR133&gt;C$195,0,IF('Indicator Data'!BR133&lt;C$194,10,(C$195-'Indicator Data'!BR133)/(C$195-C$194)*10)),1))</f>
        <v>2.2999999999999998</v>
      </c>
      <c r="D130" s="73">
        <f t="shared" si="13"/>
        <v>2.2999999999999998</v>
      </c>
      <c r="E130" s="72">
        <f>IF('Indicator Data'!BT133="No data","x",ROUND(IF('Indicator Data'!BT133&gt;E$195,0,IF('Indicator Data'!BT133&lt;E$194,10,(E$195-'Indicator Data'!BT133)/(E$195-E$194)*10)),1))</f>
        <v>1.6</v>
      </c>
      <c r="F130" s="72">
        <f>IF('Indicator Data'!BS133="No data","x",ROUND(IF('Indicator Data'!BS133&gt;F$195,0,IF('Indicator Data'!BS133&lt;F$194,10,(F$195-'Indicator Data'!BS133)/(F$195-F$194)*10)),1))</f>
        <v>1.2</v>
      </c>
      <c r="G130" s="73">
        <f t="shared" si="14"/>
        <v>1.4</v>
      </c>
      <c r="H130" s="74">
        <f t="shared" si="15"/>
        <v>1.9</v>
      </c>
      <c r="I130" s="72" t="str">
        <f>IF('Indicator Data'!BV133="No data","x",ROUND(IF('Indicator Data'!BV133^2&gt;I$195,0,IF('Indicator Data'!BV133^2&lt;I$194,10,(I$195-'Indicator Data'!BV133^2)/(I$195-I$194)*10)),1))</f>
        <v>x</v>
      </c>
      <c r="J130" s="72">
        <f>IF(OR('Indicator Data'!BU133=0,'Indicator Data'!BU133="No data"),"x",ROUND(IF('Indicator Data'!BU133&gt;J$195,0,IF('Indicator Data'!BU133&lt;J$194,10,(J$195-'Indicator Data'!BU133)/(J$195-J$194)*10)),1))</f>
        <v>0</v>
      </c>
      <c r="K130" s="72">
        <f>IF('Indicator Data'!BW133="No data","x",ROUND(IF('Indicator Data'!BW133&gt;K$195,0,IF('Indicator Data'!BW133&lt;K$194,10,(K$195-'Indicator Data'!BW133)/(K$195-K$194)*10)),1))</f>
        <v>0.4</v>
      </c>
      <c r="L130" s="72">
        <f>IF('Indicator Data'!BX133="No data","x",ROUND(IF('Indicator Data'!BX133&gt;L$195,0,IF('Indicator Data'!BX133&lt;L$194,10,(L$195-'Indicator Data'!BX133)/(L$195-L$194)*10)),1))</f>
        <v>4.8</v>
      </c>
      <c r="M130" s="73">
        <f t="shared" si="16"/>
        <v>1.7</v>
      </c>
      <c r="N130" s="115">
        <f>IF('Indicator Data'!BY133="No data","x",'Indicator Data'!BY133/'Indicator Data'!CL133*100)</f>
        <v>46.014790468364829</v>
      </c>
      <c r="O130" s="72">
        <f t="shared" si="17"/>
        <v>5.5</v>
      </c>
      <c r="P130" s="72">
        <f>IF('Indicator Data'!BZ133="No data","x",ROUND(IF('Indicator Data'!BZ133&gt;P$195,0,IF('Indicator Data'!BZ133&lt;P$194,10,(P$195-'Indicator Data'!BZ133)/(P$195-P$194)*10)),1))</f>
        <v>0.2</v>
      </c>
      <c r="Q130" s="72">
        <f>IF('Indicator Data'!CA133="No data","x",ROUND(IF('Indicator Data'!CA133&gt;Q$195,0,IF('Indicator Data'!CA133&lt;Q$194,10,(Q$195-'Indicator Data'!CA133)/(Q$195-Q$194)*10)),1))</f>
        <v>0</v>
      </c>
      <c r="R130" s="73">
        <f t="shared" si="18"/>
        <v>1.9</v>
      </c>
      <c r="S130" s="72">
        <f>IF('Indicator Data'!CB133="No data","x",ROUND(IF('Indicator Data'!CB133&gt;S$195,0,IF('Indicator Data'!CB133&lt;S$194,10,(S$195-'Indicator Data'!CB133)/(S$195-S$194)*10)),1))</f>
        <v>0</v>
      </c>
      <c r="T130" s="115">
        <f>IF('Indicator Data'!CC133="No data","x",ROUND(IF('Indicator Data'!CC133&gt;T$195,0,IF('Indicator Data'!CC133&lt;T$194,10,(T$195-'Indicator Data'!CC133)/(T$195-T$194)*10)),1))</f>
        <v>0.5</v>
      </c>
      <c r="U130" s="115">
        <f>IF('Indicator Data'!CD133="No data","x",ROUND(IF('Indicator Data'!CD133&gt;U$195,0,IF('Indicator Data'!CD133&lt;U$194,10,(U$195-'Indicator Data'!CD133)/(U$195-U$194)*10)),1))</f>
        <v>1.4</v>
      </c>
      <c r="V130" s="115">
        <f>IF('Indicator Data'!CE133="No data","x",ROUND(IF('Indicator Data'!CE133&gt;V$195,0,IF('Indicator Data'!CE133&lt;V$194,10,(V$195-'Indicator Data'!CE133)/(V$195-V$194)*10)),1))</f>
        <v>0.8</v>
      </c>
      <c r="W130" s="72">
        <f t="shared" si="19"/>
        <v>0.9</v>
      </c>
      <c r="X130" s="72">
        <f>IF('Indicator Data'!CF133="No data","x",ROUND(IF('Indicator Data'!CF133&gt;X$195,0,IF('Indicator Data'!CF133&lt;X$194,10,(X$195-'Indicator Data'!CF133)/(X$195-X$194)*10)),1))</f>
        <v>0</v>
      </c>
      <c r="Y130" s="72">
        <f>IF('Indicator Data'!CG133="No data","x",ROUND(IF('Indicator Data'!CG133&gt;Y$195,10,IF('Indicator Data'!CG133&lt;Y$194,0,10-(Y$195-'Indicator Data'!CG133)/(Y$195-Y$194)*10)),1))</f>
        <v>0</v>
      </c>
      <c r="Z130" s="73">
        <f t="shared" si="20"/>
        <v>0.2</v>
      </c>
      <c r="AA130" s="74">
        <f t="shared" si="21"/>
        <v>1.3</v>
      </c>
      <c r="AB130" s="177">
        <f>IF('Indicator Data'!CH133="No data","x",ROUND(IF('Indicator Data'!CH133&gt;AB$195,0,IF('Indicator Data'!CH133&lt;AB$194,10,(AB$195-'Indicator Data'!CH133)/(AB$195-AB$194)*10)),1))</f>
        <v>0.8</v>
      </c>
    </row>
    <row r="131" spans="1:28" s="2" customFormat="1" x14ac:dyDescent="0.3">
      <c r="A131" s="98" t="str">
        <f>'Indicator Data'!A134</f>
        <v>Oman</v>
      </c>
      <c r="B131" s="27" t="str">
        <f>'Indicator Data'!B134</f>
        <v>OMN</v>
      </c>
      <c r="C131" s="72" t="str">
        <f>IF('Indicator Data'!BR134="No data","x",ROUND(IF('Indicator Data'!BR134&gt;C$195,0,IF('Indicator Data'!BR134&lt;C$194,10,(C$195-'Indicator Data'!BR134)/(C$195-C$194)*10)),1))</f>
        <v>x</v>
      </c>
      <c r="D131" s="73" t="str">
        <f t="shared" si="13"/>
        <v>x</v>
      </c>
      <c r="E131" s="72">
        <f>IF('Indicator Data'!BT134="No data","x",ROUND(IF('Indicator Data'!BT134&gt;E$195,0,IF('Indicator Data'!BT134&lt;E$194,10,(E$195-'Indicator Data'!BT134)/(E$195-E$194)*10)),1))</f>
        <v>4.8</v>
      </c>
      <c r="F131" s="72">
        <f>IF('Indicator Data'!BS134="No data","x",ROUND(IF('Indicator Data'!BS134&gt;F$195,0,IF('Indicator Data'!BS134&lt;F$194,10,(F$195-'Indicator Data'!BS134)/(F$195-F$194)*10)),1))</f>
        <v>4.5999999999999996</v>
      </c>
      <c r="G131" s="73">
        <f t="shared" si="14"/>
        <v>4.7</v>
      </c>
      <c r="H131" s="74">
        <f t="shared" si="15"/>
        <v>4.7</v>
      </c>
      <c r="I131" s="72">
        <f>IF('Indicator Data'!BV134="No data","x",ROUND(IF('Indicator Data'!BV134^2&gt;I$195,0,IF('Indicator Data'!BV134^2&lt;I$194,10,(I$195-'Indicator Data'!BV134^2)/(I$195-I$194)*10)),1))</f>
        <v>0.9</v>
      </c>
      <c r="J131" s="72">
        <f>IF(OR('Indicator Data'!BU134=0,'Indicator Data'!BU134="No data"),"x",ROUND(IF('Indicator Data'!BU134&gt;J$195,0,IF('Indicator Data'!BU134&lt;J$194,10,(J$195-'Indicator Data'!BU134)/(J$195-J$194)*10)),1))</f>
        <v>0</v>
      </c>
      <c r="K131" s="72">
        <f>IF('Indicator Data'!BW134="No data","x",ROUND(IF('Indicator Data'!BW134&gt;K$195,0,IF('Indicator Data'!BW134&lt;K$194,10,(K$195-'Indicator Data'!BW134)/(K$195-K$194)*10)),1))</f>
        <v>2</v>
      </c>
      <c r="L131" s="72">
        <f>IF('Indicator Data'!BX134="No data","x",ROUND(IF('Indicator Data'!BX134&gt;L$195,0,IF('Indicator Data'!BX134&lt;L$194,10,(L$195-'Indicator Data'!BX134)/(L$195-L$194)*10)),1))</f>
        <v>3.4</v>
      </c>
      <c r="M131" s="73">
        <f t="shared" si="16"/>
        <v>1.6</v>
      </c>
      <c r="N131" s="115">
        <f>IF('Indicator Data'!BY134="No data","x",'Indicator Data'!BY134/'Indicator Data'!CL134*100)</f>
        <v>13.570274636510501</v>
      </c>
      <c r="O131" s="72">
        <f t="shared" si="17"/>
        <v>8.6999999999999993</v>
      </c>
      <c r="P131" s="72">
        <f>IF('Indicator Data'!BZ134="No data","x",ROUND(IF('Indicator Data'!BZ134&gt;P$195,0,IF('Indicator Data'!BZ134&lt;P$194,10,(P$195-'Indicator Data'!BZ134)/(P$195-P$194)*10)),1))</f>
        <v>0</v>
      </c>
      <c r="Q131" s="72">
        <f>IF('Indicator Data'!CA134="No data","x",ROUND(IF('Indicator Data'!CA134&gt;Q$195,0,IF('Indicator Data'!CA134&lt;Q$194,10,(Q$195-'Indicator Data'!CA134)/(Q$195-Q$194)*10)),1))</f>
        <v>1.6</v>
      </c>
      <c r="R131" s="73">
        <f t="shared" si="18"/>
        <v>3.4</v>
      </c>
      <c r="S131" s="72">
        <f>IF('Indicator Data'!CB134="No data","x",ROUND(IF('Indicator Data'!CB134&gt;S$195,0,IF('Indicator Data'!CB134&lt;S$194,10,(S$195-'Indicator Data'!CB134)/(S$195-S$194)*10)),1))</f>
        <v>5.0999999999999996</v>
      </c>
      <c r="T131" s="115">
        <f>IF('Indicator Data'!CC134="No data","x",ROUND(IF('Indicator Data'!CC134&gt;T$195,0,IF('Indicator Data'!CC134&lt;T$194,10,(T$195-'Indicator Data'!CC134)/(T$195-T$194)*10)),1))</f>
        <v>0</v>
      </c>
      <c r="U131" s="115">
        <f>IF('Indicator Data'!CD134="No data","x",ROUND(IF('Indicator Data'!CD134&gt;U$195,0,IF('Indicator Data'!CD134&lt;U$194,10,(U$195-'Indicator Data'!CD134)/(U$195-U$194)*10)),1))</f>
        <v>0</v>
      </c>
      <c r="V131" s="115">
        <f>IF('Indicator Data'!CE134="No data","x",ROUND(IF('Indicator Data'!CE134&gt;V$195,0,IF('Indicator Data'!CE134&lt;V$194,10,(V$195-'Indicator Data'!CE134)/(V$195-V$194)*10)),1))</f>
        <v>0</v>
      </c>
      <c r="W131" s="72">
        <f t="shared" si="19"/>
        <v>0</v>
      </c>
      <c r="X131" s="72">
        <f>IF('Indicator Data'!CF134="No data","x",ROUND(IF('Indicator Data'!CF134&gt;X$195,0,IF('Indicator Data'!CF134&lt;X$194,10,(X$195-'Indicator Data'!CF134)/(X$195-X$194)*10)),1))</f>
        <v>0.6</v>
      </c>
      <c r="Y131" s="72">
        <f>IF('Indicator Data'!CG134="No data","x",ROUND(IF('Indicator Data'!CG134&gt;Y$195,10,IF('Indicator Data'!CG134&lt;Y$194,0,10-(Y$195-'Indicator Data'!CG134)/(Y$195-Y$194)*10)),1))</f>
        <v>0.2</v>
      </c>
      <c r="Z131" s="73">
        <f t="shared" ref="Z131:Z162" si="22">IF(AND(S131="x",W131="x",X131="x",Y131="x"),"x",ROUND(AVERAGE(S131,W131,X131,Y131),1))</f>
        <v>1.5</v>
      </c>
      <c r="AA131" s="74">
        <f t="shared" ref="AA131:AA162" si="23">ROUND(AVERAGE(R131,M131,Z131),1)</f>
        <v>2.2000000000000002</v>
      </c>
      <c r="AB131" s="177">
        <f>IF('Indicator Data'!CH134="No data","x",ROUND(IF('Indicator Data'!CH134&gt;AB$195,0,IF('Indicator Data'!CH134&lt;AB$194,10,(AB$195-'Indicator Data'!CH134)/(AB$195-AB$194)*10)),1))</f>
        <v>0</v>
      </c>
    </row>
    <row r="132" spans="1:28" s="2" customFormat="1" x14ac:dyDescent="0.3">
      <c r="A132" s="98" t="str">
        <f>'Indicator Data'!A135</f>
        <v>Pakistan</v>
      </c>
      <c r="B132" s="27" t="str">
        <f>'Indicator Data'!B135</f>
        <v>PAK</v>
      </c>
      <c r="C132" s="72">
        <f>IF('Indicator Data'!BR135="No data","x",ROUND(IF('Indicator Data'!BR135&gt;C$195,0,IF('Indicator Data'!BR135&lt;C$194,10,(C$195-'Indicator Data'!BR135)/(C$195-C$194)*10)),1))</f>
        <v>4</v>
      </c>
      <c r="D132" s="73">
        <f t="shared" ref="D132:D193" si="24">IF(C132="x","x",C132)</f>
        <v>4</v>
      </c>
      <c r="E132" s="72">
        <f>IF('Indicator Data'!BT135="No data","x",ROUND(IF('Indicator Data'!BT135&gt;E$195,0,IF('Indicator Data'!BT135&lt;E$194,10,(E$195-'Indicator Data'!BT135)/(E$195-E$194)*10)),1))</f>
        <v>6.8</v>
      </c>
      <c r="F132" s="72">
        <f>IF('Indicator Data'!BS135="No data","x",ROUND(IF('Indicator Data'!BS135&gt;F$195,0,IF('Indicator Data'!BS135&lt;F$194,10,(F$195-'Indicator Data'!BS135)/(F$195-F$194)*10)),1))</f>
        <v>6.3</v>
      </c>
      <c r="G132" s="73">
        <f t="shared" ref="G132:G193" si="25">IF(AND(E132="x",F132="x"),"x",ROUND(AVERAGE(E132,F132),1))</f>
        <v>6.6</v>
      </c>
      <c r="H132" s="74">
        <f t="shared" ref="H132:H193" si="26">ROUND(AVERAGE(D132,G132),1)</f>
        <v>5.3</v>
      </c>
      <c r="I132" s="72">
        <f>IF('Indicator Data'!BV135="No data","x",ROUND(IF('Indicator Data'!BV135^2&gt;I$195,0,IF('Indicator Data'!BV135^2&lt;I$194,10,(I$195-'Indicator Data'!BV135^2)/(I$195-I$194)*10)),1))</f>
        <v>7.1</v>
      </c>
      <c r="J132" s="72">
        <f>IF(OR('Indicator Data'!BU135=0,'Indicator Data'!BU135="No data"),"x",ROUND(IF('Indicator Data'!BU135&gt;J$195,0,IF('Indicator Data'!BU135&lt;J$194,10,(J$195-'Indicator Data'!BU135)/(J$195-J$194)*10)),1))</f>
        <v>2.9</v>
      </c>
      <c r="K132" s="72">
        <f>IF('Indicator Data'!BW135="No data","x",ROUND(IF('Indicator Data'!BW135&gt;K$195,0,IF('Indicator Data'!BW135&lt;K$194,10,(K$195-'Indicator Data'!BW135)/(K$195-K$194)*10)),1))</f>
        <v>8.4</v>
      </c>
      <c r="L132" s="72">
        <f>IF('Indicator Data'!BX135="No data","x",ROUND(IF('Indicator Data'!BX135&gt;L$195,0,IF('Indicator Data'!BX135&lt;L$194,10,(L$195-'Indicator Data'!BX135)/(L$195-L$194)*10)),1))</f>
        <v>6.5</v>
      </c>
      <c r="M132" s="73">
        <f t="shared" ref="M132:M193" si="27">IF(AND(I132="x",J132="x",K132="x",L132="x"),"x",ROUND(AVERAGE(I132,J132,K132,L132),1))</f>
        <v>6.2</v>
      </c>
      <c r="N132" s="115">
        <f>IF('Indicator Data'!BY135="No data","x",'Indicator Data'!BY135/'Indicator Data'!CL135*100)</f>
        <v>12.972187629721876</v>
      </c>
      <c r="O132" s="72">
        <f t="shared" ref="O132:O193" si="28">IF(N132="x","x",ROUND(IF(N132&gt;O$195,0,IF(N132&lt;O$194,10,(O$195-N132)/(O$195-O$194)*10)),1))</f>
        <v>8.8000000000000007</v>
      </c>
      <c r="P132" s="72">
        <f>IF('Indicator Data'!BZ135="No data","x",ROUND(IF('Indicator Data'!BZ135&gt;P$195,0,IF('Indicator Data'!BZ135&lt;P$194,10,(P$195-'Indicator Data'!BZ135)/(P$195-P$194)*10)),1))</f>
        <v>4.5</v>
      </c>
      <c r="Q132" s="72">
        <f>IF('Indicator Data'!CA135="No data","x",ROUND(IF('Indicator Data'!CA135&gt;Q$195,0,IF('Indicator Data'!CA135&lt;Q$194,10,(Q$195-'Indicator Data'!CA135)/(Q$195-Q$194)*10)),1))</f>
        <v>1.7</v>
      </c>
      <c r="R132" s="73">
        <f t="shared" ref="R132:R193" si="29">IF(AND(O132="x",P132="x",Q132="x"),"x",ROUND(AVERAGE(O132,Q132,P132),1))</f>
        <v>5</v>
      </c>
      <c r="S132" s="72">
        <f>IF('Indicator Data'!CB135="No data","x",ROUND(IF('Indicator Data'!CB135&gt;S$195,0,IF('Indicator Data'!CB135&lt;S$194,10,(S$195-'Indicator Data'!CB135)/(S$195-S$194)*10)),1))</f>
        <v>7.6</v>
      </c>
      <c r="T132" s="115">
        <f>IF('Indicator Data'!CC135="No data","x",ROUND(IF('Indicator Data'!CC135&gt;T$195,0,IF('Indicator Data'!CC135&lt;T$194,10,(T$195-'Indicator Data'!CC135)/(T$195-T$194)*10)),1))</f>
        <v>4.0999999999999996</v>
      </c>
      <c r="U132" s="115">
        <f>IF('Indicator Data'!CD135="No data","x",ROUND(IF('Indicator Data'!CD135&gt;U$195,0,IF('Indicator Data'!CD135&lt;U$194,10,(U$195-'Indicator Data'!CD135)/(U$195-U$194)*10)),1))</f>
        <v>9.1999999999999993</v>
      </c>
      <c r="V132" s="115">
        <f>IF('Indicator Data'!CE135="No data","x",ROUND(IF('Indicator Data'!CE135&gt;V$195,0,IF('Indicator Data'!CE135&lt;V$194,10,(V$195-'Indicator Data'!CE135)/(V$195-V$194)*10)),1))</f>
        <v>4.0999999999999996</v>
      </c>
      <c r="W132" s="72">
        <f t="shared" ref="W132:W193" si="30">IF(AND(T132="X",U132="x",V132="x"),"x",AVERAGE(T132:V132))</f>
        <v>5.8</v>
      </c>
      <c r="X132" s="72">
        <f>IF('Indicator Data'!CF135="No data","x",ROUND(IF('Indicator Data'!CF135&gt;X$195,0,IF('Indicator Data'!CF135&lt;X$194,10,(X$195-'Indicator Data'!CF135)/(X$195-X$194)*10)),1))</f>
        <v>9.6999999999999993</v>
      </c>
      <c r="Y132" s="72">
        <f>IF('Indicator Data'!CG135="No data","x",ROUND(IF('Indicator Data'!CG135&gt;Y$195,10,IF('Indicator Data'!CG135&lt;Y$194,0,10-(Y$195-'Indicator Data'!CG135)/(Y$195-Y$194)*10)),1))</f>
        <v>1.6</v>
      </c>
      <c r="Z132" s="73">
        <f t="shared" si="22"/>
        <v>6.2</v>
      </c>
      <c r="AA132" s="74">
        <f t="shared" si="23"/>
        <v>5.8</v>
      </c>
      <c r="AB132" s="177">
        <f>IF('Indicator Data'!CH135="No data","x",ROUND(IF('Indicator Data'!CH135&gt;AB$195,0,IF('Indicator Data'!CH135&lt;AB$194,10,(AB$195-'Indicator Data'!CH135)/(AB$195-AB$194)*10)),1))</f>
        <v>4.9000000000000004</v>
      </c>
    </row>
    <row r="133" spans="1:28" s="2" customFormat="1" x14ac:dyDescent="0.3">
      <c r="A133" s="98" t="str">
        <f>'Indicator Data'!A136</f>
        <v>Palau</v>
      </c>
      <c r="B133" s="27" t="str">
        <f>'Indicator Data'!B136</f>
        <v>PLW</v>
      </c>
      <c r="C133" s="72">
        <f>IF('Indicator Data'!BR136="No data","x",ROUND(IF('Indicator Data'!BR136&gt;C$195,0,IF('Indicator Data'!BR136&lt;C$194,10,(C$195-'Indicator Data'!BR136)/(C$195-C$194)*10)),1))</f>
        <v>5.9</v>
      </c>
      <c r="D133" s="73">
        <f t="shared" si="24"/>
        <v>5.9</v>
      </c>
      <c r="E133" s="72" t="str">
        <f>IF('Indicator Data'!BT136="No data","x",ROUND(IF('Indicator Data'!BT136&gt;E$195,0,IF('Indicator Data'!BT136&lt;E$194,10,(E$195-'Indicator Data'!BT136)/(E$195-E$194)*10)),1))</f>
        <v>x</v>
      </c>
      <c r="F133" s="72">
        <f>IF('Indicator Data'!BS136="No data","x",ROUND(IF('Indicator Data'!BS136&gt;F$195,0,IF('Indicator Data'!BS136&lt;F$194,10,(F$195-'Indicator Data'!BS136)/(F$195-F$194)*10)),1))</f>
        <v>5</v>
      </c>
      <c r="G133" s="73">
        <f t="shared" si="25"/>
        <v>5</v>
      </c>
      <c r="H133" s="74">
        <f t="shared" si="26"/>
        <v>5.5</v>
      </c>
      <c r="I133" s="72">
        <f>IF('Indicator Data'!BV136="No data","x",ROUND(IF('Indicator Data'!BV136^2&gt;I$195,0,IF('Indicator Data'!BV136^2&lt;I$194,10,(I$195-'Indicator Data'!BV136^2)/(I$195-I$194)*10)),1))</f>
        <v>0.7</v>
      </c>
      <c r="J133" s="72">
        <f>IF(OR('Indicator Data'!BU136=0,'Indicator Data'!BU136="No data"),"x",ROUND(IF('Indicator Data'!BU136&gt;J$195,0,IF('Indicator Data'!BU136&lt;J$194,10,(J$195-'Indicator Data'!BU136)/(J$195-J$194)*10)),1))</f>
        <v>0</v>
      </c>
      <c r="K133" s="72" t="str">
        <f>IF('Indicator Data'!BW136="No data","x",ROUND(IF('Indicator Data'!BW136&gt;K$195,0,IF('Indicator Data'!BW136&lt;K$194,10,(K$195-'Indicator Data'!BW136)/(K$195-K$194)*10)),1))</f>
        <v>x</v>
      </c>
      <c r="L133" s="72">
        <f>IF('Indicator Data'!BX136="No data","x",ROUND(IF('Indicator Data'!BX136&gt;L$195,0,IF('Indicator Data'!BX136&lt;L$194,10,(L$195-'Indicator Data'!BX136)/(L$195-L$194)*10)),1))</f>
        <v>3.4</v>
      </c>
      <c r="M133" s="73">
        <f t="shared" si="27"/>
        <v>1.4</v>
      </c>
      <c r="N133" s="115">
        <f>IF('Indicator Data'!BY136="No data","x",'Indicator Data'!BY136/'Indicator Data'!CL136*100)</f>
        <v>60.869565217391312</v>
      </c>
      <c r="O133" s="72">
        <f t="shared" si="28"/>
        <v>4</v>
      </c>
      <c r="P133" s="72">
        <f>IF('Indicator Data'!BZ136="No data","x",ROUND(IF('Indicator Data'!BZ136&gt;P$195,0,IF('Indicator Data'!BZ136&lt;P$194,10,(P$195-'Indicator Data'!BZ136)/(P$195-P$194)*10)),1))</f>
        <v>0</v>
      </c>
      <c r="Q133" s="72">
        <f>IF('Indicator Data'!CA136="No data","x",ROUND(IF('Indicator Data'!CA136&gt;Q$195,0,IF('Indicator Data'!CA136&lt;Q$194,10,(Q$195-'Indicator Data'!CA136)/(Q$195-Q$194)*10)),1))</f>
        <v>0</v>
      </c>
      <c r="R133" s="73">
        <f t="shared" si="29"/>
        <v>1.3</v>
      </c>
      <c r="S133" s="72">
        <f>IF('Indicator Data'!CB136="No data","x",ROUND(IF('Indicator Data'!CB136&gt;S$195,0,IF('Indicator Data'!CB136&lt;S$194,10,(S$195-'Indicator Data'!CB136)/(S$195-S$194)*10)),1))</f>
        <v>7</v>
      </c>
      <c r="T133" s="115">
        <f>IF('Indicator Data'!CC136="No data","x",ROUND(IF('Indicator Data'!CC136&gt;T$195,0,IF('Indicator Data'!CC136&lt;T$194,10,(T$195-'Indicator Data'!CC136)/(T$195-T$194)*10)),1))</f>
        <v>0.3</v>
      </c>
      <c r="U133" s="115">
        <f>IF('Indicator Data'!CD136="No data","x",ROUND(IF('Indicator Data'!CD136&gt;U$195,0,IF('Indicator Data'!CD136&lt;U$194,10,(U$195-'Indicator Data'!CD136)/(U$195-U$194)*10)),1))</f>
        <v>0.7</v>
      </c>
      <c r="V133" s="115">
        <f>IF('Indicator Data'!CE136="No data","x",ROUND(IF('Indicator Data'!CE136&gt;V$195,0,IF('Indicator Data'!CE136&lt;V$194,10,(V$195-'Indicator Data'!CE136)/(V$195-V$194)*10)),1))</f>
        <v>1.7</v>
      </c>
      <c r="W133" s="72">
        <f t="shared" si="30"/>
        <v>0.9</v>
      </c>
      <c r="X133" s="72">
        <f>IF('Indicator Data'!CF136="No data","x",ROUND(IF('Indicator Data'!CF136&gt;X$195,0,IF('Indicator Data'!CF136&lt;X$194,10,(X$195-'Indicator Data'!CF136)/(X$195-X$194)*10)),1))</f>
        <v>3.8</v>
      </c>
      <c r="Y133" s="72" t="str">
        <f>IF('Indicator Data'!CG136="No data","x",ROUND(IF('Indicator Data'!CG136&gt;Y$195,10,IF('Indicator Data'!CG136&lt;Y$194,0,10-(Y$195-'Indicator Data'!CG136)/(Y$195-Y$194)*10)),1))</f>
        <v>x</v>
      </c>
      <c r="Z133" s="73">
        <f t="shared" si="22"/>
        <v>3.9</v>
      </c>
      <c r="AA133" s="74">
        <f t="shared" si="23"/>
        <v>2.2000000000000002</v>
      </c>
      <c r="AB133" s="177">
        <f>IF('Indicator Data'!CH136="No data","x",ROUND(IF('Indicator Data'!CH136&gt;AB$195,0,IF('Indicator Data'!CH136&lt;AB$194,10,(AB$195-'Indicator Data'!CH136)/(AB$195-AB$194)*10)),1))</f>
        <v>4</v>
      </c>
    </row>
    <row r="134" spans="1:28" s="2" customFormat="1" x14ac:dyDescent="0.3">
      <c r="A134" s="98" t="str">
        <f>'Indicator Data'!A137</f>
        <v>Palestine</v>
      </c>
      <c r="B134" s="27" t="str">
        <f>'Indicator Data'!B137</f>
        <v>PSE</v>
      </c>
      <c r="C134" s="72">
        <f>IF('Indicator Data'!BR137="No data","x",ROUND(IF('Indicator Data'!BR137&gt;C$195,0,IF('Indicator Data'!BR137&lt;C$194,10,(C$195-'Indicator Data'!BR137)/(C$195-C$194)*10)),1))</f>
        <v>5.8</v>
      </c>
      <c r="D134" s="73">
        <f t="shared" si="24"/>
        <v>5.8</v>
      </c>
      <c r="E134" s="72" t="str">
        <f>IF('Indicator Data'!BT137="No data","x",ROUND(IF('Indicator Data'!BT137&gt;E$195,0,IF('Indicator Data'!BT137&lt;E$194,10,(E$195-'Indicator Data'!BT137)/(E$195-E$194)*10)),1))</f>
        <v>x</v>
      </c>
      <c r="F134" s="72">
        <f>IF('Indicator Data'!BS137="No data","x",ROUND(IF('Indicator Data'!BS137&gt;F$195,0,IF('Indicator Data'!BS137&lt;F$194,10,(F$195-'Indicator Data'!BS137)/(F$195-F$194)*10)),1))</f>
        <v>6.5</v>
      </c>
      <c r="G134" s="73">
        <f t="shared" si="25"/>
        <v>6.5</v>
      </c>
      <c r="H134" s="74">
        <f t="shared" si="26"/>
        <v>6.2</v>
      </c>
      <c r="I134" s="72">
        <f>IF('Indicator Data'!BV137="No data","x",ROUND(IF('Indicator Data'!BV137^2&gt;I$195,0,IF('Indicator Data'!BV137^2&lt;I$194,10,(I$195-'Indicator Data'!BV137^2)/(I$195-I$194)*10)),1))</f>
        <v>0.6</v>
      </c>
      <c r="J134" s="72">
        <f>IF(OR('Indicator Data'!BU137=0,'Indicator Data'!BU137="No data"),"x",ROUND(IF('Indicator Data'!BU137&gt;J$195,0,IF('Indicator Data'!BU137&lt;J$194,10,(J$195-'Indicator Data'!BU137)/(J$195-J$194)*10)),1))</f>
        <v>0</v>
      </c>
      <c r="K134" s="72">
        <f>IF('Indicator Data'!BW137="No data","x",ROUND(IF('Indicator Data'!BW137&gt;K$195,0,IF('Indicator Data'!BW137&lt;K$194,10,(K$195-'Indicator Data'!BW137)/(K$195-K$194)*10)),1))</f>
        <v>3.6</v>
      </c>
      <c r="L134" s="72">
        <f>IF('Indicator Data'!BX137="No data","x",ROUND(IF('Indicator Data'!BX137&gt;L$195,0,IF('Indicator Data'!BX137&lt;L$194,10,(L$195-'Indicator Data'!BX137)/(L$195-L$194)*10)),1))</f>
        <v>5.6</v>
      </c>
      <c r="M134" s="73">
        <f t="shared" si="27"/>
        <v>2.5</v>
      </c>
      <c r="N134" s="115">
        <f>IF('Indicator Data'!BY137="No data","x",'Indicator Data'!BY137/'Indicator Data'!CL137*100)</f>
        <v>282.39202657807311</v>
      </c>
      <c r="O134" s="72">
        <f t="shared" si="28"/>
        <v>0</v>
      </c>
      <c r="P134" s="72">
        <f>IF('Indicator Data'!BZ137="No data","x",ROUND(IF('Indicator Data'!BZ137&gt;P$195,0,IF('Indicator Data'!BZ137&lt;P$194,10,(P$195-'Indicator Data'!BZ137)/(P$195-P$194)*10)),1))</f>
        <v>0.3</v>
      </c>
      <c r="Q134" s="72">
        <f>IF('Indicator Data'!CA137="No data","x",ROUND(IF('Indicator Data'!CA137&gt;Q$195,0,IF('Indicator Data'!CA137&lt;Q$194,10,(Q$195-'Indicator Data'!CA137)/(Q$195-Q$194)*10)),1))</f>
        <v>0.6</v>
      </c>
      <c r="R134" s="73">
        <f t="shared" si="29"/>
        <v>0.3</v>
      </c>
      <c r="S134" s="72" t="str">
        <f>IF('Indicator Data'!CB137="No data","x",ROUND(IF('Indicator Data'!CB137&gt;S$195,0,IF('Indicator Data'!CB137&lt;S$194,10,(S$195-'Indicator Data'!CB137)/(S$195-S$194)*10)),1))</f>
        <v>x</v>
      </c>
      <c r="T134" s="115">
        <f>IF('Indicator Data'!CC137="No data","x",ROUND(IF('Indicator Data'!CC137&gt;T$195,0,IF('Indicator Data'!CC137&lt;T$194,10,(T$195-'Indicator Data'!CC137)/(T$195-T$194)*10)),1))</f>
        <v>0</v>
      </c>
      <c r="U134" s="115">
        <f>IF('Indicator Data'!CD137="No data","x",ROUND(IF('Indicator Data'!CD137&gt;U$195,0,IF('Indicator Data'!CD137&lt;U$194,10,(U$195-'Indicator Data'!CD137)/(U$195-U$194)*10)),1))</f>
        <v>0</v>
      </c>
      <c r="V134" s="115">
        <f>IF('Indicator Data'!CE137="No data","x",ROUND(IF('Indicator Data'!CE137&gt;V$195,0,IF('Indicator Data'!CE137&lt;V$194,10,(V$195-'Indicator Data'!CE137)/(V$195-V$194)*10)),1))</f>
        <v>0</v>
      </c>
      <c r="W134" s="72">
        <f t="shared" si="30"/>
        <v>0</v>
      </c>
      <c r="X134" s="72" t="str">
        <f>IF('Indicator Data'!CF137="No data","x",ROUND(IF('Indicator Data'!CF137&gt;X$195,0,IF('Indicator Data'!CF137&lt;X$194,10,(X$195-'Indicator Data'!CF137)/(X$195-X$194)*10)),1))</f>
        <v>x</v>
      </c>
      <c r="Y134" s="72">
        <f>IF('Indicator Data'!CG137="No data","x",ROUND(IF('Indicator Data'!CG137&gt;Y$195,10,IF('Indicator Data'!CG137&lt;Y$194,0,10-(Y$195-'Indicator Data'!CG137)/(Y$195-Y$194)*10)),1))</f>
        <v>0.3</v>
      </c>
      <c r="Z134" s="73">
        <f t="shared" si="22"/>
        <v>0.2</v>
      </c>
      <c r="AA134" s="74">
        <f t="shared" si="23"/>
        <v>1</v>
      </c>
      <c r="AB134" s="177" t="str">
        <f>IF('Indicator Data'!CH137="No data","x",ROUND(IF('Indicator Data'!CH137&gt;AB$195,0,IF('Indicator Data'!CH137&lt;AB$194,10,(AB$195-'Indicator Data'!CH137)/(AB$195-AB$194)*10)),1))</f>
        <v>x</v>
      </c>
    </row>
    <row r="135" spans="1:28" s="2" customFormat="1" x14ac:dyDescent="0.3">
      <c r="A135" s="98" t="str">
        <f>'Indicator Data'!A138</f>
        <v>Panama</v>
      </c>
      <c r="B135" s="27" t="str">
        <f>'Indicator Data'!B138</f>
        <v>PAN</v>
      </c>
      <c r="C135" s="72">
        <f>IF('Indicator Data'!BR138="No data","x",ROUND(IF('Indicator Data'!BR138&gt;C$195,0,IF('Indicator Data'!BR138&lt;C$194,10,(C$195-'Indicator Data'!BR138)/(C$195-C$194)*10)),1))</f>
        <v>4.3</v>
      </c>
      <c r="D135" s="73">
        <f t="shared" si="24"/>
        <v>4.3</v>
      </c>
      <c r="E135" s="72">
        <f>IF('Indicator Data'!BT138="No data","x",ROUND(IF('Indicator Data'!BT138&gt;E$195,0,IF('Indicator Data'!BT138&lt;E$194,10,(E$195-'Indicator Data'!BT138)/(E$195-E$194)*10)),1))</f>
        <v>6.4</v>
      </c>
      <c r="F135" s="72">
        <f>IF('Indicator Data'!BS138="No data","x",ROUND(IF('Indicator Data'!BS138&gt;F$195,0,IF('Indicator Data'!BS138&lt;F$194,10,(F$195-'Indicator Data'!BS138)/(F$195-F$194)*10)),1))</f>
        <v>5</v>
      </c>
      <c r="G135" s="73">
        <f t="shared" si="25"/>
        <v>5.7</v>
      </c>
      <c r="H135" s="74">
        <f t="shared" si="26"/>
        <v>5</v>
      </c>
      <c r="I135" s="72">
        <f>IF('Indicator Data'!BV138="No data","x",ROUND(IF('Indicator Data'!BV138^2&gt;I$195,0,IF('Indicator Data'!BV138^2&lt;I$194,10,(I$195-'Indicator Data'!BV138^2)/(I$195-I$194)*10)),1))</f>
        <v>1</v>
      </c>
      <c r="J135" s="72">
        <f>IF(OR('Indicator Data'!BU138=0,'Indicator Data'!BU138="No data"),"x",ROUND(IF('Indicator Data'!BU138&gt;J$195,0,IF('Indicator Data'!BU138&lt;J$194,10,(J$195-'Indicator Data'!BU138)/(J$195-J$194)*10)),1))</f>
        <v>0</v>
      </c>
      <c r="K135" s="72">
        <f>IF('Indicator Data'!BW138="No data","x",ROUND(IF('Indicator Data'!BW138&gt;K$195,0,IF('Indicator Data'!BW138&lt;K$194,10,(K$195-'Indicator Data'!BW138)/(K$195-K$194)*10)),1))</f>
        <v>4.2</v>
      </c>
      <c r="L135" s="72">
        <f>IF('Indicator Data'!BX138="No data","x",ROUND(IF('Indicator Data'!BX138&gt;L$195,0,IF('Indicator Data'!BX138&lt;L$194,10,(L$195-'Indicator Data'!BX138)/(L$195-L$194)*10)),1))</f>
        <v>3.2</v>
      </c>
      <c r="M135" s="73">
        <f t="shared" si="27"/>
        <v>2.1</v>
      </c>
      <c r="N135" s="115">
        <f>IF('Indicator Data'!BY138="No data","x",'Indicator Data'!BY138/'Indicator Data'!CL138*100)</f>
        <v>16.142050040355123</v>
      </c>
      <c r="O135" s="72">
        <f t="shared" si="28"/>
        <v>8.5</v>
      </c>
      <c r="P135" s="72">
        <f>IF('Indicator Data'!BZ138="No data","x",ROUND(IF('Indicator Data'!BZ138&gt;P$195,0,IF('Indicator Data'!BZ138&lt;P$194,10,(P$195-'Indicator Data'!BZ138)/(P$195-P$194)*10)),1))</f>
        <v>1.9</v>
      </c>
      <c r="Q135" s="72">
        <f>IF('Indicator Data'!CA138="No data","x",ROUND(IF('Indicator Data'!CA138&gt;Q$195,0,IF('Indicator Data'!CA138&lt;Q$194,10,(Q$195-'Indicator Data'!CA138)/(Q$195-Q$194)*10)),1))</f>
        <v>0.7</v>
      </c>
      <c r="R135" s="73">
        <f t="shared" si="29"/>
        <v>3.7</v>
      </c>
      <c r="S135" s="72">
        <f>IF('Indicator Data'!CB138="No data","x",ROUND(IF('Indicator Data'!CB138&gt;S$195,0,IF('Indicator Data'!CB138&lt;S$194,10,(S$195-'Indicator Data'!CB138)/(S$195-S$194)*10)),1))</f>
        <v>6.1</v>
      </c>
      <c r="T135" s="115">
        <f>IF('Indicator Data'!CC138="No data","x",ROUND(IF('Indicator Data'!CC138&gt;T$195,0,IF('Indicator Data'!CC138&lt;T$194,10,(T$195-'Indicator Data'!CC138)/(T$195-T$194)*10)),1))</f>
        <v>3.1</v>
      </c>
      <c r="U135" s="115">
        <f>IF('Indicator Data'!CD138="No data","x",ROUND(IF('Indicator Data'!CD138&gt;U$195,0,IF('Indicator Data'!CD138&lt;U$194,10,(U$195-'Indicator Data'!CD138)/(U$195-U$194)*10)),1))</f>
        <v>1</v>
      </c>
      <c r="V135" s="115">
        <f>IF('Indicator Data'!CE138="No data","x",ROUND(IF('Indicator Data'!CE138&gt;V$195,0,IF('Indicator Data'!CE138&lt;V$194,10,(V$195-'Indicator Data'!CE138)/(V$195-V$194)*10)),1))</f>
        <v>1.5</v>
      </c>
      <c r="W135" s="72">
        <f t="shared" si="30"/>
        <v>1.8666666666666665</v>
      </c>
      <c r="X135" s="72">
        <f>IF('Indicator Data'!CF138="No data","x",ROUND(IF('Indicator Data'!CF138&gt;X$195,0,IF('Indicator Data'!CF138&lt;X$194,10,(X$195-'Indicator Data'!CF138)/(X$195-X$194)*10)),1))</f>
        <v>4.2</v>
      </c>
      <c r="Y135" s="72">
        <f>IF('Indicator Data'!CG138="No data","x",ROUND(IF('Indicator Data'!CG138&gt;Y$195,10,IF('Indicator Data'!CG138&lt;Y$194,0,10-(Y$195-'Indicator Data'!CG138)/(Y$195-Y$194)*10)),1))</f>
        <v>0.6</v>
      </c>
      <c r="Z135" s="73">
        <f t="shared" si="22"/>
        <v>3.2</v>
      </c>
      <c r="AA135" s="74">
        <f t="shared" si="23"/>
        <v>3</v>
      </c>
      <c r="AB135" s="177">
        <f>IF('Indicator Data'!CH138="No data","x",ROUND(IF('Indicator Data'!CH138&gt;AB$195,0,IF('Indicator Data'!CH138&lt;AB$194,10,(AB$195-'Indicator Data'!CH138)/(AB$195-AB$194)*10)),1))</f>
        <v>2.9</v>
      </c>
    </row>
    <row r="136" spans="1:28" s="2" customFormat="1" x14ac:dyDescent="0.3">
      <c r="A136" s="98" t="str">
        <f>'Indicator Data'!A139</f>
        <v>Papua New Guinea</v>
      </c>
      <c r="B136" s="27" t="str">
        <f>'Indicator Data'!B139</f>
        <v>PNG</v>
      </c>
      <c r="C136" s="72">
        <f>IF('Indicator Data'!BR139="No data","x",ROUND(IF('Indicator Data'!BR139&gt;C$195,0,IF('Indicator Data'!BR139&lt;C$194,10,(C$195-'Indicator Data'!BR139)/(C$195-C$194)*10)),1))</f>
        <v>6.7</v>
      </c>
      <c r="D136" s="73">
        <f t="shared" si="24"/>
        <v>6.7</v>
      </c>
      <c r="E136" s="72">
        <f>IF('Indicator Data'!BT139="No data","x",ROUND(IF('Indicator Data'!BT139&gt;E$195,0,IF('Indicator Data'!BT139&lt;E$194,10,(E$195-'Indicator Data'!BT139)/(E$195-E$194)*10)),1))</f>
        <v>7.2</v>
      </c>
      <c r="F136" s="72">
        <f>IF('Indicator Data'!BS139="No data","x",ROUND(IF('Indicator Data'!BS139&gt;F$195,0,IF('Indicator Data'!BS139&lt;F$194,10,(F$195-'Indicator Data'!BS139)/(F$195-F$194)*10)),1))</f>
        <v>6.4</v>
      </c>
      <c r="G136" s="73">
        <f t="shared" si="25"/>
        <v>6.8</v>
      </c>
      <c r="H136" s="74">
        <f t="shared" si="26"/>
        <v>6.8</v>
      </c>
      <c r="I136" s="72">
        <f>IF('Indicator Data'!BV139="No data","x",ROUND(IF('Indicator Data'!BV139^2&gt;I$195,0,IF('Indicator Data'!BV139^2&lt;I$194,10,(I$195-'Indicator Data'!BV139^2)/(I$195-I$194)*10)),1))</f>
        <v>6.8</v>
      </c>
      <c r="J136" s="72">
        <f>IF(OR('Indicator Data'!BU139=0,'Indicator Data'!BU139="No data"),"x",ROUND(IF('Indicator Data'!BU139&gt;J$195,0,IF('Indicator Data'!BU139&lt;J$194,10,(J$195-'Indicator Data'!BU139)/(J$195-J$194)*10)),1))</f>
        <v>4.5999999999999996</v>
      </c>
      <c r="K136" s="72">
        <f>IF('Indicator Data'!BW139="No data","x",ROUND(IF('Indicator Data'!BW139&gt;K$195,0,IF('Indicator Data'!BW139&lt;K$194,10,(K$195-'Indicator Data'!BW139)/(K$195-K$194)*10)),1))</f>
        <v>8.9</v>
      </c>
      <c r="L136" s="72">
        <f>IF('Indicator Data'!BX139="No data","x",ROUND(IF('Indicator Data'!BX139&gt;L$195,0,IF('Indicator Data'!BX139&lt;L$194,10,(L$195-'Indicator Data'!BX139)/(L$195-L$194)*10)),1))</f>
        <v>7.8</v>
      </c>
      <c r="M136" s="73">
        <f t="shared" si="27"/>
        <v>7</v>
      </c>
      <c r="N136" s="115">
        <f>IF('Indicator Data'!BY139="No data","x",'Indicator Data'!BY139/'Indicator Data'!CL139*100)</f>
        <v>3.0914631453429315</v>
      </c>
      <c r="O136" s="72">
        <f t="shared" si="28"/>
        <v>9.8000000000000007</v>
      </c>
      <c r="P136" s="72">
        <f>IF('Indicator Data'!BZ139="No data","x",ROUND(IF('Indicator Data'!BZ139&gt;P$195,0,IF('Indicator Data'!BZ139&lt;P$194,10,(P$195-'Indicator Data'!BZ139)/(P$195-P$194)*10)),1))</f>
        <v>9.6999999999999993</v>
      </c>
      <c r="Q136" s="72">
        <f>IF('Indicator Data'!CA139="No data","x",ROUND(IF('Indicator Data'!CA139&gt;Q$195,0,IF('Indicator Data'!CA139&lt;Q$194,10,(Q$195-'Indicator Data'!CA139)/(Q$195-Q$194)*10)),1))</f>
        <v>10</v>
      </c>
      <c r="R136" s="73">
        <f t="shared" si="29"/>
        <v>9.8000000000000007</v>
      </c>
      <c r="S136" s="72" t="str">
        <f>IF('Indicator Data'!CB139="No data","x",ROUND(IF('Indicator Data'!CB139&gt;S$195,0,IF('Indicator Data'!CB139&lt;S$194,10,(S$195-'Indicator Data'!CB139)/(S$195-S$194)*10)),1))</f>
        <v>x</v>
      </c>
      <c r="T136" s="115">
        <f>IF('Indicator Data'!CC139="No data","x",ROUND(IF('Indicator Data'!CC139&gt;T$195,0,IF('Indicator Data'!CC139&lt;T$194,10,(T$195-'Indicator Data'!CC139)/(T$195-T$194)*10)),1))</f>
        <v>6.3</v>
      </c>
      <c r="U136" s="115" t="str">
        <f>IF('Indicator Data'!CD139="No data","x",ROUND(IF('Indicator Data'!CD139&gt;U$195,0,IF('Indicator Data'!CD139&lt;U$194,10,(U$195-'Indicator Data'!CD139)/(U$195-U$194)*10)),1))</f>
        <v>x</v>
      </c>
      <c r="V136" s="115">
        <f>IF('Indicator Data'!CE139="No data","x",ROUND(IF('Indicator Data'!CE139&gt;V$195,0,IF('Indicator Data'!CE139&lt;V$194,10,(V$195-'Indicator Data'!CE139)/(V$195-V$194)*10)),1))</f>
        <v>9.3000000000000007</v>
      </c>
      <c r="W136" s="72">
        <f t="shared" si="30"/>
        <v>7.8000000000000007</v>
      </c>
      <c r="X136" s="72">
        <f>IF('Indicator Data'!CF139="No data","x",ROUND(IF('Indicator Data'!CF139&gt;X$195,0,IF('Indicator Data'!CF139&lt;X$194,10,(X$195-'Indicator Data'!CF139)/(X$195-X$194)*10)),1))</f>
        <v>9.9</v>
      </c>
      <c r="Y136" s="72">
        <f>IF('Indicator Data'!CG139="No data","x",ROUND(IF('Indicator Data'!CG139&gt;Y$195,10,IF('Indicator Data'!CG139&lt;Y$194,0,10-(Y$195-'Indicator Data'!CG139)/(Y$195-Y$194)*10)),1))</f>
        <v>1.6</v>
      </c>
      <c r="Z136" s="73">
        <f t="shared" si="22"/>
        <v>6.4</v>
      </c>
      <c r="AA136" s="74">
        <f t="shared" si="23"/>
        <v>7.7</v>
      </c>
      <c r="AB136" s="177">
        <f>IF('Indicator Data'!CH139="No data","x",ROUND(IF('Indicator Data'!CH139&gt;AB$195,0,IF('Indicator Data'!CH139&lt;AB$194,10,(AB$195-'Indicator Data'!CH139)/(AB$195-AB$194)*10)),1))</f>
        <v>6.4</v>
      </c>
    </row>
    <row r="137" spans="1:28" s="2" customFormat="1" x14ac:dyDescent="0.3">
      <c r="A137" s="98" t="str">
        <f>'Indicator Data'!A140</f>
        <v>Paraguay</v>
      </c>
      <c r="B137" s="27" t="str">
        <f>'Indicator Data'!B140</f>
        <v>PRY</v>
      </c>
      <c r="C137" s="72">
        <f>IF('Indicator Data'!BR140="No data","x",ROUND(IF('Indicator Data'!BR140&gt;C$195,0,IF('Indicator Data'!BR140&lt;C$194,10,(C$195-'Indicator Data'!BR140)/(C$195-C$194)*10)),1))</f>
        <v>3.7</v>
      </c>
      <c r="D137" s="73">
        <f t="shared" si="24"/>
        <v>3.7</v>
      </c>
      <c r="E137" s="72">
        <f>IF('Indicator Data'!BT140="No data","x",ROUND(IF('Indicator Data'!BT140&gt;E$195,0,IF('Indicator Data'!BT140&lt;E$194,10,(E$195-'Indicator Data'!BT140)/(E$195-E$194)*10)),1))</f>
        <v>7.2</v>
      </c>
      <c r="F137" s="72">
        <f>IF('Indicator Data'!BS140="No data","x",ROUND(IF('Indicator Data'!BS140&gt;F$195,0,IF('Indicator Data'!BS140&lt;F$194,10,(F$195-'Indicator Data'!BS140)/(F$195-F$194)*10)),1))</f>
        <v>6</v>
      </c>
      <c r="G137" s="73">
        <f t="shared" si="25"/>
        <v>6.6</v>
      </c>
      <c r="H137" s="74">
        <f t="shared" si="26"/>
        <v>5.2</v>
      </c>
      <c r="I137" s="72">
        <f>IF('Indicator Data'!BV140="No data","x",ROUND(IF('Indicator Data'!BV140^2&gt;I$195,0,IF('Indicator Data'!BV140^2&lt;I$194,10,(I$195-'Indicator Data'!BV140^2)/(I$195-I$194)*10)),1))</f>
        <v>1.3</v>
      </c>
      <c r="J137" s="72">
        <f>IF(OR('Indicator Data'!BU140=0,'Indicator Data'!BU140="No data"),"x",ROUND(IF('Indicator Data'!BU140&gt;J$195,0,IF('Indicator Data'!BU140&lt;J$194,10,(J$195-'Indicator Data'!BU140)/(J$195-J$194)*10)),1))</f>
        <v>0.1</v>
      </c>
      <c r="K137" s="72">
        <f>IF('Indicator Data'!BW140="No data","x",ROUND(IF('Indicator Data'!BW140&gt;K$195,0,IF('Indicator Data'!BW140&lt;K$194,10,(K$195-'Indicator Data'!BW140)/(K$195-K$194)*10)),1))</f>
        <v>3.5</v>
      </c>
      <c r="L137" s="72">
        <f>IF('Indicator Data'!BX140="No data","x",ROUND(IF('Indicator Data'!BX140&gt;L$195,0,IF('Indicator Data'!BX140&lt;L$194,10,(L$195-'Indicator Data'!BX140)/(L$195-L$194)*10)),1))</f>
        <v>4.8</v>
      </c>
      <c r="M137" s="73">
        <f t="shared" si="27"/>
        <v>2.4</v>
      </c>
      <c r="N137" s="115">
        <f>IF('Indicator Data'!BY140="No data","x",'Indicator Data'!BY140/'Indicator Data'!CL140*100)</f>
        <v>18.625723634533099</v>
      </c>
      <c r="O137" s="72">
        <f t="shared" si="28"/>
        <v>8.1999999999999993</v>
      </c>
      <c r="P137" s="72">
        <f>IF('Indicator Data'!BZ140="No data","x",ROUND(IF('Indicator Data'!BZ140&gt;P$195,0,IF('Indicator Data'!BZ140&lt;P$194,10,(P$195-'Indicator Data'!BZ140)/(P$195-P$194)*10)),1))</f>
        <v>1.1000000000000001</v>
      </c>
      <c r="Q137" s="72">
        <f>IF('Indicator Data'!CA140="No data","x",ROUND(IF('Indicator Data'!CA140&gt;Q$195,0,IF('Indicator Data'!CA140&lt;Q$194,10,(Q$195-'Indicator Data'!CA140)/(Q$195-Q$194)*10)),1))</f>
        <v>0.1</v>
      </c>
      <c r="R137" s="73">
        <f t="shared" si="29"/>
        <v>3.1</v>
      </c>
      <c r="S137" s="72">
        <f>IF('Indicator Data'!CB140="No data","x",ROUND(IF('Indicator Data'!CB140&gt;S$195,0,IF('Indicator Data'!CB140&lt;S$194,10,(S$195-'Indicator Data'!CB140)/(S$195-S$194)*10)),1))</f>
        <v>6.6</v>
      </c>
      <c r="T137" s="115">
        <f>IF('Indicator Data'!CC140="No data","x",ROUND(IF('Indicator Data'!CC140&gt;T$195,0,IF('Indicator Data'!CC140&lt;T$194,10,(T$195-'Indicator Data'!CC140)/(T$195-T$194)*10)),1))</f>
        <v>1.2</v>
      </c>
      <c r="U137" s="115">
        <f>IF('Indicator Data'!CD140="No data","x",ROUND(IF('Indicator Data'!CD140&gt;U$195,0,IF('Indicator Data'!CD140&lt;U$194,10,(U$195-'Indicator Data'!CD140)/(U$195-U$194)*10)),1))</f>
        <v>2.9</v>
      </c>
      <c r="V137" s="115">
        <f>IF('Indicator Data'!CE140="No data","x",ROUND(IF('Indicator Data'!CE140&gt;V$195,0,IF('Indicator Data'!CE140&lt;V$194,10,(V$195-'Indicator Data'!CE140)/(V$195-V$194)*10)),1))</f>
        <v>1</v>
      </c>
      <c r="W137" s="72">
        <f t="shared" si="30"/>
        <v>1.7</v>
      </c>
      <c r="X137" s="72">
        <f>IF('Indicator Data'!CF140="No data","x",ROUND(IF('Indicator Data'!CF140&gt;X$195,0,IF('Indicator Data'!CF140&lt;X$194,10,(X$195-'Indicator Data'!CF140)/(X$195-X$194)*10)),1))</f>
        <v>7.6</v>
      </c>
      <c r="Y137" s="72">
        <f>IF('Indicator Data'!CG140="No data","x",ROUND(IF('Indicator Data'!CG140&gt;Y$195,10,IF('Indicator Data'!CG140&lt;Y$194,0,10-(Y$195-'Indicator Data'!CG140)/(Y$195-Y$194)*10)),1))</f>
        <v>1.4</v>
      </c>
      <c r="Z137" s="73">
        <f t="shared" si="22"/>
        <v>4.3</v>
      </c>
      <c r="AA137" s="74">
        <f t="shared" si="23"/>
        <v>3.3</v>
      </c>
      <c r="AB137" s="177">
        <f>IF('Indicator Data'!CH140="No data","x",ROUND(IF('Indicator Data'!CH140&gt;AB$195,0,IF('Indicator Data'!CH140&lt;AB$194,10,(AB$195-'Indicator Data'!CH140)/(AB$195-AB$194)*10)),1))</f>
        <v>3.8</v>
      </c>
    </row>
    <row r="138" spans="1:28" s="2" customFormat="1" x14ac:dyDescent="0.3">
      <c r="A138" s="98" t="str">
        <f>'Indicator Data'!A141</f>
        <v>Peru</v>
      </c>
      <c r="B138" s="27" t="str">
        <f>'Indicator Data'!B141</f>
        <v>PER</v>
      </c>
      <c r="C138" s="72">
        <f>IF('Indicator Data'!BR141="No data","x",ROUND(IF('Indicator Data'!BR141&gt;C$195,0,IF('Indicator Data'!BR141&lt;C$194,10,(C$195-'Indicator Data'!BR141)/(C$195-C$194)*10)),1))</f>
        <v>3.6</v>
      </c>
      <c r="D138" s="73">
        <f t="shared" si="24"/>
        <v>3.6</v>
      </c>
      <c r="E138" s="72">
        <f>IF('Indicator Data'!BT141="No data","x",ROUND(IF('Indicator Data'!BT141&gt;E$195,0,IF('Indicator Data'!BT141&lt;E$194,10,(E$195-'Indicator Data'!BT141)/(E$195-E$194)*10)),1))</f>
        <v>6.4</v>
      </c>
      <c r="F138" s="72">
        <f>IF('Indicator Data'!BS141="No data","x",ROUND(IF('Indicator Data'!BS141&gt;F$195,0,IF('Indicator Data'!BS141&lt;F$194,10,(F$195-'Indicator Data'!BS141)/(F$195-F$194)*10)),1))</f>
        <v>5.5</v>
      </c>
      <c r="G138" s="73">
        <f t="shared" si="25"/>
        <v>6</v>
      </c>
      <c r="H138" s="74">
        <f t="shared" si="26"/>
        <v>4.8</v>
      </c>
      <c r="I138" s="72">
        <f>IF('Indicator Data'!BV141="No data","x",ROUND(IF('Indicator Data'!BV141^2&gt;I$195,0,IF('Indicator Data'!BV141^2&lt;I$194,10,(I$195-'Indicator Data'!BV141^2)/(I$195-I$194)*10)),1))</f>
        <v>1.2</v>
      </c>
      <c r="J138" s="72">
        <f>IF(OR('Indicator Data'!BU141=0,'Indicator Data'!BU141="No data"),"x",ROUND(IF('Indicator Data'!BU141&gt;J$195,0,IF('Indicator Data'!BU141&lt;J$194,10,(J$195-'Indicator Data'!BU141)/(J$195-J$194)*10)),1))</f>
        <v>0.4</v>
      </c>
      <c r="K138" s="72">
        <f>IF('Indicator Data'!BW141="No data","x",ROUND(IF('Indicator Data'!BW141&gt;K$195,0,IF('Indicator Data'!BW141&lt;K$194,10,(K$195-'Indicator Data'!BW141)/(K$195-K$194)*10)),1))</f>
        <v>4.7</v>
      </c>
      <c r="L138" s="72">
        <f>IF('Indicator Data'!BX141="No data","x",ROUND(IF('Indicator Data'!BX141&gt;L$195,0,IF('Indicator Data'!BX141&lt;L$194,10,(L$195-'Indicator Data'!BX141)/(L$195-L$194)*10)),1))</f>
        <v>3.9</v>
      </c>
      <c r="M138" s="73">
        <f t="shared" si="27"/>
        <v>2.6</v>
      </c>
      <c r="N138" s="115">
        <f>IF('Indicator Data'!BY141="No data","x",'Indicator Data'!BY141/'Indicator Data'!CL141*100)</f>
        <v>6.5625</v>
      </c>
      <c r="O138" s="72">
        <f t="shared" si="28"/>
        <v>9.4</v>
      </c>
      <c r="P138" s="72">
        <f>IF('Indicator Data'!BZ141="No data","x",ROUND(IF('Indicator Data'!BZ141&gt;P$195,0,IF('Indicator Data'!BZ141&lt;P$194,10,(P$195-'Indicator Data'!BZ141)/(P$195-P$194)*10)),1))</f>
        <v>2.9</v>
      </c>
      <c r="Q138" s="72">
        <f>IF('Indicator Data'!CA141="No data","x",ROUND(IF('Indicator Data'!CA141&gt;Q$195,0,IF('Indicator Data'!CA141&lt;Q$194,10,(Q$195-'Indicator Data'!CA141)/(Q$195-Q$194)*10)),1))</f>
        <v>1.8</v>
      </c>
      <c r="R138" s="73">
        <f t="shared" si="29"/>
        <v>4.7</v>
      </c>
      <c r="S138" s="72">
        <f>IF('Indicator Data'!CB141="No data","x",ROUND(IF('Indicator Data'!CB141&gt;S$195,0,IF('Indicator Data'!CB141&lt;S$194,10,(S$195-'Indicator Data'!CB141)/(S$195-S$194)*10)),1))</f>
        <v>6.8</v>
      </c>
      <c r="T138" s="115">
        <f>IF('Indicator Data'!CC141="No data","x",ROUND(IF('Indicator Data'!CC141&gt;T$195,0,IF('Indicator Data'!CC141&lt;T$194,10,(T$195-'Indicator Data'!CC141)/(T$195-T$194)*10)),1))</f>
        <v>2.7</v>
      </c>
      <c r="U138" s="115">
        <f>IF('Indicator Data'!CD141="No data","x",ROUND(IF('Indicator Data'!CD141&gt;U$195,0,IF('Indicator Data'!CD141&lt;U$194,10,(U$195-'Indicator Data'!CD141)/(U$195-U$194)*10)),1))</f>
        <v>5.6</v>
      </c>
      <c r="V138" s="115">
        <f>IF('Indicator Data'!CE141="No data","x",ROUND(IF('Indicator Data'!CE141&gt;V$195,0,IF('Indicator Data'!CE141&lt;V$194,10,(V$195-'Indicator Data'!CE141)/(V$195-V$194)*10)),1))</f>
        <v>3.2</v>
      </c>
      <c r="W138" s="72">
        <f t="shared" si="30"/>
        <v>3.8333333333333335</v>
      </c>
      <c r="X138" s="72">
        <f>IF('Indicator Data'!CF141="No data","x",ROUND(IF('Indicator Data'!CF141&gt;X$195,0,IF('Indicator Data'!CF141&lt;X$194,10,(X$195-'Indicator Data'!CF141)/(X$195-X$194)*10)),1))</f>
        <v>7.9</v>
      </c>
      <c r="Y138" s="72">
        <f>IF('Indicator Data'!CG141="No data","x",ROUND(IF('Indicator Data'!CG141&gt;Y$195,10,IF('Indicator Data'!CG141&lt;Y$194,0,10-(Y$195-'Indicator Data'!CG141)/(Y$195-Y$194)*10)),1))</f>
        <v>1</v>
      </c>
      <c r="Z138" s="73">
        <f t="shared" si="22"/>
        <v>4.9000000000000004</v>
      </c>
      <c r="AA138" s="74">
        <f t="shared" si="23"/>
        <v>4.0999999999999996</v>
      </c>
      <c r="AB138" s="177">
        <f>IF('Indicator Data'!CH141="No data","x",ROUND(IF('Indicator Data'!CH141&gt;AB$195,0,IF('Indicator Data'!CH141&lt;AB$194,10,(AB$195-'Indicator Data'!CH141)/(AB$195-AB$194)*10)),1))</f>
        <v>4.5</v>
      </c>
    </row>
    <row r="139" spans="1:28" s="2" customFormat="1" x14ac:dyDescent="0.3">
      <c r="A139" s="98" t="str">
        <f>'Indicator Data'!A142</f>
        <v>Philippines</v>
      </c>
      <c r="B139" s="27" t="str">
        <f>'Indicator Data'!B142</f>
        <v>PHL</v>
      </c>
      <c r="C139" s="72">
        <f>IF('Indicator Data'!BR142="No data","x",ROUND(IF('Indicator Data'!BR142&gt;C$195,0,IF('Indicator Data'!BR142&lt;C$194,10,(C$195-'Indicator Data'!BR142)/(C$195-C$194)*10)),1))</f>
        <v>3.5</v>
      </c>
      <c r="D139" s="73">
        <f t="shared" si="24"/>
        <v>3.5</v>
      </c>
      <c r="E139" s="72">
        <f>IF('Indicator Data'!BT142="No data","x",ROUND(IF('Indicator Data'!BT142&gt;E$195,0,IF('Indicator Data'!BT142&lt;E$194,10,(E$195-'Indicator Data'!BT142)/(E$195-E$194)*10)),1))</f>
        <v>6.6</v>
      </c>
      <c r="F139" s="72">
        <f>IF('Indicator Data'!BS142="No data","x",ROUND(IF('Indicator Data'!BS142&gt;F$195,0,IF('Indicator Data'!BS142&lt;F$194,10,(F$195-'Indicator Data'!BS142)/(F$195-F$194)*10)),1))</f>
        <v>4.9000000000000004</v>
      </c>
      <c r="G139" s="73">
        <f t="shared" si="25"/>
        <v>5.8</v>
      </c>
      <c r="H139" s="74">
        <f t="shared" si="26"/>
        <v>4.7</v>
      </c>
      <c r="I139" s="72">
        <f>IF('Indicator Data'!BV142="No data","x",ROUND(IF('Indicator Data'!BV142^2&gt;I$195,0,IF('Indicator Data'!BV142^2&lt;I$194,10,(I$195-'Indicator Data'!BV142^2)/(I$195-I$194)*10)),1))</f>
        <v>0.4</v>
      </c>
      <c r="J139" s="72">
        <f>IF(OR('Indicator Data'!BU142=0,'Indicator Data'!BU142="No data"),"x",ROUND(IF('Indicator Data'!BU142&gt;J$195,0,IF('Indicator Data'!BU142&lt;J$194,10,(J$195-'Indicator Data'!BU142)/(J$195-J$194)*10)),1))</f>
        <v>0.7</v>
      </c>
      <c r="K139" s="72">
        <f>IF('Indicator Data'!BW142="No data","x",ROUND(IF('Indicator Data'!BW142&gt;K$195,0,IF('Indicator Data'!BW142&lt;K$194,10,(K$195-'Indicator Data'!BW142)/(K$195-K$194)*10)),1))</f>
        <v>4</v>
      </c>
      <c r="L139" s="72">
        <f>IF('Indicator Data'!BX142="No data","x",ROUND(IF('Indicator Data'!BX142&gt;L$195,0,IF('Indicator Data'!BX142&lt;L$194,10,(L$195-'Indicator Data'!BX142)/(L$195-L$194)*10)),1))</f>
        <v>3.8</v>
      </c>
      <c r="M139" s="73">
        <f t="shared" si="27"/>
        <v>2.2000000000000002</v>
      </c>
      <c r="N139" s="115">
        <f>IF('Indicator Data'!BY142="No data","x",'Indicator Data'!BY142/'Indicator Data'!CL142*100)</f>
        <v>50.306871918704097</v>
      </c>
      <c r="O139" s="72">
        <f t="shared" si="28"/>
        <v>5</v>
      </c>
      <c r="P139" s="72">
        <f>IF('Indicator Data'!BZ142="No data","x",ROUND(IF('Indicator Data'!BZ142&gt;P$195,0,IF('Indicator Data'!BZ142&lt;P$194,10,(P$195-'Indicator Data'!BZ142)/(P$195-P$194)*10)),1))</f>
        <v>2.6</v>
      </c>
      <c r="Q139" s="72">
        <f>IF('Indicator Data'!CA142="No data","x",ROUND(IF('Indicator Data'!CA142&gt;Q$195,0,IF('Indicator Data'!CA142&lt;Q$194,10,(Q$195-'Indicator Data'!CA142)/(Q$195-Q$194)*10)),1))</f>
        <v>1.3</v>
      </c>
      <c r="R139" s="73">
        <f t="shared" si="29"/>
        <v>3</v>
      </c>
      <c r="S139" s="72" t="str">
        <f>IF('Indicator Data'!CB142="No data","x",ROUND(IF('Indicator Data'!CB142&gt;S$195,0,IF('Indicator Data'!CB142&lt;S$194,10,(S$195-'Indicator Data'!CB142)/(S$195-S$194)*10)),1))</f>
        <v>x</v>
      </c>
      <c r="T139" s="115">
        <f>IF('Indicator Data'!CC142="No data","x",ROUND(IF('Indicator Data'!CC142&gt;T$195,0,IF('Indicator Data'!CC142&lt;T$194,10,(T$195-'Indicator Data'!CC142)/(T$195-T$194)*10)),1))</f>
        <v>1.9</v>
      </c>
      <c r="U139" s="115">
        <f>IF('Indicator Data'!CD142="No data","x",ROUND(IF('Indicator Data'!CD142&gt;U$195,0,IF('Indicator Data'!CD142&lt;U$194,10,(U$195-'Indicator Data'!CD142)/(U$195-U$194)*10)),1))</f>
        <v>3.2</v>
      </c>
      <c r="V139" s="115">
        <f>IF('Indicator Data'!CE142="No data","x",ROUND(IF('Indicator Data'!CE142&gt;V$195,0,IF('Indicator Data'!CE142&lt;V$194,10,(V$195-'Indicator Data'!CE142)/(V$195-V$194)*10)),1))</f>
        <v>6.4</v>
      </c>
      <c r="W139" s="72">
        <f t="shared" si="30"/>
        <v>3.8333333333333335</v>
      </c>
      <c r="X139" s="72">
        <f>IF('Indicator Data'!CF142="No data","x",ROUND(IF('Indicator Data'!CF142&gt;X$195,0,IF('Indicator Data'!CF142&lt;X$194,10,(X$195-'Indicator Data'!CF142)/(X$195-X$194)*10)),1))</f>
        <v>9</v>
      </c>
      <c r="Y139" s="72">
        <f>IF('Indicator Data'!CG142="No data","x",ROUND(IF('Indicator Data'!CG142&gt;Y$195,10,IF('Indicator Data'!CG142&lt;Y$194,0,10-(Y$195-'Indicator Data'!CG142)/(Y$195-Y$194)*10)),1))</f>
        <v>1.3</v>
      </c>
      <c r="Z139" s="73">
        <f t="shared" si="22"/>
        <v>4.7</v>
      </c>
      <c r="AA139" s="74">
        <f t="shared" si="23"/>
        <v>3.3</v>
      </c>
      <c r="AB139" s="177" t="str">
        <f>IF('Indicator Data'!CH142="No data","x",ROUND(IF('Indicator Data'!CH142&gt;AB$195,0,IF('Indicator Data'!CH142&lt;AB$194,10,(AB$195-'Indicator Data'!CH142)/(AB$195-AB$194)*10)),1))</f>
        <v>x</v>
      </c>
    </row>
    <row r="140" spans="1:28" s="2" customFormat="1" x14ac:dyDescent="0.3">
      <c r="A140" s="98" t="str">
        <f>'Indicator Data'!A143</f>
        <v>Poland</v>
      </c>
      <c r="B140" s="27" t="str">
        <f>'Indicator Data'!B143</f>
        <v>POL</v>
      </c>
      <c r="C140" s="72">
        <f>IF('Indicator Data'!BR143="No data","x",ROUND(IF('Indicator Data'!BR143&gt;C$195,0,IF('Indicator Data'!BR143&lt;C$194,10,(C$195-'Indicator Data'!BR143)/(C$195-C$194)*10)),1))</f>
        <v>4.3</v>
      </c>
      <c r="D140" s="73">
        <f t="shared" si="24"/>
        <v>4.3</v>
      </c>
      <c r="E140" s="72">
        <f>IF('Indicator Data'!BT143="No data","x",ROUND(IF('Indicator Data'!BT143&gt;E$195,0,IF('Indicator Data'!BT143&lt;E$194,10,(E$195-'Indicator Data'!BT143)/(E$195-E$194)*10)),1))</f>
        <v>4.2</v>
      </c>
      <c r="F140" s="72">
        <f>IF('Indicator Data'!BS143="No data","x",ROUND(IF('Indicator Data'!BS143&gt;F$195,0,IF('Indicator Data'!BS143&lt;F$194,10,(F$195-'Indicator Data'!BS143)/(F$195-F$194)*10)),1))</f>
        <v>3.7</v>
      </c>
      <c r="G140" s="73">
        <f t="shared" si="25"/>
        <v>4</v>
      </c>
      <c r="H140" s="74">
        <f t="shared" si="26"/>
        <v>4.2</v>
      </c>
      <c r="I140" s="72">
        <f>IF('Indicator Data'!BV143="No data","x",ROUND(IF('Indicator Data'!BV143^2&gt;I$195,0,IF('Indicator Data'!BV143^2&lt;I$194,10,(I$195-'Indicator Data'!BV143^2)/(I$195-I$194)*10)),1))</f>
        <v>0.3</v>
      </c>
      <c r="J140" s="72">
        <f>IF(OR('Indicator Data'!BU143=0,'Indicator Data'!BU143="No data"),"x",ROUND(IF('Indicator Data'!BU143&gt;J$195,0,IF('Indicator Data'!BU143&lt;J$194,10,(J$195-'Indicator Data'!BU143)/(J$195-J$194)*10)),1))</f>
        <v>0</v>
      </c>
      <c r="K140" s="72">
        <f>IF('Indicator Data'!BW143="No data","x",ROUND(IF('Indicator Data'!BW143&gt;K$195,0,IF('Indicator Data'!BW143&lt;K$194,10,(K$195-'Indicator Data'!BW143)/(K$195-K$194)*10)),1))</f>
        <v>2.2000000000000002</v>
      </c>
      <c r="L140" s="72">
        <f>IF('Indicator Data'!BX143="No data","x",ROUND(IF('Indicator Data'!BX143&gt;L$195,0,IF('Indicator Data'!BX143&lt;L$194,10,(L$195-'Indicator Data'!BX143)/(L$195-L$194)*10)),1))</f>
        <v>3.3</v>
      </c>
      <c r="M140" s="73">
        <f t="shared" si="27"/>
        <v>1.5</v>
      </c>
      <c r="N140" s="115">
        <f>IF('Indicator Data'!BY143="No data","x",'Indicator Data'!BY143/'Indicator Data'!CL143*100)</f>
        <v>200.55893473614992</v>
      </c>
      <c r="O140" s="72">
        <f t="shared" si="28"/>
        <v>0</v>
      </c>
      <c r="P140" s="72">
        <f>IF('Indicator Data'!BZ143="No data","x",ROUND(IF('Indicator Data'!BZ143&gt;P$195,0,IF('Indicator Data'!BZ143&lt;P$194,10,(P$195-'Indicator Data'!BZ143)/(P$195-P$194)*10)),1))</f>
        <v>0.1</v>
      </c>
      <c r="Q140" s="72">
        <f>IF('Indicator Data'!CA143="No data","x",ROUND(IF('Indicator Data'!CA143&gt;Q$195,0,IF('Indicator Data'!CA143&lt;Q$194,10,(Q$195-'Indicator Data'!CA143)/(Q$195-Q$194)*10)),1))</f>
        <v>0.1</v>
      </c>
      <c r="R140" s="73">
        <f t="shared" si="29"/>
        <v>0.1</v>
      </c>
      <c r="S140" s="72">
        <f>IF('Indicator Data'!CB143="No data","x",ROUND(IF('Indicator Data'!CB143&gt;S$195,0,IF('Indicator Data'!CB143&lt;S$194,10,(S$195-'Indicator Data'!CB143)/(S$195-S$194)*10)),1))</f>
        <v>4</v>
      </c>
      <c r="T140" s="115">
        <f>IF('Indicator Data'!CC143="No data","x",ROUND(IF('Indicator Data'!CC143&gt;T$195,0,IF('Indicator Data'!CC143&lt;T$194,10,(T$195-'Indicator Data'!CC143)/(T$195-T$194)*10)),1))</f>
        <v>0.2</v>
      </c>
      <c r="U140" s="115">
        <f>IF('Indicator Data'!CD143="No data","x",ROUND(IF('Indicator Data'!CD143&gt;U$195,0,IF('Indicator Data'!CD143&lt;U$194,10,(U$195-'Indicator Data'!CD143)/(U$195-U$194)*10)),1))</f>
        <v>1</v>
      </c>
      <c r="V140" s="115" t="str">
        <f>IF('Indicator Data'!CE143="No data","x",ROUND(IF('Indicator Data'!CE143&gt;V$195,0,IF('Indicator Data'!CE143&lt;V$194,10,(V$195-'Indicator Data'!CE143)/(V$195-V$194)*10)),1))</f>
        <v>x</v>
      </c>
      <c r="W140" s="72">
        <f t="shared" si="30"/>
        <v>0.6</v>
      </c>
      <c r="X140" s="72">
        <f>IF('Indicator Data'!CF143="No data","x",ROUND(IF('Indicator Data'!CF143&gt;X$195,0,IF('Indicator Data'!CF143&lt;X$194,10,(X$195-'Indicator Data'!CF143)/(X$195-X$194)*10)),1))</f>
        <v>4.0999999999999996</v>
      </c>
      <c r="Y140" s="72">
        <f>IF('Indicator Data'!CG143="No data","x",ROUND(IF('Indicator Data'!CG143&gt;Y$195,10,IF('Indicator Data'!CG143&lt;Y$194,0,10-(Y$195-'Indicator Data'!CG143)/(Y$195-Y$194)*10)),1))</f>
        <v>0</v>
      </c>
      <c r="Z140" s="73">
        <f t="shared" si="22"/>
        <v>2.2000000000000002</v>
      </c>
      <c r="AA140" s="74">
        <f t="shared" si="23"/>
        <v>1.3</v>
      </c>
      <c r="AB140" s="177" t="str">
        <f>IF('Indicator Data'!CH143="No data","x",ROUND(IF('Indicator Data'!CH143&gt;AB$195,0,IF('Indicator Data'!CH143&lt;AB$194,10,(AB$195-'Indicator Data'!CH143)/(AB$195-AB$194)*10)),1))</f>
        <v>x</v>
      </c>
    </row>
    <row r="141" spans="1:28" s="2" customFormat="1" x14ac:dyDescent="0.3">
      <c r="A141" s="98" t="str">
        <f>'Indicator Data'!A144</f>
        <v>Portugal</v>
      </c>
      <c r="B141" s="27" t="str">
        <f>'Indicator Data'!B144</f>
        <v>PRT</v>
      </c>
      <c r="C141" s="72">
        <f>IF('Indicator Data'!BR144="No data","x",ROUND(IF('Indicator Data'!BR144&gt;C$195,0,IF('Indicator Data'!BR144&lt;C$194,10,(C$195-'Indicator Data'!BR144)/(C$195-C$194)*10)),1))</f>
        <v>2.6</v>
      </c>
      <c r="D141" s="73">
        <f t="shared" si="24"/>
        <v>2.6</v>
      </c>
      <c r="E141" s="72">
        <f>IF('Indicator Data'!BT144="No data","x",ROUND(IF('Indicator Data'!BT144&gt;E$195,0,IF('Indicator Data'!BT144&lt;E$194,10,(E$195-'Indicator Data'!BT144)/(E$195-E$194)*10)),1))</f>
        <v>3.8</v>
      </c>
      <c r="F141" s="72">
        <f>IF('Indicator Data'!BS144="No data","x",ROUND(IF('Indicator Data'!BS144&gt;F$195,0,IF('Indicator Data'!BS144&lt;F$194,10,(F$195-'Indicator Data'!BS144)/(F$195-F$194)*10)),1))</f>
        <v>2.6</v>
      </c>
      <c r="G141" s="73">
        <f t="shared" si="25"/>
        <v>3.2</v>
      </c>
      <c r="H141" s="74">
        <f t="shared" si="26"/>
        <v>2.9</v>
      </c>
      <c r="I141" s="72">
        <f>IF('Indicator Data'!BV144="No data","x",ROUND(IF('Indicator Data'!BV144^2&gt;I$195,0,IF('Indicator Data'!BV144^2&lt;I$194,10,(I$195-'Indicator Data'!BV144^2)/(I$195-I$194)*10)),1))</f>
        <v>0.8</v>
      </c>
      <c r="J141" s="72">
        <f>IF(OR('Indicator Data'!BU144=0,'Indicator Data'!BU144="No data"),"x",ROUND(IF('Indicator Data'!BU144&gt;J$195,0,IF('Indicator Data'!BU144&lt;J$194,10,(J$195-'Indicator Data'!BU144)/(J$195-J$194)*10)),1))</f>
        <v>0</v>
      </c>
      <c r="K141" s="72">
        <f>IF('Indicator Data'!BW144="No data","x",ROUND(IF('Indicator Data'!BW144&gt;K$195,0,IF('Indicator Data'!BW144&lt;K$194,10,(K$195-'Indicator Data'!BW144)/(K$195-K$194)*10)),1))</f>
        <v>2.5</v>
      </c>
      <c r="L141" s="72">
        <f>IF('Indicator Data'!BX144="No data","x",ROUND(IF('Indicator Data'!BX144&gt;L$195,0,IF('Indicator Data'!BX144&lt;L$194,10,(L$195-'Indicator Data'!BX144)/(L$195-L$194)*10)),1))</f>
        <v>4.3</v>
      </c>
      <c r="M141" s="73">
        <f t="shared" si="27"/>
        <v>1.9</v>
      </c>
      <c r="N141" s="115">
        <f>IF('Indicator Data'!BY144="No data","x",'Indicator Data'!BY144/'Indicator Data'!CL144*100)</f>
        <v>174.92073904012244</v>
      </c>
      <c r="O141" s="72">
        <f t="shared" si="28"/>
        <v>0</v>
      </c>
      <c r="P141" s="72">
        <f>IF('Indicator Data'!BZ144="No data","x",ROUND(IF('Indicator Data'!BZ144&gt;P$195,0,IF('Indicator Data'!BZ144&lt;P$194,10,(P$195-'Indicator Data'!BZ144)/(P$195-P$194)*10)),1))</f>
        <v>0</v>
      </c>
      <c r="Q141" s="72">
        <f>IF('Indicator Data'!CA144="No data","x",ROUND(IF('Indicator Data'!CA144&gt;Q$195,0,IF('Indicator Data'!CA144&lt;Q$194,10,(Q$195-'Indicator Data'!CA144)/(Q$195-Q$194)*10)),1))</f>
        <v>0</v>
      </c>
      <c r="R141" s="73">
        <f t="shared" si="29"/>
        <v>0</v>
      </c>
      <c r="S141" s="72">
        <f>IF('Indicator Data'!CB144="No data","x",ROUND(IF('Indicator Data'!CB144&gt;S$195,0,IF('Indicator Data'!CB144&lt;S$194,10,(S$195-'Indicator Data'!CB144)/(S$195-S$194)*10)),1))</f>
        <v>1.7</v>
      </c>
      <c r="T141" s="115">
        <f>IF('Indicator Data'!CC144="No data","x",ROUND(IF('Indicator Data'!CC144&gt;T$195,0,IF('Indicator Data'!CC144&lt;T$194,10,(T$195-'Indicator Data'!CC144)/(T$195-T$194)*10)),1))</f>
        <v>0.2</v>
      </c>
      <c r="U141" s="115">
        <f>IF('Indicator Data'!CD144="No data","x",ROUND(IF('Indicator Data'!CD144&gt;U$195,0,IF('Indicator Data'!CD144&lt;U$194,10,(U$195-'Indicator Data'!CD144)/(U$195-U$194)*10)),1))</f>
        <v>0.7</v>
      </c>
      <c r="V141" s="115">
        <f>IF('Indicator Data'!CE144="No data","x",ROUND(IF('Indicator Data'!CE144&gt;V$195,0,IF('Indicator Data'!CE144&lt;V$194,10,(V$195-'Indicator Data'!CE144)/(V$195-V$194)*10)),1))</f>
        <v>0.5</v>
      </c>
      <c r="W141" s="72">
        <f t="shared" si="30"/>
        <v>0.46666666666666662</v>
      </c>
      <c r="X141" s="72">
        <f>IF('Indicator Data'!CF144="No data","x",ROUND(IF('Indicator Data'!CF144&gt;X$195,0,IF('Indicator Data'!CF144&lt;X$194,10,(X$195-'Indicator Data'!CF144)/(X$195-X$194)*10)),1))</f>
        <v>0.8</v>
      </c>
      <c r="Y141" s="72">
        <f>IF('Indicator Data'!CG144="No data","x",ROUND(IF('Indicator Data'!CG144&gt;Y$195,10,IF('Indicator Data'!CG144&lt;Y$194,0,10-(Y$195-'Indicator Data'!CG144)/(Y$195-Y$194)*10)),1))</f>
        <v>0.1</v>
      </c>
      <c r="Z141" s="73">
        <f t="shared" si="22"/>
        <v>0.8</v>
      </c>
      <c r="AA141" s="74">
        <f t="shared" si="23"/>
        <v>0.9</v>
      </c>
      <c r="AB141" s="177">
        <f>IF('Indicator Data'!CH144="No data","x",ROUND(IF('Indicator Data'!CH144&gt;AB$195,0,IF('Indicator Data'!CH144&lt;AB$194,10,(AB$195-'Indicator Data'!CH144)/(AB$195-AB$194)*10)),1))</f>
        <v>2.2999999999999998</v>
      </c>
    </row>
    <row r="142" spans="1:28" s="2" customFormat="1" x14ac:dyDescent="0.3">
      <c r="A142" s="98" t="str">
        <f>'Indicator Data'!A145</f>
        <v>Qatar</v>
      </c>
      <c r="B142" s="27" t="str">
        <f>'Indicator Data'!B145</f>
        <v>QAT</v>
      </c>
      <c r="C142" s="72">
        <f>IF('Indicator Data'!BR145="No data","x",ROUND(IF('Indicator Data'!BR145&gt;C$195,0,IF('Indicator Data'!BR145&lt;C$194,10,(C$195-'Indicator Data'!BR145)/(C$195-C$194)*10)),1))</f>
        <v>4.7</v>
      </c>
      <c r="D142" s="73">
        <f t="shared" si="24"/>
        <v>4.7</v>
      </c>
      <c r="E142" s="72">
        <f>IF('Indicator Data'!BT145="No data","x",ROUND(IF('Indicator Data'!BT145&gt;E$195,0,IF('Indicator Data'!BT145&lt;E$194,10,(E$195-'Indicator Data'!BT145)/(E$195-E$194)*10)),1))</f>
        <v>3.8</v>
      </c>
      <c r="F142" s="72">
        <f>IF('Indicator Data'!BS145="No data","x",ROUND(IF('Indicator Data'!BS145&gt;F$195,0,IF('Indicator Data'!BS145&lt;F$194,10,(F$195-'Indicator Data'!BS145)/(F$195-F$194)*10)),1))</f>
        <v>3.7</v>
      </c>
      <c r="G142" s="73">
        <f t="shared" si="25"/>
        <v>3.8</v>
      </c>
      <c r="H142" s="74">
        <f t="shared" si="26"/>
        <v>4.3</v>
      </c>
      <c r="I142" s="72">
        <f>IF('Indicator Data'!BV145="No data","x",ROUND(IF('Indicator Data'!BV145^2&gt;I$195,0,IF('Indicator Data'!BV145^2&lt;I$194,10,(I$195-'Indicator Data'!BV145^2)/(I$195-I$194)*10)),1))</f>
        <v>1.4</v>
      </c>
      <c r="J142" s="72">
        <f>IF(OR('Indicator Data'!BU145=0,'Indicator Data'!BU145="No data"),"x",ROUND(IF('Indicator Data'!BU145&gt;J$195,0,IF('Indicator Data'!BU145&lt;J$194,10,(J$195-'Indicator Data'!BU145)/(J$195-J$194)*10)),1))</f>
        <v>0</v>
      </c>
      <c r="K142" s="72">
        <f>IF('Indicator Data'!BW145="No data","x",ROUND(IF('Indicator Data'!BW145&gt;K$195,0,IF('Indicator Data'!BW145&lt;K$194,10,(K$195-'Indicator Data'!BW145)/(K$195-K$194)*10)),1))</f>
        <v>0</v>
      </c>
      <c r="L142" s="72">
        <f>IF('Indicator Data'!BX145="No data","x",ROUND(IF('Indicator Data'!BX145&gt;L$195,0,IF('Indicator Data'!BX145&lt;L$194,10,(L$195-'Indicator Data'!BX145)/(L$195-L$194)*10)),1))</f>
        <v>3</v>
      </c>
      <c r="M142" s="73">
        <f t="shared" si="27"/>
        <v>1.1000000000000001</v>
      </c>
      <c r="N142" s="115">
        <f>IF('Indicator Data'!BY145="No data","x",'Indicator Data'!BY145/'Indicator Data'!CL145*100)</f>
        <v>94.745908699397077</v>
      </c>
      <c r="O142" s="72">
        <f t="shared" si="28"/>
        <v>0.5</v>
      </c>
      <c r="P142" s="72">
        <f>IF('Indicator Data'!BZ145="No data","x",ROUND(IF('Indicator Data'!BZ145&gt;P$195,0,IF('Indicator Data'!BZ145&lt;P$194,10,(P$195-'Indicator Data'!BZ145)/(P$195-P$194)*10)),1))</f>
        <v>0</v>
      </c>
      <c r="Q142" s="72">
        <f>IF('Indicator Data'!CA145="No data","x",ROUND(IF('Indicator Data'!CA145&gt;Q$195,0,IF('Indicator Data'!CA145&lt;Q$194,10,(Q$195-'Indicator Data'!CA145)/(Q$195-Q$194)*10)),1))</f>
        <v>0.1</v>
      </c>
      <c r="R142" s="73">
        <f t="shared" si="29"/>
        <v>0.2</v>
      </c>
      <c r="S142" s="72">
        <f>IF('Indicator Data'!CB145="No data","x",ROUND(IF('Indicator Data'!CB145&gt;S$195,0,IF('Indicator Data'!CB145&lt;S$194,10,(S$195-'Indicator Data'!CB145)/(S$195-S$194)*10)),1))</f>
        <v>10</v>
      </c>
      <c r="T142" s="115">
        <f>IF('Indicator Data'!CC145="No data","x",ROUND(IF('Indicator Data'!CC145&gt;T$195,0,IF('Indicator Data'!CC145&lt;T$194,10,(T$195-'Indicator Data'!CC145)/(T$195-T$194)*10)),1))</f>
        <v>0.3</v>
      </c>
      <c r="U142" s="115">
        <f>IF('Indicator Data'!CD145="No data","x",ROUND(IF('Indicator Data'!CD145&gt;U$195,0,IF('Indicator Data'!CD145&lt;U$194,10,(U$195-'Indicator Data'!CD145)/(U$195-U$194)*10)),1))</f>
        <v>1</v>
      </c>
      <c r="V142" s="115">
        <f>IF('Indicator Data'!CE145="No data","x",ROUND(IF('Indicator Data'!CE145&gt;V$195,0,IF('Indicator Data'!CE145&lt;V$194,10,(V$195-'Indicator Data'!CE145)/(V$195-V$194)*10)),1))</f>
        <v>0.2</v>
      </c>
      <c r="W142" s="72">
        <f t="shared" si="30"/>
        <v>0.5</v>
      </c>
      <c r="X142" s="72">
        <f>IF('Indicator Data'!CF145="No data","x",ROUND(IF('Indicator Data'!CF145&gt;X$195,0,IF('Indicator Data'!CF145&lt;X$194,10,(X$195-'Indicator Data'!CF145)/(X$195-X$194)*10)),1))</f>
        <v>0</v>
      </c>
      <c r="Y142" s="72">
        <f>IF('Indicator Data'!CG145="No data","x",ROUND(IF('Indicator Data'!CG145&gt;Y$195,10,IF('Indicator Data'!CG145&lt;Y$194,0,10-(Y$195-'Indicator Data'!CG145)/(Y$195-Y$194)*10)),1))</f>
        <v>0.1</v>
      </c>
      <c r="Z142" s="73">
        <f t="shared" si="22"/>
        <v>2.7</v>
      </c>
      <c r="AA142" s="74">
        <f t="shared" si="23"/>
        <v>1.3</v>
      </c>
      <c r="AB142" s="177">
        <f>IF('Indicator Data'!CH145="No data","x",ROUND(IF('Indicator Data'!CH145&gt;AB$195,0,IF('Indicator Data'!CH145&lt;AB$194,10,(AB$195-'Indicator Data'!CH145)/(AB$195-AB$194)*10)),1))</f>
        <v>1.3</v>
      </c>
    </row>
    <row r="143" spans="1:28" s="2" customFormat="1" x14ac:dyDescent="0.3">
      <c r="A143" s="98" t="str">
        <f>'Indicator Data'!A146</f>
        <v>Romania</v>
      </c>
      <c r="B143" s="27" t="str">
        <f>'Indicator Data'!B146</f>
        <v>ROU</v>
      </c>
      <c r="C143" s="72">
        <f>IF('Indicator Data'!BR146="No data","x",ROUND(IF('Indicator Data'!BR146&gt;C$195,0,IF('Indicator Data'!BR146&lt;C$194,10,(C$195-'Indicator Data'!BR146)/(C$195-C$194)*10)),1))</f>
        <v>3.8</v>
      </c>
      <c r="D143" s="73">
        <f t="shared" si="24"/>
        <v>3.8</v>
      </c>
      <c r="E143" s="72">
        <f>IF('Indicator Data'!BT146="No data","x",ROUND(IF('Indicator Data'!BT146&gt;E$195,0,IF('Indicator Data'!BT146&lt;E$194,10,(E$195-'Indicator Data'!BT146)/(E$195-E$194)*10)),1))</f>
        <v>5.6</v>
      </c>
      <c r="F143" s="72">
        <f>IF('Indicator Data'!BS146="No data","x",ROUND(IF('Indicator Data'!BS146&gt;F$195,0,IF('Indicator Data'!BS146&lt;F$194,10,(F$195-'Indicator Data'!BS146)/(F$195-F$194)*10)),1))</f>
        <v>5.5</v>
      </c>
      <c r="G143" s="73">
        <f t="shared" si="25"/>
        <v>5.6</v>
      </c>
      <c r="H143" s="74">
        <f t="shared" si="26"/>
        <v>4.7</v>
      </c>
      <c r="I143" s="72">
        <f>IF('Indicator Data'!BV146="No data","x",ROUND(IF('Indicator Data'!BV146^2&gt;I$195,0,IF('Indicator Data'!BV146^2&lt;I$194,10,(I$195-'Indicator Data'!BV146^2)/(I$195-I$194)*10)),1))</f>
        <v>0.3</v>
      </c>
      <c r="J143" s="72">
        <f>IF(OR('Indicator Data'!BU146=0,'Indicator Data'!BU146="No data"),"x",ROUND(IF('Indicator Data'!BU146&gt;J$195,0,IF('Indicator Data'!BU146&lt;J$194,10,(J$195-'Indicator Data'!BU146)/(J$195-J$194)*10)),1))</f>
        <v>0</v>
      </c>
      <c r="K143" s="72">
        <f>IF('Indicator Data'!BW146="No data","x",ROUND(IF('Indicator Data'!BW146&gt;K$195,0,IF('Indicator Data'!BW146&lt;K$194,10,(K$195-'Indicator Data'!BW146)/(K$195-K$194)*10)),1))</f>
        <v>2.9</v>
      </c>
      <c r="L143" s="72">
        <f>IF('Indicator Data'!BX146="No data","x",ROUND(IF('Indicator Data'!BX146&gt;L$195,0,IF('Indicator Data'!BX146&lt;L$194,10,(L$195-'Indicator Data'!BX146)/(L$195-L$194)*10)),1))</f>
        <v>4.3</v>
      </c>
      <c r="M143" s="73">
        <f t="shared" si="27"/>
        <v>1.9</v>
      </c>
      <c r="N143" s="115">
        <f>IF('Indicator Data'!BY146="No data","x",'Indicator Data'!BY146/'Indicator Data'!CL146*100)</f>
        <v>86.896072297532157</v>
      </c>
      <c r="O143" s="72">
        <f t="shared" si="28"/>
        <v>1.3</v>
      </c>
      <c r="P143" s="72">
        <f>IF('Indicator Data'!BZ146="No data","x",ROUND(IF('Indicator Data'!BZ146&gt;P$195,0,IF('Indicator Data'!BZ146&lt;P$194,10,(P$195-'Indicator Data'!BZ146)/(P$195-P$194)*10)),1))</f>
        <v>1.7</v>
      </c>
      <c r="Q143" s="72">
        <f>IF('Indicator Data'!CA146="No data","x",ROUND(IF('Indicator Data'!CA146&gt;Q$195,0,IF('Indicator Data'!CA146&lt;Q$194,10,(Q$195-'Indicator Data'!CA146)/(Q$195-Q$194)*10)),1))</f>
        <v>0</v>
      </c>
      <c r="R143" s="73">
        <f t="shared" si="29"/>
        <v>1</v>
      </c>
      <c r="S143" s="72">
        <f>IF('Indicator Data'!CB146="No data","x",ROUND(IF('Indicator Data'!CB146&gt;S$195,0,IF('Indicator Data'!CB146&lt;S$194,10,(S$195-'Indicator Data'!CB146)/(S$195-S$194)*10)),1))</f>
        <v>4.4000000000000004</v>
      </c>
      <c r="T143" s="115">
        <f>IF('Indicator Data'!CC146="No data","x",ROUND(IF('Indicator Data'!CC146&gt;T$195,0,IF('Indicator Data'!CC146&lt;T$194,10,(T$195-'Indicator Data'!CC146)/(T$195-T$194)*10)),1))</f>
        <v>2.9</v>
      </c>
      <c r="U143" s="115">
        <f>IF('Indicator Data'!CD146="No data","x",ROUND(IF('Indicator Data'!CD146&gt;U$195,0,IF('Indicator Data'!CD146&lt;U$194,10,(U$195-'Indicator Data'!CD146)/(U$195-U$194)*10)),1))</f>
        <v>4.0999999999999996</v>
      </c>
      <c r="V143" s="115" t="str">
        <f>IF('Indicator Data'!CE146="No data","x",ROUND(IF('Indicator Data'!CE146&gt;V$195,0,IF('Indicator Data'!CE146&lt;V$194,10,(V$195-'Indicator Data'!CE146)/(V$195-V$194)*10)),1))</f>
        <v>x</v>
      </c>
      <c r="W143" s="72">
        <f t="shared" si="30"/>
        <v>3.5</v>
      </c>
      <c r="X143" s="72">
        <f>IF('Indicator Data'!CF146="No data","x",ROUND(IF('Indicator Data'!CF146&gt;X$195,0,IF('Indicator Data'!CF146&lt;X$194,10,(X$195-'Indicator Data'!CF146)/(X$195-X$194)*10)),1))</f>
        <v>6.3</v>
      </c>
      <c r="Y143" s="72">
        <f>IF('Indicator Data'!CG146="No data","x",ROUND(IF('Indicator Data'!CG146&gt;Y$195,10,IF('Indicator Data'!CG146&lt;Y$194,0,10-(Y$195-'Indicator Data'!CG146)/(Y$195-Y$194)*10)),1))</f>
        <v>0.2</v>
      </c>
      <c r="Z143" s="73">
        <f t="shared" si="22"/>
        <v>3.6</v>
      </c>
      <c r="AA143" s="74">
        <f t="shared" si="23"/>
        <v>2.2000000000000002</v>
      </c>
      <c r="AB143" s="177">
        <f>IF('Indicator Data'!CH146="No data","x",ROUND(IF('Indicator Data'!CH146&gt;AB$195,0,IF('Indicator Data'!CH146&lt;AB$194,10,(AB$195-'Indicator Data'!CH146)/(AB$195-AB$194)*10)),1))</f>
        <v>2.8</v>
      </c>
    </row>
    <row r="144" spans="1:28" s="2" customFormat="1" x14ac:dyDescent="0.3">
      <c r="A144" s="98" t="str">
        <f>'Indicator Data'!A147</f>
        <v>Russian Federation</v>
      </c>
      <c r="B144" s="27" t="str">
        <f>'Indicator Data'!B147</f>
        <v>RUS</v>
      </c>
      <c r="C144" s="72" t="str">
        <f>IF('Indicator Data'!BR147="No data","x",ROUND(IF('Indicator Data'!BR147&gt;C$195,0,IF('Indicator Data'!BR147&lt;C$194,10,(C$195-'Indicator Data'!BR147)/(C$195-C$194)*10)),1))</f>
        <v>x</v>
      </c>
      <c r="D144" s="73" t="str">
        <f t="shared" si="24"/>
        <v>x</v>
      </c>
      <c r="E144" s="72">
        <f>IF('Indicator Data'!BT147="No data","x",ROUND(IF('Indicator Data'!BT147&gt;E$195,0,IF('Indicator Data'!BT147&lt;E$194,10,(E$195-'Indicator Data'!BT147)/(E$195-E$194)*10)),1))</f>
        <v>7.2</v>
      </c>
      <c r="F144" s="72">
        <f>IF('Indicator Data'!BS147="No data","x",ROUND(IF('Indicator Data'!BS147&gt;F$195,0,IF('Indicator Data'!BS147&lt;F$194,10,(F$195-'Indicator Data'!BS147)/(F$195-F$194)*10)),1))</f>
        <v>5.0999999999999996</v>
      </c>
      <c r="G144" s="73">
        <f t="shared" si="25"/>
        <v>6.2</v>
      </c>
      <c r="H144" s="74">
        <f t="shared" si="26"/>
        <v>6.2</v>
      </c>
      <c r="I144" s="72">
        <f>IF('Indicator Data'!BV147="No data","x",ROUND(IF('Indicator Data'!BV147^2&gt;I$195,0,IF('Indicator Data'!BV147^2&lt;I$194,10,(I$195-'Indicator Data'!BV147^2)/(I$195-I$194)*10)),1))</f>
        <v>0.1</v>
      </c>
      <c r="J144" s="72">
        <f>IF(OR('Indicator Data'!BU147=0,'Indicator Data'!BU147="No data"),"x",ROUND(IF('Indicator Data'!BU147&gt;J$195,0,IF('Indicator Data'!BU147&lt;J$194,10,(J$195-'Indicator Data'!BU147)/(J$195-J$194)*10)),1))</f>
        <v>0</v>
      </c>
      <c r="K144" s="72">
        <f>IF('Indicator Data'!BW147="No data","x",ROUND(IF('Indicator Data'!BW147&gt;K$195,0,IF('Indicator Data'!BW147&lt;K$194,10,(K$195-'Indicator Data'!BW147)/(K$195-K$194)*10)),1))</f>
        <v>1.9</v>
      </c>
      <c r="L144" s="72">
        <f>IF('Indicator Data'!BX147="No data","x",ROUND(IF('Indicator Data'!BX147&gt;L$195,0,IF('Indicator Data'!BX147&lt;L$194,10,(L$195-'Indicator Data'!BX147)/(L$195-L$194)*10)),1))</f>
        <v>2.2000000000000002</v>
      </c>
      <c r="M144" s="73">
        <f t="shared" si="27"/>
        <v>1.1000000000000001</v>
      </c>
      <c r="N144" s="115">
        <f>IF('Indicator Data'!BY147="No data","x",'Indicator Data'!BY147/'Indicator Data'!CL147*100)</f>
        <v>11.601728535428322</v>
      </c>
      <c r="O144" s="72">
        <f t="shared" si="28"/>
        <v>8.9</v>
      </c>
      <c r="P144" s="72">
        <f>IF('Indicator Data'!BZ147="No data","x",ROUND(IF('Indicator Data'!BZ147&gt;P$195,0,IF('Indicator Data'!BZ147&lt;P$194,10,(P$195-'Indicator Data'!BZ147)/(P$195-P$194)*10)),1))</f>
        <v>1.1000000000000001</v>
      </c>
      <c r="Q144" s="72">
        <f>IF('Indicator Data'!CA147="No data","x",ROUND(IF('Indicator Data'!CA147&gt;Q$195,0,IF('Indicator Data'!CA147&lt;Q$194,10,(Q$195-'Indicator Data'!CA147)/(Q$195-Q$194)*10)),1))</f>
        <v>0.6</v>
      </c>
      <c r="R144" s="73">
        <f t="shared" si="29"/>
        <v>3.5</v>
      </c>
      <c r="S144" s="72">
        <f>IF('Indicator Data'!CB147="No data","x",ROUND(IF('Indicator Data'!CB147&gt;S$195,0,IF('Indicator Data'!CB147&lt;S$194,10,(S$195-'Indicator Data'!CB147)/(S$195-S$194)*10)),1))</f>
        <v>0</v>
      </c>
      <c r="T144" s="115">
        <f>IF('Indicator Data'!CC147="No data","x",ROUND(IF('Indicator Data'!CC147&gt;T$195,0,IF('Indicator Data'!CC147&lt;T$194,10,(T$195-'Indicator Data'!CC147)/(T$195-T$194)*10)),1))</f>
        <v>0.3</v>
      </c>
      <c r="U144" s="115">
        <f>IF('Indicator Data'!CD147="No data","x",ROUND(IF('Indicator Data'!CD147&gt;U$195,0,IF('Indicator Data'!CD147&lt;U$194,10,(U$195-'Indicator Data'!CD147)/(U$195-U$194)*10)),1))</f>
        <v>0.3</v>
      </c>
      <c r="V144" s="115">
        <f>IF('Indicator Data'!CE147="No data","x",ROUND(IF('Indicator Data'!CE147&gt;V$195,0,IF('Indicator Data'!CE147&lt;V$194,10,(V$195-'Indicator Data'!CE147)/(V$195-V$194)*10)),1))</f>
        <v>4.9000000000000004</v>
      </c>
      <c r="W144" s="72">
        <f t="shared" si="30"/>
        <v>1.8333333333333333</v>
      </c>
      <c r="X144" s="72">
        <f>IF('Indicator Data'!CF147="No data","x",ROUND(IF('Indicator Data'!CF147&gt;X$195,0,IF('Indicator Data'!CF147&lt;X$194,10,(X$195-'Indicator Data'!CF147)/(X$195-X$194)*10)),1))</f>
        <v>5.7</v>
      </c>
      <c r="Y144" s="72">
        <f>IF('Indicator Data'!CG147="No data","x",ROUND(IF('Indicator Data'!CG147&gt;Y$195,10,IF('Indicator Data'!CG147&lt;Y$194,0,10-(Y$195-'Indicator Data'!CG147)/(Y$195-Y$194)*10)),1))</f>
        <v>0.2</v>
      </c>
      <c r="Z144" s="73">
        <f t="shared" si="22"/>
        <v>1.9</v>
      </c>
      <c r="AA144" s="74">
        <f t="shared" si="23"/>
        <v>2.2000000000000002</v>
      </c>
      <c r="AB144" s="177">
        <f>IF('Indicator Data'!CH147="No data","x",ROUND(IF('Indicator Data'!CH147&gt;AB$195,0,IF('Indicator Data'!CH147&lt;AB$194,10,(AB$195-'Indicator Data'!CH147)/(AB$195-AB$194)*10)),1))</f>
        <v>0</v>
      </c>
    </row>
    <row r="145" spans="1:28" s="2" customFormat="1" x14ac:dyDescent="0.3">
      <c r="A145" s="98" t="str">
        <f>'Indicator Data'!A148</f>
        <v>Rwanda</v>
      </c>
      <c r="B145" s="27" t="str">
        <f>'Indicator Data'!B148</f>
        <v>RWA</v>
      </c>
      <c r="C145" s="72">
        <f>IF('Indicator Data'!BR148="No data","x",ROUND(IF('Indicator Data'!BR148&gt;C$195,0,IF('Indicator Data'!BR148&lt;C$194,10,(C$195-'Indicator Data'!BR148)/(C$195-C$194)*10)),1))</f>
        <v>3</v>
      </c>
      <c r="D145" s="73">
        <f t="shared" si="24"/>
        <v>3</v>
      </c>
      <c r="E145" s="72">
        <f>IF('Indicator Data'!BT148="No data","x",ROUND(IF('Indicator Data'!BT148&gt;E$195,0,IF('Indicator Data'!BT148&lt;E$194,10,(E$195-'Indicator Data'!BT148)/(E$195-E$194)*10)),1))</f>
        <v>4.7</v>
      </c>
      <c r="F145" s="72">
        <f>IF('Indicator Data'!BS148="No data","x",ROUND(IF('Indicator Data'!BS148&gt;F$195,0,IF('Indicator Data'!BS148&lt;F$194,10,(F$195-'Indicator Data'!BS148)/(F$195-F$194)*10)),1))</f>
        <v>4.5999999999999996</v>
      </c>
      <c r="G145" s="73">
        <f t="shared" si="25"/>
        <v>4.7</v>
      </c>
      <c r="H145" s="74">
        <f t="shared" si="26"/>
        <v>3.9</v>
      </c>
      <c r="I145" s="72">
        <f>IF('Indicator Data'!BV148="No data","x",ROUND(IF('Indicator Data'!BV148^2&gt;I$195,0,IF('Indicator Data'!BV148^2&lt;I$194,10,(I$195-'Indicator Data'!BV148^2)/(I$195-I$194)*10)),1))</f>
        <v>5.0999999999999996</v>
      </c>
      <c r="J145" s="72">
        <f>IF(OR('Indicator Data'!BU148=0,'Indicator Data'!BU148="No data"),"x",ROUND(IF('Indicator Data'!BU148&gt;J$195,0,IF('Indicator Data'!BU148&lt;J$194,10,(J$195-'Indicator Data'!BU148)/(J$195-J$194)*10)),1))</f>
        <v>6.6</v>
      </c>
      <c r="K145" s="72">
        <f>IF('Indicator Data'!BW148="No data","x",ROUND(IF('Indicator Data'!BW148&gt;K$195,0,IF('Indicator Data'!BW148&lt;K$194,10,(K$195-'Indicator Data'!BW148)/(K$195-K$194)*10)),1))</f>
        <v>7.8</v>
      </c>
      <c r="L145" s="72">
        <f>IF('Indicator Data'!BX148="No data","x",ROUND(IF('Indicator Data'!BX148&gt;L$195,0,IF('Indicator Data'!BX148&lt;L$194,10,(L$195-'Indicator Data'!BX148)/(L$195-L$194)*10)),1))</f>
        <v>6.2</v>
      </c>
      <c r="M145" s="73">
        <f t="shared" si="27"/>
        <v>6.4</v>
      </c>
      <c r="N145" s="115">
        <f>IF('Indicator Data'!BY148="No data","x",'Indicator Data'!BY148/'Indicator Data'!CL148*100)</f>
        <v>32.833400891771383</v>
      </c>
      <c r="O145" s="72">
        <f t="shared" si="28"/>
        <v>6.8</v>
      </c>
      <c r="P145" s="72">
        <f>IF('Indicator Data'!BZ148="No data","x",ROUND(IF('Indicator Data'!BZ148&gt;P$195,0,IF('Indicator Data'!BZ148&lt;P$194,10,(P$195-'Indicator Data'!BZ148)/(P$195-P$194)*10)),1))</f>
        <v>3.7</v>
      </c>
      <c r="Q145" s="72">
        <f>IF('Indicator Data'!CA148="No data","x",ROUND(IF('Indicator Data'!CA148&gt;Q$195,0,IF('Indicator Data'!CA148&lt;Q$194,10,(Q$195-'Indicator Data'!CA148)/(Q$195-Q$194)*10)),1))</f>
        <v>8.5</v>
      </c>
      <c r="R145" s="73">
        <f t="shared" si="29"/>
        <v>6.3</v>
      </c>
      <c r="S145" s="72">
        <f>IF('Indicator Data'!CB148="No data","x",ROUND(IF('Indicator Data'!CB148&gt;S$195,0,IF('Indicator Data'!CB148&lt;S$194,10,(S$195-'Indicator Data'!CB148)/(S$195-S$194)*10)),1))</f>
        <v>9.6999999999999993</v>
      </c>
      <c r="T145" s="115">
        <f>IF('Indicator Data'!CC148="No data","x",ROUND(IF('Indicator Data'!CC148&gt;T$195,0,IF('Indicator Data'!CC148&lt;T$194,10,(T$195-'Indicator Data'!CC148)/(T$195-T$194)*10)),1))</f>
        <v>0.2</v>
      </c>
      <c r="U145" s="115">
        <f>IF('Indicator Data'!CD148="No data","x",ROUND(IF('Indicator Data'!CD148&gt;U$195,0,IF('Indicator Data'!CD148&lt;U$194,10,(U$195-'Indicator Data'!CD148)/(U$195-U$194)*10)),1))</f>
        <v>0.7</v>
      </c>
      <c r="V145" s="115">
        <f>IF('Indicator Data'!CE148="No data","x",ROUND(IF('Indicator Data'!CE148&gt;V$195,0,IF('Indicator Data'!CE148&lt;V$194,10,(V$195-'Indicator Data'!CE148)/(V$195-V$194)*10)),1))</f>
        <v>0.2</v>
      </c>
      <c r="W145" s="72">
        <f t="shared" si="30"/>
        <v>0.36666666666666664</v>
      </c>
      <c r="X145" s="72">
        <f>IF('Indicator Data'!CF148="No data","x",ROUND(IF('Indicator Data'!CF148&gt;X$195,0,IF('Indicator Data'!CF148&lt;X$194,10,(X$195-'Indicator Data'!CF148)/(X$195-X$194)*10)),1))</f>
        <v>9.6999999999999993</v>
      </c>
      <c r="Y145" s="72">
        <f>IF('Indicator Data'!CG148="No data","x",ROUND(IF('Indicator Data'!CG148&gt;Y$195,10,IF('Indicator Data'!CG148&lt;Y$194,0,10-(Y$195-'Indicator Data'!CG148)/(Y$195-Y$194)*10)),1))</f>
        <v>2.8</v>
      </c>
      <c r="Z145" s="73">
        <f t="shared" si="22"/>
        <v>5.6</v>
      </c>
      <c r="AA145" s="74">
        <f t="shared" si="23"/>
        <v>6.1</v>
      </c>
      <c r="AB145" s="177">
        <f>IF('Indicator Data'!CH148="No data","x",ROUND(IF('Indicator Data'!CH148&gt;AB$195,0,IF('Indicator Data'!CH148&lt;AB$194,10,(AB$195-'Indicator Data'!CH148)/(AB$195-AB$194)*10)),1))</f>
        <v>3.3</v>
      </c>
    </row>
    <row r="146" spans="1:28" s="2" customFormat="1" x14ac:dyDescent="0.3">
      <c r="A146" s="98" t="str">
        <f>'Indicator Data'!A149</f>
        <v>Saint Kitts and Nevis</v>
      </c>
      <c r="B146" s="27" t="str">
        <f>'Indicator Data'!B149</f>
        <v>KNA</v>
      </c>
      <c r="C146" s="72">
        <f>IF('Indicator Data'!BR149="No data","x",ROUND(IF('Indicator Data'!BR149&gt;C$195,0,IF('Indicator Data'!BR149&lt;C$194,10,(C$195-'Indicator Data'!BR149)/(C$195-C$194)*10)),1))</f>
        <v>4</v>
      </c>
      <c r="D146" s="73">
        <f t="shared" si="24"/>
        <v>4</v>
      </c>
      <c r="E146" s="72" t="str">
        <f>IF('Indicator Data'!BT149="No data","x",ROUND(IF('Indicator Data'!BT149&gt;E$195,0,IF('Indicator Data'!BT149&lt;E$194,10,(E$195-'Indicator Data'!BT149)/(E$195-E$194)*10)),1))</f>
        <v>x</v>
      </c>
      <c r="F146" s="72">
        <f>IF('Indicator Data'!BS149="No data","x",ROUND(IF('Indicator Data'!BS149&gt;F$195,0,IF('Indicator Data'!BS149&lt;F$194,10,(F$195-'Indicator Data'!BS149)/(F$195-F$194)*10)),1))</f>
        <v>3.9</v>
      </c>
      <c r="G146" s="73">
        <f t="shared" si="25"/>
        <v>3.9</v>
      </c>
      <c r="H146" s="74">
        <f t="shared" si="26"/>
        <v>4</v>
      </c>
      <c r="I146" s="72" t="str">
        <f>IF('Indicator Data'!BV149="No data","x",ROUND(IF('Indicator Data'!BV149^2&gt;I$195,0,IF('Indicator Data'!BV149^2&lt;I$194,10,(I$195-'Indicator Data'!BV149^2)/(I$195-I$194)*10)),1))</f>
        <v>x</v>
      </c>
      <c r="J146" s="72">
        <f>IF(OR('Indicator Data'!BU149=0,'Indicator Data'!BU149="No data"),"x",ROUND(IF('Indicator Data'!BU149&gt;J$195,0,IF('Indicator Data'!BU149&lt;J$194,10,(J$195-'Indicator Data'!BU149)/(J$195-J$194)*10)),1))</f>
        <v>0</v>
      </c>
      <c r="K146" s="72">
        <f>IF('Indicator Data'!BW149="No data","x",ROUND(IF('Indicator Data'!BW149&gt;K$195,0,IF('Indicator Data'!BW149&lt;K$194,10,(K$195-'Indicator Data'!BW149)/(K$195-K$194)*10)),1))</f>
        <v>1.9</v>
      </c>
      <c r="L146" s="72">
        <f>IF('Indicator Data'!BX149="No data","x",ROUND(IF('Indicator Data'!BX149&gt;L$195,0,IF('Indicator Data'!BX149&lt;L$194,10,(L$195-'Indicator Data'!BX149)/(L$195-L$194)*10)),1))</f>
        <v>2.7</v>
      </c>
      <c r="M146" s="73">
        <f t="shared" si="27"/>
        <v>1.5</v>
      </c>
      <c r="N146" s="115">
        <f>IF('Indicator Data'!BY149="No data","x",'Indicator Data'!BY149/'Indicator Data'!CL149*100)</f>
        <v>165.38461538461539</v>
      </c>
      <c r="O146" s="72">
        <f t="shared" si="28"/>
        <v>0</v>
      </c>
      <c r="P146" s="72">
        <f>IF('Indicator Data'!BZ149="No data","x",ROUND(IF('Indicator Data'!BZ149&gt;P$195,0,IF('Indicator Data'!BZ149&lt;P$194,10,(P$195-'Indicator Data'!BZ149)/(P$195-P$194)*10)),1))</f>
        <v>0.9</v>
      </c>
      <c r="Q146" s="72">
        <f>IF('Indicator Data'!CA149="No data","x",ROUND(IF('Indicator Data'!CA149&gt;Q$195,0,IF('Indicator Data'!CA149&lt;Q$194,10,(Q$195-'Indicator Data'!CA149)/(Q$195-Q$194)*10)),1))</f>
        <v>0.2</v>
      </c>
      <c r="R146" s="73">
        <f t="shared" si="29"/>
        <v>0.4</v>
      </c>
      <c r="S146" s="72">
        <f>IF('Indicator Data'!CB149="No data","x",ROUND(IF('Indicator Data'!CB149&gt;S$195,0,IF('Indicator Data'!CB149&lt;S$194,10,(S$195-'Indicator Data'!CB149)/(S$195-S$194)*10)),1))</f>
        <v>3.7</v>
      </c>
      <c r="T146" s="115">
        <f>IF('Indicator Data'!CC149="No data","x",ROUND(IF('Indicator Data'!CC149&gt;T$195,0,IF('Indicator Data'!CC149&lt;T$194,10,(T$195-'Indicator Data'!CC149)/(T$195-T$194)*10)),1))</f>
        <v>0.3</v>
      </c>
      <c r="U146" s="115">
        <f>IF('Indicator Data'!CD149="No data","x",ROUND(IF('Indicator Data'!CD149&gt;U$195,0,IF('Indicator Data'!CD149&lt;U$194,10,(U$195-'Indicator Data'!CD149)/(U$195-U$194)*10)),1))</f>
        <v>0.7</v>
      </c>
      <c r="V146" s="115" t="str">
        <f>IF('Indicator Data'!CE149="No data","x",ROUND(IF('Indicator Data'!CE149&gt;V$195,0,IF('Indicator Data'!CE149&lt;V$194,10,(V$195-'Indicator Data'!CE149)/(V$195-V$194)*10)),1))</f>
        <v>x</v>
      </c>
      <c r="W146" s="72">
        <f t="shared" si="30"/>
        <v>0.5</v>
      </c>
      <c r="X146" s="72">
        <f>IF('Indicator Data'!CF149="No data","x",ROUND(IF('Indicator Data'!CF149&gt;X$195,0,IF('Indicator Data'!CF149&lt;X$194,10,(X$195-'Indicator Data'!CF149)/(X$195-X$194)*10)),1))</f>
        <v>5.2</v>
      </c>
      <c r="Y146" s="72" t="str">
        <f>IF('Indicator Data'!CG149="No data","x",ROUND(IF('Indicator Data'!CG149&gt;Y$195,10,IF('Indicator Data'!CG149&lt;Y$194,0,10-(Y$195-'Indicator Data'!CG149)/(Y$195-Y$194)*10)),1))</f>
        <v>x</v>
      </c>
      <c r="Z146" s="73">
        <f t="shared" si="22"/>
        <v>3.1</v>
      </c>
      <c r="AA146" s="74">
        <f t="shared" si="23"/>
        <v>1.7</v>
      </c>
      <c r="AB146" s="177">
        <f>IF('Indicator Data'!CH149="No data","x",ROUND(IF('Indicator Data'!CH149&gt;AB$195,0,IF('Indicator Data'!CH149&lt;AB$194,10,(AB$195-'Indicator Data'!CH149)/(AB$195-AB$194)*10)),1))</f>
        <v>5.2</v>
      </c>
    </row>
    <row r="147" spans="1:28" s="2" customFormat="1" x14ac:dyDescent="0.3">
      <c r="A147" s="98" t="str">
        <f>'Indicator Data'!A150</f>
        <v>Saint Lucia</v>
      </c>
      <c r="B147" s="27" t="str">
        <f>'Indicator Data'!B150</f>
        <v>LCA</v>
      </c>
      <c r="C147" s="72">
        <f>IF('Indicator Data'!BR150="No data","x",ROUND(IF('Indicator Data'!BR150&gt;C$195,0,IF('Indicator Data'!BR150&lt;C$194,10,(C$195-'Indicator Data'!BR150)/(C$195-C$194)*10)),1))</f>
        <v>5.2</v>
      </c>
      <c r="D147" s="73">
        <f t="shared" si="24"/>
        <v>5.2</v>
      </c>
      <c r="E147" s="72">
        <f>IF('Indicator Data'!BT150="No data","x",ROUND(IF('Indicator Data'!BT150&gt;E$195,0,IF('Indicator Data'!BT150&lt;E$194,10,(E$195-'Indicator Data'!BT150)/(E$195-E$194)*10)),1))</f>
        <v>4.5</v>
      </c>
      <c r="F147" s="72">
        <f>IF('Indicator Data'!BS150="No data","x",ROUND(IF('Indicator Data'!BS150&gt;F$195,0,IF('Indicator Data'!BS150&lt;F$194,10,(F$195-'Indicator Data'!BS150)/(F$195-F$194)*10)),1))</f>
        <v>4.5999999999999996</v>
      </c>
      <c r="G147" s="73">
        <f t="shared" si="25"/>
        <v>4.5999999999999996</v>
      </c>
      <c r="H147" s="74">
        <f t="shared" si="26"/>
        <v>4.9000000000000004</v>
      </c>
      <c r="I147" s="72" t="str">
        <f>IF('Indicator Data'!BV150="No data","x",ROUND(IF('Indicator Data'!BV150^2&gt;I$195,0,IF('Indicator Data'!BV150^2&lt;I$194,10,(I$195-'Indicator Data'!BV150^2)/(I$195-I$194)*10)),1))</f>
        <v>x</v>
      </c>
      <c r="J147" s="72">
        <f>IF(OR('Indicator Data'!BU150=0,'Indicator Data'!BU150="No data"),"x",ROUND(IF('Indicator Data'!BU150&gt;J$195,0,IF('Indicator Data'!BU150&lt;J$194,10,(J$195-'Indicator Data'!BU150)/(J$195-J$194)*10)),1))</f>
        <v>0.1</v>
      </c>
      <c r="K147" s="72">
        <f>IF('Indicator Data'!BW150="No data","x",ROUND(IF('Indicator Data'!BW150&gt;K$195,0,IF('Indicator Data'!BW150&lt;K$194,10,(K$195-'Indicator Data'!BW150)/(K$195-K$194)*10)),1))</f>
        <v>4.9000000000000004</v>
      </c>
      <c r="L147" s="72">
        <f>IF('Indicator Data'!BX150="No data","x",ROUND(IF('Indicator Data'!BX150&gt;L$195,0,IF('Indicator Data'!BX150&lt;L$194,10,(L$195-'Indicator Data'!BX150)/(L$195-L$194)*10)),1))</f>
        <v>5</v>
      </c>
      <c r="M147" s="73">
        <f t="shared" si="27"/>
        <v>3.3</v>
      </c>
      <c r="N147" s="115">
        <f>IF('Indicator Data'!BY150="No data","x",'Indicator Data'!BY150/'Indicator Data'!CL150*100)</f>
        <v>113.11475409836065</v>
      </c>
      <c r="O147" s="72">
        <f t="shared" si="28"/>
        <v>0</v>
      </c>
      <c r="P147" s="72">
        <f>IF('Indicator Data'!BZ150="No data","x",ROUND(IF('Indicator Data'!BZ150&gt;P$195,0,IF('Indicator Data'!BZ150&lt;P$194,10,(P$195-'Indicator Data'!BZ150)/(P$195-P$194)*10)),1))</f>
        <v>1.3</v>
      </c>
      <c r="Q147" s="72">
        <f>IF('Indicator Data'!CA150="No data","x",ROUND(IF('Indicator Data'!CA150&gt;Q$195,0,IF('Indicator Data'!CA150&lt;Q$194,10,(Q$195-'Indicator Data'!CA150)/(Q$195-Q$194)*10)),1))</f>
        <v>0.4</v>
      </c>
      <c r="R147" s="73">
        <f t="shared" si="29"/>
        <v>0.6</v>
      </c>
      <c r="S147" s="72" t="str">
        <f>IF('Indicator Data'!CB150="No data","x",ROUND(IF('Indicator Data'!CB150&gt;S$195,0,IF('Indicator Data'!CB150&lt;S$194,10,(S$195-'Indicator Data'!CB150)/(S$195-S$194)*10)),1))</f>
        <v>x</v>
      </c>
      <c r="T147" s="115">
        <f>IF('Indicator Data'!CC150="No data","x",ROUND(IF('Indicator Data'!CC150&gt;T$195,0,IF('Indicator Data'!CC150&lt;T$194,10,(T$195-'Indicator Data'!CC150)/(T$195-T$194)*10)),1))</f>
        <v>3.2</v>
      </c>
      <c r="U147" s="115">
        <f>IF('Indicator Data'!CD150="No data","x",ROUND(IF('Indicator Data'!CD150&gt;U$195,0,IF('Indicator Data'!CD150&lt;U$194,10,(U$195-'Indicator Data'!CD150)/(U$195-U$194)*10)),1))</f>
        <v>4.4000000000000004</v>
      </c>
      <c r="V147" s="115" t="str">
        <f>IF('Indicator Data'!CE150="No data","x",ROUND(IF('Indicator Data'!CE150&gt;V$195,0,IF('Indicator Data'!CE150&lt;V$194,10,(V$195-'Indicator Data'!CE150)/(V$195-V$194)*10)),1))</f>
        <v>x</v>
      </c>
      <c r="W147" s="72">
        <f t="shared" si="30"/>
        <v>3.8000000000000003</v>
      </c>
      <c r="X147" s="72">
        <f>IF('Indicator Data'!CF150="No data","x",ROUND(IF('Indicator Data'!CF150&gt;X$195,0,IF('Indicator Data'!CF150&lt;X$194,10,(X$195-'Indicator Data'!CF150)/(X$195-X$194)*10)),1))</f>
        <v>7.9</v>
      </c>
      <c r="Y147" s="72">
        <f>IF('Indicator Data'!CG150="No data","x",ROUND(IF('Indicator Data'!CG150&gt;Y$195,10,IF('Indicator Data'!CG150&lt;Y$194,0,10-(Y$195-'Indicator Data'!CG150)/(Y$195-Y$194)*10)),1))</f>
        <v>1.3</v>
      </c>
      <c r="Z147" s="73">
        <f t="shared" si="22"/>
        <v>4.3</v>
      </c>
      <c r="AA147" s="74">
        <f t="shared" si="23"/>
        <v>2.7</v>
      </c>
      <c r="AB147" s="177">
        <f>IF('Indicator Data'!CH150="No data","x",ROUND(IF('Indicator Data'!CH150&gt;AB$195,0,IF('Indicator Data'!CH150&lt;AB$194,10,(AB$195-'Indicator Data'!CH150)/(AB$195-AB$194)*10)),1))</f>
        <v>4</v>
      </c>
    </row>
    <row r="148" spans="1:28" s="2" customFormat="1" x14ac:dyDescent="0.3">
      <c r="A148" s="98" t="str">
        <f>'Indicator Data'!A151</f>
        <v>Saint Vincent and the Grenadines</v>
      </c>
      <c r="B148" s="27" t="str">
        <f>'Indicator Data'!B151</f>
        <v>VCT</v>
      </c>
      <c r="C148" s="72" t="str">
        <f>IF('Indicator Data'!BR151="No data","x",ROUND(IF('Indicator Data'!BR151&gt;C$195,0,IF('Indicator Data'!BR151&lt;C$194,10,(C$195-'Indicator Data'!BR151)/(C$195-C$194)*10)),1))</f>
        <v>x</v>
      </c>
      <c r="D148" s="73" t="str">
        <f t="shared" si="24"/>
        <v>x</v>
      </c>
      <c r="E148" s="72">
        <f>IF('Indicator Data'!BT151="No data","x",ROUND(IF('Indicator Data'!BT151&gt;E$195,0,IF('Indicator Data'!BT151&lt;E$194,10,(E$195-'Indicator Data'!BT151)/(E$195-E$194)*10)),1))</f>
        <v>4.0999999999999996</v>
      </c>
      <c r="F148" s="72">
        <f>IF('Indicator Data'!BS151="No data","x",ROUND(IF('Indicator Data'!BS151&gt;F$195,0,IF('Indicator Data'!BS151&lt;F$194,10,(F$195-'Indicator Data'!BS151)/(F$195-F$194)*10)),1))</f>
        <v>4.5999999999999996</v>
      </c>
      <c r="G148" s="73">
        <f t="shared" si="25"/>
        <v>4.4000000000000004</v>
      </c>
      <c r="H148" s="74">
        <f t="shared" si="26"/>
        <v>4.4000000000000004</v>
      </c>
      <c r="I148" s="72" t="str">
        <f>IF('Indicator Data'!BV151="No data","x",ROUND(IF('Indicator Data'!BV151^2&gt;I$195,0,IF('Indicator Data'!BV151^2&lt;I$194,10,(I$195-'Indicator Data'!BV151^2)/(I$195-I$194)*10)),1))</f>
        <v>x</v>
      </c>
      <c r="J148" s="72">
        <f>IF(OR('Indicator Data'!BU151=0,'Indicator Data'!BU151="No data"),"x",ROUND(IF('Indicator Data'!BU151&gt;J$195,0,IF('Indicator Data'!BU151&lt;J$194,10,(J$195-'Indicator Data'!BU151)/(J$195-J$194)*10)),1))</f>
        <v>0</v>
      </c>
      <c r="K148" s="72">
        <f>IF('Indicator Data'!BW151="No data","x",ROUND(IF('Indicator Data'!BW151&gt;K$195,0,IF('Indicator Data'!BW151&lt;K$194,10,(K$195-'Indicator Data'!BW151)/(K$195-K$194)*10)),1))</f>
        <v>7.8</v>
      </c>
      <c r="L148" s="72">
        <f>IF('Indicator Data'!BX151="No data","x",ROUND(IF('Indicator Data'!BX151&gt;L$195,0,IF('Indicator Data'!BX151&lt;L$194,10,(L$195-'Indicator Data'!BX151)/(L$195-L$194)*10)),1))</f>
        <v>5.3</v>
      </c>
      <c r="M148" s="73">
        <f t="shared" si="27"/>
        <v>4.4000000000000004</v>
      </c>
      <c r="N148" s="115">
        <f>IF('Indicator Data'!BY151="No data","x",'Indicator Data'!BY151/'Indicator Data'!CL151*100)</f>
        <v>105.12820512820514</v>
      </c>
      <c r="O148" s="72">
        <f t="shared" si="28"/>
        <v>0</v>
      </c>
      <c r="P148" s="72">
        <f>IF('Indicator Data'!BZ151="No data","x",ROUND(IF('Indicator Data'!BZ151&gt;P$195,0,IF('Indicator Data'!BZ151&lt;P$194,10,(P$195-'Indicator Data'!BZ151)/(P$195-P$194)*10)),1))</f>
        <v>1.4</v>
      </c>
      <c r="Q148" s="72">
        <f>IF('Indicator Data'!CA151="No data","x",ROUND(IF('Indicator Data'!CA151&gt;Q$195,0,IF('Indicator Data'!CA151&lt;Q$194,10,(Q$195-'Indicator Data'!CA151)/(Q$195-Q$194)*10)),1))</f>
        <v>1</v>
      </c>
      <c r="R148" s="73">
        <f t="shared" si="29"/>
        <v>0.8</v>
      </c>
      <c r="S148" s="72" t="str">
        <f>IF('Indicator Data'!CB151="No data","x",ROUND(IF('Indicator Data'!CB151&gt;S$195,0,IF('Indicator Data'!CB151&lt;S$194,10,(S$195-'Indicator Data'!CB151)/(S$195-S$194)*10)),1))</f>
        <v>x</v>
      </c>
      <c r="T148" s="115">
        <f>IF('Indicator Data'!CC151="No data","x",ROUND(IF('Indicator Data'!CC151&gt;T$195,0,IF('Indicator Data'!CC151&lt;T$194,10,(T$195-'Indicator Data'!CC151)/(T$195-T$194)*10)),1))</f>
        <v>0</v>
      </c>
      <c r="U148" s="115">
        <f>IF('Indicator Data'!CD151="No data","x",ROUND(IF('Indicator Data'!CD151&gt;U$195,0,IF('Indicator Data'!CD151&lt;U$194,10,(U$195-'Indicator Data'!CD151)/(U$195-U$194)*10)),1))</f>
        <v>0</v>
      </c>
      <c r="V148" s="115" t="str">
        <f>IF('Indicator Data'!CE151="No data","x",ROUND(IF('Indicator Data'!CE151&gt;V$195,0,IF('Indicator Data'!CE151&lt;V$194,10,(V$195-'Indicator Data'!CE151)/(V$195-V$194)*10)),1))</f>
        <v>x</v>
      </c>
      <c r="W148" s="72">
        <f t="shared" si="30"/>
        <v>0</v>
      </c>
      <c r="X148" s="72">
        <f>IF('Indicator Data'!CF151="No data","x",ROUND(IF('Indicator Data'!CF151&gt;X$195,0,IF('Indicator Data'!CF151&lt;X$194,10,(X$195-'Indicator Data'!CF151)/(X$195-X$194)*10)),1))</f>
        <v>8.8000000000000007</v>
      </c>
      <c r="Y148" s="72">
        <f>IF('Indicator Data'!CG151="No data","x",ROUND(IF('Indicator Data'!CG151&gt;Y$195,10,IF('Indicator Data'!CG151&lt;Y$194,0,10-(Y$195-'Indicator Data'!CG151)/(Y$195-Y$194)*10)),1))</f>
        <v>0.8</v>
      </c>
      <c r="Z148" s="73">
        <f t="shared" si="22"/>
        <v>3.2</v>
      </c>
      <c r="AA148" s="74">
        <f t="shared" si="23"/>
        <v>2.8</v>
      </c>
      <c r="AB148" s="177">
        <f>IF('Indicator Data'!CH151="No data","x",ROUND(IF('Indicator Data'!CH151&gt;AB$195,0,IF('Indicator Data'!CH151&lt;AB$194,10,(AB$195-'Indicator Data'!CH151)/(AB$195-AB$194)*10)),1))</f>
        <v>5.5</v>
      </c>
    </row>
    <row r="149" spans="1:28" s="2" customFormat="1" x14ac:dyDescent="0.3">
      <c r="A149" s="98" t="str">
        <f>'Indicator Data'!A152</f>
        <v>Samoa</v>
      </c>
      <c r="B149" s="27" t="str">
        <f>'Indicator Data'!B152</f>
        <v>WSM</v>
      </c>
      <c r="C149" s="72">
        <f>IF('Indicator Data'!BR152="No data","x",ROUND(IF('Indicator Data'!BR152&gt;C$195,0,IF('Indicator Data'!BR152&lt;C$194,10,(C$195-'Indicator Data'!BR152)/(C$195-C$194)*10)),1))</f>
        <v>4.5999999999999996</v>
      </c>
      <c r="D149" s="73">
        <f t="shared" si="24"/>
        <v>4.5999999999999996</v>
      </c>
      <c r="E149" s="72" t="str">
        <f>IF('Indicator Data'!BT152="No data","x",ROUND(IF('Indicator Data'!BT152&gt;E$195,0,IF('Indicator Data'!BT152&lt;E$194,10,(E$195-'Indicator Data'!BT152)/(E$195-E$194)*10)),1))</f>
        <v>x</v>
      </c>
      <c r="F149" s="72">
        <f>IF('Indicator Data'!BS152="No data","x",ROUND(IF('Indicator Data'!BS152&gt;F$195,0,IF('Indicator Data'!BS152&lt;F$194,10,(F$195-'Indicator Data'!BS152)/(F$195-F$194)*10)),1))</f>
        <v>3.8</v>
      </c>
      <c r="G149" s="73">
        <f t="shared" si="25"/>
        <v>3.8</v>
      </c>
      <c r="H149" s="74">
        <f t="shared" si="26"/>
        <v>4.2</v>
      </c>
      <c r="I149" s="72">
        <f>IF('Indicator Data'!BV152="No data","x",ROUND(IF('Indicator Data'!BV152^2&gt;I$195,0,IF('Indicator Data'!BV152^2&lt;I$194,10,(I$195-'Indicator Data'!BV152^2)/(I$195-I$194)*10)),1))</f>
        <v>0.2</v>
      </c>
      <c r="J149" s="72">
        <f>IF(OR('Indicator Data'!BU152=0,'Indicator Data'!BU152="No data"),"x",ROUND(IF('Indicator Data'!BU152&gt;J$195,0,IF('Indicator Data'!BU152&lt;J$194,10,(J$195-'Indicator Data'!BU152)/(J$195-J$194)*10)),1))</f>
        <v>0.3</v>
      </c>
      <c r="K149" s="72">
        <f>IF('Indicator Data'!BW152="No data","x",ROUND(IF('Indicator Data'!BW152&gt;K$195,0,IF('Indicator Data'!BW152&lt;K$194,10,(K$195-'Indicator Data'!BW152)/(K$195-K$194)*10)),1))</f>
        <v>6.6</v>
      </c>
      <c r="L149" s="72">
        <f>IF('Indicator Data'!BX152="No data","x",ROUND(IF('Indicator Data'!BX152&gt;L$195,0,IF('Indicator Data'!BX152&lt;L$194,10,(L$195-'Indicator Data'!BX152)/(L$195-L$194)*10)),1))</f>
        <v>7</v>
      </c>
      <c r="M149" s="73">
        <f t="shared" si="27"/>
        <v>3.5</v>
      </c>
      <c r="N149" s="115">
        <f>IF('Indicator Data'!BY152="No data","x",'Indicator Data'!BY152/'Indicator Data'!CL152*100)</f>
        <v>56.537102473498237</v>
      </c>
      <c r="O149" s="72">
        <f t="shared" si="28"/>
        <v>4.4000000000000004</v>
      </c>
      <c r="P149" s="72">
        <f>IF('Indicator Data'!BZ152="No data","x",ROUND(IF('Indicator Data'!BZ152&gt;P$195,0,IF('Indicator Data'!BZ152&lt;P$194,10,(P$195-'Indicator Data'!BZ152)/(P$195-P$194)*10)),1))</f>
        <v>0.2</v>
      </c>
      <c r="Q149" s="72">
        <f>IF('Indicator Data'!CA152="No data","x",ROUND(IF('Indicator Data'!CA152&gt;Q$195,0,IF('Indicator Data'!CA152&lt;Q$194,10,(Q$195-'Indicator Data'!CA152)/(Q$195-Q$194)*10)),1))</f>
        <v>0.5</v>
      </c>
      <c r="R149" s="73">
        <f t="shared" si="29"/>
        <v>1.7</v>
      </c>
      <c r="S149" s="72">
        <f>IF('Indicator Data'!CB152="No data","x",ROUND(IF('Indicator Data'!CB152&gt;S$195,0,IF('Indicator Data'!CB152&lt;S$194,10,(S$195-'Indicator Data'!CB152)/(S$195-S$194)*10)),1))</f>
        <v>9.1</v>
      </c>
      <c r="T149" s="115">
        <f>IF('Indicator Data'!CC152="No data","x",ROUND(IF('Indicator Data'!CC152&gt;T$195,0,IF('Indicator Data'!CC152&lt;T$194,10,(T$195-'Indicator Data'!CC152)/(T$195-T$194)*10)),1))</f>
        <v>4.2</v>
      </c>
      <c r="U149" s="115">
        <f>IF('Indicator Data'!CD152="No data","x",ROUND(IF('Indicator Data'!CD152&gt;U$195,0,IF('Indicator Data'!CD152&lt;U$194,10,(U$195-'Indicator Data'!CD152)/(U$195-U$194)*10)),1))</f>
        <v>9.6999999999999993</v>
      </c>
      <c r="V149" s="115" t="str">
        <f>IF('Indicator Data'!CE152="No data","x",ROUND(IF('Indicator Data'!CE152&gt;V$195,0,IF('Indicator Data'!CE152&lt;V$194,10,(V$195-'Indicator Data'!CE152)/(V$195-V$194)*10)),1))</f>
        <v>x</v>
      </c>
      <c r="W149" s="72">
        <f t="shared" si="30"/>
        <v>6.9499999999999993</v>
      </c>
      <c r="X149" s="72">
        <f>IF('Indicator Data'!CF152="No data","x",ROUND(IF('Indicator Data'!CF152&gt;X$195,0,IF('Indicator Data'!CF152&lt;X$194,10,(X$195-'Indicator Data'!CF152)/(X$195-X$194)*10)),1))</f>
        <v>9</v>
      </c>
      <c r="Y149" s="72">
        <f>IF('Indicator Data'!CG152="No data","x",ROUND(IF('Indicator Data'!CG152&gt;Y$195,10,IF('Indicator Data'!CG152&lt;Y$194,0,10-(Y$195-'Indicator Data'!CG152)/(Y$195-Y$194)*10)),1))</f>
        <v>0.5</v>
      </c>
      <c r="Z149" s="73">
        <f t="shared" si="22"/>
        <v>6.4</v>
      </c>
      <c r="AA149" s="74">
        <f t="shared" si="23"/>
        <v>3.9</v>
      </c>
      <c r="AB149" s="177">
        <f>IF('Indicator Data'!CH152="No data","x",ROUND(IF('Indicator Data'!CH152&gt;AB$195,0,IF('Indicator Data'!CH152&lt;AB$194,10,(AB$195-'Indicator Data'!CH152)/(AB$195-AB$194)*10)),1))</f>
        <v>2.7</v>
      </c>
    </row>
    <row r="150" spans="1:28" s="2" customFormat="1" x14ac:dyDescent="0.3">
      <c r="A150" s="98" t="str">
        <f>'Indicator Data'!A153</f>
        <v>Sao Tome and Principe</v>
      </c>
      <c r="B150" s="27" t="str">
        <f>'Indicator Data'!B153</f>
        <v>STP</v>
      </c>
      <c r="C150" s="72" t="str">
        <f>IF('Indicator Data'!BR153="No data","x",ROUND(IF('Indicator Data'!BR153&gt;C$195,0,IF('Indicator Data'!BR153&lt;C$194,10,(C$195-'Indicator Data'!BR153)/(C$195-C$194)*10)),1))</f>
        <v>x</v>
      </c>
      <c r="D150" s="73" t="str">
        <f t="shared" si="24"/>
        <v>x</v>
      </c>
      <c r="E150" s="72">
        <f>IF('Indicator Data'!BT153="No data","x",ROUND(IF('Indicator Data'!BT153&gt;E$195,0,IF('Indicator Data'!BT153&lt;E$194,10,(E$195-'Indicator Data'!BT153)/(E$195-E$194)*10)),1))</f>
        <v>5.4</v>
      </c>
      <c r="F150" s="72">
        <f>IF('Indicator Data'!BS153="No data","x",ROUND(IF('Indicator Data'!BS153&gt;F$195,0,IF('Indicator Data'!BS153&lt;F$194,10,(F$195-'Indicator Data'!BS153)/(F$195-F$194)*10)),1))</f>
        <v>6.3</v>
      </c>
      <c r="G150" s="73">
        <f t="shared" si="25"/>
        <v>5.9</v>
      </c>
      <c r="H150" s="74">
        <f t="shared" si="26"/>
        <v>5.9</v>
      </c>
      <c r="I150" s="72">
        <f>IF('Indicator Data'!BV153="No data","x",ROUND(IF('Indicator Data'!BV153^2&gt;I$195,0,IF('Indicator Data'!BV153^2&lt;I$194,10,(I$195-'Indicator Data'!BV153^2)/(I$195-I$194)*10)),1))</f>
        <v>1.5</v>
      </c>
      <c r="J150" s="72">
        <f>IF(OR('Indicator Data'!BU153=0,'Indicator Data'!BU153="No data"),"x",ROUND(IF('Indicator Data'!BU153&gt;J$195,0,IF('Indicator Data'!BU153&lt;J$194,10,(J$195-'Indicator Data'!BU153)/(J$195-J$194)*10)),1))</f>
        <v>2.7</v>
      </c>
      <c r="K150" s="72">
        <f>IF('Indicator Data'!BW153="No data","x",ROUND(IF('Indicator Data'!BW153&gt;K$195,0,IF('Indicator Data'!BW153&lt;K$194,10,(K$195-'Indicator Data'!BW153)/(K$195-K$194)*10)),1))</f>
        <v>7</v>
      </c>
      <c r="L150" s="72">
        <f>IF('Indicator Data'!BX153="No data","x",ROUND(IF('Indicator Data'!BX153&gt;L$195,0,IF('Indicator Data'!BX153&lt;L$194,10,(L$195-'Indicator Data'!BX153)/(L$195-L$194)*10)),1))</f>
        <v>6.3</v>
      </c>
      <c r="M150" s="73">
        <f t="shared" si="27"/>
        <v>4.4000000000000004</v>
      </c>
      <c r="N150" s="115">
        <f>IF('Indicator Data'!BY153="No data","x",'Indicator Data'!BY153/'Indicator Data'!CL153*100)</f>
        <v>66.666666666666657</v>
      </c>
      <c r="O150" s="72">
        <f t="shared" si="28"/>
        <v>3.4</v>
      </c>
      <c r="P150" s="72">
        <f>IF('Indicator Data'!BZ153="No data","x",ROUND(IF('Indicator Data'!BZ153&gt;P$195,0,IF('Indicator Data'!BZ153&lt;P$194,10,(P$195-'Indicator Data'!BZ153)/(P$195-P$194)*10)),1))</f>
        <v>6.3</v>
      </c>
      <c r="Q150" s="72">
        <f>IF('Indicator Data'!CA153="No data","x",ROUND(IF('Indicator Data'!CA153&gt;Q$195,0,IF('Indicator Data'!CA153&lt;Q$194,10,(Q$195-'Indicator Data'!CA153)/(Q$195-Q$194)*10)),1))</f>
        <v>3.1</v>
      </c>
      <c r="R150" s="73">
        <f t="shared" si="29"/>
        <v>4.3</v>
      </c>
      <c r="S150" s="72">
        <f>IF('Indicator Data'!CB153="No data","x",ROUND(IF('Indicator Data'!CB153&gt;S$195,0,IF('Indicator Data'!CB153&lt;S$194,10,(S$195-'Indicator Data'!CB153)/(S$195-S$194)*10)),1))</f>
        <v>9.1999999999999993</v>
      </c>
      <c r="T150" s="115">
        <f>IF('Indicator Data'!CC153="No data","x",ROUND(IF('Indicator Data'!CC153&gt;T$195,0,IF('Indicator Data'!CC153&lt;T$194,10,(T$195-'Indicator Data'!CC153)/(T$195-T$194)*10)),1))</f>
        <v>0.7</v>
      </c>
      <c r="U150" s="115">
        <f>IF('Indicator Data'!CD153="No data","x",ROUND(IF('Indicator Data'!CD153&gt;U$195,0,IF('Indicator Data'!CD153&lt;U$194,10,(U$195-'Indicator Data'!CD153)/(U$195-U$194)*10)),1))</f>
        <v>3.9</v>
      </c>
      <c r="V150" s="115">
        <f>IF('Indicator Data'!CE153="No data","x",ROUND(IF('Indicator Data'!CE153&gt;V$195,0,IF('Indicator Data'!CE153&lt;V$194,10,(V$195-'Indicator Data'!CE153)/(V$195-V$194)*10)),1))</f>
        <v>0.7</v>
      </c>
      <c r="W150" s="72">
        <f t="shared" si="30"/>
        <v>1.7666666666666666</v>
      </c>
      <c r="X150" s="72">
        <f>IF('Indicator Data'!CF153="No data","x",ROUND(IF('Indicator Data'!CF153&gt;X$195,0,IF('Indicator Data'!CF153&lt;X$194,10,(X$195-'Indicator Data'!CF153)/(X$195-X$194)*10)),1))</f>
        <v>9.5</v>
      </c>
      <c r="Y150" s="72">
        <f>IF('Indicator Data'!CG153="No data","x",ROUND(IF('Indicator Data'!CG153&gt;Y$195,10,IF('Indicator Data'!CG153&lt;Y$194,0,10-(Y$195-'Indicator Data'!CG153)/(Y$195-Y$194)*10)),1))</f>
        <v>1.4</v>
      </c>
      <c r="Z150" s="73">
        <f t="shared" si="22"/>
        <v>5.5</v>
      </c>
      <c r="AA150" s="74">
        <f t="shared" si="23"/>
        <v>4.7</v>
      </c>
      <c r="AB150" s="177">
        <f>IF('Indicator Data'!CH153="No data","x",ROUND(IF('Indicator Data'!CH153&gt;AB$195,0,IF('Indicator Data'!CH153&lt;AB$194,10,(AB$195-'Indicator Data'!CH153)/(AB$195-AB$194)*10)),1))</f>
        <v>6.1</v>
      </c>
    </row>
    <row r="151" spans="1:28" s="2" customFormat="1" x14ac:dyDescent="0.3">
      <c r="A151" s="98" t="str">
        <f>'Indicator Data'!A154</f>
        <v>Saudi Arabia</v>
      </c>
      <c r="B151" s="27" t="str">
        <f>'Indicator Data'!B154</f>
        <v>SAU</v>
      </c>
      <c r="C151" s="72" t="str">
        <f>IF('Indicator Data'!BR154="No data","x",ROUND(IF('Indicator Data'!BR154&gt;C$195,0,IF('Indicator Data'!BR154&lt;C$194,10,(C$195-'Indicator Data'!BR154)/(C$195-C$194)*10)),1))</f>
        <v>x</v>
      </c>
      <c r="D151" s="73" t="str">
        <f t="shared" si="24"/>
        <v>x</v>
      </c>
      <c r="E151" s="72">
        <f>IF('Indicator Data'!BT154="No data","x",ROUND(IF('Indicator Data'!BT154&gt;E$195,0,IF('Indicator Data'!BT154&lt;E$194,10,(E$195-'Indicator Data'!BT154)/(E$195-E$194)*10)),1))</f>
        <v>4.7</v>
      </c>
      <c r="F151" s="72">
        <f>IF('Indicator Data'!BS154="No data","x",ROUND(IF('Indicator Data'!BS154&gt;F$195,0,IF('Indicator Data'!BS154&lt;F$194,10,(F$195-'Indicator Data'!BS154)/(F$195-F$194)*10)),1))</f>
        <v>4.4000000000000004</v>
      </c>
      <c r="G151" s="73">
        <f t="shared" si="25"/>
        <v>4.5999999999999996</v>
      </c>
      <c r="H151" s="74">
        <f t="shared" si="26"/>
        <v>4.5999999999999996</v>
      </c>
      <c r="I151" s="72">
        <f>IF('Indicator Data'!BV154="No data","x",ROUND(IF('Indicator Data'!BV154^2&gt;I$195,0,IF('Indicator Data'!BV154^2&lt;I$194,10,(I$195-'Indicator Data'!BV154^2)/(I$195-I$194)*10)),1))</f>
        <v>1</v>
      </c>
      <c r="J151" s="72">
        <f>IF(OR('Indicator Data'!BU154=0,'Indicator Data'!BU154="No data"),"x",ROUND(IF('Indicator Data'!BU154&gt;J$195,0,IF('Indicator Data'!BU154&lt;J$194,10,(J$195-'Indicator Data'!BU154)/(J$195-J$194)*10)),1))</f>
        <v>0</v>
      </c>
      <c r="K151" s="72">
        <f>IF('Indicator Data'!BW154="No data","x",ROUND(IF('Indicator Data'!BW154&gt;K$195,0,IF('Indicator Data'!BW154&lt;K$194,10,(K$195-'Indicator Data'!BW154)/(K$195-K$194)*10)),1))</f>
        <v>0.7</v>
      </c>
      <c r="L151" s="72">
        <f>IF('Indicator Data'!BX154="No data","x",ROUND(IF('Indicator Data'!BX154&gt;L$195,0,IF('Indicator Data'!BX154&lt;L$194,10,(L$195-'Indicator Data'!BX154)/(L$195-L$194)*10)),1))</f>
        <v>4</v>
      </c>
      <c r="M151" s="73">
        <f t="shared" si="27"/>
        <v>1.4</v>
      </c>
      <c r="N151" s="115">
        <f>IF('Indicator Data'!BY154="No data","x",'Indicator Data'!BY154/'Indicator Data'!CL154*100)</f>
        <v>6.047383576236574</v>
      </c>
      <c r="O151" s="72">
        <f t="shared" si="28"/>
        <v>9.5</v>
      </c>
      <c r="P151" s="72">
        <f>IF('Indicator Data'!BZ154="No data","x",ROUND(IF('Indicator Data'!BZ154&gt;P$195,0,IF('Indicator Data'!BZ154&lt;P$194,10,(P$195-'Indicator Data'!BZ154)/(P$195-P$194)*10)),1))</f>
        <v>0</v>
      </c>
      <c r="Q151" s="72">
        <f>IF('Indicator Data'!CA154="No data","x",ROUND(IF('Indicator Data'!CA154&gt;Q$195,0,IF('Indicator Data'!CA154&lt;Q$194,10,(Q$195-'Indicator Data'!CA154)/(Q$195-Q$194)*10)),1))</f>
        <v>0</v>
      </c>
      <c r="R151" s="73">
        <f t="shared" si="29"/>
        <v>3.2</v>
      </c>
      <c r="S151" s="72">
        <f>IF('Indicator Data'!CB154="No data","x",ROUND(IF('Indicator Data'!CB154&gt;S$195,0,IF('Indicator Data'!CB154&lt;S$194,10,(S$195-'Indicator Data'!CB154)/(S$195-S$194)*10)),1))</f>
        <v>4</v>
      </c>
      <c r="T151" s="115">
        <f>IF('Indicator Data'!CC154="No data","x",ROUND(IF('Indicator Data'!CC154&gt;T$195,0,IF('Indicator Data'!CC154&lt;T$194,10,(T$195-'Indicator Data'!CC154)/(T$195-T$194)*10)),1))</f>
        <v>0.2</v>
      </c>
      <c r="U151" s="115">
        <f>IF('Indicator Data'!CD154="No data","x",ROUND(IF('Indicator Data'!CD154&gt;U$195,0,IF('Indicator Data'!CD154&lt;U$194,10,(U$195-'Indicator Data'!CD154)/(U$195-U$194)*10)),1))</f>
        <v>0.5</v>
      </c>
      <c r="V151" s="115">
        <f>IF('Indicator Data'!CE154="No data","x",ROUND(IF('Indicator Data'!CE154&gt;V$195,0,IF('Indicator Data'!CE154&lt;V$194,10,(V$195-'Indicator Data'!CE154)/(V$195-V$194)*10)),1))</f>
        <v>0.2</v>
      </c>
      <c r="W151" s="72">
        <f t="shared" si="30"/>
        <v>0.3</v>
      </c>
      <c r="X151" s="72">
        <f>IF('Indicator Data'!CF154="No data","x",ROUND(IF('Indicator Data'!CF154&gt;X$195,0,IF('Indicator Data'!CF154&lt;X$194,10,(X$195-'Indicator Data'!CF154)/(X$195-X$194)*10)),1))</f>
        <v>0</v>
      </c>
      <c r="Y151" s="72">
        <f>IF('Indicator Data'!CG154="No data","x",ROUND(IF('Indicator Data'!CG154&gt;Y$195,10,IF('Indicator Data'!CG154&lt;Y$194,0,10-(Y$195-'Indicator Data'!CG154)/(Y$195-Y$194)*10)),1))</f>
        <v>0.2</v>
      </c>
      <c r="Z151" s="73">
        <f t="shared" si="22"/>
        <v>1.1000000000000001</v>
      </c>
      <c r="AA151" s="74">
        <f t="shared" si="23"/>
        <v>1.9</v>
      </c>
      <c r="AB151" s="177">
        <f>IF('Indicator Data'!CH154="No data","x",ROUND(IF('Indicator Data'!CH154&gt;AB$195,0,IF('Indicator Data'!CH154&lt;AB$194,10,(AB$195-'Indicator Data'!CH154)/(AB$195-AB$194)*10)),1))</f>
        <v>3.1</v>
      </c>
    </row>
    <row r="152" spans="1:28" s="2" customFormat="1" x14ac:dyDescent="0.3">
      <c r="A152" s="98" t="str">
        <f>'Indicator Data'!A155</f>
        <v>Senegal</v>
      </c>
      <c r="B152" s="27" t="str">
        <f>'Indicator Data'!B155</f>
        <v>SEN</v>
      </c>
      <c r="C152" s="72">
        <f>IF('Indicator Data'!BR155="No data","x",ROUND(IF('Indicator Data'!BR155&gt;C$195,0,IF('Indicator Data'!BR155&lt;C$194,10,(C$195-'Indicator Data'!BR155)/(C$195-C$194)*10)),1))</f>
        <v>4.7</v>
      </c>
      <c r="D152" s="73">
        <f t="shared" si="24"/>
        <v>4.7</v>
      </c>
      <c r="E152" s="72">
        <f>IF('Indicator Data'!BT155="No data","x",ROUND(IF('Indicator Data'!BT155&gt;E$195,0,IF('Indicator Data'!BT155&lt;E$194,10,(E$195-'Indicator Data'!BT155)/(E$195-E$194)*10)),1))</f>
        <v>5.5</v>
      </c>
      <c r="F152" s="72">
        <f>IF('Indicator Data'!BS155="No data","x",ROUND(IF('Indicator Data'!BS155&gt;F$195,0,IF('Indicator Data'!BS155&lt;F$194,10,(F$195-'Indicator Data'!BS155)/(F$195-F$194)*10)),1))</f>
        <v>5.5</v>
      </c>
      <c r="G152" s="73">
        <f t="shared" si="25"/>
        <v>5.5</v>
      </c>
      <c r="H152" s="74">
        <f t="shared" si="26"/>
        <v>5.0999999999999996</v>
      </c>
      <c r="I152" s="72">
        <f>IF('Indicator Data'!BV155="No data","x",ROUND(IF('Indicator Data'!BV155^2&gt;I$195,0,IF('Indicator Data'!BV155^2&lt;I$194,10,(I$195-'Indicator Data'!BV155^2)/(I$195-I$194)*10)),1))</f>
        <v>8</v>
      </c>
      <c r="J152" s="72">
        <f>IF(OR('Indicator Data'!BU155=0,'Indicator Data'!BU155="No data"),"x",ROUND(IF('Indicator Data'!BU155&gt;J$195,0,IF('Indicator Data'!BU155&lt;J$194,10,(J$195-'Indicator Data'!BU155)/(J$195-J$194)*10)),1))</f>
        <v>3.8</v>
      </c>
      <c r="K152" s="72">
        <f>IF('Indicator Data'!BW155="No data","x",ROUND(IF('Indicator Data'!BW155&gt;K$195,0,IF('Indicator Data'!BW155&lt;K$194,10,(K$195-'Indicator Data'!BW155)/(K$195-K$194)*10)),1))</f>
        <v>5.4</v>
      </c>
      <c r="L152" s="72">
        <f>IF('Indicator Data'!BX155="No data","x",ROUND(IF('Indicator Data'!BX155&gt;L$195,0,IF('Indicator Data'!BX155&lt;L$194,10,(L$195-'Indicator Data'!BX155)/(L$195-L$194)*10)),1))</f>
        <v>4.9000000000000004</v>
      </c>
      <c r="M152" s="73">
        <f t="shared" si="27"/>
        <v>5.5</v>
      </c>
      <c r="N152" s="115">
        <f>IF('Indicator Data'!BY155="No data","x",'Indicator Data'!BY155/'Indicator Data'!CL155*100)</f>
        <v>11.946190204124033</v>
      </c>
      <c r="O152" s="72">
        <f t="shared" si="28"/>
        <v>8.9</v>
      </c>
      <c r="P152" s="72">
        <f>IF('Indicator Data'!BZ155="No data","x",ROUND(IF('Indicator Data'!BZ155&gt;P$195,0,IF('Indicator Data'!BZ155&lt;P$194,10,(P$195-'Indicator Data'!BZ155)/(P$195-P$194)*10)),1))</f>
        <v>5.4</v>
      </c>
      <c r="Q152" s="72">
        <f>IF('Indicator Data'!CA155="No data","x",ROUND(IF('Indicator Data'!CA155&gt;Q$195,0,IF('Indicator Data'!CA155&lt;Q$194,10,(Q$195-'Indicator Data'!CA155)/(Q$195-Q$194)*10)),1))</f>
        <v>3.9</v>
      </c>
      <c r="R152" s="73">
        <f t="shared" si="29"/>
        <v>6.1</v>
      </c>
      <c r="S152" s="72">
        <f>IF('Indicator Data'!CB155="No data","x",ROUND(IF('Indicator Data'!CB155&gt;S$195,0,IF('Indicator Data'!CB155&lt;S$194,10,(S$195-'Indicator Data'!CB155)/(S$195-S$194)*10)),1))</f>
        <v>9.8000000000000007</v>
      </c>
      <c r="T152" s="115">
        <f>IF('Indicator Data'!CC155="No data","x",ROUND(IF('Indicator Data'!CC155&gt;T$195,0,IF('Indicator Data'!CC155&lt;T$194,10,(T$195-'Indicator Data'!CC155)/(T$195-T$194)*10)),1))</f>
        <v>1</v>
      </c>
      <c r="U152" s="115">
        <f>IF('Indicator Data'!CD155="No data","x",ROUND(IF('Indicator Data'!CD155&gt;U$195,0,IF('Indicator Data'!CD155&lt;U$194,10,(U$195-'Indicator Data'!CD155)/(U$195-U$194)*10)),1))</f>
        <v>4.9000000000000004</v>
      </c>
      <c r="V152" s="115">
        <f>IF('Indicator Data'!CE155="No data","x",ROUND(IF('Indicator Data'!CE155&gt;V$195,0,IF('Indicator Data'!CE155&lt;V$194,10,(V$195-'Indicator Data'!CE155)/(V$195-V$194)*10)),1))</f>
        <v>1.2</v>
      </c>
      <c r="W152" s="72">
        <f t="shared" si="30"/>
        <v>2.3666666666666667</v>
      </c>
      <c r="X152" s="72">
        <f>IF('Indicator Data'!CF155="No data","x",ROUND(IF('Indicator Data'!CF155&gt;X$195,0,IF('Indicator Data'!CF155&lt;X$194,10,(X$195-'Indicator Data'!CF155)/(X$195-X$194)*10)),1))</f>
        <v>9.6999999999999993</v>
      </c>
      <c r="Y152" s="72">
        <f>IF('Indicator Data'!CG155="No data","x",ROUND(IF('Indicator Data'!CG155&gt;Y$195,10,IF('Indicator Data'!CG155&lt;Y$194,0,10-(Y$195-'Indicator Data'!CG155)/(Y$195-Y$194)*10)),1))</f>
        <v>3.5</v>
      </c>
      <c r="Z152" s="73">
        <f t="shared" si="22"/>
        <v>6.3</v>
      </c>
      <c r="AA152" s="74">
        <f t="shared" si="23"/>
        <v>6</v>
      </c>
      <c r="AB152" s="177">
        <f>IF('Indicator Data'!CH155="No data","x",ROUND(IF('Indicator Data'!CH155&gt;AB$195,0,IF('Indicator Data'!CH155&lt;AB$194,10,(AB$195-'Indicator Data'!CH155)/(AB$195-AB$194)*10)),1))</f>
        <v>5.5</v>
      </c>
    </row>
    <row r="153" spans="1:28" s="2" customFormat="1" x14ac:dyDescent="0.3">
      <c r="A153" s="98" t="str">
        <f>'Indicator Data'!A156</f>
        <v>Serbia</v>
      </c>
      <c r="B153" s="27" t="str">
        <f>'Indicator Data'!B156</f>
        <v>SRB</v>
      </c>
      <c r="C153" s="72">
        <f>IF('Indicator Data'!BR156="No data","x",ROUND(IF('Indicator Data'!BR156&gt;C$195,0,IF('Indicator Data'!BR156&lt;C$194,10,(C$195-'Indicator Data'!BR156)/(C$195-C$194)*10)),1))</f>
        <v>4.9000000000000004</v>
      </c>
      <c r="D153" s="73">
        <f t="shared" si="24"/>
        <v>4.9000000000000004</v>
      </c>
      <c r="E153" s="72">
        <f>IF('Indicator Data'!BT156="No data","x",ROUND(IF('Indicator Data'!BT156&gt;E$195,0,IF('Indicator Data'!BT156&lt;E$194,10,(E$195-'Indicator Data'!BT156)/(E$195-E$194)*10)),1))</f>
        <v>6.1</v>
      </c>
      <c r="F153" s="72">
        <f>IF('Indicator Data'!BS156="No data","x",ROUND(IF('Indicator Data'!BS156&gt;F$195,0,IF('Indicator Data'!BS156&lt;F$194,10,(F$195-'Indicator Data'!BS156)/(F$195-F$194)*10)),1))</f>
        <v>4.8</v>
      </c>
      <c r="G153" s="73">
        <f t="shared" si="25"/>
        <v>5.5</v>
      </c>
      <c r="H153" s="74">
        <f t="shared" si="26"/>
        <v>5.2</v>
      </c>
      <c r="I153" s="72">
        <f>IF('Indicator Data'!BV156="No data","x",ROUND(IF('Indicator Data'!BV156^2&gt;I$195,0,IF('Indicator Data'!BV156^2&lt;I$194,10,(I$195-'Indicator Data'!BV156^2)/(I$195-I$194)*10)),1))</f>
        <v>0.4</v>
      </c>
      <c r="J153" s="72">
        <f>IF(OR('Indicator Data'!BU156=0,'Indicator Data'!BU156="No data"),"x",ROUND(IF('Indicator Data'!BU156&gt;J$195,0,IF('Indicator Data'!BU156&lt;J$194,10,(J$195-'Indicator Data'!BU156)/(J$195-J$194)*10)),1))</f>
        <v>0</v>
      </c>
      <c r="K153" s="72">
        <f>IF('Indicator Data'!BW156="No data","x",ROUND(IF('Indicator Data'!BW156&gt;K$195,0,IF('Indicator Data'!BW156&lt;K$194,10,(K$195-'Indicator Data'!BW156)/(K$195-K$194)*10)),1))</f>
        <v>2.7</v>
      </c>
      <c r="L153" s="72">
        <f>IF('Indicator Data'!BX156="No data","x",ROUND(IF('Indicator Data'!BX156&gt;L$195,0,IF('Indicator Data'!BX156&lt;L$194,10,(L$195-'Indicator Data'!BX156)/(L$195-L$194)*10)),1))</f>
        <v>5.3</v>
      </c>
      <c r="M153" s="73">
        <f t="shared" si="27"/>
        <v>2.1</v>
      </c>
      <c r="N153" s="115">
        <f>IF('Indicator Data'!BY156="No data","x",'Indicator Data'!BY156/'Indicator Data'!CL156*100)</f>
        <v>75.463068831465819</v>
      </c>
      <c r="O153" s="72">
        <f t="shared" si="28"/>
        <v>2.5</v>
      </c>
      <c r="P153" s="72">
        <f>IF('Indicator Data'!BZ156="No data","x",ROUND(IF('Indicator Data'!BZ156&gt;P$195,0,IF('Indicator Data'!BZ156&lt;P$194,10,(P$195-'Indicator Data'!BZ156)/(P$195-P$194)*10)),1))</f>
        <v>0.3</v>
      </c>
      <c r="Q153" s="72">
        <f>IF('Indicator Data'!CA156="No data","x",ROUND(IF('Indicator Data'!CA156&gt;Q$195,0,IF('Indicator Data'!CA156&lt;Q$194,10,(Q$195-'Indicator Data'!CA156)/(Q$195-Q$194)*10)),1))</f>
        <v>2.9</v>
      </c>
      <c r="R153" s="73">
        <f t="shared" si="29"/>
        <v>1.9</v>
      </c>
      <c r="S153" s="72">
        <f>IF('Indicator Data'!CB156="No data","x",ROUND(IF('Indicator Data'!CB156&gt;S$195,0,IF('Indicator Data'!CB156&lt;S$194,10,(S$195-'Indicator Data'!CB156)/(S$195-S$194)*10)),1))</f>
        <v>2.2000000000000002</v>
      </c>
      <c r="T153" s="115">
        <f>IF('Indicator Data'!CC156="No data","x",ROUND(IF('Indicator Data'!CC156&gt;T$195,0,IF('Indicator Data'!CC156&lt;T$194,10,(T$195-'Indicator Data'!CC156)/(T$195-T$194)*10)),1))</f>
        <v>0.7</v>
      </c>
      <c r="U153" s="115">
        <f>IF('Indicator Data'!CD156="No data","x",ROUND(IF('Indicator Data'!CD156&gt;U$195,0,IF('Indicator Data'!CD156&lt;U$194,10,(U$195-'Indicator Data'!CD156)/(U$195-U$194)*10)),1))</f>
        <v>1.4</v>
      </c>
      <c r="V153" s="115" t="str">
        <f>IF('Indicator Data'!CE156="No data","x",ROUND(IF('Indicator Data'!CE156&gt;V$195,0,IF('Indicator Data'!CE156&lt;V$194,10,(V$195-'Indicator Data'!CE156)/(V$195-V$194)*10)),1))</f>
        <v>x</v>
      </c>
      <c r="W153" s="72">
        <f t="shared" si="30"/>
        <v>1.0499999999999998</v>
      </c>
      <c r="X153" s="72">
        <f>IF('Indicator Data'!CF156="No data","x",ROUND(IF('Indicator Data'!CF156&gt;X$195,0,IF('Indicator Data'!CF156&lt;X$194,10,(X$195-'Indicator Data'!CF156)/(X$195-X$194)*10)),1))</f>
        <v>5.7</v>
      </c>
      <c r="Y153" s="72">
        <f>IF('Indicator Data'!CG156="No data","x",ROUND(IF('Indicator Data'!CG156&gt;Y$195,10,IF('Indicator Data'!CG156&lt;Y$194,0,10-(Y$195-'Indicator Data'!CG156)/(Y$195-Y$194)*10)),1))</f>
        <v>0.1</v>
      </c>
      <c r="Z153" s="73">
        <f t="shared" si="22"/>
        <v>2.2999999999999998</v>
      </c>
      <c r="AA153" s="74">
        <f t="shared" si="23"/>
        <v>2.1</v>
      </c>
      <c r="AB153" s="177">
        <f>IF('Indicator Data'!CH156="No data","x",ROUND(IF('Indicator Data'!CH156&gt;AB$195,0,IF('Indicator Data'!CH156&lt;AB$194,10,(AB$195-'Indicator Data'!CH156)/(AB$195-AB$194)*10)),1))</f>
        <v>3.1</v>
      </c>
    </row>
    <row r="154" spans="1:28" s="2" customFormat="1" x14ac:dyDescent="0.3">
      <c r="A154" s="98" t="str">
        <f>'Indicator Data'!A157</f>
        <v>Seychelles</v>
      </c>
      <c r="B154" s="27" t="str">
        <f>'Indicator Data'!B157</f>
        <v>SYC</v>
      </c>
      <c r="C154" s="72">
        <f>IF('Indicator Data'!BR157="No data","x",ROUND(IF('Indicator Data'!BR157&gt;C$195,0,IF('Indicator Data'!BR157&lt;C$194,10,(C$195-'Indicator Data'!BR157)/(C$195-C$194)*10)),1))</f>
        <v>4.3</v>
      </c>
      <c r="D154" s="73">
        <f t="shared" si="24"/>
        <v>4.3</v>
      </c>
      <c r="E154" s="72">
        <f>IF('Indicator Data'!BT157="No data","x",ROUND(IF('Indicator Data'!BT157&gt;E$195,0,IF('Indicator Data'!BT157&lt;E$194,10,(E$195-'Indicator Data'!BT157)/(E$195-E$194)*10)),1))</f>
        <v>3.4</v>
      </c>
      <c r="F154" s="72">
        <f>IF('Indicator Data'!BS157="No data","x",ROUND(IF('Indicator Data'!BS157&gt;F$195,0,IF('Indicator Data'!BS157&lt;F$194,10,(F$195-'Indicator Data'!BS157)/(F$195-F$194)*10)),1))</f>
        <v>4</v>
      </c>
      <c r="G154" s="73">
        <f t="shared" si="25"/>
        <v>3.7</v>
      </c>
      <c r="H154" s="74">
        <f t="shared" si="26"/>
        <v>4</v>
      </c>
      <c r="I154" s="72">
        <f>IF('Indicator Data'!BV157="No data","x",ROUND(IF('Indicator Data'!BV157^2&gt;I$195,0,IF('Indicator Data'!BV157^2&lt;I$194,10,(I$195-'Indicator Data'!BV157^2)/(I$195-I$194)*10)),1))</f>
        <v>0.9</v>
      </c>
      <c r="J154" s="72">
        <f>IF(OR('Indicator Data'!BU157=0,'Indicator Data'!BU157="No data"),"x",ROUND(IF('Indicator Data'!BU157&gt;J$195,0,IF('Indicator Data'!BU157&lt;J$194,10,(J$195-'Indicator Data'!BU157)/(J$195-J$194)*10)),1))</f>
        <v>0</v>
      </c>
      <c r="K154" s="72">
        <f>IF('Indicator Data'!BW157="No data","x",ROUND(IF('Indicator Data'!BW157&gt;K$195,0,IF('Indicator Data'!BW157&lt;K$194,10,(K$195-'Indicator Data'!BW157)/(K$195-K$194)*10)),1))</f>
        <v>4.0999999999999996</v>
      </c>
      <c r="L154" s="72">
        <f>IF('Indicator Data'!BX157="No data","x",ROUND(IF('Indicator Data'!BX157&gt;L$195,0,IF('Indicator Data'!BX157&lt;L$194,10,(L$195-'Indicator Data'!BX157)/(L$195-L$194)*10)),1))</f>
        <v>0.8</v>
      </c>
      <c r="M154" s="73">
        <f t="shared" si="27"/>
        <v>1.5</v>
      </c>
      <c r="N154" s="115">
        <f>IF('Indicator Data'!BY157="No data","x",'Indicator Data'!BY157/'Indicator Data'!CL157*100)</f>
        <v>82.608695652173907</v>
      </c>
      <c r="O154" s="72">
        <f t="shared" si="28"/>
        <v>1.8</v>
      </c>
      <c r="P154" s="72">
        <f>IF('Indicator Data'!BZ157="No data","x",ROUND(IF('Indicator Data'!BZ157&gt;P$195,0,IF('Indicator Data'!BZ157&lt;P$194,10,(P$195-'Indicator Data'!BZ157)/(P$195-P$194)*10)),1))</f>
        <v>0</v>
      </c>
      <c r="Q154" s="72">
        <f>IF('Indicator Data'!CA157="No data","x",ROUND(IF('Indicator Data'!CA157&gt;Q$195,0,IF('Indicator Data'!CA157&lt;Q$194,10,(Q$195-'Indicator Data'!CA157)/(Q$195-Q$194)*10)),1))</f>
        <v>0.8</v>
      </c>
      <c r="R154" s="73">
        <f t="shared" si="29"/>
        <v>0.9</v>
      </c>
      <c r="S154" s="72">
        <f>IF('Indicator Data'!CB157="No data","x",ROUND(IF('Indicator Data'!CB157&gt;S$195,0,IF('Indicator Data'!CB157&lt;S$194,10,(S$195-'Indicator Data'!CB157)/(S$195-S$194)*10)),1))</f>
        <v>7.6</v>
      </c>
      <c r="T154" s="115">
        <f>IF('Indicator Data'!CC157="No data","x",ROUND(IF('Indicator Data'!CC157&gt;T$195,0,IF('Indicator Data'!CC157&lt;T$194,10,(T$195-'Indicator Data'!CC157)/(T$195-T$194)*10)),1))</f>
        <v>0.3</v>
      </c>
      <c r="U154" s="115">
        <f>IF('Indicator Data'!CD157="No data","x",ROUND(IF('Indicator Data'!CD157&gt;U$195,0,IF('Indicator Data'!CD157&lt;U$194,10,(U$195-'Indicator Data'!CD157)/(U$195-U$194)*10)),1))</f>
        <v>0</v>
      </c>
      <c r="V154" s="115" t="str">
        <f>IF('Indicator Data'!CE157="No data","x",ROUND(IF('Indicator Data'!CE157&gt;V$195,0,IF('Indicator Data'!CE157&lt;V$194,10,(V$195-'Indicator Data'!CE157)/(V$195-V$194)*10)),1))</f>
        <v>x</v>
      </c>
      <c r="W154" s="72">
        <f t="shared" si="30"/>
        <v>0.15</v>
      </c>
      <c r="X154" s="72">
        <f>IF('Indicator Data'!CF157="No data","x",ROUND(IF('Indicator Data'!CF157&gt;X$195,0,IF('Indicator Data'!CF157&lt;X$194,10,(X$195-'Indicator Data'!CF157)/(X$195-X$194)*10)),1))</f>
        <v>6.4</v>
      </c>
      <c r="Y154" s="72">
        <f>IF('Indicator Data'!CG157="No data","x",ROUND(IF('Indicator Data'!CG157&gt;Y$195,10,IF('Indicator Data'!CG157&lt;Y$194,0,10-(Y$195-'Indicator Data'!CG157)/(Y$195-Y$194)*10)),1))</f>
        <v>0.6</v>
      </c>
      <c r="Z154" s="73">
        <f t="shared" si="22"/>
        <v>3.7</v>
      </c>
      <c r="AA154" s="74">
        <f t="shared" si="23"/>
        <v>2</v>
      </c>
      <c r="AB154" s="177">
        <f>IF('Indicator Data'!CH157="No data","x",ROUND(IF('Indicator Data'!CH157&gt;AB$195,0,IF('Indicator Data'!CH157&lt;AB$194,10,(AB$195-'Indicator Data'!CH157)/(AB$195-AB$194)*10)),1))</f>
        <v>5.2</v>
      </c>
    </row>
    <row r="155" spans="1:28" s="2" customFormat="1" x14ac:dyDescent="0.3">
      <c r="A155" s="98" t="str">
        <f>'Indicator Data'!A158</f>
        <v>Sierra Leone</v>
      </c>
      <c r="B155" s="27" t="str">
        <f>'Indicator Data'!B158</f>
        <v>SLE</v>
      </c>
      <c r="C155" s="72">
        <f>IF('Indicator Data'!BR158="No data","x",ROUND(IF('Indicator Data'!BR158&gt;C$195,0,IF('Indicator Data'!BR158&lt;C$194,10,(C$195-'Indicator Data'!BR158)/(C$195-C$194)*10)),1))</f>
        <v>3.5</v>
      </c>
      <c r="D155" s="73">
        <f t="shared" si="24"/>
        <v>3.5</v>
      </c>
      <c r="E155" s="72">
        <f>IF('Indicator Data'!BT158="No data","x",ROUND(IF('Indicator Data'!BT158&gt;E$195,0,IF('Indicator Data'!BT158&lt;E$194,10,(E$195-'Indicator Data'!BT158)/(E$195-E$194)*10)),1))</f>
        <v>6.7</v>
      </c>
      <c r="F155" s="72">
        <f>IF('Indicator Data'!BS158="No data","x",ROUND(IF('Indicator Data'!BS158&gt;F$195,0,IF('Indicator Data'!BS158&lt;F$194,10,(F$195-'Indicator Data'!BS158)/(F$195-F$194)*10)),1))</f>
        <v>7.3</v>
      </c>
      <c r="G155" s="73">
        <f t="shared" si="25"/>
        <v>7</v>
      </c>
      <c r="H155" s="74">
        <f t="shared" si="26"/>
        <v>5.3</v>
      </c>
      <c r="I155" s="72">
        <f>IF('Indicator Data'!BV158="No data","x",ROUND(IF('Indicator Data'!BV158^2&gt;I$195,0,IF('Indicator Data'!BV158^2&lt;I$194,10,(I$195-'Indicator Data'!BV158^2)/(I$195-I$194)*10)),1))</f>
        <v>8.9</v>
      </c>
      <c r="J155" s="72">
        <f>IF(OR('Indicator Data'!BU158=0,'Indicator Data'!BU158="No data"),"x",ROUND(IF('Indicator Data'!BU158&gt;J$195,0,IF('Indicator Data'!BU158&lt;J$194,10,(J$195-'Indicator Data'!BU158)/(J$195-J$194)*10)),1))</f>
        <v>7.7</v>
      </c>
      <c r="K155" s="72">
        <f>IF('Indicator Data'!BW158="No data","x",ROUND(IF('Indicator Data'!BW158&gt;K$195,0,IF('Indicator Data'!BW158&lt;K$194,10,(K$195-'Indicator Data'!BW158)/(K$195-K$194)*10)),1))</f>
        <v>9.1</v>
      </c>
      <c r="L155" s="72">
        <f>IF('Indicator Data'!BX158="No data","x",ROUND(IF('Indicator Data'!BX158&gt;L$195,0,IF('Indicator Data'!BX158&lt;L$194,10,(L$195-'Indicator Data'!BX158)/(L$195-L$194)*10)),1))</f>
        <v>5.7</v>
      </c>
      <c r="M155" s="73">
        <f t="shared" si="27"/>
        <v>7.9</v>
      </c>
      <c r="N155" s="115">
        <f>IF('Indicator Data'!BY158="No data","x",'Indicator Data'!BY158/'Indicator Data'!CL158*100)</f>
        <v>20.943870427254957</v>
      </c>
      <c r="O155" s="72">
        <f t="shared" si="28"/>
        <v>8</v>
      </c>
      <c r="P155" s="72">
        <f>IF('Indicator Data'!BZ158="No data","x",ROUND(IF('Indicator Data'!BZ158&gt;P$195,0,IF('Indicator Data'!BZ158&lt;P$194,10,(P$195-'Indicator Data'!BZ158)/(P$195-P$194)*10)),1))</f>
        <v>9.4</v>
      </c>
      <c r="Q155" s="72">
        <f>IF('Indicator Data'!CA158="No data","x",ROUND(IF('Indicator Data'!CA158&gt;Q$195,0,IF('Indicator Data'!CA158&lt;Q$194,10,(Q$195-'Indicator Data'!CA158)/(Q$195-Q$194)*10)),1))</f>
        <v>7.8</v>
      </c>
      <c r="R155" s="73">
        <f t="shared" si="29"/>
        <v>8.4</v>
      </c>
      <c r="S155" s="72">
        <f>IF('Indicator Data'!CB158="No data","x",ROUND(IF('Indicator Data'!CB158&gt;S$195,0,IF('Indicator Data'!CB158&lt;S$194,10,(S$195-'Indicator Data'!CB158)/(S$195-S$194)*10)),1))</f>
        <v>9.9</v>
      </c>
      <c r="T155" s="115">
        <f>IF('Indicator Data'!CC158="No data","x",ROUND(IF('Indicator Data'!CC158&gt;T$195,0,IF('Indicator Data'!CC158&lt;T$194,10,(T$195-'Indicator Data'!CC158)/(T$195-T$194)*10)),1))</f>
        <v>1.5</v>
      </c>
      <c r="U155" s="115">
        <f>IF('Indicator Data'!CD158="No data","x",ROUND(IF('Indicator Data'!CD158&gt;U$195,0,IF('Indicator Data'!CD158&lt;U$194,10,(U$195-'Indicator Data'!CD158)/(U$195-U$194)*10)),1))</f>
        <v>7.5</v>
      </c>
      <c r="V155" s="115">
        <f>IF('Indicator Data'!CE158="No data","x",ROUND(IF('Indicator Data'!CE158&gt;V$195,0,IF('Indicator Data'!CE158&lt;V$194,10,(V$195-'Indicator Data'!CE158)/(V$195-V$194)*10)),1))</f>
        <v>1.5</v>
      </c>
      <c r="W155" s="72">
        <f t="shared" si="30"/>
        <v>3.5</v>
      </c>
      <c r="X155" s="72">
        <f>IF('Indicator Data'!CF158="No data","x",ROUND(IF('Indicator Data'!CF158&gt;X$195,0,IF('Indicator Data'!CF158&lt;X$194,10,(X$195-'Indicator Data'!CF158)/(X$195-X$194)*10)),1))</f>
        <v>9.3000000000000007</v>
      </c>
      <c r="Y155" s="72">
        <f>IF('Indicator Data'!CG158="No data","x",ROUND(IF('Indicator Data'!CG158&gt;Y$195,10,IF('Indicator Data'!CG158&lt;Y$194,0,10-(Y$195-'Indicator Data'!CG158)/(Y$195-Y$194)*10)),1))</f>
        <v>10</v>
      </c>
      <c r="Z155" s="73">
        <f t="shared" si="22"/>
        <v>8.1999999999999993</v>
      </c>
      <c r="AA155" s="74">
        <f t="shared" si="23"/>
        <v>8.1999999999999993</v>
      </c>
      <c r="AB155" s="177">
        <f>IF('Indicator Data'!CH158="No data","x",ROUND(IF('Indicator Data'!CH158&gt;AB$195,0,IF('Indicator Data'!CH158&lt;AB$194,10,(AB$195-'Indicator Data'!CH158)/(AB$195-AB$194)*10)),1))</f>
        <v>6.2</v>
      </c>
    </row>
    <row r="156" spans="1:28" s="2" customFormat="1" x14ac:dyDescent="0.3">
      <c r="A156" s="98" t="str">
        <f>'Indicator Data'!A159</f>
        <v>Singapore</v>
      </c>
      <c r="B156" s="27" t="str">
        <f>'Indicator Data'!B159</f>
        <v>SGP</v>
      </c>
      <c r="C156" s="72">
        <f>IF('Indicator Data'!BR159="No data","x",ROUND(IF('Indicator Data'!BR159&gt;C$195,0,IF('Indicator Data'!BR159&lt;C$194,10,(C$195-'Indicator Data'!BR159)/(C$195-C$194)*10)),1))</f>
        <v>1.2</v>
      </c>
      <c r="D156" s="73">
        <f t="shared" si="24"/>
        <v>1.2</v>
      </c>
      <c r="E156" s="72">
        <f>IF('Indicator Data'!BT159="No data","x",ROUND(IF('Indicator Data'!BT159&gt;E$195,0,IF('Indicator Data'!BT159&lt;E$194,10,(E$195-'Indicator Data'!BT159)/(E$195-E$194)*10)),1))</f>
        <v>1.5</v>
      </c>
      <c r="F156" s="72">
        <f>IF('Indicator Data'!BS159="No data","x",ROUND(IF('Indicator Data'!BS159&gt;F$195,0,IF('Indicator Data'!BS159&lt;F$194,10,(F$195-'Indicator Data'!BS159)/(F$195-F$194)*10)),1))</f>
        <v>0.5</v>
      </c>
      <c r="G156" s="73">
        <f t="shared" si="25"/>
        <v>1</v>
      </c>
      <c r="H156" s="74">
        <f t="shared" si="26"/>
        <v>1.1000000000000001</v>
      </c>
      <c r="I156" s="72">
        <f>IF('Indicator Data'!BV159="No data","x",ROUND(IF('Indicator Data'!BV159^2&gt;I$195,0,IF('Indicator Data'!BV159^2&lt;I$194,10,(I$195-'Indicator Data'!BV159^2)/(I$195-I$194)*10)),1))</f>
        <v>0.6</v>
      </c>
      <c r="J156" s="72">
        <f>IF(OR('Indicator Data'!BU159=0,'Indicator Data'!BU159="No data"),"x",ROUND(IF('Indicator Data'!BU159&gt;J$195,0,IF('Indicator Data'!BU159&lt;J$194,10,(J$195-'Indicator Data'!BU159)/(J$195-J$194)*10)),1))</f>
        <v>0</v>
      </c>
      <c r="K156" s="72">
        <f>IF('Indicator Data'!BW159="No data","x",ROUND(IF('Indicator Data'!BW159&gt;K$195,0,IF('Indicator Data'!BW159&lt;K$194,10,(K$195-'Indicator Data'!BW159)/(K$195-K$194)*10)),1))</f>
        <v>1.2</v>
      </c>
      <c r="L156" s="72">
        <f>IF('Indicator Data'!BX159="No data","x",ROUND(IF('Indicator Data'!BX159&gt;L$195,0,IF('Indicator Data'!BX159&lt;L$194,10,(L$195-'Indicator Data'!BX159)/(L$195-L$194)*10)),1))</f>
        <v>2.6</v>
      </c>
      <c r="M156" s="73">
        <f t="shared" si="27"/>
        <v>1.1000000000000001</v>
      </c>
      <c r="N156" s="115">
        <f>IF('Indicator Data'!BY159="No data","x",'Indicator Data'!BY159/'Indicator Data'!CL159*100)</f>
        <v>800</v>
      </c>
      <c r="O156" s="72">
        <f t="shared" si="28"/>
        <v>0</v>
      </c>
      <c r="P156" s="72">
        <f>IF('Indicator Data'!BZ159="No data","x",ROUND(IF('Indicator Data'!BZ159&gt;P$195,0,IF('Indicator Data'!BZ159&lt;P$194,10,(P$195-'Indicator Data'!BZ159)/(P$195-P$194)*10)),1))</f>
        <v>0</v>
      </c>
      <c r="Q156" s="72">
        <f>IF('Indicator Data'!CA159="No data","x",ROUND(IF('Indicator Data'!CA159&gt;Q$195,0,IF('Indicator Data'!CA159&lt;Q$194,10,(Q$195-'Indicator Data'!CA159)/(Q$195-Q$194)*10)),1))</f>
        <v>0</v>
      </c>
      <c r="R156" s="73">
        <f t="shared" si="29"/>
        <v>0</v>
      </c>
      <c r="S156" s="72">
        <f>IF('Indicator Data'!CB159="No data","x",ROUND(IF('Indicator Data'!CB159&gt;S$195,0,IF('Indicator Data'!CB159&lt;S$194,10,(S$195-'Indicator Data'!CB159)/(S$195-S$194)*10)),1))</f>
        <v>4.2</v>
      </c>
      <c r="T156" s="115">
        <f>IF('Indicator Data'!CC159="No data","x",ROUND(IF('Indicator Data'!CC159&gt;T$195,0,IF('Indicator Data'!CC159&lt;T$194,10,(T$195-'Indicator Data'!CC159)/(T$195-T$194)*10)),1))</f>
        <v>0.5</v>
      </c>
      <c r="U156" s="115">
        <f>IF('Indicator Data'!CD159="No data","x",ROUND(IF('Indicator Data'!CD159&gt;U$195,0,IF('Indicator Data'!CD159&lt;U$194,10,(U$195-'Indicator Data'!CD159)/(U$195-U$194)*10)),1))</f>
        <v>1.5</v>
      </c>
      <c r="V156" s="115">
        <f>IF('Indicator Data'!CE159="No data","x",ROUND(IF('Indicator Data'!CE159&gt;V$195,0,IF('Indicator Data'!CE159&lt;V$194,10,(V$195-'Indicator Data'!CE159)/(V$195-V$194)*10)),1))</f>
        <v>2.7</v>
      </c>
      <c r="W156" s="72">
        <f t="shared" si="30"/>
        <v>1.5666666666666667</v>
      </c>
      <c r="X156" s="72">
        <f>IF('Indicator Data'!CF159="No data","x",ROUND(IF('Indicator Data'!CF159&gt;X$195,0,IF('Indicator Data'!CF159&lt;X$194,10,(X$195-'Indicator Data'!CF159)/(X$195-X$194)*10)),1))</f>
        <v>0</v>
      </c>
      <c r="Y156" s="72">
        <f>IF('Indicator Data'!CG159="No data","x",ROUND(IF('Indicator Data'!CG159&gt;Y$195,10,IF('Indicator Data'!CG159&lt;Y$194,0,10-(Y$195-'Indicator Data'!CG159)/(Y$195-Y$194)*10)),1))</f>
        <v>0.1</v>
      </c>
      <c r="Z156" s="73">
        <f t="shared" si="22"/>
        <v>1.5</v>
      </c>
      <c r="AA156" s="74">
        <f t="shared" si="23"/>
        <v>0.9</v>
      </c>
      <c r="AB156" s="177">
        <f>IF('Indicator Data'!CH159="No data","x",ROUND(IF('Indicator Data'!CH159&gt;AB$195,0,IF('Indicator Data'!CH159&lt;AB$194,10,(AB$195-'Indicator Data'!CH159)/(AB$195-AB$194)*10)),1))</f>
        <v>0.9</v>
      </c>
    </row>
    <row r="157" spans="1:28" s="2" customFormat="1" x14ac:dyDescent="0.3">
      <c r="A157" s="98" t="str">
        <f>'Indicator Data'!A160</f>
        <v>Slovakia</v>
      </c>
      <c r="B157" s="27" t="str">
        <f>'Indicator Data'!B160</f>
        <v>SVK</v>
      </c>
      <c r="C157" s="72">
        <f>IF('Indicator Data'!BR160="No data","x",ROUND(IF('Indicator Data'!BR160&gt;C$195,0,IF('Indicator Data'!BR160&lt;C$194,10,(C$195-'Indicator Data'!BR160)/(C$195-C$194)*10)),1))</f>
        <v>3.4</v>
      </c>
      <c r="D157" s="73">
        <f t="shared" si="24"/>
        <v>3.4</v>
      </c>
      <c r="E157" s="72">
        <f>IF('Indicator Data'!BT160="No data","x",ROUND(IF('Indicator Data'!BT160&gt;E$195,0,IF('Indicator Data'!BT160&lt;E$194,10,(E$195-'Indicator Data'!BT160)/(E$195-E$194)*10)),1))</f>
        <v>5</v>
      </c>
      <c r="F157" s="72">
        <f>IF('Indicator Data'!BS160="No data","x",ROUND(IF('Indicator Data'!BS160&gt;F$195,0,IF('Indicator Data'!BS160&lt;F$194,10,(F$195-'Indicator Data'!BS160)/(F$195-F$194)*10)),1))</f>
        <v>3.6</v>
      </c>
      <c r="G157" s="73">
        <f t="shared" si="25"/>
        <v>4.3</v>
      </c>
      <c r="H157" s="74">
        <f t="shared" si="26"/>
        <v>3.9</v>
      </c>
      <c r="I157" s="72" t="str">
        <f>IF('Indicator Data'!BV160="No data","x",ROUND(IF('Indicator Data'!BV160^2&gt;I$195,0,IF('Indicator Data'!BV160^2&lt;I$194,10,(I$195-'Indicator Data'!BV160^2)/(I$195-I$194)*10)),1))</f>
        <v>x</v>
      </c>
      <c r="J157" s="72">
        <f>IF(OR('Indicator Data'!BU160=0,'Indicator Data'!BU160="No data"),"x",ROUND(IF('Indicator Data'!BU160&gt;J$195,0,IF('Indicator Data'!BU160&lt;J$194,10,(J$195-'Indicator Data'!BU160)/(J$195-J$194)*10)),1))</f>
        <v>0</v>
      </c>
      <c r="K157" s="72">
        <f>IF('Indicator Data'!BW160="No data","x",ROUND(IF('Indicator Data'!BW160&gt;K$195,0,IF('Indicator Data'!BW160&lt;K$194,10,(K$195-'Indicator Data'!BW160)/(K$195-K$194)*10)),1))</f>
        <v>1.9</v>
      </c>
      <c r="L157" s="72">
        <f>IF('Indicator Data'!BX160="No data","x",ROUND(IF('Indicator Data'!BX160&gt;L$195,0,IF('Indicator Data'!BX160&lt;L$194,10,(L$195-'Indicator Data'!BX160)/(L$195-L$194)*10)),1))</f>
        <v>3.4</v>
      </c>
      <c r="M157" s="73">
        <f t="shared" si="27"/>
        <v>1.8</v>
      </c>
      <c r="N157" s="115">
        <f>IF('Indicator Data'!BY160="No data","x",'Indicator Data'!BY160/'Indicator Data'!CL160*100)</f>
        <v>174.67975378472801</v>
      </c>
      <c r="O157" s="72">
        <f t="shared" si="28"/>
        <v>0</v>
      </c>
      <c r="P157" s="72">
        <f>IF('Indicator Data'!BZ160="No data","x",ROUND(IF('Indicator Data'!BZ160&gt;P$195,0,IF('Indicator Data'!BZ160&lt;P$194,10,(P$195-'Indicator Data'!BZ160)/(P$195-P$194)*10)),1))</f>
        <v>0.2</v>
      </c>
      <c r="Q157" s="72">
        <f>IF('Indicator Data'!CA160="No data","x",ROUND(IF('Indicator Data'!CA160&gt;Q$195,0,IF('Indicator Data'!CA160&lt;Q$194,10,(Q$195-'Indicator Data'!CA160)/(Q$195-Q$194)*10)),1))</f>
        <v>0</v>
      </c>
      <c r="R157" s="73">
        <f t="shared" si="29"/>
        <v>0.1</v>
      </c>
      <c r="S157" s="72">
        <f>IF('Indicator Data'!CB160="No data","x",ROUND(IF('Indicator Data'!CB160&gt;S$195,0,IF('Indicator Data'!CB160&lt;S$194,10,(S$195-'Indicator Data'!CB160)/(S$195-S$194)*10)),1))</f>
        <v>3.8</v>
      </c>
      <c r="T157" s="115">
        <f>IF('Indicator Data'!CC160="No data","x",ROUND(IF('Indicator Data'!CC160&gt;T$195,0,IF('Indicator Data'!CC160&lt;T$194,10,(T$195-'Indicator Data'!CC160)/(T$195-T$194)*10)),1))</f>
        <v>0.5</v>
      </c>
      <c r="U157" s="115">
        <f>IF('Indicator Data'!CD160="No data","x",ROUND(IF('Indicator Data'!CD160&gt;U$195,0,IF('Indicator Data'!CD160&lt;U$194,10,(U$195-'Indicator Data'!CD160)/(U$195-U$194)*10)),1))</f>
        <v>0.3</v>
      </c>
      <c r="V157" s="115">
        <f>IF('Indicator Data'!CE160="No data","x",ROUND(IF('Indicator Data'!CE160&gt;V$195,0,IF('Indicator Data'!CE160&lt;V$194,10,(V$195-'Indicator Data'!CE160)/(V$195-V$194)*10)),1))</f>
        <v>0.5</v>
      </c>
      <c r="W157" s="72">
        <f t="shared" si="30"/>
        <v>0.43333333333333335</v>
      </c>
      <c r="X157" s="72">
        <f>IF('Indicator Data'!CF160="No data","x",ROUND(IF('Indicator Data'!CF160&gt;X$195,0,IF('Indicator Data'!CF160&lt;X$194,10,(X$195-'Indicator Data'!CF160)/(X$195-X$194)*10)),1))</f>
        <v>2.8</v>
      </c>
      <c r="Y157" s="72">
        <f>IF('Indicator Data'!CG160="No data","x",ROUND(IF('Indicator Data'!CG160&gt;Y$195,10,IF('Indicator Data'!CG160&lt;Y$194,0,10-(Y$195-'Indicator Data'!CG160)/(Y$195-Y$194)*10)),1))</f>
        <v>0.1</v>
      </c>
      <c r="Z157" s="73">
        <f t="shared" si="22"/>
        <v>1.8</v>
      </c>
      <c r="AA157" s="74">
        <f t="shared" si="23"/>
        <v>1.2</v>
      </c>
      <c r="AB157" s="177">
        <f>IF('Indicator Data'!CH160="No data","x",ROUND(IF('Indicator Data'!CH160&gt;AB$195,0,IF('Indicator Data'!CH160&lt;AB$194,10,(AB$195-'Indicator Data'!CH160)/(AB$195-AB$194)*10)),1))</f>
        <v>3.1</v>
      </c>
    </row>
    <row r="158" spans="1:28" s="2" customFormat="1" x14ac:dyDescent="0.3">
      <c r="A158" s="98" t="str">
        <f>'Indicator Data'!A161</f>
        <v>Slovenia</v>
      </c>
      <c r="B158" s="27" t="str">
        <f>'Indicator Data'!B161</f>
        <v>SVN</v>
      </c>
      <c r="C158" s="72">
        <f>IF('Indicator Data'!BR161="No data","x",ROUND(IF('Indicator Data'!BR161&gt;C$195,0,IF('Indicator Data'!BR161&lt;C$194,10,(C$195-'Indicator Data'!BR161)/(C$195-C$194)*10)),1))</f>
        <v>0.9</v>
      </c>
      <c r="D158" s="73">
        <f t="shared" si="24"/>
        <v>0.9</v>
      </c>
      <c r="E158" s="72">
        <f>IF('Indicator Data'!BT161="No data","x",ROUND(IF('Indicator Data'!BT161&gt;E$195,0,IF('Indicator Data'!BT161&lt;E$194,10,(E$195-'Indicator Data'!BT161)/(E$195-E$194)*10)),1))</f>
        <v>4</v>
      </c>
      <c r="F158" s="72">
        <f>IF('Indicator Data'!BS161="No data","x",ROUND(IF('Indicator Data'!BS161&gt;F$195,0,IF('Indicator Data'!BS161&lt;F$194,10,(F$195-'Indicator Data'!BS161)/(F$195-F$194)*10)),1))</f>
        <v>2.7</v>
      </c>
      <c r="G158" s="73">
        <f t="shared" si="25"/>
        <v>3.4</v>
      </c>
      <c r="H158" s="74">
        <f t="shared" si="26"/>
        <v>2.2000000000000002</v>
      </c>
      <c r="I158" s="72">
        <f>IF('Indicator Data'!BV161="No data","x",ROUND(IF('Indicator Data'!BV161^2&gt;I$195,0,IF('Indicator Data'!BV161^2&lt;I$194,10,(I$195-'Indicator Data'!BV161^2)/(I$195-I$194)*10)),1))</f>
        <v>0.1</v>
      </c>
      <c r="J158" s="72">
        <f>IF(OR('Indicator Data'!BU161=0,'Indicator Data'!BU161="No data"),"x",ROUND(IF('Indicator Data'!BU161&gt;J$195,0,IF('Indicator Data'!BU161&lt;J$194,10,(J$195-'Indicator Data'!BU161)/(J$195-J$194)*10)),1))</f>
        <v>0</v>
      </c>
      <c r="K158" s="72">
        <f>IF('Indicator Data'!BW161="No data","x",ROUND(IF('Indicator Data'!BW161&gt;K$195,0,IF('Indicator Data'!BW161&lt;K$194,10,(K$195-'Indicator Data'!BW161)/(K$195-K$194)*10)),1))</f>
        <v>2</v>
      </c>
      <c r="L158" s="72">
        <f>IF('Indicator Data'!BX161="No data","x",ROUND(IF('Indicator Data'!BX161&gt;L$195,0,IF('Indicator Data'!BX161&lt;L$194,10,(L$195-'Indicator Data'!BX161)/(L$195-L$194)*10)),1))</f>
        <v>4.2</v>
      </c>
      <c r="M158" s="73">
        <f t="shared" si="27"/>
        <v>1.6</v>
      </c>
      <c r="N158" s="115">
        <f>IF('Indicator Data'!BY161="No data","x",'Indicator Data'!BY161/'Indicator Data'!CL161*100)</f>
        <v>178.74875868917576</v>
      </c>
      <c r="O158" s="72">
        <f t="shared" si="28"/>
        <v>0</v>
      </c>
      <c r="P158" s="72">
        <f>IF('Indicator Data'!BZ161="No data","x",ROUND(IF('Indicator Data'!BZ161&gt;P$195,0,IF('Indicator Data'!BZ161&lt;P$194,10,(P$195-'Indicator Data'!BZ161)/(P$195-P$194)*10)),1))</f>
        <v>0.1</v>
      </c>
      <c r="Q158" s="72">
        <f>IF('Indicator Data'!CA161="No data","x",ROUND(IF('Indicator Data'!CA161&gt;Q$195,0,IF('Indicator Data'!CA161&lt;Q$194,10,(Q$195-'Indicator Data'!CA161)/(Q$195-Q$194)*10)),1))</f>
        <v>0.1</v>
      </c>
      <c r="R158" s="73">
        <f t="shared" si="29"/>
        <v>0.1</v>
      </c>
      <c r="S158" s="72">
        <f>IF('Indicator Data'!CB161="No data","x",ROUND(IF('Indicator Data'!CB161&gt;S$195,0,IF('Indicator Data'!CB161&lt;S$194,10,(S$195-'Indicator Data'!CB161)/(S$195-S$194)*10)),1))</f>
        <v>2.5</v>
      </c>
      <c r="T158" s="115">
        <f>IF('Indicator Data'!CC161="No data","x",ROUND(IF('Indicator Data'!CC161&gt;T$195,0,IF('Indicator Data'!CC161&lt;T$194,10,(T$195-'Indicator Data'!CC161)/(T$195-T$194)*10)),1))</f>
        <v>0.8</v>
      </c>
      <c r="U158" s="115">
        <f>IF('Indicator Data'!CD161="No data","x",ROUND(IF('Indicator Data'!CD161&gt;U$195,0,IF('Indicator Data'!CD161&lt;U$194,10,(U$195-'Indicator Data'!CD161)/(U$195-U$194)*10)),1))</f>
        <v>0.8</v>
      </c>
      <c r="V158" s="115">
        <f>IF('Indicator Data'!CE161="No data","x",ROUND(IF('Indicator Data'!CE161&gt;V$195,0,IF('Indicator Data'!CE161&lt;V$194,10,(V$195-'Indicator Data'!CE161)/(V$195-V$194)*10)),1))</f>
        <v>7.5</v>
      </c>
      <c r="W158" s="72">
        <f t="shared" si="30"/>
        <v>3.0333333333333332</v>
      </c>
      <c r="X158" s="72">
        <f>IF('Indicator Data'!CF161="No data","x",ROUND(IF('Indicator Data'!CF161&gt;X$195,0,IF('Indicator Data'!CF161&lt;X$194,10,(X$195-'Indicator Data'!CF161)/(X$195-X$194)*10)),1))</f>
        <v>0.8</v>
      </c>
      <c r="Y158" s="72">
        <f>IF('Indicator Data'!CG161="No data","x",ROUND(IF('Indicator Data'!CG161&gt;Y$195,10,IF('Indicator Data'!CG161&lt;Y$194,0,10-(Y$195-'Indicator Data'!CG161)/(Y$195-Y$194)*10)),1))</f>
        <v>0.1</v>
      </c>
      <c r="Z158" s="73">
        <f t="shared" si="22"/>
        <v>1.6</v>
      </c>
      <c r="AA158" s="74">
        <f t="shared" si="23"/>
        <v>1.1000000000000001</v>
      </c>
      <c r="AB158" s="177">
        <f>IF('Indicator Data'!CH161="No data","x",ROUND(IF('Indicator Data'!CH161&gt;AB$195,0,IF('Indicator Data'!CH161&lt;AB$194,10,(AB$195-'Indicator Data'!CH161)/(AB$195-AB$194)*10)),1))</f>
        <v>1.8</v>
      </c>
    </row>
    <row r="159" spans="1:28" s="2" customFormat="1" x14ac:dyDescent="0.3">
      <c r="A159" s="98" t="str">
        <f>'Indicator Data'!A162</f>
        <v>Solomon Islands</v>
      </c>
      <c r="B159" s="27" t="str">
        <f>'Indicator Data'!B162</f>
        <v>SLB</v>
      </c>
      <c r="C159" s="72">
        <f>IF('Indicator Data'!BR162="No data","x",ROUND(IF('Indicator Data'!BR162&gt;C$195,0,IF('Indicator Data'!BR162&lt;C$194,10,(C$195-'Indicator Data'!BR162)/(C$195-C$194)*10)),1))</f>
        <v>6.6</v>
      </c>
      <c r="D159" s="73">
        <f t="shared" si="24"/>
        <v>6.6</v>
      </c>
      <c r="E159" s="72">
        <f>IF('Indicator Data'!BT162="No data","x",ROUND(IF('Indicator Data'!BT162&gt;E$195,0,IF('Indicator Data'!BT162&lt;E$194,10,(E$195-'Indicator Data'!BT162)/(E$195-E$194)*10)),1))</f>
        <v>5.8</v>
      </c>
      <c r="F159" s="72">
        <f>IF('Indicator Data'!BS162="No data","x",ROUND(IF('Indicator Data'!BS162&gt;F$195,0,IF('Indicator Data'!BS162&lt;F$194,10,(F$195-'Indicator Data'!BS162)/(F$195-F$194)*10)),1))</f>
        <v>7.1</v>
      </c>
      <c r="G159" s="73">
        <f t="shared" si="25"/>
        <v>6.5</v>
      </c>
      <c r="H159" s="74">
        <f t="shared" si="26"/>
        <v>6.6</v>
      </c>
      <c r="I159" s="72">
        <f>IF('Indicator Data'!BV162="No data","x",ROUND(IF('Indicator Data'!BV162^2&gt;I$195,0,IF('Indicator Data'!BV162^2&lt;I$194,10,(I$195-'Indicator Data'!BV162^2)/(I$195-I$194)*10)),1))</f>
        <v>4.5</v>
      </c>
      <c r="J159" s="72">
        <f>IF(OR('Indicator Data'!BU162=0,'Indicator Data'!BU162="No data"),"x",ROUND(IF('Indicator Data'!BU162&gt;J$195,0,IF('Indicator Data'!BU162&lt;J$194,10,(J$195-'Indicator Data'!BU162)/(J$195-J$194)*10)),1))</f>
        <v>3.7</v>
      </c>
      <c r="K159" s="72">
        <f>IF('Indicator Data'!BW162="No data","x",ROUND(IF('Indicator Data'!BW162&gt;K$195,0,IF('Indicator Data'!BW162&lt;K$194,10,(K$195-'Indicator Data'!BW162)/(K$195-K$194)*10)),1))</f>
        <v>8.8000000000000007</v>
      </c>
      <c r="L159" s="72">
        <f>IF('Indicator Data'!BX162="No data","x",ROUND(IF('Indicator Data'!BX162&gt;L$195,0,IF('Indicator Data'!BX162&lt;L$194,10,(L$195-'Indicator Data'!BX162)/(L$195-L$194)*10)),1))</f>
        <v>6.5</v>
      </c>
      <c r="M159" s="73">
        <f t="shared" si="27"/>
        <v>5.9</v>
      </c>
      <c r="N159" s="115">
        <f>IF('Indicator Data'!BY162="No data","x",'Indicator Data'!BY162/'Indicator Data'!CL162*100)</f>
        <v>3.5727045373347623</v>
      </c>
      <c r="O159" s="72">
        <f t="shared" si="28"/>
        <v>9.6999999999999993</v>
      </c>
      <c r="P159" s="72">
        <f>IF('Indicator Data'!BZ162="No data","x",ROUND(IF('Indicator Data'!BZ162&gt;P$195,0,IF('Indicator Data'!BZ162&lt;P$194,10,(P$195-'Indicator Data'!BZ162)/(P$195-P$194)*10)),1))</f>
        <v>7.4</v>
      </c>
      <c r="Q159" s="72">
        <f>IF('Indicator Data'!CA162="No data","x",ROUND(IF('Indicator Data'!CA162&gt;Q$195,0,IF('Indicator Data'!CA162&lt;Q$194,10,(Q$195-'Indicator Data'!CA162)/(Q$195-Q$194)*10)),1))</f>
        <v>6.4</v>
      </c>
      <c r="R159" s="73">
        <f t="shared" si="29"/>
        <v>7.8</v>
      </c>
      <c r="S159" s="72">
        <f>IF('Indicator Data'!CB162="No data","x",ROUND(IF('Indicator Data'!CB162&gt;S$195,0,IF('Indicator Data'!CB162&lt;S$194,10,(S$195-'Indicator Data'!CB162)/(S$195-S$194)*10)),1))</f>
        <v>9.5</v>
      </c>
      <c r="T159" s="115">
        <f>IF('Indicator Data'!CC162="No data","x",ROUND(IF('Indicator Data'!CC162&gt;T$195,0,IF('Indicator Data'!CC162&lt;T$194,10,(T$195-'Indicator Data'!CC162)/(T$195-T$194)*10)),1))</f>
        <v>0.8</v>
      </c>
      <c r="U159" s="115" t="str">
        <f>IF('Indicator Data'!CD162="No data","x",ROUND(IF('Indicator Data'!CD162&gt;U$195,0,IF('Indicator Data'!CD162&lt;U$194,10,(U$195-'Indicator Data'!CD162)/(U$195-U$194)*10)),1))</f>
        <v>x</v>
      </c>
      <c r="V159" s="115">
        <f>IF('Indicator Data'!CE162="No data","x",ROUND(IF('Indicator Data'!CE162&gt;V$195,0,IF('Indicator Data'!CE162&lt;V$194,10,(V$195-'Indicator Data'!CE162)/(V$195-V$194)*10)),1))</f>
        <v>3.1</v>
      </c>
      <c r="W159" s="72">
        <f t="shared" si="30"/>
        <v>1.9500000000000002</v>
      </c>
      <c r="X159" s="72">
        <f>IF('Indicator Data'!CF162="No data","x",ROUND(IF('Indicator Data'!CF162&gt;X$195,0,IF('Indicator Data'!CF162&lt;X$194,10,(X$195-'Indicator Data'!CF162)/(X$195-X$194)*10)),1))</f>
        <v>9.8000000000000007</v>
      </c>
      <c r="Y159" s="72">
        <f>IF('Indicator Data'!CG162="No data","x",ROUND(IF('Indicator Data'!CG162&gt;Y$195,10,IF('Indicator Data'!CG162&lt;Y$194,0,10-(Y$195-'Indicator Data'!CG162)/(Y$195-Y$194)*10)),1))</f>
        <v>1.2</v>
      </c>
      <c r="Z159" s="73">
        <f t="shared" si="22"/>
        <v>5.6</v>
      </c>
      <c r="AA159" s="74">
        <f t="shared" si="23"/>
        <v>6.4</v>
      </c>
      <c r="AB159" s="177">
        <f>IF('Indicator Data'!CH162="No data","x",ROUND(IF('Indicator Data'!CH162&gt;AB$195,0,IF('Indicator Data'!CH162&lt;AB$194,10,(AB$195-'Indicator Data'!CH162)/(AB$195-AB$194)*10)),1))</f>
        <v>6.6</v>
      </c>
    </row>
    <row r="160" spans="1:28" s="2" customFormat="1" x14ac:dyDescent="0.3">
      <c r="A160" s="98" t="str">
        <f>'Indicator Data'!A163</f>
        <v>Somalia</v>
      </c>
      <c r="B160" s="27" t="str">
        <f>'Indicator Data'!B163</f>
        <v>SOM</v>
      </c>
      <c r="C160" s="72" t="str">
        <f>IF('Indicator Data'!BR163="No data","x",ROUND(IF('Indicator Data'!BR163&gt;C$195,0,IF('Indicator Data'!BR163&lt;C$194,10,(C$195-'Indicator Data'!BR163)/(C$195-C$194)*10)),1))</f>
        <v>x</v>
      </c>
      <c r="D160" s="73" t="str">
        <f t="shared" si="24"/>
        <v>x</v>
      </c>
      <c r="E160" s="72">
        <f>IF('Indicator Data'!BT163="No data","x",ROUND(IF('Indicator Data'!BT163&gt;E$195,0,IF('Indicator Data'!BT163&lt;E$194,10,(E$195-'Indicator Data'!BT163)/(E$195-E$194)*10)),1))</f>
        <v>9.1</v>
      </c>
      <c r="F160" s="72">
        <f>IF('Indicator Data'!BS163="No data","x",ROUND(IF('Indicator Data'!BS163&gt;F$195,0,IF('Indicator Data'!BS163&lt;F$194,10,(F$195-'Indicator Data'!BS163)/(F$195-F$194)*10)),1))</f>
        <v>9.4</v>
      </c>
      <c r="G160" s="73">
        <f t="shared" si="25"/>
        <v>9.3000000000000007</v>
      </c>
      <c r="H160" s="74">
        <f t="shared" si="26"/>
        <v>9.3000000000000007</v>
      </c>
      <c r="I160" s="72" t="str">
        <f>IF('Indicator Data'!BV163="No data","x",ROUND(IF('Indicator Data'!BV163^2&gt;I$195,0,IF('Indicator Data'!BV163^2&lt;I$194,10,(I$195-'Indicator Data'!BV163^2)/(I$195-I$194)*10)),1))</f>
        <v>x</v>
      </c>
      <c r="J160" s="72">
        <f>IF(OR('Indicator Data'!BU163=0,'Indicator Data'!BU163="No data"),"x",ROUND(IF('Indicator Data'!BU163&gt;J$195,0,IF('Indicator Data'!BU163&lt;J$194,10,(J$195-'Indicator Data'!BU163)/(J$195-J$194)*10)),1))</f>
        <v>6.7</v>
      </c>
      <c r="K160" s="72">
        <f>IF('Indicator Data'!BW163="No data","x",ROUND(IF('Indicator Data'!BW163&gt;K$195,0,IF('Indicator Data'!BW163&lt;K$194,10,(K$195-'Indicator Data'!BW163)/(K$195-K$194)*10)),1))</f>
        <v>9.8000000000000007</v>
      </c>
      <c r="L160" s="72">
        <f>IF('Indicator Data'!BX163="No data","x",ROUND(IF('Indicator Data'!BX163&gt;L$195,0,IF('Indicator Data'!BX163&lt;L$194,10,(L$195-'Indicator Data'!BX163)/(L$195-L$194)*10)),1))</f>
        <v>7.6</v>
      </c>
      <c r="M160" s="73">
        <f t="shared" si="27"/>
        <v>8</v>
      </c>
      <c r="N160" s="115">
        <f>IF('Indicator Data'!BY163="No data","x",'Indicator Data'!BY163/'Indicator Data'!CL163*100)</f>
        <v>30.28660694360315</v>
      </c>
      <c r="O160" s="72">
        <f t="shared" si="28"/>
        <v>7</v>
      </c>
      <c r="P160" s="72">
        <f>IF('Indicator Data'!BZ163="No data","x",ROUND(IF('Indicator Data'!BZ163&gt;P$195,0,IF('Indicator Data'!BZ163&lt;P$194,10,(P$195-'Indicator Data'!BZ163)/(P$195-P$194)*10)),1))</f>
        <v>6.9</v>
      </c>
      <c r="Q160" s="72">
        <f>IF('Indicator Data'!CA163="No data","x",ROUND(IF('Indicator Data'!CA163&gt;Q$195,0,IF('Indicator Data'!CA163&lt;Q$194,10,(Q$195-'Indicator Data'!CA163)/(Q$195-Q$194)*10)),1))</f>
        <v>9.5</v>
      </c>
      <c r="R160" s="73">
        <f t="shared" si="29"/>
        <v>7.8</v>
      </c>
      <c r="S160" s="72">
        <f>IF('Indicator Data'!CB163="No data","x",ROUND(IF('Indicator Data'!CB163&gt;S$195,0,IF('Indicator Data'!CB163&lt;S$194,10,(S$195-'Indicator Data'!CB163)/(S$195-S$194)*10)),1))</f>
        <v>9.9</v>
      </c>
      <c r="T160" s="115">
        <f>IF('Indicator Data'!CC163="No data","x",ROUND(IF('Indicator Data'!CC163&gt;T$195,0,IF('Indicator Data'!CC163&lt;T$194,10,(T$195-'Indicator Data'!CC163)/(T$195-T$194)*10)),1))</f>
        <v>9.6999999999999993</v>
      </c>
      <c r="U160" s="115" t="str">
        <f>IF('Indicator Data'!CD163="No data","x",ROUND(IF('Indicator Data'!CD163&gt;U$195,0,IF('Indicator Data'!CD163&lt;U$194,10,(U$195-'Indicator Data'!CD163)/(U$195-U$194)*10)),1))</f>
        <v>x</v>
      </c>
      <c r="V160" s="115" t="str">
        <f>IF('Indicator Data'!CE163="No data","x",ROUND(IF('Indicator Data'!CE163&gt;V$195,0,IF('Indicator Data'!CE163&lt;V$194,10,(V$195-'Indicator Data'!CE163)/(V$195-V$194)*10)),1))</f>
        <v>x</v>
      </c>
      <c r="W160" s="72">
        <f t="shared" si="30"/>
        <v>9.6999999999999993</v>
      </c>
      <c r="X160" s="72" t="str">
        <f>IF('Indicator Data'!CF163="No data","x",ROUND(IF('Indicator Data'!CF163&gt;X$195,0,IF('Indicator Data'!CF163&lt;X$194,10,(X$195-'Indicator Data'!CF163)/(X$195-X$194)*10)),1))</f>
        <v>x</v>
      </c>
      <c r="Y160" s="72">
        <f>IF('Indicator Data'!CG163="No data","x",ROUND(IF('Indicator Data'!CG163&gt;Y$195,10,IF('Indicator Data'!CG163&lt;Y$194,0,10-(Y$195-'Indicator Data'!CG163)/(Y$195-Y$194)*10)),1))</f>
        <v>9.1999999999999993</v>
      </c>
      <c r="Z160" s="73">
        <f t="shared" si="22"/>
        <v>9.6</v>
      </c>
      <c r="AA160" s="74">
        <f t="shared" si="23"/>
        <v>8.5</v>
      </c>
      <c r="AB160" s="177">
        <f>IF('Indicator Data'!CH163="No data","x",ROUND(IF('Indicator Data'!CH163&gt;AB$195,0,IF('Indicator Data'!CH163&lt;AB$194,10,(AB$195-'Indicator Data'!CH163)/(AB$195-AB$194)*10)),1))</f>
        <v>6.9</v>
      </c>
    </row>
    <row r="161" spans="1:28" s="2" customFormat="1" x14ac:dyDescent="0.3">
      <c r="A161" s="98" t="str">
        <f>'Indicator Data'!A164</f>
        <v>South Africa</v>
      </c>
      <c r="B161" s="27" t="str">
        <f>'Indicator Data'!B164</f>
        <v>ZAF</v>
      </c>
      <c r="C161" s="72">
        <f>IF('Indicator Data'!BR164="No data","x",ROUND(IF('Indicator Data'!BR164&gt;C$195,0,IF('Indicator Data'!BR164&lt;C$194,10,(C$195-'Indicator Data'!BR164)/(C$195-C$194)*10)),1))</f>
        <v>3.9</v>
      </c>
      <c r="D161" s="73">
        <f t="shared" si="24"/>
        <v>3.9</v>
      </c>
      <c r="E161" s="72">
        <f>IF('Indicator Data'!BT164="No data","x",ROUND(IF('Indicator Data'!BT164&gt;E$195,0,IF('Indicator Data'!BT164&lt;E$194,10,(E$195-'Indicator Data'!BT164)/(E$195-E$194)*10)),1))</f>
        <v>5.6</v>
      </c>
      <c r="F161" s="72">
        <f>IF('Indicator Data'!BS164="No data","x",ROUND(IF('Indicator Data'!BS164&gt;F$195,0,IF('Indicator Data'!BS164&lt;F$194,10,(F$195-'Indicator Data'!BS164)/(F$195-F$194)*10)),1))</f>
        <v>4.3</v>
      </c>
      <c r="G161" s="73">
        <f t="shared" si="25"/>
        <v>5</v>
      </c>
      <c r="H161" s="74">
        <f t="shared" si="26"/>
        <v>4.5</v>
      </c>
      <c r="I161" s="72">
        <f>IF('Indicator Data'!BV164="No data","x",ROUND(IF('Indicator Data'!BV164^2&gt;I$195,0,IF('Indicator Data'!BV164^2&lt;I$194,10,(I$195-'Indicator Data'!BV164^2)/(I$195-I$194)*10)),1))</f>
        <v>2.7</v>
      </c>
      <c r="J161" s="72">
        <f>IF(OR('Indicator Data'!BU164=0,'Indicator Data'!BU164="No data"),"x",ROUND(IF('Indicator Data'!BU164&gt;J$195,0,IF('Indicator Data'!BU164&lt;J$194,10,(J$195-'Indicator Data'!BU164)/(J$195-J$194)*10)),1))</f>
        <v>1.6</v>
      </c>
      <c r="K161" s="72">
        <f>IF('Indicator Data'!BW164="No data","x",ROUND(IF('Indicator Data'!BW164&gt;K$195,0,IF('Indicator Data'!BW164&lt;K$194,10,(K$195-'Indicator Data'!BW164)/(K$195-K$194)*10)),1))</f>
        <v>4.4000000000000004</v>
      </c>
      <c r="L161" s="72">
        <f>IF('Indicator Data'!BX164="No data","x",ROUND(IF('Indicator Data'!BX164&gt;L$195,0,IF('Indicator Data'!BX164&lt;L$194,10,(L$195-'Indicator Data'!BX164)/(L$195-L$194)*10)),1))</f>
        <v>2.1</v>
      </c>
      <c r="M161" s="73">
        <f t="shared" si="27"/>
        <v>2.7</v>
      </c>
      <c r="N161" s="115">
        <f>IF('Indicator Data'!BY164="No data","x",'Indicator Data'!BY164/'Indicator Data'!CL164*100)</f>
        <v>24.73023436018762</v>
      </c>
      <c r="O161" s="72">
        <f t="shared" si="28"/>
        <v>7.6</v>
      </c>
      <c r="P161" s="72">
        <f>IF('Indicator Data'!BZ164="No data","x",ROUND(IF('Indicator Data'!BZ164&gt;P$195,0,IF('Indicator Data'!BZ164&lt;P$194,10,(P$195-'Indicator Data'!BZ164)/(P$195-P$194)*10)),1))</f>
        <v>2.7</v>
      </c>
      <c r="Q161" s="72">
        <f>IF('Indicator Data'!CA164="No data","x",ROUND(IF('Indicator Data'!CA164&gt;Q$195,0,IF('Indicator Data'!CA164&lt;Q$194,10,(Q$195-'Indicator Data'!CA164)/(Q$195-Q$194)*10)),1))</f>
        <v>1.5</v>
      </c>
      <c r="R161" s="73">
        <f t="shared" si="29"/>
        <v>3.9</v>
      </c>
      <c r="S161" s="72">
        <f>IF('Indicator Data'!CB164="No data","x",ROUND(IF('Indicator Data'!CB164&gt;S$195,0,IF('Indicator Data'!CB164&lt;S$194,10,(S$195-'Indicator Data'!CB164)/(S$195-S$194)*10)),1))</f>
        <v>7.7</v>
      </c>
      <c r="T161" s="115">
        <f>IF('Indicator Data'!CC164="No data","x",ROUND(IF('Indicator Data'!CC164&gt;T$195,0,IF('Indicator Data'!CC164&lt;T$194,10,(T$195-'Indicator Data'!CC164)/(T$195-T$194)*10)),1))</f>
        <v>5.6</v>
      </c>
      <c r="U161" s="115">
        <f>IF('Indicator Data'!CD164="No data","x",ROUND(IF('Indicator Data'!CD164&gt;U$195,0,IF('Indicator Data'!CD164&lt;U$194,10,(U$195-'Indicator Data'!CD164)/(U$195-U$194)*10)),1))</f>
        <v>6.6</v>
      </c>
      <c r="V161" s="115">
        <f>IF('Indicator Data'!CE164="No data","x",ROUND(IF('Indicator Data'!CE164&gt;V$195,0,IF('Indicator Data'!CE164&lt;V$194,10,(V$195-'Indicator Data'!CE164)/(V$195-V$194)*10)),1))</f>
        <v>6.6</v>
      </c>
      <c r="W161" s="72">
        <f t="shared" si="30"/>
        <v>6.2666666666666657</v>
      </c>
      <c r="X161" s="72">
        <f>IF('Indicator Data'!CF164="No data","x",ROUND(IF('Indicator Data'!CF164&gt;X$195,0,IF('Indicator Data'!CF164&lt;X$194,10,(X$195-'Indicator Data'!CF164)/(X$195-X$194)*10)),1))</f>
        <v>6.5</v>
      </c>
      <c r="Y161" s="72">
        <f>IF('Indicator Data'!CG164="No data","x",ROUND(IF('Indicator Data'!CG164&gt;Y$195,10,IF('Indicator Data'!CG164&lt;Y$194,0,10-(Y$195-'Indicator Data'!CG164)/(Y$195-Y$194)*10)),1))</f>
        <v>1.3</v>
      </c>
      <c r="Z161" s="73">
        <f t="shared" si="22"/>
        <v>5.4</v>
      </c>
      <c r="AA161" s="74">
        <f t="shared" si="23"/>
        <v>4</v>
      </c>
      <c r="AB161" s="177">
        <f>IF('Indicator Data'!CH164="No data","x",ROUND(IF('Indicator Data'!CH164&gt;AB$195,0,IF('Indicator Data'!CH164&lt;AB$194,10,(AB$195-'Indicator Data'!CH164)/(AB$195-AB$194)*10)),1))</f>
        <v>3.4</v>
      </c>
    </row>
    <row r="162" spans="1:28" s="2" customFormat="1" x14ac:dyDescent="0.3">
      <c r="A162" s="98" t="str">
        <f>'Indicator Data'!A165</f>
        <v>South Sudan</v>
      </c>
      <c r="B162" s="27" t="str">
        <f>'Indicator Data'!B165</f>
        <v>SSD</v>
      </c>
      <c r="C162" s="72" t="str">
        <f>IF('Indicator Data'!BR165="No data","x",ROUND(IF('Indicator Data'!BR165&gt;C$195,0,IF('Indicator Data'!BR165&lt;C$194,10,(C$195-'Indicator Data'!BR165)/(C$195-C$194)*10)),1))</f>
        <v>x</v>
      </c>
      <c r="D162" s="73" t="str">
        <f t="shared" si="24"/>
        <v>x</v>
      </c>
      <c r="E162" s="72">
        <f>IF('Indicator Data'!BT165="No data","x",ROUND(IF('Indicator Data'!BT165&gt;E$195,0,IF('Indicator Data'!BT165&lt;E$194,10,(E$195-'Indicator Data'!BT165)/(E$195-E$194)*10)),1))</f>
        <v>8.8000000000000007</v>
      </c>
      <c r="F162" s="72">
        <f>IF('Indicator Data'!BS165="No data","x",ROUND(IF('Indicator Data'!BS165&gt;F$195,0,IF('Indicator Data'!BS165&lt;F$194,10,(F$195-'Indicator Data'!BS165)/(F$195-F$194)*10)),1))</f>
        <v>9.9</v>
      </c>
      <c r="G162" s="73">
        <f t="shared" si="25"/>
        <v>9.4</v>
      </c>
      <c r="H162" s="74">
        <f t="shared" si="26"/>
        <v>9.4</v>
      </c>
      <c r="I162" s="72">
        <f>IF('Indicator Data'!BV165="No data","x",ROUND(IF('Indicator Data'!BV165^2&gt;I$195,0,IF('Indicator Data'!BV165^2&lt;I$194,10,(I$195-'Indicator Data'!BV165^2)/(I$195-I$194)*10)),1))</f>
        <v>9.6999999999999993</v>
      </c>
      <c r="J162" s="72">
        <f>IF(OR('Indicator Data'!BU165=0,'Indicator Data'!BU165="No data"),"x",ROUND(IF('Indicator Data'!BU165&gt;J$195,0,IF('Indicator Data'!BU165&lt;J$194,10,(J$195-'Indicator Data'!BU165)/(J$195-J$194)*10)),1))</f>
        <v>7.5</v>
      </c>
      <c r="K162" s="72">
        <f>IF('Indicator Data'!BW165="No data","x",ROUND(IF('Indicator Data'!BW165&gt;K$195,0,IF('Indicator Data'!BW165&lt;K$194,10,(K$195-'Indicator Data'!BW165)/(K$195-K$194)*10)),1))</f>
        <v>9.1999999999999993</v>
      </c>
      <c r="L162" s="72">
        <f>IF('Indicator Data'!BX165="No data","x",ROUND(IF('Indicator Data'!BX165&gt;L$195,0,IF('Indicator Data'!BX165&lt;L$194,10,(L$195-'Indicator Data'!BX165)/(L$195-L$194)*10)),1))</f>
        <v>8.5</v>
      </c>
      <c r="M162" s="73">
        <f t="shared" si="27"/>
        <v>8.6999999999999993</v>
      </c>
      <c r="N162" s="115">
        <f>IF('Indicator Data'!BY165="No data","x",'Indicator Data'!BY165/'Indicator Data'!CL165*100)</f>
        <v>6.052808425509328</v>
      </c>
      <c r="O162" s="72">
        <f t="shared" si="28"/>
        <v>9.5</v>
      </c>
      <c r="P162" s="72">
        <f>IF('Indicator Data'!BZ165="No data","x",ROUND(IF('Indicator Data'!BZ165&gt;P$195,0,IF('Indicator Data'!BZ165&lt;P$194,10,(P$195-'Indicator Data'!BZ165)/(P$195-P$194)*10)),1))</f>
        <v>9.9</v>
      </c>
      <c r="Q162" s="72">
        <f>IF('Indicator Data'!CA165="No data","x",ROUND(IF('Indicator Data'!CA165&gt;Q$195,0,IF('Indicator Data'!CA165&lt;Q$194,10,(Q$195-'Indicator Data'!CA165)/(Q$195-Q$194)*10)),1))</f>
        <v>10</v>
      </c>
      <c r="R162" s="73">
        <f t="shared" si="29"/>
        <v>9.8000000000000007</v>
      </c>
      <c r="S162" s="72" t="str">
        <f>IF('Indicator Data'!CB165="No data","x",ROUND(IF('Indicator Data'!CB165&gt;S$195,0,IF('Indicator Data'!CB165&lt;S$194,10,(S$195-'Indicator Data'!CB165)/(S$195-S$194)*10)),1))</f>
        <v>x</v>
      </c>
      <c r="T162" s="115">
        <f>IF('Indicator Data'!CC165="No data","x",ROUND(IF('Indicator Data'!CC165&gt;T$195,0,IF('Indicator Data'!CC165&lt;T$194,10,(T$195-'Indicator Data'!CC165)/(T$195-T$194)*10)),1))</f>
        <v>10</v>
      </c>
      <c r="U162" s="115" t="str">
        <f>IF('Indicator Data'!CD165="No data","x",ROUND(IF('Indicator Data'!CD165&gt;U$195,0,IF('Indicator Data'!CD165&lt;U$194,10,(U$195-'Indicator Data'!CD165)/(U$195-U$194)*10)),1))</f>
        <v>x</v>
      </c>
      <c r="V162" s="115" t="str">
        <f>IF('Indicator Data'!CE165="No data","x",ROUND(IF('Indicator Data'!CE165&gt;V$195,0,IF('Indicator Data'!CE165&lt;V$194,10,(V$195-'Indicator Data'!CE165)/(V$195-V$194)*10)),1))</f>
        <v>x</v>
      </c>
      <c r="W162" s="72">
        <f t="shared" si="30"/>
        <v>10</v>
      </c>
      <c r="X162" s="72">
        <f>IF('Indicator Data'!CF165="No data","x",ROUND(IF('Indicator Data'!CF165&gt;X$195,0,IF('Indicator Data'!CF165&lt;X$194,10,(X$195-'Indicator Data'!CF165)/(X$195-X$194)*10)),1))</f>
        <v>9.9</v>
      </c>
      <c r="Y162" s="72">
        <f>IF('Indicator Data'!CG165="No data","x",ROUND(IF('Indicator Data'!CG165&gt;Y$195,10,IF('Indicator Data'!CG165&lt;Y$194,0,10-(Y$195-'Indicator Data'!CG165)/(Y$195-Y$194)*10)),1))</f>
        <v>10</v>
      </c>
      <c r="Z162" s="73">
        <f t="shared" si="22"/>
        <v>10</v>
      </c>
      <c r="AA162" s="74">
        <f t="shared" si="23"/>
        <v>9.5</v>
      </c>
      <c r="AB162" s="177">
        <f>IF('Indicator Data'!CH165="No data","x",ROUND(IF('Indicator Data'!CH165&gt;AB$195,0,IF('Indicator Data'!CH165&lt;AB$194,10,(AB$195-'Indicator Data'!CH165)/(AB$195-AB$194)*10)),1))</f>
        <v>6.1</v>
      </c>
    </row>
    <row r="163" spans="1:28" s="2" customFormat="1" x14ac:dyDescent="0.3">
      <c r="A163" s="98" t="str">
        <f>'Indicator Data'!A166</f>
        <v>Spain</v>
      </c>
      <c r="B163" s="27" t="str">
        <f>'Indicator Data'!B166</f>
        <v>ESP</v>
      </c>
      <c r="C163" s="72">
        <f>IF('Indicator Data'!BR166="No data","x",ROUND(IF('Indicator Data'!BR166&gt;C$195,0,IF('Indicator Data'!BR166&lt;C$194,10,(C$195-'Indicator Data'!BR166)/(C$195-C$194)*10)),1))</f>
        <v>2.2000000000000002</v>
      </c>
      <c r="D163" s="73">
        <f t="shared" si="24"/>
        <v>2.2000000000000002</v>
      </c>
      <c r="E163" s="72">
        <f>IF('Indicator Data'!BT166="No data","x",ROUND(IF('Indicator Data'!BT166&gt;E$195,0,IF('Indicator Data'!BT166&lt;E$194,10,(E$195-'Indicator Data'!BT166)/(E$195-E$194)*10)),1))</f>
        <v>3.8</v>
      </c>
      <c r="F163" s="72">
        <f>IF('Indicator Data'!BS166="No data","x",ROUND(IF('Indicator Data'!BS166&gt;F$195,0,IF('Indicator Data'!BS166&lt;F$194,10,(F$195-'Indicator Data'!BS166)/(F$195-F$194)*10)),1))</f>
        <v>3</v>
      </c>
      <c r="G163" s="73">
        <f t="shared" si="25"/>
        <v>3.4</v>
      </c>
      <c r="H163" s="74">
        <f t="shared" si="26"/>
        <v>2.8</v>
      </c>
      <c r="I163" s="72">
        <f>IF('Indicator Data'!BV166="No data","x",ROUND(IF('Indicator Data'!BV166^2&gt;I$195,0,IF('Indicator Data'!BV166^2&lt;I$194,10,(I$195-'Indicator Data'!BV166^2)/(I$195-I$194)*10)),1))</f>
        <v>0.3</v>
      </c>
      <c r="J163" s="72">
        <f>IF(OR('Indicator Data'!BU166=0,'Indicator Data'!BU166="No data"),"x",ROUND(IF('Indicator Data'!BU166&gt;J$195,0,IF('Indicator Data'!BU166&lt;J$194,10,(J$195-'Indicator Data'!BU166)/(J$195-J$194)*10)),1))</f>
        <v>0</v>
      </c>
      <c r="K163" s="72">
        <f>IF('Indicator Data'!BW166="No data","x",ROUND(IF('Indicator Data'!BW166&gt;K$195,0,IF('Indicator Data'!BW166&lt;K$194,10,(K$195-'Indicator Data'!BW166)/(K$195-K$194)*10)),1))</f>
        <v>1.4</v>
      </c>
      <c r="L163" s="72">
        <f>IF('Indicator Data'!BX166="No data","x",ROUND(IF('Indicator Data'!BX166&gt;L$195,0,IF('Indicator Data'!BX166&lt;L$194,10,(L$195-'Indicator Data'!BX166)/(L$195-L$194)*10)),1))</f>
        <v>4.3</v>
      </c>
      <c r="M163" s="73">
        <f t="shared" si="27"/>
        <v>1.5</v>
      </c>
      <c r="N163" s="115">
        <f>IF('Indicator Data'!BY166="No data","x",'Indicator Data'!BY166/'Indicator Data'!CL166*100)</f>
        <v>144.34643143544508</v>
      </c>
      <c r="O163" s="72">
        <f t="shared" si="28"/>
        <v>0</v>
      </c>
      <c r="P163" s="72">
        <f>IF('Indicator Data'!BZ166="No data","x",ROUND(IF('Indicator Data'!BZ166&gt;P$195,0,IF('Indicator Data'!BZ166&lt;P$194,10,(P$195-'Indicator Data'!BZ166)/(P$195-P$194)*10)),1))</f>
        <v>0</v>
      </c>
      <c r="Q163" s="72">
        <f>IF('Indicator Data'!CA166="No data","x",ROUND(IF('Indicator Data'!CA166&gt;Q$195,0,IF('Indicator Data'!CA166&lt;Q$194,10,(Q$195-'Indicator Data'!CA166)/(Q$195-Q$194)*10)),1))</f>
        <v>0</v>
      </c>
      <c r="R163" s="73">
        <f t="shared" si="29"/>
        <v>0</v>
      </c>
      <c r="S163" s="72">
        <f>IF('Indicator Data'!CB166="No data","x",ROUND(IF('Indicator Data'!CB166&gt;S$195,0,IF('Indicator Data'!CB166&lt;S$194,10,(S$195-'Indicator Data'!CB166)/(S$195-S$194)*10)),1))</f>
        <v>0</v>
      </c>
      <c r="T163" s="115">
        <f>IF('Indicator Data'!CC166="No data","x",ROUND(IF('Indicator Data'!CC166&gt;T$195,0,IF('Indicator Data'!CC166&lt;T$194,10,(T$195-'Indicator Data'!CC166)/(T$195-T$194)*10)),1))</f>
        <v>0.2</v>
      </c>
      <c r="U163" s="115">
        <f>IF('Indicator Data'!CD166="No data","x",ROUND(IF('Indicator Data'!CD166&gt;U$195,0,IF('Indicator Data'!CD166&lt;U$194,10,(U$195-'Indicator Data'!CD166)/(U$195-U$194)*10)),1))</f>
        <v>1</v>
      </c>
      <c r="V163" s="115" t="str">
        <f>IF('Indicator Data'!CE166="No data","x",ROUND(IF('Indicator Data'!CE166&gt;V$195,0,IF('Indicator Data'!CE166&lt;V$194,10,(V$195-'Indicator Data'!CE166)/(V$195-V$194)*10)),1))</f>
        <v>x</v>
      </c>
      <c r="W163" s="72">
        <f t="shared" si="30"/>
        <v>0.6</v>
      </c>
      <c r="X163" s="72">
        <f>IF('Indicator Data'!CF166="No data","x",ROUND(IF('Indicator Data'!CF166&gt;X$195,0,IF('Indicator Data'!CF166&lt;X$194,10,(X$195-'Indicator Data'!CF166)/(X$195-X$194)*10)),1))</f>
        <v>0</v>
      </c>
      <c r="Y163" s="72">
        <f>IF('Indicator Data'!CG166="No data","x",ROUND(IF('Indicator Data'!CG166&gt;Y$195,10,IF('Indicator Data'!CG166&lt;Y$194,0,10-(Y$195-'Indicator Data'!CG166)/(Y$195-Y$194)*10)),1))</f>
        <v>0</v>
      </c>
      <c r="Z163" s="73">
        <f t="shared" ref="Z163:Z193" si="31">IF(AND(S163="x",W163="x",X163="x",Y163="x"),"x",ROUND(AVERAGE(S163,W163,X163,Y163),1))</f>
        <v>0.2</v>
      </c>
      <c r="AA163" s="74">
        <f t="shared" ref="AA163:AA193" si="32">ROUND(AVERAGE(R163,M163,Z163),1)</f>
        <v>0.6</v>
      </c>
      <c r="AB163" s="177">
        <f>IF('Indicator Data'!CH166="No data","x",ROUND(IF('Indicator Data'!CH166&gt;AB$195,0,IF('Indicator Data'!CH166&lt;AB$194,10,(AB$195-'Indicator Data'!CH166)/(AB$195-AB$194)*10)),1))</f>
        <v>1.6</v>
      </c>
    </row>
    <row r="164" spans="1:28" s="2" customFormat="1" x14ac:dyDescent="0.3">
      <c r="A164" s="98" t="str">
        <f>'Indicator Data'!A167</f>
        <v>Sri Lanka</v>
      </c>
      <c r="B164" s="27" t="str">
        <f>'Indicator Data'!B167</f>
        <v>LKA</v>
      </c>
      <c r="C164" s="72">
        <f>IF('Indicator Data'!BR167="No data","x",ROUND(IF('Indicator Data'!BR167&gt;C$195,0,IF('Indicator Data'!BR167&lt;C$194,10,(C$195-'Indicator Data'!BR167)/(C$195-C$194)*10)),1))</f>
        <v>3.6</v>
      </c>
      <c r="D164" s="73">
        <f t="shared" si="24"/>
        <v>3.6</v>
      </c>
      <c r="E164" s="72">
        <f>IF('Indicator Data'!BT167="No data","x",ROUND(IF('Indicator Data'!BT167&gt;E$195,0,IF('Indicator Data'!BT167&lt;E$194,10,(E$195-'Indicator Data'!BT167)/(E$195-E$194)*10)),1))</f>
        <v>6.2</v>
      </c>
      <c r="F164" s="72">
        <f>IF('Indicator Data'!BS167="No data","x",ROUND(IF('Indicator Data'!BS167&gt;F$195,0,IF('Indicator Data'!BS167&lt;F$194,10,(F$195-'Indicator Data'!BS167)/(F$195-F$194)*10)),1))</f>
        <v>5.5</v>
      </c>
      <c r="G164" s="73">
        <f t="shared" si="25"/>
        <v>5.9</v>
      </c>
      <c r="H164" s="74">
        <f t="shared" si="26"/>
        <v>4.8</v>
      </c>
      <c r="I164" s="72">
        <f>IF('Indicator Data'!BV167="No data","x",ROUND(IF('Indicator Data'!BV167^2&gt;I$195,0,IF('Indicator Data'!BV167^2&lt;I$194,10,(I$195-'Indicator Data'!BV167^2)/(I$195-I$194)*10)),1))</f>
        <v>1.7</v>
      </c>
      <c r="J164" s="72">
        <f>IF(OR('Indicator Data'!BU167=0,'Indicator Data'!BU167="No data"),"x",ROUND(IF('Indicator Data'!BU167&gt;J$195,0,IF('Indicator Data'!BU167&lt;J$194,10,(J$195-'Indicator Data'!BU167)/(J$195-J$194)*10)),1))</f>
        <v>0.2</v>
      </c>
      <c r="K164" s="72">
        <f>IF('Indicator Data'!BW167="No data","x",ROUND(IF('Indicator Data'!BW167&gt;K$195,0,IF('Indicator Data'!BW167&lt;K$194,10,(K$195-'Indicator Data'!BW167)/(K$195-K$194)*10)),1))</f>
        <v>6.6</v>
      </c>
      <c r="L164" s="72">
        <f>IF('Indicator Data'!BX167="No data","x",ROUND(IF('Indicator Data'!BX167&gt;L$195,0,IF('Indicator Data'!BX167&lt;L$194,10,(L$195-'Indicator Data'!BX167)/(L$195-L$194)*10)),1))</f>
        <v>2.9</v>
      </c>
      <c r="M164" s="73">
        <f t="shared" si="27"/>
        <v>2.9</v>
      </c>
      <c r="N164" s="115">
        <f>IF('Indicator Data'!BY167="No data","x",'Indicator Data'!BY167/'Indicator Data'!CL167*100)</f>
        <v>41.460692074629243</v>
      </c>
      <c r="O164" s="72">
        <f t="shared" si="28"/>
        <v>5.9</v>
      </c>
      <c r="P164" s="72">
        <f>IF('Indicator Data'!BZ167="No data","x",ROUND(IF('Indicator Data'!BZ167&gt;P$195,0,IF('Indicator Data'!BZ167&lt;P$194,10,(P$195-'Indicator Data'!BZ167)/(P$195-P$194)*10)),1))</f>
        <v>0.5</v>
      </c>
      <c r="Q164" s="72">
        <f>IF('Indicator Data'!CA167="No data","x",ROUND(IF('Indicator Data'!CA167&gt;Q$195,0,IF('Indicator Data'!CA167&lt;Q$194,10,(Q$195-'Indicator Data'!CA167)/(Q$195-Q$194)*10)),1))</f>
        <v>2.1</v>
      </c>
      <c r="R164" s="73">
        <f t="shared" si="29"/>
        <v>2.8</v>
      </c>
      <c r="S164" s="72">
        <f>IF('Indicator Data'!CB167="No data","x",ROUND(IF('Indicator Data'!CB167&gt;S$195,0,IF('Indicator Data'!CB167&lt;S$194,10,(S$195-'Indicator Data'!CB167)/(S$195-S$194)*10)),1))</f>
        <v>7.6</v>
      </c>
      <c r="T164" s="115">
        <f>IF('Indicator Data'!CC167="No data","x",ROUND(IF('Indicator Data'!CC167&gt;T$195,0,IF('Indicator Data'!CC167&lt;T$194,10,(T$195-'Indicator Data'!CC167)/(T$195-T$194)*10)),1))</f>
        <v>0</v>
      </c>
      <c r="U164" s="115">
        <f>IF('Indicator Data'!CD167="No data","x",ROUND(IF('Indicator Data'!CD167&gt;U$195,0,IF('Indicator Data'!CD167&lt;U$194,10,(U$195-'Indicator Data'!CD167)/(U$195-U$194)*10)),1))</f>
        <v>0</v>
      </c>
      <c r="V164" s="115" t="str">
        <f>IF('Indicator Data'!CE167="No data","x",ROUND(IF('Indicator Data'!CE167&gt;V$195,0,IF('Indicator Data'!CE167&lt;V$194,10,(V$195-'Indicator Data'!CE167)/(V$195-V$194)*10)),1))</f>
        <v>x</v>
      </c>
      <c r="W164" s="72">
        <f t="shared" si="30"/>
        <v>0</v>
      </c>
      <c r="X164" s="72">
        <f>IF('Indicator Data'!CF167="No data","x",ROUND(IF('Indicator Data'!CF167&gt;X$195,0,IF('Indicator Data'!CF167&lt;X$194,10,(X$195-'Indicator Data'!CF167)/(X$195-X$194)*10)),1))</f>
        <v>8.5</v>
      </c>
      <c r="Y164" s="72">
        <f>IF('Indicator Data'!CG167="No data","x",ROUND(IF('Indicator Data'!CG167&gt;Y$195,10,IF('Indicator Data'!CG167&lt;Y$194,0,10-(Y$195-'Indicator Data'!CG167)/(Y$195-Y$194)*10)),1))</f>
        <v>0.4</v>
      </c>
      <c r="Z164" s="73">
        <f t="shared" si="31"/>
        <v>4.0999999999999996</v>
      </c>
      <c r="AA164" s="74">
        <f t="shared" si="32"/>
        <v>3.3</v>
      </c>
      <c r="AB164" s="177">
        <f>IF('Indicator Data'!CH167="No data","x",ROUND(IF('Indicator Data'!CH167&gt;AB$195,0,IF('Indicator Data'!CH167&lt;AB$194,10,(AB$195-'Indicator Data'!CH167)/(AB$195-AB$194)*10)),1))</f>
        <v>5.4</v>
      </c>
    </row>
    <row r="165" spans="1:28" s="2" customFormat="1" x14ac:dyDescent="0.3">
      <c r="A165" s="98" t="str">
        <f>'Indicator Data'!A168</f>
        <v>Sudan</v>
      </c>
      <c r="B165" s="27" t="str">
        <f>'Indicator Data'!B168</f>
        <v>SDN</v>
      </c>
      <c r="C165" s="72">
        <f>IF('Indicator Data'!BR168="No data","x",ROUND(IF('Indicator Data'!BR168&gt;C$195,0,IF('Indicator Data'!BR168&lt;C$194,10,(C$195-'Indicator Data'!BR168)/(C$195-C$194)*10)),1))</f>
        <v>4.9000000000000004</v>
      </c>
      <c r="D165" s="73">
        <f t="shared" si="24"/>
        <v>4.9000000000000004</v>
      </c>
      <c r="E165" s="72">
        <f>IF('Indicator Data'!BT168="No data","x",ROUND(IF('Indicator Data'!BT168&gt;E$195,0,IF('Indicator Data'!BT168&lt;E$194,10,(E$195-'Indicator Data'!BT168)/(E$195-E$194)*10)),1))</f>
        <v>8.4</v>
      </c>
      <c r="F165" s="72">
        <f>IF('Indicator Data'!BS168="No data","x",ROUND(IF('Indicator Data'!BS168&gt;F$195,0,IF('Indicator Data'!BS168&lt;F$194,10,(F$195-'Indicator Data'!BS168)/(F$195-F$194)*10)),1))</f>
        <v>8.1999999999999993</v>
      </c>
      <c r="G165" s="73">
        <f t="shared" si="25"/>
        <v>8.3000000000000007</v>
      </c>
      <c r="H165" s="74">
        <f t="shared" si="26"/>
        <v>6.6</v>
      </c>
      <c r="I165" s="72">
        <f>IF('Indicator Data'!BV168="No data","x",ROUND(IF('Indicator Data'!BV168^2&gt;I$195,0,IF('Indicator Data'!BV168^2&lt;I$194,10,(I$195-'Indicator Data'!BV168^2)/(I$195-I$194)*10)),1))</f>
        <v>6.9</v>
      </c>
      <c r="J165" s="72">
        <f>IF(OR('Indicator Data'!BU168=0,'Indicator Data'!BU168="No data"),"x",ROUND(IF('Indicator Data'!BU168&gt;J$195,0,IF('Indicator Data'!BU168&lt;J$194,10,(J$195-'Indicator Data'!BU168)/(J$195-J$194)*10)),1))</f>
        <v>4.4000000000000004</v>
      </c>
      <c r="K165" s="72">
        <f>IF('Indicator Data'!BW168="No data","x",ROUND(IF('Indicator Data'!BW168&gt;K$195,0,IF('Indicator Data'!BW168&lt;K$194,10,(K$195-'Indicator Data'!BW168)/(K$195-K$194)*10)),1))</f>
        <v>6.9</v>
      </c>
      <c r="L165" s="72">
        <f>IF('Indicator Data'!BX168="No data","x",ROUND(IF('Indicator Data'!BX168&gt;L$195,0,IF('Indicator Data'!BX168&lt;L$194,10,(L$195-'Indicator Data'!BX168)/(L$195-L$194)*10)),1))</f>
        <v>6.6</v>
      </c>
      <c r="M165" s="73">
        <f t="shared" si="27"/>
        <v>6.2</v>
      </c>
      <c r="N165" s="115">
        <f>IF('Indicator Data'!BY168="No data","x",'Indicator Data'!BY168/'Indicator Data'!CL168*100)</f>
        <v>2.1043771043771047</v>
      </c>
      <c r="O165" s="72">
        <f t="shared" si="28"/>
        <v>9.9</v>
      </c>
      <c r="P165" s="72">
        <f>IF('Indicator Data'!BZ168="No data","x",ROUND(IF('Indicator Data'!BZ168&gt;P$195,0,IF('Indicator Data'!BZ168&lt;P$194,10,(P$195-'Indicator Data'!BZ168)/(P$195-P$194)*10)),1))</f>
        <v>7</v>
      </c>
      <c r="Q165" s="72">
        <f>IF('Indicator Data'!CA168="No data","x",ROUND(IF('Indicator Data'!CA168&gt;Q$195,0,IF('Indicator Data'!CA168&lt;Q$194,10,(Q$195-'Indicator Data'!CA168)/(Q$195-Q$194)*10)),1))</f>
        <v>7.9</v>
      </c>
      <c r="R165" s="73">
        <f t="shared" si="29"/>
        <v>8.3000000000000007</v>
      </c>
      <c r="S165" s="72">
        <f>IF('Indicator Data'!CB168="No data","x",ROUND(IF('Indicator Data'!CB168&gt;S$195,0,IF('Indicator Data'!CB168&lt;S$194,10,(S$195-'Indicator Data'!CB168)/(S$195-S$194)*10)),1))</f>
        <v>9</v>
      </c>
      <c r="T165" s="115">
        <f>IF('Indicator Data'!CC168="No data","x",ROUND(IF('Indicator Data'!CC168&gt;T$195,0,IF('Indicator Data'!CC168&lt;T$194,10,(T$195-'Indicator Data'!CC168)/(T$195-T$194)*10)),1))</f>
        <v>0.7</v>
      </c>
      <c r="U165" s="115">
        <f>IF('Indicator Data'!CD168="No data","x",ROUND(IF('Indicator Data'!CD168&gt;U$195,0,IF('Indicator Data'!CD168&lt;U$194,10,(U$195-'Indicator Data'!CD168)/(U$195-U$194)*10)),1))</f>
        <v>4.5999999999999996</v>
      </c>
      <c r="V165" s="115">
        <f>IF('Indicator Data'!CE168="No data","x",ROUND(IF('Indicator Data'!CE168&gt;V$195,0,IF('Indicator Data'!CE168&lt;V$194,10,(V$195-'Indicator Data'!CE168)/(V$195-V$194)*10)),1))</f>
        <v>0.7</v>
      </c>
      <c r="W165" s="72">
        <f t="shared" si="30"/>
        <v>2</v>
      </c>
      <c r="X165" s="72">
        <f>IF('Indicator Data'!CF168="No data","x",ROUND(IF('Indicator Data'!CF168&gt;X$195,0,IF('Indicator Data'!CF168&lt;X$194,10,(X$195-'Indicator Data'!CF168)/(X$195-X$194)*10)),1))</f>
        <v>9.1999999999999993</v>
      </c>
      <c r="Y165" s="72">
        <f>IF('Indicator Data'!CG168="No data","x",ROUND(IF('Indicator Data'!CG168&gt;Y$195,10,IF('Indicator Data'!CG168&lt;Y$194,0,10-(Y$195-'Indicator Data'!CG168)/(Y$195-Y$194)*10)),1))</f>
        <v>3.3</v>
      </c>
      <c r="Z165" s="73">
        <f t="shared" si="31"/>
        <v>5.9</v>
      </c>
      <c r="AA165" s="74">
        <f t="shared" si="32"/>
        <v>6.8</v>
      </c>
      <c r="AB165" s="177">
        <f>IF('Indicator Data'!CH168="No data","x",ROUND(IF('Indicator Data'!CH168&gt;AB$195,0,IF('Indicator Data'!CH168&lt;AB$194,10,(AB$195-'Indicator Data'!CH168)/(AB$195-AB$194)*10)),1))</f>
        <v>3.5</v>
      </c>
    </row>
    <row r="166" spans="1:28" s="2" customFormat="1" x14ac:dyDescent="0.3">
      <c r="A166" s="98" t="str">
        <f>'Indicator Data'!A169</f>
        <v>Suriname</v>
      </c>
      <c r="B166" s="27" t="str">
        <f>'Indicator Data'!B169</f>
        <v>SUR</v>
      </c>
      <c r="C166" s="72" t="str">
        <f>IF('Indicator Data'!BR169="No data","x",ROUND(IF('Indicator Data'!BR169&gt;C$195,0,IF('Indicator Data'!BR169&lt;C$194,10,(C$195-'Indicator Data'!BR169)/(C$195-C$194)*10)),1))</f>
        <v>x</v>
      </c>
      <c r="D166" s="73" t="str">
        <f t="shared" si="24"/>
        <v>x</v>
      </c>
      <c r="E166" s="72">
        <f>IF('Indicator Data'!BT169="No data","x",ROUND(IF('Indicator Data'!BT169&gt;E$195,0,IF('Indicator Data'!BT169&lt;E$194,10,(E$195-'Indicator Data'!BT169)/(E$195-E$194)*10)),1))</f>
        <v>5.6</v>
      </c>
      <c r="F166" s="72">
        <f>IF('Indicator Data'!BS169="No data","x",ROUND(IF('Indicator Data'!BS169&gt;F$195,0,IF('Indicator Data'!BS169&lt;F$194,10,(F$195-'Indicator Data'!BS169)/(F$195-F$194)*10)),1))</f>
        <v>6.3</v>
      </c>
      <c r="G166" s="73">
        <f t="shared" si="25"/>
        <v>6</v>
      </c>
      <c r="H166" s="74">
        <f t="shared" si="26"/>
        <v>6</v>
      </c>
      <c r="I166" s="72">
        <f>IF('Indicator Data'!BV169="No data","x",ROUND(IF('Indicator Data'!BV169^2&gt;I$195,0,IF('Indicator Data'!BV169^2&lt;I$194,10,(I$195-'Indicator Data'!BV169^2)/(I$195-I$194)*10)),1))</f>
        <v>1.2</v>
      </c>
      <c r="J166" s="72">
        <f>IF(OR('Indicator Data'!BU169=0,'Indicator Data'!BU169="No data"),"x",ROUND(IF('Indicator Data'!BU169&gt;J$195,0,IF('Indicator Data'!BU169&lt;J$194,10,(J$195-'Indicator Data'!BU169)/(J$195-J$194)*10)),1))</f>
        <v>0.3</v>
      </c>
      <c r="K166" s="72">
        <f>IF('Indicator Data'!BW169="No data","x",ROUND(IF('Indicator Data'!BW169&gt;K$195,0,IF('Indicator Data'!BW169&lt;K$194,10,(K$195-'Indicator Data'!BW169)/(K$195-K$194)*10)),1))</f>
        <v>5.0999999999999996</v>
      </c>
      <c r="L166" s="72">
        <f>IF('Indicator Data'!BX169="No data","x",ROUND(IF('Indicator Data'!BX169&gt;L$195,0,IF('Indicator Data'!BX169&lt;L$194,10,(L$195-'Indicator Data'!BX169)/(L$195-L$194)*10)),1))</f>
        <v>3.6</v>
      </c>
      <c r="M166" s="73">
        <f t="shared" si="27"/>
        <v>2.6</v>
      </c>
      <c r="N166" s="115">
        <f>IF('Indicator Data'!BY169="No data","x",'Indicator Data'!BY169/'Indicator Data'!CL169*100)</f>
        <v>4.3589743589743586</v>
      </c>
      <c r="O166" s="72">
        <f t="shared" si="28"/>
        <v>9.6999999999999993</v>
      </c>
      <c r="P166" s="72">
        <f>IF('Indicator Data'!BZ169="No data","x",ROUND(IF('Indicator Data'!BZ169&gt;P$195,0,IF('Indicator Data'!BZ169&lt;P$194,10,(P$195-'Indicator Data'!BZ169)/(P$195-P$194)*10)),1))</f>
        <v>1.7</v>
      </c>
      <c r="Q166" s="72">
        <f>IF('Indicator Data'!CA169="No data","x",ROUND(IF('Indicator Data'!CA169&gt;Q$195,0,IF('Indicator Data'!CA169&lt;Q$194,10,(Q$195-'Indicator Data'!CA169)/(Q$195-Q$194)*10)),1))</f>
        <v>0.9</v>
      </c>
      <c r="R166" s="73">
        <f t="shared" si="29"/>
        <v>4.0999999999999996</v>
      </c>
      <c r="S166" s="72">
        <f>IF('Indicator Data'!CB169="No data","x",ROUND(IF('Indicator Data'!CB169&gt;S$195,0,IF('Indicator Data'!CB169&lt;S$194,10,(S$195-'Indicator Data'!CB169)/(S$195-S$194)*10)),1))</f>
        <v>6.9</v>
      </c>
      <c r="T166" s="115">
        <f>IF('Indicator Data'!CC169="No data","x",ROUND(IF('Indicator Data'!CC169&gt;T$195,0,IF('Indicator Data'!CC169&lt;T$194,10,(T$195-'Indicator Data'!CC169)/(T$195-T$194)*10)),1))</f>
        <v>3.1</v>
      </c>
      <c r="U166" s="115">
        <f>IF('Indicator Data'!CD169="No data","x",ROUND(IF('Indicator Data'!CD169&gt;U$195,0,IF('Indicator Data'!CD169&lt;U$194,10,(U$195-'Indicator Data'!CD169)/(U$195-U$194)*10)),1))</f>
        <v>9.3000000000000007</v>
      </c>
      <c r="V166" s="115" t="str">
        <f>IF('Indicator Data'!CE169="No data","x",ROUND(IF('Indicator Data'!CE169&gt;V$195,0,IF('Indicator Data'!CE169&lt;V$194,10,(V$195-'Indicator Data'!CE169)/(V$195-V$194)*10)),1))</f>
        <v>x</v>
      </c>
      <c r="W166" s="72">
        <f t="shared" si="30"/>
        <v>6.2</v>
      </c>
      <c r="X166" s="72">
        <f>IF('Indicator Data'!CF169="No data","x",ROUND(IF('Indicator Data'!CF169&gt;X$195,0,IF('Indicator Data'!CF169&lt;X$194,10,(X$195-'Indicator Data'!CF169)/(X$195-X$194)*10)),1))</f>
        <v>7.1</v>
      </c>
      <c r="Y166" s="72">
        <f>IF('Indicator Data'!CG169="No data","x",ROUND(IF('Indicator Data'!CG169&gt;Y$195,10,IF('Indicator Data'!CG169&lt;Y$194,0,10-(Y$195-'Indicator Data'!CG169)/(Y$195-Y$194)*10)),1))</f>
        <v>1.3</v>
      </c>
      <c r="Z166" s="73">
        <f t="shared" si="31"/>
        <v>5.4</v>
      </c>
      <c r="AA166" s="74">
        <f t="shared" si="32"/>
        <v>4</v>
      </c>
      <c r="AB166" s="177">
        <f>IF('Indicator Data'!CH169="No data","x",ROUND(IF('Indicator Data'!CH169&gt;AB$195,0,IF('Indicator Data'!CH169&lt;AB$194,10,(AB$195-'Indicator Data'!CH169)/(AB$195-AB$194)*10)),1))</f>
        <v>2.7</v>
      </c>
    </row>
    <row r="167" spans="1:28" s="2" customFormat="1" x14ac:dyDescent="0.3">
      <c r="A167" s="98" t="str">
        <f>'Indicator Data'!A170</f>
        <v>Sweden</v>
      </c>
      <c r="B167" s="27" t="str">
        <f>'Indicator Data'!B170</f>
        <v>SWE</v>
      </c>
      <c r="C167" s="72">
        <f>IF('Indicator Data'!BR170="No data","x",ROUND(IF('Indicator Data'!BR170&gt;C$195,0,IF('Indicator Data'!BR170&lt;C$194,10,(C$195-'Indicator Data'!BR170)/(C$195-C$194)*10)),1))</f>
        <v>2.5</v>
      </c>
      <c r="D167" s="73">
        <f t="shared" si="24"/>
        <v>2.5</v>
      </c>
      <c r="E167" s="72">
        <f>IF('Indicator Data'!BT170="No data","x",ROUND(IF('Indicator Data'!BT170&gt;E$195,0,IF('Indicator Data'!BT170&lt;E$194,10,(E$195-'Indicator Data'!BT170)/(E$195-E$194)*10)),1))</f>
        <v>1.5</v>
      </c>
      <c r="F167" s="72">
        <f>IF('Indicator Data'!BS170="No data","x",ROUND(IF('Indicator Data'!BS170&gt;F$195,0,IF('Indicator Data'!BS170&lt;F$194,10,(F$195-'Indicator Data'!BS170)/(F$195-F$194)*10)),1))</f>
        <v>1.3</v>
      </c>
      <c r="G167" s="73">
        <f t="shared" si="25"/>
        <v>1.4</v>
      </c>
      <c r="H167" s="74">
        <f t="shared" si="26"/>
        <v>2</v>
      </c>
      <c r="I167" s="72" t="str">
        <f>IF('Indicator Data'!BV170="No data","x",ROUND(IF('Indicator Data'!BV170^2&gt;I$195,0,IF('Indicator Data'!BV170^2&lt;I$194,10,(I$195-'Indicator Data'!BV170^2)/(I$195-I$194)*10)),1))</f>
        <v>x</v>
      </c>
      <c r="J167" s="72">
        <f>IF(OR('Indicator Data'!BU170=0,'Indicator Data'!BU170="No data"),"x",ROUND(IF('Indicator Data'!BU170&gt;J$195,0,IF('Indicator Data'!BU170&lt;J$194,10,(J$195-'Indicator Data'!BU170)/(J$195-J$194)*10)),1))</f>
        <v>0</v>
      </c>
      <c r="K167" s="72">
        <f>IF('Indicator Data'!BW170="No data","x",ROUND(IF('Indicator Data'!BW170&gt;K$195,0,IF('Indicator Data'!BW170&lt;K$194,10,(K$195-'Indicator Data'!BW170)/(K$195-K$194)*10)),1))</f>
        <v>0.8</v>
      </c>
      <c r="L167" s="72">
        <f>IF('Indicator Data'!BX170="No data","x",ROUND(IF('Indicator Data'!BX170&gt;L$195,0,IF('Indicator Data'!BX170&lt;L$194,10,(L$195-'Indicator Data'!BX170)/(L$195-L$194)*10)),1))</f>
        <v>3.8</v>
      </c>
      <c r="M167" s="73">
        <f t="shared" si="27"/>
        <v>1.5</v>
      </c>
      <c r="N167" s="115">
        <f>IF('Indicator Data'!BY170="No data","x",'Indicator Data'!BY170/'Indicator Data'!CL170*100)</f>
        <v>73.110103816347419</v>
      </c>
      <c r="O167" s="72">
        <f t="shared" si="28"/>
        <v>2.7</v>
      </c>
      <c r="P167" s="72">
        <f>IF('Indicator Data'!BZ170="No data","x",ROUND(IF('Indicator Data'!BZ170&gt;P$195,0,IF('Indicator Data'!BZ170&lt;P$194,10,(P$195-'Indicator Data'!BZ170)/(P$195-P$194)*10)),1))</f>
        <v>0.1</v>
      </c>
      <c r="Q167" s="72">
        <f>IF('Indicator Data'!CA170="No data","x",ROUND(IF('Indicator Data'!CA170&gt;Q$195,0,IF('Indicator Data'!CA170&lt;Q$194,10,(Q$195-'Indicator Data'!CA170)/(Q$195-Q$194)*10)),1))</f>
        <v>0</v>
      </c>
      <c r="R167" s="73">
        <f t="shared" si="29"/>
        <v>0.9</v>
      </c>
      <c r="S167" s="72">
        <f>IF('Indicator Data'!CB170="No data","x",ROUND(IF('Indicator Data'!CB170&gt;S$195,0,IF('Indicator Data'!CB170&lt;S$194,10,(S$195-'Indicator Data'!CB170)/(S$195-S$194)*10)),1))</f>
        <v>0</v>
      </c>
      <c r="T167" s="115">
        <f>IF('Indicator Data'!CC170="No data","x",ROUND(IF('Indicator Data'!CC170&gt;T$195,0,IF('Indicator Data'!CC170&lt;T$194,10,(T$195-'Indicator Data'!CC170)/(T$195-T$194)*10)),1))</f>
        <v>0.3</v>
      </c>
      <c r="U167" s="115">
        <f>IF('Indicator Data'!CD170="No data","x",ROUND(IF('Indicator Data'!CD170&gt;U$195,0,IF('Indicator Data'!CD170&lt;U$194,10,(U$195-'Indicator Data'!CD170)/(U$195-U$194)*10)),1))</f>
        <v>0.7</v>
      </c>
      <c r="V167" s="115">
        <f>IF('Indicator Data'!CE170="No data","x",ROUND(IF('Indicator Data'!CE170&gt;V$195,0,IF('Indicator Data'!CE170&lt;V$194,10,(V$195-'Indicator Data'!CE170)/(V$195-V$194)*10)),1))</f>
        <v>0.5</v>
      </c>
      <c r="W167" s="72">
        <f t="shared" si="30"/>
        <v>0.5</v>
      </c>
      <c r="X167" s="72">
        <f>IF('Indicator Data'!CF170="No data","x",ROUND(IF('Indicator Data'!CF170&gt;X$195,0,IF('Indicator Data'!CF170&lt;X$194,10,(X$195-'Indicator Data'!CF170)/(X$195-X$194)*10)),1))</f>
        <v>0</v>
      </c>
      <c r="Y167" s="72">
        <f>IF('Indicator Data'!CG170="No data","x",ROUND(IF('Indicator Data'!CG170&gt;Y$195,10,IF('Indicator Data'!CG170&lt;Y$194,0,10-(Y$195-'Indicator Data'!CG170)/(Y$195-Y$194)*10)),1))</f>
        <v>0</v>
      </c>
      <c r="Z167" s="73">
        <f t="shared" si="31"/>
        <v>0.1</v>
      </c>
      <c r="AA167" s="74">
        <f t="shared" si="32"/>
        <v>0.8</v>
      </c>
      <c r="AB167" s="177">
        <f>IF('Indicator Data'!CH170="No data","x",ROUND(IF('Indicator Data'!CH170&gt;AB$195,0,IF('Indicator Data'!CH170&lt;AB$194,10,(AB$195-'Indicator Data'!CH170)/(AB$195-AB$194)*10)),1))</f>
        <v>0.8</v>
      </c>
    </row>
    <row r="168" spans="1:28" s="2" customFormat="1" x14ac:dyDescent="0.3">
      <c r="A168" s="98" t="str">
        <f>'Indicator Data'!A171</f>
        <v>Switzerland</v>
      </c>
      <c r="B168" s="27" t="str">
        <f>'Indicator Data'!B171</f>
        <v>CHE</v>
      </c>
      <c r="C168" s="72">
        <f>IF('Indicator Data'!BR171="No data","x",ROUND(IF('Indicator Data'!BR171&gt;C$195,0,IF('Indicator Data'!BR171&lt;C$194,10,(C$195-'Indicator Data'!BR171)/(C$195-C$194)*10)),1))</f>
        <v>0.9</v>
      </c>
      <c r="D168" s="73">
        <f t="shared" si="24"/>
        <v>0.9</v>
      </c>
      <c r="E168" s="72">
        <f>IF('Indicator Data'!BT171="No data","x",ROUND(IF('Indicator Data'!BT171&gt;E$195,0,IF('Indicator Data'!BT171&lt;E$194,10,(E$195-'Indicator Data'!BT171)/(E$195-E$194)*10)),1))</f>
        <v>1.5</v>
      </c>
      <c r="F168" s="72">
        <f>IF('Indicator Data'!BS171="No data","x",ROUND(IF('Indicator Data'!BS171&gt;F$195,0,IF('Indicator Data'!BS171&lt;F$194,10,(F$195-'Indicator Data'!BS171)/(F$195-F$194)*10)),1))</f>
        <v>0.9</v>
      </c>
      <c r="G168" s="73">
        <f t="shared" si="25"/>
        <v>1.2</v>
      </c>
      <c r="H168" s="74">
        <f t="shared" si="26"/>
        <v>1.1000000000000001</v>
      </c>
      <c r="I168" s="72" t="str">
        <f>IF('Indicator Data'!BV171="No data","x",ROUND(IF('Indicator Data'!BV171^2&gt;I$195,0,IF('Indicator Data'!BV171^2&lt;I$194,10,(I$195-'Indicator Data'!BV171^2)/(I$195-I$194)*10)),1))</f>
        <v>x</v>
      </c>
      <c r="J168" s="72">
        <f>IF(OR('Indicator Data'!BU171=0,'Indicator Data'!BU171="No data"),"x",ROUND(IF('Indicator Data'!BU171&gt;J$195,0,IF('Indicator Data'!BU171&lt;J$194,10,(J$195-'Indicator Data'!BU171)/(J$195-J$194)*10)),1))</f>
        <v>0</v>
      </c>
      <c r="K168" s="72">
        <f>IF('Indicator Data'!BW171="No data","x",ROUND(IF('Indicator Data'!BW171&gt;K$195,0,IF('Indicator Data'!BW171&lt;K$194,10,(K$195-'Indicator Data'!BW171)/(K$195-K$194)*10)),1))</f>
        <v>1</v>
      </c>
      <c r="L168" s="72">
        <f>IF('Indicator Data'!BX171="No data","x",ROUND(IF('Indicator Data'!BX171&gt;L$195,0,IF('Indicator Data'!BX171&lt;L$194,10,(L$195-'Indicator Data'!BX171)/(L$195-L$194)*10)),1))</f>
        <v>3.8</v>
      </c>
      <c r="M168" s="73">
        <f t="shared" si="27"/>
        <v>1.6</v>
      </c>
      <c r="N168" s="115">
        <f>IF('Indicator Data'!BY171="No data","x",'Indicator Data'!BY171/'Indicator Data'!CL171*100)</f>
        <v>400</v>
      </c>
      <c r="O168" s="72">
        <f t="shared" si="28"/>
        <v>0</v>
      </c>
      <c r="P168" s="72">
        <f>IF('Indicator Data'!BZ171="No data","x",ROUND(IF('Indicator Data'!BZ171&gt;P$195,0,IF('Indicator Data'!BZ171&lt;P$194,10,(P$195-'Indicator Data'!BZ171)/(P$195-P$194)*10)),1))</f>
        <v>0</v>
      </c>
      <c r="Q168" s="72">
        <f>IF('Indicator Data'!CA171="No data","x",ROUND(IF('Indicator Data'!CA171&gt;Q$195,0,IF('Indicator Data'!CA171&lt;Q$194,10,(Q$195-'Indicator Data'!CA171)/(Q$195-Q$194)*10)),1))</f>
        <v>0</v>
      </c>
      <c r="R168" s="73">
        <f t="shared" si="29"/>
        <v>0</v>
      </c>
      <c r="S168" s="72">
        <f>IF('Indicator Data'!CB171="No data","x",ROUND(IF('Indicator Data'!CB171&gt;S$195,0,IF('Indicator Data'!CB171&lt;S$194,10,(S$195-'Indicator Data'!CB171)/(S$195-S$194)*10)),1))</f>
        <v>0</v>
      </c>
      <c r="T168" s="115">
        <f>IF('Indicator Data'!CC171="No data","x",ROUND(IF('Indicator Data'!CC171&gt;T$195,0,IF('Indicator Data'!CC171&lt;T$194,10,(T$195-'Indicator Data'!CC171)/(T$195-T$194)*10)),1))</f>
        <v>0.3</v>
      </c>
      <c r="U168" s="115">
        <f>IF('Indicator Data'!CD171="No data","x",ROUND(IF('Indicator Data'!CD171&gt;U$195,0,IF('Indicator Data'!CD171&lt;U$194,10,(U$195-'Indicator Data'!CD171)/(U$195-U$194)*10)),1))</f>
        <v>1.7</v>
      </c>
      <c r="V168" s="115">
        <f>IF('Indicator Data'!CE171="No data","x",ROUND(IF('Indicator Data'!CE171&gt;V$195,0,IF('Indicator Data'!CE171&lt;V$194,10,(V$195-'Indicator Data'!CE171)/(V$195-V$194)*10)),1))</f>
        <v>2.7</v>
      </c>
      <c r="W168" s="72">
        <f t="shared" si="30"/>
        <v>1.5666666666666667</v>
      </c>
      <c r="X168" s="72">
        <f>IF('Indicator Data'!CF171="No data","x",ROUND(IF('Indicator Data'!CF171&gt;X$195,0,IF('Indicator Data'!CF171&lt;X$194,10,(X$195-'Indicator Data'!CF171)/(X$195-X$194)*10)),1))</f>
        <v>0</v>
      </c>
      <c r="Y168" s="72">
        <f>IF('Indicator Data'!CG171="No data","x",ROUND(IF('Indicator Data'!CG171&gt;Y$195,10,IF('Indicator Data'!CG171&lt;Y$194,0,10-(Y$195-'Indicator Data'!CG171)/(Y$195-Y$194)*10)),1))</f>
        <v>0.1</v>
      </c>
      <c r="Z168" s="73">
        <f t="shared" si="31"/>
        <v>0.4</v>
      </c>
      <c r="AA168" s="74">
        <f t="shared" si="32"/>
        <v>0.7</v>
      </c>
      <c r="AB168" s="177" t="str">
        <f>IF('Indicator Data'!CH171="No data","x",ROUND(IF('Indicator Data'!CH171&gt;AB$195,0,IF('Indicator Data'!CH171&lt;AB$194,10,(AB$195-'Indicator Data'!CH171)/(AB$195-AB$194)*10)),1))</f>
        <v>x</v>
      </c>
    </row>
    <row r="169" spans="1:28" s="2" customFormat="1" x14ac:dyDescent="0.3">
      <c r="A169" s="98" t="str">
        <f>'Indicator Data'!A172</f>
        <v>Syria</v>
      </c>
      <c r="B169" s="27" t="str">
        <f>'Indicator Data'!B172</f>
        <v>SYR</v>
      </c>
      <c r="C169" s="72">
        <f>IF('Indicator Data'!BR172="No data","x",ROUND(IF('Indicator Data'!BR172&gt;C$195,0,IF('Indicator Data'!BR172&lt;C$194,10,(C$195-'Indicator Data'!BR172)/(C$195-C$194)*10)),1))</f>
        <v>4.5999999999999996</v>
      </c>
      <c r="D169" s="73">
        <f t="shared" si="24"/>
        <v>4.5999999999999996</v>
      </c>
      <c r="E169" s="72">
        <f>IF('Indicator Data'!BT172="No data","x",ROUND(IF('Indicator Data'!BT172&gt;E$195,0,IF('Indicator Data'!BT172&lt;E$194,10,(E$195-'Indicator Data'!BT172)/(E$195-E$194)*10)),1))</f>
        <v>8.6999999999999993</v>
      </c>
      <c r="F169" s="72">
        <f>IF('Indicator Data'!BS172="No data","x",ROUND(IF('Indicator Data'!BS172&gt;F$195,0,IF('Indicator Data'!BS172&lt;F$194,10,(F$195-'Indicator Data'!BS172)/(F$195-F$194)*10)),1))</f>
        <v>8.3000000000000007</v>
      </c>
      <c r="G169" s="73">
        <f t="shared" si="25"/>
        <v>8.5</v>
      </c>
      <c r="H169" s="74">
        <f t="shared" si="26"/>
        <v>6.6</v>
      </c>
      <c r="I169" s="72" t="str">
        <f>IF('Indicator Data'!BV172="No data","x",ROUND(IF('Indicator Data'!BV172^2&gt;I$195,0,IF('Indicator Data'!BV172^2&lt;I$194,10,(I$195-'Indicator Data'!BV172^2)/(I$195-I$194)*10)),1))</f>
        <v>x</v>
      </c>
      <c r="J169" s="72">
        <f>IF(OR('Indicator Data'!BU172=0,'Indicator Data'!BU172="No data"),"x",ROUND(IF('Indicator Data'!BU172&gt;J$195,0,IF('Indicator Data'!BU172&lt;J$194,10,(J$195-'Indicator Data'!BU172)/(J$195-J$194)*10)),1))</f>
        <v>1</v>
      </c>
      <c r="K169" s="72">
        <f>IF('Indicator Data'!BW172="No data","x",ROUND(IF('Indicator Data'!BW172&gt;K$195,0,IF('Indicator Data'!BW172&lt;K$194,10,(K$195-'Indicator Data'!BW172)/(K$195-K$194)*10)),1))</f>
        <v>6.6</v>
      </c>
      <c r="L169" s="72">
        <f>IF('Indicator Data'!BX172="No data","x",ROUND(IF('Indicator Data'!BX172&gt;L$195,0,IF('Indicator Data'!BX172&lt;L$194,10,(L$195-'Indicator Data'!BX172)/(L$195-L$194)*10)),1))</f>
        <v>5.0999999999999996</v>
      </c>
      <c r="M169" s="73">
        <f t="shared" si="27"/>
        <v>4.2</v>
      </c>
      <c r="N169" s="115">
        <f>IF('Indicator Data'!BY172="No data","x",'Indicator Data'!BY172/'Indicator Data'!CL172*100)</f>
        <v>35.397266241899473</v>
      </c>
      <c r="O169" s="72">
        <f t="shared" si="28"/>
        <v>6.5</v>
      </c>
      <c r="P169" s="72">
        <f>IF('Indicator Data'!BZ172="No data","x",ROUND(IF('Indicator Data'!BZ172&gt;P$195,0,IF('Indicator Data'!BZ172&lt;P$194,10,(P$195-'Indicator Data'!BZ172)/(P$195-P$194)*10)),1))</f>
        <v>1</v>
      </c>
      <c r="Q169" s="72">
        <f>IF('Indicator Data'!CA172="No data","x",ROUND(IF('Indicator Data'!CA172&gt;Q$195,0,IF('Indicator Data'!CA172&lt;Q$194,10,(Q$195-'Indicator Data'!CA172)/(Q$195-Q$194)*10)),1))</f>
        <v>0.6</v>
      </c>
      <c r="R169" s="73">
        <f t="shared" si="29"/>
        <v>2.7</v>
      </c>
      <c r="S169" s="72">
        <f>IF('Indicator Data'!CB172="No data","x",ROUND(IF('Indicator Data'!CB172&gt;S$195,0,IF('Indicator Data'!CB172&lt;S$194,10,(S$195-'Indicator Data'!CB172)/(S$195-S$194)*10)),1))</f>
        <v>7</v>
      </c>
      <c r="T169" s="115">
        <f>IF('Indicator Data'!CC172="No data","x",ROUND(IF('Indicator Data'!CC172&gt;T$195,0,IF('Indicator Data'!CC172&lt;T$194,10,(T$195-'Indicator Data'!CC172)/(T$195-T$194)*10)),1))</f>
        <v>8.6</v>
      </c>
      <c r="U169" s="115">
        <f>IF('Indicator Data'!CD172="No data","x",ROUND(IF('Indicator Data'!CD172&gt;U$195,0,IF('Indicator Data'!CD172&lt;U$194,10,(U$195-'Indicator Data'!CD172)/(U$195-U$194)*10)),1))</f>
        <v>6.8</v>
      </c>
      <c r="V169" s="115" t="str">
        <f>IF('Indicator Data'!CE172="No data","x",ROUND(IF('Indicator Data'!CE172&gt;V$195,0,IF('Indicator Data'!CE172&lt;V$194,10,(V$195-'Indicator Data'!CE172)/(V$195-V$194)*10)),1))</f>
        <v>x</v>
      </c>
      <c r="W169" s="72">
        <f t="shared" si="30"/>
        <v>7.6999999999999993</v>
      </c>
      <c r="X169" s="72">
        <f>IF('Indicator Data'!CF172="No data","x",ROUND(IF('Indicator Data'!CF172&gt;X$195,0,IF('Indicator Data'!CF172&lt;X$194,10,(X$195-'Indicator Data'!CF172)/(X$195-X$194)*10)),1))</f>
        <v>9.6</v>
      </c>
      <c r="Y169" s="72">
        <f>IF('Indicator Data'!CG172="No data","x",ROUND(IF('Indicator Data'!CG172&gt;Y$195,10,IF('Indicator Data'!CG172&lt;Y$194,0,10-(Y$195-'Indicator Data'!CG172)/(Y$195-Y$194)*10)),1))</f>
        <v>0.3</v>
      </c>
      <c r="Z169" s="73">
        <f t="shared" si="31"/>
        <v>6.2</v>
      </c>
      <c r="AA169" s="74">
        <f t="shared" si="32"/>
        <v>4.4000000000000004</v>
      </c>
      <c r="AB169" s="177">
        <f>IF('Indicator Data'!CH172="No data","x",ROUND(IF('Indicator Data'!CH172&gt;AB$195,0,IF('Indicator Data'!CH172&lt;AB$194,10,(AB$195-'Indicator Data'!CH172)/(AB$195-AB$194)*10)),1))</f>
        <v>2.5</v>
      </c>
    </row>
    <row r="170" spans="1:28" s="2" customFormat="1" x14ac:dyDescent="0.3">
      <c r="A170" s="98" t="str">
        <f>'Indicator Data'!A173</f>
        <v>Tajikistan</v>
      </c>
      <c r="B170" s="27" t="str">
        <f>'Indicator Data'!B173</f>
        <v>TJK</v>
      </c>
      <c r="C170" s="72">
        <f>IF('Indicator Data'!BR173="No data","x",ROUND(IF('Indicator Data'!BR173&gt;C$195,0,IF('Indicator Data'!BR173&lt;C$194,10,(C$195-'Indicator Data'!BR173)/(C$195-C$194)*10)),1))</f>
        <v>4.5999999999999996</v>
      </c>
      <c r="D170" s="73">
        <f t="shared" si="24"/>
        <v>4.5999999999999996</v>
      </c>
      <c r="E170" s="72">
        <f>IF('Indicator Data'!BT173="No data","x",ROUND(IF('Indicator Data'!BT173&gt;E$195,0,IF('Indicator Data'!BT173&lt;E$194,10,(E$195-'Indicator Data'!BT173)/(E$195-E$194)*10)),1))</f>
        <v>7.5</v>
      </c>
      <c r="F170" s="72">
        <f>IF('Indicator Data'!BS173="No data","x",ROUND(IF('Indicator Data'!BS173&gt;F$195,0,IF('Indicator Data'!BS173&lt;F$194,10,(F$195-'Indicator Data'!BS173)/(F$195-F$194)*10)),1))</f>
        <v>7.2</v>
      </c>
      <c r="G170" s="73">
        <f t="shared" si="25"/>
        <v>7.4</v>
      </c>
      <c r="H170" s="74">
        <f t="shared" si="26"/>
        <v>6</v>
      </c>
      <c r="I170" s="72">
        <f>IF('Indicator Data'!BV173="No data","x",ROUND(IF('Indicator Data'!BV173^2&gt;I$195,0,IF('Indicator Data'!BV173^2&lt;I$194,10,(I$195-'Indicator Data'!BV173^2)/(I$195-I$194)*10)),1))</f>
        <v>0</v>
      </c>
      <c r="J170" s="72">
        <f>IF(OR('Indicator Data'!BU173=0,'Indicator Data'!BU173="No data"),"x",ROUND(IF('Indicator Data'!BU173&gt;J$195,0,IF('Indicator Data'!BU173&lt;J$194,10,(J$195-'Indicator Data'!BU173)/(J$195-J$194)*10)),1))</f>
        <v>0.1</v>
      </c>
      <c r="K170" s="72">
        <f>IF('Indicator Data'!BW173="No data","x",ROUND(IF('Indicator Data'!BW173&gt;K$195,0,IF('Indicator Data'!BW173&lt;K$194,10,(K$195-'Indicator Data'!BW173)/(K$195-K$194)*10)),1))</f>
        <v>7.8</v>
      </c>
      <c r="L170" s="72">
        <f>IF('Indicator Data'!BX173="No data","x",ROUND(IF('Indicator Data'!BX173&gt;L$195,0,IF('Indicator Data'!BX173&lt;L$194,10,(L$195-'Indicator Data'!BX173)/(L$195-L$194)*10)),1))</f>
        <v>4.5</v>
      </c>
      <c r="M170" s="73">
        <f t="shared" si="27"/>
        <v>3.1</v>
      </c>
      <c r="N170" s="115">
        <f>IF('Indicator Data'!BY173="No data","x",'Indicator Data'!BY173/'Indicator Data'!CL173*100)</f>
        <v>10.002857959416977</v>
      </c>
      <c r="O170" s="72">
        <f t="shared" si="28"/>
        <v>9.1</v>
      </c>
      <c r="P170" s="72">
        <f>IF('Indicator Data'!BZ173="No data","x",ROUND(IF('Indicator Data'!BZ173&gt;P$195,0,IF('Indicator Data'!BZ173&lt;P$194,10,(P$195-'Indicator Data'!BZ173)/(P$195-P$194)*10)),1))</f>
        <v>0.3</v>
      </c>
      <c r="Q170" s="72">
        <f>IF('Indicator Data'!CA173="No data","x",ROUND(IF('Indicator Data'!CA173&gt;Q$195,0,IF('Indicator Data'!CA173&lt;Q$194,10,(Q$195-'Indicator Data'!CA173)/(Q$195-Q$194)*10)),1))</f>
        <v>3.8</v>
      </c>
      <c r="R170" s="73">
        <f t="shared" si="29"/>
        <v>4.4000000000000004</v>
      </c>
      <c r="S170" s="72">
        <f>IF('Indicator Data'!CB173="No data","x",ROUND(IF('Indicator Data'!CB173&gt;S$195,0,IF('Indicator Data'!CB173&lt;S$194,10,(S$195-'Indicator Data'!CB173)/(S$195-S$194)*10)),1))</f>
        <v>5.7</v>
      </c>
      <c r="T170" s="115">
        <f>IF('Indicator Data'!CC173="No data","x",ROUND(IF('Indicator Data'!CC173&gt;T$195,0,IF('Indicator Data'!CC173&lt;T$194,10,(T$195-'Indicator Data'!CC173)/(T$195-T$194)*10)),1))</f>
        <v>0.5</v>
      </c>
      <c r="U170" s="115">
        <f>IF('Indicator Data'!CD173="No data","x",ROUND(IF('Indicator Data'!CD173&gt;U$195,0,IF('Indicator Data'!CD173&lt;U$194,10,(U$195-'Indicator Data'!CD173)/(U$195-U$194)*10)),1))</f>
        <v>0.2</v>
      </c>
      <c r="V170" s="115" t="str">
        <f>IF('Indicator Data'!CE173="No data","x",ROUND(IF('Indicator Data'!CE173&gt;V$195,0,IF('Indicator Data'!CE173&lt;V$194,10,(V$195-'Indicator Data'!CE173)/(V$195-V$194)*10)),1))</f>
        <v>x</v>
      </c>
      <c r="W170" s="72">
        <f t="shared" si="30"/>
        <v>0.35</v>
      </c>
      <c r="X170" s="72">
        <f>IF('Indicator Data'!CF173="No data","x",ROUND(IF('Indicator Data'!CF173&gt;X$195,0,IF('Indicator Data'!CF173&lt;X$194,10,(X$195-'Indicator Data'!CF173)/(X$195-X$194)*10)),1))</f>
        <v>9.5</v>
      </c>
      <c r="Y170" s="72">
        <f>IF('Indicator Data'!CG173="No data","x",ROUND(IF('Indicator Data'!CG173&gt;Y$195,10,IF('Indicator Data'!CG173&lt;Y$194,0,10-(Y$195-'Indicator Data'!CG173)/(Y$195-Y$194)*10)),1))</f>
        <v>0.2</v>
      </c>
      <c r="Z170" s="73">
        <f t="shared" si="31"/>
        <v>3.9</v>
      </c>
      <c r="AA170" s="74">
        <f t="shared" si="32"/>
        <v>3.8</v>
      </c>
      <c r="AB170" s="177">
        <f>IF('Indicator Data'!CH173="No data","x",ROUND(IF('Indicator Data'!CH173&gt;AB$195,0,IF('Indicator Data'!CH173&lt;AB$194,10,(AB$195-'Indicator Data'!CH173)/(AB$195-AB$194)*10)),1))</f>
        <v>4.2</v>
      </c>
    </row>
    <row r="171" spans="1:28" s="2" customFormat="1" x14ac:dyDescent="0.3">
      <c r="A171" s="98" t="str">
        <f>'Indicator Data'!A174</f>
        <v>Tanzania</v>
      </c>
      <c r="B171" s="27" t="str">
        <f>'Indicator Data'!B174</f>
        <v>TZA</v>
      </c>
      <c r="C171" s="72">
        <f>IF('Indicator Data'!BR174="No data","x",ROUND(IF('Indicator Data'!BR174&gt;C$195,0,IF('Indicator Data'!BR174&lt;C$194,10,(C$195-'Indicator Data'!BR174)/(C$195-C$194)*10)),1))</f>
        <v>3.5</v>
      </c>
      <c r="D171" s="73">
        <f t="shared" si="24"/>
        <v>3.5</v>
      </c>
      <c r="E171" s="72">
        <f>IF('Indicator Data'!BT174="No data","x",ROUND(IF('Indicator Data'!BT174&gt;E$195,0,IF('Indicator Data'!BT174&lt;E$194,10,(E$195-'Indicator Data'!BT174)/(E$195-E$194)*10)),1))</f>
        <v>6.3</v>
      </c>
      <c r="F171" s="72">
        <f>IF('Indicator Data'!BS174="No data","x",ROUND(IF('Indicator Data'!BS174&gt;F$195,0,IF('Indicator Data'!BS174&lt;F$194,10,(F$195-'Indicator Data'!BS174)/(F$195-F$194)*10)),1))</f>
        <v>6.5</v>
      </c>
      <c r="G171" s="73">
        <f t="shared" si="25"/>
        <v>6.4</v>
      </c>
      <c r="H171" s="74">
        <f t="shared" si="26"/>
        <v>5</v>
      </c>
      <c r="I171" s="72">
        <f>IF('Indicator Data'!BV174="No data","x",ROUND(IF('Indicator Data'!BV174^2&gt;I$195,0,IF('Indicator Data'!BV174^2&lt;I$194,10,(I$195-'Indicator Data'!BV174^2)/(I$195-I$194)*10)),1))</f>
        <v>4.3</v>
      </c>
      <c r="J171" s="72">
        <f>IF(OR('Indicator Data'!BU174=0,'Indicator Data'!BU174="No data"),"x",ROUND(IF('Indicator Data'!BU174&gt;J$195,0,IF('Indicator Data'!BU174&lt;J$194,10,(J$195-'Indicator Data'!BU174)/(J$195-J$194)*10)),1))</f>
        <v>6.7</v>
      </c>
      <c r="K171" s="72">
        <f>IF('Indicator Data'!BW174="No data","x",ROUND(IF('Indicator Data'!BW174&gt;K$195,0,IF('Indicator Data'!BW174&lt;K$194,10,(K$195-'Indicator Data'!BW174)/(K$195-K$194)*10)),1))</f>
        <v>7.5</v>
      </c>
      <c r="L171" s="72">
        <f>IF('Indicator Data'!BX174="No data","x",ROUND(IF('Indicator Data'!BX174&gt;L$195,0,IF('Indicator Data'!BX174&lt;L$194,10,(L$195-'Indicator Data'!BX174)/(L$195-L$194)*10)),1))</f>
        <v>6.3</v>
      </c>
      <c r="M171" s="73">
        <f t="shared" si="27"/>
        <v>6.2</v>
      </c>
      <c r="N171" s="115">
        <f>IF('Indicator Data'!BY174="No data","x",'Indicator Data'!BY174/'Indicator Data'!CL174*100)</f>
        <v>8.1282456536464203</v>
      </c>
      <c r="O171" s="72">
        <f t="shared" si="28"/>
        <v>9.3000000000000007</v>
      </c>
      <c r="P171" s="72">
        <f>IF('Indicator Data'!BZ174="No data","x",ROUND(IF('Indicator Data'!BZ174&gt;P$195,0,IF('Indicator Data'!BZ174&lt;P$194,10,(P$195-'Indicator Data'!BZ174)/(P$195-P$194)*10)),1))</f>
        <v>7.8</v>
      </c>
      <c r="Q171" s="72">
        <f>IF('Indicator Data'!CA174="No data","x",ROUND(IF('Indicator Data'!CA174&gt;Q$195,0,IF('Indicator Data'!CA174&lt;Q$194,10,(Q$195-'Indicator Data'!CA174)/(Q$195-Q$194)*10)),1))</f>
        <v>8.6999999999999993</v>
      </c>
      <c r="R171" s="73">
        <f t="shared" si="29"/>
        <v>8.6</v>
      </c>
      <c r="S171" s="72">
        <f>IF('Indicator Data'!CB174="No data","x",ROUND(IF('Indicator Data'!CB174&gt;S$195,0,IF('Indicator Data'!CB174&lt;S$194,10,(S$195-'Indicator Data'!CB174)/(S$195-S$194)*10)),1))</f>
        <v>9.9</v>
      </c>
      <c r="T171" s="115">
        <f>IF('Indicator Data'!CC174="No data","x",ROUND(IF('Indicator Data'!CC174&gt;T$195,0,IF('Indicator Data'!CC174&lt;T$194,10,(T$195-'Indicator Data'!CC174)/(T$195-T$194)*10)),1))</f>
        <v>0.3</v>
      </c>
      <c r="U171" s="115">
        <f>IF('Indicator Data'!CD174="No data","x",ROUND(IF('Indicator Data'!CD174&gt;U$195,0,IF('Indicator Data'!CD174&lt;U$194,10,(U$195-'Indicator Data'!CD174)/(U$195-U$194)*10)),1))</f>
        <v>3.4</v>
      </c>
      <c r="V171" s="115">
        <f>IF('Indicator Data'!CE174="No data","x",ROUND(IF('Indicator Data'!CE174&gt;V$195,0,IF('Indicator Data'!CE174&lt;V$194,10,(V$195-'Indicator Data'!CE174)/(V$195-V$194)*10)),1))</f>
        <v>0.3</v>
      </c>
      <c r="W171" s="72">
        <f t="shared" si="30"/>
        <v>1.3333333333333333</v>
      </c>
      <c r="X171" s="72">
        <f>IF('Indicator Data'!CF174="No data","x",ROUND(IF('Indicator Data'!CF174&gt;X$195,0,IF('Indicator Data'!CF174&lt;X$194,10,(X$195-'Indicator Data'!CF174)/(X$195-X$194)*10)),1))</f>
        <v>9.8000000000000007</v>
      </c>
      <c r="Y171" s="72">
        <f>IF('Indicator Data'!CG174="No data","x",ROUND(IF('Indicator Data'!CG174&gt;Y$195,10,IF('Indicator Data'!CG174&lt;Y$194,0,10-(Y$195-'Indicator Data'!CG174)/(Y$195-Y$194)*10)),1))</f>
        <v>5.8</v>
      </c>
      <c r="Z171" s="73">
        <f t="shared" si="31"/>
        <v>6.7</v>
      </c>
      <c r="AA171" s="74">
        <f t="shared" si="32"/>
        <v>7.2</v>
      </c>
      <c r="AB171" s="177">
        <f>IF('Indicator Data'!CH174="No data","x",ROUND(IF('Indicator Data'!CH174&gt;AB$195,0,IF('Indicator Data'!CH174&lt;AB$194,10,(AB$195-'Indicator Data'!CH174)/(AB$195-AB$194)*10)),1))</f>
        <v>5.3</v>
      </c>
    </row>
    <row r="172" spans="1:28" s="2" customFormat="1" x14ac:dyDescent="0.3">
      <c r="A172" s="98" t="str">
        <f>'Indicator Data'!A175</f>
        <v>Thailand</v>
      </c>
      <c r="B172" s="27" t="str">
        <f>'Indicator Data'!B175</f>
        <v>THA</v>
      </c>
      <c r="C172" s="72">
        <f>IF('Indicator Data'!BR175="No data","x",ROUND(IF('Indicator Data'!BR175&gt;C$195,0,IF('Indicator Data'!BR175&lt;C$194,10,(C$195-'Indicator Data'!BR175)/(C$195-C$194)*10)),1))</f>
        <v>4.7</v>
      </c>
      <c r="D172" s="73">
        <f t="shared" si="24"/>
        <v>4.7</v>
      </c>
      <c r="E172" s="72">
        <f>IF('Indicator Data'!BT175="No data","x",ROUND(IF('Indicator Data'!BT175&gt;E$195,0,IF('Indicator Data'!BT175&lt;E$194,10,(E$195-'Indicator Data'!BT175)/(E$195-E$194)*10)),1))</f>
        <v>6.4</v>
      </c>
      <c r="F172" s="72">
        <f>IF('Indicator Data'!BS175="No data","x",ROUND(IF('Indicator Data'!BS175&gt;F$195,0,IF('Indicator Data'!BS175&lt;F$194,10,(F$195-'Indicator Data'!BS175)/(F$195-F$194)*10)),1))</f>
        <v>4.3</v>
      </c>
      <c r="G172" s="73">
        <f t="shared" si="25"/>
        <v>5.4</v>
      </c>
      <c r="H172" s="74">
        <f t="shared" si="26"/>
        <v>5.0999999999999996</v>
      </c>
      <c r="I172" s="72">
        <f>IF('Indicator Data'!BV175="No data","x",ROUND(IF('Indicator Data'!BV175^2&gt;I$195,0,IF('Indicator Data'!BV175^2&lt;I$194,10,(I$195-'Indicator Data'!BV175^2)/(I$195-I$194)*10)),1))</f>
        <v>1.5</v>
      </c>
      <c r="J172" s="72">
        <f>IF(OR('Indicator Data'!BU175=0,'Indicator Data'!BU175="No data"),"x",ROUND(IF('Indicator Data'!BU175&gt;J$195,0,IF('Indicator Data'!BU175&lt;J$194,10,(J$195-'Indicator Data'!BU175)/(J$195-J$194)*10)),1))</f>
        <v>0</v>
      </c>
      <c r="K172" s="72">
        <f>IF('Indicator Data'!BW175="No data","x",ROUND(IF('Indicator Data'!BW175&gt;K$195,0,IF('Indicator Data'!BW175&lt;K$194,10,(K$195-'Indicator Data'!BW175)/(K$195-K$194)*10)),1))</f>
        <v>4.3</v>
      </c>
      <c r="L172" s="72">
        <f>IF('Indicator Data'!BX175="No data","x",ROUND(IF('Indicator Data'!BX175&gt;L$195,0,IF('Indicator Data'!BX175&lt;L$194,10,(L$195-'Indicator Data'!BX175)/(L$195-L$194)*10)),1))</f>
        <v>1</v>
      </c>
      <c r="M172" s="73">
        <f t="shared" si="27"/>
        <v>1.7</v>
      </c>
      <c r="N172" s="115">
        <f>IF('Indicator Data'!BY175="No data","x",'Indicator Data'!BY175/'Indicator Data'!CL175*100)</f>
        <v>45.01947581671201</v>
      </c>
      <c r="O172" s="72">
        <f t="shared" si="28"/>
        <v>5.6</v>
      </c>
      <c r="P172" s="72">
        <f>IF('Indicator Data'!BZ175="No data","x",ROUND(IF('Indicator Data'!BZ175&gt;P$195,0,IF('Indicator Data'!BZ175&lt;P$194,10,(P$195-'Indicator Data'!BZ175)/(P$195-P$194)*10)),1))</f>
        <v>0.1</v>
      </c>
      <c r="Q172" s="72">
        <f>IF('Indicator Data'!CA175="No data","x",ROUND(IF('Indicator Data'!CA175&gt;Q$195,0,IF('Indicator Data'!CA175&lt;Q$194,10,(Q$195-'Indicator Data'!CA175)/(Q$195-Q$194)*10)),1))</f>
        <v>0</v>
      </c>
      <c r="R172" s="73">
        <f t="shared" si="29"/>
        <v>1.9</v>
      </c>
      <c r="S172" s="72">
        <f>IF('Indicator Data'!CB175="No data","x",ROUND(IF('Indicator Data'!CB175&gt;S$195,0,IF('Indicator Data'!CB175&lt;S$194,10,(S$195-'Indicator Data'!CB175)/(S$195-S$194)*10)),1))</f>
        <v>8</v>
      </c>
      <c r="T172" s="115">
        <f>IF('Indicator Data'!CC175="No data","x",ROUND(IF('Indicator Data'!CC175&gt;T$195,0,IF('Indicator Data'!CC175&lt;T$194,10,(T$195-'Indicator Data'!CC175)/(T$195-T$194)*10)),1))</f>
        <v>0</v>
      </c>
      <c r="U172" s="115">
        <f>IF('Indicator Data'!CD175="No data","x",ROUND(IF('Indicator Data'!CD175&gt;U$195,0,IF('Indicator Data'!CD175&lt;U$194,10,(U$195-'Indicator Data'!CD175)/(U$195-U$194)*10)),1))</f>
        <v>0.7</v>
      </c>
      <c r="V172" s="115" t="str">
        <f>IF('Indicator Data'!CE175="No data","x",ROUND(IF('Indicator Data'!CE175&gt;V$195,0,IF('Indicator Data'!CE175&lt;V$194,10,(V$195-'Indicator Data'!CE175)/(V$195-V$194)*10)),1))</f>
        <v>x</v>
      </c>
      <c r="W172" s="72">
        <f t="shared" si="30"/>
        <v>0.35</v>
      </c>
      <c r="X172" s="72">
        <f>IF('Indicator Data'!CF175="No data","x",ROUND(IF('Indicator Data'!CF175&gt;X$195,0,IF('Indicator Data'!CF175&lt;X$194,10,(X$195-'Indicator Data'!CF175)/(X$195-X$194)*10)),1))</f>
        <v>8</v>
      </c>
      <c r="Y172" s="72">
        <f>IF('Indicator Data'!CG175="No data","x",ROUND(IF('Indicator Data'!CG175&gt;Y$195,10,IF('Indicator Data'!CG175&lt;Y$194,0,10-(Y$195-'Indicator Data'!CG175)/(Y$195-Y$194)*10)),1))</f>
        <v>0.4</v>
      </c>
      <c r="Z172" s="73">
        <f t="shared" si="31"/>
        <v>4.2</v>
      </c>
      <c r="AA172" s="74">
        <f t="shared" si="32"/>
        <v>2.6</v>
      </c>
      <c r="AB172" s="177">
        <f>IF('Indicator Data'!CH175="No data","x",ROUND(IF('Indicator Data'!CH175&gt;AB$195,0,IF('Indicator Data'!CH175&lt;AB$194,10,(AB$195-'Indicator Data'!CH175)/(AB$195-AB$194)*10)),1))</f>
        <v>2.1</v>
      </c>
    </row>
    <row r="173" spans="1:28" s="2" customFormat="1" x14ac:dyDescent="0.3">
      <c r="A173" s="98" t="str">
        <f>'Indicator Data'!A176</f>
        <v>Timor-Leste</v>
      </c>
      <c r="B173" s="27" t="str">
        <f>'Indicator Data'!B176</f>
        <v>TLS</v>
      </c>
      <c r="C173" s="72">
        <f>IF('Indicator Data'!BR176="No data","x",ROUND(IF('Indicator Data'!BR176&gt;C$195,0,IF('Indicator Data'!BR176&lt;C$194,10,(C$195-'Indicator Data'!BR176)/(C$195-C$194)*10)),1))</f>
        <v>6.3</v>
      </c>
      <c r="D173" s="73">
        <f t="shared" si="24"/>
        <v>6.3</v>
      </c>
      <c r="E173" s="72">
        <f>IF('Indicator Data'!BT176="No data","x",ROUND(IF('Indicator Data'!BT176&gt;E$195,0,IF('Indicator Data'!BT176&lt;E$194,10,(E$195-'Indicator Data'!BT176)/(E$195-E$194)*10)),1))</f>
        <v>6.2</v>
      </c>
      <c r="F173" s="72">
        <f>IF('Indicator Data'!BS176="No data","x",ROUND(IF('Indicator Data'!BS176&gt;F$195,0,IF('Indicator Data'!BS176&lt;F$194,10,(F$195-'Indicator Data'!BS176)/(F$195-F$194)*10)),1))</f>
        <v>7</v>
      </c>
      <c r="G173" s="73">
        <f t="shared" si="25"/>
        <v>6.6</v>
      </c>
      <c r="H173" s="74">
        <f t="shared" si="26"/>
        <v>6.5</v>
      </c>
      <c r="I173" s="72">
        <f>IF('Indicator Data'!BV176="No data","x",ROUND(IF('Indicator Data'!BV176^2&gt;I$195,0,IF('Indicator Data'!BV176^2&lt;I$194,10,(I$195-'Indicator Data'!BV176^2)/(I$195-I$194)*10)),1))</f>
        <v>5.9</v>
      </c>
      <c r="J173" s="72">
        <f>IF(OR('Indicator Data'!BU176=0,'Indicator Data'!BU176="No data"),"x",ROUND(IF('Indicator Data'!BU176&gt;J$195,0,IF('Indicator Data'!BU176&lt;J$194,10,(J$195-'Indicator Data'!BU176)/(J$195-J$194)*10)),1))</f>
        <v>2</v>
      </c>
      <c r="K173" s="72">
        <f>IF('Indicator Data'!BW176="No data","x",ROUND(IF('Indicator Data'!BW176&gt;K$195,0,IF('Indicator Data'!BW176&lt;K$194,10,(K$195-'Indicator Data'!BW176)/(K$195-K$194)*10)),1))</f>
        <v>7.3</v>
      </c>
      <c r="L173" s="72">
        <f>IF('Indicator Data'!BX176="No data","x",ROUND(IF('Indicator Data'!BX176&gt;L$195,0,IF('Indicator Data'!BX176&lt;L$194,10,(L$195-'Indicator Data'!BX176)/(L$195-L$194)*10)),1))</f>
        <v>4.3</v>
      </c>
      <c r="M173" s="73">
        <f t="shared" si="27"/>
        <v>4.9000000000000004</v>
      </c>
      <c r="N173" s="115">
        <f>IF('Indicator Data'!BY176="No data","x",'Indicator Data'!BY176/'Indicator Data'!CL176*100)</f>
        <v>19.502353732347007</v>
      </c>
      <c r="O173" s="72">
        <f t="shared" si="28"/>
        <v>8.1</v>
      </c>
      <c r="P173" s="72">
        <f>IF('Indicator Data'!BZ176="No data","x",ROUND(IF('Indicator Data'!BZ176&gt;P$195,0,IF('Indicator Data'!BZ176&lt;P$194,10,(P$195-'Indicator Data'!BZ176)/(P$195-P$194)*10)),1))</f>
        <v>5.2</v>
      </c>
      <c r="Q173" s="72">
        <f>IF('Indicator Data'!CA176="No data","x",ROUND(IF('Indicator Data'!CA176&gt;Q$195,0,IF('Indicator Data'!CA176&lt;Q$194,10,(Q$195-'Indicator Data'!CA176)/(Q$195-Q$194)*10)),1))</f>
        <v>4.3</v>
      </c>
      <c r="R173" s="73">
        <f t="shared" si="29"/>
        <v>5.9</v>
      </c>
      <c r="S173" s="72">
        <f>IF('Indicator Data'!CB176="No data","x",ROUND(IF('Indicator Data'!CB176&gt;S$195,0,IF('Indicator Data'!CB176&lt;S$194,10,(S$195-'Indicator Data'!CB176)/(S$195-S$194)*10)),1))</f>
        <v>8.1999999999999993</v>
      </c>
      <c r="T173" s="115">
        <f>IF('Indicator Data'!CC176="No data","x",ROUND(IF('Indicator Data'!CC176&gt;T$195,0,IF('Indicator Data'!CC176&lt;T$194,10,(T$195-'Indicator Data'!CC176)/(T$195-T$194)*10)),1))</f>
        <v>3.9</v>
      </c>
      <c r="U173" s="115">
        <f>IF('Indicator Data'!CD176="No data","x",ROUND(IF('Indicator Data'!CD176&gt;U$195,0,IF('Indicator Data'!CD176&lt;U$194,10,(U$195-'Indicator Data'!CD176)/(U$195-U$194)*10)),1))</f>
        <v>8.3000000000000007</v>
      </c>
      <c r="V173" s="115" t="str">
        <f>IF('Indicator Data'!CE176="No data","x",ROUND(IF('Indicator Data'!CE176&gt;V$195,0,IF('Indicator Data'!CE176&lt;V$194,10,(V$195-'Indicator Data'!CE176)/(V$195-V$194)*10)),1))</f>
        <v>x</v>
      </c>
      <c r="W173" s="72">
        <f t="shared" si="30"/>
        <v>6.1000000000000005</v>
      </c>
      <c r="X173" s="72">
        <f>IF('Indicator Data'!CF176="No data","x",ROUND(IF('Indicator Data'!CF176&gt;X$195,0,IF('Indicator Data'!CF176&lt;X$194,10,(X$195-'Indicator Data'!CF176)/(X$195-X$194)*10)),1))</f>
        <v>9.8000000000000007</v>
      </c>
      <c r="Y173" s="72">
        <f>IF('Indicator Data'!CG176="No data","x",ROUND(IF('Indicator Data'!CG176&gt;Y$195,10,IF('Indicator Data'!CG176&lt;Y$194,0,10-(Y$195-'Indicator Data'!CG176)/(Y$195-Y$194)*10)),1))</f>
        <v>1.6</v>
      </c>
      <c r="Z173" s="73">
        <f t="shared" si="31"/>
        <v>6.4</v>
      </c>
      <c r="AA173" s="74">
        <f t="shared" si="32"/>
        <v>5.7</v>
      </c>
      <c r="AB173" s="177">
        <f>IF('Indicator Data'!CH176="No data","x",ROUND(IF('Indicator Data'!CH176&gt;AB$195,0,IF('Indicator Data'!CH176&lt;AB$194,10,(AB$195-'Indicator Data'!CH176)/(AB$195-AB$194)*10)),1))</f>
        <v>5.6</v>
      </c>
    </row>
    <row r="174" spans="1:28" s="2" customFormat="1" x14ac:dyDescent="0.3">
      <c r="A174" s="98" t="str">
        <f>'Indicator Data'!A177</f>
        <v>Togo</v>
      </c>
      <c r="B174" s="27" t="str">
        <f>'Indicator Data'!B177</f>
        <v>TGO</v>
      </c>
      <c r="C174" s="72">
        <f>IF('Indicator Data'!BR177="No data","x",ROUND(IF('Indicator Data'!BR177&gt;C$195,0,IF('Indicator Data'!BR177&lt;C$194,10,(C$195-'Indicator Data'!BR177)/(C$195-C$194)*10)),1))</f>
        <v>9.1999999999999993</v>
      </c>
      <c r="D174" s="73">
        <f t="shared" si="24"/>
        <v>9.1999999999999993</v>
      </c>
      <c r="E174" s="72">
        <f>IF('Indicator Data'!BT177="No data","x",ROUND(IF('Indicator Data'!BT177&gt;E$195,0,IF('Indicator Data'!BT177&lt;E$194,10,(E$195-'Indicator Data'!BT177)/(E$195-E$194)*10)),1))</f>
        <v>7.1</v>
      </c>
      <c r="F174" s="72">
        <f>IF('Indicator Data'!BS177="No data","x",ROUND(IF('Indicator Data'!BS177&gt;F$195,0,IF('Indicator Data'!BS177&lt;F$194,10,(F$195-'Indicator Data'!BS177)/(F$195-F$194)*10)),1))</f>
        <v>7.1</v>
      </c>
      <c r="G174" s="73">
        <f t="shared" si="25"/>
        <v>7.1</v>
      </c>
      <c r="H174" s="74">
        <f t="shared" si="26"/>
        <v>8.1999999999999993</v>
      </c>
      <c r="I174" s="72">
        <f>IF('Indicator Data'!BV177="No data","x",ROUND(IF('Indicator Data'!BV177^2&gt;I$195,0,IF('Indicator Data'!BV177^2&lt;I$194,10,(I$195-'Indicator Data'!BV177^2)/(I$195-I$194)*10)),1))</f>
        <v>6.5</v>
      </c>
      <c r="J174" s="72">
        <f>IF(OR('Indicator Data'!BU177=0,'Indicator Data'!BU177="No data"),"x",ROUND(IF('Indicator Data'!BU177&gt;J$195,0,IF('Indicator Data'!BU177&lt;J$194,10,(J$195-'Indicator Data'!BU177)/(J$195-J$194)*10)),1))</f>
        <v>5.2</v>
      </c>
      <c r="K174" s="72">
        <f>IF('Indicator Data'!BW177="No data","x",ROUND(IF('Indicator Data'!BW177&gt;K$195,0,IF('Indicator Data'!BW177&lt;K$194,10,(K$195-'Indicator Data'!BW177)/(K$195-K$194)*10)),1))</f>
        <v>8.8000000000000007</v>
      </c>
      <c r="L174" s="72">
        <f>IF('Indicator Data'!BX177="No data","x",ROUND(IF('Indicator Data'!BX177&gt;L$195,0,IF('Indicator Data'!BX177&lt;L$194,10,(L$195-'Indicator Data'!BX177)/(L$195-L$194)*10)),1))</f>
        <v>6.3</v>
      </c>
      <c r="M174" s="73">
        <f t="shared" si="27"/>
        <v>6.7</v>
      </c>
      <c r="N174" s="115">
        <f>IF('Indicator Data'!BY177="No data","x",'Indicator Data'!BY177/'Indicator Data'!CL177*100)</f>
        <v>23.901452472881044</v>
      </c>
      <c r="O174" s="72">
        <f t="shared" si="28"/>
        <v>7.7</v>
      </c>
      <c r="P174" s="72">
        <f>IF('Indicator Data'!BZ177="No data","x",ROUND(IF('Indicator Data'!BZ177&gt;P$195,0,IF('Indicator Data'!BZ177&lt;P$194,10,(P$195-'Indicator Data'!BZ177)/(P$195-P$194)*10)),1))</f>
        <v>9.3000000000000007</v>
      </c>
      <c r="Q174" s="72">
        <f>IF('Indicator Data'!CA177="No data","x",ROUND(IF('Indicator Data'!CA177&gt;Q$195,0,IF('Indicator Data'!CA177&lt;Q$194,10,(Q$195-'Indicator Data'!CA177)/(Q$195-Q$194)*10)),1))</f>
        <v>7</v>
      </c>
      <c r="R174" s="73">
        <f t="shared" si="29"/>
        <v>8</v>
      </c>
      <c r="S174" s="72">
        <f>IF('Indicator Data'!CB177="No data","x",ROUND(IF('Indicator Data'!CB177&gt;S$195,0,IF('Indicator Data'!CB177&lt;S$194,10,(S$195-'Indicator Data'!CB177)/(S$195-S$194)*10)),1))</f>
        <v>9.9</v>
      </c>
      <c r="T174" s="115">
        <f>IF('Indicator Data'!CC177="No data","x",ROUND(IF('Indicator Data'!CC177&gt;T$195,0,IF('Indicator Data'!CC177&lt;T$194,10,(T$195-'Indicator Data'!CC177)/(T$195-T$194)*10)),1))</f>
        <v>1.5</v>
      </c>
      <c r="U174" s="115" t="str">
        <f>IF('Indicator Data'!CD177="No data","x",ROUND(IF('Indicator Data'!CD177&gt;U$195,0,IF('Indicator Data'!CD177&lt;U$194,10,(U$195-'Indicator Data'!CD177)/(U$195-U$194)*10)),1))</f>
        <v>x</v>
      </c>
      <c r="V174" s="115">
        <f>IF('Indicator Data'!CE177="No data","x",ROUND(IF('Indicator Data'!CE177&gt;V$195,0,IF('Indicator Data'!CE177&lt;V$194,10,(V$195-'Indicator Data'!CE177)/(V$195-V$194)*10)),1))</f>
        <v>1.5</v>
      </c>
      <c r="W174" s="72">
        <f t="shared" si="30"/>
        <v>1.5</v>
      </c>
      <c r="X174" s="72">
        <f>IF('Indicator Data'!CF177="No data","x",ROUND(IF('Indicator Data'!CF177&gt;X$195,0,IF('Indicator Data'!CF177&lt;X$194,10,(X$195-'Indicator Data'!CF177)/(X$195-X$194)*10)),1))</f>
        <v>9.8000000000000007</v>
      </c>
      <c r="Y174" s="72">
        <f>IF('Indicator Data'!CG177="No data","x",ROUND(IF('Indicator Data'!CG177&gt;Y$195,10,IF('Indicator Data'!CG177&lt;Y$194,0,10-(Y$195-'Indicator Data'!CG177)/(Y$195-Y$194)*10)),1))</f>
        <v>4.4000000000000004</v>
      </c>
      <c r="Z174" s="73">
        <f t="shared" si="31"/>
        <v>6.4</v>
      </c>
      <c r="AA174" s="74">
        <f t="shared" si="32"/>
        <v>7</v>
      </c>
      <c r="AB174" s="177">
        <f>IF('Indicator Data'!CH177="No data","x",ROUND(IF('Indicator Data'!CH177&gt;AB$195,0,IF('Indicator Data'!CH177&lt;AB$194,10,(AB$195-'Indicator Data'!CH177)/(AB$195-AB$194)*10)),1))</f>
        <v>6.8</v>
      </c>
    </row>
    <row r="175" spans="1:28" s="2" customFormat="1" x14ac:dyDescent="0.3">
      <c r="A175" s="98" t="str">
        <f>'Indicator Data'!A178</f>
        <v>Tonga</v>
      </c>
      <c r="B175" s="27" t="str">
        <f>'Indicator Data'!B178</f>
        <v>TON</v>
      </c>
      <c r="C175" s="72">
        <f>IF('Indicator Data'!BR178="No data","x",ROUND(IF('Indicator Data'!BR178&gt;C$195,0,IF('Indicator Data'!BR178&lt;C$194,10,(C$195-'Indicator Data'!BR178)/(C$195-C$194)*10)),1))</f>
        <v>5.8</v>
      </c>
      <c r="D175" s="73">
        <f t="shared" si="24"/>
        <v>5.8</v>
      </c>
      <c r="E175" s="72" t="str">
        <f>IF('Indicator Data'!BT178="No data","x",ROUND(IF('Indicator Data'!BT178&gt;E$195,0,IF('Indicator Data'!BT178&lt;E$194,10,(E$195-'Indicator Data'!BT178)/(E$195-E$194)*10)),1))</f>
        <v>x</v>
      </c>
      <c r="F175" s="72">
        <f>IF('Indicator Data'!BS178="No data","x",ROUND(IF('Indicator Data'!BS178&gt;F$195,0,IF('Indicator Data'!BS178&lt;F$194,10,(F$195-'Indicator Data'!BS178)/(F$195-F$194)*10)),1))</f>
        <v>4.7</v>
      </c>
      <c r="G175" s="73">
        <f t="shared" si="25"/>
        <v>4.7</v>
      </c>
      <c r="H175" s="74">
        <f t="shared" si="26"/>
        <v>5.3</v>
      </c>
      <c r="I175" s="72">
        <f>IF('Indicator Data'!BV178="No data","x",ROUND(IF('Indicator Data'!BV178^2&gt;I$195,0,IF('Indicator Data'!BV178^2&lt;I$194,10,(I$195-'Indicator Data'!BV178^2)/(I$195-I$194)*10)),1))</f>
        <v>0.1</v>
      </c>
      <c r="J175" s="72">
        <f>IF(OR('Indicator Data'!BU178=0,'Indicator Data'!BU178="No data"),"x",ROUND(IF('Indicator Data'!BU178&gt;J$195,0,IF('Indicator Data'!BU178&lt;J$194,10,(J$195-'Indicator Data'!BU178)/(J$195-J$194)*10)),1))</f>
        <v>0.2</v>
      </c>
      <c r="K175" s="72">
        <f>IF('Indicator Data'!BW178="No data","x",ROUND(IF('Indicator Data'!BW178&gt;K$195,0,IF('Indicator Data'!BW178&lt;K$194,10,(K$195-'Indicator Data'!BW178)/(K$195-K$194)*10)),1))</f>
        <v>5.9</v>
      </c>
      <c r="L175" s="72">
        <f>IF('Indicator Data'!BX178="No data","x",ROUND(IF('Indicator Data'!BX178&gt;L$195,0,IF('Indicator Data'!BX178&lt;L$194,10,(L$195-'Indicator Data'!BX178)/(L$195-L$194)*10)),1))</f>
        <v>4.9000000000000004</v>
      </c>
      <c r="M175" s="73">
        <f t="shared" si="27"/>
        <v>2.8</v>
      </c>
      <c r="N175" s="115">
        <f>IF('Indicator Data'!BY178="No data","x",'Indicator Data'!BY178/'Indicator Data'!CL178*100)</f>
        <v>100</v>
      </c>
      <c r="O175" s="72">
        <f t="shared" si="28"/>
        <v>0</v>
      </c>
      <c r="P175" s="72">
        <f>IF('Indicator Data'!BZ178="No data","x",ROUND(IF('Indicator Data'!BZ178&gt;P$195,0,IF('Indicator Data'!BZ178&lt;P$194,10,(P$195-'Indicator Data'!BZ178)/(P$195-P$194)*10)),1))</f>
        <v>0.7</v>
      </c>
      <c r="Q175" s="72">
        <f>IF('Indicator Data'!CA178="No data","x",ROUND(IF('Indicator Data'!CA178&gt;Q$195,0,IF('Indicator Data'!CA178&lt;Q$194,10,(Q$195-'Indicator Data'!CA178)/(Q$195-Q$194)*10)),1))</f>
        <v>0</v>
      </c>
      <c r="R175" s="73">
        <f t="shared" si="29"/>
        <v>0.2</v>
      </c>
      <c r="S175" s="72">
        <f>IF('Indicator Data'!CB178="No data","x",ROUND(IF('Indicator Data'!CB178&gt;S$195,0,IF('Indicator Data'!CB178&lt;S$194,10,(S$195-'Indicator Data'!CB178)/(S$195-S$194)*10)),1))</f>
        <v>8.6999999999999993</v>
      </c>
      <c r="T175" s="115">
        <f>IF('Indicator Data'!CC178="No data","x",ROUND(IF('Indicator Data'!CC178&gt;T$195,0,IF('Indicator Data'!CC178&lt;T$194,10,(T$195-'Indicator Data'!CC178)/(T$195-T$194)*10)),1))</f>
        <v>3.1</v>
      </c>
      <c r="U175" s="115">
        <f>IF('Indicator Data'!CD178="No data","x",ROUND(IF('Indicator Data'!CD178&gt;U$195,0,IF('Indicator Data'!CD178&lt;U$194,10,(U$195-'Indicator Data'!CD178)/(U$195-U$194)*10)),1))</f>
        <v>2.4</v>
      </c>
      <c r="V175" s="115" t="str">
        <f>IF('Indicator Data'!CE178="No data","x",ROUND(IF('Indicator Data'!CE178&gt;V$195,0,IF('Indicator Data'!CE178&lt;V$194,10,(V$195-'Indicator Data'!CE178)/(V$195-V$194)*10)),1))</f>
        <v>x</v>
      </c>
      <c r="W175" s="72">
        <f t="shared" si="30"/>
        <v>2.75</v>
      </c>
      <c r="X175" s="72">
        <f>IF('Indicator Data'!CF178="No data","x",ROUND(IF('Indicator Data'!CF178&gt;X$195,0,IF('Indicator Data'!CF178&lt;X$194,10,(X$195-'Indicator Data'!CF178)/(X$195-X$194)*10)),1))</f>
        <v>9.1</v>
      </c>
      <c r="Y175" s="72">
        <f>IF('Indicator Data'!CG178="No data","x",ROUND(IF('Indicator Data'!CG178&gt;Y$195,10,IF('Indicator Data'!CG178&lt;Y$194,0,10-(Y$195-'Indicator Data'!CG178)/(Y$195-Y$194)*10)),1))</f>
        <v>0.6</v>
      </c>
      <c r="Z175" s="73">
        <f t="shared" si="31"/>
        <v>5.3</v>
      </c>
      <c r="AA175" s="74">
        <f t="shared" si="32"/>
        <v>2.8</v>
      </c>
      <c r="AB175" s="177">
        <f>IF('Indicator Data'!CH178="No data","x",ROUND(IF('Indicator Data'!CH178&gt;AB$195,0,IF('Indicator Data'!CH178&lt;AB$194,10,(AB$195-'Indicator Data'!CH178)/(AB$195-AB$194)*10)),1))</f>
        <v>4.3</v>
      </c>
    </row>
    <row r="176" spans="1:28" s="2" customFormat="1" x14ac:dyDescent="0.3">
      <c r="A176" s="98" t="str">
        <f>'Indicator Data'!A179</f>
        <v>Trinidad and Tobago</v>
      </c>
      <c r="B176" s="27" t="str">
        <f>'Indicator Data'!B179</f>
        <v>TTO</v>
      </c>
      <c r="C176" s="72">
        <f>IF('Indicator Data'!BR179="No data","x",ROUND(IF('Indicator Data'!BR179&gt;C$195,0,IF('Indicator Data'!BR179&lt;C$194,10,(C$195-'Indicator Data'!BR179)/(C$195-C$194)*10)),1))</f>
        <v>4.4000000000000004</v>
      </c>
      <c r="D176" s="73">
        <f t="shared" si="24"/>
        <v>4.4000000000000004</v>
      </c>
      <c r="E176" s="72">
        <f>IF('Indicator Data'!BT179="No data","x",ROUND(IF('Indicator Data'!BT179&gt;E$195,0,IF('Indicator Data'!BT179&lt;E$194,10,(E$195-'Indicator Data'!BT179)/(E$195-E$194)*10)),1))</f>
        <v>6</v>
      </c>
      <c r="F176" s="72">
        <f>IF('Indicator Data'!BS179="No data","x",ROUND(IF('Indicator Data'!BS179&gt;F$195,0,IF('Indicator Data'!BS179&lt;F$194,10,(F$195-'Indicator Data'!BS179)/(F$195-F$194)*10)),1))</f>
        <v>4.5999999999999996</v>
      </c>
      <c r="G176" s="73">
        <f t="shared" si="25"/>
        <v>5.3</v>
      </c>
      <c r="H176" s="74">
        <f t="shared" si="26"/>
        <v>4.9000000000000004</v>
      </c>
      <c r="I176" s="72">
        <f>IF('Indicator Data'!BV179="No data","x",ROUND(IF('Indicator Data'!BV179^2&gt;I$195,0,IF('Indicator Data'!BV179^2&lt;I$194,10,(I$195-'Indicator Data'!BV179^2)/(I$195-I$194)*10)),1))</f>
        <v>0.3</v>
      </c>
      <c r="J176" s="72">
        <f>IF(OR('Indicator Data'!BU179=0,'Indicator Data'!BU179="No data"),"x",ROUND(IF('Indicator Data'!BU179&gt;J$195,0,IF('Indicator Data'!BU179&lt;J$194,10,(J$195-'Indicator Data'!BU179)/(J$195-J$194)*10)),1))</f>
        <v>0</v>
      </c>
      <c r="K176" s="72">
        <f>IF('Indicator Data'!BW179="No data","x",ROUND(IF('Indicator Data'!BW179&gt;K$195,0,IF('Indicator Data'!BW179&lt;K$194,10,(K$195-'Indicator Data'!BW179)/(K$195-K$194)*10)),1))</f>
        <v>2.2999999999999998</v>
      </c>
      <c r="L176" s="72">
        <f>IF('Indicator Data'!BX179="No data","x",ROUND(IF('Indicator Data'!BX179&gt;L$195,0,IF('Indicator Data'!BX179&lt;L$194,10,(L$195-'Indicator Data'!BX179)/(L$195-L$194)*10)),1))</f>
        <v>3</v>
      </c>
      <c r="M176" s="73">
        <f t="shared" si="27"/>
        <v>1.4</v>
      </c>
      <c r="N176" s="115">
        <f>IF('Indicator Data'!BY179="No data","x",'Indicator Data'!BY179/'Indicator Data'!CL179*100)</f>
        <v>173.48927875243666</v>
      </c>
      <c r="O176" s="72">
        <f t="shared" si="28"/>
        <v>0</v>
      </c>
      <c r="P176" s="72">
        <f>IF('Indicator Data'!BZ179="No data","x",ROUND(IF('Indicator Data'!BZ179&gt;P$195,0,IF('Indicator Data'!BZ179&lt;P$194,10,(P$195-'Indicator Data'!BZ179)/(P$195-P$194)*10)),1))</f>
        <v>0.7</v>
      </c>
      <c r="Q176" s="72">
        <f>IF('Indicator Data'!CA179="No data","x",ROUND(IF('Indicator Data'!CA179&gt;Q$195,0,IF('Indicator Data'!CA179&lt;Q$194,10,(Q$195-'Indicator Data'!CA179)/(Q$195-Q$194)*10)),1))</f>
        <v>0.4</v>
      </c>
      <c r="R176" s="73">
        <f t="shared" si="29"/>
        <v>0.4</v>
      </c>
      <c r="S176" s="72">
        <f>IF('Indicator Data'!CB179="No data","x",ROUND(IF('Indicator Data'!CB179&gt;S$195,0,IF('Indicator Data'!CB179&lt;S$194,10,(S$195-'Indicator Data'!CB179)/(S$195-S$194)*10)),1))</f>
        <v>3.3</v>
      </c>
      <c r="T176" s="115">
        <f>IF('Indicator Data'!CC179="No data","x",ROUND(IF('Indicator Data'!CC179&gt;T$195,0,IF('Indicator Data'!CC179&lt;T$194,10,(T$195-'Indicator Data'!CC179)/(T$195-T$194)*10)),1))</f>
        <v>1.7</v>
      </c>
      <c r="U176" s="115">
        <f>IF('Indicator Data'!CD179="No data","x",ROUND(IF('Indicator Data'!CD179&gt;U$195,0,IF('Indicator Data'!CD179&lt;U$194,10,(U$195-'Indicator Data'!CD179)/(U$195-U$194)*10)),1))</f>
        <v>5.8</v>
      </c>
      <c r="V176" s="115">
        <f>IF('Indicator Data'!CE179="No data","x",ROUND(IF('Indicator Data'!CE179&gt;V$195,0,IF('Indicator Data'!CE179&lt;V$194,10,(V$195-'Indicator Data'!CE179)/(V$195-V$194)*10)),1))</f>
        <v>1</v>
      </c>
      <c r="W176" s="72">
        <f t="shared" si="30"/>
        <v>2.8333333333333335</v>
      </c>
      <c r="X176" s="72">
        <f>IF('Indicator Data'!CF179="No data","x",ROUND(IF('Indicator Data'!CF179&gt;X$195,0,IF('Indicator Data'!CF179&lt;X$194,10,(X$195-'Indicator Data'!CF179)/(X$195-X$194)*10)),1))</f>
        <v>2.8</v>
      </c>
      <c r="Y176" s="72">
        <f>IF('Indicator Data'!CG179="No data","x",ROUND(IF('Indicator Data'!CG179&gt;Y$195,10,IF('Indicator Data'!CG179&lt;Y$194,0,10-(Y$195-'Indicator Data'!CG179)/(Y$195-Y$194)*10)),1))</f>
        <v>0.7</v>
      </c>
      <c r="Z176" s="73">
        <f t="shared" si="31"/>
        <v>2.4</v>
      </c>
      <c r="AA176" s="74">
        <f t="shared" si="32"/>
        <v>1.4</v>
      </c>
      <c r="AB176" s="177">
        <f>IF('Indicator Data'!CH179="No data","x",ROUND(IF('Indicator Data'!CH179&gt;AB$195,0,IF('Indicator Data'!CH179&lt;AB$194,10,(AB$195-'Indicator Data'!CH179)/(AB$195-AB$194)*10)),1))</f>
        <v>5.0999999999999996</v>
      </c>
    </row>
    <row r="177" spans="1:28" s="2" customFormat="1" x14ac:dyDescent="0.3">
      <c r="A177" s="98" t="str">
        <f>'Indicator Data'!A180</f>
        <v>Tunisia</v>
      </c>
      <c r="B177" s="27" t="str">
        <f>'Indicator Data'!B180</f>
        <v>TUN</v>
      </c>
      <c r="C177" s="72">
        <f>IF('Indicator Data'!BR180="No data","x",ROUND(IF('Indicator Data'!BR180&gt;C$195,0,IF('Indicator Data'!BR180&lt;C$194,10,(C$195-'Indicator Data'!BR180)/(C$195-C$194)*10)),1))</f>
        <v>6.4</v>
      </c>
      <c r="D177" s="73">
        <f t="shared" si="24"/>
        <v>6.4</v>
      </c>
      <c r="E177" s="72">
        <f>IF('Indicator Data'!BT180="No data","x",ROUND(IF('Indicator Data'!BT180&gt;E$195,0,IF('Indicator Data'!BT180&lt;E$194,10,(E$195-'Indicator Data'!BT180)/(E$195-E$194)*10)),1))</f>
        <v>5.7</v>
      </c>
      <c r="F177" s="72">
        <f>IF('Indicator Data'!BS180="No data","x",ROUND(IF('Indicator Data'!BS180&gt;F$195,0,IF('Indicator Data'!BS180&lt;F$194,10,(F$195-'Indicator Data'!BS180)/(F$195-F$194)*10)),1))</f>
        <v>5.2</v>
      </c>
      <c r="G177" s="73">
        <f t="shared" si="25"/>
        <v>5.5</v>
      </c>
      <c r="H177" s="74">
        <f t="shared" si="26"/>
        <v>6</v>
      </c>
      <c r="I177" s="72">
        <f>IF('Indicator Data'!BV180="No data","x",ROUND(IF('Indicator Data'!BV180^2&gt;I$195,0,IF('Indicator Data'!BV180^2&lt;I$194,10,(I$195-'Indicator Data'!BV180^2)/(I$195-I$194)*10)),1))</f>
        <v>4.0999999999999996</v>
      </c>
      <c r="J177" s="72">
        <f>IF(OR('Indicator Data'!BU180=0,'Indicator Data'!BU180="No data"),"x",ROUND(IF('Indicator Data'!BU180&gt;J$195,0,IF('Indicator Data'!BU180&lt;J$194,10,(J$195-'Indicator Data'!BU180)/(J$195-J$194)*10)),1))</f>
        <v>0</v>
      </c>
      <c r="K177" s="72">
        <f>IF('Indicator Data'!BW180="No data","x",ROUND(IF('Indicator Data'!BW180&gt;K$195,0,IF('Indicator Data'!BW180&lt;K$194,10,(K$195-'Indicator Data'!BW180)/(K$195-K$194)*10)),1))</f>
        <v>3.6</v>
      </c>
      <c r="L177" s="72">
        <f>IF('Indicator Data'!BX180="No data","x",ROUND(IF('Indicator Data'!BX180&gt;L$195,0,IF('Indicator Data'!BX180&lt;L$194,10,(L$195-'Indicator Data'!BX180)/(L$195-L$194)*10)),1))</f>
        <v>3.7</v>
      </c>
      <c r="M177" s="73">
        <f t="shared" si="27"/>
        <v>2.9</v>
      </c>
      <c r="N177" s="115">
        <f>IF('Indicator Data'!BY180="No data","x",'Indicator Data'!BY180/'Indicator Data'!CL180*100)</f>
        <v>35.401647785787851</v>
      </c>
      <c r="O177" s="72">
        <f t="shared" si="28"/>
        <v>6.5</v>
      </c>
      <c r="P177" s="72">
        <f>IF('Indicator Data'!BZ180="No data","x",ROUND(IF('Indicator Data'!BZ180&gt;P$195,0,IF('Indicator Data'!BZ180&lt;P$194,10,(P$195-'Indicator Data'!BZ180)/(P$195-P$194)*10)),1))</f>
        <v>1</v>
      </c>
      <c r="Q177" s="72">
        <f>IF('Indicator Data'!CA180="No data","x",ROUND(IF('Indicator Data'!CA180&gt;Q$195,0,IF('Indicator Data'!CA180&lt;Q$194,10,(Q$195-'Indicator Data'!CA180)/(Q$195-Q$194)*10)),1))</f>
        <v>0.7</v>
      </c>
      <c r="R177" s="73">
        <f t="shared" si="29"/>
        <v>2.7</v>
      </c>
      <c r="S177" s="72">
        <f>IF('Indicator Data'!CB180="No data","x",ROUND(IF('Indicator Data'!CB180&gt;S$195,0,IF('Indicator Data'!CB180&lt;S$194,10,(S$195-'Indicator Data'!CB180)/(S$195-S$194)*10)),1))</f>
        <v>6.8</v>
      </c>
      <c r="T177" s="115">
        <f>IF('Indicator Data'!CC180="No data","x",ROUND(IF('Indicator Data'!CC180&gt;T$195,0,IF('Indicator Data'!CC180&lt;T$194,10,(T$195-'Indicator Data'!CC180)/(T$195-T$194)*10)),1))</f>
        <v>0.2</v>
      </c>
      <c r="U177" s="115">
        <f>IF('Indicator Data'!CD180="No data","x",ROUND(IF('Indicator Data'!CD180&gt;U$195,0,IF('Indicator Data'!CD180&lt;U$194,10,(U$195-'Indicator Data'!CD180)/(U$195-U$194)*10)),1))</f>
        <v>0.3</v>
      </c>
      <c r="V177" s="115" t="str">
        <f>IF('Indicator Data'!CE180="No data","x",ROUND(IF('Indicator Data'!CE180&gt;V$195,0,IF('Indicator Data'!CE180&lt;V$194,10,(V$195-'Indicator Data'!CE180)/(V$195-V$194)*10)),1))</f>
        <v>x</v>
      </c>
      <c r="W177" s="72">
        <f t="shared" si="30"/>
        <v>0.25</v>
      </c>
      <c r="X177" s="72">
        <f>IF('Indicator Data'!CF180="No data","x",ROUND(IF('Indicator Data'!CF180&gt;X$195,0,IF('Indicator Data'!CF180&lt;X$194,10,(X$195-'Indicator Data'!CF180)/(X$195-X$194)*10)),1))</f>
        <v>7.4</v>
      </c>
      <c r="Y177" s="72">
        <f>IF('Indicator Data'!CG180="No data","x",ROUND(IF('Indicator Data'!CG180&gt;Y$195,10,IF('Indicator Data'!CG180&lt;Y$194,0,10-(Y$195-'Indicator Data'!CG180)/(Y$195-Y$194)*10)),1))</f>
        <v>0.5</v>
      </c>
      <c r="Z177" s="73">
        <f t="shared" si="31"/>
        <v>3.7</v>
      </c>
      <c r="AA177" s="74">
        <f t="shared" si="32"/>
        <v>3.1</v>
      </c>
      <c r="AB177" s="177">
        <f>IF('Indicator Data'!CH180="No data","x",ROUND(IF('Indicator Data'!CH180&gt;AB$195,0,IF('Indicator Data'!CH180&lt;AB$194,10,(AB$195-'Indicator Data'!CH180)/(AB$195-AB$194)*10)),1))</f>
        <v>3.4</v>
      </c>
    </row>
    <row r="178" spans="1:28" s="2" customFormat="1" x14ac:dyDescent="0.3">
      <c r="A178" s="98" t="str">
        <f>'Indicator Data'!A181</f>
        <v>Turkey</v>
      </c>
      <c r="B178" s="27" t="str">
        <f>'Indicator Data'!B181</f>
        <v>TUR</v>
      </c>
      <c r="C178" s="72">
        <f>IF('Indicator Data'!BR181="No data","x",ROUND(IF('Indicator Data'!BR181&gt;C$195,0,IF('Indicator Data'!BR181&lt;C$194,10,(C$195-'Indicator Data'!BR181)/(C$195-C$194)*10)),1))</f>
        <v>2.1</v>
      </c>
      <c r="D178" s="73">
        <f t="shared" si="24"/>
        <v>2.1</v>
      </c>
      <c r="E178" s="72">
        <f>IF('Indicator Data'!BT181="No data","x",ROUND(IF('Indicator Data'!BT181&gt;E$195,0,IF('Indicator Data'!BT181&lt;E$194,10,(E$195-'Indicator Data'!BT181)/(E$195-E$194)*10)),1))</f>
        <v>6.1</v>
      </c>
      <c r="F178" s="72">
        <f>IF('Indicator Data'!BS181="No data","x",ROUND(IF('Indicator Data'!BS181&gt;F$195,0,IF('Indicator Data'!BS181&lt;F$194,10,(F$195-'Indicator Data'!BS181)/(F$195-F$194)*10)),1))</f>
        <v>5</v>
      </c>
      <c r="G178" s="73">
        <f t="shared" si="25"/>
        <v>5.6</v>
      </c>
      <c r="H178" s="74">
        <f t="shared" si="26"/>
        <v>3.9</v>
      </c>
      <c r="I178" s="72">
        <f>IF('Indicator Data'!BV181="No data","x",ROUND(IF('Indicator Data'!BV181^2&gt;I$195,0,IF('Indicator Data'!BV181^2&lt;I$194,10,(I$195-'Indicator Data'!BV181^2)/(I$195-I$194)*10)),1))</f>
        <v>0.8</v>
      </c>
      <c r="J178" s="72">
        <f>IF(OR('Indicator Data'!BU181=0,'Indicator Data'!BU181="No data"),"x",ROUND(IF('Indicator Data'!BU181&gt;J$195,0,IF('Indicator Data'!BU181&lt;J$194,10,(J$195-'Indicator Data'!BU181)/(J$195-J$194)*10)),1))</f>
        <v>0</v>
      </c>
      <c r="K178" s="72">
        <f>IF('Indicator Data'!BW181="No data","x",ROUND(IF('Indicator Data'!BW181&gt;K$195,0,IF('Indicator Data'!BW181&lt;K$194,10,(K$195-'Indicator Data'!BW181)/(K$195-K$194)*10)),1))</f>
        <v>2.9</v>
      </c>
      <c r="L178" s="72">
        <f>IF('Indicator Data'!BX181="No data","x",ROUND(IF('Indicator Data'!BX181&gt;L$195,0,IF('Indicator Data'!BX181&lt;L$194,10,(L$195-'Indicator Data'!BX181)/(L$195-L$194)*10)),1))</f>
        <v>5.3</v>
      </c>
      <c r="M178" s="73">
        <f t="shared" si="27"/>
        <v>2.2999999999999998</v>
      </c>
      <c r="N178" s="115">
        <f>IF('Indicator Data'!BY181="No data","x",'Indicator Data'!BY181/'Indicator Data'!CL181*100)</f>
        <v>51.973025999506262</v>
      </c>
      <c r="O178" s="72">
        <f t="shared" si="28"/>
        <v>4.9000000000000004</v>
      </c>
      <c r="P178" s="72">
        <f>IF('Indicator Data'!BZ181="No data","x",ROUND(IF('Indicator Data'!BZ181&gt;P$195,0,IF('Indicator Data'!BZ181&lt;P$194,10,(P$195-'Indicator Data'!BZ181)/(P$195-P$194)*10)),1))</f>
        <v>0.3</v>
      </c>
      <c r="Q178" s="72">
        <f>IF('Indicator Data'!CA181="No data","x",ROUND(IF('Indicator Data'!CA181&gt;Q$195,0,IF('Indicator Data'!CA181&lt;Q$194,10,(Q$195-'Indicator Data'!CA181)/(Q$195-Q$194)*10)),1))</f>
        <v>0.2</v>
      </c>
      <c r="R178" s="73">
        <f t="shared" si="29"/>
        <v>1.8</v>
      </c>
      <c r="S178" s="72">
        <f>IF('Indicator Data'!CB181="No data","x",ROUND(IF('Indicator Data'!CB181&gt;S$195,0,IF('Indicator Data'!CB181&lt;S$194,10,(S$195-'Indicator Data'!CB181)/(S$195-S$194)*10)),1))</f>
        <v>5.6</v>
      </c>
      <c r="T178" s="115">
        <f>IF('Indicator Data'!CC181="No data","x",ROUND(IF('Indicator Data'!CC181&gt;T$195,0,IF('Indicator Data'!CC181&lt;T$194,10,(T$195-'Indicator Data'!CC181)/(T$195-T$194)*10)),1))</f>
        <v>0.5</v>
      </c>
      <c r="U178" s="115">
        <f>IF('Indicator Data'!CD181="No data","x",ROUND(IF('Indicator Data'!CD181&gt;U$195,0,IF('Indicator Data'!CD181&lt;U$194,10,(U$195-'Indicator Data'!CD181)/(U$195-U$194)*10)),1))</f>
        <v>2.2000000000000002</v>
      </c>
      <c r="V178" s="115">
        <f>IF('Indicator Data'!CE181="No data","x",ROUND(IF('Indicator Data'!CE181&gt;V$195,0,IF('Indicator Data'!CE181&lt;V$194,10,(V$195-'Indicator Data'!CE181)/(V$195-V$194)*10)),1))</f>
        <v>0.5</v>
      </c>
      <c r="W178" s="72">
        <f t="shared" si="30"/>
        <v>1.0666666666666667</v>
      </c>
      <c r="X178" s="72">
        <f>IF('Indicator Data'!CF181="No data","x",ROUND(IF('Indicator Data'!CF181&gt;X$195,0,IF('Indicator Data'!CF181&lt;X$194,10,(X$195-'Indicator Data'!CF181)/(X$195-X$194)*10)),1))</f>
        <v>6.5</v>
      </c>
      <c r="Y178" s="72">
        <f>IF('Indicator Data'!CG181="No data","x",ROUND(IF('Indicator Data'!CG181&gt;Y$195,10,IF('Indicator Data'!CG181&lt;Y$194,0,10-(Y$195-'Indicator Data'!CG181)/(Y$195-Y$194)*10)),1))</f>
        <v>0.2</v>
      </c>
      <c r="Z178" s="73">
        <f t="shared" si="31"/>
        <v>3.3</v>
      </c>
      <c r="AA178" s="74">
        <f t="shared" si="32"/>
        <v>2.5</v>
      </c>
      <c r="AB178" s="177">
        <f>IF('Indicator Data'!CH181="No data","x",ROUND(IF('Indicator Data'!CH181&gt;AB$195,0,IF('Indicator Data'!CH181&lt;AB$194,10,(AB$195-'Indicator Data'!CH181)/(AB$195-AB$194)*10)),1))</f>
        <v>2.7</v>
      </c>
    </row>
    <row r="179" spans="1:28" s="2" customFormat="1" x14ac:dyDescent="0.3">
      <c r="A179" s="98" t="str">
        <f>'Indicator Data'!A182</f>
        <v>Turkmenistan</v>
      </c>
      <c r="B179" s="27" t="str">
        <f>'Indicator Data'!B182</f>
        <v>TKM</v>
      </c>
      <c r="C179" s="72" t="str">
        <f>IF('Indicator Data'!BR182="No data","x",ROUND(IF('Indicator Data'!BR182&gt;C$195,0,IF('Indicator Data'!BR182&lt;C$194,10,(C$195-'Indicator Data'!BR182)/(C$195-C$194)*10)),1))</f>
        <v>x</v>
      </c>
      <c r="D179" s="73" t="str">
        <f t="shared" si="24"/>
        <v>x</v>
      </c>
      <c r="E179" s="72">
        <f>IF('Indicator Data'!BT182="No data","x",ROUND(IF('Indicator Data'!BT182&gt;E$195,0,IF('Indicator Data'!BT182&lt;E$194,10,(E$195-'Indicator Data'!BT182)/(E$195-E$194)*10)),1))</f>
        <v>8.1</v>
      </c>
      <c r="F179" s="72">
        <f>IF('Indicator Data'!BS182="No data","x",ROUND(IF('Indicator Data'!BS182&gt;F$195,0,IF('Indicator Data'!BS182&lt;F$194,10,(F$195-'Indicator Data'!BS182)/(F$195-F$194)*10)),1))</f>
        <v>7.1</v>
      </c>
      <c r="G179" s="73">
        <f t="shared" si="25"/>
        <v>7.6</v>
      </c>
      <c r="H179" s="74">
        <f t="shared" si="26"/>
        <v>7.6</v>
      </c>
      <c r="I179" s="72">
        <f>IF('Indicator Data'!BV182="No data","x",ROUND(IF('Indicator Data'!BV182^2&gt;I$195,0,IF('Indicator Data'!BV182^2&lt;I$194,10,(I$195-'Indicator Data'!BV182^2)/(I$195-I$194)*10)),1))</f>
        <v>0.1</v>
      </c>
      <c r="J179" s="72">
        <f>IF(OR('Indicator Data'!BU182=0,'Indicator Data'!BU182="No data"),"x",ROUND(IF('Indicator Data'!BU182&gt;J$195,0,IF('Indicator Data'!BU182&lt;J$194,10,(J$195-'Indicator Data'!BU182)/(J$195-J$194)*10)),1))</f>
        <v>0</v>
      </c>
      <c r="K179" s="72">
        <f>IF('Indicator Data'!BW182="No data","x",ROUND(IF('Indicator Data'!BW182&gt;K$195,0,IF('Indicator Data'!BW182&lt;K$194,10,(K$195-'Indicator Data'!BW182)/(K$195-K$194)*10)),1))</f>
        <v>7.9</v>
      </c>
      <c r="L179" s="72">
        <f>IF('Indicator Data'!BX182="No data","x",ROUND(IF('Indicator Data'!BX182&gt;L$195,0,IF('Indicator Data'!BX182&lt;L$194,10,(L$195-'Indicator Data'!BX182)/(L$195-L$194)*10)),1))</f>
        <v>1.9</v>
      </c>
      <c r="M179" s="73">
        <f t="shared" si="27"/>
        <v>2.5</v>
      </c>
      <c r="N179" s="115">
        <f>IF('Indicator Data'!BY182="No data","x",'Indicator Data'!BY182/'Indicator Data'!CL182*100)</f>
        <v>4.2559530142787221</v>
      </c>
      <c r="O179" s="72">
        <f t="shared" si="28"/>
        <v>9.6999999999999993</v>
      </c>
      <c r="P179" s="72">
        <f>IF('Indicator Data'!BZ182="No data","x",ROUND(IF('Indicator Data'!BZ182&gt;P$195,0,IF('Indicator Data'!BZ182&lt;P$194,10,(P$195-'Indicator Data'!BZ182)/(P$195-P$194)*10)),1))</f>
        <v>0.1</v>
      </c>
      <c r="Q179" s="72">
        <f>IF('Indicator Data'!CA182="No data","x",ROUND(IF('Indicator Data'!CA182&gt;Q$195,0,IF('Indicator Data'!CA182&lt;Q$194,10,(Q$195-'Indicator Data'!CA182)/(Q$195-Q$194)*10)),1))</f>
        <v>0.2</v>
      </c>
      <c r="R179" s="73">
        <f t="shared" si="29"/>
        <v>3.3</v>
      </c>
      <c r="S179" s="72">
        <f>IF('Indicator Data'!CB182="No data","x",ROUND(IF('Indicator Data'!CB182&gt;S$195,0,IF('Indicator Data'!CB182&lt;S$194,10,(S$195-'Indicator Data'!CB182)/(S$195-S$194)*10)),1))</f>
        <v>4.4000000000000004</v>
      </c>
      <c r="T179" s="115">
        <f>IF('Indicator Data'!CC182="No data","x",ROUND(IF('Indicator Data'!CC182&gt;T$195,0,IF('Indicator Data'!CC182&lt;T$194,10,(T$195-'Indicator Data'!CC182)/(T$195-T$194)*10)),1))</f>
        <v>0</v>
      </c>
      <c r="U179" s="115">
        <f>IF('Indicator Data'!CD182="No data","x",ROUND(IF('Indicator Data'!CD182&gt;U$195,0,IF('Indicator Data'!CD182&lt;U$194,10,(U$195-'Indicator Data'!CD182)/(U$195-U$194)*10)),1))</f>
        <v>0</v>
      </c>
      <c r="V179" s="115" t="str">
        <f>IF('Indicator Data'!CE182="No data","x",ROUND(IF('Indicator Data'!CE182&gt;V$195,0,IF('Indicator Data'!CE182&lt;V$194,10,(V$195-'Indicator Data'!CE182)/(V$195-V$194)*10)),1))</f>
        <v>x</v>
      </c>
      <c r="W179" s="72">
        <f t="shared" si="30"/>
        <v>0</v>
      </c>
      <c r="X179" s="72">
        <f>IF('Indicator Data'!CF182="No data","x",ROUND(IF('Indicator Data'!CF182&gt;X$195,0,IF('Indicator Data'!CF182&lt;X$194,10,(X$195-'Indicator Data'!CF182)/(X$195-X$194)*10)),1))</f>
        <v>6.4</v>
      </c>
      <c r="Y179" s="72">
        <f>IF('Indicator Data'!CG182="No data","x",ROUND(IF('Indicator Data'!CG182&gt;Y$195,10,IF('Indicator Data'!CG182&lt;Y$194,0,10-(Y$195-'Indicator Data'!CG182)/(Y$195-Y$194)*10)),1))</f>
        <v>0.1</v>
      </c>
      <c r="Z179" s="73">
        <f t="shared" si="31"/>
        <v>2.7</v>
      </c>
      <c r="AA179" s="74">
        <f t="shared" si="32"/>
        <v>2.8</v>
      </c>
      <c r="AB179" s="177">
        <f>IF('Indicator Data'!CH182="No data","x",ROUND(IF('Indicator Data'!CH182&gt;AB$195,0,IF('Indicator Data'!CH182&lt;AB$194,10,(AB$195-'Indicator Data'!CH182)/(AB$195-AB$194)*10)),1))</f>
        <v>3.3</v>
      </c>
    </row>
    <row r="180" spans="1:28" s="2" customFormat="1" x14ac:dyDescent="0.3">
      <c r="A180" s="98" t="str">
        <f>'Indicator Data'!A183</f>
        <v>Tuvalu</v>
      </c>
      <c r="B180" s="27" t="str">
        <f>'Indicator Data'!B183</f>
        <v>TUV</v>
      </c>
      <c r="C180" s="72" t="str">
        <f>IF('Indicator Data'!BR183="No data","x",ROUND(IF('Indicator Data'!BR183&gt;C$195,0,IF('Indicator Data'!BR183&lt;C$194,10,(C$195-'Indicator Data'!BR183)/(C$195-C$194)*10)),1))</f>
        <v>x</v>
      </c>
      <c r="D180" s="73" t="str">
        <f t="shared" si="24"/>
        <v>x</v>
      </c>
      <c r="E180" s="72" t="str">
        <f>IF('Indicator Data'!BT183="No data","x",ROUND(IF('Indicator Data'!BT183&gt;E$195,0,IF('Indicator Data'!BT183&lt;E$194,10,(E$195-'Indicator Data'!BT183)/(E$195-E$194)*10)),1))</f>
        <v>x</v>
      </c>
      <c r="F180" s="72">
        <f>IF('Indicator Data'!BS183="No data","x",ROUND(IF('Indicator Data'!BS183&gt;F$195,0,IF('Indicator Data'!BS183&lt;F$194,10,(F$195-'Indicator Data'!BS183)/(F$195-F$194)*10)),1))</f>
        <v>6.4</v>
      </c>
      <c r="G180" s="73">
        <f t="shared" si="25"/>
        <v>6.4</v>
      </c>
      <c r="H180" s="74">
        <f t="shared" si="26"/>
        <v>6.4</v>
      </c>
      <c r="I180" s="72" t="str">
        <f>IF('Indicator Data'!BV183="No data","x",ROUND(IF('Indicator Data'!BV183^2&gt;I$195,0,IF('Indicator Data'!BV183^2&lt;I$194,10,(I$195-'Indicator Data'!BV183^2)/(I$195-I$194)*10)),1))</f>
        <v>x</v>
      </c>
      <c r="J180" s="72">
        <f>IF(OR('Indicator Data'!BU183=0,'Indicator Data'!BU183="No data"),"x",ROUND(IF('Indicator Data'!BU183&gt;J$195,0,IF('Indicator Data'!BU183&lt;J$194,10,(J$195-'Indicator Data'!BU183)/(J$195-J$194)*10)),1))</f>
        <v>0</v>
      </c>
      <c r="K180" s="72">
        <f>IF('Indicator Data'!BW183="No data","x",ROUND(IF('Indicator Data'!BW183&gt;K$195,0,IF('Indicator Data'!BW183&lt;K$194,10,(K$195-'Indicator Data'!BW183)/(K$195-K$194)*10)),1))</f>
        <v>5.0999999999999996</v>
      </c>
      <c r="L180" s="72">
        <f>IF('Indicator Data'!BX183="No data","x",ROUND(IF('Indicator Data'!BX183&gt;L$195,0,IF('Indicator Data'!BX183&lt;L$194,10,(L$195-'Indicator Data'!BX183)/(L$195-L$194)*10)),1))</f>
        <v>6.6</v>
      </c>
      <c r="M180" s="73">
        <f t="shared" si="27"/>
        <v>3.9</v>
      </c>
      <c r="N180" s="115">
        <f>IF('Indicator Data'!BY183="No data","x",'Indicator Data'!BY183/'Indicator Data'!CL183*100)</f>
        <v>156.66666666666666</v>
      </c>
      <c r="O180" s="72">
        <f t="shared" si="28"/>
        <v>0</v>
      </c>
      <c r="P180" s="72">
        <f>IF('Indicator Data'!BZ183="No data","x",ROUND(IF('Indicator Data'!BZ183&gt;P$195,0,IF('Indicator Data'!BZ183&lt;P$194,10,(P$195-'Indicator Data'!BZ183)/(P$195-P$194)*10)),1))</f>
        <v>1.8</v>
      </c>
      <c r="Q180" s="72">
        <f>IF('Indicator Data'!CA183="No data","x",ROUND(IF('Indicator Data'!CA183&gt;Q$195,0,IF('Indicator Data'!CA183&lt;Q$194,10,(Q$195-'Indicator Data'!CA183)/(Q$195-Q$194)*10)),1))</f>
        <v>0.1</v>
      </c>
      <c r="R180" s="73">
        <f t="shared" si="29"/>
        <v>0.6</v>
      </c>
      <c r="S180" s="72">
        <f>IF('Indicator Data'!CB183="No data","x",ROUND(IF('Indicator Data'!CB183&gt;S$195,0,IF('Indicator Data'!CB183&lt;S$194,10,(S$195-'Indicator Data'!CB183)/(S$195-S$194)*10)),1))</f>
        <v>7.7</v>
      </c>
      <c r="T180" s="115">
        <f>IF('Indicator Data'!CC183="No data","x",ROUND(IF('Indicator Data'!CC183&gt;T$195,0,IF('Indicator Data'!CC183&lt;T$194,10,(T$195-'Indicator Data'!CC183)/(T$195-T$194)*10)),1))</f>
        <v>0.5</v>
      </c>
      <c r="U180" s="115">
        <f>IF('Indicator Data'!CD183="No data","x",ROUND(IF('Indicator Data'!CD183&gt;U$195,0,IF('Indicator Data'!CD183&lt;U$194,10,(U$195-'Indicator Data'!CD183)/(U$195-U$194)*10)),1))</f>
        <v>0.8</v>
      </c>
      <c r="V180" s="115" t="str">
        <f>IF('Indicator Data'!CE183="No data","x",ROUND(IF('Indicator Data'!CE183&gt;V$195,0,IF('Indicator Data'!CE183&lt;V$194,10,(V$195-'Indicator Data'!CE183)/(V$195-V$194)*10)),1))</f>
        <v>x</v>
      </c>
      <c r="W180" s="72">
        <f t="shared" si="30"/>
        <v>0.65</v>
      </c>
      <c r="X180" s="72">
        <f>IF('Indicator Data'!CF183="No data","x",ROUND(IF('Indicator Data'!CF183&gt;X$195,0,IF('Indicator Data'!CF183&lt;X$194,10,(X$195-'Indicator Data'!CF183)/(X$195-X$194)*10)),1))</f>
        <v>8.1</v>
      </c>
      <c r="Y180" s="72" t="str">
        <f>IF('Indicator Data'!CG183="No data","x",ROUND(IF('Indicator Data'!CG183&gt;Y$195,10,IF('Indicator Data'!CG183&lt;Y$194,0,10-(Y$195-'Indicator Data'!CG183)/(Y$195-Y$194)*10)),1))</f>
        <v>x</v>
      </c>
      <c r="Z180" s="73">
        <f t="shared" si="31"/>
        <v>5.5</v>
      </c>
      <c r="AA180" s="74">
        <f t="shared" si="32"/>
        <v>3.3</v>
      </c>
      <c r="AB180" s="177">
        <f>IF('Indicator Data'!CH183="No data","x",ROUND(IF('Indicator Data'!CH183&gt;AB$195,0,IF('Indicator Data'!CH183&lt;AB$194,10,(AB$195-'Indicator Data'!CH183)/(AB$195-AB$194)*10)),1))</f>
        <v>4.5999999999999996</v>
      </c>
    </row>
    <row r="181" spans="1:28" s="2" customFormat="1" x14ac:dyDescent="0.3">
      <c r="A181" s="98" t="str">
        <f>'Indicator Data'!A184</f>
        <v>Uganda</v>
      </c>
      <c r="B181" s="27" t="str">
        <f>'Indicator Data'!B184</f>
        <v>UGA</v>
      </c>
      <c r="C181" s="72" t="str">
        <f>IF('Indicator Data'!BR184="No data","x",ROUND(IF('Indicator Data'!BR184&gt;C$195,0,IF('Indicator Data'!BR184&lt;C$194,10,(C$195-'Indicator Data'!BR184)/(C$195-C$194)*10)),1))</f>
        <v>x</v>
      </c>
      <c r="D181" s="73" t="str">
        <f t="shared" si="24"/>
        <v>x</v>
      </c>
      <c r="E181" s="72">
        <f>IF('Indicator Data'!BT184="No data","x",ROUND(IF('Indicator Data'!BT184&gt;E$195,0,IF('Indicator Data'!BT184&lt;E$194,10,(E$195-'Indicator Data'!BT184)/(E$195-E$194)*10)),1))</f>
        <v>7.2</v>
      </c>
      <c r="F181" s="72">
        <f>IF('Indicator Data'!BS184="No data","x",ROUND(IF('Indicator Data'!BS184&gt;F$195,0,IF('Indicator Data'!BS184&lt;F$194,10,(F$195-'Indicator Data'!BS184)/(F$195-F$194)*10)),1))</f>
        <v>6.2</v>
      </c>
      <c r="G181" s="73">
        <f t="shared" si="25"/>
        <v>6.7</v>
      </c>
      <c r="H181" s="74">
        <f t="shared" si="26"/>
        <v>6.7</v>
      </c>
      <c r="I181" s="72">
        <f>IF('Indicator Data'!BV184="No data","x",ROUND(IF('Indicator Data'!BV184^2&gt;I$195,0,IF('Indicator Data'!BV184^2&lt;I$194,10,(I$195-'Indicator Data'!BV184^2)/(I$195-I$194)*10)),1))</f>
        <v>4.5999999999999996</v>
      </c>
      <c r="J181" s="72">
        <f>IF(OR('Indicator Data'!BU184=0,'Indicator Data'!BU184="No data"),"x",ROUND(IF('Indicator Data'!BU184&gt;J$195,0,IF('Indicator Data'!BU184&lt;J$194,10,(J$195-'Indicator Data'!BU184)/(J$195-J$194)*10)),1))</f>
        <v>7.8</v>
      </c>
      <c r="K181" s="72">
        <f>IF('Indicator Data'!BW184="No data","x",ROUND(IF('Indicator Data'!BW184&gt;K$195,0,IF('Indicator Data'!BW184&lt;K$194,10,(K$195-'Indicator Data'!BW184)/(K$195-K$194)*10)),1))</f>
        <v>7.6</v>
      </c>
      <c r="L181" s="72">
        <f>IF('Indicator Data'!BX184="No data","x",ROUND(IF('Indicator Data'!BX184&gt;L$195,0,IF('Indicator Data'!BX184&lt;L$194,10,(L$195-'Indicator Data'!BX184)/(L$195-L$194)*10)),1))</f>
        <v>7.3</v>
      </c>
      <c r="M181" s="73">
        <f t="shared" si="27"/>
        <v>6.8</v>
      </c>
      <c r="N181" s="115">
        <f>IF('Indicator Data'!BY184="No data","x",'Indicator Data'!BY184/'Indicator Data'!CL184*100)</f>
        <v>23.021870777238377</v>
      </c>
      <c r="O181" s="72">
        <f t="shared" si="28"/>
        <v>7.8</v>
      </c>
      <c r="P181" s="72">
        <f>IF('Indicator Data'!BZ184="No data","x",ROUND(IF('Indicator Data'!BZ184&gt;P$195,0,IF('Indicator Data'!BZ184&lt;P$194,10,(P$195-'Indicator Data'!BZ184)/(P$195-P$194)*10)),1))</f>
        <v>9.1</v>
      </c>
      <c r="Q181" s="72">
        <f>IF('Indicator Data'!CA184="No data","x",ROUND(IF('Indicator Data'!CA184&gt;Q$195,0,IF('Indicator Data'!CA184&lt;Q$194,10,(Q$195-'Indicator Data'!CA184)/(Q$195-Q$194)*10)),1))</f>
        <v>10</v>
      </c>
      <c r="R181" s="73">
        <f t="shared" si="29"/>
        <v>9</v>
      </c>
      <c r="S181" s="72">
        <f>IF('Indicator Data'!CB184="No data","x",ROUND(IF('Indicator Data'!CB184&gt;S$195,0,IF('Indicator Data'!CB184&lt;S$194,10,(S$195-'Indicator Data'!CB184)/(S$195-S$194)*10)),1))</f>
        <v>9.8000000000000007</v>
      </c>
      <c r="T181" s="115">
        <f>IF('Indicator Data'!CC184="No data","x",ROUND(IF('Indicator Data'!CC184&gt;T$195,0,IF('Indicator Data'!CC184&lt;T$194,10,(T$195-'Indicator Data'!CC184)/(T$195-T$194)*10)),1))</f>
        <v>2.4</v>
      </c>
      <c r="U181" s="115" t="str">
        <f>IF('Indicator Data'!CD184="No data","x",ROUND(IF('Indicator Data'!CD184&gt;U$195,0,IF('Indicator Data'!CD184&lt;U$194,10,(U$195-'Indicator Data'!CD184)/(U$195-U$194)*10)),1))</f>
        <v>x</v>
      </c>
      <c r="V181" s="115">
        <f>IF('Indicator Data'!CE184="No data","x",ROUND(IF('Indicator Data'!CE184&gt;V$195,0,IF('Indicator Data'!CE184&lt;V$194,10,(V$195-'Indicator Data'!CE184)/(V$195-V$194)*10)),1))</f>
        <v>3.1</v>
      </c>
      <c r="W181" s="72">
        <f t="shared" si="30"/>
        <v>2.75</v>
      </c>
      <c r="X181" s="72">
        <f>IF('Indicator Data'!CF184="No data","x",ROUND(IF('Indicator Data'!CF184&gt;X$195,0,IF('Indicator Data'!CF184&lt;X$194,10,(X$195-'Indicator Data'!CF184)/(X$195-X$194)*10)),1))</f>
        <v>9.8000000000000007</v>
      </c>
      <c r="Y181" s="72">
        <f>IF('Indicator Data'!CG184="No data","x",ROUND(IF('Indicator Data'!CG184&gt;Y$195,10,IF('Indicator Data'!CG184&lt;Y$194,0,10-(Y$195-'Indicator Data'!CG184)/(Y$195-Y$194)*10)),1))</f>
        <v>4.2</v>
      </c>
      <c r="Z181" s="73">
        <f t="shared" si="31"/>
        <v>6.6</v>
      </c>
      <c r="AA181" s="74">
        <f t="shared" si="32"/>
        <v>7.5</v>
      </c>
      <c r="AB181" s="177">
        <f>IF('Indicator Data'!CH184="No data","x",ROUND(IF('Indicator Data'!CH184&gt;AB$195,0,IF('Indicator Data'!CH184&lt;AB$194,10,(AB$195-'Indicator Data'!CH184)/(AB$195-AB$194)*10)),1))</f>
        <v>4.9000000000000004</v>
      </c>
    </row>
    <row r="182" spans="1:28" s="2" customFormat="1" x14ac:dyDescent="0.3">
      <c r="A182" s="98" t="str">
        <f>'Indicator Data'!A185</f>
        <v>Ukraine</v>
      </c>
      <c r="B182" s="27" t="str">
        <f>'Indicator Data'!B185</f>
        <v>UKR</v>
      </c>
      <c r="C182" s="72" t="str">
        <f>IF('Indicator Data'!BR185="No data","x",ROUND(IF('Indicator Data'!BR185&gt;C$195,0,IF('Indicator Data'!BR185&lt;C$194,10,(C$195-'Indicator Data'!BR185)/(C$195-C$194)*10)),1))</f>
        <v>x</v>
      </c>
      <c r="D182" s="73" t="str">
        <f t="shared" si="24"/>
        <v>x</v>
      </c>
      <c r="E182" s="72">
        <f>IF('Indicator Data'!BT185="No data","x",ROUND(IF('Indicator Data'!BT185&gt;E$195,0,IF('Indicator Data'!BT185&lt;E$194,10,(E$195-'Indicator Data'!BT185)/(E$195-E$194)*10)),1))</f>
        <v>7</v>
      </c>
      <c r="F182" s="72">
        <f>IF('Indicator Data'!BS185="No data","x",ROUND(IF('Indicator Data'!BS185&gt;F$195,0,IF('Indicator Data'!BS185&lt;F$194,10,(F$195-'Indicator Data'!BS185)/(F$195-F$194)*10)),1))</f>
        <v>5.8</v>
      </c>
      <c r="G182" s="73">
        <f t="shared" si="25"/>
        <v>6.4</v>
      </c>
      <c r="H182" s="74">
        <f t="shared" si="26"/>
        <v>6.4</v>
      </c>
      <c r="I182" s="72">
        <f>IF('Indicator Data'!BV185="No data","x",ROUND(IF('Indicator Data'!BV185^2&gt;I$195,0,IF('Indicator Data'!BV185^2&lt;I$194,10,(I$195-'Indicator Data'!BV185^2)/(I$195-I$194)*10)),1))</f>
        <v>0</v>
      </c>
      <c r="J182" s="72">
        <f>IF(OR('Indicator Data'!BU185=0,'Indicator Data'!BU185="No data"),"x",ROUND(IF('Indicator Data'!BU185&gt;J$195,0,IF('Indicator Data'!BU185&lt;J$194,10,(J$195-'Indicator Data'!BU185)/(J$195-J$194)*10)),1))</f>
        <v>0</v>
      </c>
      <c r="K182" s="72">
        <f>IF('Indicator Data'!BW185="No data","x",ROUND(IF('Indicator Data'!BW185&gt;K$195,0,IF('Indicator Data'!BW185&lt;K$194,10,(K$195-'Indicator Data'!BW185)/(K$195-K$194)*10)),1))</f>
        <v>3.7</v>
      </c>
      <c r="L182" s="72">
        <f>IF('Indicator Data'!BX185="No data","x",ROUND(IF('Indicator Data'!BX185&gt;L$195,0,IF('Indicator Data'!BX185&lt;L$194,10,(L$195-'Indicator Data'!BX185)/(L$195-L$194)*10)),1))</f>
        <v>3.7</v>
      </c>
      <c r="M182" s="73">
        <f t="shared" si="27"/>
        <v>1.9</v>
      </c>
      <c r="N182" s="115">
        <f>IF('Indicator Data'!BY185="No data","x",'Indicator Data'!BY185/'Indicator Data'!CL185*100)</f>
        <v>74.224953393633925</v>
      </c>
      <c r="O182" s="72">
        <f t="shared" si="28"/>
        <v>2.6</v>
      </c>
      <c r="P182" s="72">
        <f>IF('Indicator Data'!BZ185="No data","x",ROUND(IF('Indicator Data'!BZ185&gt;P$195,0,IF('Indicator Data'!BZ185&lt;P$194,10,(P$195-'Indicator Data'!BZ185)/(P$195-P$194)*10)),1))</f>
        <v>0.4</v>
      </c>
      <c r="Q182" s="72">
        <f>IF('Indicator Data'!CA185="No data","x",ROUND(IF('Indicator Data'!CA185&gt;Q$195,0,IF('Indicator Data'!CA185&lt;Q$194,10,(Q$195-'Indicator Data'!CA185)/(Q$195-Q$194)*10)),1))</f>
        <v>1.2</v>
      </c>
      <c r="R182" s="73">
        <f t="shared" si="29"/>
        <v>1.4</v>
      </c>
      <c r="S182" s="72">
        <f>IF('Indicator Data'!CB185="No data","x",ROUND(IF('Indicator Data'!CB185&gt;S$195,0,IF('Indicator Data'!CB185&lt;S$194,10,(S$195-'Indicator Data'!CB185)/(S$195-S$194)*10)),1))</f>
        <v>2.5</v>
      </c>
      <c r="T182" s="115">
        <f>IF('Indicator Data'!CC185="No data","x",ROUND(IF('Indicator Data'!CC185&gt;T$195,0,IF('Indicator Data'!CC185&lt;T$194,10,(T$195-'Indicator Data'!CC185)/(T$195-T$194)*10)),1))</f>
        <v>8.3000000000000007</v>
      </c>
      <c r="U182" s="115">
        <f>IF('Indicator Data'!CD185="No data","x",ROUND(IF('Indicator Data'!CD185&gt;U$195,0,IF('Indicator Data'!CD185&lt;U$194,10,(U$195-'Indicator Data'!CD185)/(U$195-U$194)*10)),1))</f>
        <v>2.5</v>
      </c>
      <c r="V182" s="115" t="str">
        <f>IF('Indicator Data'!CE185="No data","x",ROUND(IF('Indicator Data'!CE185&gt;V$195,0,IF('Indicator Data'!CE185&lt;V$194,10,(V$195-'Indicator Data'!CE185)/(V$195-V$194)*10)),1))</f>
        <v>x</v>
      </c>
      <c r="W182" s="72">
        <f t="shared" si="30"/>
        <v>5.4</v>
      </c>
      <c r="X182" s="72">
        <f>IF('Indicator Data'!CF185="No data","x",ROUND(IF('Indicator Data'!CF185&gt;X$195,0,IF('Indicator Data'!CF185&lt;X$194,10,(X$195-'Indicator Data'!CF185)/(X$195-X$194)*10)),1))</f>
        <v>8.4</v>
      </c>
      <c r="Y182" s="72">
        <f>IF('Indicator Data'!CG185="No data","x",ROUND(IF('Indicator Data'!CG185&gt;Y$195,10,IF('Indicator Data'!CG185&lt;Y$194,0,10-(Y$195-'Indicator Data'!CG185)/(Y$195-Y$194)*10)),1))</f>
        <v>0.2</v>
      </c>
      <c r="Z182" s="73">
        <f t="shared" si="31"/>
        <v>4.0999999999999996</v>
      </c>
      <c r="AA182" s="74">
        <f t="shared" si="32"/>
        <v>2.5</v>
      </c>
      <c r="AB182" s="177">
        <f>IF('Indicator Data'!CH185="No data","x",ROUND(IF('Indicator Data'!CH185&gt;AB$195,0,IF('Indicator Data'!CH185&lt;AB$194,10,(AB$195-'Indicator Data'!CH185)/(AB$195-AB$194)*10)),1))</f>
        <v>2.5</v>
      </c>
    </row>
    <row r="183" spans="1:28" s="2" customFormat="1" x14ac:dyDescent="0.3">
      <c r="A183" s="98" t="str">
        <f>'Indicator Data'!A186</f>
        <v>United Arab Emirates</v>
      </c>
      <c r="B183" s="27" t="str">
        <f>'Indicator Data'!B186</f>
        <v>ARE</v>
      </c>
      <c r="C183" s="72">
        <f>IF('Indicator Data'!BR186="No data","x",ROUND(IF('Indicator Data'!BR186&gt;C$195,0,IF('Indicator Data'!BR186&lt;C$194,10,(C$195-'Indicator Data'!BR186)/(C$195-C$194)*10)),1))</f>
        <v>2.1</v>
      </c>
      <c r="D183" s="73">
        <f t="shared" si="24"/>
        <v>2.1</v>
      </c>
      <c r="E183" s="72">
        <f>IF('Indicator Data'!BT186="No data","x",ROUND(IF('Indicator Data'!BT186&gt;E$195,0,IF('Indicator Data'!BT186&lt;E$194,10,(E$195-'Indicator Data'!BT186)/(E$195-E$194)*10)),1))</f>
        <v>2.9</v>
      </c>
      <c r="F183" s="72">
        <f>IF('Indicator Data'!BS186="No data","x",ROUND(IF('Indicator Data'!BS186&gt;F$195,0,IF('Indicator Data'!BS186&lt;F$194,10,(F$195-'Indicator Data'!BS186)/(F$195-F$194)*10)),1))</f>
        <v>2.1</v>
      </c>
      <c r="G183" s="73">
        <f t="shared" si="25"/>
        <v>2.5</v>
      </c>
      <c r="H183" s="74">
        <f t="shared" si="26"/>
        <v>2.2999999999999998</v>
      </c>
      <c r="I183" s="72" t="str">
        <f>IF('Indicator Data'!BV186="No data","x",ROUND(IF('Indicator Data'!BV186^2&gt;I$195,0,IF('Indicator Data'!BV186^2&lt;I$194,10,(I$195-'Indicator Data'!BV186^2)/(I$195-I$194)*10)),1))</f>
        <v>x</v>
      </c>
      <c r="J183" s="72">
        <f>IF(OR('Indicator Data'!BU186=0,'Indicator Data'!BU186="No data"),"x",ROUND(IF('Indicator Data'!BU186&gt;J$195,0,IF('Indicator Data'!BU186&lt;J$194,10,(J$195-'Indicator Data'!BU186)/(J$195-J$194)*10)),1))</f>
        <v>0</v>
      </c>
      <c r="K183" s="72">
        <f>IF('Indicator Data'!BW186="No data","x",ROUND(IF('Indicator Data'!BW186&gt;K$195,0,IF('Indicator Data'!BW186&lt;K$194,10,(K$195-'Indicator Data'!BW186)/(K$195-K$194)*10)),1))</f>
        <v>0.2</v>
      </c>
      <c r="L183" s="72">
        <f>IF('Indicator Data'!BX186="No data","x",ROUND(IF('Indicator Data'!BX186&gt;L$195,0,IF('Indicator Data'!BX186&lt;L$194,10,(L$195-'Indicator Data'!BX186)/(L$195-L$194)*10)),1))</f>
        <v>0</v>
      </c>
      <c r="M183" s="73">
        <f t="shared" si="27"/>
        <v>0.1</v>
      </c>
      <c r="N183" s="115">
        <f>IF('Indicator Data'!BY186="No data","x",'Indicator Data'!BY186/'Indicator Data'!CL186*100)</f>
        <v>47.846889952153113</v>
      </c>
      <c r="O183" s="72">
        <f t="shared" si="28"/>
        <v>5.3</v>
      </c>
      <c r="P183" s="72">
        <f>IF('Indicator Data'!BZ186="No data","x",ROUND(IF('Indicator Data'!BZ186&gt;P$195,0,IF('Indicator Data'!BZ186&lt;P$194,10,(P$195-'Indicator Data'!BZ186)/(P$195-P$194)*10)),1))</f>
        <v>0.2</v>
      </c>
      <c r="Q183" s="72">
        <f>IF('Indicator Data'!CA186="No data","x",ROUND(IF('Indicator Data'!CA186&gt;Q$195,0,IF('Indicator Data'!CA186&lt;Q$194,10,(Q$195-'Indicator Data'!CA186)/(Q$195-Q$194)*10)),1))</f>
        <v>0.4</v>
      </c>
      <c r="R183" s="73">
        <f t="shared" si="29"/>
        <v>2</v>
      </c>
      <c r="S183" s="72">
        <f>IF('Indicator Data'!CB186="No data","x",ROUND(IF('Indicator Data'!CB186&gt;S$195,0,IF('Indicator Data'!CB186&lt;S$194,10,(S$195-'Indicator Data'!CB186)/(S$195-S$194)*10)),1))</f>
        <v>4</v>
      </c>
      <c r="T183" s="115">
        <f>IF('Indicator Data'!CC186="No data","x",ROUND(IF('Indicator Data'!CC186&gt;T$195,0,IF('Indicator Data'!CC186&lt;T$194,10,(T$195-'Indicator Data'!CC186)/(T$195-T$194)*10)),1))</f>
        <v>0.3</v>
      </c>
      <c r="U183" s="115">
        <f>IF('Indicator Data'!CD186="No data","x",ROUND(IF('Indicator Data'!CD186&gt;U$195,0,IF('Indicator Data'!CD186&lt;U$194,10,(U$195-'Indicator Data'!CD186)/(U$195-U$194)*10)),1))</f>
        <v>0</v>
      </c>
      <c r="V183" s="115">
        <f>IF('Indicator Data'!CE186="No data","x",ROUND(IF('Indicator Data'!CE186&gt;V$195,0,IF('Indicator Data'!CE186&lt;V$194,10,(V$195-'Indicator Data'!CE186)/(V$195-V$194)*10)),1))</f>
        <v>0.5</v>
      </c>
      <c r="W183" s="72">
        <f t="shared" si="30"/>
        <v>0.26666666666666666</v>
      </c>
      <c r="X183" s="72">
        <f>IF('Indicator Data'!CF186="No data","x",ROUND(IF('Indicator Data'!CF186&gt;X$195,0,IF('Indicator Data'!CF186&lt;X$194,10,(X$195-'Indicator Data'!CF186)/(X$195-X$194)*10)),1))</f>
        <v>1.5</v>
      </c>
      <c r="Y183" s="72">
        <f>IF('Indicator Data'!CG186="No data","x",ROUND(IF('Indicator Data'!CG186&gt;Y$195,10,IF('Indicator Data'!CG186&lt;Y$194,0,10-(Y$195-'Indicator Data'!CG186)/(Y$195-Y$194)*10)),1))</f>
        <v>0</v>
      </c>
      <c r="Z183" s="73">
        <f t="shared" si="31"/>
        <v>1.4</v>
      </c>
      <c r="AA183" s="74">
        <f t="shared" si="32"/>
        <v>1.2</v>
      </c>
      <c r="AB183" s="177">
        <f>IF('Indicator Data'!CH186="No data","x",ROUND(IF('Indicator Data'!CH186&gt;AB$195,0,IF('Indicator Data'!CH186&lt;AB$194,10,(AB$195-'Indicator Data'!CH186)/(AB$195-AB$194)*10)),1))</f>
        <v>0.5</v>
      </c>
    </row>
    <row r="184" spans="1:28" s="2" customFormat="1" x14ac:dyDescent="0.3">
      <c r="A184" s="98" t="str">
        <f>'Indicator Data'!A187</f>
        <v>United Kingdom</v>
      </c>
      <c r="B184" s="27" t="str">
        <f>'Indicator Data'!B187</f>
        <v>GBR</v>
      </c>
      <c r="C184" s="72">
        <f>IF('Indicator Data'!BR187="No data","x",ROUND(IF('Indicator Data'!BR187&gt;C$195,0,IF('Indicator Data'!BR187&lt;C$194,10,(C$195-'Indicator Data'!BR187)/(C$195-C$194)*10)),1))</f>
        <v>2.1</v>
      </c>
      <c r="D184" s="73">
        <f t="shared" si="24"/>
        <v>2.1</v>
      </c>
      <c r="E184" s="72">
        <f>IF('Indicator Data'!BT187="No data","x",ROUND(IF('Indicator Data'!BT187&gt;E$195,0,IF('Indicator Data'!BT187&lt;E$194,10,(E$195-'Indicator Data'!BT187)/(E$195-E$194)*10)),1))</f>
        <v>2.2999999999999998</v>
      </c>
      <c r="F184" s="72">
        <f>IF('Indicator Data'!BS187="No data","x",ROUND(IF('Indicator Data'!BS187&gt;F$195,0,IF('Indicator Data'!BS187&lt;F$194,10,(F$195-'Indicator Data'!BS187)/(F$195-F$194)*10)),1))</f>
        <v>2.2999999999999998</v>
      </c>
      <c r="G184" s="73">
        <f t="shared" si="25"/>
        <v>2.2999999999999998</v>
      </c>
      <c r="H184" s="74">
        <f t="shared" si="26"/>
        <v>2.2000000000000002</v>
      </c>
      <c r="I184" s="72" t="str">
        <f>IF('Indicator Data'!BV187="No data","x",ROUND(IF('Indicator Data'!BV187^2&gt;I$195,0,IF('Indicator Data'!BV187^2&lt;I$194,10,(I$195-'Indicator Data'!BV187^2)/(I$195-I$194)*10)),1))</f>
        <v>x</v>
      </c>
      <c r="J184" s="72">
        <f>IF(OR('Indicator Data'!BU187=0,'Indicator Data'!BU187="No data"),"x",ROUND(IF('Indicator Data'!BU187&gt;J$195,0,IF('Indicator Data'!BU187&lt;J$194,10,(J$195-'Indicator Data'!BU187)/(J$195-J$194)*10)),1))</f>
        <v>0</v>
      </c>
      <c r="K184" s="72">
        <f>IF('Indicator Data'!BW187="No data","x",ROUND(IF('Indicator Data'!BW187&gt;K$195,0,IF('Indicator Data'!BW187&lt;K$194,10,(K$195-'Indicator Data'!BW187)/(K$195-K$194)*10)),1))</f>
        <v>0.5</v>
      </c>
      <c r="L184" s="72">
        <f>IF('Indicator Data'!BX187="No data","x",ROUND(IF('Indicator Data'!BX187&gt;L$195,0,IF('Indicator Data'!BX187&lt;L$194,10,(L$195-'Indicator Data'!BX187)/(L$195-L$194)*10)),1))</f>
        <v>4.2</v>
      </c>
      <c r="M184" s="73">
        <f t="shared" si="27"/>
        <v>1.6</v>
      </c>
      <c r="N184" s="115">
        <f>IF('Indicator Data'!BY187="No data","x",'Indicator Data'!BY187/'Indicator Data'!CL187*100)</f>
        <v>268.67275658248258</v>
      </c>
      <c r="O184" s="72">
        <f t="shared" si="28"/>
        <v>0</v>
      </c>
      <c r="P184" s="72">
        <f>IF('Indicator Data'!BZ187="No data","x",ROUND(IF('Indicator Data'!BZ187&gt;P$195,0,IF('Indicator Data'!BZ187&lt;P$194,10,(P$195-'Indicator Data'!BZ187)/(P$195-P$194)*10)),1))</f>
        <v>0.1</v>
      </c>
      <c r="Q184" s="72">
        <f>IF('Indicator Data'!CA187="No data","x",ROUND(IF('Indicator Data'!CA187&gt;Q$195,0,IF('Indicator Data'!CA187&lt;Q$194,10,(Q$195-'Indicator Data'!CA187)/(Q$195-Q$194)*10)),1))</f>
        <v>0</v>
      </c>
      <c r="R184" s="73">
        <f t="shared" si="29"/>
        <v>0</v>
      </c>
      <c r="S184" s="72">
        <f>IF('Indicator Data'!CB187="No data","x",ROUND(IF('Indicator Data'!CB187&gt;S$195,0,IF('Indicator Data'!CB187&lt;S$194,10,(S$195-'Indicator Data'!CB187)/(S$195-S$194)*10)),1))</f>
        <v>3</v>
      </c>
      <c r="T184" s="115">
        <f>IF('Indicator Data'!CC187="No data","x",ROUND(IF('Indicator Data'!CC187&gt;T$195,0,IF('Indicator Data'!CC187&lt;T$194,10,(T$195-'Indicator Data'!CC187)/(T$195-T$194)*10)),1))</f>
        <v>0.8</v>
      </c>
      <c r="U184" s="115">
        <f>IF('Indicator Data'!CD187="No data","x",ROUND(IF('Indicator Data'!CD187&gt;U$195,0,IF('Indicator Data'!CD187&lt;U$194,10,(U$195-'Indicator Data'!CD187)/(U$195-U$194)*10)),1))</f>
        <v>1.9</v>
      </c>
      <c r="V184" s="115">
        <f>IF('Indicator Data'!CE187="No data","x",ROUND(IF('Indicator Data'!CE187&gt;V$195,0,IF('Indicator Data'!CE187&lt;V$194,10,(V$195-'Indicator Data'!CE187)/(V$195-V$194)*10)),1))</f>
        <v>1.2</v>
      </c>
      <c r="W184" s="72">
        <f t="shared" si="30"/>
        <v>1.3</v>
      </c>
      <c r="X184" s="72">
        <f>IF('Indicator Data'!CF187="No data","x",ROUND(IF('Indicator Data'!CF187&gt;X$195,0,IF('Indicator Data'!CF187&lt;X$194,10,(X$195-'Indicator Data'!CF187)/(X$195-X$194)*10)),1))</f>
        <v>0</v>
      </c>
      <c r="Y184" s="72">
        <f>IF('Indicator Data'!CG187="No data","x",ROUND(IF('Indicator Data'!CG187&gt;Y$195,10,IF('Indicator Data'!CG187&lt;Y$194,0,10-(Y$195-'Indicator Data'!CG187)/(Y$195-Y$194)*10)),1))</f>
        <v>0.1</v>
      </c>
      <c r="Z184" s="73">
        <f t="shared" si="31"/>
        <v>1.1000000000000001</v>
      </c>
      <c r="AA184" s="74">
        <f t="shared" si="32"/>
        <v>0.9</v>
      </c>
      <c r="AB184" s="177">
        <f>IF('Indicator Data'!CH187="No data","x",ROUND(IF('Indicator Data'!CH187&gt;AB$195,0,IF('Indicator Data'!CH187&lt;AB$194,10,(AB$195-'Indicator Data'!CH187)/(AB$195-AB$194)*10)),1))</f>
        <v>0.7</v>
      </c>
    </row>
    <row r="185" spans="1:28" s="2" customFormat="1" x14ac:dyDescent="0.3">
      <c r="A185" s="98" t="str">
        <f>'Indicator Data'!A188</f>
        <v>United States of America</v>
      </c>
      <c r="B185" s="27" t="str">
        <f>'Indicator Data'!B188</f>
        <v>USA</v>
      </c>
      <c r="C185" s="72">
        <f>IF('Indicator Data'!BR188="No data","x",ROUND(IF('Indicator Data'!BR188&gt;C$195,0,IF('Indicator Data'!BR188&lt;C$194,10,(C$195-'Indicator Data'!BR188)/(C$195-C$194)*10)),1))</f>
        <v>3</v>
      </c>
      <c r="D185" s="73">
        <f t="shared" si="24"/>
        <v>3</v>
      </c>
      <c r="E185" s="72">
        <f>IF('Indicator Data'!BT188="No data","x",ROUND(IF('Indicator Data'!BT188&gt;E$195,0,IF('Indicator Data'!BT188&lt;E$194,10,(E$195-'Indicator Data'!BT188)/(E$195-E$194)*10)),1))</f>
        <v>3.1</v>
      </c>
      <c r="F185" s="72">
        <f>IF('Indicator Data'!BS188="No data","x",ROUND(IF('Indicator Data'!BS188&gt;F$195,0,IF('Indicator Data'!BS188&lt;F$194,10,(F$195-'Indicator Data'!BS188)/(F$195-F$194)*10)),1))</f>
        <v>1.8</v>
      </c>
      <c r="G185" s="73">
        <f t="shared" si="25"/>
        <v>2.5</v>
      </c>
      <c r="H185" s="74">
        <f t="shared" si="26"/>
        <v>2.8</v>
      </c>
      <c r="I185" s="72" t="str">
        <f>IF('Indicator Data'!BV188="No data","x",ROUND(IF('Indicator Data'!BV188^2&gt;I$195,0,IF('Indicator Data'!BV188^2&lt;I$194,10,(I$195-'Indicator Data'!BV188^2)/(I$195-I$194)*10)),1))</f>
        <v>x</v>
      </c>
      <c r="J185" s="72">
        <f>IF(OR('Indicator Data'!BU188=0,'Indicator Data'!BU188="No data"),"x",ROUND(IF('Indicator Data'!BU188&gt;J$195,0,IF('Indicator Data'!BU188&lt;J$194,10,(J$195-'Indicator Data'!BU188)/(J$195-J$194)*10)),1))</f>
        <v>0</v>
      </c>
      <c r="K185" s="72">
        <f>IF('Indicator Data'!BW188="No data","x",ROUND(IF('Indicator Data'!BW188&gt;K$195,0,IF('Indicator Data'!BW188&lt;K$194,10,(K$195-'Indicator Data'!BW188)/(K$195-K$194)*10)),1))</f>
        <v>1.3</v>
      </c>
      <c r="L185" s="72">
        <f>IF('Indicator Data'!BX188="No data","x",ROUND(IF('Indicator Data'!BX188&gt;L$195,0,IF('Indicator Data'!BX188&lt;L$194,10,(L$195-'Indicator Data'!BX188)/(L$195-L$194)*10)),1))</f>
        <v>3.6</v>
      </c>
      <c r="M185" s="73">
        <f t="shared" si="27"/>
        <v>1.6</v>
      </c>
      <c r="N185" s="115">
        <f>IF('Indicator Data'!BY188="No data","x",'Indicator Data'!BY188/'Indicator Data'!CL188*100)</f>
        <v>72.151491896075612</v>
      </c>
      <c r="O185" s="72">
        <f t="shared" si="28"/>
        <v>2.8</v>
      </c>
      <c r="P185" s="72">
        <f>IF('Indicator Data'!BZ188="No data","x",ROUND(IF('Indicator Data'!BZ188&gt;P$195,0,IF('Indicator Data'!BZ188&lt;P$194,10,(P$195-'Indicator Data'!BZ188)/(P$195-P$194)*10)),1))</f>
        <v>0</v>
      </c>
      <c r="Q185" s="72">
        <f>IF('Indicator Data'!CA188="No data","x",ROUND(IF('Indicator Data'!CA188&gt;Q$195,0,IF('Indicator Data'!CA188&lt;Q$194,10,(Q$195-'Indicator Data'!CA188)/(Q$195-Q$194)*10)),1))</f>
        <v>0.1</v>
      </c>
      <c r="R185" s="73">
        <f t="shared" si="29"/>
        <v>1</v>
      </c>
      <c r="S185" s="72">
        <f>IF('Indicator Data'!CB188="No data","x",ROUND(IF('Indicator Data'!CB188&gt;S$195,0,IF('Indicator Data'!CB188&lt;S$194,10,(S$195-'Indicator Data'!CB188)/(S$195-S$194)*10)),1))</f>
        <v>3.5</v>
      </c>
      <c r="T185" s="115">
        <f>IF('Indicator Data'!CC188="No data","x",ROUND(IF('Indicator Data'!CC188&gt;T$195,0,IF('Indicator Data'!CC188&lt;T$194,10,(T$195-'Indicator Data'!CC188)/(T$195-T$194)*10)),1))</f>
        <v>0.7</v>
      </c>
      <c r="U185" s="115">
        <f>IF('Indicator Data'!CD188="No data","x",ROUND(IF('Indicator Data'!CD188&gt;U$195,0,IF('Indicator Data'!CD188&lt;U$194,10,(U$195-'Indicator Data'!CD188)/(U$195-U$194)*10)),1))</f>
        <v>0.8</v>
      </c>
      <c r="V185" s="115">
        <f>IF('Indicator Data'!CE188="No data","x",ROUND(IF('Indicator Data'!CE188&gt;V$195,0,IF('Indicator Data'!CE188&lt;V$194,10,(V$195-'Indicator Data'!CE188)/(V$195-V$194)*10)),1))</f>
        <v>1</v>
      </c>
      <c r="W185" s="72">
        <f t="shared" si="30"/>
        <v>0.83333333333333337</v>
      </c>
      <c r="X185" s="72">
        <f>IF('Indicator Data'!CF188="No data","x",ROUND(IF('Indicator Data'!CF188&gt;X$195,0,IF('Indicator Data'!CF188&lt;X$194,10,(X$195-'Indicator Data'!CF188)/(X$195-X$194)*10)),1))</f>
        <v>0</v>
      </c>
      <c r="Y185" s="72">
        <f>IF('Indicator Data'!CG188="No data","x",ROUND(IF('Indicator Data'!CG188&gt;Y$195,10,IF('Indicator Data'!CG188&lt;Y$194,0,10-(Y$195-'Indicator Data'!CG188)/(Y$195-Y$194)*10)),1))</f>
        <v>0.2</v>
      </c>
      <c r="Z185" s="73">
        <f t="shared" si="31"/>
        <v>1.1000000000000001</v>
      </c>
      <c r="AA185" s="74">
        <f t="shared" si="32"/>
        <v>1.2</v>
      </c>
      <c r="AB185" s="177">
        <f>IF('Indicator Data'!CH188="No data","x",ROUND(IF('Indicator Data'!CH188&gt;AB$195,0,IF('Indicator Data'!CH188&lt;AB$194,10,(AB$195-'Indicator Data'!CH188)/(AB$195-AB$194)*10)),1))</f>
        <v>0.9</v>
      </c>
    </row>
    <row r="186" spans="1:28" s="2" customFormat="1" x14ac:dyDescent="0.3">
      <c r="A186" s="98" t="str">
        <f>'Indicator Data'!A189</f>
        <v>Uruguay</v>
      </c>
      <c r="B186" s="27" t="str">
        <f>'Indicator Data'!B189</f>
        <v>URY</v>
      </c>
      <c r="C186" s="72">
        <f>IF('Indicator Data'!BR189="No data","x",ROUND(IF('Indicator Data'!BR189&gt;C$195,0,IF('Indicator Data'!BR189&lt;C$194,10,(C$195-'Indicator Data'!BR189)/(C$195-C$194)*10)),1))</f>
        <v>4</v>
      </c>
      <c r="D186" s="73">
        <f t="shared" si="24"/>
        <v>4</v>
      </c>
      <c r="E186" s="72">
        <f>IF('Indicator Data'!BT189="No data","x",ROUND(IF('Indicator Data'!BT189&gt;E$195,0,IF('Indicator Data'!BT189&lt;E$194,10,(E$195-'Indicator Data'!BT189)/(E$195-E$194)*10)),1))</f>
        <v>2.9</v>
      </c>
      <c r="F186" s="72">
        <f>IF('Indicator Data'!BS189="No data","x",ROUND(IF('Indicator Data'!BS189&gt;F$195,0,IF('Indicator Data'!BS189&lt;F$194,10,(F$195-'Indicator Data'!BS189)/(F$195-F$194)*10)),1))</f>
        <v>3.9</v>
      </c>
      <c r="G186" s="73">
        <f t="shared" si="25"/>
        <v>3.4</v>
      </c>
      <c r="H186" s="74">
        <f t="shared" si="26"/>
        <v>3.7</v>
      </c>
      <c r="I186" s="72">
        <f>IF('Indicator Data'!BV189="No data","x",ROUND(IF('Indicator Data'!BV189^2&gt;I$195,0,IF('Indicator Data'!BV189^2&lt;I$194,10,(I$195-'Indicator Data'!BV189^2)/(I$195-I$194)*10)),1))</f>
        <v>0.3</v>
      </c>
      <c r="J186" s="72">
        <f>IF(OR('Indicator Data'!BU189=0,'Indicator Data'!BU189="No data"),"x",ROUND(IF('Indicator Data'!BU189&gt;J$195,0,IF('Indicator Data'!BU189&lt;J$194,10,(J$195-'Indicator Data'!BU189)/(J$195-J$194)*10)),1))</f>
        <v>0</v>
      </c>
      <c r="K186" s="72">
        <f>IF('Indicator Data'!BW189="No data","x",ROUND(IF('Indicator Data'!BW189&gt;K$195,0,IF('Indicator Data'!BW189&lt;K$194,10,(K$195-'Indicator Data'!BW189)/(K$195-K$194)*10)),1))</f>
        <v>2.5</v>
      </c>
      <c r="L186" s="72">
        <f>IF('Indicator Data'!BX189="No data","x",ROUND(IF('Indicator Data'!BX189&gt;L$195,0,IF('Indicator Data'!BX189&lt;L$194,10,(L$195-'Indicator Data'!BX189)/(L$195-L$194)*10)),1))</f>
        <v>2.6</v>
      </c>
      <c r="M186" s="73">
        <f t="shared" si="27"/>
        <v>1.4</v>
      </c>
      <c r="N186" s="115">
        <f>IF('Indicator Data'!BY189="No data","x",'Indicator Data'!BY189/'Indicator Data'!CL189*100)</f>
        <v>33.139069820591935</v>
      </c>
      <c r="O186" s="72">
        <f t="shared" si="28"/>
        <v>6.8</v>
      </c>
      <c r="P186" s="72">
        <f>IF('Indicator Data'!BZ189="No data","x",ROUND(IF('Indicator Data'!BZ189&gt;P$195,0,IF('Indicator Data'!BZ189&lt;P$194,10,(P$195-'Indicator Data'!BZ189)/(P$195-P$194)*10)),1))</f>
        <v>0.4</v>
      </c>
      <c r="Q186" s="72">
        <f>IF('Indicator Data'!CA189="No data","x",ROUND(IF('Indicator Data'!CA189&gt;Q$195,0,IF('Indicator Data'!CA189&lt;Q$194,10,(Q$195-'Indicator Data'!CA189)/(Q$195-Q$194)*10)),1))</f>
        <v>0.1</v>
      </c>
      <c r="R186" s="73">
        <f t="shared" si="29"/>
        <v>2.4</v>
      </c>
      <c r="S186" s="72">
        <f>IF('Indicator Data'!CB189="No data","x",ROUND(IF('Indicator Data'!CB189&gt;S$195,0,IF('Indicator Data'!CB189&lt;S$194,10,(S$195-'Indicator Data'!CB189)/(S$195-S$194)*10)),1))</f>
        <v>0</v>
      </c>
      <c r="T186" s="115">
        <f>IF('Indicator Data'!CC189="No data","x",ROUND(IF('Indicator Data'!CC189&gt;T$195,0,IF('Indicator Data'!CC189&lt;T$194,10,(T$195-'Indicator Data'!CC189)/(T$195-T$194)*10)),1))</f>
        <v>0.7</v>
      </c>
      <c r="U186" s="115">
        <f>IF('Indicator Data'!CD189="No data","x",ROUND(IF('Indicator Data'!CD189&gt;U$195,0,IF('Indicator Data'!CD189&lt;U$194,10,(U$195-'Indicator Data'!CD189)/(U$195-U$194)*10)),1))</f>
        <v>1.2</v>
      </c>
      <c r="V186" s="115">
        <f>IF('Indicator Data'!CE189="No data","x",ROUND(IF('Indicator Data'!CE189&gt;V$195,0,IF('Indicator Data'!CE189&lt;V$194,10,(V$195-'Indicator Data'!CE189)/(V$195-V$194)*10)),1))</f>
        <v>0.8</v>
      </c>
      <c r="W186" s="72">
        <f t="shared" si="30"/>
        <v>0.9</v>
      </c>
      <c r="X186" s="72">
        <f>IF('Indicator Data'!CF189="No data","x",ROUND(IF('Indicator Data'!CF189&gt;X$195,0,IF('Indicator Data'!CF189&lt;X$194,10,(X$195-'Indicator Data'!CF189)/(X$195-X$194)*10)),1))</f>
        <v>3.5</v>
      </c>
      <c r="Y186" s="72">
        <f>IF('Indicator Data'!CG189="No data","x",ROUND(IF('Indicator Data'!CG189&gt;Y$195,10,IF('Indicator Data'!CG189&lt;Y$194,0,10-(Y$195-'Indicator Data'!CG189)/(Y$195-Y$194)*10)),1))</f>
        <v>0.2</v>
      </c>
      <c r="Z186" s="73">
        <f t="shared" si="31"/>
        <v>1.2</v>
      </c>
      <c r="AA186" s="74">
        <f t="shared" si="32"/>
        <v>1.7</v>
      </c>
      <c r="AB186" s="177">
        <f>IF('Indicator Data'!CH189="No data","x",ROUND(IF('Indicator Data'!CH189&gt;AB$195,0,IF('Indicator Data'!CH189&lt;AB$194,10,(AB$195-'Indicator Data'!CH189)/(AB$195-AB$194)*10)),1))</f>
        <v>1.5</v>
      </c>
    </row>
    <row r="187" spans="1:28" s="2" customFormat="1" x14ac:dyDescent="0.3">
      <c r="A187" s="98" t="str">
        <f>'Indicator Data'!A190</f>
        <v>Uzbekistan</v>
      </c>
      <c r="B187" s="27" t="str">
        <f>'Indicator Data'!B190</f>
        <v>UZB</v>
      </c>
      <c r="C187" s="72">
        <f>IF('Indicator Data'!BR190="No data","x",ROUND(IF('Indicator Data'!BR190&gt;C$195,0,IF('Indicator Data'!BR190&lt;C$194,10,(C$195-'Indicator Data'!BR190)/(C$195-C$194)*10)),1))</f>
        <v>2.6</v>
      </c>
      <c r="D187" s="73">
        <f t="shared" si="24"/>
        <v>2.6</v>
      </c>
      <c r="E187" s="72">
        <f>IF('Indicator Data'!BT190="No data","x",ROUND(IF('Indicator Data'!BT190&gt;E$195,0,IF('Indicator Data'!BT190&lt;E$194,10,(E$195-'Indicator Data'!BT190)/(E$195-E$194)*10)),1))</f>
        <v>7.5</v>
      </c>
      <c r="F187" s="72">
        <f>IF('Indicator Data'!BS190="No data","x",ROUND(IF('Indicator Data'!BS190&gt;F$195,0,IF('Indicator Data'!BS190&lt;F$194,10,(F$195-'Indicator Data'!BS190)/(F$195-F$194)*10)),1))</f>
        <v>6.1</v>
      </c>
      <c r="G187" s="73">
        <f t="shared" si="25"/>
        <v>6.8</v>
      </c>
      <c r="H187" s="74">
        <f t="shared" si="26"/>
        <v>4.7</v>
      </c>
      <c r="I187" s="72">
        <f>IF('Indicator Data'!BV190="No data","x",ROUND(IF('Indicator Data'!BV190^2&gt;I$195,0,IF('Indicator Data'!BV190^2&lt;I$194,10,(I$195-'Indicator Data'!BV190^2)/(I$195-I$194)*10)),1))</f>
        <v>0</v>
      </c>
      <c r="J187" s="72">
        <f>IF(OR('Indicator Data'!BU190=0,'Indicator Data'!BU190="No data"),"x",ROUND(IF('Indicator Data'!BU190&gt;J$195,0,IF('Indicator Data'!BU190&lt;J$194,10,(J$195-'Indicator Data'!BU190)/(J$195-J$194)*10)),1))</f>
        <v>0</v>
      </c>
      <c r="K187" s="72">
        <f>IF('Indicator Data'!BW190="No data","x",ROUND(IF('Indicator Data'!BW190&gt;K$195,0,IF('Indicator Data'!BW190&lt;K$194,10,(K$195-'Indicator Data'!BW190)/(K$195-K$194)*10)),1))</f>
        <v>4.5</v>
      </c>
      <c r="L187" s="72">
        <f>IF('Indicator Data'!BX190="No data","x",ROUND(IF('Indicator Data'!BX190&gt;L$195,0,IF('Indicator Data'!BX190&lt;L$194,10,(L$195-'Indicator Data'!BX190)/(L$195-L$194)*10)),1))</f>
        <v>6.6</v>
      </c>
      <c r="M187" s="73">
        <f t="shared" si="27"/>
        <v>2.8</v>
      </c>
      <c r="N187" s="115">
        <f>IF('Indicator Data'!BY190="No data","x",'Indicator Data'!BY190/'Indicator Data'!CL190*100)</f>
        <v>19.040902679830747</v>
      </c>
      <c r="O187" s="72">
        <f t="shared" si="28"/>
        <v>8.1999999999999993</v>
      </c>
      <c r="P187" s="72">
        <f>IF('Indicator Data'!BZ190="No data","x",ROUND(IF('Indicator Data'!BZ190&gt;P$195,0,IF('Indicator Data'!BZ190&lt;P$194,10,(P$195-'Indicator Data'!BZ190)/(P$195-P$194)*10)),1))</f>
        <v>0</v>
      </c>
      <c r="Q187" s="72">
        <f>IF('Indicator Data'!CA190="No data","x",ROUND(IF('Indicator Data'!CA190&gt;Q$195,0,IF('Indicator Data'!CA190&lt;Q$194,10,(Q$195-'Indicator Data'!CA190)/(Q$195-Q$194)*10)),1))</f>
        <v>0.4</v>
      </c>
      <c r="R187" s="73">
        <f t="shared" si="29"/>
        <v>2.9</v>
      </c>
      <c r="S187" s="72">
        <f>IF('Indicator Data'!CB190="No data","x",ROUND(IF('Indicator Data'!CB190&gt;S$195,0,IF('Indicator Data'!CB190&lt;S$194,10,(S$195-'Indicator Data'!CB190)/(S$195-S$194)*10)),1))</f>
        <v>4.0999999999999996</v>
      </c>
      <c r="T187" s="115">
        <f>IF('Indicator Data'!CC190="No data","x",ROUND(IF('Indicator Data'!CC190&gt;T$195,0,IF('Indicator Data'!CC190&lt;T$194,10,(T$195-'Indicator Data'!CC190)/(T$195-T$194)*10)),1))</f>
        <v>0</v>
      </c>
      <c r="U187" s="115">
        <f>IF('Indicator Data'!CD190="No data","x",ROUND(IF('Indicator Data'!CD190&gt;U$195,0,IF('Indicator Data'!CD190&lt;U$194,10,(U$195-'Indicator Data'!CD190)/(U$195-U$194)*10)),1))</f>
        <v>0</v>
      </c>
      <c r="V187" s="115">
        <f>IF('Indicator Data'!CE190="No data","x",ROUND(IF('Indicator Data'!CE190&gt;V$195,0,IF('Indicator Data'!CE190&lt;V$194,10,(V$195-'Indicator Data'!CE190)/(V$195-V$194)*10)),1))</f>
        <v>0</v>
      </c>
      <c r="W187" s="72">
        <f t="shared" si="30"/>
        <v>0</v>
      </c>
      <c r="X187" s="72">
        <f>IF('Indicator Data'!CF190="No data","x",ROUND(IF('Indicator Data'!CF190&gt;X$195,0,IF('Indicator Data'!CF190&lt;X$194,10,(X$195-'Indicator Data'!CF190)/(X$195-X$194)*10)),1))</f>
        <v>8.8000000000000007</v>
      </c>
      <c r="Y187" s="72">
        <f>IF('Indicator Data'!CG190="No data","x",ROUND(IF('Indicator Data'!CG190&gt;Y$195,10,IF('Indicator Data'!CG190&lt;Y$194,0,10-(Y$195-'Indicator Data'!CG190)/(Y$195-Y$194)*10)),1))</f>
        <v>0.3</v>
      </c>
      <c r="Z187" s="73">
        <f t="shared" si="31"/>
        <v>3.3</v>
      </c>
      <c r="AA187" s="74">
        <f t="shared" si="32"/>
        <v>3</v>
      </c>
      <c r="AB187" s="177">
        <f>IF('Indicator Data'!CH190="No data","x",ROUND(IF('Indicator Data'!CH190&gt;AB$195,0,IF('Indicator Data'!CH190&lt;AB$194,10,(AB$195-'Indicator Data'!CH190)/(AB$195-AB$194)*10)),1))</f>
        <v>5.6</v>
      </c>
    </row>
    <row r="188" spans="1:28" s="2" customFormat="1" x14ac:dyDescent="0.3">
      <c r="A188" s="98" t="str">
        <f>'Indicator Data'!A191</f>
        <v>Vanuatu</v>
      </c>
      <c r="B188" s="27" t="str">
        <f>'Indicator Data'!B191</f>
        <v>VUT</v>
      </c>
      <c r="C188" s="72">
        <f>IF('Indicator Data'!BR191="No data","x",ROUND(IF('Indicator Data'!BR191&gt;C$195,0,IF('Indicator Data'!BR191&lt;C$194,10,(C$195-'Indicator Data'!BR191)/(C$195-C$194)*10)),1))</f>
        <v>5.4</v>
      </c>
      <c r="D188" s="73">
        <f t="shared" si="24"/>
        <v>5.4</v>
      </c>
      <c r="E188" s="72">
        <f>IF('Indicator Data'!BT191="No data","x",ROUND(IF('Indicator Data'!BT191&gt;E$195,0,IF('Indicator Data'!BT191&lt;E$194,10,(E$195-'Indicator Data'!BT191)/(E$195-E$194)*10)),1))</f>
        <v>5.4</v>
      </c>
      <c r="F188" s="72">
        <f>IF('Indicator Data'!BS191="No data","x",ROUND(IF('Indicator Data'!BS191&gt;F$195,0,IF('Indicator Data'!BS191&lt;F$194,10,(F$195-'Indicator Data'!BS191)/(F$195-F$194)*10)),1))</f>
        <v>6</v>
      </c>
      <c r="G188" s="73">
        <f t="shared" si="25"/>
        <v>5.7</v>
      </c>
      <c r="H188" s="74">
        <f t="shared" si="26"/>
        <v>5.6</v>
      </c>
      <c r="I188" s="72">
        <f>IF('Indicator Data'!BV191="No data","x",ROUND(IF('Indicator Data'!BV191^2&gt;I$195,0,IF('Indicator Data'!BV191^2&lt;I$194,10,(I$195-'Indicator Data'!BV191^2)/(I$195-I$194)*10)),1))</f>
        <v>2.6</v>
      </c>
      <c r="J188" s="72">
        <f>IF(OR('Indicator Data'!BU191=0,'Indicator Data'!BU191="No data"),"x",ROUND(IF('Indicator Data'!BU191&gt;J$195,0,IF('Indicator Data'!BU191&lt;J$194,10,(J$195-'Indicator Data'!BU191)/(J$195-J$194)*10)),1))</f>
        <v>3.7</v>
      </c>
      <c r="K188" s="72">
        <f>IF('Indicator Data'!BW191="No data","x",ROUND(IF('Indicator Data'!BW191&gt;K$195,0,IF('Indicator Data'!BW191&lt;K$194,10,(K$195-'Indicator Data'!BW191)/(K$195-K$194)*10)),1))</f>
        <v>7.4</v>
      </c>
      <c r="L188" s="72">
        <f>IF('Indicator Data'!BX191="No data","x",ROUND(IF('Indicator Data'!BX191&gt;L$195,0,IF('Indicator Data'!BX191&lt;L$194,10,(L$195-'Indicator Data'!BX191)/(L$195-L$194)*10)),1))</f>
        <v>5.9</v>
      </c>
      <c r="M188" s="73">
        <f t="shared" si="27"/>
        <v>4.9000000000000004</v>
      </c>
      <c r="N188" s="115">
        <f>IF('Indicator Data'!BY191="No data","x",'Indicator Data'!BY191/'Indicator Data'!CL191*100)</f>
        <v>8.2034454470877769</v>
      </c>
      <c r="O188" s="72">
        <f t="shared" si="28"/>
        <v>9.3000000000000007</v>
      </c>
      <c r="P188" s="72">
        <f>IF('Indicator Data'!BZ191="No data","x",ROUND(IF('Indicator Data'!BZ191&gt;P$195,0,IF('Indicator Data'!BZ191&lt;P$194,10,(P$195-'Indicator Data'!BZ191)/(P$195-P$194)*10)),1))</f>
        <v>7.3</v>
      </c>
      <c r="Q188" s="72">
        <f>IF('Indicator Data'!CA191="No data","x",ROUND(IF('Indicator Data'!CA191&gt;Q$195,0,IF('Indicator Data'!CA191&lt;Q$194,10,(Q$195-'Indicator Data'!CA191)/(Q$195-Q$194)*10)),1))</f>
        <v>1.7</v>
      </c>
      <c r="R188" s="73">
        <f t="shared" si="29"/>
        <v>6.1</v>
      </c>
      <c r="S188" s="72">
        <f>IF('Indicator Data'!CB191="No data","x",ROUND(IF('Indicator Data'!CB191&gt;S$195,0,IF('Indicator Data'!CB191&lt;S$194,10,(S$195-'Indicator Data'!CB191)/(S$195-S$194)*10)),1))</f>
        <v>9.6</v>
      </c>
      <c r="T188" s="115">
        <f>IF('Indicator Data'!CC191="No data","x",ROUND(IF('Indicator Data'!CC191&gt;T$195,0,IF('Indicator Data'!CC191&lt;T$194,10,(T$195-'Indicator Data'!CC191)/(T$195-T$194)*10)),1))</f>
        <v>2.4</v>
      </c>
      <c r="U188" s="115" t="str">
        <f>IF('Indicator Data'!CD191="No data","x",ROUND(IF('Indicator Data'!CD191&gt;U$195,0,IF('Indicator Data'!CD191&lt;U$194,10,(U$195-'Indicator Data'!CD191)/(U$195-U$194)*10)),1))</f>
        <v>x</v>
      </c>
      <c r="V188" s="115" t="str">
        <f>IF('Indicator Data'!CE191="No data","x",ROUND(IF('Indicator Data'!CE191&gt;V$195,0,IF('Indicator Data'!CE191&lt;V$194,10,(V$195-'Indicator Data'!CE191)/(V$195-V$194)*10)),1))</f>
        <v>x</v>
      </c>
      <c r="W188" s="72">
        <f t="shared" si="30"/>
        <v>2.4</v>
      </c>
      <c r="X188" s="72">
        <f>IF('Indicator Data'!CF191="No data","x",ROUND(IF('Indicator Data'!CF191&gt;X$195,0,IF('Indicator Data'!CF191&lt;X$194,10,(X$195-'Indicator Data'!CF191)/(X$195-X$194)*10)),1))</f>
        <v>9.8000000000000007</v>
      </c>
      <c r="Y188" s="72">
        <f>IF('Indicator Data'!CG191="No data","x",ROUND(IF('Indicator Data'!CG191&gt;Y$195,10,IF('Indicator Data'!CG191&lt;Y$194,0,10-(Y$195-'Indicator Data'!CG191)/(Y$195-Y$194)*10)),1))</f>
        <v>0.8</v>
      </c>
      <c r="Z188" s="73">
        <f t="shared" si="31"/>
        <v>5.7</v>
      </c>
      <c r="AA188" s="74">
        <f t="shared" si="32"/>
        <v>5.6</v>
      </c>
      <c r="AB188" s="177">
        <f>IF('Indicator Data'!CH191="No data","x",ROUND(IF('Indicator Data'!CH191&gt;AB$195,0,IF('Indicator Data'!CH191&lt;AB$194,10,(AB$195-'Indicator Data'!CH191)/(AB$195-AB$194)*10)),1))</f>
        <v>6.6</v>
      </c>
    </row>
    <row r="189" spans="1:28" s="2" customFormat="1" x14ac:dyDescent="0.3">
      <c r="A189" s="98" t="str">
        <f>'Indicator Data'!A192</f>
        <v>Venezuela</v>
      </c>
      <c r="B189" s="27" t="str">
        <f>'Indicator Data'!B192</f>
        <v>VEN</v>
      </c>
      <c r="C189" s="72">
        <f>IF('Indicator Data'!BR192="No data","x",ROUND(IF('Indicator Data'!BR192&gt;C$195,0,IF('Indicator Data'!BR192&lt;C$194,10,(C$195-'Indicator Data'!BR192)/(C$195-C$194)*10)),1))</f>
        <v>2.5</v>
      </c>
      <c r="D189" s="73">
        <f t="shared" si="24"/>
        <v>2.5</v>
      </c>
      <c r="E189" s="72">
        <f>IF('Indicator Data'!BT192="No data","x",ROUND(IF('Indicator Data'!BT192&gt;E$195,0,IF('Indicator Data'!BT192&lt;E$194,10,(E$195-'Indicator Data'!BT192)/(E$195-E$194)*10)),1))</f>
        <v>8.4</v>
      </c>
      <c r="F189" s="72">
        <f>IF('Indicator Data'!BS192="No data","x",ROUND(IF('Indicator Data'!BS192&gt;F$195,0,IF('Indicator Data'!BS192&lt;F$194,10,(F$195-'Indicator Data'!BS192)/(F$195-F$194)*10)),1))</f>
        <v>8.1999999999999993</v>
      </c>
      <c r="G189" s="73">
        <f t="shared" si="25"/>
        <v>8.3000000000000007</v>
      </c>
      <c r="H189" s="74">
        <f t="shared" si="26"/>
        <v>5.4</v>
      </c>
      <c r="I189" s="72">
        <f>IF('Indicator Data'!BV192="No data","x",ROUND(IF('Indicator Data'!BV192^2&gt;I$195,0,IF('Indicator Data'!BV192^2&lt;I$194,10,(I$195-'Indicator Data'!BV192^2)/(I$195-I$194)*10)),1))</f>
        <v>0.6</v>
      </c>
      <c r="J189" s="72">
        <f>IF(OR('Indicator Data'!BU192=0,'Indicator Data'!BU192="No data"),"x",ROUND(IF('Indicator Data'!BU192&gt;J$195,0,IF('Indicator Data'!BU192&lt;J$194,10,(J$195-'Indicator Data'!BU192)/(J$195-J$194)*10)),1))</f>
        <v>0</v>
      </c>
      <c r="K189" s="72">
        <f>IF('Indicator Data'!BW192="No data","x",ROUND(IF('Indicator Data'!BW192&gt;K$195,0,IF('Indicator Data'!BW192&lt;K$194,10,(K$195-'Indicator Data'!BW192)/(K$195-K$194)*10)),1))</f>
        <v>2.8</v>
      </c>
      <c r="L189" s="72">
        <f>IF('Indicator Data'!BX192="No data","x",ROUND(IF('Indicator Data'!BX192&gt;L$195,0,IF('Indicator Data'!BX192&lt;L$194,10,(L$195-'Indicator Data'!BX192)/(L$195-L$194)*10)),1))</f>
        <v>6.6</v>
      </c>
      <c r="M189" s="73">
        <f t="shared" si="27"/>
        <v>2.5</v>
      </c>
      <c r="N189" s="115">
        <f>IF('Indicator Data'!BY192="No data","x",'Indicator Data'!BY192/'Indicator Data'!CL192*100)</f>
        <v>7.9360580465959982</v>
      </c>
      <c r="O189" s="72">
        <f t="shared" si="28"/>
        <v>9.3000000000000007</v>
      </c>
      <c r="P189" s="72">
        <f>IF('Indicator Data'!BZ192="No data","x",ROUND(IF('Indicator Data'!BZ192&gt;P$195,0,IF('Indicator Data'!BZ192&lt;P$194,10,(P$195-'Indicator Data'!BZ192)/(P$195-P$194)*10)),1))</f>
        <v>0.7</v>
      </c>
      <c r="Q189" s="72">
        <f>IF('Indicator Data'!CA192="No data","x",ROUND(IF('Indicator Data'!CA192&gt;Q$195,0,IF('Indicator Data'!CA192&lt;Q$194,10,(Q$195-'Indicator Data'!CA192)/(Q$195-Q$194)*10)),1))</f>
        <v>0.9</v>
      </c>
      <c r="R189" s="73">
        <f t="shared" si="29"/>
        <v>3.6</v>
      </c>
      <c r="S189" s="72" t="str">
        <f>IF('Indicator Data'!CB192="No data","x",ROUND(IF('Indicator Data'!CB192&gt;S$195,0,IF('Indicator Data'!CB192&lt;S$194,10,(S$195-'Indicator Data'!CB192)/(S$195-S$194)*10)),1))</f>
        <v>x</v>
      </c>
      <c r="T189" s="115">
        <f>IF('Indicator Data'!CC192="No data","x",ROUND(IF('Indicator Data'!CC192&gt;T$195,0,IF('Indicator Data'!CC192&lt;T$194,10,(T$195-'Indicator Data'!CC192)/(T$195-T$194)*10)),1))</f>
        <v>2.5</v>
      </c>
      <c r="U189" s="115">
        <f>IF('Indicator Data'!CD192="No data","x",ROUND(IF('Indicator Data'!CD192&gt;U$195,0,IF('Indicator Data'!CD192&lt;U$194,10,(U$195-'Indicator Data'!CD192)/(U$195-U$194)*10)),1))</f>
        <v>6.8</v>
      </c>
      <c r="V189" s="115">
        <f>IF('Indicator Data'!CE192="No data","x",ROUND(IF('Indicator Data'!CE192&gt;V$195,0,IF('Indicator Data'!CE192&lt;V$194,10,(V$195-'Indicator Data'!CE192)/(V$195-V$194)*10)),1))</f>
        <v>10</v>
      </c>
      <c r="W189" s="72">
        <f t="shared" si="30"/>
        <v>6.4333333333333336</v>
      </c>
      <c r="X189" s="72">
        <f>IF('Indicator Data'!CF192="No data","x",ROUND(IF('Indicator Data'!CF192&gt;X$195,0,IF('Indicator Data'!CF192&lt;X$194,10,(X$195-'Indicator Data'!CF192)/(X$195-X$194)*10)),1))</f>
        <v>7</v>
      </c>
      <c r="Y189" s="72">
        <f>IF('Indicator Data'!CG192="No data","x",ROUND(IF('Indicator Data'!CG192&gt;Y$195,10,IF('Indicator Data'!CG192&lt;Y$194,0,10-(Y$195-'Indicator Data'!CG192)/(Y$195-Y$194)*10)),1))</f>
        <v>1.4</v>
      </c>
      <c r="Z189" s="73">
        <f t="shared" si="31"/>
        <v>4.9000000000000004</v>
      </c>
      <c r="AA189" s="74">
        <f t="shared" si="32"/>
        <v>3.7</v>
      </c>
      <c r="AB189" s="177">
        <f>IF('Indicator Data'!CH192="No data","x",ROUND(IF('Indicator Data'!CH192&gt;AB$195,0,IF('Indicator Data'!CH192&lt;AB$194,10,(AB$195-'Indicator Data'!CH192)/(AB$195-AB$194)*10)),1))</f>
        <v>3.3</v>
      </c>
    </row>
    <row r="190" spans="1:28" s="2" customFormat="1" x14ac:dyDescent="0.3">
      <c r="A190" s="98" t="str">
        <f>'Indicator Data'!A193</f>
        <v>Viet Nam</v>
      </c>
      <c r="B190" s="27" t="str">
        <f>'Indicator Data'!B193</f>
        <v>VNM</v>
      </c>
      <c r="C190" s="72">
        <f>IF('Indicator Data'!BR193="No data","x",ROUND(IF('Indicator Data'!BR193&gt;C$195,0,IF('Indicator Data'!BR193&lt;C$194,10,(C$195-'Indicator Data'!BR193)/(C$195-C$194)*10)),1))</f>
        <v>4.2</v>
      </c>
      <c r="D190" s="73">
        <f t="shared" si="24"/>
        <v>4.2</v>
      </c>
      <c r="E190" s="72">
        <f>IF('Indicator Data'!BT193="No data","x",ROUND(IF('Indicator Data'!BT193&gt;E$195,0,IF('Indicator Data'!BT193&lt;E$194,10,(E$195-'Indicator Data'!BT193)/(E$195-E$194)*10)),1))</f>
        <v>6.3</v>
      </c>
      <c r="F190" s="72">
        <f>IF('Indicator Data'!BS193="No data","x",ROUND(IF('Indicator Data'!BS193&gt;F$195,0,IF('Indicator Data'!BS193&lt;F$194,10,(F$195-'Indicator Data'!BS193)/(F$195-F$194)*10)),1))</f>
        <v>5</v>
      </c>
      <c r="G190" s="73">
        <f t="shared" si="25"/>
        <v>5.7</v>
      </c>
      <c r="H190" s="74">
        <f t="shared" si="26"/>
        <v>5</v>
      </c>
      <c r="I190" s="72">
        <f>IF('Indicator Data'!BV193="No data","x",ROUND(IF('Indicator Data'!BV193^2&gt;I$195,0,IF('Indicator Data'!BV193^2&lt;I$194,10,(I$195-'Indicator Data'!BV193^2)/(I$195-I$194)*10)),1))</f>
        <v>1.1000000000000001</v>
      </c>
      <c r="J190" s="72">
        <f>IF(OR('Indicator Data'!BU193=0,'Indicator Data'!BU193="No data"),"x",ROUND(IF('Indicator Data'!BU193&gt;J$195,0,IF('Indicator Data'!BU193&lt;J$194,10,(J$195-'Indicator Data'!BU193)/(J$195-J$194)*10)),1))</f>
        <v>0</v>
      </c>
      <c r="K190" s="72">
        <f>IF('Indicator Data'!BW193="No data","x",ROUND(IF('Indicator Data'!BW193&gt;K$195,0,IF('Indicator Data'!BW193&lt;K$194,10,(K$195-'Indicator Data'!BW193)/(K$195-K$194)*10)),1))</f>
        <v>3</v>
      </c>
      <c r="L190" s="72">
        <f>IF('Indicator Data'!BX193="No data","x",ROUND(IF('Indicator Data'!BX193&gt;L$195,0,IF('Indicator Data'!BX193&lt;L$194,10,(L$195-'Indicator Data'!BX193)/(L$195-L$194)*10)),1))</f>
        <v>2.7</v>
      </c>
      <c r="M190" s="73">
        <f t="shared" si="27"/>
        <v>1.7</v>
      </c>
      <c r="N190" s="115">
        <f>IF('Indicator Data'!BY193="No data","x",'Indicator Data'!BY193/'Indicator Data'!CL193*100)</f>
        <v>24.833102202728416</v>
      </c>
      <c r="O190" s="72">
        <f t="shared" si="28"/>
        <v>7.6</v>
      </c>
      <c r="P190" s="72">
        <f>IF('Indicator Data'!BZ193="No data","x",ROUND(IF('Indicator Data'!BZ193&gt;P$195,0,IF('Indicator Data'!BZ193&lt;P$194,10,(P$195-'Indicator Data'!BZ193)/(P$195-P$194)*10)),1))</f>
        <v>1.8</v>
      </c>
      <c r="Q190" s="72">
        <f>IF('Indicator Data'!CA193="No data","x",ROUND(IF('Indicator Data'!CA193&gt;Q$195,0,IF('Indicator Data'!CA193&lt;Q$194,10,(Q$195-'Indicator Data'!CA193)/(Q$195-Q$194)*10)),1))</f>
        <v>1.1000000000000001</v>
      </c>
      <c r="R190" s="73">
        <f t="shared" si="29"/>
        <v>3.5</v>
      </c>
      <c r="S190" s="72">
        <f>IF('Indicator Data'!CB193="No data","x",ROUND(IF('Indicator Data'!CB193&gt;S$195,0,IF('Indicator Data'!CB193&lt;S$194,10,(S$195-'Indicator Data'!CB193)/(S$195-S$194)*10)),1))</f>
        <v>8</v>
      </c>
      <c r="T190" s="115">
        <f>IF('Indicator Data'!CC193="No data","x",ROUND(IF('Indicator Data'!CC193&gt;T$195,0,IF('Indicator Data'!CC193&lt;T$194,10,(T$195-'Indicator Data'!CC193)/(T$195-T$194)*10)),1))</f>
        <v>0.8</v>
      </c>
      <c r="U190" s="115">
        <f>IF('Indicator Data'!CD193="No data","x",ROUND(IF('Indicator Data'!CD193&gt;U$195,0,IF('Indicator Data'!CD193&lt;U$194,10,(U$195-'Indicator Data'!CD193)/(U$195-U$194)*10)),1))</f>
        <v>1</v>
      </c>
      <c r="V190" s="115" t="str">
        <f>IF('Indicator Data'!CE193="No data","x",ROUND(IF('Indicator Data'!CE193&gt;V$195,0,IF('Indicator Data'!CE193&lt;V$194,10,(V$195-'Indicator Data'!CE193)/(V$195-V$194)*10)),1))</f>
        <v>x</v>
      </c>
      <c r="W190" s="72">
        <f t="shared" si="30"/>
        <v>0.9</v>
      </c>
      <c r="X190" s="72">
        <f>IF('Indicator Data'!CF193="No data","x",ROUND(IF('Indicator Data'!CF193&gt;X$195,0,IF('Indicator Data'!CF193&lt;X$194,10,(X$195-'Indicator Data'!CF193)/(X$195-X$194)*10)),1))</f>
        <v>9</v>
      </c>
      <c r="Y190" s="72">
        <f>IF('Indicator Data'!CG193="No data","x",ROUND(IF('Indicator Data'!CG193&gt;Y$195,10,IF('Indicator Data'!CG193&lt;Y$194,0,10-(Y$195-'Indicator Data'!CG193)/(Y$195-Y$194)*10)),1))</f>
        <v>0.5</v>
      </c>
      <c r="Z190" s="73">
        <f t="shared" si="31"/>
        <v>4.5999999999999996</v>
      </c>
      <c r="AA190" s="74">
        <f t="shared" si="32"/>
        <v>3.3</v>
      </c>
      <c r="AB190" s="177">
        <f>IF('Indicator Data'!CH193="No data","x",ROUND(IF('Indicator Data'!CH193&gt;AB$195,0,IF('Indicator Data'!CH193&lt;AB$194,10,(AB$195-'Indicator Data'!CH193)/(AB$195-AB$194)*10)),1))</f>
        <v>3.9</v>
      </c>
    </row>
    <row r="191" spans="1:28" s="2" customFormat="1" x14ac:dyDescent="0.3">
      <c r="A191" s="98" t="str">
        <f>'Indicator Data'!A194</f>
        <v>Yemen</v>
      </c>
      <c r="B191" s="27" t="str">
        <f>'Indicator Data'!B194</f>
        <v>YEM</v>
      </c>
      <c r="C191" s="72">
        <f>IF('Indicator Data'!BR194="No data","x",ROUND(IF('Indicator Data'!BR194&gt;C$195,0,IF('Indicator Data'!BR194&lt;C$194,10,(C$195-'Indicator Data'!BR194)/(C$195-C$194)*10)),1))</f>
        <v>8.5</v>
      </c>
      <c r="D191" s="73">
        <f t="shared" si="24"/>
        <v>8.5</v>
      </c>
      <c r="E191" s="72">
        <f>IF('Indicator Data'!BT194="No data","x",ROUND(IF('Indicator Data'!BT194&gt;E$195,0,IF('Indicator Data'!BT194&lt;E$194,10,(E$195-'Indicator Data'!BT194)/(E$195-E$194)*10)),1))</f>
        <v>8.5</v>
      </c>
      <c r="F191" s="72">
        <f>IF('Indicator Data'!BS194="No data","x",ROUND(IF('Indicator Data'!BS194&gt;F$195,0,IF('Indicator Data'!BS194&lt;F$194,10,(F$195-'Indicator Data'!BS194)/(F$195-F$194)*10)),1))</f>
        <v>9.5</v>
      </c>
      <c r="G191" s="73">
        <f t="shared" si="25"/>
        <v>9</v>
      </c>
      <c r="H191" s="74">
        <f t="shared" si="26"/>
        <v>8.8000000000000007</v>
      </c>
      <c r="I191" s="72" t="str">
        <f>IF('Indicator Data'!BV194="No data","x",ROUND(IF('Indicator Data'!BV194^2&gt;I$195,0,IF('Indicator Data'!BV194^2&lt;I$194,10,(I$195-'Indicator Data'!BV194^2)/(I$195-I$194)*10)),1))</f>
        <v>x</v>
      </c>
      <c r="J191" s="72">
        <f>IF(OR('Indicator Data'!BU194=0,'Indicator Data'!BU194="No data"),"x",ROUND(IF('Indicator Data'!BU194&gt;J$195,0,IF('Indicator Data'!BU194&lt;J$194,10,(J$195-'Indicator Data'!BU194)/(J$195-J$194)*10)),1))</f>
        <v>2.1</v>
      </c>
      <c r="K191" s="72">
        <f>IF('Indicator Data'!BW194="No data","x",ROUND(IF('Indicator Data'!BW194&gt;K$195,0,IF('Indicator Data'!BW194&lt;K$194,10,(K$195-'Indicator Data'!BW194)/(K$195-K$194)*10)),1))</f>
        <v>7.3</v>
      </c>
      <c r="L191" s="72">
        <f>IF('Indicator Data'!BX194="No data","x",ROUND(IF('Indicator Data'!BX194&gt;L$195,0,IF('Indicator Data'!BX194&lt;L$194,10,(L$195-'Indicator Data'!BX194)/(L$195-L$194)*10)),1))</f>
        <v>7.5</v>
      </c>
      <c r="M191" s="73">
        <f t="shared" si="27"/>
        <v>5.6</v>
      </c>
      <c r="N191" s="115">
        <f>IF('Indicator Data'!BY194="No data","x",'Indicator Data'!BY194/'Indicator Data'!CL194*100)</f>
        <v>4.1669034225429478</v>
      </c>
      <c r="O191" s="72">
        <f t="shared" si="28"/>
        <v>9.6999999999999993</v>
      </c>
      <c r="P191" s="72">
        <f>IF('Indicator Data'!BZ194="No data","x",ROUND(IF('Indicator Data'!BZ194&gt;P$195,0,IF('Indicator Data'!BZ194&lt;P$194,10,(P$195-'Indicator Data'!BZ194)/(P$195-P$194)*10)),1))</f>
        <v>4.5</v>
      </c>
      <c r="Q191" s="72">
        <f>IF('Indicator Data'!CA194="No data","x",ROUND(IF('Indicator Data'!CA194&gt;Q$195,0,IF('Indicator Data'!CA194&lt;Q$194,10,(Q$195-'Indicator Data'!CA194)/(Q$195-Q$194)*10)),1))</f>
        <v>7.3</v>
      </c>
      <c r="R191" s="73">
        <f t="shared" si="29"/>
        <v>7.2</v>
      </c>
      <c r="S191" s="72">
        <f>IF('Indicator Data'!CB194="No data","x",ROUND(IF('Indicator Data'!CB194&gt;S$195,0,IF('Indicator Data'!CB194&lt;S$194,10,(S$195-'Indicator Data'!CB194)/(S$195-S$194)*10)),1))</f>
        <v>9.1999999999999993</v>
      </c>
      <c r="T191" s="115">
        <f>IF('Indicator Data'!CC194="No data","x",ROUND(IF('Indicator Data'!CC194&gt;T$195,0,IF('Indicator Data'!CC194&lt;T$194,10,(T$195-'Indicator Data'!CC194)/(T$195-T$194)*10)),1))</f>
        <v>5.3</v>
      </c>
      <c r="U191" s="115">
        <f>IF('Indicator Data'!CD194="No data","x",ROUND(IF('Indicator Data'!CD194&gt;U$195,0,IF('Indicator Data'!CD194&lt;U$194,10,(U$195-'Indicator Data'!CD194)/(U$195-U$194)*10)),1))</f>
        <v>9</v>
      </c>
      <c r="V191" s="115">
        <f>IF('Indicator Data'!CE194="No data","x",ROUND(IF('Indicator Data'!CE194&gt;V$195,0,IF('Indicator Data'!CE194&lt;V$194,10,(V$195-'Indicator Data'!CE194)/(V$195-V$194)*10)),1))</f>
        <v>5.3</v>
      </c>
      <c r="W191" s="72">
        <f t="shared" si="30"/>
        <v>6.5333333333333341</v>
      </c>
      <c r="X191" s="72">
        <f>IF('Indicator Data'!CF194="No data","x",ROUND(IF('Indicator Data'!CF194&gt;X$195,0,IF('Indicator Data'!CF194&lt;X$194,10,(X$195-'Indicator Data'!CF194)/(X$195-X$194)*10)),1))</f>
        <v>9.6999999999999993</v>
      </c>
      <c r="Y191" s="72">
        <f>IF('Indicator Data'!CG194="No data","x",ROUND(IF('Indicator Data'!CG194&gt;Y$195,10,IF('Indicator Data'!CG194&lt;Y$194,0,10-(Y$195-'Indicator Data'!CG194)/(Y$195-Y$194)*10)),1))</f>
        <v>1.8</v>
      </c>
      <c r="Z191" s="73">
        <f t="shared" si="31"/>
        <v>6.8</v>
      </c>
      <c r="AA191" s="74">
        <f t="shared" si="32"/>
        <v>6.5</v>
      </c>
      <c r="AB191" s="177">
        <f>IF('Indicator Data'!CH194="No data","x",ROUND(IF('Indicator Data'!CH194&gt;AB$195,0,IF('Indicator Data'!CH194&lt;AB$194,10,(AB$195-'Indicator Data'!CH194)/(AB$195-AB$194)*10)),1))</f>
        <v>4.8</v>
      </c>
    </row>
    <row r="192" spans="1:28" s="2" customFormat="1" x14ac:dyDescent="0.3">
      <c r="A192" s="98" t="str">
        <f>'Indicator Data'!A195</f>
        <v>Zambia</v>
      </c>
      <c r="B192" s="27" t="str">
        <f>'Indicator Data'!B195</f>
        <v>ZMB</v>
      </c>
      <c r="C192" s="72">
        <f>IF('Indicator Data'!BR195="No data","x",ROUND(IF('Indicator Data'!BR195&gt;C$195,0,IF('Indicator Data'!BR195&lt;C$194,10,(C$195-'Indicator Data'!BR195)/(C$195-C$194)*10)),1))</f>
        <v>3.5</v>
      </c>
      <c r="D192" s="73">
        <f t="shared" si="24"/>
        <v>3.5</v>
      </c>
      <c r="E192" s="72">
        <f>IF('Indicator Data'!BT195="No data","x",ROUND(IF('Indicator Data'!BT195&gt;E$195,0,IF('Indicator Data'!BT195&lt;E$194,10,(E$195-'Indicator Data'!BT195)/(E$195-E$194)*10)),1))</f>
        <v>6.6</v>
      </c>
      <c r="F192" s="72">
        <f>IF('Indicator Data'!BS195="No data","x",ROUND(IF('Indicator Data'!BS195&gt;F$195,0,IF('Indicator Data'!BS195&lt;F$194,10,(F$195-'Indicator Data'!BS195)/(F$195-F$194)*10)),1))</f>
        <v>6.1</v>
      </c>
      <c r="G192" s="73">
        <f t="shared" si="25"/>
        <v>6.4</v>
      </c>
      <c r="H192" s="74">
        <f t="shared" si="26"/>
        <v>5</v>
      </c>
      <c r="I192" s="72">
        <f>IF('Indicator Data'!BV195="No data","x",ROUND(IF('Indicator Data'!BV195^2&gt;I$195,0,IF('Indicator Data'!BV195^2&lt;I$194,10,(I$195-'Indicator Data'!BV195^2)/(I$195-I$194)*10)),1))</f>
        <v>2.7</v>
      </c>
      <c r="J192" s="72">
        <f>IF(OR('Indicator Data'!BU195=0,'Indicator Data'!BU195="No data"),"x",ROUND(IF('Indicator Data'!BU195&gt;J$195,0,IF('Indicator Data'!BU195&lt;J$194,10,(J$195-'Indicator Data'!BU195)/(J$195-J$194)*10)),1))</f>
        <v>6</v>
      </c>
      <c r="K192" s="72">
        <f>IF('Indicator Data'!BW195="No data","x",ROUND(IF('Indicator Data'!BW195&gt;K$195,0,IF('Indicator Data'!BW195&lt;K$194,10,(K$195-'Indicator Data'!BW195)/(K$195-K$194)*10)),1))</f>
        <v>8.6</v>
      </c>
      <c r="L192" s="72">
        <f>IF('Indicator Data'!BX195="No data","x",ROUND(IF('Indicator Data'!BX195&gt;L$195,0,IF('Indicator Data'!BX195&lt;L$194,10,(L$195-'Indicator Data'!BX195)/(L$195-L$194)*10)),1))</f>
        <v>5.7</v>
      </c>
      <c r="M192" s="73">
        <f t="shared" si="27"/>
        <v>5.8</v>
      </c>
      <c r="N192" s="115">
        <f>IF('Indicator Data'!BY195="No data","x",'Indicator Data'!BY195/'Indicator Data'!CL195*100)</f>
        <v>4.1700856885349546</v>
      </c>
      <c r="O192" s="72">
        <f t="shared" si="28"/>
        <v>9.6999999999999993</v>
      </c>
      <c r="P192" s="72">
        <f>IF('Indicator Data'!BZ195="No data","x",ROUND(IF('Indicator Data'!BZ195&gt;P$195,0,IF('Indicator Data'!BZ195&lt;P$194,10,(P$195-'Indicator Data'!BZ195)/(P$195-P$194)*10)),1))</f>
        <v>8.1999999999999993</v>
      </c>
      <c r="Q192" s="72">
        <f>IF('Indicator Data'!CA195="No data","x",ROUND(IF('Indicator Data'!CA195&gt;Q$195,0,IF('Indicator Data'!CA195&lt;Q$194,10,(Q$195-'Indicator Data'!CA195)/(Q$195-Q$194)*10)),1))</f>
        <v>8</v>
      </c>
      <c r="R192" s="73">
        <f t="shared" si="29"/>
        <v>8.6</v>
      </c>
      <c r="S192" s="72">
        <f>IF('Indicator Data'!CB195="No data","x",ROUND(IF('Indicator Data'!CB195&gt;S$195,0,IF('Indicator Data'!CB195&lt;S$194,10,(S$195-'Indicator Data'!CB195)/(S$195-S$194)*10)),1))</f>
        <v>9.8000000000000007</v>
      </c>
      <c r="T192" s="115">
        <f>IF('Indicator Data'!CC195="No data","x",ROUND(IF('Indicator Data'!CC195&gt;T$195,0,IF('Indicator Data'!CC195&lt;T$194,10,(T$195-'Indicator Data'!CC195)/(T$195-T$194)*10)),1))</f>
        <v>0.8</v>
      </c>
      <c r="U192" s="115">
        <f>IF('Indicator Data'!CD195="No data","x",ROUND(IF('Indicator Data'!CD195&gt;U$195,0,IF('Indicator Data'!CD195&lt;U$194,10,(U$195-'Indicator Data'!CD195)/(U$195-U$194)*10)),1))</f>
        <v>5.9</v>
      </c>
      <c r="V192" s="115">
        <f>IF('Indicator Data'!CE195="No data","x",ROUND(IF('Indicator Data'!CE195&gt;V$195,0,IF('Indicator Data'!CE195&lt;V$194,10,(V$195-'Indicator Data'!CE195)/(V$195-V$194)*10)),1))</f>
        <v>0.8</v>
      </c>
      <c r="W192" s="72">
        <f t="shared" si="30"/>
        <v>2.5</v>
      </c>
      <c r="X192" s="72">
        <f>IF('Indicator Data'!CF195="No data","x",ROUND(IF('Indicator Data'!CF195&gt;X$195,0,IF('Indicator Data'!CF195&lt;X$194,10,(X$195-'Indicator Data'!CF195)/(X$195-X$194)*10)),1))</f>
        <v>9.6</v>
      </c>
      <c r="Y192" s="72">
        <f>IF('Indicator Data'!CG195="No data","x",ROUND(IF('Indicator Data'!CG195&gt;Y$195,10,IF('Indicator Data'!CG195&lt;Y$194,0,10-(Y$195-'Indicator Data'!CG195)/(Y$195-Y$194)*10)),1))</f>
        <v>2.4</v>
      </c>
      <c r="Z192" s="73">
        <f t="shared" si="31"/>
        <v>6.1</v>
      </c>
      <c r="AA192" s="74">
        <f t="shared" si="32"/>
        <v>6.8</v>
      </c>
      <c r="AB192" s="177">
        <f>IF('Indicator Data'!CH195="No data","x",ROUND(IF('Indicator Data'!CH195&gt;AB$195,0,IF('Indicator Data'!CH195&lt;AB$194,10,(AB$195-'Indicator Data'!CH195)/(AB$195-AB$194)*10)),1))</f>
        <v>6.9</v>
      </c>
    </row>
    <row r="193" spans="1:28" s="2" customFormat="1" x14ac:dyDescent="0.3">
      <c r="A193" s="98" t="str">
        <f>'Indicator Data'!A196</f>
        <v>Zimbabwe</v>
      </c>
      <c r="B193" s="27" t="str">
        <f>'Indicator Data'!B196</f>
        <v>ZWE</v>
      </c>
      <c r="C193" s="72">
        <f>IF('Indicator Data'!BR196="No data","x",ROUND(IF('Indicator Data'!BR196&gt;C$195,0,IF('Indicator Data'!BR196&lt;C$194,10,(C$195-'Indicator Data'!BR196)/(C$195-C$194)*10)),1))</f>
        <v>2.6</v>
      </c>
      <c r="D193" s="73">
        <f t="shared" si="24"/>
        <v>2.6</v>
      </c>
      <c r="E193" s="72">
        <f>IF('Indicator Data'!BT196="No data","x",ROUND(IF('Indicator Data'!BT196&gt;E$195,0,IF('Indicator Data'!BT196&lt;E$194,10,(E$195-'Indicator Data'!BT196)/(E$195-E$194)*10)),1))</f>
        <v>7.6</v>
      </c>
      <c r="F193" s="72">
        <f>IF('Indicator Data'!BS196="No data","x",ROUND(IF('Indicator Data'!BS196&gt;F$195,0,IF('Indicator Data'!BS196&lt;F$194,10,(F$195-'Indicator Data'!BS196)/(F$195-F$194)*10)),1))</f>
        <v>7.4</v>
      </c>
      <c r="G193" s="73">
        <f t="shared" si="25"/>
        <v>7.5</v>
      </c>
      <c r="H193" s="74">
        <f t="shared" si="26"/>
        <v>5.0999999999999996</v>
      </c>
      <c r="I193" s="72">
        <f>IF('Indicator Data'!BV196="No data","x",ROUND(IF('Indicator Data'!BV196^2&gt;I$195,0,IF('Indicator Data'!BV196^2&lt;I$194,10,(I$195-'Indicator Data'!BV196^2)/(I$195-I$194)*10)),1))</f>
        <v>2.2999999999999998</v>
      </c>
      <c r="J193" s="72">
        <f>IF(OR('Indicator Data'!BU196=0,'Indicator Data'!BU196="No data"),"x",ROUND(IF('Indicator Data'!BU196&gt;J$195,0,IF('Indicator Data'!BU196&lt;J$194,10,(J$195-'Indicator Data'!BU196)/(J$195-J$194)*10)),1))</f>
        <v>6</v>
      </c>
      <c r="K193" s="72">
        <f>IF('Indicator Data'!BW196="No data","x",ROUND(IF('Indicator Data'!BW196&gt;K$195,0,IF('Indicator Data'!BW196&lt;K$194,10,(K$195-'Indicator Data'!BW196)/(K$195-K$194)*10)),1))</f>
        <v>7.3</v>
      </c>
      <c r="L193" s="72">
        <f>IF('Indicator Data'!BX196="No data","x",ROUND(IF('Indicator Data'!BX196&gt;L$195,0,IF('Indicator Data'!BX196&lt;L$194,10,(L$195-'Indicator Data'!BX196)/(L$195-L$194)*10)),1))</f>
        <v>5.7</v>
      </c>
      <c r="M193" s="73">
        <f t="shared" si="27"/>
        <v>5.3</v>
      </c>
      <c r="N193" s="115">
        <f>IF('Indicator Data'!BY196="No data","x",'Indicator Data'!BY196/'Indicator Data'!CL196*100)</f>
        <v>12.666408168540777</v>
      </c>
      <c r="O193" s="72">
        <f t="shared" si="28"/>
        <v>8.8000000000000007</v>
      </c>
      <c r="P193" s="72">
        <f>IF('Indicator Data'!BZ196="No data","x",ROUND(IF('Indicator Data'!BZ196&gt;P$195,0,IF('Indicator Data'!BZ196&lt;P$194,10,(P$195-'Indicator Data'!BZ196)/(P$195-P$194)*10)),1))</f>
        <v>7.1</v>
      </c>
      <c r="Q193" s="72">
        <f>IF('Indicator Data'!CA196="No data","x",ROUND(IF('Indicator Data'!CA196&gt;Q$195,0,IF('Indicator Data'!CA196&lt;Q$194,10,(Q$195-'Indicator Data'!CA196)/(Q$195-Q$194)*10)),1))</f>
        <v>7.2</v>
      </c>
      <c r="R193" s="73">
        <f t="shared" si="29"/>
        <v>7.7</v>
      </c>
      <c r="S193" s="72">
        <f>IF('Indicator Data'!CB196="No data","x",ROUND(IF('Indicator Data'!CB196&gt;S$195,0,IF('Indicator Data'!CB196&lt;S$194,10,(S$195-'Indicator Data'!CB196)/(S$195-S$194)*10)),1))</f>
        <v>9.8000000000000007</v>
      </c>
      <c r="T193" s="115">
        <f>IF('Indicator Data'!CC196="No data","x",ROUND(IF('Indicator Data'!CC196&gt;T$195,0,IF('Indicator Data'!CC196&lt;T$194,10,(T$195-'Indicator Data'!CC196)/(T$195-T$194)*10)),1))</f>
        <v>1.7</v>
      </c>
      <c r="U193" s="115">
        <f>IF('Indicator Data'!CD196="No data","x",ROUND(IF('Indicator Data'!CD196&gt;U$195,0,IF('Indicator Data'!CD196&lt;U$194,10,(U$195-'Indicator Data'!CD196)/(U$195-U$194)*10)),1))</f>
        <v>3.6</v>
      </c>
      <c r="V193" s="115">
        <f>IF('Indicator Data'!CE196="No data","x",ROUND(IF('Indicator Data'!CE196&gt;V$195,0,IF('Indicator Data'!CE196&lt;V$194,10,(V$195-'Indicator Data'!CE196)/(V$195-V$194)*10)),1))</f>
        <v>1.7</v>
      </c>
      <c r="W193" s="72">
        <f t="shared" si="30"/>
        <v>2.3333333333333335</v>
      </c>
      <c r="X193" s="72">
        <f>IF('Indicator Data'!CF196="No data","x",ROUND(IF('Indicator Data'!CF196&gt;X$195,0,IF('Indicator Data'!CF196&lt;X$194,10,(X$195-'Indicator Data'!CF196)/(X$195-X$194)*10)),1))</f>
        <v>9.5</v>
      </c>
      <c r="Y193" s="72">
        <f>IF('Indicator Data'!CG196="No data","x",ROUND(IF('Indicator Data'!CG196&gt;Y$195,10,IF('Indicator Data'!CG196&lt;Y$194,0,10-(Y$195-'Indicator Data'!CG196)/(Y$195-Y$194)*10)),1))</f>
        <v>5.0999999999999996</v>
      </c>
      <c r="Z193" s="73">
        <f t="shared" si="31"/>
        <v>6.7</v>
      </c>
      <c r="AA193" s="74">
        <f t="shared" si="32"/>
        <v>6.6</v>
      </c>
      <c r="AB193" s="177">
        <f>IF('Indicator Data'!CH196="No data","x",ROUND(IF('Indicator Data'!CH196&gt;AB$195,0,IF('Indicator Data'!CH196&lt;AB$194,10,(AB$195-'Indicator Data'!CH196)/(AB$195-AB$194)*10)),1))</f>
        <v>4.5</v>
      </c>
    </row>
    <row r="194" spans="1:28" s="2" customFormat="1" x14ac:dyDescent="0.3">
      <c r="A194" s="75"/>
      <c r="B194" s="76" t="s">
        <v>389</v>
      </c>
      <c r="C194" s="77">
        <v>1</v>
      </c>
      <c r="D194" s="78"/>
      <c r="E194" s="77">
        <v>0</v>
      </c>
      <c r="F194" s="79">
        <v>-2.5</v>
      </c>
      <c r="G194" s="80"/>
      <c r="H194" s="80"/>
      <c r="I194" s="77">
        <v>900</v>
      </c>
      <c r="J194" s="77">
        <v>0</v>
      </c>
      <c r="K194" s="77">
        <v>0</v>
      </c>
      <c r="L194" s="77">
        <v>5</v>
      </c>
      <c r="M194" s="80"/>
      <c r="N194" s="80"/>
      <c r="O194" s="77">
        <v>1</v>
      </c>
      <c r="P194" s="77">
        <v>10</v>
      </c>
      <c r="Q194" s="77">
        <v>50</v>
      </c>
      <c r="R194" s="80"/>
      <c r="S194" s="77">
        <v>0</v>
      </c>
      <c r="T194" s="77">
        <v>40</v>
      </c>
      <c r="U194" s="77">
        <v>40</v>
      </c>
      <c r="V194" s="77">
        <v>40</v>
      </c>
      <c r="W194" s="77"/>
      <c r="X194" s="77">
        <v>50</v>
      </c>
      <c r="Y194" s="77">
        <v>0</v>
      </c>
      <c r="Z194" s="81"/>
      <c r="AA194" s="80"/>
      <c r="AB194" s="80">
        <v>0</v>
      </c>
    </row>
    <row r="195" spans="1:28" s="2" customFormat="1" x14ac:dyDescent="0.3">
      <c r="A195" s="75"/>
      <c r="B195" s="76" t="s">
        <v>390</v>
      </c>
      <c r="C195" s="77">
        <v>5</v>
      </c>
      <c r="D195" s="78"/>
      <c r="E195" s="77">
        <v>100</v>
      </c>
      <c r="F195" s="79">
        <v>2.5</v>
      </c>
      <c r="G195" s="80"/>
      <c r="H195" s="80"/>
      <c r="I195" s="77">
        <v>10000</v>
      </c>
      <c r="J195" s="77">
        <v>100</v>
      </c>
      <c r="K195" s="77">
        <v>100</v>
      </c>
      <c r="L195" s="77">
        <v>200</v>
      </c>
      <c r="M195" s="80"/>
      <c r="N195" s="80"/>
      <c r="O195" s="77">
        <v>100</v>
      </c>
      <c r="P195" s="77">
        <v>100</v>
      </c>
      <c r="Q195" s="77">
        <v>100</v>
      </c>
      <c r="R195" s="80"/>
      <c r="S195" s="82">
        <v>40</v>
      </c>
      <c r="T195" s="82">
        <v>99</v>
      </c>
      <c r="U195" s="82">
        <v>99</v>
      </c>
      <c r="V195" s="82">
        <v>99</v>
      </c>
      <c r="W195" s="82"/>
      <c r="X195" s="82">
        <v>3000</v>
      </c>
      <c r="Y195" s="82">
        <v>900</v>
      </c>
      <c r="Z195" s="82"/>
      <c r="AA195" s="80"/>
      <c r="AB195" s="80">
        <v>100</v>
      </c>
    </row>
  </sheetData>
  <sortState ref="A3:W193">
    <sortCondition ref="A3:A193"/>
  </sortState>
  <mergeCells count="1">
    <mergeCell ref="A1:AB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CM196"/>
  <sheetViews>
    <sheetView showGridLines="0" zoomScale="80" zoomScaleNormal="80" workbookViewId="0">
      <pane xSplit="2" ySplit="5" topLeftCell="BU6" activePane="bottomRight" state="frozen"/>
      <selection pane="topRight" activeCell="C1" sqref="C1"/>
      <selection pane="bottomLeft" activeCell="A5" sqref="A5"/>
      <selection pane="bottomRight" sqref="A1:CL1"/>
    </sheetView>
  </sheetViews>
  <sheetFormatPr defaultColWidth="9.109375" defaultRowHeight="14.4" x14ac:dyDescent="0.3"/>
  <cols>
    <col min="1" max="1" width="49.44140625" style="2" bestFit="1" customWidth="1"/>
    <col min="2" max="2" width="5.5546875" style="2" bestFit="1" customWidth="1"/>
    <col min="3" max="33" width="11.44140625" style="2" customWidth="1"/>
    <col min="34" max="35" width="11.44140625" style="2" hidden="1" customWidth="1"/>
    <col min="36" max="39" width="11.44140625" style="2" customWidth="1"/>
    <col min="40" max="40" width="11.6640625" style="2" customWidth="1"/>
    <col min="41" max="85" width="11.44140625" style="2" customWidth="1"/>
    <col min="86" max="86" width="9.109375" style="2"/>
    <col min="87" max="89" width="11.44140625" style="2" customWidth="1"/>
    <col min="90" max="16384" width="9.109375" style="2"/>
  </cols>
  <sheetData>
    <row r="1" spans="1:91" x14ac:dyDescent="0.3">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row>
    <row r="2" spans="1:91" s="14" customFormat="1" ht="121.5" customHeight="1" x14ac:dyDescent="0.25">
      <c r="A2" s="113" t="s">
        <v>379</v>
      </c>
      <c r="B2" s="114" t="s">
        <v>357</v>
      </c>
      <c r="C2" s="138" t="s">
        <v>429</v>
      </c>
      <c r="D2" s="138" t="s">
        <v>430</v>
      </c>
      <c r="E2" s="138" t="s">
        <v>765</v>
      </c>
      <c r="F2" s="138" t="s">
        <v>766</v>
      </c>
      <c r="G2" s="138" t="s">
        <v>767</v>
      </c>
      <c r="H2" s="138" t="s">
        <v>768</v>
      </c>
      <c r="I2" s="138" t="s">
        <v>773</v>
      </c>
      <c r="J2" s="138" t="s">
        <v>720</v>
      </c>
      <c r="K2" s="138" t="s">
        <v>721</v>
      </c>
      <c r="L2" s="138" t="s">
        <v>719</v>
      </c>
      <c r="M2" s="138" t="s">
        <v>983</v>
      </c>
      <c r="N2" s="138" t="s">
        <v>984</v>
      </c>
      <c r="O2" s="138" t="s">
        <v>985</v>
      </c>
      <c r="P2" s="138" t="s">
        <v>986</v>
      </c>
      <c r="Q2" s="138" t="s">
        <v>987</v>
      </c>
      <c r="R2" s="138" t="s">
        <v>988</v>
      </c>
      <c r="S2" s="138" t="s">
        <v>989</v>
      </c>
      <c r="T2" s="138" t="s">
        <v>990</v>
      </c>
      <c r="U2" s="138" t="s">
        <v>991</v>
      </c>
      <c r="V2" s="138" t="s">
        <v>1147</v>
      </c>
      <c r="W2" s="138" t="s">
        <v>1151</v>
      </c>
      <c r="X2" s="138" t="s">
        <v>994</v>
      </c>
      <c r="Y2" s="138" t="s">
        <v>995</v>
      </c>
      <c r="Z2" s="138" t="s">
        <v>996</v>
      </c>
      <c r="AA2" s="138" t="s">
        <v>997</v>
      </c>
      <c r="AB2" s="138" t="s">
        <v>1001</v>
      </c>
      <c r="AC2" s="138" t="s">
        <v>1155</v>
      </c>
      <c r="AD2" s="138" t="s">
        <v>1002</v>
      </c>
      <c r="AE2" s="138" t="s">
        <v>1003</v>
      </c>
      <c r="AF2" s="138" t="s">
        <v>1004</v>
      </c>
      <c r="AG2" s="138" t="s">
        <v>1298</v>
      </c>
      <c r="AH2" s="138" t="s">
        <v>703</v>
      </c>
      <c r="AI2" s="138" t="s">
        <v>737</v>
      </c>
      <c r="AJ2" s="138" t="s">
        <v>815</v>
      </c>
      <c r="AK2" s="138" t="s">
        <v>816</v>
      </c>
      <c r="AL2" s="147" t="s">
        <v>385</v>
      </c>
      <c r="AM2" s="147" t="s">
        <v>386</v>
      </c>
      <c r="AN2" s="147" t="s">
        <v>473</v>
      </c>
      <c r="AO2" s="147" t="s">
        <v>474</v>
      </c>
      <c r="AP2" s="147" t="s">
        <v>474</v>
      </c>
      <c r="AQ2" s="147" t="s">
        <v>394</v>
      </c>
      <c r="AR2" s="147" t="s">
        <v>1127</v>
      </c>
      <c r="AS2" s="147" t="s">
        <v>467</v>
      </c>
      <c r="AT2" s="147" t="s">
        <v>393</v>
      </c>
      <c r="AU2" s="147" t="s">
        <v>792</v>
      </c>
      <c r="AV2" s="147" t="s">
        <v>403</v>
      </c>
      <c r="AW2" s="147" t="s">
        <v>1129</v>
      </c>
      <c r="AX2" s="147" t="s">
        <v>1131</v>
      </c>
      <c r="AY2" s="147" t="s">
        <v>1206</v>
      </c>
      <c r="AZ2" s="147" t="s">
        <v>384</v>
      </c>
      <c r="BA2" s="147" t="s">
        <v>468</v>
      </c>
      <c r="BB2" s="147" t="s">
        <v>469</v>
      </c>
      <c r="BC2" s="147" t="s">
        <v>469</v>
      </c>
      <c r="BD2" s="147" t="s">
        <v>469</v>
      </c>
      <c r="BE2" s="147" t="s">
        <v>470</v>
      </c>
      <c r="BF2" s="147" t="s">
        <v>1167</v>
      </c>
      <c r="BG2" s="147" t="s">
        <v>395</v>
      </c>
      <c r="BH2" s="147" t="s">
        <v>413</v>
      </c>
      <c r="BI2" s="147" t="s">
        <v>414</v>
      </c>
      <c r="BJ2" s="178" t="s">
        <v>1302</v>
      </c>
      <c r="BK2" s="178" t="s">
        <v>1303</v>
      </c>
      <c r="BL2" s="178" t="s">
        <v>1305</v>
      </c>
      <c r="BM2" s="178" t="s">
        <v>1312</v>
      </c>
      <c r="BN2" s="178" t="s">
        <v>1316</v>
      </c>
      <c r="BO2" s="178" t="s">
        <v>363</v>
      </c>
      <c r="BP2" s="178" t="s">
        <v>1317</v>
      </c>
      <c r="BQ2" s="178" t="s">
        <v>1363</v>
      </c>
      <c r="BR2" s="149" t="s">
        <v>434</v>
      </c>
      <c r="BS2" s="149" t="s">
        <v>359</v>
      </c>
      <c r="BT2" s="149" t="s">
        <v>404</v>
      </c>
      <c r="BU2" s="149" t="s">
        <v>361</v>
      </c>
      <c r="BV2" s="149" t="s">
        <v>360</v>
      </c>
      <c r="BW2" s="149" t="s">
        <v>362</v>
      </c>
      <c r="BX2" s="149" t="s">
        <v>363</v>
      </c>
      <c r="BY2" s="149" t="s">
        <v>771</v>
      </c>
      <c r="BZ2" s="149" t="s">
        <v>999</v>
      </c>
      <c r="CA2" s="149" t="s">
        <v>1000</v>
      </c>
      <c r="CB2" s="149" t="s">
        <v>789</v>
      </c>
      <c r="CC2" s="149" t="s">
        <v>1133</v>
      </c>
      <c r="CD2" s="149" t="s">
        <v>1134</v>
      </c>
      <c r="CE2" s="149" t="s">
        <v>1135</v>
      </c>
      <c r="CF2" s="149" t="s">
        <v>925</v>
      </c>
      <c r="CG2" s="149" t="s">
        <v>831</v>
      </c>
      <c r="CH2" s="180" t="s">
        <v>1330</v>
      </c>
      <c r="CI2" s="151" t="s">
        <v>1197</v>
      </c>
      <c r="CJ2" s="151" t="s">
        <v>804</v>
      </c>
      <c r="CK2" s="151" t="s">
        <v>1047</v>
      </c>
      <c r="CL2" s="151" t="s">
        <v>700</v>
      </c>
    </row>
    <row r="3" spans="1:91" x14ac:dyDescent="0.3">
      <c r="A3" s="135" t="s">
        <v>472</v>
      </c>
      <c r="B3" s="114"/>
      <c r="C3" s="118">
        <v>2015</v>
      </c>
      <c r="D3" s="118">
        <v>2015</v>
      </c>
      <c r="E3" s="118">
        <v>2015</v>
      </c>
      <c r="F3" s="118">
        <v>2015</v>
      </c>
      <c r="G3" s="118">
        <v>2015</v>
      </c>
      <c r="H3" s="118">
        <v>2015</v>
      </c>
      <c r="I3" s="118">
        <v>2015</v>
      </c>
      <c r="J3" s="118" t="s">
        <v>1144</v>
      </c>
      <c r="K3" s="118" t="s">
        <v>1144</v>
      </c>
      <c r="L3" s="118" t="s">
        <v>1172</v>
      </c>
      <c r="M3" s="118">
        <v>2015</v>
      </c>
      <c r="N3" s="118">
        <v>2015</v>
      </c>
      <c r="O3" s="118">
        <v>2015</v>
      </c>
      <c r="P3" s="118">
        <v>2015</v>
      </c>
      <c r="Q3" s="118">
        <v>2010</v>
      </c>
      <c r="R3" s="118">
        <v>2010</v>
      </c>
      <c r="S3" s="118">
        <v>2010</v>
      </c>
      <c r="T3" s="118">
        <v>2010</v>
      </c>
      <c r="U3" s="118">
        <v>2015</v>
      </c>
      <c r="V3" s="118">
        <v>2015</v>
      </c>
      <c r="W3" s="118">
        <v>2015</v>
      </c>
      <c r="X3" s="118">
        <v>2018</v>
      </c>
      <c r="Y3" s="118">
        <v>2018</v>
      </c>
      <c r="Z3" s="118">
        <v>2018</v>
      </c>
      <c r="AA3" s="118" t="s">
        <v>924</v>
      </c>
      <c r="AB3" s="118" t="s">
        <v>935</v>
      </c>
      <c r="AC3" s="118" t="s">
        <v>1212</v>
      </c>
      <c r="AD3" s="118" t="s">
        <v>1148</v>
      </c>
      <c r="AE3" s="118">
        <v>2018</v>
      </c>
      <c r="AF3" s="118" t="s">
        <v>1157</v>
      </c>
      <c r="AG3" s="118">
        <v>2019</v>
      </c>
      <c r="AH3" s="118">
        <v>2019</v>
      </c>
      <c r="AI3" s="118">
        <v>2019</v>
      </c>
      <c r="AJ3" s="118">
        <v>2019</v>
      </c>
      <c r="AK3" s="118">
        <v>2019</v>
      </c>
      <c r="AL3" s="118">
        <v>2018</v>
      </c>
      <c r="AM3" s="118" t="s">
        <v>1332</v>
      </c>
      <c r="AN3" s="118" t="s">
        <v>1333</v>
      </c>
      <c r="AO3" s="118">
        <v>2017</v>
      </c>
      <c r="AP3" s="118">
        <v>2018</v>
      </c>
      <c r="AQ3" s="118">
        <v>2018</v>
      </c>
      <c r="AR3" s="118" t="s">
        <v>1148</v>
      </c>
      <c r="AS3" s="118">
        <v>2018</v>
      </c>
      <c r="AT3" s="118" t="s">
        <v>935</v>
      </c>
      <c r="AU3" s="118">
        <v>2017</v>
      </c>
      <c r="AV3" s="118">
        <v>2017</v>
      </c>
      <c r="AW3" s="118">
        <v>2017</v>
      </c>
      <c r="AX3" s="118">
        <v>2017</v>
      </c>
      <c r="AY3" s="118">
        <v>2017</v>
      </c>
      <c r="AZ3" s="118">
        <v>2018</v>
      </c>
      <c r="BA3" s="118" t="s">
        <v>978</v>
      </c>
      <c r="BB3" s="118">
        <v>2017</v>
      </c>
      <c r="BC3" s="118">
        <v>2018</v>
      </c>
      <c r="BD3" s="118">
        <v>2019</v>
      </c>
      <c r="BE3" s="118">
        <v>2020</v>
      </c>
      <c r="BF3" s="118">
        <v>2020</v>
      </c>
      <c r="BG3" s="118">
        <v>2018</v>
      </c>
      <c r="BH3" s="118" t="s">
        <v>1185</v>
      </c>
      <c r="BI3" s="118" t="s">
        <v>1185</v>
      </c>
      <c r="BJ3" s="118">
        <v>2018</v>
      </c>
      <c r="BK3" s="118">
        <v>2017</v>
      </c>
      <c r="BL3" s="118">
        <v>2015</v>
      </c>
      <c r="BM3" s="118">
        <v>2018</v>
      </c>
      <c r="BN3" s="118" t="s">
        <v>1196</v>
      </c>
      <c r="BO3" s="118">
        <v>2018</v>
      </c>
      <c r="BP3" s="118">
        <v>2017</v>
      </c>
      <c r="BQ3" s="118">
        <v>2017</v>
      </c>
      <c r="BR3" s="118" t="s">
        <v>979</v>
      </c>
      <c r="BS3" s="118">
        <v>2018</v>
      </c>
      <c r="BT3" s="118">
        <v>2019</v>
      </c>
      <c r="BU3" s="118">
        <v>2017</v>
      </c>
      <c r="BV3" s="118" t="s">
        <v>1196</v>
      </c>
      <c r="BW3" s="118">
        <v>2018</v>
      </c>
      <c r="BX3" s="118">
        <v>2018</v>
      </c>
      <c r="BY3" s="118">
        <v>2014</v>
      </c>
      <c r="BZ3" s="118" t="s">
        <v>1211</v>
      </c>
      <c r="CA3" s="118" t="s">
        <v>1211</v>
      </c>
      <c r="CB3" s="118" t="s">
        <v>1158</v>
      </c>
      <c r="CC3" s="118">
        <v>2017</v>
      </c>
      <c r="CD3" s="118">
        <v>2017</v>
      </c>
      <c r="CE3" s="118">
        <v>2017</v>
      </c>
      <c r="CF3" s="118" t="s">
        <v>1216</v>
      </c>
      <c r="CG3" s="118">
        <v>2017</v>
      </c>
      <c r="CH3" s="182">
        <v>2018</v>
      </c>
      <c r="CI3" s="118">
        <v>2018</v>
      </c>
      <c r="CJ3" s="118">
        <v>2019</v>
      </c>
      <c r="CK3" s="118">
        <v>2015</v>
      </c>
      <c r="CL3" s="161"/>
    </row>
    <row r="4" spans="1:91" ht="15.6" x14ac:dyDescent="0.3">
      <c r="A4" s="135" t="s">
        <v>922</v>
      </c>
      <c r="B4" s="114"/>
      <c r="C4" s="139" t="s">
        <v>1145</v>
      </c>
      <c r="D4" s="139" t="s">
        <v>1146</v>
      </c>
      <c r="E4" s="139" t="s">
        <v>947</v>
      </c>
      <c r="F4" s="139" t="s">
        <v>950</v>
      </c>
      <c r="G4" s="139" t="s">
        <v>948</v>
      </c>
      <c r="H4" s="139" t="s">
        <v>949</v>
      </c>
      <c r="I4" s="139" t="s">
        <v>946</v>
      </c>
      <c r="J4" s="139" t="s">
        <v>936</v>
      </c>
      <c r="K4" s="139" t="s">
        <v>937</v>
      </c>
      <c r="L4" s="139" t="s">
        <v>939</v>
      </c>
      <c r="M4" s="139" t="s">
        <v>1006</v>
      </c>
      <c r="N4" s="139" t="s">
        <v>1007</v>
      </c>
      <c r="O4" s="139" t="s">
        <v>1008</v>
      </c>
      <c r="P4" s="139" t="s">
        <v>1009</v>
      </c>
      <c r="Q4" s="139" t="s">
        <v>1010</v>
      </c>
      <c r="R4" s="139" t="s">
        <v>1011</v>
      </c>
      <c r="S4" s="139" t="s">
        <v>1012</v>
      </c>
      <c r="T4" s="139" t="s">
        <v>1013</v>
      </c>
      <c r="U4" s="139" t="s">
        <v>1014</v>
      </c>
      <c r="V4" s="139" t="s">
        <v>1015</v>
      </c>
      <c r="W4" s="153" t="s">
        <v>1016</v>
      </c>
      <c r="X4" s="139" t="s">
        <v>1017</v>
      </c>
      <c r="Y4" s="139" t="s">
        <v>1018</v>
      </c>
      <c r="Z4" s="139" t="s">
        <v>1019</v>
      </c>
      <c r="AA4" s="139" t="s">
        <v>1020</v>
      </c>
      <c r="AB4" s="139" t="s">
        <v>1023</v>
      </c>
      <c r="AC4" s="139" t="s">
        <v>1156</v>
      </c>
      <c r="AD4" s="139" t="s">
        <v>1024</v>
      </c>
      <c r="AE4" s="139" t="s">
        <v>1025</v>
      </c>
      <c r="AF4" s="139" t="s">
        <v>1026</v>
      </c>
      <c r="AG4" s="139" t="s">
        <v>1027</v>
      </c>
      <c r="AH4" s="139" t="s">
        <v>972</v>
      </c>
      <c r="AI4" s="139" t="s">
        <v>961</v>
      </c>
      <c r="AJ4" s="139" t="s">
        <v>951</v>
      </c>
      <c r="AK4" s="139" t="s">
        <v>941</v>
      </c>
      <c r="AL4" s="148" t="s">
        <v>956</v>
      </c>
      <c r="AM4" s="148" t="s">
        <v>957</v>
      </c>
      <c r="AN4" s="148" t="s">
        <v>953</v>
      </c>
      <c r="AO4" s="148" t="s">
        <v>976</v>
      </c>
      <c r="AP4" s="148" t="s">
        <v>977</v>
      </c>
      <c r="AQ4" s="148" t="s">
        <v>944</v>
      </c>
      <c r="AR4" s="148" t="s">
        <v>1128</v>
      </c>
      <c r="AS4" s="148" t="s">
        <v>940</v>
      </c>
      <c r="AT4" s="148" t="s">
        <v>943</v>
      </c>
      <c r="AU4" s="148" t="s">
        <v>971</v>
      </c>
      <c r="AV4" s="148" t="s">
        <v>960</v>
      </c>
      <c r="AW4" s="148" t="s">
        <v>1130</v>
      </c>
      <c r="AX4" s="148" t="s">
        <v>1132</v>
      </c>
      <c r="AY4" s="148" t="s">
        <v>1136</v>
      </c>
      <c r="AZ4" s="148" t="s">
        <v>954</v>
      </c>
      <c r="BA4" s="148" t="s">
        <v>955</v>
      </c>
      <c r="BB4" s="148" t="s">
        <v>974</v>
      </c>
      <c r="BC4" s="148" t="s">
        <v>973</v>
      </c>
      <c r="BD4" s="148" t="s">
        <v>975</v>
      </c>
      <c r="BE4" s="148" t="s">
        <v>966</v>
      </c>
      <c r="BF4" s="148" t="s">
        <v>968</v>
      </c>
      <c r="BG4" s="148" t="s">
        <v>967</v>
      </c>
      <c r="BH4" s="148" t="s">
        <v>952</v>
      </c>
      <c r="BI4" s="148" t="s">
        <v>970</v>
      </c>
      <c r="BJ4" s="179" t="s">
        <v>1313</v>
      </c>
      <c r="BK4" s="179" t="s">
        <v>1314</v>
      </c>
      <c r="BL4" s="179"/>
      <c r="BM4" s="179" t="s">
        <v>1315</v>
      </c>
      <c r="BN4" s="179" t="s">
        <v>969</v>
      </c>
      <c r="BO4" s="179" t="s">
        <v>963</v>
      </c>
      <c r="BP4" s="179" t="s">
        <v>1318</v>
      </c>
      <c r="BQ4" s="179"/>
      <c r="BR4" s="150" t="s">
        <v>959</v>
      </c>
      <c r="BS4" s="150" t="s">
        <v>1149</v>
      </c>
      <c r="BT4" s="150" t="s">
        <v>942</v>
      </c>
      <c r="BU4" s="150" t="s">
        <v>945</v>
      </c>
      <c r="BV4" s="150" t="s">
        <v>969</v>
      </c>
      <c r="BW4" s="150" t="s">
        <v>1318</v>
      </c>
      <c r="BX4" s="150" t="s">
        <v>963</v>
      </c>
      <c r="BY4" s="150" t="s">
        <v>962</v>
      </c>
      <c r="BZ4" s="150" t="s">
        <v>1021</v>
      </c>
      <c r="CA4" s="150" t="s">
        <v>1022</v>
      </c>
      <c r="CB4" s="150" t="s">
        <v>964</v>
      </c>
      <c r="CC4" s="150" t="s">
        <v>1137</v>
      </c>
      <c r="CD4" s="150" t="s">
        <v>1138</v>
      </c>
      <c r="CE4" s="150" t="s">
        <v>1139</v>
      </c>
      <c r="CF4" s="150" t="s">
        <v>958</v>
      </c>
      <c r="CG4" s="150" t="s">
        <v>218</v>
      </c>
      <c r="CH4" s="181" t="s">
        <v>1319</v>
      </c>
      <c r="CI4" s="152" t="s">
        <v>1198</v>
      </c>
      <c r="CJ4" s="152" t="s">
        <v>965</v>
      </c>
      <c r="CK4" s="152" t="s">
        <v>929</v>
      </c>
      <c r="CL4" s="152" t="s">
        <v>938</v>
      </c>
    </row>
    <row r="5" spans="1:91" ht="26.4" x14ac:dyDescent="0.3">
      <c r="A5" s="102" t="s">
        <v>431</v>
      </c>
      <c r="B5" s="86"/>
      <c r="C5" s="87" t="s">
        <v>763</v>
      </c>
      <c r="D5" s="87" t="s">
        <v>763</v>
      </c>
      <c r="E5" s="87" t="s">
        <v>763</v>
      </c>
      <c r="F5" s="87" t="s">
        <v>763</v>
      </c>
      <c r="G5" s="87" t="s">
        <v>763</v>
      </c>
      <c r="H5" s="87" t="s">
        <v>763</v>
      </c>
      <c r="I5" s="87" t="s">
        <v>763</v>
      </c>
      <c r="J5" s="87" t="s">
        <v>763</v>
      </c>
      <c r="K5" s="87" t="s">
        <v>463</v>
      </c>
      <c r="L5" s="87" t="s">
        <v>463</v>
      </c>
      <c r="M5" s="87" t="s">
        <v>432</v>
      </c>
      <c r="N5" s="87" t="s">
        <v>432</v>
      </c>
      <c r="O5" s="87" t="s">
        <v>432</v>
      </c>
      <c r="P5" s="87" t="s">
        <v>432</v>
      </c>
      <c r="Q5" s="87" t="s">
        <v>432</v>
      </c>
      <c r="R5" s="87" t="s">
        <v>432</v>
      </c>
      <c r="S5" s="87" t="s">
        <v>432</v>
      </c>
      <c r="T5" s="87" t="s">
        <v>432</v>
      </c>
      <c r="U5" s="87" t="s">
        <v>432</v>
      </c>
      <c r="V5" s="87" t="s">
        <v>432</v>
      </c>
      <c r="W5" s="87" t="s">
        <v>432</v>
      </c>
      <c r="X5" s="87" t="s">
        <v>1028</v>
      </c>
      <c r="Y5" s="87" t="s">
        <v>463</v>
      </c>
      <c r="Z5" s="87" t="s">
        <v>463</v>
      </c>
      <c r="AA5" s="87" t="s">
        <v>432</v>
      </c>
      <c r="AB5" s="87" t="s">
        <v>463</v>
      </c>
      <c r="AC5" s="87" t="s">
        <v>463</v>
      </c>
      <c r="AD5" s="87" t="s">
        <v>432</v>
      </c>
      <c r="AE5" s="87" t="s">
        <v>463</v>
      </c>
      <c r="AF5" s="87" t="s">
        <v>463</v>
      </c>
      <c r="AG5" s="87" t="s">
        <v>463</v>
      </c>
      <c r="AH5" s="87" t="s">
        <v>463</v>
      </c>
      <c r="AI5" s="87" t="s">
        <v>463</v>
      </c>
      <c r="AJ5" s="87" t="s">
        <v>433</v>
      </c>
      <c r="AK5" s="87" t="s">
        <v>433</v>
      </c>
      <c r="AL5" s="87" t="s">
        <v>433</v>
      </c>
      <c r="AM5" s="87" t="s">
        <v>433</v>
      </c>
      <c r="AN5" s="87" t="s">
        <v>683</v>
      </c>
      <c r="AO5" s="87" t="s">
        <v>683</v>
      </c>
      <c r="AP5" s="87" t="s">
        <v>683</v>
      </c>
      <c r="AQ5" s="87" t="s">
        <v>462</v>
      </c>
      <c r="AR5" s="87" t="s">
        <v>463</v>
      </c>
      <c r="AS5" s="87" t="s">
        <v>465</v>
      </c>
      <c r="AT5" s="87" t="s">
        <v>463</v>
      </c>
      <c r="AU5" s="87" t="s">
        <v>464</v>
      </c>
      <c r="AV5" s="87" t="s">
        <v>463</v>
      </c>
      <c r="AW5" s="87" t="s">
        <v>791</v>
      </c>
      <c r="AX5" s="87" t="s">
        <v>791</v>
      </c>
      <c r="AY5" s="87" t="s">
        <v>432</v>
      </c>
      <c r="AZ5" s="87" t="s">
        <v>433</v>
      </c>
      <c r="BA5" s="87" t="s">
        <v>433</v>
      </c>
      <c r="BB5" s="87" t="s">
        <v>432</v>
      </c>
      <c r="BC5" s="87" t="s">
        <v>432</v>
      </c>
      <c r="BD5" s="87" t="s">
        <v>432</v>
      </c>
      <c r="BE5" s="87" t="s">
        <v>432</v>
      </c>
      <c r="BF5" s="87" t="s">
        <v>432</v>
      </c>
      <c r="BG5" s="87" t="s">
        <v>432</v>
      </c>
      <c r="BH5" s="87" t="s">
        <v>463</v>
      </c>
      <c r="BI5" s="87" t="s">
        <v>463</v>
      </c>
      <c r="BJ5" s="87" t="s">
        <v>432</v>
      </c>
      <c r="BK5" s="87" t="s">
        <v>432</v>
      </c>
      <c r="BL5" s="87" t="s">
        <v>433</v>
      </c>
      <c r="BM5" s="87" t="s">
        <v>433</v>
      </c>
      <c r="BN5" s="87" t="s">
        <v>463</v>
      </c>
      <c r="BO5" s="87" t="s">
        <v>764</v>
      </c>
      <c r="BP5" s="87" t="s">
        <v>463</v>
      </c>
      <c r="BQ5" s="87" t="s">
        <v>433</v>
      </c>
      <c r="BR5" s="87" t="s">
        <v>433</v>
      </c>
      <c r="BS5" s="87" t="s">
        <v>433</v>
      </c>
      <c r="BT5" s="87" t="s">
        <v>433</v>
      </c>
      <c r="BU5" s="87" t="s">
        <v>463</v>
      </c>
      <c r="BV5" s="87" t="s">
        <v>463</v>
      </c>
      <c r="BW5" s="87" t="s">
        <v>463</v>
      </c>
      <c r="BX5" s="87" t="s">
        <v>764</v>
      </c>
      <c r="BY5" s="87" t="s">
        <v>772</v>
      </c>
      <c r="BZ5" s="87" t="s">
        <v>463</v>
      </c>
      <c r="CA5" s="87" t="s">
        <v>463</v>
      </c>
      <c r="CB5" s="87" t="s">
        <v>1150</v>
      </c>
      <c r="CC5" s="87" t="s">
        <v>463</v>
      </c>
      <c r="CD5" s="87" t="s">
        <v>463</v>
      </c>
      <c r="CE5" s="87" t="s">
        <v>463</v>
      </c>
      <c r="CF5" s="87" t="s">
        <v>471</v>
      </c>
      <c r="CG5" s="87" t="s">
        <v>830</v>
      </c>
      <c r="CH5" s="87" t="s">
        <v>433</v>
      </c>
      <c r="CI5" s="87" t="s">
        <v>1199</v>
      </c>
      <c r="CJ5" s="87" t="s">
        <v>432</v>
      </c>
      <c r="CK5" s="87" t="s">
        <v>432</v>
      </c>
      <c r="CL5" s="87" t="s">
        <v>701</v>
      </c>
    </row>
    <row r="6" spans="1:91" x14ac:dyDescent="0.3">
      <c r="A6" s="100" t="s">
        <v>1</v>
      </c>
      <c r="B6" s="86" t="s">
        <v>0</v>
      </c>
      <c r="C6" s="83">
        <v>62505.486828842106</v>
      </c>
      <c r="D6" s="83">
        <v>30234.510569473685</v>
      </c>
      <c r="E6" s="83">
        <v>252084.609</v>
      </c>
      <c r="F6" s="83">
        <v>0</v>
      </c>
      <c r="G6" s="83">
        <v>0</v>
      </c>
      <c r="H6" s="83">
        <v>0</v>
      </c>
      <c r="I6" s="83">
        <v>0</v>
      </c>
      <c r="J6" s="83">
        <v>488857</v>
      </c>
      <c r="K6" s="84">
        <v>0.14299999999999999</v>
      </c>
      <c r="L6" s="84">
        <v>0.27272727272727298</v>
      </c>
      <c r="M6" s="83">
        <v>21644812.063499998</v>
      </c>
      <c r="N6" s="83" t="s">
        <v>435</v>
      </c>
      <c r="O6" s="83" t="s">
        <v>435</v>
      </c>
      <c r="P6" s="83" t="s">
        <v>435</v>
      </c>
      <c r="Q6" s="83">
        <v>25391631</v>
      </c>
      <c r="R6" s="83">
        <v>4183639</v>
      </c>
      <c r="S6" s="83">
        <v>12966727</v>
      </c>
      <c r="T6" s="83">
        <v>5559208</v>
      </c>
      <c r="U6" s="83">
        <v>0</v>
      </c>
      <c r="V6" s="83">
        <v>7827046.6764500001</v>
      </c>
      <c r="W6" s="83">
        <v>2973907.8104699999</v>
      </c>
      <c r="X6" s="84">
        <v>56.937760009803021</v>
      </c>
      <c r="Y6" s="84">
        <v>3.3503829762449548</v>
      </c>
      <c r="Z6" s="84">
        <v>25.495000000000001</v>
      </c>
      <c r="AA6" s="84">
        <v>8.0367388563218505</v>
      </c>
      <c r="AB6" s="84">
        <v>12.74019</v>
      </c>
      <c r="AC6" s="84">
        <v>37.746029999999998</v>
      </c>
      <c r="AD6" s="83">
        <v>2432</v>
      </c>
      <c r="AE6" s="83">
        <v>20</v>
      </c>
      <c r="AF6" s="85">
        <v>71.3</v>
      </c>
      <c r="AG6" s="84">
        <v>14.823</v>
      </c>
      <c r="AH6" s="84">
        <v>0.98500405076419317</v>
      </c>
      <c r="AI6" s="84">
        <v>0.95537307460770804</v>
      </c>
      <c r="AJ6" s="83">
        <v>5</v>
      </c>
      <c r="AK6" s="83">
        <v>0</v>
      </c>
      <c r="AL6" s="84">
        <v>0.49595952280148353</v>
      </c>
      <c r="AM6" s="84">
        <v>0.27172123999999998</v>
      </c>
      <c r="AN6" s="84">
        <v>11853.88356</v>
      </c>
      <c r="AO6" s="84">
        <v>2830.55</v>
      </c>
      <c r="AP6" s="84">
        <v>2660.89</v>
      </c>
      <c r="AQ6" s="84">
        <v>19.445053023286157</v>
      </c>
      <c r="AR6" s="84">
        <v>4.1499133196925602</v>
      </c>
      <c r="AS6" s="85">
        <v>62.3</v>
      </c>
      <c r="AT6" s="85">
        <v>25</v>
      </c>
      <c r="AU6" s="83">
        <v>189</v>
      </c>
      <c r="AV6" s="85">
        <v>0.1</v>
      </c>
      <c r="AW6" s="84" t="s">
        <v>435</v>
      </c>
      <c r="AX6" s="84">
        <v>23.015000000000001</v>
      </c>
      <c r="AY6" s="83">
        <v>13547677</v>
      </c>
      <c r="AZ6" s="84">
        <v>0.57474170605821917</v>
      </c>
      <c r="BA6" s="84" t="s">
        <v>435</v>
      </c>
      <c r="BB6" s="83">
        <v>11240</v>
      </c>
      <c r="BC6" s="83">
        <v>10606750</v>
      </c>
      <c r="BD6" s="83">
        <v>130942</v>
      </c>
      <c r="BE6" s="83">
        <v>2993384</v>
      </c>
      <c r="BF6" s="83">
        <v>72516</v>
      </c>
      <c r="BG6" s="83">
        <v>16220</v>
      </c>
      <c r="BH6" s="83">
        <v>96</v>
      </c>
      <c r="BI6" s="85">
        <v>29.8</v>
      </c>
      <c r="BJ6" s="83">
        <v>1722612.61</v>
      </c>
      <c r="BK6" s="83" t="s">
        <v>435</v>
      </c>
      <c r="BL6" s="84">
        <v>136.960527122</v>
      </c>
      <c r="BM6" s="85">
        <v>0</v>
      </c>
      <c r="BN6" s="85">
        <v>43.01972</v>
      </c>
      <c r="BO6" s="84">
        <v>59.120848233805297</v>
      </c>
      <c r="BP6" s="85">
        <v>10.595726418660099</v>
      </c>
      <c r="BQ6" s="84" t="s">
        <v>435</v>
      </c>
      <c r="BR6" s="84">
        <v>2.4666666666666668</v>
      </c>
      <c r="BS6" s="84">
        <v>-1.4572852849960327</v>
      </c>
      <c r="BT6" s="83">
        <v>16</v>
      </c>
      <c r="BU6" s="85">
        <v>97.699996948242202</v>
      </c>
      <c r="BV6" s="84">
        <v>43.01972</v>
      </c>
      <c r="BW6" s="84">
        <v>13.5</v>
      </c>
      <c r="BX6" s="84">
        <v>59.120848233805297</v>
      </c>
      <c r="BY6" s="83">
        <v>72000</v>
      </c>
      <c r="BZ6" s="85">
        <v>43.417610000000003</v>
      </c>
      <c r="CA6" s="85">
        <v>67.064620000000005</v>
      </c>
      <c r="CB6" s="84">
        <v>2.84</v>
      </c>
      <c r="CC6" s="83">
        <v>65</v>
      </c>
      <c r="CD6" s="83">
        <v>39</v>
      </c>
      <c r="CE6" s="83">
        <v>65</v>
      </c>
      <c r="CF6" s="84">
        <v>162.78115844726599</v>
      </c>
      <c r="CG6" s="84">
        <v>638</v>
      </c>
      <c r="CH6" s="85">
        <v>35</v>
      </c>
      <c r="CI6" s="83">
        <v>520.89660271913533</v>
      </c>
      <c r="CJ6" s="83">
        <v>38041757</v>
      </c>
      <c r="CK6" s="83">
        <v>32515900</v>
      </c>
      <c r="CL6" s="83">
        <v>652230</v>
      </c>
      <c r="CM6" s="83"/>
    </row>
    <row r="7" spans="1:91" x14ac:dyDescent="0.3">
      <c r="A7" s="100" t="s">
        <v>3</v>
      </c>
      <c r="B7" s="86" t="s">
        <v>2</v>
      </c>
      <c r="C7" s="83">
        <v>6095.4685891789477</v>
      </c>
      <c r="D7" s="83">
        <v>4654.935090105263</v>
      </c>
      <c r="E7" s="83">
        <v>15903.288</v>
      </c>
      <c r="F7" s="83">
        <v>75.286000000000001</v>
      </c>
      <c r="G7" s="83">
        <v>0</v>
      </c>
      <c r="H7" s="83">
        <v>0</v>
      </c>
      <c r="I7" s="83">
        <v>0</v>
      </c>
      <c r="J7" s="83">
        <v>91428</v>
      </c>
      <c r="K7" s="84">
        <v>2.9000000000000001E-2</v>
      </c>
      <c r="L7" s="84">
        <v>0.24242424242424199</v>
      </c>
      <c r="M7" s="83">
        <v>2344252.8233500002</v>
      </c>
      <c r="N7" s="83" t="s">
        <v>435</v>
      </c>
      <c r="O7" s="83" t="s">
        <v>435</v>
      </c>
      <c r="P7" s="83" t="s">
        <v>435</v>
      </c>
      <c r="Q7" s="83">
        <v>0</v>
      </c>
      <c r="R7" s="83">
        <v>0</v>
      </c>
      <c r="S7" s="83">
        <v>0</v>
      </c>
      <c r="T7" s="83">
        <v>0</v>
      </c>
      <c r="U7" s="83">
        <v>0</v>
      </c>
      <c r="V7" s="83">
        <v>0</v>
      </c>
      <c r="W7" s="83">
        <v>181378.14541600001</v>
      </c>
      <c r="X7" s="84">
        <v>104.61226277372263</v>
      </c>
      <c r="Y7" s="84">
        <v>1.3171621044569775</v>
      </c>
      <c r="Z7" s="84">
        <v>60.319000000000003</v>
      </c>
      <c r="AA7" s="84">
        <v>3.85530320022374</v>
      </c>
      <c r="AB7" s="84">
        <v>0</v>
      </c>
      <c r="AC7" s="84" t="s">
        <v>435</v>
      </c>
      <c r="AD7" s="83">
        <v>750</v>
      </c>
      <c r="AE7" s="83" t="s">
        <v>435</v>
      </c>
      <c r="AF7" s="85" t="s">
        <v>435</v>
      </c>
      <c r="AG7" s="84">
        <v>5.8680000000000003</v>
      </c>
      <c r="AH7" s="84">
        <v>1.6566649844090928E-2</v>
      </c>
      <c r="AI7" s="84">
        <v>2.668961941564896E-3</v>
      </c>
      <c r="AJ7" s="83">
        <v>0</v>
      </c>
      <c r="AK7" s="83">
        <v>0</v>
      </c>
      <c r="AL7" s="84">
        <v>0.79140587617953684</v>
      </c>
      <c r="AM7" s="84">
        <v>2.7478799999999999E-3</v>
      </c>
      <c r="AN7" s="84">
        <v>53.543959999999998</v>
      </c>
      <c r="AO7" s="84">
        <v>121.79</v>
      </c>
      <c r="AP7" s="84">
        <v>147.69</v>
      </c>
      <c r="AQ7" s="84">
        <v>2.2730057893191358</v>
      </c>
      <c r="AR7" s="84">
        <v>9.6554210834262655</v>
      </c>
      <c r="AS7" s="85">
        <v>8.8000000000000007</v>
      </c>
      <c r="AT7" s="85" t="s">
        <v>435</v>
      </c>
      <c r="AU7" s="83">
        <v>20</v>
      </c>
      <c r="AV7" s="85">
        <v>0.1</v>
      </c>
      <c r="AW7" s="84">
        <v>0.06</v>
      </c>
      <c r="AX7" s="84" t="s">
        <v>435</v>
      </c>
      <c r="AY7" s="83">
        <v>6</v>
      </c>
      <c r="AZ7" s="84">
        <v>0.23407785371782353</v>
      </c>
      <c r="BA7" s="84">
        <v>29</v>
      </c>
      <c r="BB7" s="83">
        <v>21002</v>
      </c>
      <c r="BC7" s="83">
        <v>800</v>
      </c>
      <c r="BD7" s="83">
        <v>14007</v>
      </c>
      <c r="BE7" s="83">
        <v>0</v>
      </c>
      <c r="BF7" s="83">
        <v>293</v>
      </c>
      <c r="BG7" s="83">
        <v>0</v>
      </c>
      <c r="BH7" s="83">
        <v>127</v>
      </c>
      <c r="BI7" s="85">
        <v>6.2</v>
      </c>
      <c r="BJ7" s="83">
        <v>303137</v>
      </c>
      <c r="BK7" s="83">
        <v>4643000</v>
      </c>
      <c r="BL7" s="84">
        <v>11.5754706472</v>
      </c>
      <c r="BM7" s="85" t="s">
        <v>435</v>
      </c>
      <c r="BN7" s="85">
        <v>98.141149999999996</v>
      </c>
      <c r="BO7" s="84">
        <v>94.176998272476894</v>
      </c>
      <c r="BP7" s="85">
        <v>66.363444701022999</v>
      </c>
      <c r="BQ7" s="84">
        <v>3.2663953299999999</v>
      </c>
      <c r="BR7" s="84" t="s">
        <v>435</v>
      </c>
      <c r="BS7" s="84">
        <v>0.1147879883646965</v>
      </c>
      <c r="BT7" s="83">
        <v>35</v>
      </c>
      <c r="BU7" s="85">
        <v>100</v>
      </c>
      <c r="BV7" s="84">
        <v>98.141149999999996</v>
      </c>
      <c r="BW7" s="84">
        <v>71.847040504384395</v>
      </c>
      <c r="BX7" s="84">
        <v>94.176998272476894</v>
      </c>
      <c r="BY7" s="83">
        <v>19000</v>
      </c>
      <c r="BZ7" s="85">
        <v>97.718369999999993</v>
      </c>
      <c r="CA7" s="85">
        <v>91.039230000000003</v>
      </c>
      <c r="CB7" s="84">
        <v>11.997999999999999</v>
      </c>
      <c r="CC7" s="83">
        <v>99</v>
      </c>
      <c r="CD7" s="83">
        <v>98</v>
      </c>
      <c r="CE7" s="83">
        <v>99</v>
      </c>
      <c r="CF7" s="84">
        <v>759.6669921875</v>
      </c>
      <c r="CG7" s="84">
        <v>15</v>
      </c>
      <c r="CH7" s="85" t="s">
        <v>435</v>
      </c>
      <c r="CI7" s="83">
        <v>5253.6300641135731</v>
      </c>
      <c r="CJ7" s="83">
        <v>2880913</v>
      </c>
      <c r="CK7" s="83">
        <v>2897604</v>
      </c>
      <c r="CL7" s="83">
        <v>27400</v>
      </c>
      <c r="CM7" s="83"/>
    </row>
    <row r="8" spans="1:91" x14ac:dyDescent="0.3">
      <c r="A8" s="100" t="s">
        <v>5</v>
      </c>
      <c r="B8" s="86" t="s">
        <v>4</v>
      </c>
      <c r="C8" s="83">
        <v>66758.360930947369</v>
      </c>
      <c r="D8" s="83">
        <v>19976.227642042104</v>
      </c>
      <c r="E8" s="83">
        <v>94971.389500000005</v>
      </c>
      <c r="F8" s="83">
        <v>9.6639999999999997</v>
      </c>
      <c r="G8" s="83">
        <v>0</v>
      </c>
      <c r="H8" s="83">
        <v>0</v>
      </c>
      <c r="I8" s="83">
        <v>0</v>
      </c>
      <c r="J8" s="83">
        <v>0</v>
      </c>
      <c r="K8" s="84">
        <v>0</v>
      </c>
      <c r="L8" s="84">
        <v>0.24242424242424199</v>
      </c>
      <c r="M8" s="83">
        <v>11.937796322200001</v>
      </c>
      <c r="N8" s="83">
        <v>0</v>
      </c>
      <c r="O8" s="83">
        <v>0</v>
      </c>
      <c r="P8" s="83">
        <v>0</v>
      </c>
      <c r="Q8" s="83">
        <v>0</v>
      </c>
      <c r="R8" s="83">
        <v>0</v>
      </c>
      <c r="S8" s="83">
        <v>0</v>
      </c>
      <c r="T8" s="83">
        <v>0</v>
      </c>
      <c r="U8" s="83">
        <v>2939939</v>
      </c>
      <c r="V8" s="83">
        <v>19525126.588100001</v>
      </c>
      <c r="W8" s="83">
        <v>1350311.5228500001</v>
      </c>
      <c r="X8" s="84">
        <v>17.730075071166457</v>
      </c>
      <c r="Y8" s="84">
        <v>2.804995676746679</v>
      </c>
      <c r="Z8" s="84">
        <v>72.629000000000005</v>
      </c>
      <c r="AA8" s="84" t="s">
        <v>435</v>
      </c>
      <c r="AB8" s="84">
        <v>0.77298999999999995</v>
      </c>
      <c r="AC8" s="84">
        <v>83.740600000000001</v>
      </c>
      <c r="AD8" s="83">
        <v>13537</v>
      </c>
      <c r="AE8" s="83">
        <v>80</v>
      </c>
      <c r="AF8" s="85" t="s">
        <v>435</v>
      </c>
      <c r="AG8" s="84">
        <v>11.670999999999999</v>
      </c>
      <c r="AH8" s="84">
        <v>0.77859585130558739</v>
      </c>
      <c r="AI8" s="84">
        <v>0.23400711776109742</v>
      </c>
      <c r="AJ8" s="83">
        <v>0</v>
      </c>
      <c r="AK8" s="83">
        <v>0</v>
      </c>
      <c r="AL8" s="84">
        <v>0.75897769670623416</v>
      </c>
      <c r="AM8" s="84">
        <v>8.1522599999999997E-3</v>
      </c>
      <c r="AN8" s="84">
        <v>623.25454000000002</v>
      </c>
      <c r="AO8" s="84">
        <v>108.76</v>
      </c>
      <c r="AP8" s="84">
        <v>88.94</v>
      </c>
      <c r="AQ8" s="84">
        <v>0.10599621177319503</v>
      </c>
      <c r="AR8" s="84">
        <v>1.0313197012700466</v>
      </c>
      <c r="AS8" s="85">
        <v>23.5</v>
      </c>
      <c r="AT8" s="85">
        <v>3</v>
      </c>
      <c r="AU8" s="83">
        <v>70</v>
      </c>
      <c r="AV8" s="85">
        <v>0.1</v>
      </c>
      <c r="AW8" s="84">
        <v>0.05</v>
      </c>
      <c r="AX8" s="84">
        <v>0</v>
      </c>
      <c r="AY8" s="83">
        <v>13140</v>
      </c>
      <c r="AZ8" s="84">
        <v>0.44306804243657949</v>
      </c>
      <c r="BA8" s="84">
        <v>27.6</v>
      </c>
      <c r="BB8" s="83">
        <v>125000</v>
      </c>
      <c r="BC8" s="83">
        <v>200</v>
      </c>
      <c r="BD8" s="83">
        <v>125025</v>
      </c>
      <c r="BE8" s="83">
        <v>0</v>
      </c>
      <c r="BF8" s="83">
        <v>103276</v>
      </c>
      <c r="BG8" s="83">
        <v>0</v>
      </c>
      <c r="BH8" s="83">
        <v>146</v>
      </c>
      <c r="BI8" s="85">
        <v>3.9</v>
      </c>
      <c r="BJ8" s="83">
        <v>6442442</v>
      </c>
      <c r="BK8" s="83">
        <v>2451000</v>
      </c>
      <c r="BL8" s="84">
        <v>1.9118322937700001</v>
      </c>
      <c r="BM8" s="85">
        <v>40</v>
      </c>
      <c r="BN8" s="85">
        <v>81.407839999999993</v>
      </c>
      <c r="BO8" s="84">
        <v>111.664792099195</v>
      </c>
      <c r="BP8" s="85">
        <v>42.945526880033199</v>
      </c>
      <c r="BQ8" s="84">
        <v>2.8242411609999998</v>
      </c>
      <c r="BR8" s="84">
        <v>3.5833333333333335</v>
      </c>
      <c r="BS8" s="84">
        <v>-0.44392460584640503</v>
      </c>
      <c r="BT8" s="83">
        <v>35</v>
      </c>
      <c r="BU8" s="85">
        <v>100</v>
      </c>
      <c r="BV8" s="84">
        <v>81.407839999999993</v>
      </c>
      <c r="BW8" s="84">
        <v>49.038468079327103</v>
      </c>
      <c r="BX8" s="84">
        <v>111.664792099195</v>
      </c>
      <c r="BY8" s="83">
        <v>110000</v>
      </c>
      <c r="BZ8" s="85">
        <v>87.586569999999995</v>
      </c>
      <c r="CA8" s="85">
        <v>93.555890000000005</v>
      </c>
      <c r="CB8" s="84">
        <v>18.3</v>
      </c>
      <c r="CC8" s="83">
        <v>91</v>
      </c>
      <c r="CD8" s="83">
        <v>92</v>
      </c>
      <c r="CE8" s="83">
        <v>89</v>
      </c>
      <c r="CF8" s="84">
        <v>998.15374755859398</v>
      </c>
      <c r="CG8" s="84">
        <v>112</v>
      </c>
      <c r="CH8" s="85">
        <v>80</v>
      </c>
      <c r="CI8" s="83">
        <v>4278.8500595341793</v>
      </c>
      <c r="CJ8" s="83">
        <v>43053054</v>
      </c>
      <c r="CK8" s="83">
        <v>39663514</v>
      </c>
      <c r="CL8" s="83">
        <v>2381740</v>
      </c>
      <c r="CM8" s="83"/>
    </row>
    <row r="9" spans="1:91" x14ac:dyDescent="0.3">
      <c r="A9" s="100" t="s">
        <v>7</v>
      </c>
      <c r="B9" s="86" t="s">
        <v>6</v>
      </c>
      <c r="C9" s="83">
        <v>0</v>
      </c>
      <c r="D9" s="83">
        <v>0</v>
      </c>
      <c r="E9" s="83">
        <v>76289.522500000006</v>
      </c>
      <c r="F9" s="83">
        <v>0</v>
      </c>
      <c r="G9" s="83">
        <v>0</v>
      </c>
      <c r="H9" s="83">
        <v>0</v>
      </c>
      <c r="I9" s="83">
        <v>0</v>
      </c>
      <c r="J9" s="83">
        <v>165254</v>
      </c>
      <c r="K9" s="84">
        <v>0.2</v>
      </c>
      <c r="L9" s="84">
        <v>3.03030303030303E-2</v>
      </c>
      <c r="M9" s="83">
        <v>8437.7196124000002</v>
      </c>
      <c r="N9" s="83">
        <v>285185.312439</v>
      </c>
      <c r="O9" s="83">
        <v>0</v>
      </c>
      <c r="P9" s="83">
        <v>1354830.41304</v>
      </c>
      <c r="Q9" s="83">
        <v>24817825</v>
      </c>
      <c r="R9" s="83">
        <v>0</v>
      </c>
      <c r="S9" s="83">
        <v>352230</v>
      </c>
      <c r="T9" s="83">
        <v>24463064</v>
      </c>
      <c r="U9" s="83">
        <v>10045608</v>
      </c>
      <c r="V9" s="83">
        <v>20926190.2641</v>
      </c>
      <c r="W9" s="83">
        <v>17420660.058200002</v>
      </c>
      <c r="X9" s="84">
        <v>24.713052057431618</v>
      </c>
      <c r="Y9" s="84">
        <v>4.3117913417165799</v>
      </c>
      <c r="Z9" s="84">
        <v>65.513999999999996</v>
      </c>
      <c r="AA9" s="84">
        <v>4.8156573635067499</v>
      </c>
      <c r="AB9" s="84">
        <v>19.920739999999999</v>
      </c>
      <c r="AC9" s="84">
        <v>26.664180000000002</v>
      </c>
      <c r="AD9" s="83">
        <v>484</v>
      </c>
      <c r="AE9" s="83">
        <v>20</v>
      </c>
      <c r="AF9" s="85">
        <v>48.8</v>
      </c>
      <c r="AG9" s="84">
        <v>17.817</v>
      </c>
      <c r="AH9" s="84">
        <v>0.70460762185062742</v>
      </c>
      <c r="AI9" s="84">
        <v>0.1376999828325276</v>
      </c>
      <c r="AJ9" s="83">
        <v>0</v>
      </c>
      <c r="AK9" s="83">
        <v>0</v>
      </c>
      <c r="AL9" s="84">
        <v>0.57448775765695104</v>
      </c>
      <c r="AM9" s="84">
        <v>0.28243506000000002</v>
      </c>
      <c r="AN9" s="84">
        <v>226.50418999999999</v>
      </c>
      <c r="AO9" s="84">
        <v>66.8</v>
      </c>
      <c r="AP9" s="84">
        <v>68.040000000000006</v>
      </c>
      <c r="AQ9" s="84">
        <v>0.15779860079334812</v>
      </c>
      <c r="AR9" s="84">
        <v>1.493363972821931E-3</v>
      </c>
      <c r="AS9" s="85">
        <v>77.2</v>
      </c>
      <c r="AT9" s="85">
        <v>19</v>
      </c>
      <c r="AU9" s="83">
        <v>359</v>
      </c>
      <c r="AV9" s="85">
        <v>1.9</v>
      </c>
      <c r="AW9" s="84">
        <v>1.64</v>
      </c>
      <c r="AX9" s="84">
        <v>154.96799999999999</v>
      </c>
      <c r="AY9" s="83">
        <v>14739913</v>
      </c>
      <c r="AZ9" s="84">
        <v>0.57799890375238883</v>
      </c>
      <c r="BA9" s="84">
        <v>42.7</v>
      </c>
      <c r="BB9" s="83">
        <v>1450250</v>
      </c>
      <c r="BC9" s="83">
        <v>3139</v>
      </c>
      <c r="BD9" s="83">
        <v>5330</v>
      </c>
      <c r="BE9" s="83">
        <v>0</v>
      </c>
      <c r="BF9" s="83">
        <v>56048</v>
      </c>
      <c r="BG9" s="83">
        <v>0</v>
      </c>
      <c r="BH9" s="83">
        <v>106</v>
      </c>
      <c r="BI9" s="85">
        <v>25</v>
      </c>
      <c r="BJ9" s="83">
        <v>1516628</v>
      </c>
      <c r="BK9" s="83">
        <v>261000</v>
      </c>
      <c r="BL9" s="84">
        <v>2.9800599138699999</v>
      </c>
      <c r="BM9" s="85">
        <v>40</v>
      </c>
      <c r="BN9" s="85">
        <v>66.030109999999993</v>
      </c>
      <c r="BO9" s="84">
        <v>43.1305188834963</v>
      </c>
      <c r="BP9" s="85">
        <v>13</v>
      </c>
      <c r="BQ9" s="84">
        <v>1.8232662719999999</v>
      </c>
      <c r="BR9" s="84">
        <v>2.9</v>
      </c>
      <c r="BS9" s="84">
        <v>-1.052086353302002</v>
      </c>
      <c r="BT9" s="83">
        <v>26</v>
      </c>
      <c r="BU9" s="85">
        <v>41.88623046875</v>
      </c>
      <c r="BV9" s="84">
        <v>66.030109999999993</v>
      </c>
      <c r="BW9" s="84">
        <v>14.339079364379399</v>
      </c>
      <c r="BX9" s="84">
        <v>43.1305188834963</v>
      </c>
      <c r="BY9" s="83">
        <v>51000</v>
      </c>
      <c r="BZ9" s="85">
        <v>49.876980000000003</v>
      </c>
      <c r="CA9" s="85">
        <v>55.8429</v>
      </c>
      <c r="CB9" s="84">
        <v>2.149</v>
      </c>
      <c r="CC9" s="83">
        <v>52</v>
      </c>
      <c r="CD9" s="83">
        <v>30</v>
      </c>
      <c r="CE9" s="83">
        <v>59</v>
      </c>
      <c r="CF9" s="84">
        <v>185.82040405273401</v>
      </c>
      <c r="CG9" s="84">
        <v>241</v>
      </c>
      <c r="CH9" s="85">
        <v>59</v>
      </c>
      <c r="CI9" s="83">
        <v>3432.3857360089282</v>
      </c>
      <c r="CJ9" s="83">
        <v>31825299</v>
      </c>
      <c r="CK9" s="83">
        <v>25008347</v>
      </c>
      <c r="CL9" s="83">
        <v>1246700</v>
      </c>
      <c r="CM9" s="83"/>
    </row>
    <row r="10" spans="1:91" x14ac:dyDescent="0.3">
      <c r="A10" s="100" t="s">
        <v>9</v>
      </c>
      <c r="B10" s="86" t="s">
        <v>8</v>
      </c>
      <c r="C10" s="83">
        <v>181.78991967031578</v>
      </c>
      <c r="D10" s="83">
        <v>0</v>
      </c>
      <c r="E10" s="83" t="s">
        <v>435</v>
      </c>
      <c r="F10" s="83">
        <v>0</v>
      </c>
      <c r="G10" s="83">
        <v>1742.2429999999999</v>
      </c>
      <c r="H10" s="83">
        <v>550.18200000000002</v>
      </c>
      <c r="I10" s="83">
        <v>911.83799999999997</v>
      </c>
      <c r="J10" s="83">
        <v>0</v>
      </c>
      <c r="K10" s="84">
        <v>0</v>
      </c>
      <c r="L10" s="84">
        <v>6.0606060606060601E-2</v>
      </c>
      <c r="M10" s="83" t="s">
        <v>435</v>
      </c>
      <c r="N10" s="83" t="s">
        <v>435</v>
      </c>
      <c r="O10" s="83" t="s">
        <v>435</v>
      </c>
      <c r="P10" s="83" t="s">
        <v>435</v>
      </c>
      <c r="Q10" s="83">
        <v>0</v>
      </c>
      <c r="R10" s="83">
        <v>0</v>
      </c>
      <c r="S10" s="83">
        <v>0</v>
      </c>
      <c r="T10" s="83">
        <v>0</v>
      </c>
      <c r="U10" s="83">
        <v>49285</v>
      </c>
      <c r="V10" s="83">
        <v>78505.706198600004</v>
      </c>
      <c r="W10" s="83">
        <v>57169.800926800002</v>
      </c>
      <c r="X10" s="84">
        <v>218.83181818181819</v>
      </c>
      <c r="Y10" s="84">
        <v>0.43158228959859302</v>
      </c>
      <c r="Z10" s="84">
        <v>24.599</v>
      </c>
      <c r="AA10" s="84" t="s">
        <v>435</v>
      </c>
      <c r="AB10" s="84">
        <v>0.26412999999999998</v>
      </c>
      <c r="AC10" s="84" t="s">
        <v>435</v>
      </c>
      <c r="AD10" s="83" t="s">
        <v>435</v>
      </c>
      <c r="AE10" s="83">
        <v>80</v>
      </c>
      <c r="AF10" s="85" t="s">
        <v>435</v>
      </c>
      <c r="AG10" s="84">
        <v>7.5990000000000002</v>
      </c>
      <c r="AH10" s="84">
        <v>1.865799767219843E-3</v>
      </c>
      <c r="AI10" s="84">
        <v>1.6268185412415524E-4</v>
      </c>
      <c r="AJ10" s="83">
        <v>0</v>
      </c>
      <c r="AK10" s="83">
        <v>0</v>
      </c>
      <c r="AL10" s="84">
        <v>0.77616315121347779</v>
      </c>
      <c r="AM10" s="84" t="s">
        <v>435</v>
      </c>
      <c r="AN10" s="84">
        <v>51.2288</v>
      </c>
      <c r="AO10" s="84">
        <v>2.95</v>
      </c>
      <c r="AP10" s="84">
        <v>2.5499999999999998</v>
      </c>
      <c r="AQ10" s="84">
        <v>1.0981973443517026</v>
      </c>
      <c r="AR10" s="84">
        <v>1.5339877782494227</v>
      </c>
      <c r="AS10" s="85">
        <v>6.4</v>
      </c>
      <c r="AT10" s="85" t="s">
        <v>435</v>
      </c>
      <c r="AU10" s="83">
        <v>1.1000000238418599</v>
      </c>
      <c r="AV10" s="85" t="s">
        <v>435</v>
      </c>
      <c r="AW10" s="84" t="s">
        <v>435</v>
      </c>
      <c r="AX10" s="84" t="s">
        <v>435</v>
      </c>
      <c r="AY10" s="83">
        <v>161</v>
      </c>
      <c r="AZ10" s="84" t="s">
        <v>435</v>
      </c>
      <c r="BA10" s="84" t="s">
        <v>435</v>
      </c>
      <c r="BB10" s="83">
        <v>1400</v>
      </c>
      <c r="BC10" s="83">
        <v>0</v>
      </c>
      <c r="BD10" s="83">
        <v>0</v>
      </c>
      <c r="BE10" s="83">
        <v>0</v>
      </c>
      <c r="BF10" s="83">
        <v>3</v>
      </c>
      <c r="BG10" s="83">
        <v>0</v>
      </c>
      <c r="BH10" s="83">
        <v>96</v>
      </c>
      <c r="BI10" s="85">
        <v>18.100000000000001</v>
      </c>
      <c r="BJ10" s="83">
        <v>580174.15683482494</v>
      </c>
      <c r="BK10" s="83">
        <v>247000</v>
      </c>
      <c r="BL10" s="84">
        <v>7.52195121951</v>
      </c>
      <c r="BM10" s="85">
        <v>20</v>
      </c>
      <c r="BN10" s="85">
        <v>98.95</v>
      </c>
      <c r="BO10" s="84">
        <v>192.81956699432001</v>
      </c>
      <c r="BP10" s="85">
        <v>73</v>
      </c>
      <c r="BQ10" s="84" t="s">
        <v>435</v>
      </c>
      <c r="BR10" s="84">
        <v>2.833333333333333</v>
      </c>
      <c r="BS10" s="84">
        <v>-6.0095652006566525E-3</v>
      </c>
      <c r="BT10" s="83" t="s">
        <v>435</v>
      </c>
      <c r="BU10" s="85">
        <v>100</v>
      </c>
      <c r="BV10" s="84">
        <v>98.95</v>
      </c>
      <c r="BW10" s="84">
        <v>76</v>
      </c>
      <c r="BX10" s="84">
        <v>192.81956699432001</v>
      </c>
      <c r="BY10" s="83">
        <v>980</v>
      </c>
      <c r="BZ10" s="85">
        <v>87.504279999999994</v>
      </c>
      <c r="CA10" s="85">
        <v>96.739189999999994</v>
      </c>
      <c r="CB10" s="84">
        <v>27.646999999999998</v>
      </c>
      <c r="CC10" s="83">
        <v>95</v>
      </c>
      <c r="CD10" s="83">
        <v>68</v>
      </c>
      <c r="CE10" s="83" t="s">
        <v>435</v>
      </c>
      <c r="CF10" s="84">
        <v>976.388671875</v>
      </c>
      <c r="CG10" s="84">
        <v>42</v>
      </c>
      <c r="CH10" s="85">
        <v>42</v>
      </c>
      <c r="CI10" s="83">
        <v>16864.383360990134</v>
      </c>
      <c r="CJ10" s="83">
        <v>97115</v>
      </c>
      <c r="CK10" s="83">
        <v>91818</v>
      </c>
      <c r="CL10" s="83">
        <v>440</v>
      </c>
      <c r="CM10" s="83"/>
    </row>
    <row r="11" spans="1:91" x14ac:dyDescent="0.3">
      <c r="A11" s="100" t="s">
        <v>11</v>
      </c>
      <c r="B11" s="86" t="s">
        <v>10</v>
      </c>
      <c r="C11" s="83">
        <v>22577.647672000003</v>
      </c>
      <c r="D11" s="83">
        <v>6584.9371427578953</v>
      </c>
      <c r="E11" s="83">
        <v>220859.038</v>
      </c>
      <c r="F11" s="83">
        <v>0</v>
      </c>
      <c r="G11" s="83">
        <v>0</v>
      </c>
      <c r="H11" s="83">
        <v>0</v>
      </c>
      <c r="I11" s="83">
        <v>0</v>
      </c>
      <c r="J11" s="83">
        <v>0</v>
      </c>
      <c r="K11" s="84">
        <v>8.5999999999999993E-2</v>
      </c>
      <c r="L11" s="84">
        <v>0.15151515151515199</v>
      </c>
      <c r="M11" s="83" t="s">
        <v>435</v>
      </c>
      <c r="N11" s="83" t="s">
        <v>435</v>
      </c>
      <c r="O11" s="83" t="s">
        <v>435</v>
      </c>
      <c r="P11" s="83" t="s">
        <v>435</v>
      </c>
      <c r="Q11" s="83">
        <v>959757</v>
      </c>
      <c r="R11" s="83">
        <v>410584</v>
      </c>
      <c r="S11" s="83">
        <v>0</v>
      </c>
      <c r="T11" s="83">
        <v>0</v>
      </c>
      <c r="U11" s="83">
        <v>5497032</v>
      </c>
      <c r="V11" s="83">
        <v>25894436.384500001</v>
      </c>
      <c r="W11" s="83">
        <v>3120299.4108199999</v>
      </c>
      <c r="X11" s="84">
        <v>16.258510097965061</v>
      </c>
      <c r="Y11" s="84">
        <v>1.1476021589791883</v>
      </c>
      <c r="Z11" s="84">
        <v>91.87</v>
      </c>
      <c r="AA11" s="84">
        <v>3.25865830068813</v>
      </c>
      <c r="AB11" s="84">
        <v>2.1657299999999999</v>
      </c>
      <c r="AC11" s="84" t="s">
        <v>435</v>
      </c>
      <c r="AD11" s="83">
        <v>30069</v>
      </c>
      <c r="AE11" s="83">
        <v>80</v>
      </c>
      <c r="AF11" s="85">
        <v>14.7</v>
      </c>
      <c r="AG11" s="84">
        <v>8.3559999999999999</v>
      </c>
      <c r="AH11" s="84">
        <v>0.1105795743588712</v>
      </c>
      <c r="AI11" s="84">
        <v>4.1425763205814779E-2</v>
      </c>
      <c r="AJ11" s="83">
        <v>0</v>
      </c>
      <c r="AK11" s="83">
        <v>0</v>
      </c>
      <c r="AL11" s="84">
        <v>0.83009581211793226</v>
      </c>
      <c r="AM11" s="84" t="s">
        <v>435</v>
      </c>
      <c r="AN11" s="84">
        <v>62.787770000000002</v>
      </c>
      <c r="AO11" s="84">
        <v>-21.69</v>
      </c>
      <c r="AP11" s="84">
        <v>-41.67</v>
      </c>
      <c r="AQ11" s="84">
        <v>1.4162816807848476E-2</v>
      </c>
      <c r="AR11" s="84">
        <v>9.9227927963569149E-2</v>
      </c>
      <c r="AS11" s="85">
        <v>9.9</v>
      </c>
      <c r="AT11" s="85" t="s">
        <v>435</v>
      </c>
      <c r="AU11" s="83">
        <v>26</v>
      </c>
      <c r="AV11" s="85">
        <v>0.4</v>
      </c>
      <c r="AW11" s="84">
        <v>0.28000000000000003</v>
      </c>
      <c r="AX11" s="84">
        <v>0</v>
      </c>
      <c r="AY11" s="83">
        <v>1122</v>
      </c>
      <c r="AZ11" s="84">
        <v>0.35376096784432753</v>
      </c>
      <c r="BA11" s="84">
        <v>41.2</v>
      </c>
      <c r="BB11" s="83">
        <v>54443</v>
      </c>
      <c r="BC11" s="83">
        <v>64620</v>
      </c>
      <c r="BD11" s="83">
        <v>33251</v>
      </c>
      <c r="BE11" s="83">
        <v>0</v>
      </c>
      <c r="BF11" s="83">
        <v>9617</v>
      </c>
      <c r="BG11" s="83">
        <v>0</v>
      </c>
      <c r="BH11" s="83">
        <v>134</v>
      </c>
      <c r="BI11" s="85">
        <v>4.5999999999999996</v>
      </c>
      <c r="BJ11" s="83">
        <v>18081937</v>
      </c>
      <c r="BK11" s="83">
        <v>6720000</v>
      </c>
      <c r="BL11" s="84">
        <v>3.9242113815400002</v>
      </c>
      <c r="BM11" s="85">
        <v>40</v>
      </c>
      <c r="BN11" s="85">
        <v>99.003870000000006</v>
      </c>
      <c r="BO11" s="84">
        <v>132.093151327231</v>
      </c>
      <c r="BP11" s="85">
        <v>70.968980820602397</v>
      </c>
      <c r="BQ11" s="84">
        <v>1.9231737849999999</v>
      </c>
      <c r="BR11" s="84">
        <v>3.5</v>
      </c>
      <c r="BS11" s="84">
        <v>2.5987762957811356E-2</v>
      </c>
      <c r="BT11" s="83">
        <v>45</v>
      </c>
      <c r="BU11" s="85">
        <v>100</v>
      </c>
      <c r="BV11" s="84">
        <v>99.003870000000006</v>
      </c>
      <c r="BW11" s="84">
        <v>74.294906870000005</v>
      </c>
      <c r="BX11" s="84">
        <v>132.093151327231</v>
      </c>
      <c r="BY11" s="83">
        <v>520000</v>
      </c>
      <c r="BZ11" s="85">
        <v>94.258510000000001</v>
      </c>
      <c r="CA11" s="85">
        <v>99.078370000000007</v>
      </c>
      <c r="CB11" s="84">
        <v>39.6</v>
      </c>
      <c r="CC11" s="83">
        <v>86</v>
      </c>
      <c r="CD11" s="83">
        <v>89</v>
      </c>
      <c r="CE11" s="83">
        <v>76</v>
      </c>
      <c r="CF11" s="84">
        <v>1531.03833007813</v>
      </c>
      <c r="CG11" s="84">
        <v>39</v>
      </c>
      <c r="CH11" s="85">
        <v>64</v>
      </c>
      <c r="CI11" s="83">
        <v>11652.566289748715</v>
      </c>
      <c r="CJ11" s="83">
        <v>44780675</v>
      </c>
      <c r="CK11" s="83">
        <v>43441780</v>
      </c>
      <c r="CL11" s="83">
        <v>2736690</v>
      </c>
      <c r="CM11" s="83"/>
    </row>
    <row r="12" spans="1:91" x14ac:dyDescent="0.3">
      <c r="A12" s="100" t="s">
        <v>13</v>
      </c>
      <c r="B12" s="86" t="s">
        <v>12</v>
      </c>
      <c r="C12" s="83">
        <v>6358.6856102526317</v>
      </c>
      <c r="D12" s="83">
        <v>2069.3478490610528</v>
      </c>
      <c r="E12" s="83">
        <v>14232.505999999999</v>
      </c>
      <c r="F12" s="83">
        <v>0</v>
      </c>
      <c r="G12" s="83">
        <v>0</v>
      </c>
      <c r="H12" s="83">
        <v>0</v>
      </c>
      <c r="I12" s="83">
        <v>0</v>
      </c>
      <c r="J12" s="83">
        <v>8485</v>
      </c>
      <c r="K12" s="84">
        <v>2.9000000000000001E-2</v>
      </c>
      <c r="L12" s="84">
        <v>0.18181818181818199</v>
      </c>
      <c r="M12" s="83">
        <v>2741951.5213500001</v>
      </c>
      <c r="N12" s="83" t="s">
        <v>435</v>
      </c>
      <c r="O12" s="83" t="s">
        <v>435</v>
      </c>
      <c r="P12" s="83" t="s">
        <v>435</v>
      </c>
      <c r="Q12" s="83">
        <v>3332</v>
      </c>
      <c r="R12" s="83">
        <v>174</v>
      </c>
      <c r="S12" s="83">
        <v>0</v>
      </c>
      <c r="T12" s="83">
        <v>0</v>
      </c>
      <c r="U12" s="83">
        <v>0</v>
      </c>
      <c r="V12" s="83">
        <v>0</v>
      </c>
      <c r="W12" s="83">
        <v>0</v>
      </c>
      <c r="X12" s="84">
        <v>103.68022479803302</v>
      </c>
      <c r="Y12" s="84">
        <v>0.30916559652802683</v>
      </c>
      <c r="Z12" s="84">
        <v>63.149000000000001</v>
      </c>
      <c r="AA12" s="84">
        <v>4.0094705661479404</v>
      </c>
      <c r="AB12" s="84">
        <v>0</v>
      </c>
      <c r="AC12" s="84">
        <v>94.042940000000002</v>
      </c>
      <c r="AD12" s="83">
        <v>853</v>
      </c>
      <c r="AE12" s="83">
        <v>40</v>
      </c>
      <c r="AF12" s="85">
        <v>9.3000000000000007</v>
      </c>
      <c r="AG12" s="84">
        <v>7.0449999999999999</v>
      </c>
      <c r="AH12" s="84">
        <v>0.12235446036598613</v>
      </c>
      <c r="AI12" s="84">
        <v>0.19683747418389017</v>
      </c>
      <c r="AJ12" s="83">
        <v>0</v>
      </c>
      <c r="AK12" s="83">
        <v>0</v>
      </c>
      <c r="AL12" s="84">
        <v>0.7600108864738313</v>
      </c>
      <c r="AM12" s="84">
        <v>6.7544999999999997E-4</v>
      </c>
      <c r="AN12" s="84">
        <v>0.91962999999999995</v>
      </c>
      <c r="AO12" s="84">
        <v>145.59</v>
      </c>
      <c r="AP12" s="84">
        <v>127.95</v>
      </c>
      <c r="AQ12" s="84">
        <v>1.1043927545597954</v>
      </c>
      <c r="AR12" s="84">
        <v>11.968195784045319</v>
      </c>
      <c r="AS12" s="85">
        <v>12.4</v>
      </c>
      <c r="AT12" s="85">
        <v>2.6</v>
      </c>
      <c r="AU12" s="83">
        <v>36</v>
      </c>
      <c r="AV12" s="85">
        <v>0.2</v>
      </c>
      <c r="AW12" s="84">
        <v>0.1</v>
      </c>
      <c r="AX12" s="84">
        <v>0</v>
      </c>
      <c r="AY12" s="83">
        <v>39149</v>
      </c>
      <c r="AZ12" s="84">
        <v>0.2586943178917801</v>
      </c>
      <c r="BA12" s="84">
        <v>33.6</v>
      </c>
      <c r="BB12" s="83">
        <v>0</v>
      </c>
      <c r="BC12" s="83">
        <v>9900</v>
      </c>
      <c r="BD12" s="83">
        <v>11700</v>
      </c>
      <c r="BE12" s="83">
        <v>0</v>
      </c>
      <c r="BF12" s="83">
        <v>18085</v>
      </c>
      <c r="BG12" s="83">
        <v>0</v>
      </c>
      <c r="BH12" s="83">
        <v>120</v>
      </c>
      <c r="BI12" s="85">
        <v>4.3</v>
      </c>
      <c r="BJ12" s="83" t="s">
        <v>435</v>
      </c>
      <c r="BK12" s="83">
        <v>1495000</v>
      </c>
      <c r="BL12" s="84">
        <v>11.656526353</v>
      </c>
      <c r="BM12" s="85">
        <v>80</v>
      </c>
      <c r="BN12" s="85">
        <v>99.736069999999998</v>
      </c>
      <c r="BO12" s="84">
        <v>121.25901797072601</v>
      </c>
      <c r="BP12" s="85">
        <v>64.346029765374197</v>
      </c>
      <c r="BQ12" s="84">
        <v>3.2314054969999999</v>
      </c>
      <c r="BR12" s="84">
        <v>2</v>
      </c>
      <c r="BS12" s="84">
        <v>-2.4339372292160988E-2</v>
      </c>
      <c r="BT12" s="83">
        <v>42</v>
      </c>
      <c r="BU12" s="85">
        <v>100</v>
      </c>
      <c r="BV12" s="84">
        <v>99.736069999999998</v>
      </c>
      <c r="BW12" s="84">
        <v>64.744884325072604</v>
      </c>
      <c r="BX12" s="84">
        <v>121.25901797072601</v>
      </c>
      <c r="BY12" s="83">
        <v>20000</v>
      </c>
      <c r="BZ12" s="85">
        <v>93.642310000000009</v>
      </c>
      <c r="CA12" s="85">
        <v>99.91337</v>
      </c>
      <c r="CB12" s="84">
        <v>28.990000000000002</v>
      </c>
      <c r="CC12" s="83">
        <v>94</v>
      </c>
      <c r="CD12" s="83">
        <v>97</v>
      </c>
      <c r="CE12" s="83">
        <v>94</v>
      </c>
      <c r="CF12" s="84">
        <v>876.85687255859398</v>
      </c>
      <c r="CG12" s="84">
        <v>26</v>
      </c>
      <c r="CH12" s="85">
        <v>83</v>
      </c>
      <c r="CI12" s="83">
        <v>4212.0709427293741</v>
      </c>
      <c r="CJ12" s="83">
        <v>2957728</v>
      </c>
      <c r="CK12" s="83">
        <v>3020376</v>
      </c>
      <c r="CL12" s="83">
        <v>28480</v>
      </c>
      <c r="CM12" s="83"/>
    </row>
    <row r="13" spans="1:91" x14ac:dyDescent="0.3">
      <c r="A13" s="100" t="s">
        <v>15</v>
      </c>
      <c r="B13" s="86" t="s">
        <v>14</v>
      </c>
      <c r="C13" s="83">
        <v>18.354490550084211</v>
      </c>
      <c r="D13" s="83">
        <v>0</v>
      </c>
      <c r="E13" s="83">
        <v>83712.782000000007</v>
      </c>
      <c r="F13" s="83">
        <v>166.86</v>
      </c>
      <c r="G13" s="83">
        <v>35813.1855</v>
      </c>
      <c r="H13" s="83">
        <v>2223.2449999999999</v>
      </c>
      <c r="I13" s="83">
        <v>37353.385000000002</v>
      </c>
      <c r="J13" s="83">
        <v>200000</v>
      </c>
      <c r="K13" s="84">
        <v>0.14299999999999999</v>
      </c>
      <c r="L13" s="84">
        <v>0.21212121212121199</v>
      </c>
      <c r="M13" s="83">
        <v>0</v>
      </c>
      <c r="N13" s="83" t="s">
        <v>435</v>
      </c>
      <c r="O13" s="83" t="s">
        <v>435</v>
      </c>
      <c r="P13" s="83" t="s">
        <v>435</v>
      </c>
      <c r="Q13" s="83">
        <v>0</v>
      </c>
      <c r="R13" s="83">
        <v>0</v>
      </c>
      <c r="S13" s="83">
        <v>0</v>
      </c>
      <c r="T13" s="83">
        <v>0</v>
      </c>
      <c r="U13" s="83">
        <v>694140</v>
      </c>
      <c r="V13" s="83">
        <v>4446050.7034700001</v>
      </c>
      <c r="W13" s="83">
        <v>1783876.2040500001</v>
      </c>
      <c r="X13" s="84">
        <v>3.2491294874428305</v>
      </c>
      <c r="Y13" s="84">
        <v>1.7004887640487358</v>
      </c>
      <c r="Z13" s="84">
        <v>86.012</v>
      </c>
      <c r="AA13" s="84">
        <v>2.5047361436806401</v>
      </c>
      <c r="AB13" s="84">
        <v>0</v>
      </c>
      <c r="AC13" s="84" t="s">
        <v>435</v>
      </c>
      <c r="AD13" s="83">
        <v>16368</v>
      </c>
      <c r="AE13" s="83">
        <v>100</v>
      </c>
      <c r="AF13" s="85" t="s">
        <v>435</v>
      </c>
      <c r="AG13" s="84">
        <v>6.5659999999999998</v>
      </c>
      <c r="AH13" s="84">
        <v>7.762913096630927E-3</v>
      </c>
      <c r="AI13" s="84">
        <v>1.2246774796004902E-3</v>
      </c>
      <c r="AJ13" s="83">
        <v>0</v>
      </c>
      <c r="AK13" s="83">
        <v>0</v>
      </c>
      <c r="AL13" s="84">
        <v>0.93837855240419843</v>
      </c>
      <c r="AM13" s="84" t="s">
        <v>435</v>
      </c>
      <c r="AN13" s="84">
        <v>-20.316739999999999</v>
      </c>
      <c r="AO13" s="84">
        <v>0</v>
      </c>
      <c r="AP13" s="84">
        <v>0</v>
      </c>
      <c r="AQ13" s="84" t="s">
        <v>435</v>
      </c>
      <c r="AR13" s="84">
        <v>0.1298146116426056</v>
      </c>
      <c r="AS13" s="85">
        <v>3.7</v>
      </c>
      <c r="AT13" s="85">
        <v>0.2</v>
      </c>
      <c r="AU13" s="83">
        <v>6.8000001907348597</v>
      </c>
      <c r="AV13" s="85">
        <v>0.1</v>
      </c>
      <c r="AW13" s="84">
        <v>0.08</v>
      </c>
      <c r="AX13" s="84" t="s">
        <v>435</v>
      </c>
      <c r="AY13" s="83">
        <v>20123</v>
      </c>
      <c r="AZ13" s="84">
        <v>0.10287730818702834</v>
      </c>
      <c r="BA13" s="84">
        <v>35.799999999999997</v>
      </c>
      <c r="BB13" s="83">
        <v>51143</v>
      </c>
      <c r="BC13" s="83">
        <v>600</v>
      </c>
      <c r="BD13" s="83">
        <v>19410</v>
      </c>
      <c r="BE13" s="83">
        <v>0</v>
      </c>
      <c r="BF13" s="83">
        <v>117578</v>
      </c>
      <c r="BG13" s="83">
        <v>0</v>
      </c>
      <c r="BH13" s="83">
        <v>132</v>
      </c>
      <c r="BI13" s="85">
        <v>2.4</v>
      </c>
      <c r="BJ13" s="83">
        <v>75667645.0347507</v>
      </c>
      <c r="BK13" s="83">
        <v>8815000</v>
      </c>
      <c r="BL13" s="84">
        <v>27.172100694400001</v>
      </c>
      <c r="BM13" s="85">
        <v>100</v>
      </c>
      <c r="BN13" s="85" t="s">
        <v>435</v>
      </c>
      <c r="BO13" s="84">
        <v>113.578710580609</v>
      </c>
      <c r="BP13" s="85">
        <v>86.544720535770196</v>
      </c>
      <c r="BQ13" s="84">
        <v>4.6350083350000002</v>
      </c>
      <c r="BR13" s="84">
        <v>4.05</v>
      </c>
      <c r="BS13" s="84">
        <v>1.5964949131011963</v>
      </c>
      <c r="BT13" s="83">
        <v>77</v>
      </c>
      <c r="BU13" s="85">
        <v>100</v>
      </c>
      <c r="BV13" s="84" t="s">
        <v>435</v>
      </c>
      <c r="BW13" s="84">
        <v>86.545048850000001</v>
      </c>
      <c r="BX13" s="84">
        <v>113.578710580609</v>
      </c>
      <c r="BY13" s="83">
        <v>770000</v>
      </c>
      <c r="BZ13" s="85">
        <v>99.991150000000005</v>
      </c>
      <c r="CA13" s="85">
        <v>99.969939999999994</v>
      </c>
      <c r="CB13" s="84">
        <v>35.874000000000002</v>
      </c>
      <c r="CC13" s="83">
        <v>95</v>
      </c>
      <c r="CD13" s="83">
        <v>93</v>
      </c>
      <c r="CE13" s="83">
        <v>94</v>
      </c>
      <c r="CF13" s="84">
        <v>4529.88720703125</v>
      </c>
      <c r="CG13" s="84">
        <v>6</v>
      </c>
      <c r="CH13" s="85">
        <v>90</v>
      </c>
      <c r="CI13" s="83">
        <v>57305.299016204532</v>
      </c>
      <c r="CJ13" s="83">
        <v>25203200</v>
      </c>
      <c r="CK13" s="83">
        <v>23968959</v>
      </c>
      <c r="CL13" s="83">
        <v>7682300</v>
      </c>
      <c r="CM13" s="83"/>
    </row>
    <row r="14" spans="1:91" x14ac:dyDescent="0.3">
      <c r="A14" s="100" t="s">
        <v>17</v>
      </c>
      <c r="B14" s="86" t="s">
        <v>16</v>
      </c>
      <c r="C14" s="83">
        <v>10131.190139473685</v>
      </c>
      <c r="D14" s="83">
        <v>0</v>
      </c>
      <c r="E14" s="83">
        <v>50109.85100000001</v>
      </c>
      <c r="F14" s="83">
        <v>0</v>
      </c>
      <c r="G14" s="83">
        <v>0</v>
      </c>
      <c r="H14" s="83">
        <v>0</v>
      </c>
      <c r="I14" s="83">
        <v>0</v>
      </c>
      <c r="J14" s="83">
        <v>0</v>
      </c>
      <c r="K14" s="84">
        <v>0</v>
      </c>
      <c r="L14" s="84">
        <v>3.03030303030303E-2</v>
      </c>
      <c r="M14" s="83">
        <v>2942.6445083600001</v>
      </c>
      <c r="N14" s="83" t="s">
        <v>435</v>
      </c>
      <c r="O14" s="83" t="s">
        <v>435</v>
      </c>
      <c r="P14" s="83" t="s">
        <v>435</v>
      </c>
      <c r="Q14" s="83">
        <v>0</v>
      </c>
      <c r="R14" s="83">
        <v>0</v>
      </c>
      <c r="S14" s="83">
        <v>0</v>
      </c>
      <c r="T14" s="83">
        <v>0</v>
      </c>
      <c r="U14" s="83">
        <v>0</v>
      </c>
      <c r="V14" s="83">
        <v>0</v>
      </c>
      <c r="W14" s="83">
        <v>0</v>
      </c>
      <c r="X14" s="84">
        <v>107.20692666757787</v>
      </c>
      <c r="Y14" s="84">
        <v>0.90957215809092962</v>
      </c>
      <c r="Z14" s="84">
        <v>58.296999999999997</v>
      </c>
      <c r="AA14" s="84">
        <v>2.2715332969428701</v>
      </c>
      <c r="AB14" s="84">
        <v>0</v>
      </c>
      <c r="AC14" s="84" t="s">
        <v>435</v>
      </c>
      <c r="AD14" s="83">
        <v>4966</v>
      </c>
      <c r="AE14" s="83">
        <v>80</v>
      </c>
      <c r="AF14" s="85" t="s">
        <v>435</v>
      </c>
      <c r="AG14" s="84">
        <v>4.9390000000000001</v>
      </c>
      <c r="AH14" s="84">
        <v>1.5829195304653352E-3</v>
      </c>
      <c r="AI14" s="84">
        <v>1.0501607510739603E-3</v>
      </c>
      <c r="AJ14" s="83">
        <v>0</v>
      </c>
      <c r="AK14" s="83">
        <v>0</v>
      </c>
      <c r="AL14" s="84">
        <v>0.91380854821747803</v>
      </c>
      <c r="AM14" s="84" t="s">
        <v>435</v>
      </c>
      <c r="AN14" s="84">
        <v>0</v>
      </c>
      <c r="AO14" s="84">
        <v>0</v>
      </c>
      <c r="AP14" s="84">
        <v>0</v>
      </c>
      <c r="AQ14" s="84" t="s">
        <v>435</v>
      </c>
      <c r="AR14" s="84">
        <v>0.68953882486773843</v>
      </c>
      <c r="AS14" s="85">
        <v>3.5</v>
      </c>
      <c r="AT14" s="85" t="s">
        <v>435</v>
      </c>
      <c r="AU14" s="83">
        <v>7.3000001907348597</v>
      </c>
      <c r="AV14" s="85" t="s">
        <v>435</v>
      </c>
      <c r="AW14" s="84">
        <v>0.05</v>
      </c>
      <c r="AX14" s="84" t="s">
        <v>435</v>
      </c>
      <c r="AY14" s="83">
        <v>135</v>
      </c>
      <c r="AZ14" s="84">
        <v>7.3148202243740301E-2</v>
      </c>
      <c r="BA14" s="84">
        <v>30.5</v>
      </c>
      <c r="BB14" s="83">
        <v>330</v>
      </c>
      <c r="BC14" s="83">
        <v>0</v>
      </c>
      <c r="BD14" s="83">
        <v>0</v>
      </c>
      <c r="BE14" s="83">
        <v>0</v>
      </c>
      <c r="BF14" s="83">
        <v>166133</v>
      </c>
      <c r="BG14" s="83">
        <v>0</v>
      </c>
      <c r="BH14" s="83">
        <v>148</v>
      </c>
      <c r="BI14" s="85">
        <v>2.4</v>
      </c>
      <c r="BJ14" s="83">
        <v>12935505</v>
      </c>
      <c r="BK14" s="83">
        <v>29460000</v>
      </c>
      <c r="BL14" s="84">
        <v>2.4814903846199998</v>
      </c>
      <c r="BM14" s="85">
        <v>0</v>
      </c>
      <c r="BN14" s="85" t="s">
        <v>435</v>
      </c>
      <c r="BO14" s="84">
        <v>123.535268059385</v>
      </c>
      <c r="BP14" s="85">
        <v>87.935586585606202</v>
      </c>
      <c r="BQ14" s="84">
        <v>4.146927357</v>
      </c>
      <c r="BR14" s="84">
        <v>4.1833333333333336</v>
      </c>
      <c r="BS14" s="84">
        <v>1.4533424377441406</v>
      </c>
      <c r="BT14" s="83">
        <v>77</v>
      </c>
      <c r="BU14" s="85">
        <v>100</v>
      </c>
      <c r="BV14" s="84" t="s">
        <v>435</v>
      </c>
      <c r="BW14" s="84">
        <v>87.479137226255602</v>
      </c>
      <c r="BX14" s="84">
        <v>123.535268059385</v>
      </c>
      <c r="BY14" s="83">
        <v>290000</v>
      </c>
      <c r="BZ14" s="85">
        <v>99.972909999999999</v>
      </c>
      <c r="CA14" s="85">
        <v>100</v>
      </c>
      <c r="CB14" s="84">
        <v>51.441000000000003</v>
      </c>
      <c r="CC14" s="83">
        <v>90</v>
      </c>
      <c r="CD14" s="83">
        <v>84</v>
      </c>
      <c r="CE14" s="83" t="s">
        <v>435</v>
      </c>
      <c r="CF14" s="84">
        <v>5295.181640625</v>
      </c>
      <c r="CG14" s="84">
        <v>5</v>
      </c>
      <c r="CH14" s="85">
        <v>59</v>
      </c>
      <c r="CI14" s="83">
        <v>51512.90547515342</v>
      </c>
      <c r="CJ14" s="83">
        <v>8955108</v>
      </c>
      <c r="CK14" s="83">
        <v>8536581</v>
      </c>
      <c r="CL14" s="83">
        <v>82409</v>
      </c>
      <c r="CM14" s="83"/>
    </row>
    <row r="15" spans="1:91" x14ac:dyDescent="0.3">
      <c r="A15" s="100" t="s">
        <v>19</v>
      </c>
      <c r="B15" s="86" t="s">
        <v>18</v>
      </c>
      <c r="C15" s="83">
        <v>20425.152080694734</v>
      </c>
      <c r="D15" s="83">
        <v>5719.6679931368426</v>
      </c>
      <c r="E15" s="83">
        <v>39439.323000000004</v>
      </c>
      <c r="F15" s="83">
        <v>0</v>
      </c>
      <c r="G15" s="83">
        <v>0</v>
      </c>
      <c r="H15" s="83">
        <v>0</v>
      </c>
      <c r="I15" s="83">
        <v>0</v>
      </c>
      <c r="J15" s="83">
        <v>0</v>
      </c>
      <c r="K15" s="84">
        <v>2.9000000000000001E-2</v>
      </c>
      <c r="L15" s="84">
        <v>0.30303030303030298</v>
      </c>
      <c r="M15" s="83">
        <v>8501283.4844099991</v>
      </c>
      <c r="N15" s="83" t="s">
        <v>435</v>
      </c>
      <c r="O15" s="83" t="s">
        <v>435</v>
      </c>
      <c r="P15" s="83" t="s">
        <v>435</v>
      </c>
      <c r="Q15" s="83">
        <v>4672834</v>
      </c>
      <c r="R15" s="83">
        <v>8322</v>
      </c>
      <c r="S15" s="83">
        <v>0</v>
      </c>
      <c r="T15" s="83">
        <v>0</v>
      </c>
      <c r="U15" s="83">
        <v>0</v>
      </c>
      <c r="V15" s="83">
        <v>173.197101116</v>
      </c>
      <c r="W15" s="83">
        <v>36191.023365000001</v>
      </c>
      <c r="X15" s="84">
        <v>120.26531994677634</v>
      </c>
      <c r="Y15" s="84">
        <v>1.4991987808607476</v>
      </c>
      <c r="Z15" s="84">
        <v>55.68</v>
      </c>
      <c r="AA15" s="84">
        <v>4.54852867256945</v>
      </c>
      <c r="AB15" s="84">
        <v>0.15537000000000001</v>
      </c>
      <c r="AC15" s="84">
        <v>83.241299999999995</v>
      </c>
      <c r="AD15" s="83">
        <v>2901</v>
      </c>
      <c r="AE15" s="83">
        <v>60</v>
      </c>
      <c r="AF15" s="85" t="s">
        <v>435</v>
      </c>
      <c r="AG15" s="84">
        <v>8.4429999999999996</v>
      </c>
      <c r="AH15" s="84">
        <v>0.75554622529787618</v>
      </c>
      <c r="AI15" s="84">
        <v>0.16792208649793419</v>
      </c>
      <c r="AJ15" s="83">
        <v>0</v>
      </c>
      <c r="AK15" s="83">
        <v>0</v>
      </c>
      <c r="AL15" s="84">
        <v>0.75386866073574965</v>
      </c>
      <c r="AM15" s="84" t="s">
        <v>435</v>
      </c>
      <c r="AN15" s="84">
        <v>11.73892</v>
      </c>
      <c r="AO15" s="84">
        <v>67.84</v>
      </c>
      <c r="AP15" s="84">
        <v>102.81</v>
      </c>
      <c r="AQ15" s="84">
        <v>0.18878173096785361</v>
      </c>
      <c r="AR15" s="84">
        <v>2.6114237091025747</v>
      </c>
      <c r="AS15" s="85">
        <v>21.5</v>
      </c>
      <c r="AT15" s="85">
        <v>4.9000000000000004</v>
      </c>
      <c r="AU15" s="83">
        <v>67</v>
      </c>
      <c r="AV15" s="85">
        <v>0.1</v>
      </c>
      <c r="AW15" s="84">
        <v>0.13</v>
      </c>
      <c r="AX15" s="84">
        <v>0</v>
      </c>
      <c r="AY15" s="83">
        <v>1655112</v>
      </c>
      <c r="AZ15" s="84">
        <v>0.32076538344344607</v>
      </c>
      <c r="BA15" s="84">
        <v>26.6</v>
      </c>
      <c r="BB15" s="83">
        <v>0</v>
      </c>
      <c r="BC15" s="83">
        <v>0</v>
      </c>
      <c r="BD15" s="83">
        <v>0</v>
      </c>
      <c r="BE15" s="83">
        <v>344000</v>
      </c>
      <c r="BF15" s="83">
        <v>1340</v>
      </c>
      <c r="BG15" s="83">
        <v>0</v>
      </c>
      <c r="BH15" s="83">
        <v>131</v>
      </c>
      <c r="BI15" s="85">
        <v>2.4</v>
      </c>
      <c r="BJ15" s="83">
        <v>2279546</v>
      </c>
      <c r="BK15" s="83">
        <v>2454000</v>
      </c>
      <c r="BL15" s="84">
        <v>3.3268829849800001</v>
      </c>
      <c r="BM15" s="85">
        <v>60</v>
      </c>
      <c r="BN15" s="85">
        <v>99.791229999999999</v>
      </c>
      <c r="BO15" s="84">
        <v>103.921418654959</v>
      </c>
      <c r="BP15" s="85">
        <v>79</v>
      </c>
      <c r="BQ15" s="84">
        <v>4.6546096800000001</v>
      </c>
      <c r="BR15" s="84" t="s">
        <v>435</v>
      </c>
      <c r="BS15" s="84">
        <v>-0.10046741366386414</v>
      </c>
      <c r="BT15" s="83">
        <v>30</v>
      </c>
      <c r="BU15" s="85">
        <v>100</v>
      </c>
      <c r="BV15" s="84">
        <v>99.791229999999999</v>
      </c>
      <c r="BW15" s="84">
        <v>79.799995488789605</v>
      </c>
      <c r="BX15" s="84">
        <v>103.921418654959</v>
      </c>
      <c r="BY15" s="83">
        <v>26000</v>
      </c>
      <c r="BZ15" s="85">
        <v>92.511449999999996</v>
      </c>
      <c r="CA15" s="85">
        <v>91.385739999999998</v>
      </c>
      <c r="CB15" s="84">
        <v>34.466000000000001</v>
      </c>
      <c r="CC15" s="83">
        <v>95</v>
      </c>
      <c r="CD15" s="83">
        <v>97</v>
      </c>
      <c r="CE15" s="83">
        <v>96</v>
      </c>
      <c r="CF15" s="84">
        <v>1193.05883789063</v>
      </c>
      <c r="CG15" s="84">
        <v>26</v>
      </c>
      <c r="CH15" s="85">
        <v>83</v>
      </c>
      <c r="CI15" s="83">
        <v>4721.1780867314164</v>
      </c>
      <c r="CJ15" s="83">
        <v>10047719</v>
      </c>
      <c r="CK15" s="83">
        <v>9701947</v>
      </c>
      <c r="CL15" s="83">
        <v>82658</v>
      </c>
      <c r="CM15" s="83"/>
    </row>
    <row r="16" spans="1:91" x14ac:dyDescent="0.3">
      <c r="A16" s="100" t="s">
        <v>21</v>
      </c>
      <c r="B16" s="86" t="s">
        <v>20</v>
      </c>
      <c r="C16" s="83">
        <v>0</v>
      </c>
      <c r="D16" s="83">
        <v>0</v>
      </c>
      <c r="E16" s="83" t="s">
        <v>435</v>
      </c>
      <c r="F16" s="83">
        <v>0</v>
      </c>
      <c r="G16" s="83">
        <v>7361.5880000000006</v>
      </c>
      <c r="H16" s="83">
        <v>2324.712</v>
      </c>
      <c r="I16" s="83">
        <v>18574.803</v>
      </c>
      <c r="J16" s="83">
        <v>0</v>
      </c>
      <c r="K16" s="84">
        <v>0</v>
      </c>
      <c r="L16" s="84">
        <v>0.15151515151515199</v>
      </c>
      <c r="M16" s="83" t="s">
        <v>435</v>
      </c>
      <c r="N16" s="83" t="s">
        <v>435</v>
      </c>
      <c r="O16" s="83" t="s">
        <v>435</v>
      </c>
      <c r="P16" s="83" t="s">
        <v>435</v>
      </c>
      <c r="Q16" s="83">
        <v>0</v>
      </c>
      <c r="R16" s="83">
        <v>0</v>
      </c>
      <c r="S16" s="83">
        <v>0</v>
      </c>
      <c r="T16" s="83">
        <v>0</v>
      </c>
      <c r="U16" s="83">
        <v>113102</v>
      </c>
      <c r="V16" s="83">
        <v>276828.35625499999</v>
      </c>
      <c r="W16" s="83">
        <v>212661.02743300001</v>
      </c>
      <c r="X16" s="84">
        <v>38.525474525474529</v>
      </c>
      <c r="Y16" s="84">
        <v>1.1316910807415508</v>
      </c>
      <c r="Z16" s="84">
        <v>83.025000000000006</v>
      </c>
      <c r="AA16" s="84">
        <v>3.3956382958017901</v>
      </c>
      <c r="AB16" s="84">
        <v>0.22320000000000001</v>
      </c>
      <c r="AC16" s="84" t="s">
        <v>435</v>
      </c>
      <c r="AD16" s="83">
        <v>130</v>
      </c>
      <c r="AE16" s="83">
        <v>80</v>
      </c>
      <c r="AF16" s="85" t="s">
        <v>435</v>
      </c>
      <c r="AG16" s="84">
        <v>6.8449999999999998</v>
      </c>
      <c r="AH16" s="84">
        <v>1.5011256716990107E-3</v>
      </c>
      <c r="AI16" s="84">
        <v>6.9397044062200494E-3</v>
      </c>
      <c r="AJ16" s="83">
        <v>0</v>
      </c>
      <c r="AK16" s="83">
        <v>0</v>
      </c>
      <c r="AL16" s="84">
        <v>0.80548327356623295</v>
      </c>
      <c r="AM16" s="84" t="s">
        <v>435</v>
      </c>
      <c r="AN16" s="84">
        <v>341.49191999999999</v>
      </c>
      <c r="AO16" s="84">
        <v>0</v>
      </c>
      <c r="AP16" s="84">
        <v>0</v>
      </c>
      <c r="AQ16" s="84" t="s">
        <v>435</v>
      </c>
      <c r="AR16" s="84" t="s">
        <v>435</v>
      </c>
      <c r="AS16" s="85">
        <v>10.199999999999999</v>
      </c>
      <c r="AT16" s="85" t="s">
        <v>435</v>
      </c>
      <c r="AU16" s="83">
        <v>15</v>
      </c>
      <c r="AV16" s="85">
        <v>3.3</v>
      </c>
      <c r="AW16" s="84">
        <v>0.66</v>
      </c>
      <c r="AX16" s="84" t="s">
        <v>435</v>
      </c>
      <c r="AY16" s="83">
        <v>3940</v>
      </c>
      <c r="AZ16" s="84">
        <v>0.35254190843729483</v>
      </c>
      <c r="BA16" s="84" t="s">
        <v>435</v>
      </c>
      <c r="BB16" s="83">
        <v>0</v>
      </c>
      <c r="BC16" s="83">
        <v>0</v>
      </c>
      <c r="BD16" s="83">
        <v>15000</v>
      </c>
      <c r="BE16" s="83">
        <v>0</v>
      </c>
      <c r="BF16" s="83">
        <v>42</v>
      </c>
      <c r="BG16" s="83">
        <v>0</v>
      </c>
      <c r="BH16" s="83">
        <v>114</v>
      </c>
      <c r="BI16" s="85">
        <v>18.100000000000001</v>
      </c>
      <c r="BJ16" s="83">
        <v>1197116.1967921499</v>
      </c>
      <c r="BK16" s="83">
        <v>1439000</v>
      </c>
      <c r="BL16" s="84">
        <v>25.619209039499999</v>
      </c>
      <c r="BM16" s="85">
        <v>40</v>
      </c>
      <c r="BN16" s="85" t="s">
        <v>435</v>
      </c>
      <c r="BO16" s="84">
        <v>98.950826813817102</v>
      </c>
      <c r="BP16" s="85">
        <v>80</v>
      </c>
      <c r="BQ16" s="84" t="s">
        <v>435</v>
      </c>
      <c r="BR16" s="84" t="s">
        <v>435</v>
      </c>
      <c r="BS16" s="84">
        <v>0.5391499400138855</v>
      </c>
      <c r="BT16" s="83">
        <v>64</v>
      </c>
      <c r="BU16" s="85">
        <v>100</v>
      </c>
      <c r="BV16" s="84" t="s">
        <v>435</v>
      </c>
      <c r="BW16" s="84">
        <v>85</v>
      </c>
      <c r="BX16" s="84">
        <v>98.950826813817102</v>
      </c>
      <c r="BY16" s="83">
        <v>4800</v>
      </c>
      <c r="BZ16" s="85">
        <v>94.930580000000006</v>
      </c>
      <c r="CA16" s="85">
        <v>98.886960000000002</v>
      </c>
      <c r="CB16" s="84">
        <v>19.373000000000001</v>
      </c>
      <c r="CC16" s="83">
        <v>94</v>
      </c>
      <c r="CD16" s="83">
        <v>76</v>
      </c>
      <c r="CE16" s="83">
        <v>93</v>
      </c>
      <c r="CF16" s="84">
        <v>1435.56750488281</v>
      </c>
      <c r="CG16" s="84">
        <v>70</v>
      </c>
      <c r="CH16" s="85">
        <v>50</v>
      </c>
      <c r="CI16" s="83">
        <v>31857.890145928999</v>
      </c>
      <c r="CJ16" s="83">
        <v>389486</v>
      </c>
      <c r="CK16" s="83">
        <v>388019</v>
      </c>
      <c r="CL16" s="83">
        <v>10010</v>
      </c>
      <c r="CM16" s="83"/>
    </row>
    <row r="17" spans="1:91" x14ac:dyDescent="0.3">
      <c r="A17" s="100" t="s">
        <v>23</v>
      </c>
      <c r="B17" s="86" t="s">
        <v>22</v>
      </c>
      <c r="C17" s="83">
        <v>0</v>
      </c>
      <c r="D17" s="83">
        <v>0</v>
      </c>
      <c r="E17" s="83" t="s">
        <v>435</v>
      </c>
      <c r="F17" s="83">
        <v>0</v>
      </c>
      <c r="G17" s="83">
        <v>0</v>
      </c>
      <c r="H17" s="83">
        <v>0</v>
      </c>
      <c r="I17" s="83">
        <v>0</v>
      </c>
      <c r="J17" s="83">
        <v>0</v>
      </c>
      <c r="K17" s="84">
        <v>0</v>
      </c>
      <c r="L17" s="84">
        <v>0.45454545454545497</v>
      </c>
      <c r="M17" s="83">
        <v>0</v>
      </c>
      <c r="N17" s="83" t="s">
        <v>435</v>
      </c>
      <c r="O17" s="83" t="s">
        <v>435</v>
      </c>
      <c r="P17" s="83" t="s">
        <v>435</v>
      </c>
      <c r="Q17" s="83">
        <v>0</v>
      </c>
      <c r="R17" s="83">
        <v>0</v>
      </c>
      <c r="S17" s="83">
        <v>0</v>
      </c>
      <c r="T17" s="83">
        <v>0</v>
      </c>
      <c r="U17" s="83">
        <v>0</v>
      </c>
      <c r="V17" s="83">
        <v>1237092.88161</v>
      </c>
      <c r="W17" s="83">
        <v>748907.77436000004</v>
      </c>
      <c r="X17" s="84">
        <v>2017.2736997913785</v>
      </c>
      <c r="Y17" s="84">
        <v>5.0343315906952375</v>
      </c>
      <c r="Z17" s="84">
        <v>89.287000000000006</v>
      </c>
      <c r="AA17" s="84" t="s">
        <v>435</v>
      </c>
      <c r="AB17" s="84">
        <v>0</v>
      </c>
      <c r="AC17" s="84" t="s">
        <v>435</v>
      </c>
      <c r="AD17" s="83">
        <v>195</v>
      </c>
      <c r="AE17" s="83">
        <v>100</v>
      </c>
      <c r="AF17" s="85" t="s">
        <v>435</v>
      </c>
      <c r="AG17" s="84">
        <v>6.6</v>
      </c>
      <c r="AH17" s="84">
        <v>5.6937826342207933E-2</v>
      </c>
      <c r="AI17" s="84">
        <v>3.6430154352695221E-3</v>
      </c>
      <c r="AJ17" s="83">
        <v>0</v>
      </c>
      <c r="AK17" s="83">
        <v>0</v>
      </c>
      <c r="AL17" s="84">
        <v>0.83777019022958399</v>
      </c>
      <c r="AM17" s="84" t="s">
        <v>435</v>
      </c>
      <c r="AN17" s="84">
        <v>0</v>
      </c>
      <c r="AO17" s="84">
        <v>0</v>
      </c>
      <c r="AP17" s="84">
        <v>0</v>
      </c>
      <c r="AQ17" s="84" t="s">
        <v>435</v>
      </c>
      <c r="AR17" s="84" t="s">
        <v>435</v>
      </c>
      <c r="AS17" s="85">
        <v>7.1</v>
      </c>
      <c r="AT17" s="85" t="s">
        <v>435</v>
      </c>
      <c r="AU17" s="83">
        <v>12</v>
      </c>
      <c r="AV17" s="85">
        <v>0.1</v>
      </c>
      <c r="AW17" s="84">
        <v>0.06</v>
      </c>
      <c r="AX17" s="84" t="s">
        <v>435</v>
      </c>
      <c r="AY17" s="83">
        <v>2</v>
      </c>
      <c r="AZ17" s="84">
        <v>0.20729597045930259</v>
      </c>
      <c r="BA17" s="84" t="s">
        <v>435</v>
      </c>
      <c r="BB17" s="83">
        <v>0</v>
      </c>
      <c r="BC17" s="83">
        <v>0</v>
      </c>
      <c r="BD17" s="83">
        <v>0</v>
      </c>
      <c r="BE17" s="83">
        <v>0</v>
      </c>
      <c r="BF17" s="83">
        <v>319</v>
      </c>
      <c r="BG17" s="83">
        <v>0</v>
      </c>
      <c r="BH17" s="83">
        <v>130</v>
      </c>
      <c r="BI17" s="85">
        <v>7.1</v>
      </c>
      <c r="BJ17" s="83">
        <v>5877003</v>
      </c>
      <c r="BK17" s="83">
        <v>11370000</v>
      </c>
      <c r="BL17" s="84">
        <v>0.25591397849500003</v>
      </c>
      <c r="BM17" s="85">
        <v>100</v>
      </c>
      <c r="BN17" s="85">
        <v>97.464190000000002</v>
      </c>
      <c r="BO17" s="84">
        <v>133.34093686561999</v>
      </c>
      <c r="BP17" s="85">
        <v>95.878135754345294</v>
      </c>
      <c r="BQ17" s="84">
        <v>4.5431571010000003</v>
      </c>
      <c r="BR17" s="84">
        <v>3.4833333333333329</v>
      </c>
      <c r="BS17" s="84">
        <v>0.17987743020057678</v>
      </c>
      <c r="BT17" s="83">
        <v>42</v>
      </c>
      <c r="BU17" s="85">
        <v>100</v>
      </c>
      <c r="BV17" s="84">
        <v>97.464190000000002</v>
      </c>
      <c r="BW17" s="84">
        <v>98.644672579988594</v>
      </c>
      <c r="BX17" s="84">
        <v>133.34093686561999</v>
      </c>
      <c r="BY17" s="83">
        <v>3400</v>
      </c>
      <c r="BZ17" s="85">
        <v>100</v>
      </c>
      <c r="CA17" s="85">
        <v>100</v>
      </c>
      <c r="CB17" s="84">
        <v>9.2569999999999997</v>
      </c>
      <c r="CC17" s="83">
        <v>97</v>
      </c>
      <c r="CD17" s="83">
        <v>99</v>
      </c>
      <c r="CE17" s="83">
        <v>97</v>
      </c>
      <c r="CF17" s="84">
        <v>1866.29736328125</v>
      </c>
      <c r="CG17" s="84">
        <v>14</v>
      </c>
      <c r="CH17" s="85">
        <v>88</v>
      </c>
      <c r="CI17" s="83">
        <v>24050.757505395646</v>
      </c>
      <c r="CJ17" s="83">
        <v>1641164</v>
      </c>
      <c r="CK17" s="83">
        <v>1377312</v>
      </c>
      <c r="CL17" s="83">
        <v>760</v>
      </c>
      <c r="CM17" s="83"/>
    </row>
    <row r="18" spans="1:91" x14ac:dyDescent="0.3">
      <c r="A18" s="100" t="s">
        <v>25</v>
      </c>
      <c r="B18" s="86" t="s">
        <v>24</v>
      </c>
      <c r="C18" s="83">
        <v>338452.87476210523</v>
      </c>
      <c r="D18" s="83">
        <v>31470.711668631579</v>
      </c>
      <c r="E18" s="83">
        <v>3544576.827</v>
      </c>
      <c r="F18" s="83">
        <v>1464.71</v>
      </c>
      <c r="G18" s="83">
        <v>676160.86400000006</v>
      </c>
      <c r="H18" s="83">
        <v>22086.356500000002</v>
      </c>
      <c r="I18" s="83">
        <v>311540.201</v>
      </c>
      <c r="J18" s="83">
        <v>142857</v>
      </c>
      <c r="K18" s="84">
        <v>5.7000000000000002E-2</v>
      </c>
      <c r="L18" s="84">
        <v>0.15151515151515199</v>
      </c>
      <c r="M18" s="83">
        <v>69773112.667500004</v>
      </c>
      <c r="N18" s="83" t="s">
        <v>435</v>
      </c>
      <c r="O18" s="83" t="s">
        <v>435</v>
      </c>
      <c r="P18" s="83" t="s">
        <v>435</v>
      </c>
      <c r="Q18" s="83">
        <v>21342536</v>
      </c>
      <c r="R18" s="83">
        <v>15179970</v>
      </c>
      <c r="S18" s="83">
        <v>238715</v>
      </c>
      <c r="T18" s="83">
        <v>36283680</v>
      </c>
      <c r="U18" s="83">
        <v>136047888</v>
      </c>
      <c r="V18" s="83">
        <v>160030890.847</v>
      </c>
      <c r="W18" s="83">
        <v>159384634.722</v>
      </c>
      <c r="X18" s="84">
        <v>1239.5793116693555</v>
      </c>
      <c r="Y18" s="84">
        <v>3.1855928338674011</v>
      </c>
      <c r="Z18" s="84">
        <v>36.631999999999998</v>
      </c>
      <c r="AA18" s="84">
        <v>4.4697141726574401</v>
      </c>
      <c r="AB18" s="84">
        <v>0</v>
      </c>
      <c r="AC18" s="84">
        <v>34.807600000000001</v>
      </c>
      <c r="AD18" s="83">
        <v>35472</v>
      </c>
      <c r="AE18" s="83">
        <v>40</v>
      </c>
      <c r="AF18" s="85">
        <v>49.4</v>
      </c>
      <c r="AG18" s="84">
        <v>8.843</v>
      </c>
      <c r="AH18" s="84">
        <v>0.95437093069848911</v>
      </c>
      <c r="AI18" s="84">
        <v>0.74178722161165522</v>
      </c>
      <c r="AJ18" s="83">
        <v>0</v>
      </c>
      <c r="AK18" s="83">
        <v>0</v>
      </c>
      <c r="AL18" s="84">
        <v>0.61367933740460889</v>
      </c>
      <c r="AM18" s="84">
        <v>0.19791469</v>
      </c>
      <c r="AN18" s="84">
        <v>17988.281950000001</v>
      </c>
      <c r="AO18" s="84">
        <v>2224.79</v>
      </c>
      <c r="AP18" s="84">
        <v>2354.35</v>
      </c>
      <c r="AQ18" s="84">
        <v>1.0610799841449743</v>
      </c>
      <c r="AR18" s="84">
        <v>5.6791816254131691</v>
      </c>
      <c r="AS18" s="85">
        <v>30.2</v>
      </c>
      <c r="AT18" s="85">
        <v>32.6</v>
      </c>
      <c r="AU18" s="83">
        <v>221</v>
      </c>
      <c r="AV18" s="85">
        <v>0.1</v>
      </c>
      <c r="AW18" s="84">
        <v>0.02</v>
      </c>
      <c r="AX18" s="84">
        <v>1.859</v>
      </c>
      <c r="AY18" s="83">
        <v>56339394</v>
      </c>
      <c r="AZ18" s="84">
        <v>0.53584621352430872</v>
      </c>
      <c r="BA18" s="84">
        <v>32.4</v>
      </c>
      <c r="BB18" s="83">
        <v>11467013</v>
      </c>
      <c r="BC18" s="83">
        <v>14000</v>
      </c>
      <c r="BD18" s="83">
        <v>4279567</v>
      </c>
      <c r="BE18" s="83">
        <v>426000</v>
      </c>
      <c r="BF18" s="83">
        <v>859216</v>
      </c>
      <c r="BG18" s="83">
        <v>0</v>
      </c>
      <c r="BH18" s="83">
        <v>110</v>
      </c>
      <c r="BI18" s="85">
        <v>14.7</v>
      </c>
      <c r="BJ18" s="83">
        <v>5984155.21211717</v>
      </c>
      <c r="BK18" s="83" t="s">
        <v>435</v>
      </c>
      <c r="BL18" s="84">
        <v>6.3851126688399998E-2</v>
      </c>
      <c r="BM18" s="85">
        <v>60</v>
      </c>
      <c r="BN18" s="85">
        <v>73.912199999999999</v>
      </c>
      <c r="BO18" s="84">
        <v>100.24471251452201</v>
      </c>
      <c r="BP18" s="85">
        <v>18.246938002944901</v>
      </c>
      <c r="BQ18" s="84">
        <v>2.2748162750000001</v>
      </c>
      <c r="BR18" s="84">
        <v>3.7833333333333328</v>
      </c>
      <c r="BS18" s="84">
        <v>-0.74839931726455688</v>
      </c>
      <c r="BT18" s="83">
        <v>26</v>
      </c>
      <c r="BU18" s="85">
        <v>88</v>
      </c>
      <c r="BV18" s="84">
        <v>73.912199999999999</v>
      </c>
      <c r="BW18" s="84">
        <v>15</v>
      </c>
      <c r="BX18" s="84">
        <v>100.24471251452201</v>
      </c>
      <c r="BY18" s="83">
        <v>24000</v>
      </c>
      <c r="BZ18" s="85">
        <v>48.233240000000002</v>
      </c>
      <c r="CA18" s="85">
        <v>97.016009999999994</v>
      </c>
      <c r="CB18" s="84">
        <v>5.2680000000000007</v>
      </c>
      <c r="CC18" s="83">
        <v>97</v>
      </c>
      <c r="CD18" s="83">
        <v>96</v>
      </c>
      <c r="CE18" s="83">
        <v>97</v>
      </c>
      <c r="CF18" s="84">
        <v>90.598403930664105</v>
      </c>
      <c r="CG18" s="84">
        <v>173</v>
      </c>
      <c r="CH18" s="85">
        <v>58</v>
      </c>
      <c r="CI18" s="83">
        <v>1698.2628023354723</v>
      </c>
      <c r="CJ18" s="83">
        <v>163046173</v>
      </c>
      <c r="CK18" s="83">
        <v>161045880</v>
      </c>
      <c r="CL18" s="83">
        <v>130170</v>
      </c>
      <c r="CM18" s="83"/>
    </row>
    <row r="19" spans="1:91" x14ac:dyDescent="0.3">
      <c r="A19" s="100" t="s">
        <v>27</v>
      </c>
      <c r="B19" s="86" t="s">
        <v>26</v>
      </c>
      <c r="C19" s="83">
        <v>582.25057134315784</v>
      </c>
      <c r="D19" s="83">
        <v>0</v>
      </c>
      <c r="E19" s="83" t="s">
        <v>435</v>
      </c>
      <c r="F19" s="83">
        <v>1.538</v>
      </c>
      <c r="G19" s="83">
        <v>3975.8600000000006</v>
      </c>
      <c r="H19" s="83">
        <v>567.98</v>
      </c>
      <c r="I19" s="83">
        <v>544.03200000000004</v>
      </c>
      <c r="J19" s="83">
        <v>0</v>
      </c>
      <c r="K19" s="84">
        <v>2.9000000000000001E-2</v>
      </c>
      <c r="L19" s="84" t="s">
        <v>435</v>
      </c>
      <c r="M19" s="83" t="s">
        <v>435</v>
      </c>
      <c r="N19" s="83" t="s">
        <v>435</v>
      </c>
      <c r="O19" s="83" t="s">
        <v>435</v>
      </c>
      <c r="P19" s="83" t="s">
        <v>435</v>
      </c>
      <c r="Q19" s="83">
        <v>0</v>
      </c>
      <c r="R19" s="83">
        <v>0</v>
      </c>
      <c r="S19" s="83">
        <v>0</v>
      </c>
      <c r="T19" s="83">
        <v>0</v>
      </c>
      <c r="U19" s="83">
        <v>159633</v>
      </c>
      <c r="V19" s="83">
        <v>254969.98338799999</v>
      </c>
      <c r="W19" s="83">
        <v>233167.20354700001</v>
      </c>
      <c r="X19" s="84">
        <v>666.606976744186</v>
      </c>
      <c r="Y19" s="84">
        <v>0.10422095784438117</v>
      </c>
      <c r="Z19" s="84">
        <v>31.146999999999998</v>
      </c>
      <c r="AA19" s="84" t="s">
        <v>435</v>
      </c>
      <c r="AB19" s="84">
        <v>0.82889999999999997</v>
      </c>
      <c r="AC19" s="84">
        <v>88.469350000000006</v>
      </c>
      <c r="AD19" s="83">
        <v>59</v>
      </c>
      <c r="AE19" s="83" t="s">
        <v>435</v>
      </c>
      <c r="AF19" s="85" t="s">
        <v>435</v>
      </c>
      <c r="AG19" s="84">
        <v>5.2690000000000001</v>
      </c>
      <c r="AH19" s="84">
        <v>1.2975645536787101E-3</v>
      </c>
      <c r="AI19" s="84">
        <v>7.4717119820765161E-4</v>
      </c>
      <c r="AJ19" s="83">
        <v>0</v>
      </c>
      <c r="AK19" s="83">
        <v>0</v>
      </c>
      <c r="AL19" s="84">
        <v>0.81331048926499383</v>
      </c>
      <c r="AM19" s="84">
        <v>8.5288599999999992E-3</v>
      </c>
      <c r="AN19" s="84">
        <v>20.97531</v>
      </c>
      <c r="AO19" s="84">
        <v>0</v>
      </c>
      <c r="AP19" s="84">
        <v>0</v>
      </c>
      <c r="AQ19" s="84" t="s">
        <v>435</v>
      </c>
      <c r="AR19" s="84">
        <v>2.1051506316812438</v>
      </c>
      <c r="AS19" s="85">
        <v>12.2</v>
      </c>
      <c r="AT19" s="85">
        <v>3.5</v>
      </c>
      <c r="AU19" s="83">
        <v>0</v>
      </c>
      <c r="AV19" s="85">
        <v>1.3</v>
      </c>
      <c r="AW19" s="84">
        <v>1.1399999999999999</v>
      </c>
      <c r="AX19" s="84" t="s">
        <v>435</v>
      </c>
      <c r="AY19" s="83">
        <v>398</v>
      </c>
      <c r="AZ19" s="84">
        <v>0.25602427442033349</v>
      </c>
      <c r="BA19" s="84" t="s">
        <v>435</v>
      </c>
      <c r="BB19" s="83">
        <v>0</v>
      </c>
      <c r="BC19" s="83">
        <v>0</v>
      </c>
      <c r="BD19" s="83">
        <v>0</v>
      </c>
      <c r="BE19" s="83">
        <v>0</v>
      </c>
      <c r="BF19" s="83">
        <v>6</v>
      </c>
      <c r="BG19" s="83">
        <v>0</v>
      </c>
      <c r="BH19" s="83">
        <v>120</v>
      </c>
      <c r="BI19" s="85">
        <v>3.9</v>
      </c>
      <c r="BJ19" s="83" t="s">
        <v>435</v>
      </c>
      <c r="BK19" s="83">
        <v>664000</v>
      </c>
      <c r="BL19" s="84">
        <v>3.5211267605599998E-2</v>
      </c>
      <c r="BM19" s="85" t="s">
        <v>435</v>
      </c>
      <c r="BN19" s="85">
        <v>99.6</v>
      </c>
      <c r="BO19" s="84">
        <v>114.89144958327699</v>
      </c>
      <c r="BP19" s="85">
        <v>79.5493978888735</v>
      </c>
      <c r="BQ19" s="84">
        <v>3.3563306850000001</v>
      </c>
      <c r="BR19" s="84">
        <v>3.9</v>
      </c>
      <c r="BS19" s="84">
        <v>0.4269726574420929</v>
      </c>
      <c r="BT19" s="83">
        <v>62</v>
      </c>
      <c r="BU19" s="85">
        <v>100</v>
      </c>
      <c r="BV19" s="84">
        <v>99.6</v>
      </c>
      <c r="BW19" s="84">
        <v>81.760778393107898</v>
      </c>
      <c r="BX19" s="84">
        <v>114.89144958327699</v>
      </c>
      <c r="BY19" s="83">
        <v>1800</v>
      </c>
      <c r="BZ19" s="85">
        <v>97.279380000000003</v>
      </c>
      <c r="CA19" s="85">
        <v>98.494450000000001</v>
      </c>
      <c r="CB19" s="84">
        <v>24.885999999999999</v>
      </c>
      <c r="CC19" s="83">
        <v>90</v>
      </c>
      <c r="CD19" s="83">
        <v>77</v>
      </c>
      <c r="CE19" s="83">
        <v>89</v>
      </c>
      <c r="CF19" s="84">
        <v>1322.98547363281</v>
      </c>
      <c r="CG19" s="84">
        <v>27</v>
      </c>
      <c r="CH19" s="85" t="s">
        <v>435</v>
      </c>
      <c r="CI19" s="83">
        <v>16327.607229075613</v>
      </c>
      <c r="CJ19" s="83">
        <v>287021</v>
      </c>
      <c r="CK19" s="83">
        <v>284215</v>
      </c>
      <c r="CL19" s="83">
        <v>430</v>
      </c>
      <c r="CM19" s="83"/>
    </row>
    <row r="20" spans="1:91" x14ac:dyDescent="0.3">
      <c r="A20" s="100" t="s">
        <v>29</v>
      </c>
      <c r="B20" s="86" t="s">
        <v>28</v>
      </c>
      <c r="C20" s="83">
        <v>0</v>
      </c>
      <c r="D20" s="83">
        <v>0</v>
      </c>
      <c r="E20" s="83">
        <v>71879.269</v>
      </c>
      <c r="F20" s="83">
        <v>0</v>
      </c>
      <c r="G20" s="83">
        <v>0</v>
      </c>
      <c r="H20" s="83">
        <v>0</v>
      </c>
      <c r="I20" s="83">
        <v>0</v>
      </c>
      <c r="J20" s="83">
        <v>0</v>
      </c>
      <c r="K20" s="84">
        <v>0</v>
      </c>
      <c r="L20" s="84">
        <v>0.18181818181818199</v>
      </c>
      <c r="M20" s="83">
        <v>663474.35466399998</v>
      </c>
      <c r="N20" s="83" t="s">
        <v>435</v>
      </c>
      <c r="O20" s="83" t="s">
        <v>435</v>
      </c>
      <c r="P20" s="83" t="s">
        <v>435</v>
      </c>
      <c r="Q20" s="83">
        <v>0</v>
      </c>
      <c r="R20" s="83">
        <v>0</v>
      </c>
      <c r="S20" s="83">
        <v>0</v>
      </c>
      <c r="T20" s="83">
        <v>0</v>
      </c>
      <c r="U20" s="83">
        <v>0</v>
      </c>
      <c r="V20" s="83">
        <v>0</v>
      </c>
      <c r="W20" s="83">
        <v>0</v>
      </c>
      <c r="X20" s="84">
        <v>46.728799904089165</v>
      </c>
      <c r="Y20" s="84">
        <v>0.45259643527140769</v>
      </c>
      <c r="Z20" s="84">
        <v>78.594999999999999</v>
      </c>
      <c r="AA20" s="84">
        <v>2.4824662985152099</v>
      </c>
      <c r="AB20" s="84">
        <v>0</v>
      </c>
      <c r="AC20" s="84" t="s">
        <v>435</v>
      </c>
      <c r="AD20" s="83" t="s">
        <v>435</v>
      </c>
      <c r="AE20" s="83" t="s">
        <v>435</v>
      </c>
      <c r="AF20" s="85">
        <v>45.2</v>
      </c>
      <c r="AG20" s="84">
        <v>5.8860000000000001</v>
      </c>
      <c r="AH20" s="84">
        <v>0.10786231522352145</v>
      </c>
      <c r="AI20" s="84">
        <v>6.1794895087937562E-2</v>
      </c>
      <c r="AJ20" s="83">
        <v>0</v>
      </c>
      <c r="AK20" s="83">
        <v>0</v>
      </c>
      <c r="AL20" s="84">
        <v>0.81706798709178596</v>
      </c>
      <c r="AM20" s="84" t="s">
        <v>435</v>
      </c>
      <c r="AN20" s="84">
        <v>3.2449699999999999</v>
      </c>
      <c r="AO20" s="84">
        <v>67.67</v>
      </c>
      <c r="AP20" s="84">
        <v>69.540000000000006</v>
      </c>
      <c r="AQ20" s="84">
        <v>0.20385453344178095</v>
      </c>
      <c r="AR20" s="84">
        <v>2.305300839116776</v>
      </c>
      <c r="AS20" s="85">
        <v>3.4</v>
      </c>
      <c r="AT20" s="85" t="s">
        <v>435</v>
      </c>
      <c r="AU20" s="83">
        <v>37</v>
      </c>
      <c r="AV20" s="85">
        <v>0.4</v>
      </c>
      <c r="AW20" s="84">
        <v>0.48</v>
      </c>
      <c r="AX20" s="84" t="s">
        <v>435</v>
      </c>
      <c r="AY20" s="83">
        <v>0</v>
      </c>
      <c r="AZ20" s="84">
        <v>0.11907633972807941</v>
      </c>
      <c r="BA20" s="84">
        <v>25.4</v>
      </c>
      <c r="BB20" s="83">
        <v>50539</v>
      </c>
      <c r="BC20" s="83">
        <v>50000</v>
      </c>
      <c r="BD20" s="83">
        <v>0</v>
      </c>
      <c r="BE20" s="83">
        <v>0</v>
      </c>
      <c r="BF20" s="83">
        <v>2428</v>
      </c>
      <c r="BG20" s="83">
        <v>0</v>
      </c>
      <c r="BH20" s="83">
        <v>133</v>
      </c>
      <c r="BI20" s="85">
        <v>2.4</v>
      </c>
      <c r="BJ20" s="83">
        <v>2760168</v>
      </c>
      <c r="BK20" s="83">
        <v>11060200</v>
      </c>
      <c r="BL20" s="84">
        <v>8.8067687885599995</v>
      </c>
      <c r="BM20" s="85" t="s">
        <v>435</v>
      </c>
      <c r="BN20" s="85">
        <v>99.756559999999993</v>
      </c>
      <c r="BO20" s="84">
        <v>122.925228008286</v>
      </c>
      <c r="BP20" s="85">
        <v>74.436445413603593</v>
      </c>
      <c r="BQ20" s="84" t="s">
        <v>435</v>
      </c>
      <c r="BR20" s="84">
        <v>3.8833333333333329</v>
      </c>
      <c r="BS20" s="84">
        <v>-0.30103033781051636</v>
      </c>
      <c r="BT20" s="83">
        <v>45</v>
      </c>
      <c r="BU20" s="85">
        <v>100</v>
      </c>
      <c r="BV20" s="84">
        <v>99.756559999999993</v>
      </c>
      <c r="BW20" s="84">
        <v>79.129886691930693</v>
      </c>
      <c r="BX20" s="84">
        <v>122.925228008286</v>
      </c>
      <c r="BY20" s="83">
        <v>200000</v>
      </c>
      <c r="BZ20" s="85">
        <v>97.790959999999998</v>
      </c>
      <c r="CA20" s="85">
        <v>96.483969999999999</v>
      </c>
      <c r="CB20" s="84">
        <v>40.772000000000006</v>
      </c>
      <c r="CC20" s="83">
        <v>97</v>
      </c>
      <c r="CD20" s="83">
        <v>98</v>
      </c>
      <c r="CE20" s="83" t="s">
        <v>435</v>
      </c>
      <c r="CF20" s="84">
        <v>1151.40881347656</v>
      </c>
      <c r="CG20" s="84">
        <v>2</v>
      </c>
      <c r="CH20" s="85" t="s">
        <v>435</v>
      </c>
      <c r="CI20" s="83">
        <v>6289.9385530821219</v>
      </c>
      <c r="CJ20" s="83">
        <v>9452409</v>
      </c>
      <c r="CK20" s="83">
        <v>9493628</v>
      </c>
      <c r="CL20" s="83">
        <v>202910</v>
      </c>
      <c r="CM20" s="83"/>
    </row>
    <row r="21" spans="1:91" x14ac:dyDescent="0.3">
      <c r="A21" s="100" t="s">
        <v>31</v>
      </c>
      <c r="B21" s="86" t="s">
        <v>30</v>
      </c>
      <c r="C21" s="83">
        <v>7979.2372157684213</v>
      </c>
      <c r="D21" s="83">
        <v>0</v>
      </c>
      <c r="E21" s="83">
        <v>21925.404500000004</v>
      </c>
      <c r="F21" s="83">
        <v>0</v>
      </c>
      <c r="G21" s="83">
        <v>0</v>
      </c>
      <c r="H21" s="83">
        <v>0</v>
      </c>
      <c r="I21" s="83">
        <v>0</v>
      </c>
      <c r="J21" s="83">
        <v>0</v>
      </c>
      <c r="K21" s="84">
        <v>0</v>
      </c>
      <c r="L21" s="84">
        <v>3.03030303030303E-2</v>
      </c>
      <c r="M21" s="83">
        <v>0</v>
      </c>
      <c r="N21" s="83" t="s">
        <v>435</v>
      </c>
      <c r="O21" s="83" t="s">
        <v>435</v>
      </c>
      <c r="P21" s="83" t="s">
        <v>435</v>
      </c>
      <c r="Q21" s="83">
        <v>0</v>
      </c>
      <c r="R21" s="83">
        <v>0</v>
      </c>
      <c r="S21" s="83">
        <v>0</v>
      </c>
      <c r="T21" s="83">
        <v>0</v>
      </c>
      <c r="U21" s="83">
        <v>0</v>
      </c>
      <c r="V21" s="83">
        <v>0</v>
      </c>
      <c r="W21" s="83">
        <v>0</v>
      </c>
      <c r="X21" s="84">
        <v>377.21492734478204</v>
      </c>
      <c r="Y21" s="84">
        <v>0.45236313404889505</v>
      </c>
      <c r="Z21" s="84">
        <v>98.001000000000005</v>
      </c>
      <c r="AA21" s="84">
        <v>2.3629168933303801</v>
      </c>
      <c r="AB21" s="84">
        <v>0</v>
      </c>
      <c r="AC21" s="84" t="s">
        <v>435</v>
      </c>
      <c r="AD21" s="83">
        <v>11273</v>
      </c>
      <c r="AE21" s="83">
        <v>100</v>
      </c>
      <c r="AF21" s="85" t="s">
        <v>435</v>
      </c>
      <c r="AG21" s="84">
        <v>5.5110000000000001</v>
      </c>
      <c r="AH21" s="84">
        <v>0.15354012532437339</v>
      </c>
      <c r="AI21" s="84">
        <v>9.1325643678162108E-2</v>
      </c>
      <c r="AJ21" s="83">
        <v>0</v>
      </c>
      <c r="AK21" s="83">
        <v>0</v>
      </c>
      <c r="AL21" s="84">
        <v>0.9188411969105712</v>
      </c>
      <c r="AM21" s="84" t="s">
        <v>435</v>
      </c>
      <c r="AN21" s="84">
        <v>-11.655010000000001</v>
      </c>
      <c r="AO21" s="84">
        <v>0</v>
      </c>
      <c r="AP21" s="84">
        <v>0</v>
      </c>
      <c r="AQ21" s="84" t="s">
        <v>435</v>
      </c>
      <c r="AR21" s="84">
        <v>2.2687146450179951</v>
      </c>
      <c r="AS21" s="85">
        <v>3.7</v>
      </c>
      <c r="AT21" s="85" t="s">
        <v>435</v>
      </c>
      <c r="AU21" s="83">
        <v>9.8000001907348597</v>
      </c>
      <c r="AV21" s="85" t="s">
        <v>435</v>
      </c>
      <c r="AW21" s="84" t="s">
        <v>435</v>
      </c>
      <c r="AX21" s="84" t="s">
        <v>435</v>
      </c>
      <c r="AY21" s="83">
        <v>12</v>
      </c>
      <c r="AZ21" s="84">
        <v>4.5443996695445077E-2</v>
      </c>
      <c r="BA21" s="84">
        <v>27.7</v>
      </c>
      <c r="BB21" s="83">
        <v>0</v>
      </c>
      <c r="BC21" s="83">
        <v>0</v>
      </c>
      <c r="BD21" s="83">
        <v>0</v>
      </c>
      <c r="BE21" s="83">
        <v>0</v>
      </c>
      <c r="BF21" s="83">
        <v>61718</v>
      </c>
      <c r="BG21" s="83">
        <v>0</v>
      </c>
      <c r="BH21" s="83">
        <v>147</v>
      </c>
      <c r="BI21" s="85">
        <v>2.4</v>
      </c>
      <c r="BJ21" s="83">
        <v>13639487</v>
      </c>
      <c r="BK21" s="83">
        <v>8385000</v>
      </c>
      <c r="BL21" s="84">
        <v>0.39193879160799999</v>
      </c>
      <c r="BM21" s="85">
        <v>60</v>
      </c>
      <c r="BN21" s="85" t="s">
        <v>435</v>
      </c>
      <c r="BO21" s="84">
        <v>99.696686464885005</v>
      </c>
      <c r="BP21" s="85">
        <v>87.679680817559799</v>
      </c>
      <c r="BQ21" s="84">
        <v>4.2045917509999997</v>
      </c>
      <c r="BR21" s="84" t="s">
        <v>435</v>
      </c>
      <c r="BS21" s="84">
        <v>1.171748161315918</v>
      </c>
      <c r="BT21" s="83">
        <v>75</v>
      </c>
      <c r="BU21" s="85">
        <v>100</v>
      </c>
      <c r="BV21" s="84" t="s">
        <v>435</v>
      </c>
      <c r="BW21" s="84">
        <v>88.655064275331597</v>
      </c>
      <c r="BX21" s="84">
        <v>99.696686464885005</v>
      </c>
      <c r="BY21" s="83">
        <v>150000</v>
      </c>
      <c r="BZ21" s="85">
        <v>99.486059999999995</v>
      </c>
      <c r="CA21" s="85">
        <v>100</v>
      </c>
      <c r="CB21" s="84">
        <v>33.234000000000002</v>
      </c>
      <c r="CC21" s="83">
        <v>98</v>
      </c>
      <c r="CD21" s="83">
        <v>85</v>
      </c>
      <c r="CE21" s="83">
        <v>94</v>
      </c>
      <c r="CF21" s="84">
        <v>4667.88232421875</v>
      </c>
      <c r="CG21" s="84">
        <v>5</v>
      </c>
      <c r="CH21" s="85">
        <v>80</v>
      </c>
      <c r="CI21" s="83">
        <v>46556.099567147845</v>
      </c>
      <c r="CJ21" s="83">
        <v>11539326</v>
      </c>
      <c r="CK21" s="83">
        <v>11299959</v>
      </c>
      <c r="CL21" s="83">
        <v>30280</v>
      </c>
      <c r="CM21" s="83"/>
    </row>
    <row r="22" spans="1:91" x14ac:dyDescent="0.3">
      <c r="A22" s="100" t="s">
        <v>33</v>
      </c>
      <c r="B22" s="86" t="s">
        <v>32</v>
      </c>
      <c r="C22" s="83">
        <v>334.44934299789475</v>
      </c>
      <c r="D22" s="83">
        <v>0</v>
      </c>
      <c r="E22" s="83">
        <v>6340.1775000000007</v>
      </c>
      <c r="F22" s="83">
        <v>1.198</v>
      </c>
      <c r="G22" s="83">
        <v>4211.0860000000002</v>
      </c>
      <c r="H22" s="83">
        <v>514.59799999999996</v>
      </c>
      <c r="I22" s="83">
        <v>4109.0789999999997</v>
      </c>
      <c r="J22" s="83">
        <v>0</v>
      </c>
      <c r="K22" s="84">
        <v>0</v>
      </c>
      <c r="L22" s="84">
        <v>6.0606060606060601E-2</v>
      </c>
      <c r="M22" s="83" t="s">
        <v>435</v>
      </c>
      <c r="N22" s="83" t="s">
        <v>435</v>
      </c>
      <c r="O22" s="83" t="s">
        <v>435</v>
      </c>
      <c r="P22" s="83" t="s">
        <v>435</v>
      </c>
      <c r="Q22" s="83">
        <v>707</v>
      </c>
      <c r="R22" s="83">
        <v>255081</v>
      </c>
      <c r="S22" s="83">
        <v>0</v>
      </c>
      <c r="T22" s="83">
        <v>876</v>
      </c>
      <c r="U22" s="83">
        <v>239181</v>
      </c>
      <c r="V22" s="83">
        <v>272417.12121800001</v>
      </c>
      <c r="W22" s="83">
        <v>292300.99324699998</v>
      </c>
      <c r="X22" s="84">
        <v>16.793993862341079</v>
      </c>
      <c r="Y22" s="84">
        <v>2.193970411495616</v>
      </c>
      <c r="Z22" s="84">
        <v>45.723999999999997</v>
      </c>
      <c r="AA22" s="84" t="s">
        <v>435</v>
      </c>
      <c r="AB22" s="84">
        <v>0.78417999999999999</v>
      </c>
      <c r="AC22" s="84">
        <v>90.082769999999996</v>
      </c>
      <c r="AD22" s="83">
        <v>66</v>
      </c>
      <c r="AE22" s="83">
        <v>40</v>
      </c>
      <c r="AF22" s="85">
        <v>5.0999999999999996</v>
      </c>
      <c r="AG22" s="84">
        <v>10.074</v>
      </c>
      <c r="AH22" s="84">
        <v>3.7082761896034711E-2</v>
      </c>
      <c r="AI22" s="84">
        <v>6.9661364478806088E-3</v>
      </c>
      <c r="AJ22" s="83">
        <v>0</v>
      </c>
      <c r="AK22" s="83">
        <v>0</v>
      </c>
      <c r="AL22" s="84">
        <v>0.72016978703635171</v>
      </c>
      <c r="AM22" s="84">
        <v>1.7108829999999998E-2</v>
      </c>
      <c r="AN22" s="84">
        <v>0</v>
      </c>
      <c r="AO22" s="84">
        <v>6.61</v>
      </c>
      <c r="AP22" s="84">
        <v>5.44</v>
      </c>
      <c r="AQ22" s="84">
        <v>1.9736607673926865</v>
      </c>
      <c r="AR22" s="84">
        <v>4.9440242812641788</v>
      </c>
      <c r="AS22" s="85">
        <v>13</v>
      </c>
      <c r="AT22" s="85">
        <v>4.5999999999999996</v>
      </c>
      <c r="AU22" s="83">
        <v>36</v>
      </c>
      <c r="AV22" s="85">
        <v>1.8</v>
      </c>
      <c r="AW22" s="84">
        <v>1.57</v>
      </c>
      <c r="AX22" s="84">
        <v>2.7E-2</v>
      </c>
      <c r="AY22" s="83">
        <v>6903</v>
      </c>
      <c r="AZ22" s="84">
        <v>0.39140979422143429</v>
      </c>
      <c r="BA22" s="84" t="s">
        <v>435</v>
      </c>
      <c r="BB22" s="83">
        <v>0</v>
      </c>
      <c r="BC22" s="83">
        <v>0</v>
      </c>
      <c r="BD22" s="83">
        <v>0</v>
      </c>
      <c r="BE22" s="83">
        <v>0</v>
      </c>
      <c r="BF22" s="83">
        <v>3342</v>
      </c>
      <c r="BG22" s="83">
        <v>0</v>
      </c>
      <c r="BH22" s="83">
        <v>120</v>
      </c>
      <c r="BI22" s="85">
        <v>7.5</v>
      </c>
      <c r="BJ22" s="83">
        <v>1297533.2230789401</v>
      </c>
      <c r="BK22" s="83">
        <v>427000</v>
      </c>
      <c r="BL22" s="84">
        <v>7.2394179894199997</v>
      </c>
      <c r="BM22" s="85">
        <v>20</v>
      </c>
      <c r="BN22" s="85" t="s">
        <v>435</v>
      </c>
      <c r="BO22" s="84">
        <v>85.526964975161306</v>
      </c>
      <c r="BP22" s="85">
        <v>44.575740320000001</v>
      </c>
      <c r="BQ22" s="84">
        <v>1.795604</v>
      </c>
      <c r="BR22" s="84" t="s">
        <v>435</v>
      </c>
      <c r="BS22" s="84">
        <v>-0.59388840198516846</v>
      </c>
      <c r="BT22" s="83" t="s">
        <v>435</v>
      </c>
      <c r="BU22" s="85">
        <v>98.265121459960895</v>
      </c>
      <c r="BV22" s="84" t="s">
        <v>435</v>
      </c>
      <c r="BW22" s="84">
        <v>47.082625803636397</v>
      </c>
      <c r="BX22" s="84">
        <v>85.526964975161306</v>
      </c>
      <c r="BY22" s="83">
        <v>6000</v>
      </c>
      <c r="BZ22" s="85">
        <v>87.858519999999999</v>
      </c>
      <c r="CA22" s="85">
        <v>97.992580000000004</v>
      </c>
      <c r="CB22" s="84">
        <v>11.262</v>
      </c>
      <c r="CC22" s="83">
        <v>88</v>
      </c>
      <c r="CD22" s="83">
        <v>88</v>
      </c>
      <c r="CE22" s="83" t="s">
        <v>435</v>
      </c>
      <c r="CF22" s="84">
        <v>541.434326171875</v>
      </c>
      <c r="CG22" s="84">
        <v>36</v>
      </c>
      <c r="CH22" s="85">
        <v>33</v>
      </c>
      <c r="CI22" s="83">
        <v>5025.1781001433155</v>
      </c>
      <c r="CJ22" s="83">
        <v>390351</v>
      </c>
      <c r="CK22" s="83">
        <v>361497</v>
      </c>
      <c r="CL22" s="83">
        <v>22810</v>
      </c>
      <c r="CM22" s="83"/>
    </row>
    <row r="23" spans="1:91" x14ac:dyDescent="0.3">
      <c r="A23" s="100" t="s">
        <v>35</v>
      </c>
      <c r="B23" s="86" t="s">
        <v>34</v>
      </c>
      <c r="C23" s="83">
        <v>0</v>
      </c>
      <c r="D23" s="83">
        <v>0</v>
      </c>
      <c r="E23" s="83">
        <v>48174.735999999997</v>
      </c>
      <c r="F23" s="83">
        <v>0</v>
      </c>
      <c r="G23" s="83">
        <v>0</v>
      </c>
      <c r="H23" s="83">
        <v>0</v>
      </c>
      <c r="I23" s="83">
        <v>0</v>
      </c>
      <c r="J23" s="83">
        <v>0</v>
      </c>
      <c r="K23" s="84">
        <v>0</v>
      </c>
      <c r="L23" s="84">
        <v>3.03030303030303E-2</v>
      </c>
      <c r="M23" s="83">
        <v>3661492.74119</v>
      </c>
      <c r="N23" s="83">
        <v>8722.5224399599992</v>
      </c>
      <c r="O23" s="83">
        <v>4269270.2559000002</v>
      </c>
      <c r="P23" s="83">
        <v>0</v>
      </c>
      <c r="Q23" s="83">
        <v>10861336</v>
      </c>
      <c r="R23" s="83">
        <v>0</v>
      </c>
      <c r="S23" s="83">
        <v>156</v>
      </c>
      <c r="T23" s="83">
        <v>10861180</v>
      </c>
      <c r="U23" s="83">
        <v>6613019</v>
      </c>
      <c r="V23" s="83">
        <v>9934991.4257299993</v>
      </c>
      <c r="W23" s="83">
        <v>10833799.8682</v>
      </c>
      <c r="X23" s="84">
        <v>101.85391982972685</v>
      </c>
      <c r="Y23" s="84">
        <v>3.8913469298534626</v>
      </c>
      <c r="Z23" s="84">
        <v>47.311999999999998</v>
      </c>
      <c r="AA23" s="84">
        <v>4.9611351413992599</v>
      </c>
      <c r="AB23" s="84">
        <v>53.831499999999998</v>
      </c>
      <c r="AC23" s="84">
        <v>11.03491</v>
      </c>
      <c r="AD23" s="83">
        <v>553</v>
      </c>
      <c r="AE23" s="83">
        <v>40</v>
      </c>
      <c r="AF23" s="85">
        <v>59.6</v>
      </c>
      <c r="AG23" s="84">
        <v>15.882</v>
      </c>
      <c r="AH23" s="84">
        <v>0.23013638767807607</v>
      </c>
      <c r="AI23" s="84">
        <v>4.4979856093934033E-2</v>
      </c>
      <c r="AJ23" s="83">
        <v>0</v>
      </c>
      <c r="AK23" s="83">
        <v>0</v>
      </c>
      <c r="AL23" s="84">
        <v>0.51983416500122548</v>
      </c>
      <c r="AM23" s="84">
        <v>0.36767483000000001</v>
      </c>
      <c r="AN23" s="84">
        <v>40.10228</v>
      </c>
      <c r="AO23" s="84">
        <v>322.7</v>
      </c>
      <c r="AP23" s="84">
        <v>267.20999999999998</v>
      </c>
      <c r="AQ23" s="84">
        <v>5.5515003345132392</v>
      </c>
      <c r="AR23" s="84">
        <v>1.9194236489026109</v>
      </c>
      <c r="AS23" s="85">
        <v>93</v>
      </c>
      <c r="AT23" s="85">
        <v>18</v>
      </c>
      <c r="AU23" s="83">
        <v>58</v>
      </c>
      <c r="AV23" s="85">
        <v>1</v>
      </c>
      <c r="AW23" s="84">
        <v>0.6</v>
      </c>
      <c r="AX23" s="84">
        <v>367.91399999999999</v>
      </c>
      <c r="AY23" s="83">
        <v>5909521</v>
      </c>
      <c r="AZ23" s="84">
        <v>0.6125146689321419</v>
      </c>
      <c r="BA23" s="84">
        <v>47.8</v>
      </c>
      <c r="BB23" s="83">
        <v>0</v>
      </c>
      <c r="BC23" s="83">
        <v>0</v>
      </c>
      <c r="BD23" s="83">
        <v>0</v>
      </c>
      <c r="BE23" s="83">
        <v>0</v>
      </c>
      <c r="BF23" s="83">
        <v>1494</v>
      </c>
      <c r="BG23" s="83">
        <v>0</v>
      </c>
      <c r="BH23" s="83">
        <v>127</v>
      </c>
      <c r="BI23" s="85">
        <v>10.1</v>
      </c>
      <c r="BJ23" s="83" t="s">
        <v>435</v>
      </c>
      <c r="BK23" s="83">
        <v>281000</v>
      </c>
      <c r="BL23" s="84">
        <v>0.85503666538</v>
      </c>
      <c r="BM23" s="85">
        <v>0</v>
      </c>
      <c r="BN23" s="85">
        <v>42.362400000000001</v>
      </c>
      <c r="BO23" s="84">
        <v>82.3842903866977</v>
      </c>
      <c r="BP23" s="85">
        <v>11.994047908222999</v>
      </c>
      <c r="BQ23" s="84">
        <v>2.24535799</v>
      </c>
      <c r="BR23" s="84">
        <v>2.7833333333333332</v>
      </c>
      <c r="BS23" s="84">
        <v>-0.56598663330078125</v>
      </c>
      <c r="BT23" s="83">
        <v>41</v>
      </c>
      <c r="BU23" s="85">
        <v>43.077747344970703</v>
      </c>
      <c r="BV23" s="84">
        <v>42.362400000000001</v>
      </c>
      <c r="BW23" s="84">
        <v>20</v>
      </c>
      <c r="BX23" s="84">
        <v>82.3842903866977</v>
      </c>
      <c r="BY23" s="83">
        <v>13000</v>
      </c>
      <c r="BZ23" s="85">
        <v>16.452919999999999</v>
      </c>
      <c r="CA23" s="85">
        <v>66.414730000000006</v>
      </c>
      <c r="CB23" s="84">
        <v>1.5720000000000001</v>
      </c>
      <c r="CC23" s="83">
        <v>82</v>
      </c>
      <c r="CD23" s="83" t="s">
        <v>435</v>
      </c>
      <c r="CE23" s="83">
        <v>75</v>
      </c>
      <c r="CF23" s="84">
        <v>83.476364135742202</v>
      </c>
      <c r="CG23" s="84">
        <v>397</v>
      </c>
      <c r="CH23" s="85">
        <v>35</v>
      </c>
      <c r="CI23" s="83">
        <v>901.95405219333645</v>
      </c>
      <c r="CJ23" s="83">
        <v>11801151</v>
      </c>
      <c r="CK23" s="83">
        <v>10875906</v>
      </c>
      <c r="CL23" s="83">
        <v>112760</v>
      </c>
      <c r="CM23" s="83"/>
    </row>
    <row r="24" spans="1:91" x14ac:dyDescent="0.3">
      <c r="A24" s="100" t="s">
        <v>37</v>
      </c>
      <c r="B24" s="86" t="s">
        <v>36</v>
      </c>
      <c r="C24" s="83">
        <v>1704.3224782757895</v>
      </c>
      <c r="D24" s="83">
        <v>456.99744635789472</v>
      </c>
      <c r="E24" s="83">
        <v>6770.1765000000005</v>
      </c>
      <c r="F24" s="83">
        <v>0</v>
      </c>
      <c r="G24" s="83">
        <v>0</v>
      </c>
      <c r="H24" s="83">
        <v>0</v>
      </c>
      <c r="I24" s="83">
        <v>0</v>
      </c>
      <c r="J24" s="83">
        <v>0</v>
      </c>
      <c r="K24" s="84">
        <v>0</v>
      </c>
      <c r="L24" s="84">
        <v>0</v>
      </c>
      <c r="M24" s="83">
        <v>565421.27906299999</v>
      </c>
      <c r="N24" s="83" t="s">
        <v>435</v>
      </c>
      <c r="O24" s="83" t="s">
        <v>435</v>
      </c>
      <c r="P24" s="83" t="s">
        <v>435</v>
      </c>
      <c r="Q24" s="83">
        <v>435824</v>
      </c>
      <c r="R24" s="83">
        <v>126229</v>
      </c>
      <c r="S24" s="83">
        <v>62200</v>
      </c>
      <c r="T24" s="83">
        <v>372723</v>
      </c>
      <c r="U24" s="83">
        <v>167729</v>
      </c>
      <c r="V24" s="83">
        <v>341709.32091900002</v>
      </c>
      <c r="W24" s="83">
        <v>452643.35410300002</v>
      </c>
      <c r="X24" s="84">
        <v>19.777527771444841</v>
      </c>
      <c r="Y24" s="84">
        <v>2.9730092303139539</v>
      </c>
      <c r="Z24" s="84">
        <v>40.895000000000003</v>
      </c>
      <c r="AA24" s="84" t="s">
        <v>435</v>
      </c>
      <c r="AB24" s="84">
        <v>0</v>
      </c>
      <c r="AC24" s="84">
        <v>79.807040000000001</v>
      </c>
      <c r="AD24" s="83">
        <v>827</v>
      </c>
      <c r="AE24" s="83">
        <v>40</v>
      </c>
      <c r="AF24" s="85" t="s">
        <v>435</v>
      </c>
      <c r="AG24" s="84">
        <v>8.3290000000000006</v>
      </c>
      <c r="AH24" s="84">
        <v>1.9052009236925981E-2</v>
      </c>
      <c r="AI24" s="84">
        <v>4.3185991463732973E-4</v>
      </c>
      <c r="AJ24" s="83">
        <v>0</v>
      </c>
      <c r="AK24" s="83">
        <v>0</v>
      </c>
      <c r="AL24" s="84">
        <v>0.61729875228171927</v>
      </c>
      <c r="AM24" s="84">
        <v>0.17486399</v>
      </c>
      <c r="AN24" s="84">
        <v>0</v>
      </c>
      <c r="AO24" s="84">
        <v>42.37</v>
      </c>
      <c r="AP24" s="84">
        <v>27.7</v>
      </c>
      <c r="AQ24" s="84">
        <v>4.5124927024577159</v>
      </c>
      <c r="AR24" s="84">
        <v>2.3766351132189016</v>
      </c>
      <c r="AS24" s="85">
        <v>29.7</v>
      </c>
      <c r="AT24" s="85">
        <v>12.8</v>
      </c>
      <c r="AU24" s="83">
        <v>134</v>
      </c>
      <c r="AV24" s="85">
        <v>0.1</v>
      </c>
      <c r="AW24" s="84" t="s">
        <v>435</v>
      </c>
      <c r="AX24" s="84">
        <v>1.7999999999999999E-2</v>
      </c>
      <c r="AY24" s="83">
        <v>234506</v>
      </c>
      <c r="AZ24" s="84">
        <v>0.43637777083386109</v>
      </c>
      <c r="BA24" s="84">
        <v>37.4</v>
      </c>
      <c r="BB24" s="83">
        <v>0</v>
      </c>
      <c r="BC24" s="83">
        <v>0</v>
      </c>
      <c r="BD24" s="83">
        <v>0</v>
      </c>
      <c r="BE24" s="162">
        <v>0</v>
      </c>
      <c r="BF24" s="162">
        <v>0</v>
      </c>
      <c r="BG24" s="162">
        <v>0</v>
      </c>
      <c r="BH24" s="83">
        <v>110</v>
      </c>
      <c r="BI24" s="85">
        <v>14.9</v>
      </c>
      <c r="BJ24" s="83">
        <v>275849</v>
      </c>
      <c r="BK24" s="83">
        <v>255000</v>
      </c>
      <c r="BL24" s="84">
        <v>161.79984677300001</v>
      </c>
      <c r="BM24" s="85">
        <v>40</v>
      </c>
      <c r="BN24" s="85">
        <v>66.561149999999998</v>
      </c>
      <c r="BO24" s="84">
        <v>93.261557713007093</v>
      </c>
      <c r="BP24" s="85">
        <v>41.772644532167199</v>
      </c>
      <c r="BQ24" s="84">
        <v>4.5402684210000004</v>
      </c>
      <c r="BR24" s="84">
        <v>3.2166666666666672</v>
      </c>
      <c r="BS24" s="84">
        <v>0.35889732837677002</v>
      </c>
      <c r="BT24" s="83">
        <v>68</v>
      </c>
      <c r="BU24" s="85">
        <v>97.699996948242202</v>
      </c>
      <c r="BV24" s="84">
        <v>66.561149999999998</v>
      </c>
      <c r="BW24" s="84">
        <v>48.106415877457401</v>
      </c>
      <c r="BX24" s="84">
        <v>93.261557713007093</v>
      </c>
      <c r="BY24" s="83">
        <v>1600</v>
      </c>
      <c r="BZ24" s="85">
        <v>69.25394</v>
      </c>
      <c r="CA24" s="85">
        <v>97.233380000000011</v>
      </c>
      <c r="CB24" s="84">
        <v>3.7149999999999999</v>
      </c>
      <c r="CC24" s="83">
        <v>98</v>
      </c>
      <c r="CD24" s="83">
        <v>99</v>
      </c>
      <c r="CE24" s="83" t="s">
        <v>435</v>
      </c>
      <c r="CF24" s="84">
        <v>293.11001586914102</v>
      </c>
      <c r="CG24" s="84">
        <v>183</v>
      </c>
      <c r="CH24" s="85">
        <v>53</v>
      </c>
      <c r="CI24" s="83">
        <v>3360.2668668902934</v>
      </c>
      <c r="CJ24" s="83">
        <v>763094</v>
      </c>
      <c r="CK24" s="83">
        <v>809553</v>
      </c>
      <c r="CL24" s="83">
        <v>38394</v>
      </c>
      <c r="CM24" s="83"/>
    </row>
    <row r="25" spans="1:91" x14ac:dyDescent="0.3">
      <c r="A25" s="100" t="s">
        <v>741</v>
      </c>
      <c r="B25" s="86" t="s">
        <v>38</v>
      </c>
      <c r="C25" s="83">
        <v>20062.589147263159</v>
      </c>
      <c r="D25" s="83">
        <v>2742.8548655368422</v>
      </c>
      <c r="E25" s="83">
        <v>59201.149999999994</v>
      </c>
      <c r="F25" s="83">
        <v>0</v>
      </c>
      <c r="G25" s="83">
        <v>0</v>
      </c>
      <c r="H25" s="83">
        <v>0</v>
      </c>
      <c r="I25" s="83">
        <v>0</v>
      </c>
      <c r="J25" s="83">
        <v>44419</v>
      </c>
      <c r="K25" s="84">
        <v>0.28599999999999998</v>
      </c>
      <c r="L25" s="84">
        <v>0</v>
      </c>
      <c r="M25" s="83" t="s">
        <v>435</v>
      </c>
      <c r="N25" s="83" t="s">
        <v>435</v>
      </c>
      <c r="O25" s="83" t="s">
        <v>435</v>
      </c>
      <c r="P25" s="83" t="s">
        <v>435</v>
      </c>
      <c r="Q25" s="83">
        <v>1051564</v>
      </c>
      <c r="R25" s="83">
        <v>3496923</v>
      </c>
      <c r="S25" s="83">
        <v>396284</v>
      </c>
      <c r="T25" s="83">
        <v>382680</v>
      </c>
      <c r="U25" s="83">
        <v>3472489</v>
      </c>
      <c r="V25" s="83">
        <v>4423871.0147500001</v>
      </c>
      <c r="W25" s="83">
        <v>4057015.3359099999</v>
      </c>
      <c r="X25" s="84">
        <v>10.480145850641557</v>
      </c>
      <c r="Y25" s="84">
        <v>1.9200736815746708</v>
      </c>
      <c r="Z25" s="84">
        <v>69.424999999999997</v>
      </c>
      <c r="AA25" s="84">
        <v>3.5304590604877002</v>
      </c>
      <c r="AB25" s="84">
        <v>13.29706</v>
      </c>
      <c r="AC25" s="84">
        <v>25.382899999999999</v>
      </c>
      <c r="AD25" s="83">
        <v>13491</v>
      </c>
      <c r="AE25" s="83" t="s">
        <v>435</v>
      </c>
      <c r="AF25" s="85">
        <v>49.5</v>
      </c>
      <c r="AG25" s="84">
        <v>10.311</v>
      </c>
      <c r="AH25" s="84">
        <v>0.74910619675823775</v>
      </c>
      <c r="AI25" s="84">
        <v>3.4401674447789694E-2</v>
      </c>
      <c r="AJ25" s="83">
        <v>0</v>
      </c>
      <c r="AK25" s="83">
        <v>0</v>
      </c>
      <c r="AL25" s="84">
        <v>0.7028423532223933</v>
      </c>
      <c r="AM25" s="84">
        <v>9.3749390000000002E-2</v>
      </c>
      <c r="AN25" s="84">
        <v>23.240120000000001</v>
      </c>
      <c r="AO25" s="84">
        <v>341.62</v>
      </c>
      <c r="AP25" s="84">
        <v>261.73</v>
      </c>
      <c r="AQ25" s="84">
        <v>1.851013759590751</v>
      </c>
      <c r="AR25" s="84">
        <v>3.4541185146128091</v>
      </c>
      <c r="AS25" s="85">
        <v>26.8</v>
      </c>
      <c r="AT25" s="85">
        <v>3.4</v>
      </c>
      <c r="AU25" s="83">
        <v>111</v>
      </c>
      <c r="AV25" s="85">
        <v>0.3</v>
      </c>
      <c r="AW25" s="84">
        <v>0.25</v>
      </c>
      <c r="AX25" s="84">
        <v>1.2989999999999999</v>
      </c>
      <c r="AY25" s="83">
        <v>1773280</v>
      </c>
      <c r="AZ25" s="84">
        <v>0.44613712934639083</v>
      </c>
      <c r="BA25" s="84">
        <v>44</v>
      </c>
      <c r="BB25" s="83">
        <v>0</v>
      </c>
      <c r="BC25" s="83">
        <v>13614</v>
      </c>
      <c r="BD25" s="83">
        <v>352540</v>
      </c>
      <c r="BE25" s="83">
        <v>0</v>
      </c>
      <c r="BF25" s="83">
        <v>856</v>
      </c>
      <c r="BG25" s="83">
        <v>0</v>
      </c>
      <c r="BH25" s="83">
        <v>105</v>
      </c>
      <c r="BI25" s="85">
        <v>17.100000000000001</v>
      </c>
      <c r="BJ25" s="83">
        <v>4122113</v>
      </c>
      <c r="BK25" s="83">
        <v>1134000</v>
      </c>
      <c r="BL25" s="84">
        <v>50.020784324600001</v>
      </c>
      <c r="BM25" s="85" t="s">
        <v>1331</v>
      </c>
      <c r="BN25" s="85">
        <v>92.455079999999995</v>
      </c>
      <c r="BO25" s="84">
        <v>100.81640835638299</v>
      </c>
      <c r="BP25" s="85">
        <v>39.697514603268502</v>
      </c>
      <c r="BQ25" s="84">
        <v>1.485235871</v>
      </c>
      <c r="BR25" s="84">
        <v>2.7666666666666666</v>
      </c>
      <c r="BS25" s="84">
        <v>-0.32209938764572144</v>
      </c>
      <c r="BT25" s="83">
        <v>31</v>
      </c>
      <c r="BU25" s="85">
        <v>91.800003051757798</v>
      </c>
      <c r="BV25" s="84">
        <v>92.455079999999995</v>
      </c>
      <c r="BW25" s="84">
        <v>44.2861421607887</v>
      </c>
      <c r="BX25" s="84">
        <v>100.81640835638299</v>
      </c>
      <c r="BY25" s="83">
        <v>95000</v>
      </c>
      <c r="BZ25" s="85">
        <v>60.716939999999994</v>
      </c>
      <c r="CA25" s="85">
        <v>92.848740000000006</v>
      </c>
      <c r="CB25" s="84">
        <v>16.111000000000001</v>
      </c>
      <c r="CC25" s="83">
        <v>84</v>
      </c>
      <c r="CD25" s="83" t="s">
        <v>435</v>
      </c>
      <c r="CE25" s="83">
        <v>83</v>
      </c>
      <c r="CF25" s="84">
        <v>496.30618286132801</v>
      </c>
      <c r="CG25" s="84">
        <v>155</v>
      </c>
      <c r="CH25" s="85" t="s">
        <v>435</v>
      </c>
      <c r="CI25" s="83">
        <v>3548.5901397933799</v>
      </c>
      <c r="CJ25" s="83">
        <v>11513102</v>
      </c>
      <c r="CK25" s="83">
        <v>10729682</v>
      </c>
      <c r="CL25" s="83">
        <v>1083300</v>
      </c>
      <c r="CM25" s="83"/>
    </row>
    <row r="26" spans="1:91" x14ac:dyDescent="0.3">
      <c r="A26" s="100" t="s">
        <v>40</v>
      </c>
      <c r="B26" s="86" t="s">
        <v>39</v>
      </c>
      <c r="C26" s="83">
        <v>8006.315091157895</v>
      </c>
      <c r="D26" s="83">
        <v>0</v>
      </c>
      <c r="E26" s="83">
        <v>42730.434500000003</v>
      </c>
      <c r="F26" s="83">
        <v>0.442</v>
      </c>
      <c r="G26" s="83">
        <v>0</v>
      </c>
      <c r="H26" s="83">
        <v>0</v>
      </c>
      <c r="I26" s="83">
        <v>0</v>
      </c>
      <c r="J26" s="83">
        <v>1787</v>
      </c>
      <c r="K26" s="84">
        <v>5.7000000000000002E-2</v>
      </c>
      <c r="L26" s="84">
        <v>0.12121212121212099</v>
      </c>
      <c r="M26" s="83">
        <v>1418.47250581</v>
      </c>
      <c r="N26" s="83" t="s">
        <v>435</v>
      </c>
      <c r="O26" s="83" t="s">
        <v>435</v>
      </c>
      <c r="P26" s="83" t="s">
        <v>435</v>
      </c>
      <c r="Q26" s="83">
        <v>0</v>
      </c>
      <c r="R26" s="83">
        <v>0</v>
      </c>
      <c r="S26" s="83">
        <v>0</v>
      </c>
      <c r="T26" s="83">
        <v>0</v>
      </c>
      <c r="U26" s="83">
        <v>0</v>
      </c>
      <c r="V26" s="83">
        <v>0</v>
      </c>
      <c r="W26" s="83">
        <v>79698.485165599996</v>
      </c>
      <c r="X26" s="84">
        <v>64.920488281250002</v>
      </c>
      <c r="Y26" s="84">
        <v>-5.9036092590314872E-2</v>
      </c>
      <c r="Z26" s="84">
        <v>48.244999999999997</v>
      </c>
      <c r="AA26" s="84" t="s">
        <v>435</v>
      </c>
      <c r="AB26" s="84">
        <v>0</v>
      </c>
      <c r="AC26" s="84">
        <v>97.163799999999995</v>
      </c>
      <c r="AD26" s="83">
        <v>719</v>
      </c>
      <c r="AE26" s="83">
        <v>80</v>
      </c>
      <c r="AF26" s="85">
        <v>7.6</v>
      </c>
      <c r="AG26" s="84">
        <v>4.1680000000000001</v>
      </c>
      <c r="AH26" s="84">
        <v>7.2265512910837076E-2</v>
      </c>
      <c r="AI26" s="84">
        <v>5.1752608921925194E-2</v>
      </c>
      <c r="AJ26" s="83">
        <v>0</v>
      </c>
      <c r="AK26" s="83">
        <v>0</v>
      </c>
      <c r="AL26" s="84">
        <v>0.76918727531669429</v>
      </c>
      <c r="AM26" s="84">
        <v>8.3075000000000006E-3</v>
      </c>
      <c r="AN26" s="84">
        <v>133.14071999999999</v>
      </c>
      <c r="AO26" s="84">
        <v>210.71</v>
      </c>
      <c r="AP26" s="84">
        <v>182.84</v>
      </c>
      <c r="AQ26" s="84">
        <v>1.7487402048787986</v>
      </c>
      <c r="AR26" s="84">
        <v>10.52313557512803</v>
      </c>
      <c r="AS26" s="85">
        <v>5.8</v>
      </c>
      <c r="AT26" s="85">
        <v>1.5</v>
      </c>
      <c r="AU26" s="83">
        <v>27</v>
      </c>
      <c r="AV26" s="85" t="s">
        <v>435</v>
      </c>
      <c r="AW26" s="84" t="s">
        <v>435</v>
      </c>
      <c r="AX26" s="84" t="s">
        <v>435</v>
      </c>
      <c r="AY26" s="83">
        <v>0</v>
      </c>
      <c r="AZ26" s="84">
        <v>0.16208501030318867</v>
      </c>
      <c r="BA26" s="84">
        <v>33</v>
      </c>
      <c r="BB26" s="83">
        <v>0</v>
      </c>
      <c r="BC26" s="83">
        <v>0</v>
      </c>
      <c r="BD26" s="83">
        <v>759</v>
      </c>
      <c r="BE26" s="83">
        <v>99000</v>
      </c>
      <c r="BF26" s="83">
        <v>6239</v>
      </c>
      <c r="BG26" s="83">
        <v>0</v>
      </c>
      <c r="BH26" s="83">
        <v>130</v>
      </c>
      <c r="BI26" s="85">
        <v>2.4</v>
      </c>
      <c r="BJ26" s="83" t="s">
        <v>435</v>
      </c>
      <c r="BK26" s="83">
        <v>923000</v>
      </c>
      <c r="BL26" s="84">
        <v>2.30255344418</v>
      </c>
      <c r="BM26" s="85">
        <v>0</v>
      </c>
      <c r="BN26" s="85">
        <v>96.991770000000002</v>
      </c>
      <c r="BO26" s="84">
        <v>104.125634603669</v>
      </c>
      <c r="BP26" s="85">
        <v>69.491152422528799</v>
      </c>
      <c r="BQ26" s="84">
        <v>1.9234093430000001</v>
      </c>
      <c r="BR26" s="84" t="s">
        <v>435</v>
      </c>
      <c r="BS26" s="84">
        <v>-0.61853981018066406</v>
      </c>
      <c r="BT26" s="83">
        <v>36</v>
      </c>
      <c r="BU26" s="85">
        <v>100</v>
      </c>
      <c r="BV26" s="84">
        <v>96.991770000000002</v>
      </c>
      <c r="BW26" s="84">
        <v>70.120135039488503</v>
      </c>
      <c r="BX26" s="84">
        <v>104.125634603669</v>
      </c>
      <c r="BY26" s="83">
        <v>38000</v>
      </c>
      <c r="BZ26" s="85">
        <v>95.36023999999999</v>
      </c>
      <c r="CA26" s="85">
        <v>96.142350000000008</v>
      </c>
      <c r="CB26" s="84">
        <v>20.003</v>
      </c>
      <c r="CC26" s="83">
        <v>75</v>
      </c>
      <c r="CD26" s="83">
        <v>80</v>
      </c>
      <c r="CE26" s="83" t="s">
        <v>435</v>
      </c>
      <c r="CF26" s="84">
        <v>1123.42541503906</v>
      </c>
      <c r="CG26" s="84">
        <v>10</v>
      </c>
      <c r="CH26" s="85">
        <v>33</v>
      </c>
      <c r="CI26" s="83">
        <v>5951.3232988394311</v>
      </c>
      <c r="CJ26" s="83">
        <v>3300998</v>
      </c>
      <c r="CK26" s="83">
        <v>3803000</v>
      </c>
      <c r="CL26" s="83">
        <v>51000</v>
      </c>
      <c r="CM26" s="83"/>
    </row>
    <row r="27" spans="1:91" x14ac:dyDescent="0.3">
      <c r="A27" s="100" t="s">
        <v>42</v>
      </c>
      <c r="B27" s="86" t="s">
        <v>41</v>
      </c>
      <c r="C27" s="83">
        <v>0</v>
      </c>
      <c r="D27" s="83">
        <v>0</v>
      </c>
      <c r="E27" s="83">
        <v>13832.653499999999</v>
      </c>
      <c r="F27" s="83">
        <v>0</v>
      </c>
      <c r="G27" s="83">
        <v>0</v>
      </c>
      <c r="H27" s="83">
        <v>0</v>
      </c>
      <c r="I27" s="83">
        <v>0</v>
      </c>
      <c r="J27" s="83">
        <v>2857</v>
      </c>
      <c r="K27" s="84">
        <v>5.7000000000000002E-2</v>
      </c>
      <c r="L27" s="84">
        <v>0.60606060606060597</v>
      </c>
      <c r="M27" s="83">
        <v>5305.5850937300002</v>
      </c>
      <c r="N27" s="83">
        <v>0</v>
      </c>
      <c r="O27" s="83">
        <v>0</v>
      </c>
      <c r="P27" s="83">
        <v>0</v>
      </c>
      <c r="Q27" s="83">
        <v>1120335</v>
      </c>
      <c r="R27" s="83">
        <v>0</v>
      </c>
      <c r="S27" s="83">
        <v>2787</v>
      </c>
      <c r="T27" s="83">
        <v>1117548</v>
      </c>
      <c r="U27" s="83">
        <v>258394</v>
      </c>
      <c r="V27" s="83">
        <v>2016788.62308</v>
      </c>
      <c r="W27" s="83">
        <v>39601.5545471</v>
      </c>
      <c r="X27" s="84">
        <v>3.9774248760432656</v>
      </c>
      <c r="Y27" s="84">
        <v>3.2776769801414702</v>
      </c>
      <c r="Z27" s="84">
        <v>69.445999999999998</v>
      </c>
      <c r="AA27" s="84">
        <v>3.5240230156281198</v>
      </c>
      <c r="AB27" s="84">
        <v>11.03354</v>
      </c>
      <c r="AC27" s="84" t="s">
        <v>435</v>
      </c>
      <c r="AD27" s="83">
        <v>701</v>
      </c>
      <c r="AE27" s="83">
        <v>40</v>
      </c>
      <c r="AF27" s="85" t="s">
        <v>435</v>
      </c>
      <c r="AG27" s="84">
        <v>11.811999999999999</v>
      </c>
      <c r="AH27" s="84">
        <v>5.1892944702486815E-2</v>
      </c>
      <c r="AI27" s="84">
        <v>3.4258664224885715E-2</v>
      </c>
      <c r="AJ27" s="83">
        <v>0</v>
      </c>
      <c r="AK27" s="83">
        <v>0</v>
      </c>
      <c r="AL27" s="84">
        <v>0.72778711364447302</v>
      </c>
      <c r="AM27" s="84" t="s">
        <v>435</v>
      </c>
      <c r="AN27" s="84">
        <v>5</v>
      </c>
      <c r="AO27" s="84">
        <v>68.23</v>
      </c>
      <c r="AP27" s="84">
        <v>68.290000000000006</v>
      </c>
      <c r="AQ27" s="84">
        <v>0.45823289287665991</v>
      </c>
      <c r="AR27" s="84">
        <v>0.16967677404348647</v>
      </c>
      <c r="AS27" s="85">
        <v>36.5</v>
      </c>
      <c r="AT27" s="85">
        <v>11.2</v>
      </c>
      <c r="AU27" s="83">
        <v>300</v>
      </c>
      <c r="AV27" s="85">
        <v>21.9</v>
      </c>
      <c r="AW27" s="84">
        <v>12.83</v>
      </c>
      <c r="AX27" s="84">
        <v>1.9670000000000001</v>
      </c>
      <c r="AY27" s="83">
        <v>241157</v>
      </c>
      <c r="AZ27" s="84">
        <v>0.46426597224107335</v>
      </c>
      <c r="BA27" s="84">
        <v>53.3</v>
      </c>
      <c r="BB27" s="83">
        <v>3250</v>
      </c>
      <c r="BC27" s="83">
        <v>4225</v>
      </c>
      <c r="BD27" s="83">
        <v>38000</v>
      </c>
      <c r="BE27" s="83">
        <v>0</v>
      </c>
      <c r="BF27" s="83">
        <v>2315</v>
      </c>
      <c r="BG27" s="83">
        <v>0</v>
      </c>
      <c r="BH27" s="83">
        <v>99</v>
      </c>
      <c r="BI27" s="85">
        <v>26.4</v>
      </c>
      <c r="BJ27" s="83">
        <v>253417</v>
      </c>
      <c r="BK27" s="83" t="s">
        <v>435</v>
      </c>
      <c r="BL27" s="84">
        <v>10.515300918099999</v>
      </c>
      <c r="BM27" s="85">
        <v>0</v>
      </c>
      <c r="BN27" s="85">
        <v>87.7</v>
      </c>
      <c r="BO27" s="84">
        <v>150.005589893473</v>
      </c>
      <c r="BP27" s="85">
        <v>39.362997380000003</v>
      </c>
      <c r="BQ27" s="84">
        <v>3.6729512209999999</v>
      </c>
      <c r="BR27" s="84">
        <v>2.75</v>
      </c>
      <c r="BS27" s="84">
        <v>0.33344107866287231</v>
      </c>
      <c r="BT27" s="83">
        <v>61</v>
      </c>
      <c r="BU27" s="85">
        <v>62.824947357177699</v>
      </c>
      <c r="BV27" s="84">
        <v>87.7</v>
      </c>
      <c r="BW27" s="84">
        <v>47</v>
      </c>
      <c r="BX27" s="84">
        <v>150.005589893473</v>
      </c>
      <c r="BY27" s="83">
        <v>40000</v>
      </c>
      <c r="BZ27" s="85">
        <v>77.269220000000004</v>
      </c>
      <c r="CA27" s="85">
        <v>90.337710000000001</v>
      </c>
      <c r="CB27" s="84">
        <v>3.6880000000000002</v>
      </c>
      <c r="CC27" s="83">
        <v>95</v>
      </c>
      <c r="CD27" s="83">
        <v>74</v>
      </c>
      <c r="CE27" s="83">
        <v>89</v>
      </c>
      <c r="CF27" s="84">
        <v>931.3046875</v>
      </c>
      <c r="CG27" s="84">
        <v>144</v>
      </c>
      <c r="CH27" s="85">
        <v>26</v>
      </c>
      <c r="CI27" s="83">
        <v>8258.6416657469053</v>
      </c>
      <c r="CJ27" s="83">
        <v>2303703</v>
      </c>
      <c r="CK27" s="83">
        <v>2259550</v>
      </c>
      <c r="CL27" s="83">
        <v>566730</v>
      </c>
      <c r="CM27" s="83"/>
    </row>
    <row r="28" spans="1:91" x14ac:dyDescent="0.3">
      <c r="A28" s="100" t="s">
        <v>44</v>
      </c>
      <c r="B28" s="86" t="s">
        <v>43</v>
      </c>
      <c r="C28" s="83">
        <v>262.17624708210525</v>
      </c>
      <c r="D28" s="83">
        <v>0.62023784492421052</v>
      </c>
      <c r="E28" s="83">
        <v>977995.05449999985</v>
      </c>
      <c r="F28" s="83">
        <v>0</v>
      </c>
      <c r="G28" s="83">
        <v>0</v>
      </c>
      <c r="H28" s="83">
        <v>0</v>
      </c>
      <c r="I28" s="83">
        <v>0</v>
      </c>
      <c r="J28" s="83">
        <v>1251771</v>
      </c>
      <c r="K28" s="84">
        <v>0.371</v>
      </c>
      <c r="L28" s="84">
        <v>0</v>
      </c>
      <c r="M28" s="83" t="s">
        <v>435</v>
      </c>
      <c r="N28" s="83" t="s">
        <v>435</v>
      </c>
      <c r="O28" s="83" t="s">
        <v>435</v>
      </c>
      <c r="P28" s="83" t="s">
        <v>435</v>
      </c>
      <c r="Q28" s="83">
        <v>35769854</v>
      </c>
      <c r="R28" s="83">
        <v>18972279</v>
      </c>
      <c r="S28" s="83">
        <v>25762562</v>
      </c>
      <c r="T28" s="83">
        <v>13291705</v>
      </c>
      <c r="U28" s="83">
        <v>118610503</v>
      </c>
      <c r="V28" s="83">
        <v>170530993.09099999</v>
      </c>
      <c r="W28" s="83">
        <v>175253806.60499999</v>
      </c>
      <c r="X28" s="84">
        <v>25.061716243087577</v>
      </c>
      <c r="Y28" s="84">
        <v>1.0846381321567238</v>
      </c>
      <c r="Z28" s="84">
        <v>86.569000000000003</v>
      </c>
      <c r="AA28" s="84">
        <v>3.31148982178934</v>
      </c>
      <c r="AB28" s="84">
        <v>1.1259699999999999</v>
      </c>
      <c r="AC28" s="84" t="s">
        <v>435</v>
      </c>
      <c r="AD28" s="83">
        <v>154568</v>
      </c>
      <c r="AE28" s="83">
        <v>80</v>
      </c>
      <c r="AF28" s="85">
        <v>16.3</v>
      </c>
      <c r="AG28" s="84">
        <v>6.9050000000000002</v>
      </c>
      <c r="AH28" s="84">
        <v>0.86457722951043214</v>
      </c>
      <c r="AI28" s="84">
        <v>0.69271727387127935</v>
      </c>
      <c r="AJ28" s="83">
        <v>0</v>
      </c>
      <c r="AK28" s="83">
        <v>5</v>
      </c>
      <c r="AL28" s="84">
        <v>0.76115282282460939</v>
      </c>
      <c r="AM28" s="84">
        <v>1.6346039999999999E-2</v>
      </c>
      <c r="AN28" s="84">
        <v>587.9864</v>
      </c>
      <c r="AO28" s="84">
        <v>313.45</v>
      </c>
      <c r="AP28" s="84">
        <v>339.59</v>
      </c>
      <c r="AQ28" s="84">
        <v>2.3321387883204737E-2</v>
      </c>
      <c r="AR28" s="84">
        <v>0.15698642416864703</v>
      </c>
      <c r="AS28" s="85">
        <v>14.4</v>
      </c>
      <c r="AT28" s="85">
        <v>2.2000000000000002</v>
      </c>
      <c r="AU28" s="83">
        <v>44</v>
      </c>
      <c r="AV28" s="85">
        <v>0.6</v>
      </c>
      <c r="AW28" s="84">
        <v>0.42</v>
      </c>
      <c r="AX28" s="84">
        <v>5.1289999999999996</v>
      </c>
      <c r="AY28" s="83">
        <v>9411158</v>
      </c>
      <c r="AZ28" s="84">
        <v>0.38554076853660024</v>
      </c>
      <c r="BA28" s="84">
        <v>53.3</v>
      </c>
      <c r="BB28" s="83">
        <v>104450</v>
      </c>
      <c r="BC28" s="83">
        <v>1550</v>
      </c>
      <c r="BD28" s="83">
        <v>46778</v>
      </c>
      <c r="BE28" s="83">
        <v>0</v>
      </c>
      <c r="BF28" s="83">
        <v>164017</v>
      </c>
      <c r="BG28" s="83">
        <v>0</v>
      </c>
      <c r="BH28" s="83">
        <v>131</v>
      </c>
      <c r="BI28" s="85">
        <v>2.4</v>
      </c>
      <c r="BJ28" s="83">
        <v>102109977</v>
      </c>
      <c r="BK28" s="83">
        <v>6589000</v>
      </c>
      <c r="BL28" s="84">
        <v>153.753817895</v>
      </c>
      <c r="BM28" s="85">
        <v>60</v>
      </c>
      <c r="BN28" s="85">
        <v>93.227500000000006</v>
      </c>
      <c r="BO28" s="84">
        <v>98.843499866565196</v>
      </c>
      <c r="BP28" s="85">
        <v>60.872540068126099</v>
      </c>
      <c r="BQ28" s="84">
        <v>1.324436545</v>
      </c>
      <c r="BR28" s="84">
        <v>3.2833333333333328</v>
      </c>
      <c r="BS28" s="84">
        <v>-0.44743737578392029</v>
      </c>
      <c r="BT28" s="83">
        <v>35</v>
      </c>
      <c r="BU28" s="85">
        <v>100</v>
      </c>
      <c r="BV28" s="84">
        <v>93.227500000000006</v>
      </c>
      <c r="BW28" s="84">
        <v>70.434282540436101</v>
      </c>
      <c r="BX28" s="84">
        <v>98.843499866565196</v>
      </c>
      <c r="BY28" s="83">
        <v>900000</v>
      </c>
      <c r="BZ28" s="85">
        <v>88.293849999999992</v>
      </c>
      <c r="CA28" s="85">
        <v>98.193389999999994</v>
      </c>
      <c r="CB28" s="84">
        <v>21.499000000000002</v>
      </c>
      <c r="CC28" s="83">
        <v>89</v>
      </c>
      <c r="CD28" s="83">
        <v>41</v>
      </c>
      <c r="CE28" s="83">
        <v>84</v>
      </c>
      <c r="CF28" s="84">
        <v>1777.47045898438</v>
      </c>
      <c r="CG28" s="84">
        <v>60</v>
      </c>
      <c r="CH28" s="85">
        <v>87</v>
      </c>
      <c r="CI28" s="83">
        <v>8920.7621046297918</v>
      </c>
      <c r="CJ28" s="83">
        <v>211049519</v>
      </c>
      <c r="CK28" s="83">
        <v>207841876</v>
      </c>
      <c r="CL28" s="83">
        <v>8459420</v>
      </c>
      <c r="CM28" s="83"/>
    </row>
    <row r="29" spans="1:91" x14ac:dyDescent="0.3">
      <c r="A29" s="100" t="s">
        <v>378</v>
      </c>
      <c r="B29" s="86" t="s">
        <v>45</v>
      </c>
      <c r="C29" s="83">
        <v>0</v>
      </c>
      <c r="D29" s="83">
        <v>0</v>
      </c>
      <c r="E29" s="83">
        <v>583.51499999999999</v>
      </c>
      <c r="F29" s="83">
        <v>0.98399999999999999</v>
      </c>
      <c r="G29" s="83">
        <v>194.03100000000001</v>
      </c>
      <c r="H29" s="83">
        <v>0</v>
      </c>
      <c r="I29" s="83">
        <v>1061.7850000000001</v>
      </c>
      <c r="J29" s="83">
        <v>0</v>
      </c>
      <c r="K29" s="84">
        <v>0</v>
      </c>
      <c r="L29" s="84">
        <v>0.12121212121212099</v>
      </c>
      <c r="M29" s="83">
        <v>0</v>
      </c>
      <c r="N29" s="83" t="s">
        <v>435</v>
      </c>
      <c r="O29" s="83" t="s">
        <v>435</v>
      </c>
      <c r="P29" s="83" t="s">
        <v>435</v>
      </c>
      <c r="Q29" s="83">
        <v>0</v>
      </c>
      <c r="R29" s="83">
        <v>576</v>
      </c>
      <c r="S29" s="83">
        <v>0</v>
      </c>
      <c r="T29" s="83">
        <v>576</v>
      </c>
      <c r="U29" s="83">
        <v>347143</v>
      </c>
      <c r="V29" s="83">
        <v>409779.98460700002</v>
      </c>
      <c r="W29" s="83">
        <v>388841.47207600001</v>
      </c>
      <c r="X29" s="84">
        <v>81.396963946869064</v>
      </c>
      <c r="Y29" s="84">
        <v>1.4610767378911227</v>
      </c>
      <c r="Z29" s="84">
        <v>77.629000000000005</v>
      </c>
      <c r="AA29" s="84" t="s">
        <v>435</v>
      </c>
      <c r="AB29" s="84">
        <v>2.6</v>
      </c>
      <c r="AC29" s="84" t="s">
        <v>435</v>
      </c>
      <c r="AD29" s="83">
        <v>97</v>
      </c>
      <c r="AE29" s="83" t="s">
        <v>435</v>
      </c>
      <c r="AF29" s="85" t="s">
        <v>435</v>
      </c>
      <c r="AG29" s="84">
        <v>7.5359999999999996</v>
      </c>
      <c r="AH29" s="84">
        <v>2.3263090259742084E-3</v>
      </c>
      <c r="AI29" s="84">
        <v>1.8781397975416335E-4</v>
      </c>
      <c r="AJ29" s="83">
        <v>0</v>
      </c>
      <c r="AK29" s="83">
        <v>0</v>
      </c>
      <c r="AL29" s="84">
        <v>0.84458693453655376</v>
      </c>
      <c r="AM29" s="84" t="s">
        <v>435</v>
      </c>
      <c r="AN29" s="84">
        <v>0</v>
      </c>
      <c r="AO29" s="84">
        <v>0</v>
      </c>
      <c r="AP29" s="84">
        <v>0</v>
      </c>
      <c r="AQ29" s="84" t="s">
        <v>435</v>
      </c>
      <c r="AR29" s="84" t="s">
        <v>435</v>
      </c>
      <c r="AS29" s="85">
        <v>11.6</v>
      </c>
      <c r="AT29" s="85">
        <v>9.6</v>
      </c>
      <c r="AU29" s="83">
        <v>64</v>
      </c>
      <c r="AV29" s="85">
        <v>1.0999999999999999E-2</v>
      </c>
      <c r="AW29" s="84" t="s">
        <v>435</v>
      </c>
      <c r="AX29" s="84" t="s">
        <v>435</v>
      </c>
      <c r="AY29" s="83">
        <v>2</v>
      </c>
      <c r="AZ29" s="84">
        <v>0.2335159326998707</v>
      </c>
      <c r="BA29" s="84" t="s">
        <v>435</v>
      </c>
      <c r="BB29" s="83">
        <v>0</v>
      </c>
      <c r="BC29" s="83">
        <v>0</v>
      </c>
      <c r="BD29" s="83">
        <v>0</v>
      </c>
      <c r="BE29" s="83">
        <v>0</v>
      </c>
      <c r="BF29" s="83">
        <v>0</v>
      </c>
      <c r="BG29" s="83">
        <v>0</v>
      </c>
      <c r="BH29" s="83">
        <v>122</v>
      </c>
      <c r="BI29" s="85">
        <v>3.2</v>
      </c>
      <c r="BJ29" s="83">
        <v>1234455</v>
      </c>
      <c r="BK29" s="83">
        <v>259000</v>
      </c>
      <c r="BL29" s="84">
        <v>0.720767888307</v>
      </c>
      <c r="BM29" s="85" t="s">
        <v>435</v>
      </c>
      <c r="BN29" s="85">
        <v>97.214110000000005</v>
      </c>
      <c r="BO29" s="84">
        <v>131.934222765134</v>
      </c>
      <c r="BP29" s="85">
        <v>90</v>
      </c>
      <c r="BQ29" s="84">
        <v>4.2385349269999999</v>
      </c>
      <c r="BR29" s="84">
        <v>2.6166666666666667</v>
      </c>
      <c r="BS29" s="84">
        <v>1.2527142763137817</v>
      </c>
      <c r="BT29" s="83">
        <v>60</v>
      </c>
      <c r="BU29" s="85">
        <v>100</v>
      </c>
      <c r="BV29" s="84">
        <v>97.214110000000005</v>
      </c>
      <c r="BW29" s="84">
        <v>94.866691641129293</v>
      </c>
      <c r="BX29" s="84">
        <v>131.934222765134</v>
      </c>
      <c r="BY29" s="83">
        <v>1500</v>
      </c>
      <c r="BZ29" s="85">
        <v>96.349000000000004</v>
      </c>
      <c r="CA29" s="85">
        <v>99.900009999999995</v>
      </c>
      <c r="CB29" s="84">
        <v>17.701000000000001</v>
      </c>
      <c r="CC29" s="83">
        <v>99</v>
      </c>
      <c r="CD29" s="83">
        <v>98</v>
      </c>
      <c r="CE29" s="83" t="s">
        <v>435</v>
      </c>
      <c r="CF29" s="84">
        <v>1812.41369628906</v>
      </c>
      <c r="CG29" s="84">
        <v>31</v>
      </c>
      <c r="CH29" s="85" t="s">
        <v>435</v>
      </c>
      <c r="CI29" s="83">
        <v>31627.742079316726</v>
      </c>
      <c r="CJ29" s="83">
        <v>433296</v>
      </c>
      <c r="CK29" s="83">
        <v>423139</v>
      </c>
      <c r="CL29" s="83">
        <v>5270</v>
      </c>
      <c r="CM29" s="83"/>
    </row>
    <row r="30" spans="1:91" x14ac:dyDescent="0.3">
      <c r="A30" s="100" t="s">
        <v>47</v>
      </c>
      <c r="B30" s="86" t="s">
        <v>46</v>
      </c>
      <c r="C30" s="83">
        <v>14413.53177231579</v>
      </c>
      <c r="D30" s="83">
        <v>0</v>
      </c>
      <c r="E30" s="83">
        <v>33439.556000000004</v>
      </c>
      <c r="F30" s="83">
        <v>0</v>
      </c>
      <c r="G30" s="83">
        <v>0</v>
      </c>
      <c r="H30" s="83">
        <v>0</v>
      </c>
      <c r="I30" s="83">
        <v>0</v>
      </c>
      <c r="J30" s="83">
        <v>0</v>
      </c>
      <c r="K30" s="84">
        <v>2.9000000000000001E-2</v>
      </c>
      <c r="L30" s="84">
        <v>0.15151515151515199</v>
      </c>
      <c r="M30" s="83">
        <v>6167458.2594299996</v>
      </c>
      <c r="N30" s="83" t="s">
        <v>435</v>
      </c>
      <c r="O30" s="83" t="s">
        <v>435</v>
      </c>
      <c r="P30" s="83" t="s">
        <v>435</v>
      </c>
      <c r="Q30" s="83">
        <v>0</v>
      </c>
      <c r="R30" s="83">
        <v>0</v>
      </c>
      <c r="S30" s="83">
        <v>0</v>
      </c>
      <c r="T30" s="83">
        <v>0</v>
      </c>
      <c r="U30" s="83">
        <v>0</v>
      </c>
      <c r="V30" s="83">
        <v>0</v>
      </c>
      <c r="W30" s="83">
        <v>0</v>
      </c>
      <c r="X30" s="84">
        <v>64.703537214443628</v>
      </c>
      <c r="Y30" s="84">
        <v>-0.28079303432898772</v>
      </c>
      <c r="Z30" s="84">
        <v>75.007999999999996</v>
      </c>
      <c r="AA30" s="84">
        <v>2.3376248794905599</v>
      </c>
      <c r="AB30" s="84">
        <v>0</v>
      </c>
      <c r="AC30" s="84" t="s">
        <v>435</v>
      </c>
      <c r="AD30" s="83">
        <v>6584</v>
      </c>
      <c r="AE30" s="83">
        <v>80</v>
      </c>
      <c r="AF30" s="85" t="s">
        <v>435</v>
      </c>
      <c r="AG30" s="84">
        <v>4.4930000000000003</v>
      </c>
      <c r="AH30" s="84">
        <v>4.3748811911224511E-2</v>
      </c>
      <c r="AI30" s="84">
        <v>1.0742054842849085E-2</v>
      </c>
      <c r="AJ30" s="83">
        <v>0</v>
      </c>
      <c r="AK30" s="83">
        <v>0</v>
      </c>
      <c r="AL30" s="84">
        <v>0.81571078622096937</v>
      </c>
      <c r="AM30" s="84" t="s">
        <v>435</v>
      </c>
      <c r="AN30" s="84">
        <v>0</v>
      </c>
      <c r="AO30" s="84">
        <v>0</v>
      </c>
      <c r="AP30" s="84">
        <v>0</v>
      </c>
      <c r="AQ30" s="84" t="s">
        <v>435</v>
      </c>
      <c r="AR30" s="84">
        <v>3.6777237311362585</v>
      </c>
      <c r="AS30" s="85">
        <v>7.1</v>
      </c>
      <c r="AT30" s="85" t="s">
        <v>435</v>
      </c>
      <c r="AU30" s="83">
        <v>24</v>
      </c>
      <c r="AV30" s="85">
        <v>0.1</v>
      </c>
      <c r="AW30" s="84">
        <v>0.06</v>
      </c>
      <c r="AX30" s="84" t="s">
        <v>435</v>
      </c>
      <c r="AY30" s="83">
        <v>218</v>
      </c>
      <c r="AZ30" s="84">
        <v>0.21775610299281456</v>
      </c>
      <c r="BA30" s="84">
        <v>37.4</v>
      </c>
      <c r="BB30" s="83">
        <v>0</v>
      </c>
      <c r="BC30" s="83">
        <v>600</v>
      </c>
      <c r="BD30" s="83">
        <v>0</v>
      </c>
      <c r="BE30" s="83">
        <v>0</v>
      </c>
      <c r="BF30" s="83">
        <v>21494</v>
      </c>
      <c r="BG30" s="83">
        <v>0</v>
      </c>
      <c r="BH30" s="83">
        <v>115</v>
      </c>
      <c r="BI30" s="85">
        <v>3.6</v>
      </c>
      <c r="BJ30" s="83">
        <v>1022645</v>
      </c>
      <c r="BK30" s="83">
        <v>8883000</v>
      </c>
      <c r="BL30" s="84">
        <v>7.6967713787100003</v>
      </c>
      <c r="BM30" s="85">
        <v>40</v>
      </c>
      <c r="BN30" s="85">
        <v>98.352450000000005</v>
      </c>
      <c r="BO30" s="84">
        <v>118.93968014104</v>
      </c>
      <c r="BP30" s="85">
        <v>63.4101013837926</v>
      </c>
      <c r="BQ30" s="84">
        <v>2.6302208899999999</v>
      </c>
      <c r="BR30" s="84">
        <v>3.7166666666666672</v>
      </c>
      <c r="BS30" s="84">
        <v>0.27187573909759521</v>
      </c>
      <c r="BT30" s="83">
        <v>43</v>
      </c>
      <c r="BU30" s="85">
        <v>100</v>
      </c>
      <c r="BV30" s="84">
        <v>98.352450000000005</v>
      </c>
      <c r="BW30" s="84">
        <v>64.782010691180005</v>
      </c>
      <c r="BX30" s="84">
        <v>118.93968014104</v>
      </c>
      <c r="BY30" s="83">
        <v>84000</v>
      </c>
      <c r="BZ30" s="85">
        <v>86.003699999999995</v>
      </c>
      <c r="CA30" s="85">
        <v>99.108349999999987</v>
      </c>
      <c r="CB30" s="84">
        <v>39.878999999999998</v>
      </c>
      <c r="CC30" s="83">
        <v>92</v>
      </c>
      <c r="CD30" s="83">
        <v>92</v>
      </c>
      <c r="CE30" s="83">
        <v>91</v>
      </c>
      <c r="CF30" s="84">
        <v>1577.94274902344</v>
      </c>
      <c r="CG30" s="84">
        <v>10</v>
      </c>
      <c r="CH30" s="85">
        <v>64</v>
      </c>
      <c r="CI30" s="83">
        <v>9272.6293036084826</v>
      </c>
      <c r="CJ30" s="83">
        <v>7000117</v>
      </c>
      <c r="CK30" s="83">
        <v>7126072</v>
      </c>
      <c r="CL30" s="83">
        <v>108560</v>
      </c>
      <c r="CM30" s="83"/>
    </row>
    <row r="31" spans="1:91" x14ac:dyDescent="0.3">
      <c r="A31" s="100" t="s">
        <v>49</v>
      </c>
      <c r="B31" s="86" t="s">
        <v>48</v>
      </c>
      <c r="C31" s="83">
        <v>0</v>
      </c>
      <c r="D31" s="83">
        <v>0</v>
      </c>
      <c r="E31" s="83">
        <v>45374.432499999995</v>
      </c>
      <c r="F31" s="83">
        <v>0</v>
      </c>
      <c r="G31" s="83">
        <v>0</v>
      </c>
      <c r="H31" s="83">
        <v>0</v>
      </c>
      <c r="I31" s="83">
        <v>0</v>
      </c>
      <c r="J31" s="83">
        <v>278465</v>
      </c>
      <c r="K31" s="84">
        <v>0.2</v>
      </c>
      <c r="L31" s="84">
        <v>0.12121212121212099</v>
      </c>
      <c r="M31" s="83">
        <v>8720777.3239500001</v>
      </c>
      <c r="N31" s="83">
        <v>0</v>
      </c>
      <c r="O31" s="83">
        <v>681937.35800899996</v>
      </c>
      <c r="P31" s="83">
        <v>0</v>
      </c>
      <c r="Q31" s="83">
        <v>18065589</v>
      </c>
      <c r="R31" s="83">
        <v>0</v>
      </c>
      <c r="S31" s="83">
        <v>78598</v>
      </c>
      <c r="T31" s="83">
        <v>17986991</v>
      </c>
      <c r="U31" s="83">
        <v>3591835</v>
      </c>
      <c r="V31" s="83">
        <v>18014016.5266</v>
      </c>
      <c r="W31" s="83">
        <v>17406406.270599999</v>
      </c>
      <c r="X31" s="84">
        <v>72.191282894736844</v>
      </c>
      <c r="Y31" s="84">
        <v>4.9841598178122686</v>
      </c>
      <c r="Z31" s="84">
        <v>29.358000000000001</v>
      </c>
      <c r="AA31" s="84">
        <v>5.9244534660988002</v>
      </c>
      <c r="AB31" s="84">
        <v>46.66536</v>
      </c>
      <c r="AC31" s="84">
        <v>11.87739</v>
      </c>
      <c r="AD31" s="83">
        <v>3308</v>
      </c>
      <c r="AE31" s="83">
        <v>40</v>
      </c>
      <c r="AF31" s="85">
        <v>58.5</v>
      </c>
      <c r="AG31" s="84">
        <v>16.771999999999998</v>
      </c>
      <c r="AH31" s="84">
        <v>0.56488397835451853</v>
      </c>
      <c r="AI31" s="84">
        <v>9.8511210182734593E-2</v>
      </c>
      <c r="AJ31" s="83">
        <v>0</v>
      </c>
      <c r="AK31" s="83">
        <v>4</v>
      </c>
      <c r="AL31" s="84">
        <v>0.43354704878472961</v>
      </c>
      <c r="AM31" s="84">
        <v>0.51905924000000003</v>
      </c>
      <c r="AN31" s="84">
        <v>2325.9018099999998</v>
      </c>
      <c r="AO31" s="84">
        <v>399.83</v>
      </c>
      <c r="AP31" s="84">
        <v>437.65</v>
      </c>
      <c r="AQ31" s="84">
        <v>7.9159298808585339</v>
      </c>
      <c r="AR31" s="84">
        <v>3.2258927311881243</v>
      </c>
      <c r="AS31" s="85">
        <v>76.400000000000006</v>
      </c>
      <c r="AT31" s="85">
        <v>19.2</v>
      </c>
      <c r="AU31" s="83">
        <v>49</v>
      </c>
      <c r="AV31" s="85">
        <v>0.8</v>
      </c>
      <c r="AW31" s="84">
        <v>0.39</v>
      </c>
      <c r="AX31" s="84">
        <v>411.99400000000003</v>
      </c>
      <c r="AY31" s="83">
        <v>6531262</v>
      </c>
      <c r="AZ31" s="84">
        <v>0.61156915873293016</v>
      </c>
      <c r="BA31" s="84">
        <v>35.299999999999997</v>
      </c>
      <c r="BB31" s="83">
        <v>9911</v>
      </c>
      <c r="BC31" s="83">
        <v>0</v>
      </c>
      <c r="BD31" s="83">
        <v>0</v>
      </c>
      <c r="BE31" s="83">
        <v>779741</v>
      </c>
      <c r="BF31" s="83">
        <v>25898</v>
      </c>
      <c r="BG31" s="83">
        <v>0</v>
      </c>
      <c r="BH31" s="83">
        <v>124</v>
      </c>
      <c r="BI31" s="85">
        <v>20</v>
      </c>
      <c r="BJ31" s="83">
        <v>151531</v>
      </c>
      <c r="BK31" s="83">
        <v>143000</v>
      </c>
      <c r="BL31" s="84">
        <v>7.87968130416</v>
      </c>
      <c r="BM31" s="85">
        <v>0</v>
      </c>
      <c r="BN31" s="85">
        <v>41.224449999999997</v>
      </c>
      <c r="BO31" s="84">
        <v>97.912271423295905</v>
      </c>
      <c r="BP31" s="85">
        <v>13.96</v>
      </c>
      <c r="BQ31" s="84">
        <v>2.554127813</v>
      </c>
      <c r="BR31" s="84">
        <v>3.7166666666666672</v>
      </c>
      <c r="BS31" s="84">
        <v>-0.57834291458129883</v>
      </c>
      <c r="BT31" s="83">
        <v>40</v>
      </c>
      <c r="BU31" s="85">
        <v>25.4737434387207</v>
      </c>
      <c r="BV31" s="84">
        <v>41.224449999999997</v>
      </c>
      <c r="BW31" s="84">
        <v>16</v>
      </c>
      <c r="BX31" s="84">
        <v>97.912271423295905</v>
      </c>
      <c r="BY31" s="83">
        <v>41000</v>
      </c>
      <c r="BZ31" s="85">
        <v>19.402090000000001</v>
      </c>
      <c r="CA31" s="85">
        <v>47.888129999999997</v>
      </c>
      <c r="CB31" s="84">
        <v>0.6</v>
      </c>
      <c r="CC31" s="83">
        <v>91</v>
      </c>
      <c r="CD31" s="83">
        <v>50</v>
      </c>
      <c r="CE31" s="83">
        <v>91</v>
      </c>
      <c r="CF31" s="84">
        <v>115.604331970215</v>
      </c>
      <c r="CG31" s="84">
        <v>320</v>
      </c>
      <c r="CH31" s="85">
        <v>29</v>
      </c>
      <c r="CI31" s="83">
        <v>731.17171696741093</v>
      </c>
      <c r="CJ31" s="83">
        <v>20321383</v>
      </c>
      <c r="CK31" s="83">
        <v>18078091</v>
      </c>
      <c r="CL31" s="83">
        <v>273600</v>
      </c>
      <c r="CM31" s="83"/>
    </row>
    <row r="32" spans="1:91" x14ac:dyDescent="0.3">
      <c r="A32" s="100" t="s">
        <v>51</v>
      </c>
      <c r="B32" s="86" t="s">
        <v>50</v>
      </c>
      <c r="C32" s="83">
        <v>15754.447576947368</v>
      </c>
      <c r="D32" s="83">
        <v>0</v>
      </c>
      <c r="E32" s="83">
        <v>18033.010999999999</v>
      </c>
      <c r="F32" s="83">
        <v>0</v>
      </c>
      <c r="G32" s="83">
        <v>0</v>
      </c>
      <c r="H32" s="83">
        <v>0</v>
      </c>
      <c r="I32" s="83">
        <v>0</v>
      </c>
      <c r="J32" s="83">
        <v>87500</v>
      </c>
      <c r="K32" s="84">
        <v>0.17100000000000001</v>
      </c>
      <c r="L32" s="84">
        <v>9.0909090909090898E-2</v>
      </c>
      <c r="M32" s="83">
        <v>3575718.5443899999</v>
      </c>
      <c r="N32" s="83">
        <v>328789.31109600002</v>
      </c>
      <c r="O32" s="83">
        <v>0</v>
      </c>
      <c r="P32" s="83">
        <v>1661951.5090099999</v>
      </c>
      <c r="Q32" s="83">
        <v>10857142</v>
      </c>
      <c r="R32" s="83">
        <v>0</v>
      </c>
      <c r="S32" s="83">
        <v>0</v>
      </c>
      <c r="T32" s="83">
        <v>9679260</v>
      </c>
      <c r="U32" s="83">
        <v>7853205</v>
      </c>
      <c r="V32" s="83">
        <v>5773104.5468699997</v>
      </c>
      <c r="W32" s="83">
        <v>3568279.1392600001</v>
      </c>
      <c r="X32" s="84">
        <v>435.17827102803739</v>
      </c>
      <c r="Y32" s="84">
        <v>5.700086340677391</v>
      </c>
      <c r="Z32" s="84">
        <v>13.032</v>
      </c>
      <c r="AA32" s="84">
        <v>4.8301933751014499</v>
      </c>
      <c r="AB32" s="84">
        <v>2.6215199999999999</v>
      </c>
      <c r="AC32" s="84">
        <v>6.1440999999999999</v>
      </c>
      <c r="AD32" s="83">
        <v>1976</v>
      </c>
      <c r="AE32" s="83">
        <v>40</v>
      </c>
      <c r="AF32" s="85">
        <v>48.6</v>
      </c>
      <c r="AG32" s="84">
        <v>17.507000000000001</v>
      </c>
      <c r="AH32" s="84">
        <v>0.83505037671298732</v>
      </c>
      <c r="AI32" s="84">
        <v>0.66554884932184988</v>
      </c>
      <c r="AJ32" s="83">
        <v>0</v>
      </c>
      <c r="AK32" s="83">
        <v>0</v>
      </c>
      <c r="AL32" s="84">
        <v>0.42288159819476784</v>
      </c>
      <c r="AM32" s="84">
        <v>0.40317395</v>
      </c>
      <c r="AN32" s="84">
        <v>1842.9070200000001</v>
      </c>
      <c r="AO32" s="84">
        <v>210.9</v>
      </c>
      <c r="AP32" s="84">
        <v>216.9</v>
      </c>
      <c r="AQ32" s="84">
        <v>14.787108669802256</v>
      </c>
      <c r="AR32" s="84">
        <v>1.5913637405399472</v>
      </c>
      <c r="AS32" s="85">
        <v>58.5</v>
      </c>
      <c r="AT32" s="85">
        <v>29.3</v>
      </c>
      <c r="AU32" s="83">
        <v>114</v>
      </c>
      <c r="AV32" s="85">
        <v>1.1000000000000001</v>
      </c>
      <c r="AW32" s="84">
        <v>0.47</v>
      </c>
      <c r="AX32" s="84">
        <v>194.49700000000001</v>
      </c>
      <c r="AY32" s="83">
        <v>5340398</v>
      </c>
      <c r="AZ32" s="84">
        <v>0.51957781192410879</v>
      </c>
      <c r="BA32" s="84">
        <v>38.6</v>
      </c>
      <c r="BB32" s="83">
        <v>810</v>
      </c>
      <c r="BC32" s="83">
        <v>27532</v>
      </c>
      <c r="BD32" s="83">
        <v>13715</v>
      </c>
      <c r="BE32" s="83">
        <v>23378</v>
      </c>
      <c r="BF32" s="83">
        <v>91800</v>
      </c>
      <c r="BG32" s="83">
        <v>45536</v>
      </c>
      <c r="BH32" s="83">
        <v>94</v>
      </c>
      <c r="BI32" s="85">
        <v>36.799999999999997</v>
      </c>
      <c r="BJ32" s="83" t="s">
        <v>435</v>
      </c>
      <c r="BK32" s="83">
        <v>299000</v>
      </c>
      <c r="BL32" s="84">
        <v>2.5581395348799999E-2</v>
      </c>
      <c r="BM32" s="85">
        <v>0</v>
      </c>
      <c r="BN32" s="85">
        <v>68.375330000000005</v>
      </c>
      <c r="BO32" s="84">
        <v>56.534707473772201</v>
      </c>
      <c r="BP32" s="85">
        <v>5.1736267765288604</v>
      </c>
      <c r="BQ32" s="84">
        <v>3.334472656</v>
      </c>
      <c r="BR32" s="84">
        <v>3.15</v>
      </c>
      <c r="BS32" s="84">
        <v>-1.4199815988540649</v>
      </c>
      <c r="BT32" s="83">
        <v>19</v>
      </c>
      <c r="BU32" s="85">
        <v>9.3000001907348597</v>
      </c>
      <c r="BV32" s="84">
        <v>68.375330000000005</v>
      </c>
      <c r="BW32" s="84">
        <v>2.6607485347534001</v>
      </c>
      <c r="BX32" s="84">
        <v>56.534707473772201</v>
      </c>
      <c r="BY32" s="83">
        <v>6000</v>
      </c>
      <c r="BZ32" s="85">
        <v>45.821199999999997</v>
      </c>
      <c r="CA32" s="85">
        <v>60.830550000000002</v>
      </c>
      <c r="CB32" s="84">
        <v>0.5</v>
      </c>
      <c r="CC32" s="83">
        <v>91</v>
      </c>
      <c r="CD32" s="83">
        <v>75</v>
      </c>
      <c r="CE32" s="83">
        <v>91</v>
      </c>
      <c r="CF32" s="84">
        <v>50.254230499267599</v>
      </c>
      <c r="CG32" s="84">
        <v>548</v>
      </c>
      <c r="CH32" s="85">
        <v>23</v>
      </c>
      <c r="CI32" s="83">
        <v>275.42960328531819</v>
      </c>
      <c r="CJ32" s="83">
        <v>11530577</v>
      </c>
      <c r="CK32" s="83">
        <v>11162958</v>
      </c>
      <c r="CL32" s="83">
        <v>25680</v>
      </c>
      <c r="CM32" s="83"/>
    </row>
    <row r="33" spans="1:91" x14ac:dyDescent="0.3">
      <c r="A33" s="100" t="s">
        <v>742</v>
      </c>
      <c r="B33" s="86" t="s">
        <v>58</v>
      </c>
      <c r="C33" s="83">
        <v>0</v>
      </c>
      <c r="D33" s="83">
        <v>0</v>
      </c>
      <c r="E33" s="83" t="s">
        <v>435</v>
      </c>
      <c r="F33" s="83">
        <v>0</v>
      </c>
      <c r="G33" s="83">
        <v>0</v>
      </c>
      <c r="H33" s="83">
        <v>0</v>
      </c>
      <c r="I33" s="83">
        <v>0</v>
      </c>
      <c r="J33" s="83">
        <v>1142</v>
      </c>
      <c r="K33" s="84">
        <v>8.5999999999999993E-2</v>
      </c>
      <c r="L33" s="84">
        <v>0.42424242424242398</v>
      </c>
      <c r="M33" s="83">
        <v>131562.37040099999</v>
      </c>
      <c r="N33" s="83" t="s">
        <v>435</v>
      </c>
      <c r="O33" s="83" t="s">
        <v>435</v>
      </c>
      <c r="P33" s="83" t="s">
        <v>435</v>
      </c>
      <c r="Q33" s="83">
        <v>0</v>
      </c>
      <c r="R33" s="83">
        <v>0</v>
      </c>
      <c r="S33" s="83">
        <v>242118</v>
      </c>
      <c r="T33" s="83">
        <v>0</v>
      </c>
      <c r="U33" s="83">
        <v>0</v>
      </c>
      <c r="V33" s="83">
        <v>397172.76065299998</v>
      </c>
      <c r="W33" s="83">
        <v>425331.23430399998</v>
      </c>
      <c r="X33" s="84">
        <v>134.92977667493795</v>
      </c>
      <c r="Y33" s="84">
        <v>1.8788897905291468</v>
      </c>
      <c r="Z33" s="84">
        <v>65.731999999999999</v>
      </c>
      <c r="AA33" s="84" t="s">
        <v>435</v>
      </c>
      <c r="AB33" s="84">
        <v>20.168880000000001</v>
      </c>
      <c r="AC33" s="84" t="s">
        <v>435</v>
      </c>
      <c r="AD33" s="83">
        <v>53</v>
      </c>
      <c r="AE33" s="83">
        <v>80</v>
      </c>
      <c r="AF33" s="85" t="s">
        <v>435</v>
      </c>
      <c r="AG33" s="84">
        <v>9.5609999999999999</v>
      </c>
      <c r="AH33" s="84">
        <v>2.9439239428969053E-3</v>
      </c>
      <c r="AI33" s="84">
        <v>8.7649759099139649E-3</v>
      </c>
      <c r="AJ33" s="83">
        <v>0</v>
      </c>
      <c r="AK33" s="83">
        <v>0</v>
      </c>
      <c r="AL33" s="84">
        <v>0.65069293750023283</v>
      </c>
      <c r="AM33" s="84" t="s">
        <v>435</v>
      </c>
      <c r="AN33" s="84">
        <v>0</v>
      </c>
      <c r="AO33" s="84">
        <v>93.93</v>
      </c>
      <c r="AP33" s="84">
        <v>56.02</v>
      </c>
      <c r="AQ33" s="84">
        <v>4.3099485271834768</v>
      </c>
      <c r="AR33" s="84">
        <v>11.811550239485475</v>
      </c>
      <c r="AS33" s="85">
        <v>19.5</v>
      </c>
      <c r="AT33" s="85" t="s">
        <v>435</v>
      </c>
      <c r="AU33" s="83">
        <v>134</v>
      </c>
      <c r="AV33" s="85">
        <v>0.8</v>
      </c>
      <c r="AW33" s="84">
        <v>0.38</v>
      </c>
      <c r="AX33" s="84">
        <v>2.9780000000000002</v>
      </c>
      <c r="AY33" s="83">
        <v>145562</v>
      </c>
      <c r="AZ33" s="84">
        <v>0.37196926267332275</v>
      </c>
      <c r="BA33" s="84">
        <v>47.2</v>
      </c>
      <c r="BB33" s="83">
        <v>0</v>
      </c>
      <c r="BC33" s="83">
        <v>0</v>
      </c>
      <c r="BD33" s="83">
        <v>0</v>
      </c>
      <c r="BE33" s="162">
        <v>0</v>
      </c>
      <c r="BF33" s="162">
        <v>0</v>
      </c>
      <c r="BG33" s="162">
        <v>0</v>
      </c>
      <c r="BH33" s="83">
        <v>113</v>
      </c>
      <c r="BI33" s="85">
        <v>12.6</v>
      </c>
      <c r="BJ33" s="83">
        <v>140429</v>
      </c>
      <c r="BK33" s="83">
        <v>668000</v>
      </c>
      <c r="BL33" s="84">
        <v>23.3316831683</v>
      </c>
      <c r="BM33" s="85">
        <v>40</v>
      </c>
      <c r="BN33" s="85">
        <v>86.790289999999999</v>
      </c>
      <c r="BO33" s="84">
        <v>112.24072074988</v>
      </c>
      <c r="BP33" s="85">
        <v>57.162146348489102</v>
      </c>
      <c r="BQ33" s="84">
        <v>3.6199150090000001</v>
      </c>
      <c r="BR33" s="84">
        <v>3.65</v>
      </c>
      <c r="BS33" s="84">
        <v>0.31923931837081909</v>
      </c>
      <c r="BT33" s="83">
        <v>58</v>
      </c>
      <c r="BU33" s="85">
        <v>92.913635253906307</v>
      </c>
      <c r="BV33" s="84">
        <v>86.790289999999999</v>
      </c>
      <c r="BW33" s="84">
        <v>57.16214635</v>
      </c>
      <c r="BX33" s="84">
        <v>112.24072074988</v>
      </c>
      <c r="BY33" s="83">
        <v>2400</v>
      </c>
      <c r="BZ33" s="85">
        <v>73.853790000000004</v>
      </c>
      <c r="CA33" s="85">
        <v>87.083209999999994</v>
      </c>
      <c r="CB33" s="84">
        <v>7.694</v>
      </c>
      <c r="CC33" s="83">
        <v>96</v>
      </c>
      <c r="CD33" s="83">
        <v>85</v>
      </c>
      <c r="CE33" s="83" t="s">
        <v>435</v>
      </c>
      <c r="CF33" s="84">
        <v>347.64123535156301</v>
      </c>
      <c r="CG33" s="84">
        <v>58</v>
      </c>
      <c r="CH33" s="85">
        <v>46</v>
      </c>
      <c r="CI33" s="83">
        <v>3654.0073445711669</v>
      </c>
      <c r="CJ33" s="83">
        <v>549936</v>
      </c>
      <c r="CK33" s="83">
        <v>520502</v>
      </c>
      <c r="CL33" s="83">
        <v>4030</v>
      </c>
      <c r="CM33" s="83"/>
    </row>
    <row r="34" spans="1:91" x14ac:dyDescent="0.3">
      <c r="A34" s="100" t="s">
        <v>53</v>
      </c>
      <c r="B34" s="86" t="s">
        <v>52</v>
      </c>
      <c r="C34" s="83">
        <v>0</v>
      </c>
      <c r="D34" s="83">
        <v>0</v>
      </c>
      <c r="E34" s="83">
        <v>301299.88750000001</v>
      </c>
      <c r="F34" s="83">
        <v>11.125999999999999</v>
      </c>
      <c r="G34" s="83">
        <v>32353.851499999997</v>
      </c>
      <c r="H34" s="83">
        <v>549.67600000000004</v>
      </c>
      <c r="I34" s="83">
        <v>8677.773000000001</v>
      </c>
      <c r="J34" s="83">
        <v>258571</v>
      </c>
      <c r="K34" s="84">
        <v>0.17100000000000001</v>
      </c>
      <c r="L34" s="84">
        <v>6.0606060606060601E-2</v>
      </c>
      <c r="M34" s="83">
        <v>4816159.2911299998</v>
      </c>
      <c r="N34" s="83" t="s">
        <v>435</v>
      </c>
      <c r="O34" s="83" t="s">
        <v>435</v>
      </c>
      <c r="P34" s="83" t="s">
        <v>435</v>
      </c>
      <c r="Q34" s="83">
        <v>6988154</v>
      </c>
      <c r="R34" s="83">
        <v>6414847</v>
      </c>
      <c r="S34" s="83">
        <v>2489908</v>
      </c>
      <c r="T34" s="83">
        <v>10915377</v>
      </c>
      <c r="U34" s="83">
        <v>7851579</v>
      </c>
      <c r="V34" s="83">
        <v>15040704.0677</v>
      </c>
      <c r="W34" s="83">
        <v>15371642.837300001</v>
      </c>
      <c r="X34" s="84">
        <v>92.056412871062776</v>
      </c>
      <c r="Y34" s="84">
        <v>3.250250740213029</v>
      </c>
      <c r="Z34" s="84">
        <v>23.388000000000002</v>
      </c>
      <c r="AA34" s="84">
        <v>4.6118431303246599</v>
      </c>
      <c r="AB34" s="84">
        <v>31.749220000000001</v>
      </c>
      <c r="AC34" s="84">
        <v>66.228620000000006</v>
      </c>
      <c r="AD34" s="83">
        <v>12208</v>
      </c>
      <c r="AE34" s="83">
        <v>40</v>
      </c>
      <c r="AF34" s="85">
        <v>47.7</v>
      </c>
      <c r="AG34" s="84">
        <v>10.798999999999999</v>
      </c>
      <c r="AH34" s="84">
        <v>0.36701175187069934</v>
      </c>
      <c r="AI34" s="84">
        <v>0.11231672255091502</v>
      </c>
      <c r="AJ34" s="83">
        <v>0</v>
      </c>
      <c r="AK34" s="83">
        <v>0</v>
      </c>
      <c r="AL34" s="84">
        <v>0.58148498025068462</v>
      </c>
      <c r="AM34" s="84">
        <v>0.17034811999999999</v>
      </c>
      <c r="AN34" s="84">
        <v>87.160619999999994</v>
      </c>
      <c r="AO34" s="84">
        <v>595.85</v>
      </c>
      <c r="AP34" s="84">
        <v>546.01</v>
      </c>
      <c r="AQ34" s="84">
        <v>3.3579331948255899</v>
      </c>
      <c r="AR34" s="84">
        <v>5.8396341122300708</v>
      </c>
      <c r="AS34" s="85">
        <v>28</v>
      </c>
      <c r="AT34" s="85">
        <v>23.9</v>
      </c>
      <c r="AU34" s="83">
        <v>326</v>
      </c>
      <c r="AV34" s="85">
        <v>0.6</v>
      </c>
      <c r="AW34" s="84">
        <v>0.1</v>
      </c>
      <c r="AX34" s="84">
        <v>18.401</v>
      </c>
      <c r="AY34" s="83">
        <v>5298995</v>
      </c>
      <c r="AZ34" s="84">
        <v>0.4741629460623521</v>
      </c>
      <c r="BA34" s="84" t="s">
        <v>435</v>
      </c>
      <c r="BB34" s="83">
        <v>0</v>
      </c>
      <c r="BC34" s="83">
        <v>5817</v>
      </c>
      <c r="BD34" s="83">
        <v>870000</v>
      </c>
      <c r="BE34" s="83">
        <v>0</v>
      </c>
      <c r="BF34" s="83">
        <v>0</v>
      </c>
      <c r="BG34" s="83">
        <v>0</v>
      </c>
      <c r="BH34" s="83">
        <v>109</v>
      </c>
      <c r="BI34" s="85">
        <v>16.399999999999999</v>
      </c>
      <c r="BJ34" s="83">
        <v>1411059</v>
      </c>
      <c r="BK34" s="83">
        <v>5602000</v>
      </c>
      <c r="BL34" s="84">
        <v>47.6543600157</v>
      </c>
      <c r="BM34" s="85">
        <v>60</v>
      </c>
      <c r="BN34" s="85">
        <v>80.526489999999995</v>
      </c>
      <c r="BO34" s="84">
        <v>119.49151718372801</v>
      </c>
      <c r="BP34" s="85">
        <v>33.999999128807197</v>
      </c>
      <c r="BQ34" s="84">
        <v>2.9162142279999999</v>
      </c>
      <c r="BR34" s="84">
        <v>2.2999999999999998</v>
      </c>
      <c r="BS34" s="84">
        <v>-0.56860500574111938</v>
      </c>
      <c r="BT34" s="83">
        <v>20</v>
      </c>
      <c r="BU34" s="85">
        <v>89.069999694824205</v>
      </c>
      <c r="BV34" s="84">
        <v>80.526489999999995</v>
      </c>
      <c r="BW34" s="84">
        <v>40</v>
      </c>
      <c r="BX34" s="84">
        <v>119.49151718372801</v>
      </c>
      <c r="BY34" s="83">
        <v>33000</v>
      </c>
      <c r="BZ34" s="85">
        <v>59.226970000000001</v>
      </c>
      <c r="CA34" s="85">
        <v>78.510660000000001</v>
      </c>
      <c r="CB34" s="84">
        <v>1.6819999999999999</v>
      </c>
      <c r="CC34" s="83">
        <v>93</v>
      </c>
      <c r="CD34" s="83">
        <v>61</v>
      </c>
      <c r="CE34" s="83">
        <v>82</v>
      </c>
      <c r="CF34" s="84">
        <v>228.57086181640599</v>
      </c>
      <c r="CG34" s="84">
        <v>160</v>
      </c>
      <c r="CH34" s="85">
        <v>46</v>
      </c>
      <c r="CI34" s="83">
        <v>1512.1267097284658</v>
      </c>
      <c r="CJ34" s="83">
        <v>16486542.000000002</v>
      </c>
      <c r="CK34" s="83">
        <v>15460764</v>
      </c>
      <c r="CL34" s="83">
        <v>176520</v>
      </c>
      <c r="CM34" s="83"/>
    </row>
    <row r="35" spans="1:91" x14ac:dyDescent="0.3">
      <c r="A35" s="100" t="s">
        <v>55</v>
      </c>
      <c r="B35" s="86" t="s">
        <v>54</v>
      </c>
      <c r="C35" s="83">
        <v>0</v>
      </c>
      <c r="D35" s="83">
        <v>0</v>
      </c>
      <c r="E35" s="83">
        <v>121963.73100000001</v>
      </c>
      <c r="F35" s="83">
        <v>0</v>
      </c>
      <c r="G35" s="83">
        <v>0</v>
      </c>
      <c r="H35" s="83">
        <v>0</v>
      </c>
      <c r="I35" s="83">
        <v>0</v>
      </c>
      <c r="J35" s="83">
        <v>5682</v>
      </c>
      <c r="K35" s="84">
        <v>0.114</v>
      </c>
      <c r="L35" s="84">
        <v>6.0606060606060601E-2</v>
      </c>
      <c r="M35" s="83">
        <v>10126381.6964</v>
      </c>
      <c r="N35" s="83">
        <v>2087440.26609</v>
      </c>
      <c r="O35" s="83">
        <v>1518024.19786</v>
      </c>
      <c r="P35" s="83">
        <v>4072793.4014499998</v>
      </c>
      <c r="Q35" s="83">
        <v>23209250</v>
      </c>
      <c r="R35" s="83">
        <v>0</v>
      </c>
      <c r="S35" s="83">
        <v>44579</v>
      </c>
      <c r="T35" s="83">
        <v>23085462</v>
      </c>
      <c r="U35" s="83">
        <v>14438945</v>
      </c>
      <c r="V35" s="83">
        <v>21688467.824000001</v>
      </c>
      <c r="W35" s="83">
        <v>22509148.346700002</v>
      </c>
      <c r="X35" s="84">
        <v>53.343988914979583</v>
      </c>
      <c r="Y35" s="84">
        <v>3.6769331516401866</v>
      </c>
      <c r="Z35" s="84">
        <v>56.374000000000002</v>
      </c>
      <c r="AA35" s="84">
        <v>4.9923419787069401</v>
      </c>
      <c r="AB35" s="84">
        <v>6.9517100000000003</v>
      </c>
      <c r="AC35" s="84">
        <v>2.7349899999999998</v>
      </c>
      <c r="AD35" s="83">
        <v>4474</v>
      </c>
      <c r="AE35" s="83">
        <v>40</v>
      </c>
      <c r="AF35" s="85">
        <v>21.7</v>
      </c>
      <c r="AG35" s="84">
        <v>15.683999999999999</v>
      </c>
      <c r="AH35" s="84">
        <v>0.94787165176522659</v>
      </c>
      <c r="AI35" s="84">
        <v>0.72360891736817645</v>
      </c>
      <c r="AJ35" s="83">
        <v>0</v>
      </c>
      <c r="AK35" s="83">
        <v>5</v>
      </c>
      <c r="AL35" s="84">
        <v>0.56272531405438808</v>
      </c>
      <c r="AM35" s="84">
        <v>0.24268993999999999</v>
      </c>
      <c r="AN35" s="84">
        <v>4026.2114099999999</v>
      </c>
      <c r="AO35" s="84">
        <v>549.27</v>
      </c>
      <c r="AP35" s="84">
        <v>648.66999999999996</v>
      </c>
      <c r="AQ35" s="84">
        <v>3.0751171252642395</v>
      </c>
      <c r="AR35" s="84">
        <v>0.86246192564825175</v>
      </c>
      <c r="AS35" s="85">
        <v>76.099999999999994</v>
      </c>
      <c r="AT35" s="85">
        <v>14.8</v>
      </c>
      <c r="AU35" s="83">
        <v>194</v>
      </c>
      <c r="AV35" s="85">
        <v>3.8</v>
      </c>
      <c r="AW35" s="84">
        <v>2.0699999999999998</v>
      </c>
      <c r="AX35" s="84">
        <v>303.8</v>
      </c>
      <c r="AY35" s="83">
        <v>16222133</v>
      </c>
      <c r="AZ35" s="84">
        <v>0.56645724553990451</v>
      </c>
      <c r="BA35" s="84">
        <v>46.6</v>
      </c>
      <c r="BB35" s="83">
        <v>12890</v>
      </c>
      <c r="BC35" s="83">
        <v>942</v>
      </c>
      <c r="BD35" s="83">
        <v>0</v>
      </c>
      <c r="BE35" s="83">
        <v>668000</v>
      </c>
      <c r="BF35" s="83">
        <v>418004</v>
      </c>
      <c r="BG35" s="83">
        <v>0</v>
      </c>
      <c r="BH35" s="83">
        <v>123</v>
      </c>
      <c r="BI35" s="85">
        <v>9.9</v>
      </c>
      <c r="BJ35" s="83">
        <v>265136</v>
      </c>
      <c r="BK35" s="83" t="s">
        <v>435</v>
      </c>
      <c r="BL35" s="84">
        <v>1.4765455110300001</v>
      </c>
      <c r="BM35" s="85">
        <v>20</v>
      </c>
      <c r="BN35" s="85">
        <v>77.071039999999996</v>
      </c>
      <c r="BO35" s="84">
        <v>73.190199009234803</v>
      </c>
      <c r="BP35" s="85">
        <v>23.2029719748646</v>
      </c>
      <c r="BQ35" s="84">
        <v>2.9164230820000001</v>
      </c>
      <c r="BR35" s="84">
        <v>3.9666666666666663</v>
      </c>
      <c r="BS35" s="84">
        <v>-0.79965251684188843</v>
      </c>
      <c r="BT35" s="83">
        <v>25</v>
      </c>
      <c r="BU35" s="85">
        <v>61.4018745422363</v>
      </c>
      <c r="BV35" s="84">
        <v>77.071039999999996</v>
      </c>
      <c r="BW35" s="84">
        <v>23.20297197</v>
      </c>
      <c r="BX35" s="84">
        <v>73.190199009234803</v>
      </c>
      <c r="BY35" s="83">
        <v>37000</v>
      </c>
      <c r="BZ35" s="85">
        <v>39.07555</v>
      </c>
      <c r="CA35" s="85">
        <v>60.384860000000003</v>
      </c>
      <c r="CB35" s="84">
        <v>0.89800000000000002</v>
      </c>
      <c r="CC35" s="83">
        <v>86</v>
      </c>
      <c r="CD35" s="83" t="s">
        <v>435</v>
      </c>
      <c r="CE35" s="83">
        <v>84</v>
      </c>
      <c r="CF35" s="84">
        <v>169.288818359375</v>
      </c>
      <c r="CG35" s="84">
        <v>529</v>
      </c>
      <c r="CH35" s="85">
        <v>38</v>
      </c>
      <c r="CI35" s="83">
        <v>1526.8757133920872</v>
      </c>
      <c r="CJ35" s="83">
        <v>25876387</v>
      </c>
      <c r="CK35" s="83">
        <v>23371047</v>
      </c>
      <c r="CL35" s="83">
        <v>472710</v>
      </c>
      <c r="CM35" s="83"/>
    </row>
    <row r="36" spans="1:91" x14ac:dyDescent="0.3">
      <c r="A36" s="100" t="s">
        <v>57</v>
      </c>
      <c r="B36" s="86" t="s">
        <v>56</v>
      </c>
      <c r="C36" s="83">
        <v>22847.732763578948</v>
      </c>
      <c r="D36" s="83">
        <v>1068.8385407810526</v>
      </c>
      <c r="E36" s="83">
        <v>95354.708499999993</v>
      </c>
      <c r="F36" s="83">
        <v>144.80199999999999</v>
      </c>
      <c r="G36" s="83">
        <v>24069.913</v>
      </c>
      <c r="H36" s="83">
        <v>733.82550000000003</v>
      </c>
      <c r="I36" s="83">
        <v>55.944000000000003</v>
      </c>
      <c r="J36" s="83">
        <v>857</v>
      </c>
      <c r="K36" s="84">
        <v>5.7000000000000002E-2</v>
      </c>
      <c r="L36" s="84">
        <v>0.21212121212121199</v>
      </c>
      <c r="M36" s="83" t="s">
        <v>435</v>
      </c>
      <c r="N36" s="83" t="s">
        <v>435</v>
      </c>
      <c r="O36" s="83" t="s">
        <v>435</v>
      </c>
      <c r="P36" s="83" t="s">
        <v>435</v>
      </c>
      <c r="Q36" s="83">
        <v>0</v>
      </c>
      <c r="R36" s="83">
        <v>0</v>
      </c>
      <c r="S36" s="83">
        <v>0</v>
      </c>
      <c r="T36" s="83">
        <v>0</v>
      </c>
      <c r="U36" s="83">
        <v>0</v>
      </c>
      <c r="V36" s="83">
        <v>0</v>
      </c>
      <c r="W36" s="83">
        <v>0</v>
      </c>
      <c r="X36" s="84">
        <v>4.0753082143198833</v>
      </c>
      <c r="Y36" s="84">
        <v>1.4842023565811417</v>
      </c>
      <c r="Z36" s="84">
        <v>81.411000000000001</v>
      </c>
      <c r="AA36" s="84">
        <v>2.4666280297974299</v>
      </c>
      <c r="AB36" s="84">
        <v>0</v>
      </c>
      <c r="AC36" s="84" t="s">
        <v>435</v>
      </c>
      <c r="AD36" s="83">
        <v>30805</v>
      </c>
      <c r="AE36" s="83">
        <v>100</v>
      </c>
      <c r="AF36" s="85">
        <v>0.01</v>
      </c>
      <c r="AG36" s="84">
        <v>5.2919999999999998</v>
      </c>
      <c r="AH36" s="84">
        <v>2.0130695544655755E-2</v>
      </c>
      <c r="AI36" s="84">
        <v>7.0430504217092113E-3</v>
      </c>
      <c r="AJ36" s="83">
        <v>0</v>
      </c>
      <c r="AK36" s="83">
        <v>0</v>
      </c>
      <c r="AL36" s="84">
        <v>0.92211130934499153</v>
      </c>
      <c r="AM36" s="84" t="s">
        <v>435</v>
      </c>
      <c r="AN36" s="84">
        <v>-6.8891799999999996</v>
      </c>
      <c r="AO36" s="84">
        <v>0</v>
      </c>
      <c r="AP36" s="84">
        <v>0</v>
      </c>
      <c r="AQ36" s="84" t="s">
        <v>435</v>
      </c>
      <c r="AR36" s="84">
        <v>7.8884654407889929E-2</v>
      </c>
      <c r="AS36" s="85">
        <v>5</v>
      </c>
      <c r="AT36" s="85" t="s">
        <v>435</v>
      </c>
      <c r="AU36" s="83">
        <v>5.5</v>
      </c>
      <c r="AV36" s="85" t="s">
        <v>435</v>
      </c>
      <c r="AW36" s="84" t="s">
        <v>435</v>
      </c>
      <c r="AX36" s="84" t="s">
        <v>435</v>
      </c>
      <c r="AY36" s="83">
        <v>5</v>
      </c>
      <c r="AZ36" s="84">
        <v>8.2716424657450216E-2</v>
      </c>
      <c r="BA36" s="84">
        <v>34</v>
      </c>
      <c r="BB36" s="83">
        <v>62554</v>
      </c>
      <c r="BC36" s="83">
        <v>7930</v>
      </c>
      <c r="BD36" s="83">
        <v>19500</v>
      </c>
      <c r="BE36" s="83">
        <v>0</v>
      </c>
      <c r="BF36" s="83">
        <v>192915</v>
      </c>
      <c r="BG36" s="83">
        <v>0</v>
      </c>
      <c r="BH36" s="83">
        <v>141</v>
      </c>
      <c r="BI36" s="85">
        <v>2.4</v>
      </c>
      <c r="BJ36" s="83">
        <v>89380000</v>
      </c>
      <c r="BK36" s="83">
        <v>20798000</v>
      </c>
      <c r="BL36" s="84">
        <v>57.379847008799999</v>
      </c>
      <c r="BM36" s="85">
        <v>100</v>
      </c>
      <c r="BN36" s="85" t="s">
        <v>435</v>
      </c>
      <c r="BO36" s="84">
        <v>89.580022550232698</v>
      </c>
      <c r="BP36" s="85">
        <v>91.16</v>
      </c>
      <c r="BQ36" s="84">
        <v>4.9769258499999998</v>
      </c>
      <c r="BR36" s="84">
        <v>3.8666666666666671</v>
      </c>
      <c r="BS36" s="84">
        <v>1.7161083221435547</v>
      </c>
      <c r="BT36" s="83">
        <v>77</v>
      </c>
      <c r="BU36" s="85">
        <v>100</v>
      </c>
      <c r="BV36" s="84" t="s">
        <v>435</v>
      </c>
      <c r="BW36" s="84">
        <v>91</v>
      </c>
      <c r="BX36" s="84">
        <v>89.580022550232698</v>
      </c>
      <c r="BY36" s="83">
        <v>1200000</v>
      </c>
      <c r="BZ36" s="85">
        <v>99.286010000000005</v>
      </c>
      <c r="CA36" s="85">
        <v>99.436239999999998</v>
      </c>
      <c r="CB36" s="84">
        <v>26.101999999999997</v>
      </c>
      <c r="CC36" s="83">
        <v>91</v>
      </c>
      <c r="CD36" s="83">
        <v>86</v>
      </c>
      <c r="CE36" s="83">
        <v>80</v>
      </c>
      <c r="CF36" s="84">
        <v>4718.296875</v>
      </c>
      <c r="CG36" s="84">
        <v>10</v>
      </c>
      <c r="CH36" s="85">
        <v>99</v>
      </c>
      <c r="CI36" s="83">
        <v>46124.665160738819</v>
      </c>
      <c r="CJ36" s="83">
        <v>37411038</v>
      </c>
      <c r="CK36" s="83">
        <v>35922368</v>
      </c>
      <c r="CL36" s="83">
        <v>9093510</v>
      </c>
      <c r="CM36" s="83"/>
    </row>
    <row r="37" spans="1:91" x14ac:dyDescent="0.3">
      <c r="A37" s="100" t="s">
        <v>60</v>
      </c>
      <c r="B37" s="86" t="s">
        <v>59</v>
      </c>
      <c r="C37" s="83">
        <v>0</v>
      </c>
      <c r="D37" s="83">
        <v>0</v>
      </c>
      <c r="E37" s="83">
        <v>37207.945000000007</v>
      </c>
      <c r="F37" s="83">
        <v>0</v>
      </c>
      <c r="G37" s="83">
        <v>0</v>
      </c>
      <c r="H37" s="83">
        <v>0</v>
      </c>
      <c r="I37" s="83">
        <v>0</v>
      </c>
      <c r="J37" s="83">
        <v>0</v>
      </c>
      <c r="K37" s="84">
        <v>0</v>
      </c>
      <c r="L37" s="84">
        <v>3.03030303030303E-2</v>
      </c>
      <c r="M37" s="83">
        <v>1562833.67206</v>
      </c>
      <c r="N37" s="83">
        <v>871333.91859200003</v>
      </c>
      <c r="O37" s="83">
        <v>2396.0829372399999</v>
      </c>
      <c r="P37" s="83">
        <v>932593.216503</v>
      </c>
      <c r="Q37" s="83">
        <v>4908689</v>
      </c>
      <c r="R37" s="83">
        <v>0</v>
      </c>
      <c r="S37" s="83">
        <v>4048</v>
      </c>
      <c r="T37" s="83">
        <v>4904641</v>
      </c>
      <c r="U37" s="83">
        <v>4762754</v>
      </c>
      <c r="V37" s="83">
        <v>4871356.9110599998</v>
      </c>
      <c r="W37" s="83">
        <v>4893772.8100100001</v>
      </c>
      <c r="X37" s="84">
        <v>7.4904122122700567</v>
      </c>
      <c r="Y37" s="84">
        <v>2.4517361136075317</v>
      </c>
      <c r="Z37" s="84">
        <v>41.363999999999997</v>
      </c>
      <c r="AA37" s="84" t="s">
        <v>435</v>
      </c>
      <c r="AB37" s="84">
        <v>23.75217</v>
      </c>
      <c r="AC37" s="84">
        <v>16.602969999999999</v>
      </c>
      <c r="AD37" s="83">
        <v>259</v>
      </c>
      <c r="AE37" s="83">
        <v>0</v>
      </c>
      <c r="AF37" s="85">
        <v>97.5</v>
      </c>
      <c r="AG37" s="84">
        <v>15.401999999999999</v>
      </c>
      <c r="AH37" s="84">
        <v>0.91610491122421256</v>
      </c>
      <c r="AI37" s="84">
        <v>0.5226597491910242</v>
      </c>
      <c r="AJ37" s="83">
        <v>4</v>
      </c>
      <c r="AK37" s="83">
        <v>0</v>
      </c>
      <c r="AL37" s="84">
        <v>0.38066211113133042</v>
      </c>
      <c r="AM37" s="84">
        <v>0.46486375000000002</v>
      </c>
      <c r="AN37" s="84">
        <v>7515.3513999999996</v>
      </c>
      <c r="AO37" s="84">
        <v>248.56</v>
      </c>
      <c r="AP37" s="84">
        <v>280.20999999999998</v>
      </c>
      <c r="AQ37" s="84">
        <v>27.484299754018959</v>
      </c>
      <c r="AR37" s="84" t="s">
        <v>435</v>
      </c>
      <c r="AS37" s="85">
        <v>116.5</v>
      </c>
      <c r="AT37" s="85">
        <v>23.5</v>
      </c>
      <c r="AU37" s="83">
        <v>423</v>
      </c>
      <c r="AV37" s="85">
        <v>4</v>
      </c>
      <c r="AW37" s="84">
        <v>3.01</v>
      </c>
      <c r="AX37" s="84">
        <v>387.31799999999998</v>
      </c>
      <c r="AY37" s="83">
        <v>3765243</v>
      </c>
      <c r="AZ37" s="84">
        <v>0.68207866262751871</v>
      </c>
      <c r="BA37" s="84">
        <v>56.2</v>
      </c>
      <c r="BB37" s="83">
        <v>5440</v>
      </c>
      <c r="BC37" s="83">
        <v>119</v>
      </c>
      <c r="BD37" s="83">
        <v>20000</v>
      </c>
      <c r="BE37" s="83">
        <v>641000</v>
      </c>
      <c r="BF37" s="83">
        <v>8284</v>
      </c>
      <c r="BG37" s="83">
        <v>35182</v>
      </c>
      <c r="BH37" s="83">
        <v>81</v>
      </c>
      <c r="BI37" s="85">
        <v>59.6</v>
      </c>
      <c r="BJ37" s="83" t="s">
        <v>435</v>
      </c>
      <c r="BK37" s="83" t="s">
        <v>435</v>
      </c>
      <c r="BL37" s="84">
        <v>19.402146986000002</v>
      </c>
      <c r="BM37" s="85">
        <v>0</v>
      </c>
      <c r="BN37" s="85">
        <v>37.395820000000001</v>
      </c>
      <c r="BO37" s="84">
        <v>27.414490241661198</v>
      </c>
      <c r="BP37" s="85">
        <v>4</v>
      </c>
      <c r="BQ37" s="84" t="s">
        <v>435</v>
      </c>
      <c r="BR37" s="84" t="s">
        <v>435</v>
      </c>
      <c r="BS37" s="84">
        <v>-1.720416784286499</v>
      </c>
      <c r="BT37" s="83">
        <v>25</v>
      </c>
      <c r="BU37" s="85">
        <v>29.982038497924801</v>
      </c>
      <c r="BV37" s="84">
        <v>37.395820000000001</v>
      </c>
      <c r="BW37" s="84">
        <v>4.3392549446182702</v>
      </c>
      <c r="BX37" s="84">
        <v>27.414490241661198</v>
      </c>
      <c r="BY37" s="83">
        <v>30000</v>
      </c>
      <c r="BZ37" s="85">
        <v>25.319669999999999</v>
      </c>
      <c r="CA37" s="85">
        <v>46.333759999999998</v>
      </c>
      <c r="CB37" s="84">
        <v>0.629</v>
      </c>
      <c r="CC37" s="83">
        <v>47</v>
      </c>
      <c r="CD37" s="83" t="s">
        <v>435</v>
      </c>
      <c r="CE37" s="83">
        <v>47</v>
      </c>
      <c r="CF37" s="84">
        <v>29.907772064208999</v>
      </c>
      <c r="CG37" s="84">
        <v>829</v>
      </c>
      <c r="CH37" s="85">
        <v>13</v>
      </c>
      <c r="CI37" s="83">
        <v>509.97097480501412</v>
      </c>
      <c r="CJ37" s="83">
        <v>4745179</v>
      </c>
      <c r="CK37" s="83">
        <v>4912660</v>
      </c>
      <c r="CL37" s="83">
        <v>622980</v>
      </c>
      <c r="CM37" s="83"/>
    </row>
    <row r="38" spans="1:91" x14ac:dyDescent="0.3">
      <c r="A38" s="100" t="s">
        <v>62</v>
      </c>
      <c r="B38" s="86" t="s">
        <v>61</v>
      </c>
      <c r="C38" s="83">
        <v>0</v>
      </c>
      <c r="D38" s="83">
        <v>0</v>
      </c>
      <c r="E38" s="83">
        <v>147350.614</v>
      </c>
      <c r="F38" s="83">
        <v>0</v>
      </c>
      <c r="G38" s="83">
        <v>0</v>
      </c>
      <c r="H38" s="83">
        <v>0</v>
      </c>
      <c r="I38" s="83">
        <v>0</v>
      </c>
      <c r="J38" s="83">
        <v>209794</v>
      </c>
      <c r="K38" s="84">
        <v>0.17100000000000001</v>
      </c>
      <c r="L38" s="84">
        <v>0.12121212121212099</v>
      </c>
      <c r="M38" s="83">
        <v>5568383.0383299999</v>
      </c>
      <c r="N38" s="83">
        <v>0</v>
      </c>
      <c r="O38" s="83">
        <v>4104.20488071</v>
      </c>
      <c r="P38" s="83">
        <v>0</v>
      </c>
      <c r="Q38" s="83">
        <v>13988857</v>
      </c>
      <c r="R38" s="83">
        <v>0</v>
      </c>
      <c r="S38" s="83">
        <v>791780</v>
      </c>
      <c r="T38" s="83">
        <v>13197077</v>
      </c>
      <c r="U38" s="83">
        <v>1223125</v>
      </c>
      <c r="V38" s="83">
        <v>13702384.1369</v>
      </c>
      <c r="W38" s="83">
        <v>12504915.202299999</v>
      </c>
      <c r="X38" s="84">
        <v>12.291733640406607</v>
      </c>
      <c r="Y38" s="84">
        <v>3.8990883429378531</v>
      </c>
      <c r="Z38" s="84">
        <v>23.059000000000001</v>
      </c>
      <c r="AA38" s="84">
        <v>5.7771795342327703</v>
      </c>
      <c r="AB38" s="84">
        <v>66.989289999999997</v>
      </c>
      <c r="AC38" s="84">
        <v>5.8180899999999998</v>
      </c>
      <c r="AD38" s="83">
        <v>868</v>
      </c>
      <c r="AE38" s="83">
        <v>20</v>
      </c>
      <c r="AF38" s="85">
        <v>87</v>
      </c>
      <c r="AG38" s="84">
        <v>18.007999999999999</v>
      </c>
      <c r="AH38" s="84">
        <v>0.94565313332535783</v>
      </c>
      <c r="AI38" s="84">
        <v>0.93707943709258068</v>
      </c>
      <c r="AJ38" s="83">
        <v>0</v>
      </c>
      <c r="AK38" s="83">
        <v>0</v>
      </c>
      <c r="AL38" s="84">
        <v>0.40117596828543989</v>
      </c>
      <c r="AM38" s="84">
        <v>0.53344195999999999</v>
      </c>
      <c r="AN38" s="84">
        <v>6363.2729399999998</v>
      </c>
      <c r="AO38" s="84">
        <v>228.79</v>
      </c>
      <c r="AP38" s="84">
        <v>308.73</v>
      </c>
      <c r="AQ38" s="84">
        <v>7.9081372734609525</v>
      </c>
      <c r="AR38" s="84" t="s">
        <v>435</v>
      </c>
      <c r="AS38" s="85">
        <v>119</v>
      </c>
      <c r="AT38" s="85">
        <v>28.8</v>
      </c>
      <c r="AU38" s="83">
        <v>154</v>
      </c>
      <c r="AV38" s="85">
        <v>1.3</v>
      </c>
      <c r="AW38" s="84">
        <v>0.67</v>
      </c>
      <c r="AX38" s="84">
        <v>188.608</v>
      </c>
      <c r="AY38" s="83">
        <v>6222557</v>
      </c>
      <c r="AZ38" s="84">
        <v>0.7006806671961634</v>
      </c>
      <c r="BA38" s="84">
        <v>43.3</v>
      </c>
      <c r="BB38" s="83">
        <v>1887452</v>
      </c>
      <c r="BC38" s="83">
        <v>4227</v>
      </c>
      <c r="BD38" s="83">
        <v>460</v>
      </c>
      <c r="BE38" s="83">
        <v>169003</v>
      </c>
      <c r="BF38" s="83">
        <v>446817</v>
      </c>
      <c r="BG38" s="83">
        <v>6351</v>
      </c>
      <c r="BH38" s="83">
        <v>98</v>
      </c>
      <c r="BI38" s="85">
        <v>37.5</v>
      </c>
      <c r="BJ38" s="83" t="s">
        <v>435</v>
      </c>
      <c r="BK38" s="83">
        <v>87000</v>
      </c>
      <c r="BL38" s="84">
        <v>1.40184994861</v>
      </c>
      <c r="BM38" s="85">
        <v>20</v>
      </c>
      <c r="BN38" s="85">
        <v>22.31155</v>
      </c>
      <c r="BO38" s="84">
        <v>45.1237387603827</v>
      </c>
      <c r="BP38" s="85">
        <v>5</v>
      </c>
      <c r="BQ38" s="84">
        <v>2.3532116410000001</v>
      </c>
      <c r="BR38" s="84" t="s">
        <v>435</v>
      </c>
      <c r="BS38" s="84">
        <v>-1.5288466215133667</v>
      </c>
      <c r="BT38" s="83">
        <v>20</v>
      </c>
      <c r="BU38" s="85">
        <v>10.876416206359901</v>
      </c>
      <c r="BV38" s="84">
        <v>22.31155</v>
      </c>
      <c r="BW38" s="84">
        <v>6.4999981195150101</v>
      </c>
      <c r="BX38" s="84">
        <v>45.1237387603827</v>
      </c>
      <c r="BY38" s="83">
        <v>31000</v>
      </c>
      <c r="BZ38" s="85">
        <v>8.3424800000000001</v>
      </c>
      <c r="CA38" s="85">
        <v>38.700600000000001</v>
      </c>
      <c r="CB38" s="84">
        <v>0.47499999999999998</v>
      </c>
      <c r="CC38" s="83">
        <v>41</v>
      </c>
      <c r="CD38" s="83" t="s">
        <v>435</v>
      </c>
      <c r="CE38" s="83" t="s">
        <v>435</v>
      </c>
      <c r="CF38" s="84">
        <v>94.954780578613295</v>
      </c>
      <c r="CG38" s="84">
        <v>1140</v>
      </c>
      <c r="CH38" s="85">
        <v>29</v>
      </c>
      <c r="CI38" s="83">
        <v>730.24460756542555</v>
      </c>
      <c r="CJ38" s="83">
        <v>15946882</v>
      </c>
      <c r="CK38" s="83">
        <v>14012920</v>
      </c>
      <c r="CL38" s="83">
        <v>1259200</v>
      </c>
      <c r="CM38" s="83"/>
    </row>
    <row r="39" spans="1:91" x14ac:dyDescent="0.3">
      <c r="A39" s="100" t="s">
        <v>64</v>
      </c>
      <c r="B39" s="86" t="s">
        <v>63</v>
      </c>
      <c r="C39" s="83">
        <v>37295.065711789473</v>
      </c>
      <c r="D39" s="83">
        <v>36854.308565684209</v>
      </c>
      <c r="E39" s="83">
        <v>82456.862999999983</v>
      </c>
      <c r="F39" s="83">
        <v>1189.386</v>
      </c>
      <c r="G39" s="83">
        <v>0</v>
      </c>
      <c r="H39" s="83">
        <v>0</v>
      </c>
      <c r="I39" s="83">
        <v>0</v>
      </c>
      <c r="J39" s="83">
        <v>0</v>
      </c>
      <c r="K39" s="84">
        <v>2.9000000000000001E-2</v>
      </c>
      <c r="L39" s="84">
        <v>0</v>
      </c>
      <c r="M39" s="83" t="s">
        <v>435</v>
      </c>
      <c r="N39" s="83" t="s">
        <v>435</v>
      </c>
      <c r="O39" s="83" t="s">
        <v>435</v>
      </c>
      <c r="P39" s="83" t="s">
        <v>435</v>
      </c>
      <c r="Q39" s="83">
        <v>0</v>
      </c>
      <c r="R39" s="83">
        <v>0</v>
      </c>
      <c r="S39" s="83">
        <v>0</v>
      </c>
      <c r="T39" s="83">
        <v>0</v>
      </c>
      <c r="U39" s="83">
        <v>0</v>
      </c>
      <c r="V39" s="83">
        <v>563739.74293099996</v>
      </c>
      <c r="W39" s="83">
        <v>4122.7771797200003</v>
      </c>
      <c r="X39" s="84">
        <v>25.189446066651886</v>
      </c>
      <c r="Y39" s="84">
        <v>1.4755584468350913</v>
      </c>
      <c r="Z39" s="84">
        <v>87.563999999999993</v>
      </c>
      <c r="AA39" s="84" t="s">
        <v>435</v>
      </c>
      <c r="AB39" s="84">
        <v>0</v>
      </c>
      <c r="AC39" s="84" t="s">
        <v>435</v>
      </c>
      <c r="AD39" s="83">
        <v>1653</v>
      </c>
      <c r="AE39" s="83">
        <v>100</v>
      </c>
      <c r="AF39" s="85">
        <v>9</v>
      </c>
      <c r="AG39" s="84">
        <v>6.242</v>
      </c>
      <c r="AH39" s="84">
        <v>0.17259504893482885</v>
      </c>
      <c r="AI39" s="84">
        <v>0.11709042584774207</v>
      </c>
      <c r="AJ39" s="83">
        <v>0</v>
      </c>
      <c r="AK39" s="83">
        <v>0</v>
      </c>
      <c r="AL39" s="84">
        <v>0.84694798169419816</v>
      </c>
      <c r="AM39" s="84" t="s">
        <v>435</v>
      </c>
      <c r="AN39" s="84">
        <v>18.50675</v>
      </c>
      <c r="AO39" s="84">
        <v>47.79</v>
      </c>
      <c r="AP39" s="84">
        <v>0</v>
      </c>
      <c r="AQ39" s="84">
        <v>2.631949095628169E-2</v>
      </c>
      <c r="AR39" s="84">
        <v>2.2162519989337191E-2</v>
      </c>
      <c r="AS39" s="85">
        <v>7.2</v>
      </c>
      <c r="AT39" s="85">
        <v>0.5</v>
      </c>
      <c r="AU39" s="83">
        <v>17</v>
      </c>
      <c r="AV39" s="85">
        <v>0.5</v>
      </c>
      <c r="AW39" s="84">
        <v>0.62</v>
      </c>
      <c r="AX39" s="84" t="s">
        <v>435</v>
      </c>
      <c r="AY39" s="83">
        <v>15</v>
      </c>
      <c r="AZ39" s="84">
        <v>0.28785367480719526</v>
      </c>
      <c r="BA39" s="84">
        <v>46.6</v>
      </c>
      <c r="BB39" s="83">
        <v>14989</v>
      </c>
      <c r="BC39" s="83">
        <v>0</v>
      </c>
      <c r="BD39" s="83">
        <v>1392</v>
      </c>
      <c r="BE39" s="83">
        <v>0</v>
      </c>
      <c r="BF39" s="83">
        <v>14045</v>
      </c>
      <c r="BG39" s="83">
        <v>0</v>
      </c>
      <c r="BH39" s="83">
        <v>126</v>
      </c>
      <c r="BI39" s="85">
        <v>2.7</v>
      </c>
      <c r="BJ39" s="83">
        <v>19517185</v>
      </c>
      <c r="BK39" s="83">
        <v>6450000</v>
      </c>
      <c r="BL39" s="84">
        <v>8.0775284173700008</v>
      </c>
      <c r="BM39" s="85">
        <v>40</v>
      </c>
      <c r="BN39" s="85">
        <v>96.402280000000005</v>
      </c>
      <c r="BO39" s="84">
        <v>134.437321268012</v>
      </c>
      <c r="BP39" s="85">
        <v>82.327486933846401</v>
      </c>
      <c r="BQ39" s="84">
        <v>3.0351340769999999</v>
      </c>
      <c r="BR39" s="84">
        <v>3.7166666666666672</v>
      </c>
      <c r="BS39" s="84">
        <v>1.084033727645874</v>
      </c>
      <c r="BT39" s="83">
        <v>67</v>
      </c>
      <c r="BU39" s="85">
        <v>100</v>
      </c>
      <c r="BV39" s="84">
        <v>96.402280000000005</v>
      </c>
      <c r="BW39" s="84">
        <v>82.327486930000006</v>
      </c>
      <c r="BX39" s="84">
        <v>134.437321268012</v>
      </c>
      <c r="BY39" s="83">
        <v>150000</v>
      </c>
      <c r="BZ39" s="85">
        <v>100</v>
      </c>
      <c r="CA39" s="85">
        <v>99.832789999999989</v>
      </c>
      <c r="CB39" s="84">
        <v>10.8</v>
      </c>
      <c r="CC39" s="83">
        <v>93</v>
      </c>
      <c r="CD39" s="83">
        <v>90</v>
      </c>
      <c r="CE39" s="83">
        <v>93</v>
      </c>
      <c r="CF39" s="84">
        <v>2002.00842285156</v>
      </c>
      <c r="CG39" s="84">
        <v>13</v>
      </c>
      <c r="CH39" s="85">
        <v>74</v>
      </c>
      <c r="CI39" s="83">
        <v>15923.359061989322</v>
      </c>
      <c r="CJ39" s="83">
        <v>18952035</v>
      </c>
      <c r="CK39" s="83">
        <v>17946833</v>
      </c>
      <c r="CL39" s="83">
        <v>743532</v>
      </c>
      <c r="CM39" s="83"/>
    </row>
    <row r="40" spans="1:91" x14ac:dyDescent="0.3">
      <c r="A40" s="100" t="s">
        <v>375</v>
      </c>
      <c r="B40" s="86" t="s">
        <v>65</v>
      </c>
      <c r="C40" s="83">
        <v>849768.03284842102</v>
      </c>
      <c r="D40" s="83">
        <v>4068.1998032631577</v>
      </c>
      <c r="E40" s="83">
        <v>9235558.7504999992</v>
      </c>
      <c r="F40" s="83">
        <v>16377.686000000002</v>
      </c>
      <c r="G40" s="83">
        <v>10141603.364</v>
      </c>
      <c r="H40" s="83">
        <v>2977721.6014999999</v>
      </c>
      <c r="I40" s="83">
        <v>2163500.8710000003</v>
      </c>
      <c r="J40" s="83">
        <v>14400000</v>
      </c>
      <c r="K40" s="84">
        <v>0.94299999999999995</v>
      </c>
      <c r="L40" s="84">
        <v>0</v>
      </c>
      <c r="M40" s="83">
        <v>54959139.070699997</v>
      </c>
      <c r="N40" s="83" t="s">
        <v>435</v>
      </c>
      <c r="O40" s="83" t="s">
        <v>435</v>
      </c>
      <c r="P40" s="83" t="s">
        <v>435</v>
      </c>
      <c r="Q40" s="83">
        <v>502132273</v>
      </c>
      <c r="R40" s="83">
        <v>45806150</v>
      </c>
      <c r="S40" s="83">
        <v>17645807</v>
      </c>
      <c r="T40" s="83">
        <v>6562190</v>
      </c>
      <c r="U40" s="83">
        <v>185815062</v>
      </c>
      <c r="V40" s="83">
        <v>776591502.07700002</v>
      </c>
      <c r="W40" s="83">
        <v>345781873.16299999</v>
      </c>
      <c r="X40" s="84">
        <v>148.34883327066609</v>
      </c>
      <c r="Y40" s="84">
        <v>2.4916282014058759</v>
      </c>
      <c r="Z40" s="84">
        <v>59.152000000000001</v>
      </c>
      <c r="AA40" s="84" t="s">
        <v>435</v>
      </c>
      <c r="AB40" s="84">
        <v>0.22636000000000001</v>
      </c>
      <c r="AC40" s="84" t="s">
        <v>435</v>
      </c>
      <c r="AD40" s="83" t="s">
        <v>435</v>
      </c>
      <c r="AE40" s="83">
        <v>100</v>
      </c>
      <c r="AF40" s="85">
        <v>25.2</v>
      </c>
      <c r="AG40" s="84">
        <v>5.931</v>
      </c>
      <c r="AH40" s="84">
        <v>0.82266666850893544</v>
      </c>
      <c r="AI40" s="84">
        <v>0.70121353928982844</v>
      </c>
      <c r="AJ40" s="83">
        <v>0</v>
      </c>
      <c r="AK40" s="83">
        <v>0</v>
      </c>
      <c r="AL40" s="84">
        <v>0.75758742874882323</v>
      </c>
      <c r="AM40" s="84">
        <v>1.5957510000000001E-2</v>
      </c>
      <c r="AN40" s="84">
        <v>0.28050000000000003</v>
      </c>
      <c r="AO40" s="84">
        <v>-440.36</v>
      </c>
      <c r="AP40" s="84">
        <v>-380.92</v>
      </c>
      <c r="AQ40" s="84">
        <v>-5.4366597399585249E-3</v>
      </c>
      <c r="AR40" s="84">
        <v>0.17861062583943196</v>
      </c>
      <c r="AS40" s="85">
        <v>8.6</v>
      </c>
      <c r="AT40" s="85">
        <v>2.4</v>
      </c>
      <c r="AU40" s="83">
        <v>63</v>
      </c>
      <c r="AV40" s="85">
        <v>0.1</v>
      </c>
      <c r="AW40" s="84" t="s">
        <v>435</v>
      </c>
      <c r="AX40" s="84">
        <v>0</v>
      </c>
      <c r="AY40" s="83">
        <v>26376326</v>
      </c>
      <c r="AZ40" s="84">
        <v>0.16264248044280027</v>
      </c>
      <c r="BA40" s="84">
        <v>38.6</v>
      </c>
      <c r="BB40" s="83">
        <v>14890393</v>
      </c>
      <c r="BC40" s="83">
        <v>8338124</v>
      </c>
      <c r="BD40" s="83">
        <v>5343783</v>
      </c>
      <c r="BE40" s="83">
        <v>0</v>
      </c>
      <c r="BF40" s="83">
        <v>322359</v>
      </c>
      <c r="BG40" s="83">
        <v>0</v>
      </c>
      <c r="BH40" s="83">
        <v>132</v>
      </c>
      <c r="BI40" s="85">
        <v>8.5</v>
      </c>
      <c r="BJ40" s="83">
        <v>611439830</v>
      </c>
      <c r="BK40" s="83">
        <v>60740000</v>
      </c>
      <c r="BL40" s="84">
        <v>42.610964580000001</v>
      </c>
      <c r="BM40" s="85">
        <v>100</v>
      </c>
      <c r="BN40" s="85">
        <v>96.840890000000002</v>
      </c>
      <c r="BO40" s="84">
        <v>115.525812190767</v>
      </c>
      <c r="BP40" s="85">
        <v>54.3</v>
      </c>
      <c r="BQ40" s="84">
        <v>4.4652833940000001</v>
      </c>
      <c r="BR40" s="84">
        <v>4</v>
      </c>
      <c r="BS40" s="84">
        <v>0.47712838649749756</v>
      </c>
      <c r="BT40" s="83">
        <v>41</v>
      </c>
      <c r="BU40" s="85">
        <v>100</v>
      </c>
      <c r="BV40" s="84">
        <v>96.840890000000002</v>
      </c>
      <c r="BW40" s="84">
        <v>54.3</v>
      </c>
      <c r="BX40" s="84">
        <v>115.525812190767</v>
      </c>
      <c r="BY40" s="83">
        <v>1000000</v>
      </c>
      <c r="BZ40" s="85">
        <v>84.76079</v>
      </c>
      <c r="CA40" s="85">
        <v>92.846140000000005</v>
      </c>
      <c r="CB40" s="84">
        <v>17.855</v>
      </c>
      <c r="CC40" s="83">
        <v>99</v>
      </c>
      <c r="CD40" s="83">
        <v>99</v>
      </c>
      <c r="CE40" s="83" t="s">
        <v>435</v>
      </c>
      <c r="CF40" s="84">
        <v>761.48785400390602</v>
      </c>
      <c r="CG40" s="84">
        <v>29</v>
      </c>
      <c r="CH40" s="85">
        <v>94</v>
      </c>
      <c r="CI40" s="83">
        <v>9770.8470878331427</v>
      </c>
      <c r="CJ40" s="83">
        <v>1433783692</v>
      </c>
      <c r="CK40" s="83">
        <v>1376121789</v>
      </c>
      <c r="CL40" s="83">
        <v>9327489.9000000004</v>
      </c>
      <c r="CM40" s="83"/>
    </row>
    <row r="41" spans="1:91" x14ac:dyDescent="0.3">
      <c r="A41" s="100" t="s">
        <v>67</v>
      </c>
      <c r="B41" s="86" t="s">
        <v>66</v>
      </c>
      <c r="C41" s="83">
        <v>94515.14005431578</v>
      </c>
      <c r="D41" s="83">
        <v>37228.266338947367</v>
      </c>
      <c r="E41" s="83">
        <v>269719.66899999999</v>
      </c>
      <c r="F41" s="83">
        <v>513.178</v>
      </c>
      <c r="G41" s="83">
        <v>16475.826500000003</v>
      </c>
      <c r="H41" s="83">
        <v>84.069000000000003</v>
      </c>
      <c r="I41" s="83">
        <v>42889.378000000004</v>
      </c>
      <c r="J41" s="83">
        <v>2857</v>
      </c>
      <c r="K41" s="84">
        <v>5.7000000000000002E-2</v>
      </c>
      <c r="L41" s="84">
        <v>3.03030303030303E-2</v>
      </c>
      <c r="M41" s="83" t="s">
        <v>435</v>
      </c>
      <c r="N41" s="83" t="s">
        <v>435</v>
      </c>
      <c r="O41" s="83" t="s">
        <v>435</v>
      </c>
      <c r="P41" s="83" t="s">
        <v>435</v>
      </c>
      <c r="Q41" s="83">
        <v>16972971</v>
      </c>
      <c r="R41" s="83">
        <v>11036444</v>
      </c>
      <c r="S41" s="83">
        <v>11157643</v>
      </c>
      <c r="T41" s="83">
        <v>6947463</v>
      </c>
      <c r="U41" s="83">
        <v>29298543</v>
      </c>
      <c r="V41" s="83">
        <v>30178999.169500001</v>
      </c>
      <c r="W41" s="83">
        <v>34173839.933700003</v>
      </c>
      <c r="X41" s="84">
        <v>44.748702118071201</v>
      </c>
      <c r="Y41" s="84">
        <v>1.929120267862773</v>
      </c>
      <c r="Z41" s="84">
        <v>80.778000000000006</v>
      </c>
      <c r="AA41" s="84">
        <v>3.52685205109591</v>
      </c>
      <c r="AB41" s="84">
        <v>3.06637</v>
      </c>
      <c r="AC41" s="84">
        <v>65.385760000000005</v>
      </c>
      <c r="AD41" s="83">
        <v>37366</v>
      </c>
      <c r="AE41" s="83">
        <v>80</v>
      </c>
      <c r="AF41" s="85">
        <v>28.1</v>
      </c>
      <c r="AG41" s="84">
        <v>7.41</v>
      </c>
      <c r="AH41" s="84">
        <v>0.78817191687542676</v>
      </c>
      <c r="AI41" s="84">
        <v>0.36210558399230947</v>
      </c>
      <c r="AJ41" s="83">
        <v>0</v>
      </c>
      <c r="AK41" s="83">
        <v>4</v>
      </c>
      <c r="AL41" s="84">
        <v>0.76089493092664839</v>
      </c>
      <c r="AM41" s="84">
        <v>1.9657270000000001E-2</v>
      </c>
      <c r="AN41" s="84">
        <v>4661.0321599999997</v>
      </c>
      <c r="AO41" s="84">
        <v>738.56</v>
      </c>
      <c r="AP41" s="84">
        <v>1636.96</v>
      </c>
      <c r="AQ41" s="84">
        <v>0.55209061192328757</v>
      </c>
      <c r="AR41" s="84">
        <v>1.9224885338360931</v>
      </c>
      <c r="AS41" s="85">
        <v>14.2</v>
      </c>
      <c r="AT41" s="85">
        <v>3.4</v>
      </c>
      <c r="AU41" s="83">
        <v>33</v>
      </c>
      <c r="AV41" s="85">
        <v>0.4</v>
      </c>
      <c r="AW41" s="84" t="s">
        <v>435</v>
      </c>
      <c r="AX41" s="84">
        <v>7.3979999999999997</v>
      </c>
      <c r="AY41" s="83">
        <v>3391009</v>
      </c>
      <c r="AZ41" s="84">
        <v>0.41050226349077279</v>
      </c>
      <c r="BA41" s="84">
        <v>49.7</v>
      </c>
      <c r="BB41" s="83">
        <v>76725</v>
      </c>
      <c r="BC41" s="83">
        <v>60000</v>
      </c>
      <c r="BD41" s="83">
        <v>119536</v>
      </c>
      <c r="BE41" s="83">
        <v>5761000</v>
      </c>
      <c r="BF41" s="83">
        <v>3190</v>
      </c>
      <c r="BG41" s="83">
        <v>23897</v>
      </c>
      <c r="BH41" s="83">
        <v>132</v>
      </c>
      <c r="BI41" s="85">
        <v>4.8</v>
      </c>
      <c r="BJ41" s="83">
        <v>33704037</v>
      </c>
      <c r="BK41" s="83">
        <v>4113000</v>
      </c>
      <c r="BL41" s="84">
        <v>446.495637101</v>
      </c>
      <c r="BM41" s="85">
        <v>80</v>
      </c>
      <c r="BN41" s="85">
        <v>95.092510000000004</v>
      </c>
      <c r="BO41" s="84">
        <v>129.90860966123799</v>
      </c>
      <c r="BP41" s="85">
        <v>62.259880316284097</v>
      </c>
      <c r="BQ41" s="84">
        <v>1.7298330070000001</v>
      </c>
      <c r="BR41" s="84">
        <v>3.7833333333333328</v>
      </c>
      <c r="BS41" s="84">
        <v>-8.5226237773895264E-2</v>
      </c>
      <c r="BT41" s="83">
        <v>37</v>
      </c>
      <c r="BU41" s="85">
        <v>99.595237731933594</v>
      </c>
      <c r="BV41" s="84">
        <v>95.092510000000004</v>
      </c>
      <c r="BW41" s="84">
        <v>64.126376820445898</v>
      </c>
      <c r="BX41" s="84">
        <v>129.90860966123799</v>
      </c>
      <c r="BY41" s="83">
        <v>120000</v>
      </c>
      <c r="BZ41" s="85">
        <v>89.625360000000001</v>
      </c>
      <c r="CA41" s="85">
        <v>97.300110000000004</v>
      </c>
      <c r="CB41" s="84">
        <v>20.835000000000001</v>
      </c>
      <c r="CC41" s="83">
        <v>92</v>
      </c>
      <c r="CD41" s="83">
        <v>89</v>
      </c>
      <c r="CE41" s="83">
        <v>91</v>
      </c>
      <c r="CF41" s="84">
        <v>829.80291748046898</v>
      </c>
      <c r="CG41" s="84">
        <v>83</v>
      </c>
      <c r="CH41" s="85">
        <v>66</v>
      </c>
      <c r="CI41" s="83">
        <v>6651.2912926762056</v>
      </c>
      <c r="CJ41" s="83">
        <v>50339443</v>
      </c>
      <c r="CK41" s="83">
        <v>48192215</v>
      </c>
      <c r="CL41" s="83">
        <v>1109500</v>
      </c>
      <c r="CM41" s="83"/>
    </row>
    <row r="42" spans="1:91" x14ac:dyDescent="0.3">
      <c r="A42" s="100" t="s">
        <v>69</v>
      </c>
      <c r="B42" s="86" t="s">
        <v>68</v>
      </c>
      <c r="C42" s="83">
        <v>0</v>
      </c>
      <c r="D42" s="83">
        <v>0</v>
      </c>
      <c r="E42" s="83" t="s">
        <v>435</v>
      </c>
      <c r="F42" s="83">
        <v>2.6760000000000002</v>
      </c>
      <c r="G42" s="83">
        <v>7394.2060000000001</v>
      </c>
      <c r="H42" s="83">
        <v>894.40150000000006</v>
      </c>
      <c r="I42" s="83">
        <v>0</v>
      </c>
      <c r="J42" s="83">
        <v>0</v>
      </c>
      <c r="K42" s="84">
        <v>0</v>
      </c>
      <c r="L42" s="84">
        <v>6.0606060606060601E-2</v>
      </c>
      <c r="M42" s="83">
        <v>85795.367457600005</v>
      </c>
      <c r="N42" s="83">
        <v>0</v>
      </c>
      <c r="O42" s="83">
        <v>0</v>
      </c>
      <c r="P42" s="83">
        <v>17.147569656400002</v>
      </c>
      <c r="Q42" s="83">
        <v>0</v>
      </c>
      <c r="R42" s="83">
        <v>694512</v>
      </c>
      <c r="S42" s="83">
        <v>0</v>
      </c>
      <c r="T42" s="83">
        <v>694512</v>
      </c>
      <c r="U42" s="83">
        <v>525553</v>
      </c>
      <c r="V42" s="83">
        <v>539340.21427</v>
      </c>
      <c r="W42" s="83">
        <v>644380.23686299997</v>
      </c>
      <c r="X42" s="84">
        <v>447.24447754022663</v>
      </c>
      <c r="Y42" s="84">
        <v>2.8658559669185957</v>
      </c>
      <c r="Z42" s="84">
        <v>28.965</v>
      </c>
      <c r="AA42" s="84">
        <v>5.3716011092460096</v>
      </c>
      <c r="AB42" s="84">
        <v>0.59155000000000002</v>
      </c>
      <c r="AC42" s="84">
        <v>15.57353</v>
      </c>
      <c r="AD42" s="83">
        <v>29</v>
      </c>
      <c r="AE42" s="83">
        <v>20</v>
      </c>
      <c r="AF42" s="85">
        <v>69.599999999999994</v>
      </c>
      <c r="AG42" s="84">
        <v>14.396000000000001</v>
      </c>
      <c r="AH42" s="84">
        <v>5.4489429407845617E-2</v>
      </c>
      <c r="AI42" s="84">
        <v>1.0678871291667358E-2</v>
      </c>
      <c r="AJ42" s="83">
        <v>0</v>
      </c>
      <c r="AK42" s="83">
        <v>0</v>
      </c>
      <c r="AL42" s="84">
        <v>0.53782565616494327</v>
      </c>
      <c r="AM42" s="84">
        <v>0.18077140999999999</v>
      </c>
      <c r="AN42" s="84">
        <v>49.367510000000003</v>
      </c>
      <c r="AO42" s="84">
        <v>24.72</v>
      </c>
      <c r="AP42" s="84">
        <v>25.62</v>
      </c>
      <c r="AQ42" s="84">
        <v>7.3085822429116476</v>
      </c>
      <c r="AR42" s="84">
        <v>13.806227625696232</v>
      </c>
      <c r="AS42" s="85">
        <v>67.5</v>
      </c>
      <c r="AT42" s="85">
        <v>16.899999999999999</v>
      </c>
      <c r="AU42" s="83">
        <v>35</v>
      </c>
      <c r="AV42" s="85">
        <v>0.1</v>
      </c>
      <c r="AW42" s="84">
        <v>0.02</v>
      </c>
      <c r="AX42" s="84">
        <v>3.968</v>
      </c>
      <c r="AY42" s="83">
        <v>828148</v>
      </c>
      <c r="AZ42" s="84" t="s">
        <v>435</v>
      </c>
      <c r="BA42" s="84">
        <v>45.3</v>
      </c>
      <c r="BB42" s="83">
        <v>0</v>
      </c>
      <c r="BC42" s="83">
        <v>0</v>
      </c>
      <c r="BD42" s="83">
        <v>345311</v>
      </c>
      <c r="BE42" s="83">
        <v>0</v>
      </c>
      <c r="BF42" s="83">
        <v>0</v>
      </c>
      <c r="BG42" s="83">
        <v>0</v>
      </c>
      <c r="BH42" s="83">
        <v>105</v>
      </c>
      <c r="BI42" s="85">
        <v>30.9</v>
      </c>
      <c r="BJ42" s="83" t="s">
        <v>435</v>
      </c>
      <c r="BK42" s="83">
        <v>28000</v>
      </c>
      <c r="BL42" s="84">
        <v>2.55511811024</v>
      </c>
      <c r="BM42" s="85">
        <v>0</v>
      </c>
      <c r="BN42" s="85">
        <v>58.817019999999999</v>
      </c>
      <c r="BO42" s="84">
        <v>59.9411045244509</v>
      </c>
      <c r="BP42" s="85">
        <v>7.9383227708030004</v>
      </c>
      <c r="BQ42" s="84" t="s">
        <v>435</v>
      </c>
      <c r="BR42" s="84">
        <v>1.9</v>
      </c>
      <c r="BS42" s="84">
        <v>-1.6391341686248779</v>
      </c>
      <c r="BT42" s="83">
        <v>25</v>
      </c>
      <c r="BU42" s="85">
        <v>79.931289672851605</v>
      </c>
      <c r="BV42" s="84">
        <v>58.817019999999999</v>
      </c>
      <c r="BW42" s="84">
        <v>8.4781702954212399</v>
      </c>
      <c r="BX42" s="84">
        <v>59.9411045244509</v>
      </c>
      <c r="BY42" s="83">
        <v>690</v>
      </c>
      <c r="BZ42" s="85">
        <v>35.856619999999999</v>
      </c>
      <c r="CA42" s="85">
        <v>80.167519999999996</v>
      </c>
      <c r="CB42" s="84">
        <v>1.6989999999999998</v>
      </c>
      <c r="CC42" s="83">
        <v>91</v>
      </c>
      <c r="CD42" s="83" t="s">
        <v>435</v>
      </c>
      <c r="CE42" s="83" t="s">
        <v>435</v>
      </c>
      <c r="CF42" s="84">
        <v>115.84633636474599</v>
      </c>
      <c r="CG42" s="84">
        <v>273</v>
      </c>
      <c r="CH42" s="85">
        <v>19</v>
      </c>
      <c r="CI42" s="83">
        <v>1445.4508086999781</v>
      </c>
      <c r="CJ42" s="83">
        <v>850891</v>
      </c>
      <c r="CK42" s="83">
        <v>788474</v>
      </c>
      <c r="CL42" s="83">
        <v>1861</v>
      </c>
      <c r="CM42" s="83"/>
    </row>
    <row r="43" spans="1:91" x14ac:dyDescent="0.3">
      <c r="A43" s="100" t="s">
        <v>373</v>
      </c>
      <c r="B43" s="86" t="s">
        <v>71</v>
      </c>
      <c r="C43" s="83">
        <v>0</v>
      </c>
      <c r="D43" s="83">
        <v>0</v>
      </c>
      <c r="E43" s="83">
        <v>66628.386499999993</v>
      </c>
      <c r="F43" s="83">
        <v>0</v>
      </c>
      <c r="G43" s="83">
        <v>0</v>
      </c>
      <c r="H43" s="83">
        <v>0</v>
      </c>
      <c r="I43" s="83">
        <v>0</v>
      </c>
      <c r="J43" s="83">
        <v>0</v>
      </c>
      <c r="K43" s="84">
        <v>0</v>
      </c>
      <c r="L43" s="84">
        <v>3.03030303030303E-2</v>
      </c>
      <c r="M43" s="83">
        <v>2402587.9522099998</v>
      </c>
      <c r="N43" s="83">
        <v>408637.90732900001</v>
      </c>
      <c r="O43" s="83">
        <v>2975.27216911</v>
      </c>
      <c r="P43" s="83">
        <v>305020.77513899998</v>
      </c>
      <c r="Q43" s="83">
        <v>4624994</v>
      </c>
      <c r="R43" s="83">
        <v>0</v>
      </c>
      <c r="S43" s="83">
        <v>0</v>
      </c>
      <c r="T43" s="83">
        <v>4624994</v>
      </c>
      <c r="U43" s="83">
        <v>3975722</v>
      </c>
      <c r="V43" s="83">
        <v>4498095.9804199999</v>
      </c>
      <c r="W43" s="83">
        <v>4562770.98649</v>
      </c>
      <c r="X43" s="84">
        <v>15.35684626647145</v>
      </c>
      <c r="Y43" s="84">
        <v>3.2670044139016841</v>
      </c>
      <c r="Z43" s="84">
        <v>66.915999999999997</v>
      </c>
      <c r="AA43" s="84">
        <v>4.3074023816909</v>
      </c>
      <c r="AB43" s="84">
        <v>8.7450899999999994</v>
      </c>
      <c r="AC43" s="84">
        <v>47.96367</v>
      </c>
      <c r="AD43" s="83">
        <v>304</v>
      </c>
      <c r="AE43" s="83">
        <v>40</v>
      </c>
      <c r="AF43" s="85">
        <v>48</v>
      </c>
      <c r="AG43" s="84">
        <v>15.109</v>
      </c>
      <c r="AH43" s="84">
        <v>0.4406138190435514</v>
      </c>
      <c r="AI43" s="84">
        <v>0.11587644323156034</v>
      </c>
      <c r="AJ43" s="83">
        <v>0</v>
      </c>
      <c r="AK43" s="83">
        <v>0</v>
      </c>
      <c r="AL43" s="84">
        <v>0.60849959993428904</v>
      </c>
      <c r="AM43" s="84">
        <v>0.11167630000000001</v>
      </c>
      <c r="AN43" s="84">
        <v>426.42106000000001</v>
      </c>
      <c r="AO43" s="84">
        <v>39.159999999999997</v>
      </c>
      <c r="AP43" s="84">
        <v>71.599999999999994</v>
      </c>
      <c r="AQ43" s="84">
        <v>1.4349574347879295</v>
      </c>
      <c r="AR43" s="84">
        <v>8.5269076792358275E-2</v>
      </c>
      <c r="AS43" s="85">
        <v>50.1</v>
      </c>
      <c r="AT43" s="85">
        <v>12.3</v>
      </c>
      <c r="AU43" s="83">
        <v>376</v>
      </c>
      <c r="AV43" s="85">
        <v>3.1</v>
      </c>
      <c r="AW43" s="84">
        <v>2.5</v>
      </c>
      <c r="AX43" s="84">
        <v>197.63499999999999</v>
      </c>
      <c r="AY43" s="83">
        <v>1784187</v>
      </c>
      <c r="AZ43" s="84">
        <v>0.57901026192942318</v>
      </c>
      <c r="BA43" s="84">
        <v>48.9</v>
      </c>
      <c r="BB43" s="83">
        <v>0</v>
      </c>
      <c r="BC43" s="83">
        <v>0</v>
      </c>
      <c r="BD43" s="83">
        <v>196246</v>
      </c>
      <c r="BE43" s="83">
        <v>107000</v>
      </c>
      <c r="BF43" s="83">
        <v>53605</v>
      </c>
      <c r="BG43" s="83">
        <v>2</v>
      </c>
      <c r="BH43" s="83">
        <v>91</v>
      </c>
      <c r="BI43" s="85">
        <v>40.299999999999997</v>
      </c>
      <c r="BJ43" s="83">
        <v>333899</v>
      </c>
      <c r="BK43" s="83">
        <v>206000</v>
      </c>
      <c r="BL43" s="84">
        <v>41.324356672699999</v>
      </c>
      <c r="BM43" s="85">
        <v>40</v>
      </c>
      <c r="BN43" s="85">
        <v>80.298760000000001</v>
      </c>
      <c r="BO43" s="84">
        <v>95.3405363744168</v>
      </c>
      <c r="BP43" s="85">
        <v>8.1219493234659996</v>
      </c>
      <c r="BQ43" s="84" t="s">
        <v>435</v>
      </c>
      <c r="BR43" s="84" t="s">
        <v>435</v>
      </c>
      <c r="BS43" s="84">
        <v>-1.217235803604126</v>
      </c>
      <c r="BT43" s="83">
        <v>19</v>
      </c>
      <c r="BU43" s="85">
        <v>66.214851379394503</v>
      </c>
      <c r="BV43" s="84">
        <v>80.298760000000001</v>
      </c>
      <c r="BW43" s="84">
        <v>8.65</v>
      </c>
      <c r="BX43" s="84">
        <v>95.3405363744168</v>
      </c>
      <c r="BY43" s="83">
        <v>5900</v>
      </c>
      <c r="BZ43" s="85">
        <v>20.172879999999999</v>
      </c>
      <c r="CA43" s="85">
        <v>73.217759999999998</v>
      </c>
      <c r="CB43" s="84">
        <v>1.159</v>
      </c>
      <c r="CC43" s="83">
        <v>69</v>
      </c>
      <c r="CD43" s="83" t="s">
        <v>435</v>
      </c>
      <c r="CE43" s="83">
        <v>66</v>
      </c>
      <c r="CF43" s="84">
        <v>263.289794921875</v>
      </c>
      <c r="CG43" s="84">
        <v>378</v>
      </c>
      <c r="CH43" s="85">
        <v>47</v>
      </c>
      <c r="CI43" s="83">
        <v>2147.769461045938</v>
      </c>
      <c r="CJ43" s="83">
        <v>5380504</v>
      </c>
      <c r="CK43" s="83">
        <v>4641885</v>
      </c>
      <c r="CL43" s="83">
        <v>341500</v>
      </c>
      <c r="CM43" s="83"/>
    </row>
    <row r="44" spans="1:91" x14ac:dyDescent="0.3">
      <c r="A44" s="100" t="s">
        <v>744</v>
      </c>
      <c r="B44" s="86" t="s">
        <v>70</v>
      </c>
      <c r="C44" s="83">
        <v>47142.314815368423</v>
      </c>
      <c r="D44" s="83">
        <v>0</v>
      </c>
      <c r="E44" s="83">
        <v>490721.90500000003</v>
      </c>
      <c r="F44" s="83">
        <v>0</v>
      </c>
      <c r="G44" s="83">
        <v>0</v>
      </c>
      <c r="H44" s="83">
        <v>0</v>
      </c>
      <c r="I44" s="83">
        <v>0</v>
      </c>
      <c r="J44" s="83">
        <v>8571</v>
      </c>
      <c r="K44" s="84">
        <v>2.9000000000000001E-2</v>
      </c>
      <c r="L44" s="84">
        <v>3.03030303030303E-2</v>
      </c>
      <c r="M44" s="83">
        <v>35327606.789499998</v>
      </c>
      <c r="N44" s="83">
        <v>18610199.324299999</v>
      </c>
      <c r="O44" s="83">
        <v>0</v>
      </c>
      <c r="P44" s="83">
        <v>20083968.009100001</v>
      </c>
      <c r="Q44" s="83">
        <v>75105950</v>
      </c>
      <c r="R44" s="83">
        <v>679080</v>
      </c>
      <c r="S44" s="83">
        <v>6147</v>
      </c>
      <c r="T44" s="83">
        <v>74192667</v>
      </c>
      <c r="U44" s="83">
        <v>64801775</v>
      </c>
      <c r="V44" s="83">
        <v>66393004.956500001</v>
      </c>
      <c r="W44" s="83">
        <v>69745335.623999998</v>
      </c>
      <c r="X44" s="84">
        <v>37.082592355704548</v>
      </c>
      <c r="Y44" s="84">
        <v>4.5398245224454339</v>
      </c>
      <c r="Z44" s="84">
        <v>44.46</v>
      </c>
      <c r="AA44" s="84">
        <v>5.3020675050332002</v>
      </c>
      <c r="AB44" s="84">
        <v>12.052680000000001</v>
      </c>
      <c r="AC44" s="84">
        <v>4.4715999999999996</v>
      </c>
      <c r="AD44" s="83">
        <v>3939</v>
      </c>
      <c r="AE44" s="83">
        <v>20</v>
      </c>
      <c r="AF44" s="85">
        <v>79.099999999999994</v>
      </c>
      <c r="AG44" s="84">
        <v>17.861999999999998</v>
      </c>
      <c r="AH44" s="84">
        <v>0.96560155940083303</v>
      </c>
      <c r="AI44" s="84">
        <v>0.883948886146394</v>
      </c>
      <c r="AJ44" s="83">
        <v>0</v>
      </c>
      <c r="AK44" s="83">
        <v>5</v>
      </c>
      <c r="AL44" s="84">
        <v>0.45873007073552818</v>
      </c>
      <c r="AM44" s="84">
        <v>0.38901683999999997</v>
      </c>
      <c r="AN44" s="84">
        <v>0</v>
      </c>
      <c r="AO44" s="84">
        <v>1190.1500000000001</v>
      </c>
      <c r="AP44" s="84">
        <v>1363.76</v>
      </c>
      <c r="AQ44" s="84">
        <v>5.509979408236636</v>
      </c>
      <c r="AR44" s="84">
        <v>3.8594141416279761</v>
      </c>
      <c r="AS44" s="85">
        <v>88.1</v>
      </c>
      <c r="AT44" s="85">
        <v>23.4</v>
      </c>
      <c r="AU44" s="83">
        <v>322</v>
      </c>
      <c r="AV44" s="85">
        <v>0.7</v>
      </c>
      <c r="AW44" s="84">
        <v>0.25</v>
      </c>
      <c r="AX44" s="84">
        <v>307.62099999999998</v>
      </c>
      <c r="AY44" s="83">
        <v>55563633</v>
      </c>
      <c r="AZ44" s="84">
        <v>0.65473159424704463</v>
      </c>
      <c r="BA44" s="84">
        <v>42.1</v>
      </c>
      <c r="BB44" s="83">
        <v>1532</v>
      </c>
      <c r="BC44" s="83">
        <v>18259</v>
      </c>
      <c r="BD44" s="83">
        <v>802344</v>
      </c>
      <c r="BE44" s="83">
        <v>3081000</v>
      </c>
      <c r="BF44" s="83">
        <v>531258</v>
      </c>
      <c r="BG44" s="83">
        <v>6628</v>
      </c>
      <c r="BH44" s="83">
        <v>87</v>
      </c>
      <c r="BI44" s="85">
        <v>59.6</v>
      </c>
      <c r="BJ44" s="83">
        <v>932043.43852210802</v>
      </c>
      <c r="BK44" s="83" t="s">
        <v>435</v>
      </c>
      <c r="BL44" s="84">
        <v>4.7012666628200002</v>
      </c>
      <c r="BM44" s="85">
        <v>0</v>
      </c>
      <c r="BN44" s="85">
        <v>77.042680000000004</v>
      </c>
      <c r="BO44" s="84">
        <v>43.3822150190136</v>
      </c>
      <c r="BP44" s="85">
        <v>6.2099740603011897</v>
      </c>
      <c r="BQ44" s="84">
        <v>2.3798084259999999</v>
      </c>
      <c r="BR44" s="84">
        <v>2</v>
      </c>
      <c r="BS44" s="84">
        <v>-1.554787278175354</v>
      </c>
      <c r="BT44" s="83">
        <v>18</v>
      </c>
      <c r="BU44" s="85">
        <v>19.093631744384801</v>
      </c>
      <c r="BV44" s="84">
        <v>77.042680000000004</v>
      </c>
      <c r="BW44" s="84">
        <v>8.6199049156935494</v>
      </c>
      <c r="BX44" s="84">
        <v>43.3822150190136</v>
      </c>
      <c r="BY44" s="83">
        <v>180000</v>
      </c>
      <c r="BZ44" s="85">
        <v>20.45598</v>
      </c>
      <c r="CA44" s="85">
        <v>43.243319999999997</v>
      </c>
      <c r="CB44" s="84">
        <v>0.89999999999999991</v>
      </c>
      <c r="CC44" s="83">
        <v>81</v>
      </c>
      <c r="CD44" s="83" t="s">
        <v>435</v>
      </c>
      <c r="CE44" s="83">
        <v>79</v>
      </c>
      <c r="CF44" s="84">
        <v>34.488208770752003</v>
      </c>
      <c r="CG44" s="84">
        <v>473</v>
      </c>
      <c r="CH44" s="85">
        <v>34</v>
      </c>
      <c r="CI44" s="83">
        <v>561.77718239064689</v>
      </c>
      <c r="CJ44" s="83">
        <v>86790568</v>
      </c>
      <c r="CK44" s="83">
        <v>77236049</v>
      </c>
      <c r="CL44" s="83">
        <v>2267050</v>
      </c>
      <c r="CM44" s="83"/>
    </row>
    <row r="45" spans="1:91" x14ac:dyDescent="0.3">
      <c r="A45" s="100" t="s">
        <v>73</v>
      </c>
      <c r="B45" s="86" t="s">
        <v>72</v>
      </c>
      <c r="C45" s="83">
        <v>10101.724945094737</v>
      </c>
      <c r="D45" s="83">
        <v>10091.2301064</v>
      </c>
      <c r="E45" s="83">
        <v>8892.3460000000014</v>
      </c>
      <c r="F45" s="83">
        <v>298.62599999999998</v>
      </c>
      <c r="G45" s="83">
        <v>2287.7869999999998</v>
      </c>
      <c r="H45" s="83">
        <v>0</v>
      </c>
      <c r="I45" s="83">
        <v>1777.7860000000001</v>
      </c>
      <c r="J45" s="83">
        <v>0</v>
      </c>
      <c r="K45" s="84">
        <v>0.114</v>
      </c>
      <c r="L45" s="84">
        <v>0</v>
      </c>
      <c r="M45" s="83" t="s">
        <v>435</v>
      </c>
      <c r="N45" s="83" t="s">
        <v>435</v>
      </c>
      <c r="O45" s="83" t="s">
        <v>435</v>
      </c>
      <c r="P45" s="83" t="s">
        <v>435</v>
      </c>
      <c r="Q45" s="83">
        <v>960518</v>
      </c>
      <c r="R45" s="83">
        <v>119999</v>
      </c>
      <c r="S45" s="83">
        <v>6</v>
      </c>
      <c r="T45" s="83">
        <v>10</v>
      </c>
      <c r="U45" s="83">
        <v>3458170</v>
      </c>
      <c r="V45" s="83">
        <v>1369046.84454</v>
      </c>
      <c r="W45" s="83">
        <v>4248142.0785299996</v>
      </c>
      <c r="X45" s="84">
        <v>97.913063063063063</v>
      </c>
      <c r="Y45" s="84">
        <v>1.9827414849553664</v>
      </c>
      <c r="Z45" s="84">
        <v>79.34</v>
      </c>
      <c r="AA45" s="84">
        <v>3.46142664480857</v>
      </c>
      <c r="AB45" s="84">
        <v>0.20355000000000001</v>
      </c>
      <c r="AC45" s="84">
        <v>83.841040000000007</v>
      </c>
      <c r="AD45" s="83">
        <v>1527</v>
      </c>
      <c r="AE45" s="83">
        <v>80</v>
      </c>
      <c r="AF45" s="85">
        <v>3.9</v>
      </c>
      <c r="AG45" s="84">
        <v>6.9569999999999999</v>
      </c>
      <c r="AH45" s="84">
        <v>1.3906952491151524E-2</v>
      </c>
      <c r="AI45" s="84">
        <v>8.9325052050018665E-3</v>
      </c>
      <c r="AJ45" s="83">
        <v>0</v>
      </c>
      <c r="AK45" s="83">
        <v>0</v>
      </c>
      <c r="AL45" s="84">
        <v>0.79351994637866763</v>
      </c>
      <c r="AM45" s="84" t="s">
        <v>435</v>
      </c>
      <c r="AN45" s="84">
        <v>111.95994</v>
      </c>
      <c r="AO45" s="84">
        <v>60.07</v>
      </c>
      <c r="AP45" s="84">
        <v>54.89</v>
      </c>
      <c r="AQ45" s="84">
        <v>0.16574860913931402</v>
      </c>
      <c r="AR45" s="84">
        <v>0.88725880860868056</v>
      </c>
      <c r="AS45" s="85">
        <v>8.8000000000000007</v>
      </c>
      <c r="AT45" s="85">
        <v>1.1000000000000001</v>
      </c>
      <c r="AU45" s="83">
        <v>9.6999998092651403</v>
      </c>
      <c r="AV45" s="85">
        <v>0.4</v>
      </c>
      <c r="AW45" s="84">
        <v>0.4</v>
      </c>
      <c r="AX45" s="84">
        <v>7.0000000000000001E-3</v>
      </c>
      <c r="AY45" s="83">
        <v>7794</v>
      </c>
      <c r="AZ45" s="84">
        <v>0.28514079649704971</v>
      </c>
      <c r="BA45" s="84">
        <v>48.3</v>
      </c>
      <c r="BB45" s="83">
        <v>11500</v>
      </c>
      <c r="BC45" s="83">
        <v>125190</v>
      </c>
      <c r="BD45" s="83">
        <v>4852</v>
      </c>
      <c r="BE45" s="83">
        <v>0</v>
      </c>
      <c r="BF45" s="83">
        <v>37165</v>
      </c>
      <c r="BG45" s="83">
        <v>0</v>
      </c>
      <c r="BH45" s="83">
        <v>119</v>
      </c>
      <c r="BI45" s="85">
        <v>4.8</v>
      </c>
      <c r="BJ45" s="83">
        <v>1948546</v>
      </c>
      <c r="BK45" s="83">
        <v>2960000</v>
      </c>
      <c r="BL45" s="84">
        <v>11.8254558988</v>
      </c>
      <c r="BM45" s="85">
        <v>60</v>
      </c>
      <c r="BN45" s="85">
        <v>97.863789999999995</v>
      </c>
      <c r="BO45" s="84">
        <v>169.93069825206501</v>
      </c>
      <c r="BP45" s="85">
        <v>71.581664619502206</v>
      </c>
      <c r="BQ45" s="84">
        <v>3.2028977869999999</v>
      </c>
      <c r="BR45" s="84">
        <v>4.4166666666666661</v>
      </c>
      <c r="BS45" s="84">
        <v>0.37818676233291626</v>
      </c>
      <c r="BT45" s="83">
        <v>56</v>
      </c>
      <c r="BU45" s="85">
        <v>99.599998474121094</v>
      </c>
      <c r="BV45" s="84">
        <v>97.863789999999995</v>
      </c>
      <c r="BW45" s="84">
        <v>74.086802225515896</v>
      </c>
      <c r="BX45" s="84">
        <v>169.93069825206501</v>
      </c>
      <c r="BY45" s="83">
        <v>23000</v>
      </c>
      <c r="BZ45" s="85">
        <v>97.818359999999998</v>
      </c>
      <c r="CA45" s="85">
        <v>99.701520000000002</v>
      </c>
      <c r="CB45" s="84">
        <v>11.497</v>
      </c>
      <c r="CC45" s="83">
        <v>96</v>
      </c>
      <c r="CD45" s="83">
        <v>93</v>
      </c>
      <c r="CE45" s="83">
        <v>96</v>
      </c>
      <c r="CF45" s="84">
        <v>1248.54797363281</v>
      </c>
      <c r="CG45" s="84">
        <v>27</v>
      </c>
      <c r="CH45" s="85">
        <v>70</v>
      </c>
      <c r="CI45" s="83">
        <v>12026.547533733288</v>
      </c>
      <c r="CJ45" s="83">
        <v>5047561</v>
      </c>
      <c r="CK45" s="83">
        <v>4810126</v>
      </c>
      <c r="CL45" s="83">
        <v>51060</v>
      </c>
      <c r="CM45" s="83"/>
    </row>
    <row r="46" spans="1:91" x14ac:dyDescent="0.3">
      <c r="A46" s="100" t="s">
        <v>370</v>
      </c>
      <c r="B46" s="86" t="s">
        <v>74</v>
      </c>
      <c r="C46" s="83">
        <v>0</v>
      </c>
      <c r="D46" s="83">
        <v>0</v>
      </c>
      <c r="E46" s="83">
        <v>96135.651499999993</v>
      </c>
      <c r="F46" s="83">
        <v>6.5460000000000003</v>
      </c>
      <c r="G46" s="83">
        <v>0</v>
      </c>
      <c r="H46" s="83">
        <v>0</v>
      </c>
      <c r="I46" s="83">
        <v>0</v>
      </c>
      <c r="J46" s="83">
        <v>0</v>
      </c>
      <c r="K46" s="84">
        <v>0</v>
      </c>
      <c r="L46" s="84">
        <v>6.0606060606060601E-2</v>
      </c>
      <c r="M46" s="83">
        <v>7012793.3709800001</v>
      </c>
      <c r="N46" s="83">
        <v>567178.65007500001</v>
      </c>
      <c r="O46" s="83">
        <v>12897501.2136</v>
      </c>
      <c r="P46" s="83">
        <v>237286.706191</v>
      </c>
      <c r="Q46" s="83">
        <v>22677081</v>
      </c>
      <c r="R46" s="83">
        <v>0</v>
      </c>
      <c r="S46" s="83">
        <v>124</v>
      </c>
      <c r="T46" s="83">
        <v>22676957</v>
      </c>
      <c r="U46" s="83">
        <v>19797176</v>
      </c>
      <c r="V46" s="83">
        <v>20368541.144099999</v>
      </c>
      <c r="W46" s="83">
        <v>22595677.663199998</v>
      </c>
      <c r="X46" s="84">
        <v>78.834053459119502</v>
      </c>
      <c r="Y46" s="84">
        <v>3.4484617372077828</v>
      </c>
      <c r="Z46" s="84">
        <v>50.779000000000003</v>
      </c>
      <c r="AA46" s="84">
        <v>5.0900631110499699</v>
      </c>
      <c r="AB46" s="84">
        <v>25.737220000000001</v>
      </c>
      <c r="AC46" s="84">
        <v>19.3508</v>
      </c>
      <c r="AD46" s="83">
        <v>897</v>
      </c>
      <c r="AE46" s="83">
        <v>20</v>
      </c>
      <c r="AF46" s="85">
        <v>59.2</v>
      </c>
      <c r="AG46" s="84">
        <v>15.75</v>
      </c>
      <c r="AH46" s="84">
        <v>0.89289774524152854</v>
      </c>
      <c r="AI46" s="84">
        <v>0.55778244197192628</v>
      </c>
      <c r="AJ46" s="83">
        <v>0</v>
      </c>
      <c r="AK46" s="83">
        <v>0</v>
      </c>
      <c r="AL46" s="84">
        <v>0.51574712840389214</v>
      </c>
      <c r="AM46" s="84">
        <v>0.235871</v>
      </c>
      <c r="AN46" s="84">
        <v>26.33616</v>
      </c>
      <c r="AO46" s="84">
        <v>289.52</v>
      </c>
      <c r="AP46" s="84">
        <v>508.67</v>
      </c>
      <c r="AQ46" s="84">
        <v>2.3208667548309245</v>
      </c>
      <c r="AR46" s="84">
        <v>0.75637091238673215</v>
      </c>
      <c r="AS46" s="85">
        <v>80.900000000000006</v>
      </c>
      <c r="AT46" s="85">
        <v>12.8</v>
      </c>
      <c r="AU46" s="83">
        <v>148</v>
      </c>
      <c r="AV46" s="85">
        <v>2.7</v>
      </c>
      <c r="AW46" s="84">
        <v>1.93</v>
      </c>
      <c r="AX46" s="84">
        <v>138.857</v>
      </c>
      <c r="AY46" s="83">
        <v>20479536</v>
      </c>
      <c r="AZ46" s="84">
        <v>0.65704813982203714</v>
      </c>
      <c r="BA46" s="84">
        <v>41.5</v>
      </c>
      <c r="BB46" s="83">
        <v>846</v>
      </c>
      <c r="BC46" s="83">
        <v>25000</v>
      </c>
      <c r="BD46" s="83">
        <v>0</v>
      </c>
      <c r="BE46" s="83">
        <v>302000</v>
      </c>
      <c r="BF46" s="83">
        <v>2027</v>
      </c>
      <c r="BG46" s="83">
        <v>2839</v>
      </c>
      <c r="BH46" s="83">
        <v>123</v>
      </c>
      <c r="BI46" s="85">
        <v>19</v>
      </c>
      <c r="BJ46" s="83">
        <v>779482</v>
      </c>
      <c r="BK46" s="83">
        <v>1800000</v>
      </c>
      <c r="BL46" s="84">
        <v>1.3653267705800001</v>
      </c>
      <c r="BM46" s="85">
        <v>40</v>
      </c>
      <c r="BN46" s="85">
        <v>47.165349999999997</v>
      </c>
      <c r="BO46" s="84">
        <v>134.85795136109101</v>
      </c>
      <c r="BP46" s="85">
        <v>43.839920851487598</v>
      </c>
      <c r="BQ46" s="84">
        <v>3.571812451</v>
      </c>
      <c r="BR46" s="84">
        <v>1.8666666666666665</v>
      </c>
      <c r="BS46" s="84">
        <v>-0.5705186128616333</v>
      </c>
      <c r="BT46" s="83">
        <v>35</v>
      </c>
      <c r="BU46" s="85">
        <v>65.635757446289105</v>
      </c>
      <c r="BV46" s="84">
        <v>47.165349999999997</v>
      </c>
      <c r="BW46" s="84">
        <v>46.823727082628302</v>
      </c>
      <c r="BX46" s="84">
        <v>134.85795136109101</v>
      </c>
      <c r="BY46" s="83">
        <v>32000</v>
      </c>
      <c r="BZ46" s="85">
        <v>32.134909999999998</v>
      </c>
      <c r="CA46" s="85">
        <v>72.868940000000009</v>
      </c>
      <c r="CB46" s="84">
        <v>2.3260000000000001</v>
      </c>
      <c r="CC46" s="83">
        <v>84</v>
      </c>
      <c r="CD46" s="83" t="s">
        <v>435</v>
      </c>
      <c r="CE46" s="83">
        <v>99</v>
      </c>
      <c r="CF46" s="84">
        <v>162.64495849609401</v>
      </c>
      <c r="CG46" s="84">
        <v>617</v>
      </c>
      <c r="CH46" s="85">
        <v>44</v>
      </c>
      <c r="CI46" s="83">
        <v>1715.5312381701324</v>
      </c>
      <c r="CJ46" s="83">
        <v>25716554</v>
      </c>
      <c r="CK46" s="83">
        <v>22700258</v>
      </c>
      <c r="CL46" s="83">
        <v>318000</v>
      </c>
      <c r="CM46" s="83"/>
    </row>
    <row r="47" spans="1:91" x14ac:dyDescent="0.3">
      <c r="A47" s="100" t="s">
        <v>76</v>
      </c>
      <c r="B47" s="86" t="s">
        <v>75</v>
      </c>
      <c r="C47" s="83">
        <v>8132.2680231157892</v>
      </c>
      <c r="D47" s="83">
        <v>0</v>
      </c>
      <c r="E47" s="83">
        <v>41053.731000000007</v>
      </c>
      <c r="F47" s="83">
        <v>90.634</v>
      </c>
      <c r="G47" s="83">
        <v>0</v>
      </c>
      <c r="H47" s="83">
        <v>0</v>
      </c>
      <c r="I47" s="83">
        <v>0</v>
      </c>
      <c r="J47" s="83">
        <v>0</v>
      </c>
      <c r="K47" s="84">
        <v>2.9000000000000001E-2</v>
      </c>
      <c r="L47" s="84">
        <v>0.18181818181818199</v>
      </c>
      <c r="M47" s="83">
        <v>10121.581316199999</v>
      </c>
      <c r="N47" s="83" t="s">
        <v>435</v>
      </c>
      <c r="O47" s="83" t="s">
        <v>435</v>
      </c>
      <c r="P47" s="83" t="s">
        <v>435</v>
      </c>
      <c r="Q47" s="83">
        <v>0</v>
      </c>
      <c r="R47" s="83">
        <v>0</v>
      </c>
      <c r="S47" s="83">
        <v>0</v>
      </c>
      <c r="T47" s="83">
        <v>0</v>
      </c>
      <c r="U47" s="83">
        <v>0</v>
      </c>
      <c r="V47" s="83">
        <v>200.45689487499999</v>
      </c>
      <c r="W47" s="83">
        <v>81237.272702200004</v>
      </c>
      <c r="X47" s="84">
        <v>73.077197998570412</v>
      </c>
      <c r="Y47" s="84">
        <v>-0.36249200919431179</v>
      </c>
      <c r="Z47" s="84">
        <v>56.947000000000003</v>
      </c>
      <c r="AA47" s="84">
        <v>2.79539616520456</v>
      </c>
      <c r="AB47" s="84">
        <v>0.44244</v>
      </c>
      <c r="AC47" s="84" t="s">
        <v>435</v>
      </c>
      <c r="AD47" s="83">
        <v>2198</v>
      </c>
      <c r="AE47" s="83">
        <v>80</v>
      </c>
      <c r="AF47" s="85" t="s">
        <v>435</v>
      </c>
      <c r="AG47" s="84">
        <v>4.5250000000000004</v>
      </c>
      <c r="AH47" s="84">
        <v>2.2726303290059712E-2</v>
      </c>
      <c r="AI47" s="84">
        <v>7.7735725289173399E-3</v>
      </c>
      <c r="AJ47" s="83">
        <v>0</v>
      </c>
      <c r="AK47" s="83">
        <v>0</v>
      </c>
      <c r="AL47" s="84">
        <v>0.83731331941177412</v>
      </c>
      <c r="AM47" s="84" t="s">
        <v>435</v>
      </c>
      <c r="AN47" s="84">
        <v>0</v>
      </c>
      <c r="AO47" s="84">
        <v>0</v>
      </c>
      <c r="AP47" s="84">
        <v>0</v>
      </c>
      <c r="AQ47" s="84" t="s">
        <v>435</v>
      </c>
      <c r="AR47" s="84">
        <v>4.7304844026851773</v>
      </c>
      <c r="AS47" s="85">
        <v>4.7</v>
      </c>
      <c r="AT47" s="85" t="s">
        <v>435</v>
      </c>
      <c r="AU47" s="83">
        <v>10</v>
      </c>
      <c r="AV47" s="85">
        <v>0.1</v>
      </c>
      <c r="AW47" s="84" t="s">
        <v>435</v>
      </c>
      <c r="AX47" s="84" t="s">
        <v>435</v>
      </c>
      <c r="AY47" s="83">
        <v>15</v>
      </c>
      <c r="AZ47" s="84">
        <v>0.1224165438386442</v>
      </c>
      <c r="BA47" s="84">
        <v>31.1</v>
      </c>
      <c r="BB47" s="83">
        <v>3580</v>
      </c>
      <c r="BC47" s="83">
        <v>471</v>
      </c>
      <c r="BD47" s="83">
        <v>65</v>
      </c>
      <c r="BE47" s="83">
        <v>0</v>
      </c>
      <c r="BF47" s="83">
        <v>1007</v>
      </c>
      <c r="BG47" s="83">
        <v>9</v>
      </c>
      <c r="BH47" s="83">
        <v>125</v>
      </c>
      <c r="BI47" s="85">
        <v>2.4</v>
      </c>
      <c r="BJ47" s="83">
        <v>2093577</v>
      </c>
      <c r="BK47" s="83">
        <v>15593000</v>
      </c>
      <c r="BL47" s="84">
        <v>2.6547468354400001</v>
      </c>
      <c r="BM47" s="85">
        <v>80</v>
      </c>
      <c r="BN47" s="85">
        <v>99.125360000000001</v>
      </c>
      <c r="BO47" s="84">
        <v>105.583454932809</v>
      </c>
      <c r="BP47" s="85">
        <v>67.096192036847796</v>
      </c>
      <c r="BQ47" s="84">
        <v>1.9814513920000001</v>
      </c>
      <c r="BR47" s="84">
        <v>3.25</v>
      </c>
      <c r="BS47" s="84">
        <v>0.45691832900047302</v>
      </c>
      <c r="BT47" s="83">
        <v>47</v>
      </c>
      <c r="BU47" s="85">
        <v>100</v>
      </c>
      <c r="BV47" s="84">
        <v>99.125360000000001</v>
      </c>
      <c r="BW47" s="84">
        <v>75.294625989725802</v>
      </c>
      <c r="BX47" s="84">
        <v>105.583454932809</v>
      </c>
      <c r="BY47" s="83">
        <v>83000</v>
      </c>
      <c r="BZ47" s="85">
        <v>96.538440000000008</v>
      </c>
      <c r="CA47" s="85">
        <v>99.586669999999998</v>
      </c>
      <c r="CB47" s="84">
        <v>29.962</v>
      </c>
      <c r="CC47" s="83">
        <v>92</v>
      </c>
      <c r="CD47" s="83">
        <v>95</v>
      </c>
      <c r="CE47" s="83" t="s">
        <v>435</v>
      </c>
      <c r="CF47" s="84">
        <v>1705.20764160156</v>
      </c>
      <c r="CG47" s="84">
        <v>8</v>
      </c>
      <c r="CH47" s="85">
        <v>73</v>
      </c>
      <c r="CI47" s="83">
        <v>14869.090682304484</v>
      </c>
      <c r="CJ47" s="83">
        <v>4130299</v>
      </c>
      <c r="CK47" s="83">
        <v>4240006</v>
      </c>
      <c r="CL47" s="83">
        <v>55960</v>
      </c>
      <c r="CM47" s="83"/>
    </row>
    <row r="48" spans="1:91" x14ac:dyDescent="0.3">
      <c r="A48" s="100" t="s">
        <v>78</v>
      </c>
      <c r="B48" s="86" t="s">
        <v>77</v>
      </c>
      <c r="C48" s="83">
        <v>11468.211693936841</v>
      </c>
      <c r="D48" s="83">
        <v>1635.8981508336842</v>
      </c>
      <c r="E48" s="83">
        <v>16737.554500000002</v>
      </c>
      <c r="F48" s="83">
        <v>16.34</v>
      </c>
      <c r="G48" s="83">
        <v>216262.693</v>
      </c>
      <c r="H48" s="83">
        <v>58705.150000000009</v>
      </c>
      <c r="I48" s="83">
        <v>20743.203000000001</v>
      </c>
      <c r="J48" s="83">
        <v>26285</v>
      </c>
      <c r="K48" s="84">
        <v>0.17100000000000001</v>
      </c>
      <c r="L48" s="84">
        <v>0.12121212121212099</v>
      </c>
      <c r="M48" s="83" t="s">
        <v>435</v>
      </c>
      <c r="N48" s="83" t="s">
        <v>435</v>
      </c>
      <c r="O48" s="83" t="s">
        <v>435</v>
      </c>
      <c r="P48" s="83" t="s">
        <v>435</v>
      </c>
      <c r="Q48" s="83">
        <v>0</v>
      </c>
      <c r="R48" s="83">
        <v>0</v>
      </c>
      <c r="S48" s="83">
        <v>0</v>
      </c>
      <c r="T48" s="83">
        <v>0</v>
      </c>
      <c r="U48" s="83">
        <v>10301908</v>
      </c>
      <c r="V48" s="83">
        <v>11038145.902100001</v>
      </c>
      <c r="W48" s="83">
        <v>10877271.2042</v>
      </c>
      <c r="X48" s="84">
        <v>108.99959623149394</v>
      </c>
      <c r="Y48" s="84">
        <v>6.8028841812253951E-2</v>
      </c>
      <c r="Z48" s="84">
        <v>77.037000000000006</v>
      </c>
      <c r="AA48" s="84" t="s">
        <v>435</v>
      </c>
      <c r="AB48" s="84">
        <v>0.26878999999999997</v>
      </c>
      <c r="AC48" s="84">
        <v>85.198210000000003</v>
      </c>
      <c r="AD48" s="83">
        <v>12049</v>
      </c>
      <c r="AE48" s="83">
        <v>100</v>
      </c>
      <c r="AF48" s="85">
        <v>6.6</v>
      </c>
      <c r="AG48" s="84">
        <v>5.1829999999999998</v>
      </c>
      <c r="AH48" s="84">
        <v>1.8912869614400127E-2</v>
      </c>
      <c r="AI48" s="84">
        <v>0.12241499421779924</v>
      </c>
      <c r="AJ48" s="83">
        <v>0</v>
      </c>
      <c r="AK48" s="83">
        <v>0</v>
      </c>
      <c r="AL48" s="84">
        <v>0.77771450857750557</v>
      </c>
      <c r="AM48" s="84" t="s">
        <v>435</v>
      </c>
      <c r="AN48" s="84">
        <v>44.609990000000003</v>
      </c>
      <c r="AO48" s="84">
        <v>312.13</v>
      </c>
      <c r="AP48" s="84">
        <v>267.27</v>
      </c>
      <c r="AQ48" s="84">
        <v>2.995038193972293</v>
      </c>
      <c r="AR48" s="84" t="s">
        <v>435</v>
      </c>
      <c r="AS48" s="85">
        <v>5</v>
      </c>
      <c r="AT48" s="85" t="s">
        <v>435</v>
      </c>
      <c r="AU48" s="83">
        <v>7.0999999046325701</v>
      </c>
      <c r="AV48" s="85">
        <v>0.4</v>
      </c>
      <c r="AW48" s="84">
        <v>0.32</v>
      </c>
      <c r="AX48" s="84" t="s">
        <v>435</v>
      </c>
      <c r="AY48" s="83">
        <v>40866</v>
      </c>
      <c r="AZ48" s="84">
        <v>0.31249158027420243</v>
      </c>
      <c r="BA48" s="84" t="s">
        <v>435</v>
      </c>
      <c r="BB48" s="83">
        <v>10000000</v>
      </c>
      <c r="BC48" s="83">
        <v>40540</v>
      </c>
      <c r="BD48" s="83">
        <v>10111</v>
      </c>
      <c r="BE48" s="83">
        <v>0</v>
      </c>
      <c r="BF48" s="83">
        <v>319</v>
      </c>
      <c r="BG48" s="83">
        <v>0</v>
      </c>
      <c r="BH48" s="83">
        <v>139</v>
      </c>
      <c r="BI48" s="85">
        <v>2.4</v>
      </c>
      <c r="BJ48" s="83">
        <v>560754.33200000005</v>
      </c>
      <c r="BK48" s="83">
        <v>4594000</v>
      </c>
      <c r="BL48" s="84">
        <v>1.41381254405</v>
      </c>
      <c r="BM48" s="85">
        <v>100</v>
      </c>
      <c r="BN48" s="85">
        <v>99.752529999999993</v>
      </c>
      <c r="BO48" s="84">
        <v>47.3915372670671</v>
      </c>
      <c r="BP48" s="85">
        <v>42.98</v>
      </c>
      <c r="BQ48" s="84" t="s">
        <v>435</v>
      </c>
      <c r="BR48" s="84">
        <v>4</v>
      </c>
      <c r="BS48" s="84">
        <v>-0.24483782052993774</v>
      </c>
      <c r="BT48" s="83">
        <v>48</v>
      </c>
      <c r="BU48" s="85">
        <v>100</v>
      </c>
      <c r="BV48" s="84">
        <v>99.752529999999993</v>
      </c>
      <c r="BW48" s="84">
        <v>57.148404319999997</v>
      </c>
      <c r="BX48" s="84">
        <v>47.3915372670671</v>
      </c>
      <c r="BY48" s="83">
        <v>67000</v>
      </c>
      <c r="BZ48" s="85">
        <v>92.810239999999993</v>
      </c>
      <c r="CA48" s="85">
        <v>95.327579999999998</v>
      </c>
      <c r="CB48" s="84">
        <v>81.899999999999991</v>
      </c>
      <c r="CC48" s="83">
        <v>99</v>
      </c>
      <c r="CD48" s="83">
        <v>99</v>
      </c>
      <c r="CE48" s="83" t="s">
        <v>435</v>
      </c>
      <c r="CF48" s="84">
        <v>2457.66796875</v>
      </c>
      <c r="CG48" s="84">
        <v>36</v>
      </c>
      <c r="CH48" s="85">
        <v>100</v>
      </c>
      <c r="CI48" s="83">
        <v>8541.2106734664048</v>
      </c>
      <c r="CJ48" s="83">
        <v>11333484</v>
      </c>
      <c r="CK48" s="83">
        <v>11389559</v>
      </c>
      <c r="CL48" s="83">
        <v>106440</v>
      </c>
      <c r="CM48" s="83"/>
    </row>
    <row r="49" spans="1:91" x14ac:dyDescent="0.3">
      <c r="A49" s="100" t="s">
        <v>80</v>
      </c>
      <c r="B49" s="86" t="s">
        <v>79</v>
      </c>
      <c r="C49" s="83">
        <v>2277.4005017894738</v>
      </c>
      <c r="D49" s="83">
        <v>1195.3717648547367</v>
      </c>
      <c r="E49" s="83">
        <v>63.141000000000005</v>
      </c>
      <c r="F49" s="83">
        <v>8.4580000000000002</v>
      </c>
      <c r="G49" s="83">
        <v>0</v>
      </c>
      <c r="H49" s="83">
        <v>0</v>
      </c>
      <c r="I49" s="83">
        <v>0</v>
      </c>
      <c r="J49" s="83">
        <v>0</v>
      </c>
      <c r="K49" s="84">
        <v>5.7000000000000002E-2</v>
      </c>
      <c r="L49" s="84">
        <v>0.15151515151515199</v>
      </c>
      <c r="M49" s="83">
        <v>0</v>
      </c>
      <c r="N49" s="83" t="s">
        <v>435</v>
      </c>
      <c r="O49" s="83" t="s">
        <v>435</v>
      </c>
      <c r="P49" s="83" t="s">
        <v>435</v>
      </c>
      <c r="Q49" s="83">
        <v>0</v>
      </c>
      <c r="R49" s="83">
        <v>0</v>
      </c>
      <c r="S49" s="83">
        <v>0</v>
      </c>
      <c r="T49" s="83">
        <v>0</v>
      </c>
      <c r="U49" s="83">
        <v>30791</v>
      </c>
      <c r="V49" s="83">
        <v>928409.07565300004</v>
      </c>
      <c r="W49" s="83">
        <v>10419.286669700001</v>
      </c>
      <c r="X49" s="84">
        <v>128.70833333333334</v>
      </c>
      <c r="Y49" s="84">
        <v>0.77031383453709024</v>
      </c>
      <c r="Z49" s="84">
        <v>66.81</v>
      </c>
      <c r="AA49" s="84">
        <v>2.7587405438560602</v>
      </c>
      <c r="AB49" s="84">
        <v>0</v>
      </c>
      <c r="AC49" s="84" t="s">
        <v>435</v>
      </c>
      <c r="AD49" s="83">
        <v>291</v>
      </c>
      <c r="AE49" s="83">
        <v>100</v>
      </c>
      <c r="AF49" s="85" t="s">
        <v>435</v>
      </c>
      <c r="AG49" s="84">
        <v>5.452</v>
      </c>
      <c r="AH49" s="84">
        <v>2.1537437254845745E-2</v>
      </c>
      <c r="AI49" s="84">
        <v>1.4660415189555653E-3</v>
      </c>
      <c r="AJ49" s="83">
        <v>0</v>
      </c>
      <c r="AK49" s="83">
        <v>0</v>
      </c>
      <c r="AL49" s="84">
        <v>0.872955393887627</v>
      </c>
      <c r="AM49" s="84" t="s">
        <v>435</v>
      </c>
      <c r="AN49" s="84">
        <v>0</v>
      </c>
      <c r="AO49" s="84">
        <v>0</v>
      </c>
      <c r="AP49" s="84">
        <v>0</v>
      </c>
      <c r="AQ49" s="84" t="s">
        <v>435</v>
      </c>
      <c r="AR49" s="84">
        <v>1.9941406175721847</v>
      </c>
      <c r="AS49" s="85">
        <v>2.4</v>
      </c>
      <c r="AT49" s="85" t="s">
        <v>435</v>
      </c>
      <c r="AU49" s="83">
        <v>5.5999999046325701</v>
      </c>
      <c r="AV49" s="85">
        <v>0.1</v>
      </c>
      <c r="AW49" s="84">
        <v>0.1</v>
      </c>
      <c r="AX49" s="84" t="s">
        <v>435</v>
      </c>
      <c r="AY49" s="83">
        <v>4</v>
      </c>
      <c r="AZ49" s="84">
        <v>8.6124699215239575E-2</v>
      </c>
      <c r="BA49" s="84">
        <v>34</v>
      </c>
      <c r="BB49" s="83">
        <v>0</v>
      </c>
      <c r="BC49" s="83">
        <v>0</v>
      </c>
      <c r="BD49" s="83">
        <v>0</v>
      </c>
      <c r="BE49" s="83">
        <v>228000</v>
      </c>
      <c r="BF49" s="83">
        <v>21321</v>
      </c>
      <c r="BG49" s="83">
        <v>0</v>
      </c>
      <c r="BH49" s="83">
        <v>106</v>
      </c>
      <c r="BI49" s="85">
        <v>5.6</v>
      </c>
      <c r="BJ49" s="83">
        <v>401408</v>
      </c>
      <c r="BK49" s="83">
        <v>3652000</v>
      </c>
      <c r="BL49" s="84">
        <v>4.7076991942699999</v>
      </c>
      <c r="BM49" s="85">
        <v>80</v>
      </c>
      <c r="BN49" s="85">
        <v>98.678430000000006</v>
      </c>
      <c r="BO49" s="84">
        <v>138.900485998611</v>
      </c>
      <c r="BP49" s="85">
        <v>80.743188971932</v>
      </c>
      <c r="BQ49" s="84">
        <v>2.7868297100000001</v>
      </c>
      <c r="BR49" s="84" t="s">
        <v>435</v>
      </c>
      <c r="BS49" s="84">
        <v>0.92090219259262085</v>
      </c>
      <c r="BT49" s="83">
        <v>58</v>
      </c>
      <c r="BU49" s="85">
        <v>100</v>
      </c>
      <c r="BV49" s="84">
        <v>98.678430000000006</v>
      </c>
      <c r="BW49" s="84">
        <v>84.433582518688894</v>
      </c>
      <c r="BX49" s="84">
        <v>138.900485998611</v>
      </c>
      <c r="BY49" s="83">
        <v>19000</v>
      </c>
      <c r="BZ49" s="85">
        <v>99.15231</v>
      </c>
      <c r="CA49" s="85">
        <v>99.613290000000006</v>
      </c>
      <c r="CB49" s="84">
        <v>19.510999999999999</v>
      </c>
      <c r="CC49" s="83">
        <v>97</v>
      </c>
      <c r="CD49" s="83">
        <v>88</v>
      </c>
      <c r="CE49" s="83">
        <v>81</v>
      </c>
      <c r="CF49" s="84">
        <v>2270.83178710938</v>
      </c>
      <c r="CG49" s="84">
        <v>6</v>
      </c>
      <c r="CH49" s="85">
        <v>74</v>
      </c>
      <c r="CI49" s="83">
        <v>28159.301699945499</v>
      </c>
      <c r="CJ49" s="83">
        <v>1198574</v>
      </c>
      <c r="CK49" s="83">
        <v>1165275</v>
      </c>
      <c r="CL49" s="83">
        <v>9240</v>
      </c>
      <c r="CM49" s="83"/>
    </row>
    <row r="50" spans="1:91" x14ac:dyDescent="0.3">
      <c r="A50" s="100" t="s">
        <v>82</v>
      </c>
      <c r="B50" s="86" t="s">
        <v>81</v>
      </c>
      <c r="C50" s="83">
        <v>180.83146590694736</v>
      </c>
      <c r="D50" s="83">
        <v>0</v>
      </c>
      <c r="E50" s="83">
        <v>53770.236000000004</v>
      </c>
      <c r="F50" s="83">
        <v>0</v>
      </c>
      <c r="G50" s="83">
        <v>0</v>
      </c>
      <c r="H50" s="83">
        <v>0</v>
      </c>
      <c r="I50" s="83">
        <v>0</v>
      </c>
      <c r="J50" s="83">
        <v>0</v>
      </c>
      <c r="K50" s="84">
        <v>0</v>
      </c>
      <c r="L50" s="84">
        <v>9.0909090909090898E-2</v>
      </c>
      <c r="M50" s="83">
        <v>0</v>
      </c>
      <c r="N50" s="83" t="s">
        <v>435</v>
      </c>
      <c r="O50" s="83" t="s">
        <v>435</v>
      </c>
      <c r="P50" s="83" t="s">
        <v>435</v>
      </c>
      <c r="Q50" s="83">
        <v>0</v>
      </c>
      <c r="R50" s="83">
        <v>0</v>
      </c>
      <c r="S50" s="83">
        <v>0</v>
      </c>
      <c r="T50" s="83">
        <v>0</v>
      </c>
      <c r="U50" s="83">
        <v>0</v>
      </c>
      <c r="V50" s="83">
        <v>0</v>
      </c>
      <c r="W50" s="83">
        <v>0</v>
      </c>
      <c r="X50" s="84">
        <v>137.60288785288785</v>
      </c>
      <c r="Y50" s="84">
        <v>0.45328177779839202</v>
      </c>
      <c r="Z50" s="84">
        <v>73.792000000000002</v>
      </c>
      <c r="AA50" s="84">
        <v>2.3958593689795098</v>
      </c>
      <c r="AB50" s="84">
        <v>0</v>
      </c>
      <c r="AC50" s="84" t="s">
        <v>435</v>
      </c>
      <c r="AD50" s="83">
        <v>11421</v>
      </c>
      <c r="AE50" s="83">
        <v>60</v>
      </c>
      <c r="AF50" s="85" t="s">
        <v>435</v>
      </c>
      <c r="AG50" s="84">
        <v>5.1980000000000004</v>
      </c>
      <c r="AH50" s="84">
        <v>1.0282723222588566E-2</v>
      </c>
      <c r="AI50" s="84">
        <v>6.3612350618153434E-4</v>
      </c>
      <c r="AJ50" s="83">
        <v>0</v>
      </c>
      <c r="AK50" s="83">
        <v>0</v>
      </c>
      <c r="AL50" s="84">
        <v>0.89075465793353814</v>
      </c>
      <c r="AM50" s="84" t="s">
        <v>435</v>
      </c>
      <c r="AN50" s="84">
        <v>0</v>
      </c>
      <c r="AO50" s="84">
        <v>0</v>
      </c>
      <c r="AP50" s="84">
        <v>0</v>
      </c>
      <c r="AQ50" s="84" t="s">
        <v>435</v>
      </c>
      <c r="AR50" s="84">
        <v>1.5958053513361981</v>
      </c>
      <c r="AS50" s="85">
        <v>3.4</v>
      </c>
      <c r="AT50" s="85" t="s">
        <v>435</v>
      </c>
      <c r="AU50" s="83">
        <v>5.4000000953674299</v>
      </c>
      <c r="AV50" s="85">
        <v>0.1</v>
      </c>
      <c r="AW50" s="84">
        <v>0.06</v>
      </c>
      <c r="AX50" s="84" t="s">
        <v>435</v>
      </c>
      <c r="AY50" s="83">
        <v>1</v>
      </c>
      <c r="AZ50" s="84">
        <v>0.13741483554839629</v>
      </c>
      <c r="BA50" s="84">
        <v>25.9</v>
      </c>
      <c r="BB50" s="83">
        <v>0</v>
      </c>
      <c r="BC50" s="83">
        <v>0</v>
      </c>
      <c r="BD50" s="83">
        <v>0</v>
      </c>
      <c r="BE50" s="83">
        <v>0</v>
      </c>
      <c r="BF50" s="83">
        <v>4121</v>
      </c>
      <c r="BG50" s="83">
        <v>0</v>
      </c>
      <c r="BH50" s="83">
        <v>127</v>
      </c>
      <c r="BI50" s="85">
        <v>2.4</v>
      </c>
      <c r="BJ50" s="83">
        <v>5727200</v>
      </c>
      <c r="BK50" s="83">
        <v>10160000</v>
      </c>
      <c r="BL50" s="84">
        <v>1.6163533397100001</v>
      </c>
      <c r="BM50" s="85">
        <v>20</v>
      </c>
      <c r="BN50" s="85" t="s">
        <v>435</v>
      </c>
      <c r="BO50" s="84">
        <v>119.113507750141</v>
      </c>
      <c r="BP50" s="85">
        <v>78.719172851343203</v>
      </c>
      <c r="BQ50" s="84">
        <v>2.5756034849999998</v>
      </c>
      <c r="BR50" s="84">
        <v>4.0166666666666675</v>
      </c>
      <c r="BS50" s="84">
        <v>0.92220807075500488</v>
      </c>
      <c r="BT50" s="83">
        <v>56</v>
      </c>
      <c r="BU50" s="85">
        <v>100</v>
      </c>
      <c r="BV50" s="84" t="s">
        <v>435</v>
      </c>
      <c r="BW50" s="84">
        <v>80.688167543428804</v>
      </c>
      <c r="BX50" s="84">
        <v>119.113507750141</v>
      </c>
      <c r="BY50" s="83">
        <v>210000</v>
      </c>
      <c r="BZ50" s="85">
        <v>99.134100000000004</v>
      </c>
      <c r="CA50" s="85">
        <v>99.880259999999993</v>
      </c>
      <c r="CB50" s="84">
        <v>43.14</v>
      </c>
      <c r="CC50" s="83">
        <v>96</v>
      </c>
      <c r="CD50" s="83">
        <v>90</v>
      </c>
      <c r="CE50" s="83" t="s">
        <v>435</v>
      </c>
      <c r="CF50" s="84">
        <v>2484.63354492188</v>
      </c>
      <c r="CG50" s="84">
        <v>3</v>
      </c>
      <c r="CH50" s="85">
        <v>67</v>
      </c>
      <c r="CI50" s="83">
        <v>22973.105846474056</v>
      </c>
      <c r="CJ50" s="83">
        <v>10689213</v>
      </c>
      <c r="CK50" s="83">
        <v>10543853</v>
      </c>
      <c r="CL50" s="83">
        <v>77240</v>
      </c>
      <c r="CM50" s="83"/>
    </row>
    <row r="51" spans="1:91" x14ac:dyDescent="0.3">
      <c r="A51" s="100" t="s">
        <v>84</v>
      </c>
      <c r="B51" s="86" t="s">
        <v>83</v>
      </c>
      <c r="C51" s="83">
        <v>0</v>
      </c>
      <c r="D51" s="83">
        <v>0</v>
      </c>
      <c r="E51" s="83">
        <v>3396.9535000000001</v>
      </c>
      <c r="F51" s="83">
        <v>0</v>
      </c>
      <c r="G51" s="83">
        <v>0</v>
      </c>
      <c r="H51" s="83">
        <v>0</v>
      </c>
      <c r="I51" s="83">
        <v>0</v>
      </c>
      <c r="J51" s="83">
        <v>0</v>
      </c>
      <c r="K51" s="84">
        <v>2.9000000000000001E-2</v>
      </c>
      <c r="L51" s="84">
        <v>0.12121212121212099</v>
      </c>
      <c r="M51" s="83">
        <v>0</v>
      </c>
      <c r="N51" s="83" t="s">
        <v>435</v>
      </c>
      <c r="O51" s="83" t="s">
        <v>435</v>
      </c>
      <c r="P51" s="83" t="s">
        <v>435</v>
      </c>
      <c r="Q51" s="83">
        <v>0</v>
      </c>
      <c r="R51" s="83">
        <v>0</v>
      </c>
      <c r="S51" s="83">
        <v>0</v>
      </c>
      <c r="T51" s="83">
        <v>0</v>
      </c>
      <c r="U51" s="83">
        <v>0</v>
      </c>
      <c r="V51" s="83">
        <v>0</v>
      </c>
      <c r="W51" s="83">
        <v>0</v>
      </c>
      <c r="X51" s="84">
        <v>138.06730173850917</v>
      </c>
      <c r="Y51" s="84">
        <v>0.69482880874062636</v>
      </c>
      <c r="Z51" s="84">
        <v>87.873999999999995</v>
      </c>
      <c r="AA51" s="84" t="s">
        <v>435</v>
      </c>
      <c r="AB51" s="84">
        <v>0</v>
      </c>
      <c r="AC51" s="84" t="s">
        <v>435</v>
      </c>
      <c r="AD51" s="83">
        <v>2180</v>
      </c>
      <c r="AE51" s="83">
        <v>100</v>
      </c>
      <c r="AF51" s="85">
        <v>1E-3</v>
      </c>
      <c r="AG51" s="84">
        <v>5.2380000000000004</v>
      </c>
      <c r="AH51" s="84">
        <v>1.4767206004064667E-3</v>
      </c>
      <c r="AI51" s="84">
        <v>6.7509434475806986E-4</v>
      </c>
      <c r="AJ51" s="83">
        <v>0</v>
      </c>
      <c r="AK51" s="83">
        <v>0</v>
      </c>
      <c r="AL51" s="84">
        <v>0.92994611505550884</v>
      </c>
      <c r="AM51" s="84" t="s">
        <v>435</v>
      </c>
      <c r="AN51" s="84">
        <v>-82.672610000000006</v>
      </c>
      <c r="AO51" s="84">
        <v>0</v>
      </c>
      <c r="AP51" s="84">
        <v>0</v>
      </c>
      <c r="AQ51" s="84" t="s">
        <v>435</v>
      </c>
      <c r="AR51" s="84">
        <v>0.38673039486542776</v>
      </c>
      <c r="AS51" s="85">
        <v>4.2</v>
      </c>
      <c r="AT51" s="85" t="s">
        <v>435</v>
      </c>
      <c r="AU51" s="83">
        <v>5.0999999046325701</v>
      </c>
      <c r="AV51" s="85">
        <v>0.2</v>
      </c>
      <c r="AW51" s="84">
        <v>0.05</v>
      </c>
      <c r="AX51" s="84" t="s">
        <v>435</v>
      </c>
      <c r="AY51" s="83">
        <v>0</v>
      </c>
      <c r="AZ51" s="84">
        <v>3.9597173601869429E-2</v>
      </c>
      <c r="BA51" s="84">
        <v>28.2</v>
      </c>
      <c r="BB51" s="83">
        <v>0</v>
      </c>
      <c r="BC51" s="83">
        <v>0</v>
      </c>
      <c r="BD51" s="83">
        <v>0</v>
      </c>
      <c r="BE51" s="83">
        <v>0</v>
      </c>
      <c r="BF51" s="83">
        <v>39350</v>
      </c>
      <c r="BG51" s="83">
        <v>0</v>
      </c>
      <c r="BH51" s="83">
        <v>129</v>
      </c>
      <c r="BI51" s="85">
        <v>2.4</v>
      </c>
      <c r="BJ51" s="83" t="s">
        <v>435</v>
      </c>
      <c r="BK51" s="83">
        <v>11743000</v>
      </c>
      <c r="BL51" s="84">
        <v>5.9471936589499999</v>
      </c>
      <c r="BM51" s="85">
        <v>100</v>
      </c>
      <c r="BN51" s="85" t="s">
        <v>435</v>
      </c>
      <c r="BO51" s="84">
        <v>125.118956017306</v>
      </c>
      <c r="BP51" s="85">
        <v>97.099362155562105</v>
      </c>
      <c r="BQ51" s="84">
        <v>5.1081237789999996</v>
      </c>
      <c r="BR51" s="84">
        <v>3.9333333333333336</v>
      </c>
      <c r="BS51" s="84">
        <v>1.8716311454772949</v>
      </c>
      <c r="BT51" s="83">
        <v>87</v>
      </c>
      <c r="BU51" s="85">
        <v>100</v>
      </c>
      <c r="BV51" s="84" t="s">
        <v>435</v>
      </c>
      <c r="BW51" s="84">
        <v>97.319204365100205</v>
      </c>
      <c r="BX51" s="84">
        <v>125.118956017306</v>
      </c>
      <c r="BY51" s="83">
        <v>150000</v>
      </c>
      <c r="BZ51" s="85">
        <v>99.597229999999996</v>
      </c>
      <c r="CA51" s="85">
        <v>100</v>
      </c>
      <c r="CB51" s="84">
        <v>44.566999999999993</v>
      </c>
      <c r="CC51" s="83">
        <v>98</v>
      </c>
      <c r="CD51" s="83">
        <v>88</v>
      </c>
      <c r="CE51" s="83">
        <v>97</v>
      </c>
      <c r="CF51" s="84">
        <v>5092.98046875</v>
      </c>
      <c r="CG51" s="84">
        <v>4</v>
      </c>
      <c r="CH51" s="85">
        <v>96</v>
      </c>
      <c r="CI51" s="83">
        <v>60595.578029171331</v>
      </c>
      <c r="CJ51" s="83">
        <v>5771877</v>
      </c>
      <c r="CK51" s="83">
        <v>5669094</v>
      </c>
      <c r="CL51" s="83">
        <v>42430</v>
      </c>
      <c r="CM51" s="83"/>
    </row>
    <row r="52" spans="1:91" x14ac:dyDescent="0.3">
      <c r="A52" s="100" t="s">
        <v>86</v>
      </c>
      <c r="B52" s="86" t="s">
        <v>85</v>
      </c>
      <c r="C52" s="83">
        <v>1666.8746253726315</v>
      </c>
      <c r="D52" s="83">
        <v>0</v>
      </c>
      <c r="E52" s="83">
        <v>170.27199999999999</v>
      </c>
      <c r="F52" s="83">
        <v>64.953999999999994</v>
      </c>
      <c r="G52" s="83">
        <v>0</v>
      </c>
      <c r="H52" s="83">
        <v>0</v>
      </c>
      <c r="I52" s="83">
        <v>0</v>
      </c>
      <c r="J52" s="83">
        <v>27514</v>
      </c>
      <c r="K52" s="84">
        <v>0.2</v>
      </c>
      <c r="L52" s="84">
        <v>0.87878787878787901</v>
      </c>
      <c r="M52" s="83">
        <v>222397.50552400001</v>
      </c>
      <c r="N52" s="83">
        <v>0</v>
      </c>
      <c r="O52" s="83">
        <v>0</v>
      </c>
      <c r="P52" s="83">
        <v>0</v>
      </c>
      <c r="Q52" s="83">
        <v>564365</v>
      </c>
      <c r="R52" s="83">
        <v>8841</v>
      </c>
      <c r="S52" s="83">
        <v>525990</v>
      </c>
      <c r="T52" s="83">
        <v>47216</v>
      </c>
      <c r="U52" s="83">
        <v>250313</v>
      </c>
      <c r="V52" s="83">
        <v>767342.49682600005</v>
      </c>
      <c r="W52" s="83">
        <v>549387.60089100001</v>
      </c>
      <c r="X52" s="84">
        <v>41.368421052631582</v>
      </c>
      <c r="Y52" s="84">
        <v>1.7239019889816176</v>
      </c>
      <c r="Z52" s="84">
        <v>77.777000000000001</v>
      </c>
      <c r="AA52" s="84" t="s">
        <v>435</v>
      </c>
      <c r="AB52" s="84">
        <v>17.317910000000001</v>
      </c>
      <c r="AC52" s="84" t="s">
        <v>435</v>
      </c>
      <c r="AD52" s="83">
        <v>143</v>
      </c>
      <c r="AE52" s="83">
        <v>80</v>
      </c>
      <c r="AF52" s="85">
        <v>65.599999999999994</v>
      </c>
      <c r="AG52" s="84">
        <v>10.278</v>
      </c>
      <c r="AH52" s="84">
        <v>0.23811674045292552</v>
      </c>
      <c r="AI52" s="84">
        <v>2.3669411819885671E-2</v>
      </c>
      <c r="AJ52" s="83">
        <v>0</v>
      </c>
      <c r="AK52" s="83">
        <v>0</v>
      </c>
      <c r="AL52" s="84">
        <v>0.49543325954795231</v>
      </c>
      <c r="AM52" s="84" t="s">
        <v>435</v>
      </c>
      <c r="AN52" s="84">
        <v>435.61151999999998</v>
      </c>
      <c r="AO52" s="84">
        <v>73.39</v>
      </c>
      <c r="AP52" s="84">
        <v>67.27</v>
      </c>
      <c r="AQ52" s="84">
        <v>5.8011349134205394</v>
      </c>
      <c r="AR52" s="84">
        <v>1.9946465066529215</v>
      </c>
      <c r="AS52" s="85">
        <v>59.3</v>
      </c>
      <c r="AT52" s="85">
        <v>29.8</v>
      </c>
      <c r="AU52" s="83">
        <v>269</v>
      </c>
      <c r="AV52" s="85">
        <v>1.3</v>
      </c>
      <c r="AW52" s="84">
        <v>0.88</v>
      </c>
      <c r="AX52" s="84">
        <v>31.902000000000001</v>
      </c>
      <c r="AY52" s="83">
        <v>110561</v>
      </c>
      <c r="AZ52" s="84" t="s">
        <v>435</v>
      </c>
      <c r="BA52" s="84">
        <v>41.6</v>
      </c>
      <c r="BB52" s="83">
        <v>0</v>
      </c>
      <c r="BC52" s="83">
        <v>25000</v>
      </c>
      <c r="BD52" s="83">
        <v>400000</v>
      </c>
      <c r="BE52" s="83">
        <v>0</v>
      </c>
      <c r="BF52" s="83">
        <v>28257</v>
      </c>
      <c r="BG52" s="83">
        <v>0</v>
      </c>
      <c r="BH52" s="83">
        <v>109</v>
      </c>
      <c r="BI52" s="85">
        <v>18.899999999999999</v>
      </c>
      <c r="BJ52" s="83" t="s">
        <v>435</v>
      </c>
      <c r="BK52" s="83" t="s">
        <v>435</v>
      </c>
      <c r="BL52" s="84">
        <v>4.6728971962600001E-2</v>
      </c>
      <c r="BM52" s="85">
        <v>20</v>
      </c>
      <c r="BN52" s="85" t="s">
        <v>435</v>
      </c>
      <c r="BO52" s="84">
        <v>41.195904154973903</v>
      </c>
      <c r="BP52" s="85">
        <v>55.681409245396203</v>
      </c>
      <c r="BQ52" s="84" t="s">
        <v>435</v>
      </c>
      <c r="BR52" s="84">
        <v>2.8</v>
      </c>
      <c r="BS52" s="84">
        <v>-0.89909660816192627</v>
      </c>
      <c r="BT52" s="83">
        <v>30</v>
      </c>
      <c r="BU52" s="85">
        <v>60.200000762939503</v>
      </c>
      <c r="BV52" s="84" t="s">
        <v>435</v>
      </c>
      <c r="BW52" s="84">
        <v>55.681409250000002</v>
      </c>
      <c r="BX52" s="84">
        <v>41.195904154973903</v>
      </c>
      <c r="BY52" s="83">
        <v>2600</v>
      </c>
      <c r="BZ52" s="85">
        <v>63.605360000000005</v>
      </c>
      <c r="CA52" s="85">
        <v>75.632310000000004</v>
      </c>
      <c r="CB52" s="84">
        <v>2.2029999999999998</v>
      </c>
      <c r="CC52" s="83">
        <v>68</v>
      </c>
      <c r="CD52" s="83">
        <v>82</v>
      </c>
      <c r="CE52" s="83">
        <v>68</v>
      </c>
      <c r="CF52" s="84">
        <v>122.075607299805</v>
      </c>
      <c r="CG52" s="84">
        <v>248</v>
      </c>
      <c r="CH52" s="85">
        <v>37</v>
      </c>
      <c r="CI52" s="83">
        <v>2050.2047320209504</v>
      </c>
      <c r="CJ52" s="83">
        <v>973557</v>
      </c>
      <c r="CK52" s="83">
        <v>883091</v>
      </c>
      <c r="CL52" s="83">
        <v>23180</v>
      </c>
      <c r="CM52" s="83"/>
    </row>
    <row r="53" spans="1:91" x14ac:dyDescent="0.3">
      <c r="A53" s="100" t="s">
        <v>88</v>
      </c>
      <c r="B53" s="86" t="s">
        <v>87</v>
      </c>
      <c r="C53" s="83">
        <v>125.9695604248421</v>
      </c>
      <c r="D53" s="83">
        <v>0</v>
      </c>
      <c r="E53" s="83" t="s">
        <v>435</v>
      </c>
      <c r="F53" s="83">
        <v>8.9459999999999997</v>
      </c>
      <c r="G53" s="83">
        <v>1379.5140000000001</v>
      </c>
      <c r="H53" s="83">
        <v>145.21199999999999</v>
      </c>
      <c r="I53" s="83">
        <v>849.19200000000001</v>
      </c>
      <c r="J53" s="83">
        <v>0</v>
      </c>
      <c r="K53" s="84">
        <v>0</v>
      </c>
      <c r="L53" s="84">
        <v>0.12121212121212099</v>
      </c>
      <c r="M53" s="83" t="s">
        <v>435</v>
      </c>
      <c r="N53" s="83" t="s">
        <v>435</v>
      </c>
      <c r="O53" s="83" t="s">
        <v>435</v>
      </c>
      <c r="P53" s="83" t="s">
        <v>435</v>
      </c>
      <c r="Q53" s="83">
        <v>0</v>
      </c>
      <c r="R53" s="83">
        <v>0</v>
      </c>
      <c r="S53" s="83">
        <v>0</v>
      </c>
      <c r="T53" s="83">
        <v>0</v>
      </c>
      <c r="U53" s="83">
        <v>40646</v>
      </c>
      <c r="V53" s="83">
        <v>49963.551931100003</v>
      </c>
      <c r="W53" s="83">
        <v>55439.623792600003</v>
      </c>
      <c r="X53" s="84">
        <v>95.5</v>
      </c>
      <c r="Y53" s="84">
        <v>0.6618131536172317</v>
      </c>
      <c r="Z53" s="84">
        <v>70.483000000000004</v>
      </c>
      <c r="AA53" s="84" t="s">
        <v>435</v>
      </c>
      <c r="AB53" s="84">
        <v>3.7537199999999999</v>
      </c>
      <c r="AC53" s="84" t="s">
        <v>435</v>
      </c>
      <c r="AD53" s="83" t="s">
        <v>435</v>
      </c>
      <c r="AE53" s="83">
        <v>100</v>
      </c>
      <c r="AF53" s="85" t="s">
        <v>435</v>
      </c>
      <c r="AG53" s="84" t="s">
        <v>435</v>
      </c>
      <c r="AH53" s="84">
        <v>2.5109621164637666E-4</v>
      </c>
      <c r="AI53" s="84">
        <v>2.372776322788496E-5</v>
      </c>
      <c r="AJ53" s="83">
        <v>0</v>
      </c>
      <c r="AK53" s="83">
        <v>0</v>
      </c>
      <c r="AL53" s="84">
        <v>0.72378802875589432</v>
      </c>
      <c r="AM53" s="84" t="s">
        <v>435</v>
      </c>
      <c r="AN53" s="84">
        <v>0.49801000000000001</v>
      </c>
      <c r="AO53" s="84">
        <v>0.51</v>
      </c>
      <c r="AP53" s="84">
        <v>9.57</v>
      </c>
      <c r="AQ53" s="84">
        <v>5.2378705642403718</v>
      </c>
      <c r="AR53" s="84">
        <v>8.9270905803125267</v>
      </c>
      <c r="AS53" s="85">
        <v>35.700000000000003</v>
      </c>
      <c r="AT53" s="85" t="s">
        <v>435</v>
      </c>
      <c r="AU53" s="83">
        <v>1.6000000238418599</v>
      </c>
      <c r="AV53" s="85" t="s">
        <v>435</v>
      </c>
      <c r="AW53" s="84" t="s">
        <v>435</v>
      </c>
      <c r="AX53" s="84" t="s">
        <v>435</v>
      </c>
      <c r="AY53" s="83">
        <v>6920</v>
      </c>
      <c r="AZ53" s="84" t="s">
        <v>435</v>
      </c>
      <c r="BA53" s="84" t="s">
        <v>435</v>
      </c>
      <c r="BB53" s="83">
        <v>71393</v>
      </c>
      <c r="BC53" s="83">
        <v>0</v>
      </c>
      <c r="BD53" s="83">
        <v>0</v>
      </c>
      <c r="BE53" s="83">
        <v>0</v>
      </c>
      <c r="BF53" s="83">
        <v>0</v>
      </c>
      <c r="BG53" s="83">
        <v>0</v>
      </c>
      <c r="BH53" s="83">
        <v>119</v>
      </c>
      <c r="BI53" s="85">
        <v>6.2</v>
      </c>
      <c r="BJ53" s="83" t="s">
        <v>435</v>
      </c>
      <c r="BK53" s="83">
        <v>72000</v>
      </c>
      <c r="BL53" s="84">
        <v>4.0884955752199996</v>
      </c>
      <c r="BM53" s="85">
        <v>80</v>
      </c>
      <c r="BN53" s="85" t="s">
        <v>435</v>
      </c>
      <c r="BO53" s="84">
        <v>105.788481675393</v>
      </c>
      <c r="BP53" s="85">
        <v>67.03</v>
      </c>
      <c r="BQ53" s="84" t="s">
        <v>435</v>
      </c>
      <c r="BR53" s="84" t="s">
        <v>435</v>
      </c>
      <c r="BS53" s="84">
        <v>-0.28950342535972595</v>
      </c>
      <c r="BT53" s="83">
        <v>55</v>
      </c>
      <c r="BU53" s="85">
        <v>100</v>
      </c>
      <c r="BV53" s="84" t="s">
        <v>435</v>
      </c>
      <c r="BW53" s="84">
        <v>69.619668794203903</v>
      </c>
      <c r="BX53" s="84">
        <v>105.788481675393</v>
      </c>
      <c r="BY53" s="83">
        <v>1000</v>
      </c>
      <c r="BZ53" s="85">
        <v>77.892759999999996</v>
      </c>
      <c r="CA53" s="85">
        <v>96.5</v>
      </c>
      <c r="CB53" s="84">
        <v>10.824999999999999</v>
      </c>
      <c r="CC53" s="83">
        <v>91</v>
      </c>
      <c r="CD53" s="83">
        <v>81</v>
      </c>
      <c r="CE53" s="83" t="s">
        <v>435</v>
      </c>
      <c r="CF53" s="84">
        <v>580.65765380859398</v>
      </c>
      <c r="CG53" s="84" t="s">
        <v>435</v>
      </c>
      <c r="CH53" s="85">
        <v>70</v>
      </c>
      <c r="CI53" s="83">
        <v>7031.7097537327891</v>
      </c>
      <c r="CJ53" s="83">
        <v>71808</v>
      </c>
      <c r="CK53" s="83">
        <v>72680</v>
      </c>
      <c r="CL53" s="83">
        <v>750</v>
      </c>
      <c r="CM53" s="83"/>
    </row>
    <row r="54" spans="1:91" x14ac:dyDescent="0.3">
      <c r="A54" s="100" t="s">
        <v>90</v>
      </c>
      <c r="B54" s="86" t="s">
        <v>89</v>
      </c>
      <c r="C54" s="83">
        <v>21791.83507242105</v>
      </c>
      <c r="D54" s="83">
        <v>19893.114509494735</v>
      </c>
      <c r="E54" s="83">
        <v>34960.277500000004</v>
      </c>
      <c r="F54" s="83">
        <v>36.652000000000001</v>
      </c>
      <c r="G54" s="83">
        <v>199800.12400000001</v>
      </c>
      <c r="H54" s="83">
        <v>56494.824000000001</v>
      </c>
      <c r="I54" s="83">
        <v>14196.406000000001</v>
      </c>
      <c r="J54" s="83">
        <v>0</v>
      </c>
      <c r="K54" s="84">
        <v>0</v>
      </c>
      <c r="L54" s="84">
        <v>6.0606060606060601E-2</v>
      </c>
      <c r="M54" s="83" t="s">
        <v>435</v>
      </c>
      <c r="N54" s="83" t="s">
        <v>435</v>
      </c>
      <c r="O54" s="83" t="s">
        <v>435</v>
      </c>
      <c r="P54" s="83" t="s">
        <v>435</v>
      </c>
      <c r="Q54" s="83">
        <v>0</v>
      </c>
      <c r="R54" s="83">
        <v>0</v>
      </c>
      <c r="S54" s="83">
        <v>6871603</v>
      </c>
      <c r="T54" s="83">
        <v>1482941</v>
      </c>
      <c r="U54" s="83">
        <v>7335946</v>
      </c>
      <c r="V54" s="83">
        <v>8430628.6239999998</v>
      </c>
      <c r="W54" s="83">
        <v>9686307.72511</v>
      </c>
      <c r="X54" s="84">
        <v>219.97857586421031</v>
      </c>
      <c r="Y54" s="84">
        <v>2.0667624572651868</v>
      </c>
      <c r="Z54" s="84">
        <v>81.073999999999998</v>
      </c>
      <c r="AA54" s="84">
        <v>3.4779335422446098</v>
      </c>
      <c r="AB54" s="84">
        <v>2.8746299999999998</v>
      </c>
      <c r="AC54" s="84">
        <v>55.181980000000003</v>
      </c>
      <c r="AD54" s="83">
        <v>2282</v>
      </c>
      <c r="AE54" s="83">
        <v>20</v>
      </c>
      <c r="AF54" s="85">
        <v>14.8</v>
      </c>
      <c r="AG54" s="84">
        <v>9.3729999999999993</v>
      </c>
      <c r="AH54" s="84">
        <v>0.41111777249027343</v>
      </c>
      <c r="AI54" s="84">
        <v>0.14603175912045208</v>
      </c>
      <c r="AJ54" s="83">
        <v>0</v>
      </c>
      <c r="AK54" s="83">
        <v>0</v>
      </c>
      <c r="AL54" s="84">
        <v>0.74464074230808364</v>
      </c>
      <c r="AM54" s="84">
        <v>1.510326E-2</v>
      </c>
      <c r="AN54" s="84">
        <v>24.83306</v>
      </c>
      <c r="AO54" s="84">
        <v>79.489999999999995</v>
      </c>
      <c r="AP54" s="84">
        <v>40.81</v>
      </c>
      <c r="AQ54" s="84">
        <v>0.10594735783879378</v>
      </c>
      <c r="AR54" s="84">
        <v>7.9646647267622983</v>
      </c>
      <c r="AS54" s="85">
        <v>28.8</v>
      </c>
      <c r="AT54" s="85">
        <v>4</v>
      </c>
      <c r="AU54" s="83">
        <v>45</v>
      </c>
      <c r="AV54" s="85">
        <v>1</v>
      </c>
      <c r="AW54" s="84">
        <v>0.38</v>
      </c>
      <c r="AX54" s="84">
        <v>6.8000000000000005E-2</v>
      </c>
      <c r="AY54" s="83">
        <v>2805557</v>
      </c>
      <c r="AZ54" s="84">
        <v>0.45327225148093653</v>
      </c>
      <c r="BA54" s="84">
        <v>45.7</v>
      </c>
      <c r="BB54" s="83">
        <v>42587</v>
      </c>
      <c r="BC54" s="83">
        <v>15390</v>
      </c>
      <c r="BD54" s="83">
        <v>16907</v>
      </c>
      <c r="BE54" s="83">
        <v>0</v>
      </c>
      <c r="BF54" s="83">
        <v>503</v>
      </c>
      <c r="BG54" s="83">
        <v>0</v>
      </c>
      <c r="BH54" s="83">
        <v>115</v>
      </c>
      <c r="BI54" s="85">
        <v>9.5</v>
      </c>
      <c r="BJ54" s="83" t="s">
        <v>435</v>
      </c>
      <c r="BK54" s="83">
        <v>6188000</v>
      </c>
      <c r="BL54" s="84">
        <v>0.74102202451999999</v>
      </c>
      <c r="BM54" s="85">
        <v>20</v>
      </c>
      <c r="BN54" s="85">
        <v>93.778459999999995</v>
      </c>
      <c r="BO54" s="84">
        <v>84.102083523687099</v>
      </c>
      <c r="BP54" s="85">
        <v>63.87</v>
      </c>
      <c r="BQ54" s="84">
        <v>1.4642125370000001</v>
      </c>
      <c r="BR54" s="84">
        <v>3.166666666666667</v>
      </c>
      <c r="BS54" s="84">
        <v>-0.40025734901428223</v>
      </c>
      <c r="BT54" s="83">
        <v>28</v>
      </c>
      <c r="BU54" s="85">
        <v>100</v>
      </c>
      <c r="BV54" s="84">
        <v>93.778459999999995</v>
      </c>
      <c r="BW54" s="84">
        <v>74.824289858872106</v>
      </c>
      <c r="BX54" s="84">
        <v>84.102083523687099</v>
      </c>
      <c r="BY54" s="83">
        <v>29000</v>
      </c>
      <c r="BZ54" s="85">
        <v>83.893209999999996</v>
      </c>
      <c r="CA54" s="85">
        <v>96.690219999999997</v>
      </c>
      <c r="CB54" s="84">
        <v>15.600000000000001</v>
      </c>
      <c r="CC54" s="83">
        <v>84</v>
      </c>
      <c r="CD54" s="83" t="s">
        <v>435</v>
      </c>
      <c r="CE54" s="83">
        <v>64</v>
      </c>
      <c r="CF54" s="84">
        <v>936.82159423828102</v>
      </c>
      <c r="CG54" s="84">
        <v>95</v>
      </c>
      <c r="CH54" s="85">
        <v>48</v>
      </c>
      <c r="CI54" s="83">
        <v>7650.0727525450529</v>
      </c>
      <c r="CJ54" s="83">
        <v>10738957</v>
      </c>
      <c r="CK54" s="83">
        <v>10520392</v>
      </c>
      <c r="CL54" s="83">
        <v>48320</v>
      </c>
      <c r="CM54" s="83"/>
    </row>
    <row r="55" spans="1:91" x14ac:dyDescent="0.3">
      <c r="A55" s="100" t="s">
        <v>93</v>
      </c>
      <c r="B55" s="86" t="s">
        <v>92</v>
      </c>
      <c r="C55" s="83">
        <v>33655.723914736845</v>
      </c>
      <c r="D55" s="83">
        <v>32844.44412189474</v>
      </c>
      <c r="E55" s="83">
        <v>127310.45150000001</v>
      </c>
      <c r="F55" s="83">
        <v>1227.3779999999999</v>
      </c>
      <c r="G55" s="83">
        <v>0</v>
      </c>
      <c r="H55" s="83">
        <v>0</v>
      </c>
      <c r="I55" s="83">
        <v>0</v>
      </c>
      <c r="J55" s="83">
        <v>4133</v>
      </c>
      <c r="K55" s="84">
        <v>8.5999999999999993E-2</v>
      </c>
      <c r="L55" s="84">
        <v>6.0606060606060601E-2</v>
      </c>
      <c r="M55" s="83" t="s">
        <v>435</v>
      </c>
      <c r="N55" s="83" t="s">
        <v>435</v>
      </c>
      <c r="O55" s="83" t="s">
        <v>435</v>
      </c>
      <c r="P55" s="83" t="s">
        <v>435</v>
      </c>
      <c r="Q55" s="83">
        <v>2223346</v>
      </c>
      <c r="R55" s="83">
        <v>4414842</v>
      </c>
      <c r="S55" s="83">
        <v>3508830</v>
      </c>
      <c r="T55" s="83">
        <v>2171078</v>
      </c>
      <c r="U55" s="83">
        <v>7308385</v>
      </c>
      <c r="V55" s="83">
        <v>7361668.4911799999</v>
      </c>
      <c r="W55" s="83">
        <v>9514529.2942200005</v>
      </c>
      <c r="X55" s="84">
        <v>68.788681752295062</v>
      </c>
      <c r="Y55" s="84">
        <v>2.0024896290936458</v>
      </c>
      <c r="Z55" s="84">
        <v>63.820999999999998</v>
      </c>
      <c r="AA55" s="84">
        <v>3.77979891294363</v>
      </c>
      <c r="AB55" s="84">
        <v>2.09653</v>
      </c>
      <c r="AC55" s="84">
        <v>80.634780000000006</v>
      </c>
      <c r="AD55" s="83">
        <v>5341</v>
      </c>
      <c r="AE55" s="83">
        <v>60</v>
      </c>
      <c r="AF55" s="85">
        <v>20.3</v>
      </c>
      <c r="AG55" s="84">
        <v>9.5690000000000008</v>
      </c>
      <c r="AH55" s="84">
        <v>0.13531001527089379</v>
      </c>
      <c r="AI55" s="84">
        <v>5.2841420192997306E-3</v>
      </c>
      <c r="AJ55" s="83">
        <v>0</v>
      </c>
      <c r="AK55" s="83">
        <v>0</v>
      </c>
      <c r="AL55" s="84">
        <v>0.75791635087287801</v>
      </c>
      <c r="AM55" s="84">
        <v>1.7952880000000001E-2</v>
      </c>
      <c r="AN55" s="84">
        <v>781.44007999999997</v>
      </c>
      <c r="AO55" s="84">
        <v>138.55000000000001</v>
      </c>
      <c r="AP55" s="84">
        <v>220.13</v>
      </c>
      <c r="AQ55" s="84">
        <v>0.37573910603334976</v>
      </c>
      <c r="AR55" s="84">
        <v>2.8036281875826501</v>
      </c>
      <c r="AS55" s="85">
        <v>14.2</v>
      </c>
      <c r="AT55" s="85">
        <v>5.0999999999999996</v>
      </c>
      <c r="AU55" s="83">
        <v>43</v>
      </c>
      <c r="AV55" s="85">
        <v>0.3</v>
      </c>
      <c r="AW55" s="84">
        <v>0.22</v>
      </c>
      <c r="AX55" s="84">
        <v>2.6320000000000001</v>
      </c>
      <c r="AY55" s="83">
        <v>1848654</v>
      </c>
      <c r="AZ55" s="84">
        <v>0.38886860005590296</v>
      </c>
      <c r="BA55" s="84">
        <v>44.7</v>
      </c>
      <c r="BB55" s="83">
        <v>0</v>
      </c>
      <c r="BC55" s="83">
        <v>0</v>
      </c>
      <c r="BD55" s="83">
        <v>3264</v>
      </c>
      <c r="BE55" s="83">
        <v>0</v>
      </c>
      <c r="BF55" s="83">
        <v>118614</v>
      </c>
      <c r="BG55" s="83">
        <v>0</v>
      </c>
      <c r="BH55" s="83">
        <v>114</v>
      </c>
      <c r="BI55" s="85">
        <v>7.9</v>
      </c>
      <c r="BJ55" s="83">
        <v>5365261</v>
      </c>
      <c r="BK55" s="83">
        <v>1608000</v>
      </c>
      <c r="BL55" s="84">
        <v>306.31804952800002</v>
      </c>
      <c r="BM55" s="85">
        <v>80</v>
      </c>
      <c r="BN55" s="85">
        <v>92.829790000000003</v>
      </c>
      <c r="BO55" s="84">
        <v>92.323270210095103</v>
      </c>
      <c r="BP55" s="85">
        <v>57.272243683102403</v>
      </c>
      <c r="BQ55" s="84">
        <v>1.577710867</v>
      </c>
      <c r="BR55" s="84">
        <v>3.8166666666666673</v>
      </c>
      <c r="BS55" s="84">
        <v>-0.26139762997627258</v>
      </c>
      <c r="BT55" s="83">
        <v>38</v>
      </c>
      <c r="BU55" s="85">
        <v>100</v>
      </c>
      <c r="BV55" s="84">
        <v>92.829790000000003</v>
      </c>
      <c r="BW55" s="84">
        <v>57.272243683102403</v>
      </c>
      <c r="BX55" s="84">
        <v>92.323270210095103</v>
      </c>
      <c r="BY55" s="83">
        <v>62000</v>
      </c>
      <c r="BZ55" s="85">
        <v>87.988720000000001</v>
      </c>
      <c r="CA55" s="85">
        <v>93.994529999999997</v>
      </c>
      <c r="CB55" s="84">
        <v>20.5</v>
      </c>
      <c r="CC55" s="83">
        <v>85</v>
      </c>
      <c r="CD55" s="83">
        <v>73</v>
      </c>
      <c r="CE55" s="83">
        <v>84</v>
      </c>
      <c r="CF55" s="84">
        <v>942.88665771484398</v>
      </c>
      <c r="CG55" s="84">
        <v>59</v>
      </c>
      <c r="CH55" s="85">
        <v>73</v>
      </c>
      <c r="CI55" s="83">
        <v>6344.871978500566</v>
      </c>
      <c r="CJ55" s="83">
        <v>17373657</v>
      </c>
      <c r="CK55" s="83">
        <v>16147651</v>
      </c>
      <c r="CL55" s="83">
        <v>248360</v>
      </c>
      <c r="CM55" s="83"/>
    </row>
    <row r="56" spans="1:91" x14ac:dyDescent="0.3">
      <c r="A56" s="100" t="s">
        <v>95</v>
      </c>
      <c r="B56" s="86" t="s">
        <v>94</v>
      </c>
      <c r="C56" s="83">
        <v>65987.231369684217</v>
      </c>
      <c r="D56" s="83">
        <v>2.6005000064210526E-2</v>
      </c>
      <c r="E56" s="83">
        <v>710352.14650000003</v>
      </c>
      <c r="F56" s="83">
        <v>342.27</v>
      </c>
      <c r="G56" s="83">
        <v>0</v>
      </c>
      <c r="H56" s="83">
        <v>0</v>
      </c>
      <c r="I56" s="83">
        <v>0</v>
      </c>
      <c r="J56" s="83">
        <v>0</v>
      </c>
      <c r="K56" s="84">
        <v>0</v>
      </c>
      <c r="L56" s="84">
        <v>0.18181818181818199</v>
      </c>
      <c r="M56" s="83">
        <v>21517105.068700001</v>
      </c>
      <c r="N56" s="83">
        <v>0</v>
      </c>
      <c r="O56" s="83">
        <v>0</v>
      </c>
      <c r="P56" s="83">
        <v>0</v>
      </c>
      <c r="Q56" s="83">
        <v>0</v>
      </c>
      <c r="R56" s="83">
        <v>0</v>
      </c>
      <c r="S56" s="83">
        <v>0</v>
      </c>
      <c r="T56" s="83">
        <v>0</v>
      </c>
      <c r="U56" s="83">
        <v>84565</v>
      </c>
      <c r="V56" s="83">
        <v>7079078.2493099999</v>
      </c>
      <c r="W56" s="83">
        <v>4540454.1368199997</v>
      </c>
      <c r="X56" s="84">
        <v>98.873469285247879</v>
      </c>
      <c r="Y56" s="84">
        <v>2.0309213089847908</v>
      </c>
      <c r="Z56" s="84">
        <v>42.704000000000001</v>
      </c>
      <c r="AA56" s="84">
        <v>4.1308575832092096</v>
      </c>
      <c r="AB56" s="84">
        <v>0</v>
      </c>
      <c r="AC56" s="84">
        <v>89.826970000000003</v>
      </c>
      <c r="AD56" s="83">
        <v>63000</v>
      </c>
      <c r="AE56" s="83">
        <v>80</v>
      </c>
      <c r="AF56" s="85">
        <v>4.0999999999999996</v>
      </c>
      <c r="AG56" s="84">
        <v>12.754</v>
      </c>
      <c r="AH56" s="84">
        <v>0.86005549014708027</v>
      </c>
      <c r="AI56" s="84">
        <v>0.80427338519096603</v>
      </c>
      <c r="AJ56" s="83">
        <v>0</v>
      </c>
      <c r="AK56" s="83">
        <v>5</v>
      </c>
      <c r="AL56" s="84">
        <v>0.69972679792056303</v>
      </c>
      <c r="AM56" s="84">
        <v>1.9424960000000002E-2</v>
      </c>
      <c r="AN56" s="84">
        <v>1551.6101699999999</v>
      </c>
      <c r="AO56" s="84">
        <v>40.79</v>
      </c>
      <c r="AP56" s="84">
        <v>522.75</v>
      </c>
      <c r="AQ56" s="84">
        <v>0.84366944466929961</v>
      </c>
      <c r="AR56" s="84">
        <v>10.169881572767835</v>
      </c>
      <c r="AS56" s="85">
        <v>21.2</v>
      </c>
      <c r="AT56" s="85">
        <v>7</v>
      </c>
      <c r="AU56" s="83">
        <v>13</v>
      </c>
      <c r="AV56" s="85">
        <v>0.1</v>
      </c>
      <c r="AW56" s="84">
        <v>0.04</v>
      </c>
      <c r="AX56" s="84">
        <v>0</v>
      </c>
      <c r="AY56" s="83">
        <v>5021586</v>
      </c>
      <c r="AZ56" s="84">
        <v>0.44973590693150411</v>
      </c>
      <c r="BA56" s="84">
        <v>31.8</v>
      </c>
      <c r="BB56" s="83">
        <v>0</v>
      </c>
      <c r="BC56" s="83">
        <v>0</v>
      </c>
      <c r="BD56" s="83">
        <v>0</v>
      </c>
      <c r="BE56" s="83">
        <v>97000</v>
      </c>
      <c r="BF56" s="83">
        <v>311704</v>
      </c>
      <c r="BG56" s="83">
        <v>0</v>
      </c>
      <c r="BH56" s="83">
        <v>153</v>
      </c>
      <c r="BI56" s="85">
        <v>4.5</v>
      </c>
      <c r="BJ56" s="83">
        <v>12340832</v>
      </c>
      <c r="BK56" s="83">
        <v>8157000</v>
      </c>
      <c r="BL56" s="84">
        <v>0.67745750184800002</v>
      </c>
      <c r="BM56" s="85">
        <v>80</v>
      </c>
      <c r="BN56" s="85">
        <v>71.16825</v>
      </c>
      <c r="BO56" s="84">
        <v>95.286596817970405</v>
      </c>
      <c r="BP56" s="85">
        <v>44.950204245285697</v>
      </c>
      <c r="BQ56" s="84">
        <v>3.0101010800000001</v>
      </c>
      <c r="BR56" s="84">
        <v>3.3166666666666673</v>
      </c>
      <c r="BS56" s="84">
        <v>-0.58480405807495117</v>
      </c>
      <c r="BT56" s="83">
        <v>35</v>
      </c>
      <c r="BU56" s="85">
        <v>100</v>
      </c>
      <c r="BV56" s="84">
        <v>71.16825</v>
      </c>
      <c r="BW56" s="84">
        <v>46.924338086490501</v>
      </c>
      <c r="BX56" s="84">
        <v>95.286596817970405</v>
      </c>
      <c r="BY56" s="83">
        <v>83000</v>
      </c>
      <c r="BZ56" s="85">
        <v>94.19301999999999</v>
      </c>
      <c r="CA56" s="85">
        <v>99.105729999999994</v>
      </c>
      <c r="CB56" s="84">
        <v>7.9020000000000001</v>
      </c>
      <c r="CC56" s="83">
        <v>94</v>
      </c>
      <c r="CD56" s="83">
        <v>94</v>
      </c>
      <c r="CE56" s="83" t="s">
        <v>435</v>
      </c>
      <c r="CF56" s="84">
        <v>516.34313964843795</v>
      </c>
      <c r="CG56" s="84">
        <v>37</v>
      </c>
      <c r="CH56" s="85">
        <v>82</v>
      </c>
      <c r="CI56" s="83">
        <v>2549.1394583229544</v>
      </c>
      <c r="CJ56" s="83">
        <v>100388076</v>
      </c>
      <c r="CK56" s="83">
        <v>91515179</v>
      </c>
      <c r="CL56" s="83">
        <v>995450</v>
      </c>
      <c r="CM56" s="83"/>
    </row>
    <row r="57" spans="1:91" x14ac:dyDescent="0.3">
      <c r="A57" s="100" t="s">
        <v>97</v>
      </c>
      <c r="B57" s="86" t="s">
        <v>96</v>
      </c>
      <c r="C57" s="83">
        <v>12762.75509328421</v>
      </c>
      <c r="D57" s="83">
        <v>12762.75509328421</v>
      </c>
      <c r="E57" s="83">
        <v>7803.7894999999999</v>
      </c>
      <c r="F57" s="83">
        <v>211.93</v>
      </c>
      <c r="G57" s="83">
        <v>36733.846000000005</v>
      </c>
      <c r="H57" s="83">
        <v>865.05150000000003</v>
      </c>
      <c r="I57" s="83">
        <v>990.77400000000011</v>
      </c>
      <c r="J57" s="83">
        <v>42474</v>
      </c>
      <c r="K57" s="84">
        <v>0.17100000000000001</v>
      </c>
      <c r="L57" s="84">
        <v>3.03030303030303E-2</v>
      </c>
      <c r="M57" s="83" t="s">
        <v>435</v>
      </c>
      <c r="N57" s="83" t="s">
        <v>435</v>
      </c>
      <c r="O57" s="83" t="s">
        <v>435</v>
      </c>
      <c r="P57" s="83" t="s">
        <v>435</v>
      </c>
      <c r="Q57" s="83">
        <v>3641309</v>
      </c>
      <c r="R57" s="83">
        <v>16960</v>
      </c>
      <c r="S57" s="83">
        <v>16960</v>
      </c>
      <c r="T57" s="83">
        <v>0</v>
      </c>
      <c r="U57" s="83">
        <v>5955799</v>
      </c>
      <c r="V57" s="83">
        <v>4482748.9483099999</v>
      </c>
      <c r="W57" s="83">
        <v>5954427.0546599999</v>
      </c>
      <c r="X57" s="84">
        <v>309.8814671814672</v>
      </c>
      <c r="Y57" s="84">
        <v>1.5533440683039264</v>
      </c>
      <c r="Z57" s="84">
        <v>72.022999999999996</v>
      </c>
      <c r="AA57" s="84">
        <v>4.0699771697616702</v>
      </c>
      <c r="AB57" s="84">
        <v>1.0056700000000001</v>
      </c>
      <c r="AC57" s="84">
        <v>90.649680000000004</v>
      </c>
      <c r="AD57" s="83">
        <v>811</v>
      </c>
      <c r="AE57" s="83">
        <v>20</v>
      </c>
      <c r="AF57" s="85">
        <v>22.4</v>
      </c>
      <c r="AG57" s="84">
        <v>8.9499999999999993</v>
      </c>
      <c r="AH57" s="84">
        <v>0.39913966452892558</v>
      </c>
      <c r="AI57" s="84">
        <v>0.19776628867043997</v>
      </c>
      <c r="AJ57" s="83">
        <v>0</v>
      </c>
      <c r="AK57" s="83">
        <v>0</v>
      </c>
      <c r="AL57" s="84">
        <v>0.66668101830167026</v>
      </c>
      <c r="AM57" s="84">
        <v>3.246251E-2</v>
      </c>
      <c r="AN57" s="84">
        <v>51.98883</v>
      </c>
      <c r="AO57" s="84">
        <v>137.09</v>
      </c>
      <c r="AP57" s="84">
        <v>207.47</v>
      </c>
      <c r="AQ57" s="84">
        <v>1.0110636864926541</v>
      </c>
      <c r="AR57" s="84">
        <v>20.678290570395134</v>
      </c>
      <c r="AS57" s="85">
        <v>13.7</v>
      </c>
      <c r="AT57" s="85">
        <v>5</v>
      </c>
      <c r="AU57" s="83">
        <v>72</v>
      </c>
      <c r="AV57" s="85">
        <v>0.6</v>
      </c>
      <c r="AW57" s="84">
        <v>0.33</v>
      </c>
      <c r="AX57" s="84">
        <v>0</v>
      </c>
      <c r="AY57" s="83">
        <v>1411062</v>
      </c>
      <c r="AZ57" s="84">
        <v>0.39709403481582384</v>
      </c>
      <c r="BA57" s="84">
        <v>38</v>
      </c>
      <c r="BB57" s="83">
        <v>584</v>
      </c>
      <c r="BC57" s="83">
        <v>396208</v>
      </c>
      <c r="BD57" s="83">
        <v>16733</v>
      </c>
      <c r="BE57" s="83">
        <v>0</v>
      </c>
      <c r="BF57" s="83">
        <v>66</v>
      </c>
      <c r="BG57" s="83">
        <v>0</v>
      </c>
      <c r="BH57" s="83">
        <v>118</v>
      </c>
      <c r="BI57" s="85">
        <v>9</v>
      </c>
      <c r="BJ57" s="83">
        <v>2545105</v>
      </c>
      <c r="BK57" s="83">
        <v>1556000</v>
      </c>
      <c r="BL57" s="84">
        <v>0.76603646184999996</v>
      </c>
      <c r="BM57" s="85">
        <v>100</v>
      </c>
      <c r="BN57" s="85">
        <v>88.482709999999997</v>
      </c>
      <c r="BO57" s="84">
        <v>146.922102198093</v>
      </c>
      <c r="BP57" s="85">
        <v>28.997073045596998</v>
      </c>
      <c r="BQ57" s="84">
        <v>1.4737304449999999</v>
      </c>
      <c r="BR57" s="84">
        <v>2.9333333333333331</v>
      </c>
      <c r="BS57" s="84">
        <v>-0.44714248180389404</v>
      </c>
      <c r="BT57" s="83">
        <v>34</v>
      </c>
      <c r="BU57" s="85">
        <v>99.490386962890597</v>
      </c>
      <c r="BV57" s="84">
        <v>88.482709999999997</v>
      </c>
      <c r="BW57" s="84">
        <v>33.820728899999999</v>
      </c>
      <c r="BX57" s="84">
        <v>146.922102198093</v>
      </c>
      <c r="BY57" s="83">
        <v>11000</v>
      </c>
      <c r="BZ57" s="85">
        <v>87.433570000000003</v>
      </c>
      <c r="CA57" s="85">
        <v>97.388369999999995</v>
      </c>
      <c r="CB57" s="84">
        <v>15.69</v>
      </c>
      <c r="CC57" s="83">
        <v>85</v>
      </c>
      <c r="CD57" s="83">
        <v>86</v>
      </c>
      <c r="CE57" s="83">
        <v>87</v>
      </c>
      <c r="CF57" s="84">
        <v>599.54870605468795</v>
      </c>
      <c r="CG57" s="84">
        <v>46</v>
      </c>
      <c r="CH57" s="85">
        <v>75</v>
      </c>
      <c r="CI57" s="83">
        <v>4058.2446520216349</v>
      </c>
      <c r="CJ57" s="83">
        <v>6453550</v>
      </c>
      <c r="CK57" s="83">
        <v>6126238</v>
      </c>
      <c r="CL57" s="83">
        <v>20720</v>
      </c>
      <c r="CM57" s="83"/>
    </row>
    <row r="58" spans="1:91" x14ac:dyDescent="0.3">
      <c r="A58" s="100" t="s">
        <v>99</v>
      </c>
      <c r="B58" s="86" t="s">
        <v>98</v>
      </c>
      <c r="C58" s="83">
        <v>0</v>
      </c>
      <c r="D58" s="83">
        <v>0</v>
      </c>
      <c r="E58" s="83">
        <v>5450.8605000000007</v>
      </c>
      <c r="F58" s="83">
        <v>0</v>
      </c>
      <c r="G58" s="83">
        <v>0</v>
      </c>
      <c r="H58" s="83">
        <v>0</v>
      </c>
      <c r="I58" s="83">
        <v>0</v>
      </c>
      <c r="J58" s="83">
        <v>0</v>
      </c>
      <c r="K58" s="84">
        <v>0</v>
      </c>
      <c r="L58" s="84">
        <v>0.21212121212121199</v>
      </c>
      <c r="M58" s="83">
        <v>265.681947708</v>
      </c>
      <c r="N58" s="83">
        <v>263961.17864400003</v>
      </c>
      <c r="O58" s="83">
        <v>0</v>
      </c>
      <c r="P58" s="83">
        <v>264080.38050299999</v>
      </c>
      <c r="Q58" s="83">
        <v>798812</v>
      </c>
      <c r="R58" s="83">
        <v>0</v>
      </c>
      <c r="S58" s="83">
        <v>0</v>
      </c>
      <c r="T58" s="83">
        <v>796722</v>
      </c>
      <c r="U58" s="83">
        <v>694198</v>
      </c>
      <c r="V58" s="83">
        <v>599692.726669</v>
      </c>
      <c r="W58" s="83">
        <v>744871.18718600005</v>
      </c>
      <c r="X58" s="84">
        <v>46.665739750445631</v>
      </c>
      <c r="Y58" s="84">
        <v>4.3458144415272599</v>
      </c>
      <c r="Z58" s="84">
        <v>72.143000000000001</v>
      </c>
      <c r="AA58" s="84" t="s">
        <v>435</v>
      </c>
      <c r="AB58" s="84">
        <v>2.8540700000000001</v>
      </c>
      <c r="AC58" s="84">
        <v>24.639970000000002</v>
      </c>
      <c r="AD58" s="83" t="s">
        <v>435</v>
      </c>
      <c r="AE58" s="83">
        <v>0</v>
      </c>
      <c r="AF58" s="85">
        <v>66.099999999999994</v>
      </c>
      <c r="AG58" s="84">
        <v>14.391</v>
      </c>
      <c r="AH58" s="84">
        <v>0.25802872356749174</v>
      </c>
      <c r="AI58" s="84">
        <v>0.11711747637274479</v>
      </c>
      <c r="AJ58" s="83">
        <v>0</v>
      </c>
      <c r="AK58" s="83">
        <v>0</v>
      </c>
      <c r="AL58" s="84">
        <v>0.58842164468676861</v>
      </c>
      <c r="AM58" s="84" t="s">
        <v>435</v>
      </c>
      <c r="AN58" s="84">
        <v>0</v>
      </c>
      <c r="AO58" s="84">
        <v>6.14</v>
      </c>
      <c r="AP58" s="84">
        <v>5.54</v>
      </c>
      <c r="AQ58" s="84">
        <v>5.3536995811757651E-2</v>
      </c>
      <c r="AR58" s="84" t="s">
        <v>435</v>
      </c>
      <c r="AS58" s="85">
        <v>85.3</v>
      </c>
      <c r="AT58" s="85">
        <v>5.6</v>
      </c>
      <c r="AU58" s="83">
        <v>191</v>
      </c>
      <c r="AV58" s="85">
        <v>6.2</v>
      </c>
      <c r="AW58" s="84">
        <v>5.4</v>
      </c>
      <c r="AX58" s="84">
        <v>343.25599999999997</v>
      </c>
      <c r="AY58" s="83">
        <v>429326</v>
      </c>
      <c r="AZ58" s="84" t="s">
        <v>435</v>
      </c>
      <c r="BA58" s="84" t="s">
        <v>435</v>
      </c>
      <c r="BB58" s="83">
        <v>0</v>
      </c>
      <c r="BC58" s="83">
        <v>0</v>
      </c>
      <c r="BD58" s="83">
        <v>0</v>
      </c>
      <c r="BE58" s="83">
        <v>0</v>
      </c>
      <c r="BF58" s="83">
        <v>0</v>
      </c>
      <c r="BG58" s="83">
        <v>0</v>
      </c>
      <c r="BH58" s="83">
        <v>122</v>
      </c>
      <c r="BI58" s="85">
        <v>10.5</v>
      </c>
      <c r="BJ58" s="83">
        <v>466435.11929849302</v>
      </c>
      <c r="BK58" s="83" t="s">
        <v>435</v>
      </c>
      <c r="BL58" s="84">
        <v>2.20065789474</v>
      </c>
      <c r="BM58" s="85">
        <v>40</v>
      </c>
      <c r="BN58" s="85">
        <v>95</v>
      </c>
      <c r="BO58" s="84">
        <v>45.166867205255997</v>
      </c>
      <c r="BP58" s="85">
        <v>23.779999971074002</v>
      </c>
      <c r="BQ58" s="84" t="s">
        <v>435</v>
      </c>
      <c r="BR58" s="84" t="s">
        <v>435</v>
      </c>
      <c r="BS58" s="84">
        <v>-1.2943800687789917</v>
      </c>
      <c r="BT58" s="83">
        <v>16</v>
      </c>
      <c r="BU58" s="85">
        <v>67.184097290039105</v>
      </c>
      <c r="BV58" s="84">
        <v>95</v>
      </c>
      <c r="BW58" s="84">
        <v>26.239999956940899</v>
      </c>
      <c r="BX58" s="84">
        <v>45.166867205255997</v>
      </c>
      <c r="BY58" s="83">
        <v>3200</v>
      </c>
      <c r="BZ58" s="85">
        <v>66.312790000000007</v>
      </c>
      <c r="CA58" s="85">
        <v>64.665819999999997</v>
      </c>
      <c r="CB58" s="84">
        <v>4</v>
      </c>
      <c r="CC58" s="83">
        <v>25</v>
      </c>
      <c r="CD58" s="83" t="s">
        <v>435</v>
      </c>
      <c r="CE58" s="83" t="s">
        <v>435</v>
      </c>
      <c r="CF58" s="84">
        <v>838.74426269531295</v>
      </c>
      <c r="CG58" s="84">
        <v>301</v>
      </c>
      <c r="CH58" s="85">
        <v>22</v>
      </c>
      <c r="CI58" s="83">
        <v>10173.963020188008</v>
      </c>
      <c r="CJ58" s="83">
        <v>1355982</v>
      </c>
      <c r="CK58" s="83">
        <v>824543</v>
      </c>
      <c r="CL58" s="83">
        <v>28050</v>
      </c>
      <c r="CM58" s="83"/>
    </row>
    <row r="59" spans="1:91" x14ac:dyDescent="0.3">
      <c r="A59" s="100" t="s">
        <v>101</v>
      </c>
      <c r="B59" s="86" t="s">
        <v>100</v>
      </c>
      <c r="C59" s="83">
        <v>4836.8764465684208</v>
      </c>
      <c r="D59" s="83">
        <v>0</v>
      </c>
      <c r="E59" s="83">
        <v>7783.0664999999999</v>
      </c>
      <c r="F59" s="83">
        <v>0</v>
      </c>
      <c r="G59" s="83">
        <v>0</v>
      </c>
      <c r="H59" s="83">
        <v>0</v>
      </c>
      <c r="I59" s="83">
        <v>0</v>
      </c>
      <c r="J59" s="83">
        <v>160000</v>
      </c>
      <c r="K59" s="84">
        <v>8.5999999999999993E-2</v>
      </c>
      <c r="L59" s="84">
        <v>0.54545454545454497</v>
      </c>
      <c r="M59" s="83">
        <v>2403114.9776099999</v>
      </c>
      <c r="N59" s="83">
        <v>0</v>
      </c>
      <c r="O59" s="83">
        <v>0</v>
      </c>
      <c r="P59" s="83">
        <v>0</v>
      </c>
      <c r="Q59" s="83">
        <v>4362192</v>
      </c>
      <c r="R59" s="83">
        <v>2262</v>
      </c>
      <c r="S59" s="83">
        <v>819013</v>
      </c>
      <c r="T59" s="83">
        <v>3545441</v>
      </c>
      <c r="U59" s="83">
        <v>1242382</v>
      </c>
      <c r="V59" s="83">
        <v>3350176.74853</v>
      </c>
      <c r="W59" s="83">
        <v>1004231.32071</v>
      </c>
      <c r="X59" s="160">
        <f>CJ59/CL59</f>
        <v>34.624920792079209</v>
      </c>
      <c r="Y59" s="83" t="s">
        <v>435</v>
      </c>
      <c r="Z59" s="83" t="s">
        <v>435</v>
      </c>
      <c r="AA59" s="84" t="s">
        <v>435</v>
      </c>
      <c r="AB59" s="84">
        <v>67.003950000000003</v>
      </c>
      <c r="AC59" s="84" t="s">
        <v>435</v>
      </c>
      <c r="AD59" s="83">
        <v>401</v>
      </c>
      <c r="AE59" s="83">
        <v>20</v>
      </c>
      <c r="AF59" s="85" t="s">
        <v>435</v>
      </c>
      <c r="AG59" s="84">
        <v>14.031000000000001</v>
      </c>
      <c r="AH59" s="84">
        <v>0.40923070725955535</v>
      </c>
      <c r="AI59" s="84">
        <v>9.0680045867433362E-2</v>
      </c>
      <c r="AJ59" s="83">
        <v>0</v>
      </c>
      <c r="AK59" s="83">
        <v>0</v>
      </c>
      <c r="AL59" s="84">
        <v>0.43357962042319481</v>
      </c>
      <c r="AM59" s="84" t="s">
        <v>435</v>
      </c>
      <c r="AN59" s="84">
        <v>331.44790999999998</v>
      </c>
      <c r="AO59" s="84">
        <v>17.399999999999999</v>
      </c>
      <c r="AP59" s="84">
        <v>15.78</v>
      </c>
      <c r="AQ59" s="84" t="s">
        <v>435</v>
      </c>
      <c r="AR59" s="84" t="s">
        <v>435</v>
      </c>
      <c r="AS59" s="85">
        <v>41.9</v>
      </c>
      <c r="AT59" s="85">
        <v>38.799999999999997</v>
      </c>
      <c r="AU59" s="83">
        <v>67</v>
      </c>
      <c r="AV59" s="85">
        <v>0.6</v>
      </c>
      <c r="AW59" s="84">
        <v>0.23</v>
      </c>
      <c r="AX59" s="84">
        <v>22.870999999999999</v>
      </c>
      <c r="AY59" s="83">
        <v>1076700</v>
      </c>
      <c r="AZ59" s="84" t="s">
        <v>435</v>
      </c>
      <c r="BA59" s="84" t="s">
        <v>435</v>
      </c>
      <c r="BB59" s="83">
        <v>0</v>
      </c>
      <c r="BC59" s="83">
        <v>0</v>
      </c>
      <c r="BD59" s="83">
        <v>0</v>
      </c>
      <c r="BE59" s="83">
        <v>0</v>
      </c>
      <c r="BF59" s="83">
        <v>2252</v>
      </c>
      <c r="BG59" s="83">
        <v>297</v>
      </c>
      <c r="BH59" s="83">
        <v>105</v>
      </c>
      <c r="BI59" s="85">
        <v>20.6</v>
      </c>
      <c r="BJ59" s="83">
        <v>102729</v>
      </c>
      <c r="BK59" s="83" t="s">
        <v>435</v>
      </c>
      <c r="BL59" s="84">
        <v>14.6357435198</v>
      </c>
      <c r="BM59" s="85">
        <v>20</v>
      </c>
      <c r="BN59" s="85">
        <v>76.570520000000002</v>
      </c>
      <c r="BO59" s="84">
        <v>20.363955154761701</v>
      </c>
      <c r="BP59" s="85">
        <v>1.1771187201569999</v>
      </c>
      <c r="BQ59" s="84" t="s">
        <v>435</v>
      </c>
      <c r="BR59" s="84" t="s">
        <v>435</v>
      </c>
      <c r="BS59" s="84">
        <v>-1.7277317047119141</v>
      </c>
      <c r="BT59" s="83">
        <v>23</v>
      </c>
      <c r="BU59" s="85">
        <v>48.423789978027301</v>
      </c>
      <c r="BV59" s="84">
        <v>76.570520000000002</v>
      </c>
      <c r="BW59" s="84">
        <v>1.3089069798665001</v>
      </c>
      <c r="BX59" s="84">
        <v>20.363955154761701</v>
      </c>
      <c r="BY59" s="83">
        <v>4700</v>
      </c>
      <c r="BZ59" s="85">
        <v>11.939970000000001</v>
      </c>
      <c r="CA59" s="85">
        <v>51.849719999999998</v>
      </c>
      <c r="CB59" s="84" t="s">
        <v>435</v>
      </c>
      <c r="CC59" s="83">
        <v>95</v>
      </c>
      <c r="CD59" s="83">
        <v>88</v>
      </c>
      <c r="CE59" s="83">
        <v>95</v>
      </c>
      <c r="CF59" s="84">
        <v>55.3310356140137</v>
      </c>
      <c r="CG59" s="84">
        <v>480</v>
      </c>
      <c r="CH59" s="85">
        <v>35</v>
      </c>
      <c r="CI59" s="83">
        <v>811.37602860210791</v>
      </c>
      <c r="CJ59" s="83">
        <v>3497117</v>
      </c>
      <c r="CK59" s="83">
        <v>5290052</v>
      </c>
      <c r="CL59" s="83">
        <v>101000</v>
      </c>
      <c r="CM59" s="83"/>
    </row>
    <row r="60" spans="1:91" x14ac:dyDescent="0.3">
      <c r="A60" s="100" t="s">
        <v>103</v>
      </c>
      <c r="B60" s="86" t="s">
        <v>102</v>
      </c>
      <c r="C60" s="83">
        <v>0</v>
      </c>
      <c r="D60" s="83">
        <v>0</v>
      </c>
      <c r="E60" s="83">
        <v>5412.49</v>
      </c>
      <c r="F60" s="83">
        <v>0</v>
      </c>
      <c r="G60" s="83">
        <v>0</v>
      </c>
      <c r="H60" s="83">
        <v>0</v>
      </c>
      <c r="I60" s="83">
        <v>0</v>
      </c>
      <c r="J60" s="83">
        <v>0</v>
      </c>
      <c r="K60" s="84">
        <v>0</v>
      </c>
      <c r="L60" s="84">
        <v>0</v>
      </c>
      <c r="M60" s="83">
        <v>0</v>
      </c>
      <c r="N60" s="83" t="s">
        <v>435</v>
      </c>
      <c r="O60" s="83" t="s">
        <v>435</v>
      </c>
      <c r="P60" s="83" t="s">
        <v>435</v>
      </c>
      <c r="Q60" s="83">
        <v>0</v>
      </c>
      <c r="R60" s="83">
        <v>0</v>
      </c>
      <c r="S60" s="83">
        <v>0</v>
      </c>
      <c r="T60" s="83">
        <v>0</v>
      </c>
      <c r="U60" s="83">
        <v>0</v>
      </c>
      <c r="V60" s="83">
        <v>0</v>
      </c>
      <c r="W60" s="83">
        <v>0</v>
      </c>
      <c r="X60" s="84">
        <v>30.386105360018405</v>
      </c>
      <c r="Y60" s="84">
        <v>0.50223455129487549</v>
      </c>
      <c r="Z60" s="84">
        <v>68.88</v>
      </c>
      <c r="AA60" s="84">
        <v>2.2975175724185601</v>
      </c>
      <c r="AB60" s="84">
        <v>0</v>
      </c>
      <c r="AC60" s="84" t="s">
        <v>435</v>
      </c>
      <c r="AD60" s="83">
        <v>1095</v>
      </c>
      <c r="AE60" s="83">
        <v>80</v>
      </c>
      <c r="AF60" s="85" t="s">
        <v>435</v>
      </c>
      <c r="AG60" s="84">
        <v>5.2080000000000002</v>
      </c>
      <c r="AH60" s="84">
        <v>3.2172699839187742E-3</v>
      </c>
      <c r="AI60" s="84">
        <v>3.7187802178954388E-4</v>
      </c>
      <c r="AJ60" s="83">
        <v>0</v>
      </c>
      <c r="AK60" s="83">
        <v>0</v>
      </c>
      <c r="AL60" s="84">
        <v>0.88154229789502814</v>
      </c>
      <c r="AM60" s="84" t="s">
        <v>435</v>
      </c>
      <c r="AN60" s="84">
        <v>0.23229</v>
      </c>
      <c r="AO60" s="84">
        <v>0</v>
      </c>
      <c r="AP60" s="84">
        <v>0</v>
      </c>
      <c r="AQ60" s="84" t="s">
        <v>435</v>
      </c>
      <c r="AR60" s="84">
        <v>1.8433327180647157</v>
      </c>
      <c r="AS60" s="85">
        <v>2.6</v>
      </c>
      <c r="AT60" s="85" t="s">
        <v>435</v>
      </c>
      <c r="AU60" s="83">
        <v>15</v>
      </c>
      <c r="AV60" s="85">
        <v>1.3</v>
      </c>
      <c r="AW60" s="84">
        <v>0.38</v>
      </c>
      <c r="AX60" s="84" t="s">
        <v>435</v>
      </c>
      <c r="AY60" s="83">
        <v>9</v>
      </c>
      <c r="AZ60" s="84">
        <v>9.1257862431578407E-2</v>
      </c>
      <c r="BA60" s="84">
        <v>32.700000000000003</v>
      </c>
      <c r="BB60" s="83">
        <v>0</v>
      </c>
      <c r="BC60" s="83">
        <v>0</v>
      </c>
      <c r="BD60" s="83">
        <v>0</v>
      </c>
      <c r="BE60" s="83">
        <v>0</v>
      </c>
      <c r="BF60" s="83">
        <v>359</v>
      </c>
      <c r="BG60" s="83">
        <v>0</v>
      </c>
      <c r="BH60" s="83">
        <v>127</v>
      </c>
      <c r="BI60" s="85">
        <v>2.9</v>
      </c>
      <c r="BJ60" s="83">
        <v>31981</v>
      </c>
      <c r="BK60" s="83">
        <v>3245000</v>
      </c>
      <c r="BL60" s="84">
        <v>38.018548202399998</v>
      </c>
      <c r="BM60" s="85">
        <v>40</v>
      </c>
      <c r="BN60" s="85">
        <v>99.88579</v>
      </c>
      <c r="BO60" s="84">
        <v>145.43842409216001</v>
      </c>
      <c r="BP60" s="85">
        <v>88.102456874019893</v>
      </c>
      <c r="BQ60" s="84">
        <v>3.7685079570000002</v>
      </c>
      <c r="BR60" s="84" t="s">
        <v>435</v>
      </c>
      <c r="BS60" s="84">
        <v>1.1919379234313965</v>
      </c>
      <c r="BT60" s="83">
        <v>74</v>
      </c>
      <c r="BU60" s="85">
        <v>100</v>
      </c>
      <c r="BV60" s="84">
        <v>99.88579</v>
      </c>
      <c r="BW60" s="84">
        <v>89.357007774742598</v>
      </c>
      <c r="BX60" s="84">
        <v>145.43842409216001</v>
      </c>
      <c r="BY60" s="83">
        <v>53000</v>
      </c>
      <c r="BZ60" s="85">
        <v>99.146560000000008</v>
      </c>
      <c r="CA60" s="85">
        <v>99.712819999999994</v>
      </c>
      <c r="CB60" s="84">
        <v>34.651000000000003</v>
      </c>
      <c r="CC60" s="83">
        <v>93</v>
      </c>
      <c r="CD60" s="83">
        <v>91</v>
      </c>
      <c r="CE60" s="83" t="s">
        <v>435</v>
      </c>
      <c r="CF60" s="84">
        <v>1987.71813964844</v>
      </c>
      <c r="CG60" s="84">
        <v>9</v>
      </c>
      <c r="CH60" s="85">
        <v>74</v>
      </c>
      <c r="CI60" s="83">
        <v>22927.744417419308</v>
      </c>
      <c r="CJ60" s="83">
        <v>1325649</v>
      </c>
      <c r="CK60" s="83">
        <v>1310350</v>
      </c>
      <c r="CL60" s="83">
        <v>42390</v>
      </c>
      <c r="CM60" s="83"/>
    </row>
    <row r="61" spans="1:91" x14ac:dyDescent="0.3">
      <c r="A61" s="99" t="s">
        <v>932</v>
      </c>
      <c r="B61" s="86" t="s">
        <v>308</v>
      </c>
      <c r="C61" s="83">
        <v>0</v>
      </c>
      <c r="D61" s="83">
        <v>0</v>
      </c>
      <c r="E61" s="83">
        <v>7092.7834999999995</v>
      </c>
      <c r="F61" s="83">
        <v>0</v>
      </c>
      <c r="G61" s="83">
        <v>161.12649999999999</v>
      </c>
      <c r="H61" s="83">
        <v>0</v>
      </c>
      <c r="I61" s="83">
        <v>0</v>
      </c>
      <c r="J61" s="83">
        <v>60628</v>
      </c>
      <c r="K61" s="84">
        <v>0.14299999999999999</v>
      </c>
      <c r="L61" s="84">
        <v>9.0909090909090898E-2</v>
      </c>
      <c r="M61" s="83">
        <v>9060.1004038999999</v>
      </c>
      <c r="N61" s="83">
        <v>0</v>
      </c>
      <c r="O61" s="83">
        <v>0</v>
      </c>
      <c r="P61" s="83">
        <v>3093.3145828199999</v>
      </c>
      <c r="Q61" s="83">
        <v>370729</v>
      </c>
      <c r="R61" s="83">
        <v>0</v>
      </c>
      <c r="S61" s="83">
        <v>368065</v>
      </c>
      <c r="T61" s="83">
        <v>2541</v>
      </c>
      <c r="U61" s="83">
        <v>1230</v>
      </c>
      <c r="V61" s="83">
        <v>849098.39498999994</v>
      </c>
      <c r="W61" s="83">
        <v>113007.915079</v>
      </c>
      <c r="X61" s="84">
        <v>66.057616279069762</v>
      </c>
      <c r="Y61" s="84">
        <v>1.7455327778068372</v>
      </c>
      <c r="Z61" s="84">
        <v>23.798999999999999</v>
      </c>
      <c r="AA61" s="84">
        <v>4.7371804236669099</v>
      </c>
      <c r="AB61" s="84">
        <v>7.0373999999999999</v>
      </c>
      <c r="AC61" s="84">
        <v>24.096959999999999</v>
      </c>
      <c r="AD61" s="83">
        <v>1018</v>
      </c>
      <c r="AE61" s="83">
        <v>40</v>
      </c>
      <c r="AF61" s="85">
        <v>32.700000000000003</v>
      </c>
      <c r="AG61" s="84">
        <v>12.502000000000001</v>
      </c>
      <c r="AH61" s="84">
        <v>0.12035392442701887</v>
      </c>
      <c r="AI61" s="84">
        <v>9.2465812619432611E-2</v>
      </c>
      <c r="AJ61" s="83">
        <v>0</v>
      </c>
      <c r="AK61" s="83">
        <v>0</v>
      </c>
      <c r="AL61" s="84">
        <v>0.60808178366263488</v>
      </c>
      <c r="AM61" s="84">
        <v>8.1271319999999994E-2</v>
      </c>
      <c r="AN61" s="84">
        <v>87.173910000000006</v>
      </c>
      <c r="AO61" s="84">
        <v>79.78</v>
      </c>
      <c r="AP61" s="84">
        <v>68.09</v>
      </c>
      <c r="AQ61" s="84">
        <v>2.5383078762859852</v>
      </c>
      <c r="AR61" s="84">
        <v>2.6680236602246348</v>
      </c>
      <c r="AS61" s="85">
        <v>54.4</v>
      </c>
      <c r="AT61" s="85">
        <v>5.8</v>
      </c>
      <c r="AU61" s="83">
        <v>398</v>
      </c>
      <c r="AV61" s="85">
        <v>27.2</v>
      </c>
      <c r="AW61" s="84">
        <v>13.5</v>
      </c>
      <c r="AX61" s="84">
        <v>1.891</v>
      </c>
      <c r="AY61" s="83">
        <v>261261</v>
      </c>
      <c r="AZ61" s="84">
        <v>0.57860936753852954</v>
      </c>
      <c r="BA61" s="84">
        <v>51.5</v>
      </c>
      <c r="BB61" s="83">
        <v>0</v>
      </c>
      <c r="BC61" s="83">
        <v>0</v>
      </c>
      <c r="BD61" s="83">
        <v>232000</v>
      </c>
      <c r="BE61" s="83">
        <v>0</v>
      </c>
      <c r="BF61" s="83">
        <v>1629</v>
      </c>
      <c r="BG61" s="83">
        <v>0</v>
      </c>
      <c r="BH61" s="83">
        <v>103</v>
      </c>
      <c r="BI61" s="85">
        <v>20.6</v>
      </c>
      <c r="BJ61" s="83" t="s">
        <v>435</v>
      </c>
      <c r="BK61" s="83">
        <v>921000</v>
      </c>
      <c r="BL61" s="84">
        <v>29.9054363395</v>
      </c>
      <c r="BM61" s="85">
        <v>20</v>
      </c>
      <c r="BN61" s="85">
        <v>88.419380000000004</v>
      </c>
      <c r="BO61" s="84">
        <v>93.527322513680105</v>
      </c>
      <c r="BP61" s="85">
        <v>15.366923859589599</v>
      </c>
      <c r="BQ61" s="84">
        <v>2.9591836929999999</v>
      </c>
      <c r="BR61" s="84">
        <v>3.2333333333333329</v>
      </c>
      <c r="BS61" s="84">
        <v>-0.65994679927825928</v>
      </c>
      <c r="BT61" s="83">
        <v>34</v>
      </c>
      <c r="BU61" s="85">
        <v>73.5</v>
      </c>
      <c r="BV61" s="84">
        <v>88.419380000000004</v>
      </c>
      <c r="BW61" s="84">
        <v>47</v>
      </c>
      <c r="BX61" s="84">
        <v>93.527322513680105</v>
      </c>
      <c r="BY61" s="83">
        <v>7200</v>
      </c>
      <c r="BZ61" s="85">
        <v>58.351979999999998</v>
      </c>
      <c r="CA61" s="85">
        <v>69.008660000000006</v>
      </c>
      <c r="CB61" s="84">
        <v>0.79600000000000004</v>
      </c>
      <c r="CC61" s="83">
        <v>90</v>
      </c>
      <c r="CD61" s="83">
        <v>89</v>
      </c>
      <c r="CE61" s="83">
        <v>87</v>
      </c>
      <c r="CF61" s="84">
        <v>663.25300000000004</v>
      </c>
      <c r="CG61" s="84">
        <v>437</v>
      </c>
      <c r="CH61" s="85">
        <v>42</v>
      </c>
      <c r="CI61" s="83">
        <v>4139.9619490838468</v>
      </c>
      <c r="CJ61" s="83">
        <v>1148133</v>
      </c>
      <c r="CK61" s="83">
        <v>1282702</v>
      </c>
      <c r="CL61" s="83">
        <v>17200</v>
      </c>
      <c r="CM61" s="83"/>
    </row>
    <row r="62" spans="1:91" x14ac:dyDescent="0.3">
      <c r="A62" s="100" t="s">
        <v>105</v>
      </c>
      <c r="B62" s="86" t="s">
        <v>104</v>
      </c>
      <c r="C62" s="83">
        <v>65412.824768421051</v>
      </c>
      <c r="D62" s="83">
        <v>0</v>
      </c>
      <c r="E62" s="83">
        <v>184395.02049999998</v>
      </c>
      <c r="F62" s="83">
        <v>0</v>
      </c>
      <c r="G62" s="83">
        <v>0</v>
      </c>
      <c r="H62" s="83">
        <v>0</v>
      </c>
      <c r="I62" s="83">
        <v>0</v>
      </c>
      <c r="J62" s="83">
        <v>1805482</v>
      </c>
      <c r="K62" s="84">
        <v>0.34300000000000003</v>
      </c>
      <c r="L62" s="84">
        <v>6.0606060606060601E-2</v>
      </c>
      <c r="M62" s="83">
        <v>46396666.465099998</v>
      </c>
      <c r="N62" s="83">
        <v>145243.69959999999</v>
      </c>
      <c r="O62" s="83">
        <v>0</v>
      </c>
      <c r="P62" s="83">
        <v>12571558.3649</v>
      </c>
      <c r="Q62" s="83">
        <v>8406278</v>
      </c>
      <c r="R62" s="83">
        <v>73444807</v>
      </c>
      <c r="S62" s="83">
        <v>1389904</v>
      </c>
      <c r="T62" s="83">
        <v>66699028</v>
      </c>
      <c r="U62" s="83">
        <v>12097490</v>
      </c>
      <c r="V62" s="83">
        <v>31863923.202799998</v>
      </c>
      <c r="W62" s="83">
        <v>32921955.633900002</v>
      </c>
      <c r="X62" s="84">
        <v>109.224559</v>
      </c>
      <c r="Y62" s="84">
        <v>4.8259301779027659</v>
      </c>
      <c r="Z62" s="84">
        <v>20.763000000000002</v>
      </c>
      <c r="AA62" s="84">
        <v>4.6145778397678496</v>
      </c>
      <c r="AB62" s="84">
        <v>22.350290000000001</v>
      </c>
      <c r="AC62" s="84">
        <v>7.9603900000000003</v>
      </c>
      <c r="AD62" s="83">
        <v>11731</v>
      </c>
      <c r="AE62" s="83">
        <v>20</v>
      </c>
      <c r="AF62" s="85">
        <v>65.900000000000006</v>
      </c>
      <c r="AG62" s="84">
        <v>14.776</v>
      </c>
      <c r="AH62" s="84">
        <v>0.98125896019783465</v>
      </c>
      <c r="AI62" s="84">
        <v>0.82306026919932329</v>
      </c>
      <c r="AJ62" s="83">
        <v>0</v>
      </c>
      <c r="AK62" s="83">
        <v>0</v>
      </c>
      <c r="AL62" s="84">
        <v>0.46984962534056107</v>
      </c>
      <c r="AM62" s="84">
        <v>0.48879027000000003</v>
      </c>
      <c r="AN62" s="84">
        <v>20391.09073</v>
      </c>
      <c r="AO62" s="84">
        <v>2206.62</v>
      </c>
      <c r="AP62" s="84">
        <v>2061.42</v>
      </c>
      <c r="AQ62" s="84">
        <v>5.8826936926430866</v>
      </c>
      <c r="AR62" s="84">
        <v>0.51724537376124546</v>
      </c>
      <c r="AS62" s="85">
        <v>55.2</v>
      </c>
      <c r="AT62" s="85">
        <v>23.6</v>
      </c>
      <c r="AU62" s="83">
        <v>164</v>
      </c>
      <c r="AV62" s="85">
        <v>1.1000000000000001</v>
      </c>
      <c r="AW62" s="84">
        <v>0.22</v>
      </c>
      <c r="AX62" s="84">
        <v>37.366999999999997</v>
      </c>
      <c r="AY62" s="83">
        <v>69802693</v>
      </c>
      <c r="AZ62" s="84">
        <v>0.50796334651846753</v>
      </c>
      <c r="BA62" s="84">
        <v>39.1</v>
      </c>
      <c r="BB62" s="83">
        <v>0</v>
      </c>
      <c r="BC62" s="83">
        <v>4021</v>
      </c>
      <c r="BD62" s="83">
        <v>200871</v>
      </c>
      <c r="BE62" s="83">
        <v>1140713</v>
      </c>
      <c r="BF62" s="83">
        <v>760156</v>
      </c>
      <c r="BG62" s="83">
        <v>16</v>
      </c>
      <c r="BH62" s="83">
        <v>105</v>
      </c>
      <c r="BI62" s="85">
        <v>20.6</v>
      </c>
      <c r="BJ62" s="83">
        <v>11501244</v>
      </c>
      <c r="BK62" s="83">
        <v>933000</v>
      </c>
      <c r="BL62" s="84">
        <v>58.796201314299999</v>
      </c>
      <c r="BM62" s="85">
        <v>40</v>
      </c>
      <c r="BN62" s="85">
        <v>51.771180000000001</v>
      </c>
      <c r="BO62" s="84">
        <v>37.218071697118901</v>
      </c>
      <c r="BP62" s="85">
        <v>46.506978312221698</v>
      </c>
      <c r="BQ62" s="84">
        <v>3.732903957</v>
      </c>
      <c r="BR62" s="84">
        <v>3.85</v>
      </c>
      <c r="BS62" s="84">
        <v>-0.60746967792510986</v>
      </c>
      <c r="BT62" s="83">
        <v>37</v>
      </c>
      <c r="BU62" s="85">
        <v>44.299999237060497</v>
      </c>
      <c r="BV62" s="84">
        <v>51.771180000000001</v>
      </c>
      <c r="BW62" s="84">
        <v>18.6180514528264</v>
      </c>
      <c r="BX62" s="84">
        <v>37.218071697118901</v>
      </c>
      <c r="BY62" s="83">
        <v>84000</v>
      </c>
      <c r="BZ62" s="85">
        <v>7.3163299999999998</v>
      </c>
      <c r="CA62" s="85">
        <v>41.059950000000001</v>
      </c>
      <c r="CB62" s="84">
        <v>1</v>
      </c>
      <c r="CC62" s="83">
        <v>73</v>
      </c>
      <c r="CD62" s="83" t="s">
        <v>435</v>
      </c>
      <c r="CE62" s="83">
        <v>68</v>
      </c>
      <c r="CF62" s="84">
        <v>69.524787902832003</v>
      </c>
      <c r="CG62" s="84">
        <v>401</v>
      </c>
      <c r="CH62" s="85">
        <v>58</v>
      </c>
      <c r="CI62" s="83">
        <v>772.31222782125099</v>
      </c>
      <c r="CJ62" s="83">
        <v>112078727</v>
      </c>
      <c r="CK62" s="83">
        <v>99262853</v>
      </c>
      <c r="CL62" s="83">
        <v>1000000</v>
      </c>
      <c r="CM62" s="83"/>
    </row>
    <row r="63" spans="1:91" x14ac:dyDescent="0.3">
      <c r="A63" s="100" t="s">
        <v>107</v>
      </c>
      <c r="B63" s="86" t="s">
        <v>106</v>
      </c>
      <c r="C63" s="83">
        <v>1136.336222743158</v>
      </c>
      <c r="D63" s="83">
        <v>0</v>
      </c>
      <c r="E63" s="83" t="s">
        <v>435</v>
      </c>
      <c r="F63" s="83">
        <v>38.863999999999997</v>
      </c>
      <c r="G63" s="83">
        <v>11440.004000000001</v>
      </c>
      <c r="H63" s="83">
        <v>448.69749999999999</v>
      </c>
      <c r="I63" s="83">
        <v>0</v>
      </c>
      <c r="J63" s="83">
        <v>9441</v>
      </c>
      <c r="K63" s="84">
        <v>5.7000000000000002E-2</v>
      </c>
      <c r="L63" s="84">
        <v>3.03030303030303E-2</v>
      </c>
      <c r="M63" s="83">
        <v>0</v>
      </c>
      <c r="N63" s="83" t="s">
        <v>435</v>
      </c>
      <c r="O63" s="83" t="s">
        <v>435</v>
      </c>
      <c r="P63" s="83" t="s">
        <v>435</v>
      </c>
      <c r="Q63" s="83">
        <v>0</v>
      </c>
      <c r="R63" s="83">
        <v>0</v>
      </c>
      <c r="S63" s="83">
        <v>0</v>
      </c>
      <c r="T63" s="83">
        <v>0</v>
      </c>
      <c r="U63" s="83">
        <v>538981</v>
      </c>
      <c r="V63" s="83">
        <v>488828.740506</v>
      </c>
      <c r="W63" s="83">
        <v>769712.98481399997</v>
      </c>
      <c r="X63" s="84">
        <v>48.357033388067869</v>
      </c>
      <c r="Y63" s="84">
        <v>1.5879772461729458</v>
      </c>
      <c r="Z63" s="84">
        <v>56.247999999999998</v>
      </c>
      <c r="AA63" s="84">
        <v>4.7802146794313902</v>
      </c>
      <c r="AB63" s="84">
        <v>0</v>
      </c>
      <c r="AC63" s="84" t="s">
        <v>435</v>
      </c>
      <c r="AD63" s="83">
        <v>271</v>
      </c>
      <c r="AE63" s="83">
        <v>80</v>
      </c>
      <c r="AF63" s="85">
        <v>10.8</v>
      </c>
      <c r="AG63" s="84">
        <v>10.121</v>
      </c>
      <c r="AH63" s="84">
        <v>1.0990111266885769E-2</v>
      </c>
      <c r="AI63" s="84">
        <v>5.5316910443156554E-3</v>
      </c>
      <c r="AJ63" s="83">
        <v>0</v>
      </c>
      <c r="AK63" s="83">
        <v>0</v>
      </c>
      <c r="AL63" s="84">
        <v>0.72369886942002271</v>
      </c>
      <c r="AM63" s="84" t="s">
        <v>435</v>
      </c>
      <c r="AN63" s="84">
        <v>16.275030000000001</v>
      </c>
      <c r="AO63" s="84">
        <v>95.31</v>
      </c>
      <c r="AP63" s="84">
        <v>84.74</v>
      </c>
      <c r="AQ63" s="84">
        <v>2.1528601927803419</v>
      </c>
      <c r="AR63" s="84">
        <v>5.1414543643569139</v>
      </c>
      <c r="AS63" s="85">
        <v>25.6</v>
      </c>
      <c r="AT63" s="85" t="s">
        <v>435</v>
      </c>
      <c r="AU63" s="83">
        <v>49</v>
      </c>
      <c r="AV63" s="85">
        <v>0.1</v>
      </c>
      <c r="AW63" s="84" t="s">
        <v>435</v>
      </c>
      <c r="AX63" s="84" t="s">
        <v>435</v>
      </c>
      <c r="AY63" s="83">
        <v>911449</v>
      </c>
      <c r="AZ63" s="84">
        <v>0.3565591899276197</v>
      </c>
      <c r="BA63" s="84">
        <v>36.700000000000003</v>
      </c>
      <c r="BB63" s="83">
        <v>0</v>
      </c>
      <c r="BC63" s="83">
        <v>179200</v>
      </c>
      <c r="BD63" s="83">
        <v>7794</v>
      </c>
      <c r="BE63" s="83">
        <v>0</v>
      </c>
      <c r="BF63" s="83">
        <v>19</v>
      </c>
      <c r="BG63" s="83">
        <v>0</v>
      </c>
      <c r="BH63" s="83">
        <v>126</v>
      </c>
      <c r="BI63" s="85">
        <v>3.7</v>
      </c>
      <c r="BJ63" s="83">
        <v>1670216</v>
      </c>
      <c r="BK63" s="83">
        <v>843000</v>
      </c>
      <c r="BL63" s="84">
        <v>11.434109425100001</v>
      </c>
      <c r="BM63" s="85">
        <v>100</v>
      </c>
      <c r="BN63" s="85">
        <v>99.08211</v>
      </c>
      <c r="BO63" s="84">
        <v>117.83057669931</v>
      </c>
      <c r="BP63" s="85">
        <v>87.468929073061503</v>
      </c>
      <c r="BQ63" s="84" t="s">
        <v>435</v>
      </c>
      <c r="BR63" s="84">
        <v>4.95</v>
      </c>
      <c r="BS63" s="84">
        <v>0.25953623652458191</v>
      </c>
      <c r="BT63" s="83" t="s">
        <v>435</v>
      </c>
      <c r="BU63" s="85">
        <v>96</v>
      </c>
      <c r="BV63" s="84">
        <v>99.08211</v>
      </c>
      <c r="BW63" s="84">
        <v>49.966373010266203</v>
      </c>
      <c r="BX63" s="84">
        <v>117.83057669931</v>
      </c>
      <c r="BY63" s="83">
        <v>3400</v>
      </c>
      <c r="BZ63" s="85">
        <v>95.072180000000003</v>
      </c>
      <c r="CA63" s="85">
        <v>93.79092</v>
      </c>
      <c r="CB63" s="84">
        <v>8.3740000000000006</v>
      </c>
      <c r="CC63" s="83">
        <v>99</v>
      </c>
      <c r="CD63" s="83">
        <v>94</v>
      </c>
      <c r="CE63" s="83">
        <v>99</v>
      </c>
      <c r="CF63" s="84">
        <v>313.17132568359398</v>
      </c>
      <c r="CG63" s="84">
        <v>34</v>
      </c>
      <c r="CH63" s="85">
        <v>63</v>
      </c>
      <c r="CI63" s="83">
        <v>6202.1622670649576</v>
      </c>
      <c r="CJ63" s="83">
        <v>889955</v>
      </c>
      <c r="CK63" s="83">
        <v>891971</v>
      </c>
      <c r="CL63" s="83">
        <v>18270</v>
      </c>
      <c r="CM63" s="83"/>
    </row>
    <row r="64" spans="1:91" x14ac:dyDescent="0.3">
      <c r="A64" s="100" t="s">
        <v>109</v>
      </c>
      <c r="B64" s="86" t="s">
        <v>108</v>
      </c>
      <c r="C64" s="83">
        <v>0</v>
      </c>
      <c r="D64" s="83">
        <v>0</v>
      </c>
      <c r="E64" s="83" t="s">
        <v>435</v>
      </c>
      <c r="F64" s="83">
        <v>0</v>
      </c>
      <c r="G64" s="83">
        <v>0</v>
      </c>
      <c r="H64" s="83">
        <v>0</v>
      </c>
      <c r="I64" s="83">
        <v>0</v>
      </c>
      <c r="J64" s="83">
        <v>0</v>
      </c>
      <c r="K64" s="84">
        <v>0</v>
      </c>
      <c r="L64" s="84">
        <v>0</v>
      </c>
      <c r="M64" s="83">
        <v>0</v>
      </c>
      <c r="N64" s="83" t="s">
        <v>435</v>
      </c>
      <c r="O64" s="83" t="s">
        <v>435</v>
      </c>
      <c r="P64" s="83" t="s">
        <v>435</v>
      </c>
      <c r="Q64" s="83">
        <v>0</v>
      </c>
      <c r="R64" s="83">
        <v>0</v>
      </c>
      <c r="S64" s="83">
        <v>0</v>
      </c>
      <c r="T64" s="83">
        <v>0</v>
      </c>
      <c r="U64" s="83">
        <v>0</v>
      </c>
      <c r="V64" s="83">
        <v>0</v>
      </c>
      <c r="W64" s="83">
        <v>0</v>
      </c>
      <c r="X64" s="84">
        <v>18.1568556480537</v>
      </c>
      <c r="Y64" s="84">
        <v>0.24517334799099064</v>
      </c>
      <c r="Z64" s="84">
        <v>85.382000000000005</v>
      </c>
      <c r="AA64" s="84">
        <v>2.0749590985642801</v>
      </c>
      <c r="AB64" s="84">
        <v>0</v>
      </c>
      <c r="AC64" s="84" t="s">
        <v>435</v>
      </c>
      <c r="AD64" s="83">
        <v>2592</v>
      </c>
      <c r="AE64" s="83">
        <v>100</v>
      </c>
      <c r="AF64" s="85" t="s">
        <v>435</v>
      </c>
      <c r="AG64" s="84">
        <v>4.9000000000000004</v>
      </c>
      <c r="AH64" s="84">
        <v>2.3111615047826791E-3</v>
      </c>
      <c r="AI64" s="84">
        <v>1.8591511791559916E-3</v>
      </c>
      <c r="AJ64" s="83">
        <v>0</v>
      </c>
      <c r="AK64" s="83">
        <v>0</v>
      </c>
      <c r="AL64" s="84">
        <v>0.92519172446830078</v>
      </c>
      <c r="AM64" s="84" t="s">
        <v>435</v>
      </c>
      <c r="AN64" s="84">
        <v>-12.870010000000001</v>
      </c>
      <c r="AO64" s="84">
        <v>0</v>
      </c>
      <c r="AP64" s="84">
        <v>0</v>
      </c>
      <c r="AQ64" s="84" t="s">
        <v>435</v>
      </c>
      <c r="AR64" s="84">
        <v>0.34318062797862003</v>
      </c>
      <c r="AS64" s="85">
        <v>1.7</v>
      </c>
      <c r="AT64" s="85" t="s">
        <v>435</v>
      </c>
      <c r="AU64" s="83">
        <v>4.9000000953674299</v>
      </c>
      <c r="AV64" s="85" t="s">
        <v>435</v>
      </c>
      <c r="AW64" s="84" t="s">
        <v>435</v>
      </c>
      <c r="AX64" s="84" t="s">
        <v>435</v>
      </c>
      <c r="AY64" s="83">
        <v>5</v>
      </c>
      <c r="AZ64" s="84">
        <v>5.0395436864459242E-2</v>
      </c>
      <c r="BA64" s="84">
        <v>27.1</v>
      </c>
      <c r="BB64" s="83">
        <v>0</v>
      </c>
      <c r="BC64" s="83">
        <v>0</v>
      </c>
      <c r="BD64" s="83">
        <v>0</v>
      </c>
      <c r="BE64" s="83">
        <v>0</v>
      </c>
      <c r="BF64" s="83">
        <v>25585</v>
      </c>
      <c r="BG64" s="83">
        <v>0</v>
      </c>
      <c r="BH64" s="83">
        <v>133</v>
      </c>
      <c r="BI64" s="85">
        <v>2.4</v>
      </c>
      <c r="BJ64" s="83">
        <v>13364839</v>
      </c>
      <c r="BK64" s="83">
        <v>3180000</v>
      </c>
      <c r="BL64" s="84">
        <v>3.3346088007299999</v>
      </c>
      <c r="BM64" s="85">
        <v>100</v>
      </c>
      <c r="BN64" s="85" t="s">
        <v>435</v>
      </c>
      <c r="BO64" s="84">
        <v>129.46856684272001</v>
      </c>
      <c r="BP64" s="85">
        <v>80.5</v>
      </c>
      <c r="BQ64" s="84">
        <v>5.8049807549999999</v>
      </c>
      <c r="BR64" s="84">
        <v>4.1166666666666663</v>
      </c>
      <c r="BS64" s="84">
        <v>1.9842084646224976</v>
      </c>
      <c r="BT64" s="83">
        <v>86</v>
      </c>
      <c r="BU64" s="85">
        <v>100</v>
      </c>
      <c r="BV64" s="84" t="s">
        <v>435</v>
      </c>
      <c r="BW64" s="84">
        <v>88.889959998558496</v>
      </c>
      <c r="BX64" s="84">
        <v>129.46856684272001</v>
      </c>
      <c r="BY64" s="83">
        <v>260000</v>
      </c>
      <c r="BZ64" s="85">
        <v>99.447839999999999</v>
      </c>
      <c r="CA64" s="85">
        <v>100.00000999999999</v>
      </c>
      <c r="CB64" s="84">
        <v>38.08</v>
      </c>
      <c r="CC64" s="83">
        <v>89</v>
      </c>
      <c r="CD64" s="83">
        <v>92</v>
      </c>
      <c r="CE64" s="83">
        <v>85</v>
      </c>
      <c r="CF64" s="84">
        <v>4112.05419921875</v>
      </c>
      <c r="CG64" s="84">
        <v>3</v>
      </c>
      <c r="CH64" s="85">
        <v>94</v>
      </c>
      <c r="CI64" s="83">
        <v>49960.247050204882</v>
      </c>
      <c r="CJ64" s="83">
        <v>5532159</v>
      </c>
      <c r="CK64" s="83">
        <v>5501824</v>
      </c>
      <c r="CL64" s="83">
        <v>303890</v>
      </c>
      <c r="CM64" s="83"/>
    </row>
    <row r="65" spans="1:91" x14ac:dyDescent="0.3">
      <c r="A65" s="100" t="s">
        <v>111</v>
      </c>
      <c r="B65" s="86" t="s">
        <v>110</v>
      </c>
      <c r="C65" s="83">
        <v>16449.683679010526</v>
      </c>
      <c r="D65" s="83">
        <v>0</v>
      </c>
      <c r="E65" s="83">
        <v>258244.52550000005</v>
      </c>
      <c r="F65" s="83">
        <v>46.634</v>
      </c>
      <c r="G65" s="83">
        <v>0</v>
      </c>
      <c r="H65" s="83">
        <v>0</v>
      </c>
      <c r="I65" s="83">
        <v>0</v>
      </c>
      <c r="J65" s="83">
        <v>0</v>
      </c>
      <c r="K65" s="84">
        <v>8.5999999999999993E-2</v>
      </c>
      <c r="L65" s="84">
        <v>9.0909090909090898E-2</v>
      </c>
      <c r="M65" s="83">
        <v>0</v>
      </c>
      <c r="N65" s="83" t="s">
        <v>435</v>
      </c>
      <c r="O65" s="83" t="s">
        <v>435</v>
      </c>
      <c r="P65" s="83" t="s">
        <v>435</v>
      </c>
      <c r="Q65" s="83">
        <v>0</v>
      </c>
      <c r="R65" s="83">
        <v>0</v>
      </c>
      <c r="S65" s="83">
        <v>0</v>
      </c>
      <c r="T65" s="83">
        <v>0</v>
      </c>
      <c r="U65" s="83">
        <v>0</v>
      </c>
      <c r="V65" s="83">
        <v>0</v>
      </c>
      <c r="W65" s="83">
        <v>5739.1129605200003</v>
      </c>
      <c r="X65" s="84">
        <v>122.33839573919924</v>
      </c>
      <c r="Y65" s="84">
        <v>0.51115979156713653</v>
      </c>
      <c r="Z65" s="84">
        <v>80.444000000000003</v>
      </c>
      <c r="AA65" s="84">
        <v>2.2628282394029502</v>
      </c>
      <c r="AB65" s="84">
        <v>0</v>
      </c>
      <c r="AC65" s="84" t="s">
        <v>435</v>
      </c>
      <c r="AD65" s="83">
        <v>59320</v>
      </c>
      <c r="AE65" s="83">
        <v>80</v>
      </c>
      <c r="AF65" s="85" t="s">
        <v>435</v>
      </c>
      <c r="AG65" s="84">
        <v>5.6340000000000003</v>
      </c>
      <c r="AH65" s="84">
        <v>3.4865983666323798E-2</v>
      </c>
      <c r="AI65" s="84">
        <v>1.8517933795581715E-2</v>
      </c>
      <c r="AJ65" s="83">
        <v>0</v>
      </c>
      <c r="AK65" s="83">
        <v>0</v>
      </c>
      <c r="AL65" s="84">
        <v>0.89105677772481051</v>
      </c>
      <c r="AM65" s="84" t="s">
        <v>435</v>
      </c>
      <c r="AN65" s="84">
        <v>0</v>
      </c>
      <c r="AO65" s="84">
        <v>0</v>
      </c>
      <c r="AP65" s="84">
        <v>0</v>
      </c>
      <c r="AQ65" s="84" t="s">
        <v>435</v>
      </c>
      <c r="AR65" s="84">
        <v>0.97245432653368102</v>
      </c>
      <c r="AS65" s="85">
        <v>4</v>
      </c>
      <c r="AT65" s="85" t="s">
        <v>435</v>
      </c>
      <c r="AU65" s="83">
        <v>8</v>
      </c>
      <c r="AV65" s="85">
        <v>0.4</v>
      </c>
      <c r="AW65" s="84">
        <v>0.18</v>
      </c>
      <c r="AX65" s="84" t="s">
        <v>435</v>
      </c>
      <c r="AY65" s="83">
        <v>321</v>
      </c>
      <c r="AZ65" s="84">
        <v>5.1375861018074342E-2</v>
      </c>
      <c r="BA65" s="84">
        <v>32.700000000000003</v>
      </c>
      <c r="BB65" s="83">
        <v>12183</v>
      </c>
      <c r="BC65" s="83">
        <v>4256</v>
      </c>
      <c r="BD65" s="83">
        <v>2242</v>
      </c>
      <c r="BE65" s="83">
        <v>0</v>
      </c>
      <c r="BF65" s="83">
        <v>457426</v>
      </c>
      <c r="BG65" s="83">
        <v>0</v>
      </c>
      <c r="BH65" s="83">
        <v>138</v>
      </c>
      <c r="BI65" s="85">
        <v>2.4</v>
      </c>
      <c r="BJ65" s="83">
        <v>70188028</v>
      </c>
      <c r="BK65" s="83">
        <v>86861000</v>
      </c>
      <c r="BL65" s="84">
        <v>12.392364793200001</v>
      </c>
      <c r="BM65" s="85">
        <v>40</v>
      </c>
      <c r="BN65" s="85" t="s">
        <v>435</v>
      </c>
      <c r="BO65" s="84">
        <v>108.35735696862</v>
      </c>
      <c r="BP65" s="85">
        <v>48.052273750618497</v>
      </c>
      <c r="BQ65" s="84">
        <v>3.6461012359999998</v>
      </c>
      <c r="BR65" s="84">
        <v>3.833333333333333</v>
      </c>
      <c r="BS65" s="84">
        <v>1.4805258512496948</v>
      </c>
      <c r="BT65" s="83">
        <v>69</v>
      </c>
      <c r="BU65" s="85">
        <v>100</v>
      </c>
      <c r="BV65" s="84" t="s">
        <v>435</v>
      </c>
      <c r="BW65" s="84">
        <v>82.043186778848394</v>
      </c>
      <c r="BX65" s="84">
        <v>108.35735696862</v>
      </c>
      <c r="BY65" s="83">
        <v>1400000</v>
      </c>
      <c r="BZ65" s="85">
        <v>98.650009999999995</v>
      </c>
      <c r="CA65" s="85">
        <v>100</v>
      </c>
      <c r="CB65" s="84">
        <v>32.349000000000004</v>
      </c>
      <c r="CC65" s="83">
        <v>96</v>
      </c>
      <c r="CD65" s="83">
        <v>80</v>
      </c>
      <c r="CE65" s="83">
        <v>92</v>
      </c>
      <c r="CF65" s="84">
        <v>4782.28857421875</v>
      </c>
      <c r="CG65" s="84">
        <v>8</v>
      </c>
      <c r="CH65" s="85">
        <v>82</v>
      </c>
      <c r="CI65" s="83">
        <v>41463.644022703411</v>
      </c>
      <c r="CJ65" s="83">
        <v>65129731</v>
      </c>
      <c r="CK65" s="83">
        <v>64408492</v>
      </c>
      <c r="CL65" s="83">
        <v>547660</v>
      </c>
      <c r="CM65" s="83"/>
    </row>
    <row r="66" spans="1:91" x14ac:dyDescent="0.3">
      <c r="A66" s="100" t="s">
        <v>113</v>
      </c>
      <c r="B66" s="86" t="s">
        <v>112</v>
      </c>
      <c r="C66" s="83">
        <v>0</v>
      </c>
      <c r="D66" s="83">
        <v>0</v>
      </c>
      <c r="E66" s="83">
        <v>11516.0995</v>
      </c>
      <c r="F66" s="83">
        <v>0</v>
      </c>
      <c r="G66" s="83">
        <v>0</v>
      </c>
      <c r="H66" s="83">
        <v>0</v>
      </c>
      <c r="I66" s="83">
        <v>0</v>
      </c>
      <c r="J66" s="83">
        <v>0</v>
      </c>
      <c r="K66" s="84">
        <v>0</v>
      </c>
      <c r="L66" s="84">
        <v>9.0909090909090898E-2</v>
      </c>
      <c r="M66" s="83">
        <v>1069058.17952</v>
      </c>
      <c r="N66" s="83">
        <v>550066.22580400005</v>
      </c>
      <c r="O66" s="83">
        <v>0</v>
      </c>
      <c r="P66" s="83">
        <v>344357.242975</v>
      </c>
      <c r="Q66" s="83">
        <v>1644072</v>
      </c>
      <c r="R66" s="83">
        <v>0</v>
      </c>
      <c r="S66" s="83">
        <v>0</v>
      </c>
      <c r="T66" s="83">
        <v>1644072</v>
      </c>
      <c r="U66" s="83">
        <v>1352018</v>
      </c>
      <c r="V66" s="83">
        <v>1401068.03241</v>
      </c>
      <c r="W66" s="83">
        <v>1545405.0361200001</v>
      </c>
      <c r="X66" s="84">
        <v>8.2247642333216913</v>
      </c>
      <c r="Y66" s="84">
        <v>3.0447842280730351</v>
      </c>
      <c r="Z66" s="84">
        <v>89.37</v>
      </c>
      <c r="AA66" s="84">
        <v>4.0975978134522197</v>
      </c>
      <c r="AB66" s="84">
        <v>2.9530599999999998</v>
      </c>
      <c r="AC66" s="84" t="s">
        <v>435</v>
      </c>
      <c r="AD66" s="83" t="s">
        <v>435</v>
      </c>
      <c r="AE66" s="83">
        <v>20</v>
      </c>
      <c r="AF66" s="85">
        <v>36.6</v>
      </c>
      <c r="AG66" s="84">
        <v>14.558999999999999</v>
      </c>
      <c r="AH66" s="84">
        <v>0.65292586156116528</v>
      </c>
      <c r="AI66" s="84">
        <v>0.10754423939905121</v>
      </c>
      <c r="AJ66" s="83">
        <v>0</v>
      </c>
      <c r="AK66" s="83">
        <v>0</v>
      </c>
      <c r="AL66" s="84">
        <v>0.70162526614775333</v>
      </c>
      <c r="AM66" s="84">
        <v>6.5788689999999997E-2</v>
      </c>
      <c r="AN66" s="84">
        <v>0</v>
      </c>
      <c r="AO66" s="84">
        <v>91.87</v>
      </c>
      <c r="AP66" s="84">
        <v>104.28</v>
      </c>
      <c r="AQ66" s="84">
        <v>0.73811589343900663</v>
      </c>
      <c r="AR66" s="84">
        <v>0.10953156421996196</v>
      </c>
      <c r="AS66" s="85">
        <v>44.8</v>
      </c>
      <c r="AT66" s="85">
        <v>6.5</v>
      </c>
      <c r="AU66" s="83">
        <v>529</v>
      </c>
      <c r="AV66" s="85">
        <v>3.6</v>
      </c>
      <c r="AW66" s="84">
        <v>2.5099999999999998</v>
      </c>
      <c r="AX66" s="84">
        <v>168.86799999999999</v>
      </c>
      <c r="AY66" s="83">
        <v>694119</v>
      </c>
      <c r="AZ66" s="84">
        <v>0.53430152106361684</v>
      </c>
      <c r="BA66" s="84">
        <v>38</v>
      </c>
      <c r="BB66" s="83">
        <v>0</v>
      </c>
      <c r="BC66" s="83">
        <v>0</v>
      </c>
      <c r="BD66" s="83">
        <v>0</v>
      </c>
      <c r="BE66" s="83">
        <v>0</v>
      </c>
      <c r="BF66" s="83">
        <v>774</v>
      </c>
      <c r="BG66" s="83">
        <v>0</v>
      </c>
      <c r="BH66" s="83">
        <v>122</v>
      </c>
      <c r="BI66" s="85">
        <v>10.5</v>
      </c>
      <c r="BJ66" s="83" t="s">
        <v>435</v>
      </c>
      <c r="BK66" s="83" t="s">
        <v>435</v>
      </c>
      <c r="BL66" s="84">
        <v>1.1766917293200001</v>
      </c>
      <c r="BM66" s="85">
        <v>0</v>
      </c>
      <c r="BN66" s="85">
        <v>84.667159999999996</v>
      </c>
      <c r="BO66" s="84">
        <v>138.280968727513</v>
      </c>
      <c r="BP66" s="85">
        <v>18.5</v>
      </c>
      <c r="BQ66" s="84">
        <v>3.0053855180000002</v>
      </c>
      <c r="BR66" s="84">
        <v>2.3166666666666669</v>
      </c>
      <c r="BS66" s="84">
        <v>-0.81228339672088623</v>
      </c>
      <c r="BT66" s="83">
        <v>31</v>
      </c>
      <c r="BU66" s="85">
        <v>92.191200256347699</v>
      </c>
      <c r="BV66" s="84">
        <v>84.667159999999996</v>
      </c>
      <c r="BW66" s="84">
        <v>62</v>
      </c>
      <c r="BX66" s="84">
        <v>138.280968727513</v>
      </c>
      <c r="BY66" s="83">
        <v>4500</v>
      </c>
      <c r="BZ66" s="85">
        <v>47.41328</v>
      </c>
      <c r="CA66" s="85">
        <v>85.771000000000001</v>
      </c>
      <c r="CB66" s="84">
        <v>3.6109999999999998</v>
      </c>
      <c r="CC66" s="83">
        <v>75</v>
      </c>
      <c r="CD66" s="83" t="s">
        <v>435</v>
      </c>
      <c r="CE66" s="83" t="s">
        <v>435</v>
      </c>
      <c r="CF66" s="84">
        <v>555.6279296875</v>
      </c>
      <c r="CG66" s="84">
        <v>252</v>
      </c>
      <c r="CH66" s="85">
        <v>40</v>
      </c>
      <c r="CI66" s="83">
        <v>8029.8223835614845</v>
      </c>
      <c r="CJ66" s="83">
        <v>2172578</v>
      </c>
      <c r="CK66" s="83">
        <v>1748162</v>
      </c>
      <c r="CL66" s="83">
        <v>257670</v>
      </c>
      <c r="CM66" s="83"/>
    </row>
    <row r="67" spans="1:91" x14ac:dyDescent="0.3">
      <c r="A67" s="100" t="s">
        <v>115</v>
      </c>
      <c r="B67" s="86" t="s">
        <v>114</v>
      </c>
      <c r="C67" s="83">
        <v>0</v>
      </c>
      <c r="D67" s="83">
        <v>0</v>
      </c>
      <c r="E67" s="83">
        <v>6712.9815000000008</v>
      </c>
      <c r="F67" s="83">
        <v>0.51600000000000001</v>
      </c>
      <c r="G67" s="83">
        <v>0</v>
      </c>
      <c r="H67" s="83">
        <v>0</v>
      </c>
      <c r="I67" s="83">
        <v>0</v>
      </c>
      <c r="J67" s="83">
        <v>14031</v>
      </c>
      <c r="K67" s="84">
        <v>8.5999999999999993E-2</v>
      </c>
      <c r="L67" s="84">
        <v>6.0606060606060601E-2</v>
      </c>
      <c r="M67" s="83">
        <v>829771.87742100004</v>
      </c>
      <c r="N67" s="83">
        <v>0</v>
      </c>
      <c r="O67" s="83">
        <v>876.97278976400003</v>
      </c>
      <c r="P67" s="83">
        <v>0</v>
      </c>
      <c r="Q67" s="83">
        <v>1956752</v>
      </c>
      <c r="R67" s="83">
        <v>0</v>
      </c>
      <c r="S67" s="83">
        <v>205</v>
      </c>
      <c r="T67" s="83">
        <v>1956547</v>
      </c>
      <c r="U67" s="83">
        <v>345274</v>
      </c>
      <c r="V67" s="83">
        <v>1909677.37736</v>
      </c>
      <c r="W67" s="83">
        <v>1917962.7662899999</v>
      </c>
      <c r="X67" s="84">
        <v>225.30652173913043</v>
      </c>
      <c r="Y67" s="84">
        <v>4.0478524176413035</v>
      </c>
      <c r="Z67" s="84">
        <v>61.27</v>
      </c>
      <c r="AA67" s="84">
        <v>8.2296813888947593</v>
      </c>
      <c r="AB67" s="84">
        <v>1.0768599999999999</v>
      </c>
      <c r="AC67" s="84">
        <v>7.8762699999999999</v>
      </c>
      <c r="AD67" s="83">
        <v>312</v>
      </c>
      <c r="AE67" s="83">
        <v>40</v>
      </c>
      <c r="AF67" s="85">
        <v>26</v>
      </c>
      <c r="AG67" s="84">
        <v>17.091000000000001</v>
      </c>
      <c r="AH67" s="84">
        <v>0.1056016352261257</v>
      </c>
      <c r="AI67" s="84">
        <v>4.5223815560672155E-2</v>
      </c>
      <c r="AJ67" s="83">
        <v>0</v>
      </c>
      <c r="AK67" s="83">
        <v>0</v>
      </c>
      <c r="AL67" s="84">
        <v>0.46572490135278738</v>
      </c>
      <c r="AM67" s="84">
        <v>0.28578441999999998</v>
      </c>
      <c r="AN67" s="84">
        <v>38.780070000000002</v>
      </c>
      <c r="AO67" s="84">
        <v>45</v>
      </c>
      <c r="AP67" s="84">
        <v>47.21</v>
      </c>
      <c r="AQ67" s="84">
        <v>14.506520899508118</v>
      </c>
      <c r="AR67" s="84">
        <v>12.469394931901611</v>
      </c>
      <c r="AS67" s="85">
        <v>58.4</v>
      </c>
      <c r="AT67" s="85">
        <v>16.399999999999999</v>
      </c>
      <c r="AU67" s="83">
        <v>174</v>
      </c>
      <c r="AV67" s="85">
        <v>1.7</v>
      </c>
      <c r="AW67" s="84">
        <v>1.17</v>
      </c>
      <c r="AX67" s="84">
        <v>56.671999999999997</v>
      </c>
      <c r="AY67" s="83">
        <v>160763</v>
      </c>
      <c r="AZ67" s="84">
        <v>0.620445540313457</v>
      </c>
      <c r="BA67" s="84">
        <v>35.9</v>
      </c>
      <c r="BB67" s="83">
        <v>0</v>
      </c>
      <c r="BC67" s="83">
        <v>0</v>
      </c>
      <c r="BD67" s="83">
        <v>0</v>
      </c>
      <c r="BE67" s="83">
        <v>0</v>
      </c>
      <c r="BF67" s="83">
        <v>4382</v>
      </c>
      <c r="BG67" s="83">
        <v>0</v>
      </c>
      <c r="BH67" s="83">
        <v>119</v>
      </c>
      <c r="BI67" s="85">
        <v>10.199999999999999</v>
      </c>
      <c r="BJ67" s="83">
        <v>53735</v>
      </c>
      <c r="BK67" s="83">
        <v>162000</v>
      </c>
      <c r="BL67" s="84">
        <v>8.1066413107099997</v>
      </c>
      <c r="BM67" s="85">
        <v>20</v>
      </c>
      <c r="BN67" s="85">
        <v>50.777970000000003</v>
      </c>
      <c r="BO67" s="84">
        <v>139.52902818918901</v>
      </c>
      <c r="BP67" s="85">
        <v>60.491257553377999</v>
      </c>
      <c r="BQ67" s="84">
        <v>3.9234764580000001</v>
      </c>
      <c r="BR67" s="84">
        <v>3.8166666666666673</v>
      </c>
      <c r="BS67" s="84">
        <v>-0.62347120046615601</v>
      </c>
      <c r="BT67" s="83">
        <v>37</v>
      </c>
      <c r="BU67" s="85">
        <v>56.200000762939503</v>
      </c>
      <c r="BV67" s="84">
        <v>50.777970000000003</v>
      </c>
      <c r="BW67" s="84">
        <v>19.836454441925198</v>
      </c>
      <c r="BX67" s="84">
        <v>139.52902818918901</v>
      </c>
      <c r="BY67" s="83">
        <v>4200</v>
      </c>
      <c r="BZ67" s="85">
        <v>39.23115</v>
      </c>
      <c r="CA67" s="85">
        <v>77.991569999999996</v>
      </c>
      <c r="CB67" s="84">
        <v>1.077</v>
      </c>
      <c r="CC67" s="83">
        <v>92</v>
      </c>
      <c r="CD67" s="83">
        <v>68</v>
      </c>
      <c r="CE67" s="83">
        <v>90</v>
      </c>
      <c r="CF67" s="84">
        <v>74.311149597167997</v>
      </c>
      <c r="CG67" s="84">
        <v>597</v>
      </c>
      <c r="CH67" s="85">
        <v>35</v>
      </c>
      <c r="CI67" s="83">
        <v>712.45239774426466</v>
      </c>
      <c r="CJ67" s="83">
        <v>2347696</v>
      </c>
      <c r="CK67" s="83">
        <v>2003564</v>
      </c>
      <c r="CL67" s="83">
        <v>10120</v>
      </c>
      <c r="CM67" s="83"/>
    </row>
    <row r="68" spans="1:91" x14ac:dyDescent="0.3">
      <c r="A68" s="100" t="s">
        <v>117</v>
      </c>
      <c r="B68" s="86" t="s">
        <v>116</v>
      </c>
      <c r="C68" s="83">
        <v>8375.9265113684214</v>
      </c>
      <c r="D68" s="83">
        <v>1714.9978923389472</v>
      </c>
      <c r="E68" s="83">
        <v>24905.304</v>
      </c>
      <c r="F68" s="83">
        <v>0</v>
      </c>
      <c r="G68" s="83">
        <v>0</v>
      </c>
      <c r="H68" s="83">
        <v>0</v>
      </c>
      <c r="I68" s="83">
        <v>0</v>
      </c>
      <c r="J68" s="83">
        <v>19885</v>
      </c>
      <c r="K68" s="84">
        <v>2.9000000000000001E-2</v>
      </c>
      <c r="L68" s="84">
        <v>0.21212121212121199</v>
      </c>
      <c r="M68" s="83">
        <v>3216152.1980900001</v>
      </c>
      <c r="N68" s="83" t="s">
        <v>435</v>
      </c>
      <c r="O68" s="83" t="s">
        <v>435</v>
      </c>
      <c r="P68" s="83" t="s">
        <v>435</v>
      </c>
      <c r="Q68" s="83">
        <v>197134</v>
      </c>
      <c r="R68" s="83">
        <v>172681</v>
      </c>
      <c r="S68" s="83">
        <v>0</v>
      </c>
      <c r="T68" s="83">
        <v>0</v>
      </c>
      <c r="U68" s="83">
        <v>0</v>
      </c>
      <c r="V68" s="83">
        <v>55615.293274399999</v>
      </c>
      <c r="W68" s="83">
        <v>743793.74574599997</v>
      </c>
      <c r="X68" s="84">
        <v>65.275202071451105</v>
      </c>
      <c r="Y68" s="84">
        <v>0.76661289252944564</v>
      </c>
      <c r="Z68" s="84">
        <v>58.631999999999998</v>
      </c>
      <c r="AA68" s="84" t="s">
        <v>435</v>
      </c>
      <c r="AB68" s="84">
        <v>0</v>
      </c>
      <c r="AC68" s="84" t="s">
        <v>435</v>
      </c>
      <c r="AD68" s="83">
        <v>4740</v>
      </c>
      <c r="AE68" s="83">
        <v>60</v>
      </c>
      <c r="AF68" s="85">
        <v>34.1</v>
      </c>
      <c r="AG68" s="84">
        <v>6.8570000000000002</v>
      </c>
      <c r="AH68" s="84">
        <v>0.31449548048301312</v>
      </c>
      <c r="AI68" s="84">
        <v>0.14911414812345689</v>
      </c>
      <c r="AJ68" s="83">
        <v>0</v>
      </c>
      <c r="AK68" s="83">
        <v>0</v>
      </c>
      <c r="AL68" s="84">
        <v>0.78635909189772291</v>
      </c>
      <c r="AM68" s="84" t="s">
        <v>435</v>
      </c>
      <c r="AN68" s="84">
        <v>0</v>
      </c>
      <c r="AO68" s="84">
        <v>191.52</v>
      </c>
      <c r="AP68" s="84">
        <v>356.87</v>
      </c>
      <c r="AQ68" s="84">
        <v>3.4925727354867409</v>
      </c>
      <c r="AR68" s="84">
        <v>11.558680014577396</v>
      </c>
      <c r="AS68" s="85">
        <v>9.8000000000000007</v>
      </c>
      <c r="AT68" s="85">
        <v>1.1000000000000001</v>
      </c>
      <c r="AU68" s="83">
        <v>86</v>
      </c>
      <c r="AV68" s="85">
        <v>0.5</v>
      </c>
      <c r="AW68" s="84">
        <v>0.4</v>
      </c>
      <c r="AX68" s="84">
        <v>0</v>
      </c>
      <c r="AY68" s="83">
        <v>412310</v>
      </c>
      <c r="AZ68" s="84">
        <v>0.3507746480334113</v>
      </c>
      <c r="BA68" s="84">
        <v>37.9</v>
      </c>
      <c r="BB68" s="83">
        <v>0</v>
      </c>
      <c r="BC68" s="83">
        <v>1143</v>
      </c>
      <c r="BD68" s="83">
        <v>5088</v>
      </c>
      <c r="BE68" s="83">
        <v>293000</v>
      </c>
      <c r="BF68" s="83">
        <v>2677</v>
      </c>
      <c r="BG68" s="83">
        <v>0</v>
      </c>
      <c r="BH68" s="83">
        <v>116</v>
      </c>
      <c r="BI68" s="85">
        <v>7.9</v>
      </c>
      <c r="BJ68" s="83">
        <v>516034</v>
      </c>
      <c r="BK68" s="83">
        <v>6483000</v>
      </c>
      <c r="BL68" s="84">
        <v>2.2032526733400002</v>
      </c>
      <c r="BM68" s="85">
        <v>40</v>
      </c>
      <c r="BN68" s="85">
        <v>99.364260000000002</v>
      </c>
      <c r="BO68" s="84">
        <v>136.38066701940701</v>
      </c>
      <c r="BP68" s="85">
        <v>84.395500774567296</v>
      </c>
      <c r="BQ68" s="84">
        <v>2.9109222890000002</v>
      </c>
      <c r="BR68" s="84">
        <v>3.1333333333333333</v>
      </c>
      <c r="BS68" s="84">
        <v>0.61457091569900513</v>
      </c>
      <c r="BT68" s="83">
        <v>56</v>
      </c>
      <c r="BU68" s="85">
        <v>100</v>
      </c>
      <c r="BV68" s="84">
        <v>99.364260000000002</v>
      </c>
      <c r="BW68" s="84">
        <v>62.717908173695697</v>
      </c>
      <c r="BX68" s="84">
        <v>136.38066701940701</v>
      </c>
      <c r="BY68" s="83">
        <v>57000</v>
      </c>
      <c r="BZ68" s="85">
        <v>90.024789999999996</v>
      </c>
      <c r="CA68" s="85">
        <v>98.394440000000003</v>
      </c>
      <c r="CB68" s="84">
        <v>50.975999999999999</v>
      </c>
      <c r="CC68" s="83">
        <v>91</v>
      </c>
      <c r="CD68" s="83">
        <v>90</v>
      </c>
      <c r="CE68" s="83">
        <v>80</v>
      </c>
      <c r="CF68" s="84">
        <v>797.17596435546898</v>
      </c>
      <c r="CG68" s="84">
        <v>25</v>
      </c>
      <c r="CH68" s="85">
        <v>66</v>
      </c>
      <c r="CI68" s="83">
        <v>4344.6309518547605</v>
      </c>
      <c r="CJ68" s="83">
        <v>3996762</v>
      </c>
      <c r="CK68" s="83">
        <v>4001289</v>
      </c>
      <c r="CL68" s="83">
        <v>69490</v>
      </c>
      <c r="CM68" s="83"/>
    </row>
    <row r="69" spans="1:91" x14ac:dyDescent="0.3">
      <c r="A69" s="100" t="s">
        <v>119</v>
      </c>
      <c r="B69" s="86" t="s">
        <v>118</v>
      </c>
      <c r="C69" s="83">
        <v>20277.318895810524</v>
      </c>
      <c r="D69" s="83">
        <v>140.60013129494737</v>
      </c>
      <c r="E69" s="83">
        <v>219206.15150000001</v>
      </c>
      <c r="F69" s="83">
        <v>0</v>
      </c>
      <c r="G69" s="83">
        <v>0</v>
      </c>
      <c r="H69" s="83">
        <v>0</v>
      </c>
      <c r="I69" s="83">
        <v>0</v>
      </c>
      <c r="J69" s="83">
        <v>0</v>
      </c>
      <c r="K69" s="84">
        <v>0</v>
      </c>
      <c r="L69" s="84">
        <v>3.03030303030303E-2</v>
      </c>
      <c r="M69" s="83">
        <v>0</v>
      </c>
      <c r="N69" s="83" t="s">
        <v>435</v>
      </c>
      <c r="O69" s="83" t="s">
        <v>435</v>
      </c>
      <c r="P69" s="83" t="s">
        <v>435</v>
      </c>
      <c r="Q69" s="83">
        <v>0</v>
      </c>
      <c r="R69" s="83">
        <v>0</v>
      </c>
      <c r="S69" s="83">
        <v>0</v>
      </c>
      <c r="T69" s="83">
        <v>0</v>
      </c>
      <c r="U69" s="83">
        <v>0</v>
      </c>
      <c r="V69" s="83">
        <v>0</v>
      </c>
      <c r="W69" s="83">
        <v>0</v>
      </c>
      <c r="X69" s="84">
        <v>237.37096977329975</v>
      </c>
      <c r="Y69" s="84">
        <v>0.39321679622212979</v>
      </c>
      <c r="Z69" s="84">
        <v>77.311999999999998</v>
      </c>
      <c r="AA69" s="84">
        <v>2.13881151612819</v>
      </c>
      <c r="AB69" s="84">
        <v>0</v>
      </c>
      <c r="AC69" s="84" t="s">
        <v>435</v>
      </c>
      <c r="AD69" s="83">
        <v>31021</v>
      </c>
      <c r="AE69" s="83">
        <v>80</v>
      </c>
      <c r="AF69" s="85">
        <v>0.01</v>
      </c>
      <c r="AG69" s="84">
        <v>4.774</v>
      </c>
      <c r="AH69" s="84">
        <v>2.471443095925498E-2</v>
      </c>
      <c r="AI69" s="84">
        <v>1.7858721402389293E-2</v>
      </c>
      <c r="AJ69" s="83">
        <v>0</v>
      </c>
      <c r="AK69" s="83">
        <v>0</v>
      </c>
      <c r="AL69" s="84">
        <v>0.93878470605669972</v>
      </c>
      <c r="AM69" s="84" t="s">
        <v>435</v>
      </c>
      <c r="AN69" s="84">
        <v>-164.22084000000001</v>
      </c>
      <c r="AO69" s="84">
        <v>0</v>
      </c>
      <c r="AP69" s="84">
        <v>0</v>
      </c>
      <c r="AQ69" s="84" t="s">
        <v>435</v>
      </c>
      <c r="AR69" s="84">
        <v>0.4567796924501471</v>
      </c>
      <c r="AS69" s="85">
        <v>3.7</v>
      </c>
      <c r="AT69" s="85" t="s">
        <v>435</v>
      </c>
      <c r="AU69" s="83">
        <v>7.5</v>
      </c>
      <c r="AV69" s="85" t="s">
        <v>435</v>
      </c>
      <c r="AW69" s="84" t="s">
        <v>435</v>
      </c>
      <c r="AX69" s="84" t="s">
        <v>435</v>
      </c>
      <c r="AY69" s="83">
        <v>752</v>
      </c>
      <c r="AZ69" s="84">
        <v>8.3537887449592563E-2</v>
      </c>
      <c r="BA69" s="84">
        <v>31.7</v>
      </c>
      <c r="BB69" s="83">
        <v>600</v>
      </c>
      <c r="BC69" s="83">
        <v>12</v>
      </c>
      <c r="BD69" s="83">
        <v>0</v>
      </c>
      <c r="BE69" s="83">
        <v>0</v>
      </c>
      <c r="BF69" s="83">
        <v>1433121</v>
      </c>
      <c r="BG69" s="83">
        <v>0</v>
      </c>
      <c r="BH69" s="83">
        <v>139</v>
      </c>
      <c r="BI69" s="85">
        <v>2.4</v>
      </c>
      <c r="BJ69" s="83">
        <v>109796202.17431</v>
      </c>
      <c r="BK69" s="83">
        <v>37452000</v>
      </c>
      <c r="BL69" s="84">
        <v>1.0381877958000001</v>
      </c>
      <c r="BM69" s="85">
        <v>80</v>
      </c>
      <c r="BN69" s="85" t="s">
        <v>435</v>
      </c>
      <c r="BO69" s="84">
        <v>129.32421373464501</v>
      </c>
      <c r="BP69" s="85">
        <v>34.666000650000001</v>
      </c>
      <c r="BQ69" s="84">
        <v>5.1350631709999996</v>
      </c>
      <c r="BR69" s="84">
        <v>3.9333333333333327</v>
      </c>
      <c r="BS69" s="84">
        <v>1.6196328401565552</v>
      </c>
      <c r="BT69" s="83">
        <v>80</v>
      </c>
      <c r="BU69" s="85">
        <v>100</v>
      </c>
      <c r="BV69" s="84" t="s">
        <v>435</v>
      </c>
      <c r="BW69" s="84">
        <v>89.739121036490602</v>
      </c>
      <c r="BX69" s="84">
        <v>129.32421373464501</v>
      </c>
      <c r="BY69" s="83">
        <v>1800000</v>
      </c>
      <c r="BZ69" s="85">
        <v>99.225039999999993</v>
      </c>
      <c r="CA69" s="85">
        <v>100</v>
      </c>
      <c r="CB69" s="84">
        <v>42.087000000000003</v>
      </c>
      <c r="CC69" s="83">
        <v>95</v>
      </c>
      <c r="CD69" s="83">
        <v>93</v>
      </c>
      <c r="CE69" s="83">
        <v>84</v>
      </c>
      <c r="CF69" s="84">
        <v>5463.33056640625</v>
      </c>
      <c r="CG69" s="84">
        <v>7</v>
      </c>
      <c r="CH69" s="85">
        <v>91</v>
      </c>
      <c r="CI69" s="83">
        <v>48195.579904411577</v>
      </c>
      <c r="CJ69" s="83">
        <v>83517046</v>
      </c>
      <c r="CK69" s="83">
        <v>80749712</v>
      </c>
      <c r="CL69" s="83">
        <v>348570</v>
      </c>
      <c r="CM69" s="83"/>
    </row>
    <row r="70" spans="1:91" x14ac:dyDescent="0.3">
      <c r="A70" s="100" t="s">
        <v>121</v>
      </c>
      <c r="B70" s="86" t="s">
        <v>120</v>
      </c>
      <c r="C70" s="83">
        <v>0</v>
      </c>
      <c r="D70" s="83">
        <v>0</v>
      </c>
      <c r="E70" s="83">
        <v>67250.249500000005</v>
      </c>
      <c r="F70" s="83">
        <v>15.92</v>
      </c>
      <c r="G70" s="83">
        <v>0</v>
      </c>
      <c r="H70" s="83">
        <v>0</v>
      </c>
      <c r="I70" s="83">
        <v>0</v>
      </c>
      <c r="J70" s="83">
        <v>0</v>
      </c>
      <c r="K70" s="84">
        <v>0</v>
      </c>
      <c r="L70" s="84">
        <v>6.0606060606060601E-2</v>
      </c>
      <c r="M70" s="83">
        <v>13074550.2368</v>
      </c>
      <c r="N70" s="83">
        <v>462490.54021000001</v>
      </c>
      <c r="O70" s="83">
        <v>9563828.8455200009</v>
      </c>
      <c r="P70" s="83">
        <v>214164.85241799999</v>
      </c>
      <c r="Q70" s="83">
        <v>27258820</v>
      </c>
      <c r="R70" s="83">
        <v>0</v>
      </c>
      <c r="S70" s="83">
        <v>70914</v>
      </c>
      <c r="T70" s="83">
        <v>27187906</v>
      </c>
      <c r="U70" s="83">
        <v>18907688</v>
      </c>
      <c r="V70" s="83">
        <v>24078392.687800001</v>
      </c>
      <c r="W70" s="83">
        <v>26981212.147</v>
      </c>
      <c r="X70" s="84">
        <v>130.82142919926167</v>
      </c>
      <c r="Y70" s="84">
        <v>3.3644936918931325</v>
      </c>
      <c r="Z70" s="84">
        <v>56.06</v>
      </c>
      <c r="AA70" s="84">
        <v>3.4928861200744699</v>
      </c>
      <c r="AB70" s="84">
        <v>18.056319999999999</v>
      </c>
      <c r="AC70" s="84">
        <v>41.047310000000003</v>
      </c>
      <c r="AD70" s="83">
        <v>871</v>
      </c>
      <c r="AE70" s="83">
        <v>40</v>
      </c>
      <c r="AF70" s="85">
        <v>30.4</v>
      </c>
      <c r="AG70" s="84">
        <v>13.593</v>
      </c>
      <c r="AH70" s="84">
        <v>0.27242183344104309</v>
      </c>
      <c r="AI70" s="84">
        <v>1.3752825292005166E-2</v>
      </c>
      <c r="AJ70" s="83">
        <v>0</v>
      </c>
      <c r="AK70" s="83">
        <v>0</v>
      </c>
      <c r="AL70" s="84">
        <v>0.59566971647515654</v>
      </c>
      <c r="AM70" s="84">
        <v>0.13787316999999999</v>
      </c>
      <c r="AN70" s="84">
        <v>15.18582</v>
      </c>
      <c r="AO70" s="84">
        <v>593.85</v>
      </c>
      <c r="AP70" s="84">
        <v>624.41999999999996</v>
      </c>
      <c r="AQ70" s="84">
        <v>1.660566472317982</v>
      </c>
      <c r="AR70" s="84">
        <v>5.3702738899030242</v>
      </c>
      <c r="AS70" s="85">
        <v>47.9</v>
      </c>
      <c r="AT70" s="85">
        <v>11</v>
      </c>
      <c r="AU70" s="83">
        <v>152</v>
      </c>
      <c r="AV70" s="85">
        <v>1.6</v>
      </c>
      <c r="AW70" s="84">
        <v>1.05</v>
      </c>
      <c r="AX70" s="84">
        <v>270.69200000000001</v>
      </c>
      <c r="AY70" s="83">
        <v>16388663</v>
      </c>
      <c r="AZ70" s="84">
        <v>0.5410356041780362</v>
      </c>
      <c r="BA70" s="84">
        <v>43.5</v>
      </c>
      <c r="BB70" s="83">
        <v>1000012</v>
      </c>
      <c r="BC70" s="83">
        <v>100000</v>
      </c>
      <c r="BD70" s="83">
        <v>5159</v>
      </c>
      <c r="BE70" s="83">
        <v>5000</v>
      </c>
      <c r="BF70" s="83">
        <v>12982</v>
      </c>
      <c r="BG70" s="83">
        <v>0</v>
      </c>
      <c r="BH70" s="83">
        <v>136</v>
      </c>
      <c r="BI70" s="85">
        <v>5.5</v>
      </c>
      <c r="BJ70" s="83">
        <v>467438</v>
      </c>
      <c r="BK70" s="83" t="s">
        <v>435</v>
      </c>
      <c r="BL70" s="84">
        <v>9.0964137155699998</v>
      </c>
      <c r="BM70" s="85">
        <v>40</v>
      </c>
      <c r="BN70" s="85">
        <v>79.039640000000006</v>
      </c>
      <c r="BO70" s="84">
        <v>137.51716576239099</v>
      </c>
      <c r="BP70" s="85">
        <v>69.087915472389199</v>
      </c>
      <c r="BQ70" s="84">
        <v>3.4210855960000002</v>
      </c>
      <c r="BR70" s="84">
        <v>3.6333333333333329</v>
      </c>
      <c r="BS70" s="84">
        <v>-0.21027038991451263</v>
      </c>
      <c r="BT70" s="83">
        <v>41</v>
      </c>
      <c r="BU70" s="85">
        <v>79</v>
      </c>
      <c r="BV70" s="84">
        <v>79.039640000000006</v>
      </c>
      <c r="BW70" s="84">
        <v>39</v>
      </c>
      <c r="BX70" s="84">
        <v>137.51716576239099</v>
      </c>
      <c r="BY70" s="83">
        <v>42000</v>
      </c>
      <c r="BZ70" s="85">
        <v>18.472169999999998</v>
      </c>
      <c r="CA70" s="85">
        <v>81.453390000000013</v>
      </c>
      <c r="CB70" s="84">
        <v>1.7999999999999998</v>
      </c>
      <c r="CC70" s="83">
        <v>99</v>
      </c>
      <c r="CD70" s="83">
        <v>83</v>
      </c>
      <c r="CE70" s="83">
        <v>99</v>
      </c>
      <c r="CF70" s="84">
        <v>189.37489318847699</v>
      </c>
      <c r="CG70" s="84">
        <v>308</v>
      </c>
      <c r="CH70" s="85">
        <v>47</v>
      </c>
      <c r="CI70" s="83">
        <v>2202.3121647030712</v>
      </c>
      <c r="CJ70" s="83">
        <v>30417858</v>
      </c>
      <c r="CK70" s="83">
        <v>27451740</v>
      </c>
      <c r="CL70" s="83">
        <v>227540</v>
      </c>
      <c r="CM70" s="83"/>
    </row>
    <row r="71" spans="1:91" x14ac:dyDescent="0.3">
      <c r="A71" s="100" t="s">
        <v>123</v>
      </c>
      <c r="B71" s="86" t="s">
        <v>122</v>
      </c>
      <c r="C71" s="83">
        <v>21787.019465263158</v>
      </c>
      <c r="D71" s="83">
        <v>10607.920070968421</v>
      </c>
      <c r="E71" s="83">
        <v>10356.382500000002</v>
      </c>
      <c r="F71" s="83">
        <v>508.31</v>
      </c>
      <c r="G71" s="83">
        <v>0</v>
      </c>
      <c r="H71" s="83">
        <v>0</v>
      </c>
      <c r="I71" s="83">
        <v>0</v>
      </c>
      <c r="J71" s="83">
        <v>0</v>
      </c>
      <c r="K71" s="84">
        <v>2.9000000000000001E-2</v>
      </c>
      <c r="L71" s="84">
        <v>0.12121212121212099</v>
      </c>
      <c r="M71" s="83">
        <v>7739763.0405299999</v>
      </c>
      <c r="N71" s="83" t="s">
        <v>435</v>
      </c>
      <c r="O71" s="83" t="s">
        <v>435</v>
      </c>
      <c r="P71" s="83" t="s">
        <v>435</v>
      </c>
      <c r="Q71" s="83">
        <v>0</v>
      </c>
      <c r="R71" s="83">
        <v>0</v>
      </c>
      <c r="S71" s="83">
        <v>0</v>
      </c>
      <c r="T71" s="83">
        <v>0</v>
      </c>
      <c r="U71" s="83">
        <v>0</v>
      </c>
      <c r="V71" s="83">
        <v>4520089.6756899999</v>
      </c>
      <c r="W71" s="83">
        <v>245621.71088699999</v>
      </c>
      <c r="X71" s="84">
        <v>83.224732350659423</v>
      </c>
      <c r="Y71" s="84">
        <v>0.17190645995977746</v>
      </c>
      <c r="Z71" s="84">
        <v>79.058000000000007</v>
      </c>
      <c r="AA71" s="84">
        <v>2.5554993905152599</v>
      </c>
      <c r="AB71" s="84">
        <v>0</v>
      </c>
      <c r="AC71" s="84" t="s">
        <v>435</v>
      </c>
      <c r="AD71" s="83">
        <v>3482</v>
      </c>
      <c r="AE71" s="83" t="s">
        <v>435</v>
      </c>
      <c r="AF71" s="85">
        <v>3</v>
      </c>
      <c r="AG71" s="84">
        <v>4.0069999999999997</v>
      </c>
      <c r="AH71" s="84">
        <v>0.19702531045685415</v>
      </c>
      <c r="AI71" s="84">
        <v>4.6426575337459523E-2</v>
      </c>
      <c r="AJ71" s="83">
        <v>0</v>
      </c>
      <c r="AK71" s="83">
        <v>0</v>
      </c>
      <c r="AL71" s="84">
        <v>0.87195212592639781</v>
      </c>
      <c r="AM71" s="84" t="s">
        <v>435</v>
      </c>
      <c r="AN71" s="84">
        <v>2531.8544099999999</v>
      </c>
      <c r="AO71" s="84">
        <v>0</v>
      </c>
      <c r="AP71" s="84">
        <v>0</v>
      </c>
      <c r="AQ71" s="84" t="s">
        <v>435</v>
      </c>
      <c r="AR71" s="84">
        <v>0.22460003140501525</v>
      </c>
      <c r="AS71" s="85">
        <v>4.5</v>
      </c>
      <c r="AT71" s="85" t="s">
        <v>435</v>
      </c>
      <c r="AU71" s="83">
        <v>4.0999999046325701</v>
      </c>
      <c r="AV71" s="85">
        <v>0.3</v>
      </c>
      <c r="AW71" s="84">
        <v>0.18</v>
      </c>
      <c r="AX71" s="84" t="s">
        <v>435</v>
      </c>
      <c r="AY71" s="83">
        <v>41</v>
      </c>
      <c r="AZ71" s="84">
        <v>0.12230173015000856</v>
      </c>
      <c r="BA71" s="84">
        <v>36</v>
      </c>
      <c r="BB71" s="83">
        <v>6875</v>
      </c>
      <c r="BC71" s="83">
        <v>4718</v>
      </c>
      <c r="BD71" s="83">
        <v>123</v>
      </c>
      <c r="BE71" s="83">
        <v>0</v>
      </c>
      <c r="BF71" s="83">
        <v>137559</v>
      </c>
      <c r="BG71" s="83">
        <v>0</v>
      </c>
      <c r="BH71" s="83">
        <v>134</v>
      </c>
      <c r="BI71" s="85">
        <v>2.4</v>
      </c>
      <c r="BJ71" s="83">
        <v>15125933.5152598</v>
      </c>
      <c r="BK71" s="83">
        <v>27194000</v>
      </c>
      <c r="BL71" s="84">
        <v>18.3645320197</v>
      </c>
      <c r="BM71" s="85" t="s">
        <v>435</v>
      </c>
      <c r="BN71" s="85">
        <v>97.368740000000003</v>
      </c>
      <c r="BO71" s="84">
        <v>115.666911798109</v>
      </c>
      <c r="BP71" s="85">
        <v>55.856407822586498</v>
      </c>
      <c r="BQ71" s="84">
        <v>2.1854269500000001</v>
      </c>
      <c r="BR71" s="84">
        <v>4.0833333333333339</v>
      </c>
      <c r="BS71" s="84">
        <v>0.33826088905334473</v>
      </c>
      <c r="BT71" s="83">
        <v>48</v>
      </c>
      <c r="BU71" s="85">
        <v>100</v>
      </c>
      <c r="BV71" s="84">
        <v>97.368740000000003</v>
      </c>
      <c r="BW71" s="84">
        <v>72.952094201810993</v>
      </c>
      <c r="BX71" s="84">
        <v>115.666911798109</v>
      </c>
      <c r="BY71" s="83">
        <v>170000</v>
      </c>
      <c r="BZ71" s="85">
        <v>98.983189999999993</v>
      </c>
      <c r="CA71" s="85">
        <v>100</v>
      </c>
      <c r="CB71" s="84">
        <v>45.919999999999995</v>
      </c>
      <c r="CC71" s="83">
        <v>99</v>
      </c>
      <c r="CD71" s="83">
        <v>83</v>
      </c>
      <c r="CE71" s="83">
        <v>96</v>
      </c>
      <c r="CF71" s="84">
        <v>2261.15649414063</v>
      </c>
      <c r="CG71" s="84">
        <v>3</v>
      </c>
      <c r="CH71" s="85" t="s">
        <v>435</v>
      </c>
      <c r="CI71" s="83">
        <v>20324.253564147752</v>
      </c>
      <c r="CJ71" s="83">
        <v>10473452</v>
      </c>
      <c r="CK71" s="83">
        <v>10956461</v>
      </c>
      <c r="CL71" s="83">
        <v>128900</v>
      </c>
      <c r="CM71" s="83"/>
    </row>
    <row r="72" spans="1:91" x14ac:dyDescent="0.3">
      <c r="A72" s="100" t="s">
        <v>125</v>
      </c>
      <c r="B72" s="86" t="s">
        <v>124</v>
      </c>
      <c r="C72" s="83">
        <v>167.24668342842105</v>
      </c>
      <c r="D72" s="83">
        <v>0</v>
      </c>
      <c r="E72" s="83" t="s">
        <v>435</v>
      </c>
      <c r="F72" s="83">
        <v>0</v>
      </c>
      <c r="G72" s="83">
        <v>682.04399999999998</v>
      </c>
      <c r="H72" s="83">
        <v>53.349000000000004</v>
      </c>
      <c r="I72" s="83">
        <v>0</v>
      </c>
      <c r="J72" s="83">
        <v>0</v>
      </c>
      <c r="K72" s="84">
        <v>2.9000000000000001E-2</v>
      </c>
      <c r="L72" s="84" t="s">
        <v>435</v>
      </c>
      <c r="M72" s="83" t="s">
        <v>435</v>
      </c>
      <c r="N72" s="83" t="s">
        <v>435</v>
      </c>
      <c r="O72" s="83" t="s">
        <v>435</v>
      </c>
      <c r="P72" s="83" t="s">
        <v>435</v>
      </c>
      <c r="Q72" s="83">
        <v>0</v>
      </c>
      <c r="R72" s="83">
        <v>0</v>
      </c>
      <c r="S72" s="83">
        <v>0</v>
      </c>
      <c r="T72" s="83">
        <v>0</v>
      </c>
      <c r="U72" s="83">
        <v>45959</v>
      </c>
      <c r="V72" s="83">
        <v>92327.735569099998</v>
      </c>
      <c r="W72" s="83">
        <v>71460.295305499996</v>
      </c>
      <c r="X72" s="84">
        <v>327.80588235294118</v>
      </c>
      <c r="Y72" s="84">
        <v>0.82212998608867194</v>
      </c>
      <c r="Z72" s="84">
        <v>36.271999999999998</v>
      </c>
      <c r="AA72" s="84" t="s">
        <v>435</v>
      </c>
      <c r="AB72" s="84">
        <v>3.5411000000000001</v>
      </c>
      <c r="AC72" s="84" t="s">
        <v>435</v>
      </c>
      <c r="AD72" s="83" t="s">
        <v>435</v>
      </c>
      <c r="AE72" s="83" t="s">
        <v>435</v>
      </c>
      <c r="AF72" s="85">
        <v>6</v>
      </c>
      <c r="AG72" s="84">
        <v>8.093</v>
      </c>
      <c r="AH72" s="84">
        <v>2.0098448911126314E-3</v>
      </c>
      <c r="AI72" s="84">
        <v>2.6180271061609678E-4</v>
      </c>
      <c r="AJ72" s="83">
        <v>0</v>
      </c>
      <c r="AK72" s="83">
        <v>0</v>
      </c>
      <c r="AL72" s="84">
        <v>0.76338338091716296</v>
      </c>
      <c r="AM72" s="84" t="s">
        <v>435</v>
      </c>
      <c r="AN72" s="84">
        <v>0</v>
      </c>
      <c r="AO72" s="84">
        <v>1.38</v>
      </c>
      <c r="AP72" s="84">
        <v>1.04</v>
      </c>
      <c r="AQ72" s="84">
        <v>2.8565532344971905</v>
      </c>
      <c r="AR72" s="84">
        <v>4.0859161012690866</v>
      </c>
      <c r="AS72" s="85">
        <v>15.2</v>
      </c>
      <c r="AT72" s="85" t="s">
        <v>435</v>
      </c>
      <c r="AU72" s="83">
        <v>3.2000000476837198</v>
      </c>
      <c r="AV72" s="85" t="s">
        <v>435</v>
      </c>
      <c r="AW72" s="84" t="s">
        <v>435</v>
      </c>
      <c r="AX72" s="84" t="s">
        <v>435</v>
      </c>
      <c r="AY72" s="83">
        <v>239</v>
      </c>
      <c r="AZ72" s="84" t="s">
        <v>435</v>
      </c>
      <c r="BA72" s="84" t="s">
        <v>435</v>
      </c>
      <c r="BB72" s="83">
        <v>0</v>
      </c>
      <c r="BC72" s="83">
        <v>0</v>
      </c>
      <c r="BD72" s="83">
        <v>0</v>
      </c>
      <c r="BE72" s="83">
        <v>0</v>
      </c>
      <c r="BF72" s="83">
        <v>5</v>
      </c>
      <c r="BG72" s="83">
        <v>0</v>
      </c>
      <c r="BH72" s="83">
        <v>98</v>
      </c>
      <c r="BI72" s="85">
        <v>18.100000000000001</v>
      </c>
      <c r="BJ72" s="83" t="s">
        <v>435</v>
      </c>
      <c r="BK72" s="83">
        <v>168000</v>
      </c>
      <c r="BL72" s="84">
        <v>0.82901018459599995</v>
      </c>
      <c r="BM72" s="85" t="s">
        <v>435</v>
      </c>
      <c r="BN72" s="85">
        <v>98.6</v>
      </c>
      <c r="BO72" s="84">
        <v>102.07713260097</v>
      </c>
      <c r="BP72" s="85">
        <v>34.509326091560197</v>
      </c>
      <c r="BQ72" s="84" t="s">
        <v>435</v>
      </c>
      <c r="BR72" s="84">
        <v>3.1333333333333333</v>
      </c>
      <c r="BS72" s="84">
        <v>-0.25295248627662659</v>
      </c>
      <c r="BT72" s="83">
        <v>53</v>
      </c>
      <c r="BU72" s="85">
        <v>94.695671081542997</v>
      </c>
      <c r="BV72" s="84">
        <v>98.6</v>
      </c>
      <c r="BW72" s="84">
        <v>59.071735362999</v>
      </c>
      <c r="BX72" s="84">
        <v>102.07713260097</v>
      </c>
      <c r="BY72" s="83">
        <v>790</v>
      </c>
      <c r="BZ72" s="85">
        <v>91.493889999999993</v>
      </c>
      <c r="CA72" s="85">
        <v>95.628649999999993</v>
      </c>
      <c r="CB72" s="84">
        <v>14.471</v>
      </c>
      <c r="CC72" s="83">
        <v>96</v>
      </c>
      <c r="CD72" s="83">
        <v>79</v>
      </c>
      <c r="CE72" s="83" t="s">
        <v>435</v>
      </c>
      <c r="CF72" s="84">
        <v>745.102783203125</v>
      </c>
      <c r="CG72" s="84">
        <v>25</v>
      </c>
      <c r="CH72" s="85" t="s">
        <v>435</v>
      </c>
      <c r="CI72" s="83">
        <v>10833.658330392409</v>
      </c>
      <c r="CJ72" s="83">
        <v>112002</v>
      </c>
      <c r="CK72" s="83">
        <v>106825</v>
      </c>
      <c r="CL72" s="83">
        <v>340</v>
      </c>
      <c r="CM72" s="83"/>
    </row>
    <row r="73" spans="1:91" x14ac:dyDescent="0.3">
      <c r="A73" s="100" t="s">
        <v>127</v>
      </c>
      <c r="B73" s="86" t="s">
        <v>126</v>
      </c>
      <c r="C73" s="83">
        <v>34368.110768842103</v>
      </c>
      <c r="D73" s="83">
        <v>32781.459940842105</v>
      </c>
      <c r="E73" s="83">
        <v>57590.860499999995</v>
      </c>
      <c r="F73" s="83">
        <v>160.768</v>
      </c>
      <c r="G73" s="83">
        <v>109138.444</v>
      </c>
      <c r="H73" s="83">
        <v>8279.5040000000008</v>
      </c>
      <c r="I73" s="83">
        <v>1354.6370000000002</v>
      </c>
      <c r="J73" s="83">
        <v>164373</v>
      </c>
      <c r="K73" s="84">
        <v>0.2</v>
      </c>
      <c r="L73" s="84">
        <v>0</v>
      </c>
      <c r="M73" s="83" t="s">
        <v>435</v>
      </c>
      <c r="N73" s="83" t="s">
        <v>435</v>
      </c>
      <c r="O73" s="83" t="s">
        <v>435</v>
      </c>
      <c r="P73" s="83" t="s">
        <v>435</v>
      </c>
      <c r="Q73" s="83">
        <v>1052560</v>
      </c>
      <c r="R73" s="83">
        <v>5913410</v>
      </c>
      <c r="S73" s="83">
        <v>3188015</v>
      </c>
      <c r="T73" s="83">
        <v>2901147</v>
      </c>
      <c r="U73" s="83">
        <v>6072736</v>
      </c>
      <c r="V73" s="83">
        <v>8815581.9432399999</v>
      </c>
      <c r="W73" s="83">
        <v>7570417.8226100001</v>
      </c>
      <c r="X73" s="84">
        <v>160.95377939529675</v>
      </c>
      <c r="Y73" s="84">
        <v>2.684043242452181</v>
      </c>
      <c r="Z73" s="84">
        <v>51.054000000000002</v>
      </c>
      <c r="AA73" s="84">
        <v>4.8057137645585399</v>
      </c>
      <c r="AB73" s="84">
        <v>4.6871200000000002</v>
      </c>
      <c r="AC73" s="84">
        <v>76.665499999999994</v>
      </c>
      <c r="AD73" s="83">
        <v>2737</v>
      </c>
      <c r="AE73" s="83">
        <v>20</v>
      </c>
      <c r="AF73" s="85">
        <v>31</v>
      </c>
      <c r="AG73" s="84">
        <v>11.693</v>
      </c>
      <c r="AH73" s="84">
        <v>0.72350752137452767</v>
      </c>
      <c r="AI73" s="84">
        <v>0.13737998545739014</v>
      </c>
      <c r="AJ73" s="83">
        <v>0</v>
      </c>
      <c r="AK73" s="83">
        <v>0</v>
      </c>
      <c r="AL73" s="84">
        <v>0.65103533718396245</v>
      </c>
      <c r="AM73" s="84">
        <v>0.13351782000000001</v>
      </c>
      <c r="AN73" s="84">
        <v>545.00243999999998</v>
      </c>
      <c r="AO73" s="84">
        <v>284.14999999999998</v>
      </c>
      <c r="AP73" s="84">
        <v>343.11</v>
      </c>
      <c r="AQ73" s="84">
        <v>0.51065937190590982</v>
      </c>
      <c r="AR73" s="84">
        <v>12.028575862355366</v>
      </c>
      <c r="AS73" s="85">
        <v>26.2</v>
      </c>
      <c r="AT73" s="85">
        <v>12.6</v>
      </c>
      <c r="AU73" s="83">
        <v>25</v>
      </c>
      <c r="AV73" s="85">
        <v>0.5</v>
      </c>
      <c r="AW73" s="84">
        <v>0.24</v>
      </c>
      <c r="AX73" s="84">
        <v>0.371</v>
      </c>
      <c r="AY73" s="83">
        <v>4836947</v>
      </c>
      <c r="AZ73" s="84">
        <v>0.4921464493275578</v>
      </c>
      <c r="BA73" s="84">
        <v>48.3</v>
      </c>
      <c r="BB73" s="83">
        <v>46573</v>
      </c>
      <c r="BC73" s="83">
        <v>3291359</v>
      </c>
      <c r="BD73" s="83">
        <v>21264</v>
      </c>
      <c r="BE73" s="83">
        <v>242000</v>
      </c>
      <c r="BF73" s="83">
        <v>644</v>
      </c>
      <c r="BG73" s="83">
        <v>0</v>
      </c>
      <c r="BH73" s="83">
        <v>116</v>
      </c>
      <c r="BI73" s="85">
        <v>15.2</v>
      </c>
      <c r="BJ73" s="83">
        <v>145795</v>
      </c>
      <c r="BK73" s="83">
        <v>2113000</v>
      </c>
      <c r="BL73" s="84">
        <v>19.339314074800001</v>
      </c>
      <c r="BM73" s="85">
        <v>60</v>
      </c>
      <c r="BN73" s="85">
        <v>81.285899999999998</v>
      </c>
      <c r="BO73" s="84">
        <v>118.667087124893</v>
      </c>
      <c r="BP73" s="85">
        <v>9.8000000000000007</v>
      </c>
      <c r="BQ73" s="84">
        <v>1.7301151749999999</v>
      </c>
      <c r="BR73" s="84">
        <v>2.8</v>
      </c>
      <c r="BS73" s="84">
        <v>-0.68200606107711792</v>
      </c>
      <c r="BT73" s="83">
        <v>26</v>
      </c>
      <c r="BU73" s="85">
        <v>93.288093566894503</v>
      </c>
      <c r="BV73" s="84">
        <v>81.285899999999998</v>
      </c>
      <c r="BW73" s="84">
        <v>65</v>
      </c>
      <c r="BX73" s="84">
        <v>118.667087124893</v>
      </c>
      <c r="BY73" s="83">
        <v>21000</v>
      </c>
      <c r="BZ73" s="85">
        <v>65.063140000000004</v>
      </c>
      <c r="CA73" s="85">
        <v>94.190580000000011</v>
      </c>
      <c r="CB73" s="84">
        <v>3.55</v>
      </c>
      <c r="CC73" s="83">
        <v>82</v>
      </c>
      <c r="CD73" s="83">
        <v>81</v>
      </c>
      <c r="CE73" s="83">
        <v>84</v>
      </c>
      <c r="CF73" s="84">
        <v>462.40585327148398</v>
      </c>
      <c r="CG73" s="84">
        <v>95</v>
      </c>
      <c r="CH73" s="85">
        <v>62</v>
      </c>
      <c r="CI73" s="83">
        <v>4549.0100811072098</v>
      </c>
      <c r="CJ73" s="83">
        <v>17581476</v>
      </c>
      <c r="CK73" s="83">
        <v>16327880</v>
      </c>
      <c r="CL73" s="83">
        <v>107160</v>
      </c>
      <c r="CM73" s="83"/>
    </row>
    <row r="74" spans="1:91" x14ac:dyDescent="0.3">
      <c r="A74" s="100" t="s">
        <v>129</v>
      </c>
      <c r="B74" s="86" t="s">
        <v>128</v>
      </c>
      <c r="C74" s="83">
        <v>0</v>
      </c>
      <c r="D74" s="83">
        <v>0</v>
      </c>
      <c r="E74" s="83">
        <v>53606.819000000003</v>
      </c>
      <c r="F74" s="83">
        <v>10.194000000000001</v>
      </c>
      <c r="G74" s="83">
        <v>0</v>
      </c>
      <c r="H74" s="83">
        <v>0</v>
      </c>
      <c r="I74" s="83">
        <v>0</v>
      </c>
      <c r="J74" s="83">
        <v>0</v>
      </c>
      <c r="K74" s="84">
        <v>2.9000000000000001E-2</v>
      </c>
      <c r="L74" s="84">
        <v>3.03030303030303E-2</v>
      </c>
      <c r="M74" s="83">
        <v>3360394.9827800002</v>
      </c>
      <c r="N74" s="83">
        <v>1606807.48599</v>
      </c>
      <c r="O74" s="83">
        <v>6775730.5149600003</v>
      </c>
      <c r="P74" s="83">
        <v>1074737.6117199999</v>
      </c>
      <c r="Q74" s="83">
        <v>12569784</v>
      </c>
      <c r="R74" s="83">
        <v>0</v>
      </c>
      <c r="S74" s="83">
        <v>23803</v>
      </c>
      <c r="T74" s="83">
        <v>12545981</v>
      </c>
      <c r="U74" s="83">
        <v>9082818</v>
      </c>
      <c r="V74" s="83">
        <v>11569894.195</v>
      </c>
      <c r="W74" s="83">
        <v>12410742.7075</v>
      </c>
      <c r="X74" s="84">
        <v>50.52221227413316</v>
      </c>
      <c r="Y74" s="84">
        <v>3.797946520241783</v>
      </c>
      <c r="Z74" s="84">
        <v>36.14</v>
      </c>
      <c r="AA74" s="84">
        <v>6.2508190391038401</v>
      </c>
      <c r="AB74" s="84">
        <v>14.35089</v>
      </c>
      <c r="AC74" s="84">
        <v>17.449719999999999</v>
      </c>
      <c r="AD74" s="83">
        <v>84</v>
      </c>
      <c r="AE74" s="83">
        <v>40</v>
      </c>
      <c r="AF74" s="85">
        <v>49.2</v>
      </c>
      <c r="AG74" s="84">
        <v>16.126999999999999</v>
      </c>
      <c r="AH74" s="84">
        <v>0.67428087465146247</v>
      </c>
      <c r="AI74" s="84">
        <v>7.3351286255674081E-2</v>
      </c>
      <c r="AJ74" s="83">
        <v>0</v>
      </c>
      <c r="AK74" s="83">
        <v>0</v>
      </c>
      <c r="AL74" s="84">
        <v>0.46551500062169854</v>
      </c>
      <c r="AM74" s="84">
        <v>0.33598137</v>
      </c>
      <c r="AN74" s="84">
        <v>58.807290000000002</v>
      </c>
      <c r="AO74" s="84">
        <v>172.4</v>
      </c>
      <c r="AP74" s="84">
        <v>205.79</v>
      </c>
      <c r="AQ74" s="84">
        <v>5.506572269963411</v>
      </c>
      <c r="AR74" s="84">
        <v>0.26065315496910352</v>
      </c>
      <c r="AS74" s="85">
        <v>100.8</v>
      </c>
      <c r="AT74" s="85">
        <v>18.3</v>
      </c>
      <c r="AU74" s="83">
        <v>176</v>
      </c>
      <c r="AV74" s="85">
        <v>1.5</v>
      </c>
      <c r="AW74" s="84">
        <v>1.06</v>
      </c>
      <c r="AX74" s="84">
        <v>336.72300000000001</v>
      </c>
      <c r="AY74" s="83">
        <v>7620187</v>
      </c>
      <c r="AZ74" s="84" t="s">
        <v>435</v>
      </c>
      <c r="BA74" s="84">
        <v>33.700000000000003</v>
      </c>
      <c r="BB74" s="83">
        <v>3409</v>
      </c>
      <c r="BC74" s="83">
        <v>0</v>
      </c>
      <c r="BD74" s="83">
        <v>0</v>
      </c>
      <c r="BE74" s="83">
        <v>0</v>
      </c>
      <c r="BF74" s="83">
        <v>6175</v>
      </c>
      <c r="BG74" s="83">
        <v>0</v>
      </c>
      <c r="BH74" s="83">
        <v>119</v>
      </c>
      <c r="BI74" s="85">
        <v>16.5</v>
      </c>
      <c r="BJ74" s="83" t="s">
        <v>435</v>
      </c>
      <c r="BK74" s="83" t="s">
        <v>435</v>
      </c>
      <c r="BL74" s="84">
        <v>2.02423469388</v>
      </c>
      <c r="BM74" s="85">
        <v>40</v>
      </c>
      <c r="BN74" s="85">
        <v>32.003839999999997</v>
      </c>
      <c r="BO74" s="84">
        <v>96.767492115741106</v>
      </c>
      <c r="BP74" s="85">
        <v>3.7614138323369999</v>
      </c>
      <c r="BQ74" s="84">
        <v>2.8153846260000002</v>
      </c>
      <c r="BR74" s="84">
        <v>3</v>
      </c>
      <c r="BS74" s="84">
        <v>-0.97092318534851074</v>
      </c>
      <c r="BT74" s="83">
        <v>29</v>
      </c>
      <c r="BU74" s="85">
        <v>35.441215515136697</v>
      </c>
      <c r="BV74" s="84">
        <v>32.003839999999997</v>
      </c>
      <c r="BW74" s="84">
        <v>18</v>
      </c>
      <c r="BX74" s="84">
        <v>96.767492115741106</v>
      </c>
      <c r="BY74" s="83">
        <v>34000</v>
      </c>
      <c r="BZ74" s="85">
        <v>22.719270000000002</v>
      </c>
      <c r="CA74" s="85">
        <v>61.898719999999997</v>
      </c>
      <c r="CB74" s="84">
        <v>0.78799999999999992</v>
      </c>
      <c r="CC74" s="83">
        <v>45</v>
      </c>
      <c r="CD74" s="83" t="s">
        <v>435</v>
      </c>
      <c r="CE74" s="83" t="s">
        <v>435</v>
      </c>
      <c r="CF74" s="84">
        <v>107.72365570068401</v>
      </c>
      <c r="CG74" s="84">
        <v>576</v>
      </c>
      <c r="CH74" s="85">
        <v>55</v>
      </c>
      <c r="CI74" s="83">
        <v>885.25122816681073</v>
      </c>
      <c r="CJ74" s="83">
        <v>12771246</v>
      </c>
      <c r="CK74" s="83">
        <v>12608522</v>
      </c>
      <c r="CL74" s="83">
        <v>245720</v>
      </c>
      <c r="CM74" s="83"/>
    </row>
    <row r="75" spans="1:91" x14ac:dyDescent="0.3">
      <c r="A75" s="100" t="s">
        <v>371</v>
      </c>
      <c r="B75" s="86" t="s">
        <v>130</v>
      </c>
      <c r="C75" s="83">
        <v>0</v>
      </c>
      <c r="D75" s="83">
        <v>0</v>
      </c>
      <c r="E75" s="83">
        <v>5698.1505000000006</v>
      </c>
      <c r="F75" s="83">
        <v>4.2000000000000003E-2</v>
      </c>
      <c r="G75" s="83">
        <v>0</v>
      </c>
      <c r="H75" s="83">
        <v>0</v>
      </c>
      <c r="I75" s="83">
        <v>0</v>
      </c>
      <c r="J75" s="83">
        <v>3771</v>
      </c>
      <c r="K75" s="84">
        <v>5.7000000000000002E-2</v>
      </c>
      <c r="L75" s="84">
        <v>3.03030303030303E-2</v>
      </c>
      <c r="M75" s="83">
        <v>312156.34909799998</v>
      </c>
      <c r="N75" s="83">
        <v>0</v>
      </c>
      <c r="O75" s="83">
        <v>1281894.25547</v>
      </c>
      <c r="P75" s="83">
        <v>0</v>
      </c>
      <c r="Q75" s="83">
        <v>1786299</v>
      </c>
      <c r="R75" s="83">
        <v>0</v>
      </c>
      <c r="S75" s="83">
        <v>530</v>
      </c>
      <c r="T75" s="83">
        <v>1785769</v>
      </c>
      <c r="U75" s="83">
        <v>1533596</v>
      </c>
      <c r="V75" s="83">
        <v>1783965.3658700001</v>
      </c>
      <c r="W75" s="83">
        <v>1792157.5573799999</v>
      </c>
      <c r="X75" s="84">
        <v>66.653947368421058</v>
      </c>
      <c r="Y75" s="84">
        <v>3.4554760731527829</v>
      </c>
      <c r="Z75" s="84">
        <v>43.36</v>
      </c>
      <c r="AA75" s="84" t="s">
        <v>435</v>
      </c>
      <c r="AB75" s="84">
        <v>16.867139999999999</v>
      </c>
      <c r="AC75" s="84">
        <v>6.4029400000000001</v>
      </c>
      <c r="AD75" s="83">
        <v>95</v>
      </c>
      <c r="AE75" s="83">
        <v>20</v>
      </c>
      <c r="AF75" s="85">
        <v>78.900000000000006</v>
      </c>
      <c r="AG75" s="84">
        <v>15.704000000000001</v>
      </c>
      <c r="AH75" s="84">
        <v>0.11310157828476057</v>
      </c>
      <c r="AI75" s="84">
        <v>4.4150740407793487E-2</v>
      </c>
      <c r="AJ75" s="83">
        <v>0</v>
      </c>
      <c r="AK75" s="83">
        <v>0</v>
      </c>
      <c r="AL75" s="84">
        <v>0.46140600072244514</v>
      </c>
      <c r="AM75" s="84">
        <v>0.37230676000000001</v>
      </c>
      <c r="AN75" s="84">
        <v>37.32611</v>
      </c>
      <c r="AO75" s="84">
        <v>28.91</v>
      </c>
      <c r="AP75" s="84">
        <v>23.69</v>
      </c>
      <c r="AQ75" s="84">
        <v>10.464241269448198</v>
      </c>
      <c r="AR75" s="84">
        <v>8.7727947241328597</v>
      </c>
      <c r="AS75" s="85">
        <v>81.5</v>
      </c>
      <c r="AT75" s="85">
        <v>17</v>
      </c>
      <c r="AU75" s="83">
        <v>374</v>
      </c>
      <c r="AV75" s="85">
        <v>3.1</v>
      </c>
      <c r="AW75" s="84">
        <v>2</v>
      </c>
      <c r="AX75" s="84">
        <v>58.01</v>
      </c>
      <c r="AY75" s="83">
        <v>1348965</v>
      </c>
      <c r="AZ75" s="84" t="s">
        <v>435</v>
      </c>
      <c r="BA75" s="84">
        <v>50.7</v>
      </c>
      <c r="BB75" s="83">
        <v>0</v>
      </c>
      <c r="BC75" s="83">
        <v>11541</v>
      </c>
      <c r="BD75" s="83">
        <v>0</v>
      </c>
      <c r="BE75" s="83">
        <v>0</v>
      </c>
      <c r="BF75" s="83">
        <v>4878</v>
      </c>
      <c r="BG75" s="83">
        <v>0</v>
      </c>
      <c r="BH75" s="83">
        <v>100</v>
      </c>
      <c r="BI75" s="85">
        <v>28</v>
      </c>
      <c r="BJ75" s="83" t="s">
        <v>435</v>
      </c>
      <c r="BK75" s="83" t="s">
        <v>435</v>
      </c>
      <c r="BL75" s="84">
        <v>582.93050999100001</v>
      </c>
      <c r="BM75" s="85">
        <v>20</v>
      </c>
      <c r="BN75" s="85">
        <v>45.581159999999997</v>
      </c>
      <c r="BO75" s="84">
        <v>78.988882800699798</v>
      </c>
      <c r="BP75" s="85">
        <v>35.659999999999997</v>
      </c>
      <c r="BQ75" s="84" t="s">
        <v>435</v>
      </c>
      <c r="BR75" s="84">
        <v>1.8666666666666665</v>
      </c>
      <c r="BS75" s="84">
        <v>-1.4878503084182739</v>
      </c>
      <c r="BT75" s="83">
        <v>18</v>
      </c>
      <c r="BU75" s="85">
        <v>26.047348022460898</v>
      </c>
      <c r="BV75" s="84">
        <v>45.581159999999997</v>
      </c>
      <c r="BW75" s="84">
        <v>3.93050915199411</v>
      </c>
      <c r="BX75" s="84">
        <v>78.988882800699798</v>
      </c>
      <c r="BY75" s="83">
        <v>3400</v>
      </c>
      <c r="BZ75" s="85">
        <v>20.538</v>
      </c>
      <c r="CA75" s="85">
        <v>66.634410000000003</v>
      </c>
      <c r="CB75" s="84">
        <v>2</v>
      </c>
      <c r="CC75" s="83">
        <v>87</v>
      </c>
      <c r="CD75" s="83" t="s">
        <v>435</v>
      </c>
      <c r="CE75" s="83">
        <v>87</v>
      </c>
      <c r="CF75" s="84">
        <v>97.972000122070298</v>
      </c>
      <c r="CG75" s="84">
        <v>667</v>
      </c>
      <c r="CH75" s="85">
        <v>40</v>
      </c>
      <c r="CI75" s="83">
        <v>777.96992178671076</v>
      </c>
      <c r="CJ75" s="83">
        <v>1920917</v>
      </c>
      <c r="CK75" s="83">
        <v>1846291</v>
      </c>
      <c r="CL75" s="83">
        <v>28120</v>
      </c>
      <c r="CM75" s="83"/>
    </row>
    <row r="76" spans="1:91" x14ac:dyDescent="0.3">
      <c r="A76" s="100" t="s">
        <v>132</v>
      </c>
      <c r="B76" s="86" t="s">
        <v>131</v>
      </c>
      <c r="C76" s="83">
        <v>0</v>
      </c>
      <c r="D76" s="83">
        <v>0</v>
      </c>
      <c r="E76" s="83">
        <v>5922.9529999999995</v>
      </c>
      <c r="F76" s="83">
        <v>9.1720000000000006</v>
      </c>
      <c r="G76" s="83">
        <v>0</v>
      </c>
      <c r="H76" s="83">
        <v>0</v>
      </c>
      <c r="I76" s="83">
        <v>0</v>
      </c>
      <c r="J76" s="83">
        <v>17348</v>
      </c>
      <c r="K76" s="84">
        <v>8.5999999999999993E-2</v>
      </c>
      <c r="L76" s="84">
        <v>9.0909090909090898E-2</v>
      </c>
      <c r="M76" s="83" t="s">
        <v>435</v>
      </c>
      <c r="N76" s="83" t="s">
        <v>435</v>
      </c>
      <c r="O76" s="83" t="s">
        <v>435</v>
      </c>
      <c r="P76" s="83" t="s">
        <v>435</v>
      </c>
      <c r="Q76" s="83">
        <v>89603</v>
      </c>
      <c r="R76" s="83">
        <v>601292</v>
      </c>
      <c r="S76" s="83">
        <v>89603</v>
      </c>
      <c r="T76" s="83">
        <v>601257</v>
      </c>
      <c r="U76" s="83">
        <v>541995</v>
      </c>
      <c r="V76" s="83">
        <v>752885.09091799997</v>
      </c>
      <c r="W76" s="83">
        <v>689256.39911200001</v>
      </c>
      <c r="X76" s="84">
        <v>3.9573482346964695</v>
      </c>
      <c r="Y76" s="84">
        <v>0.74287854655703556</v>
      </c>
      <c r="Z76" s="84">
        <v>26.606000000000002</v>
      </c>
      <c r="AA76" s="84">
        <v>3.79520268281347</v>
      </c>
      <c r="AB76" s="84">
        <v>0.61221000000000003</v>
      </c>
      <c r="AC76" s="84">
        <v>77.159409999999994</v>
      </c>
      <c r="AD76" s="83">
        <v>170</v>
      </c>
      <c r="AE76" s="83" t="s">
        <v>435</v>
      </c>
      <c r="AF76" s="85">
        <v>32.6</v>
      </c>
      <c r="AG76" s="84">
        <v>9.5280000000000005</v>
      </c>
      <c r="AH76" s="84">
        <v>9.5850360858282149E-2</v>
      </c>
      <c r="AI76" s="84">
        <v>1.530214950939613E-2</v>
      </c>
      <c r="AJ76" s="83">
        <v>0</v>
      </c>
      <c r="AK76" s="83">
        <v>0</v>
      </c>
      <c r="AL76" s="84">
        <v>0.67029609645313881</v>
      </c>
      <c r="AM76" s="84">
        <v>1.407371E-2</v>
      </c>
      <c r="AN76" s="84">
        <v>35.874110000000002</v>
      </c>
      <c r="AO76" s="84">
        <v>14.57</v>
      </c>
      <c r="AP76" s="84">
        <v>13.74</v>
      </c>
      <c r="AQ76" s="84">
        <v>2.7102700432910036</v>
      </c>
      <c r="AR76" s="84">
        <v>8.6032939358856808</v>
      </c>
      <c r="AS76" s="85">
        <v>30.1</v>
      </c>
      <c r="AT76" s="85">
        <v>8.5</v>
      </c>
      <c r="AU76" s="83">
        <v>86</v>
      </c>
      <c r="AV76" s="85">
        <v>1.6</v>
      </c>
      <c r="AW76" s="84">
        <v>1.0900000000000001</v>
      </c>
      <c r="AX76" s="84">
        <v>32.027999999999999</v>
      </c>
      <c r="AY76" s="83">
        <v>730205</v>
      </c>
      <c r="AZ76" s="84">
        <v>0.49233108459376951</v>
      </c>
      <c r="BA76" s="84" t="s">
        <v>435</v>
      </c>
      <c r="BB76" s="83">
        <v>3274</v>
      </c>
      <c r="BC76" s="83">
        <v>0</v>
      </c>
      <c r="BD76" s="83">
        <v>0</v>
      </c>
      <c r="BE76" s="83">
        <v>0</v>
      </c>
      <c r="BF76" s="83">
        <v>40</v>
      </c>
      <c r="BG76" s="83">
        <v>0</v>
      </c>
      <c r="BH76" s="83">
        <v>119</v>
      </c>
      <c r="BI76" s="85">
        <v>8.1</v>
      </c>
      <c r="BJ76" s="83">
        <v>26069</v>
      </c>
      <c r="BK76" s="83">
        <v>247000</v>
      </c>
      <c r="BL76" s="84">
        <v>1.02237542332</v>
      </c>
      <c r="BM76" s="85" t="s">
        <v>435</v>
      </c>
      <c r="BN76" s="85">
        <v>85.63973</v>
      </c>
      <c r="BO76" s="84">
        <v>82.971071512418405</v>
      </c>
      <c r="BP76" s="85">
        <v>12.232601607040801</v>
      </c>
      <c r="BQ76" s="84">
        <v>3.0710339709999999</v>
      </c>
      <c r="BR76" s="84" t="s">
        <v>435</v>
      </c>
      <c r="BS76" s="84">
        <v>-0.26948386430740356</v>
      </c>
      <c r="BT76" s="83">
        <v>40</v>
      </c>
      <c r="BU76" s="85">
        <v>90.864875793457003</v>
      </c>
      <c r="BV76" s="84">
        <v>85.63973</v>
      </c>
      <c r="BW76" s="84">
        <v>37.325836787809401</v>
      </c>
      <c r="BX76" s="84">
        <v>82.971071512418405</v>
      </c>
      <c r="BY76" s="83">
        <v>4200</v>
      </c>
      <c r="BZ76" s="85">
        <v>85.763099999999994</v>
      </c>
      <c r="CA76" s="85">
        <v>95.539749999999998</v>
      </c>
      <c r="CB76" s="84">
        <v>7.99</v>
      </c>
      <c r="CC76" s="83">
        <v>97</v>
      </c>
      <c r="CD76" s="83">
        <v>93</v>
      </c>
      <c r="CE76" s="83">
        <v>97</v>
      </c>
      <c r="CF76" s="84">
        <v>332.674560546875</v>
      </c>
      <c r="CG76" s="84">
        <v>169</v>
      </c>
      <c r="CH76" s="85" t="s">
        <v>435</v>
      </c>
      <c r="CI76" s="83">
        <v>4634.6813352308736</v>
      </c>
      <c r="CJ76" s="83">
        <v>782775</v>
      </c>
      <c r="CK76" s="83">
        <v>765608</v>
      </c>
      <c r="CL76" s="83">
        <v>196850</v>
      </c>
      <c r="CM76" s="83"/>
    </row>
    <row r="77" spans="1:91" x14ac:dyDescent="0.3">
      <c r="A77" s="100" t="s">
        <v>134</v>
      </c>
      <c r="B77" s="86" t="s">
        <v>133</v>
      </c>
      <c r="C77" s="83">
        <v>22357.865087789472</v>
      </c>
      <c r="D77" s="83">
        <v>13466.179099957893</v>
      </c>
      <c r="E77" s="83">
        <v>28282.252999999997</v>
      </c>
      <c r="F77" s="83">
        <v>36.646000000000001</v>
      </c>
      <c r="G77" s="83">
        <v>203578.52100000001</v>
      </c>
      <c r="H77" s="83">
        <v>22842.205999999998</v>
      </c>
      <c r="I77" s="83">
        <v>26149.962</v>
      </c>
      <c r="J77" s="83">
        <v>161000</v>
      </c>
      <c r="K77" s="84">
        <v>0.14299999999999999</v>
      </c>
      <c r="L77" s="84">
        <v>3.03030303030303E-2</v>
      </c>
      <c r="M77" s="83" t="s">
        <v>435</v>
      </c>
      <c r="N77" s="83" t="s">
        <v>435</v>
      </c>
      <c r="O77" s="83" t="s">
        <v>435</v>
      </c>
      <c r="P77" s="83" t="s">
        <v>435</v>
      </c>
      <c r="Q77" s="83">
        <v>0</v>
      </c>
      <c r="R77" s="83">
        <v>0</v>
      </c>
      <c r="S77" s="83">
        <v>3666676</v>
      </c>
      <c r="T77" s="83">
        <v>6191885</v>
      </c>
      <c r="U77" s="83">
        <v>8728684</v>
      </c>
      <c r="V77" s="83">
        <v>9893034.61503</v>
      </c>
      <c r="W77" s="83">
        <v>9294005.8120799996</v>
      </c>
      <c r="X77" s="84">
        <v>403.5985486211901</v>
      </c>
      <c r="Y77" s="84">
        <v>2.9743849650429168</v>
      </c>
      <c r="Z77" s="84">
        <v>55.277999999999999</v>
      </c>
      <c r="AA77" s="84">
        <v>4.4284968415282302</v>
      </c>
      <c r="AB77" s="84">
        <v>19.877590000000001</v>
      </c>
      <c r="AC77" s="84">
        <v>22.862749999999998</v>
      </c>
      <c r="AD77" s="83">
        <v>1861</v>
      </c>
      <c r="AE77" s="83">
        <v>20</v>
      </c>
      <c r="AF77" s="85">
        <v>65.900000000000006</v>
      </c>
      <c r="AG77" s="84">
        <v>11.239000000000001</v>
      </c>
      <c r="AH77" s="84">
        <v>0.67963103047577256</v>
      </c>
      <c r="AI77" s="84">
        <v>0.37973412996766154</v>
      </c>
      <c r="AJ77" s="83">
        <v>0</v>
      </c>
      <c r="AK77" s="83">
        <v>0</v>
      </c>
      <c r="AL77" s="84">
        <v>0.5027313745517944</v>
      </c>
      <c r="AM77" s="84">
        <v>0.19958770000000001</v>
      </c>
      <c r="AN77" s="84">
        <v>1900.35176</v>
      </c>
      <c r="AO77" s="84">
        <v>640.70000000000005</v>
      </c>
      <c r="AP77" s="84">
        <v>583.98</v>
      </c>
      <c r="AQ77" s="84">
        <v>10.216062003210251</v>
      </c>
      <c r="AR77" s="84">
        <v>32.532882952269162</v>
      </c>
      <c r="AS77" s="85">
        <v>64.8</v>
      </c>
      <c r="AT77" s="85">
        <v>11.6</v>
      </c>
      <c r="AU77" s="83">
        <v>181</v>
      </c>
      <c r="AV77" s="85">
        <v>2.1</v>
      </c>
      <c r="AW77" s="84">
        <v>1.06</v>
      </c>
      <c r="AX77" s="84">
        <v>3.2629999999999999</v>
      </c>
      <c r="AY77" s="83">
        <v>6052962</v>
      </c>
      <c r="AZ77" s="84">
        <v>0.61954366889049139</v>
      </c>
      <c r="BA77" s="84">
        <v>41.1</v>
      </c>
      <c r="BB77" s="83">
        <v>90434</v>
      </c>
      <c r="BC77" s="83">
        <v>39336</v>
      </c>
      <c r="BD77" s="83">
        <v>3108</v>
      </c>
      <c r="BE77" s="83">
        <v>34508</v>
      </c>
      <c r="BF77" s="83">
        <v>11</v>
      </c>
      <c r="BG77" s="83">
        <v>0</v>
      </c>
      <c r="BH77" s="83">
        <v>91</v>
      </c>
      <c r="BI77" s="85">
        <v>49.3</v>
      </c>
      <c r="BJ77" s="83" t="s">
        <v>435</v>
      </c>
      <c r="BK77" s="83">
        <v>467000</v>
      </c>
      <c r="BL77" s="84">
        <v>78.779207188399994</v>
      </c>
      <c r="BM77" s="85">
        <v>0</v>
      </c>
      <c r="BN77" s="85">
        <v>61.69135</v>
      </c>
      <c r="BO77" s="84">
        <v>57.5289184439915</v>
      </c>
      <c r="BP77" s="85">
        <v>30</v>
      </c>
      <c r="BQ77" s="84">
        <v>1.9215686320000001</v>
      </c>
      <c r="BR77" s="84">
        <v>2.333333333333333</v>
      </c>
      <c r="BS77" s="84">
        <v>-1.9090536832809448</v>
      </c>
      <c r="BT77" s="83">
        <v>18</v>
      </c>
      <c r="BU77" s="85">
        <v>43.7525634765625</v>
      </c>
      <c r="BV77" s="84">
        <v>61.69135</v>
      </c>
      <c r="BW77" s="84">
        <v>32.473627130055696</v>
      </c>
      <c r="BX77" s="84">
        <v>57.5289184439915</v>
      </c>
      <c r="BY77" s="83">
        <v>23000</v>
      </c>
      <c r="BZ77" s="85">
        <v>34.704450000000001</v>
      </c>
      <c r="CA77" s="85">
        <v>65.466830000000002</v>
      </c>
      <c r="CB77" s="84">
        <v>2.3449999999999998</v>
      </c>
      <c r="CC77" s="83">
        <v>60</v>
      </c>
      <c r="CD77" s="83">
        <v>25</v>
      </c>
      <c r="CE77" s="83" t="s">
        <v>435</v>
      </c>
      <c r="CF77" s="84">
        <v>95.443290710449205</v>
      </c>
      <c r="CG77" s="84">
        <v>480</v>
      </c>
      <c r="CH77" s="85">
        <v>39</v>
      </c>
      <c r="CI77" s="83">
        <v>868.28479961370385</v>
      </c>
      <c r="CJ77" s="83">
        <v>11263079</v>
      </c>
      <c r="CK77" s="83">
        <v>10719068</v>
      </c>
      <c r="CL77" s="83">
        <v>27560</v>
      </c>
      <c r="CM77" s="83"/>
    </row>
    <row r="78" spans="1:91" x14ac:dyDescent="0.3">
      <c r="A78" s="100" t="s">
        <v>136</v>
      </c>
      <c r="B78" s="86" t="s">
        <v>135</v>
      </c>
      <c r="C78" s="83">
        <v>16823.81282473684</v>
      </c>
      <c r="D78" s="83">
        <v>7666.6552012000002</v>
      </c>
      <c r="E78" s="83">
        <v>38341.169000000002</v>
      </c>
      <c r="F78" s="83">
        <v>65.617999999999995</v>
      </c>
      <c r="G78" s="83">
        <v>53989.46</v>
      </c>
      <c r="H78" s="83">
        <v>3920.6424999999999</v>
      </c>
      <c r="I78" s="83">
        <v>3232.4480000000003</v>
      </c>
      <c r="J78" s="83">
        <v>43352</v>
      </c>
      <c r="K78" s="84">
        <v>0.28599999999999998</v>
      </c>
      <c r="L78" s="84">
        <v>3.03030303030303E-2</v>
      </c>
      <c r="M78" s="83" t="s">
        <v>435</v>
      </c>
      <c r="N78" s="83" t="s">
        <v>435</v>
      </c>
      <c r="O78" s="83" t="s">
        <v>435</v>
      </c>
      <c r="P78" s="83" t="s">
        <v>435</v>
      </c>
      <c r="Q78" s="83">
        <v>1478242</v>
      </c>
      <c r="R78" s="83">
        <v>2919837</v>
      </c>
      <c r="S78" s="83">
        <v>1088378</v>
      </c>
      <c r="T78" s="83">
        <v>653864</v>
      </c>
      <c r="U78" s="83">
        <v>5728095</v>
      </c>
      <c r="V78" s="83">
        <v>7123208.5233399998</v>
      </c>
      <c r="W78" s="83">
        <v>6850516.7187599996</v>
      </c>
      <c r="X78" s="84">
        <v>85.687031906336586</v>
      </c>
      <c r="Y78" s="84">
        <v>2.7925866997811051</v>
      </c>
      <c r="Z78" s="84">
        <v>57.095999999999997</v>
      </c>
      <c r="AA78" s="84">
        <v>4.4674915344187101</v>
      </c>
      <c r="AB78" s="84">
        <v>6.0090000000000003</v>
      </c>
      <c r="AC78" s="84">
        <v>84.169250000000005</v>
      </c>
      <c r="AD78" s="83">
        <v>4051</v>
      </c>
      <c r="AE78" s="83">
        <v>20</v>
      </c>
      <c r="AF78" s="85">
        <v>40.4</v>
      </c>
      <c r="AG78" s="84">
        <v>10.372</v>
      </c>
      <c r="AH78" s="84">
        <v>0.61101390548981704</v>
      </c>
      <c r="AI78" s="84">
        <v>6.9241006890972817E-2</v>
      </c>
      <c r="AJ78" s="83">
        <v>0</v>
      </c>
      <c r="AK78" s="83">
        <v>0</v>
      </c>
      <c r="AL78" s="84">
        <v>0.62298147106096469</v>
      </c>
      <c r="AM78" s="84">
        <v>8.9526679999999997E-2</v>
      </c>
      <c r="AN78" s="84">
        <v>177.13794999999999</v>
      </c>
      <c r="AO78" s="84">
        <v>222.59</v>
      </c>
      <c r="AP78" s="84">
        <v>308.64</v>
      </c>
      <c r="AQ78" s="84">
        <v>2.9515728604208298</v>
      </c>
      <c r="AR78" s="84">
        <v>19.927274999698831</v>
      </c>
      <c r="AS78" s="85">
        <v>17.600000000000001</v>
      </c>
      <c r="AT78" s="85">
        <v>7.1</v>
      </c>
      <c r="AU78" s="83">
        <v>38</v>
      </c>
      <c r="AV78" s="85">
        <v>0.4</v>
      </c>
      <c r="AW78" s="84">
        <v>0.16</v>
      </c>
      <c r="AX78" s="84">
        <v>0.20200000000000001</v>
      </c>
      <c r="AY78" s="83">
        <v>2726402</v>
      </c>
      <c r="AZ78" s="84">
        <v>0.47928705147751982</v>
      </c>
      <c r="BA78" s="84">
        <v>50.5</v>
      </c>
      <c r="BB78" s="83">
        <v>48140</v>
      </c>
      <c r="BC78" s="83">
        <v>366948</v>
      </c>
      <c r="BD78" s="83">
        <v>71216</v>
      </c>
      <c r="BE78" s="83">
        <v>190000</v>
      </c>
      <c r="BF78" s="83">
        <v>84</v>
      </c>
      <c r="BG78" s="83">
        <v>0</v>
      </c>
      <c r="BH78" s="83">
        <v>119</v>
      </c>
      <c r="BI78" s="85">
        <v>12.9</v>
      </c>
      <c r="BJ78" s="83">
        <v>411989</v>
      </c>
      <c r="BK78" s="83">
        <v>851000</v>
      </c>
      <c r="BL78" s="84">
        <v>2.4670461538500001</v>
      </c>
      <c r="BM78" s="85">
        <v>40</v>
      </c>
      <c r="BN78" s="85">
        <v>87.205240000000003</v>
      </c>
      <c r="BO78" s="84">
        <v>79.150316421698903</v>
      </c>
      <c r="BP78" s="85">
        <v>76.750547120192195</v>
      </c>
      <c r="BQ78" s="84">
        <v>2.1085765360000002</v>
      </c>
      <c r="BR78" s="84">
        <v>2.916666666666667</v>
      </c>
      <c r="BS78" s="84">
        <v>-0.6206585168838501</v>
      </c>
      <c r="BT78" s="83">
        <v>26</v>
      </c>
      <c r="BU78" s="85">
        <v>86.5</v>
      </c>
      <c r="BV78" s="84">
        <v>87.205240000000003</v>
      </c>
      <c r="BW78" s="84">
        <v>31.7</v>
      </c>
      <c r="BX78" s="84">
        <v>79.150316421698903</v>
      </c>
      <c r="BY78" s="83">
        <v>15000</v>
      </c>
      <c r="BZ78" s="85">
        <v>81.251260000000002</v>
      </c>
      <c r="CA78" s="85">
        <v>94.827110000000005</v>
      </c>
      <c r="CB78" s="84">
        <v>3.1440000000000001</v>
      </c>
      <c r="CC78" s="83">
        <v>97</v>
      </c>
      <c r="CD78" s="83" t="s">
        <v>435</v>
      </c>
      <c r="CE78" s="83">
        <v>97</v>
      </c>
      <c r="CF78" s="84">
        <v>400.33639526367199</v>
      </c>
      <c r="CG78" s="84">
        <v>65</v>
      </c>
      <c r="CH78" s="85">
        <v>34</v>
      </c>
      <c r="CI78" s="83">
        <v>2482.7302062657318</v>
      </c>
      <c r="CJ78" s="83">
        <v>9746115</v>
      </c>
      <c r="CK78" s="83">
        <v>8084991</v>
      </c>
      <c r="CL78" s="83">
        <v>111890</v>
      </c>
      <c r="CM78" s="83"/>
    </row>
    <row r="79" spans="1:91" x14ac:dyDescent="0.3">
      <c r="A79" s="100" t="s">
        <v>138</v>
      </c>
      <c r="B79" s="86" t="s">
        <v>137</v>
      </c>
      <c r="C79" s="83">
        <v>2685.886608231579</v>
      </c>
      <c r="D79" s="83">
        <v>0</v>
      </c>
      <c r="E79" s="83">
        <v>107438.743</v>
      </c>
      <c r="F79" s="83">
        <v>0</v>
      </c>
      <c r="G79" s="83">
        <v>0</v>
      </c>
      <c r="H79" s="83">
        <v>0</v>
      </c>
      <c r="I79" s="83">
        <v>0</v>
      </c>
      <c r="J79" s="83">
        <v>0</v>
      </c>
      <c r="K79" s="84">
        <v>8.5999999999999993E-2</v>
      </c>
      <c r="L79" s="84">
        <v>0.18181818181818199</v>
      </c>
      <c r="M79" s="83">
        <v>8754077.6439399999</v>
      </c>
      <c r="N79" s="83" t="s">
        <v>435</v>
      </c>
      <c r="O79" s="83" t="s">
        <v>435</v>
      </c>
      <c r="P79" s="83" t="s">
        <v>435</v>
      </c>
      <c r="Q79" s="83">
        <v>0</v>
      </c>
      <c r="R79" s="83">
        <v>0</v>
      </c>
      <c r="S79" s="83">
        <v>0</v>
      </c>
      <c r="T79" s="83">
        <v>0</v>
      </c>
      <c r="U79" s="83">
        <v>0</v>
      </c>
      <c r="V79" s="83">
        <v>0</v>
      </c>
      <c r="W79" s="83">
        <v>0</v>
      </c>
      <c r="X79" s="84">
        <v>107.90660554512317</v>
      </c>
      <c r="Y79" s="84">
        <v>0.20971380656010502</v>
      </c>
      <c r="Z79" s="84">
        <v>71.350999999999999</v>
      </c>
      <c r="AA79" s="84">
        <v>2.6031241545551098</v>
      </c>
      <c r="AB79" s="84">
        <v>0</v>
      </c>
      <c r="AC79" s="84" t="s">
        <v>435</v>
      </c>
      <c r="AD79" s="83">
        <v>4588</v>
      </c>
      <c r="AE79" s="83">
        <v>80</v>
      </c>
      <c r="AF79" s="85">
        <v>13.6</v>
      </c>
      <c r="AG79" s="84">
        <v>4.72</v>
      </c>
      <c r="AH79" s="84">
        <v>2.0022865681507594E-2</v>
      </c>
      <c r="AI79" s="84">
        <v>5.0060081992009111E-3</v>
      </c>
      <c r="AJ79" s="83">
        <v>0</v>
      </c>
      <c r="AK79" s="83">
        <v>0</v>
      </c>
      <c r="AL79" s="84">
        <v>0.84469993554531342</v>
      </c>
      <c r="AM79" s="84" t="s">
        <v>435</v>
      </c>
      <c r="AN79" s="84">
        <v>0</v>
      </c>
      <c r="AO79" s="84">
        <v>0</v>
      </c>
      <c r="AP79" s="84">
        <v>0</v>
      </c>
      <c r="AQ79" s="84" t="s">
        <v>435</v>
      </c>
      <c r="AR79" s="84">
        <v>2.6820694273639507</v>
      </c>
      <c r="AS79" s="85">
        <v>4.3</v>
      </c>
      <c r="AT79" s="85" t="s">
        <v>435</v>
      </c>
      <c r="AU79" s="83">
        <v>7.4000000953674299</v>
      </c>
      <c r="AV79" s="85" t="s">
        <v>435</v>
      </c>
      <c r="AW79" s="84">
        <v>0.05</v>
      </c>
      <c r="AX79" s="84" t="s">
        <v>435</v>
      </c>
      <c r="AY79" s="83">
        <v>31</v>
      </c>
      <c r="AZ79" s="84">
        <v>0.25845412975522852</v>
      </c>
      <c r="BA79" s="84">
        <v>30.4</v>
      </c>
      <c r="BB79" s="83">
        <v>1298</v>
      </c>
      <c r="BC79" s="83">
        <v>0</v>
      </c>
      <c r="BD79" s="83">
        <v>7200</v>
      </c>
      <c r="BE79" s="83">
        <v>0</v>
      </c>
      <c r="BF79" s="83">
        <v>6164</v>
      </c>
      <c r="BG79" s="83">
        <v>0</v>
      </c>
      <c r="BH79" s="83">
        <v>126</v>
      </c>
      <c r="BI79" s="85">
        <v>2.4</v>
      </c>
      <c r="BJ79" s="83">
        <v>31226848</v>
      </c>
      <c r="BK79" s="83">
        <v>5650000</v>
      </c>
      <c r="BL79" s="84">
        <v>13.2</v>
      </c>
      <c r="BM79" s="85">
        <v>40</v>
      </c>
      <c r="BN79" s="85">
        <v>99.1</v>
      </c>
      <c r="BO79" s="84">
        <v>103.445171614234</v>
      </c>
      <c r="BP79" s="85">
        <v>98.240016299918494</v>
      </c>
      <c r="BQ79" s="84">
        <v>2.224167585</v>
      </c>
      <c r="BR79" s="84">
        <v>4.4333333333333336</v>
      </c>
      <c r="BS79" s="84">
        <v>0.48731088638305664</v>
      </c>
      <c r="BT79" s="83">
        <v>44</v>
      </c>
      <c r="BU79" s="85">
        <v>100</v>
      </c>
      <c r="BV79" s="84">
        <v>99.1</v>
      </c>
      <c r="BW79" s="84">
        <v>76.074360636506299</v>
      </c>
      <c r="BX79" s="84">
        <v>103.445171614234</v>
      </c>
      <c r="BY79" s="83">
        <v>160000</v>
      </c>
      <c r="BZ79" s="85">
        <v>97.99087999999999</v>
      </c>
      <c r="CA79" s="85">
        <v>100</v>
      </c>
      <c r="CB79" s="84">
        <v>32.311999999999998</v>
      </c>
      <c r="CC79" s="83">
        <v>99</v>
      </c>
      <c r="CD79" s="83">
        <v>99</v>
      </c>
      <c r="CE79" s="83">
        <v>99</v>
      </c>
      <c r="CF79" s="84">
        <v>1963.16259765625</v>
      </c>
      <c r="CG79" s="84">
        <v>12</v>
      </c>
      <c r="CH79" s="85">
        <v>67</v>
      </c>
      <c r="CI79" s="83">
        <v>15938.836796555373</v>
      </c>
      <c r="CJ79" s="83">
        <v>9684680</v>
      </c>
      <c r="CK79" s="83">
        <v>9856519</v>
      </c>
      <c r="CL79" s="83">
        <v>90530</v>
      </c>
      <c r="CM79" s="83"/>
    </row>
    <row r="80" spans="1:91" x14ac:dyDescent="0.3">
      <c r="A80" s="100" t="s">
        <v>140</v>
      </c>
      <c r="B80" s="86" t="s">
        <v>139</v>
      </c>
      <c r="C80" s="83">
        <v>481.32328577263161</v>
      </c>
      <c r="D80" s="83">
        <v>399.4817622294737</v>
      </c>
      <c r="E80" s="83" t="s">
        <v>435</v>
      </c>
      <c r="F80" s="83">
        <v>0</v>
      </c>
      <c r="G80" s="83">
        <v>0</v>
      </c>
      <c r="H80" s="83">
        <v>0</v>
      </c>
      <c r="I80" s="83">
        <v>0</v>
      </c>
      <c r="J80" s="83">
        <v>0</v>
      </c>
      <c r="K80" s="84">
        <v>0</v>
      </c>
      <c r="L80" s="84" t="s">
        <v>435</v>
      </c>
      <c r="M80" s="83" t="s">
        <v>435</v>
      </c>
      <c r="N80" s="83" t="s">
        <v>435</v>
      </c>
      <c r="O80" s="83" t="s">
        <v>435</v>
      </c>
      <c r="P80" s="83" t="s">
        <v>435</v>
      </c>
      <c r="Q80" s="83">
        <v>0</v>
      </c>
      <c r="R80" s="83">
        <v>0</v>
      </c>
      <c r="S80" s="83">
        <v>0</v>
      </c>
      <c r="T80" s="83">
        <v>0</v>
      </c>
      <c r="U80" s="83">
        <v>0</v>
      </c>
      <c r="V80" s="83">
        <v>0</v>
      </c>
      <c r="W80" s="83">
        <v>0</v>
      </c>
      <c r="X80" s="84">
        <v>3.5269226932668327</v>
      </c>
      <c r="Y80" s="84">
        <v>2.9623682639136928</v>
      </c>
      <c r="Z80" s="84">
        <v>93.813000000000002</v>
      </c>
      <c r="AA80" s="84" t="s">
        <v>435</v>
      </c>
      <c r="AB80" s="84">
        <v>0</v>
      </c>
      <c r="AC80" s="84" t="s">
        <v>435</v>
      </c>
      <c r="AD80" s="83">
        <v>209</v>
      </c>
      <c r="AE80" s="83">
        <v>80</v>
      </c>
      <c r="AF80" s="85" t="s">
        <v>435</v>
      </c>
      <c r="AG80" s="84">
        <v>6.109</v>
      </c>
      <c r="AH80" s="84">
        <v>2.2806606848953164E-4</v>
      </c>
      <c r="AI80" s="84">
        <v>5.7506905501371192E-5</v>
      </c>
      <c r="AJ80" s="83">
        <v>0</v>
      </c>
      <c r="AK80" s="83">
        <v>0</v>
      </c>
      <c r="AL80" s="84">
        <v>0.93847387504538671</v>
      </c>
      <c r="AM80" s="84" t="s">
        <v>435</v>
      </c>
      <c r="AN80" s="84">
        <v>0</v>
      </c>
      <c r="AO80" s="84">
        <v>0</v>
      </c>
      <c r="AP80" s="84">
        <v>0</v>
      </c>
      <c r="AQ80" s="84" t="s">
        <v>435</v>
      </c>
      <c r="AR80" s="84">
        <v>0.65261577106212709</v>
      </c>
      <c r="AS80" s="85">
        <v>2</v>
      </c>
      <c r="AT80" s="85" t="s">
        <v>435</v>
      </c>
      <c r="AU80" s="83">
        <v>4.5</v>
      </c>
      <c r="AV80" s="85" t="s">
        <v>435</v>
      </c>
      <c r="AW80" s="84" t="s">
        <v>435</v>
      </c>
      <c r="AX80" s="84" t="s">
        <v>435</v>
      </c>
      <c r="AY80" s="83">
        <v>1</v>
      </c>
      <c r="AZ80" s="84">
        <v>5.7485973673396251E-2</v>
      </c>
      <c r="BA80" s="84">
        <v>27.8</v>
      </c>
      <c r="BB80" s="83">
        <v>0</v>
      </c>
      <c r="BC80" s="83">
        <v>0</v>
      </c>
      <c r="BD80" s="83">
        <v>0</v>
      </c>
      <c r="BE80" s="83">
        <v>0</v>
      </c>
      <c r="BF80" s="83">
        <v>1048</v>
      </c>
      <c r="BG80" s="83">
        <v>0</v>
      </c>
      <c r="BH80" s="83">
        <v>137</v>
      </c>
      <c r="BI80" s="85">
        <v>2.4</v>
      </c>
      <c r="BJ80" s="83">
        <v>7819740.5599824302</v>
      </c>
      <c r="BK80" s="83">
        <v>2225000</v>
      </c>
      <c r="BL80" s="84">
        <v>8.2758009241299995</v>
      </c>
      <c r="BM80" s="85">
        <v>80</v>
      </c>
      <c r="BN80" s="85" t="s">
        <v>435</v>
      </c>
      <c r="BO80" s="84">
        <v>126.13709598382</v>
      </c>
      <c r="BP80" s="85">
        <v>29.547162885875402</v>
      </c>
      <c r="BQ80" s="84">
        <v>4.6329321859999997</v>
      </c>
      <c r="BR80" s="84" t="s">
        <v>435</v>
      </c>
      <c r="BS80" s="84">
        <v>1.465654730796814</v>
      </c>
      <c r="BT80" s="83">
        <v>78</v>
      </c>
      <c r="BU80" s="85">
        <v>100</v>
      </c>
      <c r="BV80" s="84" t="s">
        <v>435</v>
      </c>
      <c r="BW80" s="84">
        <v>99.010953991699097</v>
      </c>
      <c r="BX80" s="84">
        <v>126.13709598382</v>
      </c>
      <c r="BY80" s="83">
        <v>24000</v>
      </c>
      <c r="BZ80" s="85">
        <v>98.782170000000008</v>
      </c>
      <c r="CA80" s="85">
        <v>100</v>
      </c>
      <c r="CB80" s="84">
        <v>39.701000000000001</v>
      </c>
      <c r="CC80" s="83">
        <v>89</v>
      </c>
      <c r="CD80" s="83">
        <v>95</v>
      </c>
      <c r="CE80" s="83">
        <v>88</v>
      </c>
      <c r="CF80" s="84">
        <v>4245.10888671875</v>
      </c>
      <c r="CG80" s="84">
        <v>4</v>
      </c>
      <c r="CH80" s="85">
        <v>84</v>
      </c>
      <c r="CI80" s="83">
        <v>73191.116315433654</v>
      </c>
      <c r="CJ80" s="83">
        <v>339037</v>
      </c>
      <c r="CK80" s="83">
        <v>329425</v>
      </c>
      <c r="CL80" s="83">
        <v>100250</v>
      </c>
      <c r="CM80" s="83"/>
    </row>
    <row r="81" spans="1:91" x14ac:dyDescent="0.3">
      <c r="A81" s="100" t="s">
        <v>142</v>
      </c>
      <c r="B81" s="86" t="s">
        <v>141</v>
      </c>
      <c r="C81" s="83">
        <v>1593471.2056589474</v>
      </c>
      <c r="D81" s="83">
        <v>227587.87675789473</v>
      </c>
      <c r="E81" s="83">
        <v>8924834.7300000004</v>
      </c>
      <c r="F81" s="83">
        <v>3307.6979999999999</v>
      </c>
      <c r="G81" s="83">
        <v>1643228.4140000001</v>
      </c>
      <c r="H81" s="83">
        <v>33860.421000000002</v>
      </c>
      <c r="I81" s="83">
        <v>732203.84900000005</v>
      </c>
      <c r="J81" s="83">
        <v>28267857</v>
      </c>
      <c r="K81" s="84">
        <v>0.22900000000000001</v>
      </c>
      <c r="L81" s="84">
        <v>0.12121212121212099</v>
      </c>
      <c r="M81" s="83">
        <v>373423925.98900002</v>
      </c>
      <c r="N81" s="83" t="s">
        <v>435</v>
      </c>
      <c r="O81" s="83" t="s">
        <v>435</v>
      </c>
      <c r="P81" s="83" t="s">
        <v>435</v>
      </c>
      <c r="Q81" s="83">
        <v>554217513</v>
      </c>
      <c r="R81" s="83">
        <v>685083258</v>
      </c>
      <c r="S81" s="83">
        <v>705439328</v>
      </c>
      <c r="T81" s="83">
        <v>429136395</v>
      </c>
      <c r="U81" s="83">
        <v>460743475</v>
      </c>
      <c r="V81" s="83">
        <v>1279762709.8299999</v>
      </c>
      <c r="W81" s="83">
        <v>1275990924.3399999</v>
      </c>
      <c r="X81" s="84">
        <v>454.93807257524747</v>
      </c>
      <c r="Y81" s="84">
        <v>2.3089654780989495</v>
      </c>
      <c r="Z81" s="84">
        <v>34.03</v>
      </c>
      <c r="AA81" s="84">
        <v>4.5721889921643397</v>
      </c>
      <c r="AB81" s="84">
        <v>25.731089999999998</v>
      </c>
      <c r="AC81" s="84">
        <v>59.549689999999998</v>
      </c>
      <c r="AD81" s="83">
        <v>180821</v>
      </c>
      <c r="AE81" s="83">
        <v>60</v>
      </c>
      <c r="AF81" s="85">
        <v>35.4</v>
      </c>
      <c r="AG81" s="84">
        <v>8.5470000000000006</v>
      </c>
      <c r="AH81" s="84">
        <v>0.9766988098099818</v>
      </c>
      <c r="AI81" s="84">
        <v>0.51241741951447972</v>
      </c>
      <c r="AJ81" s="83">
        <v>0</v>
      </c>
      <c r="AK81" s="83">
        <v>4</v>
      </c>
      <c r="AL81" s="84">
        <v>0.64690109992265643</v>
      </c>
      <c r="AM81" s="84">
        <v>0.12265247</v>
      </c>
      <c r="AN81" s="84">
        <v>131.13099</v>
      </c>
      <c r="AO81" s="84">
        <v>2569.84</v>
      </c>
      <c r="AP81" s="84">
        <v>2248.58</v>
      </c>
      <c r="AQ81" s="84">
        <v>9.1190736550794682E-2</v>
      </c>
      <c r="AR81" s="84">
        <v>2.898048216106563</v>
      </c>
      <c r="AS81" s="85">
        <v>36.6</v>
      </c>
      <c r="AT81" s="85">
        <v>35.700000000000003</v>
      </c>
      <c r="AU81" s="83">
        <v>204</v>
      </c>
      <c r="AV81" s="85">
        <v>0.3</v>
      </c>
      <c r="AW81" s="84">
        <v>0.15</v>
      </c>
      <c r="AX81" s="84">
        <v>7.6639999999999997</v>
      </c>
      <c r="AY81" s="83">
        <v>515659927</v>
      </c>
      <c r="AZ81" s="84">
        <v>0.5010283036162595</v>
      </c>
      <c r="BA81" s="84">
        <v>35.700000000000003</v>
      </c>
      <c r="BB81" s="83">
        <v>22395195</v>
      </c>
      <c r="BC81" s="83">
        <v>32361348</v>
      </c>
      <c r="BD81" s="83">
        <v>23200928</v>
      </c>
      <c r="BE81" s="83">
        <v>479000</v>
      </c>
      <c r="BF81" s="83">
        <v>207848</v>
      </c>
      <c r="BG81" s="83">
        <v>0</v>
      </c>
      <c r="BH81" s="83">
        <v>109</v>
      </c>
      <c r="BI81" s="85">
        <v>14.5</v>
      </c>
      <c r="BJ81" s="83">
        <v>164035637.54499999</v>
      </c>
      <c r="BK81" s="83">
        <v>15543000</v>
      </c>
      <c r="BL81" s="84">
        <v>79.822305150899993</v>
      </c>
      <c r="BM81" s="85">
        <v>80</v>
      </c>
      <c r="BN81" s="85">
        <v>74.372990000000001</v>
      </c>
      <c r="BO81" s="84">
        <v>86.9425631882511</v>
      </c>
      <c r="BP81" s="85">
        <v>32.292441895879897</v>
      </c>
      <c r="BQ81" s="84">
        <v>4.1888384820000004</v>
      </c>
      <c r="BR81" s="84">
        <v>4.2666666666666666</v>
      </c>
      <c r="BS81" s="84">
        <v>0.28304851055145264</v>
      </c>
      <c r="BT81" s="83">
        <v>41</v>
      </c>
      <c r="BU81" s="85">
        <v>92.618659973144503</v>
      </c>
      <c r="BV81" s="84">
        <v>74.372990000000001</v>
      </c>
      <c r="BW81" s="84">
        <v>34.450000000000003</v>
      </c>
      <c r="BX81" s="84">
        <v>86.9425631882511</v>
      </c>
      <c r="BY81" s="83">
        <v>730000</v>
      </c>
      <c r="BZ81" s="85">
        <v>59.54345</v>
      </c>
      <c r="CA81" s="85">
        <v>92.674639999999997</v>
      </c>
      <c r="CB81" s="84">
        <v>7.7759999999999998</v>
      </c>
      <c r="CC81" s="83">
        <v>88</v>
      </c>
      <c r="CD81" s="83">
        <v>77</v>
      </c>
      <c r="CE81" s="83" t="s">
        <v>435</v>
      </c>
      <c r="CF81" s="84">
        <v>241.48306274414099</v>
      </c>
      <c r="CG81" s="84">
        <v>145</v>
      </c>
      <c r="CH81" s="85">
        <v>75</v>
      </c>
      <c r="CI81" s="83">
        <v>2015.5904854867522</v>
      </c>
      <c r="CJ81" s="83">
        <v>1366417756</v>
      </c>
      <c r="CK81" s="83">
        <v>1311147391</v>
      </c>
      <c r="CL81" s="83">
        <v>2973190</v>
      </c>
      <c r="CM81" s="83"/>
    </row>
    <row r="82" spans="1:91" x14ac:dyDescent="0.3">
      <c r="A82" s="100" t="s">
        <v>144</v>
      </c>
      <c r="B82" s="86" t="s">
        <v>143</v>
      </c>
      <c r="C82" s="83">
        <v>471257.36311789474</v>
      </c>
      <c r="D82" s="83">
        <v>59194.555527157892</v>
      </c>
      <c r="E82" s="83">
        <v>1162909.1440000001</v>
      </c>
      <c r="F82" s="83">
        <v>11892.462</v>
      </c>
      <c r="G82" s="83">
        <v>112845.0705</v>
      </c>
      <c r="H82" s="83">
        <v>8580.2720000000008</v>
      </c>
      <c r="I82" s="83">
        <v>400204.38600000006</v>
      </c>
      <c r="J82" s="83">
        <v>30942</v>
      </c>
      <c r="K82" s="84">
        <v>0.17100000000000001</v>
      </c>
      <c r="L82" s="84">
        <v>3.03030303030303E-2</v>
      </c>
      <c r="M82" s="83">
        <v>42132810.733000003</v>
      </c>
      <c r="N82" s="83" t="s">
        <v>435</v>
      </c>
      <c r="O82" s="83" t="s">
        <v>435</v>
      </c>
      <c r="P82" s="83" t="s">
        <v>435</v>
      </c>
      <c r="Q82" s="83">
        <v>105329508</v>
      </c>
      <c r="R82" s="83">
        <v>32354456</v>
      </c>
      <c r="S82" s="83">
        <v>95757838</v>
      </c>
      <c r="T82" s="83">
        <v>44975263</v>
      </c>
      <c r="U82" s="83">
        <v>223300165</v>
      </c>
      <c r="V82" s="83">
        <v>233284138.32800001</v>
      </c>
      <c r="W82" s="83">
        <v>237986465.523</v>
      </c>
      <c r="X82" s="84">
        <v>147.75219008925959</v>
      </c>
      <c r="Y82" s="84">
        <v>2.3448695148251484</v>
      </c>
      <c r="Z82" s="84">
        <v>55.325000000000003</v>
      </c>
      <c r="AA82" s="84">
        <v>3.9922815471164199</v>
      </c>
      <c r="AB82" s="84">
        <v>9.6755700000000004</v>
      </c>
      <c r="AC82" s="84">
        <v>64.203620000000001</v>
      </c>
      <c r="AD82" s="83">
        <v>9886</v>
      </c>
      <c r="AE82" s="83">
        <v>60</v>
      </c>
      <c r="AF82" s="85">
        <v>30.9</v>
      </c>
      <c r="AG82" s="84">
        <v>8.8460000000000001</v>
      </c>
      <c r="AH82" s="84">
        <v>0.92964201978426286</v>
      </c>
      <c r="AI82" s="84">
        <v>0.58160812564854514</v>
      </c>
      <c r="AJ82" s="83">
        <v>0</v>
      </c>
      <c r="AK82" s="83">
        <v>4</v>
      </c>
      <c r="AL82" s="84">
        <v>0.70685794970820803</v>
      </c>
      <c r="AM82" s="84">
        <v>2.8280420000000001E-2</v>
      </c>
      <c r="AN82" s="84">
        <v>914.55496000000005</v>
      </c>
      <c r="AO82" s="84">
        <v>117.16</v>
      </c>
      <c r="AP82" s="84">
        <v>1084.08</v>
      </c>
      <c r="AQ82" s="84">
        <v>9.3925583267245732E-2</v>
      </c>
      <c r="AR82" s="84">
        <v>1.0761496965447315</v>
      </c>
      <c r="AS82" s="85">
        <v>25</v>
      </c>
      <c r="AT82" s="85">
        <v>19.899999999999999</v>
      </c>
      <c r="AU82" s="83">
        <v>319</v>
      </c>
      <c r="AV82" s="85">
        <v>0.4</v>
      </c>
      <c r="AW82" s="84">
        <v>0.32</v>
      </c>
      <c r="AX82" s="84">
        <v>5.798</v>
      </c>
      <c r="AY82" s="83">
        <v>100463258</v>
      </c>
      <c r="AZ82" s="84">
        <v>0.45129165372762914</v>
      </c>
      <c r="BA82" s="84">
        <v>38.1</v>
      </c>
      <c r="BB82" s="83">
        <v>534836</v>
      </c>
      <c r="BC82" s="83">
        <v>1134650</v>
      </c>
      <c r="BD82" s="83">
        <v>916757</v>
      </c>
      <c r="BE82" s="83">
        <v>16000</v>
      </c>
      <c r="BF82" s="83">
        <v>14016</v>
      </c>
      <c r="BG82" s="83">
        <v>0</v>
      </c>
      <c r="BH82" s="83">
        <v>126</v>
      </c>
      <c r="BI82" s="85">
        <v>8.3000000000000007</v>
      </c>
      <c r="BJ82" s="83">
        <v>115154100.90899999</v>
      </c>
      <c r="BK82" s="83">
        <v>14040000</v>
      </c>
      <c r="BL82" s="84">
        <v>1.83380544167</v>
      </c>
      <c r="BM82" s="85">
        <v>80</v>
      </c>
      <c r="BN82" s="85">
        <v>95.658559999999994</v>
      </c>
      <c r="BO82" s="84">
        <v>119.338721930265</v>
      </c>
      <c r="BP82" s="85">
        <v>60.416356152717903</v>
      </c>
      <c r="BQ82" s="84">
        <v>3.704645395</v>
      </c>
      <c r="BR82" s="84">
        <v>3.666666666666667</v>
      </c>
      <c r="BS82" s="84">
        <v>0.17987543344497681</v>
      </c>
      <c r="BT82" s="83">
        <v>40</v>
      </c>
      <c r="BU82" s="85">
        <v>98.139999389648395</v>
      </c>
      <c r="BV82" s="84">
        <v>95.658559999999994</v>
      </c>
      <c r="BW82" s="84">
        <v>39.904638646291303</v>
      </c>
      <c r="BX82" s="84">
        <v>119.338721930265</v>
      </c>
      <c r="BY82" s="83">
        <v>180000</v>
      </c>
      <c r="BZ82" s="85">
        <v>73.128389999999996</v>
      </c>
      <c r="CA82" s="85">
        <v>89.344009999999997</v>
      </c>
      <c r="CB82" s="84">
        <v>3.7769999999999997</v>
      </c>
      <c r="CC82" s="83">
        <v>79</v>
      </c>
      <c r="CD82" s="83">
        <v>63</v>
      </c>
      <c r="CE82" s="83" t="s">
        <v>435</v>
      </c>
      <c r="CF82" s="84">
        <v>362.72195434570301</v>
      </c>
      <c r="CG82" s="84">
        <v>177</v>
      </c>
      <c r="CH82" s="85">
        <v>63</v>
      </c>
      <c r="CI82" s="83">
        <v>3893.596077572392</v>
      </c>
      <c r="CJ82" s="83">
        <v>270625567</v>
      </c>
      <c r="CK82" s="83">
        <v>257563219</v>
      </c>
      <c r="CL82" s="83">
        <v>1811570</v>
      </c>
      <c r="CM82" s="83"/>
    </row>
    <row r="83" spans="1:91" x14ac:dyDescent="0.3">
      <c r="A83" s="100" t="s">
        <v>745</v>
      </c>
      <c r="B83" s="86" t="s">
        <v>145</v>
      </c>
      <c r="C83" s="83">
        <v>165433.87604147368</v>
      </c>
      <c r="D83" s="83">
        <v>57575.11607684211</v>
      </c>
      <c r="E83" s="83">
        <v>286546.10849999997</v>
      </c>
      <c r="F83" s="83">
        <v>213.768</v>
      </c>
      <c r="G83" s="83">
        <v>1007.388</v>
      </c>
      <c r="H83" s="83">
        <v>0</v>
      </c>
      <c r="I83" s="83">
        <v>2733.9120000000003</v>
      </c>
      <c r="J83" s="83">
        <v>1057142</v>
      </c>
      <c r="K83" s="84">
        <v>2.9000000000000001E-2</v>
      </c>
      <c r="L83" s="84">
        <v>0.18181818181818199</v>
      </c>
      <c r="M83" s="83">
        <v>63673158.136399999</v>
      </c>
      <c r="N83" s="83" t="s">
        <v>435</v>
      </c>
      <c r="O83" s="83" t="s">
        <v>435</v>
      </c>
      <c r="P83" s="83" t="s">
        <v>435</v>
      </c>
      <c r="Q83" s="83">
        <v>4204459</v>
      </c>
      <c r="R83" s="83">
        <v>195520</v>
      </c>
      <c r="S83" s="83">
        <v>1839938</v>
      </c>
      <c r="T83" s="83">
        <v>130756</v>
      </c>
      <c r="U83" s="83">
        <v>815952</v>
      </c>
      <c r="V83" s="83">
        <v>28413011.855099998</v>
      </c>
      <c r="W83" s="83">
        <v>9898289.8460600004</v>
      </c>
      <c r="X83" s="84">
        <v>50.222420123283968</v>
      </c>
      <c r="Y83" s="84">
        <v>2.0616685537281612</v>
      </c>
      <c r="Z83" s="84">
        <v>74.897999999999996</v>
      </c>
      <c r="AA83" s="84">
        <v>3.5061556389927802</v>
      </c>
      <c r="AB83" s="84">
        <v>0.53537999999999997</v>
      </c>
      <c r="AC83" s="84" t="s">
        <v>435</v>
      </c>
      <c r="AD83" s="83">
        <v>19580</v>
      </c>
      <c r="AE83" s="83">
        <v>80</v>
      </c>
      <c r="AF83" s="85">
        <v>23.9</v>
      </c>
      <c r="AG83" s="84">
        <v>9.1449999999999996</v>
      </c>
      <c r="AH83" s="84">
        <v>0.82345157405661917</v>
      </c>
      <c r="AI83" s="84">
        <v>0.5185174912330156</v>
      </c>
      <c r="AJ83" s="83">
        <v>0</v>
      </c>
      <c r="AK83" s="83">
        <v>0</v>
      </c>
      <c r="AL83" s="84">
        <v>0.79748333577382435</v>
      </c>
      <c r="AM83" s="84" t="s">
        <v>435</v>
      </c>
      <c r="AN83" s="84">
        <v>574.85054000000002</v>
      </c>
      <c r="AO83" s="84">
        <v>108.9</v>
      </c>
      <c r="AP83" s="84">
        <v>131</v>
      </c>
      <c r="AQ83" s="84">
        <v>3.0840417268639852E-2</v>
      </c>
      <c r="AR83" s="84">
        <v>0.29294330283686976</v>
      </c>
      <c r="AS83" s="85">
        <v>14.4</v>
      </c>
      <c r="AT83" s="85">
        <v>4.0999999999999996</v>
      </c>
      <c r="AU83" s="83">
        <v>14</v>
      </c>
      <c r="AV83" s="85">
        <v>0.1</v>
      </c>
      <c r="AW83" s="84">
        <v>0.09</v>
      </c>
      <c r="AX83" s="84">
        <v>7.1999999999999995E-2</v>
      </c>
      <c r="AY83" s="83">
        <v>31</v>
      </c>
      <c r="AZ83" s="84">
        <v>0.4917870072501338</v>
      </c>
      <c r="BA83" s="84">
        <v>40</v>
      </c>
      <c r="BB83" s="83">
        <v>213382</v>
      </c>
      <c r="BC83" s="83">
        <v>26148</v>
      </c>
      <c r="BD83" s="83">
        <v>10026280</v>
      </c>
      <c r="BE83" s="83">
        <v>0</v>
      </c>
      <c r="BF83" s="83">
        <v>979468</v>
      </c>
      <c r="BG83" s="83">
        <v>8</v>
      </c>
      <c r="BH83" s="83">
        <v>131</v>
      </c>
      <c r="BI83" s="85">
        <v>4.9000000000000004</v>
      </c>
      <c r="BJ83" s="83">
        <v>25604871.412779</v>
      </c>
      <c r="BK83" s="83">
        <v>4867000</v>
      </c>
      <c r="BL83" s="84">
        <v>1.2692714490100001</v>
      </c>
      <c r="BM83" s="85">
        <v>40</v>
      </c>
      <c r="BN83" s="85">
        <v>85.544250000000005</v>
      </c>
      <c r="BO83" s="84">
        <v>108.462393753912</v>
      </c>
      <c r="BP83" s="85">
        <v>49.359998889012303</v>
      </c>
      <c r="BQ83" s="84">
        <v>3.4460101129999998</v>
      </c>
      <c r="BR83" s="84">
        <v>3.2333333333333329</v>
      </c>
      <c r="BS83" s="84">
        <v>-0.43021729588508606</v>
      </c>
      <c r="BT83" s="83">
        <v>26</v>
      </c>
      <c r="BU83" s="85">
        <v>100</v>
      </c>
      <c r="BV83" s="84">
        <v>85.544250000000005</v>
      </c>
      <c r="BW83" s="84">
        <v>70.004552218067104</v>
      </c>
      <c r="BX83" s="84">
        <v>108.462393753912</v>
      </c>
      <c r="BY83" s="83">
        <v>160000</v>
      </c>
      <c r="BZ83" s="85">
        <v>88.421869999999998</v>
      </c>
      <c r="CA83" s="85">
        <v>95.244540000000001</v>
      </c>
      <c r="CB83" s="84">
        <v>11.399999999999999</v>
      </c>
      <c r="CC83" s="83">
        <v>99</v>
      </c>
      <c r="CD83" s="83">
        <v>98</v>
      </c>
      <c r="CE83" s="83" t="s">
        <v>435</v>
      </c>
      <c r="CF83" s="84">
        <v>1563.75170898438</v>
      </c>
      <c r="CG83" s="84">
        <v>16</v>
      </c>
      <c r="CH83" s="85">
        <v>85</v>
      </c>
      <c r="CI83" s="83">
        <v>5627.7492684545578</v>
      </c>
      <c r="CJ83" s="83">
        <v>82913893</v>
      </c>
      <c r="CK83" s="83">
        <v>79156260</v>
      </c>
      <c r="CL83" s="83">
        <v>1628550</v>
      </c>
      <c r="CM83" s="83"/>
    </row>
    <row r="84" spans="1:91" x14ac:dyDescent="0.3">
      <c r="A84" s="100" t="s">
        <v>147</v>
      </c>
      <c r="B84" s="86" t="s">
        <v>146</v>
      </c>
      <c r="C84" s="83">
        <v>34171.511680842108</v>
      </c>
      <c r="D84" s="83">
        <v>272.59696368421055</v>
      </c>
      <c r="E84" s="83">
        <v>530186.05949999997</v>
      </c>
      <c r="F84" s="83">
        <v>0</v>
      </c>
      <c r="G84" s="83">
        <v>0</v>
      </c>
      <c r="H84" s="83">
        <v>0</v>
      </c>
      <c r="I84" s="83">
        <v>0</v>
      </c>
      <c r="J84" s="83">
        <v>0</v>
      </c>
      <c r="K84" s="84">
        <v>2.9000000000000001E-2</v>
      </c>
      <c r="L84" s="84">
        <v>0.18181818181818199</v>
      </c>
      <c r="M84" s="83">
        <v>31507320.431000002</v>
      </c>
      <c r="N84" s="83" t="s">
        <v>435</v>
      </c>
      <c r="O84" s="83" t="s">
        <v>435</v>
      </c>
      <c r="P84" s="83" t="s">
        <v>435</v>
      </c>
      <c r="Q84" s="83">
        <v>3647189</v>
      </c>
      <c r="R84" s="83">
        <v>0</v>
      </c>
      <c r="S84" s="83">
        <v>0</v>
      </c>
      <c r="T84" s="83">
        <v>0</v>
      </c>
      <c r="U84" s="83">
        <v>2047248</v>
      </c>
      <c r="V84" s="83">
        <v>24105092.048599999</v>
      </c>
      <c r="W84" s="83">
        <v>31451120.7302</v>
      </c>
      <c r="X84" s="84">
        <v>88.530570035461707</v>
      </c>
      <c r="Y84" s="84">
        <v>2.5955511705078629</v>
      </c>
      <c r="Z84" s="84">
        <v>70.472999999999999</v>
      </c>
      <c r="AA84" s="84" t="s">
        <v>435</v>
      </c>
      <c r="AB84" s="84">
        <v>1.992E-2</v>
      </c>
      <c r="AC84" s="84">
        <v>94.575950000000006</v>
      </c>
      <c r="AD84" s="83">
        <v>5532</v>
      </c>
      <c r="AE84" s="83">
        <v>60</v>
      </c>
      <c r="AF84" s="85">
        <v>46.4</v>
      </c>
      <c r="AG84" s="84">
        <v>13.670999999999999</v>
      </c>
      <c r="AH84" s="84">
        <v>0.99380468691238666</v>
      </c>
      <c r="AI84" s="84">
        <v>0.93246843717038685</v>
      </c>
      <c r="AJ84" s="83">
        <v>4</v>
      </c>
      <c r="AK84" s="83">
        <v>5</v>
      </c>
      <c r="AL84" s="84">
        <v>0.68878407366280514</v>
      </c>
      <c r="AM84" s="84">
        <v>3.2694319999999999E-2</v>
      </c>
      <c r="AN84" s="84">
        <v>22241.21212</v>
      </c>
      <c r="AO84" s="84">
        <v>2278.87</v>
      </c>
      <c r="AP84" s="84">
        <v>1961.14</v>
      </c>
      <c r="AQ84" s="84">
        <v>1.0391229344273434</v>
      </c>
      <c r="AR84" s="84">
        <v>0.33077936981166678</v>
      </c>
      <c r="AS84" s="85">
        <v>26.7</v>
      </c>
      <c r="AT84" s="85">
        <v>8.5</v>
      </c>
      <c r="AU84" s="83">
        <v>42</v>
      </c>
      <c r="AV84" s="85" t="s">
        <v>435</v>
      </c>
      <c r="AW84" s="84" t="s">
        <v>435</v>
      </c>
      <c r="AX84" s="84">
        <v>0</v>
      </c>
      <c r="AY84" s="83">
        <v>2170486</v>
      </c>
      <c r="AZ84" s="84">
        <v>0.54027282291844048</v>
      </c>
      <c r="BA84" s="84">
        <v>29.5</v>
      </c>
      <c r="BB84" s="83">
        <v>5969</v>
      </c>
      <c r="BC84" s="83">
        <v>25000</v>
      </c>
      <c r="BD84" s="83">
        <v>5865</v>
      </c>
      <c r="BE84" s="83">
        <v>1414632</v>
      </c>
      <c r="BF84" s="83">
        <v>292673</v>
      </c>
      <c r="BG84" s="83">
        <v>63</v>
      </c>
      <c r="BH84" s="83">
        <v>109</v>
      </c>
      <c r="BI84" s="85">
        <v>29</v>
      </c>
      <c r="BJ84" s="83">
        <v>2075065.8</v>
      </c>
      <c r="BK84" s="83" t="s">
        <v>435</v>
      </c>
      <c r="BL84" s="84">
        <v>3.8125899691499998</v>
      </c>
      <c r="BM84" s="85">
        <v>80</v>
      </c>
      <c r="BN84" s="85">
        <v>50.140520000000002</v>
      </c>
      <c r="BO84" s="84">
        <v>95.040154968569198</v>
      </c>
      <c r="BP84" s="85">
        <v>84.515388628064699</v>
      </c>
      <c r="BQ84" s="84" t="s">
        <v>435</v>
      </c>
      <c r="BR84" s="84">
        <v>1.6333333333333335</v>
      </c>
      <c r="BS84" s="84">
        <v>-1.3205481767654419</v>
      </c>
      <c r="BT84" s="83">
        <v>20</v>
      </c>
      <c r="BU84" s="85">
        <v>100</v>
      </c>
      <c r="BV84" s="84">
        <v>50.140520000000002</v>
      </c>
      <c r="BW84" s="84">
        <v>75.000001311503596</v>
      </c>
      <c r="BX84" s="84">
        <v>95.040154968569198</v>
      </c>
      <c r="BY84" s="83">
        <v>48000</v>
      </c>
      <c r="BZ84" s="85">
        <v>94.121019999999987</v>
      </c>
      <c r="CA84" s="85">
        <v>96.533479999999997</v>
      </c>
      <c r="CB84" s="84">
        <v>8.2170000000000005</v>
      </c>
      <c r="CC84" s="83">
        <v>63</v>
      </c>
      <c r="CD84" s="83">
        <v>74</v>
      </c>
      <c r="CE84" s="83">
        <v>33</v>
      </c>
      <c r="CF84" s="84">
        <v>493.72</v>
      </c>
      <c r="CG84" s="84">
        <v>79</v>
      </c>
      <c r="CH84" s="85">
        <v>82</v>
      </c>
      <c r="CI84" s="83">
        <v>5878.0385664621945</v>
      </c>
      <c r="CJ84" s="83">
        <v>39309789</v>
      </c>
      <c r="CK84" s="83">
        <v>36430976</v>
      </c>
      <c r="CL84" s="83">
        <v>434320</v>
      </c>
      <c r="CM84" s="83"/>
    </row>
    <row r="85" spans="1:91" x14ac:dyDescent="0.3">
      <c r="A85" s="100" t="s">
        <v>149</v>
      </c>
      <c r="B85" s="86" t="s">
        <v>148</v>
      </c>
      <c r="C85" s="83">
        <v>0</v>
      </c>
      <c r="D85" s="83">
        <v>0</v>
      </c>
      <c r="E85" s="83">
        <v>14359.488000000001</v>
      </c>
      <c r="F85" s="83">
        <v>11.164</v>
      </c>
      <c r="G85" s="83">
        <v>0</v>
      </c>
      <c r="H85" s="83">
        <v>0</v>
      </c>
      <c r="I85" s="83">
        <v>0</v>
      </c>
      <c r="J85" s="83">
        <v>0</v>
      </c>
      <c r="K85" s="84">
        <v>0</v>
      </c>
      <c r="L85" s="84">
        <v>3.03030303030303E-2</v>
      </c>
      <c r="M85" s="83">
        <v>0</v>
      </c>
      <c r="N85" s="83" t="s">
        <v>435</v>
      </c>
      <c r="O85" s="83" t="s">
        <v>435</v>
      </c>
      <c r="P85" s="83" t="s">
        <v>435</v>
      </c>
      <c r="Q85" s="83">
        <v>0</v>
      </c>
      <c r="R85" s="83">
        <v>0</v>
      </c>
      <c r="S85" s="83">
        <v>0</v>
      </c>
      <c r="T85" s="83">
        <v>0</v>
      </c>
      <c r="U85" s="83">
        <v>0</v>
      </c>
      <c r="V85" s="83">
        <v>0</v>
      </c>
      <c r="W85" s="83">
        <v>0</v>
      </c>
      <c r="X85" s="84">
        <v>70.452983016402968</v>
      </c>
      <c r="Y85" s="84">
        <v>1.3083759097595429</v>
      </c>
      <c r="Z85" s="84">
        <v>63.17</v>
      </c>
      <c r="AA85" s="84">
        <v>2.81323141323141</v>
      </c>
      <c r="AB85" s="84">
        <v>0</v>
      </c>
      <c r="AC85" s="84" t="s">
        <v>435</v>
      </c>
      <c r="AD85" s="83">
        <v>3856</v>
      </c>
      <c r="AE85" s="83">
        <v>100</v>
      </c>
      <c r="AF85" s="85" t="s">
        <v>435</v>
      </c>
      <c r="AG85" s="84">
        <v>6.585</v>
      </c>
      <c r="AH85" s="84">
        <v>1.6738758656291875E-3</v>
      </c>
      <c r="AI85" s="84">
        <v>9.4355928491974888E-4</v>
      </c>
      <c r="AJ85" s="83">
        <v>0</v>
      </c>
      <c r="AK85" s="83">
        <v>0</v>
      </c>
      <c r="AL85" s="84">
        <v>0.94247282079752459</v>
      </c>
      <c r="AM85" s="84" t="s">
        <v>435</v>
      </c>
      <c r="AN85" s="84">
        <v>-0.60645000000000004</v>
      </c>
      <c r="AO85" s="84">
        <v>0</v>
      </c>
      <c r="AP85" s="84">
        <v>0</v>
      </c>
      <c r="AQ85" s="84" t="s">
        <v>435</v>
      </c>
      <c r="AR85" s="84">
        <v>0.16304561180122515</v>
      </c>
      <c r="AS85" s="85">
        <v>3.7</v>
      </c>
      <c r="AT85" s="85" t="s">
        <v>435</v>
      </c>
      <c r="AU85" s="83">
        <v>7.3000001907348597</v>
      </c>
      <c r="AV85" s="85">
        <v>0.2</v>
      </c>
      <c r="AW85" s="84" t="s">
        <v>435</v>
      </c>
      <c r="AX85" s="84" t="s">
        <v>435</v>
      </c>
      <c r="AY85" s="83">
        <v>10</v>
      </c>
      <c r="AZ85" s="84">
        <v>9.2902528710027577E-2</v>
      </c>
      <c r="BA85" s="84">
        <v>31.8</v>
      </c>
      <c r="BB85" s="83">
        <v>300</v>
      </c>
      <c r="BC85" s="83">
        <v>0</v>
      </c>
      <c r="BD85" s="83">
        <v>0</v>
      </c>
      <c r="BE85" s="83">
        <v>0</v>
      </c>
      <c r="BF85" s="83">
        <v>13237</v>
      </c>
      <c r="BG85" s="83">
        <v>0</v>
      </c>
      <c r="BH85" s="83">
        <v>147</v>
      </c>
      <c r="BI85" s="85">
        <v>2.4</v>
      </c>
      <c r="BJ85" s="83">
        <v>167598633</v>
      </c>
      <c r="BK85" s="83">
        <v>10338000</v>
      </c>
      <c r="BL85" s="84">
        <v>0.93270013568499999</v>
      </c>
      <c r="BM85" s="85">
        <v>0</v>
      </c>
      <c r="BN85" s="85" t="s">
        <v>435</v>
      </c>
      <c r="BO85" s="84">
        <v>103.171048562991</v>
      </c>
      <c r="BP85" s="85">
        <v>81.581183587161107</v>
      </c>
      <c r="BQ85" s="84">
        <v>4.6395697589999996</v>
      </c>
      <c r="BR85" s="84" t="s">
        <v>435</v>
      </c>
      <c r="BS85" s="84">
        <v>1.4203383922576904</v>
      </c>
      <c r="BT85" s="83">
        <v>74</v>
      </c>
      <c r="BU85" s="85">
        <v>100</v>
      </c>
      <c r="BV85" s="84" t="s">
        <v>435</v>
      </c>
      <c r="BW85" s="84">
        <v>84.522302056861207</v>
      </c>
      <c r="BX85" s="84">
        <v>103.171048562991</v>
      </c>
      <c r="BY85" s="83">
        <v>110000</v>
      </c>
      <c r="BZ85" s="85">
        <v>91.245180000000005</v>
      </c>
      <c r="CA85" s="85">
        <v>97.394539999999992</v>
      </c>
      <c r="CB85" s="84">
        <v>30.861000000000001</v>
      </c>
      <c r="CC85" s="83">
        <v>95</v>
      </c>
      <c r="CD85" s="83" t="s">
        <v>435</v>
      </c>
      <c r="CE85" s="83">
        <v>91</v>
      </c>
      <c r="CF85" s="84">
        <v>5299.65380859375</v>
      </c>
      <c r="CG85" s="84">
        <v>5</v>
      </c>
      <c r="CH85" s="85">
        <v>67</v>
      </c>
      <c r="CI85" s="83">
        <v>77449.720493922068</v>
      </c>
      <c r="CJ85" s="83">
        <v>4882498</v>
      </c>
      <c r="CK85" s="83">
        <v>4701152</v>
      </c>
      <c r="CL85" s="83">
        <v>68890</v>
      </c>
      <c r="CM85" s="83"/>
    </row>
    <row r="86" spans="1:91" x14ac:dyDescent="0.3">
      <c r="A86" s="100" t="s">
        <v>151</v>
      </c>
      <c r="B86" s="86" t="s">
        <v>150</v>
      </c>
      <c r="C86" s="83">
        <v>16353.865808463157</v>
      </c>
      <c r="D86" s="83">
        <v>381.17463468631576</v>
      </c>
      <c r="E86" s="83">
        <v>3924.3780000000002</v>
      </c>
      <c r="F86" s="83">
        <v>26.047999999999998</v>
      </c>
      <c r="G86" s="83">
        <v>0</v>
      </c>
      <c r="H86" s="83">
        <v>0</v>
      </c>
      <c r="I86" s="83">
        <v>0</v>
      </c>
      <c r="J86" s="83">
        <v>0</v>
      </c>
      <c r="K86" s="84">
        <v>2.9000000000000001E-2</v>
      </c>
      <c r="L86" s="84">
        <v>0.48484848484848497</v>
      </c>
      <c r="M86" s="83">
        <v>22815.646010199998</v>
      </c>
      <c r="N86" s="83" t="s">
        <v>435</v>
      </c>
      <c r="O86" s="83" t="s">
        <v>435</v>
      </c>
      <c r="P86" s="83" t="s">
        <v>435</v>
      </c>
      <c r="Q86" s="83">
        <v>0</v>
      </c>
      <c r="R86" s="83">
        <v>0</v>
      </c>
      <c r="S86" s="83">
        <v>0</v>
      </c>
      <c r="T86" s="83">
        <v>0</v>
      </c>
      <c r="U86" s="83">
        <v>2337029</v>
      </c>
      <c r="V86" s="83">
        <v>7659191.6496200003</v>
      </c>
      <c r="W86" s="83">
        <v>232004.10724099999</v>
      </c>
      <c r="X86" s="84">
        <v>410.5268022181146</v>
      </c>
      <c r="Y86" s="84">
        <v>2.0266392962413766</v>
      </c>
      <c r="Z86" s="84">
        <v>92.418000000000006</v>
      </c>
      <c r="AA86" s="84">
        <v>3.1419453923882301</v>
      </c>
      <c r="AB86" s="84">
        <v>0</v>
      </c>
      <c r="AC86" s="84" t="s">
        <v>435</v>
      </c>
      <c r="AD86" s="83">
        <v>1785</v>
      </c>
      <c r="AE86" s="83">
        <v>100</v>
      </c>
      <c r="AF86" s="85" t="s">
        <v>435</v>
      </c>
      <c r="AG86" s="84">
        <v>9.94</v>
      </c>
      <c r="AH86" s="84">
        <v>0.66167978271451233</v>
      </c>
      <c r="AI86" s="84">
        <v>0.15447054952561712</v>
      </c>
      <c r="AJ86" s="83">
        <v>0</v>
      </c>
      <c r="AK86" s="83">
        <v>0</v>
      </c>
      <c r="AL86" s="84">
        <v>0.90623494349054234</v>
      </c>
      <c r="AM86" s="84" t="s">
        <v>435</v>
      </c>
      <c r="AN86" s="84">
        <v>0</v>
      </c>
      <c r="AO86" s="84">
        <v>0</v>
      </c>
      <c r="AP86" s="84">
        <v>0</v>
      </c>
      <c r="AQ86" s="84" t="s">
        <v>435</v>
      </c>
      <c r="AR86" s="84">
        <v>0.25354303375325116</v>
      </c>
      <c r="AS86" s="85">
        <v>3.7</v>
      </c>
      <c r="AT86" s="85" t="s">
        <v>435</v>
      </c>
      <c r="AU86" s="83">
        <v>3.2000000476837198</v>
      </c>
      <c r="AV86" s="85" t="s">
        <v>435</v>
      </c>
      <c r="AW86" s="84" t="s">
        <v>435</v>
      </c>
      <c r="AX86" s="84" t="s">
        <v>435</v>
      </c>
      <c r="AY86" s="83">
        <v>0</v>
      </c>
      <c r="AZ86" s="84">
        <v>0.10028412475205606</v>
      </c>
      <c r="BA86" s="84">
        <v>38.9</v>
      </c>
      <c r="BB86" s="83">
        <v>0</v>
      </c>
      <c r="BC86" s="83">
        <v>0</v>
      </c>
      <c r="BD86" s="83">
        <v>0</v>
      </c>
      <c r="BE86" s="83">
        <v>0</v>
      </c>
      <c r="BF86" s="83">
        <v>54139</v>
      </c>
      <c r="BG86" s="83">
        <v>0</v>
      </c>
      <c r="BH86" s="83">
        <v>160</v>
      </c>
      <c r="BI86" s="85">
        <v>2.4</v>
      </c>
      <c r="BJ86" s="83">
        <v>7404373</v>
      </c>
      <c r="BK86" s="83">
        <v>3613000</v>
      </c>
      <c r="BL86" s="84">
        <v>4.3548572811800002</v>
      </c>
      <c r="BM86" s="85">
        <v>20</v>
      </c>
      <c r="BN86" s="85" t="s">
        <v>435</v>
      </c>
      <c r="BO86" s="84">
        <v>127.66186928474499</v>
      </c>
      <c r="BP86" s="85">
        <v>61.301142762601103</v>
      </c>
      <c r="BQ86" s="84">
        <v>3.4439432619999999</v>
      </c>
      <c r="BR86" s="84" t="s">
        <v>435</v>
      </c>
      <c r="BS86" s="84">
        <v>1.2082072496414185</v>
      </c>
      <c r="BT86" s="83">
        <v>60</v>
      </c>
      <c r="BU86" s="85">
        <v>100</v>
      </c>
      <c r="BV86" s="84" t="s">
        <v>435</v>
      </c>
      <c r="BW86" s="84">
        <v>83.733139056977805</v>
      </c>
      <c r="BX86" s="84">
        <v>127.66186928474499</v>
      </c>
      <c r="BY86" s="83">
        <v>46000</v>
      </c>
      <c r="BZ86" s="85">
        <v>100.00001</v>
      </c>
      <c r="CA86" s="85">
        <v>100</v>
      </c>
      <c r="CB86" s="84">
        <v>32.176000000000002</v>
      </c>
      <c r="CC86" s="83">
        <v>98</v>
      </c>
      <c r="CD86" s="83">
        <v>96</v>
      </c>
      <c r="CE86" s="83">
        <v>94</v>
      </c>
      <c r="CF86" s="84">
        <v>2843.0439453125</v>
      </c>
      <c r="CG86" s="84">
        <v>3</v>
      </c>
      <c r="CH86" s="85">
        <v>91</v>
      </c>
      <c r="CI86" s="83">
        <v>41613.997918548477</v>
      </c>
      <c r="CJ86" s="83">
        <v>8519373</v>
      </c>
      <c r="CK86" s="83">
        <v>8054718</v>
      </c>
      <c r="CL86" s="83">
        <v>21640</v>
      </c>
      <c r="CM86" s="83"/>
    </row>
    <row r="87" spans="1:91" x14ac:dyDescent="0.3">
      <c r="A87" s="100" t="s">
        <v>153</v>
      </c>
      <c r="B87" s="86" t="s">
        <v>152</v>
      </c>
      <c r="C87" s="83">
        <v>109155.25970147368</v>
      </c>
      <c r="D87" s="83">
        <v>5826.1278928210531</v>
      </c>
      <c r="E87" s="83">
        <v>122713.72900000001</v>
      </c>
      <c r="F87" s="83">
        <v>337.952</v>
      </c>
      <c r="G87" s="83">
        <v>0</v>
      </c>
      <c r="H87" s="83">
        <v>0</v>
      </c>
      <c r="I87" s="83">
        <v>0</v>
      </c>
      <c r="J87" s="83">
        <v>0</v>
      </c>
      <c r="K87" s="84">
        <v>0.114</v>
      </c>
      <c r="L87" s="84">
        <v>0.12121212121212099</v>
      </c>
      <c r="M87" s="83">
        <v>0</v>
      </c>
      <c r="N87" s="83" t="s">
        <v>435</v>
      </c>
      <c r="O87" s="83" t="s">
        <v>435</v>
      </c>
      <c r="P87" s="83" t="s">
        <v>435</v>
      </c>
      <c r="Q87" s="83">
        <v>0</v>
      </c>
      <c r="R87" s="83">
        <v>0</v>
      </c>
      <c r="S87" s="83">
        <v>0</v>
      </c>
      <c r="T87" s="83">
        <v>0</v>
      </c>
      <c r="U87" s="83">
        <v>0</v>
      </c>
      <c r="V87" s="83">
        <v>5458766.3933800003</v>
      </c>
      <c r="W87" s="83">
        <v>299112.59951799997</v>
      </c>
      <c r="X87" s="84">
        <v>205.45074794315633</v>
      </c>
      <c r="Y87" s="84">
        <v>0.24395793250801601</v>
      </c>
      <c r="Z87" s="84">
        <v>70.438000000000002</v>
      </c>
      <c r="AA87" s="84">
        <v>2.4025925242422699</v>
      </c>
      <c r="AB87" s="84">
        <v>0</v>
      </c>
      <c r="AC87" s="84" t="s">
        <v>435</v>
      </c>
      <c r="AD87" s="83">
        <v>26116</v>
      </c>
      <c r="AE87" s="83">
        <v>80</v>
      </c>
      <c r="AF87" s="85" t="s">
        <v>435</v>
      </c>
      <c r="AG87" s="84">
        <v>3.9350000000000001</v>
      </c>
      <c r="AH87" s="84">
        <v>3.6598550410802601E-2</v>
      </c>
      <c r="AI87" s="84">
        <v>1.7111078240026535E-2</v>
      </c>
      <c r="AJ87" s="83">
        <v>0</v>
      </c>
      <c r="AK87" s="83">
        <v>0</v>
      </c>
      <c r="AL87" s="84">
        <v>0.88258397856780302</v>
      </c>
      <c r="AM87" s="84" t="s">
        <v>435</v>
      </c>
      <c r="AN87" s="84">
        <v>48.240299999999998</v>
      </c>
      <c r="AO87" s="84">
        <v>0</v>
      </c>
      <c r="AP87" s="84">
        <v>0</v>
      </c>
      <c r="AQ87" s="84" t="s">
        <v>435</v>
      </c>
      <c r="AR87" s="84">
        <v>0.47746184731332064</v>
      </c>
      <c r="AS87" s="85">
        <v>3</v>
      </c>
      <c r="AT87" s="85" t="s">
        <v>435</v>
      </c>
      <c r="AU87" s="83">
        <v>6.9000000953674299</v>
      </c>
      <c r="AV87" s="85">
        <v>0.3</v>
      </c>
      <c r="AW87" s="84">
        <v>0.09</v>
      </c>
      <c r="AX87" s="84" t="s">
        <v>435</v>
      </c>
      <c r="AY87" s="83">
        <v>103</v>
      </c>
      <c r="AZ87" s="84">
        <v>6.9101684951984321E-2</v>
      </c>
      <c r="BA87" s="84">
        <v>35.4</v>
      </c>
      <c r="BB87" s="83">
        <v>4653</v>
      </c>
      <c r="BC87" s="83">
        <v>2551</v>
      </c>
      <c r="BD87" s="83">
        <v>1412</v>
      </c>
      <c r="BE87" s="83">
        <v>0</v>
      </c>
      <c r="BF87" s="83">
        <v>294867</v>
      </c>
      <c r="BG87" s="83">
        <v>0</v>
      </c>
      <c r="BH87" s="83">
        <v>144</v>
      </c>
      <c r="BI87" s="85">
        <v>2.4</v>
      </c>
      <c r="BJ87" s="83">
        <v>27630435.600000001</v>
      </c>
      <c r="BK87" s="83">
        <v>58253000</v>
      </c>
      <c r="BL87" s="84">
        <v>0.97147147147099999</v>
      </c>
      <c r="BM87" s="85">
        <v>80</v>
      </c>
      <c r="BN87" s="85">
        <v>99.155760000000001</v>
      </c>
      <c r="BO87" s="84">
        <v>137.46694702225801</v>
      </c>
      <c r="BP87" s="85">
        <v>44.366856367133401</v>
      </c>
      <c r="BQ87" s="84">
        <v>1.856010795</v>
      </c>
      <c r="BR87" s="84">
        <v>4.0333333333333332</v>
      </c>
      <c r="BS87" s="84">
        <v>0.4138835072517395</v>
      </c>
      <c r="BT87" s="83">
        <v>53</v>
      </c>
      <c r="BU87" s="85">
        <v>100</v>
      </c>
      <c r="BV87" s="84">
        <v>99.155760000000001</v>
      </c>
      <c r="BW87" s="84">
        <v>74.3871829234822</v>
      </c>
      <c r="BX87" s="84">
        <v>137.46694702225801</v>
      </c>
      <c r="BY87" s="83">
        <v>710000</v>
      </c>
      <c r="BZ87" s="85">
        <v>98.77243</v>
      </c>
      <c r="CA87" s="85">
        <v>99.442729999999997</v>
      </c>
      <c r="CB87" s="84">
        <v>40.930999999999997</v>
      </c>
      <c r="CC87" s="83">
        <v>94</v>
      </c>
      <c r="CD87" s="83">
        <v>86</v>
      </c>
      <c r="CE87" s="83">
        <v>91</v>
      </c>
      <c r="CF87" s="84">
        <v>3427.30639648438</v>
      </c>
      <c r="CG87" s="84">
        <v>2</v>
      </c>
      <c r="CH87" s="85">
        <v>85</v>
      </c>
      <c r="CI87" s="83">
        <v>34318.351124172397</v>
      </c>
      <c r="CJ87" s="83">
        <v>60550092</v>
      </c>
      <c r="CK87" s="83">
        <v>59821024</v>
      </c>
      <c r="CL87" s="83">
        <v>294140</v>
      </c>
      <c r="CM87" s="83"/>
    </row>
    <row r="88" spans="1:91" x14ac:dyDescent="0.3">
      <c r="A88" s="100" t="s">
        <v>155</v>
      </c>
      <c r="B88" s="86" t="s">
        <v>154</v>
      </c>
      <c r="C88" s="83">
        <v>5433.4109631789479</v>
      </c>
      <c r="D88" s="83">
        <v>3908.6362321052634</v>
      </c>
      <c r="E88" s="83">
        <v>6141.4105</v>
      </c>
      <c r="F88" s="83">
        <v>0</v>
      </c>
      <c r="G88" s="83">
        <v>53032.61</v>
      </c>
      <c r="H88" s="83">
        <v>6184.7160000000003</v>
      </c>
      <c r="I88" s="83">
        <v>16019.505999999999</v>
      </c>
      <c r="J88" s="83">
        <v>2615</v>
      </c>
      <c r="K88" s="84">
        <v>5.7000000000000002E-2</v>
      </c>
      <c r="L88" s="84">
        <v>6.0606060606060601E-2</v>
      </c>
      <c r="M88" s="83" t="s">
        <v>435</v>
      </c>
      <c r="N88" s="83" t="s">
        <v>435</v>
      </c>
      <c r="O88" s="83" t="s">
        <v>435</v>
      </c>
      <c r="P88" s="83" t="s">
        <v>435</v>
      </c>
      <c r="Q88" s="83">
        <v>0</v>
      </c>
      <c r="R88" s="83">
        <v>0</v>
      </c>
      <c r="S88" s="83">
        <v>0</v>
      </c>
      <c r="T88" s="83">
        <v>0</v>
      </c>
      <c r="U88" s="83">
        <v>2181691</v>
      </c>
      <c r="V88" s="83">
        <v>2508908.25783</v>
      </c>
      <c r="W88" s="83">
        <v>2520825.1107899998</v>
      </c>
      <c r="X88" s="84">
        <v>270.99307479224376</v>
      </c>
      <c r="Y88" s="84">
        <v>1.0113078474047184</v>
      </c>
      <c r="Z88" s="84">
        <v>55.673999999999999</v>
      </c>
      <c r="AA88" s="84">
        <v>3.0609228516814899</v>
      </c>
      <c r="AB88" s="84">
        <v>0.52490999999999999</v>
      </c>
      <c r="AC88" s="84">
        <v>66.424520000000001</v>
      </c>
      <c r="AD88" s="83">
        <v>151</v>
      </c>
      <c r="AE88" s="83">
        <v>80</v>
      </c>
      <c r="AF88" s="85">
        <v>59.8</v>
      </c>
      <c r="AG88" s="84">
        <v>7.9119999999999999</v>
      </c>
      <c r="AH88" s="84">
        <v>0.15417352767202963</v>
      </c>
      <c r="AI88" s="84">
        <v>3.3442042781954374E-2</v>
      </c>
      <c r="AJ88" s="83">
        <v>0</v>
      </c>
      <c r="AK88" s="83">
        <v>0</v>
      </c>
      <c r="AL88" s="84">
        <v>0.72567936398471122</v>
      </c>
      <c r="AM88" s="84">
        <v>1.8152870000000002E-2</v>
      </c>
      <c r="AN88" s="84">
        <v>0</v>
      </c>
      <c r="AO88" s="84">
        <v>32.26</v>
      </c>
      <c r="AP88" s="84">
        <v>51.9</v>
      </c>
      <c r="AQ88" s="84">
        <v>0.658703150564516</v>
      </c>
      <c r="AR88" s="84">
        <v>15.919749491948984</v>
      </c>
      <c r="AS88" s="85">
        <v>14.4</v>
      </c>
      <c r="AT88" s="85">
        <v>2.2999999999999998</v>
      </c>
      <c r="AU88" s="83">
        <v>5.0999999046325701</v>
      </c>
      <c r="AV88" s="85">
        <v>1.7</v>
      </c>
      <c r="AW88" s="84">
        <v>1.17</v>
      </c>
      <c r="AX88" s="84" t="s">
        <v>435</v>
      </c>
      <c r="AY88" s="83">
        <v>305891</v>
      </c>
      <c r="AZ88" s="84">
        <v>0.4046629992825167</v>
      </c>
      <c r="BA88" s="84" t="s">
        <v>435</v>
      </c>
      <c r="BB88" s="83">
        <v>5000</v>
      </c>
      <c r="BC88" s="83">
        <v>0</v>
      </c>
      <c r="BD88" s="83">
        <v>0</v>
      </c>
      <c r="BE88" s="83">
        <v>0</v>
      </c>
      <c r="BF88" s="83">
        <v>37</v>
      </c>
      <c r="BG88" s="83">
        <v>0</v>
      </c>
      <c r="BH88" s="83">
        <v>114</v>
      </c>
      <c r="BI88" s="85">
        <v>8</v>
      </c>
      <c r="BJ88" s="83">
        <v>180951.272</v>
      </c>
      <c r="BK88" s="83">
        <v>2353000</v>
      </c>
      <c r="BL88" s="84">
        <v>2.86751354498</v>
      </c>
      <c r="BM88" s="85">
        <v>80</v>
      </c>
      <c r="BN88" s="85">
        <v>88.1</v>
      </c>
      <c r="BO88" s="84">
        <v>101.026527106865</v>
      </c>
      <c r="BP88" s="85">
        <v>90.873042153713698</v>
      </c>
      <c r="BQ88" s="84">
        <v>2.711136341</v>
      </c>
      <c r="BR88" s="84">
        <v>3.6833333333333327</v>
      </c>
      <c r="BS88" s="84">
        <v>0.49671122431755066</v>
      </c>
      <c r="BT88" s="83">
        <v>43</v>
      </c>
      <c r="BU88" s="85">
        <v>99.506446838378906</v>
      </c>
      <c r="BV88" s="84">
        <v>88.1</v>
      </c>
      <c r="BW88" s="84">
        <v>55.072067050775097</v>
      </c>
      <c r="BX88" s="84">
        <v>101.026527106865</v>
      </c>
      <c r="BY88" s="83">
        <v>8300</v>
      </c>
      <c r="BZ88" s="85">
        <v>87.312600000000003</v>
      </c>
      <c r="CA88" s="85">
        <v>90.648439999999994</v>
      </c>
      <c r="CB88" s="84">
        <v>13.199000000000002</v>
      </c>
      <c r="CC88" s="83">
        <v>93</v>
      </c>
      <c r="CD88" s="83">
        <v>95</v>
      </c>
      <c r="CE88" s="83" t="s">
        <v>435</v>
      </c>
      <c r="CF88" s="84">
        <v>535.66461181640602</v>
      </c>
      <c r="CG88" s="84">
        <v>80</v>
      </c>
      <c r="CH88" s="85">
        <v>76</v>
      </c>
      <c r="CI88" s="83">
        <v>5355.5826393271282</v>
      </c>
      <c r="CJ88" s="83">
        <v>2948277</v>
      </c>
      <c r="CK88" s="83">
        <v>2793335</v>
      </c>
      <c r="CL88" s="83">
        <v>10830</v>
      </c>
      <c r="CM88" s="83"/>
    </row>
    <row r="89" spans="1:91" x14ac:dyDescent="0.3">
      <c r="A89" s="100" t="s">
        <v>157</v>
      </c>
      <c r="B89" s="86" t="s">
        <v>156</v>
      </c>
      <c r="C89" s="83">
        <v>260307.37737052632</v>
      </c>
      <c r="D89" s="83">
        <v>194662.80855852633</v>
      </c>
      <c r="E89" s="83">
        <v>33636.095999999998</v>
      </c>
      <c r="F89" s="83">
        <v>38263.171999999999</v>
      </c>
      <c r="G89" s="83">
        <v>2390014.1260000002</v>
      </c>
      <c r="H89" s="83">
        <v>1520254.078</v>
      </c>
      <c r="I89" s="83">
        <v>1286229.601</v>
      </c>
      <c r="J89" s="83">
        <v>0</v>
      </c>
      <c r="K89" s="84">
        <v>0</v>
      </c>
      <c r="L89" s="84">
        <v>3.03030303030303E-2</v>
      </c>
      <c r="M89" s="83">
        <v>0</v>
      </c>
      <c r="N89" s="83" t="s">
        <v>435</v>
      </c>
      <c r="O89" s="83" t="s">
        <v>435</v>
      </c>
      <c r="P89" s="83" t="s">
        <v>435</v>
      </c>
      <c r="Q89" s="83">
        <v>0</v>
      </c>
      <c r="R89" s="83">
        <v>0</v>
      </c>
      <c r="S89" s="83">
        <v>0</v>
      </c>
      <c r="T89" s="83">
        <v>0</v>
      </c>
      <c r="U89" s="83">
        <v>8047349</v>
      </c>
      <c r="V89" s="83">
        <v>74787267.029499993</v>
      </c>
      <c r="W89" s="83">
        <v>74893180.366899997</v>
      </c>
      <c r="X89" s="84">
        <v>347.07345841562432</v>
      </c>
      <c r="Y89" s="84">
        <v>-0.11421870991359138</v>
      </c>
      <c r="Z89" s="84">
        <v>91.616</v>
      </c>
      <c r="AA89" s="84">
        <v>2.4216824108541299</v>
      </c>
      <c r="AB89" s="84">
        <v>0</v>
      </c>
      <c r="AC89" s="84" t="s">
        <v>435</v>
      </c>
      <c r="AD89" s="83">
        <v>38985</v>
      </c>
      <c r="AE89" s="83" t="s">
        <v>435</v>
      </c>
      <c r="AF89" s="85" t="s">
        <v>435</v>
      </c>
      <c r="AG89" s="84">
        <v>3.867</v>
      </c>
      <c r="AH89" s="84">
        <v>4.5628411761822682E-2</v>
      </c>
      <c r="AI89" s="84">
        <v>2.4597904031235181E-2</v>
      </c>
      <c r="AJ89" s="83">
        <v>0</v>
      </c>
      <c r="AK89" s="83">
        <v>0</v>
      </c>
      <c r="AL89" s="84">
        <v>0.91469637620097533</v>
      </c>
      <c r="AM89" s="84" t="s">
        <v>435</v>
      </c>
      <c r="AN89" s="84">
        <v>8</v>
      </c>
      <c r="AO89" s="84">
        <v>0</v>
      </c>
      <c r="AP89" s="84">
        <v>0</v>
      </c>
      <c r="AQ89" s="84" t="s">
        <v>435</v>
      </c>
      <c r="AR89" s="84">
        <v>8.7814060417080564E-2</v>
      </c>
      <c r="AS89" s="85">
        <v>2.5</v>
      </c>
      <c r="AT89" s="85">
        <v>3.4</v>
      </c>
      <c r="AU89" s="83">
        <v>15</v>
      </c>
      <c r="AV89" s="85">
        <v>0.1</v>
      </c>
      <c r="AW89" s="84">
        <v>0.03</v>
      </c>
      <c r="AX89" s="84" t="s">
        <v>435</v>
      </c>
      <c r="AY89" s="83">
        <v>8</v>
      </c>
      <c r="AZ89" s="84">
        <v>9.8649094381129454E-2</v>
      </c>
      <c r="BA89" s="84" t="s">
        <v>435</v>
      </c>
      <c r="BB89" s="83">
        <v>44799</v>
      </c>
      <c r="BC89" s="83">
        <v>1599497</v>
      </c>
      <c r="BD89" s="83">
        <v>538220</v>
      </c>
      <c r="BE89" s="83">
        <v>0</v>
      </c>
      <c r="BF89" s="83">
        <v>30935</v>
      </c>
      <c r="BG89" s="83">
        <v>0</v>
      </c>
      <c r="BH89" s="83">
        <v>114</v>
      </c>
      <c r="BI89" s="85">
        <v>2.4</v>
      </c>
      <c r="BJ89" s="83">
        <v>126387527</v>
      </c>
      <c r="BK89" s="83">
        <v>28691000</v>
      </c>
      <c r="BL89" s="84">
        <v>0.76014373409199998</v>
      </c>
      <c r="BM89" s="85" t="s">
        <v>435</v>
      </c>
      <c r="BN89" s="85" t="s">
        <v>435</v>
      </c>
      <c r="BO89" s="84">
        <v>141.40699242038201</v>
      </c>
      <c r="BP89" s="85">
        <v>62.302192567071202</v>
      </c>
      <c r="BQ89" s="84">
        <v>4.5064339640000002</v>
      </c>
      <c r="BR89" s="84">
        <v>4.2333333333333334</v>
      </c>
      <c r="BS89" s="84">
        <v>1.6758174896240234</v>
      </c>
      <c r="BT89" s="83">
        <v>73</v>
      </c>
      <c r="BU89" s="85">
        <v>100</v>
      </c>
      <c r="BV89" s="84" t="s">
        <v>435</v>
      </c>
      <c r="BW89" s="84">
        <v>91.281608486493198</v>
      </c>
      <c r="BX89" s="84">
        <v>141.40699242038201</v>
      </c>
      <c r="BY89" s="83">
        <v>1400000</v>
      </c>
      <c r="BZ89" s="85">
        <v>99.894710000000003</v>
      </c>
      <c r="CA89" s="85">
        <v>99.010210000000001</v>
      </c>
      <c r="CB89" s="84">
        <v>24.117999999999999</v>
      </c>
      <c r="CC89" s="83">
        <v>99</v>
      </c>
      <c r="CD89" s="83">
        <v>95</v>
      </c>
      <c r="CE89" s="83">
        <v>99</v>
      </c>
      <c r="CF89" s="84">
        <v>4592.42822265625</v>
      </c>
      <c r="CG89" s="84">
        <v>5</v>
      </c>
      <c r="CH89" s="85" t="s">
        <v>435</v>
      </c>
      <c r="CI89" s="83">
        <v>39286.737648800772</v>
      </c>
      <c r="CJ89" s="83">
        <v>126860299</v>
      </c>
      <c r="CK89" s="83">
        <v>126573461</v>
      </c>
      <c r="CL89" s="83">
        <v>364500</v>
      </c>
      <c r="CM89" s="83"/>
    </row>
    <row r="90" spans="1:91" x14ac:dyDescent="0.3">
      <c r="A90" s="100" t="s">
        <v>159</v>
      </c>
      <c r="B90" s="86" t="s">
        <v>158</v>
      </c>
      <c r="C90" s="83">
        <v>15574.975381452632</v>
      </c>
      <c r="D90" s="83">
        <v>1168.990532296842</v>
      </c>
      <c r="E90" s="83">
        <v>5375.6459999999997</v>
      </c>
      <c r="F90" s="83">
        <v>0</v>
      </c>
      <c r="G90" s="83">
        <v>0</v>
      </c>
      <c r="H90" s="83">
        <v>0</v>
      </c>
      <c r="I90" s="83">
        <v>0</v>
      </c>
      <c r="J90" s="83">
        <v>9428</v>
      </c>
      <c r="K90" s="84">
        <v>5.7000000000000002E-2</v>
      </c>
      <c r="L90" s="84">
        <v>0.30303030303030298</v>
      </c>
      <c r="M90" s="83">
        <v>6502.5162286799996</v>
      </c>
      <c r="N90" s="83" t="s">
        <v>435</v>
      </c>
      <c r="O90" s="83" t="s">
        <v>435</v>
      </c>
      <c r="P90" s="83" t="s">
        <v>435</v>
      </c>
      <c r="Q90" s="83">
        <v>0</v>
      </c>
      <c r="R90" s="83">
        <v>0</v>
      </c>
      <c r="S90" s="83">
        <v>0</v>
      </c>
      <c r="T90" s="83">
        <v>0</v>
      </c>
      <c r="U90" s="83">
        <v>346396</v>
      </c>
      <c r="V90" s="83">
        <v>5358580.2828400005</v>
      </c>
      <c r="W90" s="83">
        <v>263069.28527699999</v>
      </c>
      <c r="X90" s="84">
        <v>112.14249831043028</v>
      </c>
      <c r="Y90" s="84">
        <v>2.0474851566723502</v>
      </c>
      <c r="Z90" s="84">
        <v>90.978999999999999</v>
      </c>
      <c r="AA90" s="84">
        <v>5.0689345119236604</v>
      </c>
      <c r="AB90" s="84">
        <v>0.19267999999999999</v>
      </c>
      <c r="AC90" s="84" t="s">
        <v>435</v>
      </c>
      <c r="AD90" s="83">
        <v>1793</v>
      </c>
      <c r="AE90" s="83">
        <v>40</v>
      </c>
      <c r="AF90" s="85">
        <v>21.1</v>
      </c>
      <c r="AG90" s="84">
        <v>10.765000000000001</v>
      </c>
      <c r="AH90" s="84">
        <v>0.18818485959277276</v>
      </c>
      <c r="AI90" s="84">
        <v>0.13517014679478512</v>
      </c>
      <c r="AJ90" s="83">
        <v>0</v>
      </c>
      <c r="AK90" s="83">
        <v>0</v>
      </c>
      <c r="AL90" s="84">
        <v>0.72344512039101516</v>
      </c>
      <c r="AM90" s="84">
        <v>1.5259200000000001E-3</v>
      </c>
      <c r="AN90" s="84">
        <v>14736.98785</v>
      </c>
      <c r="AO90" s="84">
        <v>1878.13</v>
      </c>
      <c r="AP90" s="84">
        <v>1972.14</v>
      </c>
      <c r="AQ90" s="84">
        <v>6.004849659085008</v>
      </c>
      <c r="AR90" s="84">
        <v>10.58490099125475</v>
      </c>
      <c r="AS90" s="85">
        <v>16.2</v>
      </c>
      <c r="AT90" s="85">
        <v>3</v>
      </c>
      <c r="AU90" s="83">
        <v>6.8000001907348597</v>
      </c>
      <c r="AV90" s="85">
        <v>0.1</v>
      </c>
      <c r="AW90" s="84" t="s">
        <v>435</v>
      </c>
      <c r="AX90" s="84" t="s">
        <v>435</v>
      </c>
      <c r="AY90" s="83">
        <v>155</v>
      </c>
      <c r="AZ90" s="84">
        <v>0.46862760444181262</v>
      </c>
      <c r="BA90" s="84">
        <v>33.700000000000003</v>
      </c>
      <c r="BB90" s="83">
        <v>0</v>
      </c>
      <c r="BC90" s="83">
        <v>64</v>
      </c>
      <c r="BD90" s="83">
        <v>0</v>
      </c>
      <c r="BE90" s="83">
        <v>0</v>
      </c>
      <c r="BF90" s="83">
        <v>3124175</v>
      </c>
      <c r="BG90" s="83">
        <v>0</v>
      </c>
      <c r="BH90" s="83">
        <v>114</v>
      </c>
      <c r="BI90" s="85">
        <v>12.2</v>
      </c>
      <c r="BJ90" s="83">
        <v>3383805</v>
      </c>
      <c r="BK90" s="83">
        <v>3843500</v>
      </c>
      <c r="BL90" s="84">
        <v>22.279630956599998</v>
      </c>
      <c r="BM90" s="85">
        <v>40</v>
      </c>
      <c r="BN90" s="85">
        <v>98.227109999999996</v>
      </c>
      <c r="BO90" s="84">
        <v>87.621488847621293</v>
      </c>
      <c r="BP90" s="85">
        <v>76.4267482325439</v>
      </c>
      <c r="BQ90" s="84">
        <v>3.7490420339999999</v>
      </c>
      <c r="BR90" s="84">
        <v>2.5499999999999998</v>
      </c>
      <c r="BS90" s="84">
        <v>0.11271799355745316</v>
      </c>
      <c r="BT90" s="83">
        <v>48</v>
      </c>
      <c r="BU90" s="85">
        <v>100</v>
      </c>
      <c r="BV90" s="84">
        <v>98.227109999999996</v>
      </c>
      <c r="BW90" s="84">
        <v>66.7903144326458</v>
      </c>
      <c r="BX90" s="84">
        <v>87.621488847621293</v>
      </c>
      <c r="BY90" s="83">
        <v>29000</v>
      </c>
      <c r="BZ90" s="85">
        <v>97.339749999999995</v>
      </c>
      <c r="CA90" s="85">
        <v>98.937220000000011</v>
      </c>
      <c r="CB90" s="84">
        <v>23.436</v>
      </c>
      <c r="CC90" s="83">
        <v>99</v>
      </c>
      <c r="CD90" s="83">
        <v>99</v>
      </c>
      <c r="CE90" s="83" t="s">
        <v>435</v>
      </c>
      <c r="CF90" s="84">
        <v>494.75363159179699</v>
      </c>
      <c r="CG90" s="84">
        <v>46</v>
      </c>
      <c r="CH90" s="85">
        <v>48</v>
      </c>
      <c r="CI90" s="83">
        <v>4247.7687256441332</v>
      </c>
      <c r="CJ90" s="83">
        <v>10101697</v>
      </c>
      <c r="CK90" s="83">
        <v>7591075</v>
      </c>
      <c r="CL90" s="83">
        <v>88780</v>
      </c>
      <c r="CM90" s="83"/>
    </row>
    <row r="91" spans="1:91" x14ac:dyDescent="0.3">
      <c r="A91" s="100" t="s">
        <v>161</v>
      </c>
      <c r="B91" s="86" t="s">
        <v>160</v>
      </c>
      <c r="C91" s="83">
        <v>14303.299085515788</v>
      </c>
      <c r="D91" s="83">
        <v>4617.7354713684217</v>
      </c>
      <c r="E91" s="83">
        <v>99484.461500000005</v>
      </c>
      <c r="F91" s="83">
        <v>0</v>
      </c>
      <c r="G91" s="83">
        <v>0</v>
      </c>
      <c r="H91" s="83">
        <v>0</v>
      </c>
      <c r="I91" s="83">
        <v>0</v>
      </c>
      <c r="J91" s="83">
        <v>0</v>
      </c>
      <c r="K91" s="84">
        <v>0</v>
      </c>
      <c r="L91" s="84">
        <v>0.39393939393939398</v>
      </c>
      <c r="M91" s="83">
        <v>8881848.5106499996</v>
      </c>
      <c r="N91" s="83" t="s">
        <v>435</v>
      </c>
      <c r="O91" s="83" t="s">
        <v>435</v>
      </c>
      <c r="P91" s="83" t="s">
        <v>435</v>
      </c>
      <c r="Q91" s="83">
        <v>0</v>
      </c>
      <c r="R91" s="83">
        <v>0</v>
      </c>
      <c r="S91" s="83">
        <v>0</v>
      </c>
      <c r="T91" s="83">
        <v>0</v>
      </c>
      <c r="U91" s="83">
        <v>0</v>
      </c>
      <c r="V91" s="83">
        <v>1370728.19893</v>
      </c>
      <c r="W91" s="83">
        <v>0</v>
      </c>
      <c r="X91" s="84">
        <v>6.7698259065822128</v>
      </c>
      <c r="Y91" s="84">
        <v>1.4751130648270805</v>
      </c>
      <c r="Z91" s="84">
        <v>57.427999999999997</v>
      </c>
      <c r="AA91" s="84">
        <v>3.4966278887343298</v>
      </c>
      <c r="AB91" s="84">
        <v>0</v>
      </c>
      <c r="AC91" s="84">
        <v>98.999369999999999</v>
      </c>
      <c r="AD91" s="83">
        <v>56640</v>
      </c>
      <c r="AE91" s="83">
        <v>20</v>
      </c>
      <c r="AF91" s="85" t="s">
        <v>435</v>
      </c>
      <c r="AG91" s="84">
        <v>10.499000000000001</v>
      </c>
      <c r="AH91" s="84">
        <v>0.11791136124904192</v>
      </c>
      <c r="AI91" s="84">
        <v>8.1524098713718213E-3</v>
      </c>
      <c r="AJ91" s="83">
        <v>0</v>
      </c>
      <c r="AK91" s="83">
        <v>0</v>
      </c>
      <c r="AL91" s="84">
        <v>0.81724384884044854</v>
      </c>
      <c r="AM91" s="84">
        <v>1.61086E-3</v>
      </c>
      <c r="AN91" s="84">
        <v>0</v>
      </c>
      <c r="AO91" s="84">
        <v>7.6</v>
      </c>
      <c r="AP91" s="84">
        <v>7.63</v>
      </c>
      <c r="AQ91" s="84">
        <v>4.8087858409277214E-2</v>
      </c>
      <c r="AR91" s="84">
        <v>0.34461882388802267</v>
      </c>
      <c r="AS91" s="85">
        <v>9.9</v>
      </c>
      <c r="AT91" s="85">
        <v>2</v>
      </c>
      <c r="AU91" s="83">
        <v>66</v>
      </c>
      <c r="AV91" s="85">
        <v>0.2</v>
      </c>
      <c r="AW91" s="84">
        <v>0.34</v>
      </c>
      <c r="AX91" s="84">
        <v>0</v>
      </c>
      <c r="AY91" s="83">
        <v>1</v>
      </c>
      <c r="AZ91" s="84">
        <v>0.20262584823483387</v>
      </c>
      <c r="BA91" s="84">
        <v>27.5</v>
      </c>
      <c r="BB91" s="83">
        <v>7000</v>
      </c>
      <c r="BC91" s="83">
        <v>400</v>
      </c>
      <c r="BD91" s="83">
        <v>0</v>
      </c>
      <c r="BE91" s="83">
        <v>0</v>
      </c>
      <c r="BF91" s="83">
        <v>769</v>
      </c>
      <c r="BG91" s="83">
        <v>0</v>
      </c>
      <c r="BH91" s="83">
        <v>138</v>
      </c>
      <c r="BI91" s="85">
        <v>2.4</v>
      </c>
      <c r="BJ91" s="83">
        <v>7143797</v>
      </c>
      <c r="BK91" s="83">
        <v>7701000</v>
      </c>
      <c r="BL91" s="84">
        <v>68.887886792100005</v>
      </c>
      <c r="BM91" s="85">
        <v>100</v>
      </c>
      <c r="BN91" s="85">
        <v>99.781630000000007</v>
      </c>
      <c r="BO91" s="84">
        <v>142.282442788927</v>
      </c>
      <c r="BP91" s="85">
        <v>16.600000000000001</v>
      </c>
      <c r="BQ91" s="84">
        <v>3.7611134050000001</v>
      </c>
      <c r="BR91" s="84">
        <v>3.4666666666666672</v>
      </c>
      <c r="BS91" s="84">
        <v>2.1720437332987785E-2</v>
      </c>
      <c r="BT91" s="83">
        <v>34</v>
      </c>
      <c r="BU91" s="85">
        <v>100</v>
      </c>
      <c r="BV91" s="84">
        <v>99.781630000000007</v>
      </c>
      <c r="BW91" s="84">
        <v>78.903919057881595</v>
      </c>
      <c r="BX91" s="84">
        <v>142.282442788927</v>
      </c>
      <c r="BY91" s="83">
        <v>160000</v>
      </c>
      <c r="BZ91" s="85">
        <v>97.873699999999999</v>
      </c>
      <c r="CA91" s="85">
        <v>95.627510000000001</v>
      </c>
      <c r="CB91" s="84">
        <v>32.522000000000006</v>
      </c>
      <c r="CC91" s="83">
        <v>99</v>
      </c>
      <c r="CD91" s="83">
        <v>99</v>
      </c>
      <c r="CE91" s="83">
        <v>98</v>
      </c>
      <c r="CF91" s="84">
        <v>858.76983642578102</v>
      </c>
      <c r="CG91" s="84">
        <v>10</v>
      </c>
      <c r="CH91" s="85">
        <v>71</v>
      </c>
      <c r="CI91" s="83">
        <v>9331.0469498668372</v>
      </c>
      <c r="CJ91" s="83">
        <v>18551428</v>
      </c>
      <c r="CK91" s="83">
        <v>17626380</v>
      </c>
      <c r="CL91" s="83">
        <v>2699700</v>
      </c>
      <c r="CM91" s="83"/>
    </row>
    <row r="92" spans="1:91" x14ac:dyDescent="0.3">
      <c r="A92" s="100" t="s">
        <v>163</v>
      </c>
      <c r="B92" s="86" t="s">
        <v>162</v>
      </c>
      <c r="C92" s="83">
        <v>12845.873767705263</v>
      </c>
      <c r="D92" s="83">
        <v>0</v>
      </c>
      <c r="E92" s="83">
        <v>127964.106</v>
      </c>
      <c r="F92" s="83">
        <v>55.128</v>
      </c>
      <c r="G92" s="83">
        <v>0</v>
      </c>
      <c r="H92" s="83">
        <v>0</v>
      </c>
      <c r="I92" s="83">
        <v>0</v>
      </c>
      <c r="J92" s="83">
        <v>1498900</v>
      </c>
      <c r="K92" s="84">
        <v>0.371</v>
      </c>
      <c r="L92" s="84">
        <v>0.12121212121212099</v>
      </c>
      <c r="M92" s="83">
        <v>21601031.858100001</v>
      </c>
      <c r="N92" s="83">
        <v>0</v>
      </c>
      <c r="O92" s="83">
        <v>0</v>
      </c>
      <c r="P92" s="83">
        <v>8968604.0777599998</v>
      </c>
      <c r="Q92" s="83">
        <v>38300633</v>
      </c>
      <c r="R92" s="83">
        <v>305472</v>
      </c>
      <c r="S92" s="83">
        <v>545323</v>
      </c>
      <c r="T92" s="83">
        <v>35467362</v>
      </c>
      <c r="U92" s="83">
        <v>10840235</v>
      </c>
      <c r="V92" s="83">
        <v>23909823.101300001</v>
      </c>
      <c r="W92" s="83">
        <v>22086360.793699998</v>
      </c>
      <c r="X92" s="84">
        <v>90.29941666373827</v>
      </c>
      <c r="Y92" s="84">
        <v>4.0525227023137429</v>
      </c>
      <c r="Z92" s="84">
        <v>27.03</v>
      </c>
      <c r="AA92" s="84">
        <v>3.6388238064867799</v>
      </c>
      <c r="AB92" s="84">
        <v>10.344950000000001</v>
      </c>
      <c r="AC92" s="84">
        <v>24.651039999999998</v>
      </c>
      <c r="AD92" s="83">
        <v>6773</v>
      </c>
      <c r="AE92" s="83">
        <v>20</v>
      </c>
      <c r="AF92" s="85">
        <v>46.5</v>
      </c>
      <c r="AG92" s="84">
        <v>13.333</v>
      </c>
      <c r="AH92" s="84">
        <v>0.95740248100247338</v>
      </c>
      <c r="AI92" s="84">
        <v>0.42575301244574276</v>
      </c>
      <c r="AJ92" s="83">
        <v>0</v>
      </c>
      <c r="AK92" s="83">
        <v>0</v>
      </c>
      <c r="AL92" s="84">
        <v>0.5785877280147006</v>
      </c>
      <c r="AM92" s="84">
        <v>0.17788113999999999</v>
      </c>
      <c r="AN92" s="84">
        <v>4530.6692000000003</v>
      </c>
      <c r="AO92" s="84">
        <v>1502.94</v>
      </c>
      <c r="AP92" s="84">
        <v>1537.1</v>
      </c>
      <c r="AQ92" s="84">
        <v>2.8543075711823782</v>
      </c>
      <c r="AR92" s="84">
        <v>3.0926998446109506</v>
      </c>
      <c r="AS92" s="85">
        <v>41.1</v>
      </c>
      <c r="AT92" s="85">
        <v>11</v>
      </c>
      <c r="AU92" s="83">
        <v>319</v>
      </c>
      <c r="AV92" s="85">
        <v>5.4</v>
      </c>
      <c r="AW92" s="84">
        <v>1.95</v>
      </c>
      <c r="AX92" s="84">
        <v>70.832999999999998</v>
      </c>
      <c r="AY92" s="83">
        <v>11626062</v>
      </c>
      <c r="AZ92" s="84">
        <v>0.5445086125768992</v>
      </c>
      <c r="BA92" s="84">
        <v>40.799999999999997</v>
      </c>
      <c r="BB92" s="83">
        <v>29421</v>
      </c>
      <c r="BC92" s="83">
        <v>211188</v>
      </c>
      <c r="BD92" s="83">
        <v>2747967</v>
      </c>
      <c r="BE92" s="83">
        <v>162000</v>
      </c>
      <c r="BF92" s="83">
        <v>501650</v>
      </c>
      <c r="BG92" s="83">
        <v>0</v>
      </c>
      <c r="BH92" s="83">
        <v>98</v>
      </c>
      <c r="BI92" s="85">
        <v>29.4</v>
      </c>
      <c r="BJ92" s="83">
        <v>5935831.09691728</v>
      </c>
      <c r="BK92" s="83">
        <v>1364000</v>
      </c>
      <c r="BL92" s="84">
        <v>195.603603604</v>
      </c>
      <c r="BM92" s="85">
        <v>40</v>
      </c>
      <c r="BN92" s="85">
        <v>81.534970000000001</v>
      </c>
      <c r="BO92" s="84">
        <v>96.320216747305807</v>
      </c>
      <c r="BP92" s="85">
        <v>13.7</v>
      </c>
      <c r="BQ92" s="84">
        <v>2.7412567139999999</v>
      </c>
      <c r="BR92" s="84">
        <v>3.45</v>
      </c>
      <c r="BS92" s="84">
        <v>-0.41085225343704224</v>
      </c>
      <c r="BT92" s="83">
        <v>28</v>
      </c>
      <c r="BU92" s="85">
        <v>63.811470031738303</v>
      </c>
      <c r="BV92" s="84">
        <v>81.534970000000001</v>
      </c>
      <c r="BW92" s="84">
        <v>17.827100208864501</v>
      </c>
      <c r="BX92" s="84">
        <v>96.320216747305807</v>
      </c>
      <c r="BY92" s="83">
        <v>60000</v>
      </c>
      <c r="BZ92" s="85">
        <v>29.051120000000001</v>
      </c>
      <c r="CA92" s="85">
        <v>58.916330000000002</v>
      </c>
      <c r="CB92" s="84">
        <v>1.988</v>
      </c>
      <c r="CC92" s="83">
        <v>82</v>
      </c>
      <c r="CD92" s="83">
        <v>35</v>
      </c>
      <c r="CE92" s="83">
        <v>71</v>
      </c>
      <c r="CF92" s="84">
        <v>143.54423522949199</v>
      </c>
      <c r="CG92" s="84">
        <v>342</v>
      </c>
      <c r="CH92" s="85">
        <v>35</v>
      </c>
      <c r="CI92" s="83">
        <v>1710.5100969998316</v>
      </c>
      <c r="CJ92" s="83">
        <v>52573967</v>
      </c>
      <c r="CK92" s="83">
        <v>46121754</v>
      </c>
      <c r="CL92" s="83">
        <v>569140</v>
      </c>
      <c r="CM92" s="83"/>
    </row>
    <row r="93" spans="1:91" x14ac:dyDescent="0.3">
      <c r="A93" s="100" t="s">
        <v>165</v>
      </c>
      <c r="B93" s="86" t="s">
        <v>164</v>
      </c>
      <c r="C93" s="83">
        <v>0</v>
      </c>
      <c r="D93" s="83">
        <v>0</v>
      </c>
      <c r="E93" s="83" t="s">
        <v>435</v>
      </c>
      <c r="F93" s="83">
        <v>29.341999999999999</v>
      </c>
      <c r="G93" s="83">
        <v>1.359</v>
      </c>
      <c r="H93" s="83">
        <v>0</v>
      </c>
      <c r="I93" s="83">
        <v>0</v>
      </c>
      <c r="J93" s="83">
        <v>2400</v>
      </c>
      <c r="K93" s="84">
        <v>2.9000000000000001E-2</v>
      </c>
      <c r="L93" s="84" t="s">
        <v>435</v>
      </c>
      <c r="M93" s="83" t="s">
        <v>435</v>
      </c>
      <c r="N93" s="83" t="s">
        <v>435</v>
      </c>
      <c r="O93" s="83" t="s">
        <v>435</v>
      </c>
      <c r="P93" s="83" t="s">
        <v>435</v>
      </c>
      <c r="Q93" s="83">
        <v>0</v>
      </c>
      <c r="R93" s="83">
        <v>0</v>
      </c>
      <c r="S93" s="83">
        <v>0</v>
      </c>
      <c r="T93" s="83">
        <v>0</v>
      </c>
      <c r="U93" s="83">
        <v>0</v>
      </c>
      <c r="V93" s="83">
        <v>30198.472302400001</v>
      </c>
      <c r="W93" s="83">
        <v>40612.1777229</v>
      </c>
      <c r="X93" s="84">
        <v>143.02098765432098</v>
      </c>
      <c r="Y93" s="84">
        <v>2.9493492907212553</v>
      </c>
      <c r="Z93" s="84">
        <v>54.057000000000002</v>
      </c>
      <c r="AA93" s="84" t="s">
        <v>435</v>
      </c>
      <c r="AB93" s="84">
        <v>28.448820000000001</v>
      </c>
      <c r="AC93" s="84" t="s">
        <v>435</v>
      </c>
      <c r="AD93" s="83" t="s">
        <v>435</v>
      </c>
      <c r="AE93" s="83">
        <v>80</v>
      </c>
      <c r="AF93" s="85" t="s">
        <v>435</v>
      </c>
      <c r="AG93" s="84">
        <v>12.72</v>
      </c>
      <c r="AH93" s="84">
        <v>2.7913661803693418E-3</v>
      </c>
      <c r="AI93" s="84">
        <v>9.6635843155827396E-5</v>
      </c>
      <c r="AJ93" s="83">
        <v>0</v>
      </c>
      <c r="AK93" s="83">
        <v>0</v>
      </c>
      <c r="AL93" s="84">
        <v>0.62324375858491676</v>
      </c>
      <c r="AM93" s="84" t="s">
        <v>435</v>
      </c>
      <c r="AN93" s="84">
        <v>0.33603</v>
      </c>
      <c r="AO93" s="84">
        <v>40.81</v>
      </c>
      <c r="AP93" s="84">
        <v>57.45</v>
      </c>
      <c r="AQ93" s="84">
        <v>20.470621115143768</v>
      </c>
      <c r="AR93" s="84">
        <v>9.5387555555555554</v>
      </c>
      <c r="AS93" s="85">
        <v>52.5</v>
      </c>
      <c r="AT93" s="85">
        <v>14.9</v>
      </c>
      <c r="AU93" s="83">
        <v>413</v>
      </c>
      <c r="AV93" s="85" t="s">
        <v>435</v>
      </c>
      <c r="AW93" s="84" t="s">
        <v>435</v>
      </c>
      <c r="AX93" s="84" t="s">
        <v>435</v>
      </c>
      <c r="AY93" s="83">
        <v>120007</v>
      </c>
      <c r="AZ93" s="84" t="s">
        <v>435</v>
      </c>
      <c r="BA93" s="84">
        <v>37</v>
      </c>
      <c r="BB93" s="83">
        <v>0</v>
      </c>
      <c r="BC93" s="83">
        <v>0</v>
      </c>
      <c r="BD93" s="83">
        <v>0</v>
      </c>
      <c r="BE93" s="162">
        <v>0</v>
      </c>
      <c r="BF93" s="162">
        <v>0</v>
      </c>
      <c r="BG93" s="162">
        <v>0</v>
      </c>
      <c r="BH93" s="83">
        <v>141</v>
      </c>
      <c r="BI93" s="85">
        <v>2.7</v>
      </c>
      <c r="BJ93" s="83">
        <v>66567</v>
      </c>
      <c r="BK93" s="83">
        <v>5800</v>
      </c>
      <c r="BL93" s="84">
        <v>0.55812839348499999</v>
      </c>
      <c r="BM93" s="85">
        <v>80</v>
      </c>
      <c r="BN93" s="85" t="s">
        <v>435</v>
      </c>
      <c r="BO93" s="84">
        <v>50.789403264650801</v>
      </c>
      <c r="BP93" s="85" t="s">
        <v>435</v>
      </c>
      <c r="BQ93" s="84" t="s">
        <v>435</v>
      </c>
      <c r="BR93" s="84" t="s">
        <v>435</v>
      </c>
      <c r="BS93" s="84">
        <v>-0.27643924951553345</v>
      </c>
      <c r="BT93" s="83" t="s">
        <v>435</v>
      </c>
      <c r="BU93" s="85">
        <v>98.614570617675795</v>
      </c>
      <c r="BV93" s="84" t="s">
        <v>435</v>
      </c>
      <c r="BW93" s="84">
        <v>14.5818181818182</v>
      </c>
      <c r="BX93" s="84">
        <v>50.789403264650801</v>
      </c>
      <c r="BY93" s="83">
        <v>750</v>
      </c>
      <c r="BZ93" s="85">
        <v>47.802889999999998</v>
      </c>
      <c r="CA93" s="85">
        <v>71.615979999999993</v>
      </c>
      <c r="CB93" s="84">
        <v>2.028</v>
      </c>
      <c r="CC93" s="83">
        <v>90</v>
      </c>
      <c r="CD93" s="83">
        <v>79</v>
      </c>
      <c r="CE93" s="83">
        <v>91</v>
      </c>
      <c r="CF93" s="84">
        <v>249.84130859375</v>
      </c>
      <c r="CG93" s="84">
        <v>92</v>
      </c>
      <c r="CH93" s="85">
        <v>51</v>
      </c>
      <c r="CI93" s="83">
        <v>1625.2861000151222</v>
      </c>
      <c r="CJ93" s="83">
        <v>117608</v>
      </c>
      <c r="CK93" s="83">
        <v>112454</v>
      </c>
      <c r="CL93" s="83">
        <v>810</v>
      </c>
      <c r="CM93" s="83"/>
    </row>
    <row r="94" spans="1:91" x14ac:dyDescent="0.3">
      <c r="A94" s="100" t="s">
        <v>743</v>
      </c>
      <c r="B94" s="86" t="s">
        <v>166</v>
      </c>
      <c r="C94" s="83">
        <v>30075.864170526318</v>
      </c>
      <c r="D94" s="83">
        <v>0</v>
      </c>
      <c r="E94" s="83">
        <v>226889.234</v>
      </c>
      <c r="F94" s="83">
        <v>7.5460000000000003</v>
      </c>
      <c r="G94" s="83">
        <v>316117.54200000002</v>
      </c>
      <c r="H94" s="83">
        <v>34878.096000000005</v>
      </c>
      <c r="I94" s="83">
        <v>42671.496000000006</v>
      </c>
      <c r="J94" s="83">
        <v>609484</v>
      </c>
      <c r="K94" s="84">
        <v>0.114</v>
      </c>
      <c r="L94" s="84">
        <v>0</v>
      </c>
      <c r="M94" s="83">
        <v>0</v>
      </c>
      <c r="N94" s="83" t="s">
        <v>435</v>
      </c>
      <c r="O94" s="83" t="s">
        <v>435</v>
      </c>
      <c r="P94" s="83" t="s">
        <v>435</v>
      </c>
      <c r="Q94" s="83">
        <v>2545448</v>
      </c>
      <c r="R94" s="83">
        <v>20956424</v>
      </c>
      <c r="S94" s="83">
        <v>0</v>
      </c>
      <c r="T94" s="83">
        <v>0</v>
      </c>
      <c r="U94" s="83">
        <v>0</v>
      </c>
      <c r="V94" s="83">
        <v>2994155.5841999999</v>
      </c>
      <c r="W94" s="83">
        <v>0</v>
      </c>
      <c r="X94" s="84">
        <v>212.19017523461505</v>
      </c>
      <c r="Y94" s="84">
        <v>0.82779442511481027</v>
      </c>
      <c r="Z94" s="84">
        <v>61.899000000000001</v>
      </c>
      <c r="AA94" s="84">
        <v>3.9293088662347602</v>
      </c>
      <c r="AB94" s="84">
        <v>0</v>
      </c>
      <c r="AC94" s="84" t="s">
        <v>435</v>
      </c>
      <c r="AD94" s="83" t="s">
        <v>435</v>
      </c>
      <c r="AE94" s="83">
        <v>40</v>
      </c>
      <c r="AF94" s="85" t="s">
        <v>435</v>
      </c>
      <c r="AG94" s="84">
        <v>6.7930000000000001</v>
      </c>
      <c r="AH94" s="84">
        <v>0.29325435538847089</v>
      </c>
      <c r="AI94" s="84">
        <v>0.37478414929153864</v>
      </c>
      <c r="AJ94" s="83">
        <v>0</v>
      </c>
      <c r="AK94" s="83">
        <v>0</v>
      </c>
      <c r="AL94" s="84" t="s">
        <v>435</v>
      </c>
      <c r="AM94" s="84" t="s">
        <v>435</v>
      </c>
      <c r="AN94" s="84">
        <v>919.37121000000002</v>
      </c>
      <c r="AO94" s="84">
        <v>19.38</v>
      </c>
      <c r="AP94" s="84">
        <v>25.67</v>
      </c>
      <c r="AQ94" s="84" t="s">
        <v>435</v>
      </c>
      <c r="AR94" s="84" t="s">
        <v>435</v>
      </c>
      <c r="AS94" s="85">
        <v>18.2</v>
      </c>
      <c r="AT94" s="85">
        <v>15.2</v>
      </c>
      <c r="AU94" s="83">
        <v>513</v>
      </c>
      <c r="AV94" s="85" t="s">
        <v>435</v>
      </c>
      <c r="AW94" s="84" t="s">
        <v>435</v>
      </c>
      <c r="AX94" s="84">
        <v>0.219</v>
      </c>
      <c r="AY94" s="83">
        <v>5554958</v>
      </c>
      <c r="AZ94" s="84" t="s">
        <v>435</v>
      </c>
      <c r="BA94" s="84" t="s">
        <v>435</v>
      </c>
      <c r="BB94" s="83">
        <v>126574</v>
      </c>
      <c r="BC94" s="83">
        <v>595066</v>
      </c>
      <c r="BD94" s="83">
        <v>10102250</v>
      </c>
      <c r="BE94" s="162">
        <v>0</v>
      </c>
      <c r="BF94" s="162">
        <v>0</v>
      </c>
      <c r="BG94" s="162">
        <v>0</v>
      </c>
      <c r="BH94" s="83">
        <v>84</v>
      </c>
      <c r="BI94" s="85">
        <v>47.8</v>
      </c>
      <c r="BJ94" s="83">
        <v>103560</v>
      </c>
      <c r="BK94" s="83" t="s">
        <v>435</v>
      </c>
      <c r="BL94" s="84">
        <v>1.51483435113</v>
      </c>
      <c r="BM94" s="85">
        <v>60</v>
      </c>
      <c r="BN94" s="85">
        <v>99.998189999999994</v>
      </c>
      <c r="BO94" s="84">
        <v>14.9824074683959</v>
      </c>
      <c r="BP94" s="85">
        <v>95.097149170150999</v>
      </c>
      <c r="BQ94" s="84" t="s">
        <v>435</v>
      </c>
      <c r="BR94" s="84" t="s">
        <v>435</v>
      </c>
      <c r="BS94" s="84">
        <v>-1.5727595090866089</v>
      </c>
      <c r="BT94" s="83">
        <v>17</v>
      </c>
      <c r="BU94" s="85">
        <v>43.871177673339801</v>
      </c>
      <c r="BV94" s="84">
        <v>99.998189999999994</v>
      </c>
      <c r="BW94" s="84" t="s">
        <v>435</v>
      </c>
      <c r="BX94" s="84">
        <v>14.9824074683959</v>
      </c>
      <c r="BY94" s="83">
        <v>35000</v>
      </c>
      <c r="BZ94" s="85">
        <v>83.158410000000003</v>
      </c>
      <c r="CA94" s="85">
        <v>94.512450000000001</v>
      </c>
      <c r="CB94" s="84">
        <v>36.745000000000005</v>
      </c>
      <c r="CC94" s="83">
        <v>97</v>
      </c>
      <c r="CD94" s="83">
        <v>98</v>
      </c>
      <c r="CE94" s="83" t="s">
        <v>435</v>
      </c>
      <c r="CF94" s="84" t="s">
        <v>435</v>
      </c>
      <c r="CG94" s="84">
        <v>89</v>
      </c>
      <c r="CH94" s="85">
        <v>63</v>
      </c>
      <c r="CI94" s="83">
        <v>1700</v>
      </c>
      <c r="CJ94" s="83">
        <v>25666158</v>
      </c>
      <c r="CK94" s="83">
        <v>25059533</v>
      </c>
      <c r="CL94" s="83">
        <v>120410</v>
      </c>
      <c r="CM94" s="83"/>
    </row>
    <row r="95" spans="1:91" x14ac:dyDescent="0.3">
      <c r="A95" s="100" t="s">
        <v>747</v>
      </c>
      <c r="B95" s="86" t="s">
        <v>297</v>
      </c>
      <c r="C95" s="83">
        <v>95905.189661684213</v>
      </c>
      <c r="D95" s="83">
        <v>0</v>
      </c>
      <c r="E95" s="83">
        <v>70014.602500000008</v>
      </c>
      <c r="F95" s="83">
        <v>388.05399999999997</v>
      </c>
      <c r="G95" s="83">
        <v>954695.19100000011</v>
      </c>
      <c r="H95" s="83">
        <v>254283.95199999999</v>
      </c>
      <c r="I95" s="83">
        <v>60684.62000000001</v>
      </c>
      <c r="J95" s="83">
        <v>0</v>
      </c>
      <c r="K95" s="84">
        <v>2.9000000000000001E-2</v>
      </c>
      <c r="L95" s="84">
        <v>0</v>
      </c>
      <c r="M95" s="83">
        <v>0</v>
      </c>
      <c r="N95" s="83" t="s">
        <v>435</v>
      </c>
      <c r="O95" s="83" t="s">
        <v>435</v>
      </c>
      <c r="P95" s="83" t="s">
        <v>435</v>
      </c>
      <c r="Q95" s="83">
        <v>1243646</v>
      </c>
      <c r="R95" s="83">
        <v>2258641</v>
      </c>
      <c r="S95" s="83">
        <v>0</v>
      </c>
      <c r="T95" s="83">
        <v>0</v>
      </c>
      <c r="U95" s="83">
        <v>587</v>
      </c>
      <c r="V95" s="83">
        <v>7773410.2447300004</v>
      </c>
      <c r="W95" s="83">
        <v>12756484.837200001</v>
      </c>
      <c r="X95" s="84">
        <v>529.65210363268136</v>
      </c>
      <c r="Y95" s="84">
        <v>0.27393816875740201</v>
      </c>
      <c r="Z95" s="84">
        <v>81.459000000000003</v>
      </c>
      <c r="AA95" s="84" t="s">
        <v>435</v>
      </c>
      <c r="AB95" s="84">
        <v>0</v>
      </c>
      <c r="AC95" s="84" t="s">
        <v>435</v>
      </c>
      <c r="AD95" s="83">
        <v>19321</v>
      </c>
      <c r="AE95" s="83">
        <v>100</v>
      </c>
      <c r="AF95" s="85" t="s">
        <v>435</v>
      </c>
      <c r="AG95" s="84">
        <v>3.8450000000000002</v>
      </c>
      <c r="AH95" s="84">
        <v>0.1972894873490007</v>
      </c>
      <c r="AI95" s="84">
        <v>3.5193940447481684E-2</v>
      </c>
      <c r="AJ95" s="83">
        <v>0</v>
      </c>
      <c r="AK95" s="83">
        <v>0</v>
      </c>
      <c r="AL95" s="84">
        <v>0.90583188802742642</v>
      </c>
      <c r="AM95" s="84" t="s">
        <v>435</v>
      </c>
      <c r="AN95" s="84">
        <v>4.0513500000000002</v>
      </c>
      <c r="AO95" s="84">
        <v>0</v>
      </c>
      <c r="AP95" s="84">
        <v>0</v>
      </c>
      <c r="AQ95" s="84" t="s">
        <v>435</v>
      </c>
      <c r="AR95" s="84">
        <v>0.43997750526028934</v>
      </c>
      <c r="AS95" s="85">
        <v>3.2</v>
      </c>
      <c r="AT95" s="85">
        <v>0.7</v>
      </c>
      <c r="AU95" s="83">
        <v>70</v>
      </c>
      <c r="AV95" s="85" t="s">
        <v>435</v>
      </c>
      <c r="AW95" s="84" t="s">
        <v>435</v>
      </c>
      <c r="AX95" s="84">
        <v>0.122</v>
      </c>
      <c r="AY95" s="83">
        <v>3</v>
      </c>
      <c r="AZ95" s="84">
        <v>5.7573633086494325E-2</v>
      </c>
      <c r="BA95" s="84">
        <v>31.6</v>
      </c>
      <c r="BB95" s="83">
        <v>5057</v>
      </c>
      <c r="BC95" s="83">
        <v>0</v>
      </c>
      <c r="BD95" s="83">
        <v>87849</v>
      </c>
      <c r="BE95" s="83">
        <v>0</v>
      </c>
      <c r="BF95" s="83">
        <v>22739</v>
      </c>
      <c r="BG95" s="83">
        <v>0</v>
      </c>
      <c r="BH95" s="83">
        <v>135</v>
      </c>
      <c r="BI95" s="85">
        <v>2.4</v>
      </c>
      <c r="BJ95" s="83">
        <v>88157579</v>
      </c>
      <c r="BK95" s="83">
        <v>13336000</v>
      </c>
      <c r="BL95" s="84">
        <v>2.14917606245</v>
      </c>
      <c r="BM95" s="85">
        <v>80</v>
      </c>
      <c r="BN95" s="85" t="s">
        <v>435</v>
      </c>
      <c r="BO95" s="84">
        <v>129.672788317825</v>
      </c>
      <c r="BP95" s="85">
        <v>97.999989334461503</v>
      </c>
      <c r="BQ95" s="84">
        <v>2.526409149</v>
      </c>
      <c r="BR95" s="84">
        <v>4.4000000000000004</v>
      </c>
      <c r="BS95" s="84">
        <v>1.1826648712158203</v>
      </c>
      <c r="BT95" s="83">
        <v>59</v>
      </c>
      <c r="BU95" s="85">
        <v>100</v>
      </c>
      <c r="BV95" s="84" t="s">
        <v>435</v>
      </c>
      <c r="BW95" s="84">
        <v>96.022859579788701</v>
      </c>
      <c r="BX95" s="84">
        <v>129.672788317825</v>
      </c>
      <c r="BY95" s="83">
        <v>100000</v>
      </c>
      <c r="BZ95" s="85">
        <v>100</v>
      </c>
      <c r="CA95" s="85">
        <v>99.787649999999999</v>
      </c>
      <c r="CB95" s="84">
        <v>23.660999999999998</v>
      </c>
      <c r="CC95" s="83">
        <v>98</v>
      </c>
      <c r="CD95" s="83">
        <v>97</v>
      </c>
      <c r="CE95" s="83">
        <v>98</v>
      </c>
      <c r="CF95" s="84">
        <v>2711.73828125</v>
      </c>
      <c r="CG95" s="84">
        <v>11</v>
      </c>
      <c r="CH95" s="85">
        <v>94</v>
      </c>
      <c r="CI95" s="83">
        <v>31362.751472940006</v>
      </c>
      <c r="CJ95" s="83">
        <v>51225321</v>
      </c>
      <c r="CK95" s="83">
        <v>50288979</v>
      </c>
      <c r="CL95" s="83">
        <v>97100</v>
      </c>
      <c r="CM95" s="83"/>
    </row>
    <row r="96" spans="1:91" x14ac:dyDescent="0.3">
      <c r="A96" s="100" t="s">
        <v>168</v>
      </c>
      <c r="B96" s="86" t="s">
        <v>167</v>
      </c>
      <c r="C96" s="83">
        <v>16.402699977178948</v>
      </c>
      <c r="D96" s="83">
        <v>0</v>
      </c>
      <c r="E96" s="83">
        <v>833.48200000000008</v>
      </c>
      <c r="F96" s="83">
        <v>0</v>
      </c>
      <c r="G96" s="83">
        <v>0</v>
      </c>
      <c r="H96" s="83">
        <v>0</v>
      </c>
      <c r="I96" s="83">
        <v>0</v>
      </c>
      <c r="J96" s="83">
        <v>0</v>
      </c>
      <c r="K96" s="84">
        <v>0</v>
      </c>
      <c r="L96" s="84">
        <v>0.18181818181818199</v>
      </c>
      <c r="M96" s="83">
        <v>6196.2720493400002</v>
      </c>
      <c r="N96" s="83" t="s">
        <v>435</v>
      </c>
      <c r="O96" s="83" t="s">
        <v>435</v>
      </c>
      <c r="P96" s="83" t="s">
        <v>435</v>
      </c>
      <c r="Q96" s="83">
        <v>0</v>
      </c>
      <c r="R96" s="83">
        <v>0</v>
      </c>
      <c r="S96" s="83">
        <v>0</v>
      </c>
      <c r="T96" s="83">
        <v>0</v>
      </c>
      <c r="U96" s="83">
        <v>0</v>
      </c>
      <c r="V96" s="83">
        <v>2354160.9753</v>
      </c>
      <c r="W96" s="83">
        <v>2362375.8508100002</v>
      </c>
      <c r="X96" s="84">
        <v>232.17222222222222</v>
      </c>
      <c r="Y96" s="84">
        <v>1.9824395305341413</v>
      </c>
      <c r="Z96" s="84">
        <v>100</v>
      </c>
      <c r="AA96" s="84" t="s">
        <v>435</v>
      </c>
      <c r="AB96" s="84">
        <v>0</v>
      </c>
      <c r="AC96" s="84" t="s">
        <v>435</v>
      </c>
      <c r="AD96" s="83">
        <v>614</v>
      </c>
      <c r="AE96" s="83">
        <v>80</v>
      </c>
      <c r="AF96" s="85" t="s">
        <v>435</v>
      </c>
      <c r="AG96" s="84">
        <v>7.0609999999999999</v>
      </c>
      <c r="AH96" s="84">
        <v>5.6167470957908291E-2</v>
      </c>
      <c r="AI96" s="84">
        <v>1.3661164307103639E-2</v>
      </c>
      <c r="AJ96" s="83">
        <v>0</v>
      </c>
      <c r="AK96" s="83">
        <v>0</v>
      </c>
      <c r="AL96" s="84">
        <v>0.80835243451008576</v>
      </c>
      <c r="AM96" s="84" t="s">
        <v>435</v>
      </c>
      <c r="AN96" s="84">
        <v>-73.092780000000005</v>
      </c>
      <c r="AO96" s="84">
        <v>0</v>
      </c>
      <c r="AP96" s="84">
        <v>0</v>
      </c>
      <c r="AQ96" s="84" t="s">
        <v>435</v>
      </c>
      <c r="AR96" s="84">
        <v>1.9706578417962518E-2</v>
      </c>
      <c r="AS96" s="85">
        <v>7.9</v>
      </c>
      <c r="AT96" s="85">
        <v>3</v>
      </c>
      <c r="AU96" s="83">
        <v>27</v>
      </c>
      <c r="AV96" s="85">
        <v>0.1</v>
      </c>
      <c r="AW96" s="84">
        <v>0.09</v>
      </c>
      <c r="AX96" s="84" t="s">
        <v>435</v>
      </c>
      <c r="AY96" s="83">
        <v>6</v>
      </c>
      <c r="AZ96" s="84">
        <v>0.24530015895983059</v>
      </c>
      <c r="BA96" s="84" t="s">
        <v>435</v>
      </c>
      <c r="BB96" s="83">
        <v>0</v>
      </c>
      <c r="BC96" s="83">
        <v>0</v>
      </c>
      <c r="BD96" s="83">
        <v>0</v>
      </c>
      <c r="BE96" s="83">
        <v>0</v>
      </c>
      <c r="BF96" s="83">
        <v>1654</v>
      </c>
      <c r="BG96" s="83">
        <v>0</v>
      </c>
      <c r="BH96" s="83">
        <v>136</v>
      </c>
      <c r="BI96" s="85">
        <v>2.8</v>
      </c>
      <c r="BJ96" s="83">
        <v>6464847</v>
      </c>
      <c r="BK96" s="83" t="s">
        <v>435</v>
      </c>
      <c r="BL96" s="84">
        <v>6.0959014197699997</v>
      </c>
      <c r="BM96" s="85">
        <v>60</v>
      </c>
      <c r="BN96" s="85">
        <v>96.056470000000004</v>
      </c>
      <c r="BO96" s="84">
        <v>171.60533215769101</v>
      </c>
      <c r="BP96" s="85">
        <v>34.5</v>
      </c>
      <c r="BQ96" s="84">
        <v>2.9734332559999999</v>
      </c>
      <c r="BR96" s="84" t="s">
        <v>435</v>
      </c>
      <c r="BS96" s="84">
        <v>-8.7805904448032379E-2</v>
      </c>
      <c r="BT96" s="83">
        <v>40</v>
      </c>
      <c r="BU96" s="85">
        <v>100</v>
      </c>
      <c r="BV96" s="84">
        <v>96.056470000000004</v>
      </c>
      <c r="BW96" s="84">
        <v>99.598849590755705</v>
      </c>
      <c r="BX96" s="84">
        <v>171.60533215769101</v>
      </c>
      <c r="BY96" s="83">
        <v>9300</v>
      </c>
      <c r="BZ96" s="85">
        <v>100</v>
      </c>
      <c r="CA96" s="85">
        <v>100</v>
      </c>
      <c r="CB96" s="84">
        <v>25.789000000000001</v>
      </c>
      <c r="CC96" s="83">
        <v>99</v>
      </c>
      <c r="CD96" s="83">
        <v>99</v>
      </c>
      <c r="CE96" s="83">
        <v>99</v>
      </c>
      <c r="CF96" s="84">
        <v>2899.26025390625</v>
      </c>
      <c r="CG96" s="84">
        <v>12</v>
      </c>
      <c r="CH96" s="85">
        <v>56</v>
      </c>
      <c r="CI96" s="83">
        <v>34243.952909859137</v>
      </c>
      <c r="CJ96" s="83">
        <v>4207077</v>
      </c>
      <c r="CK96" s="83">
        <v>3893518</v>
      </c>
      <c r="CL96" s="83">
        <v>17820</v>
      </c>
      <c r="CM96" s="83"/>
    </row>
    <row r="97" spans="1:91" x14ac:dyDescent="0.3">
      <c r="A97" s="100" t="s">
        <v>170</v>
      </c>
      <c r="B97" s="86" t="s">
        <v>169</v>
      </c>
      <c r="C97" s="83">
        <v>12208.036158421053</v>
      </c>
      <c r="D97" s="83">
        <v>4062.6710431789475</v>
      </c>
      <c r="E97" s="83">
        <v>39314.786500000002</v>
      </c>
      <c r="F97" s="83">
        <v>0</v>
      </c>
      <c r="G97" s="83">
        <v>0</v>
      </c>
      <c r="H97" s="83">
        <v>0</v>
      </c>
      <c r="I97" s="83">
        <v>0</v>
      </c>
      <c r="J97" s="83">
        <v>57142</v>
      </c>
      <c r="K97" s="84">
        <v>2.9000000000000001E-2</v>
      </c>
      <c r="L97" s="84">
        <v>0.27272727272727298</v>
      </c>
      <c r="M97" s="83">
        <v>5095785.4396599997</v>
      </c>
      <c r="N97" s="83" t="s">
        <v>435</v>
      </c>
      <c r="O97" s="83" t="s">
        <v>435</v>
      </c>
      <c r="P97" s="83" t="s">
        <v>435</v>
      </c>
      <c r="Q97" s="83">
        <v>2643863</v>
      </c>
      <c r="R97" s="83">
        <v>0</v>
      </c>
      <c r="S97" s="83">
        <v>0</v>
      </c>
      <c r="T97" s="83">
        <v>0</v>
      </c>
      <c r="U97" s="83">
        <v>0</v>
      </c>
      <c r="V97" s="83">
        <v>5827.2752416100002</v>
      </c>
      <c r="W97" s="83">
        <v>0</v>
      </c>
      <c r="X97" s="84">
        <v>32.929092805005212</v>
      </c>
      <c r="Y97" s="84">
        <v>2.4754900666646265</v>
      </c>
      <c r="Z97" s="84">
        <v>36.350999999999999</v>
      </c>
      <c r="AA97" s="84">
        <v>4.2144782030305201</v>
      </c>
      <c r="AB97" s="84">
        <v>0</v>
      </c>
      <c r="AC97" s="84">
        <v>89.220399999999998</v>
      </c>
      <c r="AD97" s="83">
        <v>5327</v>
      </c>
      <c r="AE97" s="83">
        <v>40</v>
      </c>
      <c r="AF97" s="85">
        <v>9.6999999999999993</v>
      </c>
      <c r="AG97" s="84">
        <v>12.042</v>
      </c>
      <c r="AH97" s="84">
        <v>0.7027589266453893</v>
      </c>
      <c r="AI97" s="84">
        <v>0.14878213159792628</v>
      </c>
      <c r="AJ97" s="83">
        <v>0</v>
      </c>
      <c r="AK97" s="83">
        <v>0</v>
      </c>
      <c r="AL97" s="84">
        <v>0.67420282975007029</v>
      </c>
      <c r="AM97" s="84">
        <v>8.2779800000000008E-3</v>
      </c>
      <c r="AN97" s="84">
        <v>4.2621900000000004</v>
      </c>
      <c r="AO97" s="84">
        <v>158.54</v>
      </c>
      <c r="AP97" s="84">
        <v>137.27000000000001</v>
      </c>
      <c r="AQ97" s="84">
        <v>5.2456961048034367</v>
      </c>
      <c r="AR97" s="84">
        <v>33.221603899301968</v>
      </c>
      <c r="AS97" s="85">
        <v>18.899999999999999</v>
      </c>
      <c r="AT97" s="85">
        <v>2.8</v>
      </c>
      <c r="AU97" s="83">
        <v>144</v>
      </c>
      <c r="AV97" s="85">
        <v>0.2</v>
      </c>
      <c r="AW97" s="84">
        <v>0.17</v>
      </c>
      <c r="AX97" s="84">
        <v>0</v>
      </c>
      <c r="AY97" s="83">
        <v>113625</v>
      </c>
      <c r="AZ97" s="84">
        <v>0.38123403012213519</v>
      </c>
      <c r="BA97" s="84">
        <v>27.3</v>
      </c>
      <c r="BB97" s="83">
        <v>5055</v>
      </c>
      <c r="BC97" s="83">
        <v>0</v>
      </c>
      <c r="BD97" s="83">
        <v>0</v>
      </c>
      <c r="BE97" s="83">
        <v>0</v>
      </c>
      <c r="BF97" s="83">
        <v>442</v>
      </c>
      <c r="BG97" s="83">
        <v>0</v>
      </c>
      <c r="BH97" s="83">
        <v>120</v>
      </c>
      <c r="BI97" s="85">
        <v>7.1</v>
      </c>
      <c r="BJ97" s="83">
        <v>709198.93247981195</v>
      </c>
      <c r="BK97" s="83">
        <v>4568000</v>
      </c>
      <c r="BL97" s="84">
        <v>90.844732507299994</v>
      </c>
      <c r="BM97" s="85">
        <v>60</v>
      </c>
      <c r="BN97" s="85">
        <v>99.585999999999999</v>
      </c>
      <c r="BO97" s="84">
        <v>138.566060123445</v>
      </c>
      <c r="BP97" s="85">
        <v>21.87</v>
      </c>
      <c r="BQ97" s="84">
        <v>2.8368155960000001</v>
      </c>
      <c r="BR97" s="84">
        <v>3.5333333333333328</v>
      </c>
      <c r="BS97" s="84">
        <v>-0.61153793334960938</v>
      </c>
      <c r="BT97" s="83">
        <v>30</v>
      </c>
      <c r="BU97" s="85">
        <v>100</v>
      </c>
      <c r="BV97" s="84">
        <v>99.585999999999999</v>
      </c>
      <c r="BW97" s="84">
        <v>38</v>
      </c>
      <c r="BX97" s="84">
        <v>138.566060123445</v>
      </c>
      <c r="BY97" s="83">
        <v>38000</v>
      </c>
      <c r="BZ97" s="85">
        <v>96.507069999999999</v>
      </c>
      <c r="CA97" s="85">
        <v>87.4559</v>
      </c>
      <c r="CB97" s="84">
        <v>18.759999999999998</v>
      </c>
      <c r="CC97" s="83">
        <v>92</v>
      </c>
      <c r="CD97" s="83">
        <v>96</v>
      </c>
      <c r="CE97" s="83">
        <v>88</v>
      </c>
      <c r="CF97" s="84">
        <v>240.22660827636699</v>
      </c>
      <c r="CG97" s="84">
        <v>60</v>
      </c>
      <c r="CH97" s="85">
        <v>57</v>
      </c>
      <c r="CI97" s="83">
        <v>1281.3636607854505</v>
      </c>
      <c r="CJ97" s="83">
        <v>6415851</v>
      </c>
      <c r="CK97" s="83">
        <v>5798817</v>
      </c>
      <c r="CL97" s="83">
        <v>191800</v>
      </c>
      <c r="CM97" s="83"/>
    </row>
    <row r="98" spans="1:91" x14ac:dyDescent="0.3">
      <c r="A98" s="100" t="s">
        <v>746</v>
      </c>
      <c r="B98" s="86" t="s">
        <v>171</v>
      </c>
      <c r="C98" s="83">
        <v>3983.0479905894736</v>
      </c>
      <c r="D98" s="83">
        <v>25.582282987789476</v>
      </c>
      <c r="E98" s="83">
        <v>104635.27249999998</v>
      </c>
      <c r="F98" s="83">
        <v>0</v>
      </c>
      <c r="G98" s="83">
        <v>60088.925000000003</v>
      </c>
      <c r="H98" s="83">
        <v>3220.3155000000002</v>
      </c>
      <c r="I98" s="83">
        <v>0</v>
      </c>
      <c r="J98" s="83">
        <v>21428</v>
      </c>
      <c r="K98" s="84">
        <v>0.114</v>
      </c>
      <c r="L98" s="84">
        <v>0</v>
      </c>
      <c r="M98" s="83">
        <v>3425613.5869900002</v>
      </c>
      <c r="N98" s="83" t="s">
        <v>435</v>
      </c>
      <c r="O98" s="83" t="s">
        <v>435</v>
      </c>
      <c r="P98" s="83" t="s">
        <v>435</v>
      </c>
      <c r="Q98" s="83">
        <v>1727128</v>
      </c>
      <c r="R98" s="83">
        <v>399538</v>
      </c>
      <c r="S98" s="83">
        <v>1507414</v>
      </c>
      <c r="T98" s="83">
        <v>3992475</v>
      </c>
      <c r="U98" s="83">
        <v>5051349</v>
      </c>
      <c r="V98" s="83">
        <v>4237594.91854</v>
      </c>
      <c r="W98" s="83">
        <v>6592033.7210299997</v>
      </c>
      <c r="X98" s="84">
        <v>30.595784228769496</v>
      </c>
      <c r="Y98" s="84">
        <v>3.3816736790394897</v>
      </c>
      <c r="Z98" s="84">
        <v>35.003999999999998</v>
      </c>
      <c r="AA98" s="84" t="s">
        <v>435</v>
      </c>
      <c r="AB98" s="84">
        <v>20.684080000000002</v>
      </c>
      <c r="AC98" s="84">
        <v>49.83916</v>
      </c>
      <c r="AD98" s="83">
        <v>1701</v>
      </c>
      <c r="AE98" s="83">
        <v>40</v>
      </c>
      <c r="AF98" s="85">
        <v>20.8</v>
      </c>
      <c r="AG98" s="84">
        <v>11.079000000000001</v>
      </c>
      <c r="AH98" s="84">
        <v>0.37193133045839033</v>
      </c>
      <c r="AI98" s="84">
        <v>5.0738319670417004E-2</v>
      </c>
      <c r="AJ98" s="83">
        <v>0</v>
      </c>
      <c r="AK98" s="83">
        <v>0</v>
      </c>
      <c r="AL98" s="84">
        <v>0.60406932185904783</v>
      </c>
      <c r="AM98" s="84">
        <v>0.10833325000000001</v>
      </c>
      <c r="AN98" s="84">
        <v>169.80312000000001</v>
      </c>
      <c r="AO98" s="84">
        <v>291.48</v>
      </c>
      <c r="AP98" s="84">
        <v>376.02</v>
      </c>
      <c r="AQ98" s="84">
        <v>3.3019430057108368</v>
      </c>
      <c r="AR98" s="84">
        <v>1.3293801243833494</v>
      </c>
      <c r="AS98" s="85">
        <v>47.3</v>
      </c>
      <c r="AT98" s="85">
        <v>26.5</v>
      </c>
      <c r="AU98" s="83">
        <v>168</v>
      </c>
      <c r="AV98" s="85">
        <v>0.3</v>
      </c>
      <c r="AW98" s="84" t="s">
        <v>435</v>
      </c>
      <c r="AX98" s="84">
        <v>5.8040000000000003</v>
      </c>
      <c r="AY98" s="83">
        <v>1953002</v>
      </c>
      <c r="AZ98" s="84">
        <v>0.46313362471203112</v>
      </c>
      <c r="BA98" s="84">
        <v>36.4</v>
      </c>
      <c r="BB98" s="83">
        <v>0</v>
      </c>
      <c r="BC98" s="83">
        <v>748245</v>
      </c>
      <c r="BD98" s="83">
        <v>309176</v>
      </c>
      <c r="BE98" s="83">
        <v>0</v>
      </c>
      <c r="BF98" s="83">
        <v>0</v>
      </c>
      <c r="BG98" s="83">
        <v>0</v>
      </c>
      <c r="BH98" s="83">
        <v>106</v>
      </c>
      <c r="BI98" s="85">
        <v>16.5</v>
      </c>
      <c r="BJ98" s="83">
        <v>1251961.7858551999</v>
      </c>
      <c r="BK98" s="83">
        <v>3257000</v>
      </c>
      <c r="BL98" s="84">
        <v>4.7774074723700002</v>
      </c>
      <c r="BM98" s="85">
        <v>40</v>
      </c>
      <c r="BN98" s="85">
        <v>84.66104</v>
      </c>
      <c r="BO98" s="84">
        <v>51.863377038357399</v>
      </c>
      <c r="BP98" s="85">
        <v>81.315861700106296</v>
      </c>
      <c r="BQ98" s="84">
        <v>3.8961918350000002</v>
      </c>
      <c r="BR98" s="84">
        <v>2.5666666666666669</v>
      </c>
      <c r="BS98" s="84">
        <v>-0.67272400856018066</v>
      </c>
      <c r="BT98" s="83">
        <v>29</v>
      </c>
      <c r="BU98" s="85">
        <v>93.599998474121094</v>
      </c>
      <c r="BV98" s="84">
        <v>84.66104</v>
      </c>
      <c r="BW98" s="84">
        <v>25.510435082302401</v>
      </c>
      <c r="BX98" s="84">
        <v>51.863377038357399</v>
      </c>
      <c r="BY98" s="83">
        <v>25000</v>
      </c>
      <c r="BZ98" s="85">
        <v>74.459409999999991</v>
      </c>
      <c r="CA98" s="85">
        <v>82.061899999999994</v>
      </c>
      <c r="CB98" s="84">
        <v>4.9969999999999999</v>
      </c>
      <c r="CC98" s="83">
        <v>85</v>
      </c>
      <c r="CD98" s="83" t="s">
        <v>435</v>
      </c>
      <c r="CE98" s="83">
        <v>83</v>
      </c>
      <c r="CF98" s="84">
        <v>154.62945556640599</v>
      </c>
      <c r="CG98" s="84">
        <v>185</v>
      </c>
      <c r="CH98" s="85">
        <v>35</v>
      </c>
      <c r="CI98" s="83">
        <v>2567.5432165310303</v>
      </c>
      <c r="CJ98" s="83">
        <v>7169456</v>
      </c>
      <c r="CK98" s="83">
        <v>6826954</v>
      </c>
      <c r="CL98" s="83">
        <v>230800</v>
      </c>
      <c r="CM98" s="83"/>
    </row>
    <row r="99" spans="1:91" x14ac:dyDescent="0.3">
      <c r="A99" s="100" t="s">
        <v>377</v>
      </c>
      <c r="B99" s="86" t="s">
        <v>172</v>
      </c>
      <c r="C99" s="83">
        <v>0</v>
      </c>
      <c r="D99" s="83">
        <v>0</v>
      </c>
      <c r="E99" s="83">
        <v>20950.146500000003</v>
      </c>
      <c r="F99" s="83">
        <v>0</v>
      </c>
      <c r="G99" s="83">
        <v>0</v>
      </c>
      <c r="H99" s="83">
        <v>0</v>
      </c>
      <c r="I99" s="83">
        <v>0</v>
      </c>
      <c r="J99" s="83">
        <v>0</v>
      </c>
      <c r="K99" s="84">
        <v>0</v>
      </c>
      <c r="L99" s="84">
        <v>0.12121212121212099</v>
      </c>
      <c r="M99" s="83">
        <v>0</v>
      </c>
      <c r="N99" s="83" t="s">
        <v>435</v>
      </c>
      <c r="O99" s="83" t="s">
        <v>435</v>
      </c>
      <c r="P99" s="83" t="s">
        <v>435</v>
      </c>
      <c r="Q99" s="83">
        <v>0</v>
      </c>
      <c r="R99" s="83">
        <v>0</v>
      </c>
      <c r="S99" s="83">
        <v>0</v>
      </c>
      <c r="T99" s="83">
        <v>0</v>
      </c>
      <c r="U99" s="83">
        <v>0</v>
      </c>
      <c r="V99" s="83">
        <v>0</v>
      </c>
      <c r="W99" s="83">
        <v>0</v>
      </c>
      <c r="X99" s="84">
        <v>30.983306529430685</v>
      </c>
      <c r="Y99" s="84">
        <v>-0.71355980954650311</v>
      </c>
      <c r="Z99" s="84">
        <v>68.141999999999996</v>
      </c>
      <c r="AA99" s="84">
        <v>2.5780527269567299</v>
      </c>
      <c r="AB99" s="84">
        <v>0</v>
      </c>
      <c r="AC99" s="84" t="s">
        <v>435</v>
      </c>
      <c r="AD99" s="83">
        <v>1931</v>
      </c>
      <c r="AE99" s="83">
        <v>80</v>
      </c>
      <c r="AF99" s="85" t="s">
        <v>435</v>
      </c>
      <c r="AG99" s="84">
        <v>5.9009999999999998</v>
      </c>
      <c r="AH99" s="84">
        <v>5.0152465078926707E-3</v>
      </c>
      <c r="AI99" s="84">
        <v>2.5813351206402115E-3</v>
      </c>
      <c r="AJ99" s="83">
        <v>0</v>
      </c>
      <c r="AK99" s="83">
        <v>0</v>
      </c>
      <c r="AL99" s="84">
        <v>0.85390151857976937</v>
      </c>
      <c r="AM99" s="84" t="s">
        <v>435</v>
      </c>
      <c r="AN99" s="84">
        <v>0.15253</v>
      </c>
      <c r="AO99" s="84">
        <v>0</v>
      </c>
      <c r="AP99" s="84">
        <v>0</v>
      </c>
      <c r="AQ99" s="84" t="s">
        <v>435</v>
      </c>
      <c r="AR99" s="84">
        <v>3.5959809331610479</v>
      </c>
      <c r="AS99" s="85">
        <v>3.9</v>
      </c>
      <c r="AT99" s="85" t="s">
        <v>435</v>
      </c>
      <c r="AU99" s="83">
        <v>32</v>
      </c>
      <c r="AV99" s="85">
        <v>0.7</v>
      </c>
      <c r="AW99" s="84" t="s">
        <v>435</v>
      </c>
      <c r="AX99" s="84" t="s">
        <v>435</v>
      </c>
      <c r="AY99" s="83">
        <v>19</v>
      </c>
      <c r="AZ99" s="84">
        <v>0.16942693947807119</v>
      </c>
      <c r="BA99" s="84">
        <v>34.200000000000003</v>
      </c>
      <c r="BB99" s="83">
        <v>0</v>
      </c>
      <c r="BC99" s="83">
        <v>0</v>
      </c>
      <c r="BD99" s="83">
        <v>0</v>
      </c>
      <c r="BE99" s="83">
        <v>0</v>
      </c>
      <c r="BF99" s="83">
        <v>728</v>
      </c>
      <c r="BG99" s="83">
        <v>0</v>
      </c>
      <c r="BH99" s="83">
        <v>130</v>
      </c>
      <c r="BI99" s="85">
        <v>2.4</v>
      </c>
      <c r="BJ99" s="83">
        <v>4058762</v>
      </c>
      <c r="BK99" s="83">
        <v>1949000</v>
      </c>
      <c r="BL99" s="84">
        <v>1.8120376597200001</v>
      </c>
      <c r="BM99" s="85">
        <v>80</v>
      </c>
      <c r="BN99" s="85">
        <v>99.895899999999997</v>
      </c>
      <c r="BO99" s="84">
        <v>107.348924711389</v>
      </c>
      <c r="BP99" s="85">
        <v>76.11</v>
      </c>
      <c r="BQ99" s="84">
        <v>2.3469405170000002</v>
      </c>
      <c r="BR99" s="84" t="s">
        <v>435</v>
      </c>
      <c r="BS99" s="84">
        <v>1.0434517860412598</v>
      </c>
      <c r="BT99" s="83">
        <v>56</v>
      </c>
      <c r="BU99" s="85">
        <v>100</v>
      </c>
      <c r="BV99" s="84">
        <v>99.895899999999997</v>
      </c>
      <c r="BW99" s="84">
        <v>83.577174863095607</v>
      </c>
      <c r="BX99" s="84">
        <v>107.348924711389</v>
      </c>
      <c r="BY99" s="83">
        <v>56000</v>
      </c>
      <c r="BZ99" s="85">
        <v>92.148259999999993</v>
      </c>
      <c r="CA99" s="85">
        <v>98.626180000000005</v>
      </c>
      <c r="CB99" s="84">
        <v>31.945999999999998</v>
      </c>
      <c r="CC99" s="83">
        <v>98</v>
      </c>
      <c r="CD99" s="83">
        <v>89</v>
      </c>
      <c r="CE99" s="83">
        <v>87</v>
      </c>
      <c r="CF99" s="84">
        <v>1589.69201660156</v>
      </c>
      <c r="CG99" s="84">
        <v>19</v>
      </c>
      <c r="CH99" s="85">
        <v>75</v>
      </c>
      <c r="CI99" s="83">
        <v>18088.927251867419</v>
      </c>
      <c r="CJ99" s="83">
        <v>1906740</v>
      </c>
      <c r="CK99" s="83">
        <v>1971478</v>
      </c>
      <c r="CL99" s="83">
        <v>62200</v>
      </c>
      <c r="CM99" s="83"/>
    </row>
    <row r="100" spans="1:91" x14ac:dyDescent="0.3">
      <c r="A100" s="100" t="s">
        <v>174</v>
      </c>
      <c r="B100" s="86" t="s">
        <v>173</v>
      </c>
      <c r="C100" s="83">
        <v>12076.158425873684</v>
      </c>
      <c r="D100" s="83">
        <v>8694.2345668210528</v>
      </c>
      <c r="E100" s="83">
        <v>743.32850000000008</v>
      </c>
      <c r="F100" s="83">
        <v>64.335999999999999</v>
      </c>
      <c r="G100" s="83">
        <v>0</v>
      </c>
      <c r="H100" s="83">
        <v>0</v>
      </c>
      <c r="I100" s="83">
        <v>0</v>
      </c>
      <c r="J100" s="83">
        <v>0</v>
      </c>
      <c r="K100" s="84">
        <v>0</v>
      </c>
      <c r="L100" s="84">
        <v>0.15151515151515199</v>
      </c>
      <c r="M100" s="83">
        <v>1762.6694531400001</v>
      </c>
      <c r="N100" s="83" t="s">
        <v>435</v>
      </c>
      <c r="O100" s="83" t="s">
        <v>435</v>
      </c>
      <c r="P100" s="83" t="s">
        <v>435</v>
      </c>
      <c r="Q100" s="83">
        <v>0</v>
      </c>
      <c r="R100" s="83">
        <v>0</v>
      </c>
      <c r="S100" s="83">
        <v>0</v>
      </c>
      <c r="T100" s="83">
        <v>0</v>
      </c>
      <c r="U100" s="83">
        <v>461557</v>
      </c>
      <c r="V100" s="83">
        <v>4567172.2510799998</v>
      </c>
      <c r="W100" s="83">
        <v>1071999.30162</v>
      </c>
      <c r="X100" s="84">
        <v>669.49413489736071</v>
      </c>
      <c r="Y100" s="84">
        <v>0.72774726073181917</v>
      </c>
      <c r="Z100" s="84">
        <v>88.593000000000004</v>
      </c>
      <c r="AA100" s="84" t="s">
        <v>435</v>
      </c>
      <c r="AB100" s="84">
        <v>0</v>
      </c>
      <c r="AC100" s="84" t="s">
        <v>435</v>
      </c>
      <c r="AD100" s="83" t="s">
        <v>435</v>
      </c>
      <c r="AE100" s="83">
        <v>40</v>
      </c>
      <c r="AF100" s="85">
        <v>53.1</v>
      </c>
      <c r="AG100" s="84">
        <v>8.6340000000000003</v>
      </c>
      <c r="AH100" s="84">
        <v>0.78890330958602728</v>
      </c>
      <c r="AI100" s="84">
        <v>0.26162861128458142</v>
      </c>
      <c r="AJ100" s="83">
        <v>0</v>
      </c>
      <c r="AK100" s="83">
        <v>0</v>
      </c>
      <c r="AL100" s="84">
        <v>0.73007789114178046</v>
      </c>
      <c r="AM100" s="84" t="s">
        <v>435</v>
      </c>
      <c r="AN100" s="84">
        <v>23669.60571</v>
      </c>
      <c r="AO100" s="84">
        <v>847.67</v>
      </c>
      <c r="AP100" s="84">
        <v>922.61</v>
      </c>
      <c r="AQ100" s="84">
        <v>2.5204199645015524</v>
      </c>
      <c r="AR100" s="84">
        <v>12.252994417780085</v>
      </c>
      <c r="AS100" s="85">
        <v>7.4</v>
      </c>
      <c r="AT100" s="85" t="s">
        <v>435</v>
      </c>
      <c r="AU100" s="83">
        <v>12</v>
      </c>
      <c r="AV100" s="85">
        <v>0.1</v>
      </c>
      <c r="AW100" s="84">
        <v>0.04</v>
      </c>
      <c r="AX100" s="84" t="s">
        <v>435</v>
      </c>
      <c r="AY100" s="83">
        <v>1</v>
      </c>
      <c r="AZ100" s="84">
        <v>0.36244894653984439</v>
      </c>
      <c r="BA100" s="84">
        <v>31.8</v>
      </c>
      <c r="BB100" s="83">
        <v>0</v>
      </c>
      <c r="BC100" s="83">
        <v>0</v>
      </c>
      <c r="BD100" s="83">
        <v>11009</v>
      </c>
      <c r="BE100" s="83">
        <v>11000</v>
      </c>
      <c r="BF100" s="83">
        <v>1466049</v>
      </c>
      <c r="BG100" s="83">
        <v>0</v>
      </c>
      <c r="BH100" s="83">
        <v>114</v>
      </c>
      <c r="BI100" s="85">
        <v>11</v>
      </c>
      <c r="BJ100" s="83">
        <v>2981937</v>
      </c>
      <c r="BK100" s="83">
        <v>1857000</v>
      </c>
      <c r="BL100" s="84">
        <v>4.31545375471</v>
      </c>
      <c r="BM100" s="85">
        <v>20</v>
      </c>
      <c r="BN100" s="85">
        <v>95.06944</v>
      </c>
      <c r="BO100" s="84">
        <v>64.498058724601293</v>
      </c>
      <c r="BP100" s="85">
        <v>27.36</v>
      </c>
      <c r="BQ100" s="84">
        <v>1.6728211639999999</v>
      </c>
      <c r="BR100" s="84">
        <v>3.1166666666666667</v>
      </c>
      <c r="BS100" s="84">
        <v>-0.64020234346389771</v>
      </c>
      <c r="BT100" s="83">
        <v>28</v>
      </c>
      <c r="BU100" s="85">
        <v>100</v>
      </c>
      <c r="BV100" s="84">
        <v>95.06944</v>
      </c>
      <c r="BW100" s="84">
        <v>78.180774890767097</v>
      </c>
      <c r="BX100" s="84">
        <v>64.498058724601293</v>
      </c>
      <c r="BY100" s="83">
        <v>11000</v>
      </c>
      <c r="BZ100" s="85">
        <v>98.476640000000003</v>
      </c>
      <c r="CA100" s="85">
        <v>92.6</v>
      </c>
      <c r="CB100" s="84">
        <v>22.71</v>
      </c>
      <c r="CC100" s="83">
        <v>79</v>
      </c>
      <c r="CD100" s="83">
        <v>68</v>
      </c>
      <c r="CE100" s="83">
        <v>68</v>
      </c>
      <c r="CF100" s="84">
        <v>1147.37475585938</v>
      </c>
      <c r="CG100" s="84">
        <v>29</v>
      </c>
      <c r="CH100" s="85">
        <v>58</v>
      </c>
      <c r="CI100" s="83">
        <v>8269.7876755192319</v>
      </c>
      <c r="CJ100" s="83">
        <v>6855709</v>
      </c>
      <c r="CK100" s="83">
        <v>5844606</v>
      </c>
      <c r="CL100" s="83">
        <v>10230</v>
      </c>
      <c r="CM100" s="83"/>
    </row>
    <row r="101" spans="1:91" x14ac:dyDescent="0.3">
      <c r="A101" s="100" t="s">
        <v>176</v>
      </c>
      <c r="B101" s="86" t="s">
        <v>175</v>
      </c>
      <c r="C101" s="83">
        <v>0</v>
      </c>
      <c r="D101" s="83">
        <v>0</v>
      </c>
      <c r="E101" s="83">
        <v>4998.884</v>
      </c>
      <c r="F101" s="83">
        <v>0</v>
      </c>
      <c r="G101" s="83">
        <v>0</v>
      </c>
      <c r="H101" s="83">
        <v>0</v>
      </c>
      <c r="I101" s="83">
        <v>0</v>
      </c>
      <c r="J101" s="83">
        <v>86029</v>
      </c>
      <c r="K101" s="84">
        <v>0.14299999999999999</v>
      </c>
      <c r="L101" s="84">
        <v>9.0909090909090898E-2</v>
      </c>
      <c r="M101" s="83">
        <v>466777.52455500001</v>
      </c>
      <c r="N101" s="83">
        <v>0</v>
      </c>
      <c r="O101" s="83">
        <v>0</v>
      </c>
      <c r="P101" s="83">
        <v>0</v>
      </c>
      <c r="Q101" s="83">
        <v>0</v>
      </c>
      <c r="R101" s="83">
        <v>0</v>
      </c>
      <c r="S101" s="83">
        <v>0</v>
      </c>
      <c r="T101" s="83">
        <v>0</v>
      </c>
      <c r="U101" s="83">
        <v>0</v>
      </c>
      <c r="V101" s="83">
        <v>0</v>
      </c>
      <c r="W101" s="83">
        <v>0</v>
      </c>
      <c r="X101" s="84">
        <v>69.437812911725956</v>
      </c>
      <c r="Y101" s="84">
        <v>2.3100415244155261</v>
      </c>
      <c r="Z101" s="84">
        <v>28.152999999999999</v>
      </c>
      <c r="AA101" s="84">
        <v>3.34493465723311</v>
      </c>
      <c r="AB101" s="84">
        <v>27.279949999999999</v>
      </c>
      <c r="AC101" s="84">
        <v>2.1171099999999998</v>
      </c>
      <c r="AD101" s="83">
        <v>882</v>
      </c>
      <c r="AE101" s="83">
        <v>40</v>
      </c>
      <c r="AF101" s="85">
        <v>59.7</v>
      </c>
      <c r="AG101" s="84">
        <v>11.901999999999999</v>
      </c>
      <c r="AH101" s="84">
        <v>0.33341915328265326</v>
      </c>
      <c r="AI101" s="84">
        <v>3.0539630386387719E-2</v>
      </c>
      <c r="AJ101" s="83">
        <v>0</v>
      </c>
      <c r="AK101" s="83">
        <v>0</v>
      </c>
      <c r="AL101" s="84">
        <v>0.51795487957486719</v>
      </c>
      <c r="AM101" s="84">
        <v>0.14579296</v>
      </c>
      <c r="AN101" s="84">
        <v>151.88274999999999</v>
      </c>
      <c r="AO101" s="84">
        <v>79.19</v>
      </c>
      <c r="AP101" s="84">
        <v>92.68</v>
      </c>
      <c r="AQ101" s="84">
        <v>4.8546844490658385</v>
      </c>
      <c r="AR101" s="84">
        <v>22.980219402018136</v>
      </c>
      <c r="AS101" s="85">
        <v>81.099999999999994</v>
      </c>
      <c r="AT101" s="85">
        <v>10.3</v>
      </c>
      <c r="AU101" s="83">
        <v>665</v>
      </c>
      <c r="AV101" s="85">
        <v>25</v>
      </c>
      <c r="AW101" s="84">
        <v>16.100000000000001</v>
      </c>
      <c r="AX101" s="84" t="s">
        <v>435</v>
      </c>
      <c r="AY101" s="83">
        <v>387573</v>
      </c>
      <c r="AZ101" s="84">
        <v>0.5460311448569698</v>
      </c>
      <c r="BA101" s="84">
        <v>54.2</v>
      </c>
      <c r="BB101" s="83">
        <v>0</v>
      </c>
      <c r="BC101" s="83">
        <v>0</v>
      </c>
      <c r="BD101" s="83">
        <v>433000</v>
      </c>
      <c r="BE101" s="83">
        <v>0</v>
      </c>
      <c r="BF101" s="83">
        <v>95</v>
      </c>
      <c r="BG101" s="83">
        <v>0</v>
      </c>
      <c r="BH101" s="83">
        <v>113</v>
      </c>
      <c r="BI101" s="85">
        <v>13.1</v>
      </c>
      <c r="BJ101" s="83" t="s">
        <v>435</v>
      </c>
      <c r="BK101" s="83">
        <v>1137000</v>
      </c>
      <c r="BL101" s="84">
        <v>1.92336171788</v>
      </c>
      <c r="BM101" s="85">
        <v>0</v>
      </c>
      <c r="BN101" s="85">
        <v>76.635199999999998</v>
      </c>
      <c r="BO101" s="84">
        <v>113.83051865281701</v>
      </c>
      <c r="BP101" s="85">
        <v>7.3191064113957802</v>
      </c>
      <c r="BQ101" s="84">
        <v>3.2254242899999999</v>
      </c>
      <c r="BR101" s="84">
        <v>1.6333333333333335</v>
      </c>
      <c r="BS101" s="84">
        <v>-0.86090570688247681</v>
      </c>
      <c r="BT101" s="83">
        <v>40</v>
      </c>
      <c r="BU101" s="85">
        <v>33.730758666992202</v>
      </c>
      <c r="BV101" s="84">
        <v>76.635199999999998</v>
      </c>
      <c r="BW101" s="84">
        <v>29</v>
      </c>
      <c r="BX101" s="84">
        <v>113.83051865281701</v>
      </c>
      <c r="BY101" s="83">
        <v>5500</v>
      </c>
      <c r="BZ101" s="85">
        <v>42.75432</v>
      </c>
      <c r="CA101" s="85">
        <v>68.649940000000001</v>
      </c>
      <c r="CB101" s="84" t="s">
        <v>435</v>
      </c>
      <c r="CC101" s="83">
        <v>93</v>
      </c>
      <c r="CD101" s="83">
        <v>82</v>
      </c>
      <c r="CE101" s="83">
        <v>93</v>
      </c>
      <c r="CF101" s="84">
        <v>242.72999572753901</v>
      </c>
      <c r="CG101" s="84">
        <v>544</v>
      </c>
      <c r="CH101" s="85">
        <v>33</v>
      </c>
      <c r="CI101" s="83">
        <v>1324.282767995003</v>
      </c>
      <c r="CJ101" s="83">
        <v>2125267</v>
      </c>
      <c r="CK101" s="83">
        <v>2132863</v>
      </c>
      <c r="CL101" s="83">
        <v>30360</v>
      </c>
      <c r="CM101" s="83"/>
    </row>
    <row r="102" spans="1:91" x14ac:dyDescent="0.3">
      <c r="A102" s="100" t="s">
        <v>178</v>
      </c>
      <c r="B102" s="86" t="s">
        <v>177</v>
      </c>
      <c r="C102" s="83">
        <v>0</v>
      </c>
      <c r="D102" s="83">
        <v>0</v>
      </c>
      <c r="E102" s="83">
        <v>39801.625999999997</v>
      </c>
      <c r="F102" s="83">
        <v>7.734</v>
      </c>
      <c r="G102" s="83">
        <v>0</v>
      </c>
      <c r="H102" s="83">
        <v>0</v>
      </c>
      <c r="I102" s="83">
        <v>0</v>
      </c>
      <c r="J102" s="83">
        <v>0</v>
      </c>
      <c r="K102" s="84">
        <v>0</v>
      </c>
      <c r="L102" s="84">
        <v>3.03030303030303E-2</v>
      </c>
      <c r="M102" s="83">
        <v>1425895.0338699999</v>
      </c>
      <c r="N102" s="83">
        <v>656101.92271399999</v>
      </c>
      <c r="O102" s="83">
        <v>3178375.1750099999</v>
      </c>
      <c r="P102" s="83">
        <v>208121.66697799999</v>
      </c>
      <c r="Q102" s="83">
        <v>4341966</v>
      </c>
      <c r="R102" s="83">
        <v>0</v>
      </c>
      <c r="S102" s="83">
        <v>1246</v>
      </c>
      <c r="T102" s="83">
        <v>4340720</v>
      </c>
      <c r="U102" s="83">
        <v>3313519</v>
      </c>
      <c r="V102" s="83">
        <v>2683379.6057699998</v>
      </c>
      <c r="W102" s="83">
        <v>4072738.2237300002</v>
      </c>
      <c r="X102" s="84">
        <v>50.030907392026577</v>
      </c>
      <c r="Y102" s="84">
        <v>3.3440364033475474</v>
      </c>
      <c r="Z102" s="84">
        <v>51.151000000000003</v>
      </c>
      <c r="AA102" s="84">
        <v>4.94573145418242</v>
      </c>
      <c r="AB102" s="84">
        <v>39.612229999999997</v>
      </c>
      <c r="AC102" s="84">
        <v>1.18848</v>
      </c>
      <c r="AD102" s="83" t="s">
        <v>435</v>
      </c>
      <c r="AE102" s="83">
        <v>20</v>
      </c>
      <c r="AF102" s="85">
        <v>70.3</v>
      </c>
      <c r="AG102" s="84">
        <v>14.788</v>
      </c>
      <c r="AH102" s="84">
        <v>0.23566630710286132</v>
      </c>
      <c r="AI102" s="84">
        <v>5.1050519787429756E-2</v>
      </c>
      <c r="AJ102" s="83">
        <v>0</v>
      </c>
      <c r="AK102" s="83">
        <v>0</v>
      </c>
      <c r="AL102" s="84">
        <v>0.46472031895440807</v>
      </c>
      <c r="AM102" s="84">
        <v>0.31968366999999998</v>
      </c>
      <c r="AN102" s="84">
        <v>36.160850000000003</v>
      </c>
      <c r="AO102" s="84">
        <v>407.03</v>
      </c>
      <c r="AP102" s="84">
        <v>348.01</v>
      </c>
      <c r="AQ102" s="84">
        <v>20.189246551114255</v>
      </c>
      <c r="AR102" s="84">
        <v>14.090831251619607</v>
      </c>
      <c r="AS102" s="85">
        <v>70.900000000000006</v>
      </c>
      <c r="AT102" s="85">
        <v>15.3</v>
      </c>
      <c r="AU102" s="83">
        <v>308</v>
      </c>
      <c r="AV102" s="85">
        <v>1.6</v>
      </c>
      <c r="AW102" s="84">
        <v>0.89</v>
      </c>
      <c r="AX102" s="84">
        <v>192.59299999999999</v>
      </c>
      <c r="AY102" s="83">
        <v>2590621</v>
      </c>
      <c r="AZ102" s="84">
        <v>0.65102151684274645</v>
      </c>
      <c r="BA102" s="84">
        <v>35.299999999999997</v>
      </c>
      <c r="BB102" s="83">
        <v>0</v>
      </c>
      <c r="BC102" s="83">
        <v>0</v>
      </c>
      <c r="BD102" s="83">
        <v>0</v>
      </c>
      <c r="BE102" s="83">
        <v>0</v>
      </c>
      <c r="BF102" s="83">
        <v>8261</v>
      </c>
      <c r="BG102" s="83">
        <v>0</v>
      </c>
      <c r="BH102" s="83">
        <v>101</v>
      </c>
      <c r="BI102" s="85">
        <v>37.200000000000003</v>
      </c>
      <c r="BJ102" s="83" t="s">
        <v>435</v>
      </c>
      <c r="BK102" s="83" t="s">
        <v>435</v>
      </c>
      <c r="BL102" s="84">
        <v>6.5751146038000003</v>
      </c>
      <c r="BM102" s="85">
        <v>60</v>
      </c>
      <c r="BN102" s="85">
        <v>48.301360000000003</v>
      </c>
      <c r="BO102" s="84">
        <v>56.568952661994601</v>
      </c>
      <c r="BP102" s="85">
        <v>20.27215956269</v>
      </c>
      <c r="BQ102" s="84">
        <v>2.8876943590000002</v>
      </c>
      <c r="BR102" s="84" t="s">
        <v>435</v>
      </c>
      <c r="BS102" s="84">
        <v>-1.3408305644989014</v>
      </c>
      <c r="BT102" s="83">
        <v>28</v>
      </c>
      <c r="BU102" s="85">
        <v>21.488868713378899</v>
      </c>
      <c r="BV102" s="84">
        <v>48.301360000000003</v>
      </c>
      <c r="BW102" s="84">
        <v>7.9844797215226704</v>
      </c>
      <c r="BX102" s="84">
        <v>56.568952661994601</v>
      </c>
      <c r="BY102" s="83">
        <v>8700</v>
      </c>
      <c r="BZ102" s="85">
        <v>16.973520000000001</v>
      </c>
      <c r="CA102" s="85">
        <v>72.948030000000003</v>
      </c>
      <c r="CB102" s="84">
        <v>0.373</v>
      </c>
      <c r="CC102" s="83">
        <v>86</v>
      </c>
      <c r="CD102" s="83" t="s">
        <v>435</v>
      </c>
      <c r="CE102" s="83">
        <v>86</v>
      </c>
      <c r="CF102" s="84">
        <v>133.14859008789099</v>
      </c>
      <c r="CG102" s="84">
        <v>661</v>
      </c>
      <c r="CH102" s="85">
        <v>46</v>
      </c>
      <c r="CI102" s="83">
        <v>674.20948471013662</v>
      </c>
      <c r="CJ102" s="83">
        <v>4937374</v>
      </c>
      <c r="CK102" s="83">
        <v>4508306</v>
      </c>
      <c r="CL102" s="83">
        <v>96320</v>
      </c>
      <c r="CM102" s="83"/>
    </row>
    <row r="103" spans="1:91" x14ac:dyDescent="0.3">
      <c r="A103" s="100" t="s">
        <v>180</v>
      </c>
      <c r="B103" s="86" t="s">
        <v>179</v>
      </c>
      <c r="C103" s="83">
        <v>1269.0015664021053</v>
      </c>
      <c r="D103" s="83">
        <v>0</v>
      </c>
      <c r="E103" s="83">
        <v>5365.0760000000009</v>
      </c>
      <c r="F103" s="83">
        <v>78.546000000000006</v>
      </c>
      <c r="G103" s="83">
        <v>0</v>
      </c>
      <c r="H103" s="83">
        <v>0</v>
      </c>
      <c r="I103" s="83">
        <v>0</v>
      </c>
      <c r="J103" s="83">
        <v>0</v>
      </c>
      <c r="K103" s="84">
        <v>0</v>
      </c>
      <c r="L103" s="84">
        <v>0.54545454545454497</v>
      </c>
      <c r="M103" s="83">
        <v>0</v>
      </c>
      <c r="N103" s="83">
        <v>0</v>
      </c>
      <c r="O103" s="83">
        <v>0</v>
      </c>
      <c r="P103" s="83">
        <v>0</v>
      </c>
      <c r="Q103" s="83">
        <v>0</v>
      </c>
      <c r="R103" s="83">
        <v>0</v>
      </c>
      <c r="S103" s="83">
        <v>0</v>
      </c>
      <c r="T103" s="83">
        <v>0</v>
      </c>
      <c r="U103" s="83">
        <v>1197100</v>
      </c>
      <c r="V103" s="83">
        <v>4612849.7864399999</v>
      </c>
      <c r="W103" s="83">
        <v>477493.573302</v>
      </c>
      <c r="X103" s="84">
        <v>3.7956323811905386</v>
      </c>
      <c r="Y103" s="84">
        <v>1.8323121459909566</v>
      </c>
      <c r="Z103" s="84">
        <v>80.102000000000004</v>
      </c>
      <c r="AA103" s="84" t="s">
        <v>435</v>
      </c>
      <c r="AB103" s="84">
        <v>0</v>
      </c>
      <c r="AC103" s="84" t="s">
        <v>435</v>
      </c>
      <c r="AD103" s="83">
        <v>2310</v>
      </c>
      <c r="AE103" s="83">
        <v>20</v>
      </c>
      <c r="AF103" s="85" t="s">
        <v>435</v>
      </c>
      <c r="AG103" s="84">
        <v>9.3390000000000004</v>
      </c>
      <c r="AH103" s="84">
        <v>0.99076066085374015</v>
      </c>
      <c r="AI103" s="84">
        <v>0.85662763152848764</v>
      </c>
      <c r="AJ103" s="83">
        <v>5</v>
      </c>
      <c r="AK103" s="83">
        <v>4</v>
      </c>
      <c r="AL103" s="84">
        <v>0.70756797420612227</v>
      </c>
      <c r="AM103" s="84">
        <v>7.4090500000000004E-3</v>
      </c>
      <c r="AN103" s="84">
        <v>2836.25954</v>
      </c>
      <c r="AO103" s="84">
        <v>337.9</v>
      </c>
      <c r="AP103" s="84">
        <v>205.78</v>
      </c>
      <c r="AQ103" s="84">
        <v>0.61026958877414017</v>
      </c>
      <c r="AR103" s="84" t="s">
        <v>435</v>
      </c>
      <c r="AS103" s="85">
        <v>12</v>
      </c>
      <c r="AT103" s="85">
        <v>5.6</v>
      </c>
      <c r="AU103" s="83">
        <v>40</v>
      </c>
      <c r="AV103" s="85" t="s">
        <v>435</v>
      </c>
      <c r="AW103" s="84" t="s">
        <v>435</v>
      </c>
      <c r="AX103" s="84" t="s">
        <v>435</v>
      </c>
      <c r="AY103" s="83">
        <v>2834</v>
      </c>
      <c r="AZ103" s="84">
        <v>0.1717677188582355</v>
      </c>
      <c r="BA103" s="84" t="s">
        <v>435</v>
      </c>
      <c r="BB103" s="83">
        <v>0</v>
      </c>
      <c r="BC103" s="83">
        <v>0</v>
      </c>
      <c r="BD103" s="83">
        <v>20030</v>
      </c>
      <c r="BE103" s="83">
        <v>355762</v>
      </c>
      <c r="BF103" s="83">
        <v>56208</v>
      </c>
      <c r="BG103" s="83">
        <v>0</v>
      </c>
      <c r="BH103" s="83">
        <v>139</v>
      </c>
      <c r="BI103" s="85">
        <v>10.4</v>
      </c>
      <c r="BJ103" s="83">
        <v>927153.88070240302</v>
      </c>
      <c r="BK103" s="83" t="s">
        <v>435</v>
      </c>
      <c r="BL103" s="84">
        <v>0.89743589743600005</v>
      </c>
      <c r="BM103" s="85">
        <v>0</v>
      </c>
      <c r="BN103" s="85" t="s">
        <v>435</v>
      </c>
      <c r="BO103" s="84">
        <v>91.479296199019998</v>
      </c>
      <c r="BP103" s="85">
        <v>98.093903892167205</v>
      </c>
      <c r="BQ103" s="84">
        <v>2.259197865</v>
      </c>
      <c r="BR103" s="84" t="s">
        <v>435</v>
      </c>
      <c r="BS103" s="84">
        <v>-1.8470370769500732</v>
      </c>
      <c r="BT103" s="83">
        <v>18</v>
      </c>
      <c r="BU103" s="85">
        <v>70.148200988769503</v>
      </c>
      <c r="BV103" s="84" t="s">
        <v>435</v>
      </c>
      <c r="BW103" s="84">
        <v>21.758920615925199</v>
      </c>
      <c r="BX103" s="84">
        <v>91.479296199019998</v>
      </c>
      <c r="BY103" s="83">
        <v>62000</v>
      </c>
      <c r="BZ103" s="85">
        <v>100</v>
      </c>
      <c r="CA103" s="85">
        <v>98.528949999999995</v>
      </c>
      <c r="CB103" s="84">
        <v>21.581000000000003</v>
      </c>
      <c r="CC103" s="83">
        <v>96</v>
      </c>
      <c r="CD103" s="83">
        <v>94</v>
      </c>
      <c r="CE103" s="83">
        <v>94</v>
      </c>
      <c r="CF103" s="84">
        <v>627.31011962890602</v>
      </c>
      <c r="CG103" s="84">
        <v>72</v>
      </c>
      <c r="CH103" s="85">
        <v>41</v>
      </c>
      <c r="CI103" s="83">
        <v>7235.0281150249821</v>
      </c>
      <c r="CJ103" s="83">
        <v>6777453</v>
      </c>
      <c r="CK103" s="83">
        <v>6278372</v>
      </c>
      <c r="CL103" s="83">
        <v>1759540</v>
      </c>
      <c r="CM103" s="83"/>
    </row>
    <row r="104" spans="1:91" x14ac:dyDescent="0.3">
      <c r="A104" s="100" t="s">
        <v>182</v>
      </c>
      <c r="B104" s="86" t="s">
        <v>181</v>
      </c>
      <c r="C104" s="83">
        <v>78.652106894526312</v>
      </c>
      <c r="D104" s="83">
        <v>0</v>
      </c>
      <c r="E104" s="83" t="s">
        <v>435</v>
      </c>
      <c r="F104" s="83">
        <v>0</v>
      </c>
      <c r="G104" s="83">
        <v>0</v>
      </c>
      <c r="H104" s="83">
        <v>0</v>
      </c>
      <c r="I104" s="83">
        <v>0</v>
      </c>
      <c r="J104" s="83">
        <v>0</v>
      </c>
      <c r="K104" s="84">
        <v>0</v>
      </c>
      <c r="L104" s="84" t="s">
        <v>435</v>
      </c>
      <c r="M104" s="83">
        <v>0</v>
      </c>
      <c r="N104" s="83" t="s">
        <v>435</v>
      </c>
      <c r="O104" s="83" t="s">
        <v>435</v>
      </c>
      <c r="P104" s="83" t="s">
        <v>435</v>
      </c>
      <c r="Q104" s="83">
        <v>0</v>
      </c>
      <c r="R104" s="83">
        <v>0</v>
      </c>
      <c r="S104" s="83">
        <v>0</v>
      </c>
      <c r="T104" s="83">
        <v>0</v>
      </c>
      <c r="U104" s="83">
        <v>0</v>
      </c>
      <c r="V104" s="83">
        <v>0</v>
      </c>
      <c r="W104" s="83">
        <v>0</v>
      </c>
      <c r="X104" s="84">
        <v>236.9375</v>
      </c>
      <c r="Y104" s="84">
        <v>0.46095776282990936</v>
      </c>
      <c r="Z104" s="84">
        <v>14.337999999999999</v>
      </c>
      <c r="AA104" s="84">
        <v>2.3202483347345302</v>
      </c>
      <c r="AB104" s="84">
        <v>0</v>
      </c>
      <c r="AC104" s="84" t="s">
        <v>435</v>
      </c>
      <c r="AD104" s="83">
        <v>18</v>
      </c>
      <c r="AE104" s="83" t="s">
        <v>435</v>
      </c>
      <c r="AF104" s="85" t="s">
        <v>435</v>
      </c>
      <c r="AG104" s="84" t="s">
        <v>435</v>
      </c>
      <c r="AH104" s="84">
        <v>5.237288274494986E-6</v>
      </c>
      <c r="AI104" s="84">
        <v>9.6212377756333475E-7</v>
      </c>
      <c r="AJ104" s="83">
        <v>0</v>
      </c>
      <c r="AK104" s="83">
        <v>0</v>
      </c>
      <c r="AL104" s="84">
        <v>0.9167243531731516</v>
      </c>
      <c r="AM104" s="84" t="s">
        <v>435</v>
      </c>
      <c r="AN104" s="84">
        <v>0</v>
      </c>
      <c r="AO104" s="84">
        <v>0</v>
      </c>
      <c r="AP104" s="84">
        <v>0</v>
      </c>
      <c r="AQ104" s="84" t="s">
        <v>435</v>
      </c>
      <c r="AR104" s="84" t="s">
        <v>435</v>
      </c>
      <c r="AS104" s="85" t="s">
        <v>435</v>
      </c>
      <c r="AT104" s="85" t="s">
        <v>435</v>
      </c>
      <c r="AU104" s="83" t="s">
        <v>435</v>
      </c>
      <c r="AV104" s="85" t="s">
        <v>435</v>
      </c>
      <c r="AW104" s="84" t="s">
        <v>435</v>
      </c>
      <c r="AX104" s="84" t="s">
        <v>435</v>
      </c>
      <c r="AY104" s="83" t="s">
        <v>435</v>
      </c>
      <c r="AZ104" s="84" t="s">
        <v>435</v>
      </c>
      <c r="BA104" s="84" t="s">
        <v>435</v>
      </c>
      <c r="BB104" s="83">
        <v>0</v>
      </c>
      <c r="BC104" s="83">
        <v>0</v>
      </c>
      <c r="BD104" s="83">
        <v>0</v>
      </c>
      <c r="BE104" s="83">
        <v>0</v>
      </c>
      <c r="BF104" s="83">
        <v>245</v>
      </c>
      <c r="BG104" s="83">
        <v>0</v>
      </c>
      <c r="BH104" s="83">
        <v>138</v>
      </c>
      <c r="BI104" s="85">
        <v>2.4</v>
      </c>
      <c r="BJ104" s="83" t="s">
        <v>435</v>
      </c>
      <c r="BK104" s="83">
        <v>69000</v>
      </c>
      <c r="BL104" s="84">
        <v>4.6554498505000002</v>
      </c>
      <c r="BM104" s="85" t="s">
        <v>435</v>
      </c>
      <c r="BN104" s="85" t="s">
        <v>435</v>
      </c>
      <c r="BO104" s="84">
        <v>124.695331047217</v>
      </c>
      <c r="BP104" s="85">
        <v>77.615256512451396</v>
      </c>
      <c r="BQ104" s="84" t="s">
        <v>435</v>
      </c>
      <c r="BR104" s="84" t="s">
        <v>435</v>
      </c>
      <c r="BS104" s="84">
        <v>1.7390366792678833</v>
      </c>
      <c r="BT104" s="83" t="s">
        <v>435</v>
      </c>
      <c r="BU104" s="85">
        <v>100</v>
      </c>
      <c r="BV104" s="84" t="s">
        <v>435</v>
      </c>
      <c r="BW104" s="84">
        <v>98.1</v>
      </c>
      <c r="BX104" s="84">
        <v>124.695331047217</v>
      </c>
      <c r="BY104" s="83">
        <v>1100</v>
      </c>
      <c r="BZ104" s="85">
        <v>99.95</v>
      </c>
      <c r="CA104" s="85">
        <v>100</v>
      </c>
      <c r="CB104" s="84" t="s">
        <v>435</v>
      </c>
      <c r="CC104" s="83" t="s">
        <v>435</v>
      </c>
      <c r="CD104" s="83" t="s">
        <v>435</v>
      </c>
      <c r="CE104" s="83" t="s">
        <v>435</v>
      </c>
      <c r="CF104" s="84" t="s">
        <v>435</v>
      </c>
      <c r="CG104" s="84" t="s">
        <v>435</v>
      </c>
      <c r="CH104" s="85" t="s">
        <v>435</v>
      </c>
      <c r="CI104" s="83">
        <v>165028.24502918668</v>
      </c>
      <c r="CJ104" s="83">
        <v>38020</v>
      </c>
      <c r="CK104" s="83">
        <v>37360</v>
      </c>
      <c r="CL104" s="83">
        <v>160</v>
      </c>
      <c r="CM104" s="83"/>
    </row>
    <row r="105" spans="1:91" x14ac:dyDescent="0.3">
      <c r="A105" s="100" t="s">
        <v>184</v>
      </c>
      <c r="B105" s="86" t="s">
        <v>183</v>
      </c>
      <c r="C105" s="83">
        <v>0</v>
      </c>
      <c r="D105" s="83">
        <v>0</v>
      </c>
      <c r="E105" s="83">
        <v>15796.458999999999</v>
      </c>
      <c r="F105" s="83">
        <v>0</v>
      </c>
      <c r="G105" s="83">
        <v>0</v>
      </c>
      <c r="H105" s="83">
        <v>0</v>
      </c>
      <c r="I105" s="83">
        <v>0</v>
      </c>
      <c r="J105" s="83">
        <v>0</v>
      </c>
      <c r="K105" s="84">
        <v>8.5999999999999993E-2</v>
      </c>
      <c r="L105" s="84">
        <v>0.15151515151515199</v>
      </c>
      <c r="M105" s="83">
        <v>0</v>
      </c>
      <c r="N105" s="83" t="s">
        <v>435</v>
      </c>
      <c r="O105" s="83" t="s">
        <v>435</v>
      </c>
      <c r="P105" s="83" t="s">
        <v>435</v>
      </c>
      <c r="Q105" s="83">
        <v>0</v>
      </c>
      <c r="R105" s="83">
        <v>0</v>
      </c>
      <c r="S105" s="83">
        <v>0</v>
      </c>
      <c r="T105" s="83">
        <v>0</v>
      </c>
      <c r="U105" s="83">
        <v>0</v>
      </c>
      <c r="V105" s="83">
        <v>0</v>
      </c>
      <c r="W105" s="83">
        <v>0</v>
      </c>
      <c r="X105" s="84">
        <v>44.531351378064308</v>
      </c>
      <c r="Y105" s="84">
        <v>-1.1426956300841471</v>
      </c>
      <c r="Z105" s="84">
        <v>67.679000000000002</v>
      </c>
      <c r="AA105" s="84">
        <v>2.3825265363966102</v>
      </c>
      <c r="AB105" s="84">
        <v>0</v>
      </c>
      <c r="AC105" s="84" t="s">
        <v>435</v>
      </c>
      <c r="AD105" s="83">
        <v>3247</v>
      </c>
      <c r="AE105" s="83">
        <v>80</v>
      </c>
      <c r="AF105" s="85" t="s">
        <v>435</v>
      </c>
      <c r="AG105" s="84">
        <v>5.3339999999999996</v>
      </c>
      <c r="AH105" s="84">
        <v>2.212044524905889E-3</v>
      </c>
      <c r="AI105" s="84">
        <v>4.6562561076280063E-4</v>
      </c>
      <c r="AJ105" s="83">
        <v>0</v>
      </c>
      <c r="AK105" s="83">
        <v>0</v>
      </c>
      <c r="AL105" s="84">
        <v>0.86930767913476303</v>
      </c>
      <c r="AM105" s="84" t="s">
        <v>435</v>
      </c>
      <c r="AN105" s="84">
        <v>0</v>
      </c>
      <c r="AO105" s="84">
        <v>0</v>
      </c>
      <c r="AP105" s="84">
        <v>0</v>
      </c>
      <c r="AQ105" s="84" t="s">
        <v>435</v>
      </c>
      <c r="AR105" s="84">
        <v>2.5959249974261662</v>
      </c>
      <c r="AS105" s="85">
        <v>4</v>
      </c>
      <c r="AT105" s="85" t="s">
        <v>435</v>
      </c>
      <c r="AU105" s="83">
        <v>50</v>
      </c>
      <c r="AV105" s="85">
        <v>0.2</v>
      </c>
      <c r="AW105" s="84">
        <v>0.23</v>
      </c>
      <c r="AX105" s="84" t="s">
        <v>435</v>
      </c>
      <c r="AY105" s="83">
        <v>57</v>
      </c>
      <c r="AZ105" s="84">
        <v>0.12419569598644076</v>
      </c>
      <c r="BA105" s="84">
        <v>37.4</v>
      </c>
      <c r="BB105" s="83">
        <v>0</v>
      </c>
      <c r="BC105" s="83">
        <v>0</v>
      </c>
      <c r="BD105" s="83">
        <v>0</v>
      </c>
      <c r="BE105" s="83">
        <v>0</v>
      </c>
      <c r="BF105" s="83">
        <v>2011</v>
      </c>
      <c r="BG105" s="83">
        <v>0</v>
      </c>
      <c r="BH105" s="83">
        <v>138</v>
      </c>
      <c r="BI105" s="85">
        <v>2.4</v>
      </c>
      <c r="BJ105" s="83">
        <v>26031</v>
      </c>
      <c r="BK105" s="83">
        <v>2523000</v>
      </c>
      <c r="BL105" s="84">
        <v>0.66745144202499995</v>
      </c>
      <c r="BM105" s="85">
        <v>60</v>
      </c>
      <c r="BN105" s="85">
        <v>99.815600000000003</v>
      </c>
      <c r="BO105" s="84">
        <v>163.87034567252499</v>
      </c>
      <c r="BP105" s="85">
        <v>97.827626129937201</v>
      </c>
      <c r="BQ105" s="84">
        <v>2.8075489999999999</v>
      </c>
      <c r="BR105" s="84" t="s">
        <v>435</v>
      </c>
      <c r="BS105" s="84">
        <v>1.0723978281021118</v>
      </c>
      <c r="BT105" s="83">
        <v>60</v>
      </c>
      <c r="BU105" s="85">
        <v>100</v>
      </c>
      <c r="BV105" s="84">
        <v>99.815600000000003</v>
      </c>
      <c r="BW105" s="84">
        <v>79.722582768051794</v>
      </c>
      <c r="BX105" s="84">
        <v>163.87034567252499</v>
      </c>
      <c r="BY105" s="83">
        <v>88000</v>
      </c>
      <c r="BZ105" s="85">
        <v>93.353640000000013</v>
      </c>
      <c r="CA105" s="85">
        <v>97.542069999999995</v>
      </c>
      <c r="CB105" s="84">
        <v>43.37</v>
      </c>
      <c r="CC105" s="83">
        <v>94</v>
      </c>
      <c r="CD105" s="83">
        <v>92</v>
      </c>
      <c r="CE105" s="83">
        <v>82</v>
      </c>
      <c r="CF105" s="84">
        <v>1978.26940917969</v>
      </c>
      <c r="CG105" s="84">
        <v>8</v>
      </c>
      <c r="CH105" s="85">
        <v>82</v>
      </c>
      <c r="CI105" s="83">
        <v>19089.707505656381</v>
      </c>
      <c r="CJ105" s="83">
        <v>2759631</v>
      </c>
      <c r="CK105" s="83">
        <v>2879467</v>
      </c>
      <c r="CL105" s="83">
        <v>62674</v>
      </c>
      <c r="CM105" s="83"/>
    </row>
    <row r="106" spans="1:91" x14ac:dyDescent="0.3">
      <c r="A106" s="100" t="s">
        <v>186</v>
      </c>
      <c r="B106" s="86" t="s">
        <v>185</v>
      </c>
      <c r="C106" s="83">
        <v>13.771288407410527</v>
      </c>
      <c r="D106" s="83">
        <v>0</v>
      </c>
      <c r="E106" s="83">
        <v>1078.5420000000001</v>
      </c>
      <c r="F106" s="83">
        <v>0</v>
      </c>
      <c r="G106" s="83">
        <v>0</v>
      </c>
      <c r="H106" s="83">
        <v>0</v>
      </c>
      <c r="I106" s="83">
        <v>0</v>
      </c>
      <c r="J106" s="83">
        <v>0</v>
      </c>
      <c r="K106" s="84">
        <v>0</v>
      </c>
      <c r="L106" s="84">
        <v>0</v>
      </c>
      <c r="M106" s="83">
        <v>0</v>
      </c>
      <c r="N106" s="83" t="s">
        <v>435</v>
      </c>
      <c r="O106" s="83" t="s">
        <v>435</v>
      </c>
      <c r="P106" s="83" t="s">
        <v>435</v>
      </c>
      <c r="Q106" s="83">
        <v>0</v>
      </c>
      <c r="R106" s="83">
        <v>0</v>
      </c>
      <c r="S106" s="83">
        <v>0</v>
      </c>
      <c r="T106" s="83">
        <v>0</v>
      </c>
      <c r="U106" s="83">
        <v>0</v>
      </c>
      <c r="V106" s="83">
        <v>0</v>
      </c>
      <c r="W106" s="83">
        <v>0</v>
      </c>
      <c r="X106" s="84">
        <v>250.09382716049382</v>
      </c>
      <c r="Y106" s="84">
        <v>2.1718383166231892</v>
      </c>
      <c r="Z106" s="84">
        <v>90.980999999999995</v>
      </c>
      <c r="AA106" s="84">
        <v>2.4130606765276998</v>
      </c>
      <c r="AB106" s="84">
        <v>0</v>
      </c>
      <c r="AC106" s="84" t="s">
        <v>435</v>
      </c>
      <c r="AD106" s="83" t="s">
        <v>435</v>
      </c>
      <c r="AE106" s="83">
        <v>80</v>
      </c>
      <c r="AF106" s="85" t="s">
        <v>435</v>
      </c>
      <c r="AG106" s="84">
        <v>5.3739999999999997</v>
      </c>
      <c r="AH106" s="84">
        <v>3.3877053159286956E-4</v>
      </c>
      <c r="AI106" s="84">
        <v>7.9979673177455526E-5</v>
      </c>
      <c r="AJ106" s="83">
        <v>0</v>
      </c>
      <c r="AK106" s="83">
        <v>0</v>
      </c>
      <c r="AL106" s="84">
        <v>0.90871993663848893</v>
      </c>
      <c r="AM106" s="84" t="s">
        <v>435</v>
      </c>
      <c r="AN106" s="84">
        <v>-11.93181</v>
      </c>
      <c r="AO106" s="84">
        <v>0</v>
      </c>
      <c r="AP106" s="84">
        <v>0</v>
      </c>
      <c r="AQ106" s="84" t="s">
        <v>435</v>
      </c>
      <c r="AR106" s="84">
        <v>2.9105596764940977</v>
      </c>
      <c r="AS106" s="85">
        <v>2.4</v>
      </c>
      <c r="AT106" s="85" t="s">
        <v>435</v>
      </c>
      <c r="AU106" s="83">
        <v>6.3000001907348597</v>
      </c>
      <c r="AV106" s="85" t="s">
        <v>435</v>
      </c>
      <c r="AW106" s="84">
        <v>0.2</v>
      </c>
      <c r="AX106" s="84" t="s">
        <v>435</v>
      </c>
      <c r="AY106" s="83">
        <v>2</v>
      </c>
      <c r="AZ106" s="84">
        <v>7.8352409215030061E-2</v>
      </c>
      <c r="BA106" s="84">
        <v>33.799999999999997</v>
      </c>
      <c r="BB106" s="83">
        <v>0</v>
      </c>
      <c r="BC106" s="83">
        <v>0</v>
      </c>
      <c r="BD106" s="83">
        <v>1519</v>
      </c>
      <c r="BE106" s="83">
        <v>0</v>
      </c>
      <c r="BF106" s="83">
        <v>3531</v>
      </c>
      <c r="BG106" s="83">
        <v>0</v>
      </c>
      <c r="BH106" s="83">
        <v>134</v>
      </c>
      <c r="BI106" s="85">
        <v>2.4</v>
      </c>
      <c r="BJ106" s="83">
        <v>2099102</v>
      </c>
      <c r="BK106" s="83">
        <v>1046000</v>
      </c>
      <c r="BL106" s="84">
        <v>67.191853281700006</v>
      </c>
      <c r="BM106" s="85">
        <v>60</v>
      </c>
      <c r="BN106" s="85" t="s">
        <v>435</v>
      </c>
      <c r="BO106" s="84">
        <v>132.16493309832899</v>
      </c>
      <c r="BP106" s="85">
        <v>9.8000000000000007</v>
      </c>
      <c r="BQ106" s="84">
        <v>5.6082525250000002</v>
      </c>
      <c r="BR106" s="84" t="s">
        <v>435</v>
      </c>
      <c r="BS106" s="84">
        <v>1.7782213687896729</v>
      </c>
      <c r="BT106" s="83">
        <v>80</v>
      </c>
      <c r="BU106" s="85">
        <v>100</v>
      </c>
      <c r="BV106" s="84" t="s">
        <v>435</v>
      </c>
      <c r="BW106" s="84">
        <v>97.061298705829003</v>
      </c>
      <c r="BX106" s="84">
        <v>132.16493309832899</v>
      </c>
      <c r="BY106" s="83">
        <v>14000</v>
      </c>
      <c r="BZ106" s="85">
        <v>97.600539999999995</v>
      </c>
      <c r="CA106" s="85">
        <v>99.889610000000005</v>
      </c>
      <c r="CB106" s="84">
        <v>30.266000000000002</v>
      </c>
      <c r="CC106" s="83">
        <v>99</v>
      </c>
      <c r="CD106" s="83">
        <v>86</v>
      </c>
      <c r="CE106" s="83">
        <v>95</v>
      </c>
      <c r="CF106" s="84">
        <v>6374.20361328125</v>
      </c>
      <c r="CG106" s="84">
        <v>5</v>
      </c>
      <c r="CH106" s="85">
        <v>76</v>
      </c>
      <c r="CI106" s="83">
        <v>114340.49874177281</v>
      </c>
      <c r="CJ106" s="83">
        <v>615730</v>
      </c>
      <c r="CK106" s="83">
        <v>565210</v>
      </c>
      <c r="CL106" s="83">
        <v>2590</v>
      </c>
      <c r="CM106" s="83"/>
    </row>
    <row r="107" spans="1:91" x14ac:dyDescent="0.3">
      <c r="A107" s="100" t="s">
        <v>189</v>
      </c>
      <c r="B107" s="86" t="s">
        <v>188</v>
      </c>
      <c r="C107" s="83">
        <v>0</v>
      </c>
      <c r="D107" s="83">
        <v>0</v>
      </c>
      <c r="E107" s="83">
        <v>203660.71100000001</v>
      </c>
      <c r="F107" s="83">
        <v>304.726</v>
      </c>
      <c r="G107" s="83">
        <v>375796.05800000002</v>
      </c>
      <c r="H107" s="83">
        <v>76403.056500000006</v>
      </c>
      <c r="I107" s="83">
        <v>48237.280000000006</v>
      </c>
      <c r="J107" s="83">
        <v>141008</v>
      </c>
      <c r="K107" s="84">
        <v>0.22900000000000001</v>
      </c>
      <c r="L107" s="84">
        <v>3.03030303030303E-2</v>
      </c>
      <c r="M107" s="83">
        <v>13550823.793400001</v>
      </c>
      <c r="N107" s="83">
        <v>25574.8510933</v>
      </c>
      <c r="O107" s="83">
        <v>0</v>
      </c>
      <c r="P107" s="83">
        <v>562212.48319699999</v>
      </c>
      <c r="Q107" s="83">
        <v>0</v>
      </c>
      <c r="R107" s="83">
        <v>23489163</v>
      </c>
      <c r="S107" s="83">
        <v>0</v>
      </c>
      <c r="T107" s="83">
        <v>22490824</v>
      </c>
      <c r="U107" s="83">
        <v>5852122</v>
      </c>
      <c r="V107" s="83">
        <v>16726535.344900001</v>
      </c>
      <c r="W107" s="83">
        <v>14084973.392200001</v>
      </c>
      <c r="X107" s="84">
        <v>45.139855620488142</v>
      </c>
      <c r="Y107" s="84">
        <v>4.4848040405649678</v>
      </c>
      <c r="Z107" s="84">
        <v>37.191000000000003</v>
      </c>
      <c r="AA107" s="84">
        <v>4.9492635062293804</v>
      </c>
      <c r="AB107" s="84">
        <v>44.575740000000003</v>
      </c>
      <c r="AC107" s="84">
        <v>50.540349999999997</v>
      </c>
      <c r="AD107" s="83">
        <v>2324</v>
      </c>
      <c r="AE107" s="83">
        <v>40</v>
      </c>
      <c r="AF107" s="85">
        <v>67.7</v>
      </c>
      <c r="AG107" s="84">
        <v>14.916</v>
      </c>
      <c r="AH107" s="84">
        <v>6.2068743363476078E-2</v>
      </c>
      <c r="AI107" s="84">
        <v>1.6727317987224245E-2</v>
      </c>
      <c r="AJ107" s="83">
        <v>0</v>
      </c>
      <c r="AK107" s="83">
        <v>0</v>
      </c>
      <c r="AL107" s="84">
        <v>0.52069735893059188</v>
      </c>
      <c r="AM107" s="84">
        <v>0.45255113000000002</v>
      </c>
      <c r="AN107" s="84">
        <v>826.34648000000004</v>
      </c>
      <c r="AO107" s="84">
        <v>249.93</v>
      </c>
      <c r="AP107" s="84">
        <v>296.08</v>
      </c>
      <c r="AQ107" s="84">
        <v>5.1324180047781871</v>
      </c>
      <c r="AR107" s="84">
        <v>3.0714569432986596</v>
      </c>
      <c r="AS107" s="85">
        <v>53.6</v>
      </c>
      <c r="AT107" s="85" t="s">
        <v>435</v>
      </c>
      <c r="AU107" s="83">
        <v>238</v>
      </c>
      <c r="AV107" s="85">
        <v>0.2</v>
      </c>
      <c r="AW107" s="84">
        <v>0.41</v>
      </c>
      <c r="AX107" s="84">
        <v>90.896000000000001</v>
      </c>
      <c r="AY107" s="83">
        <v>20215764</v>
      </c>
      <c r="AZ107" s="84" t="s">
        <v>435</v>
      </c>
      <c r="BA107" s="84">
        <v>42.6</v>
      </c>
      <c r="BB107" s="83">
        <v>436637</v>
      </c>
      <c r="BC107" s="83">
        <v>1475429</v>
      </c>
      <c r="BD107" s="83">
        <v>21393</v>
      </c>
      <c r="BE107" s="83">
        <v>2000</v>
      </c>
      <c r="BF107" s="83">
        <v>150</v>
      </c>
      <c r="BG107" s="83">
        <v>0</v>
      </c>
      <c r="BH107" s="83">
        <v>89</v>
      </c>
      <c r="BI107" s="85">
        <v>44.4</v>
      </c>
      <c r="BJ107" s="83">
        <v>541290</v>
      </c>
      <c r="BK107" s="83">
        <v>255000</v>
      </c>
      <c r="BL107" s="84">
        <v>5.0014694531900004</v>
      </c>
      <c r="BM107" s="85">
        <v>20</v>
      </c>
      <c r="BN107" s="85">
        <v>74.804320000000004</v>
      </c>
      <c r="BO107" s="84">
        <v>40.570341233843301</v>
      </c>
      <c r="BP107" s="85">
        <v>11.47</v>
      </c>
      <c r="BQ107" s="84">
        <v>2.3914937969999999</v>
      </c>
      <c r="BR107" s="84">
        <v>3.1333333333333333</v>
      </c>
      <c r="BS107" s="84">
        <v>-1.1531212329864502</v>
      </c>
      <c r="BT107" s="83">
        <v>24</v>
      </c>
      <c r="BU107" s="85">
        <v>24.075391769409201</v>
      </c>
      <c r="BV107" s="84">
        <v>74.804320000000004</v>
      </c>
      <c r="BW107" s="84">
        <v>9.8000000000000007</v>
      </c>
      <c r="BX107" s="84">
        <v>40.570341233843301</v>
      </c>
      <c r="BY107" s="83">
        <v>46000</v>
      </c>
      <c r="BZ107" s="85">
        <v>10.50676</v>
      </c>
      <c r="CA107" s="85">
        <v>54.403979999999997</v>
      </c>
      <c r="CB107" s="84">
        <v>1.8120000000000001</v>
      </c>
      <c r="CC107" s="83">
        <v>74</v>
      </c>
      <c r="CD107" s="83" t="s">
        <v>435</v>
      </c>
      <c r="CE107" s="83">
        <v>74</v>
      </c>
      <c r="CF107" s="84">
        <v>90.429092407226605</v>
      </c>
      <c r="CG107" s="84">
        <v>335</v>
      </c>
      <c r="CH107" s="85">
        <v>26</v>
      </c>
      <c r="CI107" s="83">
        <v>460.75278083275469</v>
      </c>
      <c r="CJ107" s="83">
        <v>26969306</v>
      </c>
      <c r="CK107" s="83">
        <v>24235393</v>
      </c>
      <c r="CL107" s="83">
        <v>581540</v>
      </c>
      <c r="CM107" s="83"/>
    </row>
    <row r="108" spans="1:91" x14ac:dyDescent="0.3">
      <c r="A108" s="100" t="s">
        <v>191</v>
      </c>
      <c r="B108" s="86" t="s">
        <v>190</v>
      </c>
      <c r="C108" s="83">
        <v>32338.512172421051</v>
      </c>
      <c r="D108" s="83">
        <v>0</v>
      </c>
      <c r="E108" s="83">
        <v>66267.319999999992</v>
      </c>
      <c r="F108" s="83">
        <v>0</v>
      </c>
      <c r="G108" s="83">
        <v>6499.9684999999999</v>
      </c>
      <c r="H108" s="83">
        <v>0</v>
      </c>
      <c r="I108" s="83">
        <v>0</v>
      </c>
      <c r="J108" s="83">
        <v>807962</v>
      </c>
      <c r="K108" s="84">
        <v>0.22900000000000001</v>
      </c>
      <c r="L108" s="84">
        <v>9.0909090909090898E-2</v>
      </c>
      <c r="M108" s="83">
        <v>3480538.6688899999</v>
      </c>
      <c r="N108" s="83">
        <v>26584.2460718</v>
      </c>
      <c r="O108" s="83">
        <v>0</v>
      </c>
      <c r="P108" s="83">
        <v>153455.68497100001</v>
      </c>
      <c r="Q108" s="83">
        <v>17223556</v>
      </c>
      <c r="R108" s="83">
        <v>0</v>
      </c>
      <c r="S108" s="83">
        <v>0</v>
      </c>
      <c r="T108" s="83">
        <v>17220072</v>
      </c>
      <c r="U108" s="83">
        <v>2722814</v>
      </c>
      <c r="V108" s="83">
        <v>14903104.0426</v>
      </c>
      <c r="W108" s="83">
        <v>7943804.0537099997</v>
      </c>
      <c r="X108" s="84">
        <v>192.44076156130674</v>
      </c>
      <c r="Y108" s="84">
        <v>3.9673060907709146</v>
      </c>
      <c r="Z108" s="84">
        <v>16.937000000000001</v>
      </c>
      <c r="AA108" s="84">
        <v>4.5089180901256203</v>
      </c>
      <c r="AB108" s="84">
        <v>5.7135100000000003</v>
      </c>
      <c r="AC108" s="84">
        <v>8.7039600000000004</v>
      </c>
      <c r="AD108" s="83">
        <v>1233</v>
      </c>
      <c r="AE108" s="83">
        <v>40</v>
      </c>
      <c r="AF108" s="85">
        <v>67</v>
      </c>
      <c r="AG108" s="84">
        <v>15.444000000000001</v>
      </c>
      <c r="AH108" s="84">
        <v>0.11267247379283858</v>
      </c>
      <c r="AI108" s="84">
        <v>2.1000646868085403E-2</v>
      </c>
      <c r="AJ108" s="83">
        <v>0</v>
      </c>
      <c r="AK108" s="83">
        <v>0</v>
      </c>
      <c r="AL108" s="84">
        <v>0.48540018634676652</v>
      </c>
      <c r="AM108" s="84">
        <v>0.24314295</v>
      </c>
      <c r="AN108" s="84">
        <v>916.85601999999994</v>
      </c>
      <c r="AO108" s="84">
        <v>789.13</v>
      </c>
      <c r="AP108" s="84">
        <v>756.06</v>
      </c>
      <c r="AQ108" s="84">
        <v>18.038823733622177</v>
      </c>
      <c r="AR108" s="84">
        <v>2.5703005735038276</v>
      </c>
      <c r="AS108" s="85">
        <v>49.7</v>
      </c>
      <c r="AT108" s="85">
        <v>11.7</v>
      </c>
      <c r="AU108" s="83">
        <v>131</v>
      </c>
      <c r="AV108" s="85">
        <v>9.1999999999999993</v>
      </c>
      <c r="AW108" s="84">
        <v>4.4000000000000004</v>
      </c>
      <c r="AX108" s="84">
        <v>231.09899999999999</v>
      </c>
      <c r="AY108" s="83">
        <v>11771796</v>
      </c>
      <c r="AZ108" s="84">
        <v>0.61495508839939506</v>
      </c>
      <c r="BA108" s="84">
        <v>44.7</v>
      </c>
      <c r="BB108" s="83">
        <v>56371</v>
      </c>
      <c r="BC108" s="83">
        <v>9613</v>
      </c>
      <c r="BD108" s="83">
        <v>991755</v>
      </c>
      <c r="BE108" s="83">
        <v>0</v>
      </c>
      <c r="BF108" s="83">
        <v>55963</v>
      </c>
      <c r="BG108" s="83">
        <v>0</v>
      </c>
      <c r="BH108" s="83">
        <v>115</v>
      </c>
      <c r="BI108" s="85">
        <v>17.5</v>
      </c>
      <c r="BJ108" s="83">
        <v>10545</v>
      </c>
      <c r="BK108" s="83">
        <v>837000</v>
      </c>
      <c r="BL108" s="84">
        <v>2.9744967735699999</v>
      </c>
      <c r="BM108" s="85">
        <v>20</v>
      </c>
      <c r="BN108" s="85">
        <v>62.143540000000002</v>
      </c>
      <c r="BO108" s="84">
        <v>39.005794837817298</v>
      </c>
      <c r="BP108" s="85">
        <v>80.140479010396106</v>
      </c>
      <c r="BQ108" s="84">
        <v>1.91825819</v>
      </c>
      <c r="BR108" s="84">
        <v>3.416666666666667</v>
      </c>
      <c r="BS108" s="84">
        <v>-0.72867053747177124</v>
      </c>
      <c r="BT108" s="83">
        <v>31</v>
      </c>
      <c r="BU108" s="85">
        <v>12.699999809265099</v>
      </c>
      <c r="BV108" s="84">
        <v>62.143540000000002</v>
      </c>
      <c r="BW108" s="84">
        <v>13.782164391987701</v>
      </c>
      <c r="BX108" s="84">
        <v>39.005794837817298</v>
      </c>
      <c r="BY108" s="83">
        <v>18000</v>
      </c>
      <c r="BZ108" s="85">
        <v>26.226150000000001</v>
      </c>
      <c r="CA108" s="85">
        <v>68.831879999999998</v>
      </c>
      <c r="CB108" s="84">
        <v>0.15699999999999997</v>
      </c>
      <c r="CC108" s="83">
        <v>88</v>
      </c>
      <c r="CD108" s="83">
        <v>67</v>
      </c>
      <c r="CE108" s="83">
        <v>88</v>
      </c>
      <c r="CF108" s="84">
        <v>115.156898498535</v>
      </c>
      <c r="CG108" s="84">
        <v>349</v>
      </c>
      <c r="CH108" s="85">
        <v>42</v>
      </c>
      <c r="CI108" s="83">
        <v>389.39803317883627</v>
      </c>
      <c r="CJ108" s="83">
        <v>18628749</v>
      </c>
      <c r="CK108" s="83">
        <v>17264168</v>
      </c>
      <c r="CL108" s="83">
        <v>94280</v>
      </c>
      <c r="CM108" s="83"/>
    </row>
    <row r="109" spans="1:91" x14ac:dyDescent="0.3">
      <c r="A109" s="100" t="s">
        <v>193</v>
      </c>
      <c r="B109" s="86" t="s">
        <v>192</v>
      </c>
      <c r="C109" s="83">
        <v>3526.5005140421054</v>
      </c>
      <c r="D109" s="83">
        <v>0</v>
      </c>
      <c r="E109" s="83">
        <v>182281.5655</v>
      </c>
      <c r="F109" s="83">
        <v>164.54599999999999</v>
      </c>
      <c r="G109" s="83">
        <v>3383.3510000000001</v>
      </c>
      <c r="H109" s="83">
        <v>0</v>
      </c>
      <c r="I109" s="83">
        <v>21822.666000000001</v>
      </c>
      <c r="J109" s="83">
        <v>63000</v>
      </c>
      <c r="K109" s="84">
        <v>5.7000000000000002E-2</v>
      </c>
      <c r="L109" s="84">
        <v>6.0606060606060601E-2</v>
      </c>
      <c r="M109" s="83">
        <v>38.941587448100002</v>
      </c>
      <c r="N109" s="83" t="s">
        <v>435</v>
      </c>
      <c r="O109" s="83" t="s">
        <v>435</v>
      </c>
      <c r="P109" s="83" t="s">
        <v>435</v>
      </c>
      <c r="Q109" s="83">
        <v>24542547</v>
      </c>
      <c r="R109" s="83">
        <v>4980763</v>
      </c>
      <c r="S109" s="83">
        <v>22183676</v>
      </c>
      <c r="T109" s="83">
        <v>7307119</v>
      </c>
      <c r="U109" s="83">
        <v>26386915</v>
      </c>
      <c r="V109" s="83">
        <v>27588602.5966</v>
      </c>
      <c r="W109" s="83">
        <v>29179213.2005</v>
      </c>
      <c r="X109" s="84">
        <v>95.962821488357932</v>
      </c>
      <c r="Y109" s="84">
        <v>2.1301630675188279</v>
      </c>
      <c r="Z109" s="84">
        <v>76.036000000000001</v>
      </c>
      <c r="AA109" s="84" t="s">
        <v>435</v>
      </c>
      <c r="AB109" s="84">
        <v>0.28301999999999999</v>
      </c>
      <c r="AC109" s="84" t="s">
        <v>435</v>
      </c>
      <c r="AD109" s="83">
        <v>3030</v>
      </c>
      <c r="AE109" s="83">
        <v>80</v>
      </c>
      <c r="AF109" s="85" t="s">
        <v>435</v>
      </c>
      <c r="AG109" s="84">
        <v>8.2010000000000005</v>
      </c>
      <c r="AH109" s="84">
        <v>0.35615925125897324</v>
      </c>
      <c r="AI109" s="84">
        <v>3.9595592066014963E-2</v>
      </c>
      <c r="AJ109" s="83">
        <v>0</v>
      </c>
      <c r="AK109" s="83">
        <v>0</v>
      </c>
      <c r="AL109" s="84">
        <v>0.8041858477966396</v>
      </c>
      <c r="AM109" s="84" t="s">
        <v>435</v>
      </c>
      <c r="AN109" s="84">
        <v>26.413019999999999</v>
      </c>
      <c r="AO109" s="84">
        <v>-47.56</v>
      </c>
      <c r="AP109" s="84">
        <v>-52.74</v>
      </c>
      <c r="AQ109" s="84">
        <v>-1.1012221885355188E-2</v>
      </c>
      <c r="AR109" s="84">
        <v>0.47008028422616749</v>
      </c>
      <c r="AS109" s="85">
        <v>7.8</v>
      </c>
      <c r="AT109" s="85">
        <v>13.7</v>
      </c>
      <c r="AU109" s="83">
        <v>93</v>
      </c>
      <c r="AV109" s="85">
        <v>0.4</v>
      </c>
      <c r="AW109" s="84">
        <v>0.43</v>
      </c>
      <c r="AX109" s="84">
        <v>6.7000000000000004E-2</v>
      </c>
      <c r="AY109" s="83">
        <v>83042</v>
      </c>
      <c r="AZ109" s="84">
        <v>0.27437398190136941</v>
      </c>
      <c r="BA109" s="84">
        <v>41</v>
      </c>
      <c r="BB109" s="83">
        <v>22407</v>
      </c>
      <c r="BC109" s="83">
        <v>16900</v>
      </c>
      <c r="BD109" s="83">
        <v>17412</v>
      </c>
      <c r="BE109" s="83">
        <v>0</v>
      </c>
      <c r="BF109" s="83">
        <v>163111</v>
      </c>
      <c r="BG109" s="83">
        <v>0</v>
      </c>
      <c r="BH109" s="83">
        <v>125</v>
      </c>
      <c r="BI109" s="85">
        <v>2.5</v>
      </c>
      <c r="BJ109" s="83">
        <v>60481772</v>
      </c>
      <c r="BK109" s="83">
        <v>25948000</v>
      </c>
      <c r="BL109" s="84">
        <v>57.428571428600002</v>
      </c>
      <c r="BM109" s="85">
        <v>100</v>
      </c>
      <c r="BN109" s="85">
        <v>93.734700000000004</v>
      </c>
      <c r="BO109" s="84">
        <v>134.52599469177201</v>
      </c>
      <c r="BP109" s="85">
        <v>59.092589965410902</v>
      </c>
      <c r="BQ109" s="84">
        <v>4.2701153759999997</v>
      </c>
      <c r="BR109" s="84">
        <v>3.95</v>
      </c>
      <c r="BS109" s="84">
        <v>1.0753481388092041</v>
      </c>
      <c r="BT109" s="83">
        <v>53</v>
      </c>
      <c r="BU109" s="85">
        <v>100</v>
      </c>
      <c r="BV109" s="84">
        <v>93.734700000000004</v>
      </c>
      <c r="BW109" s="84">
        <v>81.201048618117397</v>
      </c>
      <c r="BX109" s="84">
        <v>134.52599469177201</v>
      </c>
      <c r="BY109" s="83">
        <v>69000</v>
      </c>
      <c r="BZ109" s="85">
        <v>99.572029999999998</v>
      </c>
      <c r="CA109" s="85">
        <v>96.695939999999993</v>
      </c>
      <c r="CB109" s="84">
        <v>15.132000000000001</v>
      </c>
      <c r="CC109" s="83">
        <v>99</v>
      </c>
      <c r="CD109" s="83">
        <v>99</v>
      </c>
      <c r="CE109" s="83" t="s">
        <v>435</v>
      </c>
      <c r="CF109" s="84">
        <v>1052.54760742188</v>
      </c>
      <c r="CG109" s="84">
        <v>29</v>
      </c>
      <c r="CH109" s="85">
        <v>95</v>
      </c>
      <c r="CI109" s="83">
        <v>11238.957372530129</v>
      </c>
      <c r="CJ109" s="83">
        <v>31949789</v>
      </c>
      <c r="CK109" s="83">
        <v>30334501</v>
      </c>
      <c r="CL109" s="83">
        <v>328550</v>
      </c>
      <c r="CM109" s="83"/>
    </row>
    <row r="110" spans="1:91" x14ac:dyDescent="0.3">
      <c r="A110" s="100" t="s">
        <v>195</v>
      </c>
      <c r="B110" s="86" t="s">
        <v>194</v>
      </c>
      <c r="C110" s="83">
        <v>0</v>
      </c>
      <c r="D110" s="83">
        <v>0</v>
      </c>
      <c r="E110" s="83" t="s">
        <v>435</v>
      </c>
      <c r="F110" s="83">
        <v>190.51400000000001</v>
      </c>
      <c r="G110" s="83">
        <v>0</v>
      </c>
      <c r="H110" s="83">
        <v>0</v>
      </c>
      <c r="I110" s="83">
        <v>0</v>
      </c>
      <c r="J110" s="83">
        <v>0</v>
      </c>
      <c r="K110" s="84">
        <v>0</v>
      </c>
      <c r="L110" s="84" t="s">
        <v>435</v>
      </c>
      <c r="M110" s="83" t="s">
        <v>435</v>
      </c>
      <c r="N110" s="83" t="s">
        <v>435</v>
      </c>
      <c r="O110" s="83" t="s">
        <v>435</v>
      </c>
      <c r="P110" s="83" t="s">
        <v>435</v>
      </c>
      <c r="Q110" s="83">
        <v>0</v>
      </c>
      <c r="R110" s="83">
        <v>0</v>
      </c>
      <c r="S110" s="83">
        <v>0</v>
      </c>
      <c r="T110" s="83">
        <v>0</v>
      </c>
      <c r="U110" s="83">
        <v>0</v>
      </c>
      <c r="V110" s="83">
        <v>15679.7721205</v>
      </c>
      <c r="W110" s="83">
        <v>0</v>
      </c>
      <c r="X110" s="84">
        <v>1718.9866666666667</v>
      </c>
      <c r="Y110" s="84">
        <v>4.8940452146567095</v>
      </c>
      <c r="Z110" s="84">
        <v>39.808</v>
      </c>
      <c r="AA110" s="84">
        <v>5.3347189477602699</v>
      </c>
      <c r="AB110" s="84">
        <v>0</v>
      </c>
      <c r="AC110" s="84">
        <v>95.802859999999995</v>
      </c>
      <c r="AD110" s="83" t="s">
        <v>435</v>
      </c>
      <c r="AE110" s="83">
        <v>80</v>
      </c>
      <c r="AF110" s="85">
        <v>32.1</v>
      </c>
      <c r="AG110" s="84">
        <v>6.88</v>
      </c>
      <c r="AH110" s="84">
        <v>1.4966490779131864E-2</v>
      </c>
      <c r="AI110" s="84">
        <v>1.1921755473765701E-2</v>
      </c>
      <c r="AJ110" s="83">
        <v>0</v>
      </c>
      <c r="AK110" s="83">
        <v>0</v>
      </c>
      <c r="AL110" s="84">
        <v>0.71870707811433809</v>
      </c>
      <c r="AM110" s="84">
        <v>2.65409E-3</v>
      </c>
      <c r="AN110" s="84">
        <v>3.2105199999999998</v>
      </c>
      <c r="AO110" s="84">
        <v>7.72</v>
      </c>
      <c r="AP110" s="84">
        <v>4.54</v>
      </c>
      <c r="AQ110" s="84">
        <v>2.4256568636952016</v>
      </c>
      <c r="AR110" s="84">
        <v>7.9171698432228044E-2</v>
      </c>
      <c r="AS110" s="85">
        <v>8.6</v>
      </c>
      <c r="AT110" s="85" t="s">
        <v>435</v>
      </c>
      <c r="AU110" s="83">
        <v>39</v>
      </c>
      <c r="AV110" s="85">
        <v>0.1</v>
      </c>
      <c r="AW110" s="84" t="s">
        <v>435</v>
      </c>
      <c r="AX110" s="84" t="s">
        <v>435</v>
      </c>
      <c r="AY110" s="83">
        <v>1004</v>
      </c>
      <c r="AZ110" s="84">
        <v>0.36658249793434283</v>
      </c>
      <c r="BA110" s="84">
        <v>38.4</v>
      </c>
      <c r="BB110" s="83">
        <v>0</v>
      </c>
      <c r="BC110" s="83">
        <v>0</v>
      </c>
      <c r="BD110" s="83">
        <v>0</v>
      </c>
      <c r="BE110" s="162">
        <v>0</v>
      </c>
      <c r="BF110" s="162">
        <v>0</v>
      </c>
      <c r="BG110" s="162">
        <v>0</v>
      </c>
      <c r="BH110" s="83">
        <v>117</v>
      </c>
      <c r="BI110" s="85">
        <v>10.3</v>
      </c>
      <c r="BJ110" s="83">
        <v>1147247</v>
      </c>
      <c r="BK110" s="83">
        <v>1390000</v>
      </c>
      <c r="BL110" s="84">
        <v>303.51408547699998</v>
      </c>
      <c r="BM110" s="85">
        <v>40</v>
      </c>
      <c r="BN110" s="85">
        <v>97.734949999999998</v>
      </c>
      <c r="BO110" s="84">
        <v>166.36429214110601</v>
      </c>
      <c r="BP110" s="85">
        <v>11.112186489058899</v>
      </c>
      <c r="BQ110" s="84" t="s">
        <v>435</v>
      </c>
      <c r="BR110" s="84">
        <v>2.6833333333333331</v>
      </c>
      <c r="BS110" s="84">
        <v>-0.48849406838417053</v>
      </c>
      <c r="BT110" s="83">
        <v>29</v>
      </c>
      <c r="BU110" s="85">
        <v>99.800003051757798</v>
      </c>
      <c r="BV110" s="84">
        <v>97.734949999999998</v>
      </c>
      <c r="BW110" s="84">
        <v>63.185665884848497</v>
      </c>
      <c r="BX110" s="84">
        <v>166.36429214110601</v>
      </c>
      <c r="BY110" s="83">
        <v>680</v>
      </c>
      <c r="BZ110" s="85">
        <v>99.373000000000005</v>
      </c>
      <c r="CA110" s="85">
        <v>99.256200000000007</v>
      </c>
      <c r="CB110" s="84">
        <v>10.379000000000001</v>
      </c>
      <c r="CC110" s="83">
        <v>99</v>
      </c>
      <c r="CD110" s="83">
        <v>99</v>
      </c>
      <c r="CE110" s="83" t="s">
        <v>435</v>
      </c>
      <c r="CF110" s="84">
        <v>1628.54284667969</v>
      </c>
      <c r="CG110" s="84">
        <v>53</v>
      </c>
      <c r="CH110" s="85">
        <v>44</v>
      </c>
      <c r="CI110" s="83">
        <v>10223.636489027762</v>
      </c>
      <c r="CJ110" s="83">
        <v>530957</v>
      </c>
      <c r="CK110" s="83">
        <v>363657</v>
      </c>
      <c r="CL110" s="83">
        <v>300</v>
      </c>
      <c r="CM110" s="83"/>
    </row>
    <row r="111" spans="1:91" x14ac:dyDescent="0.3">
      <c r="A111" s="100" t="s">
        <v>197</v>
      </c>
      <c r="B111" s="86" t="s">
        <v>196</v>
      </c>
      <c r="C111" s="83">
        <v>0</v>
      </c>
      <c r="D111" s="83">
        <v>0</v>
      </c>
      <c r="E111" s="83">
        <v>147225.41500000001</v>
      </c>
      <c r="F111" s="83">
        <v>0</v>
      </c>
      <c r="G111" s="83">
        <v>0</v>
      </c>
      <c r="H111" s="83">
        <v>0</v>
      </c>
      <c r="I111" s="83">
        <v>0</v>
      </c>
      <c r="J111" s="83">
        <v>155057</v>
      </c>
      <c r="K111" s="84">
        <v>0.17100000000000001</v>
      </c>
      <c r="L111" s="84">
        <v>9.0909090909090898E-2</v>
      </c>
      <c r="M111" s="83">
        <v>9409477.2763500009</v>
      </c>
      <c r="N111" s="83">
        <v>0</v>
      </c>
      <c r="O111" s="83">
        <v>1611608.4161</v>
      </c>
      <c r="P111" s="83">
        <v>0</v>
      </c>
      <c r="Q111" s="83">
        <v>17440033</v>
      </c>
      <c r="R111" s="83">
        <v>0</v>
      </c>
      <c r="S111" s="83">
        <v>806318</v>
      </c>
      <c r="T111" s="83">
        <v>16633715</v>
      </c>
      <c r="U111" s="83">
        <v>3392164</v>
      </c>
      <c r="V111" s="83">
        <v>17448165.2777</v>
      </c>
      <c r="W111" s="83">
        <v>15553429.7936</v>
      </c>
      <c r="X111" s="84">
        <v>15.635015858186021</v>
      </c>
      <c r="Y111" s="84">
        <v>4.8762369404243771</v>
      </c>
      <c r="Z111" s="84">
        <v>42.356000000000002</v>
      </c>
      <c r="AA111" s="84">
        <v>5.6685934691248399</v>
      </c>
      <c r="AB111" s="84">
        <v>7.1953899999999997</v>
      </c>
      <c r="AC111" s="84">
        <v>52.232080000000003</v>
      </c>
      <c r="AD111" s="83">
        <v>1525</v>
      </c>
      <c r="AE111" s="83">
        <v>80</v>
      </c>
      <c r="AF111" s="85">
        <v>47</v>
      </c>
      <c r="AG111" s="84">
        <v>17.968</v>
      </c>
      <c r="AH111" s="84">
        <v>0.93399017258923367</v>
      </c>
      <c r="AI111" s="84">
        <v>0.83155905052070833</v>
      </c>
      <c r="AJ111" s="83">
        <v>0</v>
      </c>
      <c r="AK111" s="83">
        <v>4</v>
      </c>
      <c r="AL111" s="84">
        <v>0.42720624372684268</v>
      </c>
      <c r="AM111" s="84">
        <v>0.45676412999999999</v>
      </c>
      <c r="AN111" s="84">
        <v>5488.4099699999997</v>
      </c>
      <c r="AO111" s="84">
        <v>718.42</v>
      </c>
      <c r="AP111" s="84">
        <v>792.22</v>
      </c>
      <c r="AQ111" s="84">
        <v>8.9312843708708574</v>
      </c>
      <c r="AR111" s="84">
        <v>5.9549523189430698</v>
      </c>
      <c r="AS111" s="85">
        <v>97.8</v>
      </c>
      <c r="AT111" s="85">
        <v>25</v>
      </c>
      <c r="AU111" s="83">
        <v>55</v>
      </c>
      <c r="AV111" s="85">
        <v>1</v>
      </c>
      <c r="AW111" s="84">
        <v>0.92</v>
      </c>
      <c r="AX111" s="84">
        <v>386.161</v>
      </c>
      <c r="AY111" s="83">
        <v>6841620</v>
      </c>
      <c r="AZ111" s="84">
        <v>0.67610385107586835</v>
      </c>
      <c r="BA111" s="84">
        <v>33</v>
      </c>
      <c r="BB111" s="83">
        <v>0</v>
      </c>
      <c r="BC111" s="83">
        <v>13150</v>
      </c>
      <c r="BD111" s="83">
        <v>6981</v>
      </c>
      <c r="BE111" s="83">
        <v>218536</v>
      </c>
      <c r="BF111" s="83">
        <v>27457</v>
      </c>
      <c r="BG111" s="83">
        <v>6677</v>
      </c>
      <c r="BH111" s="83">
        <v>141</v>
      </c>
      <c r="BI111" s="85">
        <v>6.3</v>
      </c>
      <c r="BJ111" s="83" t="s">
        <v>435</v>
      </c>
      <c r="BK111" s="83">
        <v>193300</v>
      </c>
      <c r="BL111" s="84">
        <v>5.47112462006E-2</v>
      </c>
      <c r="BM111" s="85">
        <v>20</v>
      </c>
      <c r="BN111" s="85">
        <v>35.473770000000002</v>
      </c>
      <c r="BO111" s="84">
        <v>115.084672725278</v>
      </c>
      <c r="BP111" s="85">
        <v>80.071377839862507</v>
      </c>
      <c r="BQ111" s="84">
        <v>3.158230305</v>
      </c>
      <c r="BR111" s="84">
        <v>3.05</v>
      </c>
      <c r="BS111" s="84">
        <v>-1.0046379566192627</v>
      </c>
      <c r="BT111" s="83">
        <v>29</v>
      </c>
      <c r="BU111" s="85">
        <v>43.089839935302699</v>
      </c>
      <c r="BV111" s="84">
        <v>35.473770000000002</v>
      </c>
      <c r="BW111" s="84">
        <v>13</v>
      </c>
      <c r="BX111" s="84">
        <v>115.084672725278</v>
      </c>
      <c r="BY111" s="83">
        <v>110000</v>
      </c>
      <c r="BZ111" s="85">
        <v>39.335419999999999</v>
      </c>
      <c r="CA111" s="85">
        <v>78.260829999999999</v>
      </c>
      <c r="CB111" s="84">
        <v>1.393</v>
      </c>
      <c r="CC111" s="83">
        <v>66</v>
      </c>
      <c r="CD111" s="83" t="s">
        <v>435</v>
      </c>
      <c r="CE111" s="83">
        <v>57</v>
      </c>
      <c r="CF111" s="84">
        <v>81.182533264160199</v>
      </c>
      <c r="CG111" s="84">
        <v>562</v>
      </c>
      <c r="CH111" s="85">
        <v>49</v>
      </c>
      <c r="CI111" s="83">
        <v>901.40310068922429</v>
      </c>
      <c r="CJ111" s="83">
        <v>19658023</v>
      </c>
      <c r="CK111" s="83">
        <v>17610108</v>
      </c>
      <c r="CL111" s="83">
        <v>1220190</v>
      </c>
      <c r="CM111" s="83"/>
    </row>
    <row r="112" spans="1:91" x14ac:dyDescent="0.3">
      <c r="A112" s="100" t="s">
        <v>199</v>
      </c>
      <c r="B112" s="86" t="s">
        <v>198</v>
      </c>
      <c r="C112" s="83">
        <v>0</v>
      </c>
      <c r="D112" s="83">
        <v>0</v>
      </c>
      <c r="E112" s="83" t="s">
        <v>435</v>
      </c>
      <c r="F112" s="83">
        <v>17.268000000000001</v>
      </c>
      <c r="G112" s="83">
        <v>0</v>
      </c>
      <c r="H112" s="83">
        <v>0</v>
      </c>
      <c r="I112" s="83">
        <v>0</v>
      </c>
      <c r="J112" s="83">
        <v>0</v>
      </c>
      <c r="K112" s="84">
        <v>0</v>
      </c>
      <c r="L112" s="84">
        <v>0.15151515151515199</v>
      </c>
      <c r="M112" s="83">
        <v>0</v>
      </c>
      <c r="N112" s="83" t="s">
        <v>435</v>
      </c>
      <c r="O112" s="83" t="s">
        <v>435</v>
      </c>
      <c r="P112" s="83" t="s">
        <v>435</v>
      </c>
      <c r="Q112" s="83">
        <v>0</v>
      </c>
      <c r="R112" s="83">
        <v>0</v>
      </c>
      <c r="S112" s="83">
        <v>0</v>
      </c>
      <c r="T112" s="83">
        <v>0</v>
      </c>
      <c r="U112" s="83">
        <v>0</v>
      </c>
      <c r="V112" s="83">
        <v>330863.43926200003</v>
      </c>
      <c r="W112" s="83">
        <v>8985.6696376799991</v>
      </c>
      <c r="X112" s="84">
        <v>1511.03125</v>
      </c>
      <c r="Y112" s="84">
        <v>3.3344904568217961</v>
      </c>
      <c r="Z112" s="84">
        <v>94.611999999999995</v>
      </c>
      <c r="AA112" s="84">
        <v>2.8527452466611898</v>
      </c>
      <c r="AB112" s="84">
        <v>0</v>
      </c>
      <c r="AC112" s="84" t="s">
        <v>435</v>
      </c>
      <c r="AD112" s="83">
        <v>170</v>
      </c>
      <c r="AE112" s="83">
        <v>80</v>
      </c>
      <c r="AF112" s="85" t="s">
        <v>435</v>
      </c>
      <c r="AG112" s="84">
        <v>4.9180000000000001</v>
      </c>
      <c r="AH112" s="84">
        <v>3.6020403412528521E-4</v>
      </c>
      <c r="AI112" s="84">
        <v>2.8156887025025289E-5</v>
      </c>
      <c r="AJ112" s="83">
        <v>0</v>
      </c>
      <c r="AK112" s="83">
        <v>0</v>
      </c>
      <c r="AL112" s="84">
        <v>0.88526568312244713</v>
      </c>
      <c r="AM112" s="84" t="s">
        <v>435</v>
      </c>
      <c r="AN112" s="84">
        <v>0</v>
      </c>
      <c r="AO112" s="84">
        <v>0</v>
      </c>
      <c r="AP112" s="84">
        <v>0</v>
      </c>
      <c r="AQ112" s="84" t="s">
        <v>435</v>
      </c>
      <c r="AR112" s="84">
        <v>1.8998533812140279</v>
      </c>
      <c r="AS112" s="85">
        <v>7</v>
      </c>
      <c r="AT112" s="85" t="s">
        <v>435</v>
      </c>
      <c r="AU112" s="83">
        <v>11</v>
      </c>
      <c r="AV112" s="85">
        <v>0.1</v>
      </c>
      <c r="AW112" s="84" t="s">
        <v>435</v>
      </c>
      <c r="AX112" s="84" t="s">
        <v>435</v>
      </c>
      <c r="AY112" s="83">
        <v>9</v>
      </c>
      <c r="AZ112" s="84">
        <v>0.19499821964839725</v>
      </c>
      <c r="BA112" s="84">
        <v>29.4</v>
      </c>
      <c r="BB112" s="83">
        <v>0</v>
      </c>
      <c r="BC112" s="83">
        <v>0</v>
      </c>
      <c r="BD112" s="83">
        <v>0</v>
      </c>
      <c r="BE112" s="83">
        <v>0</v>
      </c>
      <c r="BF112" s="83">
        <v>10450</v>
      </c>
      <c r="BG112" s="83">
        <v>0</v>
      </c>
      <c r="BH112" s="83">
        <v>135</v>
      </c>
      <c r="BI112" s="85">
        <v>2.4</v>
      </c>
      <c r="BJ112" s="83">
        <v>2576898</v>
      </c>
      <c r="BK112" s="83">
        <v>2274000</v>
      </c>
      <c r="BL112" s="84">
        <v>863.66666666699996</v>
      </c>
      <c r="BM112" s="85">
        <v>40</v>
      </c>
      <c r="BN112" s="85">
        <v>94.503190000000004</v>
      </c>
      <c r="BO112" s="84">
        <v>140.20393946016799</v>
      </c>
      <c r="BP112" s="85">
        <v>29.787779362608099</v>
      </c>
      <c r="BQ112" s="84">
        <v>2.9093582630000001</v>
      </c>
      <c r="BR112" s="84" t="s">
        <v>435</v>
      </c>
      <c r="BS112" s="84">
        <v>0.96879595518112183</v>
      </c>
      <c r="BT112" s="83">
        <v>54</v>
      </c>
      <c r="BU112" s="85">
        <v>100</v>
      </c>
      <c r="BV112" s="84">
        <v>94.503190000000004</v>
      </c>
      <c r="BW112" s="84">
        <v>81.658045487445307</v>
      </c>
      <c r="BX112" s="84">
        <v>140.20393946016799</v>
      </c>
      <c r="BY112" s="83">
        <v>2700</v>
      </c>
      <c r="BZ112" s="85">
        <v>99.95599</v>
      </c>
      <c r="CA112" s="85">
        <v>100</v>
      </c>
      <c r="CB112" s="84">
        <v>38.26</v>
      </c>
      <c r="CC112" s="83">
        <v>98</v>
      </c>
      <c r="CD112" s="83">
        <v>83</v>
      </c>
      <c r="CE112" s="83" t="s">
        <v>435</v>
      </c>
      <c r="CF112" s="84">
        <v>3511.13647460938</v>
      </c>
      <c r="CG112" s="84">
        <v>6</v>
      </c>
      <c r="CH112" s="85">
        <v>60</v>
      </c>
      <c r="CI112" s="83">
        <v>30074.741185095925</v>
      </c>
      <c r="CJ112" s="83">
        <v>440377</v>
      </c>
      <c r="CK112" s="83">
        <v>418670</v>
      </c>
      <c r="CL112" s="83">
        <v>320</v>
      </c>
      <c r="CM112" s="83"/>
    </row>
    <row r="113" spans="1:91" x14ac:dyDescent="0.3">
      <c r="A113" s="100" t="s">
        <v>201</v>
      </c>
      <c r="B113" s="86" t="s">
        <v>200</v>
      </c>
      <c r="C113" s="83">
        <v>0</v>
      </c>
      <c r="D113" s="83">
        <v>0</v>
      </c>
      <c r="E113" s="83" t="s">
        <v>435</v>
      </c>
      <c r="F113" s="83">
        <v>15.584</v>
      </c>
      <c r="G113" s="83">
        <v>60.7605</v>
      </c>
      <c r="H113" s="83">
        <v>0.28250000000000003</v>
      </c>
      <c r="I113" s="83">
        <v>0</v>
      </c>
      <c r="J113" s="83">
        <v>782</v>
      </c>
      <c r="K113" s="84">
        <v>5.7000000000000002E-2</v>
      </c>
      <c r="L113" s="84" t="s">
        <v>435</v>
      </c>
      <c r="M113" s="83" t="s">
        <v>435</v>
      </c>
      <c r="N113" s="83" t="s">
        <v>435</v>
      </c>
      <c r="O113" s="83" t="s">
        <v>435</v>
      </c>
      <c r="P113" s="83" t="s">
        <v>435</v>
      </c>
      <c r="Q113" s="83">
        <v>0</v>
      </c>
      <c r="R113" s="83">
        <v>0</v>
      </c>
      <c r="S113" s="83">
        <v>0</v>
      </c>
      <c r="T113" s="83">
        <v>0</v>
      </c>
      <c r="U113" s="83">
        <v>0</v>
      </c>
      <c r="V113" s="83">
        <v>1079.9451518999999</v>
      </c>
      <c r="W113" s="83">
        <v>1707.1887778</v>
      </c>
      <c r="X113" s="84">
        <v>324.51666666666665</v>
      </c>
      <c r="Y113" s="84">
        <v>1.1264199200796536</v>
      </c>
      <c r="Z113" s="84">
        <v>77.031000000000006</v>
      </c>
      <c r="AA113" s="84" t="s">
        <v>435</v>
      </c>
      <c r="AB113" s="84">
        <v>10.05522</v>
      </c>
      <c r="AC113" s="84">
        <v>82.502170000000007</v>
      </c>
      <c r="AD113" s="83" t="s">
        <v>435</v>
      </c>
      <c r="AE113" s="83">
        <v>40</v>
      </c>
      <c r="AF113" s="85" t="s">
        <v>435</v>
      </c>
      <c r="AG113" s="84" t="s">
        <v>435</v>
      </c>
      <c r="AH113" s="84">
        <v>8.0206718402012423E-5</v>
      </c>
      <c r="AI113" s="84">
        <v>9.214346210005027E-5</v>
      </c>
      <c r="AJ113" s="83">
        <v>0</v>
      </c>
      <c r="AK113" s="83">
        <v>0</v>
      </c>
      <c r="AL113" s="84">
        <v>0.69758928395422426</v>
      </c>
      <c r="AM113" s="84" t="s">
        <v>435</v>
      </c>
      <c r="AN113" s="84">
        <v>7.2605700000000004</v>
      </c>
      <c r="AO113" s="84">
        <v>72.05</v>
      </c>
      <c r="AP113" s="84">
        <v>49.33</v>
      </c>
      <c r="AQ113" s="84">
        <v>19.058396543569668</v>
      </c>
      <c r="AR113" s="84">
        <v>14.212914523811676</v>
      </c>
      <c r="AS113" s="85">
        <v>33.1</v>
      </c>
      <c r="AT113" s="85" t="s">
        <v>435</v>
      </c>
      <c r="AU113" s="83">
        <v>480</v>
      </c>
      <c r="AV113" s="85" t="s">
        <v>435</v>
      </c>
      <c r="AW113" s="84" t="s">
        <v>435</v>
      </c>
      <c r="AX113" s="84" t="s">
        <v>435</v>
      </c>
      <c r="AY113" s="83">
        <v>19594</v>
      </c>
      <c r="AZ113" s="84" t="s">
        <v>435</v>
      </c>
      <c r="BA113" s="84" t="s">
        <v>435</v>
      </c>
      <c r="BB113" s="83">
        <v>0</v>
      </c>
      <c r="BC113" s="83">
        <v>0</v>
      </c>
      <c r="BD113" s="83">
        <v>0</v>
      </c>
      <c r="BE113" s="162">
        <v>0</v>
      </c>
      <c r="BF113" s="162">
        <v>0</v>
      </c>
      <c r="BG113" s="162">
        <v>0</v>
      </c>
      <c r="BH113" s="83">
        <v>31</v>
      </c>
      <c r="BI113" s="85">
        <v>2.7</v>
      </c>
      <c r="BJ113" s="83">
        <v>24313</v>
      </c>
      <c r="BK113" s="83">
        <v>6000</v>
      </c>
      <c r="BL113" s="84">
        <v>341.45606536899999</v>
      </c>
      <c r="BM113" s="85">
        <v>40</v>
      </c>
      <c r="BN113" s="85">
        <v>98.265079999999998</v>
      </c>
      <c r="BO113" s="84">
        <v>27.558648248303399</v>
      </c>
      <c r="BP113" s="85">
        <v>18</v>
      </c>
      <c r="BQ113" s="84" t="s">
        <v>435</v>
      </c>
      <c r="BR113" s="84">
        <v>2.083333333333333</v>
      </c>
      <c r="BS113" s="84">
        <v>-1.5543911457061768</v>
      </c>
      <c r="BT113" s="83" t="s">
        <v>435</v>
      </c>
      <c r="BU113" s="85">
        <v>94.7550048828125</v>
      </c>
      <c r="BV113" s="84">
        <v>98.265079999999998</v>
      </c>
      <c r="BW113" s="84">
        <v>38.701162619828999</v>
      </c>
      <c r="BX113" s="84">
        <v>27.558648248303399</v>
      </c>
      <c r="BY113" s="83">
        <v>260</v>
      </c>
      <c r="BZ113" s="85">
        <v>83.494060000000005</v>
      </c>
      <c r="CA113" s="85">
        <v>88.486440000000002</v>
      </c>
      <c r="CB113" s="84">
        <v>4.5540000000000003</v>
      </c>
      <c r="CC113" s="83">
        <v>80</v>
      </c>
      <c r="CD113" s="83">
        <v>62</v>
      </c>
      <c r="CE113" s="83">
        <v>72</v>
      </c>
      <c r="CF113" s="84">
        <v>934.44488525390602</v>
      </c>
      <c r="CG113" s="84" t="s">
        <v>435</v>
      </c>
      <c r="CH113" s="85">
        <v>49</v>
      </c>
      <c r="CI113" s="83">
        <v>3621.1740948076622</v>
      </c>
      <c r="CJ113" s="83">
        <v>58791</v>
      </c>
      <c r="CK113" s="83">
        <v>52993</v>
      </c>
      <c r="CL113" s="83">
        <v>180</v>
      </c>
      <c r="CM113" s="83"/>
    </row>
    <row r="114" spans="1:91" x14ac:dyDescent="0.3">
      <c r="A114" s="100" t="s">
        <v>203</v>
      </c>
      <c r="B114" s="86" t="s">
        <v>202</v>
      </c>
      <c r="C114" s="83">
        <v>106.97885920652631</v>
      </c>
      <c r="D114" s="83">
        <v>0</v>
      </c>
      <c r="E114" s="83">
        <v>49521.154000000002</v>
      </c>
      <c r="F114" s="83">
        <v>2.516</v>
      </c>
      <c r="G114" s="83">
        <v>0</v>
      </c>
      <c r="H114" s="83">
        <v>0</v>
      </c>
      <c r="I114" s="83">
        <v>0</v>
      </c>
      <c r="J114" s="83">
        <v>207808</v>
      </c>
      <c r="K114" s="84">
        <v>0.2</v>
      </c>
      <c r="L114" s="84">
        <v>0.33333333333333298</v>
      </c>
      <c r="M114" s="83">
        <v>2065730.1188000001</v>
      </c>
      <c r="N114" s="83">
        <v>0</v>
      </c>
      <c r="O114" s="83">
        <v>0</v>
      </c>
      <c r="P114" s="83">
        <v>0</v>
      </c>
      <c r="Q114" s="83">
        <v>3706266</v>
      </c>
      <c r="R114" s="83">
        <v>0</v>
      </c>
      <c r="S114" s="83">
        <v>700919</v>
      </c>
      <c r="T114" s="83">
        <v>3005347</v>
      </c>
      <c r="U114" s="83">
        <v>932238</v>
      </c>
      <c r="V114" s="83">
        <v>3786941.5406200001</v>
      </c>
      <c r="W114" s="83">
        <v>2142635.4332900001</v>
      </c>
      <c r="X114" s="84">
        <v>4.2721635781507716</v>
      </c>
      <c r="Y114" s="84">
        <v>4.3729954580806076</v>
      </c>
      <c r="Z114" s="84">
        <v>53.671999999999997</v>
      </c>
      <c r="AA114" s="84" t="s">
        <v>435</v>
      </c>
      <c r="AB114" s="84">
        <v>31.9315</v>
      </c>
      <c r="AC114" s="84">
        <v>15.95012</v>
      </c>
      <c r="AD114" s="83" t="s">
        <v>435</v>
      </c>
      <c r="AE114" s="83">
        <v>20</v>
      </c>
      <c r="AF114" s="85">
        <v>79.5</v>
      </c>
      <c r="AG114" s="84">
        <v>15.003</v>
      </c>
      <c r="AH114" s="84">
        <v>0.46380797053577794</v>
      </c>
      <c r="AI114" s="84">
        <v>0.10195245501886999</v>
      </c>
      <c r="AJ114" s="83">
        <v>0</v>
      </c>
      <c r="AK114" s="83">
        <v>0</v>
      </c>
      <c r="AL114" s="84">
        <v>0.52705713963141887</v>
      </c>
      <c r="AM114" s="84">
        <v>0.26064398999999999</v>
      </c>
      <c r="AN114" s="84">
        <v>1549.2579800000001</v>
      </c>
      <c r="AO114" s="84">
        <v>64.239999999999995</v>
      </c>
      <c r="AP114" s="84">
        <v>88.65</v>
      </c>
      <c r="AQ114" s="84">
        <v>8.6056590279015595</v>
      </c>
      <c r="AR114" s="84">
        <v>1.1536572522886881</v>
      </c>
      <c r="AS114" s="85">
        <v>75.7</v>
      </c>
      <c r="AT114" s="85">
        <v>24.9</v>
      </c>
      <c r="AU114" s="83">
        <v>97</v>
      </c>
      <c r="AV114" s="85">
        <v>0.5</v>
      </c>
      <c r="AW114" s="84">
        <v>0.09</v>
      </c>
      <c r="AX114" s="84">
        <v>53.905000000000001</v>
      </c>
      <c r="AY114" s="83">
        <v>855084</v>
      </c>
      <c r="AZ114" s="84">
        <v>0.6199362936186219</v>
      </c>
      <c r="BA114" s="84">
        <v>32.6</v>
      </c>
      <c r="BB114" s="83">
        <v>3895814</v>
      </c>
      <c r="BC114" s="83">
        <v>350600</v>
      </c>
      <c r="BD114" s="83">
        <v>33600</v>
      </c>
      <c r="BE114" s="83">
        <v>0</v>
      </c>
      <c r="BF114" s="83">
        <v>86373</v>
      </c>
      <c r="BG114" s="83">
        <v>0</v>
      </c>
      <c r="BH114" s="83">
        <v>124</v>
      </c>
      <c r="BI114" s="85">
        <v>10.4</v>
      </c>
      <c r="BJ114" s="83">
        <v>454435.69724270102</v>
      </c>
      <c r="BK114" s="83" t="s">
        <v>435</v>
      </c>
      <c r="BL114" s="84">
        <v>0.35636057287299999</v>
      </c>
      <c r="BM114" s="85">
        <v>20</v>
      </c>
      <c r="BN114" s="85">
        <v>53.497590000000002</v>
      </c>
      <c r="BO114" s="84">
        <v>103.70605042158</v>
      </c>
      <c r="BP114" s="85">
        <v>52.191325935652301</v>
      </c>
      <c r="BQ114" s="84">
        <v>3.3170738219999998</v>
      </c>
      <c r="BR114" s="84">
        <v>3.0666666666666669</v>
      </c>
      <c r="BS114" s="84">
        <v>-0.72663247585296631</v>
      </c>
      <c r="BT114" s="83">
        <v>28</v>
      </c>
      <c r="BU114" s="85">
        <v>42.912319183349602</v>
      </c>
      <c r="BV114" s="84">
        <v>53.497590000000002</v>
      </c>
      <c r="BW114" s="84">
        <v>20.80096366143</v>
      </c>
      <c r="BX114" s="84">
        <v>103.70605042158</v>
      </c>
      <c r="BY114" s="83">
        <v>15000</v>
      </c>
      <c r="BZ114" s="85">
        <v>48.435490000000001</v>
      </c>
      <c r="CA114" s="85">
        <v>70.696190000000001</v>
      </c>
      <c r="CB114" s="84">
        <v>1.79</v>
      </c>
      <c r="CC114" s="83">
        <v>81</v>
      </c>
      <c r="CD114" s="83" t="s">
        <v>435</v>
      </c>
      <c r="CE114" s="83">
        <v>77</v>
      </c>
      <c r="CF114" s="84">
        <v>163.91744995117199</v>
      </c>
      <c r="CG114" s="84">
        <v>766</v>
      </c>
      <c r="CH114" s="85">
        <v>26</v>
      </c>
      <c r="CI114" s="83">
        <v>1218.5964099520702</v>
      </c>
      <c r="CJ114" s="83">
        <v>4525698</v>
      </c>
      <c r="CK114" s="83">
        <v>4096872</v>
      </c>
      <c r="CL114" s="83">
        <v>1030700</v>
      </c>
      <c r="CM114" s="83"/>
    </row>
    <row r="115" spans="1:91" x14ac:dyDescent="0.3">
      <c r="A115" s="100" t="s">
        <v>205</v>
      </c>
      <c r="B115" s="86" t="s">
        <v>204</v>
      </c>
      <c r="C115" s="83">
        <v>0</v>
      </c>
      <c r="D115" s="83">
        <v>0</v>
      </c>
      <c r="E115" s="83" t="s">
        <v>435</v>
      </c>
      <c r="F115" s="83">
        <v>14.061999999999999</v>
      </c>
      <c r="G115" s="83">
        <v>24178.772999999997</v>
      </c>
      <c r="H115" s="83">
        <v>17813.929999999997</v>
      </c>
      <c r="I115" s="83">
        <v>909.6</v>
      </c>
      <c r="J115" s="83">
        <v>0</v>
      </c>
      <c r="K115" s="84">
        <v>2.9000000000000001E-2</v>
      </c>
      <c r="L115" s="84">
        <v>6.0606060606060601E-2</v>
      </c>
      <c r="M115" s="83">
        <v>0</v>
      </c>
      <c r="N115" s="83" t="s">
        <v>435</v>
      </c>
      <c r="O115" s="83" t="s">
        <v>435</v>
      </c>
      <c r="P115" s="83" t="s">
        <v>435</v>
      </c>
      <c r="Q115" s="83">
        <v>0</v>
      </c>
      <c r="R115" s="83">
        <v>0</v>
      </c>
      <c r="S115" s="83">
        <v>0</v>
      </c>
      <c r="T115" s="83">
        <v>0</v>
      </c>
      <c r="U115" s="83">
        <v>975378</v>
      </c>
      <c r="V115" s="83">
        <v>1207955.4629599999</v>
      </c>
      <c r="W115" s="83">
        <v>1103519.0821400001</v>
      </c>
      <c r="X115" s="84">
        <v>623.30197044334977</v>
      </c>
      <c r="Y115" s="84">
        <v>-6.3139385190947875E-2</v>
      </c>
      <c r="Z115" s="84">
        <v>40.792999999999999</v>
      </c>
      <c r="AA115" s="84">
        <v>3.47529761733847</v>
      </c>
      <c r="AB115" s="84">
        <v>0.13067999999999999</v>
      </c>
      <c r="AC115" s="84" t="s">
        <v>435</v>
      </c>
      <c r="AD115" s="83">
        <v>178</v>
      </c>
      <c r="AE115" s="83">
        <v>80</v>
      </c>
      <c r="AF115" s="85" t="s">
        <v>435</v>
      </c>
      <c r="AG115" s="84">
        <v>5.1020000000000003</v>
      </c>
      <c r="AH115" s="84">
        <v>1.5221466082368695E-2</v>
      </c>
      <c r="AI115" s="84">
        <v>1.9596018712853274E-3</v>
      </c>
      <c r="AJ115" s="83">
        <v>0</v>
      </c>
      <c r="AK115" s="83">
        <v>0</v>
      </c>
      <c r="AL115" s="84">
        <v>0.79640621244776233</v>
      </c>
      <c r="AM115" s="84" t="s">
        <v>435</v>
      </c>
      <c r="AN115" s="84">
        <v>100</v>
      </c>
      <c r="AO115" s="84">
        <v>7.76</v>
      </c>
      <c r="AP115" s="84">
        <v>48.16</v>
      </c>
      <c r="AQ115" s="84">
        <v>0.42715308131191049</v>
      </c>
      <c r="AR115" s="84">
        <v>1.7207689983808789</v>
      </c>
      <c r="AS115" s="85">
        <v>15.5</v>
      </c>
      <c r="AT115" s="85" t="s">
        <v>435</v>
      </c>
      <c r="AU115" s="83">
        <v>12</v>
      </c>
      <c r="AV115" s="85">
        <v>0.9</v>
      </c>
      <c r="AW115" s="84" t="s">
        <v>435</v>
      </c>
      <c r="AX115" s="84" t="s">
        <v>435</v>
      </c>
      <c r="AY115" s="83">
        <v>0</v>
      </c>
      <c r="AZ115" s="84">
        <v>0.36946207278888643</v>
      </c>
      <c r="BA115" s="84">
        <v>35.799999999999997</v>
      </c>
      <c r="BB115" s="83">
        <v>0</v>
      </c>
      <c r="BC115" s="83">
        <v>30000</v>
      </c>
      <c r="BD115" s="83">
        <v>0</v>
      </c>
      <c r="BE115" s="83">
        <v>0</v>
      </c>
      <c r="BF115" s="83">
        <v>15</v>
      </c>
      <c r="BG115" s="83">
        <v>0</v>
      </c>
      <c r="BH115" s="83">
        <v>124</v>
      </c>
      <c r="BI115" s="85">
        <v>6.5</v>
      </c>
      <c r="BJ115" s="83">
        <v>1745291</v>
      </c>
      <c r="BK115" s="83">
        <v>1342000</v>
      </c>
      <c r="BL115" s="84">
        <v>56.854429692099998</v>
      </c>
      <c r="BM115" s="85">
        <v>80</v>
      </c>
      <c r="BN115" s="85">
        <v>91.325389999999999</v>
      </c>
      <c r="BO115" s="84">
        <v>151.35911488851301</v>
      </c>
      <c r="BP115" s="85">
        <v>63.852249094293903</v>
      </c>
      <c r="BQ115" s="84">
        <v>3.0552954670000001</v>
      </c>
      <c r="BR115" s="84">
        <v>3.7</v>
      </c>
      <c r="BS115" s="84">
        <v>0.87608486413955688</v>
      </c>
      <c r="BT115" s="83">
        <v>52</v>
      </c>
      <c r="BU115" s="85">
        <v>98.031433105468807</v>
      </c>
      <c r="BV115" s="84">
        <v>91.325389999999999</v>
      </c>
      <c r="BW115" s="84">
        <v>58.596169704299001</v>
      </c>
      <c r="BX115" s="84">
        <v>151.35911488851301</v>
      </c>
      <c r="BY115" s="83">
        <v>2800</v>
      </c>
      <c r="BZ115" s="85">
        <v>95.504840000000002</v>
      </c>
      <c r="CA115" s="85">
        <v>99.866330000000005</v>
      </c>
      <c r="CB115" s="84">
        <v>20.245999999999999</v>
      </c>
      <c r="CC115" s="83">
        <v>94</v>
      </c>
      <c r="CD115" s="83">
        <v>95</v>
      </c>
      <c r="CE115" s="83">
        <v>84</v>
      </c>
      <c r="CF115" s="84">
        <v>1206.73974609375</v>
      </c>
      <c r="CG115" s="84">
        <v>61</v>
      </c>
      <c r="CH115" s="85">
        <v>62</v>
      </c>
      <c r="CI115" s="83">
        <v>11238.690394896143</v>
      </c>
      <c r="CJ115" s="83">
        <v>1269670</v>
      </c>
      <c r="CK115" s="83">
        <v>1273212</v>
      </c>
      <c r="CL115" s="83">
        <v>2030</v>
      </c>
      <c r="CM115" s="83"/>
    </row>
    <row r="116" spans="1:91" x14ac:dyDescent="0.3">
      <c r="A116" s="100" t="s">
        <v>207</v>
      </c>
      <c r="B116" s="86" t="s">
        <v>206</v>
      </c>
      <c r="C116" s="83">
        <v>186381.80087642104</v>
      </c>
      <c r="D116" s="83">
        <v>32538.732611789474</v>
      </c>
      <c r="E116" s="83">
        <v>536662.85300000012</v>
      </c>
      <c r="F116" s="83">
        <v>201.87200000000001</v>
      </c>
      <c r="G116" s="83">
        <v>1535119.9295000001</v>
      </c>
      <c r="H116" s="83">
        <v>516785.83350000007</v>
      </c>
      <c r="I116" s="83">
        <v>86727.087000000014</v>
      </c>
      <c r="J116" s="83">
        <v>73285</v>
      </c>
      <c r="K116" s="84">
        <v>0.17100000000000001</v>
      </c>
      <c r="L116" s="84">
        <v>3.03030303030303E-2</v>
      </c>
      <c r="M116" s="83" t="s">
        <v>435</v>
      </c>
      <c r="N116" s="83" t="s">
        <v>435</v>
      </c>
      <c r="O116" s="83" t="s">
        <v>435</v>
      </c>
      <c r="P116" s="83" t="s">
        <v>435</v>
      </c>
      <c r="Q116" s="83">
        <v>12081448</v>
      </c>
      <c r="R116" s="83">
        <v>2954141</v>
      </c>
      <c r="S116" s="83">
        <v>0</v>
      </c>
      <c r="T116" s="83">
        <v>2187</v>
      </c>
      <c r="U116" s="83">
        <v>33279522</v>
      </c>
      <c r="V116" s="83">
        <v>65401295.467100002</v>
      </c>
      <c r="W116" s="83">
        <v>49008315.652099997</v>
      </c>
      <c r="X116" s="84">
        <v>64.914626405000135</v>
      </c>
      <c r="Y116" s="84">
        <v>1.4876199507465446</v>
      </c>
      <c r="Z116" s="84">
        <v>80.156000000000006</v>
      </c>
      <c r="AA116" s="84">
        <v>3.7401749708323599</v>
      </c>
      <c r="AB116" s="84">
        <v>0.88502999999999998</v>
      </c>
      <c r="AC116" s="84">
        <v>87.846680000000006</v>
      </c>
      <c r="AD116" s="83">
        <v>71574</v>
      </c>
      <c r="AE116" s="83">
        <v>80</v>
      </c>
      <c r="AF116" s="85">
        <v>16</v>
      </c>
      <c r="AG116" s="84">
        <v>8.6539999999999999</v>
      </c>
      <c r="AH116" s="84">
        <v>0.97498306996194717</v>
      </c>
      <c r="AI116" s="84">
        <v>0.87943096397303244</v>
      </c>
      <c r="AJ116" s="83">
        <v>0</v>
      </c>
      <c r="AK116" s="83">
        <v>5</v>
      </c>
      <c r="AL116" s="84">
        <v>0.76744724537914599</v>
      </c>
      <c r="AM116" s="84">
        <v>2.4719999999999999E-2</v>
      </c>
      <c r="AN116" s="84">
        <v>235.78945999999999</v>
      </c>
      <c r="AO116" s="84">
        <v>692.78</v>
      </c>
      <c r="AP116" s="84">
        <v>497.45</v>
      </c>
      <c r="AQ116" s="84">
        <v>4.5385660823726914E-2</v>
      </c>
      <c r="AR116" s="84">
        <v>2.9301574398567798</v>
      </c>
      <c r="AS116" s="85">
        <v>12.7</v>
      </c>
      <c r="AT116" s="85">
        <v>3.9</v>
      </c>
      <c r="AU116" s="83">
        <v>22</v>
      </c>
      <c r="AV116" s="85">
        <v>0.3</v>
      </c>
      <c r="AW116" s="84">
        <v>0.2</v>
      </c>
      <c r="AX116" s="84">
        <v>0.26900000000000002</v>
      </c>
      <c r="AY116" s="83">
        <v>28886413</v>
      </c>
      <c r="AZ116" s="84">
        <v>0.33424249198356437</v>
      </c>
      <c r="BA116" s="84">
        <v>43.4</v>
      </c>
      <c r="BB116" s="83">
        <v>1460060</v>
      </c>
      <c r="BC116" s="83">
        <v>13124</v>
      </c>
      <c r="BD116" s="83">
        <v>4842</v>
      </c>
      <c r="BE116" s="83">
        <v>338000</v>
      </c>
      <c r="BF116" s="83">
        <v>40396</v>
      </c>
      <c r="BG116" s="83">
        <v>0</v>
      </c>
      <c r="BH116" s="83">
        <v>132</v>
      </c>
      <c r="BI116" s="85">
        <v>3.6</v>
      </c>
      <c r="BJ116" s="83">
        <v>64569640</v>
      </c>
      <c r="BK116" s="83">
        <v>39291000</v>
      </c>
      <c r="BL116" s="84">
        <v>310.91907514500002</v>
      </c>
      <c r="BM116" s="85">
        <v>80</v>
      </c>
      <c r="BN116" s="85">
        <v>95.379909999999995</v>
      </c>
      <c r="BO116" s="84">
        <v>95.231602801307503</v>
      </c>
      <c r="BP116" s="85">
        <v>33.352162552269</v>
      </c>
      <c r="BQ116" s="84">
        <v>1.6927095649999999</v>
      </c>
      <c r="BR116" s="84">
        <v>2.9666666666666668</v>
      </c>
      <c r="BS116" s="84">
        <v>-0.15338803827762604</v>
      </c>
      <c r="BT116" s="83">
        <v>29</v>
      </c>
      <c r="BU116" s="85">
        <v>100</v>
      </c>
      <c r="BV116" s="84">
        <v>95.379909999999995</v>
      </c>
      <c r="BW116" s="84">
        <v>65.772634475923297</v>
      </c>
      <c r="BX116" s="84">
        <v>95.231602801307503</v>
      </c>
      <c r="BY116" s="83">
        <v>360000</v>
      </c>
      <c r="BZ116" s="85">
        <v>91.183059999999998</v>
      </c>
      <c r="CA116" s="85">
        <v>99.318219999999997</v>
      </c>
      <c r="CB116" s="84">
        <v>22.477999999999998</v>
      </c>
      <c r="CC116" s="83">
        <v>97</v>
      </c>
      <c r="CD116" s="83">
        <v>98</v>
      </c>
      <c r="CE116" s="83">
        <v>91</v>
      </c>
      <c r="CF116" s="84">
        <v>971.82318115234398</v>
      </c>
      <c r="CG116" s="84">
        <v>33</v>
      </c>
      <c r="CH116" s="85">
        <v>86</v>
      </c>
      <c r="CI116" s="83">
        <v>9698.0841865066031</v>
      </c>
      <c r="CJ116" s="83">
        <v>127575529</v>
      </c>
      <c r="CK116" s="83">
        <v>126932577</v>
      </c>
      <c r="CL116" s="83">
        <v>1943950</v>
      </c>
      <c r="CM116" s="83"/>
    </row>
    <row r="117" spans="1:91" x14ac:dyDescent="0.3">
      <c r="A117" s="100" t="s">
        <v>679</v>
      </c>
      <c r="B117" s="86" t="s">
        <v>208</v>
      </c>
      <c r="C117" s="83">
        <v>0</v>
      </c>
      <c r="D117" s="83">
        <v>0</v>
      </c>
      <c r="E117" s="83" t="s">
        <v>435</v>
      </c>
      <c r="F117" s="83">
        <v>14.65</v>
      </c>
      <c r="G117" s="83">
        <v>1196.789</v>
      </c>
      <c r="H117" s="83">
        <v>178.607</v>
      </c>
      <c r="I117" s="83">
        <v>215.80800000000002</v>
      </c>
      <c r="J117" s="83">
        <v>3680</v>
      </c>
      <c r="K117" s="84">
        <v>5.7000000000000002E-2</v>
      </c>
      <c r="L117" s="84">
        <v>0.39393939393939398</v>
      </c>
      <c r="M117" s="83">
        <v>0</v>
      </c>
      <c r="N117" s="83" t="s">
        <v>435</v>
      </c>
      <c r="O117" s="83" t="s">
        <v>435</v>
      </c>
      <c r="P117" s="83" t="s">
        <v>435</v>
      </c>
      <c r="Q117" s="83">
        <v>0</v>
      </c>
      <c r="R117" s="83">
        <v>0</v>
      </c>
      <c r="S117" s="83">
        <v>0</v>
      </c>
      <c r="T117" s="83">
        <v>0</v>
      </c>
      <c r="U117" s="83">
        <v>2054</v>
      </c>
      <c r="V117" s="83">
        <v>7489.5687836400002</v>
      </c>
      <c r="W117" s="83">
        <v>39773.229276999999</v>
      </c>
      <c r="X117" s="84">
        <v>160.91428571428571</v>
      </c>
      <c r="Y117" s="84">
        <v>1.4732796220957471</v>
      </c>
      <c r="Z117" s="84">
        <v>22.702999999999999</v>
      </c>
      <c r="AA117" s="84" t="s">
        <v>435</v>
      </c>
      <c r="AB117" s="84">
        <v>9.5</v>
      </c>
      <c r="AC117" s="84" t="s">
        <v>435</v>
      </c>
      <c r="AD117" s="83">
        <v>8</v>
      </c>
      <c r="AE117" s="83" t="s">
        <v>435</v>
      </c>
      <c r="AF117" s="85" t="s">
        <v>435</v>
      </c>
      <c r="AG117" s="84">
        <v>10.693</v>
      </c>
      <c r="AH117" s="84">
        <v>1.6168096377908105E-3</v>
      </c>
      <c r="AI117" s="84">
        <v>3.6802036998370333E-4</v>
      </c>
      <c r="AJ117" s="83">
        <v>0</v>
      </c>
      <c r="AK117" s="83">
        <v>0</v>
      </c>
      <c r="AL117" s="84">
        <v>0.61415780907152606</v>
      </c>
      <c r="AM117" s="84" t="s">
        <v>435</v>
      </c>
      <c r="AN117" s="84">
        <v>151.69417000000001</v>
      </c>
      <c r="AO117" s="84">
        <v>89.55</v>
      </c>
      <c r="AP117" s="84">
        <v>74.44</v>
      </c>
      <c r="AQ117" s="84">
        <v>23.9569671094584</v>
      </c>
      <c r="AR117" s="84">
        <v>5.8069483886572462</v>
      </c>
      <c r="AS117" s="85">
        <v>30.8</v>
      </c>
      <c r="AT117" s="85" t="s">
        <v>435</v>
      </c>
      <c r="AU117" s="83">
        <v>165</v>
      </c>
      <c r="AV117" s="85" t="s">
        <v>435</v>
      </c>
      <c r="AW117" s="84" t="s">
        <v>435</v>
      </c>
      <c r="AX117" s="84" t="s">
        <v>435</v>
      </c>
      <c r="AY117" s="83">
        <v>70736</v>
      </c>
      <c r="AZ117" s="84" t="s">
        <v>435</v>
      </c>
      <c r="BA117" s="84">
        <v>40.1</v>
      </c>
      <c r="BB117" s="83">
        <v>0</v>
      </c>
      <c r="BC117" s="83">
        <v>0</v>
      </c>
      <c r="BD117" s="83">
        <v>10000</v>
      </c>
      <c r="BE117" s="83">
        <v>0</v>
      </c>
      <c r="BF117" s="83">
        <v>0</v>
      </c>
      <c r="BG117" s="83">
        <v>0</v>
      </c>
      <c r="BH117" s="83">
        <v>31</v>
      </c>
      <c r="BI117" s="85">
        <v>2.7</v>
      </c>
      <c r="BJ117" s="83" t="s">
        <v>435</v>
      </c>
      <c r="BK117" s="83" t="s">
        <v>435</v>
      </c>
      <c r="BL117" s="84">
        <v>3.7565703777500001</v>
      </c>
      <c r="BM117" s="85" t="s">
        <v>435</v>
      </c>
      <c r="BN117" s="85" t="s">
        <v>435</v>
      </c>
      <c r="BO117" s="84">
        <v>20.7376703541212</v>
      </c>
      <c r="BP117" s="85">
        <v>70.999999106662401</v>
      </c>
      <c r="BQ117" s="84" t="s">
        <v>435</v>
      </c>
      <c r="BR117" s="84">
        <v>2.6</v>
      </c>
      <c r="BS117" s="84">
        <v>-0.14886294305324554</v>
      </c>
      <c r="BT117" s="83" t="s">
        <v>435</v>
      </c>
      <c r="BU117" s="85">
        <v>80.756683349609403</v>
      </c>
      <c r="BV117" s="84" t="s">
        <v>435</v>
      </c>
      <c r="BW117" s="84">
        <v>35.3040528661747</v>
      </c>
      <c r="BX117" s="84">
        <v>20.7376703541212</v>
      </c>
      <c r="BY117" s="83">
        <v>380</v>
      </c>
      <c r="BZ117" s="85">
        <v>88.309330000000003</v>
      </c>
      <c r="CA117" s="85">
        <v>78.566479999999999</v>
      </c>
      <c r="CB117" s="84" t="s">
        <v>435</v>
      </c>
      <c r="CC117" s="83">
        <v>73</v>
      </c>
      <c r="CD117" s="83">
        <v>52</v>
      </c>
      <c r="CE117" s="83">
        <v>65</v>
      </c>
      <c r="CF117" s="84">
        <v>431.58639526367199</v>
      </c>
      <c r="CG117" s="84">
        <v>88</v>
      </c>
      <c r="CH117" s="85" t="s">
        <v>435</v>
      </c>
      <c r="CI117" s="83">
        <v>3058.431818181818</v>
      </c>
      <c r="CJ117" s="83">
        <v>113811</v>
      </c>
      <c r="CK117" s="83">
        <v>104460</v>
      </c>
      <c r="CL117" s="83">
        <v>700</v>
      </c>
      <c r="CM117" s="83"/>
    </row>
    <row r="118" spans="1:91" x14ac:dyDescent="0.3">
      <c r="A118" s="100" t="s">
        <v>748</v>
      </c>
      <c r="B118" s="86" t="s">
        <v>209</v>
      </c>
      <c r="C118" s="83">
        <v>8561.251766631578</v>
      </c>
      <c r="D118" s="83">
        <v>0</v>
      </c>
      <c r="E118" s="83">
        <v>29900.462</v>
      </c>
      <c r="F118" s="83">
        <v>0</v>
      </c>
      <c r="G118" s="83">
        <v>0</v>
      </c>
      <c r="H118" s="83">
        <v>0</v>
      </c>
      <c r="I118" s="83">
        <v>0</v>
      </c>
      <c r="J118" s="83">
        <v>6176</v>
      </c>
      <c r="K118" s="84">
        <v>8.5999999999999993E-2</v>
      </c>
      <c r="L118" s="84">
        <v>0.21212121212121199</v>
      </c>
      <c r="M118" s="83">
        <v>3426131.4172899998</v>
      </c>
      <c r="N118" s="83" t="s">
        <v>435</v>
      </c>
      <c r="O118" s="83" t="s">
        <v>435</v>
      </c>
      <c r="P118" s="83" t="s">
        <v>435</v>
      </c>
      <c r="Q118" s="83">
        <v>0</v>
      </c>
      <c r="R118" s="83">
        <v>0</v>
      </c>
      <c r="S118" s="83">
        <v>0</v>
      </c>
      <c r="T118" s="83">
        <v>0</v>
      </c>
      <c r="U118" s="83">
        <v>0</v>
      </c>
      <c r="V118" s="83">
        <v>0</v>
      </c>
      <c r="W118" s="83">
        <v>0</v>
      </c>
      <c r="X118" s="84">
        <v>123.51980353224</v>
      </c>
      <c r="Y118" s="84">
        <v>7.5645146484122155E-2</v>
      </c>
      <c r="Z118" s="84">
        <v>42.628999999999998</v>
      </c>
      <c r="AA118" s="84" t="s">
        <v>435</v>
      </c>
      <c r="AB118" s="84">
        <v>0.13403000000000001</v>
      </c>
      <c r="AC118" s="84">
        <v>86.979420000000005</v>
      </c>
      <c r="AD118" s="83">
        <v>2071</v>
      </c>
      <c r="AE118" s="83">
        <v>80</v>
      </c>
      <c r="AF118" s="85">
        <v>63.5</v>
      </c>
      <c r="AG118" s="84">
        <v>5.1050000000000004</v>
      </c>
      <c r="AH118" s="84">
        <v>0.19557903298224008</v>
      </c>
      <c r="AI118" s="84">
        <v>3.4141223645256333E-2</v>
      </c>
      <c r="AJ118" s="83">
        <v>0</v>
      </c>
      <c r="AK118" s="83">
        <v>0</v>
      </c>
      <c r="AL118" s="84">
        <v>0.71145158621611526</v>
      </c>
      <c r="AM118" s="84">
        <v>3.5339099999999999E-3</v>
      </c>
      <c r="AN118" s="84">
        <v>0.28920000000000001</v>
      </c>
      <c r="AO118" s="84">
        <v>94.84</v>
      </c>
      <c r="AP118" s="84">
        <v>95.72</v>
      </c>
      <c r="AQ118" s="84">
        <v>1.9256742515343552</v>
      </c>
      <c r="AR118" s="84">
        <v>16.057958412147389</v>
      </c>
      <c r="AS118" s="85">
        <v>15.8</v>
      </c>
      <c r="AT118" s="85">
        <v>2.2000000000000002</v>
      </c>
      <c r="AU118" s="83">
        <v>95</v>
      </c>
      <c r="AV118" s="85">
        <v>0.6</v>
      </c>
      <c r="AW118" s="84">
        <v>0.56000000000000005</v>
      </c>
      <c r="AX118" s="84" t="s">
        <v>435</v>
      </c>
      <c r="AY118" s="83">
        <v>0</v>
      </c>
      <c r="AZ118" s="84">
        <v>0.22847758289976983</v>
      </c>
      <c r="BA118" s="84">
        <v>25.9</v>
      </c>
      <c r="BB118" s="83">
        <v>0</v>
      </c>
      <c r="BC118" s="83">
        <v>0</v>
      </c>
      <c r="BD118" s="83">
        <v>5460</v>
      </c>
      <c r="BE118" s="83">
        <v>0</v>
      </c>
      <c r="BF118" s="83">
        <v>522</v>
      </c>
      <c r="BG118" s="83">
        <v>0</v>
      </c>
      <c r="BH118" s="83">
        <v>106</v>
      </c>
      <c r="BI118" s="85">
        <v>2.4</v>
      </c>
      <c r="BJ118" s="83">
        <v>1135999</v>
      </c>
      <c r="BK118" s="83">
        <v>145000</v>
      </c>
      <c r="BL118" s="84">
        <v>490.39701204800002</v>
      </c>
      <c r="BM118" s="85">
        <v>80</v>
      </c>
      <c r="BN118" s="85">
        <v>99.359889999999993</v>
      </c>
      <c r="BO118" s="84">
        <v>88.013950834463699</v>
      </c>
      <c r="BP118" s="85">
        <v>22.265770500756201</v>
      </c>
      <c r="BQ118" s="84">
        <v>2.0414416790000001</v>
      </c>
      <c r="BR118" s="84">
        <v>2.5333333333333332</v>
      </c>
      <c r="BS118" s="84">
        <v>-0.46652048826217651</v>
      </c>
      <c r="BT118" s="83">
        <v>32</v>
      </c>
      <c r="BU118" s="85">
        <v>100</v>
      </c>
      <c r="BV118" s="84">
        <v>99.359889999999993</v>
      </c>
      <c r="BW118" s="84">
        <v>76.124519893160794</v>
      </c>
      <c r="BX118" s="84">
        <v>88.013950834463699</v>
      </c>
      <c r="BY118" s="83">
        <v>42000</v>
      </c>
      <c r="BZ118" s="85">
        <v>76.308199999999999</v>
      </c>
      <c r="CA118" s="85">
        <v>89.05565</v>
      </c>
      <c r="CB118" s="84">
        <v>32.002000000000002</v>
      </c>
      <c r="CC118" s="83">
        <v>88</v>
      </c>
      <c r="CD118" s="83">
        <v>92</v>
      </c>
      <c r="CE118" s="83">
        <v>78</v>
      </c>
      <c r="CF118" s="84">
        <v>480.38299560546898</v>
      </c>
      <c r="CG118" s="84">
        <v>19</v>
      </c>
      <c r="CH118" s="85">
        <v>60</v>
      </c>
      <c r="CI118" s="83">
        <v>3189.3558121226215</v>
      </c>
      <c r="CJ118" s="83">
        <v>4043258</v>
      </c>
      <c r="CK118" s="83">
        <v>4073491</v>
      </c>
      <c r="CL118" s="83">
        <v>32854</v>
      </c>
      <c r="CM118" s="83"/>
    </row>
    <row r="119" spans="1:91" x14ac:dyDescent="0.3">
      <c r="A119" s="100" t="s">
        <v>211</v>
      </c>
      <c r="B119" s="86" t="s">
        <v>210</v>
      </c>
      <c r="C119" s="83">
        <v>1426.4210645536843</v>
      </c>
      <c r="D119" s="83">
        <v>15.340270864484211</v>
      </c>
      <c r="E119" s="83">
        <v>13788.153</v>
      </c>
      <c r="F119" s="83">
        <v>0</v>
      </c>
      <c r="G119" s="83">
        <v>0</v>
      </c>
      <c r="H119" s="83">
        <v>0</v>
      </c>
      <c r="I119" s="83">
        <v>0</v>
      </c>
      <c r="J119" s="83">
        <v>12857</v>
      </c>
      <c r="K119" s="84">
        <v>2.9000000000000001E-2</v>
      </c>
      <c r="L119" s="84">
        <v>0.24242424242424199</v>
      </c>
      <c r="M119" s="83">
        <v>3.58149273694</v>
      </c>
      <c r="N119" s="83" t="s">
        <v>435</v>
      </c>
      <c r="O119" s="83" t="s">
        <v>435</v>
      </c>
      <c r="P119" s="83" t="s">
        <v>435</v>
      </c>
      <c r="Q119" s="83">
        <v>0</v>
      </c>
      <c r="R119" s="83">
        <v>0</v>
      </c>
      <c r="S119" s="83">
        <v>0</v>
      </c>
      <c r="T119" s="83">
        <v>0</v>
      </c>
      <c r="U119" s="83">
        <v>0</v>
      </c>
      <c r="V119" s="83">
        <v>0</v>
      </c>
      <c r="W119" s="83">
        <v>0</v>
      </c>
      <c r="X119" s="84">
        <v>2.0406086665465124</v>
      </c>
      <c r="Y119" s="84">
        <v>1.9158798999313664</v>
      </c>
      <c r="Z119" s="84">
        <v>68.444999999999993</v>
      </c>
      <c r="AA119" s="84" t="s">
        <v>435</v>
      </c>
      <c r="AB119" s="84">
        <v>10.317489999999999</v>
      </c>
      <c r="AC119" s="84">
        <v>71.179550000000006</v>
      </c>
      <c r="AD119" s="83">
        <v>2866</v>
      </c>
      <c r="AE119" s="83">
        <v>60</v>
      </c>
      <c r="AF119" s="85">
        <v>38.299999999999997</v>
      </c>
      <c r="AG119" s="84">
        <v>11.74</v>
      </c>
      <c r="AH119" s="84">
        <v>5.4599454784814302E-2</v>
      </c>
      <c r="AI119" s="84">
        <v>3.4567773101335732E-3</v>
      </c>
      <c r="AJ119" s="83">
        <v>0</v>
      </c>
      <c r="AK119" s="83">
        <v>0</v>
      </c>
      <c r="AL119" s="84">
        <v>0.73468399722987121</v>
      </c>
      <c r="AM119" s="84">
        <v>4.2342280000000003E-2</v>
      </c>
      <c r="AN119" s="84">
        <v>23.726929999999999</v>
      </c>
      <c r="AO119" s="84">
        <v>590.57000000000005</v>
      </c>
      <c r="AP119" s="84">
        <v>228.9</v>
      </c>
      <c r="AQ119" s="84">
        <v>2.8035982113999833</v>
      </c>
      <c r="AR119" s="84">
        <v>3.3715665281848701</v>
      </c>
      <c r="AS119" s="85">
        <v>16.3</v>
      </c>
      <c r="AT119" s="85">
        <v>1.6</v>
      </c>
      <c r="AU119" s="83">
        <v>428</v>
      </c>
      <c r="AV119" s="85">
        <v>0.1</v>
      </c>
      <c r="AW119" s="84">
        <v>0</v>
      </c>
      <c r="AX119" s="84" t="s">
        <v>435</v>
      </c>
      <c r="AY119" s="83">
        <v>17</v>
      </c>
      <c r="AZ119" s="84">
        <v>0.32160517552390733</v>
      </c>
      <c r="BA119" s="84">
        <v>32.299999999999997</v>
      </c>
      <c r="BB119" s="83">
        <v>0</v>
      </c>
      <c r="BC119" s="83">
        <v>272301</v>
      </c>
      <c r="BD119" s="83">
        <v>2500</v>
      </c>
      <c r="BE119" s="83">
        <v>0</v>
      </c>
      <c r="BF119" s="83">
        <v>9</v>
      </c>
      <c r="BG119" s="83">
        <v>0</v>
      </c>
      <c r="BH119" s="83">
        <v>113</v>
      </c>
      <c r="BI119" s="85">
        <v>13.4</v>
      </c>
      <c r="BJ119" s="83">
        <v>670360</v>
      </c>
      <c r="BK119" s="83">
        <v>469000</v>
      </c>
      <c r="BL119" s="84">
        <v>6.5311406578</v>
      </c>
      <c r="BM119" s="85">
        <v>100</v>
      </c>
      <c r="BN119" s="85">
        <v>98.423119999999997</v>
      </c>
      <c r="BO119" s="84">
        <v>133.178338636863</v>
      </c>
      <c r="BP119" s="85">
        <v>71.272332539938205</v>
      </c>
      <c r="BQ119" s="84">
        <v>1.705481172</v>
      </c>
      <c r="BR119" s="84">
        <v>2.95</v>
      </c>
      <c r="BS119" s="84">
        <v>-0.23334769904613495</v>
      </c>
      <c r="BT119" s="83">
        <v>35</v>
      </c>
      <c r="BU119" s="85">
        <v>85.869651794433594</v>
      </c>
      <c r="BV119" s="84">
        <v>98.423119999999997</v>
      </c>
      <c r="BW119" s="84">
        <v>47.160940196125303</v>
      </c>
      <c r="BX119" s="84">
        <v>133.178338636863</v>
      </c>
      <c r="BY119" s="83">
        <v>65000</v>
      </c>
      <c r="BZ119" s="85">
        <v>58.479390000000002</v>
      </c>
      <c r="CA119" s="85">
        <v>83.313109999999995</v>
      </c>
      <c r="CB119" s="84">
        <v>28.866</v>
      </c>
      <c r="CC119" s="83">
        <v>99</v>
      </c>
      <c r="CD119" s="83">
        <v>98</v>
      </c>
      <c r="CE119" s="83">
        <v>13</v>
      </c>
      <c r="CF119" s="84">
        <v>466.69122314453102</v>
      </c>
      <c r="CG119" s="84">
        <v>45</v>
      </c>
      <c r="CH119" s="85">
        <v>86</v>
      </c>
      <c r="CI119" s="83">
        <v>4103.6974925939248</v>
      </c>
      <c r="CJ119" s="83">
        <v>3225166</v>
      </c>
      <c r="CK119" s="83">
        <v>2946414</v>
      </c>
      <c r="CL119" s="83">
        <v>1553560</v>
      </c>
      <c r="CM119" s="83"/>
    </row>
    <row r="120" spans="1:91" x14ac:dyDescent="0.3">
      <c r="A120" s="100" t="s">
        <v>213</v>
      </c>
      <c r="B120" s="86" t="s">
        <v>212</v>
      </c>
      <c r="C120" s="83">
        <v>1295.0524171221052</v>
      </c>
      <c r="D120" s="83">
        <v>0</v>
      </c>
      <c r="E120" s="83">
        <v>4286.7459999999992</v>
      </c>
      <c r="F120" s="83">
        <v>22.588000000000001</v>
      </c>
      <c r="G120" s="83">
        <v>0</v>
      </c>
      <c r="H120" s="83">
        <v>0</v>
      </c>
      <c r="I120" s="83">
        <v>0</v>
      </c>
      <c r="J120" s="83">
        <v>0</v>
      </c>
      <c r="K120" s="84">
        <v>0</v>
      </c>
      <c r="L120" s="84">
        <v>0.12121212121212099</v>
      </c>
      <c r="M120" s="83">
        <v>462.187499344</v>
      </c>
      <c r="N120" s="83" t="s">
        <v>435</v>
      </c>
      <c r="O120" s="83" t="s">
        <v>435</v>
      </c>
      <c r="P120" s="83" t="s">
        <v>435</v>
      </c>
      <c r="Q120" s="83">
        <v>0</v>
      </c>
      <c r="R120" s="83">
        <v>0</v>
      </c>
      <c r="S120" s="83">
        <v>0</v>
      </c>
      <c r="T120" s="83">
        <v>0</v>
      </c>
      <c r="U120" s="83">
        <v>0</v>
      </c>
      <c r="V120" s="83">
        <v>155956.35952200001</v>
      </c>
      <c r="W120" s="83">
        <v>214629.77437200001</v>
      </c>
      <c r="X120" s="84">
        <v>46.271003717472119</v>
      </c>
      <c r="Y120" s="84">
        <v>0.4995538041386629</v>
      </c>
      <c r="Z120" s="84">
        <v>66.813000000000002</v>
      </c>
      <c r="AA120" s="84">
        <v>3.2140115063305599</v>
      </c>
      <c r="AB120" s="84">
        <v>5.2540000000000003E-2</v>
      </c>
      <c r="AC120" s="84" t="s">
        <v>435</v>
      </c>
      <c r="AD120" s="83">
        <v>317</v>
      </c>
      <c r="AE120" s="83">
        <v>20</v>
      </c>
      <c r="AF120" s="85">
        <v>27.1</v>
      </c>
      <c r="AG120" s="84">
        <v>5.8719999999999999</v>
      </c>
      <c r="AH120" s="84">
        <v>6.7404582061681324E-3</v>
      </c>
      <c r="AI120" s="84">
        <v>8.9150840854922333E-3</v>
      </c>
      <c r="AJ120" s="83">
        <v>0</v>
      </c>
      <c r="AK120" s="83">
        <v>0</v>
      </c>
      <c r="AL120" s="84">
        <v>0.81593399964769842</v>
      </c>
      <c r="AM120" s="84">
        <v>1.74851E-3</v>
      </c>
      <c r="AN120" s="84">
        <v>0</v>
      </c>
      <c r="AO120" s="84">
        <v>0.95</v>
      </c>
      <c r="AP120" s="84">
        <v>11.09</v>
      </c>
      <c r="AQ120" s="84">
        <v>2.7803826062554582</v>
      </c>
      <c r="AR120" s="84">
        <v>10.699311580332227</v>
      </c>
      <c r="AS120" s="85">
        <v>2.5</v>
      </c>
      <c r="AT120" s="85">
        <v>1</v>
      </c>
      <c r="AU120" s="83">
        <v>14</v>
      </c>
      <c r="AV120" s="85">
        <v>0.1</v>
      </c>
      <c r="AW120" s="84">
        <v>0.08</v>
      </c>
      <c r="AX120" s="84" t="s">
        <v>435</v>
      </c>
      <c r="AY120" s="83">
        <v>4</v>
      </c>
      <c r="AZ120" s="84">
        <v>0.11906797135104308</v>
      </c>
      <c r="BA120" s="84">
        <v>31.9</v>
      </c>
      <c r="BB120" s="83">
        <v>200</v>
      </c>
      <c r="BC120" s="83">
        <v>0</v>
      </c>
      <c r="BD120" s="83">
        <v>0</v>
      </c>
      <c r="BE120" s="83">
        <v>0</v>
      </c>
      <c r="BF120" s="83">
        <v>898</v>
      </c>
      <c r="BG120" s="83">
        <v>0</v>
      </c>
      <c r="BH120" s="83">
        <v>141</v>
      </c>
      <c r="BI120" s="85">
        <v>2.4</v>
      </c>
      <c r="BJ120" s="83">
        <v>565522</v>
      </c>
      <c r="BK120" s="83">
        <v>1877000</v>
      </c>
      <c r="BL120" s="84">
        <v>12.9119225485</v>
      </c>
      <c r="BM120" s="85">
        <v>20</v>
      </c>
      <c r="BN120" s="85">
        <v>98.847179999999994</v>
      </c>
      <c r="BO120" s="84">
        <v>180.693809741498</v>
      </c>
      <c r="BP120" s="85">
        <v>61.762212012307103</v>
      </c>
      <c r="BQ120" s="84">
        <v>3.2247443200000001</v>
      </c>
      <c r="BR120" s="84">
        <v>3.4</v>
      </c>
      <c r="BS120" s="84">
        <v>0.13116149604320526</v>
      </c>
      <c r="BT120" s="83">
        <v>45</v>
      </c>
      <c r="BU120" s="85">
        <v>100</v>
      </c>
      <c r="BV120" s="84">
        <v>98.847179999999994</v>
      </c>
      <c r="BW120" s="84">
        <v>71.517128793530006</v>
      </c>
      <c r="BX120" s="84">
        <v>180.693809741498</v>
      </c>
      <c r="BY120" s="83">
        <v>11000</v>
      </c>
      <c r="BZ120" s="85">
        <v>97.773880000000005</v>
      </c>
      <c r="CA120" s="85">
        <v>97.042050000000003</v>
      </c>
      <c r="CB120" s="84">
        <v>23.337</v>
      </c>
      <c r="CC120" s="83">
        <v>87</v>
      </c>
      <c r="CD120" s="83">
        <v>83</v>
      </c>
      <c r="CE120" s="83" t="s">
        <v>435</v>
      </c>
      <c r="CF120" s="84">
        <v>1333.92993164063</v>
      </c>
      <c r="CG120" s="84">
        <v>6</v>
      </c>
      <c r="CH120" s="85">
        <v>47</v>
      </c>
      <c r="CI120" s="83">
        <v>8760.6922857970167</v>
      </c>
      <c r="CJ120" s="83">
        <v>627988</v>
      </c>
      <c r="CK120" s="83">
        <v>625158</v>
      </c>
      <c r="CL120" s="83">
        <v>13450</v>
      </c>
      <c r="CM120" s="83"/>
    </row>
    <row r="121" spans="1:91" x14ac:dyDescent="0.3">
      <c r="A121" s="100" t="s">
        <v>215</v>
      </c>
      <c r="B121" s="86" t="s">
        <v>214</v>
      </c>
      <c r="C121" s="83">
        <v>37005.371266105263</v>
      </c>
      <c r="D121" s="83">
        <v>0</v>
      </c>
      <c r="E121" s="83">
        <v>135983.89350000001</v>
      </c>
      <c r="F121" s="83">
        <v>108.574</v>
      </c>
      <c r="G121" s="83">
        <v>0</v>
      </c>
      <c r="H121" s="83">
        <v>0</v>
      </c>
      <c r="I121" s="83">
        <v>0</v>
      </c>
      <c r="J121" s="83">
        <v>7857</v>
      </c>
      <c r="K121" s="84">
        <v>5.7000000000000002E-2</v>
      </c>
      <c r="L121" s="84">
        <v>0.27272727272727298</v>
      </c>
      <c r="M121" s="83">
        <v>0</v>
      </c>
      <c r="N121" s="83">
        <v>0</v>
      </c>
      <c r="O121" s="83">
        <v>0</v>
      </c>
      <c r="P121" s="83">
        <v>0</v>
      </c>
      <c r="Q121" s="83">
        <v>0</v>
      </c>
      <c r="R121" s="83">
        <v>0</v>
      </c>
      <c r="S121" s="83">
        <v>0</v>
      </c>
      <c r="T121" s="83">
        <v>0</v>
      </c>
      <c r="U121" s="83">
        <v>1059463</v>
      </c>
      <c r="V121" s="83">
        <v>19912465.155999999</v>
      </c>
      <c r="W121" s="83">
        <v>1080891.3778299999</v>
      </c>
      <c r="X121" s="84">
        <v>80.728518933452833</v>
      </c>
      <c r="Y121" s="84">
        <v>2.1272853435006218</v>
      </c>
      <c r="Z121" s="84">
        <v>62.453000000000003</v>
      </c>
      <c r="AA121" s="84">
        <v>5.2361663882698997</v>
      </c>
      <c r="AB121" s="84">
        <v>7.26023</v>
      </c>
      <c r="AC121" s="84" t="s">
        <v>435</v>
      </c>
      <c r="AD121" s="83">
        <v>2592</v>
      </c>
      <c r="AE121" s="83">
        <v>80</v>
      </c>
      <c r="AF121" s="85">
        <v>10.1</v>
      </c>
      <c r="AG121" s="84">
        <v>9.2409999999999997</v>
      </c>
      <c r="AH121" s="84">
        <v>0.4152562473093705</v>
      </c>
      <c r="AI121" s="84">
        <v>0.22933622016149016</v>
      </c>
      <c r="AJ121" s="83">
        <v>0</v>
      </c>
      <c r="AK121" s="83">
        <v>0</v>
      </c>
      <c r="AL121" s="84">
        <v>0.67643933491417352</v>
      </c>
      <c r="AM121" s="84">
        <v>8.4816329999999995E-2</v>
      </c>
      <c r="AN121" s="84">
        <v>48.18533</v>
      </c>
      <c r="AO121" s="84">
        <v>867.26</v>
      </c>
      <c r="AP121" s="84">
        <v>292.92</v>
      </c>
      <c r="AQ121" s="84">
        <v>0.70307915948222488</v>
      </c>
      <c r="AR121" s="84">
        <v>5.8667873725334267</v>
      </c>
      <c r="AS121" s="85">
        <v>22.4</v>
      </c>
      <c r="AT121" s="85">
        <v>3.1</v>
      </c>
      <c r="AU121" s="83">
        <v>99</v>
      </c>
      <c r="AV121" s="85">
        <v>0.1</v>
      </c>
      <c r="AW121" s="84">
        <v>0.05</v>
      </c>
      <c r="AX121" s="84">
        <v>0</v>
      </c>
      <c r="AY121" s="83">
        <v>6926</v>
      </c>
      <c r="AZ121" s="84">
        <v>0.49230993928033651</v>
      </c>
      <c r="BA121" s="84">
        <v>39.5</v>
      </c>
      <c r="BB121" s="83">
        <v>1650000</v>
      </c>
      <c r="BC121" s="83">
        <v>70000</v>
      </c>
      <c r="BD121" s="83">
        <v>29</v>
      </c>
      <c r="BE121" s="83">
        <v>0</v>
      </c>
      <c r="BF121" s="83">
        <v>7775</v>
      </c>
      <c r="BG121" s="83">
        <v>0</v>
      </c>
      <c r="BH121" s="83">
        <v>150</v>
      </c>
      <c r="BI121" s="85">
        <v>3.4</v>
      </c>
      <c r="BJ121" s="83">
        <v>8132917</v>
      </c>
      <c r="BK121" s="83">
        <v>11349000</v>
      </c>
      <c r="BL121" s="84">
        <v>26.377866382499999</v>
      </c>
      <c r="BM121" s="85">
        <v>60</v>
      </c>
      <c r="BN121" s="85">
        <v>73.750010000000003</v>
      </c>
      <c r="BO121" s="84">
        <v>124.17155491535701</v>
      </c>
      <c r="BP121" s="85">
        <v>17.5212390868424</v>
      </c>
      <c r="BQ121" s="84">
        <v>3.4019651409999998</v>
      </c>
      <c r="BR121" s="84">
        <v>2.75</v>
      </c>
      <c r="BS121" s="84">
        <v>-0.20929588377475739</v>
      </c>
      <c r="BT121" s="83">
        <v>41</v>
      </c>
      <c r="BU121" s="85">
        <v>100</v>
      </c>
      <c r="BV121" s="84">
        <v>73.750010000000003</v>
      </c>
      <c r="BW121" s="84">
        <v>64.803865192404302</v>
      </c>
      <c r="BX121" s="84">
        <v>124.17155491535701</v>
      </c>
      <c r="BY121" s="83">
        <v>130000</v>
      </c>
      <c r="BZ121" s="85">
        <v>88.50363999999999</v>
      </c>
      <c r="CA121" s="85">
        <v>86.778510000000011</v>
      </c>
      <c r="CB121" s="84">
        <v>7.2729999999999997</v>
      </c>
      <c r="CC121" s="83">
        <v>99</v>
      </c>
      <c r="CD121" s="83">
        <v>99</v>
      </c>
      <c r="CE121" s="83">
        <v>99</v>
      </c>
      <c r="CF121" s="84">
        <v>465.69961547851602</v>
      </c>
      <c r="CG121" s="84">
        <v>70</v>
      </c>
      <c r="CH121" s="85">
        <v>75</v>
      </c>
      <c r="CI121" s="83">
        <v>3237.8833681566598</v>
      </c>
      <c r="CJ121" s="83">
        <v>36471766</v>
      </c>
      <c r="CK121" s="83">
        <v>34385867</v>
      </c>
      <c r="CL121" s="83">
        <v>446300</v>
      </c>
      <c r="CM121" s="83"/>
    </row>
    <row r="122" spans="1:91" x14ac:dyDescent="0.3">
      <c r="A122" s="100" t="s">
        <v>217</v>
      </c>
      <c r="B122" s="86" t="s">
        <v>216</v>
      </c>
      <c r="C122" s="83">
        <v>17334.023344357895</v>
      </c>
      <c r="D122" s="83">
        <v>0</v>
      </c>
      <c r="E122" s="83">
        <v>155520.22699999998</v>
      </c>
      <c r="F122" s="83">
        <v>42.451999999999998</v>
      </c>
      <c r="G122" s="83">
        <v>108909.436</v>
      </c>
      <c r="H122" s="83">
        <v>4199.51</v>
      </c>
      <c r="I122" s="83">
        <v>33586.608</v>
      </c>
      <c r="J122" s="83">
        <v>265928</v>
      </c>
      <c r="K122" s="84">
        <v>0.314</v>
      </c>
      <c r="L122" s="84">
        <v>0.18181818181818199</v>
      </c>
      <c r="M122" s="83">
        <v>5801464.5532900002</v>
      </c>
      <c r="N122" s="83">
        <v>91489.462690700006</v>
      </c>
      <c r="O122" s="83">
        <v>0</v>
      </c>
      <c r="P122" s="83">
        <v>313046.97551000002</v>
      </c>
      <c r="Q122" s="83">
        <v>27424847</v>
      </c>
      <c r="R122" s="83">
        <v>0</v>
      </c>
      <c r="S122" s="83">
        <v>14473</v>
      </c>
      <c r="T122" s="83">
        <v>27385819</v>
      </c>
      <c r="U122" s="83">
        <v>10804923</v>
      </c>
      <c r="V122" s="83">
        <v>26525850.910100002</v>
      </c>
      <c r="W122" s="83">
        <v>22160912.549600001</v>
      </c>
      <c r="X122" s="84">
        <v>37.508535313716017</v>
      </c>
      <c r="Y122" s="84">
        <v>4.4055913472453172</v>
      </c>
      <c r="Z122" s="84">
        <v>35.988</v>
      </c>
      <c r="AA122" s="84">
        <v>4.3663628454440397</v>
      </c>
      <c r="AB122" s="84">
        <v>27.40605</v>
      </c>
      <c r="AC122" s="84">
        <v>12.226979999999999</v>
      </c>
      <c r="AD122" s="83">
        <v>6100</v>
      </c>
      <c r="AE122" s="83">
        <v>60</v>
      </c>
      <c r="AF122" s="85">
        <v>76.7</v>
      </c>
      <c r="AG122" s="84">
        <v>16.623000000000001</v>
      </c>
      <c r="AH122" s="84">
        <v>0.6482174752162605</v>
      </c>
      <c r="AI122" s="84">
        <v>0.18681962910460204</v>
      </c>
      <c r="AJ122" s="83">
        <v>0</v>
      </c>
      <c r="AK122" s="83">
        <v>4</v>
      </c>
      <c r="AL122" s="84">
        <v>0.44604468099221523</v>
      </c>
      <c r="AM122" s="84">
        <v>0.41070541999999999</v>
      </c>
      <c r="AN122" s="84">
        <v>4132.4561299999996</v>
      </c>
      <c r="AO122" s="84">
        <v>1199.72</v>
      </c>
      <c r="AP122" s="84">
        <v>1262.93</v>
      </c>
      <c r="AQ122" s="84">
        <v>12.618432171533959</v>
      </c>
      <c r="AR122" s="84">
        <v>2.0117259536058754</v>
      </c>
      <c r="AS122" s="85">
        <v>73.2</v>
      </c>
      <c r="AT122" s="85">
        <v>15.6</v>
      </c>
      <c r="AU122" s="83">
        <v>551</v>
      </c>
      <c r="AV122" s="85">
        <v>12.3</v>
      </c>
      <c r="AW122" s="84">
        <v>8.85</v>
      </c>
      <c r="AX122" s="84">
        <v>337.92399999999998</v>
      </c>
      <c r="AY122" s="83">
        <v>23455303</v>
      </c>
      <c r="AZ122" s="84">
        <v>0.56887839290737241</v>
      </c>
      <c r="BA122" s="84">
        <v>54</v>
      </c>
      <c r="BB122" s="83">
        <v>751901</v>
      </c>
      <c r="BC122" s="83">
        <v>77450</v>
      </c>
      <c r="BD122" s="83">
        <v>2026237</v>
      </c>
      <c r="BE122" s="83">
        <v>14000</v>
      </c>
      <c r="BF122" s="83">
        <v>33117</v>
      </c>
      <c r="BG122" s="83">
        <v>8845</v>
      </c>
      <c r="BH122" s="83">
        <v>106</v>
      </c>
      <c r="BI122" s="85">
        <v>27.9</v>
      </c>
      <c r="BJ122" s="83">
        <v>540124</v>
      </c>
      <c r="BK122" s="83">
        <v>1447000</v>
      </c>
      <c r="BL122" s="84">
        <v>39.780692244199997</v>
      </c>
      <c r="BM122" s="85">
        <v>40</v>
      </c>
      <c r="BN122" s="85">
        <v>60.655430000000003</v>
      </c>
      <c r="BO122" s="84">
        <v>47.715778720398902</v>
      </c>
      <c r="BP122" s="85">
        <v>25.073304239999999</v>
      </c>
      <c r="BQ122" s="84">
        <v>2.4148278240000001</v>
      </c>
      <c r="BR122" s="84">
        <v>4.1500000000000004</v>
      </c>
      <c r="BS122" s="84">
        <v>-0.87428128719329834</v>
      </c>
      <c r="BT122" s="83">
        <v>26</v>
      </c>
      <c r="BU122" s="85">
        <v>27.425470352172901</v>
      </c>
      <c r="BV122" s="84">
        <v>60.655430000000003</v>
      </c>
      <c r="BW122" s="84">
        <v>10</v>
      </c>
      <c r="BX122" s="84">
        <v>47.715778720398902</v>
      </c>
      <c r="BY122" s="83">
        <v>41000</v>
      </c>
      <c r="BZ122" s="85">
        <v>29.360289999999999</v>
      </c>
      <c r="CA122" s="85">
        <v>55.693980000000003</v>
      </c>
      <c r="CB122" s="84">
        <v>0.73499999999999999</v>
      </c>
      <c r="CC122" s="83">
        <v>80</v>
      </c>
      <c r="CD122" s="83">
        <v>45</v>
      </c>
      <c r="CE122" s="83">
        <v>80</v>
      </c>
      <c r="CF122" s="84">
        <v>61.6451225280762</v>
      </c>
      <c r="CG122" s="84">
        <v>289</v>
      </c>
      <c r="CH122" s="85">
        <v>53</v>
      </c>
      <c r="CI122" s="83">
        <v>490.16758228990165</v>
      </c>
      <c r="CJ122" s="83">
        <v>30366043</v>
      </c>
      <c r="CK122" s="83">
        <v>27945532</v>
      </c>
      <c r="CL122" s="83">
        <v>786380</v>
      </c>
      <c r="CM122" s="83"/>
    </row>
    <row r="123" spans="1:91" x14ac:dyDescent="0.3">
      <c r="A123" s="100" t="s">
        <v>369</v>
      </c>
      <c r="B123" s="86" t="s">
        <v>218</v>
      </c>
      <c r="C123" s="83">
        <v>101534.27228021053</v>
      </c>
      <c r="D123" s="83">
        <v>13794.303438778947</v>
      </c>
      <c r="E123" s="83">
        <v>821350.44149999996</v>
      </c>
      <c r="F123" s="83">
        <v>1806.24</v>
      </c>
      <c r="G123" s="83">
        <v>197671.81450000001</v>
      </c>
      <c r="H123" s="83">
        <v>2209.6015000000002</v>
      </c>
      <c r="I123" s="83">
        <v>100550.512</v>
      </c>
      <c r="J123" s="83">
        <v>0</v>
      </c>
      <c r="K123" s="84">
        <v>0</v>
      </c>
      <c r="L123" s="84">
        <v>6.0606060606060601E-2</v>
      </c>
      <c r="M123" s="83">
        <v>16570518.4549</v>
      </c>
      <c r="N123" s="83" t="s">
        <v>435</v>
      </c>
      <c r="O123" s="83" t="s">
        <v>435</v>
      </c>
      <c r="P123" s="83" t="s">
        <v>435</v>
      </c>
      <c r="Q123" s="83">
        <v>17897390</v>
      </c>
      <c r="R123" s="83">
        <v>23048356</v>
      </c>
      <c r="S123" s="83">
        <v>3376736</v>
      </c>
      <c r="T123" s="83">
        <v>43476376</v>
      </c>
      <c r="U123" s="83">
        <v>26289864</v>
      </c>
      <c r="V123" s="83">
        <v>50957848.619000003</v>
      </c>
      <c r="W123" s="83">
        <v>50588090.370300002</v>
      </c>
      <c r="X123" s="84">
        <v>82.238615483554852</v>
      </c>
      <c r="Y123" s="84">
        <v>1.452481021868419</v>
      </c>
      <c r="Z123" s="84">
        <v>30.579000000000001</v>
      </c>
      <c r="AA123" s="84">
        <v>4.2237942680967704</v>
      </c>
      <c r="AB123" s="84">
        <v>9.4217999999999993</v>
      </c>
      <c r="AC123" s="84">
        <v>79.287090000000006</v>
      </c>
      <c r="AD123" s="83">
        <v>19833</v>
      </c>
      <c r="AE123" s="83">
        <v>40</v>
      </c>
      <c r="AF123" s="85">
        <v>56.6</v>
      </c>
      <c r="AG123" s="84">
        <v>8.3469999999999995</v>
      </c>
      <c r="AH123" s="84">
        <v>0.95135640653780984</v>
      </c>
      <c r="AI123" s="84">
        <v>0.44347623614069154</v>
      </c>
      <c r="AJ123" s="83">
        <v>0</v>
      </c>
      <c r="AK123" s="83">
        <v>4</v>
      </c>
      <c r="AL123" s="84">
        <v>0.58425219613504564</v>
      </c>
      <c r="AM123" s="84">
        <v>0.17584622999999999</v>
      </c>
      <c r="AN123" s="84">
        <v>4608.2622899999997</v>
      </c>
      <c r="AO123" s="84">
        <v>1061.54</v>
      </c>
      <c r="AP123" s="84">
        <v>1244.06</v>
      </c>
      <c r="AQ123" s="84">
        <v>2.4348243852795042</v>
      </c>
      <c r="AR123" s="84">
        <v>3.9885803095645467</v>
      </c>
      <c r="AS123" s="85">
        <v>46.2</v>
      </c>
      <c r="AT123" s="85">
        <v>18.899999999999999</v>
      </c>
      <c r="AU123" s="83">
        <v>358</v>
      </c>
      <c r="AV123" s="85">
        <v>0.8</v>
      </c>
      <c r="AW123" s="84">
        <v>0.36</v>
      </c>
      <c r="AX123" s="84">
        <v>3.6760000000000002</v>
      </c>
      <c r="AY123" s="83">
        <v>37482211</v>
      </c>
      <c r="AZ123" s="84">
        <v>0.45849855369801595</v>
      </c>
      <c r="BA123" s="84">
        <v>38.1</v>
      </c>
      <c r="BB123" s="83">
        <v>199520</v>
      </c>
      <c r="BC123" s="83">
        <v>173095</v>
      </c>
      <c r="BD123" s="83">
        <v>8075</v>
      </c>
      <c r="BE123" s="83">
        <v>401000</v>
      </c>
      <c r="BF123" s="83">
        <v>0</v>
      </c>
      <c r="BG123" s="83">
        <v>95</v>
      </c>
      <c r="BH123" s="83">
        <v>118</v>
      </c>
      <c r="BI123" s="85">
        <v>10.6</v>
      </c>
      <c r="BJ123" s="83">
        <v>3407788.43290303</v>
      </c>
      <c r="BK123" s="83">
        <v>3443000</v>
      </c>
      <c r="BL123" s="84">
        <v>169.35027474200001</v>
      </c>
      <c r="BM123" s="85">
        <v>60</v>
      </c>
      <c r="BN123" s="85">
        <v>75.551199999999994</v>
      </c>
      <c r="BO123" s="84">
        <v>113.844491877609</v>
      </c>
      <c r="BP123" s="85">
        <v>31.033345938345398</v>
      </c>
      <c r="BQ123" s="84">
        <v>2.9804436029999999</v>
      </c>
      <c r="BR123" s="84">
        <v>2.15</v>
      </c>
      <c r="BS123" s="84">
        <v>-1.0686517953872681</v>
      </c>
      <c r="BT123" s="83">
        <v>29</v>
      </c>
      <c r="BU123" s="85">
        <v>69.814834594726605</v>
      </c>
      <c r="BV123" s="84">
        <v>75.551199999999994</v>
      </c>
      <c r="BW123" s="84">
        <v>30.678183113259202</v>
      </c>
      <c r="BX123" s="84">
        <v>113.844491877609</v>
      </c>
      <c r="BY123" s="83">
        <v>47000</v>
      </c>
      <c r="BZ123" s="85">
        <v>64.332679999999996</v>
      </c>
      <c r="CA123" s="85">
        <v>81.774050000000003</v>
      </c>
      <c r="CB123" s="84">
        <v>8.64</v>
      </c>
      <c r="CC123" s="83">
        <v>89</v>
      </c>
      <c r="CD123" s="83">
        <v>80</v>
      </c>
      <c r="CE123" s="83">
        <v>89</v>
      </c>
      <c r="CF123" s="84">
        <v>291.08853149414102</v>
      </c>
      <c r="CG123" s="84">
        <v>250</v>
      </c>
      <c r="CH123" s="85">
        <v>66</v>
      </c>
      <c r="CI123" s="83">
        <v>1325.9529237062245</v>
      </c>
      <c r="CJ123" s="83">
        <v>54045422</v>
      </c>
      <c r="CK123" s="83">
        <v>53861424</v>
      </c>
      <c r="CL123" s="83">
        <v>653290</v>
      </c>
      <c r="CM123" s="83"/>
    </row>
    <row r="124" spans="1:91" x14ac:dyDescent="0.3">
      <c r="A124" s="100" t="s">
        <v>220</v>
      </c>
      <c r="B124" s="86" t="s">
        <v>219</v>
      </c>
      <c r="C124" s="83">
        <v>0</v>
      </c>
      <c r="D124" s="83">
        <v>0</v>
      </c>
      <c r="E124" s="83">
        <v>23016.108499999995</v>
      </c>
      <c r="F124" s="83">
        <v>0</v>
      </c>
      <c r="G124" s="83">
        <v>0</v>
      </c>
      <c r="H124" s="83">
        <v>0</v>
      </c>
      <c r="I124" s="83">
        <v>0</v>
      </c>
      <c r="J124" s="83">
        <v>61234</v>
      </c>
      <c r="K124" s="84">
        <v>0.2</v>
      </c>
      <c r="L124" s="84">
        <v>0.27272727272727298</v>
      </c>
      <c r="M124" s="83">
        <v>1156627.5660600001</v>
      </c>
      <c r="N124" s="83">
        <v>0</v>
      </c>
      <c r="O124" s="83">
        <v>0</v>
      </c>
      <c r="P124" s="83">
        <v>0</v>
      </c>
      <c r="Q124" s="83">
        <v>1512208</v>
      </c>
      <c r="R124" s="83">
        <v>0</v>
      </c>
      <c r="S124" s="83">
        <v>124030</v>
      </c>
      <c r="T124" s="83">
        <v>1388173</v>
      </c>
      <c r="U124" s="83">
        <v>6332</v>
      </c>
      <c r="V124" s="83">
        <v>2013121.5865</v>
      </c>
      <c r="W124" s="83">
        <v>393628.148177</v>
      </c>
      <c r="X124" s="84">
        <v>2.9737455817512664</v>
      </c>
      <c r="Y124" s="84">
        <v>3.9562968005971499</v>
      </c>
      <c r="Z124" s="84">
        <v>50.031999999999996</v>
      </c>
      <c r="AA124" s="84">
        <v>4.2382239682248004</v>
      </c>
      <c r="AB124" s="84">
        <v>48.71255</v>
      </c>
      <c r="AC124" s="84">
        <v>44.599899999999998</v>
      </c>
      <c r="AD124" s="83">
        <v>493</v>
      </c>
      <c r="AE124" s="83">
        <v>60</v>
      </c>
      <c r="AF124" s="85">
        <v>42.3</v>
      </c>
      <c r="AG124" s="84">
        <v>13.404999999999999</v>
      </c>
      <c r="AH124" s="84">
        <v>0.10915136355678431</v>
      </c>
      <c r="AI124" s="84">
        <v>6.1533932801414483E-3</v>
      </c>
      <c r="AJ124" s="83">
        <v>0</v>
      </c>
      <c r="AK124" s="83">
        <v>0</v>
      </c>
      <c r="AL124" s="84">
        <v>0.64503737402176076</v>
      </c>
      <c r="AM124" s="84">
        <v>0.17144883</v>
      </c>
      <c r="AN124" s="84">
        <v>61.500680000000003</v>
      </c>
      <c r="AO124" s="84">
        <v>128.09</v>
      </c>
      <c r="AP124" s="84">
        <v>110.87</v>
      </c>
      <c r="AQ124" s="84">
        <v>1.0547718939669137</v>
      </c>
      <c r="AR124" s="84">
        <v>0.36958929279072783</v>
      </c>
      <c r="AS124" s="85">
        <v>39.6</v>
      </c>
      <c r="AT124" s="85">
        <v>13.2</v>
      </c>
      <c r="AU124" s="83">
        <v>423</v>
      </c>
      <c r="AV124" s="85">
        <v>13.8</v>
      </c>
      <c r="AW124" s="84">
        <v>6.03</v>
      </c>
      <c r="AX124" s="84">
        <v>44.555999999999997</v>
      </c>
      <c r="AY124" s="83">
        <v>1103903</v>
      </c>
      <c r="AZ124" s="84">
        <v>0.46023062379596957</v>
      </c>
      <c r="BA124" s="84">
        <v>59.1</v>
      </c>
      <c r="BB124" s="83">
        <v>2502</v>
      </c>
      <c r="BC124" s="83">
        <v>0</v>
      </c>
      <c r="BD124" s="83">
        <v>289644</v>
      </c>
      <c r="BE124" s="83">
        <v>0</v>
      </c>
      <c r="BF124" s="83">
        <v>3925</v>
      </c>
      <c r="BG124" s="83">
        <v>106</v>
      </c>
      <c r="BH124" s="83">
        <v>118</v>
      </c>
      <c r="BI124" s="85">
        <v>27.3</v>
      </c>
      <c r="BJ124" s="83">
        <v>602893</v>
      </c>
      <c r="BK124" s="83">
        <v>1499000</v>
      </c>
      <c r="BL124" s="84">
        <v>19.8461538462</v>
      </c>
      <c r="BM124" s="85">
        <v>40</v>
      </c>
      <c r="BN124" s="85" t="s">
        <v>435</v>
      </c>
      <c r="BO124" s="84">
        <v>112.70235971802499</v>
      </c>
      <c r="BP124" s="85">
        <v>54</v>
      </c>
      <c r="BQ124" s="84">
        <v>3.473350763</v>
      </c>
      <c r="BR124" s="84">
        <v>3.3</v>
      </c>
      <c r="BS124" s="84">
        <v>0.10644198954105377</v>
      </c>
      <c r="BT124" s="83">
        <v>52</v>
      </c>
      <c r="BU124" s="85">
        <v>52.501182556152301</v>
      </c>
      <c r="BV124" s="84" t="s">
        <v>435</v>
      </c>
      <c r="BW124" s="84">
        <v>51</v>
      </c>
      <c r="BX124" s="84">
        <v>112.70235971802499</v>
      </c>
      <c r="BY124" s="83">
        <v>58000</v>
      </c>
      <c r="BZ124" s="85">
        <v>34.503740000000001</v>
      </c>
      <c r="CA124" s="85">
        <v>82.5411</v>
      </c>
      <c r="CB124" s="84" t="s">
        <v>435</v>
      </c>
      <c r="CC124" s="83">
        <v>88</v>
      </c>
      <c r="CD124" s="83">
        <v>32</v>
      </c>
      <c r="CE124" s="83">
        <v>67</v>
      </c>
      <c r="CF124" s="84">
        <v>969.25811767578102</v>
      </c>
      <c r="CG124" s="84">
        <v>195</v>
      </c>
      <c r="CH124" s="85">
        <v>47</v>
      </c>
      <c r="CI124" s="83">
        <v>5931.4538845726292</v>
      </c>
      <c r="CJ124" s="83">
        <v>2494524</v>
      </c>
      <c r="CK124" s="83">
        <v>2474262</v>
      </c>
      <c r="CL124" s="83">
        <v>823290</v>
      </c>
      <c r="CM124" s="83"/>
    </row>
    <row r="125" spans="1:91" x14ac:dyDescent="0.3">
      <c r="A125" s="100" t="s">
        <v>222</v>
      </c>
      <c r="B125" s="86" t="s">
        <v>221</v>
      </c>
      <c r="C125" s="83">
        <v>0</v>
      </c>
      <c r="D125" s="83">
        <v>0</v>
      </c>
      <c r="E125" s="83" t="s">
        <v>435</v>
      </c>
      <c r="F125" s="83">
        <v>1.042</v>
      </c>
      <c r="G125" s="83">
        <v>0</v>
      </c>
      <c r="H125" s="83">
        <v>0</v>
      </c>
      <c r="I125" s="83">
        <v>0</v>
      </c>
      <c r="J125" s="83">
        <v>0</v>
      </c>
      <c r="K125" s="84">
        <v>0</v>
      </c>
      <c r="L125" s="84" t="s">
        <v>435</v>
      </c>
      <c r="M125" s="83" t="s">
        <v>435</v>
      </c>
      <c r="N125" s="83" t="s">
        <v>435</v>
      </c>
      <c r="O125" s="83" t="s">
        <v>435</v>
      </c>
      <c r="P125" s="83" t="s">
        <v>435</v>
      </c>
      <c r="Q125" s="83">
        <v>0</v>
      </c>
      <c r="R125" s="83">
        <v>0</v>
      </c>
      <c r="S125" s="83">
        <v>0</v>
      </c>
      <c r="T125" s="83">
        <v>0</v>
      </c>
      <c r="U125" s="83">
        <v>3908</v>
      </c>
      <c r="V125" s="83">
        <v>7629.1503028899997</v>
      </c>
      <c r="W125" s="83">
        <v>0</v>
      </c>
      <c r="X125" s="84">
        <v>635.20000000000005</v>
      </c>
      <c r="Y125" s="84">
        <v>-1.344820893178184</v>
      </c>
      <c r="Z125" s="84">
        <v>100</v>
      </c>
      <c r="AA125" s="84" t="s">
        <v>435</v>
      </c>
      <c r="AB125" s="84">
        <v>2.5888900000000001</v>
      </c>
      <c r="AC125" s="84" t="s">
        <v>435</v>
      </c>
      <c r="AD125" s="83" t="s">
        <v>435</v>
      </c>
      <c r="AE125" s="83">
        <v>80</v>
      </c>
      <c r="AF125" s="85" t="s">
        <v>435</v>
      </c>
      <c r="AG125" s="84" t="s">
        <v>435</v>
      </c>
      <c r="AH125" s="84">
        <v>2.1316256470675562E-4</v>
      </c>
      <c r="AI125" s="84">
        <v>1.221284987303598E-5</v>
      </c>
      <c r="AJ125" s="83">
        <v>0</v>
      </c>
      <c r="AK125" s="83">
        <v>0</v>
      </c>
      <c r="AL125" s="84" t="s">
        <v>435</v>
      </c>
      <c r="AM125" s="84" t="s">
        <v>435</v>
      </c>
      <c r="AN125" s="84">
        <v>0</v>
      </c>
      <c r="AO125" s="84">
        <v>23.54</v>
      </c>
      <c r="AP125" s="84">
        <v>26.75</v>
      </c>
      <c r="AQ125" s="84">
        <v>19.783680519815487</v>
      </c>
      <c r="AR125" s="84">
        <v>5.2022949352133336</v>
      </c>
      <c r="AS125" s="85">
        <v>31.8</v>
      </c>
      <c r="AT125" s="85">
        <v>4.8</v>
      </c>
      <c r="AU125" s="83">
        <v>91</v>
      </c>
      <c r="AV125" s="85" t="s">
        <v>435</v>
      </c>
      <c r="AW125" s="84" t="s">
        <v>435</v>
      </c>
      <c r="AX125" s="84" t="s">
        <v>435</v>
      </c>
      <c r="AY125" s="83">
        <v>2844</v>
      </c>
      <c r="AZ125" s="84" t="s">
        <v>435</v>
      </c>
      <c r="BA125" s="84" t="s">
        <v>435</v>
      </c>
      <c r="BB125" s="83">
        <v>0</v>
      </c>
      <c r="BC125" s="83">
        <v>0</v>
      </c>
      <c r="BD125" s="83">
        <v>0</v>
      </c>
      <c r="BE125" s="83">
        <v>0</v>
      </c>
      <c r="BF125" s="83">
        <v>1379</v>
      </c>
      <c r="BG125" s="83">
        <v>0</v>
      </c>
      <c r="BH125" s="83">
        <v>31</v>
      </c>
      <c r="BI125" s="85">
        <v>2.7</v>
      </c>
      <c r="BJ125" s="83">
        <v>45457</v>
      </c>
      <c r="BK125" s="83" t="s">
        <v>435</v>
      </c>
      <c r="BL125" s="84">
        <v>110.809080209</v>
      </c>
      <c r="BM125" s="85">
        <v>0</v>
      </c>
      <c r="BN125" s="85" t="s">
        <v>435</v>
      </c>
      <c r="BO125" s="84">
        <v>94.580535325829899</v>
      </c>
      <c r="BP125" s="85">
        <v>19.688763836629001</v>
      </c>
      <c r="BQ125" s="84" t="s">
        <v>435</v>
      </c>
      <c r="BR125" s="84">
        <v>1.7666666666666664</v>
      </c>
      <c r="BS125" s="84">
        <v>-7.6744027435779572E-2</v>
      </c>
      <c r="BT125" s="83" t="s">
        <v>435</v>
      </c>
      <c r="BU125" s="85">
        <v>99.553169250488295</v>
      </c>
      <c r="BV125" s="84" t="s">
        <v>435</v>
      </c>
      <c r="BW125" s="84">
        <v>57</v>
      </c>
      <c r="BX125" s="84">
        <v>94.580535325829899</v>
      </c>
      <c r="BY125" s="83">
        <v>46</v>
      </c>
      <c r="BZ125" s="85">
        <v>65.595529999999997</v>
      </c>
      <c r="CA125" s="85">
        <v>99.484930000000006</v>
      </c>
      <c r="CB125" s="84">
        <v>12.388999999999999</v>
      </c>
      <c r="CC125" s="83">
        <v>87</v>
      </c>
      <c r="CD125" s="83">
        <v>94</v>
      </c>
      <c r="CE125" s="83" t="s">
        <v>435</v>
      </c>
      <c r="CF125" s="84">
        <v>1246.30212402344</v>
      </c>
      <c r="CG125" s="84" t="s">
        <v>435</v>
      </c>
      <c r="CH125" s="85">
        <v>34</v>
      </c>
      <c r="CI125" s="83">
        <v>9030.0710644740557</v>
      </c>
      <c r="CJ125" s="83">
        <v>10764</v>
      </c>
      <c r="CK125" s="83">
        <v>10222</v>
      </c>
      <c r="CL125" s="83">
        <v>21</v>
      </c>
      <c r="CM125" s="83"/>
    </row>
    <row r="126" spans="1:91" x14ac:dyDescent="0.3">
      <c r="A126" s="100" t="s">
        <v>224</v>
      </c>
      <c r="B126" s="86" t="s">
        <v>223</v>
      </c>
      <c r="C126" s="83">
        <v>59665.70016</v>
      </c>
      <c r="D126" s="83">
        <v>59600.862532842104</v>
      </c>
      <c r="E126" s="83">
        <v>192290.92750000002</v>
      </c>
      <c r="F126" s="83">
        <v>0</v>
      </c>
      <c r="G126" s="83">
        <v>421.78450000000004</v>
      </c>
      <c r="H126" s="83">
        <v>0</v>
      </c>
      <c r="I126" s="83">
        <v>0</v>
      </c>
      <c r="J126" s="83">
        <v>14371</v>
      </c>
      <c r="K126" s="84">
        <v>5.7000000000000002E-2</v>
      </c>
      <c r="L126" s="84">
        <v>6.0606060606060601E-2</v>
      </c>
      <c r="M126" s="83">
        <v>15991912.7652</v>
      </c>
      <c r="N126" s="83" t="s">
        <v>435</v>
      </c>
      <c r="O126" s="83" t="s">
        <v>435</v>
      </c>
      <c r="P126" s="83" t="s">
        <v>435</v>
      </c>
      <c r="Q126" s="83">
        <v>22771515</v>
      </c>
      <c r="R126" s="83">
        <v>0</v>
      </c>
      <c r="S126" s="83">
        <v>14494683</v>
      </c>
      <c r="T126" s="83">
        <v>3321547</v>
      </c>
      <c r="U126" s="83">
        <v>9075250</v>
      </c>
      <c r="V126" s="83">
        <v>20011313.238000002</v>
      </c>
      <c r="W126" s="83">
        <v>25465797.073600002</v>
      </c>
      <c r="X126" s="84">
        <v>195.93910708057203</v>
      </c>
      <c r="Y126" s="84">
        <v>3.7218183925658099</v>
      </c>
      <c r="Z126" s="84">
        <v>19.739999999999998</v>
      </c>
      <c r="AA126" s="84">
        <v>4.2393644425714196</v>
      </c>
      <c r="AB126" s="84">
        <v>21.490449999999999</v>
      </c>
      <c r="AC126" s="84">
        <v>47.781840000000003</v>
      </c>
      <c r="AD126" s="83">
        <v>20087</v>
      </c>
      <c r="AE126" s="83">
        <v>20</v>
      </c>
      <c r="AF126" s="85">
        <v>51</v>
      </c>
      <c r="AG126" s="84">
        <v>9.4640000000000004</v>
      </c>
      <c r="AH126" s="84">
        <v>0.75133733200236696</v>
      </c>
      <c r="AI126" s="84">
        <v>0.39889263108619621</v>
      </c>
      <c r="AJ126" s="83">
        <v>0</v>
      </c>
      <c r="AK126" s="83">
        <v>0</v>
      </c>
      <c r="AL126" s="84">
        <v>0.57948526977378356</v>
      </c>
      <c r="AM126" s="84">
        <v>0.14826083000000001</v>
      </c>
      <c r="AN126" s="84">
        <v>220.52037000000001</v>
      </c>
      <c r="AO126" s="84">
        <v>631.4</v>
      </c>
      <c r="AP126" s="84">
        <v>603.94000000000005</v>
      </c>
      <c r="AQ126" s="84">
        <v>4.9585615394619911</v>
      </c>
      <c r="AR126" s="84">
        <v>28.559667337295597</v>
      </c>
      <c r="AS126" s="85">
        <v>32.200000000000003</v>
      </c>
      <c r="AT126" s="85">
        <v>27</v>
      </c>
      <c r="AU126" s="83">
        <v>152</v>
      </c>
      <c r="AV126" s="85">
        <v>0.2</v>
      </c>
      <c r="AW126" s="84">
        <v>0</v>
      </c>
      <c r="AX126" s="84">
        <v>0.45</v>
      </c>
      <c r="AY126" s="83">
        <v>16062081</v>
      </c>
      <c r="AZ126" s="84">
        <v>0.47573758713876135</v>
      </c>
      <c r="BA126" s="84">
        <v>32.799999999999997</v>
      </c>
      <c r="BB126" s="83">
        <v>1713634</v>
      </c>
      <c r="BC126" s="83">
        <v>1406</v>
      </c>
      <c r="BD126" s="83">
        <v>97395</v>
      </c>
      <c r="BE126" s="83">
        <v>0</v>
      </c>
      <c r="BF126" s="83">
        <v>20863</v>
      </c>
      <c r="BG126" s="83">
        <v>0</v>
      </c>
      <c r="BH126" s="83">
        <v>119</v>
      </c>
      <c r="BI126" s="85">
        <v>8.6999999999999993</v>
      </c>
      <c r="BJ126" s="83">
        <v>3296953</v>
      </c>
      <c r="BK126" s="83">
        <v>940000</v>
      </c>
      <c r="BL126" s="84">
        <v>0.30726558042199997</v>
      </c>
      <c r="BM126" s="85">
        <v>20</v>
      </c>
      <c r="BN126" s="85">
        <v>67.908429999999996</v>
      </c>
      <c r="BO126" s="84">
        <v>139.446361818746</v>
      </c>
      <c r="BP126" s="85">
        <v>93.197278911564595</v>
      </c>
      <c r="BQ126" s="84">
        <v>1.907218933</v>
      </c>
      <c r="BR126" s="84">
        <v>2.85</v>
      </c>
      <c r="BS126" s="84">
        <v>-0.90233832597732544</v>
      </c>
      <c r="BT126" s="83">
        <v>34</v>
      </c>
      <c r="BU126" s="85">
        <v>95.507476806640597</v>
      </c>
      <c r="BV126" s="84">
        <v>67.908429999999996</v>
      </c>
      <c r="BW126" s="84">
        <v>34</v>
      </c>
      <c r="BX126" s="84">
        <v>139.446361818746</v>
      </c>
      <c r="BY126" s="83">
        <v>22000</v>
      </c>
      <c r="BZ126" s="85">
        <v>62.053600000000003</v>
      </c>
      <c r="CA126" s="85">
        <v>88.812250000000006</v>
      </c>
      <c r="CB126" s="84">
        <v>6.5069999999999997</v>
      </c>
      <c r="CC126" s="83">
        <v>90</v>
      </c>
      <c r="CD126" s="83">
        <v>59</v>
      </c>
      <c r="CE126" s="83">
        <v>80</v>
      </c>
      <c r="CF126" s="84">
        <v>155.96958923339801</v>
      </c>
      <c r="CG126" s="84">
        <v>186</v>
      </c>
      <c r="CH126" s="85">
        <v>23</v>
      </c>
      <c r="CI126" s="83">
        <v>1025.7983558661729</v>
      </c>
      <c r="CJ126" s="83">
        <v>28608715</v>
      </c>
      <c r="CK126" s="83">
        <v>28341208</v>
      </c>
      <c r="CL126" s="83">
        <v>143350</v>
      </c>
      <c r="CM126" s="83"/>
    </row>
    <row r="127" spans="1:91" x14ac:dyDescent="0.3">
      <c r="A127" s="100" t="s">
        <v>226</v>
      </c>
      <c r="B127" s="86" t="s">
        <v>225</v>
      </c>
      <c r="C127" s="83">
        <v>3489.6468452210529</v>
      </c>
      <c r="D127" s="83">
        <v>0</v>
      </c>
      <c r="E127" s="83">
        <v>88839.511500000008</v>
      </c>
      <c r="F127" s="83">
        <v>0</v>
      </c>
      <c r="G127" s="83">
        <v>0</v>
      </c>
      <c r="H127" s="83">
        <v>0</v>
      </c>
      <c r="I127" s="83">
        <v>0</v>
      </c>
      <c r="J127" s="83">
        <v>0</v>
      </c>
      <c r="K127" s="84">
        <v>0</v>
      </c>
      <c r="L127" s="84">
        <v>3.03030303030303E-2</v>
      </c>
      <c r="M127" s="83">
        <v>0</v>
      </c>
      <c r="N127" s="83" t="s">
        <v>435</v>
      </c>
      <c r="O127" s="83" t="s">
        <v>435</v>
      </c>
      <c r="P127" s="83" t="s">
        <v>435</v>
      </c>
      <c r="Q127" s="83">
        <v>0</v>
      </c>
      <c r="R127" s="83">
        <v>0</v>
      </c>
      <c r="S127" s="83">
        <v>0</v>
      </c>
      <c r="T127" s="83">
        <v>0</v>
      </c>
      <c r="U127" s="83">
        <v>0</v>
      </c>
      <c r="V127" s="83">
        <v>0</v>
      </c>
      <c r="W127" s="83">
        <v>0</v>
      </c>
      <c r="X127" s="84">
        <v>511.45791035915704</v>
      </c>
      <c r="Y127" s="84">
        <v>1.0328482247068003</v>
      </c>
      <c r="Z127" s="84">
        <v>91.49</v>
      </c>
      <c r="AA127" s="84">
        <v>2.2263915622436099</v>
      </c>
      <c r="AB127" s="84">
        <v>0</v>
      </c>
      <c r="AC127" s="84" t="s">
        <v>435</v>
      </c>
      <c r="AD127" s="83">
        <v>6415</v>
      </c>
      <c r="AE127" s="83">
        <v>80</v>
      </c>
      <c r="AF127" s="85" t="s">
        <v>435</v>
      </c>
      <c r="AG127" s="84">
        <v>5.0490000000000004</v>
      </c>
      <c r="AH127" s="84">
        <v>2.1931073255511543E-3</v>
      </c>
      <c r="AI127" s="84">
        <v>5.460383722045803E-4</v>
      </c>
      <c r="AJ127" s="83">
        <v>0</v>
      </c>
      <c r="AK127" s="83">
        <v>0</v>
      </c>
      <c r="AL127" s="84">
        <v>0.9334946999612731</v>
      </c>
      <c r="AM127" s="84" t="s">
        <v>435</v>
      </c>
      <c r="AN127" s="84">
        <v>-25.309809999999999</v>
      </c>
      <c r="AO127" s="84">
        <v>0</v>
      </c>
      <c r="AP127" s="84">
        <v>0</v>
      </c>
      <c r="AQ127" s="84" t="s">
        <v>435</v>
      </c>
      <c r="AR127" s="84">
        <v>0.27275595162599847</v>
      </c>
      <c r="AS127" s="85">
        <v>3.9</v>
      </c>
      <c r="AT127" s="85" t="s">
        <v>435</v>
      </c>
      <c r="AU127" s="83">
        <v>5.1999998092651403</v>
      </c>
      <c r="AV127" s="85">
        <v>0.2</v>
      </c>
      <c r="AW127" s="84">
        <v>0.06</v>
      </c>
      <c r="AX127" s="84" t="s">
        <v>435</v>
      </c>
      <c r="AY127" s="83">
        <v>41</v>
      </c>
      <c r="AZ127" s="84">
        <v>4.1109984385139575E-2</v>
      </c>
      <c r="BA127" s="84">
        <v>28.2</v>
      </c>
      <c r="BB127" s="83">
        <v>0</v>
      </c>
      <c r="BC127" s="83">
        <v>0</v>
      </c>
      <c r="BD127" s="83">
        <v>0</v>
      </c>
      <c r="BE127" s="83">
        <v>0</v>
      </c>
      <c r="BF127" s="83">
        <v>114140</v>
      </c>
      <c r="BG127" s="83">
        <v>0</v>
      </c>
      <c r="BH127" s="83">
        <v>126</v>
      </c>
      <c r="BI127" s="85">
        <v>2.4</v>
      </c>
      <c r="BJ127" s="83">
        <v>43996044.579144001</v>
      </c>
      <c r="BK127" s="83">
        <v>17924000</v>
      </c>
      <c r="BL127" s="84">
        <v>38.752537080400003</v>
      </c>
      <c r="BM127" s="85">
        <v>60</v>
      </c>
      <c r="BN127" s="85" t="s">
        <v>435</v>
      </c>
      <c r="BO127" s="84">
        <v>123.73120994914299</v>
      </c>
      <c r="BP127" s="85">
        <v>88.470186347099002</v>
      </c>
      <c r="BQ127" s="84">
        <v>5.6300420759999996</v>
      </c>
      <c r="BR127" s="84">
        <v>4.3166666666666664</v>
      </c>
      <c r="BS127" s="84">
        <v>1.8504656553268433</v>
      </c>
      <c r="BT127" s="83">
        <v>82</v>
      </c>
      <c r="BU127" s="85">
        <v>100</v>
      </c>
      <c r="BV127" s="84" t="s">
        <v>435</v>
      </c>
      <c r="BW127" s="84">
        <v>94.712073721730306</v>
      </c>
      <c r="BX127" s="84">
        <v>123.73120994914299</v>
      </c>
      <c r="BY127" s="83">
        <v>210000</v>
      </c>
      <c r="BZ127" s="85">
        <v>97.713610000000003</v>
      </c>
      <c r="CA127" s="85">
        <v>100</v>
      </c>
      <c r="CB127" s="84">
        <v>35.067</v>
      </c>
      <c r="CC127" s="83">
        <v>94</v>
      </c>
      <c r="CD127" s="83">
        <v>90</v>
      </c>
      <c r="CE127" s="83">
        <v>93</v>
      </c>
      <c r="CF127" s="84">
        <v>5251.24169921875</v>
      </c>
      <c r="CG127" s="84">
        <v>5</v>
      </c>
      <c r="CH127" s="85">
        <v>89</v>
      </c>
      <c r="CI127" s="83">
        <v>52978.436158612836</v>
      </c>
      <c r="CJ127" s="83">
        <v>17097123</v>
      </c>
      <c r="CK127" s="83">
        <v>16908948</v>
      </c>
      <c r="CL127" s="83">
        <v>33730</v>
      </c>
      <c r="CM127" s="83"/>
    </row>
    <row r="128" spans="1:91" x14ac:dyDescent="0.3">
      <c r="A128" s="100" t="s">
        <v>228</v>
      </c>
      <c r="B128" s="86" t="s">
        <v>227</v>
      </c>
      <c r="C128" s="83">
        <v>7300.5081248842098</v>
      </c>
      <c r="D128" s="83">
        <v>1964.3890421368421</v>
      </c>
      <c r="E128" s="83">
        <v>12861.413500000001</v>
      </c>
      <c r="F128" s="83">
        <v>48.415999999999997</v>
      </c>
      <c r="G128" s="83">
        <v>8991.17</v>
      </c>
      <c r="H128" s="83">
        <v>0</v>
      </c>
      <c r="I128" s="83">
        <v>7073.5910000000003</v>
      </c>
      <c r="J128" s="83">
        <v>0</v>
      </c>
      <c r="K128" s="84">
        <v>5.7000000000000002E-2</v>
      </c>
      <c r="L128" s="84">
        <v>6.0606060606060601E-2</v>
      </c>
      <c r="M128" s="83" t="s">
        <v>435</v>
      </c>
      <c r="N128" s="83" t="s">
        <v>435</v>
      </c>
      <c r="O128" s="83" t="s">
        <v>435</v>
      </c>
      <c r="P128" s="83" t="s">
        <v>435</v>
      </c>
      <c r="Q128" s="83">
        <v>0</v>
      </c>
      <c r="R128" s="83">
        <v>0</v>
      </c>
      <c r="S128" s="83">
        <v>0</v>
      </c>
      <c r="T128" s="83">
        <v>0</v>
      </c>
      <c r="U128" s="83">
        <v>0</v>
      </c>
      <c r="V128" s="83">
        <v>0</v>
      </c>
      <c r="W128" s="83">
        <v>104689.567694</v>
      </c>
      <c r="X128" s="84">
        <v>18.554175686453231</v>
      </c>
      <c r="Y128" s="84">
        <v>1.9759608353556983</v>
      </c>
      <c r="Z128" s="84">
        <v>86.537999999999997</v>
      </c>
      <c r="AA128" s="84">
        <v>2.6979730347539101</v>
      </c>
      <c r="AB128" s="84">
        <v>0</v>
      </c>
      <c r="AC128" s="84" t="s">
        <v>435</v>
      </c>
      <c r="AD128" s="83">
        <v>2747</v>
      </c>
      <c r="AE128" s="83">
        <v>100</v>
      </c>
      <c r="AF128" s="85" t="s">
        <v>435</v>
      </c>
      <c r="AG128" s="84">
        <v>6.3019999999999996</v>
      </c>
      <c r="AH128" s="84">
        <v>3.8486075891392807E-3</v>
      </c>
      <c r="AI128" s="84">
        <v>1.9488484902172839E-3</v>
      </c>
      <c r="AJ128" s="83">
        <v>0</v>
      </c>
      <c r="AK128" s="83">
        <v>0</v>
      </c>
      <c r="AL128" s="84">
        <v>0.92088614113865774</v>
      </c>
      <c r="AM128" s="84" t="s">
        <v>435</v>
      </c>
      <c r="AN128" s="84">
        <v>0</v>
      </c>
      <c r="AO128" s="84">
        <v>0</v>
      </c>
      <c r="AP128" s="84">
        <v>0</v>
      </c>
      <c r="AQ128" s="84" t="s">
        <v>435</v>
      </c>
      <c r="AR128" s="84">
        <v>0.22082061532643613</v>
      </c>
      <c r="AS128" s="85">
        <v>5.7</v>
      </c>
      <c r="AT128" s="85" t="s">
        <v>435</v>
      </c>
      <c r="AU128" s="83">
        <v>7.5</v>
      </c>
      <c r="AV128" s="85">
        <v>0.11</v>
      </c>
      <c r="AW128" s="84" t="s">
        <v>435</v>
      </c>
      <c r="AX128" s="84" t="s">
        <v>435</v>
      </c>
      <c r="AY128" s="83">
        <v>3</v>
      </c>
      <c r="AZ128" s="84">
        <v>0.13293942293655325</v>
      </c>
      <c r="BA128" s="84" t="s">
        <v>435</v>
      </c>
      <c r="BB128" s="83">
        <v>2383</v>
      </c>
      <c r="BC128" s="83">
        <v>100</v>
      </c>
      <c r="BD128" s="83">
        <v>23</v>
      </c>
      <c r="BE128" s="83">
        <v>0</v>
      </c>
      <c r="BF128" s="83">
        <v>2039</v>
      </c>
      <c r="BG128" s="83">
        <v>0</v>
      </c>
      <c r="BH128" s="83">
        <v>129</v>
      </c>
      <c r="BI128" s="85">
        <v>2.4</v>
      </c>
      <c r="BJ128" s="83">
        <v>17249049.954136699</v>
      </c>
      <c r="BK128" s="83">
        <v>3555000</v>
      </c>
      <c r="BL128" s="84">
        <v>76.075199150299994</v>
      </c>
      <c r="BM128" s="85">
        <v>100</v>
      </c>
      <c r="BN128" s="85" t="s">
        <v>435</v>
      </c>
      <c r="BO128" s="84">
        <v>134.931967934261</v>
      </c>
      <c r="BP128" s="85">
        <v>24.571833959536502</v>
      </c>
      <c r="BQ128" s="84">
        <v>6.056963444</v>
      </c>
      <c r="BR128" s="84">
        <v>3.95</v>
      </c>
      <c r="BS128" s="84">
        <v>1.6702513694763184</v>
      </c>
      <c r="BT128" s="83">
        <v>87</v>
      </c>
      <c r="BU128" s="85">
        <v>100</v>
      </c>
      <c r="BV128" s="84" t="s">
        <v>435</v>
      </c>
      <c r="BW128" s="84">
        <v>90.811093072382704</v>
      </c>
      <c r="BX128" s="84">
        <v>134.931967934261</v>
      </c>
      <c r="BY128" s="83">
        <v>110000</v>
      </c>
      <c r="BZ128" s="85">
        <v>100</v>
      </c>
      <c r="CA128" s="85">
        <v>100</v>
      </c>
      <c r="CB128" s="84">
        <v>30.251999999999999</v>
      </c>
      <c r="CC128" s="83">
        <v>94</v>
      </c>
      <c r="CD128" s="83">
        <v>90</v>
      </c>
      <c r="CE128" s="83">
        <v>94</v>
      </c>
      <c r="CF128" s="84">
        <v>3664.72143554688</v>
      </c>
      <c r="CG128" s="84">
        <v>9</v>
      </c>
      <c r="CH128" s="85">
        <v>90</v>
      </c>
      <c r="CI128" s="83">
        <v>41966.009184637383</v>
      </c>
      <c r="CJ128" s="83">
        <v>4783062</v>
      </c>
      <c r="CK128" s="83">
        <v>4528526</v>
      </c>
      <c r="CL128" s="83">
        <v>263310</v>
      </c>
      <c r="CM128" s="83"/>
    </row>
    <row r="129" spans="1:91" x14ac:dyDescent="0.3">
      <c r="A129" s="100" t="s">
        <v>230</v>
      </c>
      <c r="B129" s="86" t="s">
        <v>229</v>
      </c>
      <c r="C129" s="83">
        <v>12693.492295389473</v>
      </c>
      <c r="D129" s="83">
        <v>7903.0088896421048</v>
      </c>
      <c r="E129" s="83">
        <v>34153.228499999997</v>
      </c>
      <c r="F129" s="83">
        <v>182.26599999999999</v>
      </c>
      <c r="G129" s="83">
        <v>18979.775000000001</v>
      </c>
      <c r="H129" s="83">
        <v>296.43350000000004</v>
      </c>
      <c r="I129" s="83">
        <v>3831.3440000000005</v>
      </c>
      <c r="J129" s="83">
        <v>37514</v>
      </c>
      <c r="K129" s="84">
        <v>0.17100000000000001</v>
      </c>
      <c r="L129" s="84">
        <v>6.0606060606060601E-2</v>
      </c>
      <c r="M129" s="83" t="s">
        <v>435</v>
      </c>
      <c r="N129" s="83" t="s">
        <v>435</v>
      </c>
      <c r="O129" s="83" t="s">
        <v>435</v>
      </c>
      <c r="P129" s="83" t="s">
        <v>435</v>
      </c>
      <c r="Q129" s="83">
        <v>863842</v>
      </c>
      <c r="R129" s="83">
        <v>3340682</v>
      </c>
      <c r="S129" s="83">
        <v>2836083</v>
      </c>
      <c r="T129" s="83">
        <v>737172</v>
      </c>
      <c r="U129" s="83">
        <v>5123408</v>
      </c>
      <c r="V129" s="83">
        <v>4704842.1497999998</v>
      </c>
      <c r="W129" s="83">
        <v>5551754.2096100003</v>
      </c>
      <c r="X129" s="84">
        <v>53.72704836297158</v>
      </c>
      <c r="Y129" s="84">
        <v>1.6371415422671196</v>
      </c>
      <c r="Z129" s="84">
        <v>58.521999999999998</v>
      </c>
      <c r="AA129" s="84" t="s">
        <v>435</v>
      </c>
      <c r="AB129" s="84">
        <v>6.5029899999999996</v>
      </c>
      <c r="AC129" s="84" t="s">
        <v>435</v>
      </c>
      <c r="AD129" s="83">
        <v>398</v>
      </c>
      <c r="AE129" s="83">
        <v>80</v>
      </c>
      <c r="AF129" s="85">
        <v>43.2</v>
      </c>
      <c r="AG129" s="84">
        <v>10.1</v>
      </c>
      <c r="AH129" s="84">
        <v>0.38397192709635541</v>
      </c>
      <c r="AI129" s="84">
        <v>0.13262292272794815</v>
      </c>
      <c r="AJ129" s="83">
        <v>0</v>
      </c>
      <c r="AK129" s="83">
        <v>0</v>
      </c>
      <c r="AL129" s="84">
        <v>0.6511042612635094</v>
      </c>
      <c r="AM129" s="84">
        <v>7.3502789999999998E-2</v>
      </c>
      <c r="AN129" s="84">
        <v>72.580510000000004</v>
      </c>
      <c r="AO129" s="84">
        <v>181.77</v>
      </c>
      <c r="AP129" s="84">
        <v>181.7</v>
      </c>
      <c r="AQ129" s="84">
        <v>2.7478393735734485</v>
      </c>
      <c r="AR129" s="84">
        <v>11.471396042617961</v>
      </c>
      <c r="AS129" s="85">
        <v>18.3</v>
      </c>
      <c r="AT129" s="85">
        <v>4.5999999999999996</v>
      </c>
      <c r="AU129" s="83">
        <v>45</v>
      </c>
      <c r="AV129" s="85">
        <v>0.2</v>
      </c>
      <c r="AW129" s="84">
        <v>0.12</v>
      </c>
      <c r="AX129" s="84">
        <v>5.0519999999999996</v>
      </c>
      <c r="AY129" s="83">
        <v>1614121</v>
      </c>
      <c r="AZ129" s="84">
        <v>0.45470245497493966</v>
      </c>
      <c r="BA129" s="84">
        <v>46.2</v>
      </c>
      <c r="BB129" s="83">
        <v>52915</v>
      </c>
      <c r="BC129" s="83">
        <v>313000</v>
      </c>
      <c r="BD129" s="83">
        <v>94513</v>
      </c>
      <c r="BE129" s="83">
        <v>0</v>
      </c>
      <c r="BF129" s="83">
        <v>457</v>
      </c>
      <c r="BG129" s="83">
        <v>0</v>
      </c>
      <c r="BH129" s="83">
        <v>116</v>
      </c>
      <c r="BI129" s="85">
        <v>17</v>
      </c>
      <c r="BJ129" s="83" t="s">
        <v>435</v>
      </c>
      <c r="BK129" s="83">
        <v>1787000</v>
      </c>
      <c r="BL129" s="84">
        <v>2.2830069488300002</v>
      </c>
      <c r="BM129" s="85">
        <v>80</v>
      </c>
      <c r="BN129" s="85">
        <v>82.614549999999994</v>
      </c>
      <c r="BO129" s="84">
        <v>115.09590672091799</v>
      </c>
      <c r="BP129" s="85">
        <v>10.224311558656099</v>
      </c>
      <c r="BQ129" s="84">
        <v>1.6666666269999999</v>
      </c>
      <c r="BR129" s="84">
        <v>3.1333333333333333</v>
      </c>
      <c r="BS129" s="84">
        <v>-0.80246990919113159</v>
      </c>
      <c r="BT129" s="83">
        <v>22</v>
      </c>
      <c r="BU129" s="85">
        <v>86.767799377441406</v>
      </c>
      <c r="BV129" s="84">
        <v>82.614549999999994</v>
      </c>
      <c r="BW129" s="84">
        <v>27.863040008774799</v>
      </c>
      <c r="BX129" s="84">
        <v>115.09590672091799</v>
      </c>
      <c r="BY129" s="83">
        <v>18000</v>
      </c>
      <c r="BZ129" s="85">
        <v>74.434730000000002</v>
      </c>
      <c r="CA129" s="85">
        <v>81.524760000000001</v>
      </c>
      <c r="CB129" s="84">
        <v>10.056000000000001</v>
      </c>
      <c r="CC129" s="83">
        <v>98</v>
      </c>
      <c r="CD129" s="83">
        <v>84</v>
      </c>
      <c r="CE129" s="83">
        <v>98</v>
      </c>
      <c r="CF129" s="84">
        <v>484.53228759765602</v>
      </c>
      <c r="CG129" s="84">
        <v>98</v>
      </c>
      <c r="CH129" s="85">
        <v>73</v>
      </c>
      <c r="CI129" s="83">
        <v>2028.8968905735078</v>
      </c>
      <c r="CJ129" s="83">
        <v>6545503</v>
      </c>
      <c r="CK129" s="83">
        <v>6073017</v>
      </c>
      <c r="CL129" s="83">
        <v>120340</v>
      </c>
      <c r="CM129" s="83"/>
    </row>
    <row r="130" spans="1:91" x14ac:dyDescent="0.3">
      <c r="A130" s="100" t="s">
        <v>232</v>
      </c>
      <c r="B130" s="86" t="s">
        <v>231</v>
      </c>
      <c r="C130" s="83">
        <v>0</v>
      </c>
      <c r="D130" s="83">
        <v>0</v>
      </c>
      <c r="E130" s="83">
        <v>193244.47949999999</v>
      </c>
      <c r="F130" s="83">
        <v>0</v>
      </c>
      <c r="G130" s="83">
        <v>0</v>
      </c>
      <c r="H130" s="83">
        <v>0</v>
      </c>
      <c r="I130" s="83">
        <v>0</v>
      </c>
      <c r="J130" s="83">
        <v>681213</v>
      </c>
      <c r="K130" s="84">
        <v>0.25700000000000001</v>
      </c>
      <c r="L130" s="84">
        <v>0.12121212121212099</v>
      </c>
      <c r="M130" s="83">
        <v>14796167.3192</v>
      </c>
      <c r="N130" s="83">
        <v>0</v>
      </c>
      <c r="O130" s="83">
        <v>118169.677127</v>
      </c>
      <c r="P130" s="83">
        <v>0</v>
      </c>
      <c r="Q130" s="83">
        <v>19877133</v>
      </c>
      <c r="R130" s="83">
        <v>0</v>
      </c>
      <c r="S130" s="83">
        <v>1247104</v>
      </c>
      <c r="T130" s="83">
        <v>18630029</v>
      </c>
      <c r="U130" s="83">
        <v>1710509</v>
      </c>
      <c r="V130" s="83">
        <v>19590642.600000001</v>
      </c>
      <c r="W130" s="83">
        <v>16824850.177900001</v>
      </c>
      <c r="X130" s="84">
        <v>17.717650588142416</v>
      </c>
      <c r="Y130" s="84">
        <v>4.2745351016454496</v>
      </c>
      <c r="Z130" s="84">
        <v>16.425000000000001</v>
      </c>
      <c r="AA130" s="84">
        <v>5.91684917249255</v>
      </c>
      <c r="AB130" s="84">
        <v>67.849069999999998</v>
      </c>
      <c r="AC130" s="84">
        <v>8.9778599999999997</v>
      </c>
      <c r="AD130" s="83" t="s">
        <v>435</v>
      </c>
      <c r="AE130" s="83">
        <v>40</v>
      </c>
      <c r="AF130" s="85">
        <v>61.8</v>
      </c>
      <c r="AG130" s="84">
        <v>19.914000000000001</v>
      </c>
      <c r="AH130" s="84">
        <v>0.92377771320918012</v>
      </c>
      <c r="AI130" s="84">
        <v>0.81817835194877064</v>
      </c>
      <c r="AJ130" s="83">
        <v>0</v>
      </c>
      <c r="AK130" s="83">
        <v>5</v>
      </c>
      <c r="AL130" s="84">
        <v>0.37659108310314304</v>
      </c>
      <c r="AM130" s="84">
        <v>0.59014820999999995</v>
      </c>
      <c r="AN130" s="84">
        <v>6345.6016200000004</v>
      </c>
      <c r="AO130" s="84">
        <v>427.37</v>
      </c>
      <c r="AP130" s="84">
        <v>529.03</v>
      </c>
      <c r="AQ130" s="84">
        <v>13.170069279579899</v>
      </c>
      <c r="AR130" s="84">
        <v>3.1931926078841411</v>
      </c>
      <c r="AS130" s="85">
        <v>83.7</v>
      </c>
      <c r="AT130" s="85">
        <v>31.7</v>
      </c>
      <c r="AU130" s="83">
        <v>90</v>
      </c>
      <c r="AV130" s="85">
        <v>0.4</v>
      </c>
      <c r="AW130" s="84">
        <v>0.14000000000000001</v>
      </c>
      <c r="AX130" s="84">
        <v>358.64699999999999</v>
      </c>
      <c r="AY130" s="83">
        <v>14068652</v>
      </c>
      <c r="AZ130" s="84">
        <v>0.64744784733237826</v>
      </c>
      <c r="BA130" s="84">
        <v>34.299999999999997</v>
      </c>
      <c r="BB130" s="83">
        <v>1343203</v>
      </c>
      <c r="BC130" s="83">
        <v>134292</v>
      </c>
      <c r="BD130" s="83">
        <v>223000</v>
      </c>
      <c r="BE130" s="83">
        <v>196717</v>
      </c>
      <c r="BF130" s="83">
        <v>225833</v>
      </c>
      <c r="BG130" s="83">
        <v>0</v>
      </c>
      <c r="BH130" s="83">
        <v>124</v>
      </c>
      <c r="BI130" s="85">
        <v>16.5</v>
      </c>
      <c r="BJ130" s="83" t="s">
        <v>435</v>
      </c>
      <c r="BK130" s="83">
        <v>164000</v>
      </c>
      <c r="BL130" s="84">
        <v>0.50318801476899999</v>
      </c>
      <c r="BM130" s="85">
        <v>20</v>
      </c>
      <c r="BN130" s="85">
        <v>30.560390000000002</v>
      </c>
      <c r="BO130" s="84">
        <v>40.638499958013902</v>
      </c>
      <c r="BP130" s="85">
        <v>25.67</v>
      </c>
      <c r="BQ130" s="84" t="s">
        <v>435</v>
      </c>
      <c r="BR130" s="84">
        <v>2.9</v>
      </c>
      <c r="BS130" s="84">
        <v>-0.76604253053665161</v>
      </c>
      <c r="BT130" s="83">
        <v>32</v>
      </c>
      <c r="BU130" s="85">
        <v>20.041904449462901</v>
      </c>
      <c r="BV130" s="84">
        <v>30.560390000000002</v>
      </c>
      <c r="BW130" s="84">
        <v>5.2504876866947301</v>
      </c>
      <c r="BX130" s="84">
        <v>40.638499958013902</v>
      </c>
      <c r="BY130" s="83">
        <v>49000</v>
      </c>
      <c r="BZ130" s="85">
        <v>13.566660000000001</v>
      </c>
      <c r="CA130" s="85">
        <v>50.273069999999997</v>
      </c>
      <c r="CB130" s="84">
        <v>0.5</v>
      </c>
      <c r="CC130" s="83">
        <v>81</v>
      </c>
      <c r="CD130" s="83">
        <v>38</v>
      </c>
      <c r="CE130" s="83">
        <v>80</v>
      </c>
      <c r="CF130" s="84">
        <v>61.430252075195298</v>
      </c>
      <c r="CG130" s="84">
        <v>509</v>
      </c>
      <c r="CH130" s="85">
        <v>44</v>
      </c>
      <c r="CI130" s="83">
        <v>411.6889425426217</v>
      </c>
      <c r="CJ130" s="83">
        <v>23310719</v>
      </c>
      <c r="CK130" s="83">
        <v>19916908</v>
      </c>
      <c r="CL130" s="83">
        <v>1266700</v>
      </c>
      <c r="CM130" s="83"/>
    </row>
    <row r="131" spans="1:91" x14ac:dyDescent="0.3">
      <c r="A131" s="100" t="s">
        <v>234</v>
      </c>
      <c r="B131" s="86" t="s">
        <v>233</v>
      </c>
      <c r="C131" s="83">
        <v>0</v>
      </c>
      <c r="D131" s="83">
        <v>0</v>
      </c>
      <c r="E131" s="83">
        <v>895575.74549999996</v>
      </c>
      <c r="F131" s="83">
        <v>0</v>
      </c>
      <c r="G131" s="83">
        <v>0</v>
      </c>
      <c r="H131" s="83">
        <v>0</v>
      </c>
      <c r="I131" s="83">
        <v>0</v>
      </c>
      <c r="J131" s="83">
        <v>0</v>
      </c>
      <c r="K131" s="84">
        <v>0</v>
      </c>
      <c r="L131" s="84">
        <v>3.03030303030303E-2</v>
      </c>
      <c r="M131" s="83">
        <v>77339375.315200001</v>
      </c>
      <c r="N131" s="83">
        <v>4496118.0718799997</v>
      </c>
      <c r="O131" s="83">
        <v>57682539.521799996</v>
      </c>
      <c r="P131" s="83">
        <v>3524148.4325600001</v>
      </c>
      <c r="Q131" s="83">
        <v>181935934</v>
      </c>
      <c r="R131" s="83">
        <v>0</v>
      </c>
      <c r="S131" s="83">
        <v>1330440</v>
      </c>
      <c r="T131" s="83">
        <v>180605494</v>
      </c>
      <c r="U131" s="83">
        <v>108027603</v>
      </c>
      <c r="V131" s="83">
        <v>176216204.28600001</v>
      </c>
      <c r="W131" s="83">
        <v>181160272.183</v>
      </c>
      <c r="X131" s="84">
        <v>215.06498896538093</v>
      </c>
      <c r="Y131" s="84">
        <v>4.2388468031754956</v>
      </c>
      <c r="Z131" s="84">
        <v>50.344000000000001</v>
      </c>
      <c r="AA131" s="84">
        <v>4.9014286643141203</v>
      </c>
      <c r="AB131" s="84">
        <v>19.804320000000001</v>
      </c>
      <c r="AC131" s="84">
        <v>41.948920000000001</v>
      </c>
      <c r="AD131" s="83">
        <v>404</v>
      </c>
      <c r="AE131" s="83">
        <v>80</v>
      </c>
      <c r="AF131" s="85">
        <v>53.9</v>
      </c>
      <c r="AG131" s="84">
        <v>16.625</v>
      </c>
      <c r="AH131" s="84">
        <v>0.99391052589043061</v>
      </c>
      <c r="AI131" s="84">
        <v>0.89439737032293953</v>
      </c>
      <c r="AJ131" s="83">
        <v>0</v>
      </c>
      <c r="AK131" s="83">
        <v>5</v>
      </c>
      <c r="AL131" s="84">
        <v>0.53413628601971408</v>
      </c>
      <c r="AM131" s="84">
        <v>0.29115793000000001</v>
      </c>
      <c r="AN131" s="84">
        <v>17430.809550000002</v>
      </c>
      <c r="AO131" s="84">
        <v>1742.86</v>
      </c>
      <c r="AP131" s="84">
        <v>1724.35</v>
      </c>
      <c r="AQ131" s="84">
        <v>0.87123785185706137</v>
      </c>
      <c r="AR131" s="84">
        <v>6.1195272508974687</v>
      </c>
      <c r="AS131" s="85">
        <v>119.9</v>
      </c>
      <c r="AT131" s="85">
        <v>31.5</v>
      </c>
      <c r="AU131" s="83">
        <v>219</v>
      </c>
      <c r="AV131" s="85">
        <v>2.9</v>
      </c>
      <c r="AW131" s="84" t="s">
        <v>435</v>
      </c>
      <c r="AX131" s="84">
        <v>281.149</v>
      </c>
      <c r="AY131" s="83">
        <v>133972724</v>
      </c>
      <c r="AZ131" s="84" t="s">
        <v>435</v>
      </c>
      <c r="BA131" s="84">
        <v>43</v>
      </c>
      <c r="BB131" s="83">
        <v>12204</v>
      </c>
      <c r="BC131" s="83">
        <v>1939285</v>
      </c>
      <c r="BD131" s="83">
        <v>131284</v>
      </c>
      <c r="BE131" s="83">
        <v>2216000</v>
      </c>
      <c r="BF131" s="83">
        <v>35680</v>
      </c>
      <c r="BG131" s="83">
        <v>2</v>
      </c>
      <c r="BH131" s="83">
        <v>116</v>
      </c>
      <c r="BI131" s="85">
        <v>13.4</v>
      </c>
      <c r="BJ131" s="83">
        <v>8169192.3099999996</v>
      </c>
      <c r="BK131" s="83" t="s">
        <v>435</v>
      </c>
      <c r="BL131" s="84">
        <v>25.739517986199999</v>
      </c>
      <c r="BM131" s="85">
        <v>40</v>
      </c>
      <c r="BN131" s="85">
        <v>62.016010000000001</v>
      </c>
      <c r="BO131" s="84">
        <v>88.184241247757399</v>
      </c>
      <c r="BP131" s="85">
        <v>96.508518539067595</v>
      </c>
      <c r="BQ131" s="84">
        <v>1.5930572750000001</v>
      </c>
      <c r="BR131" s="84">
        <v>3.9</v>
      </c>
      <c r="BS131" s="84">
        <v>-1.0225907564163208</v>
      </c>
      <c r="BT131" s="83">
        <v>26</v>
      </c>
      <c r="BU131" s="85">
        <v>54.400001525878899</v>
      </c>
      <c r="BV131" s="84">
        <v>62.016010000000001</v>
      </c>
      <c r="BW131" s="84">
        <v>42</v>
      </c>
      <c r="BX131" s="84">
        <v>88.184241247757399</v>
      </c>
      <c r="BY131" s="83">
        <v>98000</v>
      </c>
      <c r="BZ131" s="85">
        <v>39.171750000000003</v>
      </c>
      <c r="CA131" s="85">
        <v>71.376630000000006</v>
      </c>
      <c r="CB131" s="84">
        <v>3.827</v>
      </c>
      <c r="CC131" s="83">
        <v>42</v>
      </c>
      <c r="CD131" s="83" t="s">
        <v>435</v>
      </c>
      <c r="CE131" s="83">
        <v>36</v>
      </c>
      <c r="CF131" s="84">
        <v>213.73724365234401</v>
      </c>
      <c r="CG131" s="84">
        <v>917</v>
      </c>
      <c r="CH131" s="85">
        <v>52</v>
      </c>
      <c r="CI131" s="83">
        <v>2028.1819701759794</v>
      </c>
      <c r="CJ131" s="83">
        <v>200963603</v>
      </c>
      <c r="CK131" s="83">
        <v>182141741</v>
      </c>
      <c r="CL131" s="83">
        <v>910770</v>
      </c>
      <c r="CM131" s="83"/>
    </row>
    <row r="132" spans="1:91" x14ac:dyDescent="0.3">
      <c r="A132" s="98" t="s">
        <v>931</v>
      </c>
      <c r="B132" s="86" t="s">
        <v>187</v>
      </c>
      <c r="C132" s="83">
        <v>4375.1794427578943</v>
      </c>
      <c r="D132" s="83">
        <v>369.45136658526314</v>
      </c>
      <c r="E132" s="83">
        <v>10423.136</v>
      </c>
      <c r="F132" s="83">
        <v>0</v>
      </c>
      <c r="G132" s="83">
        <v>0</v>
      </c>
      <c r="H132" s="83">
        <v>0</v>
      </c>
      <c r="I132" s="83">
        <v>0</v>
      </c>
      <c r="J132" s="83">
        <v>285</v>
      </c>
      <c r="K132" s="84">
        <v>2.9000000000000001E-2</v>
      </c>
      <c r="L132" s="84">
        <v>0.15151515151515199</v>
      </c>
      <c r="M132" s="83">
        <v>1846767.7174500001</v>
      </c>
      <c r="N132" s="83" t="s">
        <v>435</v>
      </c>
      <c r="O132" s="83" t="s">
        <v>435</v>
      </c>
      <c r="P132" s="83" t="s">
        <v>435</v>
      </c>
      <c r="Q132" s="83">
        <v>0</v>
      </c>
      <c r="R132" s="83">
        <v>0</v>
      </c>
      <c r="S132" s="83">
        <v>0</v>
      </c>
      <c r="T132" s="83">
        <v>0</v>
      </c>
      <c r="U132" s="83">
        <v>0</v>
      </c>
      <c r="V132" s="83">
        <v>0</v>
      </c>
      <c r="W132" s="83">
        <v>0</v>
      </c>
      <c r="X132" s="84">
        <v>82.591514670896117</v>
      </c>
      <c r="Y132" s="84">
        <v>0.41781958282374893</v>
      </c>
      <c r="Z132" s="84">
        <v>57.963000000000001</v>
      </c>
      <c r="AA132" s="84" t="s">
        <v>435</v>
      </c>
      <c r="AB132" s="84">
        <v>0.68447999999999998</v>
      </c>
      <c r="AC132" s="84" t="s">
        <v>435</v>
      </c>
      <c r="AD132" s="83">
        <v>534</v>
      </c>
      <c r="AE132" s="83">
        <v>60</v>
      </c>
      <c r="AF132" s="85">
        <v>8.3000000000000007</v>
      </c>
      <c r="AG132" s="84">
        <v>5.4560000000000004</v>
      </c>
      <c r="AH132" s="84">
        <v>0.20710961304975295</v>
      </c>
      <c r="AI132" s="84">
        <v>3.6856177562393067E-2</v>
      </c>
      <c r="AJ132" s="83">
        <v>0</v>
      </c>
      <c r="AK132" s="83">
        <v>0</v>
      </c>
      <c r="AL132" s="84">
        <v>0.75942233600113707</v>
      </c>
      <c r="AM132" s="84">
        <v>9.5581299999999998E-3</v>
      </c>
      <c r="AN132" s="84">
        <v>0</v>
      </c>
      <c r="AO132" s="84">
        <v>52.42</v>
      </c>
      <c r="AP132" s="84">
        <v>66.97</v>
      </c>
      <c r="AQ132" s="84">
        <v>1.3996421067379936</v>
      </c>
      <c r="AR132" s="84">
        <v>2.7182047009698809</v>
      </c>
      <c r="AS132" s="85">
        <v>9.9</v>
      </c>
      <c r="AT132" s="85">
        <v>1.3</v>
      </c>
      <c r="AU132" s="83">
        <v>13</v>
      </c>
      <c r="AV132" s="85">
        <v>0.1</v>
      </c>
      <c r="AW132" s="84">
        <v>0.04</v>
      </c>
      <c r="AX132" s="84" t="s">
        <v>435</v>
      </c>
      <c r="AY132" s="83">
        <v>9</v>
      </c>
      <c r="AZ132" s="84">
        <v>0.1450303838490612</v>
      </c>
      <c r="BA132" s="84">
        <v>35.6</v>
      </c>
      <c r="BB132" s="83">
        <v>2220</v>
      </c>
      <c r="BC132" s="83">
        <v>0</v>
      </c>
      <c r="BD132" s="83">
        <v>0</v>
      </c>
      <c r="BE132" s="83">
        <v>140</v>
      </c>
      <c r="BF132" s="83">
        <v>426</v>
      </c>
      <c r="BG132" s="83">
        <v>0</v>
      </c>
      <c r="BH132" s="83">
        <v>120</v>
      </c>
      <c r="BI132" s="85">
        <v>3.2</v>
      </c>
      <c r="BJ132" s="83" t="s">
        <v>435</v>
      </c>
      <c r="BK132" s="83">
        <v>631000</v>
      </c>
      <c r="BL132" s="84">
        <v>1.51015146632</v>
      </c>
      <c r="BM132" s="85">
        <v>100</v>
      </c>
      <c r="BN132" s="85">
        <v>97.8</v>
      </c>
      <c r="BO132" s="84">
        <v>94.534308677519505</v>
      </c>
      <c r="BP132" s="85">
        <v>76.849999999999994</v>
      </c>
      <c r="BQ132" s="84">
        <v>3.0309042119999998</v>
      </c>
      <c r="BR132" s="84">
        <v>3.4833333333333329</v>
      </c>
      <c r="BS132" s="84">
        <v>9.0243078768253326E-2</v>
      </c>
      <c r="BT132" s="83">
        <v>35</v>
      </c>
      <c r="BU132" s="85">
        <v>100</v>
      </c>
      <c r="BV132" s="84">
        <v>97.8</v>
      </c>
      <c r="BW132" s="84">
        <v>79.167755185087103</v>
      </c>
      <c r="BX132" s="84">
        <v>94.534308677519505</v>
      </c>
      <c r="BY132" s="83">
        <v>14000</v>
      </c>
      <c r="BZ132" s="85">
        <v>99.124740000000003</v>
      </c>
      <c r="CA132" s="85">
        <v>93.141459999999995</v>
      </c>
      <c r="CB132" s="84">
        <v>28.736000000000001</v>
      </c>
      <c r="CC132" s="83">
        <v>91</v>
      </c>
      <c r="CD132" s="83">
        <v>97</v>
      </c>
      <c r="CE132" s="83" t="s">
        <v>435</v>
      </c>
      <c r="CF132" s="84">
        <v>934.57500000000005</v>
      </c>
      <c r="CG132" s="84">
        <v>7</v>
      </c>
      <c r="CH132" s="85">
        <v>63</v>
      </c>
      <c r="CI132" s="83">
        <v>6083.7189483214843</v>
      </c>
      <c r="CJ132" s="83">
        <v>2083458</v>
      </c>
      <c r="CK132" s="83">
        <v>2078210</v>
      </c>
      <c r="CL132" s="83">
        <v>25220</v>
      </c>
      <c r="CM132" s="83"/>
    </row>
    <row r="133" spans="1:91" x14ac:dyDescent="0.3">
      <c r="A133" s="100" t="s">
        <v>236</v>
      </c>
      <c r="B133" s="86" t="s">
        <v>235</v>
      </c>
      <c r="C133" s="83">
        <v>137.14880760147369</v>
      </c>
      <c r="D133" s="83">
        <v>0</v>
      </c>
      <c r="E133" s="83" t="s">
        <v>435</v>
      </c>
      <c r="F133" s="83">
        <v>0</v>
      </c>
      <c r="G133" s="83">
        <v>0</v>
      </c>
      <c r="H133" s="83">
        <v>0</v>
      </c>
      <c r="I133" s="83">
        <v>0</v>
      </c>
      <c r="J133" s="83">
        <v>0</v>
      </c>
      <c r="K133" s="84">
        <v>0</v>
      </c>
      <c r="L133" s="84">
        <v>0</v>
      </c>
      <c r="M133" s="83">
        <v>0</v>
      </c>
      <c r="N133" s="83" t="s">
        <v>435</v>
      </c>
      <c r="O133" s="83" t="s">
        <v>435</v>
      </c>
      <c r="P133" s="83" t="s">
        <v>435</v>
      </c>
      <c r="Q133" s="83">
        <v>0</v>
      </c>
      <c r="R133" s="83">
        <v>0</v>
      </c>
      <c r="S133" s="83">
        <v>0</v>
      </c>
      <c r="T133" s="83">
        <v>0</v>
      </c>
      <c r="U133" s="83">
        <v>0</v>
      </c>
      <c r="V133" s="83">
        <v>0</v>
      </c>
      <c r="W133" s="83">
        <v>0</v>
      </c>
      <c r="X133" s="84">
        <v>14.554919537497476</v>
      </c>
      <c r="Y133" s="84">
        <v>1.165071195085547</v>
      </c>
      <c r="Z133" s="84">
        <v>82.248000000000005</v>
      </c>
      <c r="AA133" s="84">
        <v>2.2154372612291202</v>
      </c>
      <c r="AB133" s="84">
        <v>0</v>
      </c>
      <c r="AC133" s="84" t="s">
        <v>435</v>
      </c>
      <c r="AD133" s="83">
        <v>4859</v>
      </c>
      <c r="AE133" s="83">
        <v>100</v>
      </c>
      <c r="AF133" s="85">
        <v>1E-3</v>
      </c>
      <c r="AG133" s="84">
        <v>5.6</v>
      </c>
      <c r="AH133" s="84">
        <v>2.7444193084797249E-3</v>
      </c>
      <c r="AI133" s="84">
        <v>3.221263904221415E-4</v>
      </c>
      <c r="AJ133" s="83">
        <v>0</v>
      </c>
      <c r="AK133" s="83">
        <v>0</v>
      </c>
      <c r="AL133" s="84">
        <v>0.95368833688361021</v>
      </c>
      <c r="AM133" s="84" t="s">
        <v>435</v>
      </c>
      <c r="AN133" s="84">
        <v>-35.911239999999999</v>
      </c>
      <c r="AO133" s="84">
        <v>0</v>
      </c>
      <c r="AP133" s="84">
        <v>0</v>
      </c>
      <c r="AQ133" s="84" t="s">
        <v>435</v>
      </c>
      <c r="AR133" s="84">
        <v>0.14841010511277714</v>
      </c>
      <c r="AS133" s="85">
        <v>2.5</v>
      </c>
      <c r="AT133" s="85" t="s">
        <v>435</v>
      </c>
      <c r="AU133" s="83">
        <v>5.0999999046325701</v>
      </c>
      <c r="AV133" s="85">
        <v>0.2</v>
      </c>
      <c r="AW133" s="84" t="s">
        <v>435</v>
      </c>
      <c r="AX133" s="84" t="s">
        <v>435</v>
      </c>
      <c r="AY133" s="83">
        <v>40</v>
      </c>
      <c r="AZ133" s="84">
        <v>4.4116419479600544E-2</v>
      </c>
      <c r="BA133" s="84">
        <v>27.5</v>
      </c>
      <c r="BB133" s="83">
        <v>0</v>
      </c>
      <c r="BC133" s="83">
        <v>0</v>
      </c>
      <c r="BD133" s="83">
        <v>0</v>
      </c>
      <c r="BE133" s="83">
        <v>0</v>
      </c>
      <c r="BF133" s="83">
        <v>59318</v>
      </c>
      <c r="BG133" s="83">
        <v>0</v>
      </c>
      <c r="BH133" s="83">
        <v>135</v>
      </c>
      <c r="BI133" s="85">
        <v>2.4</v>
      </c>
      <c r="BJ133" s="83" t="s">
        <v>435</v>
      </c>
      <c r="BK133" s="83">
        <v>6252000</v>
      </c>
      <c r="BL133" s="84">
        <v>6.4419243952</v>
      </c>
      <c r="BM133" s="85">
        <v>60</v>
      </c>
      <c r="BN133" s="85" t="s">
        <v>435</v>
      </c>
      <c r="BO133" s="84">
        <v>107.173711615032</v>
      </c>
      <c r="BP133" s="85">
        <v>15.514557789741399</v>
      </c>
      <c r="BQ133" s="84">
        <v>5.7103209499999998</v>
      </c>
      <c r="BR133" s="84">
        <v>4.0833333333333339</v>
      </c>
      <c r="BS133" s="84">
        <v>1.8871194124221802</v>
      </c>
      <c r="BT133" s="83">
        <v>84</v>
      </c>
      <c r="BU133" s="85">
        <v>100</v>
      </c>
      <c r="BV133" s="84" t="s">
        <v>435</v>
      </c>
      <c r="BW133" s="84">
        <v>96.491657988709406</v>
      </c>
      <c r="BX133" s="84">
        <v>107.173711615032</v>
      </c>
      <c r="BY133" s="83">
        <v>140000</v>
      </c>
      <c r="BZ133" s="85">
        <v>98.054390000000012</v>
      </c>
      <c r="CA133" s="85">
        <v>100.00001</v>
      </c>
      <c r="CB133" s="84">
        <v>46.336000000000006</v>
      </c>
      <c r="CC133" s="83">
        <v>96</v>
      </c>
      <c r="CD133" s="83">
        <v>91</v>
      </c>
      <c r="CE133" s="83">
        <v>94</v>
      </c>
      <c r="CF133" s="84">
        <v>6203.45458984375</v>
      </c>
      <c r="CG133" s="84">
        <v>2</v>
      </c>
      <c r="CH133" s="85">
        <v>92</v>
      </c>
      <c r="CI133" s="83">
        <v>81807.198038675982</v>
      </c>
      <c r="CJ133" s="83">
        <v>5378859</v>
      </c>
      <c r="CK133" s="83">
        <v>5211664</v>
      </c>
      <c r="CL133" s="83">
        <v>304250</v>
      </c>
      <c r="CM133" s="83"/>
    </row>
    <row r="134" spans="1:91" x14ac:dyDescent="0.3">
      <c r="A134" s="100" t="s">
        <v>239</v>
      </c>
      <c r="B134" s="86" t="s">
        <v>238</v>
      </c>
      <c r="C134" s="83">
        <v>0</v>
      </c>
      <c r="D134" s="83">
        <v>0</v>
      </c>
      <c r="E134" s="83">
        <v>11495.564000000002</v>
      </c>
      <c r="F134" s="83">
        <v>532.928</v>
      </c>
      <c r="G134" s="83">
        <v>7617.7674999999999</v>
      </c>
      <c r="H134" s="83">
        <v>0</v>
      </c>
      <c r="I134" s="83">
        <v>11489.839000000002</v>
      </c>
      <c r="J134" s="83">
        <v>0</v>
      </c>
      <c r="K134" s="84">
        <v>0</v>
      </c>
      <c r="L134" s="84">
        <v>0.39393939393939398</v>
      </c>
      <c r="M134" s="83">
        <v>2065649.61769</v>
      </c>
      <c r="N134" s="83" t="s">
        <v>435</v>
      </c>
      <c r="O134" s="83" t="s">
        <v>435</v>
      </c>
      <c r="P134" s="83" t="s">
        <v>435</v>
      </c>
      <c r="Q134" s="83">
        <v>0</v>
      </c>
      <c r="R134" s="83">
        <v>0</v>
      </c>
      <c r="S134" s="83">
        <v>0</v>
      </c>
      <c r="T134" s="83">
        <v>0</v>
      </c>
      <c r="U134" s="83">
        <v>343381</v>
      </c>
      <c r="V134" s="83">
        <v>3338269.0414900002</v>
      </c>
      <c r="W134" s="83">
        <v>3094137.0482000001</v>
      </c>
      <c r="X134" s="84">
        <v>15.604145395799677</v>
      </c>
      <c r="Y134" s="84">
        <v>4.6099372470981077</v>
      </c>
      <c r="Z134" s="84">
        <v>84.539000000000001</v>
      </c>
      <c r="AA134" s="84" t="s">
        <v>435</v>
      </c>
      <c r="AB134" s="84">
        <v>0</v>
      </c>
      <c r="AC134" s="84">
        <v>97.4</v>
      </c>
      <c r="AD134" s="83">
        <v>688</v>
      </c>
      <c r="AE134" s="83">
        <v>100</v>
      </c>
      <c r="AF134" s="85" t="s">
        <v>435</v>
      </c>
      <c r="AG134" s="84">
        <v>9.0559999999999992</v>
      </c>
      <c r="AH134" s="84">
        <v>2.4958679830957408E-2</v>
      </c>
      <c r="AI134" s="84">
        <v>2.4411079442604906E-3</v>
      </c>
      <c r="AJ134" s="83">
        <v>0</v>
      </c>
      <c r="AK134" s="83">
        <v>0</v>
      </c>
      <c r="AL134" s="84">
        <v>0.83378943305336872</v>
      </c>
      <c r="AM134" s="84" t="s">
        <v>435</v>
      </c>
      <c r="AN134" s="84">
        <v>0</v>
      </c>
      <c r="AO134" s="84">
        <v>0</v>
      </c>
      <c r="AP134" s="84">
        <v>0</v>
      </c>
      <c r="AQ134" s="84" t="s">
        <v>435</v>
      </c>
      <c r="AR134" s="84">
        <v>4.9209530901945069E-2</v>
      </c>
      <c r="AS134" s="85">
        <v>11.4</v>
      </c>
      <c r="AT134" s="85">
        <v>9.6999999999999993</v>
      </c>
      <c r="AU134" s="83">
        <v>6.6999998092651403</v>
      </c>
      <c r="AV134" s="85">
        <v>0.2</v>
      </c>
      <c r="AW134" s="84" t="s">
        <v>435</v>
      </c>
      <c r="AX134" s="84">
        <v>0</v>
      </c>
      <c r="AY134" s="83">
        <v>1</v>
      </c>
      <c r="AZ134" s="84">
        <v>0.30388778789047699</v>
      </c>
      <c r="BA134" s="84" t="s">
        <v>435</v>
      </c>
      <c r="BB134" s="83">
        <v>200</v>
      </c>
      <c r="BC134" s="83">
        <v>0</v>
      </c>
      <c r="BD134" s="83">
        <v>0</v>
      </c>
      <c r="BE134" s="83">
        <v>0</v>
      </c>
      <c r="BF134" s="83">
        <v>564</v>
      </c>
      <c r="BG134" s="83">
        <v>0</v>
      </c>
      <c r="BH134" s="83">
        <v>121</v>
      </c>
      <c r="BI134" s="85">
        <v>6.8</v>
      </c>
      <c r="BJ134" s="83">
        <v>10438241</v>
      </c>
      <c r="BK134" s="83">
        <v>2372000</v>
      </c>
      <c r="BL134" s="84">
        <v>119.80952381</v>
      </c>
      <c r="BM134" s="85">
        <v>100</v>
      </c>
      <c r="BN134" s="85">
        <v>95.651529999999994</v>
      </c>
      <c r="BO134" s="84">
        <v>133.366290690516</v>
      </c>
      <c r="BP134" s="85" t="s">
        <v>435</v>
      </c>
      <c r="BQ134" s="84">
        <v>4.693422794</v>
      </c>
      <c r="BR134" s="84" t="s">
        <v>435</v>
      </c>
      <c r="BS134" s="84">
        <v>0.18657819926738739</v>
      </c>
      <c r="BT134" s="83">
        <v>52</v>
      </c>
      <c r="BU134" s="85">
        <v>100</v>
      </c>
      <c r="BV134" s="84">
        <v>95.651529999999994</v>
      </c>
      <c r="BW134" s="84">
        <v>80.185635733257001</v>
      </c>
      <c r="BX134" s="84">
        <v>133.366290690516</v>
      </c>
      <c r="BY134" s="83">
        <v>42000</v>
      </c>
      <c r="BZ134" s="85">
        <v>100</v>
      </c>
      <c r="CA134" s="85">
        <v>91.938079999999999</v>
      </c>
      <c r="CB134" s="84">
        <v>19.696999999999999</v>
      </c>
      <c r="CC134" s="83">
        <v>99</v>
      </c>
      <c r="CD134" s="83">
        <v>99</v>
      </c>
      <c r="CE134" s="83">
        <v>99</v>
      </c>
      <c r="CF134" s="84">
        <v>2826.84692382813</v>
      </c>
      <c r="CG134" s="84">
        <v>19</v>
      </c>
      <c r="CH134" s="85">
        <v>100</v>
      </c>
      <c r="CI134" s="83">
        <v>16418.926928315839</v>
      </c>
      <c r="CJ134" s="83">
        <v>4974992</v>
      </c>
      <c r="CK134" s="83">
        <v>4496150</v>
      </c>
      <c r="CL134" s="83">
        <v>309500</v>
      </c>
      <c r="CM134" s="83"/>
    </row>
    <row r="135" spans="1:91" x14ac:dyDescent="0.3">
      <c r="A135" s="100" t="s">
        <v>241</v>
      </c>
      <c r="B135" s="86" t="s">
        <v>240</v>
      </c>
      <c r="C135" s="83">
        <v>397247.43516210525</v>
      </c>
      <c r="D135" s="83">
        <v>63935.814316421049</v>
      </c>
      <c r="E135" s="83">
        <v>1855598.902</v>
      </c>
      <c r="F135" s="83">
        <v>270.75599999999997</v>
      </c>
      <c r="G135" s="83">
        <v>87921.01999999999</v>
      </c>
      <c r="H135" s="83">
        <v>2.859</v>
      </c>
      <c r="I135" s="83">
        <v>20309.603999999999</v>
      </c>
      <c r="J135" s="83">
        <v>196597</v>
      </c>
      <c r="K135" s="84">
        <v>5.7000000000000002E-2</v>
      </c>
      <c r="L135" s="84">
        <v>0.18181818181818199</v>
      </c>
      <c r="M135" s="83">
        <v>146740132.38100001</v>
      </c>
      <c r="N135" s="83" t="s">
        <v>435</v>
      </c>
      <c r="O135" s="83" t="s">
        <v>435</v>
      </c>
      <c r="P135" s="83" t="s">
        <v>435</v>
      </c>
      <c r="Q135" s="83">
        <v>128291660</v>
      </c>
      <c r="R135" s="83">
        <v>50582245</v>
      </c>
      <c r="S135" s="83">
        <v>117590241</v>
      </c>
      <c r="T135" s="83">
        <v>33404556</v>
      </c>
      <c r="U135" s="83">
        <v>42291050</v>
      </c>
      <c r="V135" s="83">
        <v>149161066.48300001</v>
      </c>
      <c r="W135" s="83">
        <v>162766709.21799999</v>
      </c>
      <c r="X135" s="84">
        <v>275.28931870070568</v>
      </c>
      <c r="Y135" s="84">
        <v>2.668674361748657</v>
      </c>
      <c r="Z135" s="84">
        <v>36.665999999999997</v>
      </c>
      <c r="AA135" s="84">
        <v>6.8044786624803502</v>
      </c>
      <c r="AB135" s="84">
        <v>10.429360000000001</v>
      </c>
      <c r="AC135" s="84">
        <v>59.606909999999999</v>
      </c>
      <c r="AD135" s="83">
        <v>13523</v>
      </c>
      <c r="AE135" s="83">
        <v>40</v>
      </c>
      <c r="AF135" s="85">
        <v>40.799999999999997</v>
      </c>
      <c r="AG135" s="84">
        <v>12.776</v>
      </c>
      <c r="AH135" s="84">
        <v>0.98295775811907016</v>
      </c>
      <c r="AI135" s="84">
        <v>0.69239739383592547</v>
      </c>
      <c r="AJ135" s="83">
        <v>0</v>
      </c>
      <c r="AK135" s="83">
        <v>4</v>
      </c>
      <c r="AL135" s="84">
        <v>0.56044635942831189</v>
      </c>
      <c r="AM135" s="84">
        <v>0.19824739999999999</v>
      </c>
      <c r="AN135" s="84">
        <v>2698.62727</v>
      </c>
      <c r="AO135" s="84">
        <v>1279.49</v>
      </c>
      <c r="AP135" s="84">
        <v>986.59</v>
      </c>
      <c r="AQ135" s="84">
        <v>0.41102147599602989</v>
      </c>
      <c r="AR135" s="84">
        <v>6.7370611143510741</v>
      </c>
      <c r="AS135" s="85">
        <v>69.3</v>
      </c>
      <c r="AT135" s="85">
        <v>31.6</v>
      </c>
      <c r="AU135" s="83">
        <v>267</v>
      </c>
      <c r="AV135" s="85">
        <v>0.1</v>
      </c>
      <c r="AW135" s="84">
        <v>0.18</v>
      </c>
      <c r="AX135" s="84">
        <v>4.9370000000000003</v>
      </c>
      <c r="AY135" s="83">
        <v>31683212</v>
      </c>
      <c r="AZ135" s="84">
        <v>0.54718978068954316</v>
      </c>
      <c r="BA135" s="84">
        <v>33.5</v>
      </c>
      <c r="BB135" s="83">
        <v>65735</v>
      </c>
      <c r="BC135" s="83">
        <v>0</v>
      </c>
      <c r="BD135" s="83">
        <v>4780973</v>
      </c>
      <c r="BE135" s="83">
        <v>119000</v>
      </c>
      <c r="BF135" s="83">
        <v>1409200</v>
      </c>
      <c r="BG135" s="83">
        <v>12</v>
      </c>
      <c r="BH135" s="83">
        <v>109</v>
      </c>
      <c r="BI135" s="85">
        <v>20.3</v>
      </c>
      <c r="BJ135" s="83">
        <v>6880637</v>
      </c>
      <c r="BK135" s="83" t="s">
        <v>435</v>
      </c>
      <c r="BL135" s="84">
        <v>0.30203399275600001</v>
      </c>
      <c r="BM135" s="85">
        <v>40</v>
      </c>
      <c r="BN135" s="85">
        <v>59.13205</v>
      </c>
      <c r="BO135" s="84">
        <v>72.557061031911701</v>
      </c>
      <c r="BP135" s="85">
        <v>61.17838482746</v>
      </c>
      <c r="BQ135" s="84">
        <v>3.185332775</v>
      </c>
      <c r="BR135" s="84">
        <v>3.3833333333333329</v>
      </c>
      <c r="BS135" s="84">
        <v>-0.63384431600570679</v>
      </c>
      <c r="BT135" s="83">
        <v>32</v>
      </c>
      <c r="BU135" s="85">
        <v>70.790000915527301</v>
      </c>
      <c r="BV135" s="84">
        <v>59.13205</v>
      </c>
      <c r="BW135" s="84">
        <v>15.51</v>
      </c>
      <c r="BX135" s="84">
        <v>72.557061031911701</v>
      </c>
      <c r="BY135" s="83">
        <v>100000</v>
      </c>
      <c r="BZ135" s="85">
        <v>59.869500000000002</v>
      </c>
      <c r="CA135" s="85">
        <v>91.465450000000004</v>
      </c>
      <c r="CB135" s="84">
        <v>9.7530000000000001</v>
      </c>
      <c r="CC135" s="83">
        <v>75</v>
      </c>
      <c r="CD135" s="83">
        <v>45</v>
      </c>
      <c r="CE135" s="83">
        <v>75</v>
      </c>
      <c r="CF135" s="84">
        <v>144.12382507324199</v>
      </c>
      <c r="CG135" s="84">
        <v>140</v>
      </c>
      <c r="CH135" s="85">
        <v>51</v>
      </c>
      <c r="CI135" s="83">
        <v>1472.8931336694334</v>
      </c>
      <c r="CJ135" s="83">
        <v>216565317</v>
      </c>
      <c r="CK135" s="83">
        <v>188897179</v>
      </c>
      <c r="CL135" s="83">
        <v>770880</v>
      </c>
      <c r="CM135" s="83"/>
    </row>
    <row r="136" spans="1:91" x14ac:dyDescent="0.3">
      <c r="A136" s="100" t="s">
        <v>243</v>
      </c>
      <c r="B136" s="86" t="s">
        <v>242</v>
      </c>
      <c r="C136" s="83">
        <v>0</v>
      </c>
      <c r="D136" s="83">
        <v>0</v>
      </c>
      <c r="E136" s="83" t="s">
        <v>435</v>
      </c>
      <c r="F136" s="83">
        <v>1.444</v>
      </c>
      <c r="G136" s="83">
        <v>391.54899999999998</v>
      </c>
      <c r="H136" s="83">
        <v>43.582999999999998</v>
      </c>
      <c r="I136" s="83">
        <v>72.45</v>
      </c>
      <c r="J136" s="83">
        <v>0</v>
      </c>
      <c r="K136" s="84">
        <v>0</v>
      </c>
      <c r="L136" s="84">
        <v>0.12121212121212099</v>
      </c>
      <c r="M136" s="83">
        <v>0</v>
      </c>
      <c r="N136" s="83" t="s">
        <v>435</v>
      </c>
      <c r="O136" s="83" t="s">
        <v>435</v>
      </c>
      <c r="P136" s="83" t="s">
        <v>435</v>
      </c>
      <c r="Q136" s="83">
        <v>0</v>
      </c>
      <c r="R136" s="83">
        <v>0</v>
      </c>
      <c r="S136" s="83">
        <v>0</v>
      </c>
      <c r="T136" s="83">
        <v>0</v>
      </c>
      <c r="U136" s="83">
        <v>0</v>
      </c>
      <c r="V136" s="83">
        <v>13555.4324695</v>
      </c>
      <c r="W136" s="83">
        <v>4856.4605889300001</v>
      </c>
      <c r="X136" s="84">
        <v>38.928260869565214</v>
      </c>
      <c r="Y136" s="84">
        <v>1.2655726816065853</v>
      </c>
      <c r="Z136" s="84">
        <v>79.930000000000007</v>
      </c>
      <c r="AA136" s="84" t="s">
        <v>435</v>
      </c>
      <c r="AB136" s="84">
        <v>0</v>
      </c>
      <c r="AC136" s="84" t="s">
        <v>435</v>
      </c>
      <c r="AD136" s="83">
        <v>11</v>
      </c>
      <c r="AE136" s="83">
        <v>80</v>
      </c>
      <c r="AF136" s="85" t="s">
        <v>435</v>
      </c>
      <c r="AG136" s="84" t="s">
        <v>435</v>
      </c>
      <c r="AH136" s="84">
        <v>2.2192287784568229E-4</v>
      </c>
      <c r="AI136" s="84">
        <v>8.6699625237945776E-6</v>
      </c>
      <c r="AJ136" s="83">
        <v>0</v>
      </c>
      <c r="AK136" s="83">
        <v>0</v>
      </c>
      <c r="AL136" s="84">
        <v>0.81424585507880964</v>
      </c>
      <c r="AM136" s="84" t="s">
        <v>435</v>
      </c>
      <c r="AN136" s="84">
        <v>10.884589999999999</v>
      </c>
      <c r="AO136" s="84">
        <v>17.77</v>
      </c>
      <c r="AP136" s="84">
        <v>83.51</v>
      </c>
      <c r="AQ136" s="84">
        <v>28.183280085602746</v>
      </c>
      <c r="AR136" s="84">
        <v>0.76761941851772697</v>
      </c>
      <c r="AS136" s="85">
        <v>17.899999999999999</v>
      </c>
      <c r="AT136" s="85" t="s">
        <v>435</v>
      </c>
      <c r="AU136" s="83">
        <v>106</v>
      </c>
      <c r="AV136" s="85" t="s">
        <v>435</v>
      </c>
      <c r="AW136" s="84" t="s">
        <v>435</v>
      </c>
      <c r="AX136" s="84" t="s">
        <v>435</v>
      </c>
      <c r="AY136" s="83">
        <v>0</v>
      </c>
      <c r="AZ136" s="84" t="s">
        <v>435</v>
      </c>
      <c r="BA136" s="84" t="s">
        <v>435</v>
      </c>
      <c r="BB136" s="83">
        <v>0</v>
      </c>
      <c r="BC136" s="83">
        <v>124</v>
      </c>
      <c r="BD136" s="83">
        <v>0</v>
      </c>
      <c r="BE136" s="83">
        <v>0</v>
      </c>
      <c r="BF136" s="83">
        <v>0</v>
      </c>
      <c r="BG136" s="83">
        <v>0</v>
      </c>
      <c r="BH136" s="83">
        <v>31</v>
      </c>
      <c r="BI136" s="85">
        <v>2.7</v>
      </c>
      <c r="BJ136" s="83" t="s">
        <v>435</v>
      </c>
      <c r="BK136" s="83">
        <v>123000</v>
      </c>
      <c r="BL136" s="84">
        <v>60.687232794000003</v>
      </c>
      <c r="BM136" s="85">
        <v>60</v>
      </c>
      <c r="BN136" s="85">
        <v>96.593739999999997</v>
      </c>
      <c r="BO136" s="84">
        <v>134.407019530144</v>
      </c>
      <c r="BP136" s="85">
        <v>54</v>
      </c>
      <c r="BQ136" s="84" t="s">
        <v>435</v>
      </c>
      <c r="BR136" s="84">
        <v>2.6333333333333333</v>
      </c>
      <c r="BS136" s="84">
        <v>-1.2124174274504185E-2</v>
      </c>
      <c r="BT136" s="83" t="s">
        <v>435</v>
      </c>
      <c r="BU136" s="85">
        <v>100</v>
      </c>
      <c r="BV136" s="84">
        <v>96.593739999999997</v>
      </c>
      <c r="BW136" s="84" t="s">
        <v>435</v>
      </c>
      <c r="BX136" s="84">
        <v>134.407019530144</v>
      </c>
      <c r="BY136" s="83">
        <v>280</v>
      </c>
      <c r="BZ136" s="85">
        <v>100</v>
      </c>
      <c r="CA136" s="85">
        <v>100</v>
      </c>
      <c r="CB136" s="84">
        <v>11.848000000000001</v>
      </c>
      <c r="CC136" s="83">
        <v>97</v>
      </c>
      <c r="CD136" s="83">
        <v>95</v>
      </c>
      <c r="CE136" s="83">
        <v>89</v>
      </c>
      <c r="CF136" s="84">
        <v>1891.91735839844</v>
      </c>
      <c r="CG136" s="84" t="s">
        <v>435</v>
      </c>
      <c r="CH136" s="85">
        <v>60</v>
      </c>
      <c r="CI136" s="83">
        <v>17317.87261964595</v>
      </c>
      <c r="CJ136" s="83">
        <v>18001</v>
      </c>
      <c r="CK136" s="83">
        <v>21291</v>
      </c>
      <c r="CL136" s="83">
        <v>460</v>
      </c>
      <c r="CM136" s="83"/>
    </row>
    <row r="137" spans="1:91" x14ac:dyDescent="0.3">
      <c r="A137" s="100" t="s">
        <v>392</v>
      </c>
      <c r="B137" s="86" t="s">
        <v>237</v>
      </c>
      <c r="C137" s="83">
        <v>6258.2095019999997</v>
      </c>
      <c r="D137" s="83">
        <v>249.39494036210527</v>
      </c>
      <c r="E137" s="83">
        <v>1772.9949999999999</v>
      </c>
      <c r="F137" s="83">
        <v>8.86</v>
      </c>
      <c r="G137" s="83">
        <v>0</v>
      </c>
      <c r="H137" s="83">
        <v>0</v>
      </c>
      <c r="I137" s="83">
        <v>0</v>
      </c>
      <c r="J137" s="83">
        <v>0</v>
      </c>
      <c r="K137" s="84">
        <v>0</v>
      </c>
      <c r="L137" s="84">
        <v>0</v>
      </c>
      <c r="M137" s="83">
        <v>0</v>
      </c>
      <c r="N137" s="83" t="s">
        <v>435</v>
      </c>
      <c r="O137" s="83" t="s">
        <v>435</v>
      </c>
      <c r="P137" s="83" t="s">
        <v>435</v>
      </c>
      <c r="Q137" s="83">
        <v>0</v>
      </c>
      <c r="R137" s="83">
        <v>0</v>
      </c>
      <c r="S137" s="83">
        <v>0</v>
      </c>
      <c r="T137" s="83">
        <v>0</v>
      </c>
      <c r="U137" s="83">
        <v>59549</v>
      </c>
      <c r="V137" s="83">
        <v>4453596.4599400004</v>
      </c>
      <c r="W137" s="83">
        <v>1218800.64848</v>
      </c>
      <c r="X137" s="84">
        <v>758.9845514950166</v>
      </c>
      <c r="Y137" s="84">
        <v>2.8881186852347724</v>
      </c>
      <c r="Z137" s="84">
        <v>76.164000000000001</v>
      </c>
      <c r="AA137" s="84">
        <v>5.8870669745958404</v>
      </c>
      <c r="AB137" s="84">
        <v>0.1636</v>
      </c>
      <c r="AC137" s="84" t="s">
        <v>435</v>
      </c>
      <c r="AD137" s="83">
        <v>510</v>
      </c>
      <c r="AE137" s="83" t="s">
        <v>435</v>
      </c>
      <c r="AF137" s="85">
        <v>39.299999999999997</v>
      </c>
      <c r="AG137" s="84">
        <v>13.858000000000001</v>
      </c>
      <c r="AH137" s="84">
        <v>0.14716684264326199</v>
      </c>
      <c r="AI137" s="84">
        <v>0.36942828838327674</v>
      </c>
      <c r="AJ137" s="83">
        <v>0</v>
      </c>
      <c r="AK137" s="83">
        <v>4</v>
      </c>
      <c r="AL137" s="84">
        <v>0.69001703254372504</v>
      </c>
      <c r="AM137" s="84">
        <v>3.5861700000000001E-3</v>
      </c>
      <c r="AN137" s="84">
        <v>7485.8542299999999</v>
      </c>
      <c r="AO137" s="84">
        <v>1062.27</v>
      </c>
      <c r="AP137" s="84">
        <v>1080.24</v>
      </c>
      <c r="AQ137" s="84">
        <v>13.171288975234157</v>
      </c>
      <c r="AR137" s="84">
        <v>16.984192515514472</v>
      </c>
      <c r="AS137" s="85">
        <v>20.3</v>
      </c>
      <c r="AT137" s="85">
        <v>1.4</v>
      </c>
      <c r="AU137" s="83">
        <v>0.95999997854232799</v>
      </c>
      <c r="AV137" s="85" t="s">
        <v>435</v>
      </c>
      <c r="AW137" s="84" t="s">
        <v>435</v>
      </c>
      <c r="AX137" s="84" t="s">
        <v>435</v>
      </c>
      <c r="AY137" s="83" t="s">
        <v>435</v>
      </c>
      <c r="AZ137" s="84" t="s">
        <v>435</v>
      </c>
      <c r="BA137" s="84">
        <v>33.700000000000003</v>
      </c>
      <c r="BB137" s="83">
        <v>0</v>
      </c>
      <c r="BC137" s="83">
        <v>0</v>
      </c>
      <c r="BD137" s="83">
        <v>0</v>
      </c>
      <c r="BE137" s="83">
        <v>238000</v>
      </c>
      <c r="BF137" s="83">
        <v>2618285</v>
      </c>
      <c r="BG137" s="83">
        <v>1</v>
      </c>
      <c r="BH137" s="83">
        <v>126</v>
      </c>
      <c r="BI137" s="85">
        <v>12.1</v>
      </c>
      <c r="BJ137" s="83" t="s">
        <v>435</v>
      </c>
      <c r="BK137" s="83">
        <v>503000</v>
      </c>
      <c r="BL137" s="84">
        <v>398.13809584500001</v>
      </c>
      <c r="BM137" s="85" t="s">
        <v>435</v>
      </c>
      <c r="BN137" s="85">
        <v>97.218609999999998</v>
      </c>
      <c r="BO137" s="84">
        <v>89.975753545306304</v>
      </c>
      <c r="BP137" s="85">
        <v>9.6015384615384605</v>
      </c>
      <c r="BQ137" s="84" t="s">
        <v>435</v>
      </c>
      <c r="BR137" s="84">
        <v>2.7</v>
      </c>
      <c r="BS137" s="84">
        <v>-0.76089024543762207</v>
      </c>
      <c r="BT137" s="83" t="s">
        <v>435</v>
      </c>
      <c r="BU137" s="85">
        <v>100</v>
      </c>
      <c r="BV137" s="84">
        <v>97.218609999999998</v>
      </c>
      <c r="BW137" s="84">
        <v>64.399993711449895</v>
      </c>
      <c r="BX137" s="84">
        <v>89.975753545306304</v>
      </c>
      <c r="BY137" s="83">
        <v>17000</v>
      </c>
      <c r="BZ137" s="85">
        <v>96.939009999999996</v>
      </c>
      <c r="CA137" s="85">
        <v>96.826899999999995</v>
      </c>
      <c r="CB137" s="84" t="s">
        <v>435</v>
      </c>
      <c r="CC137" s="83">
        <v>99</v>
      </c>
      <c r="CD137" s="83">
        <v>99</v>
      </c>
      <c r="CE137" s="83">
        <v>99</v>
      </c>
      <c r="CF137" s="84" t="s">
        <v>435</v>
      </c>
      <c r="CG137" s="85">
        <v>27</v>
      </c>
      <c r="CH137" s="85" t="s">
        <v>435</v>
      </c>
      <c r="CI137" s="83">
        <v>3198.8666444740456</v>
      </c>
      <c r="CJ137" s="83">
        <v>4981422</v>
      </c>
      <c r="CK137" s="83">
        <v>4664642</v>
      </c>
      <c r="CL137" s="83">
        <v>6020</v>
      </c>
      <c r="CM137" s="83"/>
    </row>
    <row r="138" spans="1:91" x14ac:dyDescent="0.3">
      <c r="A138" s="100" t="s">
        <v>245</v>
      </c>
      <c r="B138" s="86" t="s">
        <v>244</v>
      </c>
      <c r="C138" s="83">
        <v>8187.8317104842099</v>
      </c>
      <c r="D138" s="83">
        <v>4005.9850345052632</v>
      </c>
      <c r="E138" s="83">
        <v>6505.9204999999993</v>
      </c>
      <c r="F138" s="83">
        <v>378.80200000000002</v>
      </c>
      <c r="G138" s="83">
        <v>1245.067</v>
      </c>
      <c r="H138" s="83">
        <v>0</v>
      </c>
      <c r="I138" s="83">
        <v>5548.9820000000009</v>
      </c>
      <c r="J138" s="83">
        <v>0</v>
      </c>
      <c r="K138" s="84">
        <v>8.5999999999999993E-2</v>
      </c>
      <c r="L138" s="84">
        <v>3.03030303030303E-2</v>
      </c>
      <c r="M138" s="83" t="s">
        <v>435</v>
      </c>
      <c r="N138" s="83" t="s">
        <v>435</v>
      </c>
      <c r="O138" s="83" t="s">
        <v>435</v>
      </c>
      <c r="P138" s="83" t="s">
        <v>435</v>
      </c>
      <c r="Q138" s="83">
        <v>739735</v>
      </c>
      <c r="R138" s="83">
        <v>695389</v>
      </c>
      <c r="S138" s="83">
        <v>31127</v>
      </c>
      <c r="T138" s="83">
        <v>101179</v>
      </c>
      <c r="U138" s="83">
        <v>3131023</v>
      </c>
      <c r="V138" s="83">
        <v>2920888.9940499999</v>
      </c>
      <c r="W138" s="83">
        <v>3771351.0307700001</v>
      </c>
      <c r="X138" s="84">
        <v>56.186077481840194</v>
      </c>
      <c r="Y138" s="84">
        <v>2.201944488856161</v>
      </c>
      <c r="Z138" s="84">
        <v>67.709000000000003</v>
      </c>
      <c r="AA138" s="84">
        <v>3.6700825940654598</v>
      </c>
      <c r="AB138" s="84">
        <v>4.42021</v>
      </c>
      <c r="AC138" s="84" t="s">
        <v>435</v>
      </c>
      <c r="AD138" s="83">
        <v>965</v>
      </c>
      <c r="AE138" s="83">
        <v>80</v>
      </c>
      <c r="AF138" s="85">
        <v>22.1</v>
      </c>
      <c r="AG138" s="84">
        <v>9.1620000000000008</v>
      </c>
      <c r="AH138" s="84">
        <v>3.5717534621501554E-2</v>
      </c>
      <c r="AI138" s="84">
        <v>2.2732977659326824E-3</v>
      </c>
      <c r="AJ138" s="83">
        <v>0</v>
      </c>
      <c r="AK138" s="83">
        <v>0</v>
      </c>
      <c r="AL138" s="84">
        <v>0.79505469939687567</v>
      </c>
      <c r="AM138" s="84" t="s">
        <v>435</v>
      </c>
      <c r="AN138" s="84">
        <v>91.039820000000006</v>
      </c>
      <c r="AO138" s="84">
        <v>9.9499999999999993</v>
      </c>
      <c r="AP138" s="84">
        <v>9.99</v>
      </c>
      <c r="AQ138" s="84">
        <v>6.3854129281724112E-2</v>
      </c>
      <c r="AR138" s="84">
        <v>0.82680251048726383</v>
      </c>
      <c r="AS138" s="85">
        <v>15.3</v>
      </c>
      <c r="AT138" s="85">
        <v>3.9</v>
      </c>
      <c r="AU138" s="83">
        <v>54</v>
      </c>
      <c r="AV138" s="85">
        <v>0.8</v>
      </c>
      <c r="AW138" s="84">
        <v>0.74</v>
      </c>
      <c r="AX138" s="84">
        <v>0.20399999999999999</v>
      </c>
      <c r="AY138" s="83">
        <v>436029</v>
      </c>
      <c r="AZ138" s="84">
        <v>0.45966340732128419</v>
      </c>
      <c r="BA138" s="84">
        <v>49.9</v>
      </c>
      <c r="BB138" s="83">
        <v>12000</v>
      </c>
      <c r="BC138" s="83">
        <v>0</v>
      </c>
      <c r="BD138" s="83">
        <v>0</v>
      </c>
      <c r="BE138" s="83">
        <v>0</v>
      </c>
      <c r="BF138" s="83">
        <v>16134</v>
      </c>
      <c r="BG138" s="83">
        <v>0</v>
      </c>
      <c r="BH138" s="83">
        <v>119</v>
      </c>
      <c r="BI138" s="85">
        <v>10</v>
      </c>
      <c r="BJ138" s="83">
        <v>12939350</v>
      </c>
      <c r="BK138" s="83">
        <v>1843000</v>
      </c>
      <c r="BL138" s="84">
        <v>2.6360022189299999</v>
      </c>
      <c r="BM138" s="85">
        <v>60</v>
      </c>
      <c r="BN138" s="85">
        <v>95.411810000000003</v>
      </c>
      <c r="BO138" s="84">
        <v>137.001423793756</v>
      </c>
      <c r="BP138" s="85">
        <v>61.075756221579702</v>
      </c>
      <c r="BQ138" s="84">
        <v>2.1488270759999999</v>
      </c>
      <c r="BR138" s="84">
        <v>3.3</v>
      </c>
      <c r="BS138" s="84">
        <v>-1.9452029839158058E-2</v>
      </c>
      <c r="BT138" s="83">
        <v>36</v>
      </c>
      <c r="BU138" s="85">
        <v>100</v>
      </c>
      <c r="BV138" s="84">
        <v>95.411810000000003</v>
      </c>
      <c r="BW138" s="84">
        <v>57.865090065607902</v>
      </c>
      <c r="BX138" s="84">
        <v>137.001423793756</v>
      </c>
      <c r="BY138" s="83">
        <v>12000</v>
      </c>
      <c r="BZ138" s="85">
        <v>83.315460000000002</v>
      </c>
      <c r="CA138" s="85">
        <v>96.382419999999996</v>
      </c>
      <c r="CB138" s="84">
        <v>15.699000000000002</v>
      </c>
      <c r="CC138" s="83">
        <v>81</v>
      </c>
      <c r="CD138" s="83">
        <v>93</v>
      </c>
      <c r="CE138" s="83">
        <v>90</v>
      </c>
      <c r="CF138" s="84">
        <v>1750.298828125</v>
      </c>
      <c r="CG138" s="84">
        <v>52</v>
      </c>
      <c r="CH138" s="85">
        <v>71</v>
      </c>
      <c r="CI138" s="83">
        <v>15575.07254829151</v>
      </c>
      <c r="CJ138" s="83">
        <v>4246440</v>
      </c>
      <c r="CK138" s="83">
        <v>3926469</v>
      </c>
      <c r="CL138" s="83">
        <v>74340</v>
      </c>
      <c r="CM138" s="83"/>
    </row>
    <row r="139" spans="1:91" x14ac:dyDescent="0.3">
      <c r="A139" s="100" t="s">
        <v>247</v>
      </c>
      <c r="B139" s="86" t="s">
        <v>246</v>
      </c>
      <c r="C139" s="83">
        <v>15324.563945705264</v>
      </c>
      <c r="D139" s="83">
        <v>14852.775762610525</v>
      </c>
      <c r="E139" s="83">
        <v>36931.208499999993</v>
      </c>
      <c r="F139" s="83">
        <v>357.93</v>
      </c>
      <c r="G139" s="83">
        <v>2428.1820000000002</v>
      </c>
      <c r="H139" s="83">
        <v>0</v>
      </c>
      <c r="I139" s="83">
        <v>9412.5460000000021</v>
      </c>
      <c r="J139" s="83">
        <v>86285</v>
      </c>
      <c r="K139" s="84">
        <v>5.7000000000000002E-2</v>
      </c>
      <c r="L139" s="84">
        <v>0</v>
      </c>
      <c r="M139" s="83">
        <v>2703562.6650899998</v>
      </c>
      <c r="N139" s="83" t="s">
        <v>435</v>
      </c>
      <c r="O139" s="83" t="s">
        <v>435</v>
      </c>
      <c r="P139" s="83" t="s">
        <v>435</v>
      </c>
      <c r="Q139" s="83">
        <v>282366</v>
      </c>
      <c r="R139" s="83">
        <v>5577657</v>
      </c>
      <c r="S139" s="83">
        <v>92212</v>
      </c>
      <c r="T139" s="83">
        <v>4844669</v>
      </c>
      <c r="U139" s="83">
        <v>2727962</v>
      </c>
      <c r="V139" s="83">
        <v>2084523.68074</v>
      </c>
      <c r="W139" s="83">
        <v>5926082.0695200004</v>
      </c>
      <c r="X139" s="84">
        <v>19.004363379410854</v>
      </c>
      <c r="Y139" s="84">
        <v>2.4848112845250689</v>
      </c>
      <c r="Z139" s="84">
        <v>13.169</v>
      </c>
      <c r="AA139" s="84" t="s">
        <v>435</v>
      </c>
      <c r="AB139" s="84">
        <v>14.46893</v>
      </c>
      <c r="AC139" s="84" t="s">
        <v>435</v>
      </c>
      <c r="AD139" s="83">
        <v>103</v>
      </c>
      <c r="AE139" s="83">
        <v>20</v>
      </c>
      <c r="AF139" s="85" t="s">
        <v>435</v>
      </c>
      <c r="AG139" s="84">
        <v>12.484</v>
      </c>
      <c r="AH139" s="84">
        <v>0.45691415367404548</v>
      </c>
      <c r="AI139" s="84">
        <v>7.3571413113642598E-2</v>
      </c>
      <c r="AJ139" s="83">
        <v>0</v>
      </c>
      <c r="AK139" s="83">
        <v>0</v>
      </c>
      <c r="AL139" s="84">
        <v>0.54307562286326538</v>
      </c>
      <c r="AM139" s="84" t="s">
        <v>435</v>
      </c>
      <c r="AN139" s="84">
        <v>243.02798999999999</v>
      </c>
      <c r="AO139" s="84">
        <v>440.12</v>
      </c>
      <c r="AP139" s="84">
        <v>508.58</v>
      </c>
      <c r="AQ139" s="84">
        <v>3.4336501482382356</v>
      </c>
      <c r="AR139" s="84">
        <v>1.2236643364035203E-2</v>
      </c>
      <c r="AS139" s="85">
        <v>47.8</v>
      </c>
      <c r="AT139" s="85">
        <v>27.9</v>
      </c>
      <c r="AU139" s="83">
        <v>432</v>
      </c>
      <c r="AV139" s="85">
        <v>0.9</v>
      </c>
      <c r="AW139" s="84">
        <v>0.6</v>
      </c>
      <c r="AX139" s="84">
        <v>181.87200000000001</v>
      </c>
      <c r="AY139" s="83">
        <v>6546649</v>
      </c>
      <c r="AZ139" s="84">
        <v>0.74038999662986482</v>
      </c>
      <c r="BA139" s="84">
        <v>41.9</v>
      </c>
      <c r="BB139" s="83">
        <v>0</v>
      </c>
      <c r="BC139" s="83">
        <v>545036</v>
      </c>
      <c r="BD139" s="83">
        <v>16451</v>
      </c>
      <c r="BE139" s="83">
        <v>12000</v>
      </c>
      <c r="BF139" s="83">
        <v>10177</v>
      </c>
      <c r="BG139" s="83">
        <v>0</v>
      </c>
      <c r="BH139" s="83">
        <v>101</v>
      </c>
      <c r="BI139" s="85">
        <v>8.9</v>
      </c>
      <c r="BJ139" s="83">
        <v>964713</v>
      </c>
      <c r="BK139" s="83" t="s">
        <v>435</v>
      </c>
      <c r="BL139" s="84">
        <v>509.54424993100002</v>
      </c>
      <c r="BM139" s="85">
        <v>20</v>
      </c>
      <c r="BN139" s="85">
        <v>61.6</v>
      </c>
      <c r="BO139" s="84">
        <v>47.617715781255299</v>
      </c>
      <c r="BP139" s="85">
        <v>48.727631460823403</v>
      </c>
      <c r="BQ139" s="84" t="s">
        <v>435</v>
      </c>
      <c r="BR139" s="84">
        <v>2.333333333333333</v>
      </c>
      <c r="BS139" s="84">
        <v>-0.67734020948410034</v>
      </c>
      <c r="BT139" s="83">
        <v>28</v>
      </c>
      <c r="BU139" s="85">
        <v>54.427448272705099</v>
      </c>
      <c r="BV139" s="84">
        <v>61.6</v>
      </c>
      <c r="BW139" s="84">
        <v>11.209196592857801</v>
      </c>
      <c r="BX139" s="84">
        <v>47.617715781255299</v>
      </c>
      <c r="BY139" s="83">
        <v>14000</v>
      </c>
      <c r="BZ139" s="85">
        <v>12.94927</v>
      </c>
      <c r="CA139" s="85">
        <v>41.32705</v>
      </c>
      <c r="CB139" s="84" t="s">
        <v>435</v>
      </c>
      <c r="CC139" s="83">
        <v>62</v>
      </c>
      <c r="CD139" s="83" t="s">
        <v>435</v>
      </c>
      <c r="CE139" s="83">
        <v>44</v>
      </c>
      <c r="CF139" s="84">
        <v>92.267341613769503</v>
      </c>
      <c r="CG139" s="84">
        <v>145</v>
      </c>
      <c r="CH139" s="85">
        <v>36</v>
      </c>
      <c r="CI139" s="83">
        <v>2722.6046794015115</v>
      </c>
      <c r="CJ139" s="83">
        <v>8776119</v>
      </c>
      <c r="CK139" s="83">
        <v>7619178</v>
      </c>
      <c r="CL139" s="83">
        <v>452860</v>
      </c>
      <c r="CM139" s="83"/>
    </row>
    <row r="140" spans="1:91" x14ac:dyDescent="0.3">
      <c r="A140" s="100" t="s">
        <v>249</v>
      </c>
      <c r="B140" s="86" t="s">
        <v>248</v>
      </c>
      <c r="C140" s="83">
        <v>0.80564384058947369</v>
      </c>
      <c r="D140" s="83">
        <v>0</v>
      </c>
      <c r="E140" s="83">
        <v>29225.708500000001</v>
      </c>
      <c r="F140" s="83">
        <v>0</v>
      </c>
      <c r="G140" s="83">
        <v>0</v>
      </c>
      <c r="H140" s="83">
        <v>0</v>
      </c>
      <c r="I140" s="83">
        <v>0</v>
      </c>
      <c r="J140" s="83">
        <v>50796</v>
      </c>
      <c r="K140" s="84">
        <v>0.2</v>
      </c>
      <c r="L140" s="84">
        <v>0</v>
      </c>
      <c r="M140" s="83" t="s">
        <v>435</v>
      </c>
      <c r="N140" s="83" t="s">
        <v>435</v>
      </c>
      <c r="O140" s="83" t="s">
        <v>435</v>
      </c>
      <c r="P140" s="83" t="s">
        <v>435</v>
      </c>
      <c r="Q140" s="83">
        <v>140892</v>
      </c>
      <c r="R140" s="83">
        <v>964026</v>
      </c>
      <c r="S140" s="83">
        <v>5</v>
      </c>
      <c r="T140" s="83">
        <v>0</v>
      </c>
      <c r="U140" s="83">
        <v>5396645</v>
      </c>
      <c r="V140" s="83">
        <v>6580166.09571</v>
      </c>
      <c r="W140" s="83">
        <v>5730371.4868900003</v>
      </c>
      <c r="X140" s="84">
        <v>17.508358922728416</v>
      </c>
      <c r="Y140" s="84">
        <v>1.7516862099169954</v>
      </c>
      <c r="Z140" s="84">
        <v>61.585000000000001</v>
      </c>
      <c r="AA140" s="84">
        <v>0</v>
      </c>
      <c r="AB140" s="84">
        <v>0.66178999999999999</v>
      </c>
      <c r="AC140" s="84">
        <v>79.601529999999997</v>
      </c>
      <c r="AD140" s="83">
        <v>1811</v>
      </c>
      <c r="AE140" s="83">
        <v>80</v>
      </c>
      <c r="AF140" s="85">
        <v>17.600000000000001</v>
      </c>
      <c r="AG140" s="84">
        <v>9.9079999999999995</v>
      </c>
      <c r="AH140" s="84">
        <v>0.30482960802793163</v>
      </c>
      <c r="AI140" s="84">
        <v>3.7770894423658087E-2</v>
      </c>
      <c r="AJ140" s="83">
        <v>0</v>
      </c>
      <c r="AK140" s="83">
        <v>0</v>
      </c>
      <c r="AL140" s="84">
        <v>0.72434766179846222</v>
      </c>
      <c r="AM140" s="84">
        <v>1.884858E-2</v>
      </c>
      <c r="AN140" s="84">
        <v>20.284199999999998</v>
      </c>
      <c r="AO140" s="84">
        <v>42.39</v>
      </c>
      <c r="AP140" s="84">
        <v>63.99</v>
      </c>
      <c r="AQ140" s="84">
        <v>0.41048231667933427</v>
      </c>
      <c r="AR140" s="84">
        <v>1.6862255110050697</v>
      </c>
      <c r="AS140" s="85">
        <v>20.2</v>
      </c>
      <c r="AT140" s="85">
        <v>1.3</v>
      </c>
      <c r="AU140" s="83">
        <v>44</v>
      </c>
      <c r="AV140" s="85">
        <v>0.5</v>
      </c>
      <c r="AW140" s="84">
        <v>0.36</v>
      </c>
      <c r="AX140" s="84">
        <v>0</v>
      </c>
      <c r="AY140" s="83">
        <v>1974853</v>
      </c>
      <c r="AZ140" s="84">
        <v>0.48232451621984185</v>
      </c>
      <c r="BA140" s="84">
        <v>48.8</v>
      </c>
      <c r="BB140" s="83">
        <v>0</v>
      </c>
      <c r="BC140" s="83">
        <v>46300</v>
      </c>
      <c r="BD140" s="83">
        <v>623190</v>
      </c>
      <c r="BE140" s="83">
        <v>0</v>
      </c>
      <c r="BF140" s="83">
        <v>618</v>
      </c>
      <c r="BG140" s="83">
        <v>0</v>
      </c>
      <c r="BH140" s="83">
        <v>112</v>
      </c>
      <c r="BI140" s="85">
        <v>10.7</v>
      </c>
      <c r="BJ140" s="83">
        <v>560631</v>
      </c>
      <c r="BK140" s="83">
        <v>1584000</v>
      </c>
      <c r="BL140" s="84">
        <v>8.6033632623600003</v>
      </c>
      <c r="BM140" s="85">
        <v>60</v>
      </c>
      <c r="BN140" s="85">
        <v>94.020799999999994</v>
      </c>
      <c r="BO140" s="84">
        <v>106.95257923084699</v>
      </c>
      <c r="BP140" s="85">
        <v>55.5</v>
      </c>
      <c r="BQ140" s="84">
        <v>1.491710544</v>
      </c>
      <c r="BR140" s="84">
        <v>3.5166666666666671</v>
      </c>
      <c r="BS140" s="84">
        <v>-0.51721441745758057</v>
      </c>
      <c r="BT140" s="83">
        <v>28</v>
      </c>
      <c r="BU140" s="85">
        <v>99.300003051757798</v>
      </c>
      <c r="BV140" s="84">
        <v>94.020799999999994</v>
      </c>
      <c r="BW140" s="84">
        <v>64.993543023575597</v>
      </c>
      <c r="BX140" s="84">
        <v>106.95257923084699</v>
      </c>
      <c r="BY140" s="83">
        <v>74000</v>
      </c>
      <c r="BZ140" s="85">
        <v>89.783690000000007</v>
      </c>
      <c r="CA140" s="85">
        <v>99.610199999999992</v>
      </c>
      <c r="CB140" s="84">
        <v>13.66</v>
      </c>
      <c r="CC140" s="83">
        <v>92</v>
      </c>
      <c r="CD140" s="83">
        <v>82</v>
      </c>
      <c r="CE140" s="83">
        <v>93</v>
      </c>
      <c r="CF140" s="84">
        <v>767.76708984375</v>
      </c>
      <c r="CG140" s="84">
        <v>129</v>
      </c>
      <c r="CH140" s="85">
        <v>62</v>
      </c>
      <c r="CI140" s="83">
        <v>5871.4670644173784</v>
      </c>
      <c r="CJ140" s="83">
        <v>7044639</v>
      </c>
      <c r="CK140" s="83">
        <v>6620174</v>
      </c>
      <c r="CL140" s="83">
        <v>397300</v>
      </c>
      <c r="CM140" s="83"/>
    </row>
    <row r="141" spans="1:91" x14ac:dyDescent="0.3">
      <c r="A141" s="100" t="s">
        <v>251</v>
      </c>
      <c r="B141" s="86" t="s">
        <v>250</v>
      </c>
      <c r="C141" s="83">
        <v>64186.410114526319</v>
      </c>
      <c r="D141" s="83">
        <v>55733.586458736841</v>
      </c>
      <c r="E141" s="83">
        <v>174814.49000000002</v>
      </c>
      <c r="F141" s="83">
        <v>2270.9360000000001</v>
      </c>
      <c r="G141" s="83">
        <v>0</v>
      </c>
      <c r="H141" s="83">
        <v>0</v>
      </c>
      <c r="I141" s="83">
        <v>0</v>
      </c>
      <c r="J141" s="83">
        <v>94900</v>
      </c>
      <c r="K141" s="84">
        <v>0.14299999999999999</v>
      </c>
      <c r="L141" s="84">
        <v>9.0909090909090898E-2</v>
      </c>
      <c r="M141" s="83" t="s">
        <v>435</v>
      </c>
      <c r="N141" s="83" t="s">
        <v>435</v>
      </c>
      <c r="O141" s="83" t="s">
        <v>435</v>
      </c>
      <c r="P141" s="83" t="s">
        <v>435</v>
      </c>
      <c r="Q141" s="83">
        <v>5914417</v>
      </c>
      <c r="R141" s="83">
        <v>4831830</v>
      </c>
      <c r="S141" s="83">
        <v>1844994</v>
      </c>
      <c r="T141" s="83">
        <v>1207839</v>
      </c>
      <c r="U141" s="83">
        <v>6365488</v>
      </c>
      <c r="V141" s="83">
        <v>15327273.142999999</v>
      </c>
      <c r="W141" s="83">
        <v>18522270.857700001</v>
      </c>
      <c r="X141" s="84">
        <v>24.99160625</v>
      </c>
      <c r="Y141" s="84">
        <v>1.9585646255546465</v>
      </c>
      <c r="Z141" s="84">
        <v>77.906999999999996</v>
      </c>
      <c r="AA141" s="84">
        <v>3.7521822789402401</v>
      </c>
      <c r="AB141" s="84">
        <v>6.5294699999999999</v>
      </c>
      <c r="AC141" s="84" t="s">
        <v>435</v>
      </c>
      <c r="AD141" s="83">
        <v>1017</v>
      </c>
      <c r="AE141" s="83">
        <v>40</v>
      </c>
      <c r="AF141" s="85">
        <v>33.799999999999997</v>
      </c>
      <c r="AG141" s="84">
        <v>8.6440000000000001</v>
      </c>
      <c r="AH141" s="84">
        <v>0.36925896123500418</v>
      </c>
      <c r="AI141" s="84">
        <v>2.0544613725293828E-2</v>
      </c>
      <c r="AJ141" s="83">
        <v>0</v>
      </c>
      <c r="AK141" s="83">
        <v>0</v>
      </c>
      <c r="AL141" s="84">
        <v>0.75910357399938877</v>
      </c>
      <c r="AM141" s="84">
        <v>5.2671419999999997E-2</v>
      </c>
      <c r="AN141" s="84">
        <v>620.42948000000001</v>
      </c>
      <c r="AO141" s="84">
        <v>-155.88999999999999</v>
      </c>
      <c r="AP141" s="84">
        <v>353.4</v>
      </c>
      <c r="AQ141" s="84">
        <v>0.20912604959422362</v>
      </c>
      <c r="AR141" s="84">
        <v>1.4522977249546003</v>
      </c>
      <c r="AS141" s="85">
        <v>14.3</v>
      </c>
      <c r="AT141" s="85">
        <v>3.1</v>
      </c>
      <c r="AU141" s="83">
        <v>116</v>
      </c>
      <c r="AV141" s="85">
        <v>0.3</v>
      </c>
      <c r="AW141" s="84">
        <v>0.16</v>
      </c>
      <c r="AX141" s="84">
        <v>5.6</v>
      </c>
      <c r="AY141" s="83">
        <v>2679217</v>
      </c>
      <c r="AZ141" s="84">
        <v>0.3809247043772791</v>
      </c>
      <c r="BA141" s="84">
        <v>43.3</v>
      </c>
      <c r="BB141" s="83">
        <v>2188505</v>
      </c>
      <c r="BC141" s="83">
        <v>9319</v>
      </c>
      <c r="BD141" s="83">
        <v>42679</v>
      </c>
      <c r="BE141" s="83">
        <v>59000</v>
      </c>
      <c r="BF141" s="83">
        <v>233400</v>
      </c>
      <c r="BG141" s="83">
        <v>0</v>
      </c>
      <c r="BH141" s="83">
        <v>117</v>
      </c>
      <c r="BI141" s="85">
        <v>9.6999999999999993</v>
      </c>
      <c r="BJ141" s="83">
        <v>17758527.272</v>
      </c>
      <c r="BK141" s="83">
        <v>4032000</v>
      </c>
      <c r="BL141" s="84">
        <v>2.03204110716</v>
      </c>
      <c r="BM141" s="85">
        <v>40</v>
      </c>
      <c r="BN141" s="85">
        <v>94.408270000000002</v>
      </c>
      <c r="BO141" s="84">
        <v>123.759754471224</v>
      </c>
      <c r="BP141" s="85">
        <v>75.985365949383194</v>
      </c>
      <c r="BQ141" s="84">
        <v>1.696618438</v>
      </c>
      <c r="BR141" s="84">
        <v>3.55</v>
      </c>
      <c r="BS141" s="84">
        <v>-0.24543094635009766</v>
      </c>
      <c r="BT141" s="83">
        <v>36</v>
      </c>
      <c r="BU141" s="85">
        <v>96.362991333007798</v>
      </c>
      <c r="BV141" s="84">
        <v>94.408270000000002</v>
      </c>
      <c r="BW141" s="84">
        <v>52.540310171365398</v>
      </c>
      <c r="BX141" s="84">
        <v>123.759754471224</v>
      </c>
      <c r="BY141" s="83">
        <v>84000</v>
      </c>
      <c r="BZ141" s="85">
        <v>74.342950000000002</v>
      </c>
      <c r="CA141" s="85">
        <v>91.127870000000001</v>
      </c>
      <c r="CB141" s="84">
        <v>12.7</v>
      </c>
      <c r="CC141" s="83">
        <v>83</v>
      </c>
      <c r="CD141" s="83">
        <v>66</v>
      </c>
      <c r="CE141" s="83">
        <v>80</v>
      </c>
      <c r="CF141" s="84">
        <v>680.99951171875</v>
      </c>
      <c r="CG141" s="84">
        <v>88</v>
      </c>
      <c r="CH141" s="85">
        <v>55</v>
      </c>
      <c r="CI141" s="83">
        <v>6947.2566270937987</v>
      </c>
      <c r="CJ141" s="83">
        <v>32510462</v>
      </c>
      <c r="CK141" s="83">
        <v>31372221</v>
      </c>
      <c r="CL141" s="83">
        <v>1280000</v>
      </c>
      <c r="CM141" s="83"/>
    </row>
    <row r="142" spans="1:91" x14ac:dyDescent="0.3">
      <c r="A142" s="100" t="s">
        <v>253</v>
      </c>
      <c r="B142" s="86" t="s">
        <v>252</v>
      </c>
      <c r="C142" s="83">
        <v>198730.81940989473</v>
      </c>
      <c r="D142" s="83">
        <v>167963.09058399999</v>
      </c>
      <c r="E142" s="83">
        <v>484019.65700000001</v>
      </c>
      <c r="F142" s="83">
        <v>4514.1379999999999</v>
      </c>
      <c r="G142" s="83">
        <v>1744679.1390000002</v>
      </c>
      <c r="H142" s="83">
        <v>1222043.2575000001</v>
      </c>
      <c r="I142" s="83">
        <v>769583.64600000007</v>
      </c>
      <c r="J142" s="83">
        <v>115830</v>
      </c>
      <c r="K142" s="84">
        <v>0.2</v>
      </c>
      <c r="L142" s="84">
        <v>3.03030303030303E-2</v>
      </c>
      <c r="M142" s="83">
        <v>15865392.249500001</v>
      </c>
      <c r="N142" s="83" t="s">
        <v>435</v>
      </c>
      <c r="O142" s="83" t="s">
        <v>435</v>
      </c>
      <c r="P142" s="83" t="s">
        <v>435</v>
      </c>
      <c r="Q142" s="83">
        <v>23437080</v>
      </c>
      <c r="R142" s="83">
        <v>29281170</v>
      </c>
      <c r="S142" s="83">
        <v>15284181</v>
      </c>
      <c r="T142" s="83">
        <v>37380626</v>
      </c>
      <c r="U142" s="83">
        <v>80286106</v>
      </c>
      <c r="V142" s="83">
        <v>84787656.054100007</v>
      </c>
      <c r="W142" s="83">
        <v>85455276.141800001</v>
      </c>
      <c r="X142" s="84">
        <v>357.68830532917463</v>
      </c>
      <c r="Y142" s="84">
        <v>1.8769610444792855</v>
      </c>
      <c r="Z142" s="84">
        <v>46.906999999999996</v>
      </c>
      <c r="AA142" s="84">
        <v>4.7420389623737602</v>
      </c>
      <c r="AB142" s="84">
        <v>5.0860599999999998</v>
      </c>
      <c r="AC142" s="84">
        <v>78.462959999999995</v>
      </c>
      <c r="AD142" s="83">
        <v>10865</v>
      </c>
      <c r="AE142" s="83" t="s">
        <v>435</v>
      </c>
      <c r="AF142" s="85">
        <v>43.5</v>
      </c>
      <c r="AG142" s="84">
        <v>9.9670000000000005</v>
      </c>
      <c r="AH142" s="84">
        <v>0.83854374034337253</v>
      </c>
      <c r="AI142" s="84">
        <v>0.52508596410282826</v>
      </c>
      <c r="AJ142" s="83">
        <v>0</v>
      </c>
      <c r="AK142" s="83">
        <v>4</v>
      </c>
      <c r="AL142" s="84">
        <v>0.71186020690244722</v>
      </c>
      <c r="AM142" s="84">
        <v>2.4249340000000001E-2</v>
      </c>
      <c r="AN142" s="84">
        <v>760.59190000000001</v>
      </c>
      <c r="AO142" s="84">
        <v>163.28</v>
      </c>
      <c r="AP142" s="84">
        <v>462.09</v>
      </c>
      <c r="AQ142" s="84">
        <v>0.13614718434108902</v>
      </c>
      <c r="AR142" s="84">
        <v>10.21695714232948</v>
      </c>
      <c r="AS142" s="85">
        <v>28.4</v>
      </c>
      <c r="AT142" s="85">
        <v>21.5</v>
      </c>
      <c r="AU142" s="83">
        <v>554</v>
      </c>
      <c r="AV142" s="85">
        <v>0.1</v>
      </c>
      <c r="AW142" s="84">
        <v>0.2</v>
      </c>
      <c r="AX142" s="84">
        <v>0.25</v>
      </c>
      <c r="AY142" s="83">
        <v>49143290</v>
      </c>
      <c r="AZ142" s="84">
        <v>0.425242087665054</v>
      </c>
      <c r="BA142" s="84">
        <v>40.1</v>
      </c>
      <c r="BB142" s="83">
        <v>4866405</v>
      </c>
      <c r="BC142" s="83">
        <v>11282941</v>
      </c>
      <c r="BD142" s="83">
        <v>5346441</v>
      </c>
      <c r="BE142" s="83">
        <v>301000</v>
      </c>
      <c r="BF142" s="83">
        <v>890</v>
      </c>
      <c r="BG142" s="83">
        <v>0</v>
      </c>
      <c r="BH142" s="83">
        <v>120</v>
      </c>
      <c r="BI142" s="85">
        <v>13.3</v>
      </c>
      <c r="BJ142" s="83">
        <v>43080118</v>
      </c>
      <c r="BK142" s="83">
        <v>6621000</v>
      </c>
      <c r="BL142" s="84">
        <v>21.59591575</v>
      </c>
      <c r="BM142" s="85" t="s">
        <v>435</v>
      </c>
      <c r="BN142" s="85">
        <v>98.182550000000006</v>
      </c>
      <c r="BO142" s="84">
        <v>126.19863927892</v>
      </c>
      <c r="BP142" s="85">
        <v>73.7912139515729</v>
      </c>
      <c r="BQ142" s="84">
        <v>2.1801199910000002</v>
      </c>
      <c r="BR142" s="84">
        <v>3.6166666666666671</v>
      </c>
      <c r="BS142" s="84">
        <v>4.9509420990943909E-2</v>
      </c>
      <c r="BT142" s="83">
        <v>34</v>
      </c>
      <c r="BU142" s="85">
        <v>93</v>
      </c>
      <c r="BV142" s="84">
        <v>98.182550000000006</v>
      </c>
      <c r="BW142" s="84">
        <v>60.054760333691299</v>
      </c>
      <c r="BX142" s="84">
        <v>126.19863927892</v>
      </c>
      <c r="BY142" s="83">
        <v>150000</v>
      </c>
      <c r="BZ142" s="85">
        <v>76.533500000000004</v>
      </c>
      <c r="CA142" s="85">
        <v>93.568380000000005</v>
      </c>
      <c r="CB142" s="84" t="s">
        <v>435</v>
      </c>
      <c r="CC142" s="83">
        <v>88</v>
      </c>
      <c r="CD142" s="83">
        <v>80</v>
      </c>
      <c r="CE142" s="83">
        <v>61</v>
      </c>
      <c r="CF142" s="84">
        <v>342.28683471679699</v>
      </c>
      <c r="CG142" s="84">
        <v>121</v>
      </c>
      <c r="CH142" s="85" t="s">
        <v>435</v>
      </c>
      <c r="CI142" s="83">
        <v>3102.7133632993136</v>
      </c>
      <c r="CJ142" s="83">
        <v>108116622</v>
      </c>
      <c r="CK142" s="83">
        <v>100699432</v>
      </c>
      <c r="CL142" s="83">
        <v>298170</v>
      </c>
      <c r="CM142" s="83"/>
    </row>
    <row r="143" spans="1:91" x14ac:dyDescent="0.3">
      <c r="A143" s="100" t="s">
        <v>255</v>
      </c>
      <c r="B143" s="86" t="s">
        <v>254</v>
      </c>
      <c r="C143" s="83">
        <v>397.98060528210522</v>
      </c>
      <c r="D143" s="83">
        <v>0</v>
      </c>
      <c r="E143" s="83">
        <v>170252.84900000002</v>
      </c>
      <c r="F143" s="83">
        <v>0</v>
      </c>
      <c r="G143" s="83">
        <v>0</v>
      </c>
      <c r="H143" s="83">
        <v>0</v>
      </c>
      <c r="I143" s="83">
        <v>0</v>
      </c>
      <c r="J143" s="83">
        <v>0</v>
      </c>
      <c r="K143" s="84">
        <v>2.9000000000000001E-2</v>
      </c>
      <c r="L143" s="84">
        <v>9.0909090909090898E-2</v>
      </c>
      <c r="M143" s="83">
        <v>3852.5614013700001</v>
      </c>
      <c r="N143" s="83" t="s">
        <v>435</v>
      </c>
      <c r="O143" s="83" t="s">
        <v>435</v>
      </c>
      <c r="P143" s="83" t="s">
        <v>435</v>
      </c>
      <c r="Q143" s="83">
        <v>0</v>
      </c>
      <c r="R143" s="83">
        <v>0</v>
      </c>
      <c r="S143" s="83">
        <v>0</v>
      </c>
      <c r="T143" s="83">
        <v>0</v>
      </c>
      <c r="U143" s="83">
        <v>0</v>
      </c>
      <c r="V143" s="83">
        <v>0</v>
      </c>
      <c r="W143" s="83">
        <v>0</v>
      </c>
      <c r="X143" s="84">
        <v>124.03588621444202</v>
      </c>
      <c r="Y143" s="84">
        <v>-6.84271651373589E-2</v>
      </c>
      <c r="Z143" s="84">
        <v>60.058</v>
      </c>
      <c r="AA143" s="84">
        <v>2.81580919217578</v>
      </c>
      <c r="AB143" s="84">
        <v>0</v>
      </c>
      <c r="AC143" s="84" t="s">
        <v>435</v>
      </c>
      <c r="AD143" s="83">
        <v>1493</v>
      </c>
      <c r="AE143" s="83" t="s">
        <v>435</v>
      </c>
      <c r="AF143" s="85">
        <v>0.01</v>
      </c>
      <c r="AG143" s="84">
        <v>4.9589999999999996</v>
      </c>
      <c r="AH143" s="84">
        <v>9.0604253246277817E-3</v>
      </c>
      <c r="AI143" s="84">
        <v>6.5780327017584857E-3</v>
      </c>
      <c r="AJ143" s="83">
        <v>0</v>
      </c>
      <c r="AK143" s="83">
        <v>0</v>
      </c>
      <c r="AL143" s="84">
        <v>0.87176786789691718</v>
      </c>
      <c r="AM143" s="84" t="s">
        <v>435</v>
      </c>
      <c r="AN143" s="84">
        <v>0</v>
      </c>
      <c r="AO143" s="84">
        <v>0</v>
      </c>
      <c r="AP143" s="84">
        <v>0</v>
      </c>
      <c r="AQ143" s="84" t="s">
        <v>435</v>
      </c>
      <c r="AR143" s="84">
        <v>1.2143485426253828</v>
      </c>
      <c r="AS143" s="85">
        <v>4.4000000000000004</v>
      </c>
      <c r="AT143" s="85" t="s">
        <v>435</v>
      </c>
      <c r="AU143" s="83">
        <v>17</v>
      </c>
      <c r="AV143" s="85">
        <v>0.1</v>
      </c>
      <c r="AW143" s="84" t="s">
        <v>435</v>
      </c>
      <c r="AX143" s="84" t="s">
        <v>435</v>
      </c>
      <c r="AY143" s="83">
        <v>104</v>
      </c>
      <c r="AZ143" s="84">
        <v>0.12005188897716246</v>
      </c>
      <c r="BA143" s="84">
        <v>30.8</v>
      </c>
      <c r="BB143" s="83">
        <v>5844</v>
      </c>
      <c r="BC143" s="83">
        <v>0</v>
      </c>
      <c r="BD143" s="83">
        <v>157</v>
      </c>
      <c r="BE143" s="83">
        <v>0</v>
      </c>
      <c r="BF143" s="83">
        <v>15571</v>
      </c>
      <c r="BG143" s="83">
        <v>0</v>
      </c>
      <c r="BH143" s="83">
        <v>138</v>
      </c>
      <c r="BI143" s="85">
        <v>2.4</v>
      </c>
      <c r="BJ143" s="83">
        <v>9277538</v>
      </c>
      <c r="BK143" s="83">
        <v>18258000</v>
      </c>
      <c r="BL143" s="84">
        <v>1.51354895105</v>
      </c>
      <c r="BM143" s="85" t="s">
        <v>435</v>
      </c>
      <c r="BN143" s="85">
        <v>98.742739999999998</v>
      </c>
      <c r="BO143" s="84">
        <v>134.748422481841</v>
      </c>
      <c r="BP143" s="85">
        <v>94.291118154989604</v>
      </c>
      <c r="BQ143" s="84">
        <v>2.2618987559999999</v>
      </c>
      <c r="BR143" s="84">
        <v>3.2833333333333328</v>
      </c>
      <c r="BS143" s="84">
        <v>0.66265082359313965</v>
      </c>
      <c r="BT143" s="83">
        <v>58</v>
      </c>
      <c r="BU143" s="85">
        <v>100</v>
      </c>
      <c r="BV143" s="84">
        <v>98.742739999999998</v>
      </c>
      <c r="BW143" s="84">
        <v>77.5417345350006</v>
      </c>
      <c r="BX143" s="84">
        <v>134.748422481841</v>
      </c>
      <c r="BY143" s="83">
        <v>610000</v>
      </c>
      <c r="BZ143" s="85">
        <v>98.796610000000001</v>
      </c>
      <c r="CA143" s="85">
        <v>99.724680000000006</v>
      </c>
      <c r="CB143" s="84">
        <v>23.997999999999998</v>
      </c>
      <c r="CC143" s="83">
        <v>98</v>
      </c>
      <c r="CD143" s="83">
        <v>93</v>
      </c>
      <c r="CE143" s="83" t="s">
        <v>435</v>
      </c>
      <c r="CF143" s="84">
        <v>1784.39697265625</v>
      </c>
      <c r="CG143" s="84">
        <v>2</v>
      </c>
      <c r="CH143" s="85" t="s">
        <v>435</v>
      </c>
      <c r="CI143" s="83">
        <v>15424.046025445443</v>
      </c>
      <c r="CJ143" s="83">
        <v>37887771</v>
      </c>
      <c r="CK143" s="83">
        <v>38596272</v>
      </c>
      <c r="CL143" s="83">
        <v>304150</v>
      </c>
      <c r="CM143" s="83"/>
    </row>
    <row r="144" spans="1:91" x14ac:dyDescent="0.3">
      <c r="A144" s="100" t="s">
        <v>257</v>
      </c>
      <c r="B144" s="86" t="s">
        <v>256</v>
      </c>
      <c r="C144" s="83">
        <v>9264.7998979157892</v>
      </c>
      <c r="D144" s="83">
        <v>0</v>
      </c>
      <c r="E144" s="83">
        <v>17422.981</v>
      </c>
      <c r="F144" s="83">
        <v>31.713999999999999</v>
      </c>
      <c r="G144" s="83">
        <v>469.83850000000001</v>
      </c>
      <c r="H144" s="83">
        <v>0</v>
      </c>
      <c r="I144" s="83">
        <v>0</v>
      </c>
      <c r="J144" s="83">
        <v>0</v>
      </c>
      <c r="K144" s="84">
        <v>5.7000000000000002E-2</v>
      </c>
      <c r="L144" s="84">
        <v>0.12121212121212099</v>
      </c>
      <c r="M144" s="83">
        <v>0</v>
      </c>
      <c r="N144" s="83" t="s">
        <v>435</v>
      </c>
      <c r="O144" s="83" t="s">
        <v>435</v>
      </c>
      <c r="P144" s="83" t="s">
        <v>435</v>
      </c>
      <c r="Q144" s="83">
        <v>0</v>
      </c>
      <c r="R144" s="83">
        <v>0</v>
      </c>
      <c r="S144" s="83">
        <v>0</v>
      </c>
      <c r="T144" s="83">
        <v>0</v>
      </c>
      <c r="U144" s="83">
        <v>0</v>
      </c>
      <c r="V144" s="83">
        <v>1089711.84598</v>
      </c>
      <c r="W144" s="83">
        <v>293586.05881299998</v>
      </c>
      <c r="X144" s="84">
        <v>112.23945350807048</v>
      </c>
      <c r="Y144" s="84">
        <v>0.68077714682127899</v>
      </c>
      <c r="Z144" s="84">
        <v>65.210999999999999</v>
      </c>
      <c r="AA144" s="84">
        <v>2.6557599190948298</v>
      </c>
      <c r="AB144" s="84">
        <v>0</v>
      </c>
      <c r="AC144" s="84" t="s">
        <v>435</v>
      </c>
      <c r="AD144" s="83">
        <v>6284</v>
      </c>
      <c r="AE144" s="83">
        <v>80</v>
      </c>
      <c r="AF144" s="85">
        <v>3.6</v>
      </c>
      <c r="AG144" s="84">
        <v>3.9729999999999999</v>
      </c>
      <c r="AH144" s="84">
        <v>2.7610612766834357E-3</v>
      </c>
      <c r="AI144" s="84">
        <v>1.2782870287568044E-3</v>
      </c>
      <c r="AJ144" s="83">
        <v>0</v>
      </c>
      <c r="AK144" s="83">
        <v>0</v>
      </c>
      <c r="AL144" s="84">
        <v>0.85021161872586037</v>
      </c>
      <c r="AM144" s="84" t="s">
        <v>435</v>
      </c>
      <c r="AN144" s="84">
        <v>0</v>
      </c>
      <c r="AO144" s="84">
        <v>0</v>
      </c>
      <c r="AP144" s="84">
        <v>0</v>
      </c>
      <c r="AQ144" s="84" t="s">
        <v>435</v>
      </c>
      <c r="AR144" s="84">
        <v>0.20932384909789131</v>
      </c>
      <c r="AS144" s="85">
        <v>3.7</v>
      </c>
      <c r="AT144" s="85" t="s">
        <v>435</v>
      </c>
      <c r="AU144" s="83">
        <v>20</v>
      </c>
      <c r="AV144" s="85" t="s">
        <v>435</v>
      </c>
      <c r="AW144" s="84">
        <v>0.15</v>
      </c>
      <c r="AX144" s="84" t="s">
        <v>435</v>
      </c>
      <c r="AY144" s="83">
        <v>13</v>
      </c>
      <c r="AZ144" s="84">
        <v>8.0794128901628182E-2</v>
      </c>
      <c r="BA144" s="84">
        <v>35.5</v>
      </c>
      <c r="BB144" s="83">
        <v>3475</v>
      </c>
      <c r="BC144" s="83">
        <v>417</v>
      </c>
      <c r="BD144" s="83">
        <v>0</v>
      </c>
      <c r="BE144" s="83">
        <v>0</v>
      </c>
      <c r="BF144" s="83">
        <v>2221</v>
      </c>
      <c r="BG144" s="83">
        <v>0</v>
      </c>
      <c r="BH144" s="83">
        <v>139</v>
      </c>
      <c r="BI144" s="85">
        <v>2.4</v>
      </c>
      <c r="BJ144" s="83">
        <v>17367956</v>
      </c>
      <c r="BK144" s="83">
        <v>15432000</v>
      </c>
      <c r="BL144" s="84">
        <v>3.8517716861300002</v>
      </c>
      <c r="BM144" s="85">
        <v>80</v>
      </c>
      <c r="BN144" s="85">
        <v>96.137590000000003</v>
      </c>
      <c r="BO144" s="84">
        <v>115.633042396921</v>
      </c>
      <c r="BP144" s="85">
        <v>63.747282182248398</v>
      </c>
      <c r="BQ144" s="84">
        <v>3.2107775209999998</v>
      </c>
      <c r="BR144" s="84">
        <v>3.95</v>
      </c>
      <c r="BS144" s="84">
        <v>1.2089089155197144</v>
      </c>
      <c r="BT144" s="83">
        <v>62</v>
      </c>
      <c r="BU144" s="85">
        <v>100</v>
      </c>
      <c r="BV144" s="84">
        <v>96.137590000000003</v>
      </c>
      <c r="BW144" s="84">
        <v>74.660968112832407</v>
      </c>
      <c r="BX144" s="84">
        <v>115.633042396921</v>
      </c>
      <c r="BY144" s="83">
        <v>160000</v>
      </c>
      <c r="BZ144" s="85">
        <v>99.608929999999987</v>
      </c>
      <c r="CA144" s="85">
        <v>99.907659999999993</v>
      </c>
      <c r="CB144" s="84">
        <v>33.356000000000002</v>
      </c>
      <c r="CC144" s="83">
        <v>98</v>
      </c>
      <c r="CD144" s="83">
        <v>95</v>
      </c>
      <c r="CE144" s="83">
        <v>96</v>
      </c>
      <c r="CF144" s="84">
        <v>2778.41552734375</v>
      </c>
      <c r="CG144" s="84">
        <v>8</v>
      </c>
      <c r="CH144" s="85">
        <v>77</v>
      </c>
      <c r="CI144" s="83">
        <v>23145.734841456444</v>
      </c>
      <c r="CJ144" s="83">
        <v>10226178</v>
      </c>
      <c r="CK144" s="83">
        <v>10350768</v>
      </c>
      <c r="CL144" s="83">
        <v>91470</v>
      </c>
      <c r="CM144" s="83"/>
    </row>
    <row r="145" spans="1:91" x14ac:dyDescent="0.3">
      <c r="A145" s="100" t="s">
        <v>259</v>
      </c>
      <c r="B145" s="86" t="s">
        <v>258</v>
      </c>
      <c r="C145" s="83">
        <v>0</v>
      </c>
      <c r="D145" s="83">
        <v>0</v>
      </c>
      <c r="E145" s="83">
        <v>11.929500000000001</v>
      </c>
      <c r="F145" s="83">
        <v>5.6000000000000001E-2</v>
      </c>
      <c r="G145" s="83">
        <v>0</v>
      </c>
      <c r="H145" s="83">
        <v>0</v>
      </c>
      <c r="I145" s="83">
        <v>0</v>
      </c>
      <c r="J145" s="83">
        <v>0</v>
      </c>
      <c r="K145" s="84">
        <v>0</v>
      </c>
      <c r="L145" s="84">
        <v>0.18181818181818199</v>
      </c>
      <c r="M145" s="83">
        <v>0</v>
      </c>
      <c r="N145" s="83" t="s">
        <v>435</v>
      </c>
      <c r="O145" s="83" t="s">
        <v>435</v>
      </c>
      <c r="P145" s="83" t="s">
        <v>435</v>
      </c>
      <c r="Q145" s="83">
        <v>0</v>
      </c>
      <c r="R145" s="83">
        <v>0</v>
      </c>
      <c r="S145" s="83">
        <v>0</v>
      </c>
      <c r="T145" s="83">
        <v>0</v>
      </c>
      <c r="U145" s="83">
        <v>0</v>
      </c>
      <c r="V145" s="83">
        <v>1029335.73861</v>
      </c>
      <c r="W145" s="83">
        <v>738488.24876500003</v>
      </c>
      <c r="X145" s="84">
        <v>239.5931955211025</v>
      </c>
      <c r="Y145" s="84">
        <v>2.1261820981007777</v>
      </c>
      <c r="Z145" s="84">
        <v>99.135000000000005</v>
      </c>
      <c r="AA145" s="84" t="s">
        <v>435</v>
      </c>
      <c r="AB145" s="84">
        <v>0</v>
      </c>
      <c r="AC145" s="84" t="s">
        <v>435</v>
      </c>
      <c r="AD145" s="83">
        <v>672</v>
      </c>
      <c r="AE145" s="83">
        <v>100</v>
      </c>
      <c r="AF145" s="85" t="s">
        <v>435</v>
      </c>
      <c r="AG145" s="84">
        <v>4.7720000000000002</v>
      </c>
      <c r="AH145" s="84">
        <v>9.3331806639071323E-3</v>
      </c>
      <c r="AI145" s="84">
        <v>1.0645848558592261E-3</v>
      </c>
      <c r="AJ145" s="83">
        <v>0</v>
      </c>
      <c r="AK145" s="83">
        <v>0</v>
      </c>
      <c r="AL145" s="84">
        <v>0.84844076729078199</v>
      </c>
      <c r="AM145" s="84" t="s">
        <v>435</v>
      </c>
      <c r="AN145" s="84">
        <v>-81</v>
      </c>
      <c r="AO145" s="84">
        <v>0</v>
      </c>
      <c r="AP145" s="84">
        <v>0</v>
      </c>
      <c r="AQ145" s="84" t="s">
        <v>435</v>
      </c>
      <c r="AR145" s="84">
        <v>0.24405720700932296</v>
      </c>
      <c r="AS145" s="85">
        <v>6.8</v>
      </c>
      <c r="AT145" s="85" t="s">
        <v>435</v>
      </c>
      <c r="AU145" s="83">
        <v>26</v>
      </c>
      <c r="AV145" s="85">
        <v>0.1</v>
      </c>
      <c r="AW145" s="84">
        <v>0.12</v>
      </c>
      <c r="AX145" s="84" t="s">
        <v>435</v>
      </c>
      <c r="AY145" s="83">
        <v>21</v>
      </c>
      <c r="AZ145" s="84">
        <v>0.20243781868694255</v>
      </c>
      <c r="BA145" s="84" t="s">
        <v>435</v>
      </c>
      <c r="BB145" s="83">
        <v>0</v>
      </c>
      <c r="BC145" s="83">
        <v>1500</v>
      </c>
      <c r="BD145" s="83">
        <v>0</v>
      </c>
      <c r="BE145" s="83">
        <v>0</v>
      </c>
      <c r="BF145" s="83">
        <v>282</v>
      </c>
      <c r="BG145" s="83">
        <v>0</v>
      </c>
      <c r="BH145" s="83">
        <v>136</v>
      </c>
      <c r="BI145" s="85">
        <v>2.8</v>
      </c>
      <c r="BJ145" s="83">
        <v>29178923</v>
      </c>
      <c r="BK145" s="83">
        <v>2256500</v>
      </c>
      <c r="BL145" s="84">
        <v>20.0748304038</v>
      </c>
      <c r="BM145" s="85">
        <v>40</v>
      </c>
      <c r="BN145" s="85">
        <v>93.463970000000003</v>
      </c>
      <c r="BO145" s="84">
        <v>141.85582679831799</v>
      </c>
      <c r="BP145" s="85">
        <v>76.008138533910497</v>
      </c>
      <c r="BQ145" s="84">
        <v>5.9186482429999998</v>
      </c>
      <c r="BR145" s="84">
        <v>3.1333333333333333</v>
      </c>
      <c r="BS145" s="84">
        <v>0.63123637437820435</v>
      </c>
      <c r="BT145" s="83">
        <v>62</v>
      </c>
      <c r="BU145" s="85">
        <v>100</v>
      </c>
      <c r="BV145" s="84">
        <v>93.463970000000003</v>
      </c>
      <c r="BW145" s="84">
        <v>99.652849126117502</v>
      </c>
      <c r="BX145" s="84">
        <v>141.85582679831799</v>
      </c>
      <c r="BY145" s="83">
        <v>11000</v>
      </c>
      <c r="BZ145" s="85">
        <v>100</v>
      </c>
      <c r="CA145" s="85">
        <v>99.56810999999999</v>
      </c>
      <c r="CB145" s="84">
        <v>8.0000000000000002E-3</v>
      </c>
      <c r="CC145" s="83">
        <v>97</v>
      </c>
      <c r="CD145" s="83">
        <v>93</v>
      </c>
      <c r="CE145" s="83">
        <v>98</v>
      </c>
      <c r="CF145" s="84">
        <v>3926.12109375</v>
      </c>
      <c r="CG145" s="84">
        <v>9</v>
      </c>
      <c r="CH145" s="85">
        <v>87</v>
      </c>
      <c r="CI145" s="83">
        <v>69026.468802575095</v>
      </c>
      <c r="CJ145" s="83">
        <v>2832071</v>
      </c>
      <c r="CK145" s="83">
        <v>2236594</v>
      </c>
      <c r="CL145" s="83">
        <v>11610</v>
      </c>
      <c r="CM145" s="83"/>
    </row>
    <row r="146" spans="1:91" x14ac:dyDescent="0.3">
      <c r="A146" s="100" t="s">
        <v>261</v>
      </c>
      <c r="B146" s="86" t="s">
        <v>260</v>
      </c>
      <c r="C146" s="83">
        <v>37315.041629052634</v>
      </c>
      <c r="D146" s="83">
        <v>0</v>
      </c>
      <c r="E146" s="83">
        <v>165579.10950000002</v>
      </c>
      <c r="F146" s="83">
        <v>0</v>
      </c>
      <c r="G146" s="83">
        <v>0</v>
      </c>
      <c r="H146" s="83">
        <v>0</v>
      </c>
      <c r="I146" s="83">
        <v>0</v>
      </c>
      <c r="J146" s="83">
        <v>0</v>
      </c>
      <c r="K146" s="84">
        <v>2.9000000000000001E-2</v>
      </c>
      <c r="L146" s="84">
        <v>0.15151515151515199</v>
      </c>
      <c r="M146" s="83">
        <v>16072408.196</v>
      </c>
      <c r="N146" s="83" t="s">
        <v>435</v>
      </c>
      <c r="O146" s="83" t="s">
        <v>435</v>
      </c>
      <c r="P146" s="83" t="s">
        <v>435</v>
      </c>
      <c r="Q146" s="83">
        <v>0</v>
      </c>
      <c r="R146" s="83">
        <v>0</v>
      </c>
      <c r="S146" s="83">
        <v>0</v>
      </c>
      <c r="T146" s="83">
        <v>0</v>
      </c>
      <c r="U146" s="83">
        <v>0</v>
      </c>
      <c r="V146" s="83">
        <v>0</v>
      </c>
      <c r="W146" s="83">
        <v>0</v>
      </c>
      <c r="X146" s="84">
        <v>84.639847009735746</v>
      </c>
      <c r="Y146" s="84">
        <v>-0.46653242586622734</v>
      </c>
      <c r="Z146" s="84">
        <v>53.997999999999998</v>
      </c>
      <c r="AA146" s="84">
        <v>2.8793173556584399</v>
      </c>
      <c r="AB146" s="84">
        <v>0</v>
      </c>
      <c r="AC146" s="84" t="s">
        <v>435</v>
      </c>
      <c r="AD146" s="83">
        <v>11501</v>
      </c>
      <c r="AE146" s="83">
        <v>80</v>
      </c>
      <c r="AF146" s="85">
        <v>14.4</v>
      </c>
      <c r="AG146" s="84">
        <v>4.8550000000000004</v>
      </c>
      <c r="AH146" s="84">
        <v>0.18583239532469742</v>
      </c>
      <c r="AI146" s="84">
        <v>0.12542202393850238</v>
      </c>
      <c r="AJ146" s="83">
        <v>0</v>
      </c>
      <c r="AK146" s="83">
        <v>0</v>
      </c>
      <c r="AL146" s="84">
        <v>0.81556965646303636</v>
      </c>
      <c r="AM146" s="84" t="s">
        <v>435</v>
      </c>
      <c r="AN146" s="84">
        <v>0</v>
      </c>
      <c r="AO146" s="84">
        <v>0</v>
      </c>
      <c r="AP146" s="84">
        <v>0</v>
      </c>
      <c r="AQ146" s="84" t="s">
        <v>435</v>
      </c>
      <c r="AR146" s="84">
        <v>2.915430077642057</v>
      </c>
      <c r="AS146" s="85">
        <v>7.3</v>
      </c>
      <c r="AT146" s="85" t="s">
        <v>435</v>
      </c>
      <c r="AU146" s="83">
        <v>72</v>
      </c>
      <c r="AV146" s="85">
        <v>0.1</v>
      </c>
      <c r="AW146" s="84">
        <v>7.0000000000000007E-2</v>
      </c>
      <c r="AX146" s="84" t="s">
        <v>435</v>
      </c>
      <c r="AY146" s="83">
        <v>22</v>
      </c>
      <c r="AZ146" s="84">
        <v>0.31603010734093895</v>
      </c>
      <c r="BA146" s="84">
        <v>35.9</v>
      </c>
      <c r="BB146" s="83">
        <v>137</v>
      </c>
      <c r="BC146" s="83">
        <v>2700</v>
      </c>
      <c r="BD146" s="83">
        <v>362</v>
      </c>
      <c r="BE146" s="83">
        <v>0</v>
      </c>
      <c r="BF146" s="83">
        <v>5644</v>
      </c>
      <c r="BG146" s="83">
        <v>0</v>
      </c>
      <c r="BH146" s="83">
        <v>145</v>
      </c>
      <c r="BI146" s="85">
        <v>2.4</v>
      </c>
      <c r="BJ146" s="83">
        <v>4908235</v>
      </c>
      <c r="BK146" s="83">
        <v>10926000</v>
      </c>
      <c r="BL146" s="84">
        <v>8.6291913215000002E-2</v>
      </c>
      <c r="BM146" s="85">
        <v>40</v>
      </c>
      <c r="BN146" s="85">
        <v>98.844499999999996</v>
      </c>
      <c r="BO146" s="84">
        <v>116.24560381427101</v>
      </c>
      <c r="BP146" s="85">
        <v>20</v>
      </c>
      <c r="BQ146" s="84">
        <v>2.0277726650000001</v>
      </c>
      <c r="BR146" s="84">
        <v>3.5</v>
      </c>
      <c r="BS146" s="84">
        <v>-0.25344175100326538</v>
      </c>
      <c r="BT146" s="83">
        <v>44</v>
      </c>
      <c r="BU146" s="85">
        <v>100</v>
      </c>
      <c r="BV146" s="84">
        <v>98.844499999999996</v>
      </c>
      <c r="BW146" s="84">
        <v>70.681277927326803</v>
      </c>
      <c r="BX146" s="84">
        <v>116.24560381427101</v>
      </c>
      <c r="BY146" s="83">
        <v>200000</v>
      </c>
      <c r="BZ146" s="85">
        <v>84.309929999999994</v>
      </c>
      <c r="CA146" s="85">
        <v>100</v>
      </c>
      <c r="CB146" s="84">
        <v>22.585999999999999</v>
      </c>
      <c r="CC146" s="83">
        <v>82</v>
      </c>
      <c r="CD146" s="83">
        <v>75</v>
      </c>
      <c r="CE146" s="83" t="s">
        <v>435</v>
      </c>
      <c r="CF146" s="84">
        <v>1152.17541503906</v>
      </c>
      <c r="CG146" s="84">
        <v>19</v>
      </c>
      <c r="CH146" s="85">
        <v>72</v>
      </c>
      <c r="CI146" s="83">
        <v>12301.186403430165</v>
      </c>
      <c r="CJ146" s="83">
        <v>19364558</v>
      </c>
      <c r="CK146" s="83">
        <v>19528594</v>
      </c>
      <c r="CL146" s="83">
        <v>230160</v>
      </c>
      <c r="CM146" s="83"/>
    </row>
    <row r="147" spans="1:91" x14ac:dyDescent="0.3">
      <c r="A147" s="100" t="s">
        <v>376</v>
      </c>
      <c r="B147" s="86" t="s">
        <v>262</v>
      </c>
      <c r="C147" s="83">
        <v>21468.456123578948</v>
      </c>
      <c r="D147" s="83">
        <v>1159.7360713473686</v>
      </c>
      <c r="E147" s="83">
        <v>1004502.8620000001</v>
      </c>
      <c r="F147" s="83">
        <v>55.793999999999997</v>
      </c>
      <c r="G147" s="83">
        <v>19041.7425</v>
      </c>
      <c r="H147" s="83">
        <v>573.01949999999999</v>
      </c>
      <c r="I147" s="83">
        <v>9677.9259999999995</v>
      </c>
      <c r="J147" s="83">
        <v>28571</v>
      </c>
      <c r="K147" s="84">
        <v>0.14299999999999999</v>
      </c>
      <c r="L147" s="84">
        <v>0.15151515151515199</v>
      </c>
      <c r="M147" s="83">
        <v>15548011.4915</v>
      </c>
      <c r="N147" s="83" t="s">
        <v>435</v>
      </c>
      <c r="O147" s="83" t="s">
        <v>435</v>
      </c>
      <c r="P147" s="83" t="s">
        <v>435</v>
      </c>
      <c r="Q147" s="83">
        <v>0</v>
      </c>
      <c r="R147" s="83">
        <v>0</v>
      </c>
      <c r="S147" s="83">
        <v>0</v>
      </c>
      <c r="T147" s="83">
        <v>0</v>
      </c>
      <c r="U147" s="83">
        <v>0</v>
      </c>
      <c r="V147" s="83">
        <v>0</v>
      </c>
      <c r="W147" s="83">
        <v>152856.79917099999</v>
      </c>
      <c r="X147" s="84">
        <v>8.8220795548844197</v>
      </c>
      <c r="Y147" s="84">
        <v>0.17667648752168183</v>
      </c>
      <c r="Z147" s="84">
        <v>74.433000000000007</v>
      </c>
      <c r="AA147" s="84">
        <v>2.5835493606039401</v>
      </c>
      <c r="AB147" s="84">
        <v>0</v>
      </c>
      <c r="AC147" s="84" t="s">
        <v>435</v>
      </c>
      <c r="AD147" s="83">
        <v>64328</v>
      </c>
      <c r="AE147" s="83">
        <v>100</v>
      </c>
      <c r="AF147" s="85" t="s">
        <v>435</v>
      </c>
      <c r="AG147" s="84">
        <v>6.444</v>
      </c>
      <c r="AH147" s="84">
        <v>0.93360785883306041</v>
      </c>
      <c r="AI147" s="84">
        <v>0.75691505140357618</v>
      </c>
      <c r="AJ147" s="83">
        <v>0</v>
      </c>
      <c r="AK147" s="83">
        <v>0</v>
      </c>
      <c r="AL147" s="84">
        <v>0.82403789014306328</v>
      </c>
      <c r="AM147" s="84" t="s">
        <v>435</v>
      </c>
      <c r="AN147" s="84">
        <v>6.4135200000000001</v>
      </c>
      <c r="AO147" s="84">
        <v>0</v>
      </c>
      <c r="AP147" s="84">
        <v>0</v>
      </c>
      <c r="AQ147" s="84" t="s">
        <v>435</v>
      </c>
      <c r="AR147" s="84">
        <v>0.51945255710302252</v>
      </c>
      <c r="AS147" s="85">
        <v>7.2</v>
      </c>
      <c r="AT147" s="85" t="s">
        <v>435</v>
      </c>
      <c r="AU147" s="83">
        <v>60</v>
      </c>
      <c r="AV147" s="85" t="s">
        <v>435</v>
      </c>
      <c r="AW147" s="84">
        <v>1.3</v>
      </c>
      <c r="AX147" s="84" t="s">
        <v>435</v>
      </c>
      <c r="AY147" s="83">
        <v>3</v>
      </c>
      <c r="AZ147" s="84">
        <v>0.25525934654430249</v>
      </c>
      <c r="BA147" s="84">
        <v>37.700000000000003</v>
      </c>
      <c r="BB147" s="83">
        <v>15922</v>
      </c>
      <c r="BC147" s="83">
        <v>14975</v>
      </c>
      <c r="BD147" s="83">
        <v>43204</v>
      </c>
      <c r="BE147" s="83">
        <v>2300</v>
      </c>
      <c r="BF147" s="83">
        <v>78778</v>
      </c>
      <c r="BG147" s="83">
        <v>32</v>
      </c>
      <c r="BH147" s="83">
        <v>138</v>
      </c>
      <c r="BI147" s="85">
        <v>2.4</v>
      </c>
      <c r="BJ147" s="83">
        <v>99327311</v>
      </c>
      <c r="BK147" s="83">
        <v>24390000</v>
      </c>
      <c r="BL147" s="84">
        <v>7.8275862069000004</v>
      </c>
      <c r="BM147" s="85">
        <v>100</v>
      </c>
      <c r="BN147" s="85">
        <v>99.730059999999995</v>
      </c>
      <c r="BO147" s="84">
        <v>157.43131196296099</v>
      </c>
      <c r="BP147" s="85">
        <v>76.817674907629396</v>
      </c>
      <c r="BQ147" s="84">
        <v>3.4301240439999998</v>
      </c>
      <c r="BR147" s="84" t="s">
        <v>435</v>
      </c>
      <c r="BS147" s="84">
        <v>-6.0885753482580185E-2</v>
      </c>
      <c r="BT147" s="83">
        <v>28</v>
      </c>
      <c r="BU147" s="85">
        <v>100</v>
      </c>
      <c r="BV147" s="84">
        <v>99.730059999999995</v>
      </c>
      <c r="BW147" s="84">
        <v>80.8647214200397</v>
      </c>
      <c r="BX147" s="84">
        <v>157.43131196296099</v>
      </c>
      <c r="BY147" s="83">
        <v>1900000</v>
      </c>
      <c r="BZ147" s="85">
        <v>90.482230000000001</v>
      </c>
      <c r="CA147" s="85">
        <v>97.089910000000003</v>
      </c>
      <c r="CB147" s="84">
        <v>40.138999999999996</v>
      </c>
      <c r="CC147" s="83">
        <v>97</v>
      </c>
      <c r="CD147" s="83">
        <v>97</v>
      </c>
      <c r="CE147" s="83">
        <v>70</v>
      </c>
      <c r="CF147" s="84">
        <v>1329.29248046875</v>
      </c>
      <c r="CG147" s="84">
        <v>17</v>
      </c>
      <c r="CH147" s="85">
        <v>100</v>
      </c>
      <c r="CI147" s="83">
        <v>11288.8724435206</v>
      </c>
      <c r="CJ147" s="83">
        <v>145872260</v>
      </c>
      <c r="CK147" s="83">
        <v>143463427</v>
      </c>
      <c r="CL147" s="83">
        <v>16376870</v>
      </c>
      <c r="CM147" s="83"/>
    </row>
    <row r="148" spans="1:91" x14ac:dyDescent="0.3">
      <c r="A148" s="100" t="s">
        <v>264</v>
      </c>
      <c r="B148" s="86" t="s">
        <v>263</v>
      </c>
      <c r="C148" s="83">
        <v>14489.248215494736</v>
      </c>
      <c r="D148" s="83">
        <v>0</v>
      </c>
      <c r="E148" s="83">
        <v>32010.6535</v>
      </c>
      <c r="F148" s="83">
        <v>0</v>
      </c>
      <c r="G148" s="83">
        <v>0</v>
      </c>
      <c r="H148" s="83">
        <v>0</v>
      </c>
      <c r="I148" s="83">
        <v>0</v>
      </c>
      <c r="J148" s="83">
        <v>70187</v>
      </c>
      <c r="K148" s="84">
        <v>0.14299999999999999</v>
      </c>
      <c r="L148" s="84">
        <v>0.12121212121212099</v>
      </c>
      <c r="M148" s="83">
        <v>3559246.56152</v>
      </c>
      <c r="N148" s="83">
        <v>50111.843868299999</v>
      </c>
      <c r="O148" s="83">
        <v>0</v>
      </c>
      <c r="P148" s="83">
        <v>1869816.4439000001</v>
      </c>
      <c r="Q148" s="83">
        <v>10018631</v>
      </c>
      <c r="R148" s="83">
        <v>0</v>
      </c>
      <c r="S148" s="83">
        <v>0</v>
      </c>
      <c r="T148" s="83">
        <v>8285477</v>
      </c>
      <c r="U148" s="83">
        <v>7061341</v>
      </c>
      <c r="V148" s="83">
        <v>5383534.6682799999</v>
      </c>
      <c r="W148" s="83">
        <v>1408190.4318299999</v>
      </c>
      <c r="X148" s="84">
        <v>498.65987028779892</v>
      </c>
      <c r="Y148" s="84">
        <v>3.1449775497011627</v>
      </c>
      <c r="Z148" s="84">
        <v>17.210999999999999</v>
      </c>
      <c r="AA148" s="84">
        <v>4.2592924568413499</v>
      </c>
      <c r="AB148" s="84">
        <v>2.1901199999999998</v>
      </c>
      <c r="AC148" s="84">
        <v>4.6172800000000001</v>
      </c>
      <c r="AD148" s="83">
        <v>4221</v>
      </c>
      <c r="AE148" s="83">
        <v>80</v>
      </c>
      <c r="AF148" s="85">
        <v>45.5</v>
      </c>
      <c r="AG148" s="84">
        <v>14.641999999999999</v>
      </c>
      <c r="AH148" s="84">
        <v>0.3034135128402512</v>
      </c>
      <c r="AI148" s="84">
        <v>0.11189360042788198</v>
      </c>
      <c r="AJ148" s="83">
        <v>0</v>
      </c>
      <c r="AK148" s="83">
        <v>0</v>
      </c>
      <c r="AL148" s="84">
        <v>0.53601472009744511</v>
      </c>
      <c r="AM148" s="84">
        <v>0.25867765999999998</v>
      </c>
      <c r="AN148" s="84">
        <v>436.56067000000002</v>
      </c>
      <c r="AO148" s="84">
        <v>507.73</v>
      </c>
      <c r="AP148" s="84">
        <v>497.87</v>
      </c>
      <c r="AQ148" s="84">
        <v>12.024621772685979</v>
      </c>
      <c r="AR148" s="84">
        <v>2.7398842131029091</v>
      </c>
      <c r="AS148" s="85">
        <v>35.299999999999997</v>
      </c>
      <c r="AT148" s="85">
        <v>9.3000000000000007</v>
      </c>
      <c r="AU148" s="83">
        <v>57</v>
      </c>
      <c r="AV148" s="85">
        <v>3.1</v>
      </c>
      <c r="AW148" s="84">
        <v>1.06</v>
      </c>
      <c r="AX148" s="84">
        <v>505.57100000000003</v>
      </c>
      <c r="AY148" s="83">
        <v>5328513</v>
      </c>
      <c r="AZ148" s="84">
        <v>0.41238544774649744</v>
      </c>
      <c r="BA148" s="84">
        <v>43.7</v>
      </c>
      <c r="BB148" s="83">
        <v>6553</v>
      </c>
      <c r="BC148" s="83">
        <v>26423</v>
      </c>
      <c r="BD148" s="83">
        <v>5958</v>
      </c>
      <c r="BE148" s="83">
        <v>0</v>
      </c>
      <c r="BF148" s="83">
        <v>150316</v>
      </c>
      <c r="BG148" s="83">
        <v>3077</v>
      </c>
      <c r="BH148" s="83">
        <v>99</v>
      </c>
      <c r="BI148" s="85">
        <v>36.799999999999997</v>
      </c>
      <c r="BJ148" s="83">
        <v>1073528</v>
      </c>
      <c r="BK148" s="83" t="s">
        <v>435</v>
      </c>
      <c r="BL148" s="84">
        <v>3.3593220338999998</v>
      </c>
      <c r="BM148" s="85">
        <v>40</v>
      </c>
      <c r="BN148" s="85">
        <v>73.215590000000006</v>
      </c>
      <c r="BO148" s="84">
        <v>78.854110357934502</v>
      </c>
      <c r="BP148" s="85">
        <v>46.729078059180303</v>
      </c>
      <c r="BQ148" s="84">
        <v>5.4332461360000002</v>
      </c>
      <c r="BR148" s="84">
        <v>3.8</v>
      </c>
      <c r="BS148" s="84">
        <v>0.2068089097738266</v>
      </c>
      <c r="BT148" s="83">
        <v>53</v>
      </c>
      <c r="BU148" s="85">
        <v>34.099998474121101</v>
      </c>
      <c r="BV148" s="84">
        <v>73.215590000000006</v>
      </c>
      <c r="BW148" s="84">
        <v>21.767632621378201</v>
      </c>
      <c r="BX148" s="84">
        <v>78.854110357934502</v>
      </c>
      <c r="BY148" s="83">
        <v>8100</v>
      </c>
      <c r="BZ148" s="85">
        <v>66.573840000000004</v>
      </c>
      <c r="CA148" s="85">
        <v>57.713279999999997</v>
      </c>
      <c r="CB148" s="84">
        <v>1.3460000000000001</v>
      </c>
      <c r="CC148" s="83">
        <v>98</v>
      </c>
      <c r="CD148" s="83">
        <v>95</v>
      </c>
      <c r="CE148" s="83">
        <v>98</v>
      </c>
      <c r="CF148" s="84">
        <v>130.38063049316401</v>
      </c>
      <c r="CG148" s="84">
        <v>248</v>
      </c>
      <c r="CH148" s="85">
        <v>67</v>
      </c>
      <c r="CI148" s="83">
        <v>772.9678383822253</v>
      </c>
      <c r="CJ148" s="83">
        <v>12626938</v>
      </c>
      <c r="CK148" s="83">
        <v>11607317</v>
      </c>
      <c r="CL148" s="83">
        <v>24670</v>
      </c>
      <c r="CM148" s="83"/>
    </row>
    <row r="149" spans="1:91" x14ac:dyDescent="0.3">
      <c r="A149" s="100" t="s">
        <v>266</v>
      </c>
      <c r="B149" s="86" t="s">
        <v>265</v>
      </c>
      <c r="C149" s="83">
        <v>99.295740294105258</v>
      </c>
      <c r="D149" s="83">
        <v>0</v>
      </c>
      <c r="E149" s="83" t="s">
        <v>435</v>
      </c>
      <c r="F149" s="83">
        <v>0</v>
      </c>
      <c r="G149" s="83">
        <v>1054.1959999999999</v>
      </c>
      <c r="H149" s="83">
        <v>332.904</v>
      </c>
      <c r="I149" s="83">
        <v>307.39799999999997</v>
      </c>
      <c r="J149" s="83">
        <v>0</v>
      </c>
      <c r="K149" s="84">
        <v>0</v>
      </c>
      <c r="L149" s="84">
        <v>0.27272727272727298</v>
      </c>
      <c r="M149" s="83" t="s">
        <v>435</v>
      </c>
      <c r="N149" s="83" t="s">
        <v>435</v>
      </c>
      <c r="O149" s="83" t="s">
        <v>435</v>
      </c>
      <c r="P149" s="83" t="s">
        <v>435</v>
      </c>
      <c r="Q149" s="83">
        <v>0</v>
      </c>
      <c r="R149" s="83">
        <v>0</v>
      </c>
      <c r="S149" s="83">
        <v>0</v>
      </c>
      <c r="T149" s="83">
        <v>0</v>
      </c>
      <c r="U149" s="83">
        <v>11240</v>
      </c>
      <c r="V149" s="83">
        <v>23493.974409099999</v>
      </c>
      <c r="W149" s="83">
        <v>32472.3569231</v>
      </c>
      <c r="X149" s="84">
        <v>201.69615384615383</v>
      </c>
      <c r="Y149" s="84">
        <v>0.76504804808207139</v>
      </c>
      <c r="Z149" s="84">
        <v>30.776</v>
      </c>
      <c r="AA149" s="84" t="s">
        <v>435</v>
      </c>
      <c r="AB149" s="84">
        <v>0.44413000000000002</v>
      </c>
      <c r="AC149" s="84" t="s">
        <v>435</v>
      </c>
      <c r="AD149" s="83" t="s">
        <v>435</v>
      </c>
      <c r="AE149" s="83">
        <v>80</v>
      </c>
      <c r="AF149" s="85" t="s">
        <v>435</v>
      </c>
      <c r="AG149" s="84" t="s">
        <v>435</v>
      </c>
      <c r="AH149" s="84">
        <v>7.6579318771372552E-5</v>
      </c>
      <c r="AI149" s="84">
        <v>7.7467270626283002E-6</v>
      </c>
      <c r="AJ149" s="83">
        <v>0</v>
      </c>
      <c r="AK149" s="83">
        <v>0</v>
      </c>
      <c r="AL149" s="84">
        <v>0.77681460499009869</v>
      </c>
      <c r="AM149" s="84" t="s">
        <v>435</v>
      </c>
      <c r="AN149" s="84">
        <v>0</v>
      </c>
      <c r="AO149" s="84">
        <v>0</v>
      </c>
      <c r="AP149" s="84">
        <v>0</v>
      </c>
      <c r="AQ149" s="84" t="s">
        <v>435</v>
      </c>
      <c r="AR149" s="84">
        <v>2.5580492205616197</v>
      </c>
      <c r="AS149" s="85">
        <v>12</v>
      </c>
      <c r="AT149" s="85" t="s">
        <v>435</v>
      </c>
      <c r="AU149" s="83">
        <v>2.0999999046325701</v>
      </c>
      <c r="AV149" s="85" t="s">
        <v>435</v>
      </c>
      <c r="AW149" s="84" t="s">
        <v>435</v>
      </c>
      <c r="AX149" s="84" t="s">
        <v>435</v>
      </c>
      <c r="AY149" s="83">
        <v>10</v>
      </c>
      <c r="AZ149" s="84" t="s">
        <v>435</v>
      </c>
      <c r="BA149" s="84" t="s">
        <v>435</v>
      </c>
      <c r="BB149" s="83">
        <v>0</v>
      </c>
      <c r="BC149" s="83">
        <v>0</v>
      </c>
      <c r="BD149" s="83">
        <v>0</v>
      </c>
      <c r="BE149" s="83">
        <v>0</v>
      </c>
      <c r="BF149" s="83">
        <v>4</v>
      </c>
      <c r="BG149" s="83">
        <v>0</v>
      </c>
      <c r="BH149" s="83">
        <v>100</v>
      </c>
      <c r="BI149" s="85">
        <v>5.7</v>
      </c>
      <c r="BJ149" s="83" t="s">
        <v>435</v>
      </c>
      <c r="BK149" s="83" t="s">
        <v>435</v>
      </c>
      <c r="BL149" s="84">
        <v>6.9725274725300004</v>
      </c>
      <c r="BM149" s="85">
        <v>20</v>
      </c>
      <c r="BN149" s="85" t="s">
        <v>435</v>
      </c>
      <c r="BO149" s="84">
        <v>147.714477855702</v>
      </c>
      <c r="BP149" s="85">
        <v>65.56</v>
      </c>
      <c r="BQ149" s="84" t="s">
        <v>435</v>
      </c>
      <c r="BR149" s="84">
        <v>3.4</v>
      </c>
      <c r="BS149" s="84">
        <v>0.55141478776931763</v>
      </c>
      <c r="BT149" s="83" t="s">
        <v>435</v>
      </c>
      <c r="BU149" s="85">
        <v>100</v>
      </c>
      <c r="BV149" s="84" t="s">
        <v>435</v>
      </c>
      <c r="BW149" s="84">
        <v>80.710190808323006</v>
      </c>
      <c r="BX149" s="84">
        <v>147.714477855702</v>
      </c>
      <c r="BY149" s="83">
        <v>430</v>
      </c>
      <c r="BZ149" s="85">
        <v>91.609129999999993</v>
      </c>
      <c r="CA149" s="85">
        <v>98.967600000000004</v>
      </c>
      <c r="CB149" s="84">
        <v>25.23</v>
      </c>
      <c r="CC149" s="83">
        <v>97</v>
      </c>
      <c r="CD149" s="83">
        <v>95</v>
      </c>
      <c r="CE149" s="83" t="s">
        <v>435</v>
      </c>
      <c r="CF149" s="84">
        <v>1479.57080078125</v>
      </c>
      <c r="CG149" s="84" t="s">
        <v>435</v>
      </c>
      <c r="CH149" s="85">
        <v>48</v>
      </c>
      <c r="CI149" s="83">
        <v>19829.428316972793</v>
      </c>
      <c r="CJ149" s="83">
        <v>52834</v>
      </c>
      <c r="CK149" s="83">
        <v>55572</v>
      </c>
      <c r="CL149" s="83">
        <v>260</v>
      </c>
      <c r="CM149" s="83"/>
    </row>
    <row r="150" spans="1:91" x14ac:dyDescent="0.3">
      <c r="A150" s="100" t="s">
        <v>268</v>
      </c>
      <c r="B150" s="86" t="s">
        <v>267</v>
      </c>
      <c r="C150" s="83">
        <v>321.18517528210526</v>
      </c>
      <c r="D150" s="83">
        <v>0</v>
      </c>
      <c r="E150" s="83" t="s">
        <v>435</v>
      </c>
      <c r="F150" s="83">
        <v>0</v>
      </c>
      <c r="G150" s="83">
        <v>2587.83</v>
      </c>
      <c r="H150" s="83">
        <v>369.69</v>
      </c>
      <c r="I150" s="83">
        <v>559.39200000000005</v>
      </c>
      <c r="J150" s="83">
        <v>0</v>
      </c>
      <c r="K150" s="84">
        <v>2.9000000000000001E-2</v>
      </c>
      <c r="L150" s="84">
        <v>9.0909090909090898E-2</v>
      </c>
      <c r="M150" s="83" t="s">
        <v>435</v>
      </c>
      <c r="N150" s="83" t="s">
        <v>435</v>
      </c>
      <c r="O150" s="83" t="s">
        <v>435</v>
      </c>
      <c r="P150" s="83" t="s">
        <v>435</v>
      </c>
      <c r="Q150" s="83">
        <v>0</v>
      </c>
      <c r="R150" s="83">
        <v>0</v>
      </c>
      <c r="S150" s="83">
        <v>0</v>
      </c>
      <c r="T150" s="83">
        <v>0</v>
      </c>
      <c r="U150" s="83">
        <v>158035</v>
      </c>
      <c r="V150" s="83">
        <v>172947.55188000001</v>
      </c>
      <c r="W150" s="83">
        <v>156667.26029499999</v>
      </c>
      <c r="X150" s="84">
        <v>298.17868852459014</v>
      </c>
      <c r="Y150" s="84">
        <v>0.86915937687230183</v>
      </c>
      <c r="Z150" s="84">
        <v>18.678000000000001</v>
      </c>
      <c r="AA150" s="84" t="s">
        <v>435</v>
      </c>
      <c r="AB150" s="84">
        <v>0.79705999999999999</v>
      </c>
      <c r="AC150" s="84">
        <v>87.20196</v>
      </c>
      <c r="AD150" s="83">
        <v>25</v>
      </c>
      <c r="AE150" s="83">
        <v>80</v>
      </c>
      <c r="AF150" s="85">
        <v>11.9</v>
      </c>
      <c r="AG150" s="84">
        <v>5.98</v>
      </c>
      <c r="AH150" s="84">
        <v>1.2560705625249424E-3</v>
      </c>
      <c r="AI150" s="84">
        <v>1.0042173061038358E-3</v>
      </c>
      <c r="AJ150" s="83">
        <v>0</v>
      </c>
      <c r="AK150" s="83">
        <v>0</v>
      </c>
      <c r="AL150" s="84">
        <v>0.74493124350180795</v>
      </c>
      <c r="AM150" s="84">
        <v>7.20186E-3</v>
      </c>
      <c r="AN150" s="84">
        <v>0</v>
      </c>
      <c r="AO150" s="84">
        <v>4.74</v>
      </c>
      <c r="AP150" s="84">
        <v>2.44</v>
      </c>
      <c r="AQ150" s="84">
        <v>0.47276680872948779</v>
      </c>
      <c r="AR150" s="84">
        <v>2.2365721223135977</v>
      </c>
      <c r="AS150" s="85">
        <v>16.600000000000001</v>
      </c>
      <c r="AT150" s="85">
        <v>2.8</v>
      </c>
      <c r="AU150" s="83">
        <v>7.6999998092651403</v>
      </c>
      <c r="AV150" s="85" t="s">
        <v>435</v>
      </c>
      <c r="AW150" s="84" t="s">
        <v>435</v>
      </c>
      <c r="AX150" s="84" t="s">
        <v>435</v>
      </c>
      <c r="AY150" s="83">
        <v>23465</v>
      </c>
      <c r="AZ150" s="84">
        <v>0.33299378596726803</v>
      </c>
      <c r="BA150" s="84">
        <v>51.2</v>
      </c>
      <c r="BB150" s="83">
        <v>0</v>
      </c>
      <c r="BC150" s="83">
        <v>0</v>
      </c>
      <c r="BD150" s="83">
        <v>0</v>
      </c>
      <c r="BE150" s="83">
        <v>0</v>
      </c>
      <c r="BF150" s="83">
        <v>2</v>
      </c>
      <c r="BG150" s="83">
        <v>0</v>
      </c>
      <c r="BH150" s="83">
        <v>94</v>
      </c>
      <c r="BI150" s="85">
        <v>18.100000000000001</v>
      </c>
      <c r="BJ150" s="83" t="s">
        <v>435</v>
      </c>
      <c r="BK150" s="83">
        <v>386000</v>
      </c>
      <c r="BL150" s="84">
        <v>1.34630350195</v>
      </c>
      <c r="BM150" s="85">
        <v>100</v>
      </c>
      <c r="BN150" s="85" t="s">
        <v>435</v>
      </c>
      <c r="BO150" s="84">
        <v>101.679595797437</v>
      </c>
      <c r="BP150" s="85">
        <v>29.4117301129981</v>
      </c>
      <c r="BQ150" s="84" t="s">
        <v>435</v>
      </c>
      <c r="BR150" s="84">
        <v>2.916666666666667</v>
      </c>
      <c r="BS150" s="84">
        <v>0.19567032158374786</v>
      </c>
      <c r="BT150" s="83">
        <v>55</v>
      </c>
      <c r="BU150" s="85">
        <v>98.759788513183594</v>
      </c>
      <c r="BV150" s="84" t="s">
        <v>435</v>
      </c>
      <c r="BW150" s="84">
        <v>50.815244776403802</v>
      </c>
      <c r="BX150" s="84">
        <v>101.679595797437</v>
      </c>
      <c r="BY150" s="83">
        <v>690</v>
      </c>
      <c r="BZ150" s="85">
        <v>88.352909999999994</v>
      </c>
      <c r="CA150" s="85">
        <v>98.162000000000006</v>
      </c>
      <c r="CB150" s="84" t="s">
        <v>435</v>
      </c>
      <c r="CC150" s="83">
        <v>80</v>
      </c>
      <c r="CD150" s="83">
        <v>73</v>
      </c>
      <c r="CE150" s="83" t="s">
        <v>435</v>
      </c>
      <c r="CF150" s="84">
        <v>677.40155029296898</v>
      </c>
      <c r="CG150" s="84">
        <v>117</v>
      </c>
      <c r="CH150" s="85">
        <v>60</v>
      </c>
      <c r="CI150" s="83">
        <v>10315.026075121519</v>
      </c>
      <c r="CJ150" s="83">
        <v>182795</v>
      </c>
      <c r="CK150" s="83">
        <v>184999</v>
      </c>
      <c r="CL150" s="83">
        <v>610</v>
      </c>
      <c r="CM150" s="83"/>
    </row>
    <row r="151" spans="1:91" x14ac:dyDescent="0.3">
      <c r="A151" s="100" t="s">
        <v>270</v>
      </c>
      <c r="B151" s="86" t="s">
        <v>269</v>
      </c>
      <c r="C151" s="83">
        <v>212.84397038105263</v>
      </c>
      <c r="D151" s="83">
        <v>0</v>
      </c>
      <c r="E151" s="83" t="s">
        <v>435</v>
      </c>
      <c r="F151" s="83">
        <v>0</v>
      </c>
      <c r="G151" s="83">
        <v>1530.9139999999998</v>
      </c>
      <c r="H151" s="83">
        <v>216.29450000000003</v>
      </c>
      <c r="I151" s="83">
        <v>268.32</v>
      </c>
      <c r="J151" s="83">
        <v>0</v>
      </c>
      <c r="K151" s="84">
        <v>2.9000000000000001E-2</v>
      </c>
      <c r="L151" s="84" t="s">
        <v>435</v>
      </c>
      <c r="M151" s="83" t="s">
        <v>435</v>
      </c>
      <c r="N151" s="83" t="s">
        <v>435</v>
      </c>
      <c r="O151" s="83" t="s">
        <v>435</v>
      </c>
      <c r="P151" s="83" t="s">
        <v>435</v>
      </c>
      <c r="Q151" s="83">
        <v>0</v>
      </c>
      <c r="R151" s="83">
        <v>0</v>
      </c>
      <c r="S151" s="83">
        <v>0</v>
      </c>
      <c r="T151" s="83">
        <v>0</v>
      </c>
      <c r="U151" s="83">
        <v>44579</v>
      </c>
      <c r="V151" s="83">
        <v>97011.272409700003</v>
      </c>
      <c r="W151" s="83">
        <v>67852.068111200002</v>
      </c>
      <c r="X151" s="84">
        <v>282.58974358974359</v>
      </c>
      <c r="Y151" s="84">
        <v>1.1433690991796612</v>
      </c>
      <c r="Z151" s="84">
        <v>52.198</v>
      </c>
      <c r="AA151" s="84" t="s">
        <v>435</v>
      </c>
      <c r="AB151" s="84">
        <v>3.3587899999999999</v>
      </c>
      <c r="AC151" s="84" t="s">
        <v>435</v>
      </c>
      <c r="AD151" s="83">
        <v>40</v>
      </c>
      <c r="AE151" s="83">
        <v>80</v>
      </c>
      <c r="AF151" s="85" t="s">
        <v>435</v>
      </c>
      <c r="AG151" s="84">
        <v>7.0730000000000004</v>
      </c>
      <c r="AH151" s="84">
        <v>7.4668036153203434E-4</v>
      </c>
      <c r="AI151" s="84">
        <v>1.8216659178063221E-3</v>
      </c>
      <c r="AJ151" s="83">
        <v>0</v>
      </c>
      <c r="AK151" s="83">
        <v>0</v>
      </c>
      <c r="AL151" s="84">
        <v>0.7278645625535235</v>
      </c>
      <c r="AM151" s="84" t="s">
        <v>435</v>
      </c>
      <c r="AN151" s="84">
        <v>0</v>
      </c>
      <c r="AO151" s="84">
        <v>4.05</v>
      </c>
      <c r="AP151" s="84">
        <v>0.55000000000000004</v>
      </c>
      <c r="AQ151" s="84">
        <v>2.1827505964825606</v>
      </c>
      <c r="AR151" s="84">
        <v>5.7649367221120542</v>
      </c>
      <c r="AS151" s="85">
        <v>16.399999999999999</v>
      </c>
      <c r="AT151" s="85" t="s">
        <v>435</v>
      </c>
      <c r="AU151" s="83">
        <v>2.0999999046325701</v>
      </c>
      <c r="AV151" s="85" t="s">
        <v>435</v>
      </c>
      <c r="AW151" s="84" t="s">
        <v>435</v>
      </c>
      <c r="AX151" s="84" t="s">
        <v>435</v>
      </c>
      <c r="AY151" s="83">
        <v>5</v>
      </c>
      <c r="AZ151" s="84" t="s">
        <v>435</v>
      </c>
      <c r="BA151" s="84" t="s">
        <v>435</v>
      </c>
      <c r="BB151" s="83">
        <v>0</v>
      </c>
      <c r="BC151" s="83">
        <v>0</v>
      </c>
      <c r="BD151" s="83">
        <v>0</v>
      </c>
      <c r="BE151" s="83">
        <v>0</v>
      </c>
      <c r="BF151" s="83">
        <v>0</v>
      </c>
      <c r="BG151" s="83">
        <v>0</v>
      </c>
      <c r="BH151" s="83">
        <v>121</v>
      </c>
      <c r="BI151" s="85">
        <v>5.7</v>
      </c>
      <c r="BJ151" s="83" t="s">
        <v>435</v>
      </c>
      <c r="BK151" s="83">
        <v>76000</v>
      </c>
      <c r="BL151" s="84">
        <v>4.3398791540800001</v>
      </c>
      <c r="BM151" s="85">
        <v>20</v>
      </c>
      <c r="BN151" s="85" t="s">
        <v>435</v>
      </c>
      <c r="BO151" s="84">
        <v>96.065728466305501</v>
      </c>
      <c r="BP151" s="85">
        <v>28</v>
      </c>
      <c r="BQ151" s="84" t="s">
        <v>435</v>
      </c>
      <c r="BR151" s="84" t="s">
        <v>435</v>
      </c>
      <c r="BS151" s="84">
        <v>0.19567032158374786</v>
      </c>
      <c r="BT151" s="83">
        <v>59</v>
      </c>
      <c r="BU151" s="85">
        <v>100</v>
      </c>
      <c r="BV151" s="84" t="s">
        <v>435</v>
      </c>
      <c r="BW151" s="84">
        <v>22.394261192129999</v>
      </c>
      <c r="BX151" s="84">
        <v>96.065728466305501</v>
      </c>
      <c r="BY151" s="83">
        <v>410</v>
      </c>
      <c r="BZ151" s="85">
        <v>87.184340000000006</v>
      </c>
      <c r="CA151" s="85">
        <v>95.145219999999995</v>
      </c>
      <c r="CB151" s="84" t="s">
        <v>435</v>
      </c>
      <c r="CC151" s="83">
        <v>99</v>
      </c>
      <c r="CD151" s="83">
        <v>99</v>
      </c>
      <c r="CE151" s="83" t="s">
        <v>435</v>
      </c>
      <c r="CF151" s="84">
        <v>409.14004516601602</v>
      </c>
      <c r="CG151" s="84">
        <v>68</v>
      </c>
      <c r="CH151" s="85">
        <v>45</v>
      </c>
      <c r="CI151" s="83">
        <v>7377.6788319941388</v>
      </c>
      <c r="CJ151" s="83">
        <v>110593</v>
      </c>
      <c r="CK151" s="83">
        <v>109462</v>
      </c>
      <c r="CL151" s="83">
        <v>390</v>
      </c>
      <c r="CM151" s="83"/>
    </row>
    <row r="152" spans="1:91" x14ac:dyDescent="0.3">
      <c r="A152" s="100" t="s">
        <v>272</v>
      </c>
      <c r="B152" s="86" t="s">
        <v>271</v>
      </c>
      <c r="C152" s="83">
        <v>337.49091137894737</v>
      </c>
      <c r="D152" s="83">
        <v>0</v>
      </c>
      <c r="E152" s="83" t="s">
        <v>435</v>
      </c>
      <c r="F152" s="83">
        <v>4.1459999999999999</v>
      </c>
      <c r="G152" s="83">
        <v>3667.8739999999998</v>
      </c>
      <c r="H152" s="83">
        <v>386.09199999999998</v>
      </c>
      <c r="I152" s="83">
        <v>0</v>
      </c>
      <c r="J152" s="83">
        <v>0</v>
      </c>
      <c r="K152" s="84">
        <v>2.9000000000000001E-2</v>
      </c>
      <c r="L152" s="84" t="s">
        <v>435</v>
      </c>
      <c r="M152" s="83" t="s">
        <v>435</v>
      </c>
      <c r="N152" s="83" t="s">
        <v>435</v>
      </c>
      <c r="O152" s="83" t="s">
        <v>435</v>
      </c>
      <c r="P152" s="83" t="s">
        <v>435</v>
      </c>
      <c r="Q152" s="83">
        <v>0</v>
      </c>
      <c r="R152" s="83">
        <v>0</v>
      </c>
      <c r="S152" s="83">
        <v>0</v>
      </c>
      <c r="T152" s="83">
        <v>0</v>
      </c>
      <c r="U152" s="83">
        <v>24406</v>
      </c>
      <c r="V152" s="83">
        <v>26429.168429900001</v>
      </c>
      <c r="W152" s="83">
        <v>125734.406527</v>
      </c>
      <c r="X152" s="84">
        <v>69.303886925795055</v>
      </c>
      <c r="Y152" s="84">
        <v>-0.74068224900403512</v>
      </c>
      <c r="Z152" s="84">
        <v>18.242999999999999</v>
      </c>
      <c r="AA152" s="84" t="s">
        <v>435</v>
      </c>
      <c r="AB152" s="84">
        <v>0.10414</v>
      </c>
      <c r="AC152" s="84" t="s">
        <v>435</v>
      </c>
      <c r="AD152" s="83">
        <v>12</v>
      </c>
      <c r="AE152" s="83">
        <v>100</v>
      </c>
      <c r="AF152" s="85" t="s">
        <v>435</v>
      </c>
      <c r="AG152" s="84">
        <v>13.951000000000001</v>
      </c>
      <c r="AH152" s="84">
        <v>1.480750247585249E-3</v>
      </c>
      <c r="AI152" s="84">
        <v>8.3971554783305788E-5</v>
      </c>
      <c r="AJ152" s="83">
        <v>0</v>
      </c>
      <c r="AK152" s="83">
        <v>0</v>
      </c>
      <c r="AL152" s="84">
        <v>0.70677076195627786</v>
      </c>
      <c r="AM152" s="84" t="s">
        <v>435</v>
      </c>
      <c r="AN152" s="84">
        <v>43.373690000000003</v>
      </c>
      <c r="AO152" s="84">
        <v>76.87</v>
      </c>
      <c r="AP152" s="84">
        <v>74.36</v>
      </c>
      <c r="AQ152" s="84">
        <v>14.532742906441577</v>
      </c>
      <c r="AR152" s="84">
        <v>17.96038175300777</v>
      </c>
      <c r="AS152" s="85">
        <v>15.8</v>
      </c>
      <c r="AT152" s="85">
        <v>2.7</v>
      </c>
      <c r="AU152" s="83">
        <v>18</v>
      </c>
      <c r="AV152" s="85" t="s">
        <v>435</v>
      </c>
      <c r="AW152" s="84" t="s">
        <v>435</v>
      </c>
      <c r="AX152" s="84" t="s">
        <v>435</v>
      </c>
      <c r="AY152" s="83">
        <v>61325</v>
      </c>
      <c r="AZ152" s="84">
        <v>0.36440432933980704</v>
      </c>
      <c r="BA152" s="84">
        <v>38.700000000000003</v>
      </c>
      <c r="BB152" s="83">
        <v>0</v>
      </c>
      <c r="BC152" s="83">
        <v>0</v>
      </c>
      <c r="BD152" s="83">
        <v>2936</v>
      </c>
      <c r="BE152" s="162">
        <v>0</v>
      </c>
      <c r="BF152" s="162">
        <v>0</v>
      </c>
      <c r="BG152" s="162">
        <v>0</v>
      </c>
      <c r="BH152" s="83">
        <v>131</v>
      </c>
      <c r="BI152" s="85">
        <v>2.7</v>
      </c>
      <c r="BJ152" s="83">
        <v>137770</v>
      </c>
      <c r="BK152" s="83">
        <v>146000</v>
      </c>
      <c r="BL152" s="84">
        <v>1.8678889650399999</v>
      </c>
      <c r="BM152" s="85">
        <v>40</v>
      </c>
      <c r="BN152" s="85">
        <v>99.095770000000002</v>
      </c>
      <c r="BO152" s="84">
        <v>63.583172939104799</v>
      </c>
      <c r="BP152" s="85">
        <v>80.075758618367701</v>
      </c>
      <c r="BQ152" s="84" t="s">
        <v>435</v>
      </c>
      <c r="BR152" s="84">
        <v>3.15</v>
      </c>
      <c r="BS152" s="84">
        <v>0.59075874090194702</v>
      </c>
      <c r="BT152" s="83" t="s">
        <v>435</v>
      </c>
      <c r="BU152" s="85">
        <v>96.800003051757798</v>
      </c>
      <c r="BV152" s="84">
        <v>99.095770000000002</v>
      </c>
      <c r="BW152" s="84">
        <v>33.610939319504602</v>
      </c>
      <c r="BX152" s="84">
        <v>63.583172939104799</v>
      </c>
      <c r="BY152" s="83">
        <v>1600</v>
      </c>
      <c r="BZ152" s="85">
        <v>98.167940000000002</v>
      </c>
      <c r="CA152" s="85">
        <v>97.382599999999996</v>
      </c>
      <c r="CB152" s="84">
        <v>3.4089999999999998</v>
      </c>
      <c r="CC152" s="83">
        <v>74</v>
      </c>
      <c r="CD152" s="83">
        <v>42</v>
      </c>
      <c r="CE152" s="83" t="s">
        <v>435</v>
      </c>
      <c r="CF152" s="84">
        <v>352.79971313476602</v>
      </c>
      <c r="CG152" s="84">
        <v>43</v>
      </c>
      <c r="CH152" s="85">
        <v>73</v>
      </c>
      <c r="CI152" s="83">
        <v>4392.46775479595</v>
      </c>
      <c r="CJ152" s="83">
        <v>197093</v>
      </c>
      <c r="CK152" s="83">
        <v>193228</v>
      </c>
      <c r="CL152" s="83">
        <v>2830</v>
      </c>
      <c r="CM152" s="83"/>
    </row>
    <row r="153" spans="1:91" x14ac:dyDescent="0.3">
      <c r="A153" s="100" t="s">
        <v>274</v>
      </c>
      <c r="B153" s="86" t="s">
        <v>273</v>
      </c>
      <c r="C153" s="83">
        <v>0</v>
      </c>
      <c r="D153" s="83">
        <v>0</v>
      </c>
      <c r="E153" s="83" t="s">
        <v>435</v>
      </c>
      <c r="F153" s="83">
        <v>0</v>
      </c>
      <c r="G153" s="83">
        <v>0</v>
      </c>
      <c r="H153" s="83">
        <v>0</v>
      </c>
      <c r="I153" s="83">
        <v>0</v>
      </c>
      <c r="J153" s="83">
        <v>0</v>
      </c>
      <c r="K153" s="84">
        <v>0</v>
      </c>
      <c r="L153" s="84">
        <v>0.39393939393939398</v>
      </c>
      <c r="M153" s="83">
        <v>41318.449078799997</v>
      </c>
      <c r="N153" s="83">
        <v>0</v>
      </c>
      <c r="O153" s="83">
        <v>0</v>
      </c>
      <c r="P153" s="83">
        <v>27563.566226999999</v>
      </c>
      <c r="Q153" s="83">
        <v>171996</v>
      </c>
      <c r="R153" s="83">
        <v>0</v>
      </c>
      <c r="S153" s="83">
        <v>0</v>
      </c>
      <c r="T153" s="83">
        <v>164931</v>
      </c>
      <c r="U153" s="83">
        <v>67527</v>
      </c>
      <c r="V153" s="83">
        <v>60719.752788099999</v>
      </c>
      <c r="W153" s="83">
        <v>170698.06606400001</v>
      </c>
      <c r="X153" s="84">
        <v>219.82083333333333</v>
      </c>
      <c r="Y153" s="84">
        <v>3.0378352352737221</v>
      </c>
      <c r="Z153" s="84">
        <v>72.802999999999997</v>
      </c>
      <c r="AA153" s="84">
        <v>3.8364511228465501</v>
      </c>
      <c r="AB153" s="84">
        <v>47.433819999999997</v>
      </c>
      <c r="AC153" s="84">
        <v>41.339869999999998</v>
      </c>
      <c r="AD153" s="83">
        <v>65</v>
      </c>
      <c r="AE153" s="83">
        <v>0</v>
      </c>
      <c r="AF153" s="85">
        <v>86.6</v>
      </c>
      <c r="AG153" s="84">
        <v>14.675000000000001</v>
      </c>
      <c r="AH153" s="84">
        <v>3.8496674714689253E-3</v>
      </c>
      <c r="AI153" s="84">
        <v>8.0133813396174106E-3</v>
      </c>
      <c r="AJ153" s="83">
        <v>0</v>
      </c>
      <c r="AK153" s="83">
        <v>0</v>
      </c>
      <c r="AL153" s="84">
        <v>0.60855618941320344</v>
      </c>
      <c r="AM153" s="84">
        <v>9.1964879999999999E-2</v>
      </c>
      <c r="AN153" s="84">
        <v>0</v>
      </c>
      <c r="AO153" s="84">
        <v>15.09</v>
      </c>
      <c r="AP153" s="84">
        <v>18.57</v>
      </c>
      <c r="AQ153" s="84">
        <v>10.438690653517897</v>
      </c>
      <c r="AR153" s="84">
        <v>4.2093930292671358</v>
      </c>
      <c r="AS153" s="85">
        <v>31.2</v>
      </c>
      <c r="AT153" s="85">
        <v>8.8000000000000007</v>
      </c>
      <c r="AU153" s="83">
        <v>118</v>
      </c>
      <c r="AV153" s="85">
        <v>0.8</v>
      </c>
      <c r="AW153" s="84" t="s">
        <v>435</v>
      </c>
      <c r="AX153" s="84">
        <v>10.957000000000001</v>
      </c>
      <c r="AY153" s="83">
        <v>192800</v>
      </c>
      <c r="AZ153" s="84">
        <v>0.546544797509109</v>
      </c>
      <c r="BA153" s="84">
        <v>30.8</v>
      </c>
      <c r="BB153" s="83">
        <v>0</v>
      </c>
      <c r="BC153" s="83">
        <v>0</v>
      </c>
      <c r="BD153" s="83">
        <v>0</v>
      </c>
      <c r="BE153" s="83">
        <v>0</v>
      </c>
      <c r="BF153" s="83">
        <v>0</v>
      </c>
      <c r="BG153" s="83">
        <v>0</v>
      </c>
      <c r="BH153" s="83">
        <v>118</v>
      </c>
      <c r="BI153" s="85">
        <v>7</v>
      </c>
      <c r="BJ153" s="83" t="s">
        <v>435</v>
      </c>
      <c r="BK153" s="83" t="s">
        <v>435</v>
      </c>
      <c r="BL153" s="84">
        <v>3.8106946123899998</v>
      </c>
      <c r="BM153" s="85">
        <v>0</v>
      </c>
      <c r="BN153" s="85">
        <v>92.816640000000007</v>
      </c>
      <c r="BO153" s="84">
        <v>77.056125253520904</v>
      </c>
      <c r="BP153" s="85">
        <v>25.664768041395298</v>
      </c>
      <c r="BQ153" s="84" t="s">
        <v>435</v>
      </c>
      <c r="BR153" s="84" t="s">
        <v>435</v>
      </c>
      <c r="BS153" s="84">
        <v>-0.63939034938812256</v>
      </c>
      <c r="BT153" s="83">
        <v>46</v>
      </c>
      <c r="BU153" s="85">
        <v>72.510704040527301</v>
      </c>
      <c r="BV153" s="84">
        <v>92.816640000000007</v>
      </c>
      <c r="BW153" s="84">
        <v>29.931229201821299</v>
      </c>
      <c r="BX153" s="84">
        <v>77.056125253520904</v>
      </c>
      <c r="BY153" s="83">
        <v>640</v>
      </c>
      <c r="BZ153" s="85">
        <v>42.974939999999997</v>
      </c>
      <c r="CA153" s="85">
        <v>84.29016</v>
      </c>
      <c r="CB153" s="84">
        <v>3.2</v>
      </c>
      <c r="CC153" s="83">
        <v>95</v>
      </c>
      <c r="CD153" s="83">
        <v>76</v>
      </c>
      <c r="CE153" s="83">
        <v>95</v>
      </c>
      <c r="CF153" s="84">
        <v>196.89688110351599</v>
      </c>
      <c r="CG153" s="84">
        <v>130</v>
      </c>
      <c r="CH153" s="85">
        <v>39</v>
      </c>
      <c r="CI153" s="83">
        <v>2001.1409022616363</v>
      </c>
      <c r="CJ153" s="83">
        <v>215048</v>
      </c>
      <c r="CK153" s="83">
        <v>190344</v>
      </c>
      <c r="CL153" s="83">
        <v>960</v>
      </c>
      <c r="CM153" s="83"/>
    </row>
    <row r="154" spans="1:91" x14ac:dyDescent="0.3">
      <c r="A154" s="100" t="s">
        <v>276</v>
      </c>
      <c r="B154" s="86" t="s">
        <v>275</v>
      </c>
      <c r="C154" s="83">
        <v>2534.3603270315789</v>
      </c>
      <c r="D154" s="83">
        <v>21.301569546105267</v>
      </c>
      <c r="E154" s="83">
        <v>24029.805500000002</v>
      </c>
      <c r="F154" s="83">
        <v>0</v>
      </c>
      <c r="G154" s="83">
        <v>0</v>
      </c>
      <c r="H154" s="83">
        <v>0</v>
      </c>
      <c r="I154" s="83">
        <v>0</v>
      </c>
      <c r="J154" s="83">
        <v>0</v>
      </c>
      <c r="K154" s="84">
        <v>0</v>
      </c>
      <c r="L154" s="84">
        <v>0.24242424242424199</v>
      </c>
      <c r="M154" s="83">
        <v>19351918.555</v>
      </c>
      <c r="N154" s="83" t="s">
        <v>435</v>
      </c>
      <c r="O154" s="83" t="s">
        <v>435</v>
      </c>
      <c r="P154" s="83" t="s">
        <v>435</v>
      </c>
      <c r="Q154" s="83">
        <v>323824</v>
      </c>
      <c r="R154" s="83">
        <v>0</v>
      </c>
      <c r="S154" s="83">
        <v>1274116</v>
      </c>
      <c r="T154" s="83">
        <v>609524</v>
      </c>
      <c r="U154" s="83">
        <v>5286783</v>
      </c>
      <c r="V154" s="83">
        <v>18991147.6708</v>
      </c>
      <c r="W154" s="83">
        <v>10303863.024900001</v>
      </c>
      <c r="X154" s="84">
        <v>15.676654308295614</v>
      </c>
      <c r="Y154" s="84">
        <v>2.064004378680262</v>
      </c>
      <c r="Z154" s="84">
        <v>83.843999999999994</v>
      </c>
      <c r="AA154" s="84" t="s">
        <v>435</v>
      </c>
      <c r="AB154" s="84">
        <v>0</v>
      </c>
      <c r="AC154" s="84" t="s">
        <v>435</v>
      </c>
      <c r="AD154" s="83">
        <v>2925</v>
      </c>
      <c r="AE154" s="83">
        <v>80</v>
      </c>
      <c r="AF154" s="85">
        <v>18</v>
      </c>
      <c r="AG154" s="84">
        <v>8.7449999999999992</v>
      </c>
      <c r="AH154" s="84">
        <v>0.57237840328044265</v>
      </c>
      <c r="AI154" s="84">
        <v>0.2634941129764361</v>
      </c>
      <c r="AJ154" s="83">
        <v>0</v>
      </c>
      <c r="AK154" s="83">
        <v>0</v>
      </c>
      <c r="AL154" s="84">
        <v>0.85696281313450284</v>
      </c>
      <c r="AM154" s="84" t="s">
        <v>435</v>
      </c>
      <c r="AN154" s="84">
        <v>0</v>
      </c>
      <c r="AO154" s="84">
        <v>0</v>
      </c>
      <c r="AP154" s="84">
        <v>0</v>
      </c>
      <c r="AQ154" s="84" t="s">
        <v>435</v>
      </c>
      <c r="AR154" s="84">
        <v>4.2581738131451517E-2</v>
      </c>
      <c r="AS154" s="85">
        <v>7.1</v>
      </c>
      <c r="AT154" s="85" t="s">
        <v>435</v>
      </c>
      <c r="AU154" s="83">
        <v>10</v>
      </c>
      <c r="AV154" s="85">
        <v>0.1</v>
      </c>
      <c r="AW154" s="84" t="s">
        <v>435</v>
      </c>
      <c r="AX154" s="84">
        <v>6.7000000000000004E-2</v>
      </c>
      <c r="AY154" s="83">
        <v>1021</v>
      </c>
      <c r="AZ154" s="84">
        <v>0.22353421915394123</v>
      </c>
      <c r="BA154" s="84" t="s">
        <v>435</v>
      </c>
      <c r="BB154" s="83">
        <v>481</v>
      </c>
      <c r="BC154" s="83">
        <v>0</v>
      </c>
      <c r="BD154" s="83">
        <v>1418</v>
      </c>
      <c r="BE154" s="83">
        <v>0</v>
      </c>
      <c r="BF154" s="83">
        <v>2436</v>
      </c>
      <c r="BG154" s="83">
        <v>0</v>
      </c>
      <c r="BH154" s="83">
        <v>130</v>
      </c>
      <c r="BI154" s="85">
        <v>7.1</v>
      </c>
      <c r="BJ154" s="83">
        <v>39141659.998999998</v>
      </c>
      <c r="BK154" s="83">
        <v>16109000</v>
      </c>
      <c r="BL154" s="84">
        <v>6.5225361587600004</v>
      </c>
      <c r="BM154" s="85">
        <v>60</v>
      </c>
      <c r="BN154" s="85">
        <v>95.328630000000004</v>
      </c>
      <c r="BO154" s="84">
        <v>122.573311215261</v>
      </c>
      <c r="BP154" s="85">
        <v>70.3308355269141</v>
      </c>
      <c r="BQ154" s="84">
        <v>5.1610403060000003</v>
      </c>
      <c r="BR154" s="84" t="s">
        <v>435</v>
      </c>
      <c r="BS154" s="84">
        <v>0.32349821925163269</v>
      </c>
      <c r="BT154" s="83">
        <v>53</v>
      </c>
      <c r="BU154" s="85">
        <v>100</v>
      </c>
      <c r="BV154" s="84">
        <v>95.328630000000004</v>
      </c>
      <c r="BW154" s="84">
        <v>93.310001848034702</v>
      </c>
      <c r="BX154" s="84">
        <v>122.573311215261</v>
      </c>
      <c r="BY154" s="83">
        <v>130000</v>
      </c>
      <c r="BZ154" s="85">
        <v>100</v>
      </c>
      <c r="CA154" s="85">
        <v>100</v>
      </c>
      <c r="CB154" s="84">
        <v>23.900000000000002</v>
      </c>
      <c r="CC154" s="83">
        <v>98</v>
      </c>
      <c r="CD154" s="83">
        <v>96</v>
      </c>
      <c r="CE154" s="83">
        <v>98</v>
      </c>
      <c r="CF154" s="84">
        <v>3117.23364257813</v>
      </c>
      <c r="CG154" s="84">
        <v>17</v>
      </c>
      <c r="CH154" s="85">
        <v>69</v>
      </c>
      <c r="CI154" s="83">
        <v>23219.13048310333</v>
      </c>
      <c r="CJ154" s="83">
        <v>34268529</v>
      </c>
      <c r="CK154" s="83">
        <v>31550877</v>
      </c>
      <c r="CL154" s="83">
        <v>2149690</v>
      </c>
      <c r="CM154" s="83"/>
    </row>
    <row r="155" spans="1:91" x14ac:dyDescent="0.3">
      <c r="A155" s="100" t="s">
        <v>278</v>
      </c>
      <c r="B155" s="86" t="s">
        <v>277</v>
      </c>
      <c r="C155" s="83">
        <v>0</v>
      </c>
      <c r="D155" s="83">
        <v>0</v>
      </c>
      <c r="E155" s="83">
        <v>49271.836499999998</v>
      </c>
      <c r="F155" s="83">
        <v>43.514000000000003</v>
      </c>
      <c r="G155" s="83">
        <v>0</v>
      </c>
      <c r="H155" s="83">
        <v>0</v>
      </c>
      <c r="I155" s="83">
        <v>0</v>
      </c>
      <c r="J155" s="83">
        <v>50677</v>
      </c>
      <c r="K155" s="84">
        <v>8.5999999999999993E-2</v>
      </c>
      <c r="L155" s="84">
        <v>0.30303030303030298</v>
      </c>
      <c r="M155" s="83">
        <v>6316966.0351999998</v>
      </c>
      <c r="N155" s="83">
        <v>0</v>
      </c>
      <c r="O155" s="83">
        <v>183644.60959599999</v>
      </c>
      <c r="P155" s="83">
        <v>0</v>
      </c>
      <c r="Q155" s="83">
        <v>14762128</v>
      </c>
      <c r="R155" s="83">
        <v>0</v>
      </c>
      <c r="S155" s="83">
        <v>238765</v>
      </c>
      <c r="T155" s="83">
        <v>14523363</v>
      </c>
      <c r="U155" s="83">
        <v>3363938</v>
      </c>
      <c r="V155" s="83">
        <v>14088499.3025</v>
      </c>
      <c r="W155" s="83">
        <v>13859725.286699999</v>
      </c>
      <c r="X155" s="84">
        <v>82.347478315067775</v>
      </c>
      <c r="Y155" s="84">
        <v>3.744338711940618</v>
      </c>
      <c r="Z155" s="84">
        <v>47.192</v>
      </c>
      <c r="AA155" s="84">
        <v>8.3062047774780297</v>
      </c>
      <c r="AB155" s="84">
        <v>13.754429999999999</v>
      </c>
      <c r="AC155" s="84">
        <v>20.858720000000002</v>
      </c>
      <c r="AD155" s="83">
        <v>1453</v>
      </c>
      <c r="AE155" s="83">
        <v>40</v>
      </c>
      <c r="AF155" s="85">
        <v>29.5</v>
      </c>
      <c r="AG155" s="84">
        <v>15.862</v>
      </c>
      <c r="AH155" s="84">
        <v>0.64973752662529793</v>
      </c>
      <c r="AI155" s="84">
        <v>3.6885052186292781E-2</v>
      </c>
      <c r="AJ155" s="83">
        <v>0</v>
      </c>
      <c r="AK155" s="83">
        <v>0</v>
      </c>
      <c r="AL155" s="84">
        <v>0.51376957266273571</v>
      </c>
      <c r="AM155" s="84">
        <v>0.28798049999999997</v>
      </c>
      <c r="AN155" s="84">
        <v>192.65195</v>
      </c>
      <c r="AO155" s="84">
        <v>545.59</v>
      </c>
      <c r="AP155" s="84">
        <v>636.73</v>
      </c>
      <c r="AQ155" s="84">
        <v>4.2311755570815643</v>
      </c>
      <c r="AR155" s="84">
        <v>10.060390356187163</v>
      </c>
      <c r="AS155" s="85">
        <v>43.6</v>
      </c>
      <c r="AT155" s="85">
        <v>13.5</v>
      </c>
      <c r="AU155" s="83">
        <v>122</v>
      </c>
      <c r="AV155" s="85">
        <v>0.4</v>
      </c>
      <c r="AW155" s="84">
        <v>0.14000000000000001</v>
      </c>
      <c r="AX155" s="84">
        <v>64.620999999999995</v>
      </c>
      <c r="AY155" s="83">
        <v>12005592</v>
      </c>
      <c r="AZ155" s="84">
        <v>0.52272520758571139</v>
      </c>
      <c r="BA155" s="84">
        <v>40.299999999999997</v>
      </c>
      <c r="BB155" s="83">
        <v>0</v>
      </c>
      <c r="BC155" s="83">
        <v>0</v>
      </c>
      <c r="BD155" s="83">
        <v>8968</v>
      </c>
      <c r="BE155" s="83">
        <v>18000</v>
      </c>
      <c r="BF155" s="83">
        <v>16069</v>
      </c>
      <c r="BG155" s="83">
        <v>0</v>
      </c>
      <c r="BH155" s="83">
        <v>114</v>
      </c>
      <c r="BI155" s="85">
        <v>11.3</v>
      </c>
      <c r="BJ155" s="83">
        <v>21038</v>
      </c>
      <c r="BK155" s="83">
        <v>1365000</v>
      </c>
      <c r="BL155" s="84">
        <v>66.5</v>
      </c>
      <c r="BM155" s="85">
        <v>20</v>
      </c>
      <c r="BN155" s="85">
        <v>51.900419999999997</v>
      </c>
      <c r="BO155" s="84">
        <v>104.450641001826</v>
      </c>
      <c r="BP155" s="85">
        <v>56.5147081470678</v>
      </c>
      <c r="BQ155" s="84">
        <v>3.0887639519999999</v>
      </c>
      <c r="BR155" s="84">
        <v>3.1166666666666667</v>
      </c>
      <c r="BS155" s="84">
        <v>-0.26781556010246277</v>
      </c>
      <c r="BT155" s="83">
        <v>45</v>
      </c>
      <c r="BU155" s="85">
        <v>61.700000762939503</v>
      </c>
      <c r="BV155" s="84">
        <v>51.900419999999997</v>
      </c>
      <c r="BW155" s="84">
        <v>46</v>
      </c>
      <c r="BX155" s="84">
        <v>104.450641001826</v>
      </c>
      <c r="BY155" s="83">
        <v>23000</v>
      </c>
      <c r="BZ155" s="85">
        <v>51.473990000000001</v>
      </c>
      <c r="CA155" s="85">
        <v>80.677850000000007</v>
      </c>
      <c r="CB155" s="84">
        <v>0.69199999999999995</v>
      </c>
      <c r="CC155" s="83">
        <v>93</v>
      </c>
      <c r="CD155" s="83">
        <v>70</v>
      </c>
      <c r="CE155" s="83">
        <v>92</v>
      </c>
      <c r="CF155" s="84">
        <v>141.69485473632801</v>
      </c>
      <c r="CG155" s="84">
        <v>315</v>
      </c>
      <c r="CH155" s="85">
        <v>45</v>
      </c>
      <c r="CI155" s="83">
        <v>1521.9535542168981</v>
      </c>
      <c r="CJ155" s="83">
        <v>16296362</v>
      </c>
      <c r="CK155" s="83">
        <v>15094183</v>
      </c>
      <c r="CL155" s="83">
        <v>192530</v>
      </c>
      <c r="CM155" s="83"/>
    </row>
    <row r="156" spans="1:91" x14ac:dyDescent="0.3">
      <c r="A156" s="100" t="s">
        <v>280</v>
      </c>
      <c r="B156" s="86" t="s">
        <v>279</v>
      </c>
      <c r="C156" s="83">
        <v>12237.548309768421</v>
      </c>
      <c r="D156" s="83">
        <v>0</v>
      </c>
      <c r="E156" s="83">
        <v>101726.91750000001</v>
      </c>
      <c r="F156" s="83">
        <v>0</v>
      </c>
      <c r="G156" s="83">
        <v>0</v>
      </c>
      <c r="H156" s="83">
        <v>0</v>
      </c>
      <c r="I156" s="83">
        <v>0</v>
      </c>
      <c r="J156" s="83">
        <v>0</v>
      </c>
      <c r="K156" s="84">
        <v>0</v>
      </c>
      <c r="L156" s="84">
        <v>0.15151515151515199</v>
      </c>
      <c r="M156" s="83">
        <v>4783542.3629299998</v>
      </c>
      <c r="N156" s="83" t="s">
        <v>435</v>
      </c>
      <c r="O156" s="83" t="s">
        <v>435</v>
      </c>
      <c r="P156" s="83" t="s">
        <v>435</v>
      </c>
      <c r="Q156" s="83">
        <v>0</v>
      </c>
      <c r="R156" s="83">
        <v>0</v>
      </c>
      <c r="S156" s="83">
        <v>0</v>
      </c>
      <c r="T156" s="83">
        <v>0</v>
      </c>
      <c r="U156" s="83">
        <v>0</v>
      </c>
      <c r="V156" s="83">
        <v>0</v>
      </c>
      <c r="W156" s="83">
        <v>0</v>
      </c>
      <c r="X156" s="84">
        <v>79.831740224102447</v>
      </c>
      <c r="Y156" s="84">
        <v>-0.28600227118850113</v>
      </c>
      <c r="Z156" s="84">
        <v>56.091999999999999</v>
      </c>
      <c r="AA156" s="84">
        <v>2.87916488134907</v>
      </c>
      <c r="AB156" s="84">
        <v>7.7100000000000002E-2</v>
      </c>
      <c r="AC156" s="84">
        <v>97.71893</v>
      </c>
      <c r="AD156" s="83">
        <v>5910</v>
      </c>
      <c r="AE156" s="83">
        <v>80</v>
      </c>
      <c r="AF156" s="85">
        <v>3.6</v>
      </c>
      <c r="AG156" s="84">
        <v>4.8099999999999996</v>
      </c>
      <c r="AH156" s="84">
        <v>0.18063608375529283</v>
      </c>
      <c r="AI156" s="84">
        <v>5.0719523110230529E-2</v>
      </c>
      <c r="AJ156" s="83">
        <v>0</v>
      </c>
      <c r="AK156" s="83">
        <v>0</v>
      </c>
      <c r="AL156" s="84">
        <v>0.79925978474895409</v>
      </c>
      <c r="AM156" s="84">
        <v>1.43994E-3</v>
      </c>
      <c r="AN156" s="84">
        <v>10.65973</v>
      </c>
      <c r="AO156" s="84">
        <v>252.28</v>
      </c>
      <c r="AP156" s="84">
        <v>237.06</v>
      </c>
      <c r="AQ156" s="84">
        <v>2.2245536155877614</v>
      </c>
      <c r="AR156" s="84">
        <v>8.5455822387513258</v>
      </c>
      <c r="AS156" s="85">
        <v>5.5</v>
      </c>
      <c r="AT156" s="85">
        <v>1.8</v>
      </c>
      <c r="AU156" s="83">
        <v>19</v>
      </c>
      <c r="AV156" s="85">
        <v>0.1</v>
      </c>
      <c r="AW156" s="84">
        <v>0.04</v>
      </c>
      <c r="AX156" s="84" t="s">
        <v>435</v>
      </c>
      <c r="AY156" s="83">
        <v>0</v>
      </c>
      <c r="AZ156" s="84">
        <v>0.16149411563078331</v>
      </c>
      <c r="BA156" s="84">
        <v>28.5</v>
      </c>
      <c r="BB156" s="83">
        <v>0</v>
      </c>
      <c r="BC156" s="83">
        <v>231</v>
      </c>
      <c r="BD156" s="83">
        <v>11650</v>
      </c>
      <c r="BE156" s="83">
        <v>0</v>
      </c>
      <c r="BF156" s="83">
        <v>31193</v>
      </c>
      <c r="BG156" s="83">
        <v>6</v>
      </c>
      <c r="BH156" s="83">
        <v>110</v>
      </c>
      <c r="BI156" s="85">
        <v>5.7</v>
      </c>
      <c r="BJ156" s="83">
        <v>2262703</v>
      </c>
      <c r="BK156" s="83">
        <v>1497000</v>
      </c>
      <c r="BL156" s="84">
        <v>1.20114837769</v>
      </c>
      <c r="BM156" s="85">
        <v>0</v>
      </c>
      <c r="BN156" s="85">
        <v>98.289199999999994</v>
      </c>
      <c r="BO156" s="84">
        <v>95.7809908126479</v>
      </c>
      <c r="BP156" s="85">
        <v>11.77318438</v>
      </c>
      <c r="BQ156" s="84">
        <v>2.6348328589999999</v>
      </c>
      <c r="BR156" s="84">
        <v>3.0333333333333332</v>
      </c>
      <c r="BS156" s="84">
        <v>0.11161976307630539</v>
      </c>
      <c r="BT156" s="83">
        <v>39</v>
      </c>
      <c r="BU156" s="85">
        <v>100</v>
      </c>
      <c r="BV156" s="84">
        <v>98.289199999999994</v>
      </c>
      <c r="BW156" s="84">
        <v>73.360709154564006</v>
      </c>
      <c r="BX156" s="84">
        <v>95.7809908126479</v>
      </c>
      <c r="BY156" s="83">
        <v>66000</v>
      </c>
      <c r="BZ156" s="85">
        <v>97.5672</v>
      </c>
      <c r="CA156" s="85">
        <v>85.522109999999998</v>
      </c>
      <c r="CB156" s="84">
        <v>31.25</v>
      </c>
      <c r="CC156" s="83">
        <v>95</v>
      </c>
      <c r="CD156" s="83">
        <v>91</v>
      </c>
      <c r="CE156" s="83" t="s">
        <v>435</v>
      </c>
      <c r="CF156" s="84">
        <v>1322.56359863281</v>
      </c>
      <c r="CG156" s="84">
        <v>12</v>
      </c>
      <c r="CH156" s="85">
        <v>69</v>
      </c>
      <c r="CI156" s="83">
        <v>7233.9958742470399</v>
      </c>
      <c r="CJ156" s="83">
        <v>8772228</v>
      </c>
      <c r="CK156" s="83">
        <v>6976627</v>
      </c>
      <c r="CL156" s="83">
        <v>87460</v>
      </c>
      <c r="CM156" s="83"/>
    </row>
    <row r="157" spans="1:91" x14ac:dyDescent="0.3">
      <c r="A157" s="100" t="s">
        <v>282</v>
      </c>
      <c r="B157" s="86" t="s">
        <v>281</v>
      </c>
      <c r="C157" s="83">
        <v>0</v>
      </c>
      <c r="D157" s="83">
        <v>0</v>
      </c>
      <c r="E157" s="83" t="s">
        <v>435</v>
      </c>
      <c r="F157" s="83">
        <v>15.134</v>
      </c>
      <c r="G157" s="83">
        <v>0</v>
      </c>
      <c r="H157" s="83">
        <v>0</v>
      </c>
      <c r="I157" s="83">
        <v>0</v>
      </c>
      <c r="J157" s="83">
        <v>0</v>
      </c>
      <c r="K157" s="84">
        <v>0</v>
      </c>
      <c r="L157" s="84" t="s">
        <v>435</v>
      </c>
      <c r="M157" s="83">
        <v>0</v>
      </c>
      <c r="N157" s="83">
        <v>0</v>
      </c>
      <c r="O157" s="83">
        <v>0</v>
      </c>
      <c r="P157" s="83">
        <v>0</v>
      </c>
      <c r="Q157" s="83">
        <v>0</v>
      </c>
      <c r="R157" s="83">
        <v>0</v>
      </c>
      <c r="S157" s="83">
        <v>0</v>
      </c>
      <c r="T157" s="83">
        <v>0</v>
      </c>
      <c r="U157" s="83">
        <v>26106</v>
      </c>
      <c r="V157" s="83">
        <v>54213.107862800003</v>
      </c>
      <c r="W157" s="83">
        <v>33563.757316000003</v>
      </c>
      <c r="X157" s="84">
        <v>210.35217391304349</v>
      </c>
      <c r="Y157" s="84">
        <v>1.7154782365162755</v>
      </c>
      <c r="Z157" s="84">
        <v>56.691000000000003</v>
      </c>
      <c r="AA157" s="84" t="s">
        <v>435</v>
      </c>
      <c r="AB157" s="84">
        <v>0</v>
      </c>
      <c r="AC157" s="84" t="s">
        <v>435</v>
      </c>
      <c r="AD157" s="83" t="s">
        <v>435</v>
      </c>
      <c r="AE157" s="83">
        <v>80</v>
      </c>
      <c r="AF157" s="85" t="s">
        <v>435</v>
      </c>
      <c r="AG157" s="84">
        <v>8.2110000000000003</v>
      </c>
      <c r="AH157" s="84">
        <v>7.754058488610824E-4</v>
      </c>
      <c r="AI157" s="84">
        <v>2.6707557037173696E-4</v>
      </c>
      <c r="AJ157" s="83">
        <v>0</v>
      </c>
      <c r="AK157" s="83">
        <v>0</v>
      </c>
      <c r="AL157" s="84">
        <v>0.80139451479704182</v>
      </c>
      <c r="AM157" s="84" t="s">
        <v>435</v>
      </c>
      <c r="AN157" s="84">
        <v>0</v>
      </c>
      <c r="AO157" s="84">
        <v>9.6999999999999993</v>
      </c>
      <c r="AP157" s="84">
        <v>0</v>
      </c>
      <c r="AQ157" s="84">
        <v>1.1652732360469269</v>
      </c>
      <c r="AR157" s="84">
        <v>1.4283721509074039</v>
      </c>
      <c r="AS157" s="85">
        <v>14.5</v>
      </c>
      <c r="AT157" s="85">
        <v>3.6</v>
      </c>
      <c r="AU157" s="83">
        <v>19</v>
      </c>
      <c r="AV157" s="85" t="s">
        <v>435</v>
      </c>
      <c r="AW157" s="84" t="s">
        <v>435</v>
      </c>
      <c r="AX157" s="84" t="s">
        <v>435</v>
      </c>
      <c r="AY157" s="83">
        <v>0</v>
      </c>
      <c r="AZ157" s="84" t="s">
        <v>435</v>
      </c>
      <c r="BA157" s="84">
        <v>46.8</v>
      </c>
      <c r="BB157" s="83">
        <v>0</v>
      </c>
      <c r="BC157" s="83">
        <v>0</v>
      </c>
      <c r="BD157" s="83">
        <v>0</v>
      </c>
      <c r="BE157" s="162">
        <v>0</v>
      </c>
      <c r="BF157" s="162">
        <v>0</v>
      </c>
      <c r="BG157" s="162">
        <v>0</v>
      </c>
      <c r="BH157" s="83">
        <v>99</v>
      </c>
      <c r="BI157" s="85">
        <v>6.5</v>
      </c>
      <c r="BJ157" s="83">
        <v>455201</v>
      </c>
      <c r="BK157" s="83">
        <v>350000</v>
      </c>
      <c r="BL157" s="84">
        <v>0</v>
      </c>
      <c r="BM157" s="85">
        <v>40</v>
      </c>
      <c r="BN157" s="85">
        <v>95.867710000000002</v>
      </c>
      <c r="BO157" s="84">
        <v>184.29801433632699</v>
      </c>
      <c r="BP157" s="85">
        <v>84.449538780634199</v>
      </c>
      <c r="BQ157" s="84">
        <v>2.8043477540000001</v>
      </c>
      <c r="BR157" s="84">
        <v>3.2833333333333328</v>
      </c>
      <c r="BS157" s="84">
        <v>0.50228399038314819</v>
      </c>
      <c r="BT157" s="83">
        <v>66</v>
      </c>
      <c r="BU157" s="85">
        <v>100</v>
      </c>
      <c r="BV157" s="84">
        <v>95.867710000000002</v>
      </c>
      <c r="BW157" s="84">
        <v>58.769811242530999</v>
      </c>
      <c r="BX157" s="84">
        <v>184.29801433632699</v>
      </c>
      <c r="BY157" s="83">
        <v>380</v>
      </c>
      <c r="BZ157" s="85">
        <v>100</v>
      </c>
      <c r="CA157" s="85">
        <v>96.249009999999998</v>
      </c>
      <c r="CB157" s="84">
        <v>9.4580000000000002</v>
      </c>
      <c r="CC157" s="83">
        <v>97</v>
      </c>
      <c r="CD157" s="83">
        <v>99</v>
      </c>
      <c r="CE157" s="83" t="s">
        <v>435</v>
      </c>
      <c r="CF157" s="84">
        <v>1122.56372070313</v>
      </c>
      <c r="CG157" s="84">
        <v>53</v>
      </c>
      <c r="CH157" s="85">
        <v>48</v>
      </c>
      <c r="CI157" s="83">
        <v>16433.935286515774</v>
      </c>
      <c r="CJ157" s="83">
        <v>97741</v>
      </c>
      <c r="CK157" s="83">
        <v>96471</v>
      </c>
      <c r="CL157" s="83">
        <v>460</v>
      </c>
      <c r="CM157" s="83"/>
    </row>
    <row r="158" spans="1:91" x14ac:dyDescent="0.3">
      <c r="A158" s="100" t="s">
        <v>284</v>
      </c>
      <c r="B158" s="86" t="s">
        <v>283</v>
      </c>
      <c r="C158" s="83">
        <v>0</v>
      </c>
      <c r="D158" s="83">
        <v>0</v>
      </c>
      <c r="E158" s="83">
        <v>25930.852999999996</v>
      </c>
      <c r="F158" s="83">
        <v>14.401999999999999</v>
      </c>
      <c r="G158" s="83">
        <v>0</v>
      </c>
      <c r="H158" s="83">
        <v>0</v>
      </c>
      <c r="I158" s="83">
        <v>0</v>
      </c>
      <c r="J158" s="83">
        <v>0</v>
      </c>
      <c r="K158" s="84">
        <v>0</v>
      </c>
      <c r="L158" s="84">
        <v>6.0606060606060601E-2</v>
      </c>
      <c r="M158" s="83">
        <v>1420810.8178300001</v>
      </c>
      <c r="N158" s="83">
        <v>589278.92882999999</v>
      </c>
      <c r="O158" s="83">
        <v>4259908.1006699996</v>
      </c>
      <c r="P158" s="83">
        <v>65845.683172300007</v>
      </c>
      <c r="Q158" s="83">
        <v>6245714</v>
      </c>
      <c r="R158" s="83">
        <v>0</v>
      </c>
      <c r="S158" s="83">
        <v>0</v>
      </c>
      <c r="T158" s="83">
        <v>6245714</v>
      </c>
      <c r="U158" s="83">
        <v>5103757</v>
      </c>
      <c r="V158" s="83">
        <v>4838601.8388299998</v>
      </c>
      <c r="W158" s="83">
        <v>6218485.6310599996</v>
      </c>
      <c r="X158" s="84">
        <v>105.98717096148518</v>
      </c>
      <c r="Y158" s="84">
        <v>3.1379549628759529</v>
      </c>
      <c r="Z158" s="84">
        <v>42.055</v>
      </c>
      <c r="AA158" s="84">
        <v>5.8990749876049096</v>
      </c>
      <c r="AB158" s="84">
        <v>17.622330000000002</v>
      </c>
      <c r="AC158" s="84">
        <v>19.27514</v>
      </c>
      <c r="AD158" s="83">
        <v>246</v>
      </c>
      <c r="AE158" s="83">
        <v>20</v>
      </c>
      <c r="AF158" s="85">
        <v>59.8</v>
      </c>
      <c r="AG158" s="84">
        <v>14.683999999999999</v>
      </c>
      <c r="AH158" s="84">
        <v>0.52252930660628782</v>
      </c>
      <c r="AI158" s="84">
        <v>0.10451153792399376</v>
      </c>
      <c r="AJ158" s="83">
        <v>0</v>
      </c>
      <c r="AK158" s="83">
        <v>0</v>
      </c>
      <c r="AL158" s="84">
        <v>0.43846528206823387</v>
      </c>
      <c r="AM158" s="84">
        <v>0.29669847999999999</v>
      </c>
      <c r="AN158" s="84">
        <v>87.645309999999995</v>
      </c>
      <c r="AO158" s="84">
        <v>282.79000000000002</v>
      </c>
      <c r="AP158" s="84">
        <v>255.11</v>
      </c>
      <c r="AQ158" s="84">
        <v>13.318436060000563</v>
      </c>
      <c r="AR158" s="84">
        <v>1.519807346058353</v>
      </c>
      <c r="AS158" s="85">
        <v>105.1</v>
      </c>
      <c r="AT158" s="85">
        <v>18.100000000000001</v>
      </c>
      <c r="AU158" s="83">
        <v>301</v>
      </c>
      <c r="AV158" s="85">
        <v>1.7</v>
      </c>
      <c r="AW158" s="84">
        <v>0.71</v>
      </c>
      <c r="AX158" s="84">
        <v>379.71499999999997</v>
      </c>
      <c r="AY158" s="83">
        <v>7000858</v>
      </c>
      <c r="AZ158" s="84">
        <v>0.64374360081377979</v>
      </c>
      <c r="BA158" s="84">
        <v>34</v>
      </c>
      <c r="BB158" s="83">
        <v>11916</v>
      </c>
      <c r="BC158" s="83">
        <v>0</v>
      </c>
      <c r="BD158" s="83">
        <v>5000</v>
      </c>
      <c r="BE158" s="83">
        <v>0</v>
      </c>
      <c r="BF158" s="83">
        <v>592</v>
      </c>
      <c r="BG158" s="83">
        <v>0</v>
      </c>
      <c r="BH158" s="83">
        <v>110</v>
      </c>
      <c r="BI158" s="85">
        <v>25.6</v>
      </c>
      <c r="BJ158" s="83" t="s">
        <v>435</v>
      </c>
      <c r="BK158" s="83" t="s">
        <v>435</v>
      </c>
      <c r="BL158" s="84">
        <v>2.2847419171899999</v>
      </c>
      <c r="BM158" s="85">
        <v>40</v>
      </c>
      <c r="BN158" s="85">
        <v>43.206330000000001</v>
      </c>
      <c r="BO158" s="84">
        <v>88.469895463971497</v>
      </c>
      <c r="BP158" s="85">
        <v>81.625667517265498</v>
      </c>
      <c r="BQ158" s="84">
        <v>2.8650648589999999</v>
      </c>
      <c r="BR158" s="84">
        <v>3.6166666666666671</v>
      </c>
      <c r="BS158" s="84">
        <v>-1.142947793006897</v>
      </c>
      <c r="BT158" s="83">
        <v>33</v>
      </c>
      <c r="BU158" s="85">
        <v>23.399999618530298</v>
      </c>
      <c r="BV158" s="84">
        <v>43.206330000000001</v>
      </c>
      <c r="BW158" s="84">
        <v>9</v>
      </c>
      <c r="BX158" s="84">
        <v>88.469895463971497</v>
      </c>
      <c r="BY158" s="83">
        <v>15000</v>
      </c>
      <c r="BZ158" s="85">
        <v>15.652660000000001</v>
      </c>
      <c r="CA158" s="85">
        <v>60.806989999999999</v>
      </c>
      <c r="CB158" s="84">
        <v>0.25</v>
      </c>
      <c r="CC158" s="83">
        <v>90</v>
      </c>
      <c r="CD158" s="83">
        <v>55</v>
      </c>
      <c r="CE158" s="83">
        <v>90</v>
      </c>
      <c r="CF158" s="84">
        <v>244.04345703125</v>
      </c>
      <c r="CG158" s="84">
        <v>1120</v>
      </c>
      <c r="CH158" s="85">
        <v>38</v>
      </c>
      <c r="CI158" s="83">
        <v>522.85812840411779</v>
      </c>
      <c r="CJ158" s="83">
        <v>7813207</v>
      </c>
      <c r="CK158" s="83">
        <v>6449098</v>
      </c>
      <c r="CL158" s="83">
        <v>71620</v>
      </c>
      <c r="CM158" s="83"/>
    </row>
    <row r="159" spans="1:91" x14ac:dyDescent="0.3">
      <c r="A159" s="100" t="s">
        <v>286</v>
      </c>
      <c r="B159" s="86" t="s">
        <v>285</v>
      </c>
      <c r="C159" s="83">
        <v>0</v>
      </c>
      <c r="D159" s="83">
        <v>0</v>
      </c>
      <c r="E159" s="83" t="s">
        <v>435</v>
      </c>
      <c r="F159" s="83">
        <v>0</v>
      </c>
      <c r="G159" s="83">
        <v>0</v>
      </c>
      <c r="H159" s="83">
        <v>0</v>
      </c>
      <c r="I159" s="83">
        <v>0</v>
      </c>
      <c r="J159" s="83">
        <v>0</v>
      </c>
      <c r="K159" s="84">
        <v>0</v>
      </c>
      <c r="L159" s="84">
        <v>0.24242424242424199</v>
      </c>
      <c r="M159" s="83">
        <v>0</v>
      </c>
      <c r="N159" s="83" t="s">
        <v>435</v>
      </c>
      <c r="O159" s="83" t="s">
        <v>435</v>
      </c>
      <c r="P159" s="83" t="s">
        <v>435</v>
      </c>
      <c r="Q159" s="83">
        <v>193</v>
      </c>
      <c r="R159" s="83">
        <v>0</v>
      </c>
      <c r="S159" s="83">
        <v>193</v>
      </c>
      <c r="T159" s="83">
        <v>0</v>
      </c>
      <c r="U159" s="83">
        <v>4719815</v>
      </c>
      <c r="V159" s="83">
        <v>5244697.1886600005</v>
      </c>
      <c r="W159" s="83">
        <v>5111988.0390999997</v>
      </c>
      <c r="X159" s="84">
        <v>7952.9984184017976</v>
      </c>
      <c r="Y159" s="84">
        <v>0.46970429871412051</v>
      </c>
      <c r="Z159" s="84">
        <v>100</v>
      </c>
      <c r="AA159" s="84">
        <v>3.2914348296565201</v>
      </c>
      <c r="AB159" s="84">
        <v>0</v>
      </c>
      <c r="AC159" s="84" t="s">
        <v>435</v>
      </c>
      <c r="AD159" s="83">
        <v>1208</v>
      </c>
      <c r="AE159" s="83">
        <v>80</v>
      </c>
      <c r="AF159" s="85" t="s">
        <v>435</v>
      </c>
      <c r="AG159" s="84">
        <v>4.306</v>
      </c>
      <c r="AH159" s="84">
        <v>1.6565086769494777E-2</v>
      </c>
      <c r="AI159" s="84">
        <v>4.4185153211116135E-3</v>
      </c>
      <c r="AJ159" s="83">
        <v>0</v>
      </c>
      <c r="AK159" s="83">
        <v>0</v>
      </c>
      <c r="AL159" s="84">
        <v>0.93481897424708216</v>
      </c>
      <c r="AM159" s="84" t="s">
        <v>435</v>
      </c>
      <c r="AN159" s="84">
        <v>-0.5</v>
      </c>
      <c r="AO159" s="84">
        <v>0</v>
      </c>
      <c r="AP159" s="84">
        <v>0</v>
      </c>
      <c r="AQ159" s="84" t="s">
        <v>435</v>
      </c>
      <c r="AR159" s="84" t="s">
        <v>435</v>
      </c>
      <c r="AS159" s="85">
        <v>2.8</v>
      </c>
      <c r="AT159" s="85" t="s">
        <v>435</v>
      </c>
      <c r="AU159" s="83">
        <v>47</v>
      </c>
      <c r="AV159" s="85">
        <v>0.1479</v>
      </c>
      <c r="AW159" s="84">
        <v>0.13</v>
      </c>
      <c r="AX159" s="84" t="s">
        <v>435</v>
      </c>
      <c r="AY159" s="83">
        <v>2695</v>
      </c>
      <c r="AZ159" s="84">
        <v>6.49076863827589E-2</v>
      </c>
      <c r="BA159" s="84" t="s">
        <v>435</v>
      </c>
      <c r="BB159" s="83">
        <v>0</v>
      </c>
      <c r="BC159" s="83">
        <v>0</v>
      </c>
      <c r="BD159" s="83">
        <v>0</v>
      </c>
      <c r="BE159" s="83">
        <v>0</v>
      </c>
      <c r="BF159" s="83">
        <v>0</v>
      </c>
      <c r="BG159" s="83">
        <v>0</v>
      </c>
      <c r="BH159" s="83">
        <v>125</v>
      </c>
      <c r="BI159" s="85">
        <v>2.5</v>
      </c>
      <c r="BJ159" s="83">
        <v>40401515</v>
      </c>
      <c r="BK159" s="83">
        <v>13903000</v>
      </c>
      <c r="BL159" s="84">
        <v>4.7356842188900004</v>
      </c>
      <c r="BM159" s="85">
        <v>80</v>
      </c>
      <c r="BN159" s="85">
        <v>97.344859999999997</v>
      </c>
      <c r="BO159" s="84">
        <v>148.82156297378401</v>
      </c>
      <c r="BP159" s="85">
        <v>78.885426355477506</v>
      </c>
      <c r="BQ159" s="84">
        <v>6.4201159480000003</v>
      </c>
      <c r="BR159" s="84">
        <v>4.5333333333333332</v>
      </c>
      <c r="BS159" s="84">
        <v>2.2314743995666504</v>
      </c>
      <c r="BT159" s="83">
        <v>85</v>
      </c>
      <c r="BU159" s="85">
        <v>100</v>
      </c>
      <c r="BV159" s="84">
        <v>97.344859999999997</v>
      </c>
      <c r="BW159" s="84">
        <v>88.165636031344704</v>
      </c>
      <c r="BX159" s="84">
        <v>148.82156297378401</v>
      </c>
      <c r="BY159" s="83">
        <v>5600</v>
      </c>
      <c r="BZ159" s="85">
        <v>100</v>
      </c>
      <c r="CA159" s="85">
        <v>100</v>
      </c>
      <c r="CB159" s="84">
        <v>23.062999999999999</v>
      </c>
      <c r="CC159" s="83">
        <v>96</v>
      </c>
      <c r="CD159" s="83">
        <v>90</v>
      </c>
      <c r="CE159" s="83">
        <v>83</v>
      </c>
      <c r="CF159" s="84">
        <v>4083.75170898438</v>
      </c>
      <c r="CG159" s="84">
        <v>8</v>
      </c>
      <c r="CH159" s="85">
        <v>91</v>
      </c>
      <c r="CI159" s="83">
        <v>64581.944018395363</v>
      </c>
      <c r="CJ159" s="83">
        <v>5804343</v>
      </c>
      <c r="CK159" s="83">
        <v>5603926</v>
      </c>
      <c r="CL159" s="83">
        <v>700</v>
      </c>
      <c r="CM159" s="83"/>
    </row>
    <row r="160" spans="1:91" x14ac:dyDescent="0.3">
      <c r="A160" s="100" t="s">
        <v>288</v>
      </c>
      <c r="B160" s="86" t="s">
        <v>287</v>
      </c>
      <c r="C160" s="83">
        <v>6897.6736865263156</v>
      </c>
      <c r="D160" s="83">
        <v>0</v>
      </c>
      <c r="E160" s="83">
        <v>52554.519499999995</v>
      </c>
      <c r="F160" s="83">
        <v>0</v>
      </c>
      <c r="G160" s="83">
        <v>0</v>
      </c>
      <c r="H160" s="83">
        <v>0</v>
      </c>
      <c r="I160" s="83">
        <v>0</v>
      </c>
      <c r="J160" s="83">
        <v>0</v>
      </c>
      <c r="K160" s="84">
        <v>0</v>
      </c>
      <c r="L160" s="84">
        <v>0.12121212121212099</v>
      </c>
      <c r="M160" s="83">
        <v>8312.9062149500005</v>
      </c>
      <c r="N160" s="83" t="s">
        <v>435</v>
      </c>
      <c r="O160" s="83" t="s">
        <v>435</v>
      </c>
      <c r="P160" s="83" t="s">
        <v>435</v>
      </c>
      <c r="Q160" s="83">
        <v>0</v>
      </c>
      <c r="R160" s="83">
        <v>0</v>
      </c>
      <c r="S160" s="83">
        <v>0</v>
      </c>
      <c r="T160" s="83">
        <v>0</v>
      </c>
      <c r="U160" s="83">
        <v>0</v>
      </c>
      <c r="V160" s="83">
        <v>0</v>
      </c>
      <c r="W160" s="83">
        <v>0</v>
      </c>
      <c r="X160" s="84">
        <v>113.29057820299501</v>
      </c>
      <c r="Y160" s="84">
        <v>9.6374378987545653E-2</v>
      </c>
      <c r="Z160" s="84">
        <v>53.725999999999999</v>
      </c>
      <c r="AA160" s="84">
        <v>2.8958627353152901</v>
      </c>
      <c r="AB160" s="84">
        <v>0</v>
      </c>
      <c r="AC160" s="84" t="s">
        <v>435</v>
      </c>
      <c r="AD160" s="83">
        <v>3171</v>
      </c>
      <c r="AE160" s="83">
        <v>60</v>
      </c>
      <c r="AF160" s="85" t="s">
        <v>435</v>
      </c>
      <c r="AG160" s="84">
        <v>5.202</v>
      </c>
      <c r="AH160" s="84">
        <v>2.319351066174858E-2</v>
      </c>
      <c r="AI160" s="84">
        <v>1.3984237039114649E-3</v>
      </c>
      <c r="AJ160" s="83">
        <v>0</v>
      </c>
      <c r="AK160" s="83">
        <v>0</v>
      </c>
      <c r="AL160" s="84">
        <v>0.85687822548540027</v>
      </c>
      <c r="AM160" s="84" t="s">
        <v>435</v>
      </c>
      <c r="AN160" s="84">
        <v>0</v>
      </c>
      <c r="AO160" s="84">
        <v>0</v>
      </c>
      <c r="AP160" s="84">
        <v>0</v>
      </c>
      <c r="AQ160" s="84" t="s">
        <v>435</v>
      </c>
      <c r="AR160" s="84">
        <v>1.9962536883324051</v>
      </c>
      <c r="AS160" s="85">
        <v>5.6</v>
      </c>
      <c r="AT160" s="85" t="s">
        <v>435</v>
      </c>
      <c r="AU160" s="83">
        <v>4.8000001907348597</v>
      </c>
      <c r="AV160" s="85">
        <v>0.1</v>
      </c>
      <c r="AW160" s="84">
        <v>0.04</v>
      </c>
      <c r="AX160" s="84" t="s">
        <v>435</v>
      </c>
      <c r="AY160" s="83">
        <v>9</v>
      </c>
      <c r="AZ160" s="84">
        <v>0.18995812399222112</v>
      </c>
      <c r="BA160" s="84">
        <v>26.5</v>
      </c>
      <c r="BB160" s="83">
        <v>0</v>
      </c>
      <c r="BC160" s="83">
        <v>0</v>
      </c>
      <c r="BD160" s="83">
        <v>0</v>
      </c>
      <c r="BE160" s="83">
        <v>0</v>
      </c>
      <c r="BF160" s="83">
        <v>966</v>
      </c>
      <c r="BG160" s="83">
        <v>0</v>
      </c>
      <c r="BH160" s="83">
        <v>116</v>
      </c>
      <c r="BI160" s="85">
        <v>3.4</v>
      </c>
      <c r="BJ160" s="83" t="s">
        <v>435</v>
      </c>
      <c r="BK160" s="83">
        <v>2162000</v>
      </c>
      <c r="BL160" s="84">
        <v>280.558517956</v>
      </c>
      <c r="BM160" s="85">
        <v>80</v>
      </c>
      <c r="BN160" s="85" t="s">
        <v>435</v>
      </c>
      <c r="BO160" s="84">
        <v>132.801822991835</v>
      </c>
      <c r="BP160" s="85">
        <v>11.000902271205</v>
      </c>
      <c r="BQ160" s="84">
        <v>2.1419537069999999</v>
      </c>
      <c r="BR160" s="84">
        <v>3.65</v>
      </c>
      <c r="BS160" s="84">
        <v>0.70746153593063354</v>
      </c>
      <c r="BT160" s="83">
        <v>50</v>
      </c>
      <c r="BU160" s="85">
        <v>100</v>
      </c>
      <c r="BV160" s="84" t="s">
        <v>435</v>
      </c>
      <c r="BW160" s="84">
        <v>80.660335563768001</v>
      </c>
      <c r="BX160" s="84">
        <v>132.801822991835</v>
      </c>
      <c r="BY160" s="83">
        <v>84000</v>
      </c>
      <c r="BZ160" s="85">
        <v>97.938130000000001</v>
      </c>
      <c r="CA160" s="85">
        <v>99.787729999999996</v>
      </c>
      <c r="CB160" s="84">
        <v>24.643000000000001</v>
      </c>
      <c r="CC160" s="83">
        <v>96</v>
      </c>
      <c r="CD160" s="83">
        <v>97</v>
      </c>
      <c r="CE160" s="83">
        <v>96</v>
      </c>
      <c r="CF160" s="84">
        <v>2172.16040039063</v>
      </c>
      <c r="CG160" s="84">
        <v>5</v>
      </c>
      <c r="CH160" s="85">
        <v>69</v>
      </c>
      <c r="CI160" s="83">
        <v>19546.901902851343</v>
      </c>
      <c r="CJ160" s="83">
        <v>5457012</v>
      </c>
      <c r="CK160" s="83">
        <v>5424156</v>
      </c>
      <c r="CL160" s="83">
        <v>48088</v>
      </c>
      <c r="CM160" s="83"/>
    </row>
    <row r="161" spans="1:91" x14ac:dyDescent="0.3">
      <c r="A161" s="100" t="s">
        <v>290</v>
      </c>
      <c r="B161" s="86" t="s">
        <v>289</v>
      </c>
      <c r="C161" s="83">
        <v>4204.1292666947365</v>
      </c>
      <c r="D161" s="83">
        <v>0</v>
      </c>
      <c r="E161" s="83">
        <v>8919.3114999999998</v>
      </c>
      <c r="F161" s="83">
        <v>5.8120000000000003</v>
      </c>
      <c r="G161" s="83">
        <v>0</v>
      </c>
      <c r="H161" s="83">
        <v>0</v>
      </c>
      <c r="I161" s="83">
        <v>0</v>
      </c>
      <c r="J161" s="83">
        <v>0</v>
      </c>
      <c r="K161" s="84">
        <v>0</v>
      </c>
      <c r="L161" s="84">
        <v>9.0909090909090898E-2</v>
      </c>
      <c r="M161" s="83">
        <v>260.22295248500001</v>
      </c>
      <c r="N161" s="83" t="s">
        <v>435</v>
      </c>
      <c r="O161" s="83" t="s">
        <v>435</v>
      </c>
      <c r="P161" s="83" t="s">
        <v>435</v>
      </c>
      <c r="Q161" s="83">
        <v>0</v>
      </c>
      <c r="R161" s="83">
        <v>0</v>
      </c>
      <c r="S161" s="83">
        <v>0</v>
      </c>
      <c r="T161" s="83">
        <v>0</v>
      </c>
      <c r="U161" s="83">
        <v>0</v>
      </c>
      <c r="V161" s="83">
        <v>3677.8385238599999</v>
      </c>
      <c r="W161" s="83">
        <v>0</v>
      </c>
      <c r="X161" s="84">
        <v>102.63985950338169</v>
      </c>
      <c r="Y161" s="84">
        <v>0.54013904210608632</v>
      </c>
      <c r="Z161" s="84">
        <v>54.540999999999997</v>
      </c>
      <c r="AA161" s="84">
        <v>2.4722119000417901</v>
      </c>
      <c r="AB161" s="84">
        <v>0</v>
      </c>
      <c r="AC161" s="84" t="s">
        <v>435</v>
      </c>
      <c r="AD161" s="83">
        <v>1202</v>
      </c>
      <c r="AE161" s="83">
        <v>100</v>
      </c>
      <c r="AF161" s="85">
        <v>3.7</v>
      </c>
      <c r="AG161" s="84">
        <v>4.9489999999999998</v>
      </c>
      <c r="AH161" s="84">
        <v>1.2163039258223155E-3</v>
      </c>
      <c r="AI161" s="84">
        <v>4.7638585857610085E-4</v>
      </c>
      <c r="AJ161" s="83">
        <v>0</v>
      </c>
      <c r="AK161" s="83">
        <v>0</v>
      </c>
      <c r="AL161" s="84">
        <v>0.90160108101889302</v>
      </c>
      <c r="AM161" s="84" t="s">
        <v>435</v>
      </c>
      <c r="AN161" s="84">
        <v>0</v>
      </c>
      <c r="AO161" s="84">
        <v>0</v>
      </c>
      <c r="AP161" s="84">
        <v>0</v>
      </c>
      <c r="AQ161" s="84" t="s">
        <v>435</v>
      </c>
      <c r="AR161" s="84">
        <v>1.1259977172099978</v>
      </c>
      <c r="AS161" s="85">
        <v>2.1</v>
      </c>
      <c r="AT161" s="85" t="s">
        <v>435</v>
      </c>
      <c r="AU161" s="83">
        <v>5.6999998092651403</v>
      </c>
      <c r="AV161" s="85">
        <v>0.1</v>
      </c>
      <c r="AW161" s="84">
        <v>7.0000000000000007E-2</v>
      </c>
      <c r="AX161" s="84" t="s">
        <v>435</v>
      </c>
      <c r="AY161" s="83">
        <v>12</v>
      </c>
      <c r="AZ161" s="84">
        <v>6.860341454226615E-2</v>
      </c>
      <c r="BA161" s="84">
        <v>25.4</v>
      </c>
      <c r="BB161" s="83">
        <v>0</v>
      </c>
      <c r="BC161" s="83">
        <v>0</v>
      </c>
      <c r="BD161" s="83">
        <v>0</v>
      </c>
      <c r="BE161" s="83">
        <v>0</v>
      </c>
      <c r="BF161" s="83">
        <v>1012</v>
      </c>
      <c r="BG161" s="83">
        <v>0</v>
      </c>
      <c r="BH161" s="83">
        <v>126</v>
      </c>
      <c r="BI161" s="85">
        <v>2.4</v>
      </c>
      <c r="BJ161" s="83">
        <v>1094762</v>
      </c>
      <c r="BK161" s="83">
        <v>3586000</v>
      </c>
      <c r="BL161" s="84">
        <v>11.6683417085</v>
      </c>
      <c r="BM161" s="85">
        <v>60</v>
      </c>
      <c r="BN161" s="85">
        <v>99.7</v>
      </c>
      <c r="BO161" s="84">
        <v>118.674227092886</v>
      </c>
      <c r="BP161" s="85">
        <v>1.88</v>
      </c>
      <c r="BQ161" s="84">
        <v>2.4948148730000002</v>
      </c>
      <c r="BR161" s="84">
        <v>4.6500000000000004</v>
      </c>
      <c r="BS161" s="84">
        <v>1.1258059740066528</v>
      </c>
      <c r="BT161" s="83">
        <v>60</v>
      </c>
      <c r="BU161" s="85">
        <v>100</v>
      </c>
      <c r="BV161" s="84">
        <v>99.7</v>
      </c>
      <c r="BW161" s="84">
        <v>79.749976595656193</v>
      </c>
      <c r="BX161" s="84">
        <v>118.674227092886</v>
      </c>
      <c r="BY161" s="83">
        <v>36000</v>
      </c>
      <c r="BZ161" s="85">
        <v>99.109560000000002</v>
      </c>
      <c r="CA161" s="85">
        <v>99.535020000000003</v>
      </c>
      <c r="CB161" s="84">
        <v>29.952999999999999</v>
      </c>
      <c r="CC161" s="83">
        <v>94</v>
      </c>
      <c r="CD161" s="83">
        <v>94</v>
      </c>
      <c r="CE161" s="83">
        <v>55</v>
      </c>
      <c r="CF161" s="84">
        <v>2772.22973632813</v>
      </c>
      <c r="CG161" s="84">
        <v>7</v>
      </c>
      <c r="CH161" s="85">
        <v>82</v>
      </c>
      <c r="CI161" s="83">
        <v>26234.022896250564</v>
      </c>
      <c r="CJ161" s="83">
        <v>2078654</v>
      </c>
      <c r="CK161" s="83">
        <v>2039019</v>
      </c>
      <c r="CL161" s="83">
        <v>20140</v>
      </c>
      <c r="CM161" s="83"/>
    </row>
    <row r="162" spans="1:91" x14ac:dyDescent="0.3">
      <c r="A162" s="100" t="s">
        <v>292</v>
      </c>
      <c r="B162" s="86" t="s">
        <v>291</v>
      </c>
      <c r="C162" s="83">
        <v>1069.1984974147369</v>
      </c>
      <c r="D162" s="83">
        <v>929.43561973894737</v>
      </c>
      <c r="E162" s="83" t="s">
        <v>435</v>
      </c>
      <c r="F162" s="83">
        <v>51.87</v>
      </c>
      <c r="G162" s="83">
        <v>3042.3579999999997</v>
      </c>
      <c r="H162" s="83">
        <v>150.95600000000002</v>
      </c>
      <c r="I162" s="83">
        <v>2450.8740000000003</v>
      </c>
      <c r="J162" s="83">
        <v>10</v>
      </c>
      <c r="K162" s="84">
        <v>8.5999999999999993E-2</v>
      </c>
      <c r="L162" s="84">
        <v>0.15151515151515199</v>
      </c>
      <c r="M162" s="83">
        <v>97477.266951199999</v>
      </c>
      <c r="N162" s="83" t="s">
        <v>435</v>
      </c>
      <c r="O162" s="83" t="s">
        <v>435</v>
      </c>
      <c r="P162" s="83" t="s">
        <v>435</v>
      </c>
      <c r="Q162" s="83">
        <v>0</v>
      </c>
      <c r="R162" s="83">
        <v>410947</v>
      </c>
      <c r="S162" s="83">
        <v>0</v>
      </c>
      <c r="T162" s="83">
        <v>410585</v>
      </c>
      <c r="U162" s="83">
        <v>204508</v>
      </c>
      <c r="V162" s="83">
        <v>168716.392789</v>
      </c>
      <c r="W162" s="83">
        <v>396012.74166599999</v>
      </c>
      <c r="X162" s="84">
        <v>23.324687388352984</v>
      </c>
      <c r="Y162" s="84">
        <v>4.5786559391481605</v>
      </c>
      <c r="Z162" s="84">
        <v>23.748999999999999</v>
      </c>
      <c r="AA162" s="84" t="s">
        <v>435</v>
      </c>
      <c r="AB162" s="84">
        <v>53.689839999999997</v>
      </c>
      <c r="AC162" s="84">
        <v>35.889670000000002</v>
      </c>
      <c r="AD162" s="83" t="s">
        <v>435</v>
      </c>
      <c r="AE162" s="83">
        <v>20</v>
      </c>
      <c r="AF162" s="85" t="s">
        <v>435</v>
      </c>
      <c r="AG162" s="84">
        <v>15.22</v>
      </c>
      <c r="AH162" s="84">
        <v>0.11058459669059245</v>
      </c>
      <c r="AI162" s="84">
        <v>2.2321791886400929E-2</v>
      </c>
      <c r="AJ162" s="83">
        <v>0</v>
      </c>
      <c r="AK162" s="83">
        <v>0</v>
      </c>
      <c r="AL162" s="84">
        <v>0.55734101604272246</v>
      </c>
      <c r="AM162" s="84" t="s">
        <v>435</v>
      </c>
      <c r="AN162" s="84">
        <v>10.108320000000001</v>
      </c>
      <c r="AO162" s="84">
        <v>156.34</v>
      </c>
      <c r="AP162" s="84">
        <v>166.09</v>
      </c>
      <c r="AQ162" s="84">
        <v>14.492946740070167</v>
      </c>
      <c r="AR162" s="84">
        <v>1.3851435113489918</v>
      </c>
      <c r="AS162" s="85">
        <v>20</v>
      </c>
      <c r="AT162" s="85">
        <v>15.5</v>
      </c>
      <c r="AU162" s="83">
        <v>76</v>
      </c>
      <c r="AV162" s="85" t="s">
        <v>435</v>
      </c>
      <c r="AW162" s="84" t="s">
        <v>435</v>
      </c>
      <c r="AX162" s="84">
        <v>170.98</v>
      </c>
      <c r="AY162" s="83">
        <v>530022</v>
      </c>
      <c r="AZ162" s="84" t="s">
        <v>435</v>
      </c>
      <c r="BA162" s="84">
        <v>37.1</v>
      </c>
      <c r="BB162" s="83">
        <v>0</v>
      </c>
      <c r="BC162" s="83">
        <v>1000</v>
      </c>
      <c r="BD162" s="83">
        <v>0</v>
      </c>
      <c r="BE162" s="83">
        <v>0</v>
      </c>
      <c r="BF162" s="83">
        <v>4</v>
      </c>
      <c r="BG162" s="83">
        <v>0</v>
      </c>
      <c r="BH162" s="83">
        <v>118</v>
      </c>
      <c r="BI162" s="85">
        <v>8.9</v>
      </c>
      <c r="BJ162" s="83">
        <v>427806</v>
      </c>
      <c r="BK162" s="83">
        <v>25700</v>
      </c>
      <c r="BL162" s="84">
        <v>11.0498266107</v>
      </c>
      <c r="BM162" s="85">
        <v>20</v>
      </c>
      <c r="BN162" s="85">
        <v>76.599999999999994</v>
      </c>
      <c r="BO162" s="84">
        <v>73.833779832336901</v>
      </c>
      <c r="BP162" s="85">
        <v>54</v>
      </c>
      <c r="BQ162" s="84" t="s">
        <v>435</v>
      </c>
      <c r="BR162" s="84">
        <v>2.35</v>
      </c>
      <c r="BS162" s="84">
        <v>-1.0542407035827637</v>
      </c>
      <c r="BT162" s="83">
        <v>42</v>
      </c>
      <c r="BU162" s="85">
        <v>62.895641326904297</v>
      </c>
      <c r="BV162" s="84">
        <v>76.599999999999994</v>
      </c>
      <c r="BW162" s="84">
        <v>11.9242290619686</v>
      </c>
      <c r="BX162" s="84">
        <v>73.833779832336901</v>
      </c>
      <c r="BY162" s="83">
        <v>1000</v>
      </c>
      <c r="BZ162" s="85">
        <v>33.528350000000003</v>
      </c>
      <c r="CA162" s="85">
        <v>67.775959999999998</v>
      </c>
      <c r="CB162" s="84">
        <v>1.9989999999999999</v>
      </c>
      <c r="CC162" s="83">
        <v>94</v>
      </c>
      <c r="CD162" s="83" t="s">
        <v>435</v>
      </c>
      <c r="CE162" s="83">
        <v>81</v>
      </c>
      <c r="CF162" s="84">
        <v>117.75787353515599</v>
      </c>
      <c r="CG162" s="84">
        <v>104</v>
      </c>
      <c r="CH162" s="85">
        <v>34</v>
      </c>
      <c r="CI162" s="83">
        <v>2162.6518039878079</v>
      </c>
      <c r="CJ162" s="83">
        <v>669821</v>
      </c>
      <c r="CK162" s="83">
        <v>583591</v>
      </c>
      <c r="CL162" s="83">
        <v>27990</v>
      </c>
      <c r="CM162" s="83"/>
    </row>
    <row r="163" spans="1:91" x14ac:dyDescent="0.3">
      <c r="A163" s="100" t="s">
        <v>294</v>
      </c>
      <c r="B163" s="86" t="s">
        <v>293</v>
      </c>
      <c r="C163" s="83">
        <v>890.6929000189474</v>
      </c>
      <c r="D163" s="83">
        <v>0</v>
      </c>
      <c r="E163" s="83">
        <v>117452.038</v>
      </c>
      <c r="F163" s="83">
        <v>273.74</v>
      </c>
      <c r="G163" s="83">
        <v>0</v>
      </c>
      <c r="H163" s="83">
        <v>0</v>
      </c>
      <c r="I163" s="83">
        <v>505.03700000000009</v>
      </c>
      <c r="J163" s="83">
        <v>542546</v>
      </c>
      <c r="K163" s="84">
        <v>0.314</v>
      </c>
      <c r="L163" s="84">
        <v>0.48484848484848497</v>
      </c>
      <c r="M163" s="83">
        <v>4491622.3062300002</v>
      </c>
      <c r="N163" s="83">
        <v>0</v>
      </c>
      <c r="O163" s="83">
        <v>0</v>
      </c>
      <c r="P163" s="83">
        <v>0</v>
      </c>
      <c r="Q163" s="83">
        <v>10127877</v>
      </c>
      <c r="R163" s="83">
        <v>489117</v>
      </c>
      <c r="S163" s="83">
        <v>1308840</v>
      </c>
      <c r="T163" s="83">
        <v>9269841</v>
      </c>
      <c r="U163" s="83">
        <v>1296115</v>
      </c>
      <c r="V163" s="83">
        <v>8608908.6276500002</v>
      </c>
      <c r="W163" s="83">
        <v>7998404.1770500001</v>
      </c>
      <c r="X163" s="84">
        <v>23.923476902477127</v>
      </c>
      <c r="Y163" s="84">
        <v>4.129874897118226</v>
      </c>
      <c r="Z163" s="84">
        <v>44.970999999999997</v>
      </c>
      <c r="AA163" s="84" t="s">
        <v>435</v>
      </c>
      <c r="AB163" s="84">
        <v>27.527159999999999</v>
      </c>
      <c r="AC163" s="84">
        <v>9.8312500000000007</v>
      </c>
      <c r="AD163" s="83">
        <v>2727</v>
      </c>
      <c r="AE163" s="83">
        <v>20</v>
      </c>
      <c r="AF163" s="85">
        <v>73.599999999999994</v>
      </c>
      <c r="AG163" s="84">
        <v>17.802</v>
      </c>
      <c r="AH163" s="84">
        <v>0.9761100540458183</v>
      </c>
      <c r="AI163" s="84">
        <v>0.93484134358777959</v>
      </c>
      <c r="AJ163" s="83">
        <v>5</v>
      </c>
      <c r="AK163" s="83">
        <v>0</v>
      </c>
      <c r="AL163" s="84" t="s">
        <v>435</v>
      </c>
      <c r="AM163" s="84" t="s">
        <v>435</v>
      </c>
      <c r="AN163" s="84">
        <v>24048.311860000002</v>
      </c>
      <c r="AO163" s="84">
        <v>1255.1199999999999</v>
      </c>
      <c r="AP163" s="84">
        <v>1144.3499999999999</v>
      </c>
      <c r="AQ163" s="84">
        <v>33.56373278119127</v>
      </c>
      <c r="AR163" s="84" t="s">
        <v>435</v>
      </c>
      <c r="AS163" s="85">
        <v>121.5</v>
      </c>
      <c r="AT163" s="85">
        <v>23</v>
      </c>
      <c r="AU163" s="83">
        <v>266</v>
      </c>
      <c r="AV163" s="85">
        <v>0.4</v>
      </c>
      <c r="AW163" s="84">
        <v>0.04</v>
      </c>
      <c r="AX163" s="84">
        <v>36.749000000000002</v>
      </c>
      <c r="AY163" s="83">
        <v>2532411</v>
      </c>
      <c r="AZ163" s="84" t="s">
        <v>435</v>
      </c>
      <c r="BA163" s="84" t="s">
        <v>435</v>
      </c>
      <c r="BB163" s="83">
        <v>13126</v>
      </c>
      <c r="BC163" s="83">
        <v>928000</v>
      </c>
      <c r="BD163" s="83">
        <v>2030000</v>
      </c>
      <c r="BE163" s="83">
        <v>2648000</v>
      </c>
      <c r="BF163" s="83">
        <v>33102</v>
      </c>
      <c r="BG163" s="83">
        <v>87544</v>
      </c>
      <c r="BH163" s="83">
        <v>94</v>
      </c>
      <c r="BI163" s="85">
        <v>20.6</v>
      </c>
      <c r="BJ163" s="83">
        <v>4486</v>
      </c>
      <c r="BK163" s="83" t="s">
        <v>435</v>
      </c>
      <c r="BL163" s="84">
        <v>68.331743561400003</v>
      </c>
      <c r="BM163" s="85">
        <v>20</v>
      </c>
      <c r="BN163" s="85" t="s">
        <v>435</v>
      </c>
      <c r="BO163" s="84">
        <v>50.9923024879823</v>
      </c>
      <c r="BP163" s="85">
        <v>6.6797280510287003</v>
      </c>
      <c r="BQ163" s="84" t="s">
        <v>435</v>
      </c>
      <c r="BR163" s="84" t="s">
        <v>435</v>
      </c>
      <c r="BS163" s="84">
        <v>-2.1910297870635986</v>
      </c>
      <c r="BT163" s="83">
        <v>9</v>
      </c>
      <c r="BU163" s="85">
        <v>32.9465141296387</v>
      </c>
      <c r="BV163" s="84" t="s">
        <v>435</v>
      </c>
      <c r="BW163" s="84">
        <v>2.0040486984309598</v>
      </c>
      <c r="BX163" s="84">
        <v>50.9923024879823</v>
      </c>
      <c r="BY163" s="83">
        <v>190000</v>
      </c>
      <c r="BZ163" s="85">
        <v>38.336379999999998</v>
      </c>
      <c r="CA163" s="85">
        <v>52.436190000000003</v>
      </c>
      <c r="CB163" s="84">
        <v>0.22900000000000001</v>
      </c>
      <c r="CC163" s="83">
        <v>42</v>
      </c>
      <c r="CD163" s="83" t="s">
        <v>435</v>
      </c>
      <c r="CE163" s="83" t="s">
        <v>435</v>
      </c>
      <c r="CF163" s="84" t="s">
        <v>435</v>
      </c>
      <c r="CG163" s="85">
        <v>829</v>
      </c>
      <c r="CH163" s="85">
        <v>31</v>
      </c>
      <c r="CI163" s="83">
        <v>498.66226052851056</v>
      </c>
      <c r="CJ163" s="83">
        <v>15442906</v>
      </c>
      <c r="CK163" s="83">
        <v>10794026</v>
      </c>
      <c r="CL163" s="83">
        <v>627340</v>
      </c>
      <c r="CM163" s="83"/>
    </row>
    <row r="164" spans="1:91" x14ac:dyDescent="0.3">
      <c r="A164" s="100" t="s">
        <v>296</v>
      </c>
      <c r="B164" s="86" t="s">
        <v>295</v>
      </c>
      <c r="C164" s="83">
        <v>2062.1192220147368</v>
      </c>
      <c r="D164" s="83">
        <v>0</v>
      </c>
      <c r="E164" s="83">
        <v>94026.545500000007</v>
      </c>
      <c r="F164" s="83">
        <v>15.678000000000001</v>
      </c>
      <c r="G164" s="83">
        <v>1393.2055</v>
      </c>
      <c r="H164" s="83">
        <v>0</v>
      </c>
      <c r="I164" s="83">
        <v>0</v>
      </c>
      <c r="J164" s="83">
        <v>576285</v>
      </c>
      <c r="K164" s="84">
        <v>0.2</v>
      </c>
      <c r="L164" s="84">
        <v>0.30303030303030298</v>
      </c>
      <c r="M164" s="83">
        <v>44310740.265199997</v>
      </c>
      <c r="N164" s="83">
        <v>0</v>
      </c>
      <c r="O164" s="83">
        <v>0</v>
      </c>
      <c r="P164" s="83">
        <v>17363.183800999999</v>
      </c>
      <c r="Q164" s="83">
        <v>17293125</v>
      </c>
      <c r="R164" s="83">
        <v>238322</v>
      </c>
      <c r="S164" s="83">
        <v>11070839</v>
      </c>
      <c r="T164" s="83">
        <v>6132281</v>
      </c>
      <c r="U164" s="83">
        <v>1023942</v>
      </c>
      <c r="V164" s="83">
        <v>24081220.4012</v>
      </c>
      <c r="W164" s="83">
        <v>1147350.73083</v>
      </c>
      <c r="X164" s="84">
        <v>47.630119776768417</v>
      </c>
      <c r="Y164" s="84">
        <v>2.1216655491676231</v>
      </c>
      <c r="Z164" s="84">
        <v>66.355000000000004</v>
      </c>
      <c r="AA164" s="84">
        <v>3.3847396929259301</v>
      </c>
      <c r="AB164" s="84">
        <v>1.44546</v>
      </c>
      <c r="AC164" s="84">
        <v>43.992570000000001</v>
      </c>
      <c r="AD164" s="83">
        <v>4451</v>
      </c>
      <c r="AE164" s="83">
        <v>80</v>
      </c>
      <c r="AF164" s="85">
        <v>26.3</v>
      </c>
      <c r="AG164" s="84">
        <v>9.8800000000000008</v>
      </c>
      <c r="AH164" s="84">
        <v>0.87499843588071902</v>
      </c>
      <c r="AI164" s="84">
        <v>0.74397783263503292</v>
      </c>
      <c r="AJ164" s="83">
        <v>0</v>
      </c>
      <c r="AK164" s="83">
        <v>0</v>
      </c>
      <c r="AL164" s="84">
        <v>0.70493748274928547</v>
      </c>
      <c r="AM164" s="84">
        <v>2.4890639999999999E-2</v>
      </c>
      <c r="AN164" s="84">
        <v>2.95546</v>
      </c>
      <c r="AO164" s="84">
        <v>777.71</v>
      </c>
      <c r="AP164" s="84">
        <v>771.85</v>
      </c>
      <c r="AQ164" s="84">
        <v>0.25650166354066622</v>
      </c>
      <c r="AR164" s="84">
        <v>0.25225937594305026</v>
      </c>
      <c r="AS164" s="85">
        <v>33.799999999999997</v>
      </c>
      <c r="AT164" s="85">
        <v>5.9</v>
      </c>
      <c r="AU164" s="83">
        <v>567</v>
      </c>
      <c r="AV164" s="85">
        <v>18.899999999999999</v>
      </c>
      <c r="AW164" s="84">
        <v>9.59</v>
      </c>
      <c r="AX164" s="84">
        <v>3.97</v>
      </c>
      <c r="AY164" s="83">
        <v>19334622</v>
      </c>
      <c r="AZ164" s="84">
        <v>0.421547312943652</v>
      </c>
      <c r="BA164" s="84">
        <v>63</v>
      </c>
      <c r="BB164" s="83">
        <v>13136</v>
      </c>
      <c r="BC164" s="83">
        <v>0</v>
      </c>
      <c r="BD164" s="83">
        <v>754520</v>
      </c>
      <c r="BE164" s="83">
        <v>0</v>
      </c>
      <c r="BF164" s="83">
        <v>306900</v>
      </c>
      <c r="BG164" s="83">
        <v>0</v>
      </c>
      <c r="BH164" s="83">
        <v>125</v>
      </c>
      <c r="BI164" s="85">
        <v>6.2</v>
      </c>
      <c r="BJ164" s="83">
        <v>23921748.070052501</v>
      </c>
      <c r="BK164" s="83">
        <v>10285000</v>
      </c>
      <c r="BL164" s="84">
        <v>5.8521710625200001</v>
      </c>
      <c r="BM164" s="85">
        <v>60</v>
      </c>
      <c r="BN164" s="85">
        <v>87.046670000000006</v>
      </c>
      <c r="BO164" s="84">
        <v>159.93066438115699</v>
      </c>
      <c r="BP164" s="85">
        <v>84.602245701652507</v>
      </c>
      <c r="BQ164" s="84">
        <v>2.0132701399999999</v>
      </c>
      <c r="BR164" s="84">
        <v>3.45</v>
      </c>
      <c r="BS164" s="84">
        <v>0.34037861227989197</v>
      </c>
      <c r="BT164" s="83">
        <v>44</v>
      </c>
      <c r="BU164" s="85">
        <v>84.400001525878906</v>
      </c>
      <c r="BV164" s="84">
        <v>87.046670000000006</v>
      </c>
      <c r="BW164" s="84">
        <v>56.167394467338298</v>
      </c>
      <c r="BX164" s="84">
        <v>159.93066438115699</v>
      </c>
      <c r="BY164" s="83">
        <v>300000</v>
      </c>
      <c r="BZ164" s="85">
        <v>75.747100000000003</v>
      </c>
      <c r="CA164" s="85">
        <v>92.678700000000006</v>
      </c>
      <c r="CB164" s="84">
        <v>9.1010000000000009</v>
      </c>
      <c r="CC164" s="83">
        <v>66</v>
      </c>
      <c r="CD164" s="83">
        <v>60</v>
      </c>
      <c r="CE164" s="83">
        <v>60</v>
      </c>
      <c r="CF164" s="84">
        <v>1071.34704589844</v>
      </c>
      <c r="CG164" s="84">
        <v>119</v>
      </c>
      <c r="CH164" s="85">
        <v>66</v>
      </c>
      <c r="CI164" s="83">
        <v>6339.5743543386225</v>
      </c>
      <c r="CJ164" s="83">
        <v>58558267</v>
      </c>
      <c r="CK164" s="83">
        <v>54512273</v>
      </c>
      <c r="CL164" s="83">
        <v>1213090</v>
      </c>
      <c r="CM164" s="83"/>
    </row>
    <row r="165" spans="1:91" x14ac:dyDescent="0.3">
      <c r="A165" s="100" t="s">
        <v>299</v>
      </c>
      <c r="B165" s="86" t="s">
        <v>298</v>
      </c>
      <c r="C165" s="83">
        <v>5362.4674531578949</v>
      </c>
      <c r="D165" s="83">
        <v>0</v>
      </c>
      <c r="E165" s="83">
        <v>118139.95850000001</v>
      </c>
      <c r="F165" s="83">
        <v>0</v>
      </c>
      <c r="G165" s="83">
        <v>0</v>
      </c>
      <c r="H165" s="83">
        <v>0</v>
      </c>
      <c r="I165" s="83">
        <v>0</v>
      </c>
      <c r="J165" s="83">
        <v>225714</v>
      </c>
      <c r="K165" s="84">
        <v>5.7000000000000002E-2</v>
      </c>
      <c r="L165" s="84">
        <v>6.0606060606060601E-2</v>
      </c>
      <c r="M165" s="83">
        <v>5063351.3255799999</v>
      </c>
      <c r="N165" s="83">
        <v>234117.569479</v>
      </c>
      <c r="O165" s="83">
        <v>0</v>
      </c>
      <c r="P165" s="83">
        <v>513863.75959899998</v>
      </c>
      <c r="Q165" s="83">
        <v>4839085</v>
      </c>
      <c r="R165" s="83">
        <v>7412352</v>
      </c>
      <c r="S165" s="83">
        <v>20873</v>
      </c>
      <c r="T165" s="83">
        <v>12230564</v>
      </c>
      <c r="U165" s="83">
        <v>2285674</v>
      </c>
      <c r="V165" s="83">
        <v>12238915.2914</v>
      </c>
      <c r="W165" s="83">
        <v>8125044.8746600002</v>
      </c>
      <c r="X165" s="160">
        <f>CJ165/CL165</f>
        <v>17.168424826447357</v>
      </c>
      <c r="Y165" s="84">
        <v>1.9763657853535972</v>
      </c>
      <c r="Z165" s="84">
        <v>19.614999999999998</v>
      </c>
      <c r="AA165" s="84">
        <v>5.9479727880002997</v>
      </c>
      <c r="AB165" s="84">
        <v>62.815869999999997</v>
      </c>
      <c r="AC165" s="84" t="s">
        <v>435</v>
      </c>
      <c r="AD165" s="83">
        <v>2872</v>
      </c>
      <c r="AE165" s="83">
        <v>20</v>
      </c>
      <c r="AF165" s="85">
        <v>97.3</v>
      </c>
      <c r="AG165" s="84">
        <v>15.348000000000001</v>
      </c>
      <c r="AH165" s="84">
        <v>0.99307084549834179</v>
      </c>
      <c r="AI165" s="84">
        <v>0.96286229116717414</v>
      </c>
      <c r="AJ165" s="83">
        <v>4</v>
      </c>
      <c r="AK165" s="83">
        <v>4</v>
      </c>
      <c r="AL165" s="84">
        <v>0.4127704717348894</v>
      </c>
      <c r="AM165" s="84">
        <v>0.58015746000000001</v>
      </c>
      <c r="AN165" s="84">
        <v>29112.272509999999</v>
      </c>
      <c r="AO165" s="84">
        <v>1694.48</v>
      </c>
      <c r="AP165" s="84">
        <v>1373.52</v>
      </c>
      <c r="AQ165" s="84">
        <v>15.2786223457625</v>
      </c>
      <c r="AR165" s="84">
        <v>9.4910727693096142</v>
      </c>
      <c r="AS165" s="85">
        <v>98.6</v>
      </c>
      <c r="AT165" s="85">
        <v>27.6</v>
      </c>
      <c r="AU165" s="83">
        <v>146</v>
      </c>
      <c r="AV165" s="85">
        <v>2.7</v>
      </c>
      <c r="AW165" s="84">
        <v>2.0099999999999998</v>
      </c>
      <c r="AX165" s="84">
        <v>141.678</v>
      </c>
      <c r="AY165" s="83">
        <v>9500223</v>
      </c>
      <c r="AZ165" s="84" t="s">
        <v>435</v>
      </c>
      <c r="BA165" s="84">
        <v>46.3</v>
      </c>
      <c r="BB165" s="83">
        <v>0</v>
      </c>
      <c r="BC165" s="83">
        <v>0</v>
      </c>
      <c r="BD165" s="83">
        <v>234812</v>
      </c>
      <c r="BE165" s="83">
        <v>1665815</v>
      </c>
      <c r="BF165" s="83">
        <v>294562</v>
      </c>
      <c r="BG165" s="83">
        <v>136155</v>
      </c>
      <c r="BH165" s="83">
        <v>94</v>
      </c>
      <c r="BI165" s="85">
        <v>30.9</v>
      </c>
      <c r="BJ165" s="83" t="s">
        <v>435</v>
      </c>
      <c r="BK165" s="83" t="s">
        <v>435</v>
      </c>
      <c r="BL165" s="84">
        <v>2.8086459172099998</v>
      </c>
      <c r="BM165" s="85">
        <v>20</v>
      </c>
      <c r="BN165" s="85">
        <v>34.522759999999998</v>
      </c>
      <c r="BO165" s="84">
        <v>33.462968549262399</v>
      </c>
      <c r="BP165" s="85">
        <v>32.051002743617701</v>
      </c>
      <c r="BQ165" s="84" t="s">
        <v>435</v>
      </c>
      <c r="BR165" s="84" t="s">
        <v>435</v>
      </c>
      <c r="BS165" s="84">
        <v>-2.4494092464447021</v>
      </c>
      <c r="BT165" s="83">
        <v>12</v>
      </c>
      <c r="BU165" s="85">
        <v>25.3820705413818</v>
      </c>
      <c r="BV165" s="84">
        <v>34.522759999999998</v>
      </c>
      <c r="BW165" s="84">
        <v>7.9774289071602702</v>
      </c>
      <c r="BX165" s="84">
        <v>33.462968549262399</v>
      </c>
      <c r="BY165" s="83">
        <v>39000</v>
      </c>
      <c r="BZ165" s="85">
        <v>11.321680000000001</v>
      </c>
      <c r="CA165" s="85">
        <v>40.676009999999998</v>
      </c>
      <c r="CB165" s="84" t="s">
        <v>435</v>
      </c>
      <c r="CC165" s="83">
        <v>26</v>
      </c>
      <c r="CD165" s="83" t="s">
        <v>435</v>
      </c>
      <c r="CE165" s="83" t="s">
        <v>435</v>
      </c>
      <c r="CF165" s="84">
        <v>71.165435791015597</v>
      </c>
      <c r="CG165" s="84">
        <v>1150</v>
      </c>
      <c r="CH165" s="85">
        <v>39</v>
      </c>
      <c r="CI165" s="83">
        <v>283.4878017288263</v>
      </c>
      <c r="CJ165" s="83">
        <v>11062114</v>
      </c>
      <c r="CK165" s="83">
        <v>12271544</v>
      </c>
      <c r="CL165" s="83">
        <v>644329</v>
      </c>
      <c r="CM165" s="83"/>
    </row>
    <row r="166" spans="1:91" x14ac:dyDescent="0.3">
      <c r="A166" s="100" t="s">
        <v>301</v>
      </c>
      <c r="B166" s="86" t="s">
        <v>300</v>
      </c>
      <c r="C166" s="83">
        <v>16889.926963178947</v>
      </c>
      <c r="D166" s="83">
        <v>0</v>
      </c>
      <c r="E166" s="83">
        <v>118408.2055</v>
      </c>
      <c r="F166" s="83">
        <v>191.006</v>
      </c>
      <c r="G166" s="83">
        <v>0</v>
      </c>
      <c r="H166" s="83">
        <v>0</v>
      </c>
      <c r="I166" s="83">
        <v>0</v>
      </c>
      <c r="J166" s="83">
        <v>171428</v>
      </c>
      <c r="K166" s="84">
        <v>5.7000000000000002E-2</v>
      </c>
      <c r="L166" s="84">
        <v>0.12121212121212099</v>
      </c>
      <c r="M166" s="83">
        <v>0</v>
      </c>
      <c r="N166" s="83" t="s">
        <v>435</v>
      </c>
      <c r="O166" s="83" t="s">
        <v>435</v>
      </c>
      <c r="P166" s="83" t="s">
        <v>435</v>
      </c>
      <c r="Q166" s="83">
        <v>0</v>
      </c>
      <c r="R166" s="83">
        <v>0</v>
      </c>
      <c r="S166" s="83">
        <v>0</v>
      </c>
      <c r="T166" s="83">
        <v>0</v>
      </c>
      <c r="U166" s="83">
        <v>58747</v>
      </c>
      <c r="V166" s="83">
        <v>7580690.6853799997</v>
      </c>
      <c r="W166" s="83">
        <v>1227933.89928</v>
      </c>
      <c r="X166" s="84">
        <v>93.529058261587181</v>
      </c>
      <c r="Y166" s="84">
        <v>0.58021688320561415</v>
      </c>
      <c r="Z166" s="84">
        <v>80.320999999999998</v>
      </c>
      <c r="AA166" s="84">
        <v>2.6945177557428601</v>
      </c>
      <c r="AB166" s="84">
        <v>0</v>
      </c>
      <c r="AC166" s="84" t="s">
        <v>435</v>
      </c>
      <c r="AD166" s="83">
        <v>53636</v>
      </c>
      <c r="AE166" s="83">
        <v>80</v>
      </c>
      <c r="AF166" s="85">
        <v>7.8</v>
      </c>
      <c r="AG166" s="84">
        <v>4.3140000000000001</v>
      </c>
      <c r="AH166" s="84">
        <v>5.6233079696620072E-2</v>
      </c>
      <c r="AI166" s="84">
        <v>3.0495533167270803E-2</v>
      </c>
      <c r="AJ166" s="83">
        <v>0</v>
      </c>
      <c r="AK166" s="83">
        <v>0</v>
      </c>
      <c r="AL166" s="84">
        <v>0.89278846082546393</v>
      </c>
      <c r="AM166" s="84" t="s">
        <v>435</v>
      </c>
      <c r="AN166" s="84">
        <v>-0.46838000000000002</v>
      </c>
      <c r="AO166" s="84">
        <v>0</v>
      </c>
      <c r="AP166" s="84">
        <v>0</v>
      </c>
      <c r="AQ166" s="84" t="s">
        <v>435</v>
      </c>
      <c r="AR166" s="84">
        <v>0.23644196621445515</v>
      </c>
      <c r="AS166" s="85">
        <v>3</v>
      </c>
      <c r="AT166" s="85" t="s">
        <v>435</v>
      </c>
      <c r="AU166" s="83">
        <v>10</v>
      </c>
      <c r="AV166" s="85">
        <v>0.4</v>
      </c>
      <c r="AW166" s="84">
        <v>0.18</v>
      </c>
      <c r="AX166" s="84" t="s">
        <v>435</v>
      </c>
      <c r="AY166" s="83">
        <v>316</v>
      </c>
      <c r="AZ166" s="84">
        <v>7.4110250826202595E-2</v>
      </c>
      <c r="BA166" s="84">
        <v>36.200000000000003</v>
      </c>
      <c r="BB166" s="83">
        <v>1500</v>
      </c>
      <c r="BC166" s="83">
        <v>0</v>
      </c>
      <c r="BD166" s="83">
        <v>3820</v>
      </c>
      <c r="BE166" s="83">
        <v>0</v>
      </c>
      <c r="BF166" s="83">
        <v>99142</v>
      </c>
      <c r="BG166" s="83">
        <v>0</v>
      </c>
      <c r="BH166" s="83">
        <v>130</v>
      </c>
      <c r="BI166" s="85">
        <v>2.4</v>
      </c>
      <c r="BJ166" s="83">
        <v>80672105</v>
      </c>
      <c r="BK166" s="83">
        <v>81786000</v>
      </c>
      <c r="BL166" s="84">
        <v>20.641740775799999</v>
      </c>
      <c r="BM166" s="85">
        <v>80</v>
      </c>
      <c r="BN166" s="85">
        <v>98.436499999999995</v>
      </c>
      <c r="BO166" s="84">
        <v>115.994214789765</v>
      </c>
      <c r="BP166" s="85">
        <v>28</v>
      </c>
      <c r="BQ166" s="84">
        <v>2.2403948310000001</v>
      </c>
      <c r="BR166" s="84">
        <v>4.1333333333333337</v>
      </c>
      <c r="BS166" s="84">
        <v>1.0021357536315918</v>
      </c>
      <c r="BT166" s="83">
        <v>62</v>
      </c>
      <c r="BU166" s="85">
        <v>100</v>
      </c>
      <c r="BV166" s="84">
        <v>98.436499999999995</v>
      </c>
      <c r="BW166" s="84">
        <v>86.107235525659107</v>
      </c>
      <c r="BX166" s="84">
        <v>115.994214789765</v>
      </c>
      <c r="BY166" s="83">
        <v>720000</v>
      </c>
      <c r="BZ166" s="85">
        <v>99.904229999999998</v>
      </c>
      <c r="CA166" s="85">
        <v>99.926280000000006</v>
      </c>
      <c r="CB166" s="84">
        <v>40.690999999999995</v>
      </c>
      <c r="CC166" s="83">
        <v>98</v>
      </c>
      <c r="CD166" s="83">
        <v>93</v>
      </c>
      <c r="CE166" s="83" t="s">
        <v>435</v>
      </c>
      <c r="CF166" s="84">
        <v>3259.802734375</v>
      </c>
      <c r="CG166" s="84">
        <v>4</v>
      </c>
      <c r="CH166" s="85">
        <v>84</v>
      </c>
      <c r="CI166" s="83">
        <v>30523.85923904735</v>
      </c>
      <c r="CJ166" s="83">
        <v>46736782</v>
      </c>
      <c r="CK166" s="83">
        <v>46113870</v>
      </c>
      <c r="CL166" s="83">
        <v>498800</v>
      </c>
      <c r="CM166" s="83"/>
    </row>
    <row r="167" spans="1:91" x14ac:dyDescent="0.3">
      <c r="A167" s="100" t="s">
        <v>303</v>
      </c>
      <c r="B167" s="86" t="s">
        <v>302</v>
      </c>
      <c r="C167" s="83">
        <v>0</v>
      </c>
      <c r="D167" s="83">
        <v>0</v>
      </c>
      <c r="E167" s="83">
        <v>117807.747</v>
      </c>
      <c r="F167" s="83">
        <v>644.41999999999996</v>
      </c>
      <c r="G167" s="83">
        <v>38089.501499999998</v>
      </c>
      <c r="H167" s="83">
        <v>0</v>
      </c>
      <c r="I167" s="83">
        <v>27459.300999999999</v>
      </c>
      <c r="J167" s="83">
        <v>243028</v>
      </c>
      <c r="K167" s="84">
        <v>0.17100000000000001</v>
      </c>
      <c r="L167" s="84">
        <v>0</v>
      </c>
      <c r="M167" s="83">
        <v>5391903.2847100003</v>
      </c>
      <c r="N167" s="83" t="s">
        <v>435</v>
      </c>
      <c r="O167" s="83" t="s">
        <v>435</v>
      </c>
      <c r="P167" s="83" t="s">
        <v>435</v>
      </c>
      <c r="Q167" s="83">
        <v>8462255</v>
      </c>
      <c r="R167" s="83">
        <v>3502811</v>
      </c>
      <c r="S167" s="83">
        <v>10215279</v>
      </c>
      <c r="T167" s="83">
        <v>0</v>
      </c>
      <c r="U167" s="83">
        <v>14961863</v>
      </c>
      <c r="V167" s="83">
        <v>18579745.6723</v>
      </c>
      <c r="W167" s="83">
        <v>19429962.743999999</v>
      </c>
      <c r="X167" s="84">
        <v>345.55892202200607</v>
      </c>
      <c r="Y167" s="84">
        <v>1.5475740945304033</v>
      </c>
      <c r="Z167" s="84">
        <v>18.475999999999999</v>
      </c>
      <c r="AA167" s="84" t="s">
        <v>435</v>
      </c>
      <c r="AB167" s="84">
        <v>0.55947000000000002</v>
      </c>
      <c r="AC167" s="84" t="s">
        <v>435</v>
      </c>
      <c r="AD167" s="83">
        <v>3700</v>
      </c>
      <c r="AE167" s="83">
        <v>20</v>
      </c>
      <c r="AF167" s="85" t="s">
        <v>435</v>
      </c>
      <c r="AG167" s="84">
        <v>7.867</v>
      </c>
      <c r="AH167" s="84">
        <v>0.25914202478175019</v>
      </c>
      <c r="AI167" s="84">
        <v>0.11685347064713808</v>
      </c>
      <c r="AJ167" s="83">
        <v>0</v>
      </c>
      <c r="AK167" s="83">
        <v>0</v>
      </c>
      <c r="AL167" s="84">
        <v>0.78011478203415774</v>
      </c>
      <c r="AM167" s="84" t="s">
        <v>435</v>
      </c>
      <c r="AN167" s="84">
        <v>104.51322999999999</v>
      </c>
      <c r="AO167" s="84">
        <v>107.65</v>
      </c>
      <c r="AP167" s="84">
        <v>125.68</v>
      </c>
      <c r="AQ167" s="84">
        <v>-0.29826755545909611</v>
      </c>
      <c r="AR167" s="84">
        <v>7.9223604974936208</v>
      </c>
      <c r="AS167" s="85">
        <v>7.4</v>
      </c>
      <c r="AT167" s="85">
        <v>20.5</v>
      </c>
      <c r="AU167" s="83">
        <v>64</v>
      </c>
      <c r="AV167" s="85">
        <v>0.1</v>
      </c>
      <c r="AW167" s="84">
        <v>0.02</v>
      </c>
      <c r="AX167" s="84">
        <v>0</v>
      </c>
      <c r="AY167" s="83">
        <v>187588</v>
      </c>
      <c r="AZ167" s="84">
        <v>0.37970115972501295</v>
      </c>
      <c r="BA167" s="84">
        <v>39.799999999999997</v>
      </c>
      <c r="BB167" s="83">
        <v>1208921</v>
      </c>
      <c r="BC167" s="83">
        <v>303712</v>
      </c>
      <c r="BD167" s="83">
        <v>383190</v>
      </c>
      <c r="BE167" s="83">
        <v>37000</v>
      </c>
      <c r="BF167" s="83">
        <v>1542</v>
      </c>
      <c r="BG167" s="83">
        <v>1421</v>
      </c>
      <c r="BH167" s="83">
        <v>115</v>
      </c>
      <c r="BI167" s="85">
        <v>9</v>
      </c>
      <c r="BJ167" s="83">
        <v>5882376</v>
      </c>
      <c r="BK167" s="83">
        <v>2116400</v>
      </c>
      <c r="BL167" s="84">
        <v>8.5658198614300005</v>
      </c>
      <c r="BM167" s="85">
        <v>60</v>
      </c>
      <c r="BN167" s="85">
        <v>91.895750000000007</v>
      </c>
      <c r="BO167" s="84">
        <v>142.65072345477699</v>
      </c>
      <c r="BP167" s="85">
        <v>45.4</v>
      </c>
      <c r="BQ167" s="84">
        <v>2.3796010019999998</v>
      </c>
      <c r="BR167" s="84">
        <v>3.55</v>
      </c>
      <c r="BS167" s="84">
        <v>-0.23537933826446533</v>
      </c>
      <c r="BT167" s="83">
        <v>38</v>
      </c>
      <c r="BU167" s="85">
        <v>97.544975280761705</v>
      </c>
      <c r="BV167" s="84">
        <v>91.895750000000007</v>
      </c>
      <c r="BW167" s="84">
        <v>34.113347899961902</v>
      </c>
      <c r="BX167" s="84">
        <v>142.65072345477699</v>
      </c>
      <c r="BY167" s="83">
        <v>26000</v>
      </c>
      <c r="BZ167" s="85">
        <v>95.781729999999996</v>
      </c>
      <c r="CA167" s="85">
        <v>89.416290000000004</v>
      </c>
      <c r="CB167" s="84">
        <v>9.58</v>
      </c>
      <c r="CC167" s="83">
        <v>99</v>
      </c>
      <c r="CD167" s="83">
        <v>99</v>
      </c>
      <c r="CE167" s="83" t="s">
        <v>435</v>
      </c>
      <c r="CF167" s="84">
        <v>491.49337768554699</v>
      </c>
      <c r="CG167" s="84">
        <v>36</v>
      </c>
      <c r="CH167" s="85">
        <v>46</v>
      </c>
      <c r="CI167" s="83">
        <v>4102.4813501446724</v>
      </c>
      <c r="CJ167" s="83">
        <v>21323734</v>
      </c>
      <c r="CK167" s="83">
        <v>20715006</v>
      </c>
      <c r="CL167" s="83">
        <v>62710</v>
      </c>
      <c r="CM167" s="83"/>
    </row>
    <row r="168" spans="1:91" x14ac:dyDescent="0.3">
      <c r="A168" s="100" t="s">
        <v>305</v>
      </c>
      <c r="B168" s="86" t="s">
        <v>304</v>
      </c>
      <c r="C168" s="83">
        <v>0</v>
      </c>
      <c r="D168" s="83">
        <v>0</v>
      </c>
      <c r="E168" s="83">
        <v>384799.3980000001</v>
      </c>
      <c r="F168" s="83">
        <v>0</v>
      </c>
      <c r="G168" s="83">
        <v>0</v>
      </c>
      <c r="H168" s="83">
        <v>0</v>
      </c>
      <c r="I168" s="83">
        <v>0</v>
      </c>
      <c r="J168" s="83">
        <v>537428</v>
      </c>
      <c r="K168" s="84">
        <v>0.2</v>
      </c>
      <c r="L168" s="84">
        <v>0.18181818181818199</v>
      </c>
      <c r="M168" s="83">
        <v>25732164.607099999</v>
      </c>
      <c r="N168" s="83">
        <v>0</v>
      </c>
      <c r="O168" s="83">
        <v>0</v>
      </c>
      <c r="P168" s="83">
        <v>0</v>
      </c>
      <c r="Q168" s="83">
        <v>39921336</v>
      </c>
      <c r="R168" s="83">
        <v>230472</v>
      </c>
      <c r="S168" s="83">
        <v>6056642</v>
      </c>
      <c r="T168" s="83">
        <v>34095166</v>
      </c>
      <c r="U168" s="83">
        <v>11267410</v>
      </c>
      <c r="V168" s="83">
        <v>38253170.979800001</v>
      </c>
      <c r="W168" s="83">
        <v>13019550.972899999</v>
      </c>
      <c r="X168" s="160">
        <f>CJ168/CL168</f>
        <v>18.01903914141414</v>
      </c>
      <c r="Y168" s="84">
        <v>3.1805390888354435</v>
      </c>
      <c r="Z168" s="84">
        <v>34.642000000000003</v>
      </c>
      <c r="AA168" s="84">
        <v>5.5903759281281404</v>
      </c>
      <c r="AB168" s="84">
        <v>24.312619999999999</v>
      </c>
      <c r="AC168" s="84">
        <v>23.437360000000002</v>
      </c>
      <c r="AD168" s="83">
        <v>12008</v>
      </c>
      <c r="AE168" s="83">
        <v>80</v>
      </c>
      <c r="AF168" s="85">
        <v>93.6</v>
      </c>
      <c r="AG168" s="84">
        <v>14.589</v>
      </c>
      <c r="AH168" s="84">
        <v>0.97639356469264638</v>
      </c>
      <c r="AI168" s="84">
        <v>0.92543145901634583</v>
      </c>
      <c r="AJ168" s="83">
        <v>4</v>
      </c>
      <c r="AK168" s="83">
        <v>4</v>
      </c>
      <c r="AL168" s="84">
        <v>0.50749880927115976</v>
      </c>
      <c r="AM168" s="84">
        <v>0.27943960000000001</v>
      </c>
      <c r="AN168" s="84">
        <v>15947.06537</v>
      </c>
      <c r="AO168" s="84">
        <v>370.5</v>
      </c>
      <c r="AP168" s="84">
        <v>560.6</v>
      </c>
      <c r="AQ168" s="84">
        <v>2.5388252091515486</v>
      </c>
      <c r="AR168" s="84">
        <v>1.0408772615421711</v>
      </c>
      <c r="AS168" s="85">
        <v>60.5</v>
      </c>
      <c r="AT168" s="85">
        <v>33</v>
      </c>
      <c r="AU168" s="83">
        <v>77</v>
      </c>
      <c r="AV168" s="85">
        <v>0.2</v>
      </c>
      <c r="AW168" s="84">
        <v>0.22</v>
      </c>
      <c r="AX168" s="84">
        <v>37.448</v>
      </c>
      <c r="AY168" s="83">
        <v>11031353</v>
      </c>
      <c r="AZ168" s="84">
        <v>0.56036181188802303</v>
      </c>
      <c r="BA168" s="84">
        <v>35.4</v>
      </c>
      <c r="BB168" s="83">
        <v>86409</v>
      </c>
      <c r="BC168" s="83">
        <v>127476</v>
      </c>
      <c r="BD168" s="83">
        <v>353008</v>
      </c>
      <c r="BE168" s="83">
        <v>2072000</v>
      </c>
      <c r="BF168" s="83">
        <v>1081166</v>
      </c>
      <c r="BG168" s="83">
        <v>1805</v>
      </c>
      <c r="BH168" s="83">
        <v>111</v>
      </c>
      <c r="BI168" s="85">
        <v>20.100000000000001</v>
      </c>
      <c r="BJ168" s="83">
        <v>269958.48</v>
      </c>
      <c r="BK168" s="83">
        <v>813000</v>
      </c>
      <c r="BL168" s="84">
        <v>0.798542920494</v>
      </c>
      <c r="BM168" s="85">
        <v>20</v>
      </c>
      <c r="BN168" s="85">
        <v>60.697180000000003</v>
      </c>
      <c r="BO168" s="84">
        <v>72.007914159511799</v>
      </c>
      <c r="BP168" s="85">
        <v>28.573522782768499</v>
      </c>
      <c r="BQ168" s="84" t="s">
        <v>435</v>
      </c>
      <c r="BR168" s="84">
        <v>3.0533333333333332</v>
      </c>
      <c r="BS168" s="84">
        <v>-1.619856595993042</v>
      </c>
      <c r="BT168" s="83">
        <v>16</v>
      </c>
      <c r="BU168" s="85">
        <v>56.451549530029297</v>
      </c>
      <c r="BV168" s="84">
        <v>60.697180000000003</v>
      </c>
      <c r="BW168" s="84">
        <v>30.8702957284927</v>
      </c>
      <c r="BX168" s="84">
        <v>72.007914159511799</v>
      </c>
      <c r="BY168" s="83">
        <v>50000</v>
      </c>
      <c r="BZ168" s="85">
        <v>36.575029999999998</v>
      </c>
      <c r="CA168" s="85">
        <v>60.267090000000003</v>
      </c>
      <c r="CB168" s="84">
        <v>4.0999999999999996</v>
      </c>
      <c r="CC168" s="83">
        <v>95</v>
      </c>
      <c r="CD168" s="83">
        <v>72</v>
      </c>
      <c r="CE168" s="83">
        <v>95</v>
      </c>
      <c r="CF168" s="84">
        <v>297.85589599609398</v>
      </c>
      <c r="CG168" s="84">
        <v>295</v>
      </c>
      <c r="CH168" s="85">
        <v>65</v>
      </c>
      <c r="CI168" s="83">
        <v>977.27363572441698</v>
      </c>
      <c r="CJ168" s="83">
        <v>42813237</v>
      </c>
      <c r="CK168" s="83">
        <v>40278556</v>
      </c>
      <c r="CL168" s="83">
        <v>2376000</v>
      </c>
      <c r="CM168" s="83"/>
    </row>
    <row r="169" spans="1:91" x14ac:dyDescent="0.3">
      <c r="A169" s="100" t="s">
        <v>307</v>
      </c>
      <c r="B169" s="86" t="s">
        <v>306</v>
      </c>
      <c r="C169" s="83">
        <v>0</v>
      </c>
      <c r="D169" s="83">
        <v>0</v>
      </c>
      <c r="E169" s="83">
        <v>14977.762499999997</v>
      </c>
      <c r="F169" s="83">
        <v>0.14199999999999999</v>
      </c>
      <c r="G169" s="83">
        <v>0</v>
      </c>
      <c r="H169" s="83">
        <v>0</v>
      </c>
      <c r="I169" s="83">
        <v>0</v>
      </c>
      <c r="J169" s="83">
        <v>0</v>
      </c>
      <c r="K169" s="84">
        <v>0</v>
      </c>
      <c r="L169" s="84">
        <v>9.0909090909090898E-2</v>
      </c>
      <c r="M169" s="83" t="s">
        <v>435</v>
      </c>
      <c r="N169" s="83" t="s">
        <v>435</v>
      </c>
      <c r="O169" s="83" t="s">
        <v>435</v>
      </c>
      <c r="P169" s="83" t="s">
        <v>435</v>
      </c>
      <c r="Q169" s="83">
        <v>0</v>
      </c>
      <c r="R169" s="83">
        <v>45343</v>
      </c>
      <c r="S169" s="83">
        <v>0</v>
      </c>
      <c r="T169" s="83">
        <v>45343</v>
      </c>
      <c r="U169" s="83">
        <v>539669</v>
      </c>
      <c r="V169" s="83">
        <v>531429.42305400001</v>
      </c>
      <c r="W169" s="83">
        <v>541351.94094200002</v>
      </c>
      <c r="X169" s="84">
        <v>3.69225</v>
      </c>
      <c r="Y169" s="84">
        <v>0.98751431410701185</v>
      </c>
      <c r="Z169" s="84">
        <v>66.06</v>
      </c>
      <c r="AA169" s="84" t="s">
        <v>435</v>
      </c>
      <c r="AB169" s="84">
        <v>2.8108</v>
      </c>
      <c r="AC169" s="84">
        <v>67.778970000000001</v>
      </c>
      <c r="AD169" s="83">
        <v>68</v>
      </c>
      <c r="AE169" s="83">
        <v>80</v>
      </c>
      <c r="AF169" s="85">
        <v>5.9</v>
      </c>
      <c r="AG169" s="84">
        <v>9.0220000000000002</v>
      </c>
      <c r="AH169" s="84">
        <v>1.6028084253821739E-2</v>
      </c>
      <c r="AI169" s="84">
        <v>4.4774617319090475E-3</v>
      </c>
      <c r="AJ169" s="83">
        <v>0</v>
      </c>
      <c r="AK169" s="83">
        <v>0</v>
      </c>
      <c r="AL169" s="84">
        <v>0.7236928745393989</v>
      </c>
      <c r="AM169" s="84">
        <v>4.0718879999999999E-2</v>
      </c>
      <c r="AN169" s="84">
        <v>0</v>
      </c>
      <c r="AO169" s="84">
        <v>4.18</v>
      </c>
      <c r="AP169" s="84">
        <v>4.1100000000000003</v>
      </c>
      <c r="AQ169" s="84">
        <v>0.4077757976006624</v>
      </c>
      <c r="AR169" s="84">
        <v>1.4455296295628238E-2</v>
      </c>
      <c r="AS169" s="85">
        <v>18.899999999999999</v>
      </c>
      <c r="AT169" s="85">
        <v>5.8</v>
      </c>
      <c r="AU169" s="83">
        <v>29</v>
      </c>
      <c r="AV169" s="85">
        <v>1.4</v>
      </c>
      <c r="AW169" s="84">
        <v>1</v>
      </c>
      <c r="AX169" s="84">
        <v>0.48099999999999998</v>
      </c>
      <c r="AY169" s="83">
        <v>54467</v>
      </c>
      <c r="AZ169" s="84">
        <v>0.46510644942163415</v>
      </c>
      <c r="BA169" s="84" t="s">
        <v>435</v>
      </c>
      <c r="BB169" s="83">
        <v>0</v>
      </c>
      <c r="BC169" s="83">
        <v>0</v>
      </c>
      <c r="BD169" s="83">
        <v>0</v>
      </c>
      <c r="BE169" s="83">
        <v>0</v>
      </c>
      <c r="BF169" s="83">
        <v>255</v>
      </c>
      <c r="BG169" s="83">
        <v>0</v>
      </c>
      <c r="BH169" s="83">
        <v>115</v>
      </c>
      <c r="BI169" s="85">
        <v>8.5</v>
      </c>
      <c r="BJ169" s="83">
        <v>272347</v>
      </c>
      <c r="BK169" s="83">
        <v>278000</v>
      </c>
      <c r="BL169" s="84">
        <v>12.156920661499999</v>
      </c>
      <c r="BM169" s="85">
        <v>100</v>
      </c>
      <c r="BN169" s="85">
        <v>94.383269999999996</v>
      </c>
      <c r="BO169" s="84">
        <v>130.604697998229</v>
      </c>
      <c r="BP169" s="85">
        <v>96.409645279511295</v>
      </c>
      <c r="BQ169" s="84">
        <v>1.980316754</v>
      </c>
      <c r="BR169" s="84" t="s">
        <v>435</v>
      </c>
      <c r="BS169" s="84">
        <v>-0.65530365705490112</v>
      </c>
      <c r="BT169" s="83">
        <v>44</v>
      </c>
      <c r="BU169" s="85">
        <v>96.783142089843807</v>
      </c>
      <c r="BV169" s="84">
        <v>94.383269999999996</v>
      </c>
      <c r="BW169" s="84">
        <v>48.945173973855397</v>
      </c>
      <c r="BX169" s="84">
        <v>130.604697998229</v>
      </c>
      <c r="BY169" s="83">
        <v>6800</v>
      </c>
      <c r="BZ169" s="85">
        <v>84.457579999999993</v>
      </c>
      <c r="CA169" s="85">
        <v>95.42474</v>
      </c>
      <c r="CB169" s="84">
        <v>12.264999999999999</v>
      </c>
      <c r="CC169" s="83">
        <v>81</v>
      </c>
      <c r="CD169" s="83">
        <v>44</v>
      </c>
      <c r="CE169" s="83" t="s">
        <v>435</v>
      </c>
      <c r="CF169" s="84">
        <v>907.60437011718795</v>
      </c>
      <c r="CG169" s="84">
        <v>120</v>
      </c>
      <c r="CH169" s="85">
        <v>73</v>
      </c>
      <c r="CI169" s="83">
        <v>5950.21394733953</v>
      </c>
      <c r="CJ169" s="83">
        <v>581363</v>
      </c>
      <c r="CK169" s="83">
        <v>541749</v>
      </c>
      <c r="CL169" s="83">
        <v>156000</v>
      </c>
      <c r="CM169" s="83"/>
    </row>
    <row r="170" spans="1:91" x14ac:dyDescent="0.3">
      <c r="A170" s="100" t="s">
        <v>310</v>
      </c>
      <c r="B170" s="86" t="s">
        <v>309</v>
      </c>
      <c r="C170" s="83">
        <v>0</v>
      </c>
      <c r="D170" s="83">
        <v>0</v>
      </c>
      <c r="E170" s="83">
        <v>11306.486000000001</v>
      </c>
      <c r="F170" s="83">
        <v>0</v>
      </c>
      <c r="G170" s="83">
        <v>0</v>
      </c>
      <c r="H170" s="83">
        <v>0</v>
      </c>
      <c r="I170" s="83">
        <v>0</v>
      </c>
      <c r="J170" s="83">
        <v>0</v>
      </c>
      <c r="K170" s="84">
        <v>0</v>
      </c>
      <c r="L170" s="84">
        <v>9.0909090909090898E-2</v>
      </c>
      <c r="M170" s="83">
        <v>0</v>
      </c>
      <c r="N170" s="83" t="s">
        <v>435</v>
      </c>
      <c r="O170" s="83" t="s">
        <v>435</v>
      </c>
      <c r="P170" s="83" t="s">
        <v>435</v>
      </c>
      <c r="Q170" s="83">
        <v>0</v>
      </c>
      <c r="R170" s="83">
        <v>0</v>
      </c>
      <c r="S170" s="83">
        <v>0</v>
      </c>
      <c r="T170" s="83">
        <v>0</v>
      </c>
      <c r="U170" s="83">
        <v>0</v>
      </c>
      <c r="V170" s="83">
        <v>0</v>
      </c>
      <c r="W170" s="83">
        <v>0</v>
      </c>
      <c r="X170" s="84">
        <v>25.00104343129312</v>
      </c>
      <c r="Y170" s="84">
        <v>1.5663661701241571</v>
      </c>
      <c r="Z170" s="84">
        <v>87.430999999999997</v>
      </c>
      <c r="AA170" s="84" t="s">
        <v>435</v>
      </c>
      <c r="AB170" s="84">
        <v>0</v>
      </c>
      <c r="AC170" s="84" t="s">
        <v>435</v>
      </c>
      <c r="AD170" s="83">
        <v>4135</v>
      </c>
      <c r="AE170" s="83">
        <v>80</v>
      </c>
      <c r="AF170" s="85">
        <v>1E-3</v>
      </c>
      <c r="AG170" s="84">
        <v>5.9550000000000001</v>
      </c>
      <c r="AH170" s="84">
        <v>6.044647240196095E-3</v>
      </c>
      <c r="AI170" s="84">
        <v>5.4286352768456057E-3</v>
      </c>
      <c r="AJ170" s="83">
        <v>0</v>
      </c>
      <c r="AK170" s="83">
        <v>0</v>
      </c>
      <c r="AL170" s="84">
        <v>0.93662763438796726</v>
      </c>
      <c r="AM170" s="84" t="s">
        <v>435</v>
      </c>
      <c r="AN170" s="84">
        <v>-110.55534</v>
      </c>
      <c r="AO170" s="84">
        <v>0</v>
      </c>
      <c r="AP170" s="84">
        <v>0</v>
      </c>
      <c r="AQ170" s="84" t="s">
        <v>435</v>
      </c>
      <c r="AR170" s="84">
        <v>0.56568787154405564</v>
      </c>
      <c r="AS170" s="85">
        <v>2.7</v>
      </c>
      <c r="AT170" s="85" t="s">
        <v>435</v>
      </c>
      <c r="AU170" s="83">
        <v>5.6999998092651403</v>
      </c>
      <c r="AV170" s="85">
        <v>0.2</v>
      </c>
      <c r="AW170" s="84" t="s">
        <v>435</v>
      </c>
      <c r="AX170" s="84" t="s">
        <v>435</v>
      </c>
      <c r="AY170" s="83">
        <v>140</v>
      </c>
      <c r="AZ170" s="84">
        <v>4.0217716587950703E-2</v>
      </c>
      <c r="BA170" s="84">
        <v>29.2</v>
      </c>
      <c r="BB170" s="83">
        <v>0</v>
      </c>
      <c r="BC170" s="83">
        <v>0</v>
      </c>
      <c r="BD170" s="83">
        <v>0</v>
      </c>
      <c r="BE170" s="83">
        <v>0</v>
      </c>
      <c r="BF170" s="83">
        <v>286168</v>
      </c>
      <c r="BG170" s="83">
        <v>0</v>
      </c>
      <c r="BH170" s="83">
        <v>126</v>
      </c>
      <c r="BI170" s="85">
        <v>2.4</v>
      </c>
      <c r="BJ170" s="83" t="s">
        <v>435</v>
      </c>
      <c r="BK170" s="83">
        <v>7054000</v>
      </c>
      <c r="BL170" s="84">
        <v>3.1210481825900001</v>
      </c>
      <c r="BM170" s="85">
        <v>100</v>
      </c>
      <c r="BN170" s="85" t="s">
        <v>435</v>
      </c>
      <c r="BO170" s="84">
        <v>126.830747365679</v>
      </c>
      <c r="BP170" s="85">
        <v>93.713865910128305</v>
      </c>
      <c r="BQ170" s="84">
        <v>5.2395362849999998</v>
      </c>
      <c r="BR170" s="84">
        <v>3.9833333333333329</v>
      </c>
      <c r="BS170" s="84">
        <v>1.8309750556945801</v>
      </c>
      <c r="BT170" s="83">
        <v>85</v>
      </c>
      <c r="BU170" s="85">
        <v>100</v>
      </c>
      <c r="BV170" s="84" t="s">
        <v>435</v>
      </c>
      <c r="BW170" s="84">
        <v>92.141677053550794</v>
      </c>
      <c r="BX170" s="84">
        <v>126.830747365679</v>
      </c>
      <c r="BY170" s="83">
        <v>300000</v>
      </c>
      <c r="BZ170" s="85">
        <v>99.295519999999996</v>
      </c>
      <c r="CA170" s="85">
        <v>100</v>
      </c>
      <c r="CB170" s="84">
        <v>53.996000000000002</v>
      </c>
      <c r="CC170" s="83">
        <v>97</v>
      </c>
      <c r="CD170" s="83">
        <v>95</v>
      </c>
      <c r="CE170" s="83">
        <v>96</v>
      </c>
      <c r="CF170" s="84">
        <v>5386.73388671875</v>
      </c>
      <c r="CG170" s="84">
        <v>4</v>
      </c>
      <c r="CH170" s="85">
        <v>92</v>
      </c>
      <c r="CI170" s="83">
        <v>54111.972172367052</v>
      </c>
      <c r="CJ170" s="83">
        <v>10036391</v>
      </c>
      <c r="CK170" s="83">
        <v>9780300</v>
      </c>
      <c r="CL170" s="83">
        <v>410340</v>
      </c>
      <c r="CM170" s="83"/>
    </row>
    <row r="171" spans="1:91" x14ac:dyDescent="0.3">
      <c r="A171" s="100" t="s">
        <v>312</v>
      </c>
      <c r="B171" s="86" t="s">
        <v>311</v>
      </c>
      <c r="C171" s="83">
        <v>12687.496481852631</v>
      </c>
      <c r="D171" s="83">
        <v>0</v>
      </c>
      <c r="E171" s="83">
        <v>26125.339499999998</v>
      </c>
      <c r="F171" s="83">
        <v>0</v>
      </c>
      <c r="G171" s="83">
        <v>0</v>
      </c>
      <c r="H171" s="83">
        <v>0</v>
      </c>
      <c r="I171" s="83">
        <v>0</v>
      </c>
      <c r="J171" s="83">
        <v>0</v>
      </c>
      <c r="K171" s="84">
        <v>0</v>
      </c>
      <c r="L171" s="84">
        <v>3.03030303030303E-2</v>
      </c>
      <c r="M171" s="83">
        <v>0</v>
      </c>
      <c r="N171" s="83" t="s">
        <v>435</v>
      </c>
      <c r="O171" s="83" t="s">
        <v>435</v>
      </c>
      <c r="P171" s="83" t="s">
        <v>435</v>
      </c>
      <c r="Q171" s="83">
        <v>0</v>
      </c>
      <c r="R171" s="83">
        <v>0</v>
      </c>
      <c r="S171" s="83">
        <v>0</v>
      </c>
      <c r="T171" s="83">
        <v>0</v>
      </c>
      <c r="U171" s="83">
        <v>0</v>
      </c>
      <c r="V171" s="83">
        <v>0</v>
      </c>
      <c r="W171" s="83">
        <v>0</v>
      </c>
      <c r="X171" s="84">
        <v>215.52137841709444</v>
      </c>
      <c r="Y171" s="84">
        <v>0.81141963587287846</v>
      </c>
      <c r="Z171" s="84">
        <v>73.796999999999997</v>
      </c>
      <c r="AA171" s="84" t="s">
        <v>435</v>
      </c>
      <c r="AB171" s="84">
        <v>0</v>
      </c>
      <c r="AC171" s="84" t="s">
        <v>435</v>
      </c>
      <c r="AD171" s="83">
        <v>3455</v>
      </c>
      <c r="AE171" s="83" t="s">
        <v>435</v>
      </c>
      <c r="AF171" s="85" t="s">
        <v>435</v>
      </c>
      <c r="AG171" s="84">
        <v>5.2249999999999996</v>
      </c>
      <c r="AH171" s="84">
        <v>8.504598390636808E-3</v>
      </c>
      <c r="AI171" s="84">
        <v>1.3625569904151696E-3</v>
      </c>
      <c r="AJ171" s="83">
        <v>0</v>
      </c>
      <c r="AK171" s="83">
        <v>0</v>
      </c>
      <c r="AL171" s="84">
        <v>0.94593611662915211</v>
      </c>
      <c r="AM171" s="84" t="s">
        <v>435</v>
      </c>
      <c r="AN171" s="84">
        <v>-22.17343</v>
      </c>
      <c r="AO171" s="84">
        <v>0</v>
      </c>
      <c r="AP171" s="84">
        <v>0</v>
      </c>
      <c r="AQ171" s="84" t="s">
        <v>435</v>
      </c>
      <c r="AR171" s="84">
        <v>0.3638646291343241</v>
      </c>
      <c r="AS171" s="85">
        <v>4.0999999999999996</v>
      </c>
      <c r="AT171" s="85" t="s">
        <v>435</v>
      </c>
      <c r="AU171" s="83">
        <v>7.1999998092651403</v>
      </c>
      <c r="AV171" s="85">
        <v>0.3</v>
      </c>
      <c r="AW171" s="84" t="s">
        <v>435</v>
      </c>
      <c r="AX171" s="84" t="s">
        <v>435</v>
      </c>
      <c r="AY171" s="83">
        <v>0</v>
      </c>
      <c r="AZ171" s="84">
        <v>3.6718722187391362E-2</v>
      </c>
      <c r="BA171" s="84">
        <v>32.299999999999997</v>
      </c>
      <c r="BB171" s="83">
        <v>200</v>
      </c>
      <c r="BC171" s="83">
        <v>16</v>
      </c>
      <c r="BD171" s="83">
        <v>0</v>
      </c>
      <c r="BE171" s="83">
        <v>0</v>
      </c>
      <c r="BF171" s="83">
        <v>118834</v>
      </c>
      <c r="BG171" s="83">
        <v>0</v>
      </c>
      <c r="BH171" s="83">
        <v>131</v>
      </c>
      <c r="BI171" s="85">
        <v>2.4</v>
      </c>
      <c r="BJ171" s="83">
        <v>28857994</v>
      </c>
      <c r="BK171" s="83">
        <v>9889000</v>
      </c>
      <c r="BL171" s="84">
        <v>0.77574445045999996</v>
      </c>
      <c r="BM171" s="85" t="s">
        <v>435</v>
      </c>
      <c r="BN171" s="85" t="s">
        <v>435</v>
      </c>
      <c r="BO171" s="84">
        <v>126.77270872433699</v>
      </c>
      <c r="BP171" s="85">
        <v>31.869627268866001</v>
      </c>
      <c r="BQ171" s="84">
        <v>5.5397062300000002</v>
      </c>
      <c r="BR171" s="84">
        <v>4.6500000000000004</v>
      </c>
      <c r="BS171" s="84">
        <v>2.0396208763122559</v>
      </c>
      <c r="BT171" s="83">
        <v>85</v>
      </c>
      <c r="BU171" s="85">
        <v>100</v>
      </c>
      <c r="BV171" s="84" t="s">
        <v>435</v>
      </c>
      <c r="BW171" s="84">
        <v>89.686147669999997</v>
      </c>
      <c r="BX171" s="84">
        <v>126.77270872433699</v>
      </c>
      <c r="BY171" s="83">
        <v>160000</v>
      </c>
      <c r="BZ171" s="85">
        <v>99.890370000000004</v>
      </c>
      <c r="CA171" s="85">
        <v>100</v>
      </c>
      <c r="CB171" s="84">
        <v>42.363</v>
      </c>
      <c r="CC171" s="83">
        <v>97</v>
      </c>
      <c r="CD171" s="83">
        <v>89</v>
      </c>
      <c r="CE171" s="83">
        <v>83</v>
      </c>
      <c r="CF171" s="84">
        <v>7867.39453125</v>
      </c>
      <c r="CG171" s="84">
        <v>5</v>
      </c>
      <c r="CH171" s="85" t="s">
        <v>435</v>
      </c>
      <c r="CI171" s="83">
        <v>82838.929444576119</v>
      </c>
      <c r="CJ171" s="83">
        <v>8591361</v>
      </c>
      <c r="CK171" s="83">
        <v>8272141</v>
      </c>
      <c r="CL171" s="83">
        <v>40000</v>
      </c>
      <c r="CM171" s="83"/>
    </row>
    <row r="172" spans="1:91" x14ac:dyDescent="0.3">
      <c r="A172" s="100" t="s">
        <v>749</v>
      </c>
      <c r="B172" s="86" t="s">
        <v>313</v>
      </c>
      <c r="C172" s="83">
        <v>32574.849164210525</v>
      </c>
      <c r="D172" s="83">
        <v>3887.3047287157892</v>
      </c>
      <c r="E172" s="83">
        <v>69829.046500000011</v>
      </c>
      <c r="F172" s="83">
        <v>20.244</v>
      </c>
      <c r="G172" s="83">
        <v>0</v>
      </c>
      <c r="H172" s="83">
        <v>0</v>
      </c>
      <c r="I172" s="83">
        <v>0</v>
      </c>
      <c r="J172" s="83">
        <v>46542</v>
      </c>
      <c r="K172" s="84">
        <v>5.7000000000000002E-2</v>
      </c>
      <c r="L172" s="84">
        <v>0.30303030303030298</v>
      </c>
      <c r="M172" s="83">
        <v>14030954.017899999</v>
      </c>
      <c r="N172" s="83" t="s">
        <v>435</v>
      </c>
      <c r="O172" s="83" t="s">
        <v>435</v>
      </c>
      <c r="P172" s="83" t="s">
        <v>435</v>
      </c>
      <c r="Q172" s="83">
        <v>430</v>
      </c>
      <c r="R172" s="83">
        <v>0</v>
      </c>
      <c r="S172" s="83">
        <v>0</v>
      </c>
      <c r="T172" s="83">
        <v>0</v>
      </c>
      <c r="U172" s="83">
        <v>357231</v>
      </c>
      <c r="V172" s="83">
        <v>13177759.557700001</v>
      </c>
      <c r="W172" s="83">
        <v>880563.75783300004</v>
      </c>
      <c r="X172" s="84">
        <v>92.067107771061373</v>
      </c>
      <c r="Y172" s="84">
        <v>0.27777549577737687</v>
      </c>
      <c r="Z172" s="84">
        <v>54.161999999999999</v>
      </c>
      <c r="AA172" s="84" t="s">
        <v>435</v>
      </c>
      <c r="AB172" s="84">
        <v>0.67603000000000002</v>
      </c>
      <c r="AC172" s="84">
        <v>70.598089999999999</v>
      </c>
      <c r="AD172" s="83">
        <v>15961</v>
      </c>
      <c r="AE172" s="83">
        <v>40</v>
      </c>
      <c r="AF172" s="85">
        <v>15.3</v>
      </c>
      <c r="AG172" s="84">
        <v>10.699</v>
      </c>
      <c r="AH172" s="84">
        <v>0.96918848536125957</v>
      </c>
      <c r="AI172" s="84">
        <v>0.97467064418501626</v>
      </c>
      <c r="AJ172" s="83">
        <v>5</v>
      </c>
      <c r="AK172" s="83">
        <v>5</v>
      </c>
      <c r="AL172" s="84">
        <v>0.54890322092862831</v>
      </c>
      <c r="AM172" s="84">
        <v>2.8774330000000001E-2</v>
      </c>
      <c r="AN172" s="84">
        <v>55895.812890000001</v>
      </c>
      <c r="AO172" s="84">
        <v>2566.2800000000002</v>
      </c>
      <c r="AP172" s="84">
        <v>2504.39</v>
      </c>
      <c r="AQ172" s="84" t="s">
        <v>435</v>
      </c>
      <c r="AR172" s="84" t="s">
        <v>435</v>
      </c>
      <c r="AS172" s="85">
        <v>16.7</v>
      </c>
      <c r="AT172" s="85">
        <v>10.1</v>
      </c>
      <c r="AU172" s="83">
        <v>19</v>
      </c>
      <c r="AV172" s="85">
        <v>0.1</v>
      </c>
      <c r="AW172" s="84" t="s">
        <v>435</v>
      </c>
      <c r="AX172" s="84">
        <v>0</v>
      </c>
      <c r="AY172" s="83">
        <v>1925000</v>
      </c>
      <c r="AZ172" s="84">
        <v>0.54677704068565247</v>
      </c>
      <c r="BA172" s="84" t="s">
        <v>435</v>
      </c>
      <c r="BB172" s="83">
        <v>0</v>
      </c>
      <c r="BC172" s="83">
        <v>0</v>
      </c>
      <c r="BD172" s="83">
        <v>235000</v>
      </c>
      <c r="BE172" s="83">
        <v>6119000</v>
      </c>
      <c r="BF172" s="83">
        <v>680613</v>
      </c>
      <c r="BG172" s="83">
        <v>210947</v>
      </c>
      <c r="BH172" s="83">
        <v>127</v>
      </c>
      <c r="BI172" s="85">
        <v>29</v>
      </c>
      <c r="BJ172" s="83">
        <v>17896.921165363201</v>
      </c>
      <c r="BK172" s="83" t="s">
        <v>435</v>
      </c>
      <c r="BL172" s="84">
        <v>1.7384587256599999</v>
      </c>
      <c r="BM172" s="85">
        <v>80</v>
      </c>
      <c r="BN172" s="85" t="s">
        <v>435</v>
      </c>
      <c r="BO172" s="84">
        <v>101.089515367225</v>
      </c>
      <c r="BP172" s="85">
        <v>20.470000000054998</v>
      </c>
      <c r="BQ172" s="84">
        <v>3.4334347890000001</v>
      </c>
      <c r="BR172" s="84">
        <v>3.15</v>
      </c>
      <c r="BS172" s="84">
        <v>-1.6711690425872803</v>
      </c>
      <c r="BT172" s="83">
        <v>13</v>
      </c>
      <c r="BU172" s="85">
        <v>89.638786315917997</v>
      </c>
      <c r="BV172" s="84" t="s">
        <v>435</v>
      </c>
      <c r="BW172" s="84">
        <v>34.253401925232097</v>
      </c>
      <c r="BX172" s="84">
        <v>101.089515367225</v>
      </c>
      <c r="BY172" s="83">
        <v>65000</v>
      </c>
      <c r="BZ172" s="85">
        <v>91.22287</v>
      </c>
      <c r="CA172" s="85">
        <v>97.21651</v>
      </c>
      <c r="CB172" s="84">
        <v>12.2</v>
      </c>
      <c r="CC172" s="83">
        <v>48</v>
      </c>
      <c r="CD172" s="83">
        <v>59</v>
      </c>
      <c r="CE172" s="83" t="s">
        <v>435</v>
      </c>
      <c r="CF172" s="84">
        <v>159.71609497070301</v>
      </c>
      <c r="CG172" s="84">
        <v>31</v>
      </c>
      <c r="CH172" s="85">
        <v>75</v>
      </c>
      <c r="CI172" s="83">
        <v>2900</v>
      </c>
      <c r="CJ172" s="83">
        <v>17070132</v>
      </c>
      <c r="CK172" s="83">
        <v>18509529</v>
      </c>
      <c r="CL172" s="83">
        <v>183630</v>
      </c>
      <c r="CM172" s="83"/>
    </row>
    <row r="173" spans="1:91" x14ac:dyDescent="0.3">
      <c r="A173" s="100" t="s">
        <v>316</v>
      </c>
      <c r="B173" s="86" t="s">
        <v>315</v>
      </c>
      <c r="C173" s="83">
        <v>17861.190740968421</v>
      </c>
      <c r="D173" s="83">
        <v>7620.1697402947366</v>
      </c>
      <c r="E173" s="83">
        <v>48382.262000000002</v>
      </c>
      <c r="F173" s="83">
        <v>0</v>
      </c>
      <c r="G173" s="83">
        <v>0</v>
      </c>
      <c r="H173" s="83">
        <v>0</v>
      </c>
      <c r="I173" s="83">
        <v>0</v>
      </c>
      <c r="J173" s="83">
        <v>108571</v>
      </c>
      <c r="K173" s="84">
        <v>5.7000000000000002E-2</v>
      </c>
      <c r="L173" s="84">
        <v>0.36363636363636398</v>
      </c>
      <c r="M173" s="83">
        <v>7090611.4871699996</v>
      </c>
      <c r="N173" s="83" t="s">
        <v>435</v>
      </c>
      <c r="O173" s="83" t="s">
        <v>435</v>
      </c>
      <c r="P173" s="83" t="s">
        <v>435</v>
      </c>
      <c r="Q173" s="83">
        <v>3904087</v>
      </c>
      <c r="R173" s="83">
        <v>1389125</v>
      </c>
      <c r="S173" s="83">
        <v>1395891</v>
      </c>
      <c r="T173" s="83">
        <v>271</v>
      </c>
      <c r="U173" s="83">
        <v>591611</v>
      </c>
      <c r="V173" s="83">
        <v>4616336.5501600001</v>
      </c>
      <c r="W173" s="83">
        <v>558650.28695400001</v>
      </c>
      <c r="X173" s="84">
        <v>65.572714172490819</v>
      </c>
      <c r="Y173" s="84">
        <v>3.0152145621118658</v>
      </c>
      <c r="Z173" s="84">
        <v>27.134</v>
      </c>
      <c r="AA173" s="84">
        <v>6.2705799674902396</v>
      </c>
      <c r="AB173" s="84">
        <v>6.5920000000000006E-2</v>
      </c>
      <c r="AC173" s="84">
        <v>72.703500000000005</v>
      </c>
      <c r="AD173" s="83" t="s">
        <v>435</v>
      </c>
      <c r="AE173" s="83">
        <v>60</v>
      </c>
      <c r="AF173" s="85">
        <v>26</v>
      </c>
      <c r="AG173" s="84">
        <v>14.449</v>
      </c>
      <c r="AH173" s="84">
        <v>0.65123859424331498</v>
      </c>
      <c r="AI173" s="84">
        <v>0.16213733370128369</v>
      </c>
      <c r="AJ173" s="83">
        <v>0</v>
      </c>
      <c r="AK173" s="83">
        <v>0</v>
      </c>
      <c r="AL173" s="84">
        <v>0.65603911020238426</v>
      </c>
      <c r="AM173" s="84">
        <v>2.9005920000000001E-2</v>
      </c>
      <c r="AN173" s="84">
        <v>65.323840000000004</v>
      </c>
      <c r="AO173" s="84">
        <v>112.38</v>
      </c>
      <c r="AP173" s="84">
        <v>140.72999999999999</v>
      </c>
      <c r="AQ173" s="84">
        <v>4.4999405659963383</v>
      </c>
      <c r="AR173" s="84">
        <v>29.022406983443183</v>
      </c>
      <c r="AS173" s="85">
        <v>34.799999999999997</v>
      </c>
      <c r="AT173" s="85">
        <v>13.3</v>
      </c>
      <c r="AU173" s="83">
        <v>85</v>
      </c>
      <c r="AV173" s="85">
        <v>0.3</v>
      </c>
      <c r="AW173" s="84">
        <v>0.25</v>
      </c>
      <c r="AX173" s="84">
        <v>0</v>
      </c>
      <c r="AY173" s="83">
        <v>2844918</v>
      </c>
      <c r="AZ173" s="84">
        <v>0.37746660953615396</v>
      </c>
      <c r="BA173" s="84">
        <v>34</v>
      </c>
      <c r="BB173" s="83">
        <v>700</v>
      </c>
      <c r="BC173" s="83">
        <v>5725</v>
      </c>
      <c r="BD173" s="83">
        <v>6750</v>
      </c>
      <c r="BE173" s="83">
        <v>0</v>
      </c>
      <c r="BF173" s="83">
        <v>2972</v>
      </c>
      <c r="BG173" s="83">
        <v>0</v>
      </c>
      <c r="BH173" s="83">
        <v>92</v>
      </c>
      <c r="BI173" s="85">
        <v>5.6</v>
      </c>
      <c r="BJ173" s="83">
        <v>492320</v>
      </c>
      <c r="BK173" s="83">
        <v>431000</v>
      </c>
      <c r="BL173" s="84">
        <v>30.368326434099998</v>
      </c>
      <c r="BM173" s="85">
        <v>20</v>
      </c>
      <c r="BN173" s="85">
        <v>99.8</v>
      </c>
      <c r="BO173" s="84">
        <v>111.528165591399</v>
      </c>
      <c r="BP173" s="85">
        <v>13</v>
      </c>
      <c r="BQ173" s="84">
        <v>4.2472996710000004</v>
      </c>
      <c r="BR173" s="84">
        <v>3.166666666666667</v>
      </c>
      <c r="BS173" s="84">
        <v>-1.0977039337158203</v>
      </c>
      <c r="BT173" s="83">
        <v>25</v>
      </c>
      <c r="BU173" s="85">
        <v>99.300003051757798</v>
      </c>
      <c r="BV173" s="84">
        <v>99.8</v>
      </c>
      <c r="BW173" s="84">
        <v>21.959999999615</v>
      </c>
      <c r="BX173" s="84">
        <v>111.528165591399</v>
      </c>
      <c r="BY173" s="83">
        <v>14000</v>
      </c>
      <c r="BZ173" s="85">
        <v>97.023060000000001</v>
      </c>
      <c r="CA173" s="85">
        <v>81.196280000000002</v>
      </c>
      <c r="CB173" s="84">
        <v>17.003</v>
      </c>
      <c r="CC173" s="83">
        <v>96</v>
      </c>
      <c r="CD173" s="83">
        <v>98</v>
      </c>
      <c r="CE173" s="83" t="s">
        <v>435</v>
      </c>
      <c r="CF173" s="84">
        <v>208.50648498535199</v>
      </c>
      <c r="CG173" s="84">
        <v>17</v>
      </c>
      <c r="CH173" s="85">
        <v>58</v>
      </c>
      <c r="CI173" s="83">
        <v>826.62153053870361</v>
      </c>
      <c r="CJ173" s="83">
        <v>9321023</v>
      </c>
      <c r="CK173" s="83">
        <v>8484066</v>
      </c>
      <c r="CL173" s="83">
        <v>139960</v>
      </c>
      <c r="CM173" s="83"/>
    </row>
    <row r="174" spans="1:91" x14ac:dyDescent="0.3">
      <c r="A174" s="100" t="s">
        <v>750</v>
      </c>
      <c r="B174" s="86" t="s">
        <v>317</v>
      </c>
      <c r="C174" s="83">
        <v>46122.105981473687</v>
      </c>
      <c r="D174" s="83">
        <v>0</v>
      </c>
      <c r="E174" s="83">
        <v>162087.94399999999</v>
      </c>
      <c r="F174" s="83">
        <v>51.625999999999998</v>
      </c>
      <c r="G174" s="83">
        <v>480.35700000000003</v>
      </c>
      <c r="H174" s="83">
        <v>0</v>
      </c>
      <c r="I174" s="83">
        <v>120.48400000000001</v>
      </c>
      <c r="J174" s="83">
        <v>361828</v>
      </c>
      <c r="K174" s="84">
        <v>0.22900000000000001</v>
      </c>
      <c r="L174" s="84">
        <v>6.0606060606060601E-2</v>
      </c>
      <c r="M174" s="83">
        <v>22366047.341800001</v>
      </c>
      <c r="N174" s="83">
        <v>280912.06005999999</v>
      </c>
      <c r="O174" s="83">
        <v>0</v>
      </c>
      <c r="P174" s="83">
        <v>1778417.7252700001</v>
      </c>
      <c r="Q174" s="83">
        <v>52663712</v>
      </c>
      <c r="R174" s="83">
        <v>0</v>
      </c>
      <c r="S174" s="83">
        <v>16333</v>
      </c>
      <c r="T174" s="83">
        <v>51410017</v>
      </c>
      <c r="U174" s="83">
        <v>22695349</v>
      </c>
      <c r="V174" s="83">
        <v>45761087.497400001</v>
      </c>
      <c r="W174" s="83">
        <v>31741156.0702</v>
      </c>
      <c r="X174" s="84">
        <v>63.579078798825918</v>
      </c>
      <c r="Y174" s="84">
        <v>5.1454878639094863</v>
      </c>
      <c r="Z174" s="84">
        <v>33.776000000000003</v>
      </c>
      <c r="AA174" s="84">
        <v>4.8515478517615502</v>
      </c>
      <c r="AB174" s="84">
        <v>11.74872</v>
      </c>
      <c r="AC174" s="84">
        <v>47.952689999999997</v>
      </c>
      <c r="AD174" s="83">
        <v>5424</v>
      </c>
      <c r="AE174" s="83">
        <v>60</v>
      </c>
      <c r="AF174" s="85">
        <v>41.7</v>
      </c>
      <c r="AG174" s="84">
        <v>16.425999999999998</v>
      </c>
      <c r="AH174" s="84">
        <v>0.62897638962413127</v>
      </c>
      <c r="AI174" s="84">
        <v>0.19284654754642969</v>
      </c>
      <c r="AJ174" s="83">
        <v>0</v>
      </c>
      <c r="AK174" s="83">
        <v>0</v>
      </c>
      <c r="AL174" s="84">
        <v>0.52830262560968921</v>
      </c>
      <c r="AM174" s="84">
        <v>0.27343149999999999</v>
      </c>
      <c r="AN174" s="84">
        <v>984.68481999999995</v>
      </c>
      <c r="AO174" s="84">
        <v>1427.38</v>
      </c>
      <c r="AP174" s="84">
        <v>1501.8</v>
      </c>
      <c r="AQ174" s="84">
        <v>4.3644136301013967</v>
      </c>
      <c r="AR174" s="84">
        <v>0.71189919166625393</v>
      </c>
      <c r="AS174" s="85">
        <v>53</v>
      </c>
      <c r="AT174" s="85">
        <v>13.7</v>
      </c>
      <c r="AU174" s="83">
        <v>269</v>
      </c>
      <c r="AV174" s="85">
        <v>4.7</v>
      </c>
      <c r="AW174" s="84">
        <v>2.21</v>
      </c>
      <c r="AX174" s="84">
        <v>113.03100000000001</v>
      </c>
      <c r="AY174" s="83">
        <v>26709403</v>
      </c>
      <c r="AZ174" s="84">
        <v>0.53851305935162097</v>
      </c>
      <c r="BA174" s="84">
        <v>37.799999999999997</v>
      </c>
      <c r="BB174" s="83">
        <v>0</v>
      </c>
      <c r="BC174" s="83">
        <v>15873</v>
      </c>
      <c r="BD174" s="83">
        <v>2005000</v>
      </c>
      <c r="BE174" s="83">
        <v>0</v>
      </c>
      <c r="BF174" s="83">
        <v>284532</v>
      </c>
      <c r="BG174" s="83">
        <v>0</v>
      </c>
      <c r="BH174" s="83">
        <v>108</v>
      </c>
      <c r="BI174" s="85">
        <v>30.7</v>
      </c>
      <c r="BJ174" s="83">
        <v>1481557</v>
      </c>
      <c r="BK174" s="83">
        <v>1275000</v>
      </c>
      <c r="BL174" s="84">
        <v>2.5054430387000002</v>
      </c>
      <c r="BM174" s="85">
        <v>40</v>
      </c>
      <c r="BN174" s="85">
        <v>77.887230000000002</v>
      </c>
      <c r="BO174" s="84">
        <v>77.241352232836505</v>
      </c>
      <c r="BP174" s="85">
        <v>52.891929343967597</v>
      </c>
      <c r="BQ174" s="84">
        <v>3.453531742</v>
      </c>
      <c r="BR174" s="84">
        <v>3.583333333333333</v>
      </c>
      <c r="BS174" s="84">
        <v>-0.75626581907272339</v>
      </c>
      <c r="BT174" s="83">
        <v>37</v>
      </c>
      <c r="BU174" s="85">
        <v>32.813331604003899</v>
      </c>
      <c r="BV174" s="84">
        <v>77.887230000000002</v>
      </c>
      <c r="BW174" s="84">
        <v>25</v>
      </c>
      <c r="BX174" s="84">
        <v>77.241352232836505</v>
      </c>
      <c r="BY174" s="83">
        <v>72000</v>
      </c>
      <c r="BZ174" s="85">
        <v>29.913439999999998</v>
      </c>
      <c r="CA174" s="85">
        <v>56.72645</v>
      </c>
      <c r="CB174" s="84">
        <v>0.39899999999999997</v>
      </c>
      <c r="CC174" s="83">
        <v>97</v>
      </c>
      <c r="CD174" s="83">
        <v>79</v>
      </c>
      <c r="CE174" s="83">
        <v>97</v>
      </c>
      <c r="CF174" s="84">
        <v>111.978843688965</v>
      </c>
      <c r="CG174" s="84">
        <v>524</v>
      </c>
      <c r="CH174" s="85">
        <v>47</v>
      </c>
      <c r="CI174" s="83">
        <v>1050.6752537984601</v>
      </c>
      <c r="CJ174" s="83">
        <v>58005461</v>
      </c>
      <c r="CK174" s="83">
        <v>53399383</v>
      </c>
      <c r="CL174" s="83">
        <v>885800</v>
      </c>
      <c r="CM174" s="83"/>
    </row>
    <row r="175" spans="1:91" x14ac:dyDescent="0.3">
      <c r="A175" s="100" t="s">
        <v>319</v>
      </c>
      <c r="B175" s="86" t="s">
        <v>318</v>
      </c>
      <c r="C175" s="83">
        <v>3247.1981131157895</v>
      </c>
      <c r="D175" s="83">
        <v>0</v>
      </c>
      <c r="E175" s="83">
        <v>753363.89150000003</v>
      </c>
      <c r="F175" s="83">
        <v>271.822</v>
      </c>
      <c r="G175" s="83">
        <v>146985.86700000003</v>
      </c>
      <c r="H175" s="83">
        <v>2756.5545000000002</v>
      </c>
      <c r="I175" s="83">
        <v>28346.964000000004</v>
      </c>
      <c r="J175" s="83">
        <v>1199502</v>
      </c>
      <c r="K175" s="84">
        <v>0.314</v>
      </c>
      <c r="L175" s="84">
        <v>6.0606060606060601E-2</v>
      </c>
      <c r="M175" s="83">
        <v>72272.163816500004</v>
      </c>
      <c r="N175" s="83" t="s">
        <v>435</v>
      </c>
      <c r="O175" s="83" t="s">
        <v>435</v>
      </c>
      <c r="P175" s="83" t="s">
        <v>435</v>
      </c>
      <c r="Q175" s="83">
        <v>21889568</v>
      </c>
      <c r="R175" s="83">
        <v>15780721</v>
      </c>
      <c r="S175" s="83">
        <v>20426074</v>
      </c>
      <c r="T175" s="83">
        <v>16236457</v>
      </c>
      <c r="U175" s="83">
        <v>56650072</v>
      </c>
      <c r="V175" s="83">
        <v>65540945.520300001</v>
      </c>
      <c r="W175" s="83">
        <v>67036816.655699998</v>
      </c>
      <c r="X175" s="84">
        <v>135.89720683513085</v>
      </c>
      <c r="Y175" s="84">
        <v>1.8263334906398347</v>
      </c>
      <c r="Z175" s="84">
        <v>49.948999999999998</v>
      </c>
      <c r="AA175" s="84" t="s">
        <v>435</v>
      </c>
      <c r="AB175" s="84">
        <v>0</v>
      </c>
      <c r="AC175" s="84">
        <v>90.67013</v>
      </c>
      <c r="AD175" s="83">
        <v>10130</v>
      </c>
      <c r="AE175" s="83">
        <v>80</v>
      </c>
      <c r="AF175" s="85">
        <v>24.6</v>
      </c>
      <c r="AG175" s="84">
        <v>5.2389999999999999</v>
      </c>
      <c r="AH175" s="84">
        <v>0.74706081114253764</v>
      </c>
      <c r="AI175" s="84">
        <v>0.12794139742221783</v>
      </c>
      <c r="AJ175" s="83">
        <v>0</v>
      </c>
      <c r="AK175" s="83">
        <v>0</v>
      </c>
      <c r="AL175" s="84">
        <v>0.76460493758490322</v>
      </c>
      <c r="AM175" s="84">
        <v>3.0710400000000001E-3</v>
      </c>
      <c r="AN175" s="84">
        <v>430.05561999999998</v>
      </c>
      <c r="AO175" s="84">
        <v>192.23</v>
      </c>
      <c r="AP175" s="84">
        <v>-457.99</v>
      </c>
      <c r="AQ175" s="84">
        <v>-8.7749402048368869E-2</v>
      </c>
      <c r="AR175" s="84">
        <v>1.477909184275487</v>
      </c>
      <c r="AS175" s="85">
        <v>9.1</v>
      </c>
      <c r="AT175" s="85">
        <v>6.7</v>
      </c>
      <c r="AU175" s="83">
        <v>156</v>
      </c>
      <c r="AV175" s="85">
        <v>1.1000000000000001</v>
      </c>
      <c r="AW175" s="84" t="s">
        <v>435</v>
      </c>
      <c r="AX175" s="84">
        <v>0.84299999999999997</v>
      </c>
      <c r="AY175" s="83">
        <v>53368</v>
      </c>
      <c r="AZ175" s="84">
        <v>0.3767229000991229</v>
      </c>
      <c r="BA175" s="84">
        <v>36.5</v>
      </c>
      <c r="BB175" s="83">
        <v>3819058</v>
      </c>
      <c r="BC175" s="83">
        <v>0</v>
      </c>
      <c r="BD175" s="83">
        <v>878885</v>
      </c>
      <c r="BE175" s="83">
        <v>41000</v>
      </c>
      <c r="BF175" s="83">
        <v>103189</v>
      </c>
      <c r="BG175" s="83">
        <v>0</v>
      </c>
      <c r="BH175" s="83">
        <v>116</v>
      </c>
      <c r="BI175" s="85">
        <v>7.8</v>
      </c>
      <c r="BJ175" s="83">
        <v>76053042.753999993</v>
      </c>
      <c r="BK175" s="83">
        <v>35592000</v>
      </c>
      <c r="BL175" s="84">
        <v>2.2858767341399999</v>
      </c>
      <c r="BM175" s="85">
        <v>60</v>
      </c>
      <c r="BN175" s="85">
        <v>92.868309999999994</v>
      </c>
      <c r="BO175" s="84">
        <v>180.18261187527801</v>
      </c>
      <c r="BP175" s="85">
        <v>72.156814467605798</v>
      </c>
      <c r="BQ175" s="84">
        <v>2.2504200939999999</v>
      </c>
      <c r="BR175" s="84">
        <v>3.1166666666666667</v>
      </c>
      <c r="BS175" s="84">
        <v>0.34995955228805542</v>
      </c>
      <c r="BT175" s="83">
        <v>36</v>
      </c>
      <c r="BU175" s="85">
        <v>100</v>
      </c>
      <c r="BV175" s="84">
        <v>92.868309999999994</v>
      </c>
      <c r="BW175" s="84">
        <v>56.817480930145599</v>
      </c>
      <c r="BX175" s="84">
        <v>180.18261187527801</v>
      </c>
      <c r="BY175" s="83">
        <v>230000</v>
      </c>
      <c r="BZ175" s="85">
        <v>98.750730000000004</v>
      </c>
      <c r="CA175" s="85">
        <v>99.930710000000005</v>
      </c>
      <c r="CB175" s="84">
        <v>8.0960000000000001</v>
      </c>
      <c r="CC175" s="83">
        <v>99</v>
      </c>
      <c r="CD175" s="83">
        <v>95</v>
      </c>
      <c r="CE175" s="83" t="s">
        <v>435</v>
      </c>
      <c r="CF175" s="84">
        <v>635.02178955078102</v>
      </c>
      <c r="CG175" s="84">
        <v>37</v>
      </c>
      <c r="CH175" s="85">
        <v>79</v>
      </c>
      <c r="CI175" s="83">
        <v>7273.5632073209154</v>
      </c>
      <c r="CJ175" s="83">
        <v>69625581</v>
      </c>
      <c r="CK175" s="83">
        <v>68083396</v>
      </c>
      <c r="CL175" s="83">
        <v>510890</v>
      </c>
      <c r="CM175" s="83"/>
    </row>
    <row r="176" spans="1:91" x14ac:dyDescent="0.3">
      <c r="A176" s="100" t="s">
        <v>372</v>
      </c>
      <c r="B176" s="86" t="s">
        <v>91</v>
      </c>
      <c r="C176" s="83">
        <v>2291.0791277263156</v>
      </c>
      <c r="D176" s="83">
        <v>146.20146692926315</v>
      </c>
      <c r="E176" s="83">
        <v>1073.9865</v>
      </c>
      <c r="F176" s="83">
        <v>5.8579999999999997</v>
      </c>
      <c r="G176" s="83">
        <v>7090.3680000000004</v>
      </c>
      <c r="H176" s="83">
        <v>589.87199999999996</v>
      </c>
      <c r="I176" s="83">
        <v>1546.1760000000004</v>
      </c>
      <c r="J176" s="83">
        <v>3428</v>
      </c>
      <c r="K176" s="84">
        <v>5.7000000000000002E-2</v>
      </c>
      <c r="L176" s="84">
        <v>0</v>
      </c>
      <c r="M176" s="83">
        <v>401760.90961899998</v>
      </c>
      <c r="N176" s="83" t="s">
        <v>435</v>
      </c>
      <c r="O176" s="83" t="s">
        <v>435</v>
      </c>
      <c r="P176" s="83" t="s">
        <v>435</v>
      </c>
      <c r="Q176" s="83">
        <v>0</v>
      </c>
      <c r="R176" s="83">
        <v>1109930</v>
      </c>
      <c r="S176" s="83">
        <v>0</v>
      </c>
      <c r="T176" s="83">
        <v>1092075</v>
      </c>
      <c r="U176" s="83">
        <v>694617</v>
      </c>
      <c r="V176" s="83">
        <v>865154.61418000003</v>
      </c>
      <c r="W176" s="83">
        <v>1110504.6949499999</v>
      </c>
      <c r="X176" s="84">
        <v>85.270477471418971</v>
      </c>
      <c r="Y176" s="84">
        <v>3.1721409289525542</v>
      </c>
      <c r="Z176" s="84">
        <v>30.577999999999999</v>
      </c>
      <c r="AA176" s="84">
        <v>5.84475998532508</v>
      </c>
      <c r="AB176" s="84">
        <v>19.515039999999999</v>
      </c>
      <c r="AC176" s="84">
        <v>28.178229999999999</v>
      </c>
      <c r="AD176" s="83" t="s">
        <v>435</v>
      </c>
      <c r="AE176" s="83">
        <v>40</v>
      </c>
      <c r="AF176" s="85">
        <v>34</v>
      </c>
      <c r="AG176" s="84">
        <v>13.461</v>
      </c>
      <c r="AH176" s="84">
        <v>0.15563377400752412</v>
      </c>
      <c r="AI176" s="84">
        <v>6.6977868280404876E-2</v>
      </c>
      <c r="AJ176" s="83">
        <v>0</v>
      </c>
      <c r="AK176" s="83">
        <v>0</v>
      </c>
      <c r="AL176" s="84">
        <v>0.62588705743373807</v>
      </c>
      <c r="AM176" s="84">
        <v>0.20961753999999999</v>
      </c>
      <c r="AN176" s="84">
        <v>31.487729999999999</v>
      </c>
      <c r="AO176" s="84">
        <v>163.53</v>
      </c>
      <c r="AP176" s="84">
        <v>157.84</v>
      </c>
      <c r="AQ176" s="84">
        <v>8.5802626781471822</v>
      </c>
      <c r="AR176" s="84">
        <v>3.7319229806106384</v>
      </c>
      <c r="AS176" s="85">
        <v>45.8</v>
      </c>
      <c r="AT176" s="85">
        <v>37.700000000000003</v>
      </c>
      <c r="AU176" s="83">
        <v>498</v>
      </c>
      <c r="AV176" s="85" t="s">
        <v>435</v>
      </c>
      <c r="AW176" s="84" t="s">
        <v>435</v>
      </c>
      <c r="AX176" s="84">
        <v>0.06</v>
      </c>
      <c r="AY176" s="83">
        <v>1279948</v>
      </c>
      <c r="AZ176" s="84" t="s">
        <v>435</v>
      </c>
      <c r="BA176" s="84">
        <v>28.7</v>
      </c>
      <c r="BB176" s="83">
        <v>0</v>
      </c>
      <c r="BC176" s="83">
        <v>0</v>
      </c>
      <c r="BD176" s="83">
        <v>0</v>
      </c>
      <c r="BE176" s="83">
        <v>0</v>
      </c>
      <c r="BF176" s="83">
        <v>0</v>
      </c>
      <c r="BG176" s="83">
        <v>0</v>
      </c>
      <c r="BH176" s="83">
        <v>103</v>
      </c>
      <c r="BI176" s="85">
        <v>24.9</v>
      </c>
      <c r="BJ176" s="83" t="s">
        <v>435</v>
      </c>
      <c r="BK176" s="83">
        <v>74000</v>
      </c>
      <c r="BL176" s="84">
        <v>11.3701766784</v>
      </c>
      <c r="BM176" s="85">
        <v>80</v>
      </c>
      <c r="BN176" s="85">
        <v>68.066829999999996</v>
      </c>
      <c r="BO176" s="84">
        <v>115.814283258174</v>
      </c>
      <c r="BP176" s="85">
        <v>25.246249590000001</v>
      </c>
      <c r="BQ176" s="84">
        <v>2.952683435</v>
      </c>
      <c r="BR176" s="84">
        <v>2.4833333333333334</v>
      </c>
      <c r="BS176" s="84">
        <v>-0.98260736465454102</v>
      </c>
      <c r="BT176" s="83">
        <v>38</v>
      </c>
      <c r="BU176" s="85">
        <v>80.380752563476605</v>
      </c>
      <c r="BV176" s="84">
        <v>68.066829999999996</v>
      </c>
      <c r="BW176" s="84">
        <v>27.4927317258886</v>
      </c>
      <c r="BX176" s="84">
        <v>115.814283258174</v>
      </c>
      <c r="BY176" s="83">
        <v>2900</v>
      </c>
      <c r="BZ176" s="85">
        <v>53.519010000000002</v>
      </c>
      <c r="CA176" s="85">
        <v>78.343869999999995</v>
      </c>
      <c r="CB176" s="84">
        <v>7.1970000000000001</v>
      </c>
      <c r="CC176" s="83">
        <v>76</v>
      </c>
      <c r="CD176" s="83">
        <v>50</v>
      </c>
      <c r="CE176" s="83" t="s">
        <v>435</v>
      </c>
      <c r="CF176" s="84">
        <v>121.675773620605</v>
      </c>
      <c r="CG176" s="84">
        <v>142</v>
      </c>
      <c r="CH176" s="85">
        <v>44</v>
      </c>
      <c r="CI176" s="83">
        <v>2035.5339076888138</v>
      </c>
      <c r="CJ176" s="83">
        <v>1293120</v>
      </c>
      <c r="CK176" s="83">
        <v>1185524</v>
      </c>
      <c r="CL176" s="83">
        <v>14870</v>
      </c>
      <c r="CM176" s="83"/>
    </row>
    <row r="177" spans="1:91" x14ac:dyDescent="0.3">
      <c r="A177" s="100" t="s">
        <v>321</v>
      </c>
      <c r="B177" s="86" t="s">
        <v>320</v>
      </c>
      <c r="C177" s="83">
        <v>0</v>
      </c>
      <c r="D177" s="83">
        <v>0</v>
      </c>
      <c r="E177" s="83">
        <v>22786.5805</v>
      </c>
      <c r="F177" s="83">
        <v>0</v>
      </c>
      <c r="G177" s="83">
        <v>0</v>
      </c>
      <c r="H177" s="83">
        <v>0</v>
      </c>
      <c r="I177" s="83">
        <v>0</v>
      </c>
      <c r="J177" s="83">
        <v>11428</v>
      </c>
      <c r="K177" s="84">
        <v>2.9000000000000001E-2</v>
      </c>
      <c r="L177" s="84">
        <v>6.0606060606060601E-2</v>
      </c>
      <c r="M177" s="83">
        <v>3076382.1566499998</v>
      </c>
      <c r="N177" s="83">
        <v>226147.182042</v>
      </c>
      <c r="O177" s="83">
        <v>2115943.70633</v>
      </c>
      <c r="P177" s="83">
        <v>222712.405703</v>
      </c>
      <c r="Q177" s="83">
        <v>7261444</v>
      </c>
      <c r="R177" s="83">
        <v>0</v>
      </c>
      <c r="S177" s="83">
        <v>0</v>
      </c>
      <c r="T177" s="83">
        <v>7261444</v>
      </c>
      <c r="U177" s="83">
        <v>4694536</v>
      </c>
      <c r="V177" s="83">
        <v>6856614.0885800002</v>
      </c>
      <c r="W177" s="83">
        <v>7235096.29825</v>
      </c>
      <c r="X177" s="84">
        <v>145.04677330391615</v>
      </c>
      <c r="Y177" s="84">
        <v>3.7492725023574169</v>
      </c>
      <c r="Z177" s="84">
        <v>41.701999999999998</v>
      </c>
      <c r="AA177" s="84">
        <v>4.5513104055187199</v>
      </c>
      <c r="AB177" s="84">
        <v>47.690350000000002</v>
      </c>
      <c r="AC177" s="84">
        <v>10.47481</v>
      </c>
      <c r="AD177" s="83">
        <v>2438</v>
      </c>
      <c r="AE177" s="83">
        <v>40</v>
      </c>
      <c r="AF177" s="85">
        <v>53</v>
      </c>
      <c r="AG177" s="84">
        <v>14.898</v>
      </c>
      <c r="AH177" s="84">
        <v>0.26083156824346243</v>
      </c>
      <c r="AI177" s="84">
        <v>4.3649344807512785E-2</v>
      </c>
      <c r="AJ177" s="83">
        <v>0</v>
      </c>
      <c r="AK177" s="83">
        <v>0</v>
      </c>
      <c r="AL177" s="84">
        <v>0.5127327360358469</v>
      </c>
      <c r="AM177" s="84">
        <v>0.24868223</v>
      </c>
      <c r="AN177" s="84">
        <v>37.003779999999999</v>
      </c>
      <c r="AO177" s="84">
        <v>78.709999999999994</v>
      </c>
      <c r="AP177" s="84">
        <v>100.04</v>
      </c>
      <c r="AQ177" s="84">
        <v>5.5115348534150597</v>
      </c>
      <c r="AR177" s="84">
        <v>9.24119984552107</v>
      </c>
      <c r="AS177" s="85">
        <v>69.8</v>
      </c>
      <c r="AT177" s="85">
        <v>16.2</v>
      </c>
      <c r="AU177" s="83">
        <v>41</v>
      </c>
      <c r="AV177" s="85">
        <v>2.1</v>
      </c>
      <c r="AW177" s="84">
        <v>0.99</v>
      </c>
      <c r="AX177" s="84">
        <v>370.86200000000002</v>
      </c>
      <c r="AY177" s="83">
        <v>5376102</v>
      </c>
      <c r="AZ177" s="84">
        <v>0.56568342780511738</v>
      </c>
      <c r="BA177" s="84">
        <v>43.1</v>
      </c>
      <c r="BB177" s="83">
        <v>3612</v>
      </c>
      <c r="BC177" s="83">
        <v>0</v>
      </c>
      <c r="BD177" s="83">
        <v>0</v>
      </c>
      <c r="BE177" s="83">
        <v>0</v>
      </c>
      <c r="BF177" s="83">
        <v>12784</v>
      </c>
      <c r="BG177" s="83">
        <v>2</v>
      </c>
      <c r="BH177" s="83">
        <v>113</v>
      </c>
      <c r="BI177" s="85">
        <v>16.100000000000001</v>
      </c>
      <c r="BJ177" s="83">
        <v>566295</v>
      </c>
      <c r="BK177" s="83">
        <v>496000</v>
      </c>
      <c r="BL177" s="84">
        <v>0.47155425219899999</v>
      </c>
      <c r="BM177" s="85">
        <v>40</v>
      </c>
      <c r="BN177" s="85">
        <v>63.745620000000002</v>
      </c>
      <c r="BO177" s="84">
        <v>77.886101735649504</v>
      </c>
      <c r="BP177" s="85">
        <v>12.360224969290501</v>
      </c>
      <c r="BQ177" s="84" t="s">
        <v>435</v>
      </c>
      <c r="BR177" s="84">
        <v>1.3166666666666667</v>
      </c>
      <c r="BS177" s="84">
        <v>-1.0577911138534546</v>
      </c>
      <c r="BT177" s="83">
        <v>29</v>
      </c>
      <c r="BU177" s="85">
        <v>48</v>
      </c>
      <c r="BV177" s="84">
        <v>63.745620000000002</v>
      </c>
      <c r="BW177" s="84">
        <v>12.360224970000001</v>
      </c>
      <c r="BX177" s="84">
        <v>77.886101735649504</v>
      </c>
      <c r="BY177" s="83">
        <v>13000</v>
      </c>
      <c r="BZ177" s="85">
        <v>16.132100000000001</v>
      </c>
      <c r="CA177" s="85">
        <v>65.128839999999997</v>
      </c>
      <c r="CB177" s="84">
        <v>0.48699999999999999</v>
      </c>
      <c r="CC177" s="83">
        <v>90</v>
      </c>
      <c r="CD177" s="83" t="s">
        <v>435</v>
      </c>
      <c r="CE177" s="83">
        <v>90</v>
      </c>
      <c r="CF177" s="84">
        <v>99.903137207031307</v>
      </c>
      <c r="CG177" s="84">
        <v>396</v>
      </c>
      <c r="CH177" s="85">
        <v>32</v>
      </c>
      <c r="CI177" s="83">
        <v>671.84068755877308</v>
      </c>
      <c r="CJ177" s="83">
        <v>8082359</v>
      </c>
      <c r="CK177" s="83">
        <v>7264896</v>
      </c>
      <c r="CL177" s="83">
        <v>54390</v>
      </c>
      <c r="CM177" s="83"/>
    </row>
    <row r="178" spans="1:91" x14ac:dyDescent="0.3">
      <c r="A178" s="100" t="s">
        <v>323</v>
      </c>
      <c r="B178" s="86" t="s">
        <v>322</v>
      </c>
      <c r="C178" s="83">
        <v>187.49025647831579</v>
      </c>
      <c r="D178" s="83">
        <v>187.49025647831579</v>
      </c>
      <c r="E178" s="83" t="s">
        <v>435</v>
      </c>
      <c r="F178" s="83">
        <v>6.7560000000000002</v>
      </c>
      <c r="G178" s="83">
        <v>2014.893</v>
      </c>
      <c r="H178" s="83">
        <v>636.28200000000004</v>
      </c>
      <c r="I178" s="83">
        <v>97.488</v>
      </c>
      <c r="J178" s="83">
        <v>0</v>
      </c>
      <c r="K178" s="84">
        <v>2.9000000000000001E-2</v>
      </c>
      <c r="L178" s="84" t="s">
        <v>435</v>
      </c>
      <c r="M178" s="83" t="s">
        <v>435</v>
      </c>
      <c r="N178" s="83" t="s">
        <v>435</v>
      </c>
      <c r="O178" s="83" t="s">
        <v>435</v>
      </c>
      <c r="P178" s="83" t="s">
        <v>435</v>
      </c>
      <c r="Q178" s="83">
        <v>0</v>
      </c>
      <c r="R178" s="83">
        <v>0</v>
      </c>
      <c r="S178" s="83">
        <v>0</v>
      </c>
      <c r="T178" s="83">
        <v>0</v>
      </c>
      <c r="U178" s="83">
        <v>42929</v>
      </c>
      <c r="V178" s="83">
        <v>83341.631955699995</v>
      </c>
      <c r="W178" s="83">
        <v>87873.482652299994</v>
      </c>
      <c r="X178" s="84">
        <v>143.32916666666668</v>
      </c>
      <c r="Y178" s="84">
        <v>1.0020714561714636</v>
      </c>
      <c r="Z178" s="84">
        <v>23.131</v>
      </c>
      <c r="AA178" s="84" t="s">
        <v>435</v>
      </c>
      <c r="AB178" s="84">
        <v>0</v>
      </c>
      <c r="AC178" s="84" t="s">
        <v>435</v>
      </c>
      <c r="AD178" s="83">
        <v>18</v>
      </c>
      <c r="AE178" s="83">
        <v>80</v>
      </c>
      <c r="AF178" s="85" t="s">
        <v>435</v>
      </c>
      <c r="AG178" s="84">
        <v>11.714</v>
      </c>
      <c r="AH178" s="84">
        <v>3.7843390994919445E-3</v>
      </c>
      <c r="AI178" s="84">
        <v>1.5492419938983141E-4</v>
      </c>
      <c r="AJ178" s="83">
        <v>0</v>
      </c>
      <c r="AK178" s="83">
        <v>0</v>
      </c>
      <c r="AL178" s="84">
        <v>0.71743036128923254</v>
      </c>
      <c r="AM178" s="84" t="s">
        <v>435</v>
      </c>
      <c r="AN178" s="84">
        <v>138.15486999999999</v>
      </c>
      <c r="AO178" s="84">
        <v>55.78</v>
      </c>
      <c r="AP178" s="84">
        <v>63.72</v>
      </c>
      <c r="AQ178" s="84">
        <v>19.117221535557757</v>
      </c>
      <c r="AR178" s="84">
        <v>40.699856907248432</v>
      </c>
      <c r="AS178" s="85">
        <v>15.6</v>
      </c>
      <c r="AT178" s="85">
        <v>1.9</v>
      </c>
      <c r="AU178" s="83">
        <v>12</v>
      </c>
      <c r="AV178" s="85" t="s">
        <v>435</v>
      </c>
      <c r="AW178" s="84" t="s">
        <v>435</v>
      </c>
      <c r="AX178" s="84" t="s">
        <v>435</v>
      </c>
      <c r="AY178" s="83">
        <v>37131</v>
      </c>
      <c r="AZ178" s="84">
        <v>0.41808821128065377</v>
      </c>
      <c r="BA178" s="84">
        <v>37.6</v>
      </c>
      <c r="BB178" s="83">
        <v>0</v>
      </c>
      <c r="BC178" s="83">
        <v>87000</v>
      </c>
      <c r="BD178" s="83">
        <v>394</v>
      </c>
      <c r="BE178" s="83">
        <v>0</v>
      </c>
      <c r="BF178" s="83">
        <v>0</v>
      </c>
      <c r="BG178" s="83">
        <v>0</v>
      </c>
      <c r="BH178" s="83">
        <v>87</v>
      </c>
      <c r="BI178" s="85">
        <v>3.6</v>
      </c>
      <c r="BJ178" s="83" t="s">
        <v>435</v>
      </c>
      <c r="BK178" s="83">
        <v>62500</v>
      </c>
      <c r="BL178" s="84">
        <v>78.084415584400006</v>
      </c>
      <c r="BM178" s="85">
        <v>0</v>
      </c>
      <c r="BN178" s="85">
        <v>99.414370000000005</v>
      </c>
      <c r="BO178" s="84">
        <v>104.594125798231</v>
      </c>
      <c r="BP178" s="85">
        <v>39.950000000000003</v>
      </c>
      <c r="BQ178" s="84" t="s">
        <v>435</v>
      </c>
      <c r="BR178" s="84">
        <v>2.666666666666667</v>
      </c>
      <c r="BS178" s="84">
        <v>0.13935482501983643</v>
      </c>
      <c r="BT178" s="83" t="s">
        <v>435</v>
      </c>
      <c r="BU178" s="85">
        <v>97.967590332031307</v>
      </c>
      <c r="BV178" s="84">
        <v>99.414370000000005</v>
      </c>
      <c r="BW178" s="84">
        <v>41.248727643705003</v>
      </c>
      <c r="BX178" s="84">
        <v>104.594125798231</v>
      </c>
      <c r="BY178" s="83">
        <v>720</v>
      </c>
      <c r="BZ178" s="85">
        <v>93.445269999999994</v>
      </c>
      <c r="CA178" s="85">
        <v>99.906829999999999</v>
      </c>
      <c r="CB178" s="84">
        <v>5.2229999999999999</v>
      </c>
      <c r="CC178" s="83">
        <v>81</v>
      </c>
      <c r="CD178" s="83">
        <v>85</v>
      </c>
      <c r="CE178" s="83" t="s">
        <v>435</v>
      </c>
      <c r="CF178" s="84">
        <v>311.42813110351602</v>
      </c>
      <c r="CG178" s="84">
        <v>52</v>
      </c>
      <c r="CH178" s="85">
        <v>57</v>
      </c>
      <c r="CI178" s="83">
        <v>4364.0155613494944</v>
      </c>
      <c r="CJ178" s="83">
        <v>104497</v>
      </c>
      <c r="CK178" s="83">
        <v>106170</v>
      </c>
      <c r="CL178" s="83">
        <v>720</v>
      </c>
      <c r="CM178" s="83"/>
    </row>
    <row r="179" spans="1:91" x14ac:dyDescent="0.3">
      <c r="A179" s="100" t="s">
        <v>325</v>
      </c>
      <c r="B179" s="86" t="s">
        <v>324</v>
      </c>
      <c r="C179" s="83">
        <v>2494.8842488631576</v>
      </c>
      <c r="D179" s="83">
        <v>319.80969429052629</v>
      </c>
      <c r="E179" s="83">
        <v>163.00200000000001</v>
      </c>
      <c r="F179" s="83">
        <v>0</v>
      </c>
      <c r="G179" s="83">
        <v>2991.4539999999997</v>
      </c>
      <c r="H179" s="83">
        <v>0</v>
      </c>
      <c r="I179" s="83">
        <v>2146.1759999999999</v>
      </c>
      <c r="J179" s="83">
        <v>0</v>
      </c>
      <c r="K179" s="84">
        <v>2.9000000000000001E-2</v>
      </c>
      <c r="L179" s="84">
        <v>0.12121212121212099</v>
      </c>
      <c r="M179" s="83" t="s">
        <v>435</v>
      </c>
      <c r="N179" s="83" t="s">
        <v>435</v>
      </c>
      <c r="O179" s="83" t="s">
        <v>435</v>
      </c>
      <c r="P179" s="83" t="s">
        <v>435</v>
      </c>
      <c r="Q179" s="83">
        <v>0</v>
      </c>
      <c r="R179" s="83">
        <v>0</v>
      </c>
      <c r="S179" s="83">
        <v>0</v>
      </c>
      <c r="T179" s="83">
        <v>0</v>
      </c>
      <c r="U179" s="83">
        <v>1141668</v>
      </c>
      <c r="V179" s="83">
        <v>1214668.3044199999</v>
      </c>
      <c r="W179" s="83">
        <v>1268014.07984</v>
      </c>
      <c r="X179" s="84">
        <v>270.92748538011693</v>
      </c>
      <c r="Y179" s="84">
        <v>0.37761518679985279</v>
      </c>
      <c r="Z179" s="84">
        <v>53.183999999999997</v>
      </c>
      <c r="AA179" s="84">
        <v>3.29086780304119</v>
      </c>
      <c r="AB179" s="84">
        <v>7.4160000000000004E-2</v>
      </c>
      <c r="AC179" s="84">
        <v>89.443200000000004</v>
      </c>
      <c r="AD179" s="83">
        <v>445</v>
      </c>
      <c r="AE179" s="83">
        <v>40</v>
      </c>
      <c r="AF179" s="85">
        <v>5.4</v>
      </c>
      <c r="AG179" s="84">
        <v>6.4729999999999999</v>
      </c>
      <c r="AH179" s="84">
        <v>0.11077551667281321</v>
      </c>
      <c r="AI179" s="84">
        <v>1.1730432015947282E-2</v>
      </c>
      <c r="AJ179" s="83">
        <v>0</v>
      </c>
      <c r="AK179" s="83">
        <v>0</v>
      </c>
      <c r="AL179" s="84">
        <v>0.79902847862428528</v>
      </c>
      <c r="AM179" s="84">
        <v>2.4179200000000001E-3</v>
      </c>
      <c r="AN179" s="84">
        <v>79.594530000000006</v>
      </c>
      <c r="AO179" s="84">
        <v>0</v>
      </c>
      <c r="AP179" s="84">
        <v>0</v>
      </c>
      <c r="AQ179" s="84" t="s">
        <v>435</v>
      </c>
      <c r="AR179" s="84">
        <v>0.582608650867943</v>
      </c>
      <c r="AS179" s="85">
        <v>18.3</v>
      </c>
      <c r="AT179" s="85">
        <v>5.5</v>
      </c>
      <c r="AU179" s="83">
        <v>17</v>
      </c>
      <c r="AV179" s="85">
        <v>1.2</v>
      </c>
      <c r="AW179" s="84">
        <v>0.42</v>
      </c>
      <c r="AX179" s="84" t="s">
        <v>435</v>
      </c>
      <c r="AY179" s="83">
        <v>18226</v>
      </c>
      <c r="AZ179" s="84">
        <v>0.32349148619565815</v>
      </c>
      <c r="BA179" s="84" t="s">
        <v>435</v>
      </c>
      <c r="BB179" s="83">
        <v>0</v>
      </c>
      <c r="BC179" s="83">
        <v>150000</v>
      </c>
      <c r="BD179" s="83">
        <v>0</v>
      </c>
      <c r="BE179" s="83">
        <v>0</v>
      </c>
      <c r="BF179" s="83">
        <v>10733</v>
      </c>
      <c r="BG179" s="83">
        <v>0</v>
      </c>
      <c r="BH179" s="83">
        <v>128</v>
      </c>
      <c r="BI179" s="85">
        <v>5.5</v>
      </c>
      <c r="BJ179" s="83">
        <v>2525130</v>
      </c>
      <c r="BK179" s="83">
        <v>395000</v>
      </c>
      <c r="BL179" s="84">
        <v>1.01881467545</v>
      </c>
      <c r="BM179" s="85">
        <v>40</v>
      </c>
      <c r="BN179" s="85">
        <v>98.7</v>
      </c>
      <c r="BO179" s="84">
        <v>141.92934022044199</v>
      </c>
      <c r="BP179" s="85">
        <v>73.296941218485998</v>
      </c>
      <c r="BQ179" s="84">
        <v>2.072333097</v>
      </c>
      <c r="BR179" s="84">
        <v>3.2333333333333329</v>
      </c>
      <c r="BS179" s="84">
        <v>0.19023792445659637</v>
      </c>
      <c r="BT179" s="83">
        <v>40</v>
      </c>
      <c r="BU179" s="85">
        <v>100</v>
      </c>
      <c r="BV179" s="84">
        <v>98.7</v>
      </c>
      <c r="BW179" s="84">
        <v>77.326052926286707</v>
      </c>
      <c r="BX179" s="84">
        <v>141.92934022044199</v>
      </c>
      <c r="BY179" s="83">
        <v>8900</v>
      </c>
      <c r="BZ179" s="85">
        <v>93.398910000000001</v>
      </c>
      <c r="CA179" s="85">
        <v>98.184960000000004</v>
      </c>
      <c r="CB179" s="84">
        <v>26.697000000000003</v>
      </c>
      <c r="CC179" s="83">
        <v>89</v>
      </c>
      <c r="CD179" s="83">
        <v>65</v>
      </c>
      <c r="CE179" s="83">
        <v>93</v>
      </c>
      <c r="CF179" s="84">
        <v>2180.5234375</v>
      </c>
      <c r="CG179" s="84">
        <v>67</v>
      </c>
      <c r="CH179" s="85">
        <v>49</v>
      </c>
      <c r="CI179" s="83">
        <v>16843.701611713033</v>
      </c>
      <c r="CJ179" s="83">
        <v>1394969</v>
      </c>
      <c r="CK179" s="83">
        <v>1360088</v>
      </c>
      <c r="CL179" s="83">
        <v>5130</v>
      </c>
      <c r="CM179" s="83"/>
    </row>
    <row r="180" spans="1:91" x14ac:dyDescent="0.3">
      <c r="A180" s="100" t="s">
        <v>327</v>
      </c>
      <c r="B180" s="86" t="s">
        <v>326</v>
      </c>
      <c r="C180" s="83">
        <v>19656.139016905261</v>
      </c>
      <c r="D180" s="83">
        <v>0</v>
      </c>
      <c r="E180" s="83">
        <v>18320.093499999999</v>
      </c>
      <c r="F180" s="83">
        <v>135.55199999999999</v>
      </c>
      <c r="G180" s="83">
        <v>0</v>
      </c>
      <c r="H180" s="83">
        <v>0</v>
      </c>
      <c r="I180" s="83">
        <v>0</v>
      </c>
      <c r="J180" s="83">
        <v>0</v>
      </c>
      <c r="K180" s="84">
        <v>2.9000000000000001E-2</v>
      </c>
      <c r="L180" s="84">
        <v>0.33333333333333298</v>
      </c>
      <c r="M180" s="83">
        <v>0</v>
      </c>
      <c r="N180" s="83">
        <v>0</v>
      </c>
      <c r="O180" s="83">
        <v>0</v>
      </c>
      <c r="P180" s="83">
        <v>0</v>
      </c>
      <c r="Q180" s="83">
        <v>0</v>
      </c>
      <c r="R180" s="83">
        <v>0</v>
      </c>
      <c r="S180" s="83">
        <v>0</v>
      </c>
      <c r="T180" s="83">
        <v>0</v>
      </c>
      <c r="U180" s="83">
        <v>0</v>
      </c>
      <c r="V180" s="83">
        <v>5555299.3718900001</v>
      </c>
      <c r="W180" s="83">
        <v>70045.680512999999</v>
      </c>
      <c r="X180" s="84">
        <v>74.44132337796087</v>
      </c>
      <c r="Y180" s="84">
        <v>1.5862776361422932</v>
      </c>
      <c r="Z180" s="84">
        <v>68.944999999999993</v>
      </c>
      <c r="AA180" s="84" t="s">
        <v>435</v>
      </c>
      <c r="AB180" s="84">
        <v>0</v>
      </c>
      <c r="AC180" s="84">
        <v>78.686890000000005</v>
      </c>
      <c r="AD180" s="83">
        <v>2030</v>
      </c>
      <c r="AE180" s="83">
        <v>60</v>
      </c>
      <c r="AF180" s="85">
        <v>8</v>
      </c>
      <c r="AG180" s="84">
        <v>8.7159999999999993</v>
      </c>
      <c r="AH180" s="84">
        <v>0.22091047565991517</v>
      </c>
      <c r="AI180" s="84">
        <v>0.10635756942102478</v>
      </c>
      <c r="AJ180" s="83">
        <v>0</v>
      </c>
      <c r="AK180" s="83">
        <v>0</v>
      </c>
      <c r="AL180" s="84">
        <v>0.73920055857580746</v>
      </c>
      <c r="AM180" s="84">
        <v>5.25341E-3</v>
      </c>
      <c r="AN180" s="84">
        <v>46.978050000000003</v>
      </c>
      <c r="AO180" s="84">
        <v>386.93</v>
      </c>
      <c r="AP180" s="84">
        <v>428.84</v>
      </c>
      <c r="AQ180" s="84">
        <v>2.0917640235502506</v>
      </c>
      <c r="AR180" s="84">
        <v>4.7710884357364449</v>
      </c>
      <c r="AS180" s="85">
        <v>17</v>
      </c>
      <c r="AT180" s="85">
        <v>2.2999999999999998</v>
      </c>
      <c r="AU180" s="83">
        <v>34</v>
      </c>
      <c r="AV180" s="85">
        <v>0.1</v>
      </c>
      <c r="AW180" s="84">
        <v>0.05</v>
      </c>
      <c r="AX180" s="84" t="s">
        <v>435</v>
      </c>
      <c r="AY180" s="83">
        <v>4800</v>
      </c>
      <c r="AZ180" s="84">
        <v>0.30031952806041373</v>
      </c>
      <c r="BA180" s="84">
        <v>32.799999999999997</v>
      </c>
      <c r="BB180" s="83">
        <v>2000</v>
      </c>
      <c r="BC180" s="83">
        <v>30000</v>
      </c>
      <c r="BD180" s="83">
        <v>0</v>
      </c>
      <c r="BE180" s="83">
        <v>0</v>
      </c>
      <c r="BF180" s="83">
        <v>1322</v>
      </c>
      <c r="BG180" s="83">
        <v>0</v>
      </c>
      <c r="BH180" s="83">
        <v>144</v>
      </c>
      <c r="BI180" s="85">
        <v>4.3</v>
      </c>
      <c r="BJ180" s="83">
        <v>4274199</v>
      </c>
      <c r="BK180" s="83">
        <v>7052000</v>
      </c>
      <c r="BL180" s="84">
        <v>1.4082700301</v>
      </c>
      <c r="BM180" s="85">
        <v>40</v>
      </c>
      <c r="BN180" s="85">
        <v>79.036429999999996</v>
      </c>
      <c r="BO180" s="84">
        <v>127.70719678802</v>
      </c>
      <c r="BP180" s="85">
        <v>55.5</v>
      </c>
      <c r="BQ180" s="84">
        <v>2.9080488679999998</v>
      </c>
      <c r="BR180" s="84">
        <v>2.4333333333333331</v>
      </c>
      <c r="BS180" s="84">
        <v>-0.10526178777217865</v>
      </c>
      <c r="BT180" s="83">
        <v>43</v>
      </c>
      <c r="BU180" s="85">
        <v>100</v>
      </c>
      <c r="BV180" s="84">
        <v>79.036429999999996</v>
      </c>
      <c r="BW180" s="84">
        <v>64.190810232738698</v>
      </c>
      <c r="BX180" s="84">
        <v>127.70719678802</v>
      </c>
      <c r="BY180" s="83">
        <v>55000</v>
      </c>
      <c r="BZ180" s="85">
        <v>90.921390000000002</v>
      </c>
      <c r="CA180" s="85">
        <v>96.2547</v>
      </c>
      <c r="CB180" s="84">
        <v>12.722</v>
      </c>
      <c r="CC180" s="83">
        <v>98</v>
      </c>
      <c r="CD180" s="83">
        <v>97</v>
      </c>
      <c r="CE180" s="83" t="s">
        <v>435</v>
      </c>
      <c r="CF180" s="84">
        <v>806.34362792968795</v>
      </c>
      <c r="CG180" s="84">
        <v>43</v>
      </c>
      <c r="CH180" s="85">
        <v>66</v>
      </c>
      <c r="CI180" s="83">
        <v>3446.607237920216</v>
      </c>
      <c r="CJ180" s="83">
        <v>11694721</v>
      </c>
      <c r="CK180" s="83">
        <v>11254715</v>
      </c>
      <c r="CL180" s="83">
        <v>155360</v>
      </c>
      <c r="CM180" s="83"/>
    </row>
    <row r="181" spans="1:91" x14ac:dyDescent="0.3">
      <c r="A181" s="100" t="s">
        <v>329</v>
      </c>
      <c r="B181" s="86" t="s">
        <v>328</v>
      </c>
      <c r="C181" s="83">
        <v>158865.82528463157</v>
      </c>
      <c r="D181" s="83">
        <v>66510.410494947369</v>
      </c>
      <c r="E181" s="83">
        <v>174433.64199999999</v>
      </c>
      <c r="F181" s="83">
        <v>231.11799999999999</v>
      </c>
      <c r="G181" s="83">
        <v>0</v>
      </c>
      <c r="H181" s="83">
        <v>0</v>
      </c>
      <c r="I181" s="83">
        <v>0</v>
      </c>
      <c r="J181" s="83">
        <v>0</v>
      </c>
      <c r="K181" s="84">
        <v>0</v>
      </c>
      <c r="L181" s="84">
        <v>0.15151515151515199</v>
      </c>
      <c r="M181" s="83">
        <v>61508730.336499996</v>
      </c>
      <c r="N181" s="83" t="s">
        <v>435</v>
      </c>
      <c r="O181" s="83" t="s">
        <v>435</v>
      </c>
      <c r="P181" s="83" t="s">
        <v>435</v>
      </c>
      <c r="Q181" s="83">
        <v>1053055</v>
      </c>
      <c r="R181" s="83">
        <v>232969</v>
      </c>
      <c r="S181" s="83">
        <v>0</v>
      </c>
      <c r="T181" s="83">
        <v>0</v>
      </c>
      <c r="U181" s="83">
        <v>1000248</v>
      </c>
      <c r="V181" s="83">
        <v>17306676.475900002</v>
      </c>
      <c r="W181" s="83">
        <v>5825579.0379400002</v>
      </c>
      <c r="X181" s="84">
        <v>106.96012889310448</v>
      </c>
      <c r="Y181" s="84">
        <v>2.1567268877723351</v>
      </c>
      <c r="Z181" s="84">
        <v>75.143000000000001</v>
      </c>
      <c r="AA181" s="84" t="s">
        <v>435</v>
      </c>
      <c r="AB181" s="84">
        <v>0.31678000000000001</v>
      </c>
      <c r="AC181" s="84" t="s">
        <v>435</v>
      </c>
      <c r="AD181" s="83">
        <v>21999</v>
      </c>
      <c r="AE181" s="83">
        <v>60</v>
      </c>
      <c r="AF181" s="85">
        <v>8.1</v>
      </c>
      <c r="AG181" s="84">
        <v>7.98</v>
      </c>
      <c r="AH181" s="84">
        <v>0.9130834455892185</v>
      </c>
      <c r="AI181" s="84">
        <v>0.79400619256549476</v>
      </c>
      <c r="AJ181" s="83">
        <v>0</v>
      </c>
      <c r="AK181" s="83">
        <v>5</v>
      </c>
      <c r="AL181" s="84">
        <v>0.80649017591084815</v>
      </c>
      <c r="AM181" s="84" t="s">
        <v>435</v>
      </c>
      <c r="AN181" s="84">
        <v>27910.229619999998</v>
      </c>
      <c r="AO181" s="84">
        <v>1455.5</v>
      </c>
      <c r="AP181" s="84">
        <v>712.25</v>
      </c>
      <c r="AQ181" s="84">
        <v>0.15631352750278954</v>
      </c>
      <c r="AR181" s="84">
        <v>0.14545919742301436</v>
      </c>
      <c r="AS181" s="85">
        <v>10.6</v>
      </c>
      <c r="AT181" s="85">
        <v>1.9</v>
      </c>
      <c r="AU181" s="83">
        <v>17</v>
      </c>
      <c r="AV181" s="85" t="s">
        <v>435</v>
      </c>
      <c r="AW181" s="84" t="s">
        <v>435</v>
      </c>
      <c r="AX181" s="84">
        <v>0</v>
      </c>
      <c r="AY181" s="83">
        <v>0</v>
      </c>
      <c r="AZ181" s="84">
        <v>0.30502492162551387</v>
      </c>
      <c r="BA181" s="84">
        <v>41.9</v>
      </c>
      <c r="BB181" s="83">
        <v>630</v>
      </c>
      <c r="BC181" s="83">
        <v>100</v>
      </c>
      <c r="BD181" s="83">
        <v>1673</v>
      </c>
      <c r="BE181" s="83">
        <v>1097000</v>
      </c>
      <c r="BF181" s="83">
        <v>3959169</v>
      </c>
      <c r="BG181" s="83">
        <v>1</v>
      </c>
      <c r="BH181" s="83">
        <v>157</v>
      </c>
      <c r="BI181" s="85">
        <v>2.4</v>
      </c>
      <c r="BJ181" s="83">
        <v>115595495.817</v>
      </c>
      <c r="BK181" s="83">
        <v>37601000</v>
      </c>
      <c r="BL181" s="84">
        <v>2.4974248009000002</v>
      </c>
      <c r="BM181" s="85">
        <v>100</v>
      </c>
      <c r="BN181" s="85">
        <v>96.150530000000003</v>
      </c>
      <c r="BO181" s="84">
        <v>97.3013278781048</v>
      </c>
      <c r="BP181" s="85">
        <v>64.684617683537098</v>
      </c>
      <c r="BQ181" s="84">
        <v>2.947198153</v>
      </c>
      <c r="BR181" s="84">
        <v>4.1666666666666661</v>
      </c>
      <c r="BS181" s="84">
        <v>6.0967621393501759E-3</v>
      </c>
      <c r="BT181" s="83">
        <v>39</v>
      </c>
      <c r="BU181" s="85">
        <v>100</v>
      </c>
      <c r="BV181" s="84">
        <v>96.150530000000003</v>
      </c>
      <c r="BW181" s="84">
        <v>71.042761072829194</v>
      </c>
      <c r="BX181" s="84">
        <v>97.3013278781048</v>
      </c>
      <c r="BY181" s="83">
        <v>400000</v>
      </c>
      <c r="BZ181" s="85">
        <v>97.297239999999988</v>
      </c>
      <c r="CA181" s="85">
        <v>98.875720000000001</v>
      </c>
      <c r="CB181" s="84">
        <v>17.605</v>
      </c>
      <c r="CC181" s="83">
        <v>96</v>
      </c>
      <c r="CD181" s="83">
        <v>86</v>
      </c>
      <c r="CE181" s="83">
        <v>96</v>
      </c>
      <c r="CF181" s="84">
        <v>1089.24499511719</v>
      </c>
      <c r="CG181" s="84">
        <v>17</v>
      </c>
      <c r="CH181" s="85">
        <v>73</v>
      </c>
      <c r="CI181" s="83">
        <v>9311.3661172816719</v>
      </c>
      <c r="CJ181" s="83">
        <v>83429607</v>
      </c>
      <c r="CK181" s="83">
        <v>78665398</v>
      </c>
      <c r="CL181" s="83">
        <v>769630</v>
      </c>
      <c r="CM181" s="83"/>
    </row>
    <row r="182" spans="1:91" x14ac:dyDescent="0.3">
      <c r="A182" s="100" t="s">
        <v>331</v>
      </c>
      <c r="B182" s="86" t="s">
        <v>330</v>
      </c>
      <c r="C182" s="83">
        <v>4624.2701971368424</v>
      </c>
      <c r="D182" s="83">
        <v>4.9940008866105265E-2</v>
      </c>
      <c r="E182" s="83">
        <v>48635.325000000004</v>
      </c>
      <c r="F182" s="83">
        <v>0</v>
      </c>
      <c r="G182" s="83">
        <v>0</v>
      </c>
      <c r="H182" s="83">
        <v>0</v>
      </c>
      <c r="I182" s="83">
        <v>0</v>
      </c>
      <c r="J182" s="83">
        <v>0</v>
      </c>
      <c r="K182" s="84">
        <v>0</v>
      </c>
      <c r="L182" s="84">
        <v>0.27272727272727298</v>
      </c>
      <c r="M182" s="83">
        <v>4905017.4827300003</v>
      </c>
      <c r="N182" s="83" t="s">
        <v>435</v>
      </c>
      <c r="O182" s="83" t="s">
        <v>435</v>
      </c>
      <c r="P182" s="83" t="s">
        <v>435</v>
      </c>
      <c r="Q182" s="83">
        <v>0</v>
      </c>
      <c r="R182" s="83">
        <v>0</v>
      </c>
      <c r="S182" s="83">
        <v>0</v>
      </c>
      <c r="T182" s="83">
        <v>0</v>
      </c>
      <c r="U182" s="83">
        <v>0</v>
      </c>
      <c r="V182" s="83">
        <v>2608701.4527500002</v>
      </c>
      <c r="W182" s="83">
        <v>47190.205779999997</v>
      </c>
      <c r="X182" s="84">
        <v>12.450594769433746</v>
      </c>
      <c r="Y182" s="84">
        <v>2.4629175837165831</v>
      </c>
      <c r="Z182" s="84">
        <v>51.593000000000004</v>
      </c>
      <c r="AA182" s="84" t="s">
        <v>435</v>
      </c>
      <c r="AB182" s="84">
        <v>0</v>
      </c>
      <c r="AC182" s="84">
        <v>100</v>
      </c>
      <c r="AD182" s="83">
        <v>2939</v>
      </c>
      <c r="AE182" s="83">
        <v>60</v>
      </c>
      <c r="AF182" s="85" t="s">
        <v>435</v>
      </c>
      <c r="AG182" s="84">
        <v>11.37</v>
      </c>
      <c r="AH182" s="84">
        <v>0.11540856816450068</v>
      </c>
      <c r="AI182" s="84">
        <v>1.6336698836441663E-2</v>
      </c>
      <c r="AJ182" s="83">
        <v>0</v>
      </c>
      <c r="AK182" s="83">
        <v>0</v>
      </c>
      <c r="AL182" s="84">
        <v>0.71013082893426349</v>
      </c>
      <c r="AM182" s="84">
        <v>1.45477E-3</v>
      </c>
      <c r="AN182" s="84">
        <v>0</v>
      </c>
      <c r="AO182" s="84">
        <v>5.37</v>
      </c>
      <c r="AP182" s="84">
        <v>5.94</v>
      </c>
      <c r="AQ182" s="84">
        <v>4.5819883446309377E-2</v>
      </c>
      <c r="AR182" s="84">
        <v>3.9300818940513089E-3</v>
      </c>
      <c r="AS182" s="85">
        <v>45.8</v>
      </c>
      <c r="AT182" s="85">
        <v>3.2</v>
      </c>
      <c r="AU182" s="83">
        <v>43</v>
      </c>
      <c r="AV182" s="85" t="s">
        <v>435</v>
      </c>
      <c r="AW182" s="84" t="s">
        <v>435</v>
      </c>
      <c r="AX182" s="84">
        <v>0</v>
      </c>
      <c r="AY182" s="83">
        <v>182</v>
      </c>
      <c r="AZ182" s="84" t="s">
        <v>435</v>
      </c>
      <c r="BA182" s="84" t="s">
        <v>435</v>
      </c>
      <c r="BB182" s="83">
        <v>0</v>
      </c>
      <c r="BC182" s="83">
        <v>0</v>
      </c>
      <c r="BD182" s="83">
        <v>0</v>
      </c>
      <c r="BE182" s="83">
        <v>0</v>
      </c>
      <c r="BF182" s="83">
        <v>22</v>
      </c>
      <c r="BG182" s="83">
        <v>0</v>
      </c>
      <c r="BH182" s="83">
        <v>121</v>
      </c>
      <c r="BI182" s="85">
        <v>5.4</v>
      </c>
      <c r="BJ182" s="83">
        <v>2457474</v>
      </c>
      <c r="BK182" s="83" t="s">
        <v>435</v>
      </c>
      <c r="BL182" s="84">
        <v>3.37008320726</v>
      </c>
      <c r="BM182" s="85">
        <v>60</v>
      </c>
      <c r="BN182" s="85">
        <v>99.7</v>
      </c>
      <c r="BO182" s="84">
        <v>162.861103290621</v>
      </c>
      <c r="BP182" s="85">
        <v>17.990324461341</v>
      </c>
      <c r="BQ182" s="84" t="s">
        <v>435</v>
      </c>
      <c r="BR182" s="84" t="s">
        <v>435</v>
      </c>
      <c r="BS182" s="84">
        <v>-1.0441019535064697</v>
      </c>
      <c r="BT182" s="83">
        <v>19</v>
      </c>
      <c r="BU182" s="85">
        <v>100</v>
      </c>
      <c r="BV182" s="84">
        <v>99.7</v>
      </c>
      <c r="BW182" s="84">
        <v>21.250997410369099</v>
      </c>
      <c r="BX182" s="84">
        <v>162.861103290621</v>
      </c>
      <c r="BY182" s="83">
        <v>20000</v>
      </c>
      <c r="BZ182" s="85">
        <v>98.699200000000005</v>
      </c>
      <c r="CA182" s="85">
        <v>98.814329999999998</v>
      </c>
      <c r="CB182" s="84">
        <v>22.248000000000001</v>
      </c>
      <c r="CC182" s="83">
        <v>99</v>
      </c>
      <c r="CD182" s="83">
        <v>99</v>
      </c>
      <c r="CE182" s="83" t="s">
        <v>435</v>
      </c>
      <c r="CF182" s="84">
        <v>1116.85998535156</v>
      </c>
      <c r="CG182" s="84">
        <v>7</v>
      </c>
      <c r="CH182" s="85">
        <v>67</v>
      </c>
      <c r="CI182" s="83">
        <v>6966.6354106307708</v>
      </c>
      <c r="CJ182" s="83">
        <v>5942094</v>
      </c>
      <c r="CK182" s="83">
        <v>5395326</v>
      </c>
      <c r="CL182" s="83">
        <v>469930</v>
      </c>
      <c r="CM182" s="83"/>
    </row>
    <row r="183" spans="1:91" x14ac:dyDescent="0.3">
      <c r="A183" s="100" t="s">
        <v>333</v>
      </c>
      <c r="B183" s="86" t="s">
        <v>332</v>
      </c>
      <c r="C183" s="83">
        <v>0</v>
      </c>
      <c r="D183" s="83">
        <v>0</v>
      </c>
      <c r="E183" s="83" t="s">
        <v>435</v>
      </c>
      <c r="F183" s="83">
        <v>1.962</v>
      </c>
      <c r="G183" s="83">
        <v>13.0655</v>
      </c>
      <c r="H183" s="83">
        <v>0</v>
      </c>
      <c r="I183" s="83">
        <v>0</v>
      </c>
      <c r="J183" s="83">
        <v>0</v>
      </c>
      <c r="K183" s="84">
        <v>2.9000000000000001E-2</v>
      </c>
      <c r="L183" s="84" t="s">
        <v>435</v>
      </c>
      <c r="M183" s="83" t="s">
        <v>435</v>
      </c>
      <c r="N183" s="83" t="s">
        <v>435</v>
      </c>
      <c r="O183" s="83" t="s">
        <v>435</v>
      </c>
      <c r="P183" s="83" t="s">
        <v>435</v>
      </c>
      <c r="Q183" s="83">
        <v>0</v>
      </c>
      <c r="R183" s="83">
        <v>0</v>
      </c>
      <c r="S183" s="83">
        <v>0</v>
      </c>
      <c r="T183" s="83">
        <v>0</v>
      </c>
      <c r="U183" s="83">
        <v>0</v>
      </c>
      <c r="V183" s="83">
        <v>1055.00875473</v>
      </c>
      <c r="W183" s="83">
        <v>5149.7409286499997</v>
      </c>
      <c r="X183" s="84">
        <v>383.6</v>
      </c>
      <c r="Y183" s="84">
        <v>2.5821540437990365</v>
      </c>
      <c r="Z183" s="84">
        <v>62.387</v>
      </c>
      <c r="AA183" s="84" t="s">
        <v>435</v>
      </c>
      <c r="AB183" s="84">
        <v>7.03843</v>
      </c>
      <c r="AC183" s="84" t="s">
        <v>435</v>
      </c>
      <c r="AD183" s="83" t="s">
        <v>435</v>
      </c>
      <c r="AE183" s="83">
        <v>20</v>
      </c>
      <c r="AF183" s="85" t="s">
        <v>435</v>
      </c>
      <c r="AG183" s="84" t="s">
        <v>435</v>
      </c>
      <c r="AH183" s="84">
        <v>1.1854087322342206E-4</v>
      </c>
      <c r="AI183" s="84">
        <v>1.4366072722639738E-5</v>
      </c>
      <c r="AJ183" s="83">
        <v>0</v>
      </c>
      <c r="AK183" s="83">
        <v>0</v>
      </c>
      <c r="AL183" s="84" t="s">
        <v>435</v>
      </c>
      <c r="AM183" s="84" t="s">
        <v>435</v>
      </c>
      <c r="AN183" s="84">
        <v>0.45745999999999998</v>
      </c>
      <c r="AO183" s="84">
        <v>13.3</v>
      </c>
      <c r="AP183" s="84">
        <v>12.2</v>
      </c>
      <c r="AQ183" s="84">
        <v>29.341428088451387</v>
      </c>
      <c r="AR183" s="84">
        <v>9.4952829012491016</v>
      </c>
      <c r="AS183" s="85">
        <v>24.4</v>
      </c>
      <c r="AT183" s="85">
        <v>1.6</v>
      </c>
      <c r="AU183" s="83">
        <v>236</v>
      </c>
      <c r="AV183" s="85" t="s">
        <v>435</v>
      </c>
      <c r="AW183" s="84" t="s">
        <v>435</v>
      </c>
      <c r="AX183" s="84" t="s">
        <v>435</v>
      </c>
      <c r="AY183" s="83">
        <v>10782</v>
      </c>
      <c r="AZ183" s="84" t="s">
        <v>435</v>
      </c>
      <c r="BA183" s="84">
        <v>39.1</v>
      </c>
      <c r="BB183" s="83">
        <v>0</v>
      </c>
      <c r="BC183" s="83">
        <v>0</v>
      </c>
      <c r="BD183" s="83">
        <v>0</v>
      </c>
      <c r="BE183" s="162">
        <v>0</v>
      </c>
      <c r="BF183" s="162">
        <v>0</v>
      </c>
      <c r="BG183" s="162">
        <v>0</v>
      </c>
      <c r="BH183" s="83">
        <v>87</v>
      </c>
      <c r="BI183" s="85">
        <v>3.6</v>
      </c>
      <c r="BJ183" s="83" t="s">
        <v>435</v>
      </c>
      <c r="BK183" s="83">
        <v>2500</v>
      </c>
      <c r="BL183" s="84">
        <v>415</v>
      </c>
      <c r="BM183" s="85">
        <v>20</v>
      </c>
      <c r="BN183" s="85" t="s">
        <v>435</v>
      </c>
      <c r="BO183" s="84">
        <v>70.360598065083593</v>
      </c>
      <c r="BP183" s="85">
        <v>46.009151511057802</v>
      </c>
      <c r="BQ183" s="84" t="s">
        <v>435</v>
      </c>
      <c r="BR183" s="84" t="s">
        <v>435</v>
      </c>
      <c r="BS183" s="84">
        <v>-0.69365179538726807</v>
      </c>
      <c r="BT183" s="83" t="s">
        <v>435</v>
      </c>
      <c r="BU183" s="85">
        <v>100</v>
      </c>
      <c r="BV183" s="84" t="s">
        <v>435</v>
      </c>
      <c r="BW183" s="84">
        <v>49.318338621032197</v>
      </c>
      <c r="BX183" s="84">
        <v>70.360598065083593</v>
      </c>
      <c r="BY183" s="83">
        <v>47</v>
      </c>
      <c r="BZ183" s="85">
        <v>84.078469999999996</v>
      </c>
      <c r="CA183" s="85">
        <v>99.272239999999996</v>
      </c>
      <c r="CB183" s="84">
        <v>9.1739999999999995</v>
      </c>
      <c r="CC183" s="83">
        <v>96</v>
      </c>
      <c r="CD183" s="83">
        <v>94</v>
      </c>
      <c r="CE183" s="83" t="s">
        <v>435</v>
      </c>
      <c r="CF183" s="84">
        <v>601.02722167968795</v>
      </c>
      <c r="CG183" s="84" t="s">
        <v>435</v>
      </c>
      <c r="CH183" s="85">
        <v>54</v>
      </c>
      <c r="CI183" s="83">
        <v>3700.7106771347076</v>
      </c>
      <c r="CJ183" s="83">
        <v>11655</v>
      </c>
      <c r="CK183" s="83">
        <v>9916</v>
      </c>
      <c r="CL183" s="83">
        <v>30</v>
      </c>
      <c r="CM183" s="83"/>
    </row>
    <row r="184" spans="1:91" x14ac:dyDescent="0.3">
      <c r="A184" s="100" t="s">
        <v>335</v>
      </c>
      <c r="B184" s="86" t="s">
        <v>334</v>
      </c>
      <c r="C184" s="83">
        <v>24641.960995999998</v>
      </c>
      <c r="D184" s="83">
        <v>0</v>
      </c>
      <c r="E184" s="83">
        <v>87717.372499999983</v>
      </c>
      <c r="F184" s="83">
        <v>0</v>
      </c>
      <c r="G184" s="83">
        <v>0</v>
      </c>
      <c r="H184" s="83">
        <v>0</v>
      </c>
      <c r="I184" s="83">
        <v>0</v>
      </c>
      <c r="J184" s="83">
        <v>127142</v>
      </c>
      <c r="K184" s="84">
        <v>0.2</v>
      </c>
      <c r="L184" s="84">
        <v>9.0909090909090898E-2</v>
      </c>
      <c r="M184" s="83">
        <v>8554600.3891499992</v>
      </c>
      <c r="N184" s="83">
        <v>3777986.0006900001</v>
      </c>
      <c r="O184" s="83">
        <v>0</v>
      </c>
      <c r="P184" s="83">
        <v>22695373.823600002</v>
      </c>
      <c r="Q184" s="83">
        <v>36951519</v>
      </c>
      <c r="R184" s="83">
        <v>1820510</v>
      </c>
      <c r="S184" s="83">
        <v>23677</v>
      </c>
      <c r="T184" s="83">
        <v>37971511</v>
      </c>
      <c r="U184" s="83">
        <v>33098318</v>
      </c>
      <c r="V184" s="83">
        <v>31811401.322799999</v>
      </c>
      <c r="W184" s="83">
        <v>23145076.807500001</v>
      </c>
      <c r="X184" s="84">
        <v>213.06173449032516</v>
      </c>
      <c r="Y184" s="84">
        <v>6.1826603008707259</v>
      </c>
      <c r="Z184" s="84">
        <v>23.774000000000001</v>
      </c>
      <c r="AA184" s="84">
        <v>4.5343375628240601</v>
      </c>
      <c r="AB184" s="84">
        <v>5.6236699999999997</v>
      </c>
      <c r="AC184" s="84">
        <v>21.222490000000001</v>
      </c>
      <c r="AD184" s="83">
        <v>854</v>
      </c>
      <c r="AE184" s="83">
        <v>20</v>
      </c>
      <c r="AF184" s="85">
        <v>47.5</v>
      </c>
      <c r="AG184" s="84">
        <v>17.361000000000001</v>
      </c>
      <c r="AH184" s="84">
        <v>0.86291534623579236</v>
      </c>
      <c r="AI184" s="84">
        <v>0.71997642603615319</v>
      </c>
      <c r="AJ184" s="83">
        <v>0</v>
      </c>
      <c r="AK184" s="83">
        <v>0</v>
      </c>
      <c r="AL184" s="84">
        <v>0.52819090345815289</v>
      </c>
      <c r="AM184" s="84">
        <v>0.26884636000000001</v>
      </c>
      <c r="AN184" s="84">
        <v>6179.1183300000002</v>
      </c>
      <c r="AO184" s="84">
        <v>1287.45</v>
      </c>
      <c r="AP184" s="84">
        <v>1232.3499999999999</v>
      </c>
      <c r="AQ184" s="84">
        <v>7.2983970733573145</v>
      </c>
      <c r="AR184" s="84">
        <v>4.4805182057641373</v>
      </c>
      <c r="AS184" s="85">
        <v>46.4</v>
      </c>
      <c r="AT184" s="85">
        <v>10.5</v>
      </c>
      <c r="AU184" s="83">
        <v>201</v>
      </c>
      <c r="AV184" s="85">
        <v>6.5</v>
      </c>
      <c r="AW184" s="84">
        <v>2.52</v>
      </c>
      <c r="AX184" s="84">
        <v>200.65600000000001</v>
      </c>
      <c r="AY184" s="83">
        <v>22879141</v>
      </c>
      <c r="AZ184" s="84">
        <v>0.53064898669177052</v>
      </c>
      <c r="BA184" s="84">
        <v>42.8</v>
      </c>
      <c r="BB184" s="83">
        <v>14</v>
      </c>
      <c r="BC184" s="83">
        <v>1000</v>
      </c>
      <c r="BD184" s="83">
        <v>204803</v>
      </c>
      <c r="BE184" s="83">
        <v>32000</v>
      </c>
      <c r="BF184" s="83">
        <v>1419623</v>
      </c>
      <c r="BG184" s="83">
        <v>1</v>
      </c>
      <c r="BH184" s="83">
        <v>95</v>
      </c>
      <c r="BI184" s="85">
        <v>41</v>
      </c>
      <c r="BJ184" s="83">
        <v>21537</v>
      </c>
      <c r="BK184" s="83">
        <v>1402000</v>
      </c>
      <c r="BL184" s="84">
        <v>4.9357589964799997</v>
      </c>
      <c r="BM184" s="85">
        <v>20</v>
      </c>
      <c r="BN184" s="85">
        <v>76.527500000000003</v>
      </c>
      <c r="BO184" s="84">
        <v>57.272607320230698</v>
      </c>
      <c r="BP184" s="85">
        <v>21.876170460000001</v>
      </c>
      <c r="BQ184" s="84">
        <v>2.3088672159999999</v>
      </c>
      <c r="BR184" s="84" t="s">
        <v>435</v>
      </c>
      <c r="BS184" s="84">
        <v>-0.60603994131088257</v>
      </c>
      <c r="BT184" s="83">
        <v>28</v>
      </c>
      <c r="BU184" s="85">
        <v>22</v>
      </c>
      <c r="BV184" s="84">
        <v>76.527500000000003</v>
      </c>
      <c r="BW184" s="84">
        <v>23.706530910614202</v>
      </c>
      <c r="BX184" s="84">
        <v>57.272607320230698</v>
      </c>
      <c r="BY184" s="83">
        <v>46000</v>
      </c>
      <c r="BZ184" s="85">
        <v>18.47232</v>
      </c>
      <c r="CA184" s="85">
        <v>49.104030000000002</v>
      </c>
      <c r="CB184" s="84">
        <v>0.90800000000000003</v>
      </c>
      <c r="CC184" s="83">
        <v>85</v>
      </c>
      <c r="CD184" s="83" t="s">
        <v>435</v>
      </c>
      <c r="CE184" s="83">
        <v>81</v>
      </c>
      <c r="CF184" s="84">
        <v>117.11069488525401</v>
      </c>
      <c r="CG184" s="84">
        <v>375</v>
      </c>
      <c r="CH184" s="85">
        <v>51</v>
      </c>
      <c r="CI184" s="83">
        <v>643.13967019167194</v>
      </c>
      <c r="CJ184" s="83">
        <v>44269587</v>
      </c>
      <c r="CK184" s="83">
        <v>39170819</v>
      </c>
      <c r="CL184" s="83">
        <v>199810</v>
      </c>
      <c r="CM184" s="83"/>
    </row>
    <row r="185" spans="1:91" x14ac:dyDescent="0.3">
      <c r="A185" s="100" t="s">
        <v>337</v>
      </c>
      <c r="B185" s="86" t="s">
        <v>336</v>
      </c>
      <c r="C185" s="83">
        <v>5568.0728434315788</v>
      </c>
      <c r="D185" s="83">
        <v>0</v>
      </c>
      <c r="E185" s="83">
        <v>308055.6605</v>
      </c>
      <c r="F185" s="83">
        <v>0</v>
      </c>
      <c r="G185" s="83">
        <v>0</v>
      </c>
      <c r="H185" s="83">
        <v>0</v>
      </c>
      <c r="I185" s="83">
        <v>0</v>
      </c>
      <c r="J185" s="83">
        <v>0</v>
      </c>
      <c r="K185" s="84">
        <v>2.9000000000000001E-2</v>
      </c>
      <c r="L185" s="84">
        <v>0.18181818181818199</v>
      </c>
      <c r="M185" s="83">
        <v>23758509.3739</v>
      </c>
      <c r="N185" s="83" t="s">
        <v>435</v>
      </c>
      <c r="O185" s="83" t="s">
        <v>435</v>
      </c>
      <c r="P185" s="83" t="s">
        <v>435</v>
      </c>
      <c r="Q185" s="83">
        <v>0</v>
      </c>
      <c r="R185" s="83">
        <v>0</v>
      </c>
      <c r="S185" s="83">
        <v>0</v>
      </c>
      <c r="T185" s="83">
        <v>0</v>
      </c>
      <c r="U185" s="83">
        <v>0</v>
      </c>
      <c r="V185" s="83">
        <v>0</v>
      </c>
      <c r="W185" s="83">
        <v>0</v>
      </c>
      <c r="X185" s="84">
        <v>77.02966735141294</v>
      </c>
      <c r="Y185" s="84">
        <v>-0.31347150121999229</v>
      </c>
      <c r="Z185" s="84">
        <v>69.352000000000004</v>
      </c>
      <c r="AA185" s="84">
        <v>2.4582984193627602</v>
      </c>
      <c r="AB185" s="84">
        <v>1.1800000000000001E-3</v>
      </c>
      <c r="AC185" s="84" t="s">
        <v>435</v>
      </c>
      <c r="AD185" s="83">
        <v>16551</v>
      </c>
      <c r="AE185" s="83">
        <v>80</v>
      </c>
      <c r="AF185" s="85">
        <v>19</v>
      </c>
      <c r="AG185" s="84">
        <v>4.9640000000000004</v>
      </c>
      <c r="AH185" s="84">
        <v>0.95611619244055379</v>
      </c>
      <c r="AI185" s="84">
        <v>0.9664403790433288</v>
      </c>
      <c r="AJ185" s="83">
        <v>0</v>
      </c>
      <c r="AK185" s="83">
        <v>4</v>
      </c>
      <c r="AL185" s="84">
        <v>0.74974595164376712</v>
      </c>
      <c r="AM185" s="84">
        <v>8.2671999999999997E-4</v>
      </c>
      <c r="AN185" s="84">
        <v>3503.3371400000001</v>
      </c>
      <c r="AO185" s="84">
        <v>749.49</v>
      </c>
      <c r="AP185" s="84">
        <v>776.94</v>
      </c>
      <c r="AQ185" s="84">
        <v>0.95574626109663618</v>
      </c>
      <c r="AR185" s="84">
        <v>11.231165120130745</v>
      </c>
      <c r="AS185" s="85">
        <v>8.6999999999999993</v>
      </c>
      <c r="AT185" s="85" t="s">
        <v>435</v>
      </c>
      <c r="AU185" s="83">
        <v>84</v>
      </c>
      <c r="AV185" s="85">
        <v>0.9</v>
      </c>
      <c r="AW185" s="84">
        <v>0.55000000000000004</v>
      </c>
      <c r="AX185" s="84" t="s">
        <v>435</v>
      </c>
      <c r="AY185" s="83">
        <v>0</v>
      </c>
      <c r="AZ185" s="84">
        <v>0.28448561896598867</v>
      </c>
      <c r="BA185" s="84">
        <v>25</v>
      </c>
      <c r="BB185" s="83">
        <v>0</v>
      </c>
      <c r="BC185" s="83">
        <v>600</v>
      </c>
      <c r="BD185" s="83">
        <v>0</v>
      </c>
      <c r="BE185" s="83">
        <v>800000</v>
      </c>
      <c r="BF185" s="83">
        <v>9028</v>
      </c>
      <c r="BG185" s="83">
        <v>6</v>
      </c>
      <c r="BH185" s="83">
        <v>119</v>
      </c>
      <c r="BI185" s="85">
        <v>3.5</v>
      </c>
      <c r="BJ185" s="83">
        <v>7854842</v>
      </c>
      <c r="BK185" s="83">
        <v>14230000</v>
      </c>
      <c r="BL185" s="84">
        <v>5.3252437616500004</v>
      </c>
      <c r="BM185" s="85">
        <v>20</v>
      </c>
      <c r="BN185" s="85">
        <v>99.974350000000001</v>
      </c>
      <c r="BO185" s="84">
        <v>127.75386102215199</v>
      </c>
      <c r="BP185" s="85">
        <v>53</v>
      </c>
      <c r="BQ185" s="84">
        <v>2.5242779249999998</v>
      </c>
      <c r="BR185" s="84" t="s">
        <v>435</v>
      </c>
      <c r="BS185" s="84">
        <v>-0.41521993279457092</v>
      </c>
      <c r="BT185" s="83">
        <v>30</v>
      </c>
      <c r="BU185" s="85">
        <v>100</v>
      </c>
      <c r="BV185" s="84">
        <v>99.974350000000001</v>
      </c>
      <c r="BW185" s="84">
        <v>62.553155393386902</v>
      </c>
      <c r="BX185" s="84">
        <v>127.75386102215199</v>
      </c>
      <c r="BY185" s="83">
        <v>430000</v>
      </c>
      <c r="BZ185" s="85">
        <v>96.224360000000004</v>
      </c>
      <c r="CA185" s="85">
        <v>93.790819999999997</v>
      </c>
      <c r="CB185" s="84">
        <v>30.074999999999999</v>
      </c>
      <c r="CC185" s="83">
        <v>50</v>
      </c>
      <c r="CD185" s="83">
        <v>84</v>
      </c>
      <c r="CE185" s="83" t="s">
        <v>435</v>
      </c>
      <c r="CF185" s="84">
        <v>534.19104003906295</v>
      </c>
      <c r="CG185" s="84">
        <v>19</v>
      </c>
      <c r="CH185" s="85">
        <v>75</v>
      </c>
      <c r="CI185" s="83">
        <v>3095.1735805358599</v>
      </c>
      <c r="CJ185" s="83">
        <v>43993643</v>
      </c>
      <c r="CK185" s="83">
        <v>44819394</v>
      </c>
      <c r="CL185" s="83">
        <v>579320</v>
      </c>
      <c r="CM185" s="83"/>
    </row>
    <row r="186" spans="1:91" x14ac:dyDescent="0.3">
      <c r="A186" s="100" t="s">
        <v>339</v>
      </c>
      <c r="B186" s="86" t="s">
        <v>338</v>
      </c>
      <c r="C186" s="83">
        <v>0</v>
      </c>
      <c r="D186" s="83">
        <v>0</v>
      </c>
      <c r="E186" s="83">
        <v>18380.936000000002</v>
      </c>
      <c r="F186" s="83">
        <v>66.17</v>
      </c>
      <c r="G186" s="83">
        <v>920.39549999999997</v>
      </c>
      <c r="H186" s="83">
        <v>0</v>
      </c>
      <c r="I186" s="83">
        <v>1945.95</v>
      </c>
      <c r="J186" s="83">
        <v>0</v>
      </c>
      <c r="K186" s="84">
        <v>0</v>
      </c>
      <c r="L186" s="84">
        <v>0.24242424242424199</v>
      </c>
      <c r="M186" s="83">
        <v>4703395.0826199995</v>
      </c>
      <c r="N186" s="83" t="s">
        <v>435</v>
      </c>
      <c r="O186" s="83" t="s">
        <v>435</v>
      </c>
      <c r="P186" s="83" t="s">
        <v>435</v>
      </c>
      <c r="Q186" s="83">
        <v>0</v>
      </c>
      <c r="R186" s="83">
        <v>0</v>
      </c>
      <c r="S186" s="83">
        <v>0</v>
      </c>
      <c r="T186" s="83">
        <v>0</v>
      </c>
      <c r="U186" s="83">
        <v>3354813</v>
      </c>
      <c r="V186" s="83">
        <v>6913816.3025900004</v>
      </c>
      <c r="W186" s="83">
        <v>7506701.8178200005</v>
      </c>
      <c r="X186" s="84">
        <v>135.60911010982821</v>
      </c>
      <c r="Y186" s="84">
        <v>1.8210756569415412</v>
      </c>
      <c r="Z186" s="84">
        <v>86.522000000000006</v>
      </c>
      <c r="AA186" s="84" t="s">
        <v>435</v>
      </c>
      <c r="AB186" s="84">
        <v>5.8700000000000002E-2</v>
      </c>
      <c r="AC186" s="84" t="s">
        <v>435</v>
      </c>
      <c r="AD186" s="83">
        <v>1252</v>
      </c>
      <c r="AE186" s="83">
        <v>100</v>
      </c>
      <c r="AF186" s="85" t="s">
        <v>435</v>
      </c>
      <c r="AG186" s="84">
        <v>5.125</v>
      </c>
      <c r="AH186" s="84">
        <v>9.2834193874962168E-3</v>
      </c>
      <c r="AI186" s="84">
        <v>4.1253769690773592E-3</v>
      </c>
      <c r="AJ186" s="83">
        <v>0</v>
      </c>
      <c r="AK186" s="83">
        <v>0</v>
      </c>
      <c r="AL186" s="84">
        <v>0.86643767020376405</v>
      </c>
      <c r="AM186" s="84" t="s">
        <v>435</v>
      </c>
      <c r="AN186" s="84">
        <v>0.3</v>
      </c>
      <c r="AO186" s="84">
        <v>0</v>
      </c>
      <c r="AP186" s="84">
        <v>0</v>
      </c>
      <c r="AQ186" s="84" t="s">
        <v>435</v>
      </c>
      <c r="AR186" s="84" t="s">
        <v>435</v>
      </c>
      <c r="AS186" s="85">
        <v>7.6</v>
      </c>
      <c r="AT186" s="85" t="s">
        <v>435</v>
      </c>
      <c r="AU186" s="83">
        <v>0.81000000238418601</v>
      </c>
      <c r="AV186" s="85" t="s">
        <v>435</v>
      </c>
      <c r="AW186" s="84" t="s">
        <v>435</v>
      </c>
      <c r="AX186" s="84">
        <v>0</v>
      </c>
      <c r="AY186" s="83">
        <v>0</v>
      </c>
      <c r="AZ186" s="84">
        <v>0.11309898427562903</v>
      </c>
      <c r="BA186" s="84" t="s">
        <v>435</v>
      </c>
      <c r="BB186" s="83">
        <v>188</v>
      </c>
      <c r="BC186" s="83">
        <v>0</v>
      </c>
      <c r="BD186" s="83">
        <v>0</v>
      </c>
      <c r="BE186" s="83">
        <v>0</v>
      </c>
      <c r="BF186" s="83">
        <v>7670</v>
      </c>
      <c r="BG186" s="83">
        <v>0</v>
      </c>
      <c r="BH186" s="83">
        <v>128</v>
      </c>
      <c r="BI186" s="85">
        <v>2.6</v>
      </c>
      <c r="BJ186" s="83">
        <v>95533069</v>
      </c>
      <c r="BK186" s="83" t="s">
        <v>435</v>
      </c>
      <c r="BL186" s="84">
        <v>1.58726962986</v>
      </c>
      <c r="BM186" s="85">
        <v>80</v>
      </c>
      <c r="BN186" s="85" t="s">
        <v>435</v>
      </c>
      <c r="BO186" s="84">
        <v>208.50483321546699</v>
      </c>
      <c r="BP186" s="85">
        <v>94.819922538344599</v>
      </c>
      <c r="BQ186" s="84">
        <v>6.3060050009999999</v>
      </c>
      <c r="BR186" s="84">
        <v>4.1500000000000004</v>
      </c>
      <c r="BS186" s="84">
        <v>1.4312909841537476</v>
      </c>
      <c r="BT186" s="83">
        <v>71</v>
      </c>
      <c r="BU186" s="85">
        <v>100</v>
      </c>
      <c r="BV186" s="84" t="s">
        <v>435</v>
      </c>
      <c r="BW186" s="84">
        <v>98.450001781719394</v>
      </c>
      <c r="BX186" s="84">
        <v>208.50483321546699</v>
      </c>
      <c r="BY186" s="83">
        <v>40000</v>
      </c>
      <c r="BZ186" s="85">
        <v>98.585999999999999</v>
      </c>
      <c r="CA186" s="85">
        <v>98.045509999999993</v>
      </c>
      <c r="CB186" s="84">
        <v>23.944000000000003</v>
      </c>
      <c r="CC186" s="83">
        <v>97</v>
      </c>
      <c r="CD186" s="83">
        <v>99</v>
      </c>
      <c r="CE186" s="83">
        <v>96</v>
      </c>
      <c r="CF186" s="84">
        <v>2546.1875</v>
      </c>
      <c r="CG186" s="84">
        <v>3</v>
      </c>
      <c r="CH186" s="85">
        <v>95</v>
      </c>
      <c r="CI186" s="83">
        <v>43004.948646234065</v>
      </c>
      <c r="CJ186" s="83">
        <v>9770526</v>
      </c>
      <c r="CK186" s="83">
        <v>9144171</v>
      </c>
      <c r="CL186" s="83">
        <v>83600</v>
      </c>
      <c r="CM186" s="83"/>
    </row>
    <row r="187" spans="1:91" x14ac:dyDescent="0.3">
      <c r="A187" s="100" t="s">
        <v>751</v>
      </c>
      <c r="B187" s="86" t="s">
        <v>340</v>
      </c>
      <c r="C187" s="83">
        <v>65.015626768631577</v>
      </c>
      <c r="D187" s="83">
        <v>0</v>
      </c>
      <c r="E187" s="83">
        <v>76865.536500000002</v>
      </c>
      <c r="F187" s="83">
        <v>18.47</v>
      </c>
      <c r="G187" s="83">
        <v>0</v>
      </c>
      <c r="H187" s="83">
        <v>0</v>
      </c>
      <c r="I187" s="83">
        <v>0</v>
      </c>
      <c r="J187" s="83">
        <v>0</v>
      </c>
      <c r="K187" s="84">
        <v>0</v>
      </c>
      <c r="L187" s="84">
        <v>3.03030303030303E-2</v>
      </c>
      <c r="M187" s="83">
        <v>0</v>
      </c>
      <c r="N187" s="83" t="s">
        <v>435</v>
      </c>
      <c r="O187" s="83" t="s">
        <v>435</v>
      </c>
      <c r="P187" s="83" t="s">
        <v>435</v>
      </c>
      <c r="Q187" s="83">
        <v>0</v>
      </c>
      <c r="R187" s="83">
        <v>0</v>
      </c>
      <c r="S187" s="83">
        <v>0</v>
      </c>
      <c r="T187" s="83">
        <v>0</v>
      </c>
      <c r="U187" s="83">
        <v>0</v>
      </c>
      <c r="V187" s="83">
        <v>0</v>
      </c>
      <c r="W187" s="83">
        <v>0</v>
      </c>
      <c r="X187" s="84">
        <v>274.82739222089032</v>
      </c>
      <c r="Y187" s="84">
        <v>0.95525564961731346</v>
      </c>
      <c r="Z187" s="84">
        <v>83.397999999999996</v>
      </c>
      <c r="AA187" s="84">
        <v>2.3468577528801</v>
      </c>
      <c r="AB187" s="84">
        <v>0</v>
      </c>
      <c r="AC187" s="84" t="s">
        <v>435</v>
      </c>
      <c r="AD187" s="83">
        <v>31913</v>
      </c>
      <c r="AE187" s="83">
        <v>100</v>
      </c>
      <c r="AF187" s="85" t="s">
        <v>435</v>
      </c>
      <c r="AG187" s="84">
        <v>5.851</v>
      </c>
      <c r="AH187" s="84">
        <v>0.11162268013413437</v>
      </c>
      <c r="AI187" s="84">
        <v>3.5972589899272808E-2</v>
      </c>
      <c r="AJ187" s="83">
        <v>0</v>
      </c>
      <c r="AK187" s="83">
        <v>0</v>
      </c>
      <c r="AL187" s="84">
        <v>0.92035154845353939</v>
      </c>
      <c r="AM187" s="84" t="s">
        <v>435</v>
      </c>
      <c r="AN187" s="84">
        <v>-3.7460100000000001</v>
      </c>
      <c r="AO187" s="84">
        <v>0</v>
      </c>
      <c r="AP187" s="84">
        <v>0</v>
      </c>
      <c r="AQ187" s="84" t="s">
        <v>435</v>
      </c>
      <c r="AR187" s="84">
        <v>0.15374192637828341</v>
      </c>
      <c r="AS187" s="85">
        <v>4.3</v>
      </c>
      <c r="AT187" s="85" t="s">
        <v>435</v>
      </c>
      <c r="AU187" s="83">
        <v>8.8999996185302699</v>
      </c>
      <c r="AV187" s="85">
        <v>0.3</v>
      </c>
      <c r="AW187" s="84" t="s">
        <v>435</v>
      </c>
      <c r="AX187" s="84" t="s">
        <v>435</v>
      </c>
      <c r="AY187" s="83">
        <v>473</v>
      </c>
      <c r="AZ187" s="84">
        <v>0.11919006989133973</v>
      </c>
      <c r="BA187" s="84">
        <v>33.200000000000003</v>
      </c>
      <c r="BB187" s="83">
        <v>70</v>
      </c>
      <c r="BC187" s="83">
        <v>4</v>
      </c>
      <c r="BD187" s="83">
        <v>0</v>
      </c>
      <c r="BE187" s="83">
        <v>0</v>
      </c>
      <c r="BF187" s="83">
        <v>171964</v>
      </c>
      <c r="BG187" s="83">
        <v>0</v>
      </c>
      <c r="BH187" s="83">
        <v>135</v>
      </c>
      <c r="BI187" s="85">
        <v>2.4</v>
      </c>
      <c r="BJ187" s="83">
        <v>165388610</v>
      </c>
      <c r="BK187" s="83">
        <v>37651000</v>
      </c>
      <c r="BL187" s="84">
        <v>6.0803916891899998</v>
      </c>
      <c r="BM187" s="85">
        <v>40</v>
      </c>
      <c r="BN187" s="85" t="s">
        <v>435</v>
      </c>
      <c r="BO187" s="84">
        <v>118.365129179661</v>
      </c>
      <c r="BP187" s="85">
        <v>94.775800631888202</v>
      </c>
      <c r="BQ187" s="84">
        <v>4.814757824</v>
      </c>
      <c r="BR187" s="84">
        <v>4.1500000000000004</v>
      </c>
      <c r="BS187" s="84">
        <v>1.3418837785720825</v>
      </c>
      <c r="BT187" s="83">
        <v>77</v>
      </c>
      <c r="BU187" s="85">
        <v>100</v>
      </c>
      <c r="BV187" s="84" t="s">
        <v>435</v>
      </c>
      <c r="BW187" s="84">
        <v>94.896741760595404</v>
      </c>
      <c r="BX187" s="84">
        <v>118.365129179661</v>
      </c>
      <c r="BY187" s="83">
        <v>650000</v>
      </c>
      <c r="BZ187" s="85">
        <v>99.110289999999992</v>
      </c>
      <c r="CA187" s="85">
        <v>100</v>
      </c>
      <c r="CB187" s="84">
        <v>28.058</v>
      </c>
      <c r="CC187" s="83">
        <v>94</v>
      </c>
      <c r="CD187" s="83">
        <v>88</v>
      </c>
      <c r="CE187" s="83">
        <v>92</v>
      </c>
      <c r="CF187" s="84">
        <v>4177.81494140625</v>
      </c>
      <c r="CG187" s="84">
        <v>7</v>
      </c>
      <c r="CH187" s="85">
        <v>93</v>
      </c>
      <c r="CI187" s="83">
        <v>42491.364435097283</v>
      </c>
      <c r="CJ187" s="83">
        <v>67530161</v>
      </c>
      <c r="CK187" s="83">
        <v>64703126</v>
      </c>
      <c r="CL187" s="83">
        <v>241930</v>
      </c>
      <c r="CM187" s="83"/>
    </row>
    <row r="188" spans="1:91" x14ac:dyDescent="0.3">
      <c r="A188" s="100" t="s">
        <v>342</v>
      </c>
      <c r="B188" s="86" t="s">
        <v>341</v>
      </c>
      <c r="C188" s="83">
        <v>125614.44071705262</v>
      </c>
      <c r="D188" s="83">
        <v>56886.224822736847</v>
      </c>
      <c r="E188" s="83">
        <v>386392.353</v>
      </c>
      <c r="F188" s="83">
        <v>1383.6659999999999</v>
      </c>
      <c r="G188" s="83">
        <v>1059927.7945000001</v>
      </c>
      <c r="H188" s="83">
        <v>98444.48550000001</v>
      </c>
      <c r="I188" s="83">
        <v>585120.22900000005</v>
      </c>
      <c r="J188" s="83">
        <v>0</v>
      </c>
      <c r="K188" s="84">
        <v>0.42899999999999999</v>
      </c>
      <c r="L188" s="84">
        <v>0.12121212121212099</v>
      </c>
      <c r="M188" s="83" t="s">
        <v>435</v>
      </c>
      <c r="N188" s="83" t="s">
        <v>435</v>
      </c>
      <c r="O188" s="83" t="s">
        <v>435</v>
      </c>
      <c r="P188" s="83" t="s">
        <v>435</v>
      </c>
      <c r="Q188" s="83">
        <v>0</v>
      </c>
      <c r="R188" s="83">
        <v>0</v>
      </c>
      <c r="S188" s="83">
        <v>0</v>
      </c>
      <c r="T188" s="83">
        <v>0</v>
      </c>
      <c r="U188" s="83">
        <v>52512118</v>
      </c>
      <c r="V188" s="83">
        <v>167510449.382</v>
      </c>
      <c r="W188" s="83">
        <v>34957235.908</v>
      </c>
      <c r="X188" s="84">
        <v>35.76608858016796</v>
      </c>
      <c r="Y188" s="84">
        <v>0.8604331671856581</v>
      </c>
      <c r="Z188" s="84">
        <v>82.256</v>
      </c>
      <c r="AA188" s="84">
        <v>2.5768314761061801</v>
      </c>
      <c r="AB188" s="84">
        <v>0</v>
      </c>
      <c r="AC188" s="84" t="s">
        <v>435</v>
      </c>
      <c r="AD188" s="83">
        <v>180244</v>
      </c>
      <c r="AE188" s="83">
        <v>100</v>
      </c>
      <c r="AF188" s="85" t="s">
        <v>435</v>
      </c>
      <c r="AG188" s="84">
        <v>5.9580000000000002</v>
      </c>
      <c r="AH188" s="84">
        <v>0.88776772581416441</v>
      </c>
      <c r="AI188" s="84">
        <v>0.8647200721426147</v>
      </c>
      <c r="AJ188" s="83">
        <v>0</v>
      </c>
      <c r="AK188" s="83">
        <v>0</v>
      </c>
      <c r="AL188" s="84">
        <v>0.91992574937460314</v>
      </c>
      <c r="AM188" s="84" t="s">
        <v>435</v>
      </c>
      <c r="AN188" s="84">
        <v>-92.517020000000002</v>
      </c>
      <c r="AO188" s="84">
        <v>0</v>
      </c>
      <c r="AP188" s="84">
        <v>0</v>
      </c>
      <c r="AQ188" s="84" t="s">
        <v>435</v>
      </c>
      <c r="AR188" s="84">
        <v>3.2456622495515411E-2</v>
      </c>
      <c r="AS188" s="85">
        <v>6.5</v>
      </c>
      <c r="AT188" s="85">
        <v>0.5</v>
      </c>
      <c r="AU188" s="83">
        <v>3.0999999046325701</v>
      </c>
      <c r="AV188" s="85" t="s">
        <v>435</v>
      </c>
      <c r="AW188" s="84" t="s">
        <v>435</v>
      </c>
      <c r="AX188" s="84" t="s">
        <v>435</v>
      </c>
      <c r="AY188" s="83">
        <v>539</v>
      </c>
      <c r="AZ188" s="84">
        <v>0.18160346074953182</v>
      </c>
      <c r="BA188" s="84">
        <v>41.5</v>
      </c>
      <c r="BB188" s="83">
        <v>866835</v>
      </c>
      <c r="BC188" s="83">
        <v>1763777</v>
      </c>
      <c r="BD188" s="83">
        <v>19489</v>
      </c>
      <c r="BE188" s="83">
        <v>0</v>
      </c>
      <c r="BF188" s="83">
        <v>1032235</v>
      </c>
      <c r="BG188" s="83">
        <v>0</v>
      </c>
      <c r="BH188" s="83">
        <v>148</v>
      </c>
      <c r="BI188" s="85">
        <v>2.4</v>
      </c>
      <c r="BJ188" s="83">
        <v>889022000</v>
      </c>
      <c r="BK188" s="83">
        <v>76941000</v>
      </c>
      <c r="BL188" s="84">
        <v>23.3613075966</v>
      </c>
      <c r="BM188" s="85">
        <v>80</v>
      </c>
      <c r="BN188" s="85" t="s">
        <v>435</v>
      </c>
      <c r="BO188" s="84">
        <v>129.014007543009</v>
      </c>
      <c r="BP188" s="85">
        <v>76.176736982841007</v>
      </c>
      <c r="BQ188" s="84">
        <v>4.8464374540000001</v>
      </c>
      <c r="BR188" s="84">
        <v>3.8</v>
      </c>
      <c r="BS188" s="84">
        <v>1.5769983530044556</v>
      </c>
      <c r="BT188" s="83">
        <v>69</v>
      </c>
      <c r="BU188" s="85">
        <v>100</v>
      </c>
      <c r="BV188" s="84" t="s">
        <v>435</v>
      </c>
      <c r="BW188" s="84">
        <v>87.266112824591502</v>
      </c>
      <c r="BX188" s="84">
        <v>129.014007543009</v>
      </c>
      <c r="BY188" s="83">
        <v>6600000</v>
      </c>
      <c r="BZ188" s="85">
        <v>99.970020000000005</v>
      </c>
      <c r="CA188" s="85">
        <v>99.269189999999995</v>
      </c>
      <c r="CB188" s="84">
        <v>25.948</v>
      </c>
      <c r="CC188" s="83">
        <v>95</v>
      </c>
      <c r="CD188" s="83">
        <v>94</v>
      </c>
      <c r="CE188" s="83">
        <v>93</v>
      </c>
      <c r="CF188" s="84">
        <v>9869.7421875</v>
      </c>
      <c r="CG188" s="84">
        <v>19</v>
      </c>
      <c r="CH188" s="85">
        <v>91</v>
      </c>
      <c r="CI188" s="83">
        <v>62641.014097357256</v>
      </c>
      <c r="CJ188" s="83">
        <v>329064917</v>
      </c>
      <c r="CK188" s="83">
        <v>321736632</v>
      </c>
      <c r="CL188" s="83">
        <v>9147420</v>
      </c>
      <c r="CM188" s="83"/>
    </row>
    <row r="189" spans="1:91" x14ac:dyDescent="0.3">
      <c r="A189" s="100" t="s">
        <v>344</v>
      </c>
      <c r="B189" s="86" t="s">
        <v>343</v>
      </c>
      <c r="C189" s="83">
        <v>28.182204410105264</v>
      </c>
      <c r="D189" s="83">
        <v>0</v>
      </c>
      <c r="E189" s="83">
        <v>12233.434000000003</v>
      </c>
      <c r="F189" s="83">
        <v>0</v>
      </c>
      <c r="G189" s="83">
        <v>0</v>
      </c>
      <c r="H189" s="83">
        <v>0</v>
      </c>
      <c r="I189" s="83">
        <v>0</v>
      </c>
      <c r="J189" s="83">
        <v>318</v>
      </c>
      <c r="K189" s="84">
        <v>5.7000000000000002E-2</v>
      </c>
      <c r="L189" s="84">
        <v>9.0909090909090898E-2</v>
      </c>
      <c r="M189" s="83" t="s">
        <v>435</v>
      </c>
      <c r="N189" s="83" t="s">
        <v>435</v>
      </c>
      <c r="O189" s="83" t="s">
        <v>435</v>
      </c>
      <c r="P189" s="83" t="s">
        <v>435</v>
      </c>
      <c r="Q189" s="83">
        <v>0</v>
      </c>
      <c r="R189" s="83">
        <v>0</v>
      </c>
      <c r="S189" s="83">
        <v>0</v>
      </c>
      <c r="T189" s="83">
        <v>0</v>
      </c>
      <c r="U189" s="83">
        <v>110518</v>
      </c>
      <c r="V189" s="83">
        <v>2392945.5347600002</v>
      </c>
      <c r="W189" s="83">
        <v>171044.412254</v>
      </c>
      <c r="X189" s="84">
        <v>19.708027653982402</v>
      </c>
      <c r="Y189" s="84">
        <v>0.4661501530096302</v>
      </c>
      <c r="Z189" s="84">
        <v>95.334000000000003</v>
      </c>
      <c r="AA189" s="84">
        <v>2.7955466661792601</v>
      </c>
      <c r="AB189" s="84">
        <v>0.39860000000000001</v>
      </c>
      <c r="AC189" s="84" t="s">
        <v>435</v>
      </c>
      <c r="AD189" s="83">
        <v>4358</v>
      </c>
      <c r="AE189" s="83">
        <v>80</v>
      </c>
      <c r="AF189" s="85" t="s">
        <v>435</v>
      </c>
      <c r="AG189" s="84">
        <v>6.87</v>
      </c>
      <c r="AH189" s="84">
        <v>5.6337305973788781E-3</v>
      </c>
      <c r="AI189" s="84">
        <v>8.9231555943072652E-3</v>
      </c>
      <c r="AJ189" s="83">
        <v>0</v>
      </c>
      <c r="AK189" s="83">
        <v>0</v>
      </c>
      <c r="AL189" s="84">
        <v>0.80776381415357734</v>
      </c>
      <c r="AM189" s="84" t="s">
        <v>435</v>
      </c>
      <c r="AN189" s="84">
        <v>8.5139999999999993</v>
      </c>
      <c r="AO189" s="84">
        <v>31.69</v>
      </c>
      <c r="AP189" s="84">
        <v>0</v>
      </c>
      <c r="AQ189" s="84">
        <v>7.8038936594154507E-2</v>
      </c>
      <c r="AR189" s="84">
        <v>0.17495706940622871</v>
      </c>
      <c r="AS189" s="85">
        <v>7.6</v>
      </c>
      <c r="AT189" s="85">
        <v>4</v>
      </c>
      <c r="AU189" s="83">
        <v>31</v>
      </c>
      <c r="AV189" s="85">
        <v>0.6</v>
      </c>
      <c r="AW189" s="84">
        <v>0.38</v>
      </c>
      <c r="AX189" s="84" t="s">
        <v>435</v>
      </c>
      <c r="AY189" s="83">
        <v>5</v>
      </c>
      <c r="AZ189" s="84">
        <v>0.27532989819220033</v>
      </c>
      <c r="BA189" s="84">
        <v>39.5</v>
      </c>
      <c r="BB189" s="83">
        <v>6639</v>
      </c>
      <c r="BC189" s="83">
        <v>11135</v>
      </c>
      <c r="BD189" s="83">
        <v>13103</v>
      </c>
      <c r="BE189" s="83">
        <v>0</v>
      </c>
      <c r="BF189" s="83">
        <v>6816</v>
      </c>
      <c r="BG189" s="83">
        <v>0</v>
      </c>
      <c r="BH189" s="83">
        <v>131</v>
      </c>
      <c r="BI189" s="85">
        <v>2.4</v>
      </c>
      <c r="BJ189" s="83" t="s">
        <v>435</v>
      </c>
      <c r="BK189" s="83">
        <v>3674000</v>
      </c>
      <c r="BL189" s="84">
        <v>13.5216601816</v>
      </c>
      <c r="BM189" s="85">
        <v>80</v>
      </c>
      <c r="BN189" s="85">
        <v>98.703860000000006</v>
      </c>
      <c r="BO189" s="84">
        <v>149.90422652810699</v>
      </c>
      <c r="BP189" s="85">
        <v>66.400000000000006</v>
      </c>
      <c r="BQ189" s="84">
        <v>4.3500580790000001</v>
      </c>
      <c r="BR189" s="84">
        <v>3.416666666666667</v>
      </c>
      <c r="BS189" s="84">
        <v>0.55821478366851807</v>
      </c>
      <c r="BT189" s="83">
        <v>71</v>
      </c>
      <c r="BU189" s="85">
        <v>100</v>
      </c>
      <c r="BV189" s="84">
        <v>98.703860000000006</v>
      </c>
      <c r="BW189" s="84">
        <v>74.7671347261997</v>
      </c>
      <c r="BX189" s="84">
        <v>149.90422652810699</v>
      </c>
      <c r="BY189" s="83">
        <v>58000</v>
      </c>
      <c r="BZ189" s="85">
        <v>96.596190000000007</v>
      </c>
      <c r="CA189" s="85">
        <v>99.402360000000002</v>
      </c>
      <c r="CB189" s="84">
        <v>50.499000000000002</v>
      </c>
      <c r="CC189" s="83">
        <v>95</v>
      </c>
      <c r="CD189" s="83">
        <v>92</v>
      </c>
      <c r="CE189" s="83">
        <v>94</v>
      </c>
      <c r="CF189" s="84">
        <v>1958.90026855469</v>
      </c>
      <c r="CG189" s="84">
        <v>17</v>
      </c>
      <c r="CH189" s="85">
        <v>85</v>
      </c>
      <c r="CI189" s="83">
        <v>17277.97011054961</v>
      </c>
      <c r="CJ189" s="83">
        <v>3461731</v>
      </c>
      <c r="CK189" s="83">
        <v>3428821</v>
      </c>
      <c r="CL189" s="83">
        <v>175020</v>
      </c>
      <c r="CM189" s="83"/>
    </row>
    <row r="190" spans="1:91" x14ac:dyDescent="0.3">
      <c r="A190" s="100" t="s">
        <v>346</v>
      </c>
      <c r="B190" s="86" t="s">
        <v>345</v>
      </c>
      <c r="C190" s="83">
        <v>44012.257646947372</v>
      </c>
      <c r="D190" s="83">
        <v>8422.7054076421064</v>
      </c>
      <c r="E190" s="83">
        <v>161619.459</v>
      </c>
      <c r="F190" s="83">
        <v>0</v>
      </c>
      <c r="G190" s="83">
        <v>0</v>
      </c>
      <c r="H190" s="83">
        <v>0</v>
      </c>
      <c r="I190" s="83">
        <v>0</v>
      </c>
      <c r="J190" s="83">
        <v>17142</v>
      </c>
      <c r="K190" s="84">
        <v>2.9000000000000001E-2</v>
      </c>
      <c r="L190" s="84">
        <v>0.45454545454545497</v>
      </c>
      <c r="M190" s="83">
        <v>26791305.673300002</v>
      </c>
      <c r="N190" s="83" t="s">
        <v>435</v>
      </c>
      <c r="O190" s="83" t="s">
        <v>435</v>
      </c>
      <c r="P190" s="83" t="s">
        <v>435</v>
      </c>
      <c r="Q190" s="83">
        <v>521193</v>
      </c>
      <c r="R190" s="83">
        <v>0</v>
      </c>
      <c r="S190" s="83">
        <v>0</v>
      </c>
      <c r="T190" s="83">
        <v>0</v>
      </c>
      <c r="U190" s="83">
        <v>0</v>
      </c>
      <c r="V190" s="83">
        <v>14103357.446799999</v>
      </c>
      <c r="W190" s="83">
        <v>245455.52692999999</v>
      </c>
      <c r="X190" s="84">
        <v>77.469205453690648</v>
      </c>
      <c r="Y190" s="84">
        <v>1.5923305117640976</v>
      </c>
      <c r="Z190" s="84">
        <v>50.478000000000002</v>
      </c>
      <c r="AA190" s="84" t="s">
        <v>435</v>
      </c>
      <c r="AB190" s="84">
        <v>0</v>
      </c>
      <c r="AC190" s="84" t="s">
        <v>435</v>
      </c>
      <c r="AD190" s="83">
        <v>19961</v>
      </c>
      <c r="AE190" s="83">
        <v>0</v>
      </c>
      <c r="AF190" s="85">
        <v>52.2</v>
      </c>
      <c r="AG190" s="84">
        <v>10.414</v>
      </c>
      <c r="AH190" s="84">
        <v>0.19329499927276475</v>
      </c>
      <c r="AI190" s="84">
        <v>5.4210990396799413E-2</v>
      </c>
      <c r="AJ190" s="83">
        <v>0</v>
      </c>
      <c r="AK190" s="83">
        <v>0</v>
      </c>
      <c r="AL190" s="84">
        <v>0.71047761828358469</v>
      </c>
      <c r="AM190" s="84" t="s">
        <v>435</v>
      </c>
      <c r="AN190" s="84">
        <v>2.1575000000000002</v>
      </c>
      <c r="AO190" s="84">
        <v>335.85</v>
      </c>
      <c r="AP190" s="84">
        <v>255.71</v>
      </c>
      <c r="AQ190" s="84">
        <v>1.0685654322076963</v>
      </c>
      <c r="AR190" s="84">
        <v>15.068565370355358</v>
      </c>
      <c r="AS190" s="85">
        <v>21.4</v>
      </c>
      <c r="AT190" s="85" t="s">
        <v>435</v>
      </c>
      <c r="AU190" s="83">
        <v>73</v>
      </c>
      <c r="AV190" s="85">
        <v>0.2</v>
      </c>
      <c r="AW190" s="84">
        <v>0.35</v>
      </c>
      <c r="AX190" s="84">
        <v>0</v>
      </c>
      <c r="AY190" s="83">
        <v>405951</v>
      </c>
      <c r="AZ190" s="84">
        <v>0.30309940320102813</v>
      </c>
      <c r="BA190" s="84" t="s">
        <v>435</v>
      </c>
      <c r="BB190" s="83">
        <v>0</v>
      </c>
      <c r="BC190" s="83">
        <v>0</v>
      </c>
      <c r="BD190" s="83">
        <v>0</v>
      </c>
      <c r="BE190" s="83">
        <v>0</v>
      </c>
      <c r="BF190" s="83">
        <v>14</v>
      </c>
      <c r="BG190" s="83">
        <v>4</v>
      </c>
      <c r="BH190" s="83">
        <v>117</v>
      </c>
      <c r="BI190" s="85">
        <v>6.3</v>
      </c>
      <c r="BJ190" s="83">
        <v>3056558</v>
      </c>
      <c r="BK190" s="83">
        <v>2690000</v>
      </c>
      <c r="BL190" s="84">
        <v>1.7971534314199999</v>
      </c>
      <c r="BM190" s="85">
        <v>0</v>
      </c>
      <c r="BN190" s="85">
        <v>99.98657</v>
      </c>
      <c r="BO190" s="84">
        <v>71.517371282220907</v>
      </c>
      <c r="BP190" s="85">
        <v>46.791286940780601</v>
      </c>
      <c r="BQ190" s="84" t="s">
        <v>435</v>
      </c>
      <c r="BR190" s="84">
        <v>3.95</v>
      </c>
      <c r="BS190" s="84">
        <v>-0.54708278179168701</v>
      </c>
      <c r="BT190" s="83">
        <v>25</v>
      </c>
      <c r="BU190" s="85">
        <v>100</v>
      </c>
      <c r="BV190" s="84">
        <v>99.98657</v>
      </c>
      <c r="BW190" s="84">
        <v>55.2</v>
      </c>
      <c r="BX190" s="84">
        <v>71.517371282220907</v>
      </c>
      <c r="BY190" s="83">
        <v>81000</v>
      </c>
      <c r="BZ190" s="85">
        <v>100</v>
      </c>
      <c r="CA190" s="85">
        <v>97.833460000000002</v>
      </c>
      <c r="CB190" s="84">
        <v>23.685000000000002</v>
      </c>
      <c r="CC190" s="83">
        <v>99</v>
      </c>
      <c r="CD190" s="83">
        <v>99</v>
      </c>
      <c r="CE190" s="83">
        <v>99</v>
      </c>
      <c r="CF190" s="84">
        <v>416.90399169921898</v>
      </c>
      <c r="CG190" s="84">
        <v>29</v>
      </c>
      <c r="CH190" s="85">
        <v>44</v>
      </c>
      <c r="CI190" s="83">
        <v>1532.3716391939595</v>
      </c>
      <c r="CJ190" s="83">
        <v>32981714.999999996</v>
      </c>
      <c r="CK190" s="83">
        <v>30035907</v>
      </c>
      <c r="CL190" s="83">
        <v>425400</v>
      </c>
      <c r="CM190" s="83"/>
    </row>
    <row r="191" spans="1:91" x14ac:dyDescent="0.3">
      <c r="A191" s="100" t="s">
        <v>348</v>
      </c>
      <c r="B191" s="86" t="s">
        <v>347</v>
      </c>
      <c r="C191" s="83">
        <v>422.52237854947367</v>
      </c>
      <c r="D191" s="83">
        <v>422.52237854947367</v>
      </c>
      <c r="E191" s="83" t="s">
        <v>435</v>
      </c>
      <c r="F191" s="83">
        <v>24.224</v>
      </c>
      <c r="G191" s="83">
        <v>3635.0859999999998</v>
      </c>
      <c r="H191" s="83">
        <v>139.19499999999999</v>
      </c>
      <c r="I191" s="83">
        <v>913.84900000000016</v>
      </c>
      <c r="J191" s="83">
        <v>0</v>
      </c>
      <c r="K191" s="84">
        <v>0</v>
      </c>
      <c r="L191" s="84">
        <v>9.0909090909090898E-2</v>
      </c>
      <c r="M191" s="83">
        <v>0</v>
      </c>
      <c r="N191" s="83" t="s">
        <v>435</v>
      </c>
      <c r="O191" s="83" t="s">
        <v>435</v>
      </c>
      <c r="P191" s="83" t="s">
        <v>435</v>
      </c>
      <c r="Q191" s="83">
        <v>112</v>
      </c>
      <c r="R191" s="83">
        <v>205691</v>
      </c>
      <c r="S191" s="83">
        <v>112</v>
      </c>
      <c r="T191" s="83">
        <v>205644</v>
      </c>
      <c r="U191" s="83">
        <v>116075</v>
      </c>
      <c r="V191" s="83">
        <v>148381.052635</v>
      </c>
      <c r="W191" s="83">
        <v>183934.41721099999</v>
      </c>
      <c r="X191" s="84">
        <v>24.009844134536504</v>
      </c>
      <c r="Y191" s="84">
        <v>2.9203460635109293</v>
      </c>
      <c r="Z191" s="84">
        <v>25.274000000000001</v>
      </c>
      <c r="AA191" s="84" t="s">
        <v>435</v>
      </c>
      <c r="AB191" s="84">
        <v>0.55081999999999998</v>
      </c>
      <c r="AC191" s="84">
        <v>25.209150000000001</v>
      </c>
      <c r="AD191" s="83">
        <v>20</v>
      </c>
      <c r="AE191" s="83">
        <v>20</v>
      </c>
      <c r="AF191" s="85" t="s">
        <v>435</v>
      </c>
      <c r="AG191" s="84">
        <v>13.792999999999999</v>
      </c>
      <c r="AH191" s="84">
        <v>2.0702728390808848E-3</v>
      </c>
      <c r="AI191" s="84">
        <v>9.3837029010196177E-4</v>
      </c>
      <c r="AJ191" s="83">
        <v>0</v>
      </c>
      <c r="AK191" s="83">
        <v>0</v>
      </c>
      <c r="AL191" s="84">
        <v>0.59684831196710031</v>
      </c>
      <c r="AM191" s="84">
        <v>0.17388290000000001</v>
      </c>
      <c r="AN191" s="84">
        <v>44.789009999999998</v>
      </c>
      <c r="AO191" s="84">
        <v>103.3</v>
      </c>
      <c r="AP191" s="84">
        <v>82.78</v>
      </c>
      <c r="AQ191" s="84">
        <v>13.419620603216586</v>
      </c>
      <c r="AR191" s="84">
        <v>3.8519749186963597</v>
      </c>
      <c r="AS191" s="85">
        <v>26.4</v>
      </c>
      <c r="AT191" s="85">
        <v>10.7</v>
      </c>
      <c r="AU191" s="83">
        <v>51</v>
      </c>
      <c r="AV191" s="85" t="s">
        <v>435</v>
      </c>
      <c r="AW191" s="84" t="s">
        <v>435</v>
      </c>
      <c r="AX191" s="84">
        <v>8.2170000000000005</v>
      </c>
      <c r="AY191" s="83">
        <v>277708</v>
      </c>
      <c r="AZ191" s="84" t="s">
        <v>435</v>
      </c>
      <c r="BA191" s="84">
        <v>37.6</v>
      </c>
      <c r="BB191" s="83">
        <v>13564</v>
      </c>
      <c r="BC191" s="83">
        <v>7286</v>
      </c>
      <c r="BD191" s="83">
        <v>0</v>
      </c>
      <c r="BE191" s="83">
        <v>0</v>
      </c>
      <c r="BF191" s="83">
        <v>1</v>
      </c>
      <c r="BG191" s="83">
        <v>0</v>
      </c>
      <c r="BH191" s="83">
        <v>128</v>
      </c>
      <c r="BI191" s="85">
        <v>7.2</v>
      </c>
      <c r="BJ191" s="83">
        <v>374603</v>
      </c>
      <c r="BK191" s="83">
        <v>109000</v>
      </c>
      <c r="BL191" s="84">
        <v>636.93099489799999</v>
      </c>
      <c r="BM191" s="85">
        <v>20</v>
      </c>
      <c r="BN191" s="85">
        <v>87.506309999999999</v>
      </c>
      <c r="BO191" s="84">
        <v>85.905425720923901</v>
      </c>
      <c r="BP191" s="85">
        <v>24</v>
      </c>
      <c r="BQ191" s="84" t="s">
        <v>435</v>
      </c>
      <c r="BR191" s="84">
        <v>2.85</v>
      </c>
      <c r="BS191" s="84">
        <v>-0.49171167612075806</v>
      </c>
      <c r="BT191" s="83">
        <v>46</v>
      </c>
      <c r="BU191" s="85">
        <v>62.784294128417997</v>
      </c>
      <c r="BV191" s="84">
        <v>87.506309999999999</v>
      </c>
      <c r="BW191" s="84">
        <v>25.719787835664</v>
      </c>
      <c r="BX191" s="84">
        <v>85.905425720923901</v>
      </c>
      <c r="BY191" s="83">
        <v>1000</v>
      </c>
      <c r="BZ191" s="85">
        <v>34.067059999999998</v>
      </c>
      <c r="CA191" s="85">
        <v>91.256810000000002</v>
      </c>
      <c r="CB191" s="84">
        <v>1.706</v>
      </c>
      <c r="CC191" s="83">
        <v>85</v>
      </c>
      <c r="CD191" s="83" t="s">
        <v>435</v>
      </c>
      <c r="CE191" s="83" t="s">
        <v>435</v>
      </c>
      <c r="CF191" s="84">
        <v>116.092475891113</v>
      </c>
      <c r="CG191" s="84">
        <v>72</v>
      </c>
      <c r="CH191" s="85">
        <v>34</v>
      </c>
      <c r="CI191" s="83">
        <v>3033.408146446066</v>
      </c>
      <c r="CJ191" s="83">
        <v>299882</v>
      </c>
      <c r="CK191" s="83">
        <v>264645</v>
      </c>
      <c r="CL191" s="83">
        <v>12190</v>
      </c>
      <c r="CM191" s="83"/>
    </row>
    <row r="192" spans="1:91" x14ac:dyDescent="0.3">
      <c r="A192" s="100" t="s">
        <v>752</v>
      </c>
      <c r="B192" s="86" t="s">
        <v>349</v>
      </c>
      <c r="C192" s="83">
        <v>58290.058104421048</v>
      </c>
      <c r="D192" s="83">
        <v>20768.857066021053</v>
      </c>
      <c r="E192" s="83">
        <v>113901.955</v>
      </c>
      <c r="F192" s="83">
        <v>113.104</v>
      </c>
      <c r="G192" s="83">
        <v>37295.661</v>
      </c>
      <c r="H192" s="83">
        <v>23.084500000000002</v>
      </c>
      <c r="I192" s="83">
        <v>63812.089000000007</v>
      </c>
      <c r="J192" s="83">
        <v>0</v>
      </c>
      <c r="K192" s="84">
        <v>2.9000000000000001E-2</v>
      </c>
      <c r="L192" s="84">
        <v>6.0606060606060601E-2</v>
      </c>
      <c r="M192" s="83" t="s">
        <v>435</v>
      </c>
      <c r="N192" s="83" t="s">
        <v>435</v>
      </c>
      <c r="O192" s="83" t="s">
        <v>435</v>
      </c>
      <c r="P192" s="83" t="s">
        <v>435</v>
      </c>
      <c r="Q192" s="83">
        <v>20932385</v>
      </c>
      <c r="R192" s="83">
        <v>4801190</v>
      </c>
      <c r="S192" s="83">
        <v>74</v>
      </c>
      <c r="T192" s="83">
        <v>1187249</v>
      </c>
      <c r="U192" s="83">
        <v>22567551</v>
      </c>
      <c r="V192" s="83">
        <v>27796955.2947</v>
      </c>
      <c r="W192" s="83">
        <v>24844716.027100001</v>
      </c>
      <c r="X192" s="84">
        <v>32.730791905220791</v>
      </c>
      <c r="Y192" s="84">
        <v>-1.7575157682907845</v>
      </c>
      <c r="Z192" s="84">
        <v>88.207999999999998</v>
      </c>
      <c r="AA192" s="84" t="s">
        <v>435</v>
      </c>
      <c r="AB192" s="84">
        <v>3.0238499999999999</v>
      </c>
      <c r="AC192" s="84" t="s">
        <v>435</v>
      </c>
      <c r="AD192" s="83">
        <v>14548</v>
      </c>
      <c r="AE192" s="83">
        <v>80</v>
      </c>
      <c r="AF192" s="85">
        <v>34.9</v>
      </c>
      <c r="AG192" s="84">
        <v>8.484</v>
      </c>
      <c r="AH192" s="84">
        <v>0.83599391906620957</v>
      </c>
      <c r="AI192" s="84">
        <v>0.39082304221416109</v>
      </c>
      <c r="AJ192" s="83">
        <v>0</v>
      </c>
      <c r="AK192" s="83">
        <v>0</v>
      </c>
      <c r="AL192" s="84">
        <v>0.72577344925452913</v>
      </c>
      <c r="AM192" s="84" t="s">
        <v>435</v>
      </c>
      <c r="AN192" s="84">
        <v>2227.6398199999999</v>
      </c>
      <c r="AO192" s="84">
        <v>74.37</v>
      </c>
      <c r="AP192" s="84">
        <v>110.84</v>
      </c>
      <c r="AQ192" s="84">
        <v>9.0431828090465835E-3</v>
      </c>
      <c r="AR192" s="84">
        <v>2.6536234508126678E-2</v>
      </c>
      <c r="AS192" s="85">
        <v>24.5</v>
      </c>
      <c r="AT192" s="85">
        <v>2.9</v>
      </c>
      <c r="AU192" s="83">
        <v>42</v>
      </c>
      <c r="AV192" s="85">
        <v>0.6</v>
      </c>
      <c r="AW192" s="84" t="s">
        <v>435</v>
      </c>
      <c r="AX192" s="84">
        <v>47.561999999999998</v>
      </c>
      <c r="AY192" s="83">
        <v>4454888</v>
      </c>
      <c r="AZ192" s="84">
        <v>0.45795582144607083</v>
      </c>
      <c r="BA192" s="84" t="s">
        <v>435</v>
      </c>
      <c r="BB192" s="83">
        <v>0</v>
      </c>
      <c r="BC192" s="83">
        <v>10700</v>
      </c>
      <c r="BD192" s="83">
        <v>2000</v>
      </c>
      <c r="BE192" s="83">
        <v>0</v>
      </c>
      <c r="BF192" s="83">
        <v>67431</v>
      </c>
      <c r="BG192" s="83">
        <v>3</v>
      </c>
      <c r="BH192" s="83">
        <v>99</v>
      </c>
      <c r="BI192" s="85">
        <v>21.2</v>
      </c>
      <c r="BJ192" s="83">
        <v>2137771</v>
      </c>
      <c r="BK192" s="83">
        <v>427000</v>
      </c>
      <c r="BL192" s="84">
        <v>2.1106818872300002</v>
      </c>
      <c r="BM192" s="85">
        <v>80</v>
      </c>
      <c r="BN192" s="85">
        <v>97.127089999999995</v>
      </c>
      <c r="BO192" s="84">
        <v>71.766138110420002</v>
      </c>
      <c r="BP192" s="85">
        <v>60</v>
      </c>
      <c r="BQ192" s="84">
        <v>1.5675798649999999</v>
      </c>
      <c r="BR192" s="84">
        <v>4</v>
      </c>
      <c r="BS192" s="84">
        <v>-1.5815174579620361</v>
      </c>
      <c r="BT192" s="83">
        <v>16</v>
      </c>
      <c r="BU192" s="85">
        <v>100</v>
      </c>
      <c r="BV192" s="84">
        <v>97.127089999999995</v>
      </c>
      <c r="BW192" s="84">
        <v>72</v>
      </c>
      <c r="BX192" s="84">
        <v>71.766138110420002</v>
      </c>
      <c r="BY192" s="83">
        <v>70000</v>
      </c>
      <c r="BZ192" s="85">
        <v>93.935020000000009</v>
      </c>
      <c r="CA192" s="85">
        <v>95.723709999999997</v>
      </c>
      <c r="CB192" s="84" t="s">
        <v>435</v>
      </c>
      <c r="CC192" s="83">
        <v>84</v>
      </c>
      <c r="CD192" s="83">
        <v>59</v>
      </c>
      <c r="CE192" s="83">
        <v>0</v>
      </c>
      <c r="CF192" s="84">
        <v>940</v>
      </c>
      <c r="CG192" s="84">
        <v>125</v>
      </c>
      <c r="CH192" s="85">
        <v>67</v>
      </c>
      <c r="CI192" s="83">
        <v>16054.490513096169</v>
      </c>
      <c r="CJ192" s="83">
        <v>28515829</v>
      </c>
      <c r="CK192" s="83">
        <v>31144629</v>
      </c>
      <c r="CL192" s="83">
        <v>882050</v>
      </c>
      <c r="CM192" s="83"/>
    </row>
    <row r="193" spans="1:91" x14ac:dyDescent="0.3">
      <c r="A193" s="100" t="s">
        <v>374</v>
      </c>
      <c r="B193" s="86" t="s">
        <v>350</v>
      </c>
      <c r="C193" s="83">
        <v>35679.940512421053</v>
      </c>
      <c r="D193" s="83">
        <v>0</v>
      </c>
      <c r="E193" s="83">
        <v>1754932.6030000004</v>
      </c>
      <c r="F193" s="83">
        <v>413.61599999999999</v>
      </c>
      <c r="G193" s="83">
        <v>837427.8324999999</v>
      </c>
      <c r="H193" s="83">
        <v>72120.209499999997</v>
      </c>
      <c r="I193" s="83">
        <v>464987.76000000007</v>
      </c>
      <c r="J193" s="83">
        <v>224571</v>
      </c>
      <c r="K193" s="84">
        <v>0.17100000000000001</v>
      </c>
      <c r="L193" s="84">
        <v>0</v>
      </c>
      <c r="M193" s="83">
        <v>39627837.580300003</v>
      </c>
      <c r="N193" s="83" t="s">
        <v>435</v>
      </c>
      <c r="O193" s="83" t="s">
        <v>435</v>
      </c>
      <c r="P193" s="83" t="s">
        <v>435</v>
      </c>
      <c r="Q193" s="83">
        <v>44491103</v>
      </c>
      <c r="R193" s="83">
        <v>5254699</v>
      </c>
      <c r="S193" s="83">
        <v>39983033</v>
      </c>
      <c r="T193" s="83">
        <v>13465327</v>
      </c>
      <c r="U193" s="83">
        <v>73453318</v>
      </c>
      <c r="V193" s="83">
        <v>88533410.416700006</v>
      </c>
      <c r="W193" s="83">
        <v>90180301.820800006</v>
      </c>
      <c r="X193" s="84">
        <v>308.12524591221336</v>
      </c>
      <c r="Y193" s="84">
        <v>2.9778206972095491</v>
      </c>
      <c r="Z193" s="84">
        <v>35.918999999999997</v>
      </c>
      <c r="AA193" s="84">
        <v>3.78309935825152</v>
      </c>
      <c r="AB193" s="84">
        <v>2.9892400000000001</v>
      </c>
      <c r="AC193" s="84">
        <v>85.846540000000005</v>
      </c>
      <c r="AD193" s="83">
        <v>29800</v>
      </c>
      <c r="AE193" s="83">
        <v>60</v>
      </c>
      <c r="AF193" s="85">
        <v>14.4</v>
      </c>
      <c r="AG193" s="84">
        <v>8.18</v>
      </c>
      <c r="AH193" s="84">
        <v>0.23543720125414341</v>
      </c>
      <c r="AI193" s="84">
        <v>0.14400238137493013</v>
      </c>
      <c r="AJ193" s="83">
        <v>0</v>
      </c>
      <c r="AK193" s="83">
        <v>0</v>
      </c>
      <c r="AL193" s="84">
        <v>0.69266929654532661</v>
      </c>
      <c r="AM193" s="84">
        <v>1.9334170000000001E-2</v>
      </c>
      <c r="AN193" s="84">
        <v>54.395060000000001</v>
      </c>
      <c r="AO193" s="84">
        <v>1540.21</v>
      </c>
      <c r="AP193" s="84">
        <v>777.99</v>
      </c>
      <c r="AQ193" s="84">
        <v>0.71620303405014041</v>
      </c>
      <c r="AR193" s="84">
        <v>6.4979929976949249</v>
      </c>
      <c r="AS193" s="85">
        <v>20.7</v>
      </c>
      <c r="AT193" s="85">
        <v>14.1</v>
      </c>
      <c r="AU193" s="83">
        <v>129</v>
      </c>
      <c r="AV193" s="85">
        <v>0.4</v>
      </c>
      <c r="AW193" s="84" t="s">
        <v>435</v>
      </c>
      <c r="AX193" s="84">
        <v>7.8E-2</v>
      </c>
      <c r="AY193" s="83">
        <v>6953978</v>
      </c>
      <c r="AZ193" s="84">
        <v>0.3138494002746719</v>
      </c>
      <c r="BA193" s="84">
        <v>35.299999999999997</v>
      </c>
      <c r="BB193" s="83">
        <v>5133216</v>
      </c>
      <c r="BC193" s="83">
        <v>283756</v>
      </c>
      <c r="BD193" s="83">
        <v>146909</v>
      </c>
      <c r="BE193" s="83">
        <v>0</v>
      </c>
      <c r="BF193" s="83">
        <v>0</v>
      </c>
      <c r="BG193" s="83">
        <v>0</v>
      </c>
      <c r="BH193" s="83">
        <v>126</v>
      </c>
      <c r="BI193" s="85">
        <v>9.3000000000000007</v>
      </c>
      <c r="BJ193" s="83">
        <v>47049671</v>
      </c>
      <c r="BK193" s="83">
        <v>12922000</v>
      </c>
      <c r="BL193" s="84">
        <v>0.87284838163800005</v>
      </c>
      <c r="BM193" s="85">
        <v>40</v>
      </c>
      <c r="BN193" s="85">
        <v>95.000380000000007</v>
      </c>
      <c r="BO193" s="84">
        <v>147.19527341197301</v>
      </c>
      <c r="BP193" s="85">
        <v>46.5</v>
      </c>
      <c r="BQ193" s="84">
        <v>3.5509474280000002</v>
      </c>
      <c r="BR193" s="84">
        <v>3.3166666666666673</v>
      </c>
      <c r="BS193" s="84">
        <v>-3.444779897108674E-3</v>
      </c>
      <c r="BT193" s="83">
        <v>37</v>
      </c>
      <c r="BU193" s="85">
        <v>100</v>
      </c>
      <c r="BV193" s="84">
        <v>95.000380000000007</v>
      </c>
      <c r="BW193" s="84">
        <v>70.349635576212094</v>
      </c>
      <c r="BX193" s="84">
        <v>147.19527341197301</v>
      </c>
      <c r="BY193" s="83">
        <v>77000</v>
      </c>
      <c r="BZ193" s="85">
        <v>83.515050000000002</v>
      </c>
      <c r="CA193" s="85">
        <v>94.718810000000005</v>
      </c>
      <c r="CB193" s="84">
        <v>8.1989999999999998</v>
      </c>
      <c r="CC193" s="83">
        <v>94</v>
      </c>
      <c r="CD193" s="83">
        <v>93</v>
      </c>
      <c r="CE193" s="83" t="s">
        <v>435</v>
      </c>
      <c r="CF193" s="84">
        <v>356.27966308593801</v>
      </c>
      <c r="CG193" s="84">
        <v>43</v>
      </c>
      <c r="CH193" s="85">
        <v>61</v>
      </c>
      <c r="CI193" s="83">
        <v>2563.8207305808528</v>
      </c>
      <c r="CJ193" s="83">
        <v>96462108</v>
      </c>
      <c r="CK193" s="83">
        <v>93457550</v>
      </c>
      <c r="CL193" s="83">
        <v>310070</v>
      </c>
      <c r="CM193" s="83"/>
    </row>
    <row r="194" spans="1:91" x14ac:dyDescent="0.3">
      <c r="A194" s="100" t="s">
        <v>352</v>
      </c>
      <c r="B194" s="86" t="s">
        <v>351</v>
      </c>
      <c r="C194" s="83">
        <v>2553.4173537263155</v>
      </c>
      <c r="D194" s="83">
        <v>0</v>
      </c>
      <c r="E194" s="83">
        <v>60809.649999999994</v>
      </c>
      <c r="F194" s="83">
        <v>22.303999999999998</v>
      </c>
      <c r="G194" s="83">
        <v>0</v>
      </c>
      <c r="H194" s="83">
        <v>0</v>
      </c>
      <c r="I194" s="83">
        <v>0</v>
      </c>
      <c r="J194" s="83">
        <v>0</v>
      </c>
      <c r="K194" s="84">
        <v>0</v>
      </c>
      <c r="L194" s="84">
        <v>0.15151515151515199</v>
      </c>
      <c r="M194" s="83">
        <v>17259512.627300002</v>
      </c>
      <c r="N194" s="83" t="s">
        <v>435</v>
      </c>
      <c r="O194" s="83" t="s">
        <v>435</v>
      </c>
      <c r="P194" s="83" t="s">
        <v>435</v>
      </c>
      <c r="Q194" s="83">
        <v>23955260</v>
      </c>
      <c r="R194" s="83">
        <v>309</v>
      </c>
      <c r="S194" s="83">
        <v>13288133</v>
      </c>
      <c r="T194" s="83">
        <v>10674821</v>
      </c>
      <c r="U194" s="83">
        <v>1542970</v>
      </c>
      <c r="V194" s="83">
        <v>12719146.6239</v>
      </c>
      <c r="W194" s="83">
        <v>10033907.904200001</v>
      </c>
      <c r="X194" s="84">
        <v>53.977852908309181</v>
      </c>
      <c r="Y194" s="84">
        <v>4.0802088065866675</v>
      </c>
      <c r="Z194" s="84">
        <v>36.642000000000003</v>
      </c>
      <c r="AA194" s="84">
        <v>6.67268064092928</v>
      </c>
      <c r="AB194" s="84">
        <v>19.57348</v>
      </c>
      <c r="AC194" s="84">
        <v>49.542349999999999</v>
      </c>
      <c r="AD194" s="83">
        <v>763</v>
      </c>
      <c r="AE194" s="83">
        <v>40</v>
      </c>
      <c r="AF194" s="85">
        <v>56.4</v>
      </c>
      <c r="AG194" s="84">
        <v>14.055</v>
      </c>
      <c r="AH194" s="84">
        <v>0.99266009185120363</v>
      </c>
      <c r="AI194" s="84">
        <v>0.95757824263236646</v>
      </c>
      <c r="AJ194" s="83">
        <v>5</v>
      </c>
      <c r="AK194" s="83">
        <v>4</v>
      </c>
      <c r="AL194" s="84">
        <v>0.46271714702881972</v>
      </c>
      <c r="AM194" s="84">
        <v>0.24073454999999999</v>
      </c>
      <c r="AN194" s="84">
        <v>93265.954429999998</v>
      </c>
      <c r="AO194" s="84">
        <v>1269.8800000000001</v>
      </c>
      <c r="AP194" s="84">
        <v>1353.54</v>
      </c>
      <c r="AQ194" s="84">
        <v>2.8650821196667358</v>
      </c>
      <c r="AR194" s="84">
        <v>12.44872566049172</v>
      </c>
      <c r="AS194" s="85">
        <v>55</v>
      </c>
      <c r="AT194" s="85">
        <v>16.3</v>
      </c>
      <c r="AU194" s="83">
        <v>48</v>
      </c>
      <c r="AV194" s="85">
        <v>0.1</v>
      </c>
      <c r="AW194" s="84" t="s">
        <v>435</v>
      </c>
      <c r="AX194" s="84">
        <v>41.890999999999998</v>
      </c>
      <c r="AY194" s="83">
        <v>7342169</v>
      </c>
      <c r="AZ194" s="84">
        <v>0.83417374246468834</v>
      </c>
      <c r="BA194" s="84">
        <v>36.700000000000003</v>
      </c>
      <c r="BB194" s="83">
        <v>306</v>
      </c>
      <c r="BC194" s="83">
        <v>15874</v>
      </c>
      <c r="BD194" s="83">
        <v>601028</v>
      </c>
      <c r="BE194" s="83">
        <v>3966897</v>
      </c>
      <c r="BF194" s="83">
        <v>277983</v>
      </c>
      <c r="BG194" s="83">
        <v>2</v>
      </c>
      <c r="BH194" s="83">
        <v>91</v>
      </c>
      <c r="BI194" s="85">
        <v>38.9</v>
      </c>
      <c r="BJ194" s="83">
        <v>336310</v>
      </c>
      <c r="BK194" s="83" t="s">
        <v>435</v>
      </c>
      <c r="BL194" s="84">
        <v>77.708689760300004</v>
      </c>
      <c r="BM194" s="85">
        <v>40</v>
      </c>
      <c r="BN194" s="85" t="s">
        <v>435</v>
      </c>
      <c r="BO194" s="84">
        <v>53.678933163332502</v>
      </c>
      <c r="BP194" s="85">
        <v>24.579208363621099</v>
      </c>
      <c r="BQ194" s="84">
        <v>2.0118486880000002</v>
      </c>
      <c r="BR194" s="84">
        <v>1.6</v>
      </c>
      <c r="BS194" s="84">
        <v>-2.2443537712097168</v>
      </c>
      <c r="BT194" s="83">
        <v>15</v>
      </c>
      <c r="BU194" s="85">
        <v>79.199996948242202</v>
      </c>
      <c r="BV194" s="84" t="s">
        <v>435</v>
      </c>
      <c r="BW194" s="84">
        <v>26.718354766297701</v>
      </c>
      <c r="BX194" s="84">
        <v>53.678933163332502</v>
      </c>
      <c r="BY194" s="83">
        <v>22000</v>
      </c>
      <c r="BZ194" s="85">
        <v>59.052999999999997</v>
      </c>
      <c r="CA194" s="85">
        <v>63.473469999999999</v>
      </c>
      <c r="CB194" s="84">
        <v>3.1040000000000001</v>
      </c>
      <c r="CC194" s="83">
        <v>68</v>
      </c>
      <c r="CD194" s="83">
        <v>46</v>
      </c>
      <c r="CE194" s="83">
        <v>68</v>
      </c>
      <c r="CF194" s="84">
        <v>144.49987792968801</v>
      </c>
      <c r="CG194" s="84">
        <v>164</v>
      </c>
      <c r="CH194" s="85">
        <v>52</v>
      </c>
      <c r="CI194" s="83">
        <v>944.40849937341932</v>
      </c>
      <c r="CJ194" s="83">
        <v>29161922</v>
      </c>
      <c r="CK194" s="83">
        <v>26827573</v>
      </c>
      <c r="CL194" s="83">
        <v>527970</v>
      </c>
      <c r="CM194" s="83"/>
    </row>
    <row r="195" spans="1:91" x14ac:dyDescent="0.3">
      <c r="A195" s="100" t="s">
        <v>354</v>
      </c>
      <c r="B195" s="86" t="s">
        <v>353</v>
      </c>
      <c r="C195" s="83">
        <v>5667.20676328421</v>
      </c>
      <c r="D195" s="83">
        <v>0</v>
      </c>
      <c r="E195" s="83">
        <v>72612.310500000007</v>
      </c>
      <c r="F195" s="83">
        <v>0</v>
      </c>
      <c r="G195" s="83">
        <v>0</v>
      </c>
      <c r="H195" s="83">
        <v>0</v>
      </c>
      <c r="I195" s="83">
        <v>0</v>
      </c>
      <c r="J195" s="83">
        <v>119234</v>
      </c>
      <c r="K195" s="84">
        <v>8.5999999999999993E-2</v>
      </c>
      <c r="L195" s="84">
        <v>3.03030303030303E-2</v>
      </c>
      <c r="M195" s="83">
        <v>5390597.6914499998</v>
      </c>
      <c r="N195" s="83">
        <v>0</v>
      </c>
      <c r="O195" s="83">
        <v>0</v>
      </c>
      <c r="P195" s="83">
        <v>352724.38487100002</v>
      </c>
      <c r="Q195" s="83">
        <v>16178877</v>
      </c>
      <c r="R195" s="83">
        <v>0</v>
      </c>
      <c r="S195" s="83">
        <v>0</v>
      </c>
      <c r="T195" s="83">
        <v>16178877</v>
      </c>
      <c r="U195" s="83">
        <v>3734187</v>
      </c>
      <c r="V195" s="83">
        <v>15396521.364</v>
      </c>
      <c r="W195" s="83">
        <v>8850731.6824099999</v>
      </c>
      <c r="X195" s="84">
        <v>23.341478900711603</v>
      </c>
      <c r="Y195" s="84">
        <v>4.1729703753938914</v>
      </c>
      <c r="Z195" s="84">
        <v>43.521000000000001</v>
      </c>
      <c r="AA195" s="84">
        <v>5.1307888553671104</v>
      </c>
      <c r="AB195" s="84">
        <v>19.302869999999999</v>
      </c>
      <c r="AC195" s="84">
        <v>13.938079999999999</v>
      </c>
      <c r="AD195" s="83">
        <v>1667</v>
      </c>
      <c r="AE195" s="83">
        <v>20</v>
      </c>
      <c r="AF195" s="85">
        <v>63.3</v>
      </c>
      <c r="AG195" s="84">
        <v>16.245000000000001</v>
      </c>
      <c r="AH195" s="84">
        <v>0.2064934541421474</v>
      </c>
      <c r="AI195" s="84">
        <v>1.1641531900321017E-2</v>
      </c>
      <c r="AJ195" s="83">
        <v>0</v>
      </c>
      <c r="AK195" s="83">
        <v>0</v>
      </c>
      <c r="AL195" s="84">
        <v>0.591462439752522</v>
      </c>
      <c r="AM195" s="84">
        <v>0.26134053000000002</v>
      </c>
      <c r="AN195" s="84">
        <v>450.07137999999998</v>
      </c>
      <c r="AO195" s="84">
        <v>731.34</v>
      </c>
      <c r="AP195" s="84">
        <v>676.64</v>
      </c>
      <c r="AQ195" s="84">
        <v>3.8218112758731762</v>
      </c>
      <c r="AR195" s="84">
        <v>0.40031935616098613</v>
      </c>
      <c r="AS195" s="85">
        <v>57.8</v>
      </c>
      <c r="AT195" s="85">
        <v>14.8</v>
      </c>
      <c r="AU195" s="83">
        <v>361</v>
      </c>
      <c r="AV195" s="85">
        <v>12.4</v>
      </c>
      <c r="AW195" s="84">
        <v>6.26</v>
      </c>
      <c r="AX195" s="84">
        <v>203.31700000000001</v>
      </c>
      <c r="AY195" s="83">
        <v>12635340</v>
      </c>
      <c r="AZ195" s="84">
        <v>0.54032529940484386</v>
      </c>
      <c r="BA195" s="84">
        <v>57.1</v>
      </c>
      <c r="BB195" s="83">
        <v>4371</v>
      </c>
      <c r="BC195" s="83">
        <v>0</v>
      </c>
      <c r="BD195" s="83">
        <v>0</v>
      </c>
      <c r="BE195" s="83">
        <v>0</v>
      </c>
      <c r="BF195" s="83">
        <v>59051</v>
      </c>
      <c r="BG195" s="83">
        <v>0</v>
      </c>
      <c r="BH195" s="83">
        <v>91</v>
      </c>
      <c r="BI195" s="85">
        <v>46.7</v>
      </c>
      <c r="BJ195" s="83">
        <v>8904</v>
      </c>
      <c r="BK195" s="83">
        <v>1083000</v>
      </c>
      <c r="BL195" s="84">
        <v>1.2683754762699999</v>
      </c>
      <c r="BM195" s="85">
        <v>20</v>
      </c>
      <c r="BN195" s="85">
        <v>86.747960000000006</v>
      </c>
      <c r="BO195" s="84">
        <v>89.157044367044406</v>
      </c>
      <c r="BP195" s="85">
        <v>25.5065788475702</v>
      </c>
      <c r="BQ195" s="84">
        <v>2.8328170780000002</v>
      </c>
      <c r="BR195" s="84">
        <v>3.5833333333333335</v>
      </c>
      <c r="BS195" s="84">
        <v>-0.55920928716659546</v>
      </c>
      <c r="BT195" s="83">
        <v>34</v>
      </c>
      <c r="BU195" s="85">
        <v>40.299999237060497</v>
      </c>
      <c r="BV195" s="84">
        <v>86.747960000000006</v>
      </c>
      <c r="BW195" s="84">
        <v>14.299997095001199</v>
      </c>
      <c r="BX195" s="84">
        <v>89.157044367044406</v>
      </c>
      <c r="BY195" s="83">
        <v>31000</v>
      </c>
      <c r="BZ195" s="85">
        <v>26.37012</v>
      </c>
      <c r="CA195" s="85">
        <v>59.963760000000001</v>
      </c>
      <c r="CB195" s="84">
        <v>0.91300000000000003</v>
      </c>
      <c r="CC195" s="83">
        <v>94</v>
      </c>
      <c r="CD195" s="83">
        <v>64</v>
      </c>
      <c r="CE195" s="83">
        <v>94</v>
      </c>
      <c r="CF195" s="84">
        <v>175.17834472656301</v>
      </c>
      <c r="CG195" s="84">
        <v>213</v>
      </c>
      <c r="CH195" s="85">
        <v>31</v>
      </c>
      <c r="CI195" s="83">
        <v>1539.9001577990691</v>
      </c>
      <c r="CJ195" s="83">
        <v>17861034</v>
      </c>
      <c r="CK195" s="83">
        <v>16185104</v>
      </c>
      <c r="CL195" s="83">
        <v>743390</v>
      </c>
      <c r="CM195" s="83"/>
    </row>
    <row r="196" spans="1:91" x14ac:dyDescent="0.3">
      <c r="A196" s="100" t="s">
        <v>356</v>
      </c>
      <c r="B196" s="86" t="s">
        <v>355</v>
      </c>
      <c r="C196" s="83">
        <v>2631.5099720421049</v>
      </c>
      <c r="D196" s="83">
        <v>0</v>
      </c>
      <c r="E196" s="83">
        <v>93451.054499999998</v>
      </c>
      <c r="F196" s="83">
        <v>0</v>
      </c>
      <c r="G196" s="83">
        <v>1189.3835000000001</v>
      </c>
      <c r="H196" s="83">
        <v>0</v>
      </c>
      <c r="I196" s="83">
        <v>0</v>
      </c>
      <c r="J196" s="83">
        <v>546360</v>
      </c>
      <c r="K196" s="84">
        <v>0.17100000000000001</v>
      </c>
      <c r="L196" s="84">
        <v>0.30303030303030298</v>
      </c>
      <c r="M196" s="83">
        <v>5489120.7650199998</v>
      </c>
      <c r="N196" s="83">
        <v>0</v>
      </c>
      <c r="O196" s="83">
        <v>0</v>
      </c>
      <c r="P196" s="83">
        <v>33381.825755600003</v>
      </c>
      <c r="Q196" s="83">
        <v>15585329</v>
      </c>
      <c r="R196" s="83">
        <v>0</v>
      </c>
      <c r="S196" s="83">
        <v>0</v>
      </c>
      <c r="T196" s="83">
        <v>15529218</v>
      </c>
      <c r="U196" s="83">
        <v>607983</v>
      </c>
      <c r="V196" s="83">
        <v>12764633.715</v>
      </c>
      <c r="W196" s="83">
        <v>680599.91834400001</v>
      </c>
      <c r="X196" s="84">
        <v>37.324590926715778</v>
      </c>
      <c r="Y196" s="84">
        <v>1.3238922292446178</v>
      </c>
      <c r="Z196" s="84">
        <v>32.209000000000003</v>
      </c>
      <c r="AA196" s="84">
        <v>4.0771793327345298</v>
      </c>
      <c r="AB196" s="84">
        <v>24.930720000000001</v>
      </c>
      <c r="AC196" s="84">
        <v>36.791260000000001</v>
      </c>
      <c r="AD196" s="83">
        <v>5339</v>
      </c>
      <c r="AE196" s="83">
        <v>80</v>
      </c>
      <c r="AF196" s="85">
        <v>28.3</v>
      </c>
      <c r="AG196" s="84">
        <v>14.599</v>
      </c>
      <c r="AH196" s="84">
        <v>0.56000015382935231</v>
      </c>
      <c r="AI196" s="84">
        <v>7.0770573208637222E-2</v>
      </c>
      <c r="AJ196" s="83">
        <v>0</v>
      </c>
      <c r="AK196" s="83">
        <v>0</v>
      </c>
      <c r="AL196" s="84">
        <v>0.56310016881711389</v>
      </c>
      <c r="AM196" s="84">
        <v>0.13651252999999999</v>
      </c>
      <c r="AN196" s="84">
        <v>3666.34852</v>
      </c>
      <c r="AO196" s="84">
        <v>473.55</v>
      </c>
      <c r="AP196" s="84">
        <v>469.62</v>
      </c>
      <c r="AQ196" s="84">
        <v>2.571303152764064</v>
      </c>
      <c r="AR196" s="84">
        <v>5.9871091294540744</v>
      </c>
      <c r="AS196" s="85">
        <v>46.2</v>
      </c>
      <c r="AT196" s="85">
        <v>8.4</v>
      </c>
      <c r="AU196" s="83">
        <v>221</v>
      </c>
      <c r="AV196" s="85">
        <v>13.5</v>
      </c>
      <c r="AW196" s="84">
        <v>5.4</v>
      </c>
      <c r="AX196" s="84">
        <v>95.222999999999999</v>
      </c>
      <c r="AY196" s="83">
        <v>10660813</v>
      </c>
      <c r="AZ196" s="84">
        <v>0.52499423267530898</v>
      </c>
      <c r="BA196" s="84">
        <v>43.2</v>
      </c>
      <c r="BB196" s="83">
        <v>113023</v>
      </c>
      <c r="BC196" s="83">
        <v>5164</v>
      </c>
      <c r="BD196" s="83">
        <v>7870186</v>
      </c>
      <c r="BE196" s="83">
        <v>0</v>
      </c>
      <c r="BF196" s="83">
        <v>22840</v>
      </c>
      <c r="BG196" s="83">
        <v>21</v>
      </c>
      <c r="BH196" s="83">
        <v>85</v>
      </c>
      <c r="BI196" s="85">
        <v>51.3</v>
      </c>
      <c r="BJ196" s="83">
        <v>282539</v>
      </c>
      <c r="BK196" s="83">
        <v>2423000</v>
      </c>
      <c r="BL196" s="84">
        <v>1.3038694393300001</v>
      </c>
      <c r="BM196" s="85">
        <v>20</v>
      </c>
      <c r="BN196" s="85">
        <v>88.693420000000003</v>
      </c>
      <c r="BO196" s="84">
        <v>89.404868908099203</v>
      </c>
      <c r="BP196" s="85">
        <v>23.11998904</v>
      </c>
      <c r="BQ196" s="84">
        <v>1.5889149899999999</v>
      </c>
      <c r="BR196" s="84">
        <v>3.9666666666666672</v>
      </c>
      <c r="BS196" s="84">
        <v>-1.1988600492477417</v>
      </c>
      <c r="BT196" s="83">
        <v>24</v>
      </c>
      <c r="BU196" s="85">
        <v>40.4213676452637</v>
      </c>
      <c r="BV196" s="84">
        <v>88.693420000000003</v>
      </c>
      <c r="BW196" s="84">
        <v>27.055487687833601</v>
      </c>
      <c r="BX196" s="84">
        <v>89.404868908099203</v>
      </c>
      <c r="BY196" s="83">
        <v>49000</v>
      </c>
      <c r="BZ196" s="85">
        <v>36.221400000000003</v>
      </c>
      <c r="CA196" s="85">
        <v>64.051230000000004</v>
      </c>
      <c r="CB196" s="84">
        <v>0.76300000000000012</v>
      </c>
      <c r="CC196" s="83">
        <v>89</v>
      </c>
      <c r="CD196" s="83">
        <v>78</v>
      </c>
      <c r="CE196" s="83">
        <v>89</v>
      </c>
      <c r="CF196" s="84">
        <v>185.04827880859401</v>
      </c>
      <c r="CG196" s="84">
        <v>458</v>
      </c>
      <c r="CH196" s="85">
        <v>55</v>
      </c>
      <c r="CI196" s="83">
        <v>2146.996384877074</v>
      </c>
      <c r="CJ196" s="83">
        <v>14645473</v>
      </c>
      <c r="CK196" s="83">
        <v>15615363</v>
      </c>
      <c r="CL196" s="83">
        <v>386850</v>
      </c>
      <c r="CM196" s="83"/>
    </row>
  </sheetData>
  <sheetProtection formatCells="0" formatRows="0" insertColumns="0" insertRows="0" insertHyperlinks="0" deleteColumns="0" deleteRows="0" sort="0" autoFilter="0" pivotTables="0"/>
  <sortState ref="A6:BE196">
    <sortCondition ref="A6:A196"/>
  </sortState>
  <mergeCells count="1">
    <mergeCell ref="A1:CL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B194"/>
  <sheetViews>
    <sheetView showGridLines="0" zoomScale="80" zoomScaleNormal="80" workbookViewId="0">
      <pane xSplit="2" ySplit="3" topLeftCell="BG4"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32" width="11.44140625" style="2" customWidth="1"/>
    <col min="33" max="33" width="11.44140625" style="167" customWidth="1"/>
    <col min="34" max="50" width="11.44140625" style="2" customWidth="1"/>
    <col min="51" max="56" width="9.109375" style="2"/>
    <col min="57" max="57" width="11.5546875" style="2" bestFit="1" customWidth="1"/>
    <col min="58" max="58" width="12.6640625" style="2" customWidth="1"/>
    <col min="59" max="59" width="9.109375" style="169"/>
    <col min="60" max="16384" width="9.109375" style="2"/>
  </cols>
  <sheetData>
    <row r="1" spans="1:80" x14ac:dyDescent="0.3">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Data'!BR2</f>
        <v>HFA Scores Last recent</v>
      </c>
      <c r="BK2" s="110" t="str">
        <f>'Indicator Data'!BS2</f>
        <v>Government Effectiveness</v>
      </c>
      <c r="BL2" s="110" t="str">
        <f>'Indicator Data'!BT2</f>
        <v>Corruption Perception Index</v>
      </c>
      <c r="BM2" s="110" t="str">
        <f>'Indicator Data'!BU2</f>
        <v>Access to electricity</v>
      </c>
      <c r="BN2" s="110" t="str">
        <f>'Indicator Data'!BV2</f>
        <v>Adult literacy rate</v>
      </c>
      <c r="BO2" s="110" t="str">
        <f>'Indicator Data'!BW2</f>
        <v>Internet users</v>
      </c>
      <c r="BP2" s="110" t="str">
        <f>'Indicator Data'!BX2</f>
        <v>Mobile cellular subscriptions</v>
      </c>
      <c r="BQ2" s="110" t="str">
        <f>'Indicator Data'!BY2</f>
        <v>Road lenght</v>
      </c>
      <c r="BR2" s="110" t="str">
        <f>'Indicator Data'!BZ2</f>
        <v>People using at least basic sanitation services (% of population)</v>
      </c>
      <c r="BS2" s="110" t="str">
        <f>'Indicator Data'!CA2</f>
        <v>People using at least basic drinking water services (% of population)</v>
      </c>
      <c r="BT2" s="110" t="str">
        <f>'Indicator Data'!CB2</f>
        <v>Physicians Density</v>
      </c>
      <c r="BU2" s="110" t="str">
        <f>'Indicator Data'!CC2</f>
        <v>Proportion of the target population with access to 3 doses of diphtheria-tetanus-pertussis (DTP3) (%)</v>
      </c>
      <c r="BV2" s="110" t="str">
        <f>'Indicator Data'!CD2</f>
        <v>Proportion of the target population with access to measles-containing-vaccine second-dose (MCV2) (%)</v>
      </c>
      <c r="BW2" s="110" t="str">
        <f>'Indicator Data'!CE2</f>
        <v>Proportion of the target population with access to pneumococcal conjugate 3rd dose (PCV3) (%)</v>
      </c>
      <c r="BX2" s="110" t="str">
        <f>'Indicator Data'!CF2</f>
        <v>Current health expenditure per capita</v>
      </c>
      <c r="BY2" s="110" t="str">
        <f>'Indicator Data'!CG2</f>
        <v>Maternal Mortality Ratio</v>
      </c>
      <c r="BZ2" s="110" t="str">
        <f>'Indicator Data'!CI2</f>
        <v>GDP per capita (current US$)</v>
      </c>
      <c r="CA2" s="110" t="str">
        <f>'Indicator Data'!CJ2</f>
        <v>Total Population</v>
      </c>
      <c r="CB2" s="110" t="str">
        <f>'Indicator Data'!CK2</f>
        <v>Total Population (GHS-POP-R2019)</v>
      </c>
    </row>
    <row r="3" spans="1:80" ht="26.4" x14ac:dyDescent="0.3">
      <c r="A3" s="101" t="s">
        <v>836</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2019</v>
      </c>
      <c r="AI3" s="118">
        <f>'Indicator Data'!AI3</f>
        <v>2019</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Data'!BR3</f>
        <v>2007-2015</v>
      </c>
      <c r="BK3" s="118">
        <f>'Indicator Data'!BS3</f>
        <v>2018</v>
      </c>
      <c r="BL3" s="118">
        <f>'Indicator Data'!BT3</f>
        <v>2019</v>
      </c>
      <c r="BM3" s="118">
        <f>'Indicator Data'!BU3</f>
        <v>2017</v>
      </c>
      <c r="BN3" s="118" t="str">
        <f>'Indicator Data'!BV3</f>
        <v>2008-2018</v>
      </c>
      <c r="BO3" s="118">
        <f>'Indicator Data'!BW3</f>
        <v>2018</v>
      </c>
      <c r="BP3" s="118">
        <f>'Indicator Data'!BX3</f>
        <v>2018</v>
      </c>
      <c r="BQ3" s="118">
        <f>'Indicator Data'!BY3</f>
        <v>2014</v>
      </c>
      <c r="BR3" s="118" t="str">
        <f>'Indicator Data'!BZ3</f>
        <v>2013-2017</v>
      </c>
      <c r="BS3" s="118" t="str">
        <f>'Indicator Data'!CA3</f>
        <v>2013-2017</v>
      </c>
      <c r="BT3" s="118" t="str">
        <f>'Indicator Data'!CB3</f>
        <v>2011-2018</v>
      </c>
      <c r="BU3" s="118">
        <f>'Indicator Data'!CC3</f>
        <v>2017</v>
      </c>
      <c r="BV3" s="118">
        <f>'Indicator Data'!CD3</f>
        <v>2017</v>
      </c>
      <c r="BW3" s="118">
        <f>'Indicator Data'!CE3</f>
        <v>2017</v>
      </c>
      <c r="BX3" s="118" t="str">
        <f>'Indicator Data'!CF3</f>
        <v>2011-2016</v>
      </c>
      <c r="BY3" s="118">
        <f>'Indicator Data'!CG3</f>
        <v>2017</v>
      </c>
      <c r="BZ3" s="118">
        <f>'Indicator Data'!CI3</f>
        <v>2018</v>
      </c>
      <c r="CA3" s="118">
        <f>'Indicator Data'!CJ3</f>
        <v>2019</v>
      </c>
      <c r="CB3" s="118">
        <f>'Indicator Data'!CK3</f>
        <v>2015</v>
      </c>
    </row>
    <row r="4" spans="1:80" x14ac:dyDescent="0.3">
      <c r="A4" s="100" t="str">
        <f>'Indicator Data'!A6</f>
        <v>Afghanistan</v>
      </c>
      <c r="B4" s="86" t="str">
        <f>'Indicator Data'!B6</f>
        <v>AFG</v>
      </c>
      <c r="C4" s="119">
        <v>2015</v>
      </c>
      <c r="D4" s="119">
        <v>2015</v>
      </c>
      <c r="E4" s="119">
        <v>2015</v>
      </c>
      <c r="F4" s="119">
        <v>2015</v>
      </c>
      <c r="G4" s="119">
        <v>2015</v>
      </c>
      <c r="H4" s="119">
        <v>2015</v>
      </c>
      <c r="I4" s="119">
        <v>2015</v>
      </c>
      <c r="J4" s="119">
        <v>2018</v>
      </c>
      <c r="K4" s="119">
        <v>2018</v>
      </c>
      <c r="L4" s="119">
        <v>2016</v>
      </c>
      <c r="M4" s="121">
        <v>2015</v>
      </c>
      <c r="N4" s="121">
        <v>2015</v>
      </c>
      <c r="O4" s="121">
        <v>2015</v>
      </c>
      <c r="P4" s="121">
        <v>2015</v>
      </c>
      <c r="Q4" s="121">
        <v>2010</v>
      </c>
      <c r="R4" s="121">
        <v>2010</v>
      </c>
      <c r="S4" s="121">
        <v>2010</v>
      </c>
      <c r="T4" s="121">
        <v>2010</v>
      </c>
      <c r="U4" s="121">
        <v>2015</v>
      </c>
      <c r="V4" s="121">
        <v>2015</v>
      </c>
      <c r="W4" s="121">
        <v>2015</v>
      </c>
      <c r="X4" s="121">
        <v>2018</v>
      </c>
      <c r="Y4" s="121">
        <v>2018</v>
      </c>
      <c r="Z4" s="121">
        <v>2018</v>
      </c>
      <c r="AA4" s="121">
        <v>2015</v>
      </c>
      <c r="AB4" s="120">
        <v>2017</v>
      </c>
      <c r="AC4" s="121">
        <v>2017</v>
      </c>
      <c r="AD4" s="121">
        <v>2017</v>
      </c>
      <c r="AE4" s="121">
        <v>2018</v>
      </c>
      <c r="AF4" s="123">
        <v>2016</v>
      </c>
      <c r="AG4" s="123">
        <v>2019</v>
      </c>
      <c r="AH4" s="121">
        <v>2019</v>
      </c>
      <c r="AI4" s="121">
        <v>2019</v>
      </c>
      <c r="AJ4" s="121">
        <v>2018</v>
      </c>
      <c r="AK4" s="121">
        <v>2018</v>
      </c>
      <c r="AL4" s="121">
        <v>2017</v>
      </c>
      <c r="AM4" s="121">
        <v>2016</v>
      </c>
      <c r="AN4" s="121">
        <v>2019</v>
      </c>
      <c r="AO4" s="121">
        <v>2016</v>
      </c>
      <c r="AP4" s="121">
        <v>2017</v>
      </c>
      <c r="AQ4" s="121">
        <v>2017</v>
      </c>
      <c r="AR4" s="121">
        <v>2018</v>
      </c>
      <c r="AS4" s="121">
        <v>2017</v>
      </c>
      <c r="AT4" s="121" t="s">
        <v>818</v>
      </c>
      <c r="AU4" s="131">
        <v>2017</v>
      </c>
      <c r="AV4" s="131">
        <v>2016</v>
      </c>
      <c r="AW4" s="121" t="s">
        <v>818</v>
      </c>
      <c r="AX4" s="121">
        <v>2017</v>
      </c>
      <c r="AY4" s="121">
        <v>2017</v>
      </c>
      <c r="AZ4" s="168">
        <v>2017</v>
      </c>
      <c r="BA4" s="121" t="s">
        <v>818</v>
      </c>
      <c r="BB4" s="121">
        <v>2017</v>
      </c>
      <c r="BC4" s="121">
        <v>2018</v>
      </c>
      <c r="BD4" s="121">
        <v>2019</v>
      </c>
      <c r="BE4" s="121" t="s">
        <v>1186</v>
      </c>
      <c r="BF4" s="121" t="s">
        <v>1186</v>
      </c>
      <c r="BG4" s="121" t="s">
        <v>1186</v>
      </c>
      <c r="BH4" s="121">
        <v>2018</v>
      </c>
      <c r="BI4" s="121">
        <v>2018</v>
      </c>
      <c r="BJ4" s="121">
        <v>2015</v>
      </c>
      <c r="BK4" s="121">
        <v>2017</v>
      </c>
      <c r="BL4" s="121">
        <v>2018</v>
      </c>
      <c r="BM4" s="121">
        <v>2017</v>
      </c>
      <c r="BN4" s="121">
        <v>2015</v>
      </c>
      <c r="BO4" s="121">
        <v>2016</v>
      </c>
      <c r="BP4" s="121">
        <v>2017</v>
      </c>
      <c r="BQ4" s="121">
        <v>2014</v>
      </c>
      <c r="BR4" s="121">
        <v>2017</v>
      </c>
      <c r="BS4" s="121">
        <v>2017</v>
      </c>
      <c r="BT4" s="121">
        <v>2016</v>
      </c>
      <c r="BU4" s="121">
        <v>2017</v>
      </c>
      <c r="BV4" s="121">
        <v>2017</v>
      </c>
      <c r="BW4" s="121">
        <v>2017</v>
      </c>
      <c r="BX4" s="121">
        <v>2016</v>
      </c>
      <c r="BY4" s="121">
        <v>2015</v>
      </c>
      <c r="BZ4" s="121" t="s">
        <v>1189</v>
      </c>
      <c r="CA4" s="121">
        <v>2019</v>
      </c>
      <c r="CB4" s="121">
        <v>2015</v>
      </c>
    </row>
    <row r="5" spans="1:80" x14ac:dyDescent="0.3">
      <c r="A5" s="100" t="str">
        <f>'Indicator Data'!A7</f>
        <v>Albania</v>
      </c>
      <c r="B5" s="86" t="str">
        <f>'Indicator Data'!B7</f>
        <v>ALB</v>
      </c>
      <c r="C5" s="119">
        <v>2015</v>
      </c>
      <c r="D5" s="119">
        <v>2015</v>
      </c>
      <c r="E5" s="119">
        <v>2015</v>
      </c>
      <c r="F5" s="119">
        <v>2015</v>
      </c>
      <c r="G5" s="119">
        <v>2015</v>
      </c>
      <c r="H5" s="119">
        <v>2015</v>
      </c>
      <c r="I5" s="119">
        <v>2015</v>
      </c>
      <c r="J5" s="119">
        <v>2018</v>
      </c>
      <c r="K5" s="119">
        <v>2018</v>
      </c>
      <c r="L5" s="119">
        <v>2016</v>
      </c>
      <c r="M5" s="121">
        <v>2015</v>
      </c>
      <c r="N5" s="121">
        <v>2015</v>
      </c>
      <c r="O5" s="121">
        <v>2015</v>
      </c>
      <c r="P5" s="121">
        <v>2015</v>
      </c>
      <c r="Q5" s="121">
        <v>2010</v>
      </c>
      <c r="R5" s="121">
        <v>2010</v>
      </c>
      <c r="S5" s="121">
        <v>2010</v>
      </c>
      <c r="T5" s="121">
        <v>2010</v>
      </c>
      <c r="U5" s="121">
        <v>2015</v>
      </c>
      <c r="V5" s="121">
        <v>2015</v>
      </c>
      <c r="W5" s="121">
        <v>2015</v>
      </c>
      <c r="X5" s="121">
        <v>2018</v>
      </c>
      <c r="Y5" s="121">
        <v>2018</v>
      </c>
      <c r="Z5" s="121">
        <v>2018</v>
      </c>
      <c r="AA5" s="121">
        <v>2011</v>
      </c>
      <c r="AB5" s="120">
        <v>2017</v>
      </c>
      <c r="AC5" s="121" t="s">
        <v>818</v>
      </c>
      <c r="AD5" s="121">
        <v>2016</v>
      </c>
      <c r="AE5" s="121">
        <v>2018</v>
      </c>
      <c r="AF5" s="123" t="s">
        <v>818</v>
      </c>
      <c r="AG5" s="123">
        <v>2019</v>
      </c>
      <c r="AH5" s="121">
        <v>2019</v>
      </c>
      <c r="AI5" s="121">
        <v>2019</v>
      </c>
      <c r="AJ5" s="121">
        <v>2018</v>
      </c>
      <c r="AK5" s="121">
        <v>2018</v>
      </c>
      <c r="AL5" s="121">
        <v>2017</v>
      </c>
      <c r="AM5" s="121">
        <v>2009</v>
      </c>
      <c r="AN5" s="121">
        <v>2019</v>
      </c>
      <c r="AO5" s="121">
        <v>2016</v>
      </c>
      <c r="AP5" s="121">
        <v>2017</v>
      </c>
      <c r="AQ5" s="121">
        <v>2017</v>
      </c>
      <c r="AR5" s="121">
        <v>2018</v>
      </c>
      <c r="AS5" s="121">
        <v>2017</v>
      </c>
      <c r="AT5" s="121">
        <v>2009</v>
      </c>
      <c r="AU5" s="131">
        <v>2017</v>
      </c>
      <c r="AV5" s="131">
        <v>2017</v>
      </c>
      <c r="AW5" s="121">
        <v>2017</v>
      </c>
      <c r="AX5" s="121" t="s">
        <v>818</v>
      </c>
      <c r="AY5" s="121">
        <v>2017</v>
      </c>
      <c r="AZ5" s="168">
        <v>2017</v>
      </c>
      <c r="BA5" s="121" t="s">
        <v>1193</v>
      </c>
      <c r="BB5" s="121">
        <v>2017</v>
      </c>
      <c r="BC5" s="121">
        <v>2018</v>
      </c>
      <c r="BD5" s="121">
        <v>2019</v>
      </c>
      <c r="BE5" s="121" t="s">
        <v>818</v>
      </c>
      <c r="BF5" s="171" t="s">
        <v>1186</v>
      </c>
      <c r="BG5" s="170" t="s">
        <v>1186</v>
      </c>
      <c r="BH5" s="121">
        <v>2018</v>
      </c>
      <c r="BI5" s="121">
        <v>2018</v>
      </c>
      <c r="BJ5" s="121" t="s">
        <v>818</v>
      </c>
      <c r="BK5" s="121">
        <v>2017</v>
      </c>
      <c r="BL5" s="121">
        <v>2018</v>
      </c>
      <c r="BM5" s="121">
        <v>2017</v>
      </c>
      <c r="BN5" s="121">
        <v>2015</v>
      </c>
      <c r="BO5" s="121">
        <v>2016</v>
      </c>
      <c r="BP5" s="121">
        <v>2017</v>
      </c>
      <c r="BQ5" s="121">
        <v>2014</v>
      </c>
      <c r="BR5" s="121">
        <v>2017</v>
      </c>
      <c r="BS5" s="121">
        <v>2017</v>
      </c>
      <c r="BT5" s="121">
        <v>2016</v>
      </c>
      <c r="BU5" s="121">
        <v>2017</v>
      </c>
      <c r="BV5" s="121">
        <v>2017</v>
      </c>
      <c r="BW5" s="121">
        <v>2017</v>
      </c>
      <c r="BX5" s="121">
        <v>2016</v>
      </c>
      <c r="BY5" s="121">
        <v>2015</v>
      </c>
      <c r="BZ5" s="121" t="s">
        <v>1189</v>
      </c>
      <c r="CA5" s="121">
        <v>2019</v>
      </c>
      <c r="CB5" s="121">
        <v>2015</v>
      </c>
    </row>
    <row r="6" spans="1:80" x14ac:dyDescent="0.3">
      <c r="A6" s="100" t="str">
        <f>'Indicator Data'!A8</f>
        <v>Algeria</v>
      </c>
      <c r="B6" s="86" t="str">
        <f>'Indicator Data'!B8</f>
        <v>DZA</v>
      </c>
      <c r="C6" s="119">
        <v>2015</v>
      </c>
      <c r="D6" s="119">
        <v>2015</v>
      </c>
      <c r="E6" s="119">
        <v>2015</v>
      </c>
      <c r="F6" s="119">
        <v>2015</v>
      </c>
      <c r="G6" s="119">
        <v>2015</v>
      </c>
      <c r="H6" s="119">
        <v>2015</v>
      </c>
      <c r="I6" s="119">
        <v>2015</v>
      </c>
      <c r="J6" s="119">
        <v>2018</v>
      </c>
      <c r="K6" s="119">
        <v>2018</v>
      </c>
      <c r="L6" s="119">
        <v>2016</v>
      </c>
      <c r="M6" s="121">
        <v>2015</v>
      </c>
      <c r="N6" s="121">
        <v>2015</v>
      </c>
      <c r="O6" s="121">
        <v>2015</v>
      </c>
      <c r="P6" s="121">
        <v>2015</v>
      </c>
      <c r="Q6" s="121">
        <v>2010</v>
      </c>
      <c r="R6" s="121">
        <v>2010</v>
      </c>
      <c r="S6" s="121">
        <v>2010</v>
      </c>
      <c r="T6" s="121">
        <v>2010</v>
      </c>
      <c r="U6" s="121">
        <v>2015</v>
      </c>
      <c r="V6" s="121">
        <v>2015</v>
      </c>
      <c r="W6" s="121">
        <v>2015</v>
      </c>
      <c r="X6" s="121">
        <v>2018</v>
      </c>
      <c r="Y6" s="121">
        <v>2018</v>
      </c>
      <c r="Z6" s="121">
        <v>2018</v>
      </c>
      <c r="AA6" s="121" t="s">
        <v>818</v>
      </c>
      <c r="AB6" s="120">
        <v>2017</v>
      </c>
      <c r="AC6" s="121">
        <v>2017</v>
      </c>
      <c r="AD6" s="121">
        <v>2015</v>
      </c>
      <c r="AE6" s="121">
        <v>2018</v>
      </c>
      <c r="AF6" s="123" t="s">
        <v>818</v>
      </c>
      <c r="AG6" s="123">
        <v>2019</v>
      </c>
      <c r="AH6" s="121">
        <v>2019</v>
      </c>
      <c r="AI6" s="121">
        <v>2019</v>
      </c>
      <c r="AJ6" s="121">
        <v>2018</v>
      </c>
      <c r="AK6" s="121">
        <v>2018</v>
      </c>
      <c r="AL6" s="121">
        <v>2017</v>
      </c>
      <c r="AM6" s="121" t="s">
        <v>818</v>
      </c>
      <c r="AN6" s="121">
        <v>2019</v>
      </c>
      <c r="AO6" s="121">
        <v>2016</v>
      </c>
      <c r="AP6" s="121">
        <v>2017</v>
      </c>
      <c r="AQ6" s="121">
        <v>2017</v>
      </c>
      <c r="AR6" s="121">
        <v>2018</v>
      </c>
      <c r="AS6" s="121">
        <v>2017</v>
      </c>
      <c r="AT6" s="121">
        <v>2012</v>
      </c>
      <c r="AU6" s="131">
        <v>2017</v>
      </c>
      <c r="AV6" s="131">
        <v>2017</v>
      </c>
      <c r="AW6" s="121">
        <v>2017</v>
      </c>
      <c r="AX6" s="121">
        <v>2017</v>
      </c>
      <c r="AY6" s="121">
        <v>2017</v>
      </c>
      <c r="AZ6" s="168">
        <v>2017</v>
      </c>
      <c r="BA6" s="121" t="s">
        <v>1194</v>
      </c>
      <c r="BB6" s="121">
        <v>2017</v>
      </c>
      <c r="BC6" s="121">
        <v>2018</v>
      </c>
      <c r="BD6" s="121">
        <v>2019</v>
      </c>
      <c r="BE6" s="121" t="s">
        <v>818</v>
      </c>
      <c r="BF6" s="171" t="s">
        <v>1186</v>
      </c>
      <c r="BG6" s="170" t="s">
        <v>1186</v>
      </c>
      <c r="BH6" s="121">
        <v>2018</v>
      </c>
      <c r="BI6" s="121">
        <v>2018</v>
      </c>
      <c r="BJ6" s="121">
        <v>2013</v>
      </c>
      <c r="BK6" s="121">
        <v>2017</v>
      </c>
      <c r="BL6" s="121">
        <v>2018</v>
      </c>
      <c r="BM6" s="121">
        <v>2017</v>
      </c>
      <c r="BN6" s="121">
        <v>2015</v>
      </c>
      <c r="BO6" s="121">
        <v>2016</v>
      </c>
      <c r="BP6" s="121">
        <v>2017</v>
      </c>
      <c r="BQ6" s="121">
        <v>2014</v>
      </c>
      <c r="BR6" s="121">
        <v>2017</v>
      </c>
      <c r="BS6" s="121">
        <v>2017</v>
      </c>
      <c r="BT6" s="121">
        <v>2016</v>
      </c>
      <c r="BU6" s="121">
        <v>2017</v>
      </c>
      <c r="BV6" s="121">
        <v>2017</v>
      </c>
      <c r="BW6" s="121">
        <v>2017</v>
      </c>
      <c r="BX6" s="121">
        <v>2016</v>
      </c>
      <c r="BY6" s="121">
        <v>2015</v>
      </c>
      <c r="BZ6" s="121" t="s">
        <v>1189</v>
      </c>
      <c r="CA6" s="121">
        <v>2019</v>
      </c>
      <c r="CB6" s="121">
        <v>2015</v>
      </c>
    </row>
    <row r="7" spans="1:80" x14ac:dyDescent="0.3">
      <c r="A7" s="100" t="str">
        <f>'Indicator Data'!A9</f>
        <v>Angola</v>
      </c>
      <c r="B7" s="86" t="str">
        <f>'Indicator Data'!B9</f>
        <v>AGO</v>
      </c>
      <c r="C7" s="119">
        <v>2015</v>
      </c>
      <c r="D7" s="119">
        <v>2015</v>
      </c>
      <c r="E7" s="119">
        <v>2015</v>
      </c>
      <c r="F7" s="119">
        <v>2015</v>
      </c>
      <c r="G7" s="119">
        <v>2015</v>
      </c>
      <c r="H7" s="119">
        <v>2015</v>
      </c>
      <c r="I7" s="119">
        <v>2015</v>
      </c>
      <c r="J7" s="119">
        <v>2018</v>
      </c>
      <c r="K7" s="119">
        <v>2018</v>
      </c>
      <c r="L7" s="119">
        <v>2016</v>
      </c>
      <c r="M7" s="121">
        <v>2015</v>
      </c>
      <c r="N7" s="121">
        <v>2015</v>
      </c>
      <c r="O7" s="121">
        <v>2015</v>
      </c>
      <c r="P7" s="121">
        <v>2015</v>
      </c>
      <c r="Q7" s="121">
        <v>2010</v>
      </c>
      <c r="R7" s="121">
        <v>2010</v>
      </c>
      <c r="S7" s="121">
        <v>2010</v>
      </c>
      <c r="T7" s="121">
        <v>2010</v>
      </c>
      <c r="U7" s="121">
        <v>2015</v>
      </c>
      <c r="V7" s="121">
        <v>2015</v>
      </c>
      <c r="W7" s="121">
        <v>2015</v>
      </c>
      <c r="X7" s="121">
        <v>2018</v>
      </c>
      <c r="Y7" s="121">
        <v>2018</v>
      </c>
      <c r="Z7" s="121">
        <v>2018</v>
      </c>
      <c r="AA7" s="121">
        <v>2016</v>
      </c>
      <c r="AB7" s="120">
        <v>2017</v>
      </c>
      <c r="AC7" s="121">
        <v>2017</v>
      </c>
      <c r="AD7" s="121">
        <v>2017</v>
      </c>
      <c r="AE7" s="121">
        <v>2018</v>
      </c>
      <c r="AF7" s="123">
        <v>2016</v>
      </c>
      <c r="AG7" s="123">
        <v>2019</v>
      </c>
      <c r="AH7" s="121">
        <v>2019</v>
      </c>
      <c r="AI7" s="121">
        <v>2019</v>
      </c>
      <c r="AJ7" s="121">
        <v>2018</v>
      </c>
      <c r="AK7" s="121">
        <v>2018</v>
      </c>
      <c r="AL7" s="121">
        <v>2017</v>
      </c>
      <c r="AM7" s="121">
        <v>2016</v>
      </c>
      <c r="AN7" s="121">
        <v>2019</v>
      </c>
      <c r="AO7" s="121">
        <v>2016</v>
      </c>
      <c r="AP7" s="121">
        <v>2017</v>
      </c>
      <c r="AQ7" s="121">
        <v>2017</v>
      </c>
      <c r="AR7" s="121">
        <v>2018</v>
      </c>
      <c r="AS7" s="121">
        <v>2017</v>
      </c>
      <c r="AT7" s="121">
        <v>2016</v>
      </c>
      <c r="AU7" s="131">
        <v>2017</v>
      </c>
      <c r="AV7" s="131">
        <v>2017</v>
      </c>
      <c r="AW7" s="121">
        <v>2017</v>
      </c>
      <c r="AX7" s="121">
        <v>2017</v>
      </c>
      <c r="AY7" s="121">
        <v>2017</v>
      </c>
      <c r="AZ7" s="168" t="s">
        <v>818</v>
      </c>
      <c r="BA7" s="121">
        <v>2008</v>
      </c>
      <c r="BB7" s="121">
        <v>2017</v>
      </c>
      <c r="BC7" s="121">
        <v>2018</v>
      </c>
      <c r="BD7" s="121">
        <v>2019</v>
      </c>
      <c r="BE7" s="121" t="s">
        <v>818</v>
      </c>
      <c r="BF7" s="171">
        <v>43677</v>
      </c>
      <c r="BG7" s="170" t="s">
        <v>1186</v>
      </c>
      <c r="BH7" s="121">
        <v>2018</v>
      </c>
      <c r="BI7" s="121">
        <v>2018</v>
      </c>
      <c r="BJ7" s="121">
        <v>2013</v>
      </c>
      <c r="BK7" s="121">
        <v>2017</v>
      </c>
      <c r="BL7" s="121">
        <v>2018</v>
      </c>
      <c r="BM7" s="121">
        <v>2017</v>
      </c>
      <c r="BN7" s="121">
        <v>2015</v>
      </c>
      <c r="BO7" s="121">
        <v>2016</v>
      </c>
      <c r="BP7" s="121">
        <v>2017</v>
      </c>
      <c r="BQ7" s="121">
        <v>2014</v>
      </c>
      <c r="BR7" s="121">
        <v>2017</v>
      </c>
      <c r="BS7" s="121">
        <v>2017</v>
      </c>
      <c r="BT7" s="121">
        <v>2017</v>
      </c>
      <c r="BU7" s="121">
        <v>2017</v>
      </c>
      <c r="BV7" s="121">
        <v>2017</v>
      </c>
      <c r="BW7" s="121">
        <v>2017</v>
      </c>
      <c r="BX7" s="121">
        <v>2016</v>
      </c>
      <c r="BY7" s="121">
        <v>2015</v>
      </c>
      <c r="BZ7" s="121" t="s">
        <v>1189</v>
      </c>
      <c r="CA7" s="121">
        <v>2019</v>
      </c>
      <c r="CB7" s="121">
        <v>2015</v>
      </c>
    </row>
    <row r="8" spans="1:80" x14ac:dyDescent="0.3">
      <c r="A8" s="100" t="str">
        <f>'Indicator Data'!A10</f>
        <v>Antigua and Barbuda</v>
      </c>
      <c r="B8" s="86" t="str">
        <f>'Indicator Data'!B10</f>
        <v>ATG</v>
      </c>
      <c r="C8" s="119">
        <v>2015</v>
      </c>
      <c r="D8" s="119">
        <v>2015</v>
      </c>
      <c r="E8" s="119">
        <v>2015</v>
      </c>
      <c r="F8" s="119">
        <v>2015</v>
      </c>
      <c r="G8" s="119">
        <v>2015</v>
      </c>
      <c r="H8" s="119">
        <v>2015</v>
      </c>
      <c r="I8" s="119">
        <v>2015</v>
      </c>
      <c r="J8" s="119">
        <v>2018</v>
      </c>
      <c r="K8" s="119">
        <v>2018</v>
      </c>
      <c r="L8" s="119">
        <v>2016</v>
      </c>
      <c r="M8" s="121">
        <v>2015</v>
      </c>
      <c r="N8" s="121">
        <v>2015</v>
      </c>
      <c r="O8" s="121">
        <v>2015</v>
      </c>
      <c r="P8" s="121">
        <v>2015</v>
      </c>
      <c r="Q8" s="121">
        <v>2010</v>
      </c>
      <c r="R8" s="121">
        <v>2010</v>
      </c>
      <c r="S8" s="121">
        <v>2010</v>
      </c>
      <c r="T8" s="121">
        <v>2010</v>
      </c>
      <c r="U8" s="121">
        <v>2015</v>
      </c>
      <c r="V8" s="121">
        <v>2015</v>
      </c>
      <c r="W8" s="121">
        <v>2015</v>
      </c>
      <c r="X8" s="121">
        <v>2018</v>
      </c>
      <c r="Y8" s="121">
        <v>2018</v>
      </c>
      <c r="Z8" s="121">
        <v>2018</v>
      </c>
      <c r="AA8" s="121" t="s">
        <v>818</v>
      </c>
      <c r="AB8" s="120">
        <v>2017</v>
      </c>
      <c r="AC8" s="121" t="s">
        <v>818</v>
      </c>
      <c r="AD8" s="121">
        <v>2014</v>
      </c>
      <c r="AE8" s="121">
        <v>2018</v>
      </c>
      <c r="AF8" s="123" t="s">
        <v>818</v>
      </c>
      <c r="AG8" s="123">
        <v>2019</v>
      </c>
      <c r="AH8" s="121">
        <v>2019</v>
      </c>
      <c r="AI8" s="121">
        <v>2019</v>
      </c>
      <c r="AJ8" s="121">
        <v>2018</v>
      </c>
      <c r="AK8" s="121">
        <v>2018</v>
      </c>
      <c r="AL8" s="121">
        <v>2017</v>
      </c>
      <c r="AM8" s="121" t="s">
        <v>818</v>
      </c>
      <c r="AN8" s="121">
        <v>2019</v>
      </c>
      <c r="AO8" s="121">
        <v>2016</v>
      </c>
      <c r="AP8" s="121">
        <v>2017</v>
      </c>
      <c r="AQ8" s="121">
        <v>2017</v>
      </c>
      <c r="AR8" s="121">
        <v>2018</v>
      </c>
      <c r="AS8" s="121">
        <v>2017</v>
      </c>
      <c r="AT8" s="121" t="s">
        <v>818</v>
      </c>
      <c r="AU8" s="131">
        <v>2017</v>
      </c>
      <c r="AV8" s="131" t="s">
        <v>818</v>
      </c>
      <c r="AW8" s="121" t="s">
        <v>818</v>
      </c>
      <c r="AX8" s="121" t="s">
        <v>818</v>
      </c>
      <c r="AY8" s="121">
        <v>2017</v>
      </c>
      <c r="AZ8" s="168" t="s">
        <v>818</v>
      </c>
      <c r="BA8" s="121" t="s">
        <v>818</v>
      </c>
      <c r="BB8" s="121">
        <v>2017</v>
      </c>
      <c r="BC8" s="121">
        <v>2018</v>
      </c>
      <c r="BD8" s="121">
        <v>2019</v>
      </c>
      <c r="BE8" s="121" t="s">
        <v>818</v>
      </c>
      <c r="BF8" s="171" t="s">
        <v>1186</v>
      </c>
      <c r="BG8" s="170" t="s">
        <v>1186</v>
      </c>
      <c r="BH8" s="121">
        <v>2018</v>
      </c>
      <c r="BI8" s="121">
        <v>2018</v>
      </c>
      <c r="BJ8" s="121">
        <v>2013</v>
      </c>
      <c r="BK8" s="121">
        <v>2017</v>
      </c>
      <c r="BL8" s="121" t="s">
        <v>818</v>
      </c>
      <c r="BM8" s="121">
        <v>2017</v>
      </c>
      <c r="BN8" s="121">
        <v>2014</v>
      </c>
      <c r="BO8" s="121">
        <v>2016</v>
      </c>
      <c r="BP8" s="121">
        <v>2017</v>
      </c>
      <c r="BQ8" s="121">
        <v>2014</v>
      </c>
      <c r="BR8" s="121">
        <v>2017</v>
      </c>
      <c r="BS8" s="121">
        <v>2017</v>
      </c>
      <c r="BT8" s="121">
        <v>2017</v>
      </c>
      <c r="BU8" s="121">
        <v>2017</v>
      </c>
      <c r="BV8" s="121">
        <v>2017</v>
      </c>
      <c r="BW8" s="121" t="s">
        <v>818</v>
      </c>
      <c r="BX8" s="121">
        <v>2016</v>
      </c>
      <c r="BY8" s="121" t="s">
        <v>818</v>
      </c>
      <c r="BZ8" s="121" t="s">
        <v>1189</v>
      </c>
      <c r="CA8" s="121">
        <v>2019</v>
      </c>
      <c r="CB8" s="121">
        <v>2015</v>
      </c>
    </row>
    <row r="9" spans="1:80" x14ac:dyDescent="0.3">
      <c r="A9" s="100" t="str">
        <f>'Indicator Data'!A11</f>
        <v>Argentina</v>
      </c>
      <c r="B9" s="86" t="str">
        <f>'Indicator Data'!B11</f>
        <v>ARG</v>
      </c>
      <c r="C9" s="119">
        <v>2015</v>
      </c>
      <c r="D9" s="119">
        <v>2015</v>
      </c>
      <c r="E9" s="119">
        <v>2015</v>
      </c>
      <c r="F9" s="119">
        <v>2015</v>
      </c>
      <c r="G9" s="119">
        <v>2015</v>
      </c>
      <c r="H9" s="119">
        <v>2015</v>
      </c>
      <c r="I9" s="119">
        <v>2015</v>
      </c>
      <c r="J9" s="119">
        <v>2018</v>
      </c>
      <c r="K9" s="119">
        <v>2018</v>
      </c>
      <c r="L9" s="119">
        <v>2016</v>
      </c>
      <c r="M9" s="121">
        <v>2015</v>
      </c>
      <c r="N9" s="121">
        <v>2015</v>
      </c>
      <c r="O9" s="121">
        <v>2015</v>
      </c>
      <c r="P9" s="121">
        <v>2015</v>
      </c>
      <c r="Q9" s="121">
        <v>2010</v>
      </c>
      <c r="R9" s="121">
        <v>2010</v>
      </c>
      <c r="S9" s="121">
        <v>2010</v>
      </c>
      <c r="T9" s="121">
        <v>2010</v>
      </c>
      <c r="U9" s="121">
        <v>2015</v>
      </c>
      <c r="V9" s="121">
        <v>2015</v>
      </c>
      <c r="W9" s="121">
        <v>2015</v>
      </c>
      <c r="X9" s="121">
        <v>2018</v>
      </c>
      <c r="Y9" s="121">
        <v>2018</v>
      </c>
      <c r="Z9" s="121">
        <v>2018</v>
      </c>
      <c r="AA9" s="121">
        <v>2010</v>
      </c>
      <c r="AB9" s="120">
        <v>2014</v>
      </c>
      <c r="AC9" s="121" t="s">
        <v>818</v>
      </c>
      <c r="AD9" s="121">
        <v>2018</v>
      </c>
      <c r="AE9" s="121">
        <v>2018</v>
      </c>
      <c r="AF9" s="123">
        <v>2016</v>
      </c>
      <c r="AG9" s="123">
        <v>2019</v>
      </c>
      <c r="AH9" s="121">
        <v>2019</v>
      </c>
      <c r="AI9" s="121">
        <v>2019</v>
      </c>
      <c r="AJ9" s="121">
        <v>2018</v>
      </c>
      <c r="AK9" s="121">
        <v>2018</v>
      </c>
      <c r="AL9" s="121">
        <v>2017</v>
      </c>
      <c r="AM9" s="121" t="s">
        <v>818</v>
      </c>
      <c r="AN9" s="121">
        <v>2019</v>
      </c>
      <c r="AO9" s="121">
        <v>2016</v>
      </c>
      <c r="AP9" s="121">
        <v>2017</v>
      </c>
      <c r="AQ9" s="121">
        <v>2017</v>
      </c>
      <c r="AR9" s="121">
        <v>2018</v>
      </c>
      <c r="AS9" s="121">
        <v>2017</v>
      </c>
      <c r="AT9" s="121" t="s">
        <v>818</v>
      </c>
      <c r="AU9" s="131">
        <v>2017</v>
      </c>
      <c r="AV9" s="131">
        <v>2017</v>
      </c>
      <c r="AW9" s="121">
        <v>2017</v>
      </c>
      <c r="AX9" s="121">
        <v>2017</v>
      </c>
      <c r="AY9" s="121">
        <v>2017</v>
      </c>
      <c r="AZ9" s="168">
        <v>2017</v>
      </c>
      <c r="BA9" s="121" t="s">
        <v>1187</v>
      </c>
      <c r="BB9" s="121">
        <v>2017</v>
      </c>
      <c r="BC9" s="121">
        <v>2018</v>
      </c>
      <c r="BD9" s="121">
        <v>2019</v>
      </c>
      <c r="BE9" s="121" t="s">
        <v>818</v>
      </c>
      <c r="BF9" s="171" t="s">
        <v>1186</v>
      </c>
      <c r="BG9" s="170" t="s">
        <v>1186</v>
      </c>
      <c r="BH9" s="121">
        <v>2018</v>
      </c>
      <c r="BI9" s="121">
        <v>2018</v>
      </c>
      <c r="BJ9" s="121">
        <v>2015</v>
      </c>
      <c r="BK9" s="121">
        <v>2017</v>
      </c>
      <c r="BL9" s="121">
        <v>2018</v>
      </c>
      <c r="BM9" s="121">
        <v>2017</v>
      </c>
      <c r="BN9" s="121">
        <v>2015</v>
      </c>
      <c r="BO9" s="121">
        <v>2016</v>
      </c>
      <c r="BP9" s="121">
        <v>2017</v>
      </c>
      <c r="BQ9" s="121">
        <v>2014</v>
      </c>
      <c r="BR9" s="121">
        <v>2016</v>
      </c>
      <c r="BS9" s="121">
        <v>2016</v>
      </c>
      <c r="BT9" s="121">
        <v>2017</v>
      </c>
      <c r="BU9" s="121">
        <v>2017</v>
      </c>
      <c r="BV9" s="121">
        <v>2017</v>
      </c>
      <c r="BW9" s="121">
        <v>2017</v>
      </c>
      <c r="BX9" s="121">
        <v>2016</v>
      </c>
      <c r="BY9" s="121">
        <v>2015</v>
      </c>
      <c r="BZ9" s="121" t="s">
        <v>1189</v>
      </c>
      <c r="CA9" s="121">
        <v>2019</v>
      </c>
      <c r="CB9" s="121">
        <v>2015</v>
      </c>
    </row>
    <row r="10" spans="1:80" x14ac:dyDescent="0.3">
      <c r="A10" s="100" t="str">
        <f>'Indicator Data'!A12</f>
        <v>Armenia</v>
      </c>
      <c r="B10" s="86" t="str">
        <f>'Indicator Data'!B12</f>
        <v>ARM</v>
      </c>
      <c r="C10" s="119">
        <v>2015</v>
      </c>
      <c r="D10" s="119">
        <v>2015</v>
      </c>
      <c r="E10" s="119">
        <v>2015</v>
      </c>
      <c r="F10" s="119">
        <v>2015</v>
      </c>
      <c r="G10" s="119">
        <v>2015</v>
      </c>
      <c r="H10" s="119">
        <v>2015</v>
      </c>
      <c r="I10" s="119">
        <v>2015</v>
      </c>
      <c r="J10" s="119">
        <v>2018</v>
      </c>
      <c r="K10" s="119">
        <v>2018</v>
      </c>
      <c r="L10" s="119">
        <v>2016</v>
      </c>
      <c r="M10" s="121">
        <v>2015</v>
      </c>
      <c r="N10" s="121">
        <v>2015</v>
      </c>
      <c r="O10" s="121">
        <v>2015</v>
      </c>
      <c r="P10" s="121">
        <v>2015</v>
      </c>
      <c r="Q10" s="121">
        <v>2010</v>
      </c>
      <c r="R10" s="121">
        <v>2010</v>
      </c>
      <c r="S10" s="121">
        <v>2010</v>
      </c>
      <c r="T10" s="121">
        <v>2010</v>
      </c>
      <c r="U10" s="121">
        <v>2015</v>
      </c>
      <c r="V10" s="121">
        <v>2015</v>
      </c>
      <c r="W10" s="121">
        <v>2015</v>
      </c>
      <c r="X10" s="121">
        <v>2018</v>
      </c>
      <c r="Y10" s="121">
        <v>2018</v>
      </c>
      <c r="Z10" s="121">
        <v>2018</v>
      </c>
      <c r="AA10" s="121">
        <v>2011</v>
      </c>
      <c r="AB10" s="120">
        <v>2017</v>
      </c>
      <c r="AC10" s="121">
        <v>2017</v>
      </c>
      <c r="AD10" s="121">
        <v>2018</v>
      </c>
      <c r="AE10" s="121">
        <v>2018</v>
      </c>
      <c r="AF10" s="123">
        <v>2016</v>
      </c>
      <c r="AG10" s="123">
        <v>2019</v>
      </c>
      <c r="AH10" s="121">
        <v>2019</v>
      </c>
      <c r="AI10" s="121">
        <v>2019</v>
      </c>
      <c r="AJ10" s="121">
        <v>2018</v>
      </c>
      <c r="AK10" s="121">
        <v>2018</v>
      </c>
      <c r="AL10" s="121">
        <v>2017</v>
      </c>
      <c r="AM10" s="121">
        <v>2016</v>
      </c>
      <c r="AN10" s="121">
        <v>2019</v>
      </c>
      <c r="AO10" s="121">
        <v>2016</v>
      </c>
      <c r="AP10" s="121">
        <v>2017</v>
      </c>
      <c r="AQ10" s="121">
        <v>2017</v>
      </c>
      <c r="AR10" s="121">
        <v>2018</v>
      </c>
      <c r="AS10" s="121">
        <v>2017</v>
      </c>
      <c r="AT10" s="121">
        <v>2016</v>
      </c>
      <c r="AU10" s="131">
        <v>2017</v>
      </c>
      <c r="AV10" s="131">
        <v>2017</v>
      </c>
      <c r="AW10" s="121">
        <v>2017</v>
      </c>
      <c r="AX10" s="121">
        <v>2017</v>
      </c>
      <c r="AY10" s="121">
        <v>2017</v>
      </c>
      <c r="AZ10" s="168">
        <v>2017</v>
      </c>
      <c r="BA10" s="121" t="s">
        <v>1187</v>
      </c>
      <c r="BB10" s="121">
        <v>2017</v>
      </c>
      <c r="BC10" s="121">
        <v>2018</v>
      </c>
      <c r="BD10" s="121">
        <v>2019</v>
      </c>
      <c r="BE10" s="121" t="s">
        <v>818</v>
      </c>
      <c r="BF10" s="171" t="s">
        <v>1186</v>
      </c>
      <c r="BG10" s="170" t="s">
        <v>1186</v>
      </c>
      <c r="BH10" s="121">
        <v>2018</v>
      </c>
      <c r="BI10" s="121">
        <v>2018</v>
      </c>
      <c r="BJ10" s="121">
        <v>2013</v>
      </c>
      <c r="BK10" s="121">
        <v>2017</v>
      </c>
      <c r="BL10" s="121">
        <v>2018</v>
      </c>
      <c r="BM10" s="121">
        <v>2017</v>
      </c>
      <c r="BN10" s="121">
        <v>2015</v>
      </c>
      <c r="BO10" s="121">
        <v>2016</v>
      </c>
      <c r="BP10" s="121">
        <v>2017</v>
      </c>
      <c r="BQ10" s="121">
        <v>2014</v>
      </c>
      <c r="BR10" s="121">
        <v>2017</v>
      </c>
      <c r="BS10" s="121">
        <v>2017</v>
      </c>
      <c r="BT10" s="121">
        <v>2014</v>
      </c>
      <c r="BU10" s="121">
        <v>2017</v>
      </c>
      <c r="BV10" s="121">
        <v>2017</v>
      </c>
      <c r="BW10" s="121">
        <v>2017</v>
      </c>
      <c r="BX10" s="121">
        <v>2016</v>
      </c>
      <c r="BY10" s="121">
        <v>2015</v>
      </c>
      <c r="BZ10" s="121" t="s">
        <v>1189</v>
      </c>
      <c r="CA10" s="121">
        <v>2019</v>
      </c>
      <c r="CB10" s="121">
        <v>2015</v>
      </c>
    </row>
    <row r="11" spans="1:80" x14ac:dyDescent="0.3">
      <c r="A11" s="100" t="str">
        <f>'Indicator Data'!A13</f>
        <v>Australia</v>
      </c>
      <c r="B11" s="86" t="str">
        <f>'Indicator Data'!B13</f>
        <v>AUS</v>
      </c>
      <c r="C11" s="119">
        <v>2015</v>
      </c>
      <c r="D11" s="119">
        <v>2015</v>
      </c>
      <c r="E11" s="119">
        <v>2015</v>
      </c>
      <c r="F11" s="119">
        <v>2015</v>
      </c>
      <c r="G11" s="119">
        <v>2015</v>
      </c>
      <c r="H11" s="119">
        <v>2015</v>
      </c>
      <c r="I11" s="119">
        <v>2015</v>
      </c>
      <c r="J11" s="119">
        <v>2018</v>
      </c>
      <c r="K11" s="119">
        <v>2018</v>
      </c>
      <c r="L11" s="119">
        <v>2016</v>
      </c>
      <c r="M11" s="121">
        <v>2015</v>
      </c>
      <c r="N11" s="121">
        <v>2015</v>
      </c>
      <c r="O11" s="121">
        <v>2015</v>
      </c>
      <c r="P11" s="121">
        <v>2015</v>
      </c>
      <c r="Q11" s="121">
        <v>2010</v>
      </c>
      <c r="R11" s="121">
        <v>2010</v>
      </c>
      <c r="S11" s="121">
        <v>2010</v>
      </c>
      <c r="T11" s="121">
        <v>2010</v>
      </c>
      <c r="U11" s="121">
        <v>2015</v>
      </c>
      <c r="V11" s="121">
        <v>2015</v>
      </c>
      <c r="W11" s="121">
        <v>2015</v>
      </c>
      <c r="X11" s="121">
        <v>2018</v>
      </c>
      <c r="Y11" s="121">
        <v>2018</v>
      </c>
      <c r="Z11" s="121">
        <v>2018</v>
      </c>
      <c r="AA11" s="121">
        <v>2011</v>
      </c>
      <c r="AB11" s="120">
        <v>2017</v>
      </c>
      <c r="AC11" s="121" t="s">
        <v>818</v>
      </c>
      <c r="AD11" s="121">
        <v>2018</v>
      </c>
      <c r="AE11" s="121">
        <v>2018</v>
      </c>
      <c r="AF11" s="123" t="s">
        <v>818</v>
      </c>
      <c r="AG11" s="123">
        <v>2019</v>
      </c>
      <c r="AH11" s="121">
        <v>2019</v>
      </c>
      <c r="AI11" s="121">
        <v>2019</v>
      </c>
      <c r="AJ11" s="121">
        <v>2018</v>
      </c>
      <c r="AK11" s="121">
        <v>2018</v>
      </c>
      <c r="AL11" s="121">
        <v>2017</v>
      </c>
      <c r="AM11" s="121" t="s">
        <v>818</v>
      </c>
      <c r="AN11" s="121">
        <v>2019</v>
      </c>
      <c r="AO11" s="121">
        <v>2016</v>
      </c>
      <c r="AP11" s="121">
        <v>2017</v>
      </c>
      <c r="AQ11" s="121" t="s">
        <v>818</v>
      </c>
      <c r="AR11" s="121">
        <v>2018</v>
      </c>
      <c r="AS11" s="121">
        <v>2017</v>
      </c>
      <c r="AT11" s="121">
        <v>2007</v>
      </c>
      <c r="AU11" s="131">
        <v>2017</v>
      </c>
      <c r="AV11" s="131">
        <v>2017</v>
      </c>
      <c r="AW11" s="121">
        <v>2017</v>
      </c>
      <c r="AX11" s="121" t="s">
        <v>818</v>
      </c>
      <c r="AY11" s="121">
        <v>2017</v>
      </c>
      <c r="AZ11" s="168">
        <v>2017</v>
      </c>
      <c r="BA11" s="121" t="s">
        <v>1192</v>
      </c>
      <c r="BB11" s="121">
        <v>2017</v>
      </c>
      <c r="BC11" s="121">
        <v>2018</v>
      </c>
      <c r="BD11" s="121">
        <v>2019</v>
      </c>
      <c r="BE11" s="121" t="s">
        <v>818</v>
      </c>
      <c r="BF11" s="171" t="s">
        <v>1186</v>
      </c>
      <c r="BG11" s="170" t="s">
        <v>1186</v>
      </c>
      <c r="BH11" s="121">
        <v>2018</v>
      </c>
      <c r="BI11" s="121">
        <v>2018</v>
      </c>
      <c r="BJ11" s="121">
        <v>2015</v>
      </c>
      <c r="BK11" s="121">
        <v>2017</v>
      </c>
      <c r="BL11" s="121">
        <v>2018</v>
      </c>
      <c r="BM11" s="121">
        <v>2017</v>
      </c>
      <c r="BN11" s="121" t="s">
        <v>818</v>
      </c>
      <c r="BO11" s="121">
        <v>2016</v>
      </c>
      <c r="BP11" s="121">
        <v>2017</v>
      </c>
      <c r="BQ11" s="121">
        <v>2014</v>
      </c>
      <c r="BR11" s="121">
        <v>2017</v>
      </c>
      <c r="BS11" s="121">
        <v>2017</v>
      </c>
      <c r="BT11" s="121">
        <v>2016</v>
      </c>
      <c r="BU11" s="121">
        <v>2017</v>
      </c>
      <c r="BV11" s="121">
        <v>2017</v>
      </c>
      <c r="BW11" s="121">
        <v>2017</v>
      </c>
      <c r="BX11" s="121">
        <v>2016</v>
      </c>
      <c r="BY11" s="121">
        <v>2015</v>
      </c>
      <c r="BZ11" s="121" t="s">
        <v>1189</v>
      </c>
      <c r="CA11" s="121">
        <v>2019</v>
      </c>
      <c r="CB11" s="121">
        <v>2015</v>
      </c>
    </row>
    <row r="12" spans="1:80" x14ac:dyDescent="0.3">
      <c r="A12" s="100" t="str">
        <f>'Indicator Data'!A14</f>
        <v>Austria</v>
      </c>
      <c r="B12" s="86" t="str">
        <f>'Indicator Data'!B14</f>
        <v>AUT</v>
      </c>
      <c r="C12" s="119">
        <v>2015</v>
      </c>
      <c r="D12" s="119">
        <v>2015</v>
      </c>
      <c r="E12" s="119">
        <v>2015</v>
      </c>
      <c r="F12" s="119">
        <v>2015</v>
      </c>
      <c r="G12" s="119">
        <v>2015</v>
      </c>
      <c r="H12" s="119">
        <v>2015</v>
      </c>
      <c r="I12" s="119">
        <v>2015</v>
      </c>
      <c r="J12" s="119">
        <v>2018</v>
      </c>
      <c r="K12" s="119">
        <v>2018</v>
      </c>
      <c r="L12" s="119">
        <v>2016</v>
      </c>
      <c r="M12" s="121">
        <v>2015</v>
      </c>
      <c r="N12" s="121">
        <v>2015</v>
      </c>
      <c r="O12" s="121">
        <v>2015</v>
      </c>
      <c r="P12" s="121">
        <v>2015</v>
      </c>
      <c r="Q12" s="121">
        <v>2010</v>
      </c>
      <c r="R12" s="121">
        <v>2010</v>
      </c>
      <c r="S12" s="121">
        <v>2010</v>
      </c>
      <c r="T12" s="121">
        <v>2010</v>
      </c>
      <c r="U12" s="121">
        <v>2015</v>
      </c>
      <c r="V12" s="121">
        <v>2015</v>
      </c>
      <c r="W12" s="121">
        <v>2015</v>
      </c>
      <c r="X12" s="121">
        <v>2018</v>
      </c>
      <c r="Y12" s="121">
        <v>2018</v>
      </c>
      <c r="Z12" s="121">
        <v>2018</v>
      </c>
      <c r="AA12" s="121">
        <v>2011</v>
      </c>
      <c r="AB12" s="120">
        <v>2017</v>
      </c>
      <c r="AC12" s="121" t="s">
        <v>818</v>
      </c>
      <c r="AD12" s="121">
        <v>2017</v>
      </c>
      <c r="AE12" s="121">
        <v>2018</v>
      </c>
      <c r="AF12" s="123" t="s">
        <v>818</v>
      </c>
      <c r="AG12" s="123">
        <v>2019</v>
      </c>
      <c r="AH12" s="121">
        <v>2019</v>
      </c>
      <c r="AI12" s="121">
        <v>2019</v>
      </c>
      <c r="AJ12" s="121">
        <v>2018</v>
      </c>
      <c r="AK12" s="121">
        <v>2018</v>
      </c>
      <c r="AL12" s="121">
        <v>2017</v>
      </c>
      <c r="AM12" s="121" t="s">
        <v>818</v>
      </c>
      <c r="AN12" s="121">
        <v>2019</v>
      </c>
      <c r="AO12" s="121">
        <v>2016</v>
      </c>
      <c r="AP12" s="121">
        <v>2017</v>
      </c>
      <c r="AQ12" s="121" t="s">
        <v>818</v>
      </c>
      <c r="AR12" s="121">
        <v>2018</v>
      </c>
      <c r="AS12" s="121">
        <v>2017</v>
      </c>
      <c r="AT12" s="121" t="s">
        <v>818</v>
      </c>
      <c r="AU12" s="131">
        <v>2017</v>
      </c>
      <c r="AV12" s="131">
        <v>2017</v>
      </c>
      <c r="AW12" s="121">
        <v>2017</v>
      </c>
      <c r="AX12" s="121" t="s">
        <v>818</v>
      </c>
      <c r="AY12" s="121">
        <v>2017</v>
      </c>
      <c r="AZ12" s="168">
        <v>2017</v>
      </c>
      <c r="BA12" s="121" t="s">
        <v>1188</v>
      </c>
      <c r="BB12" s="121">
        <v>2017</v>
      </c>
      <c r="BC12" s="121">
        <v>2018</v>
      </c>
      <c r="BD12" s="121">
        <v>2019</v>
      </c>
      <c r="BE12" s="121" t="s">
        <v>818</v>
      </c>
      <c r="BF12" s="171" t="s">
        <v>1186</v>
      </c>
      <c r="BG12" s="170" t="s">
        <v>1186</v>
      </c>
      <c r="BH12" s="121">
        <v>2018</v>
      </c>
      <c r="BI12" s="121">
        <v>2018</v>
      </c>
      <c r="BJ12" s="121">
        <v>2015</v>
      </c>
      <c r="BK12" s="121">
        <v>2017</v>
      </c>
      <c r="BL12" s="121">
        <v>2018</v>
      </c>
      <c r="BM12" s="121">
        <v>2017</v>
      </c>
      <c r="BN12" s="121" t="s">
        <v>818</v>
      </c>
      <c r="BO12" s="121">
        <v>2016</v>
      </c>
      <c r="BP12" s="121">
        <v>2017</v>
      </c>
      <c r="BQ12" s="121">
        <v>2014</v>
      </c>
      <c r="BR12" s="121">
        <v>2017</v>
      </c>
      <c r="BS12" s="121">
        <v>2017</v>
      </c>
      <c r="BT12" s="121">
        <v>2016</v>
      </c>
      <c r="BU12" s="121">
        <v>2017</v>
      </c>
      <c r="BV12" s="121">
        <v>2017</v>
      </c>
      <c r="BW12" s="121" t="s">
        <v>818</v>
      </c>
      <c r="BX12" s="121">
        <v>2016</v>
      </c>
      <c r="BY12" s="121">
        <v>2015</v>
      </c>
      <c r="BZ12" s="121" t="s">
        <v>1189</v>
      </c>
      <c r="CA12" s="121">
        <v>2019</v>
      </c>
      <c r="CB12" s="121">
        <v>2015</v>
      </c>
    </row>
    <row r="13" spans="1:80" x14ac:dyDescent="0.3">
      <c r="A13" s="100" t="str">
        <f>'Indicator Data'!A15</f>
        <v>Azerbaijan</v>
      </c>
      <c r="B13" s="86" t="str">
        <f>'Indicator Data'!B15</f>
        <v>AZE</v>
      </c>
      <c r="C13" s="119">
        <v>2015</v>
      </c>
      <c r="D13" s="119">
        <v>2015</v>
      </c>
      <c r="E13" s="119">
        <v>2015</v>
      </c>
      <c r="F13" s="119">
        <v>2015</v>
      </c>
      <c r="G13" s="119">
        <v>2015</v>
      </c>
      <c r="H13" s="119">
        <v>2015</v>
      </c>
      <c r="I13" s="119">
        <v>2015</v>
      </c>
      <c r="J13" s="119">
        <v>2018</v>
      </c>
      <c r="K13" s="119">
        <v>2018</v>
      </c>
      <c r="L13" s="119">
        <v>2016</v>
      </c>
      <c r="M13" s="121">
        <v>2015</v>
      </c>
      <c r="N13" s="121">
        <v>2015</v>
      </c>
      <c r="O13" s="121">
        <v>2015</v>
      </c>
      <c r="P13" s="121">
        <v>2015</v>
      </c>
      <c r="Q13" s="121">
        <v>2010</v>
      </c>
      <c r="R13" s="121">
        <v>2010</v>
      </c>
      <c r="S13" s="121">
        <v>2010</v>
      </c>
      <c r="T13" s="121">
        <v>2010</v>
      </c>
      <c r="U13" s="121">
        <v>2015</v>
      </c>
      <c r="V13" s="121">
        <v>2015</v>
      </c>
      <c r="W13" s="121">
        <v>2015</v>
      </c>
      <c r="X13" s="121">
        <v>2018</v>
      </c>
      <c r="Y13" s="121">
        <v>2018</v>
      </c>
      <c r="Z13" s="121">
        <v>2018</v>
      </c>
      <c r="AA13" s="121">
        <v>2009</v>
      </c>
      <c r="AB13" s="120">
        <v>2017</v>
      </c>
      <c r="AC13" s="121">
        <v>2017</v>
      </c>
      <c r="AD13" s="121">
        <v>2018</v>
      </c>
      <c r="AE13" s="121">
        <v>2018</v>
      </c>
      <c r="AF13" s="123" t="s">
        <v>818</v>
      </c>
      <c r="AG13" s="123">
        <v>2019</v>
      </c>
      <c r="AH13" s="121">
        <v>2019</v>
      </c>
      <c r="AI13" s="121">
        <v>2019</v>
      </c>
      <c r="AJ13" s="121">
        <v>2018</v>
      </c>
      <c r="AK13" s="121">
        <v>2018</v>
      </c>
      <c r="AL13" s="121">
        <v>2017</v>
      </c>
      <c r="AM13" s="121" t="s">
        <v>818</v>
      </c>
      <c r="AN13" s="121">
        <v>2019</v>
      </c>
      <c r="AO13" s="121">
        <v>2016</v>
      </c>
      <c r="AP13" s="121">
        <v>2017</v>
      </c>
      <c r="AQ13" s="121">
        <v>2017</v>
      </c>
      <c r="AR13" s="121">
        <v>2018</v>
      </c>
      <c r="AS13" s="121">
        <v>2017</v>
      </c>
      <c r="AT13" s="121">
        <v>2013</v>
      </c>
      <c r="AU13" s="131">
        <v>2017</v>
      </c>
      <c r="AV13" s="131">
        <v>2017</v>
      </c>
      <c r="AW13" s="121">
        <v>2017</v>
      </c>
      <c r="AX13" s="121">
        <v>2017</v>
      </c>
      <c r="AY13" s="121">
        <v>2017</v>
      </c>
      <c r="AZ13" s="168">
        <v>2017</v>
      </c>
      <c r="BA13" s="121">
        <v>2005</v>
      </c>
      <c r="BB13" s="121">
        <v>2017</v>
      </c>
      <c r="BC13" s="121">
        <v>2018</v>
      </c>
      <c r="BD13" s="121">
        <v>2019</v>
      </c>
      <c r="BE13" s="121" t="s">
        <v>1186</v>
      </c>
      <c r="BF13" s="171" t="s">
        <v>1186</v>
      </c>
      <c r="BG13" s="170" t="s">
        <v>1186</v>
      </c>
      <c r="BH13" s="121">
        <v>2018</v>
      </c>
      <c r="BI13" s="121">
        <v>2018</v>
      </c>
      <c r="BJ13" s="121" t="s">
        <v>818</v>
      </c>
      <c r="BK13" s="121">
        <v>2017</v>
      </c>
      <c r="BL13" s="121">
        <v>2018</v>
      </c>
      <c r="BM13" s="121">
        <v>2017</v>
      </c>
      <c r="BN13" s="121">
        <v>2016</v>
      </c>
      <c r="BO13" s="121">
        <v>2016</v>
      </c>
      <c r="BP13" s="121">
        <v>2017</v>
      </c>
      <c r="BQ13" s="121">
        <v>2014</v>
      </c>
      <c r="BR13" s="121">
        <v>2017</v>
      </c>
      <c r="BS13" s="121">
        <v>2017</v>
      </c>
      <c r="BT13" s="121">
        <v>2014</v>
      </c>
      <c r="BU13" s="121">
        <v>2017</v>
      </c>
      <c r="BV13" s="121">
        <v>2017</v>
      </c>
      <c r="BW13" s="121">
        <v>2017</v>
      </c>
      <c r="BX13" s="121">
        <v>2016</v>
      </c>
      <c r="BY13" s="121">
        <v>2015</v>
      </c>
      <c r="BZ13" s="121" t="s">
        <v>1189</v>
      </c>
      <c r="CA13" s="121">
        <v>2019</v>
      </c>
      <c r="CB13" s="121">
        <v>2015</v>
      </c>
    </row>
    <row r="14" spans="1:80" x14ac:dyDescent="0.3">
      <c r="A14" s="100" t="str">
        <f>'Indicator Data'!A16</f>
        <v>Bahamas</v>
      </c>
      <c r="B14" s="86" t="str">
        <f>'Indicator Data'!B16</f>
        <v>BHS</v>
      </c>
      <c r="C14" s="119">
        <v>2015</v>
      </c>
      <c r="D14" s="119">
        <v>2015</v>
      </c>
      <c r="E14" s="119">
        <v>2015</v>
      </c>
      <c r="F14" s="119">
        <v>2015</v>
      </c>
      <c r="G14" s="119">
        <v>2015</v>
      </c>
      <c r="H14" s="119">
        <v>2015</v>
      </c>
      <c r="I14" s="119">
        <v>2015</v>
      </c>
      <c r="J14" s="119">
        <v>2018</v>
      </c>
      <c r="K14" s="119">
        <v>2018</v>
      </c>
      <c r="L14" s="119">
        <v>2016</v>
      </c>
      <c r="M14" s="121">
        <v>2015</v>
      </c>
      <c r="N14" s="121">
        <v>2015</v>
      </c>
      <c r="O14" s="121">
        <v>2015</v>
      </c>
      <c r="P14" s="121">
        <v>2015</v>
      </c>
      <c r="Q14" s="121">
        <v>2010</v>
      </c>
      <c r="R14" s="121">
        <v>2010</v>
      </c>
      <c r="S14" s="121">
        <v>2010</v>
      </c>
      <c r="T14" s="121">
        <v>2010</v>
      </c>
      <c r="U14" s="121">
        <v>2015</v>
      </c>
      <c r="V14" s="121">
        <v>2015</v>
      </c>
      <c r="W14" s="121">
        <v>2015</v>
      </c>
      <c r="X14" s="121">
        <v>2018</v>
      </c>
      <c r="Y14" s="121">
        <v>2018</v>
      </c>
      <c r="Z14" s="121">
        <v>2018</v>
      </c>
      <c r="AA14" s="121">
        <v>2010</v>
      </c>
      <c r="AB14" s="120">
        <v>2017</v>
      </c>
      <c r="AC14" s="121" t="s">
        <v>818</v>
      </c>
      <c r="AD14" s="121">
        <v>2017</v>
      </c>
      <c r="AE14" s="121">
        <v>2018</v>
      </c>
      <c r="AF14" s="123" t="s">
        <v>818</v>
      </c>
      <c r="AG14" s="123">
        <v>2019</v>
      </c>
      <c r="AH14" s="121">
        <v>2019</v>
      </c>
      <c r="AI14" s="121">
        <v>2019</v>
      </c>
      <c r="AJ14" s="121">
        <v>2018</v>
      </c>
      <c r="AK14" s="121">
        <v>2018</v>
      </c>
      <c r="AL14" s="121">
        <v>2017</v>
      </c>
      <c r="AM14" s="121" t="s">
        <v>818</v>
      </c>
      <c r="AN14" s="121">
        <v>2019</v>
      </c>
      <c r="AO14" s="121">
        <v>2016</v>
      </c>
      <c r="AP14" s="121">
        <v>2017</v>
      </c>
      <c r="AQ14" s="121" t="s">
        <v>818</v>
      </c>
      <c r="AR14" s="121" t="s">
        <v>818</v>
      </c>
      <c r="AS14" s="121">
        <v>2017</v>
      </c>
      <c r="AT14" s="121" t="s">
        <v>818</v>
      </c>
      <c r="AU14" s="131">
        <v>2017</v>
      </c>
      <c r="AV14" s="131">
        <v>2017</v>
      </c>
      <c r="AW14" s="121">
        <v>2017</v>
      </c>
      <c r="AX14" s="121" t="s">
        <v>818</v>
      </c>
      <c r="AY14" s="121">
        <v>2017</v>
      </c>
      <c r="AZ14" s="168">
        <v>2017</v>
      </c>
      <c r="BA14" s="121" t="s">
        <v>818</v>
      </c>
      <c r="BB14" s="121">
        <v>2017</v>
      </c>
      <c r="BC14" s="121">
        <v>2018</v>
      </c>
      <c r="BD14" s="121">
        <v>2019</v>
      </c>
      <c r="BE14" s="121" t="s">
        <v>818</v>
      </c>
      <c r="BF14" s="171" t="s">
        <v>1186</v>
      </c>
      <c r="BG14" s="170" t="s">
        <v>1186</v>
      </c>
      <c r="BH14" s="121">
        <v>2018</v>
      </c>
      <c r="BI14" s="121">
        <v>2018</v>
      </c>
      <c r="BJ14" s="121" t="s">
        <v>818</v>
      </c>
      <c r="BK14" s="121">
        <v>2017</v>
      </c>
      <c r="BL14" s="121">
        <v>2018</v>
      </c>
      <c r="BM14" s="121">
        <v>2017</v>
      </c>
      <c r="BN14" s="121" t="s">
        <v>818</v>
      </c>
      <c r="BO14" s="121">
        <v>2016</v>
      </c>
      <c r="BP14" s="121">
        <v>2017</v>
      </c>
      <c r="BQ14" s="121">
        <v>2014</v>
      </c>
      <c r="BR14" s="121">
        <v>2017</v>
      </c>
      <c r="BS14" s="121">
        <v>2017</v>
      </c>
      <c r="BT14" s="121">
        <v>2017</v>
      </c>
      <c r="BU14" s="121">
        <v>2017</v>
      </c>
      <c r="BV14" s="121">
        <v>2017</v>
      </c>
      <c r="BW14" s="121">
        <v>2017</v>
      </c>
      <c r="BX14" s="121">
        <v>2016</v>
      </c>
      <c r="BY14" s="121">
        <v>2015</v>
      </c>
      <c r="BZ14" s="121" t="s">
        <v>1187</v>
      </c>
      <c r="CA14" s="121">
        <v>2019</v>
      </c>
      <c r="CB14" s="121">
        <v>2015</v>
      </c>
    </row>
    <row r="15" spans="1:80" x14ac:dyDescent="0.3">
      <c r="A15" s="100" t="str">
        <f>'Indicator Data'!A17</f>
        <v>Bahrain</v>
      </c>
      <c r="B15" s="86" t="str">
        <f>'Indicator Data'!B17</f>
        <v>BHR</v>
      </c>
      <c r="C15" s="119">
        <v>2015</v>
      </c>
      <c r="D15" s="119">
        <v>2015</v>
      </c>
      <c r="E15" s="119">
        <v>2015</v>
      </c>
      <c r="F15" s="119">
        <v>2015</v>
      </c>
      <c r="G15" s="119">
        <v>2015</v>
      </c>
      <c r="H15" s="119">
        <v>2015</v>
      </c>
      <c r="I15" s="119">
        <v>2015</v>
      </c>
      <c r="J15" s="119">
        <v>2018</v>
      </c>
      <c r="K15" s="119">
        <v>2018</v>
      </c>
      <c r="L15" s="119">
        <v>2016</v>
      </c>
      <c r="M15" s="121">
        <v>2015</v>
      </c>
      <c r="N15" s="121">
        <v>2015</v>
      </c>
      <c r="O15" s="121">
        <v>2015</v>
      </c>
      <c r="P15" s="121">
        <v>2015</v>
      </c>
      <c r="Q15" s="121">
        <v>2010</v>
      </c>
      <c r="R15" s="121">
        <v>2010</v>
      </c>
      <c r="S15" s="121">
        <v>2010</v>
      </c>
      <c r="T15" s="121">
        <v>2010</v>
      </c>
      <c r="U15" s="121">
        <v>2015</v>
      </c>
      <c r="V15" s="121">
        <v>2015</v>
      </c>
      <c r="W15" s="121">
        <v>2015</v>
      </c>
      <c r="X15" s="121">
        <v>2018</v>
      </c>
      <c r="Y15" s="121">
        <v>2018</v>
      </c>
      <c r="Z15" s="121">
        <v>2018</v>
      </c>
      <c r="AA15" s="121" t="s">
        <v>818</v>
      </c>
      <c r="AB15" s="120">
        <v>2017</v>
      </c>
      <c r="AC15" s="121" t="s">
        <v>818</v>
      </c>
      <c r="AD15" s="121">
        <v>2017</v>
      </c>
      <c r="AE15" s="121">
        <v>2018</v>
      </c>
      <c r="AF15" s="123" t="s">
        <v>818</v>
      </c>
      <c r="AG15" s="123">
        <v>2019</v>
      </c>
      <c r="AH15" s="121">
        <v>2019</v>
      </c>
      <c r="AI15" s="121">
        <v>2019</v>
      </c>
      <c r="AJ15" s="121">
        <v>2018</v>
      </c>
      <c r="AK15" s="121">
        <v>2018</v>
      </c>
      <c r="AL15" s="121">
        <v>2017</v>
      </c>
      <c r="AM15" s="121" t="s">
        <v>818</v>
      </c>
      <c r="AN15" s="121">
        <v>2019</v>
      </c>
      <c r="AO15" s="121">
        <v>2016</v>
      </c>
      <c r="AP15" s="121">
        <v>2017</v>
      </c>
      <c r="AQ15" s="121" t="s">
        <v>818</v>
      </c>
      <c r="AR15" s="121" t="s">
        <v>818</v>
      </c>
      <c r="AS15" s="121">
        <v>2017</v>
      </c>
      <c r="AT15" s="121" t="s">
        <v>818</v>
      </c>
      <c r="AU15" s="131">
        <v>2017</v>
      </c>
      <c r="AV15" s="131">
        <v>2017</v>
      </c>
      <c r="AW15" s="121">
        <v>2017</v>
      </c>
      <c r="AX15" s="121" t="s">
        <v>818</v>
      </c>
      <c r="AY15" s="121">
        <v>2017</v>
      </c>
      <c r="AZ15" s="168">
        <v>2017</v>
      </c>
      <c r="BA15" s="121" t="s">
        <v>818</v>
      </c>
      <c r="BB15" s="121">
        <v>2017</v>
      </c>
      <c r="BC15" s="121">
        <v>2018</v>
      </c>
      <c r="BD15" s="121">
        <v>2019</v>
      </c>
      <c r="BE15" s="121" t="s">
        <v>818</v>
      </c>
      <c r="BF15" s="171" t="s">
        <v>1186</v>
      </c>
      <c r="BG15" s="170" t="s">
        <v>1186</v>
      </c>
      <c r="BH15" s="121">
        <v>2018</v>
      </c>
      <c r="BI15" s="121">
        <v>2018</v>
      </c>
      <c r="BJ15" s="121">
        <v>2013</v>
      </c>
      <c r="BK15" s="121">
        <v>2017</v>
      </c>
      <c r="BL15" s="121">
        <v>2018</v>
      </c>
      <c r="BM15" s="121">
        <v>2017</v>
      </c>
      <c r="BN15" s="121">
        <v>2015</v>
      </c>
      <c r="BO15" s="121">
        <v>2016</v>
      </c>
      <c r="BP15" s="121">
        <v>2017</v>
      </c>
      <c r="BQ15" s="121">
        <v>2014</v>
      </c>
      <c r="BR15" s="121">
        <v>2017</v>
      </c>
      <c r="BS15" s="121">
        <v>2017</v>
      </c>
      <c r="BT15" s="121">
        <v>2015</v>
      </c>
      <c r="BU15" s="121">
        <v>2017</v>
      </c>
      <c r="BV15" s="121">
        <v>2017</v>
      </c>
      <c r="BW15" s="121">
        <v>2017</v>
      </c>
      <c r="BX15" s="121">
        <v>2016</v>
      </c>
      <c r="BY15" s="121">
        <v>2015</v>
      </c>
      <c r="BZ15" s="121" t="s">
        <v>1189</v>
      </c>
      <c r="CA15" s="121">
        <v>2019</v>
      </c>
      <c r="CB15" s="121">
        <v>2015</v>
      </c>
    </row>
    <row r="16" spans="1:80" x14ac:dyDescent="0.3">
      <c r="A16" s="100" t="str">
        <f>'Indicator Data'!A18</f>
        <v>Bangladesh</v>
      </c>
      <c r="B16" s="86" t="str">
        <f>'Indicator Data'!B18</f>
        <v>BGD</v>
      </c>
      <c r="C16" s="119">
        <v>2015</v>
      </c>
      <c r="D16" s="119">
        <v>2015</v>
      </c>
      <c r="E16" s="119">
        <v>2015</v>
      </c>
      <c r="F16" s="119">
        <v>2015</v>
      </c>
      <c r="G16" s="119">
        <v>2015</v>
      </c>
      <c r="H16" s="119">
        <v>2015</v>
      </c>
      <c r="I16" s="119">
        <v>2015</v>
      </c>
      <c r="J16" s="119">
        <v>2018</v>
      </c>
      <c r="K16" s="119">
        <v>2018</v>
      </c>
      <c r="L16" s="119">
        <v>2016</v>
      </c>
      <c r="M16" s="121">
        <v>2015</v>
      </c>
      <c r="N16" s="121">
        <v>2015</v>
      </c>
      <c r="O16" s="121">
        <v>2015</v>
      </c>
      <c r="P16" s="121">
        <v>2015</v>
      </c>
      <c r="Q16" s="121">
        <v>2010</v>
      </c>
      <c r="R16" s="121">
        <v>2010</v>
      </c>
      <c r="S16" s="121">
        <v>2010</v>
      </c>
      <c r="T16" s="121">
        <v>2010</v>
      </c>
      <c r="U16" s="121">
        <v>2015</v>
      </c>
      <c r="V16" s="121">
        <v>2015</v>
      </c>
      <c r="W16" s="121">
        <v>2015</v>
      </c>
      <c r="X16" s="121">
        <v>2018</v>
      </c>
      <c r="Y16" s="121">
        <v>2018</v>
      </c>
      <c r="Z16" s="121">
        <v>2018</v>
      </c>
      <c r="AA16" s="121">
        <v>2014</v>
      </c>
      <c r="AB16" s="120">
        <v>2017</v>
      </c>
      <c r="AC16" s="121">
        <v>2017</v>
      </c>
      <c r="AD16" s="121">
        <v>2018</v>
      </c>
      <c r="AE16" s="121">
        <v>2018</v>
      </c>
      <c r="AF16" s="123">
        <v>2016</v>
      </c>
      <c r="AG16" s="123">
        <v>2019</v>
      </c>
      <c r="AH16" s="121">
        <v>2019</v>
      </c>
      <c r="AI16" s="121">
        <v>2019</v>
      </c>
      <c r="AJ16" s="121">
        <v>2018</v>
      </c>
      <c r="AK16" s="121">
        <v>2018</v>
      </c>
      <c r="AL16" s="121">
        <v>2017</v>
      </c>
      <c r="AM16" s="121">
        <v>2014</v>
      </c>
      <c r="AN16" s="121">
        <v>2019</v>
      </c>
      <c r="AO16" s="121">
        <v>2016</v>
      </c>
      <c r="AP16" s="121">
        <v>2017</v>
      </c>
      <c r="AQ16" s="121">
        <v>2017</v>
      </c>
      <c r="AR16" s="121">
        <v>2018</v>
      </c>
      <c r="AS16" s="121">
        <v>2017</v>
      </c>
      <c r="AT16" s="121">
        <v>2014</v>
      </c>
      <c r="AU16" s="131">
        <v>2017</v>
      </c>
      <c r="AV16" s="131">
        <v>2017</v>
      </c>
      <c r="AW16" s="121">
        <v>2017</v>
      </c>
      <c r="AX16" s="121">
        <v>2017</v>
      </c>
      <c r="AY16" s="121">
        <v>2017</v>
      </c>
      <c r="AZ16" s="168">
        <v>2017</v>
      </c>
      <c r="BA16" s="121" t="s">
        <v>1190</v>
      </c>
      <c r="BB16" s="121">
        <v>2017</v>
      </c>
      <c r="BC16" s="121">
        <v>2018</v>
      </c>
      <c r="BD16" s="121">
        <v>2019</v>
      </c>
      <c r="BE16" s="121" t="s">
        <v>1186</v>
      </c>
      <c r="BF16" s="171">
        <v>43692</v>
      </c>
      <c r="BG16" s="170" t="s">
        <v>1186</v>
      </c>
      <c r="BH16" s="121">
        <v>2018</v>
      </c>
      <c r="BI16" s="121">
        <v>2018</v>
      </c>
      <c r="BJ16" s="121">
        <v>2015</v>
      </c>
      <c r="BK16" s="121">
        <v>2017</v>
      </c>
      <c r="BL16" s="121">
        <v>2018</v>
      </c>
      <c r="BM16" s="121">
        <v>2017</v>
      </c>
      <c r="BN16" s="121">
        <v>2017</v>
      </c>
      <c r="BO16" s="121">
        <v>2016</v>
      </c>
      <c r="BP16" s="121">
        <v>2017</v>
      </c>
      <c r="BQ16" s="121">
        <v>2014</v>
      </c>
      <c r="BR16" s="121">
        <v>2017</v>
      </c>
      <c r="BS16" s="121">
        <v>2017</v>
      </c>
      <c r="BT16" s="121">
        <v>2017</v>
      </c>
      <c r="BU16" s="121">
        <v>2017</v>
      </c>
      <c r="BV16" s="121">
        <v>2017</v>
      </c>
      <c r="BW16" s="121">
        <v>2017</v>
      </c>
      <c r="BX16" s="121">
        <v>2016</v>
      </c>
      <c r="BY16" s="121">
        <v>2015</v>
      </c>
      <c r="BZ16" s="121" t="s">
        <v>1189</v>
      </c>
      <c r="CA16" s="121">
        <v>2019</v>
      </c>
      <c r="CB16" s="121">
        <v>2015</v>
      </c>
    </row>
    <row r="17" spans="1:80" x14ac:dyDescent="0.3">
      <c r="A17" s="100" t="str">
        <f>'Indicator Data'!A19</f>
        <v>Barbados</v>
      </c>
      <c r="B17" s="86" t="str">
        <f>'Indicator Data'!B19</f>
        <v>BRB</v>
      </c>
      <c r="C17" s="119">
        <v>2015</v>
      </c>
      <c r="D17" s="119">
        <v>2015</v>
      </c>
      <c r="E17" s="119">
        <v>2015</v>
      </c>
      <c r="F17" s="119">
        <v>2015</v>
      </c>
      <c r="G17" s="119">
        <v>2015</v>
      </c>
      <c r="H17" s="119">
        <v>2015</v>
      </c>
      <c r="I17" s="119">
        <v>2015</v>
      </c>
      <c r="J17" s="119">
        <v>2018</v>
      </c>
      <c r="K17" s="119">
        <v>2018</v>
      </c>
      <c r="L17" s="119">
        <v>2016</v>
      </c>
      <c r="M17" s="121">
        <v>2015</v>
      </c>
      <c r="N17" s="121">
        <v>2015</v>
      </c>
      <c r="O17" s="121">
        <v>2015</v>
      </c>
      <c r="P17" s="121">
        <v>2015</v>
      </c>
      <c r="Q17" s="121">
        <v>2010</v>
      </c>
      <c r="R17" s="121">
        <v>2010</v>
      </c>
      <c r="S17" s="121">
        <v>2010</v>
      </c>
      <c r="T17" s="121">
        <v>2010</v>
      </c>
      <c r="U17" s="121">
        <v>2015</v>
      </c>
      <c r="V17" s="121">
        <v>2015</v>
      </c>
      <c r="W17" s="121">
        <v>2015</v>
      </c>
      <c r="X17" s="121">
        <v>2018</v>
      </c>
      <c r="Y17" s="121">
        <v>2018</v>
      </c>
      <c r="Z17" s="121">
        <v>2018</v>
      </c>
      <c r="AA17" s="121" t="s">
        <v>818</v>
      </c>
      <c r="AB17" s="120">
        <v>2017</v>
      </c>
      <c r="AC17" s="121">
        <v>2016</v>
      </c>
      <c r="AD17" s="121">
        <v>2017</v>
      </c>
      <c r="AE17" s="121">
        <v>2018</v>
      </c>
      <c r="AF17" s="123" t="s">
        <v>818</v>
      </c>
      <c r="AG17" s="123">
        <v>2019</v>
      </c>
      <c r="AH17" s="121">
        <v>2019</v>
      </c>
      <c r="AI17" s="121">
        <v>2019</v>
      </c>
      <c r="AJ17" s="121">
        <v>2018</v>
      </c>
      <c r="AK17" s="121">
        <v>2018</v>
      </c>
      <c r="AL17" s="121">
        <v>2017</v>
      </c>
      <c r="AM17" s="121">
        <v>2012</v>
      </c>
      <c r="AN17" s="121">
        <v>2019</v>
      </c>
      <c r="AO17" s="121">
        <v>2016</v>
      </c>
      <c r="AP17" s="121">
        <v>2017</v>
      </c>
      <c r="AQ17" s="121" t="s">
        <v>818</v>
      </c>
      <c r="AR17" s="121">
        <v>2017</v>
      </c>
      <c r="AS17" s="121">
        <v>2017</v>
      </c>
      <c r="AT17" s="121">
        <v>2013</v>
      </c>
      <c r="AU17" s="131">
        <v>2017</v>
      </c>
      <c r="AV17" s="131">
        <v>2017</v>
      </c>
      <c r="AW17" s="121">
        <v>2017</v>
      </c>
      <c r="AX17" s="121" t="s">
        <v>818</v>
      </c>
      <c r="AY17" s="121">
        <v>2017</v>
      </c>
      <c r="AZ17" s="168">
        <v>2017</v>
      </c>
      <c r="BA17" s="121" t="s">
        <v>818</v>
      </c>
      <c r="BB17" s="121">
        <v>2017</v>
      </c>
      <c r="BC17" s="121">
        <v>2018</v>
      </c>
      <c r="BD17" s="121">
        <v>2019</v>
      </c>
      <c r="BE17" s="121" t="s">
        <v>818</v>
      </c>
      <c r="BF17" s="171" t="s">
        <v>1186</v>
      </c>
      <c r="BG17" s="170" t="s">
        <v>1186</v>
      </c>
      <c r="BH17" s="121">
        <v>2018</v>
      </c>
      <c r="BI17" s="121">
        <v>2018</v>
      </c>
      <c r="BJ17" s="121">
        <v>2013</v>
      </c>
      <c r="BK17" s="121">
        <v>2017</v>
      </c>
      <c r="BL17" s="121">
        <v>2018</v>
      </c>
      <c r="BM17" s="121">
        <v>2017</v>
      </c>
      <c r="BN17" s="121" t="s">
        <v>818</v>
      </c>
      <c r="BO17" s="121">
        <v>2016</v>
      </c>
      <c r="BP17" s="121">
        <v>2017</v>
      </c>
      <c r="BQ17" s="121">
        <v>2014</v>
      </c>
      <c r="BR17" s="121">
        <v>2017</v>
      </c>
      <c r="BS17" s="121">
        <v>2017</v>
      </c>
      <c r="BT17" s="121">
        <v>2017</v>
      </c>
      <c r="BU17" s="121">
        <v>2017</v>
      </c>
      <c r="BV17" s="121">
        <v>2017</v>
      </c>
      <c r="BW17" s="121">
        <v>2017</v>
      </c>
      <c r="BX17" s="121">
        <v>2016</v>
      </c>
      <c r="BY17" s="121">
        <v>2015</v>
      </c>
      <c r="BZ17" s="121" t="s">
        <v>1187</v>
      </c>
      <c r="CA17" s="121">
        <v>2019</v>
      </c>
      <c r="CB17" s="121">
        <v>2015</v>
      </c>
    </row>
    <row r="18" spans="1:80" x14ac:dyDescent="0.3">
      <c r="A18" s="100" t="str">
        <f>'Indicator Data'!A20</f>
        <v>Belarus</v>
      </c>
      <c r="B18" s="86" t="str">
        <f>'Indicator Data'!B20</f>
        <v>BLR</v>
      </c>
      <c r="C18" s="119">
        <v>2015</v>
      </c>
      <c r="D18" s="119">
        <v>2015</v>
      </c>
      <c r="E18" s="119">
        <v>2015</v>
      </c>
      <c r="F18" s="119">
        <v>2015</v>
      </c>
      <c r="G18" s="119">
        <v>2015</v>
      </c>
      <c r="H18" s="119">
        <v>2015</v>
      </c>
      <c r="I18" s="119">
        <v>2015</v>
      </c>
      <c r="J18" s="119">
        <v>2018</v>
      </c>
      <c r="K18" s="119">
        <v>2018</v>
      </c>
      <c r="L18" s="119">
        <v>2016</v>
      </c>
      <c r="M18" s="121">
        <v>2015</v>
      </c>
      <c r="N18" s="121">
        <v>2015</v>
      </c>
      <c r="O18" s="121">
        <v>2015</v>
      </c>
      <c r="P18" s="121">
        <v>2015</v>
      </c>
      <c r="Q18" s="121">
        <v>2010</v>
      </c>
      <c r="R18" s="121">
        <v>2010</v>
      </c>
      <c r="S18" s="121">
        <v>2010</v>
      </c>
      <c r="T18" s="121">
        <v>2010</v>
      </c>
      <c r="U18" s="121">
        <v>2015</v>
      </c>
      <c r="V18" s="121">
        <v>2015</v>
      </c>
      <c r="W18" s="121">
        <v>2015</v>
      </c>
      <c r="X18" s="121">
        <v>2018</v>
      </c>
      <c r="Y18" s="121">
        <v>2018</v>
      </c>
      <c r="Z18" s="121">
        <v>2018</v>
      </c>
      <c r="AA18" s="121">
        <v>2009</v>
      </c>
      <c r="AB18" s="120">
        <v>2017</v>
      </c>
      <c r="AC18" s="121" t="s">
        <v>818</v>
      </c>
      <c r="AD18" s="121">
        <v>2014</v>
      </c>
      <c r="AE18" s="121">
        <v>2018</v>
      </c>
      <c r="AF18" s="123">
        <v>2016</v>
      </c>
      <c r="AG18" s="123">
        <v>2019</v>
      </c>
      <c r="AH18" s="121">
        <v>2019</v>
      </c>
      <c r="AI18" s="121">
        <v>2019</v>
      </c>
      <c r="AJ18" s="121">
        <v>2018</v>
      </c>
      <c r="AK18" s="121">
        <v>2018</v>
      </c>
      <c r="AL18" s="121">
        <v>2017</v>
      </c>
      <c r="AM18" s="121" t="s">
        <v>818</v>
      </c>
      <c r="AN18" s="121">
        <v>2019</v>
      </c>
      <c r="AO18" s="121">
        <v>2016</v>
      </c>
      <c r="AP18" s="121">
        <v>2017</v>
      </c>
      <c r="AQ18" s="121">
        <v>2017</v>
      </c>
      <c r="AR18" s="121">
        <v>2018</v>
      </c>
      <c r="AS18" s="121">
        <v>2017</v>
      </c>
      <c r="AT18" s="121" t="s">
        <v>818</v>
      </c>
      <c r="AU18" s="131">
        <v>2017</v>
      </c>
      <c r="AV18" s="131">
        <v>2017</v>
      </c>
      <c r="AW18" s="121">
        <v>2017</v>
      </c>
      <c r="AX18" s="121" t="s">
        <v>818</v>
      </c>
      <c r="AY18" s="121">
        <v>2017</v>
      </c>
      <c r="AZ18" s="168">
        <v>2017</v>
      </c>
      <c r="BA18" s="121" t="s">
        <v>1187</v>
      </c>
      <c r="BB18" s="121">
        <v>2017</v>
      </c>
      <c r="BC18" s="121">
        <v>2018</v>
      </c>
      <c r="BD18" s="121">
        <v>2019</v>
      </c>
      <c r="BE18" s="121" t="s">
        <v>818</v>
      </c>
      <c r="BF18" s="171" t="s">
        <v>1186</v>
      </c>
      <c r="BG18" s="170" t="s">
        <v>1186</v>
      </c>
      <c r="BH18" s="121">
        <v>2018</v>
      </c>
      <c r="BI18" s="121">
        <v>2018</v>
      </c>
      <c r="BJ18" s="121">
        <v>2015</v>
      </c>
      <c r="BK18" s="121">
        <v>2017</v>
      </c>
      <c r="BL18" s="121">
        <v>2018</v>
      </c>
      <c r="BM18" s="121">
        <v>2017</v>
      </c>
      <c r="BN18" s="121">
        <v>2015</v>
      </c>
      <c r="BO18" s="121">
        <v>2016</v>
      </c>
      <c r="BP18" s="121">
        <v>2017</v>
      </c>
      <c r="BQ18" s="121">
        <v>2014</v>
      </c>
      <c r="BR18" s="121">
        <v>2017</v>
      </c>
      <c r="BS18" s="121">
        <v>2017</v>
      </c>
      <c r="BT18" s="121">
        <v>2014</v>
      </c>
      <c r="BU18" s="121">
        <v>2017</v>
      </c>
      <c r="BV18" s="121">
        <v>2017</v>
      </c>
      <c r="BW18" s="121" t="s">
        <v>818</v>
      </c>
      <c r="BX18" s="121">
        <v>2016</v>
      </c>
      <c r="BY18" s="121">
        <v>2015</v>
      </c>
      <c r="BZ18" s="121" t="s">
        <v>1189</v>
      </c>
      <c r="CA18" s="121">
        <v>2019</v>
      </c>
      <c r="CB18" s="121">
        <v>2015</v>
      </c>
    </row>
    <row r="19" spans="1:80" x14ac:dyDescent="0.3">
      <c r="A19" s="100" t="str">
        <f>'Indicator Data'!A21</f>
        <v>Belgium</v>
      </c>
      <c r="B19" s="86" t="str">
        <f>'Indicator Data'!B21</f>
        <v>BEL</v>
      </c>
      <c r="C19" s="119">
        <v>2015</v>
      </c>
      <c r="D19" s="119">
        <v>2015</v>
      </c>
      <c r="E19" s="119">
        <v>2015</v>
      </c>
      <c r="F19" s="119">
        <v>2015</v>
      </c>
      <c r="G19" s="119">
        <v>2015</v>
      </c>
      <c r="H19" s="119">
        <v>2015</v>
      </c>
      <c r="I19" s="119">
        <v>2015</v>
      </c>
      <c r="J19" s="119">
        <v>2018</v>
      </c>
      <c r="K19" s="119">
        <v>2018</v>
      </c>
      <c r="L19" s="119">
        <v>2016</v>
      </c>
      <c r="M19" s="121">
        <v>2015</v>
      </c>
      <c r="N19" s="121">
        <v>2015</v>
      </c>
      <c r="O19" s="121">
        <v>2015</v>
      </c>
      <c r="P19" s="121">
        <v>2015</v>
      </c>
      <c r="Q19" s="121">
        <v>2010</v>
      </c>
      <c r="R19" s="121">
        <v>2010</v>
      </c>
      <c r="S19" s="121">
        <v>2010</v>
      </c>
      <c r="T19" s="121">
        <v>2010</v>
      </c>
      <c r="U19" s="121">
        <v>2015</v>
      </c>
      <c r="V19" s="121">
        <v>2015</v>
      </c>
      <c r="W19" s="121">
        <v>2015</v>
      </c>
      <c r="X19" s="121">
        <v>2018</v>
      </c>
      <c r="Y19" s="121">
        <v>2018</v>
      </c>
      <c r="Z19" s="121">
        <v>2018</v>
      </c>
      <c r="AA19" s="121">
        <v>2011</v>
      </c>
      <c r="AB19" s="120">
        <v>2017</v>
      </c>
      <c r="AC19" s="121" t="s">
        <v>818</v>
      </c>
      <c r="AD19" s="121">
        <v>2018</v>
      </c>
      <c r="AE19" s="121">
        <v>2018</v>
      </c>
      <c r="AF19" s="123" t="s">
        <v>818</v>
      </c>
      <c r="AG19" s="123">
        <v>2019</v>
      </c>
      <c r="AH19" s="121">
        <v>2019</v>
      </c>
      <c r="AI19" s="121">
        <v>2019</v>
      </c>
      <c r="AJ19" s="121">
        <v>2018</v>
      </c>
      <c r="AK19" s="121">
        <v>2018</v>
      </c>
      <c r="AL19" s="121">
        <v>2017</v>
      </c>
      <c r="AM19" s="121" t="s">
        <v>818</v>
      </c>
      <c r="AN19" s="121">
        <v>2019</v>
      </c>
      <c r="AO19" s="121">
        <v>2016</v>
      </c>
      <c r="AP19" s="121">
        <v>2017</v>
      </c>
      <c r="AQ19" s="121" t="s">
        <v>818</v>
      </c>
      <c r="AR19" s="121">
        <v>2018</v>
      </c>
      <c r="AS19" s="121">
        <v>2017</v>
      </c>
      <c r="AT19" s="121" t="s">
        <v>818</v>
      </c>
      <c r="AU19" s="131">
        <v>2017</v>
      </c>
      <c r="AV19" s="131" t="s">
        <v>818</v>
      </c>
      <c r="AW19" s="121" t="s">
        <v>818</v>
      </c>
      <c r="AX19" s="121" t="s">
        <v>818</v>
      </c>
      <c r="AY19" s="121">
        <v>2017</v>
      </c>
      <c r="AZ19" s="168">
        <v>2017</v>
      </c>
      <c r="BA19" s="121" t="s">
        <v>1188</v>
      </c>
      <c r="BB19" s="121">
        <v>2017</v>
      </c>
      <c r="BC19" s="121">
        <v>2018</v>
      </c>
      <c r="BD19" s="121">
        <v>2019</v>
      </c>
      <c r="BE19" s="121" t="s">
        <v>818</v>
      </c>
      <c r="BF19" s="171" t="s">
        <v>1186</v>
      </c>
      <c r="BG19" s="170" t="s">
        <v>1186</v>
      </c>
      <c r="BH19" s="121">
        <v>2018</v>
      </c>
      <c r="BI19" s="121">
        <v>2018</v>
      </c>
      <c r="BJ19" s="121" t="s">
        <v>818</v>
      </c>
      <c r="BK19" s="121">
        <v>2017</v>
      </c>
      <c r="BL19" s="121">
        <v>2018</v>
      </c>
      <c r="BM19" s="121">
        <v>2017</v>
      </c>
      <c r="BN19" s="121" t="s">
        <v>818</v>
      </c>
      <c r="BO19" s="121">
        <v>2016</v>
      </c>
      <c r="BP19" s="121">
        <v>2017</v>
      </c>
      <c r="BQ19" s="121">
        <v>2014</v>
      </c>
      <c r="BR19" s="121">
        <v>2017</v>
      </c>
      <c r="BS19" s="121">
        <v>2017</v>
      </c>
      <c r="BT19" s="121">
        <v>2016</v>
      </c>
      <c r="BU19" s="121">
        <v>2017</v>
      </c>
      <c r="BV19" s="121">
        <v>2017</v>
      </c>
      <c r="BW19" s="121">
        <v>2017</v>
      </c>
      <c r="BX19" s="121">
        <v>2016</v>
      </c>
      <c r="BY19" s="121">
        <v>2015</v>
      </c>
      <c r="BZ19" s="121" t="s">
        <v>1189</v>
      </c>
      <c r="CA19" s="121">
        <v>2019</v>
      </c>
      <c r="CB19" s="121">
        <v>2015</v>
      </c>
    </row>
    <row r="20" spans="1:80" x14ac:dyDescent="0.3">
      <c r="A20" s="100" t="str">
        <f>'Indicator Data'!A22</f>
        <v>Belize</v>
      </c>
      <c r="B20" s="86" t="str">
        <f>'Indicator Data'!B22</f>
        <v>BLZ</v>
      </c>
      <c r="C20" s="119">
        <v>2015</v>
      </c>
      <c r="D20" s="119">
        <v>2015</v>
      </c>
      <c r="E20" s="119">
        <v>2015</v>
      </c>
      <c r="F20" s="119">
        <v>2015</v>
      </c>
      <c r="G20" s="119">
        <v>2015</v>
      </c>
      <c r="H20" s="119">
        <v>2015</v>
      </c>
      <c r="I20" s="119">
        <v>2015</v>
      </c>
      <c r="J20" s="119">
        <v>2018</v>
      </c>
      <c r="K20" s="119">
        <v>2018</v>
      </c>
      <c r="L20" s="119">
        <v>2016</v>
      </c>
      <c r="M20" s="121">
        <v>2015</v>
      </c>
      <c r="N20" s="121">
        <v>2015</v>
      </c>
      <c r="O20" s="121">
        <v>2015</v>
      </c>
      <c r="P20" s="121">
        <v>2015</v>
      </c>
      <c r="Q20" s="121">
        <v>2010</v>
      </c>
      <c r="R20" s="121">
        <v>2010</v>
      </c>
      <c r="S20" s="121">
        <v>2010</v>
      </c>
      <c r="T20" s="121">
        <v>2010</v>
      </c>
      <c r="U20" s="121">
        <v>2015</v>
      </c>
      <c r="V20" s="121">
        <v>2015</v>
      </c>
      <c r="W20" s="121">
        <v>2015</v>
      </c>
      <c r="X20" s="121">
        <v>2018</v>
      </c>
      <c r="Y20" s="121">
        <v>2018</v>
      </c>
      <c r="Z20" s="121">
        <v>2018</v>
      </c>
      <c r="AA20" s="121" t="s">
        <v>818</v>
      </c>
      <c r="AB20" s="120">
        <v>2017</v>
      </c>
      <c r="AC20" s="121">
        <v>2017</v>
      </c>
      <c r="AD20" s="121">
        <v>2014</v>
      </c>
      <c r="AE20" s="121">
        <v>2018</v>
      </c>
      <c r="AF20" s="123">
        <v>2016</v>
      </c>
      <c r="AG20" s="123">
        <v>2019</v>
      </c>
      <c r="AH20" s="121">
        <v>2019</v>
      </c>
      <c r="AI20" s="121">
        <v>2019</v>
      </c>
      <c r="AJ20" s="121">
        <v>2018</v>
      </c>
      <c r="AK20" s="121">
        <v>2018</v>
      </c>
      <c r="AL20" s="121">
        <v>2017</v>
      </c>
      <c r="AM20" s="121">
        <v>2016</v>
      </c>
      <c r="AN20" s="121">
        <v>2019</v>
      </c>
      <c r="AO20" s="121">
        <v>2016</v>
      </c>
      <c r="AP20" s="121">
        <v>2017</v>
      </c>
      <c r="AQ20" s="121">
        <v>2017</v>
      </c>
      <c r="AR20" s="121">
        <v>2018</v>
      </c>
      <c r="AS20" s="121">
        <v>2017</v>
      </c>
      <c r="AT20" s="121">
        <v>2011</v>
      </c>
      <c r="AU20" s="131">
        <v>2017</v>
      </c>
      <c r="AV20" s="131">
        <v>2017</v>
      </c>
      <c r="AW20" s="121">
        <v>2017</v>
      </c>
      <c r="AX20" s="121">
        <v>2017</v>
      </c>
      <c r="AY20" s="121">
        <v>2017</v>
      </c>
      <c r="AZ20" s="168">
        <v>2017</v>
      </c>
      <c r="BA20" s="121" t="s">
        <v>818</v>
      </c>
      <c r="BB20" s="121">
        <v>2017</v>
      </c>
      <c r="BC20" s="121">
        <v>2018</v>
      </c>
      <c r="BD20" s="121">
        <v>2019</v>
      </c>
      <c r="BE20" s="121" t="s">
        <v>818</v>
      </c>
      <c r="BF20" s="171" t="s">
        <v>1186</v>
      </c>
      <c r="BG20" s="170" t="s">
        <v>1186</v>
      </c>
      <c r="BH20" s="121">
        <v>2018</v>
      </c>
      <c r="BI20" s="121">
        <v>2018</v>
      </c>
      <c r="BJ20" s="121" t="s">
        <v>818</v>
      </c>
      <c r="BK20" s="121">
        <v>2017</v>
      </c>
      <c r="BL20" s="121" t="s">
        <v>818</v>
      </c>
      <c r="BM20" s="121">
        <v>2017</v>
      </c>
      <c r="BN20" s="121">
        <v>2015</v>
      </c>
      <c r="BO20" s="121">
        <v>2016</v>
      </c>
      <c r="BP20" s="121">
        <v>2017</v>
      </c>
      <c r="BQ20" s="121">
        <v>2014</v>
      </c>
      <c r="BR20" s="121">
        <v>2017</v>
      </c>
      <c r="BS20" s="121">
        <v>2017</v>
      </c>
      <c r="BT20" s="121">
        <v>2017</v>
      </c>
      <c r="BU20" s="121">
        <v>2017</v>
      </c>
      <c r="BV20" s="121">
        <v>2017</v>
      </c>
      <c r="BW20" s="121" t="s">
        <v>818</v>
      </c>
      <c r="BX20" s="121">
        <v>2016</v>
      </c>
      <c r="BY20" s="121">
        <v>2015</v>
      </c>
      <c r="BZ20" s="121" t="s">
        <v>1189</v>
      </c>
      <c r="CA20" s="121">
        <v>2019</v>
      </c>
      <c r="CB20" s="121">
        <v>2015</v>
      </c>
    </row>
    <row r="21" spans="1:80" x14ac:dyDescent="0.3">
      <c r="A21" s="100" t="str">
        <f>'Indicator Data'!A23</f>
        <v>Benin</v>
      </c>
      <c r="B21" s="86" t="str">
        <f>'Indicator Data'!B23</f>
        <v>BEN</v>
      </c>
      <c r="C21" s="119">
        <v>2015</v>
      </c>
      <c r="D21" s="119">
        <v>2015</v>
      </c>
      <c r="E21" s="119">
        <v>2015</v>
      </c>
      <c r="F21" s="119">
        <v>2015</v>
      </c>
      <c r="G21" s="119">
        <v>2015</v>
      </c>
      <c r="H21" s="119">
        <v>2015</v>
      </c>
      <c r="I21" s="119">
        <v>2015</v>
      </c>
      <c r="J21" s="119">
        <v>2018</v>
      </c>
      <c r="K21" s="119">
        <v>2018</v>
      </c>
      <c r="L21" s="119">
        <v>2016</v>
      </c>
      <c r="M21" s="121">
        <v>2015</v>
      </c>
      <c r="N21" s="121">
        <v>2015</v>
      </c>
      <c r="O21" s="121">
        <v>2015</v>
      </c>
      <c r="P21" s="121">
        <v>2015</v>
      </c>
      <c r="Q21" s="121">
        <v>2010</v>
      </c>
      <c r="R21" s="121">
        <v>2010</v>
      </c>
      <c r="S21" s="121">
        <v>2010</v>
      </c>
      <c r="T21" s="121">
        <v>2010</v>
      </c>
      <c r="U21" s="121">
        <v>2015</v>
      </c>
      <c r="V21" s="121">
        <v>2015</v>
      </c>
      <c r="W21" s="121">
        <v>2015</v>
      </c>
      <c r="X21" s="121">
        <v>2018</v>
      </c>
      <c r="Y21" s="121">
        <v>2018</v>
      </c>
      <c r="Z21" s="121">
        <v>2018</v>
      </c>
      <c r="AA21" s="121">
        <v>2012</v>
      </c>
      <c r="AB21" s="120">
        <v>2017</v>
      </c>
      <c r="AC21" s="121">
        <v>2017</v>
      </c>
      <c r="AD21" s="121">
        <v>2016</v>
      </c>
      <c r="AE21" s="121">
        <v>2018</v>
      </c>
      <c r="AF21" s="123">
        <v>2016</v>
      </c>
      <c r="AG21" s="123">
        <v>2019</v>
      </c>
      <c r="AH21" s="121">
        <v>2019</v>
      </c>
      <c r="AI21" s="121">
        <v>2019</v>
      </c>
      <c r="AJ21" s="121">
        <v>2018</v>
      </c>
      <c r="AK21" s="121">
        <v>2018</v>
      </c>
      <c r="AL21" s="121">
        <v>2017</v>
      </c>
      <c r="AM21" s="121">
        <v>2012</v>
      </c>
      <c r="AN21" s="121">
        <v>2019</v>
      </c>
      <c r="AO21" s="121">
        <v>2016</v>
      </c>
      <c r="AP21" s="121">
        <v>2017</v>
      </c>
      <c r="AQ21" s="121">
        <v>2017</v>
      </c>
      <c r="AR21" s="121">
        <v>2018</v>
      </c>
      <c r="AS21" s="121">
        <v>2017</v>
      </c>
      <c r="AT21" s="121">
        <v>2014</v>
      </c>
      <c r="AU21" s="131">
        <v>2017</v>
      </c>
      <c r="AV21" s="131">
        <v>2017</v>
      </c>
      <c r="AW21" s="121">
        <v>2017</v>
      </c>
      <c r="AX21" s="121">
        <v>2017</v>
      </c>
      <c r="AY21" s="121">
        <v>2017</v>
      </c>
      <c r="AZ21" s="168">
        <v>2017</v>
      </c>
      <c r="BA21" s="121" t="s">
        <v>1188</v>
      </c>
      <c r="BB21" s="121">
        <v>2017</v>
      </c>
      <c r="BC21" s="121">
        <v>2018</v>
      </c>
      <c r="BD21" s="121">
        <v>2019</v>
      </c>
      <c r="BE21" s="121" t="s">
        <v>818</v>
      </c>
      <c r="BF21" s="171" t="s">
        <v>1186</v>
      </c>
      <c r="BG21" s="170" t="s">
        <v>1186</v>
      </c>
      <c r="BH21" s="121">
        <v>2018</v>
      </c>
      <c r="BI21" s="121">
        <v>2018</v>
      </c>
      <c r="BJ21" s="121">
        <v>2015</v>
      </c>
      <c r="BK21" s="121">
        <v>2017</v>
      </c>
      <c r="BL21" s="121">
        <v>2018</v>
      </c>
      <c r="BM21" s="121">
        <v>2017</v>
      </c>
      <c r="BN21" s="121">
        <v>2015</v>
      </c>
      <c r="BO21" s="121">
        <v>2016</v>
      </c>
      <c r="BP21" s="121">
        <v>2017</v>
      </c>
      <c r="BQ21" s="121">
        <v>2014</v>
      </c>
      <c r="BR21" s="121">
        <v>2017</v>
      </c>
      <c r="BS21" s="121">
        <v>2017</v>
      </c>
      <c r="BT21" s="121">
        <v>2016</v>
      </c>
      <c r="BU21" s="121">
        <v>2017</v>
      </c>
      <c r="BV21" s="121" t="s">
        <v>818</v>
      </c>
      <c r="BW21" s="121">
        <v>2017</v>
      </c>
      <c r="BX21" s="121">
        <v>2016</v>
      </c>
      <c r="BY21" s="121">
        <v>2015</v>
      </c>
      <c r="BZ21" s="121" t="s">
        <v>1189</v>
      </c>
      <c r="CA21" s="121">
        <v>2019</v>
      </c>
      <c r="CB21" s="121">
        <v>2015</v>
      </c>
    </row>
    <row r="22" spans="1:80" x14ac:dyDescent="0.3">
      <c r="A22" s="100" t="str">
        <f>'Indicator Data'!A24</f>
        <v>Bhutan</v>
      </c>
      <c r="B22" s="86" t="str">
        <f>'Indicator Data'!B24</f>
        <v>BTN</v>
      </c>
      <c r="C22" s="119">
        <v>2015</v>
      </c>
      <c r="D22" s="119">
        <v>2015</v>
      </c>
      <c r="E22" s="119">
        <v>2015</v>
      </c>
      <c r="F22" s="119">
        <v>2015</v>
      </c>
      <c r="G22" s="119">
        <v>2015</v>
      </c>
      <c r="H22" s="119">
        <v>2015</v>
      </c>
      <c r="I22" s="119">
        <v>2015</v>
      </c>
      <c r="J22" s="119">
        <v>2018</v>
      </c>
      <c r="K22" s="119">
        <v>2018</v>
      </c>
      <c r="L22" s="119">
        <v>2016</v>
      </c>
      <c r="M22" s="121">
        <v>2015</v>
      </c>
      <c r="N22" s="121">
        <v>2015</v>
      </c>
      <c r="O22" s="121">
        <v>2015</v>
      </c>
      <c r="P22" s="121">
        <v>2015</v>
      </c>
      <c r="Q22" s="121">
        <v>2010</v>
      </c>
      <c r="R22" s="121">
        <v>2010</v>
      </c>
      <c r="S22" s="121">
        <v>2010</v>
      </c>
      <c r="T22" s="121">
        <v>2010</v>
      </c>
      <c r="U22" s="121">
        <v>2015</v>
      </c>
      <c r="V22" s="121">
        <v>2015</v>
      </c>
      <c r="W22" s="121">
        <v>2015</v>
      </c>
      <c r="X22" s="121">
        <v>2018</v>
      </c>
      <c r="Y22" s="121">
        <v>2018</v>
      </c>
      <c r="Z22" s="121">
        <v>2018</v>
      </c>
      <c r="AA22" s="121" t="s">
        <v>818</v>
      </c>
      <c r="AB22" s="120">
        <v>2017</v>
      </c>
      <c r="AC22" s="121">
        <v>2014</v>
      </c>
      <c r="AD22" s="121">
        <v>2018</v>
      </c>
      <c r="AE22" s="121">
        <v>2018</v>
      </c>
      <c r="AF22" s="123" t="s">
        <v>818</v>
      </c>
      <c r="AG22" s="123">
        <v>2019</v>
      </c>
      <c r="AH22" s="121">
        <v>2019</v>
      </c>
      <c r="AI22" s="121">
        <v>2019</v>
      </c>
      <c r="AJ22" s="121">
        <v>2018</v>
      </c>
      <c r="AK22" s="121">
        <v>2018</v>
      </c>
      <c r="AL22" s="121">
        <v>2017</v>
      </c>
      <c r="AM22" s="121">
        <v>2010</v>
      </c>
      <c r="AN22" s="121">
        <v>2019</v>
      </c>
      <c r="AO22" s="121">
        <v>2016</v>
      </c>
      <c r="AP22" s="121">
        <v>2017</v>
      </c>
      <c r="AQ22" s="121">
        <v>2017</v>
      </c>
      <c r="AR22" s="121">
        <v>2018</v>
      </c>
      <c r="AS22" s="121">
        <v>2017</v>
      </c>
      <c r="AT22" s="121">
        <v>2010</v>
      </c>
      <c r="AU22" s="131">
        <v>2017</v>
      </c>
      <c r="AV22" s="131">
        <v>2013</v>
      </c>
      <c r="AW22" s="121" t="s">
        <v>818</v>
      </c>
      <c r="AX22" s="121">
        <v>2017</v>
      </c>
      <c r="AY22" s="121">
        <v>2017</v>
      </c>
      <c r="AZ22" s="168">
        <v>2017</v>
      </c>
      <c r="BA22" s="121" t="s">
        <v>1187</v>
      </c>
      <c r="BB22" s="121">
        <v>2017</v>
      </c>
      <c r="BC22" s="121">
        <v>2018</v>
      </c>
      <c r="BD22" s="121">
        <v>2019</v>
      </c>
      <c r="BE22" s="121"/>
      <c r="BF22" s="171" t="s">
        <v>1186</v>
      </c>
      <c r="BG22" s="170" t="s">
        <v>1186</v>
      </c>
      <c r="BH22" s="121">
        <v>2018</v>
      </c>
      <c r="BI22" s="121">
        <v>2018</v>
      </c>
      <c r="BJ22" s="121">
        <v>2015</v>
      </c>
      <c r="BK22" s="121">
        <v>2017</v>
      </c>
      <c r="BL22" s="121">
        <v>2018</v>
      </c>
      <c r="BM22" s="121">
        <v>2017</v>
      </c>
      <c r="BN22" s="121">
        <v>2015</v>
      </c>
      <c r="BO22" s="121">
        <v>2016</v>
      </c>
      <c r="BP22" s="121">
        <v>2017</v>
      </c>
      <c r="BQ22" s="121">
        <v>2014</v>
      </c>
      <c r="BR22" s="121">
        <v>2017</v>
      </c>
      <c r="BS22" s="121">
        <v>2017</v>
      </c>
      <c r="BT22" s="121">
        <v>2017</v>
      </c>
      <c r="BU22" s="121">
        <v>2017</v>
      </c>
      <c r="BV22" s="121">
        <v>2017</v>
      </c>
      <c r="BW22" s="121" t="s">
        <v>818</v>
      </c>
      <c r="BX22" s="121">
        <v>2016</v>
      </c>
      <c r="BY22" s="121">
        <v>2015</v>
      </c>
      <c r="BZ22" s="121" t="s">
        <v>1189</v>
      </c>
      <c r="CA22" s="121">
        <v>2019</v>
      </c>
      <c r="CB22" s="121">
        <v>2015</v>
      </c>
    </row>
    <row r="23" spans="1:80" x14ac:dyDescent="0.3">
      <c r="A23" s="100" t="str">
        <f>'Indicator Data'!A25</f>
        <v>Bolivia</v>
      </c>
      <c r="B23" s="86" t="str">
        <f>'Indicator Data'!B25</f>
        <v>BOL</v>
      </c>
      <c r="C23" s="119">
        <v>2015</v>
      </c>
      <c r="D23" s="119">
        <v>2015</v>
      </c>
      <c r="E23" s="119">
        <v>2015</v>
      </c>
      <c r="F23" s="119">
        <v>2015</v>
      </c>
      <c r="G23" s="119">
        <v>2015</v>
      </c>
      <c r="H23" s="119">
        <v>2015</v>
      </c>
      <c r="I23" s="119">
        <v>2015</v>
      </c>
      <c r="J23" s="119">
        <v>2018</v>
      </c>
      <c r="K23" s="119">
        <v>2018</v>
      </c>
      <c r="L23" s="119">
        <v>2016</v>
      </c>
      <c r="M23" s="121">
        <v>2015</v>
      </c>
      <c r="N23" s="121">
        <v>2015</v>
      </c>
      <c r="O23" s="121">
        <v>2015</v>
      </c>
      <c r="P23" s="121">
        <v>2015</v>
      </c>
      <c r="Q23" s="121">
        <v>2010</v>
      </c>
      <c r="R23" s="121">
        <v>2010</v>
      </c>
      <c r="S23" s="121">
        <v>2010</v>
      </c>
      <c r="T23" s="121">
        <v>2010</v>
      </c>
      <c r="U23" s="121">
        <v>2015</v>
      </c>
      <c r="V23" s="121">
        <v>2015</v>
      </c>
      <c r="W23" s="121">
        <v>2015</v>
      </c>
      <c r="X23" s="121">
        <v>2018</v>
      </c>
      <c r="Y23" s="121">
        <v>2018</v>
      </c>
      <c r="Z23" s="121">
        <v>2018</v>
      </c>
      <c r="AA23" s="121">
        <v>2012</v>
      </c>
      <c r="AB23" s="120">
        <v>2017</v>
      </c>
      <c r="AC23" s="121">
        <v>2017</v>
      </c>
      <c r="AD23" s="121">
        <v>2018</v>
      </c>
      <c r="AE23" s="121">
        <v>2018</v>
      </c>
      <c r="AF23" s="123">
        <v>2016</v>
      </c>
      <c r="AG23" s="123">
        <v>2019</v>
      </c>
      <c r="AH23" s="121">
        <v>2019</v>
      </c>
      <c r="AI23" s="121">
        <v>2019</v>
      </c>
      <c r="AJ23" s="121">
        <v>2018</v>
      </c>
      <c r="AK23" s="121">
        <v>2018</v>
      </c>
      <c r="AL23" s="121">
        <v>2017</v>
      </c>
      <c r="AM23" s="121">
        <v>2008</v>
      </c>
      <c r="AN23" s="121">
        <v>2019</v>
      </c>
      <c r="AO23" s="121">
        <v>2016</v>
      </c>
      <c r="AP23" s="121">
        <v>2017</v>
      </c>
      <c r="AQ23" s="121">
        <v>2017</v>
      </c>
      <c r="AR23" s="121">
        <v>2018</v>
      </c>
      <c r="AS23" s="121">
        <v>2017</v>
      </c>
      <c r="AT23" s="121">
        <v>2016</v>
      </c>
      <c r="AU23" s="131">
        <v>2017</v>
      </c>
      <c r="AV23" s="131">
        <v>2017</v>
      </c>
      <c r="AW23" s="121">
        <v>2017</v>
      </c>
      <c r="AX23" s="121">
        <v>2017</v>
      </c>
      <c r="AY23" s="121">
        <v>2017</v>
      </c>
      <c r="AZ23" s="168">
        <v>2017</v>
      </c>
      <c r="BA23" s="121" t="s">
        <v>1187</v>
      </c>
      <c r="BB23" s="121">
        <v>2017</v>
      </c>
      <c r="BC23" s="121">
        <v>2018</v>
      </c>
      <c r="BD23" s="121">
        <v>2019</v>
      </c>
      <c r="BE23" s="121" t="s">
        <v>818</v>
      </c>
      <c r="BF23" s="171" t="s">
        <v>1186</v>
      </c>
      <c r="BG23" s="170" t="s">
        <v>1186</v>
      </c>
      <c r="BH23" s="121">
        <v>2018</v>
      </c>
      <c r="BI23" s="121">
        <v>2018</v>
      </c>
      <c r="BJ23" s="121">
        <v>2013</v>
      </c>
      <c r="BK23" s="121">
        <v>2017</v>
      </c>
      <c r="BL23" s="121">
        <v>2018</v>
      </c>
      <c r="BM23" s="121">
        <v>2017</v>
      </c>
      <c r="BN23" s="121">
        <v>2015</v>
      </c>
      <c r="BO23" s="121">
        <v>2016</v>
      </c>
      <c r="BP23" s="121">
        <v>2017</v>
      </c>
      <c r="BQ23" s="121">
        <v>2014</v>
      </c>
      <c r="BR23" s="121">
        <v>2017</v>
      </c>
      <c r="BS23" s="121">
        <v>2017</v>
      </c>
      <c r="BT23" s="121">
        <v>2016</v>
      </c>
      <c r="BU23" s="121">
        <v>2017</v>
      </c>
      <c r="BV23" s="121" t="s">
        <v>818</v>
      </c>
      <c r="BW23" s="121">
        <v>2017</v>
      </c>
      <c r="BX23" s="121">
        <v>2016</v>
      </c>
      <c r="BY23" s="121">
        <v>2015</v>
      </c>
      <c r="BZ23" s="121" t="s">
        <v>1189</v>
      </c>
      <c r="CA23" s="121">
        <v>2019</v>
      </c>
      <c r="CB23" s="121">
        <v>2015</v>
      </c>
    </row>
    <row r="24" spans="1:80" x14ac:dyDescent="0.3">
      <c r="A24" s="100" t="str">
        <f>'Indicator Data'!A26</f>
        <v>Bosnia and Herzegovina</v>
      </c>
      <c r="B24" s="86" t="str">
        <f>'Indicator Data'!B26</f>
        <v>BIH</v>
      </c>
      <c r="C24" s="119">
        <v>2015</v>
      </c>
      <c r="D24" s="119">
        <v>2015</v>
      </c>
      <c r="E24" s="119">
        <v>2015</v>
      </c>
      <c r="F24" s="119">
        <v>2015</v>
      </c>
      <c r="G24" s="119">
        <v>2015</v>
      </c>
      <c r="H24" s="119">
        <v>2015</v>
      </c>
      <c r="I24" s="119">
        <v>2015</v>
      </c>
      <c r="J24" s="119">
        <v>2018</v>
      </c>
      <c r="K24" s="119">
        <v>2018</v>
      </c>
      <c r="L24" s="119">
        <v>2016</v>
      </c>
      <c r="M24" s="121">
        <v>2015</v>
      </c>
      <c r="N24" s="121">
        <v>2015</v>
      </c>
      <c r="O24" s="121">
        <v>2015</v>
      </c>
      <c r="P24" s="121">
        <v>2015</v>
      </c>
      <c r="Q24" s="121">
        <v>2010</v>
      </c>
      <c r="R24" s="121">
        <v>2010</v>
      </c>
      <c r="S24" s="121">
        <v>2010</v>
      </c>
      <c r="T24" s="121">
        <v>2010</v>
      </c>
      <c r="U24" s="121">
        <v>2015</v>
      </c>
      <c r="V24" s="121">
        <v>2015</v>
      </c>
      <c r="W24" s="121">
        <v>2015</v>
      </c>
      <c r="X24" s="121">
        <v>2018</v>
      </c>
      <c r="Y24" s="121">
        <v>2018</v>
      </c>
      <c r="Z24" s="121">
        <v>2018</v>
      </c>
      <c r="AA24" s="121" t="s">
        <v>818</v>
      </c>
      <c r="AB24" s="120">
        <v>2017</v>
      </c>
      <c r="AC24" s="121">
        <v>2016</v>
      </c>
      <c r="AD24" s="121">
        <v>2017</v>
      </c>
      <c r="AE24" s="121">
        <v>2018</v>
      </c>
      <c r="AF24" s="123">
        <v>2016</v>
      </c>
      <c r="AG24" s="123">
        <v>2019</v>
      </c>
      <c r="AH24" s="121">
        <v>2019</v>
      </c>
      <c r="AI24" s="121">
        <v>2019</v>
      </c>
      <c r="AJ24" s="121">
        <v>2018</v>
      </c>
      <c r="AK24" s="121">
        <v>2018</v>
      </c>
      <c r="AL24" s="121">
        <v>2017</v>
      </c>
      <c r="AM24" s="121">
        <v>2012</v>
      </c>
      <c r="AN24" s="121">
        <v>2019</v>
      </c>
      <c r="AO24" s="121">
        <v>2016</v>
      </c>
      <c r="AP24" s="121">
        <v>2017</v>
      </c>
      <c r="AQ24" s="121">
        <v>2017</v>
      </c>
      <c r="AR24" s="121">
        <v>2018</v>
      </c>
      <c r="AS24" s="121">
        <v>2017</v>
      </c>
      <c r="AT24" s="121">
        <v>2012</v>
      </c>
      <c r="AU24" s="131">
        <v>2017</v>
      </c>
      <c r="AV24" s="131" t="s">
        <v>818</v>
      </c>
      <c r="AW24" s="121" t="s">
        <v>818</v>
      </c>
      <c r="AX24" s="121" t="s">
        <v>818</v>
      </c>
      <c r="AY24" s="121">
        <v>2017</v>
      </c>
      <c r="AZ24" s="168">
        <v>2017</v>
      </c>
      <c r="BA24" s="121" t="s">
        <v>1194</v>
      </c>
      <c r="BB24" s="121">
        <v>2017</v>
      </c>
      <c r="BC24" s="121">
        <v>2018</v>
      </c>
      <c r="BD24" s="121">
        <v>2019</v>
      </c>
      <c r="BE24" s="121" t="s">
        <v>1186</v>
      </c>
      <c r="BF24" s="171" t="s">
        <v>1186</v>
      </c>
      <c r="BG24" s="170" t="s">
        <v>1186</v>
      </c>
      <c r="BH24" s="121">
        <v>2018</v>
      </c>
      <c r="BI24" s="121">
        <v>2018</v>
      </c>
      <c r="BJ24" s="121" t="s">
        <v>818</v>
      </c>
      <c r="BK24" s="121">
        <v>2017</v>
      </c>
      <c r="BL24" s="121">
        <v>2018</v>
      </c>
      <c r="BM24" s="121">
        <v>2017</v>
      </c>
      <c r="BN24" s="121">
        <v>2015</v>
      </c>
      <c r="BO24" s="121">
        <v>2016</v>
      </c>
      <c r="BP24" s="121">
        <v>2017</v>
      </c>
      <c r="BQ24" s="121">
        <v>2014</v>
      </c>
      <c r="BR24" s="121">
        <v>2017</v>
      </c>
      <c r="BS24" s="121">
        <v>2017</v>
      </c>
      <c r="BT24" s="121">
        <v>2013</v>
      </c>
      <c r="BU24" s="121">
        <v>2017</v>
      </c>
      <c r="BV24" s="121">
        <v>2017</v>
      </c>
      <c r="BW24" s="121" t="s">
        <v>818</v>
      </c>
      <c r="BX24" s="121">
        <v>2016</v>
      </c>
      <c r="BY24" s="121">
        <v>2015</v>
      </c>
      <c r="BZ24" s="121" t="s">
        <v>1189</v>
      </c>
      <c r="CA24" s="121">
        <v>2019</v>
      </c>
      <c r="CB24" s="121">
        <v>2015</v>
      </c>
    </row>
    <row r="25" spans="1:80" x14ac:dyDescent="0.3">
      <c r="A25" s="100" t="str">
        <f>'Indicator Data'!A27</f>
        <v>Botswana</v>
      </c>
      <c r="B25" s="86" t="str">
        <f>'Indicator Data'!B27</f>
        <v>BWA</v>
      </c>
      <c r="C25" s="119">
        <v>2015</v>
      </c>
      <c r="D25" s="119">
        <v>2015</v>
      </c>
      <c r="E25" s="119">
        <v>2015</v>
      </c>
      <c r="F25" s="119">
        <v>2015</v>
      </c>
      <c r="G25" s="119">
        <v>2015</v>
      </c>
      <c r="H25" s="119">
        <v>2015</v>
      </c>
      <c r="I25" s="119">
        <v>2015</v>
      </c>
      <c r="J25" s="119">
        <v>2018</v>
      </c>
      <c r="K25" s="119">
        <v>2018</v>
      </c>
      <c r="L25" s="119">
        <v>2016</v>
      </c>
      <c r="M25" s="121">
        <v>2015</v>
      </c>
      <c r="N25" s="121">
        <v>2015</v>
      </c>
      <c r="O25" s="121">
        <v>2015</v>
      </c>
      <c r="P25" s="121">
        <v>2015</v>
      </c>
      <c r="Q25" s="121">
        <v>2010</v>
      </c>
      <c r="R25" s="121">
        <v>2010</v>
      </c>
      <c r="S25" s="121">
        <v>2010</v>
      </c>
      <c r="T25" s="121">
        <v>2010</v>
      </c>
      <c r="U25" s="121">
        <v>2015</v>
      </c>
      <c r="V25" s="121">
        <v>2015</v>
      </c>
      <c r="W25" s="121">
        <v>2015</v>
      </c>
      <c r="X25" s="121">
        <v>2018</v>
      </c>
      <c r="Y25" s="121">
        <v>2018</v>
      </c>
      <c r="Z25" s="121">
        <v>2018</v>
      </c>
      <c r="AA25" s="121">
        <v>2011</v>
      </c>
      <c r="AB25" s="120">
        <v>2017</v>
      </c>
      <c r="AC25" s="121" t="s">
        <v>818</v>
      </c>
      <c r="AD25" s="121">
        <v>2017</v>
      </c>
      <c r="AE25" s="121">
        <v>2018</v>
      </c>
      <c r="AF25" s="123" t="s">
        <v>818</v>
      </c>
      <c r="AG25" s="123">
        <v>2019</v>
      </c>
      <c r="AH25" s="121">
        <v>2019</v>
      </c>
      <c r="AI25" s="121">
        <v>2019</v>
      </c>
      <c r="AJ25" s="121">
        <v>2018</v>
      </c>
      <c r="AK25" s="121">
        <v>2018</v>
      </c>
      <c r="AL25" s="121">
        <v>2017</v>
      </c>
      <c r="AM25" s="121" t="s">
        <v>818</v>
      </c>
      <c r="AN25" s="121">
        <v>2019</v>
      </c>
      <c r="AO25" s="121">
        <v>2016</v>
      </c>
      <c r="AP25" s="121">
        <v>2017</v>
      </c>
      <c r="AQ25" s="121">
        <v>2017</v>
      </c>
      <c r="AR25" s="121">
        <v>2018</v>
      </c>
      <c r="AS25" s="121">
        <v>2017</v>
      </c>
      <c r="AT25" s="121">
        <v>2007</v>
      </c>
      <c r="AU25" s="131">
        <v>2017</v>
      </c>
      <c r="AV25" s="131">
        <v>2017</v>
      </c>
      <c r="AW25" s="121">
        <v>2017</v>
      </c>
      <c r="AX25" s="121">
        <v>2017</v>
      </c>
      <c r="AY25" s="121">
        <v>2017</v>
      </c>
      <c r="AZ25" s="168">
        <v>2017</v>
      </c>
      <c r="BA25" s="121" t="s">
        <v>1188</v>
      </c>
      <c r="BB25" s="121">
        <v>2017</v>
      </c>
      <c r="BC25" s="121">
        <v>2018</v>
      </c>
      <c r="BD25" s="121">
        <v>2019</v>
      </c>
      <c r="BE25" s="121" t="s">
        <v>818</v>
      </c>
      <c r="BF25" s="171" t="s">
        <v>1186</v>
      </c>
      <c r="BG25" s="170" t="s">
        <v>1186</v>
      </c>
      <c r="BH25" s="121">
        <v>2018</v>
      </c>
      <c r="BI25" s="121">
        <v>2018</v>
      </c>
      <c r="BJ25" s="121">
        <v>2015</v>
      </c>
      <c r="BK25" s="121">
        <v>2017</v>
      </c>
      <c r="BL25" s="121">
        <v>2018</v>
      </c>
      <c r="BM25" s="121">
        <v>2017</v>
      </c>
      <c r="BN25" s="121">
        <v>2015</v>
      </c>
      <c r="BO25" s="121">
        <v>2016</v>
      </c>
      <c r="BP25" s="121">
        <v>2017</v>
      </c>
      <c r="BQ25" s="121">
        <v>2014</v>
      </c>
      <c r="BR25" s="121">
        <v>2017</v>
      </c>
      <c r="BS25" s="121">
        <v>2017</v>
      </c>
      <c r="BT25" s="121">
        <v>2016</v>
      </c>
      <c r="BU25" s="121">
        <v>2017</v>
      </c>
      <c r="BV25" s="121">
        <v>2017</v>
      </c>
      <c r="BW25" s="121">
        <v>2017</v>
      </c>
      <c r="BX25" s="121">
        <v>2016</v>
      </c>
      <c r="BY25" s="121">
        <v>2015</v>
      </c>
      <c r="BZ25" s="121" t="s">
        <v>1189</v>
      </c>
      <c r="CA25" s="121">
        <v>2019</v>
      </c>
      <c r="CB25" s="121">
        <v>2015</v>
      </c>
    </row>
    <row r="26" spans="1:80" x14ac:dyDescent="0.3">
      <c r="A26" s="100" t="str">
        <f>'Indicator Data'!A28</f>
        <v>Brazil</v>
      </c>
      <c r="B26" s="86" t="str">
        <f>'Indicator Data'!B28</f>
        <v>BRA</v>
      </c>
      <c r="C26" s="119">
        <v>2015</v>
      </c>
      <c r="D26" s="119">
        <v>2015</v>
      </c>
      <c r="E26" s="119">
        <v>2015</v>
      </c>
      <c r="F26" s="119">
        <v>2015</v>
      </c>
      <c r="G26" s="119">
        <v>2015</v>
      </c>
      <c r="H26" s="119">
        <v>2015</v>
      </c>
      <c r="I26" s="119">
        <v>2015</v>
      </c>
      <c r="J26" s="119">
        <v>2018</v>
      </c>
      <c r="K26" s="119">
        <v>2018</v>
      </c>
      <c r="L26" s="119">
        <v>2016</v>
      </c>
      <c r="M26" s="121">
        <v>2015</v>
      </c>
      <c r="N26" s="121">
        <v>2015</v>
      </c>
      <c r="O26" s="121">
        <v>2015</v>
      </c>
      <c r="P26" s="121">
        <v>2015</v>
      </c>
      <c r="Q26" s="121">
        <v>2010</v>
      </c>
      <c r="R26" s="121">
        <v>2010</v>
      </c>
      <c r="S26" s="121">
        <v>2010</v>
      </c>
      <c r="T26" s="121">
        <v>2010</v>
      </c>
      <c r="U26" s="121">
        <v>2015</v>
      </c>
      <c r="V26" s="121">
        <v>2015</v>
      </c>
      <c r="W26" s="121">
        <v>2015</v>
      </c>
      <c r="X26" s="121">
        <v>2018</v>
      </c>
      <c r="Y26" s="121">
        <v>2018</v>
      </c>
      <c r="Z26" s="121">
        <v>2018</v>
      </c>
      <c r="AA26" s="121">
        <v>2010</v>
      </c>
      <c r="AB26" s="120">
        <v>2017</v>
      </c>
      <c r="AC26" s="121" t="s">
        <v>818</v>
      </c>
      <c r="AD26" s="121">
        <v>2018</v>
      </c>
      <c r="AE26" s="121">
        <v>2018</v>
      </c>
      <c r="AF26" s="123">
        <v>2016</v>
      </c>
      <c r="AG26" s="123">
        <v>2019</v>
      </c>
      <c r="AH26" s="121">
        <v>2019</v>
      </c>
      <c r="AI26" s="121">
        <v>2019</v>
      </c>
      <c r="AJ26" s="121">
        <v>2018</v>
      </c>
      <c r="AK26" s="121">
        <v>2018</v>
      </c>
      <c r="AL26" s="121">
        <v>2017</v>
      </c>
      <c r="AM26" s="121">
        <v>2014</v>
      </c>
      <c r="AN26" s="121">
        <v>2019</v>
      </c>
      <c r="AO26" s="121">
        <v>2016</v>
      </c>
      <c r="AP26" s="121">
        <v>2017</v>
      </c>
      <c r="AQ26" s="121">
        <v>2017</v>
      </c>
      <c r="AR26" s="121">
        <v>2018</v>
      </c>
      <c r="AS26" s="121">
        <v>2017</v>
      </c>
      <c r="AT26" s="121">
        <v>2007</v>
      </c>
      <c r="AU26" s="131">
        <v>2017</v>
      </c>
      <c r="AV26" s="131">
        <v>2017</v>
      </c>
      <c r="AW26" s="121">
        <v>2017</v>
      </c>
      <c r="AX26" s="121">
        <v>2017</v>
      </c>
      <c r="AY26" s="121">
        <v>2017</v>
      </c>
      <c r="AZ26" s="168">
        <v>2017</v>
      </c>
      <c r="BA26" s="121" t="s">
        <v>1187</v>
      </c>
      <c r="BB26" s="121">
        <v>2017</v>
      </c>
      <c r="BC26" s="121">
        <v>2018</v>
      </c>
      <c r="BD26" s="121">
        <v>2019</v>
      </c>
      <c r="BE26" s="121" t="s">
        <v>818</v>
      </c>
      <c r="BF26" s="171" t="s">
        <v>1186</v>
      </c>
      <c r="BG26" s="170" t="s">
        <v>1186</v>
      </c>
      <c r="BH26" s="121">
        <v>2018</v>
      </c>
      <c r="BI26" s="121">
        <v>2018</v>
      </c>
      <c r="BJ26" s="121">
        <v>2013</v>
      </c>
      <c r="BK26" s="121">
        <v>2017</v>
      </c>
      <c r="BL26" s="121">
        <v>2018</v>
      </c>
      <c r="BM26" s="121">
        <v>2017</v>
      </c>
      <c r="BN26" s="121">
        <v>2015</v>
      </c>
      <c r="BO26" s="121">
        <v>2016</v>
      </c>
      <c r="BP26" s="121">
        <v>2017</v>
      </c>
      <c r="BQ26" s="121">
        <v>2014</v>
      </c>
      <c r="BR26" s="121">
        <v>2017</v>
      </c>
      <c r="BS26" s="121">
        <v>2017</v>
      </c>
      <c r="BT26" s="121">
        <v>2018</v>
      </c>
      <c r="BU26" s="121">
        <v>2017</v>
      </c>
      <c r="BV26" s="121">
        <v>2017</v>
      </c>
      <c r="BW26" s="121">
        <v>2017</v>
      </c>
      <c r="BX26" s="121">
        <v>2016</v>
      </c>
      <c r="BY26" s="121">
        <v>2015</v>
      </c>
      <c r="BZ26" s="121" t="s">
        <v>1189</v>
      </c>
      <c r="CA26" s="121">
        <v>2019</v>
      </c>
      <c r="CB26" s="121">
        <v>2015</v>
      </c>
    </row>
    <row r="27" spans="1:80" x14ac:dyDescent="0.3">
      <c r="A27" s="100" t="str">
        <f>'Indicator Data'!A29</f>
        <v>Brunei Darussalam</v>
      </c>
      <c r="B27" s="86" t="str">
        <f>'Indicator Data'!B29</f>
        <v>BRN</v>
      </c>
      <c r="C27" s="119">
        <v>2015</v>
      </c>
      <c r="D27" s="119">
        <v>2015</v>
      </c>
      <c r="E27" s="119">
        <v>2015</v>
      </c>
      <c r="F27" s="119">
        <v>2015</v>
      </c>
      <c r="G27" s="119">
        <v>2015</v>
      </c>
      <c r="H27" s="119">
        <v>2015</v>
      </c>
      <c r="I27" s="119">
        <v>2015</v>
      </c>
      <c r="J27" s="119">
        <v>2018</v>
      </c>
      <c r="K27" s="119">
        <v>2018</v>
      </c>
      <c r="L27" s="119">
        <v>2016</v>
      </c>
      <c r="M27" s="121">
        <v>2015</v>
      </c>
      <c r="N27" s="121">
        <v>2015</v>
      </c>
      <c r="O27" s="121">
        <v>2015</v>
      </c>
      <c r="P27" s="121">
        <v>2015</v>
      </c>
      <c r="Q27" s="121">
        <v>2010</v>
      </c>
      <c r="R27" s="121">
        <v>2010</v>
      </c>
      <c r="S27" s="121">
        <v>2010</v>
      </c>
      <c r="T27" s="121">
        <v>2010</v>
      </c>
      <c r="U27" s="121">
        <v>2015</v>
      </c>
      <c r="V27" s="121">
        <v>2015</v>
      </c>
      <c r="W27" s="121">
        <v>2015</v>
      </c>
      <c r="X27" s="121">
        <v>2018</v>
      </c>
      <c r="Y27" s="121">
        <v>2018</v>
      </c>
      <c r="Z27" s="121">
        <v>2018</v>
      </c>
      <c r="AA27" s="121" t="s">
        <v>818</v>
      </c>
      <c r="AB27" s="120">
        <v>2015</v>
      </c>
      <c r="AC27" s="121" t="s">
        <v>818</v>
      </c>
      <c r="AD27" s="121">
        <v>2017</v>
      </c>
      <c r="AE27" s="121">
        <v>2018</v>
      </c>
      <c r="AF27" s="123" t="s">
        <v>818</v>
      </c>
      <c r="AG27" s="123">
        <v>2019</v>
      </c>
      <c r="AH27" s="121">
        <v>2019</v>
      </c>
      <c r="AI27" s="121">
        <v>2019</v>
      </c>
      <c r="AJ27" s="121">
        <v>2018</v>
      </c>
      <c r="AK27" s="121">
        <v>2018</v>
      </c>
      <c r="AL27" s="121">
        <v>2017</v>
      </c>
      <c r="AM27" s="121" t="s">
        <v>818</v>
      </c>
      <c r="AN27" s="121">
        <v>2019</v>
      </c>
      <c r="AO27" s="121">
        <v>2016</v>
      </c>
      <c r="AP27" s="121">
        <v>2017</v>
      </c>
      <c r="AQ27" s="121" t="s">
        <v>818</v>
      </c>
      <c r="AR27" s="121" t="s">
        <v>818</v>
      </c>
      <c r="AS27" s="121">
        <v>2017</v>
      </c>
      <c r="AT27" s="121">
        <v>2009</v>
      </c>
      <c r="AU27" s="131">
        <v>2017</v>
      </c>
      <c r="AV27" s="131">
        <v>2016</v>
      </c>
      <c r="AW27" s="121" t="s">
        <v>818</v>
      </c>
      <c r="AX27" s="121" t="s">
        <v>818</v>
      </c>
      <c r="AY27" s="121">
        <v>2017</v>
      </c>
      <c r="AZ27" s="168">
        <v>2017</v>
      </c>
      <c r="BA27" s="121" t="s">
        <v>818</v>
      </c>
      <c r="BB27" s="121">
        <v>2017</v>
      </c>
      <c r="BC27" s="121">
        <v>2018</v>
      </c>
      <c r="BD27" s="121">
        <v>2019</v>
      </c>
      <c r="BE27" s="121" t="s">
        <v>818</v>
      </c>
      <c r="BF27" s="171" t="s">
        <v>1186</v>
      </c>
      <c r="BG27" s="170" t="s">
        <v>1186</v>
      </c>
      <c r="BH27" s="121">
        <v>2018</v>
      </c>
      <c r="BI27" s="121">
        <v>2018</v>
      </c>
      <c r="BJ27" s="121">
        <v>2013</v>
      </c>
      <c r="BK27" s="121">
        <v>2017</v>
      </c>
      <c r="BL27" s="121">
        <v>2018</v>
      </c>
      <c r="BM27" s="121">
        <v>2017</v>
      </c>
      <c r="BN27" s="121">
        <v>2015</v>
      </c>
      <c r="BO27" s="121">
        <v>2016</v>
      </c>
      <c r="BP27" s="121">
        <v>2017</v>
      </c>
      <c r="BQ27" s="121">
        <v>2014</v>
      </c>
      <c r="BR27" s="121">
        <v>2015</v>
      </c>
      <c r="BS27" s="121">
        <v>2017</v>
      </c>
      <c r="BT27" s="121">
        <v>2015</v>
      </c>
      <c r="BU27" s="121">
        <v>2017</v>
      </c>
      <c r="BV27" s="121">
        <v>2017</v>
      </c>
      <c r="BW27" s="121" t="s">
        <v>818</v>
      </c>
      <c r="BX27" s="121">
        <v>2016</v>
      </c>
      <c r="BY27" s="121">
        <v>2015</v>
      </c>
      <c r="BZ27" s="121" t="s">
        <v>1189</v>
      </c>
      <c r="CA27" s="121">
        <v>2019</v>
      </c>
      <c r="CB27" s="121">
        <v>2015</v>
      </c>
    </row>
    <row r="28" spans="1:80" x14ac:dyDescent="0.3">
      <c r="A28" s="100" t="str">
        <f>'Indicator Data'!A30</f>
        <v>Bulgaria</v>
      </c>
      <c r="B28" s="86" t="str">
        <f>'Indicator Data'!B30</f>
        <v>BGR</v>
      </c>
      <c r="C28" s="119">
        <v>2015</v>
      </c>
      <c r="D28" s="119">
        <v>2015</v>
      </c>
      <c r="E28" s="119">
        <v>2015</v>
      </c>
      <c r="F28" s="119">
        <v>2015</v>
      </c>
      <c r="G28" s="119">
        <v>2015</v>
      </c>
      <c r="H28" s="119">
        <v>2015</v>
      </c>
      <c r="I28" s="119">
        <v>2015</v>
      </c>
      <c r="J28" s="119">
        <v>2018</v>
      </c>
      <c r="K28" s="119">
        <v>2018</v>
      </c>
      <c r="L28" s="119">
        <v>2016</v>
      </c>
      <c r="M28" s="121">
        <v>2015</v>
      </c>
      <c r="N28" s="121">
        <v>2015</v>
      </c>
      <c r="O28" s="121">
        <v>2015</v>
      </c>
      <c r="P28" s="121">
        <v>2015</v>
      </c>
      <c r="Q28" s="121">
        <v>2010</v>
      </c>
      <c r="R28" s="121">
        <v>2010</v>
      </c>
      <c r="S28" s="121">
        <v>2010</v>
      </c>
      <c r="T28" s="121">
        <v>2010</v>
      </c>
      <c r="U28" s="121">
        <v>2015</v>
      </c>
      <c r="V28" s="121">
        <v>2015</v>
      </c>
      <c r="W28" s="121">
        <v>2015</v>
      </c>
      <c r="X28" s="121">
        <v>2018</v>
      </c>
      <c r="Y28" s="121">
        <v>2018</v>
      </c>
      <c r="Z28" s="121">
        <v>2018</v>
      </c>
      <c r="AA28" s="121">
        <v>2011</v>
      </c>
      <c r="AB28" s="120">
        <v>2017</v>
      </c>
      <c r="AC28" s="121" t="s">
        <v>818</v>
      </c>
      <c r="AD28" s="121">
        <v>2018</v>
      </c>
      <c r="AE28" s="121">
        <v>2018</v>
      </c>
      <c r="AF28" s="123" t="s">
        <v>818</v>
      </c>
      <c r="AG28" s="123">
        <v>2019</v>
      </c>
      <c r="AH28" s="121">
        <v>2019</v>
      </c>
      <c r="AI28" s="121">
        <v>2019</v>
      </c>
      <c r="AJ28" s="121">
        <v>2018</v>
      </c>
      <c r="AK28" s="121">
        <v>2018</v>
      </c>
      <c r="AL28" s="121">
        <v>2017</v>
      </c>
      <c r="AM28" s="121" t="s">
        <v>818</v>
      </c>
      <c r="AN28" s="121">
        <v>2019</v>
      </c>
      <c r="AO28" s="121">
        <v>2016</v>
      </c>
      <c r="AP28" s="121">
        <v>2017</v>
      </c>
      <c r="AQ28" s="121" t="s">
        <v>818</v>
      </c>
      <c r="AR28" s="121">
        <v>2018</v>
      </c>
      <c r="AS28" s="121">
        <v>2017</v>
      </c>
      <c r="AT28" s="121" t="s">
        <v>818</v>
      </c>
      <c r="AU28" s="131">
        <v>2017</v>
      </c>
      <c r="AV28" s="131">
        <v>2017</v>
      </c>
      <c r="AW28" s="121">
        <v>2017</v>
      </c>
      <c r="AX28" s="121" t="s">
        <v>818</v>
      </c>
      <c r="AY28" s="121">
        <v>2017</v>
      </c>
      <c r="AZ28" s="168">
        <v>2017</v>
      </c>
      <c r="BA28" s="121" t="s">
        <v>1192</v>
      </c>
      <c r="BB28" s="121">
        <v>2017</v>
      </c>
      <c r="BC28" s="121">
        <v>2018</v>
      </c>
      <c r="BD28" s="121">
        <v>2019</v>
      </c>
      <c r="BE28" s="121" t="s">
        <v>818</v>
      </c>
      <c r="BF28" s="171" t="s">
        <v>1186</v>
      </c>
      <c r="BG28" s="170" t="s">
        <v>1186</v>
      </c>
      <c r="BH28" s="121">
        <v>2018</v>
      </c>
      <c r="BI28" s="121">
        <v>2018</v>
      </c>
      <c r="BJ28" s="121">
        <v>2015</v>
      </c>
      <c r="BK28" s="121">
        <v>2017</v>
      </c>
      <c r="BL28" s="121">
        <v>2018</v>
      </c>
      <c r="BM28" s="121">
        <v>2017</v>
      </c>
      <c r="BN28" s="121">
        <v>2015</v>
      </c>
      <c r="BO28" s="121">
        <v>2016</v>
      </c>
      <c r="BP28" s="121">
        <v>2017</v>
      </c>
      <c r="BQ28" s="121">
        <v>2014</v>
      </c>
      <c r="BR28" s="121">
        <v>2017</v>
      </c>
      <c r="BS28" s="121">
        <v>2017</v>
      </c>
      <c r="BT28" s="121">
        <v>2014</v>
      </c>
      <c r="BU28" s="121">
        <v>2017</v>
      </c>
      <c r="BV28" s="121">
        <v>2017</v>
      </c>
      <c r="BW28" s="121">
        <v>2017</v>
      </c>
      <c r="BX28" s="121">
        <v>2016</v>
      </c>
      <c r="BY28" s="121">
        <v>2015</v>
      </c>
      <c r="BZ28" s="121" t="s">
        <v>1189</v>
      </c>
      <c r="CA28" s="121">
        <v>2019</v>
      </c>
      <c r="CB28" s="121">
        <v>2015</v>
      </c>
    </row>
    <row r="29" spans="1:80" x14ac:dyDescent="0.3">
      <c r="A29" s="100" t="str">
        <f>'Indicator Data'!A31</f>
        <v>Burkina Faso</v>
      </c>
      <c r="B29" s="86" t="str">
        <f>'Indicator Data'!B31</f>
        <v>BFA</v>
      </c>
      <c r="C29" s="119">
        <v>2015</v>
      </c>
      <c r="D29" s="119">
        <v>2015</v>
      </c>
      <c r="E29" s="119">
        <v>2015</v>
      </c>
      <c r="F29" s="119">
        <v>2015</v>
      </c>
      <c r="G29" s="119">
        <v>2015</v>
      </c>
      <c r="H29" s="119">
        <v>2015</v>
      </c>
      <c r="I29" s="119">
        <v>2015</v>
      </c>
      <c r="J29" s="119">
        <v>2018</v>
      </c>
      <c r="K29" s="119">
        <v>2018</v>
      </c>
      <c r="L29" s="119">
        <v>2016</v>
      </c>
      <c r="M29" s="121">
        <v>2015</v>
      </c>
      <c r="N29" s="121">
        <v>2015</v>
      </c>
      <c r="O29" s="121">
        <v>2015</v>
      </c>
      <c r="P29" s="121">
        <v>2015</v>
      </c>
      <c r="Q29" s="121">
        <v>2010</v>
      </c>
      <c r="R29" s="121">
        <v>2010</v>
      </c>
      <c r="S29" s="121">
        <v>2010</v>
      </c>
      <c r="T29" s="121">
        <v>2010</v>
      </c>
      <c r="U29" s="121">
        <v>2015</v>
      </c>
      <c r="V29" s="121">
        <v>2015</v>
      </c>
      <c r="W29" s="121">
        <v>2015</v>
      </c>
      <c r="X29" s="121">
        <v>2018</v>
      </c>
      <c r="Y29" s="121">
        <v>2018</v>
      </c>
      <c r="Z29" s="121">
        <v>2018</v>
      </c>
      <c r="AA29" s="121">
        <v>2014</v>
      </c>
      <c r="AB29" s="120">
        <v>2017</v>
      </c>
      <c r="AC29" s="121">
        <v>2017</v>
      </c>
      <c r="AD29" s="121">
        <v>2018</v>
      </c>
      <c r="AE29" s="121">
        <v>2018</v>
      </c>
      <c r="AF29" s="123">
        <v>2016</v>
      </c>
      <c r="AG29" s="123">
        <v>2019</v>
      </c>
      <c r="AH29" s="121">
        <v>2019</v>
      </c>
      <c r="AI29" s="121">
        <v>2019</v>
      </c>
      <c r="AJ29" s="121">
        <v>2018</v>
      </c>
      <c r="AK29" s="121">
        <v>2018</v>
      </c>
      <c r="AL29" s="121">
        <v>2017</v>
      </c>
      <c r="AM29" s="121">
        <v>2010</v>
      </c>
      <c r="AN29" s="121">
        <v>2019</v>
      </c>
      <c r="AO29" s="121">
        <v>2016</v>
      </c>
      <c r="AP29" s="121">
        <v>2017</v>
      </c>
      <c r="AQ29" s="121">
        <v>2017</v>
      </c>
      <c r="AR29" s="121">
        <v>2018</v>
      </c>
      <c r="AS29" s="121">
        <v>2017</v>
      </c>
      <c r="AT29" s="121">
        <v>2016</v>
      </c>
      <c r="AU29" s="131">
        <v>2017</v>
      </c>
      <c r="AV29" s="131">
        <v>2017</v>
      </c>
      <c r="AW29" s="121">
        <v>2017</v>
      </c>
      <c r="AX29" s="121">
        <v>2017</v>
      </c>
      <c r="AY29" s="121">
        <v>2017</v>
      </c>
      <c r="AZ29" s="168">
        <v>2017</v>
      </c>
      <c r="BA29" s="121" t="s">
        <v>1192</v>
      </c>
      <c r="BB29" s="121">
        <v>2017</v>
      </c>
      <c r="BC29" s="121">
        <v>2018</v>
      </c>
      <c r="BD29" s="121">
        <v>2019</v>
      </c>
      <c r="BE29" s="121" t="s">
        <v>1186</v>
      </c>
      <c r="BF29" s="171">
        <v>43677</v>
      </c>
      <c r="BG29" s="170" t="s">
        <v>1186</v>
      </c>
      <c r="BH29" s="121">
        <v>2018</v>
      </c>
      <c r="BI29" s="121">
        <v>2018</v>
      </c>
      <c r="BJ29" s="121">
        <v>2015</v>
      </c>
      <c r="BK29" s="121">
        <v>2017</v>
      </c>
      <c r="BL29" s="121">
        <v>2018</v>
      </c>
      <c r="BM29" s="121">
        <v>2017</v>
      </c>
      <c r="BN29" s="121">
        <v>2015</v>
      </c>
      <c r="BO29" s="121">
        <v>2016</v>
      </c>
      <c r="BP29" s="121">
        <v>2017</v>
      </c>
      <c r="BQ29" s="121">
        <v>2014</v>
      </c>
      <c r="BR29" s="121">
        <v>2017</v>
      </c>
      <c r="BS29" s="121">
        <v>2017</v>
      </c>
      <c r="BT29" s="121">
        <v>2016</v>
      </c>
      <c r="BU29" s="121">
        <v>2017</v>
      </c>
      <c r="BV29" s="121">
        <v>2017</v>
      </c>
      <c r="BW29" s="121">
        <v>2017</v>
      </c>
      <c r="BX29" s="121">
        <v>2016</v>
      </c>
      <c r="BY29" s="121">
        <v>2015</v>
      </c>
      <c r="BZ29" s="121" t="s">
        <v>1189</v>
      </c>
      <c r="CA29" s="121">
        <v>2019</v>
      </c>
      <c r="CB29" s="121">
        <v>2015</v>
      </c>
    </row>
    <row r="30" spans="1:80" x14ac:dyDescent="0.3">
      <c r="A30" s="100" t="str">
        <f>'Indicator Data'!A32</f>
        <v>Burundi</v>
      </c>
      <c r="B30" s="86" t="str">
        <f>'Indicator Data'!B32</f>
        <v>BDI</v>
      </c>
      <c r="C30" s="119">
        <v>2015</v>
      </c>
      <c r="D30" s="119">
        <v>2015</v>
      </c>
      <c r="E30" s="119">
        <v>2015</v>
      </c>
      <c r="F30" s="119">
        <v>2015</v>
      </c>
      <c r="G30" s="119">
        <v>2015</v>
      </c>
      <c r="H30" s="119">
        <v>2015</v>
      </c>
      <c r="I30" s="119">
        <v>2015</v>
      </c>
      <c r="J30" s="119">
        <v>2018</v>
      </c>
      <c r="K30" s="119">
        <v>2018</v>
      </c>
      <c r="L30" s="119">
        <v>2016</v>
      </c>
      <c r="M30" s="121">
        <v>2015</v>
      </c>
      <c r="N30" s="121">
        <v>2015</v>
      </c>
      <c r="O30" s="121">
        <v>2015</v>
      </c>
      <c r="P30" s="121">
        <v>2015</v>
      </c>
      <c r="Q30" s="121">
        <v>2010</v>
      </c>
      <c r="R30" s="121">
        <v>2010</v>
      </c>
      <c r="S30" s="121">
        <v>2010</v>
      </c>
      <c r="T30" s="121">
        <v>2010</v>
      </c>
      <c r="U30" s="121">
        <v>2015</v>
      </c>
      <c r="V30" s="121">
        <v>2015</v>
      </c>
      <c r="W30" s="121">
        <v>2015</v>
      </c>
      <c r="X30" s="121">
        <v>2018</v>
      </c>
      <c r="Y30" s="121">
        <v>2018</v>
      </c>
      <c r="Z30" s="121">
        <v>2018</v>
      </c>
      <c r="AA30" s="121">
        <v>2016</v>
      </c>
      <c r="AB30" s="120">
        <v>2017</v>
      </c>
      <c r="AC30" s="121">
        <v>2017</v>
      </c>
      <c r="AD30" s="121">
        <v>2017</v>
      </c>
      <c r="AE30" s="121">
        <v>2018</v>
      </c>
      <c r="AF30" s="123">
        <v>2016</v>
      </c>
      <c r="AG30" s="123">
        <v>2019</v>
      </c>
      <c r="AH30" s="121">
        <v>2019</v>
      </c>
      <c r="AI30" s="121">
        <v>2019</v>
      </c>
      <c r="AJ30" s="121">
        <v>2018</v>
      </c>
      <c r="AK30" s="121">
        <v>2018</v>
      </c>
      <c r="AL30" s="121">
        <v>2017</v>
      </c>
      <c r="AM30" s="121">
        <v>2017</v>
      </c>
      <c r="AN30" s="121">
        <v>2019</v>
      </c>
      <c r="AO30" s="121">
        <v>2016</v>
      </c>
      <c r="AP30" s="121">
        <v>2017</v>
      </c>
      <c r="AQ30" s="121">
        <v>2017</v>
      </c>
      <c r="AR30" s="121">
        <v>2018</v>
      </c>
      <c r="AS30" s="121">
        <v>2017</v>
      </c>
      <c r="AT30" s="121">
        <v>2016</v>
      </c>
      <c r="AU30" s="131">
        <v>2017</v>
      </c>
      <c r="AV30" s="131">
        <v>2017</v>
      </c>
      <c r="AW30" s="121">
        <v>2017</v>
      </c>
      <c r="AX30" s="121">
        <v>2017</v>
      </c>
      <c r="AY30" s="121">
        <v>2017</v>
      </c>
      <c r="AZ30" s="168">
        <v>2017</v>
      </c>
      <c r="BA30" s="121" t="s">
        <v>1195</v>
      </c>
      <c r="BB30" s="121">
        <v>2017</v>
      </c>
      <c r="BC30" s="121">
        <v>2018</v>
      </c>
      <c r="BD30" s="121">
        <v>2019</v>
      </c>
      <c r="BE30" s="121" t="s">
        <v>1186</v>
      </c>
      <c r="BF30" s="171">
        <v>43677</v>
      </c>
      <c r="BG30" s="170" t="s">
        <v>1186</v>
      </c>
      <c r="BH30" s="121">
        <v>2018</v>
      </c>
      <c r="BI30" s="121">
        <v>2018</v>
      </c>
      <c r="BJ30" s="121">
        <v>2015</v>
      </c>
      <c r="BK30" s="121">
        <v>2017</v>
      </c>
      <c r="BL30" s="121">
        <v>2018</v>
      </c>
      <c r="BM30" s="121">
        <v>2017</v>
      </c>
      <c r="BN30" s="121">
        <v>2015</v>
      </c>
      <c r="BO30" s="121">
        <v>2016</v>
      </c>
      <c r="BP30" s="121">
        <v>2017</v>
      </c>
      <c r="BQ30" s="121">
        <v>2014</v>
      </c>
      <c r="BR30" s="121">
        <v>2017</v>
      </c>
      <c r="BS30" s="121">
        <v>2017</v>
      </c>
      <c r="BT30" s="121">
        <v>2016</v>
      </c>
      <c r="BU30" s="121">
        <v>2017</v>
      </c>
      <c r="BV30" s="121">
        <v>2017</v>
      </c>
      <c r="BW30" s="121">
        <v>2017</v>
      </c>
      <c r="BX30" s="121">
        <v>2016</v>
      </c>
      <c r="BY30" s="121">
        <v>2015</v>
      </c>
      <c r="BZ30" s="121" t="s">
        <v>1189</v>
      </c>
      <c r="CA30" s="121">
        <v>2019</v>
      </c>
      <c r="CB30" s="121">
        <v>2015</v>
      </c>
    </row>
    <row r="31" spans="1:80" x14ac:dyDescent="0.3">
      <c r="A31" s="100" t="str">
        <f>'Indicator Data'!A33</f>
        <v>Cabo Verde</v>
      </c>
      <c r="B31" s="86" t="str">
        <f>'Indicator Data'!B33</f>
        <v>CPV</v>
      </c>
      <c r="C31" s="119">
        <v>2015</v>
      </c>
      <c r="D31" s="119">
        <v>2015</v>
      </c>
      <c r="E31" s="119">
        <v>2015</v>
      </c>
      <c r="F31" s="119">
        <v>2015</v>
      </c>
      <c r="G31" s="119">
        <v>2015</v>
      </c>
      <c r="H31" s="119">
        <v>2015</v>
      </c>
      <c r="I31" s="119">
        <v>2015</v>
      </c>
      <c r="J31" s="119">
        <v>2018</v>
      </c>
      <c r="K31" s="119">
        <v>2018</v>
      </c>
      <c r="L31" s="119">
        <v>2016</v>
      </c>
      <c r="M31" s="121">
        <v>2015</v>
      </c>
      <c r="N31" s="121">
        <v>2015</v>
      </c>
      <c r="O31" s="121">
        <v>2015</v>
      </c>
      <c r="P31" s="121">
        <v>2015</v>
      </c>
      <c r="Q31" s="121">
        <v>2010</v>
      </c>
      <c r="R31" s="121">
        <v>2010</v>
      </c>
      <c r="S31" s="121">
        <v>2010</v>
      </c>
      <c r="T31" s="121">
        <v>2010</v>
      </c>
      <c r="U31" s="121">
        <v>2015</v>
      </c>
      <c r="V31" s="121">
        <v>2015</v>
      </c>
      <c r="W31" s="121">
        <v>2015</v>
      </c>
      <c r="X31" s="121">
        <v>2018</v>
      </c>
      <c r="Y31" s="121">
        <v>2018</v>
      </c>
      <c r="Z31" s="121">
        <v>2018</v>
      </c>
      <c r="AA31" s="121" t="s">
        <v>818</v>
      </c>
      <c r="AB31" s="120">
        <v>2017</v>
      </c>
      <c r="AC31" s="121" t="s">
        <v>818</v>
      </c>
      <c r="AD31" s="121">
        <v>2018</v>
      </c>
      <c r="AE31" s="121">
        <v>2018</v>
      </c>
      <c r="AF31" s="123" t="s">
        <v>818</v>
      </c>
      <c r="AG31" s="123">
        <v>2019</v>
      </c>
      <c r="AH31" s="121">
        <v>2019</v>
      </c>
      <c r="AI31" s="121">
        <v>2019</v>
      </c>
      <c r="AJ31" s="121">
        <v>2018</v>
      </c>
      <c r="AK31" s="121">
        <v>2018</v>
      </c>
      <c r="AL31" s="121">
        <v>2017</v>
      </c>
      <c r="AM31" s="121" t="s">
        <v>818</v>
      </c>
      <c r="AN31" s="121">
        <v>2019</v>
      </c>
      <c r="AO31" s="121">
        <v>2016</v>
      </c>
      <c r="AP31" s="121">
        <v>2017</v>
      </c>
      <c r="AQ31" s="121">
        <v>2017</v>
      </c>
      <c r="AR31" s="121">
        <v>2018</v>
      </c>
      <c r="AS31" s="121">
        <v>2017</v>
      </c>
      <c r="AT31" s="121" t="s">
        <v>818</v>
      </c>
      <c r="AU31" s="131">
        <v>2017</v>
      </c>
      <c r="AV31" s="131">
        <v>2017</v>
      </c>
      <c r="AW31" s="121">
        <v>2017</v>
      </c>
      <c r="AX31" s="121">
        <v>2017</v>
      </c>
      <c r="AY31" s="121">
        <v>2017</v>
      </c>
      <c r="AZ31" s="168" t="s">
        <v>818</v>
      </c>
      <c r="BA31" s="121">
        <v>2007</v>
      </c>
      <c r="BB31" s="121">
        <v>2017</v>
      </c>
      <c r="BC31" s="121">
        <v>2018</v>
      </c>
      <c r="BD31" s="121">
        <v>2019</v>
      </c>
      <c r="BE31" s="121"/>
      <c r="BF31" s="171" t="s">
        <v>1186</v>
      </c>
      <c r="BG31" s="170" t="s">
        <v>1186</v>
      </c>
      <c r="BH31" s="121">
        <v>2018</v>
      </c>
      <c r="BI31" s="121">
        <v>2018</v>
      </c>
      <c r="BJ31" s="121">
        <v>2015</v>
      </c>
      <c r="BK31" s="121">
        <v>2017</v>
      </c>
      <c r="BL31" s="121">
        <v>2018</v>
      </c>
      <c r="BM31" s="121">
        <v>2017</v>
      </c>
      <c r="BN31" s="121">
        <v>2015</v>
      </c>
      <c r="BO31" s="121">
        <v>2016</v>
      </c>
      <c r="BP31" s="121">
        <v>2017</v>
      </c>
      <c r="BQ31" s="121">
        <v>2014</v>
      </c>
      <c r="BR31" s="121">
        <v>2017</v>
      </c>
      <c r="BS31" s="121">
        <v>2017</v>
      </c>
      <c r="BT31" s="121">
        <v>2015</v>
      </c>
      <c r="BU31" s="121">
        <v>2017</v>
      </c>
      <c r="BV31" s="121">
        <v>2017</v>
      </c>
      <c r="BW31" s="121" t="s">
        <v>818</v>
      </c>
      <c r="BX31" s="121">
        <v>2016</v>
      </c>
      <c r="BY31" s="121">
        <v>2015</v>
      </c>
      <c r="BZ31" s="121" t="s">
        <v>1189</v>
      </c>
      <c r="CA31" s="121">
        <v>2019</v>
      </c>
      <c r="CB31" s="121">
        <v>2015</v>
      </c>
    </row>
    <row r="32" spans="1:80" x14ac:dyDescent="0.3">
      <c r="A32" s="100" t="str">
        <f>'Indicator Data'!A34</f>
        <v>Cambodia</v>
      </c>
      <c r="B32" s="86" t="str">
        <f>'Indicator Data'!B34</f>
        <v>KHM</v>
      </c>
      <c r="C32" s="119">
        <v>2015</v>
      </c>
      <c r="D32" s="119">
        <v>2015</v>
      </c>
      <c r="E32" s="119">
        <v>2015</v>
      </c>
      <c r="F32" s="119">
        <v>2015</v>
      </c>
      <c r="G32" s="119">
        <v>2015</v>
      </c>
      <c r="H32" s="119">
        <v>2015</v>
      </c>
      <c r="I32" s="119">
        <v>2015</v>
      </c>
      <c r="J32" s="119">
        <v>2018</v>
      </c>
      <c r="K32" s="119">
        <v>2018</v>
      </c>
      <c r="L32" s="119">
        <v>2016</v>
      </c>
      <c r="M32" s="121">
        <v>2015</v>
      </c>
      <c r="N32" s="121">
        <v>2015</v>
      </c>
      <c r="O32" s="121">
        <v>2015</v>
      </c>
      <c r="P32" s="121">
        <v>2015</v>
      </c>
      <c r="Q32" s="121">
        <v>2010</v>
      </c>
      <c r="R32" s="121">
        <v>2010</v>
      </c>
      <c r="S32" s="121">
        <v>2010</v>
      </c>
      <c r="T32" s="121">
        <v>2010</v>
      </c>
      <c r="U32" s="121">
        <v>2015</v>
      </c>
      <c r="V32" s="121">
        <v>2015</v>
      </c>
      <c r="W32" s="121">
        <v>2015</v>
      </c>
      <c r="X32" s="121">
        <v>2018</v>
      </c>
      <c r="Y32" s="121">
        <v>2018</v>
      </c>
      <c r="Z32" s="121">
        <v>2018</v>
      </c>
      <c r="AA32" s="121">
        <v>2014</v>
      </c>
      <c r="AB32" s="120">
        <v>2017</v>
      </c>
      <c r="AC32" s="121">
        <v>2017</v>
      </c>
      <c r="AD32" s="121">
        <v>2018</v>
      </c>
      <c r="AE32" s="121">
        <v>2018</v>
      </c>
      <c r="AF32" s="123">
        <v>2016</v>
      </c>
      <c r="AG32" s="123">
        <v>2019</v>
      </c>
      <c r="AH32" s="121">
        <v>2019</v>
      </c>
      <c r="AI32" s="121">
        <v>2019</v>
      </c>
      <c r="AJ32" s="121">
        <v>2018</v>
      </c>
      <c r="AK32" s="121">
        <v>2018</v>
      </c>
      <c r="AL32" s="121">
        <v>2017</v>
      </c>
      <c r="AM32" s="121">
        <v>2014</v>
      </c>
      <c r="AN32" s="121">
        <v>2019</v>
      </c>
      <c r="AO32" s="121">
        <v>2016</v>
      </c>
      <c r="AP32" s="121">
        <v>2017</v>
      </c>
      <c r="AQ32" s="121">
        <v>2017</v>
      </c>
      <c r="AR32" s="121">
        <v>2018</v>
      </c>
      <c r="AS32" s="121">
        <v>2017</v>
      </c>
      <c r="AT32" s="121">
        <v>2014</v>
      </c>
      <c r="AU32" s="131">
        <v>2017</v>
      </c>
      <c r="AV32" s="131">
        <v>2017</v>
      </c>
      <c r="AW32" s="121">
        <v>2017</v>
      </c>
      <c r="AX32" s="121">
        <v>2017</v>
      </c>
      <c r="AY32" s="121">
        <v>2017</v>
      </c>
      <c r="AZ32" s="168">
        <v>2017</v>
      </c>
      <c r="BA32" s="121" t="s">
        <v>818</v>
      </c>
      <c r="BB32" s="121">
        <v>2017</v>
      </c>
      <c r="BC32" s="121">
        <v>2018</v>
      </c>
      <c r="BD32" s="121">
        <v>2019</v>
      </c>
      <c r="BE32" s="121" t="s">
        <v>818</v>
      </c>
      <c r="BF32" s="171" t="s">
        <v>1186</v>
      </c>
      <c r="BG32" s="170" t="s">
        <v>1186</v>
      </c>
      <c r="BH32" s="121">
        <v>2018</v>
      </c>
      <c r="BI32" s="121">
        <v>2018</v>
      </c>
      <c r="BJ32" s="121">
        <v>2013</v>
      </c>
      <c r="BK32" s="121">
        <v>2017</v>
      </c>
      <c r="BL32" s="121">
        <v>2018</v>
      </c>
      <c r="BM32" s="121">
        <v>2017</v>
      </c>
      <c r="BN32" s="121">
        <v>2015</v>
      </c>
      <c r="BO32" s="121">
        <v>2016</v>
      </c>
      <c r="BP32" s="121">
        <v>2017</v>
      </c>
      <c r="BQ32" s="121">
        <v>2014</v>
      </c>
      <c r="BR32" s="121">
        <v>2017</v>
      </c>
      <c r="BS32" s="121">
        <v>2017</v>
      </c>
      <c r="BT32" s="121">
        <v>2014</v>
      </c>
      <c r="BU32" s="121">
        <v>2017</v>
      </c>
      <c r="BV32" s="121">
        <v>2017</v>
      </c>
      <c r="BW32" s="121">
        <v>2017</v>
      </c>
      <c r="BX32" s="121">
        <v>2016</v>
      </c>
      <c r="BY32" s="121">
        <v>2015</v>
      </c>
      <c r="BZ32" s="121" t="s">
        <v>1189</v>
      </c>
      <c r="CA32" s="121">
        <v>2019</v>
      </c>
      <c r="CB32" s="121">
        <v>2015</v>
      </c>
    </row>
    <row r="33" spans="1:80" x14ac:dyDescent="0.3">
      <c r="A33" s="100" t="str">
        <f>'Indicator Data'!A35</f>
        <v>Cameroon</v>
      </c>
      <c r="B33" s="86" t="str">
        <f>'Indicator Data'!B35</f>
        <v>CMR</v>
      </c>
      <c r="C33" s="119">
        <v>2015</v>
      </c>
      <c r="D33" s="119">
        <v>2015</v>
      </c>
      <c r="E33" s="119">
        <v>2015</v>
      </c>
      <c r="F33" s="119">
        <v>2015</v>
      </c>
      <c r="G33" s="119">
        <v>2015</v>
      </c>
      <c r="H33" s="119">
        <v>2015</v>
      </c>
      <c r="I33" s="119">
        <v>2015</v>
      </c>
      <c r="J33" s="119">
        <v>2018</v>
      </c>
      <c r="K33" s="119">
        <v>2018</v>
      </c>
      <c r="L33" s="119">
        <v>2016</v>
      </c>
      <c r="M33" s="121">
        <v>2015</v>
      </c>
      <c r="N33" s="121">
        <v>2015</v>
      </c>
      <c r="O33" s="121">
        <v>2015</v>
      </c>
      <c r="P33" s="121">
        <v>2015</v>
      </c>
      <c r="Q33" s="121">
        <v>2010</v>
      </c>
      <c r="R33" s="121">
        <v>2010</v>
      </c>
      <c r="S33" s="121">
        <v>2010</v>
      </c>
      <c r="T33" s="121">
        <v>2010</v>
      </c>
      <c r="U33" s="121">
        <v>2015</v>
      </c>
      <c r="V33" s="121">
        <v>2015</v>
      </c>
      <c r="W33" s="121">
        <v>2015</v>
      </c>
      <c r="X33" s="121">
        <v>2018</v>
      </c>
      <c r="Y33" s="121">
        <v>2018</v>
      </c>
      <c r="Z33" s="121">
        <v>2018</v>
      </c>
      <c r="AA33" s="121">
        <v>2011</v>
      </c>
      <c r="AB33" s="120">
        <v>2017</v>
      </c>
      <c r="AC33" s="121">
        <v>2017</v>
      </c>
      <c r="AD33" s="121">
        <v>2016</v>
      </c>
      <c r="AE33" s="121">
        <v>2018</v>
      </c>
      <c r="AF33" s="123">
        <v>2016</v>
      </c>
      <c r="AG33" s="123">
        <v>2019</v>
      </c>
      <c r="AH33" s="121">
        <v>2019</v>
      </c>
      <c r="AI33" s="121">
        <v>2019</v>
      </c>
      <c r="AJ33" s="121">
        <v>2018</v>
      </c>
      <c r="AK33" s="121">
        <v>2018</v>
      </c>
      <c r="AL33" s="121">
        <v>2017</v>
      </c>
      <c r="AM33" s="121">
        <v>2011</v>
      </c>
      <c r="AN33" s="121">
        <v>2019</v>
      </c>
      <c r="AO33" s="121">
        <v>2016</v>
      </c>
      <c r="AP33" s="121">
        <v>2017</v>
      </c>
      <c r="AQ33" s="121">
        <v>2017</v>
      </c>
      <c r="AR33" s="121">
        <v>2018</v>
      </c>
      <c r="AS33" s="121">
        <v>2017</v>
      </c>
      <c r="AT33" s="121">
        <v>2011</v>
      </c>
      <c r="AU33" s="131">
        <v>2017</v>
      </c>
      <c r="AV33" s="131">
        <v>2017</v>
      </c>
      <c r="AW33" s="121">
        <v>2017</v>
      </c>
      <c r="AX33" s="121">
        <v>2017</v>
      </c>
      <c r="AY33" s="121">
        <v>2017</v>
      </c>
      <c r="AZ33" s="168">
        <v>2017</v>
      </c>
      <c r="BA33" s="121" t="s">
        <v>1192</v>
      </c>
      <c r="BB33" s="121">
        <v>2017</v>
      </c>
      <c r="BC33" s="121">
        <v>2018</v>
      </c>
      <c r="BD33" s="121">
        <v>2019</v>
      </c>
      <c r="BE33" s="121" t="s">
        <v>1186</v>
      </c>
      <c r="BF33" s="171">
        <v>43677</v>
      </c>
      <c r="BG33" s="170" t="s">
        <v>1186</v>
      </c>
      <c r="BH33" s="121">
        <v>2018</v>
      </c>
      <c r="BI33" s="121">
        <v>2018</v>
      </c>
      <c r="BJ33" s="121">
        <v>2015</v>
      </c>
      <c r="BK33" s="121">
        <v>2017</v>
      </c>
      <c r="BL33" s="121">
        <v>2018</v>
      </c>
      <c r="BM33" s="121">
        <v>2017</v>
      </c>
      <c r="BN33" s="121">
        <v>2015</v>
      </c>
      <c r="BO33" s="121">
        <v>2016</v>
      </c>
      <c r="BP33" s="121">
        <v>2017</v>
      </c>
      <c r="BQ33" s="121">
        <v>2014</v>
      </c>
      <c r="BR33" s="121">
        <v>2017</v>
      </c>
      <c r="BS33" s="121">
        <v>2017</v>
      </c>
      <c r="BT33" s="121">
        <v>2011</v>
      </c>
      <c r="BU33" s="121">
        <v>2017</v>
      </c>
      <c r="BV33" s="121" t="s">
        <v>818</v>
      </c>
      <c r="BW33" s="121">
        <v>2017</v>
      </c>
      <c r="BX33" s="121">
        <v>2016</v>
      </c>
      <c r="BY33" s="121">
        <v>2015</v>
      </c>
      <c r="BZ33" s="121" t="s">
        <v>1189</v>
      </c>
      <c r="CA33" s="121">
        <v>2019</v>
      </c>
      <c r="CB33" s="121">
        <v>2015</v>
      </c>
    </row>
    <row r="34" spans="1:80" x14ac:dyDescent="0.3">
      <c r="A34" s="100" t="str">
        <f>'Indicator Data'!A36</f>
        <v>Canada</v>
      </c>
      <c r="B34" s="86" t="str">
        <f>'Indicator Data'!B36</f>
        <v>CAN</v>
      </c>
      <c r="C34" s="119">
        <v>2015</v>
      </c>
      <c r="D34" s="119">
        <v>2015</v>
      </c>
      <c r="E34" s="119">
        <v>2015</v>
      </c>
      <c r="F34" s="119">
        <v>2015</v>
      </c>
      <c r="G34" s="119">
        <v>2015</v>
      </c>
      <c r="H34" s="119">
        <v>2015</v>
      </c>
      <c r="I34" s="119">
        <v>2015</v>
      </c>
      <c r="J34" s="119">
        <v>2018</v>
      </c>
      <c r="K34" s="119">
        <v>2018</v>
      </c>
      <c r="L34" s="119">
        <v>2016</v>
      </c>
      <c r="M34" s="121">
        <v>2015</v>
      </c>
      <c r="N34" s="121">
        <v>2015</v>
      </c>
      <c r="O34" s="121">
        <v>2015</v>
      </c>
      <c r="P34" s="121">
        <v>2015</v>
      </c>
      <c r="Q34" s="121">
        <v>2010</v>
      </c>
      <c r="R34" s="121">
        <v>2010</v>
      </c>
      <c r="S34" s="121">
        <v>2010</v>
      </c>
      <c r="T34" s="121">
        <v>2010</v>
      </c>
      <c r="U34" s="121">
        <v>2015</v>
      </c>
      <c r="V34" s="121">
        <v>2015</v>
      </c>
      <c r="W34" s="121">
        <v>2015</v>
      </c>
      <c r="X34" s="121">
        <v>2018</v>
      </c>
      <c r="Y34" s="121">
        <v>2018</v>
      </c>
      <c r="Z34" s="121">
        <v>2018</v>
      </c>
      <c r="AA34" s="121">
        <v>2011</v>
      </c>
      <c r="AB34" s="120">
        <v>2017</v>
      </c>
      <c r="AC34" s="121" t="s">
        <v>818</v>
      </c>
      <c r="AD34" s="121">
        <v>2017</v>
      </c>
      <c r="AE34" s="121">
        <v>2018</v>
      </c>
      <c r="AF34" s="123">
        <v>2016</v>
      </c>
      <c r="AG34" s="123">
        <v>2019</v>
      </c>
      <c r="AH34" s="121">
        <v>2019</v>
      </c>
      <c r="AI34" s="121">
        <v>2019</v>
      </c>
      <c r="AJ34" s="121">
        <v>2018</v>
      </c>
      <c r="AK34" s="121">
        <v>2018</v>
      </c>
      <c r="AL34" s="121">
        <v>2017</v>
      </c>
      <c r="AM34" s="121" t="s">
        <v>818</v>
      </c>
      <c r="AN34" s="121">
        <v>2019</v>
      </c>
      <c r="AO34" s="121">
        <v>2016</v>
      </c>
      <c r="AP34" s="121">
        <v>2017</v>
      </c>
      <c r="AQ34" s="121" t="s">
        <v>818</v>
      </c>
      <c r="AR34" s="121">
        <v>2018</v>
      </c>
      <c r="AS34" s="121">
        <v>2017</v>
      </c>
      <c r="AT34" s="121" t="s">
        <v>818</v>
      </c>
      <c r="AU34" s="131">
        <v>2017</v>
      </c>
      <c r="AV34" s="131" t="s">
        <v>818</v>
      </c>
      <c r="AW34" s="121" t="s">
        <v>818</v>
      </c>
      <c r="AX34" s="121" t="s">
        <v>818</v>
      </c>
      <c r="AY34" s="121">
        <v>2017</v>
      </c>
      <c r="AZ34" s="168">
        <v>2017</v>
      </c>
      <c r="BA34" s="121" t="s">
        <v>1195</v>
      </c>
      <c r="BB34" s="121">
        <v>2017</v>
      </c>
      <c r="BC34" s="121">
        <v>2018</v>
      </c>
      <c r="BD34" s="121">
        <v>2019</v>
      </c>
      <c r="BE34" s="121" t="s">
        <v>818</v>
      </c>
      <c r="BF34" s="171" t="s">
        <v>1186</v>
      </c>
      <c r="BG34" s="170" t="s">
        <v>1186</v>
      </c>
      <c r="BH34" s="121">
        <v>2018</v>
      </c>
      <c r="BI34" s="121">
        <v>2018</v>
      </c>
      <c r="BJ34" s="121">
        <v>2013</v>
      </c>
      <c r="BK34" s="121">
        <v>2017</v>
      </c>
      <c r="BL34" s="121">
        <v>2018</v>
      </c>
      <c r="BM34" s="121">
        <v>2017</v>
      </c>
      <c r="BN34" s="121" t="s">
        <v>818</v>
      </c>
      <c r="BO34" s="121">
        <v>2016</v>
      </c>
      <c r="BP34" s="121">
        <v>2017</v>
      </c>
      <c r="BQ34" s="121">
        <v>2014</v>
      </c>
      <c r="BR34" s="121">
        <v>2017</v>
      </c>
      <c r="BS34" s="121">
        <v>2017</v>
      </c>
      <c r="BT34" s="121">
        <v>2017</v>
      </c>
      <c r="BU34" s="121">
        <v>2017</v>
      </c>
      <c r="BV34" s="121">
        <v>2017</v>
      </c>
      <c r="BW34" s="121">
        <v>2017</v>
      </c>
      <c r="BX34" s="121">
        <v>2016</v>
      </c>
      <c r="BY34" s="121">
        <v>2015</v>
      </c>
      <c r="BZ34" s="121" t="s">
        <v>1189</v>
      </c>
      <c r="CA34" s="121">
        <v>2019</v>
      </c>
      <c r="CB34" s="121">
        <v>2015</v>
      </c>
    </row>
    <row r="35" spans="1:80" x14ac:dyDescent="0.3">
      <c r="A35" s="100" t="str">
        <f>'Indicator Data'!A37</f>
        <v>Central African Republic</v>
      </c>
      <c r="B35" s="86" t="str">
        <f>'Indicator Data'!B37</f>
        <v>CAF</v>
      </c>
      <c r="C35" s="119">
        <v>2015</v>
      </c>
      <c r="D35" s="119">
        <v>2015</v>
      </c>
      <c r="E35" s="119">
        <v>2015</v>
      </c>
      <c r="F35" s="119">
        <v>2015</v>
      </c>
      <c r="G35" s="119">
        <v>2015</v>
      </c>
      <c r="H35" s="119">
        <v>2015</v>
      </c>
      <c r="I35" s="119">
        <v>2015</v>
      </c>
      <c r="J35" s="119">
        <v>2018</v>
      </c>
      <c r="K35" s="119">
        <v>2018</v>
      </c>
      <c r="L35" s="119">
        <v>2016</v>
      </c>
      <c r="M35" s="121">
        <v>2015</v>
      </c>
      <c r="N35" s="121">
        <v>2015</v>
      </c>
      <c r="O35" s="121">
        <v>2015</v>
      </c>
      <c r="P35" s="121">
        <v>2015</v>
      </c>
      <c r="Q35" s="121">
        <v>2010</v>
      </c>
      <c r="R35" s="121">
        <v>2010</v>
      </c>
      <c r="S35" s="121">
        <v>2010</v>
      </c>
      <c r="T35" s="121">
        <v>2010</v>
      </c>
      <c r="U35" s="121">
        <v>2015</v>
      </c>
      <c r="V35" s="121">
        <v>2015</v>
      </c>
      <c r="W35" s="121">
        <v>2015</v>
      </c>
      <c r="X35" s="121">
        <v>2018</v>
      </c>
      <c r="Y35" s="121">
        <v>2018</v>
      </c>
      <c r="Z35" s="121">
        <v>2018</v>
      </c>
      <c r="AA35" s="121"/>
      <c r="AB35" s="120">
        <v>2016</v>
      </c>
      <c r="AC35" s="121">
        <v>2014</v>
      </c>
      <c r="AD35" s="121">
        <v>2017</v>
      </c>
      <c r="AE35" s="121">
        <v>2018</v>
      </c>
      <c r="AF35" s="123">
        <v>2016</v>
      </c>
      <c r="AG35" s="123">
        <v>2019</v>
      </c>
      <c r="AH35" s="121">
        <v>2019</v>
      </c>
      <c r="AI35" s="121">
        <v>2019</v>
      </c>
      <c r="AJ35" s="121">
        <v>2018</v>
      </c>
      <c r="AK35" s="121">
        <v>2018</v>
      </c>
      <c r="AL35" s="121">
        <v>2017</v>
      </c>
      <c r="AM35" s="121">
        <v>2010</v>
      </c>
      <c r="AN35" s="121">
        <v>2019</v>
      </c>
      <c r="AO35" s="121">
        <v>2016</v>
      </c>
      <c r="AP35" s="121">
        <v>2017</v>
      </c>
      <c r="AQ35" s="121">
        <v>2017</v>
      </c>
      <c r="AR35" s="121" t="s">
        <v>818</v>
      </c>
      <c r="AS35" s="121">
        <v>2017</v>
      </c>
      <c r="AT35" s="121">
        <v>2010</v>
      </c>
      <c r="AU35" s="131">
        <v>2017</v>
      </c>
      <c r="AV35" s="131">
        <v>2017</v>
      </c>
      <c r="AW35" s="121">
        <v>2017</v>
      </c>
      <c r="AX35" s="121">
        <v>2017</v>
      </c>
      <c r="AY35" s="121">
        <v>2017</v>
      </c>
      <c r="AZ35" s="168">
        <v>2017</v>
      </c>
      <c r="BA35" s="121">
        <v>2008</v>
      </c>
      <c r="BB35" s="121">
        <v>2017</v>
      </c>
      <c r="BC35" s="121">
        <v>2018</v>
      </c>
      <c r="BD35" s="121">
        <v>2019</v>
      </c>
      <c r="BE35" s="121" t="s">
        <v>1186</v>
      </c>
      <c r="BF35" s="171">
        <v>43646</v>
      </c>
      <c r="BG35" s="170" t="s">
        <v>1186</v>
      </c>
      <c r="BH35" s="121">
        <v>2018</v>
      </c>
      <c r="BI35" s="121">
        <v>2018</v>
      </c>
      <c r="BJ35" s="121" t="s">
        <v>818</v>
      </c>
      <c r="BK35" s="121">
        <v>2017</v>
      </c>
      <c r="BL35" s="121">
        <v>2018</v>
      </c>
      <c r="BM35" s="121">
        <v>2017</v>
      </c>
      <c r="BN35" s="121">
        <v>2015</v>
      </c>
      <c r="BO35" s="121">
        <v>2016</v>
      </c>
      <c r="BP35" s="121">
        <v>2017</v>
      </c>
      <c r="BQ35" s="121">
        <v>2014</v>
      </c>
      <c r="BR35" s="121">
        <v>2016</v>
      </c>
      <c r="BS35" s="121">
        <v>2016</v>
      </c>
      <c r="BT35" s="121">
        <v>2015</v>
      </c>
      <c r="BU35" s="121">
        <v>2017</v>
      </c>
      <c r="BV35" s="121" t="s">
        <v>818</v>
      </c>
      <c r="BW35" s="121">
        <v>2017</v>
      </c>
      <c r="BX35" s="121">
        <v>2016</v>
      </c>
      <c r="BY35" s="121">
        <v>2015</v>
      </c>
      <c r="BZ35" s="121" t="s">
        <v>1189</v>
      </c>
      <c r="CA35" s="121">
        <v>2019</v>
      </c>
      <c r="CB35" s="121">
        <v>2015</v>
      </c>
    </row>
    <row r="36" spans="1:80" x14ac:dyDescent="0.3">
      <c r="A36" s="100" t="str">
        <f>'Indicator Data'!A38</f>
        <v>Chad</v>
      </c>
      <c r="B36" s="86" t="str">
        <f>'Indicator Data'!B38</f>
        <v>TCD</v>
      </c>
      <c r="C36" s="119">
        <v>2015</v>
      </c>
      <c r="D36" s="119">
        <v>2015</v>
      </c>
      <c r="E36" s="119">
        <v>2015</v>
      </c>
      <c r="F36" s="119">
        <v>2015</v>
      </c>
      <c r="G36" s="119">
        <v>2015</v>
      </c>
      <c r="H36" s="119">
        <v>2015</v>
      </c>
      <c r="I36" s="119">
        <v>2015</v>
      </c>
      <c r="J36" s="119">
        <v>2018</v>
      </c>
      <c r="K36" s="119">
        <v>2018</v>
      </c>
      <c r="L36" s="119">
        <v>2016</v>
      </c>
      <c r="M36" s="121">
        <v>2015</v>
      </c>
      <c r="N36" s="121">
        <v>2015</v>
      </c>
      <c r="O36" s="121">
        <v>2015</v>
      </c>
      <c r="P36" s="121">
        <v>2015</v>
      </c>
      <c r="Q36" s="121">
        <v>2010</v>
      </c>
      <c r="R36" s="121">
        <v>2010</v>
      </c>
      <c r="S36" s="121">
        <v>2010</v>
      </c>
      <c r="T36" s="121">
        <v>2010</v>
      </c>
      <c r="U36" s="121">
        <v>2015</v>
      </c>
      <c r="V36" s="121">
        <v>2015</v>
      </c>
      <c r="W36" s="121">
        <v>2015</v>
      </c>
      <c r="X36" s="121">
        <v>2018</v>
      </c>
      <c r="Y36" s="121">
        <v>2018</v>
      </c>
      <c r="Z36" s="121">
        <v>2018</v>
      </c>
      <c r="AA36" s="121">
        <v>2015</v>
      </c>
      <c r="AB36" s="120">
        <v>2017</v>
      </c>
      <c r="AC36" s="121">
        <v>2017</v>
      </c>
      <c r="AD36" s="121">
        <v>2018</v>
      </c>
      <c r="AE36" s="121">
        <v>2018</v>
      </c>
      <c r="AF36" s="123">
        <v>2016</v>
      </c>
      <c r="AG36" s="123">
        <v>2019</v>
      </c>
      <c r="AH36" s="121">
        <v>2019</v>
      </c>
      <c r="AI36" s="121">
        <v>2019</v>
      </c>
      <c r="AJ36" s="121">
        <v>2018</v>
      </c>
      <c r="AK36" s="121">
        <v>2018</v>
      </c>
      <c r="AL36" s="121">
        <v>2017</v>
      </c>
      <c r="AM36" s="121">
        <v>2015</v>
      </c>
      <c r="AN36" s="121">
        <v>2019</v>
      </c>
      <c r="AO36" s="121">
        <v>2016</v>
      </c>
      <c r="AP36" s="121">
        <v>2017</v>
      </c>
      <c r="AQ36" s="121">
        <v>2017</v>
      </c>
      <c r="AR36" s="121" t="s">
        <v>818</v>
      </c>
      <c r="AS36" s="121">
        <v>2017</v>
      </c>
      <c r="AT36" s="121">
        <v>2015</v>
      </c>
      <c r="AU36" s="131">
        <v>2017</v>
      </c>
      <c r="AV36" s="131">
        <v>2017</v>
      </c>
      <c r="AW36" s="121">
        <v>2017</v>
      </c>
      <c r="AX36" s="121">
        <v>2017</v>
      </c>
      <c r="AY36" s="121">
        <v>2017</v>
      </c>
      <c r="AZ36" s="168">
        <v>2017</v>
      </c>
      <c r="BA36" s="121" t="s">
        <v>1194</v>
      </c>
      <c r="BB36" s="121">
        <v>2017</v>
      </c>
      <c r="BC36" s="121">
        <v>2018</v>
      </c>
      <c r="BD36" s="121">
        <v>2019</v>
      </c>
      <c r="BE36" s="121" t="s">
        <v>1186</v>
      </c>
      <c r="BF36" s="171">
        <v>43646</v>
      </c>
      <c r="BG36" s="170" t="s">
        <v>1186</v>
      </c>
      <c r="BH36" s="121">
        <v>2018</v>
      </c>
      <c r="BI36" s="121">
        <v>2018</v>
      </c>
      <c r="BJ36" s="121" t="s">
        <v>818</v>
      </c>
      <c r="BK36" s="121">
        <v>2017</v>
      </c>
      <c r="BL36" s="121">
        <v>2018</v>
      </c>
      <c r="BM36" s="121">
        <v>2017</v>
      </c>
      <c r="BN36" s="121">
        <v>2016</v>
      </c>
      <c r="BO36" s="121">
        <v>2015</v>
      </c>
      <c r="BP36" s="121">
        <v>2017</v>
      </c>
      <c r="BQ36" s="121">
        <v>2014</v>
      </c>
      <c r="BR36" s="121">
        <v>2017</v>
      </c>
      <c r="BS36" s="121">
        <v>2017</v>
      </c>
      <c r="BT36" s="121">
        <v>2016</v>
      </c>
      <c r="BU36" s="121">
        <v>2017</v>
      </c>
      <c r="BV36" s="121" t="s">
        <v>818</v>
      </c>
      <c r="BW36" s="121" t="s">
        <v>818</v>
      </c>
      <c r="BX36" s="121">
        <v>2016</v>
      </c>
      <c r="BY36" s="121">
        <v>2015</v>
      </c>
      <c r="BZ36" s="121" t="s">
        <v>1189</v>
      </c>
      <c r="CA36" s="121">
        <v>2019</v>
      </c>
      <c r="CB36" s="121">
        <v>2015</v>
      </c>
    </row>
    <row r="37" spans="1:80" x14ac:dyDescent="0.3">
      <c r="A37" s="100" t="str">
        <f>'Indicator Data'!A39</f>
        <v>Chile</v>
      </c>
      <c r="B37" s="86" t="str">
        <f>'Indicator Data'!B39</f>
        <v>CHL</v>
      </c>
      <c r="C37" s="119">
        <v>2015</v>
      </c>
      <c r="D37" s="119">
        <v>2015</v>
      </c>
      <c r="E37" s="119">
        <v>2015</v>
      </c>
      <c r="F37" s="119">
        <v>2015</v>
      </c>
      <c r="G37" s="119">
        <v>2015</v>
      </c>
      <c r="H37" s="119">
        <v>2015</v>
      </c>
      <c r="I37" s="119">
        <v>2015</v>
      </c>
      <c r="J37" s="119">
        <v>2018</v>
      </c>
      <c r="K37" s="119">
        <v>2018</v>
      </c>
      <c r="L37" s="119">
        <v>2016</v>
      </c>
      <c r="M37" s="121">
        <v>2015</v>
      </c>
      <c r="N37" s="121">
        <v>2015</v>
      </c>
      <c r="O37" s="121">
        <v>2015</v>
      </c>
      <c r="P37" s="121">
        <v>2015</v>
      </c>
      <c r="Q37" s="121">
        <v>2010</v>
      </c>
      <c r="R37" s="121">
        <v>2010</v>
      </c>
      <c r="S37" s="121">
        <v>2010</v>
      </c>
      <c r="T37" s="121">
        <v>2010</v>
      </c>
      <c r="U37" s="121">
        <v>2015</v>
      </c>
      <c r="V37" s="121">
        <v>2015</v>
      </c>
      <c r="W37" s="121">
        <v>2015</v>
      </c>
      <c r="X37" s="121">
        <v>2018</v>
      </c>
      <c r="Y37" s="121">
        <v>2018</v>
      </c>
      <c r="Z37" s="121">
        <v>2018</v>
      </c>
      <c r="AA37" s="121"/>
      <c r="AB37" s="120">
        <v>2017</v>
      </c>
      <c r="AC37" s="121" t="s">
        <v>818</v>
      </c>
      <c r="AD37" s="121">
        <v>2018</v>
      </c>
      <c r="AE37" s="121">
        <v>2018</v>
      </c>
      <c r="AF37" s="123">
        <v>2015</v>
      </c>
      <c r="AG37" s="123">
        <v>2019</v>
      </c>
      <c r="AH37" s="121">
        <v>2019</v>
      </c>
      <c r="AI37" s="121">
        <v>2019</v>
      </c>
      <c r="AJ37" s="121">
        <v>2018</v>
      </c>
      <c r="AK37" s="121">
        <v>2018</v>
      </c>
      <c r="AL37" s="121">
        <v>2017</v>
      </c>
      <c r="AM37" s="121" t="s">
        <v>818</v>
      </c>
      <c r="AN37" s="121">
        <v>2019</v>
      </c>
      <c r="AO37" s="121">
        <v>2016</v>
      </c>
      <c r="AP37" s="121">
        <v>2017</v>
      </c>
      <c r="AQ37" s="121">
        <v>2017</v>
      </c>
      <c r="AR37" s="121">
        <v>2018</v>
      </c>
      <c r="AS37" s="121">
        <v>2017</v>
      </c>
      <c r="AT37" s="121">
        <v>2014</v>
      </c>
      <c r="AU37" s="131">
        <v>2017</v>
      </c>
      <c r="AV37" s="131">
        <v>2017</v>
      </c>
      <c r="AW37" s="121">
        <v>2017</v>
      </c>
      <c r="AX37" s="121" t="s">
        <v>818</v>
      </c>
      <c r="AY37" s="121">
        <v>2017</v>
      </c>
      <c r="AZ37" s="168">
        <v>2017</v>
      </c>
      <c r="BA37" s="121" t="s">
        <v>1187</v>
      </c>
      <c r="BB37" s="121">
        <v>2017</v>
      </c>
      <c r="BC37" s="121">
        <v>2018</v>
      </c>
      <c r="BD37" s="121">
        <v>2019</v>
      </c>
      <c r="BE37" s="121" t="s">
        <v>818</v>
      </c>
      <c r="BF37" s="171" t="s">
        <v>1186</v>
      </c>
      <c r="BG37" s="170" t="s">
        <v>1186</v>
      </c>
      <c r="BH37" s="121">
        <v>2018</v>
      </c>
      <c r="BI37" s="121">
        <v>2018</v>
      </c>
      <c r="BJ37" s="121">
        <v>2013</v>
      </c>
      <c r="BK37" s="121">
        <v>2017</v>
      </c>
      <c r="BL37" s="121">
        <v>2018</v>
      </c>
      <c r="BM37" s="121">
        <v>2017</v>
      </c>
      <c r="BN37" s="121">
        <v>2015</v>
      </c>
      <c r="BO37" s="121">
        <v>2016</v>
      </c>
      <c r="BP37" s="121">
        <v>2017</v>
      </c>
      <c r="BQ37" s="121">
        <v>2014</v>
      </c>
      <c r="BR37" s="121">
        <v>2017</v>
      </c>
      <c r="BS37" s="121">
        <v>2017</v>
      </c>
      <c r="BT37" s="121">
        <v>2016</v>
      </c>
      <c r="BU37" s="121">
        <v>2017</v>
      </c>
      <c r="BV37" s="121">
        <v>2017</v>
      </c>
      <c r="BW37" s="121">
        <v>2017</v>
      </c>
      <c r="BX37" s="121">
        <v>2016</v>
      </c>
      <c r="BY37" s="121">
        <v>2015</v>
      </c>
      <c r="BZ37" s="121" t="s">
        <v>1189</v>
      </c>
      <c r="CA37" s="121">
        <v>2019</v>
      </c>
      <c r="CB37" s="121">
        <v>2015</v>
      </c>
    </row>
    <row r="38" spans="1:80" x14ac:dyDescent="0.3">
      <c r="A38" s="100" t="str">
        <f>'Indicator Data'!A40</f>
        <v>China</v>
      </c>
      <c r="B38" s="86" t="str">
        <f>'Indicator Data'!B40</f>
        <v>CHN</v>
      </c>
      <c r="C38" s="119">
        <v>2015</v>
      </c>
      <c r="D38" s="119">
        <v>2015</v>
      </c>
      <c r="E38" s="119">
        <v>2015</v>
      </c>
      <c r="F38" s="119">
        <v>2015</v>
      </c>
      <c r="G38" s="119">
        <v>2015</v>
      </c>
      <c r="H38" s="119">
        <v>2015</v>
      </c>
      <c r="I38" s="119">
        <v>2015</v>
      </c>
      <c r="J38" s="119">
        <v>2018</v>
      </c>
      <c r="K38" s="119">
        <v>2018</v>
      </c>
      <c r="L38" s="119">
        <v>2016</v>
      </c>
      <c r="M38" s="121">
        <v>2015</v>
      </c>
      <c r="N38" s="121">
        <v>2015</v>
      </c>
      <c r="O38" s="121">
        <v>2015</v>
      </c>
      <c r="P38" s="121">
        <v>2015</v>
      </c>
      <c r="Q38" s="121">
        <v>2010</v>
      </c>
      <c r="R38" s="121">
        <v>2010</v>
      </c>
      <c r="S38" s="121">
        <v>2010</v>
      </c>
      <c r="T38" s="121">
        <v>2010</v>
      </c>
      <c r="U38" s="121">
        <v>2015</v>
      </c>
      <c r="V38" s="121">
        <v>2015</v>
      </c>
      <c r="W38" s="121">
        <v>2015</v>
      </c>
      <c r="X38" s="121">
        <v>2018</v>
      </c>
      <c r="Y38" s="121">
        <v>2018</v>
      </c>
      <c r="Z38" s="121">
        <v>2018</v>
      </c>
      <c r="AA38" s="121"/>
      <c r="AB38" s="120">
        <v>2017</v>
      </c>
      <c r="AC38" s="121" t="s">
        <v>818</v>
      </c>
      <c r="AD38" s="121">
        <v>2014</v>
      </c>
      <c r="AE38" s="121">
        <v>2018</v>
      </c>
      <c r="AF38" s="123">
        <v>2015</v>
      </c>
      <c r="AG38" s="123">
        <v>2019</v>
      </c>
      <c r="AH38" s="121">
        <v>2019</v>
      </c>
      <c r="AI38" s="121">
        <v>2019</v>
      </c>
      <c r="AJ38" s="121">
        <v>2018</v>
      </c>
      <c r="AK38" s="121">
        <v>2018</v>
      </c>
      <c r="AL38" s="121">
        <v>2017</v>
      </c>
      <c r="AM38" s="121">
        <v>2012</v>
      </c>
      <c r="AN38" s="121">
        <v>2019</v>
      </c>
      <c r="AO38" s="121">
        <v>2016</v>
      </c>
      <c r="AP38" s="121">
        <v>2017</v>
      </c>
      <c r="AQ38" s="121">
        <v>2017</v>
      </c>
      <c r="AR38" s="121">
        <v>2018</v>
      </c>
      <c r="AS38" s="121">
        <v>2017</v>
      </c>
      <c r="AT38" s="121">
        <v>2010</v>
      </c>
      <c r="AU38" s="131">
        <v>2017</v>
      </c>
      <c r="AV38" s="131" t="s">
        <v>818</v>
      </c>
      <c r="AW38" s="121" t="s">
        <v>818</v>
      </c>
      <c r="AX38" s="121">
        <v>2017</v>
      </c>
      <c r="AY38" s="121">
        <v>2017</v>
      </c>
      <c r="AZ38" s="168">
        <v>2017</v>
      </c>
      <c r="BA38" s="121" t="s">
        <v>1188</v>
      </c>
      <c r="BB38" s="121">
        <v>2017</v>
      </c>
      <c r="BC38" s="121">
        <v>2018</v>
      </c>
      <c r="BD38" s="121">
        <v>2019</v>
      </c>
      <c r="BE38" s="121" t="s">
        <v>818</v>
      </c>
      <c r="BF38" s="171" t="s">
        <v>1186</v>
      </c>
      <c r="BG38" s="170" t="s">
        <v>1186</v>
      </c>
      <c r="BH38" s="121">
        <v>2018</v>
      </c>
      <c r="BI38" s="121">
        <v>2018</v>
      </c>
      <c r="BJ38" s="121">
        <v>2013</v>
      </c>
      <c r="BK38" s="121">
        <v>2017</v>
      </c>
      <c r="BL38" s="121">
        <v>2018</v>
      </c>
      <c r="BM38" s="121">
        <v>2017</v>
      </c>
      <c r="BN38" s="121">
        <v>2015</v>
      </c>
      <c r="BO38" s="121">
        <v>2016</v>
      </c>
      <c r="BP38" s="121">
        <v>2017</v>
      </c>
      <c r="BQ38" s="121">
        <v>2014</v>
      </c>
      <c r="BR38" s="121">
        <v>2017</v>
      </c>
      <c r="BS38" s="121">
        <v>2017</v>
      </c>
      <c r="BT38" s="121">
        <v>2015</v>
      </c>
      <c r="BU38" s="121">
        <v>2017</v>
      </c>
      <c r="BV38" s="121">
        <v>2017</v>
      </c>
      <c r="BW38" s="121" t="s">
        <v>818</v>
      </c>
      <c r="BX38" s="121">
        <v>2016</v>
      </c>
      <c r="BY38" s="121">
        <v>2015</v>
      </c>
      <c r="BZ38" s="121" t="s">
        <v>1189</v>
      </c>
      <c r="CA38" s="121">
        <v>2019</v>
      </c>
      <c r="CB38" s="121">
        <v>2015</v>
      </c>
    </row>
    <row r="39" spans="1:80" x14ac:dyDescent="0.3">
      <c r="A39" s="100" t="str">
        <f>'Indicator Data'!A41</f>
        <v>Colombia</v>
      </c>
      <c r="B39" s="86" t="str">
        <f>'Indicator Data'!B41</f>
        <v>COL</v>
      </c>
      <c r="C39" s="119">
        <v>2015</v>
      </c>
      <c r="D39" s="119">
        <v>2015</v>
      </c>
      <c r="E39" s="119">
        <v>2015</v>
      </c>
      <c r="F39" s="119">
        <v>2015</v>
      </c>
      <c r="G39" s="119">
        <v>2015</v>
      </c>
      <c r="H39" s="119">
        <v>2015</v>
      </c>
      <c r="I39" s="119">
        <v>2015</v>
      </c>
      <c r="J39" s="119">
        <v>2018</v>
      </c>
      <c r="K39" s="119">
        <v>2018</v>
      </c>
      <c r="L39" s="119">
        <v>2016</v>
      </c>
      <c r="M39" s="121">
        <v>2015</v>
      </c>
      <c r="N39" s="121">
        <v>2015</v>
      </c>
      <c r="O39" s="121">
        <v>2015</v>
      </c>
      <c r="P39" s="121">
        <v>2015</v>
      </c>
      <c r="Q39" s="121">
        <v>2010</v>
      </c>
      <c r="R39" s="121">
        <v>2010</v>
      </c>
      <c r="S39" s="121">
        <v>2010</v>
      </c>
      <c r="T39" s="121">
        <v>2010</v>
      </c>
      <c r="U39" s="121">
        <v>2015</v>
      </c>
      <c r="V39" s="121">
        <v>2015</v>
      </c>
      <c r="W39" s="121">
        <v>2015</v>
      </c>
      <c r="X39" s="121">
        <v>2018</v>
      </c>
      <c r="Y39" s="121">
        <v>2018</v>
      </c>
      <c r="Z39" s="121">
        <v>2018</v>
      </c>
      <c r="AA39" s="121">
        <v>2015</v>
      </c>
      <c r="AB39" s="120">
        <v>2017</v>
      </c>
      <c r="AC39" s="121">
        <v>2017</v>
      </c>
      <c r="AD39" s="121">
        <v>2018</v>
      </c>
      <c r="AE39" s="121">
        <v>2018</v>
      </c>
      <c r="AF39" s="123">
        <v>2016</v>
      </c>
      <c r="AG39" s="123">
        <v>2019</v>
      </c>
      <c r="AH39" s="121">
        <v>2019</v>
      </c>
      <c r="AI39" s="121">
        <v>2019</v>
      </c>
      <c r="AJ39" s="121">
        <v>2018</v>
      </c>
      <c r="AK39" s="121">
        <v>2018</v>
      </c>
      <c r="AL39" s="121">
        <v>2017</v>
      </c>
      <c r="AM39" s="121">
        <v>2016</v>
      </c>
      <c r="AN39" s="121">
        <v>2019</v>
      </c>
      <c r="AO39" s="121">
        <v>2016</v>
      </c>
      <c r="AP39" s="121">
        <v>2017</v>
      </c>
      <c r="AQ39" s="121">
        <v>2017</v>
      </c>
      <c r="AR39" s="121">
        <v>2018</v>
      </c>
      <c r="AS39" s="121">
        <v>2017</v>
      </c>
      <c r="AT39" s="121">
        <v>2010</v>
      </c>
      <c r="AU39" s="131">
        <v>2017</v>
      </c>
      <c r="AV39" s="131">
        <v>2017</v>
      </c>
      <c r="AW39" s="121" t="s">
        <v>818</v>
      </c>
      <c r="AX39" s="121">
        <v>2017</v>
      </c>
      <c r="AY39" s="121">
        <v>2017</v>
      </c>
      <c r="AZ39" s="168">
        <v>2017</v>
      </c>
      <c r="BA39" s="121" t="s">
        <v>1187</v>
      </c>
      <c r="BB39" s="121">
        <v>2017</v>
      </c>
      <c r="BC39" s="121">
        <v>2018</v>
      </c>
      <c r="BD39" s="121">
        <v>2019</v>
      </c>
      <c r="BE39" s="121" t="s">
        <v>1186</v>
      </c>
      <c r="BF39" s="171" t="s">
        <v>1186</v>
      </c>
      <c r="BG39" s="170" t="s">
        <v>1186</v>
      </c>
      <c r="BH39" s="121">
        <v>2018</v>
      </c>
      <c r="BI39" s="121">
        <v>2018</v>
      </c>
      <c r="BJ39" s="121">
        <v>2015</v>
      </c>
      <c r="BK39" s="121">
        <v>2017</v>
      </c>
      <c r="BL39" s="121">
        <v>2018</v>
      </c>
      <c r="BM39" s="121">
        <v>2017</v>
      </c>
      <c r="BN39" s="121">
        <v>2015</v>
      </c>
      <c r="BO39" s="121">
        <v>2016</v>
      </c>
      <c r="BP39" s="121">
        <v>2017</v>
      </c>
      <c r="BQ39" s="121">
        <v>2014</v>
      </c>
      <c r="BR39" s="121">
        <v>2017</v>
      </c>
      <c r="BS39" s="121">
        <v>2017</v>
      </c>
      <c r="BT39" s="121">
        <v>2017</v>
      </c>
      <c r="BU39" s="121">
        <v>2017</v>
      </c>
      <c r="BV39" s="121">
        <v>2017</v>
      </c>
      <c r="BW39" s="121">
        <v>2017</v>
      </c>
      <c r="BX39" s="121">
        <v>2016</v>
      </c>
      <c r="BY39" s="121">
        <v>2015</v>
      </c>
      <c r="BZ39" s="121" t="s">
        <v>1189</v>
      </c>
      <c r="CA39" s="121">
        <v>2019</v>
      </c>
      <c r="CB39" s="121">
        <v>2015</v>
      </c>
    </row>
    <row r="40" spans="1:80" x14ac:dyDescent="0.3">
      <c r="A40" s="100" t="str">
        <f>'Indicator Data'!A42</f>
        <v>Comoros</v>
      </c>
      <c r="B40" s="86" t="str">
        <f>'Indicator Data'!B42</f>
        <v>COM</v>
      </c>
      <c r="C40" s="119">
        <v>2015</v>
      </c>
      <c r="D40" s="119">
        <v>2015</v>
      </c>
      <c r="E40" s="119">
        <v>2015</v>
      </c>
      <c r="F40" s="119">
        <v>2015</v>
      </c>
      <c r="G40" s="119">
        <v>2015</v>
      </c>
      <c r="H40" s="119">
        <v>2015</v>
      </c>
      <c r="I40" s="119">
        <v>2015</v>
      </c>
      <c r="J40" s="119">
        <v>2018</v>
      </c>
      <c r="K40" s="119">
        <v>2018</v>
      </c>
      <c r="L40" s="119">
        <v>2016</v>
      </c>
      <c r="M40" s="121">
        <v>2015</v>
      </c>
      <c r="N40" s="121">
        <v>2015</v>
      </c>
      <c r="O40" s="121">
        <v>2015</v>
      </c>
      <c r="P40" s="121">
        <v>2015</v>
      </c>
      <c r="Q40" s="121">
        <v>2010</v>
      </c>
      <c r="R40" s="121">
        <v>2010</v>
      </c>
      <c r="S40" s="121">
        <v>2010</v>
      </c>
      <c r="T40" s="121">
        <v>2010</v>
      </c>
      <c r="U40" s="121">
        <v>2015</v>
      </c>
      <c r="V40" s="121">
        <v>2015</v>
      </c>
      <c r="W40" s="121">
        <v>2015</v>
      </c>
      <c r="X40" s="121">
        <v>2018</v>
      </c>
      <c r="Y40" s="121">
        <v>2018</v>
      </c>
      <c r="Z40" s="121">
        <v>2018</v>
      </c>
      <c r="AA40" s="121">
        <v>2012</v>
      </c>
      <c r="AB40" s="120">
        <v>2017</v>
      </c>
      <c r="AC40" s="121">
        <v>2016</v>
      </c>
      <c r="AD40" s="121">
        <v>2017</v>
      </c>
      <c r="AE40" s="121">
        <v>2018</v>
      </c>
      <c r="AF40" s="123">
        <v>2016</v>
      </c>
      <c r="AG40" s="123">
        <v>2019</v>
      </c>
      <c r="AH40" s="121">
        <v>2019</v>
      </c>
      <c r="AI40" s="121">
        <v>2019</v>
      </c>
      <c r="AJ40" s="121">
        <v>2018</v>
      </c>
      <c r="AK40" s="121">
        <v>2018</v>
      </c>
      <c r="AL40" s="121">
        <v>2017</v>
      </c>
      <c r="AM40" s="121">
        <v>2012</v>
      </c>
      <c r="AN40" s="121">
        <v>2019</v>
      </c>
      <c r="AO40" s="121">
        <v>2016</v>
      </c>
      <c r="AP40" s="121">
        <v>2017</v>
      </c>
      <c r="AQ40" s="121">
        <v>2017</v>
      </c>
      <c r="AR40" s="121">
        <v>2018</v>
      </c>
      <c r="AS40" s="121">
        <v>2017</v>
      </c>
      <c r="AT40" s="121">
        <v>2012</v>
      </c>
      <c r="AU40" s="131">
        <v>2017</v>
      </c>
      <c r="AV40" s="131">
        <v>2017</v>
      </c>
      <c r="AW40" s="121">
        <v>2017</v>
      </c>
      <c r="AX40" s="121">
        <v>2017</v>
      </c>
      <c r="AY40" s="121">
        <v>2017</v>
      </c>
      <c r="AZ40" s="168" t="s">
        <v>818</v>
      </c>
      <c r="BA40" s="121" t="s">
        <v>1195</v>
      </c>
      <c r="BB40" s="121">
        <v>2017</v>
      </c>
      <c r="BC40" s="121">
        <v>2018</v>
      </c>
      <c r="BD40" s="121">
        <v>2019</v>
      </c>
      <c r="BE40" s="121" t="s">
        <v>818</v>
      </c>
      <c r="BF40" s="171" t="s">
        <v>1186</v>
      </c>
      <c r="BG40" s="170" t="s">
        <v>1186</v>
      </c>
      <c r="BH40" s="121">
        <v>2018</v>
      </c>
      <c r="BI40" s="121">
        <v>2018</v>
      </c>
      <c r="BJ40" s="121">
        <v>2013</v>
      </c>
      <c r="BK40" s="121">
        <v>2017</v>
      </c>
      <c r="BL40" s="121">
        <v>2018</v>
      </c>
      <c r="BM40" s="121">
        <v>2017</v>
      </c>
      <c r="BN40" s="121">
        <v>2015</v>
      </c>
      <c r="BO40" s="121">
        <v>2016</v>
      </c>
      <c r="BP40" s="121">
        <v>2017</v>
      </c>
      <c r="BQ40" s="121">
        <v>2014</v>
      </c>
      <c r="BR40" s="121">
        <v>2017</v>
      </c>
      <c r="BS40" s="121">
        <v>2017</v>
      </c>
      <c r="BT40" s="121">
        <v>2012</v>
      </c>
      <c r="BU40" s="121">
        <v>2017</v>
      </c>
      <c r="BV40" s="121" t="s">
        <v>818</v>
      </c>
      <c r="BW40" s="121" t="s">
        <v>818</v>
      </c>
      <c r="BX40" s="121">
        <v>2016</v>
      </c>
      <c r="BY40" s="121">
        <v>2015</v>
      </c>
      <c r="BZ40" s="121" t="s">
        <v>1189</v>
      </c>
      <c r="CA40" s="121">
        <v>2019</v>
      </c>
      <c r="CB40" s="121">
        <v>2015</v>
      </c>
    </row>
    <row r="41" spans="1:80" x14ac:dyDescent="0.3">
      <c r="A41" s="100" t="str">
        <f>'Indicator Data'!A43</f>
        <v>Congo</v>
      </c>
      <c r="B41" s="86" t="str">
        <f>'Indicator Data'!B43</f>
        <v>COG</v>
      </c>
      <c r="C41" s="119">
        <v>2015</v>
      </c>
      <c r="D41" s="119">
        <v>2015</v>
      </c>
      <c r="E41" s="119">
        <v>2015</v>
      </c>
      <c r="F41" s="119">
        <v>2015</v>
      </c>
      <c r="G41" s="119">
        <v>2015</v>
      </c>
      <c r="H41" s="119">
        <v>2015</v>
      </c>
      <c r="I41" s="119">
        <v>2015</v>
      </c>
      <c r="J41" s="119">
        <v>2018</v>
      </c>
      <c r="K41" s="119">
        <v>2018</v>
      </c>
      <c r="L41" s="119">
        <v>2016</v>
      </c>
      <c r="M41" s="121">
        <v>2015</v>
      </c>
      <c r="N41" s="121">
        <v>2015</v>
      </c>
      <c r="O41" s="121">
        <v>2015</v>
      </c>
      <c r="P41" s="121">
        <v>2015</v>
      </c>
      <c r="Q41" s="121">
        <v>2010</v>
      </c>
      <c r="R41" s="121">
        <v>2010</v>
      </c>
      <c r="S41" s="121">
        <v>2010</v>
      </c>
      <c r="T41" s="121">
        <v>2010</v>
      </c>
      <c r="U41" s="121">
        <v>2015</v>
      </c>
      <c r="V41" s="121">
        <v>2015</v>
      </c>
      <c r="W41" s="121">
        <v>2015</v>
      </c>
      <c r="X41" s="121">
        <v>2018</v>
      </c>
      <c r="Y41" s="121">
        <v>2018</v>
      </c>
      <c r="Z41" s="121">
        <v>2018</v>
      </c>
      <c r="AA41" s="121">
        <v>2011</v>
      </c>
      <c r="AB41" s="120">
        <v>2017</v>
      </c>
      <c r="AC41" s="121">
        <v>2017</v>
      </c>
      <c r="AD41" s="121">
        <v>2016</v>
      </c>
      <c r="AE41" s="121">
        <v>2018</v>
      </c>
      <c r="AF41" s="123">
        <v>2016</v>
      </c>
      <c r="AG41" s="123">
        <v>2019</v>
      </c>
      <c r="AH41" s="121">
        <v>2019</v>
      </c>
      <c r="AI41" s="121">
        <v>2019</v>
      </c>
      <c r="AJ41" s="121">
        <v>2018</v>
      </c>
      <c r="AK41" s="121">
        <v>2018</v>
      </c>
      <c r="AL41" s="121">
        <v>2017</v>
      </c>
      <c r="AM41" s="121">
        <v>2012</v>
      </c>
      <c r="AN41" s="121">
        <v>2019</v>
      </c>
      <c r="AO41" s="121">
        <v>2016</v>
      </c>
      <c r="AP41" s="121">
        <v>2017</v>
      </c>
      <c r="AQ41" s="121">
        <v>2017</v>
      </c>
      <c r="AR41" s="121">
        <v>2016</v>
      </c>
      <c r="AS41" s="121">
        <v>2017</v>
      </c>
      <c r="AT41" s="121">
        <v>2015</v>
      </c>
      <c r="AU41" s="131">
        <v>2017</v>
      </c>
      <c r="AV41" s="131">
        <v>2017</v>
      </c>
      <c r="AW41" s="121">
        <v>2017</v>
      </c>
      <c r="AX41" s="121">
        <v>2017</v>
      </c>
      <c r="AY41" s="121">
        <v>2017</v>
      </c>
      <c r="AZ41" s="168">
        <v>2017</v>
      </c>
      <c r="BA41" s="121" t="s">
        <v>1194</v>
      </c>
      <c r="BB41" s="121">
        <v>2017</v>
      </c>
      <c r="BC41" s="121">
        <v>2018</v>
      </c>
      <c r="BD41" s="121">
        <v>2019</v>
      </c>
      <c r="BE41" s="121" t="s">
        <v>1186</v>
      </c>
      <c r="BF41" s="171">
        <v>43677</v>
      </c>
      <c r="BG41" s="170" t="s">
        <v>1186</v>
      </c>
      <c r="BH41" s="121">
        <v>2018</v>
      </c>
      <c r="BI41" s="121">
        <v>2018</v>
      </c>
      <c r="BJ41" s="121" t="s">
        <v>818</v>
      </c>
      <c r="BK41" s="121">
        <v>2017</v>
      </c>
      <c r="BL41" s="121">
        <v>2018</v>
      </c>
      <c r="BM41" s="121">
        <v>2017</v>
      </c>
      <c r="BN41" s="121">
        <v>2015</v>
      </c>
      <c r="BO41" s="121">
        <v>2016</v>
      </c>
      <c r="BP41" s="121">
        <v>2017</v>
      </c>
      <c r="BQ41" s="121">
        <v>2014</v>
      </c>
      <c r="BR41" s="121">
        <v>2017</v>
      </c>
      <c r="BS41" s="121">
        <v>2017</v>
      </c>
      <c r="BT41" s="121">
        <v>2011</v>
      </c>
      <c r="BU41" s="121">
        <v>2017</v>
      </c>
      <c r="BV41" s="121" t="s">
        <v>818</v>
      </c>
      <c r="BW41" s="121">
        <v>2017</v>
      </c>
      <c r="BX41" s="121">
        <v>2016</v>
      </c>
      <c r="BY41" s="121">
        <v>2015</v>
      </c>
      <c r="BZ41" s="121" t="s">
        <v>1189</v>
      </c>
      <c r="CA41" s="121">
        <v>2019</v>
      </c>
      <c r="CB41" s="121">
        <v>2015</v>
      </c>
    </row>
    <row r="42" spans="1:80" x14ac:dyDescent="0.3">
      <c r="A42" s="100" t="str">
        <f>'Indicator Data'!A44</f>
        <v>Congo DR</v>
      </c>
      <c r="B42" s="86" t="str">
        <f>'Indicator Data'!B44</f>
        <v>COD</v>
      </c>
      <c r="C42" s="119">
        <v>2015</v>
      </c>
      <c r="D42" s="119">
        <v>2015</v>
      </c>
      <c r="E42" s="119">
        <v>2015</v>
      </c>
      <c r="F42" s="119">
        <v>2015</v>
      </c>
      <c r="G42" s="119">
        <v>2015</v>
      </c>
      <c r="H42" s="119">
        <v>2015</v>
      </c>
      <c r="I42" s="119">
        <v>2015</v>
      </c>
      <c r="J42" s="119">
        <v>2018</v>
      </c>
      <c r="K42" s="119">
        <v>2018</v>
      </c>
      <c r="L42" s="119">
        <v>2016</v>
      </c>
      <c r="M42" s="121">
        <v>2015</v>
      </c>
      <c r="N42" s="121">
        <v>2015</v>
      </c>
      <c r="O42" s="121">
        <v>2015</v>
      </c>
      <c r="P42" s="121">
        <v>2015</v>
      </c>
      <c r="Q42" s="121">
        <v>2010</v>
      </c>
      <c r="R42" s="121">
        <v>2010</v>
      </c>
      <c r="S42" s="121">
        <v>2010</v>
      </c>
      <c r="T42" s="121">
        <v>2010</v>
      </c>
      <c r="U42" s="121">
        <v>2015</v>
      </c>
      <c r="V42" s="121">
        <v>2015</v>
      </c>
      <c r="W42" s="121">
        <v>2015</v>
      </c>
      <c r="X42" s="121">
        <v>2018</v>
      </c>
      <c r="Y42" s="121">
        <v>2018</v>
      </c>
      <c r="Z42" s="121">
        <v>2018</v>
      </c>
      <c r="AA42" s="121">
        <v>2013</v>
      </c>
      <c r="AB42" s="120">
        <v>2017</v>
      </c>
      <c r="AC42" s="121">
        <v>2017</v>
      </c>
      <c r="AD42" s="121">
        <v>2017</v>
      </c>
      <c r="AE42" s="121">
        <v>2018</v>
      </c>
      <c r="AF42" s="123">
        <v>2016</v>
      </c>
      <c r="AG42" s="123">
        <v>2019</v>
      </c>
      <c r="AH42" s="121">
        <v>2019</v>
      </c>
      <c r="AI42" s="121">
        <v>2019</v>
      </c>
      <c r="AJ42" s="121">
        <v>2018</v>
      </c>
      <c r="AK42" s="121">
        <v>2018</v>
      </c>
      <c r="AL42" s="121">
        <v>2017</v>
      </c>
      <c r="AM42" s="121">
        <v>2014</v>
      </c>
      <c r="AN42" s="121">
        <v>2019</v>
      </c>
      <c r="AO42" s="121">
        <v>2016</v>
      </c>
      <c r="AP42" s="121">
        <v>2017</v>
      </c>
      <c r="AQ42" s="121">
        <v>2017</v>
      </c>
      <c r="AR42" s="121">
        <v>2018</v>
      </c>
      <c r="AS42" s="121">
        <v>2017</v>
      </c>
      <c r="AT42" s="121">
        <v>2013</v>
      </c>
      <c r="AU42" s="131">
        <v>2017</v>
      </c>
      <c r="AV42" s="131">
        <v>2017</v>
      </c>
      <c r="AW42" s="121">
        <v>2017</v>
      </c>
      <c r="AX42" s="121">
        <v>2017</v>
      </c>
      <c r="AY42" s="121">
        <v>2017</v>
      </c>
      <c r="AZ42" s="168">
        <v>2017</v>
      </c>
      <c r="BA42" s="121" t="s">
        <v>1193</v>
      </c>
      <c r="BB42" s="121">
        <v>2017</v>
      </c>
      <c r="BC42" s="121">
        <v>2018</v>
      </c>
      <c r="BD42" s="121">
        <v>2019</v>
      </c>
      <c r="BE42" s="121" t="s">
        <v>1186</v>
      </c>
      <c r="BF42" s="171">
        <v>43646</v>
      </c>
      <c r="BG42" s="170" t="s">
        <v>1186</v>
      </c>
      <c r="BH42" s="121">
        <v>2018</v>
      </c>
      <c r="BI42" s="121">
        <v>2018</v>
      </c>
      <c r="BJ42" s="121">
        <v>2015</v>
      </c>
      <c r="BK42" s="121">
        <v>2017</v>
      </c>
      <c r="BL42" s="121">
        <v>2018</v>
      </c>
      <c r="BM42" s="121">
        <v>2017</v>
      </c>
      <c r="BN42" s="121">
        <v>2016</v>
      </c>
      <c r="BO42" s="121">
        <v>2015</v>
      </c>
      <c r="BP42" s="121">
        <v>2017</v>
      </c>
      <c r="BQ42" s="121">
        <v>2014</v>
      </c>
      <c r="BR42" s="121">
        <v>2017</v>
      </c>
      <c r="BS42" s="121">
        <v>2017</v>
      </c>
      <c r="BT42" s="121">
        <v>2013</v>
      </c>
      <c r="BU42" s="121">
        <v>2017</v>
      </c>
      <c r="BV42" s="121" t="s">
        <v>818</v>
      </c>
      <c r="BW42" s="121">
        <v>2017</v>
      </c>
      <c r="BX42" s="121">
        <v>2016</v>
      </c>
      <c r="BY42" s="121">
        <v>2015</v>
      </c>
      <c r="BZ42" s="121" t="s">
        <v>1189</v>
      </c>
      <c r="CA42" s="121">
        <v>2019</v>
      </c>
      <c r="CB42" s="121">
        <v>2015</v>
      </c>
    </row>
    <row r="43" spans="1:80" x14ac:dyDescent="0.3">
      <c r="A43" s="100" t="str">
        <f>'Indicator Data'!A45</f>
        <v>Costa Rica</v>
      </c>
      <c r="B43" s="86" t="str">
        <f>'Indicator Data'!B45</f>
        <v>CRI</v>
      </c>
      <c r="C43" s="119">
        <v>2015</v>
      </c>
      <c r="D43" s="119">
        <v>2015</v>
      </c>
      <c r="E43" s="119">
        <v>2015</v>
      </c>
      <c r="F43" s="119">
        <v>2015</v>
      </c>
      <c r="G43" s="119">
        <v>2015</v>
      </c>
      <c r="H43" s="119">
        <v>2015</v>
      </c>
      <c r="I43" s="119">
        <v>2015</v>
      </c>
      <c r="J43" s="119">
        <v>2018</v>
      </c>
      <c r="K43" s="119">
        <v>2018</v>
      </c>
      <c r="L43" s="119">
        <v>2016</v>
      </c>
      <c r="M43" s="121">
        <v>2015</v>
      </c>
      <c r="N43" s="121">
        <v>2015</v>
      </c>
      <c r="O43" s="121">
        <v>2015</v>
      </c>
      <c r="P43" s="121">
        <v>2015</v>
      </c>
      <c r="Q43" s="121">
        <v>2010</v>
      </c>
      <c r="R43" s="121">
        <v>2010</v>
      </c>
      <c r="S43" s="121">
        <v>2010</v>
      </c>
      <c r="T43" s="121">
        <v>2010</v>
      </c>
      <c r="U43" s="121">
        <v>2015</v>
      </c>
      <c r="V43" s="121">
        <v>2015</v>
      </c>
      <c r="W43" s="121">
        <v>2015</v>
      </c>
      <c r="X43" s="121">
        <v>2018</v>
      </c>
      <c r="Y43" s="121">
        <v>2018</v>
      </c>
      <c r="Z43" s="121">
        <v>2018</v>
      </c>
      <c r="AA43" s="121">
        <v>2011</v>
      </c>
      <c r="AB43" s="120">
        <v>2017</v>
      </c>
      <c r="AC43" s="121">
        <v>2015</v>
      </c>
      <c r="AD43" s="121">
        <v>2017</v>
      </c>
      <c r="AE43" s="121">
        <v>2018</v>
      </c>
      <c r="AF43" s="123">
        <v>2016</v>
      </c>
      <c r="AG43" s="123">
        <v>2019</v>
      </c>
      <c r="AH43" s="121">
        <v>2019</v>
      </c>
      <c r="AI43" s="121">
        <v>2019</v>
      </c>
      <c r="AJ43" s="121">
        <v>2018</v>
      </c>
      <c r="AK43" s="121">
        <v>2018</v>
      </c>
      <c r="AL43" s="121">
        <v>2017</v>
      </c>
      <c r="AM43" s="121" t="s">
        <v>818</v>
      </c>
      <c r="AN43" s="121">
        <v>2019</v>
      </c>
      <c r="AO43" s="121">
        <v>2016</v>
      </c>
      <c r="AP43" s="121">
        <v>2017</v>
      </c>
      <c r="AQ43" s="121">
        <v>2017</v>
      </c>
      <c r="AR43" s="121">
        <v>2018</v>
      </c>
      <c r="AS43" s="121">
        <v>2017</v>
      </c>
      <c r="AT43" s="121">
        <v>2008</v>
      </c>
      <c r="AU43" s="131">
        <v>2017</v>
      </c>
      <c r="AV43" s="131">
        <v>2017</v>
      </c>
      <c r="AW43" s="121">
        <v>2017</v>
      </c>
      <c r="AX43" s="121">
        <v>2017</v>
      </c>
      <c r="AY43" s="121">
        <v>2017</v>
      </c>
      <c r="AZ43" s="168">
        <v>2017</v>
      </c>
      <c r="BA43" s="121" t="s">
        <v>1187</v>
      </c>
      <c r="BB43" s="121">
        <v>2017</v>
      </c>
      <c r="BC43" s="121">
        <v>2018</v>
      </c>
      <c r="BD43" s="121">
        <v>2019</v>
      </c>
      <c r="BE43" s="121" t="s">
        <v>818</v>
      </c>
      <c r="BF43" s="171" t="s">
        <v>1186</v>
      </c>
      <c r="BG43" s="170" t="s">
        <v>1186</v>
      </c>
      <c r="BH43" s="121">
        <v>2018</v>
      </c>
      <c r="BI43" s="121">
        <v>2018</v>
      </c>
      <c r="BJ43" s="121">
        <v>2013</v>
      </c>
      <c r="BK43" s="121">
        <v>2017</v>
      </c>
      <c r="BL43" s="121">
        <v>2018</v>
      </c>
      <c r="BM43" s="121">
        <v>2017</v>
      </c>
      <c r="BN43" s="121">
        <v>2015</v>
      </c>
      <c r="BO43" s="121">
        <v>2016</v>
      </c>
      <c r="BP43" s="121">
        <v>2017</v>
      </c>
      <c r="BQ43" s="121">
        <v>2014</v>
      </c>
      <c r="BR43" s="121">
        <v>2017</v>
      </c>
      <c r="BS43" s="121">
        <v>2017</v>
      </c>
      <c r="BT43" s="121">
        <v>2013</v>
      </c>
      <c r="BU43" s="121">
        <v>2017</v>
      </c>
      <c r="BV43" s="121">
        <v>2017</v>
      </c>
      <c r="BW43" s="121">
        <v>2017</v>
      </c>
      <c r="BX43" s="121">
        <v>2016</v>
      </c>
      <c r="BY43" s="121">
        <v>2015</v>
      </c>
      <c r="BZ43" s="121" t="s">
        <v>1189</v>
      </c>
      <c r="CA43" s="121">
        <v>2019</v>
      </c>
      <c r="CB43" s="121">
        <v>2015</v>
      </c>
    </row>
    <row r="44" spans="1:80" x14ac:dyDescent="0.3">
      <c r="A44" s="100" t="str">
        <f>'Indicator Data'!A46</f>
        <v>Côte d'Ivoire</v>
      </c>
      <c r="B44" s="86" t="str">
        <f>'Indicator Data'!B46</f>
        <v>CIV</v>
      </c>
      <c r="C44" s="119">
        <v>2015</v>
      </c>
      <c r="D44" s="119">
        <v>2015</v>
      </c>
      <c r="E44" s="119">
        <v>2015</v>
      </c>
      <c r="F44" s="119">
        <v>2015</v>
      </c>
      <c r="G44" s="119">
        <v>2015</v>
      </c>
      <c r="H44" s="119">
        <v>2015</v>
      </c>
      <c r="I44" s="119">
        <v>2015</v>
      </c>
      <c r="J44" s="119">
        <v>2018</v>
      </c>
      <c r="K44" s="119">
        <v>2018</v>
      </c>
      <c r="L44" s="119">
        <v>2016</v>
      </c>
      <c r="M44" s="121">
        <v>2015</v>
      </c>
      <c r="N44" s="121">
        <v>2015</v>
      </c>
      <c r="O44" s="121">
        <v>2015</v>
      </c>
      <c r="P44" s="121">
        <v>2015</v>
      </c>
      <c r="Q44" s="121">
        <v>2010</v>
      </c>
      <c r="R44" s="121">
        <v>2010</v>
      </c>
      <c r="S44" s="121">
        <v>2010</v>
      </c>
      <c r="T44" s="121">
        <v>2010</v>
      </c>
      <c r="U44" s="121">
        <v>2015</v>
      </c>
      <c r="V44" s="121">
        <v>2015</v>
      </c>
      <c r="W44" s="121">
        <v>2015</v>
      </c>
      <c r="X44" s="121">
        <v>2018</v>
      </c>
      <c r="Y44" s="121">
        <v>2018</v>
      </c>
      <c r="Z44" s="121">
        <v>2018</v>
      </c>
      <c r="AA44" s="121">
        <v>2012</v>
      </c>
      <c r="AB44" s="120">
        <v>2017</v>
      </c>
      <c r="AC44" s="121">
        <v>2017</v>
      </c>
      <c r="AD44" s="121">
        <v>2017</v>
      </c>
      <c r="AE44" s="121">
        <v>2018</v>
      </c>
      <c r="AF44" s="123">
        <v>2016</v>
      </c>
      <c r="AG44" s="123">
        <v>2019</v>
      </c>
      <c r="AH44" s="121">
        <v>2019</v>
      </c>
      <c r="AI44" s="121">
        <v>2019</v>
      </c>
      <c r="AJ44" s="121">
        <v>2018</v>
      </c>
      <c r="AK44" s="121">
        <v>2018</v>
      </c>
      <c r="AL44" s="121">
        <v>2017</v>
      </c>
      <c r="AM44" s="121">
        <v>2016</v>
      </c>
      <c r="AN44" s="121">
        <v>2019</v>
      </c>
      <c r="AO44" s="121">
        <v>2016</v>
      </c>
      <c r="AP44" s="121">
        <v>2017</v>
      </c>
      <c r="AQ44" s="121">
        <v>2017</v>
      </c>
      <c r="AR44" s="121">
        <v>2018</v>
      </c>
      <c r="AS44" s="121">
        <v>2017</v>
      </c>
      <c r="AT44" s="121">
        <v>2016</v>
      </c>
      <c r="AU44" s="131">
        <v>2017</v>
      </c>
      <c r="AV44" s="131">
        <v>2017</v>
      </c>
      <c r="AW44" s="121">
        <v>2017</v>
      </c>
      <c r="AX44" s="121">
        <v>2017</v>
      </c>
      <c r="AY44" s="121">
        <v>2017</v>
      </c>
      <c r="AZ44" s="168">
        <v>2017</v>
      </c>
      <c r="BA44" s="121" t="s">
        <v>1188</v>
      </c>
      <c r="BB44" s="121">
        <v>2017</v>
      </c>
      <c r="BC44" s="121">
        <v>2018</v>
      </c>
      <c r="BD44" s="121">
        <v>2019</v>
      </c>
      <c r="BE44" s="121" t="s">
        <v>1186</v>
      </c>
      <c r="BF44" s="171" t="s">
        <v>1186</v>
      </c>
      <c r="BG44" s="170" t="s">
        <v>1186</v>
      </c>
      <c r="BH44" s="121">
        <v>2018</v>
      </c>
      <c r="BI44" s="121">
        <v>2018</v>
      </c>
      <c r="BJ44" s="121">
        <v>2015</v>
      </c>
      <c r="BK44" s="121">
        <v>2017</v>
      </c>
      <c r="BL44" s="121">
        <v>2018</v>
      </c>
      <c r="BM44" s="121">
        <v>2017</v>
      </c>
      <c r="BN44" s="121">
        <v>2015</v>
      </c>
      <c r="BO44" s="121">
        <v>2016</v>
      </c>
      <c r="BP44" s="121">
        <v>2017</v>
      </c>
      <c r="BQ44" s="121">
        <v>2014</v>
      </c>
      <c r="BR44" s="121">
        <v>2017</v>
      </c>
      <c r="BS44" s="121">
        <v>2017</v>
      </c>
      <c r="BT44" s="121">
        <v>2014</v>
      </c>
      <c r="BU44" s="121">
        <v>2017</v>
      </c>
      <c r="BV44" s="121" t="s">
        <v>818</v>
      </c>
      <c r="BW44" s="121">
        <v>2017</v>
      </c>
      <c r="BX44" s="121">
        <v>2016</v>
      </c>
      <c r="BY44" s="121">
        <v>2015</v>
      </c>
      <c r="BZ44" s="121" t="s">
        <v>1189</v>
      </c>
      <c r="CA44" s="121">
        <v>2019</v>
      </c>
      <c r="CB44" s="121">
        <v>2015</v>
      </c>
    </row>
    <row r="45" spans="1:80" x14ac:dyDescent="0.3">
      <c r="A45" s="100" t="str">
        <f>'Indicator Data'!A47</f>
        <v>Croatia</v>
      </c>
      <c r="B45" s="86" t="str">
        <f>'Indicator Data'!B47</f>
        <v>HRV</v>
      </c>
      <c r="C45" s="119">
        <v>2015</v>
      </c>
      <c r="D45" s="119">
        <v>2015</v>
      </c>
      <c r="E45" s="119">
        <v>2015</v>
      </c>
      <c r="F45" s="119">
        <v>2015</v>
      </c>
      <c r="G45" s="119">
        <v>2015</v>
      </c>
      <c r="H45" s="119">
        <v>2015</v>
      </c>
      <c r="I45" s="119">
        <v>2015</v>
      </c>
      <c r="J45" s="119">
        <v>2018</v>
      </c>
      <c r="K45" s="119">
        <v>2018</v>
      </c>
      <c r="L45" s="119">
        <v>2016</v>
      </c>
      <c r="M45" s="121">
        <v>2015</v>
      </c>
      <c r="N45" s="121">
        <v>2015</v>
      </c>
      <c r="O45" s="121">
        <v>2015</v>
      </c>
      <c r="P45" s="121">
        <v>2015</v>
      </c>
      <c r="Q45" s="121">
        <v>2010</v>
      </c>
      <c r="R45" s="121">
        <v>2010</v>
      </c>
      <c r="S45" s="121">
        <v>2010</v>
      </c>
      <c r="T45" s="121">
        <v>2010</v>
      </c>
      <c r="U45" s="121">
        <v>2015</v>
      </c>
      <c r="V45" s="121">
        <v>2015</v>
      </c>
      <c r="W45" s="121">
        <v>2015</v>
      </c>
      <c r="X45" s="121">
        <v>2018</v>
      </c>
      <c r="Y45" s="121">
        <v>2018</v>
      </c>
      <c r="Z45" s="121">
        <v>2018</v>
      </c>
      <c r="AA45" s="121">
        <v>2011</v>
      </c>
      <c r="AB45" s="120">
        <v>2007</v>
      </c>
      <c r="AC45" s="121" t="s">
        <v>818</v>
      </c>
      <c r="AD45" s="121">
        <v>2018</v>
      </c>
      <c r="AE45" s="121">
        <v>2018</v>
      </c>
      <c r="AF45" s="123" t="s">
        <v>818</v>
      </c>
      <c r="AG45" s="123">
        <v>2019</v>
      </c>
      <c r="AH45" s="121">
        <v>2019</v>
      </c>
      <c r="AI45" s="121">
        <v>2019</v>
      </c>
      <c r="AJ45" s="121">
        <v>2018</v>
      </c>
      <c r="AK45" s="121">
        <v>2018</v>
      </c>
      <c r="AL45" s="121">
        <v>2017</v>
      </c>
      <c r="AM45" s="121" t="s">
        <v>818</v>
      </c>
      <c r="AN45" s="121">
        <v>2019</v>
      </c>
      <c r="AO45" s="121">
        <v>2016</v>
      </c>
      <c r="AP45" s="121">
        <v>2017</v>
      </c>
      <c r="AQ45" s="121" t="s">
        <v>818</v>
      </c>
      <c r="AR45" s="121">
        <v>2018</v>
      </c>
      <c r="AS45" s="121">
        <v>2017</v>
      </c>
      <c r="AT45" s="121" t="s">
        <v>818</v>
      </c>
      <c r="AU45" s="131">
        <v>2017</v>
      </c>
      <c r="AV45" s="131">
        <v>2016</v>
      </c>
      <c r="AW45" s="121" t="s">
        <v>818</v>
      </c>
      <c r="AX45" s="121" t="s">
        <v>818</v>
      </c>
      <c r="AY45" s="121">
        <v>2017</v>
      </c>
      <c r="AZ45" s="168">
        <v>2017</v>
      </c>
      <c r="BA45" s="121" t="s">
        <v>1188</v>
      </c>
      <c r="BB45" s="121">
        <v>2017</v>
      </c>
      <c r="BC45" s="121">
        <v>2018</v>
      </c>
      <c r="BD45" s="121">
        <v>2019</v>
      </c>
      <c r="BE45" s="121" t="s">
        <v>818</v>
      </c>
      <c r="BF45" s="171" t="s">
        <v>1186</v>
      </c>
      <c r="BG45" s="170" t="s">
        <v>1186</v>
      </c>
      <c r="BH45" s="121">
        <v>2018</v>
      </c>
      <c r="BI45" s="121">
        <v>2018</v>
      </c>
      <c r="BJ45" s="121">
        <v>2015</v>
      </c>
      <c r="BK45" s="121">
        <v>2017</v>
      </c>
      <c r="BL45" s="121">
        <v>2018</v>
      </c>
      <c r="BM45" s="121">
        <v>2017</v>
      </c>
      <c r="BN45" s="121">
        <v>2015</v>
      </c>
      <c r="BO45" s="121">
        <v>2016</v>
      </c>
      <c r="BP45" s="121">
        <v>2017</v>
      </c>
      <c r="BQ45" s="121">
        <v>2014</v>
      </c>
      <c r="BR45" s="121">
        <v>2017</v>
      </c>
      <c r="BS45" s="121">
        <v>2017</v>
      </c>
      <c r="BT45" s="121">
        <v>2016</v>
      </c>
      <c r="BU45" s="121">
        <v>2017</v>
      </c>
      <c r="BV45" s="121">
        <v>2017</v>
      </c>
      <c r="BW45" s="121" t="s">
        <v>818</v>
      </c>
      <c r="BX45" s="121">
        <v>2016</v>
      </c>
      <c r="BY45" s="121">
        <v>2015</v>
      </c>
      <c r="BZ45" s="121" t="s">
        <v>1189</v>
      </c>
      <c r="CA45" s="121">
        <v>2019</v>
      </c>
      <c r="CB45" s="121">
        <v>2015</v>
      </c>
    </row>
    <row r="46" spans="1:80" x14ac:dyDescent="0.3">
      <c r="A46" s="100" t="str">
        <f>'Indicator Data'!A48</f>
        <v>Cuba</v>
      </c>
      <c r="B46" s="86" t="str">
        <f>'Indicator Data'!B48</f>
        <v>CUB</v>
      </c>
      <c r="C46" s="119">
        <v>2015</v>
      </c>
      <c r="D46" s="119">
        <v>2015</v>
      </c>
      <c r="E46" s="119">
        <v>2015</v>
      </c>
      <c r="F46" s="119">
        <v>2015</v>
      </c>
      <c r="G46" s="119">
        <v>2015</v>
      </c>
      <c r="H46" s="119">
        <v>2015</v>
      </c>
      <c r="I46" s="119">
        <v>2015</v>
      </c>
      <c r="J46" s="119">
        <v>2018</v>
      </c>
      <c r="K46" s="119">
        <v>2018</v>
      </c>
      <c r="L46" s="119">
        <v>2016</v>
      </c>
      <c r="M46" s="121">
        <v>2015</v>
      </c>
      <c r="N46" s="121">
        <v>2015</v>
      </c>
      <c r="O46" s="121">
        <v>2015</v>
      </c>
      <c r="P46" s="121">
        <v>2015</v>
      </c>
      <c r="Q46" s="121">
        <v>2010</v>
      </c>
      <c r="R46" s="121">
        <v>2010</v>
      </c>
      <c r="S46" s="121">
        <v>2010</v>
      </c>
      <c r="T46" s="121">
        <v>2010</v>
      </c>
      <c r="U46" s="121">
        <v>2015</v>
      </c>
      <c r="V46" s="121">
        <v>2015</v>
      </c>
      <c r="W46" s="121">
        <v>2015</v>
      </c>
      <c r="X46" s="121">
        <v>2018</v>
      </c>
      <c r="Y46" s="121">
        <v>2018</v>
      </c>
      <c r="Z46" s="121">
        <v>2018</v>
      </c>
      <c r="AA46" s="121"/>
      <c r="AB46" s="120">
        <v>2017</v>
      </c>
      <c r="AC46" s="121">
        <v>2017</v>
      </c>
      <c r="AD46" s="121">
        <v>2018</v>
      </c>
      <c r="AE46" s="121">
        <v>2018</v>
      </c>
      <c r="AF46" s="123">
        <v>2016</v>
      </c>
      <c r="AG46" s="123">
        <v>2019</v>
      </c>
      <c r="AH46" s="121">
        <v>2019</v>
      </c>
      <c r="AI46" s="121">
        <v>2019</v>
      </c>
      <c r="AJ46" s="121">
        <v>2018</v>
      </c>
      <c r="AK46" s="121">
        <v>2018</v>
      </c>
      <c r="AL46" s="121">
        <v>2017</v>
      </c>
      <c r="AM46" s="121" t="s">
        <v>818</v>
      </c>
      <c r="AN46" s="121">
        <v>2019</v>
      </c>
      <c r="AO46" s="121">
        <v>2016</v>
      </c>
      <c r="AP46" s="121">
        <v>2017</v>
      </c>
      <c r="AQ46" s="121" t="s">
        <v>818</v>
      </c>
      <c r="AR46" s="121" t="s">
        <v>818</v>
      </c>
      <c r="AS46" s="121">
        <v>2017</v>
      </c>
      <c r="AT46" s="121" t="s">
        <v>818</v>
      </c>
      <c r="AU46" s="131">
        <v>2017</v>
      </c>
      <c r="AV46" s="131">
        <v>2017</v>
      </c>
      <c r="AW46" s="121">
        <v>2017</v>
      </c>
      <c r="AX46" s="121" t="s">
        <v>818</v>
      </c>
      <c r="AY46" s="121">
        <v>2017</v>
      </c>
      <c r="AZ46" s="168">
        <v>2017</v>
      </c>
      <c r="BA46" s="121" t="s">
        <v>818</v>
      </c>
      <c r="BB46" s="121">
        <v>2017</v>
      </c>
      <c r="BC46" s="121">
        <v>2018</v>
      </c>
      <c r="BD46" s="121">
        <v>2019</v>
      </c>
      <c r="BE46" s="121" t="s">
        <v>818</v>
      </c>
      <c r="BF46" s="171" t="s">
        <v>1186</v>
      </c>
      <c r="BG46" s="170" t="s">
        <v>1186</v>
      </c>
      <c r="BH46" s="121">
        <v>2018</v>
      </c>
      <c r="BI46" s="121">
        <v>2018</v>
      </c>
      <c r="BJ46" s="121">
        <v>2013</v>
      </c>
      <c r="BK46" s="121">
        <v>2017</v>
      </c>
      <c r="BL46" s="121">
        <v>2018</v>
      </c>
      <c r="BM46" s="121">
        <v>2017</v>
      </c>
      <c r="BN46" s="121">
        <v>2015</v>
      </c>
      <c r="BO46" s="121">
        <v>2016</v>
      </c>
      <c r="BP46" s="121">
        <v>2017</v>
      </c>
      <c r="BQ46" s="121">
        <v>2014</v>
      </c>
      <c r="BR46" s="121">
        <v>2017</v>
      </c>
      <c r="BS46" s="121">
        <v>2017</v>
      </c>
      <c r="BT46" s="121">
        <v>2017</v>
      </c>
      <c r="BU46" s="121">
        <v>2017</v>
      </c>
      <c r="BV46" s="121">
        <v>2017</v>
      </c>
      <c r="BW46" s="121" t="s">
        <v>818</v>
      </c>
      <c r="BX46" s="121">
        <v>2016</v>
      </c>
      <c r="BY46" s="121">
        <v>2015</v>
      </c>
      <c r="BZ46" s="121" t="s">
        <v>1187</v>
      </c>
      <c r="CA46" s="121">
        <v>2019</v>
      </c>
      <c r="CB46" s="121">
        <v>2015</v>
      </c>
    </row>
    <row r="47" spans="1:80" x14ac:dyDescent="0.3">
      <c r="A47" s="100" t="str">
        <f>'Indicator Data'!A49</f>
        <v>Cyprus</v>
      </c>
      <c r="B47" s="86" t="str">
        <f>'Indicator Data'!B49</f>
        <v>CYP</v>
      </c>
      <c r="C47" s="119">
        <v>2015</v>
      </c>
      <c r="D47" s="119">
        <v>2015</v>
      </c>
      <c r="E47" s="119">
        <v>2015</v>
      </c>
      <c r="F47" s="119">
        <v>2015</v>
      </c>
      <c r="G47" s="119">
        <v>2015</v>
      </c>
      <c r="H47" s="119">
        <v>2015</v>
      </c>
      <c r="I47" s="119">
        <v>2015</v>
      </c>
      <c r="J47" s="119">
        <v>2018</v>
      </c>
      <c r="K47" s="119">
        <v>2018</v>
      </c>
      <c r="L47" s="119">
        <v>2016</v>
      </c>
      <c r="M47" s="121">
        <v>2015</v>
      </c>
      <c r="N47" s="121">
        <v>2015</v>
      </c>
      <c r="O47" s="121">
        <v>2015</v>
      </c>
      <c r="P47" s="121">
        <v>2015</v>
      </c>
      <c r="Q47" s="121">
        <v>2010</v>
      </c>
      <c r="R47" s="121">
        <v>2010</v>
      </c>
      <c r="S47" s="121">
        <v>2010</v>
      </c>
      <c r="T47" s="121">
        <v>2010</v>
      </c>
      <c r="U47" s="121">
        <v>2015</v>
      </c>
      <c r="V47" s="121">
        <v>2015</v>
      </c>
      <c r="W47" s="121">
        <v>2015</v>
      </c>
      <c r="X47" s="121">
        <v>2018</v>
      </c>
      <c r="Y47" s="121">
        <v>2018</v>
      </c>
      <c r="Z47" s="121">
        <v>2018</v>
      </c>
      <c r="AA47" s="121">
        <v>2011</v>
      </c>
      <c r="AB47" s="120">
        <v>2017</v>
      </c>
      <c r="AC47" s="121" t="s">
        <v>818</v>
      </c>
      <c r="AD47" s="121">
        <v>2018</v>
      </c>
      <c r="AE47" s="121">
        <v>2018</v>
      </c>
      <c r="AF47" s="123" t="s">
        <v>818</v>
      </c>
      <c r="AG47" s="123">
        <v>2019</v>
      </c>
      <c r="AH47" s="121">
        <v>2019</v>
      </c>
      <c r="AI47" s="121">
        <v>2019</v>
      </c>
      <c r="AJ47" s="121">
        <v>2018</v>
      </c>
      <c r="AK47" s="121">
        <v>2018</v>
      </c>
      <c r="AL47" s="121">
        <v>2017</v>
      </c>
      <c r="AM47" s="121" t="s">
        <v>818</v>
      </c>
      <c r="AN47" s="121">
        <v>2019</v>
      </c>
      <c r="AO47" s="121">
        <v>2016</v>
      </c>
      <c r="AP47" s="121">
        <v>2017</v>
      </c>
      <c r="AQ47" s="121" t="s">
        <v>818</v>
      </c>
      <c r="AR47" s="121">
        <v>2018</v>
      </c>
      <c r="AS47" s="121">
        <v>2017</v>
      </c>
      <c r="AT47" s="121" t="s">
        <v>818</v>
      </c>
      <c r="AU47" s="131">
        <v>2017</v>
      </c>
      <c r="AV47" s="131">
        <v>2017</v>
      </c>
      <c r="AW47" s="121">
        <v>2017</v>
      </c>
      <c r="AX47" s="121" t="s">
        <v>818</v>
      </c>
      <c r="AY47" s="121">
        <v>2017</v>
      </c>
      <c r="AZ47" s="168">
        <v>2017</v>
      </c>
      <c r="BA47" s="121" t="s">
        <v>1188</v>
      </c>
      <c r="BB47" s="121">
        <v>2017</v>
      </c>
      <c r="BC47" s="121">
        <v>2018</v>
      </c>
      <c r="BD47" s="121">
        <v>2019</v>
      </c>
      <c r="BE47" s="121" t="s">
        <v>1186</v>
      </c>
      <c r="BF47" s="171" t="s">
        <v>1186</v>
      </c>
      <c r="BG47" s="170" t="s">
        <v>1186</v>
      </c>
      <c r="BH47" s="121">
        <v>2018</v>
      </c>
      <c r="BI47" s="121">
        <v>2018</v>
      </c>
      <c r="BJ47" s="121" t="s">
        <v>818</v>
      </c>
      <c r="BK47" s="121">
        <v>2017</v>
      </c>
      <c r="BL47" s="121">
        <v>2018</v>
      </c>
      <c r="BM47" s="121">
        <v>2017</v>
      </c>
      <c r="BN47" s="121">
        <v>2015</v>
      </c>
      <c r="BO47" s="121">
        <v>2016</v>
      </c>
      <c r="BP47" s="121">
        <v>2017</v>
      </c>
      <c r="BQ47" s="121">
        <v>2014</v>
      </c>
      <c r="BR47" s="121">
        <v>2017</v>
      </c>
      <c r="BS47" s="121">
        <v>2017</v>
      </c>
      <c r="BT47" s="121">
        <v>2016</v>
      </c>
      <c r="BU47" s="121">
        <v>2017</v>
      </c>
      <c r="BV47" s="121">
        <v>2017</v>
      </c>
      <c r="BW47" s="121">
        <v>2017</v>
      </c>
      <c r="BX47" s="121">
        <v>2016</v>
      </c>
      <c r="BY47" s="121">
        <v>2015</v>
      </c>
      <c r="BZ47" s="121" t="s">
        <v>1189</v>
      </c>
      <c r="CA47" s="121">
        <v>2019</v>
      </c>
      <c r="CB47" s="121">
        <v>2015</v>
      </c>
    </row>
    <row r="48" spans="1:80" x14ac:dyDescent="0.3">
      <c r="A48" s="100" t="str">
        <f>'Indicator Data'!A50</f>
        <v>Czech Republic</v>
      </c>
      <c r="B48" s="86" t="str">
        <f>'Indicator Data'!B50</f>
        <v>CZE</v>
      </c>
      <c r="C48" s="119">
        <v>2015</v>
      </c>
      <c r="D48" s="119">
        <v>2015</v>
      </c>
      <c r="E48" s="119">
        <v>2015</v>
      </c>
      <c r="F48" s="119">
        <v>2015</v>
      </c>
      <c r="G48" s="119">
        <v>2015</v>
      </c>
      <c r="H48" s="119">
        <v>2015</v>
      </c>
      <c r="I48" s="119">
        <v>2015</v>
      </c>
      <c r="J48" s="119">
        <v>2018</v>
      </c>
      <c r="K48" s="119">
        <v>2018</v>
      </c>
      <c r="L48" s="119">
        <v>2016</v>
      </c>
      <c r="M48" s="121">
        <v>2015</v>
      </c>
      <c r="N48" s="121">
        <v>2015</v>
      </c>
      <c r="O48" s="121">
        <v>2015</v>
      </c>
      <c r="P48" s="121">
        <v>2015</v>
      </c>
      <c r="Q48" s="121">
        <v>2010</v>
      </c>
      <c r="R48" s="121">
        <v>2010</v>
      </c>
      <c r="S48" s="121">
        <v>2010</v>
      </c>
      <c r="T48" s="121">
        <v>2010</v>
      </c>
      <c r="U48" s="121">
        <v>2015</v>
      </c>
      <c r="V48" s="121">
        <v>2015</v>
      </c>
      <c r="W48" s="121">
        <v>2015</v>
      </c>
      <c r="X48" s="121">
        <v>2018</v>
      </c>
      <c r="Y48" s="121">
        <v>2018</v>
      </c>
      <c r="Z48" s="121">
        <v>2018</v>
      </c>
      <c r="AA48" s="121">
        <v>2011</v>
      </c>
      <c r="AB48" s="120">
        <v>2017</v>
      </c>
      <c r="AC48" s="121" t="s">
        <v>818</v>
      </c>
      <c r="AD48" s="121">
        <v>2018</v>
      </c>
      <c r="AE48" s="121">
        <v>2018</v>
      </c>
      <c r="AF48" s="123" t="s">
        <v>818</v>
      </c>
      <c r="AG48" s="123">
        <v>2019</v>
      </c>
      <c r="AH48" s="121">
        <v>2019</v>
      </c>
      <c r="AI48" s="121">
        <v>2019</v>
      </c>
      <c r="AJ48" s="121">
        <v>2018</v>
      </c>
      <c r="AK48" s="121">
        <v>2018</v>
      </c>
      <c r="AL48" s="121">
        <v>2017</v>
      </c>
      <c r="AM48" s="121" t="s">
        <v>818</v>
      </c>
      <c r="AN48" s="121">
        <v>2019</v>
      </c>
      <c r="AO48" s="121">
        <v>2016</v>
      </c>
      <c r="AP48" s="121">
        <v>2017</v>
      </c>
      <c r="AQ48" s="121" t="s">
        <v>818</v>
      </c>
      <c r="AR48" s="121">
        <v>2018</v>
      </c>
      <c r="AS48" s="121">
        <v>2017</v>
      </c>
      <c r="AT48" s="121" t="s">
        <v>818</v>
      </c>
      <c r="AU48" s="131">
        <v>2017</v>
      </c>
      <c r="AV48" s="131">
        <v>2017</v>
      </c>
      <c r="AW48" s="121">
        <v>2017</v>
      </c>
      <c r="AX48" s="121" t="s">
        <v>818</v>
      </c>
      <c r="AY48" s="121">
        <v>2017</v>
      </c>
      <c r="AZ48" s="168">
        <v>2017</v>
      </c>
      <c r="BA48" s="121" t="s">
        <v>1188</v>
      </c>
      <c r="BB48" s="121">
        <v>2017</v>
      </c>
      <c r="BC48" s="121">
        <v>2018</v>
      </c>
      <c r="BD48" s="121">
        <v>2019</v>
      </c>
      <c r="BE48" s="121" t="s">
        <v>818</v>
      </c>
      <c r="BF48" s="171" t="s">
        <v>1186</v>
      </c>
      <c r="BG48" s="170" t="s">
        <v>1186</v>
      </c>
      <c r="BH48" s="121">
        <v>2018</v>
      </c>
      <c r="BI48" s="121">
        <v>2018</v>
      </c>
      <c r="BJ48" s="121">
        <v>2015</v>
      </c>
      <c r="BK48" s="121">
        <v>2017</v>
      </c>
      <c r="BL48" s="121">
        <v>2018</v>
      </c>
      <c r="BM48" s="121">
        <v>2017</v>
      </c>
      <c r="BN48" s="121" t="s">
        <v>818</v>
      </c>
      <c r="BO48" s="121">
        <v>2015</v>
      </c>
      <c r="BP48" s="121">
        <v>2017</v>
      </c>
      <c r="BQ48" s="121">
        <v>2014</v>
      </c>
      <c r="BR48" s="121">
        <v>2017</v>
      </c>
      <c r="BS48" s="121">
        <v>2017</v>
      </c>
      <c r="BT48" s="121">
        <v>2016</v>
      </c>
      <c r="BU48" s="121">
        <v>2017</v>
      </c>
      <c r="BV48" s="121">
        <v>2017</v>
      </c>
      <c r="BW48" s="121" t="s">
        <v>818</v>
      </c>
      <c r="BX48" s="121">
        <v>2016</v>
      </c>
      <c r="BY48" s="121">
        <v>2015</v>
      </c>
      <c r="BZ48" s="121" t="s">
        <v>1189</v>
      </c>
      <c r="CA48" s="121">
        <v>2019</v>
      </c>
      <c r="CB48" s="121">
        <v>2015</v>
      </c>
    </row>
    <row r="49" spans="1:80" x14ac:dyDescent="0.3">
      <c r="A49" s="100" t="str">
        <f>'Indicator Data'!A51</f>
        <v>Denmark</v>
      </c>
      <c r="B49" s="86" t="str">
        <f>'Indicator Data'!B51</f>
        <v>DNK</v>
      </c>
      <c r="C49" s="119">
        <v>2015</v>
      </c>
      <c r="D49" s="119">
        <v>2015</v>
      </c>
      <c r="E49" s="119">
        <v>2015</v>
      </c>
      <c r="F49" s="119">
        <v>2015</v>
      </c>
      <c r="G49" s="119">
        <v>2015</v>
      </c>
      <c r="H49" s="119">
        <v>2015</v>
      </c>
      <c r="I49" s="119">
        <v>2015</v>
      </c>
      <c r="J49" s="119">
        <v>2018</v>
      </c>
      <c r="K49" s="119">
        <v>2018</v>
      </c>
      <c r="L49" s="119">
        <v>2016</v>
      </c>
      <c r="M49" s="121">
        <v>2015</v>
      </c>
      <c r="N49" s="121">
        <v>2015</v>
      </c>
      <c r="O49" s="121">
        <v>2015</v>
      </c>
      <c r="P49" s="121">
        <v>2015</v>
      </c>
      <c r="Q49" s="121">
        <v>2010</v>
      </c>
      <c r="R49" s="121">
        <v>2010</v>
      </c>
      <c r="S49" s="121">
        <v>2010</v>
      </c>
      <c r="T49" s="121">
        <v>2010</v>
      </c>
      <c r="U49" s="121">
        <v>2015</v>
      </c>
      <c r="V49" s="121">
        <v>2015</v>
      </c>
      <c r="W49" s="121">
        <v>2015</v>
      </c>
      <c r="X49" s="121">
        <v>2018</v>
      </c>
      <c r="Y49" s="121">
        <v>2018</v>
      </c>
      <c r="Z49" s="121">
        <v>2018</v>
      </c>
      <c r="AA49" s="121" t="s">
        <v>818</v>
      </c>
      <c r="AB49" s="120">
        <v>2017</v>
      </c>
      <c r="AC49" s="121" t="s">
        <v>818</v>
      </c>
      <c r="AD49" s="121">
        <v>2018</v>
      </c>
      <c r="AE49" s="121">
        <v>2018</v>
      </c>
      <c r="AF49" s="123">
        <v>2016</v>
      </c>
      <c r="AG49" s="123">
        <v>2019</v>
      </c>
      <c r="AH49" s="121">
        <v>2019</v>
      </c>
      <c r="AI49" s="121">
        <v>2019</v>
      </c>
      <c r="AJ49" s="121">
        <v>2018</v>
      </c>
      <c r="AK49" s="121">
        <v>2018</v>
      </c>
      <c r="AL49" s="121">
        <v>2017</v>
      </c>
      <c r="AM49" s="121" t="s">
        <v>818</v>
      </c>
      <c r="AN49" s="121">
        <v>2019</v>
      </c>
      <c r="AO49" s="121">
        <v>2016</v>
      </c>
      <c r="AP49" s="121">
        <v>2017</v>
      </c>
      <c r="AQ49" s="121" t="s">
        <v>818</v>
      </c>
      <c r="AR49" s="121">
        <v>2018</v>
      </c>
      <c r="AS49" s="121">
        <v>2017</v>
      </c>
      <c r="AT49" s="121" t="s">
        <v>818</v>
      </c>
      <c r="AU49" s="131">
        <v>2017</v>
      </c>
      <c r="AV49" s="131">
        <v>2017</v>
      </c>
      <c r="AW49" s="121">
        <v>2017</v>
      </c>
      <c r="AX49" s="121" t="s">
        <v>818</v>
      </c>
      <c r="AY49" s="121">
        <v>2017</v>
      </c>
      <c r="AZ49" s="168">
        <v>2017</v>
      </c>
      <c r="BA49" s="121" t="s">
        <v>1188</v>
      </c>
      <c r="BB49" s="121">
        <v>2017</v>
      </c>
      <c r="BC49" s="121">
        <v>2018</v>
      </c>
      <c r="BD49" s="121">
        <v>2019</v>
      </c>
      <c r="BE49" s="121" t="s">
        <v>818</v>
      </c>
      <c r="BF49" s="171" t="s">
        <v>1186</v>
      </c>
      <c r="BG49" s="170" t="s">
        <v>1186</v>
      </c>
      <c r="BH49" s="121">
        <v>2018</v>
      </c>
      <c r="BI49" s="121">
        <v>2018</v>
      </c>
      <c r="BJ49" s="121">
        <v>2015</v>
      </c>
      <c r="BK49" s="121">
        <v>2017</v>
      </c>
      <c r="BL49" s="121">
        <v>2018</v>
      </c>
      <c r="BM49" s="121">
        <v>2017</v>
      </c>
      <c r="BN49" s="121" t="s">
        <v>818</v>
      </c>
      <c r="BO49" s="121">
        <v>2016</v>
      </c>
      <c r="BP49" s="121">
        <v>2017</v>
      </c>
      <c r="BQ49" s="121">
        <v>2014</v>
      </c>
      <c r="BR49" s="121">
        <v>2017</v>
      </c>
      <c r="BS49" s="121">
        <v>2017</v>
      </c>
      <c r="BT49" s="121">
        <v>2016</v>
      </c>
      <c r="BU49" s="121">
        <v>2017</v>
      </c>
      <c r="BV49" s="121">
        <v>2017</v>
      </c>
      <c r="BW49" s="121">
        <v>2017</v>
      </c>
      <c r="BX49" s="121">
        <v>2016</v>
      </c>
      <c r="BY49" s="121">
        <v>2015</v>
      </c>
      <c r="BZ49" s="121" t="s">
        <v>1189</v>
      </c>
      <c r="CA49" s="121">
        <v>2019</v>
      </c>
      <c r="CB49" s="121">
        <v>2015</v>
      </c>
    </row>
    <row r="50" spans="1:80" x14ac:dyDescent="0.3">
      <c r="A50" s="100" t="str">
        <f>'Indicator Data'!A52</f>
        <v>Djibouti</v>
      </c>
      <c r="B50" s="86" t="str">
        <f>'Indicator Data'!B52</f>
        <v>DJI</v>
      </c>
      <c r="C50" s="119">
        <v>2015</v>
      </c>
      <c r="D50" s="119">
        <v>2015</v>
      </c>
      <c r="E50" s="119">
        <v>2015</v>
      </c>
      <c r="F50" s="119">
        <v>2015</v>
      </c>
      <c r="G50" s="119">
        <v>2015</v>
      </c>
      <c r="H50" s="119">
        <v>2015</v>
      </c>
      <c r="I50" s="119">
        <v>2015</v>
      </c>
      <c r="J50" s="119">
        <v>2018</v>
      </c>
      <c r="K50" s="119">
        <v>2018</v>
      </c>
      <c r="L50" s="119">
        <v>2016</v>
      </c>
      <c r="M50" s="121">
        <v>2015</v>
      </c>
      <c r="N50" s="121">
        <v>2015</v>
      </c>
      <c r="O50" s="121">
        <v>2015</v>
      </c>
      <c r="P50" s="121">
        <v>2015</v>
      </c>
      <c r="Q50" s="121">
        <v>2010</v>
      </c>
      <c r="R50" s="121">
        <v>2010</v>
      </c>
      <c r="S50" s="121">
        <v>2010</v>
      </c>
      <c r="T50" s="121">
        <v>2010</v>
      </c>
      <c r="U50" s="121">
        <v>2015</v>
      </c>
      <c r="V50" s="121">
        <v>2015</v>
      </c>
      <c r="W50" s="121">
        <v>2015</v>
      </c>
      <c r="X50" s="121">
        <v>2018</v>
      </c>
      <c r="Y50" s="121">
        <v>2018</v>
      </c>
      <c r="Z50" s="121">
        <v>2018</v>
      </c>
      <c r="AA50" s="121" t="s">
        <v>818</v>
      </c>
      <c r="AB50" s="120">
        <v>2017</v>
      </c>
      <c r="AC50" s="121" t="s">
        <v>818</v>
      </c>
      <c r="AD50" s="121">
        <v>2018</v>
      </c>
      <c r="AE50" s="121">
        <v>2018</v>
      </c>
      <c r="AF50" s="123">
        <v>2016</v>
      </c>
      <c r="AG50" s="123">
        <v>2019</v>
      </c>
      <c r="AH50" s="121">
        <v>2019</v>
      </c>
      <c r="AI50" s="121">
        <v>2019</v>
      </c>
      <c r="AJ50" s="121">
        <v>2018</v>
      </c>
      <c r="AK50" s="121">
        <v>2018</v>
      </c>
      <c r="AL50" s="121">
        <v>2017</v>
      </c>
      <c r="AM50" s="121" t="s">
        <v>818</v>
      </c>
      <c r="AN50" s="121">
        <v>2019</v>
      </c>
      <c r="AO50" s="121">
        <v>2016</v>
      </c>
      <c r="AP50" s="121">
        <v>2017</v>
      </c>
      <c r="AQ50" s="121">
        <v>2017</v>
      </c>
      <c r="AR50" s="121">
        <v>2018</v>
      </c>
      <c r="AS50" s="121">
        <v>2017</v>
      </c>
      <c r="AT50" s="121">
        <v>2012</v>
      </c>
      <c r="AU50" s="131">
        <v>2017</v>
      </c>
      <c r="AV50" s="131">
        <v>2017</v>
      </c>
      <c r="AW50" s="121">
        <v>2017</v>
      </c>
      <c r="AX50" s="121">
        <v>2017</v>
      </c>
      <c r="AY50" s="121">
        <v>2017</v>
      </c>
      <c r="AZ50" s="168" t="s">
        <v>818</v>
      </c>
      <c r="BA50" s="121" t="s">
        <v>1187</v>
      </c>
      <c r="BB50" s="121">
        <v>2017</v>
      </c>
      <c r="BC50" s="121">
        <v>2018</v>
      </c>
      <c r="BD50" s="121">
        <v>2019</v>
      </c>
      <c r="BE50" s="121" t="s">
        <v>818</v>
      </c>
      <c r="BF50" s="171">
        <v>43465</v>
      </c>
      <c r="BG50" s="170" t="s">
        <v>1186</v>
      </c>
      <c r="BH50" s="121">
        <v>2018</v>
      </c>
      <c r="BI50" s="121">
        <v>2018</v>
      </c>
      <c r="BJ50" s="121">
        <v>2013</v>
      </c>
      <c r="BK50" s="121">
        <v>2017</v>
      </c>
      <c r="BL50" s="121">
        <v>2018</v>
      </c>
      <c r="BM50" s="121">
        <v>2017</v>
      </c>
      <c r="BN50" s="121" t="s">
        <v>818</v>
      </c>
      <c r="BO50" s="121">
        <v>2016</v>
      </c>
      <c r="BP50" s="121">
        <v>2017</v>
      </c>
      <c r="BQ50" s="121">
        <v>2014</v>
      </c>
      <c r="BR50" s="121">
        <v>2017</v>
      </c>
      <c r="BS50" s="121">
        <v>2017</v>
      </c>
      <c r="BT50" s="121">
        <v>2014</v>
      </c>
      <c r="BU50" s="121">
        <v>2017</v>
      </c>
      <c r="BV50" s="121">
        <v>2017</v>
      </c>
      <c r="BW50" s="121">
        <v>2017</v>
      </c>
      <c r="BX50" s="121">
        <v>2016</v>
      </c>
      <c r="BY50" s="121">
        <v>2015</v>
      </c>
      <c r="BZ50" s="121" t="s">
        <v>1189</v>
      </c>
      <c r="CA50" s="121">
        <v>2019</v>
      </c>
      <c r="CB50" s="121">
        <v>2015</v>
      </c>
    </row>
    <row r="51" spans="1:80" x14ac:dyDescent="0.3">
      <c r="A51" s="100" t="str">
        <f>'Indicator Data'!A53</f>
        <v>Dominica</v>
      </c>
      <c r="B51" s="86" t="str">
        <f>'Indicator Data'!B53</f>
        <v>DMA</v>
      </c>
      <c r="C51" s="119">
        <v>2015</v>
      </c>
      <c r="D51" s="119">
        <v>2015</v>
      </c>
      <c r="E51" s="119">
        <v>2015</v>
      </c>
      <c r="F51" s="119">
        <v>2015</v>
      </c>
      <c r="G51" s="119">
        <v>2015</v>
      </c>
      <c r="H51" s="119">
        <v>2015</v>
      </c>
      <c r="I51" s="119">
        <v>2015</v>
      </c>
      <c r="J51" s="119">
        <v>2018</v>
      </c>
      <c r="K51" s="119">
        <v>2018</v>
      </c>
      <c r="L51" s="119">
        <v>2016</v>
      </c>
      <c r="M51" s="121">
        <v>2015</v>
      </c>
      <c r="N51" s="121">
        <v>2015</v>
      </c>
      <c r="O51" s="121">
        <v>2015</v>
      </c>
      <c r="P51" s="121">
        <v>2015</v>
      </c>
      <c r="Q51" s="121">
        <v>2010</v>
      </c>
      <c r="R51" s="121">
        <v>2010</v>
      </c>
      <c r="S51" s="121">
        <v>2010</v>
      </c>
      <c r="T51" s="121">
        <v>2010</v>
      </c>
      <c r="U51" s="121">
        <v>2015</v>
      </c>
      <c r="V51" s="121">
        <v>2015</v>
      </c>
      <c r="W51" s="121">
        <v>2015</v>
      </c>
      <c r="X51" s="121">
        <v>2018</v>
      </c>
      <c r="Y51" s="121">
        <v>2018</v>
      </c>
      <c r="Z51" s="121">
        <v>2018</v>
      </c>
      <c r="AA51" s="121" t="s">
        <v>818</v>
      </c>
      <c r="AB51" s="120">
        <v>2015</v>
      </c>
      <c r="AC51" s="121" t="s">
        <v>818</v>
      </c>
      <c r="AD51" s="121">
        <v>2014</v>
      </c>
      <c r="AE51" s="121">
        <v>2018</v>
      </c>
      <c r="AF51" s="123" t="s">
        <v>818</v>
      </c>
      <c r="AG51" s="123">
        <v>2019</v>
      </c>
      <c r="AH51" s="121">
        <v>2019</v>
      </c>
      <c r="AI51" s="121">
        <v>2019</v>
      </c>
      <c r="AJ51" s="121">
        <v>2018</v>
      </c>
      <c r="AK51" s="121">
        <v>2018</v>
      </c>
      <c r="AL51" s="121">
        <v>2017</v>
      </c>
      <c r="AM51" s="121" t="s">
        <v>818</v>
      </c>
      <c r="AN51" s="121">
        <v>2019</v>
      </c>
      <c r="AO51" s="121">
        <v>2016</v>
      </c>
      <c r="AP51" s="121">
        <v>2017</v>
      </c>
      <c r="AQ51" s="121">
        <v>2017</v>
      </c>
      <c r="AR51" s="121">
        <v>2018</v>
      </c>
      <c r="AS51" s="121">
        <v>2017</v>
      </c>
      <c r="AT51" s="121" t="s">
        <v>818</v>
      </c>
      <c r="AU51" s="131">
        <v>2017</v>
      </c>
      <c r="AV51" s="131" t="s">
        <v>818</v>
      </c>
      <c r="AW51" s="121" t="s">
        <v>818</v>
      </c>
      <c r="AX51" s="121" t="s">
        <v>818</v>
      </c>
      <c r="AY51" s="121">
        <v>2017</v>
      </c>
      <c r="AZ51" s="168" t="s">
        <v>818</v>
      </c>
      <c r="BA51" s="121" t="s">
        <v>818</v>
      </c>
      <c r="BB51" s="121">
        <v>2017</v>
      </c>
      <c r="BC51" s="121">
        <v>2018</v>
      </c>
      <c r="BD51" s="121">
        <v>2019</v>
      </c>
      <c r="BE51" s="121" t="s">
        <v>818</v>
      </c>
      <c r="BF51" s="171" t="s">
        <v>1186</v>
      </c>
      <c r="BG51" s="170" t="s">
        <v>1186</v>
      </c>
      <c r="BH51" s="121">
        <v>2018</v>
      </c>
      <c r="BI51" s="121">
        <v>2018</v>
      </c>
      <c r="BJ51" s="121" t="s">
        <v>818</v>
      </c>
      <c r="BK51" s="121">
        <v>2017</v>
      </c>
      <c r="BL51" s="121">
        <v>2018</v>
      </c>
      <c r="BM51" s="121">
        <v>2017</v>
      </c>
      <c r="BN51" s="121" t="s">
        <v>818</v>
      </c>
      <c r="BO51" s="121">
        <v>2016</v>
      </c>
      <c r="BP51" s="121">
        <v>2017</v>
      </c>
      <c r="BQ51" s="121">
        <v>2014</v>
      </c>
      <c r="BR51" s="121">
        <v>2015</v>
      </c>
      <c r="BS51" s="121">
        <v>2015</v>
      </c>
      <c r="BT51" s="121">
        <v>2017</v>
      </c>
      <c r="BU51" s="121">
        <v>2017</v>
      </c>
      <c r="BV51" s="121">
        <v>2017</v>
      </c>
      <c r="BW51" s="121" t="s">
        <v>818</v>
      </c>
      <c r="BX51" s="121">
        <v>2016</v>
      </c>
      <c r="BY51" s="121" t="s">
        <v>818</v>
      </c>
      <c r="BZ51" s="121" t="s">
        <v>1189</v>
      </c>
      <c r="CA51" s="121">
        <v>2019</v>
      </c>
      <c r="CB51" s="121">
        <v>2015</v>
      </c>
    </row>
    <row r="52" spans="1:80" x14ac:dyDescent="0.3">
      <c r="A52" s="100" t="str">
        <f>'Indicator Data'!A54</f>
        <v>Dominican Republic</v>
      </c>
      <c r="B52" s="86" t="str">
        <f>'Indicator Data'!B54</f>
        <v>DOM</v>
      </c>
      <c r="C52" s="119">
        <v>2015</v>
      </c>
      <c r="D52" s="119">
        <v>2015</v>
      </c>
      <c r="E52" s="119">
        <v>2015</v>
      </c>
      <c r="F52" s="119">
        <v>2015</v>
      </c>
      <c r="G52" s="119">
        <v>2015</v>
      </c>
      <c r="H52" s="119">
        <v>2015</v>
      </c>
      <c r="I52" s="119">
        <v>2015</v>
      </c>
      <c r="J52" s="119">
        <v>2018</v>
      </c>
      <c r="K52" s="119">
        <v>2018</v>
      </c>
      <c r="L52" s="119">
        <v>2016</v>
      </c>
      <c r="M52" s="121">
        <v>2015</v>
      </c>
      <c r="N52" s="121">
        <v>2015</v>
      </c>
      <c r="O52" s="121">
        <v>2015</v>
      </c>
      <c r="P52" s="121">
        <v>2015</v>
      </c>
      <c r="Q52" s="121">
        <v>2010</v>
      </c>
      <c r="R52" s="121">
        <v>2010</v>
      </c>
      <c r="S52" s="121">
        <v>2010</v>
      </c>
      <c r="T52" s="121">
        <v>2010</v>
      </c>
      <c r="U52" s="121">
        <v>2015</v>
      </c>
      <c r="V52" s="121">
        <v>2015</v>
      </c>
      <c r="W52" s="121">
        <v>2015</v>
      </c>
      <c r="X52" s="121">
        <v>2018</v>
      </c>
      <c r="Y52" s="121">
        <v>2018</v>
      </c>
      <c r="Z52" s="121">
        <v>2018</v>
      </c>
      <c r="AA52" s="121">
        <v>2013</v>
      </c>
      <c r="AB52" s="120">
        <v>2017</v>
      </c>
      <c r="AC52" s="121">
        <v>2017</v>
      </c>
      <c r="AD52" s="121">
        <v>2017</v>
      </c>
      <c r="AE52" s="121">
        <v>2018</v>
      </c>
      <c r="AF52" s="123">
        <v>2016</v>
      </c>
      <c r="AG52" s="123">
        <v>2019</v>
      </c>
      <c r="AH52" s="121">
        <v>2019</v>
      </c>
      <c r="AI52" s="121">
        <v>2019</v>
      </c>
      <c r="AJ52" s="121">
        <v>2018</v>
      </c>
      <c r="AK52" s="121">
        <v>2018</v>
      </c>
      <c r="AL52" s="121">
        <v>2017</v>
      </c>
      <c r="AM52" s="121">
        <v>2013</v>
      </c>
      <c r="AN52" s="121">
        <v>2019</v>
      </c>
      <c r="AO52" s="121">
        <v>2016</v>
      </c>
      <c r="AP52" s="121">
        <v>2017</v>
      </c>
      <c r="AQ52" s="121">
        <v>2017</v>
      </c>
      <c r="AR52" s="121">
        <v>2018</v>
      </c>
      <c r="AS52" s="121">
        <v>2017</v>
      </c>
      <c r="AT52" s="121">
        <v>2013</v>
      </c>
      <c r="AU52" s="131">
        <v>2017</v>
      </c>
      <c r="AV52" s="131">
        <v>2017</v>
      </c>
      <c r="AW52" s="121">
        <v>2017</v>
      </c>
      <c r="AX52" s="121">
        <v>2017</v>
      </c>
      <c r="AY52" s="121">
        <v>2017</v>
      </c>
      <c r="AZ52" s="168">
        <v>2017</v>
      </c>
      <c r="BA52" s="121" t="s">
        <v>1190</v>
      </c>
      <c r="BB52" s="121">
        <v>2017</v>
      </c>
      <c r="BC52" s="121">
        <v>2018</v>
      </c>
      <c r="BD52" s="121">
        <v>2019</v>
      </c>
      <c r="BE52" s="121" t="s">
        <v>818</v>
      </c>
      <c r="BF52" s="171" t="s">
        <v>1186</v>
      </c>
      <c r="BG52" s="170" t="s">
        <v>1186</v>
      </c>
      <c r="BH52" s="121">
        <v>2018</v>
      </c>
      <c r="BI52" s="121">
        <v>2018</v>
      </c>
      <c r="BJ52" s="121">
        <v>2015</v>
      </c>
      <c r="BK52" s="121">
        <v>2017</v>
      </c>
      <c r="BL52" s="121">
        <v>2018</v>
      </c>
      <c r="BM52" s="121">
        <v>2017</v>
      </c>
      <c r="BN52" s="121">
        <v>2015</v>
      </c>
      <c r="BO52" s="121">
        <v>2016</v>
      </c>
      <c r="BP52" s="121">
        <v>2017</v>
      </c>
      <c r="BQ52" s="121">
        <v>2014</v>
      </c>
      <c r="BR52" s="121">
        <v>2017</v>
      </c>
      <c r="BS52" s="121">
        <v>2017</v>
      </c>
      <c r="BT52" s="121">
        <v>2017</v>
      </c>
      <c r="BU52" s="121">
        <v>2017</v>
      </c>
      <c r="BV52" s="121" t="s">
        <v>818</v>
      </c>
      <c r="BW52" s="121">
        <v>2017</v>
      </c>
      <c r="BX52" s="121">
        <v>2016</v>
      </c>
      <c r="BY52" s="121">
        <v>2015</v>
      </c>
      <c r="BZ52" s="121" t="s">
        <v>1189</v>
      </c>
      <c r="CA52" s="121">
        <v>2019</v>
      </c>
      <c r="CB52" s="121">
        <v>2015</v>
      </c>
    </row>
    <row r="53" spans="1:80" x14ac:dyDescent="0.3">
      <c r="A53" s="100" t="str">
        <f>'Indicator Data'!A55</f>
        <v>Ecuador</v>
      </c>
      <c r="B53" s="86" t="str">
        <f>'Indicator Data'!B55</f>
        <v>ECU</v>
      </c>
      <c r="C53" s="119">
        <v>2015</v>
      </c>
      <c r="D53" s="119">
        <v>2015</v>
      </c>
      <c r="E53" s="119">
        <v>2015</v>
      </c>
      <c r="F53" s="119">
        <v>2015</v>
      </c>
      <c r="G53" s="119">
        <v>2015</v>
      </c>
      <c r="H53" s="119">
        <v>2015</v>
      </c>
      <c r="I53" s="119">
        <v>2015</v>
      </c>
      <c r="J53" s="119">
        <v>2018</v>
      </c>
      <c r="K53" s="119">
        <v>2018</v>
      </c>
      <c r="L53" s="119">
        <v>2016</v>
      </c>
      <c r="M53" s="121">
        <v>2015</v>
      </c>
      <c r="N53" s="121">
        <v>2015</v>
      </c>
      <c r="O53" s="121">
        <v>2015</v>
      </c>
      <c r="P53" s="121">
        <v>2015</v>
      </c>
      <c r="Q53" s="121">
        <v>2010</v>
      </c>
      <c r="R53" s="121">
        <v>2010</v>
      </c>
      <c r="S53" s="121">
        <v>2010</v>
      </c>
      <c r="T53" s="121">
        <v>2010</v>
      </c>
      <c r="U53" s="121">
        <v>2015</v>
      </c>
      <c r="V53" s="121">
        <v>2015</v>
      </c>
      <c r="W53" s="121">
        <v>2015</v>
      </c>
      <c r="X53" s="121">
        <v>2018</v>
      </c>
      <c r="Y53" s="121">
        <v>2018</v>
      </c>
      <c r="Z53" s="121">
        <v>2018</v>
      </c>
      <c r="AA53" s="121">
        <v>2010</v>
      </c>
      <c r="AB53" s="120">
        <v>2017</v>
      </c>
      <c r="AC53" s="121">
        <v>2017</v>
      </c>
      <c r="AD53" s="121">
        <v>2018</v>
      </c>
      <c r="AE53" s="121">
        <v>2018</v>
      </c>
      <c r="AF53" s="123">
        <v>2016</v>
      </c>
      <c r="AG53" s="123">
        <v>2019</v>
      </c>
      <c r="AH53" s="121">
        <v>2019</v>
      </c>
      <c r="AI53" s="121">
        <v>2019</v>
      </c>
      <c r="AJ53" s="121">
        <v>2018</v>
      </c>
      <c r="AK53" s="121">
        <v>2018</v>
      </c>
      <c r="AL53" s="121">
        <v>2017</v>
      </c>
      <c r="AM53" s="121">
        <v>2014</v>
      </c>
      <c r="AN53" s="121">
        <v>2019</v>
      </c>
      <c r="AO53" s="121">
        <v>2016</v>
      </c>
      <c r="AP53" s="121">
        <v>2017</v>
      </c>
      <c r="AQ53" s="121">
        <v>2017</v>
      </c>
      <c r="AR53" s="121">
        <v>2018</v>
      </c>
      <c r="AS53" s="121">
        <v>2017</v>
      </c>
      <c r="AT53" s="121">
        <v>2012</v>
      </c>
      <c r="AU53" s="131">
        <v>2017</v>
      </c>
      <c r="AV53" s="131">
        <v>2017</v>
      </c>
      <c r="AW53" s="121">
        <v>2017</v>
      </c>
      <c r="AX53" s="121">
        <v>2017</v>
      </c>
      <c r="AY53" s="121">
        <v>2017</v>
      </c>
      <c r="AZ53" s="168">
        <v>2017</v>
      </c>
      <c r="BA53" s="121" t="s">
        <v>1187</v>
      </c>
      <c r="BB53" s="121">
        <v>2017</v>
      </c>
      <c r="BC53" s="121">
        <v>2018</v>
      </c>
      <c r="BD53" s="121">
        <v>2019</v>
      </c>
      <c r="BE53" s="121" t="s">
        <v>818</v>
      </c>
      <c r="BF53" s="171" t="s">
        <v>1186</v>
      </c>
      <c r="BG53" s="170" t="s">
        <v>1186</v>
      </c>
      <c r="BH53" s="121">
        <v>2018</v>
      </c>
      <c r="BI53" s="121">
        <v>2018</v>
      </c>
      <c r="BJ53" s="121">
        <v>2015</v>
      </c>
      <c r="BK53" s="121">
        <v>2017</v>
      </c>
      <c r="BL53" s="121">
        <v>2018</v>
      </c>
      <c r="BM53" s="121">
        <v>2017</v>
      </c>
      <c r="BN53" s="121">
        <v>2016</v>
      </c>
      <c r="BO53" s="121">
        <v>2016</v>
      </c>
      <c r="BP53" s="121">
        <v>2017</v>
      </c>
      <c r="BQ53" s="121">
        <v>2014</v>
      </c>
      <c r="BR53" s="121">
        <v>2017</v>
      </c>
      <c r="BS53" s="121">
        <v>2017</v>
      </c>
      <c r="BT53" s="121">
        <v>2016</v>
      </c>
      <c r="BU53" s="121">
        <v>2017</v>
      </c>
      <c r="BV53" s="121">
        <v>2017</v>
      </c>
      <c r="BW53" s="121">
        <v>2017</v>
      </c>
      <c r="BX53" s="121">
        <v>2016</v>
      </c>
      <c r="BY53" s="121">
        <v>2015</v>
      </c>
      <c r="BZ53" s="121" t="s">
        <v>1189</v>
      </c>
      <c r="CA53" s="121">
        <v>2019</v>
      </c>
      <c r="CB53" s="121">
        <v>2015</v>
      </c>
    </row>
    <row r="54" spans="1:80" x14ac:dyDescent="0.3">
      <c r="A54" s="100" t="str">
        <f>'Indicator Data'!A56</f>
        <v>Egypt</v>
      </c>
      <c r="B54" s="86" t="str">
        <f>'Indicator Data'!B56</f>
        <v>EGY</v>
      </c>
      <c r="C54" s="119">
        <v>2015</v>
      </c>
      <c r="D54" s="119">
        <v>2015</v>
      </c>
      <c r="E54" s="119">
        <v>2015</v>
      </c>
      <c r="F54" s="119">
        <v>2015</v>
      </c>
      <c r="G54" s="119">
        <v>2015</v>
      </c>
      <c r="H54" s="119">
        <v>2015</v>
      </c>
      <c r="I54" s="119">
        <v>2015</v>
      </c>
      <c r="J54" s="119">
        <v>2018</v>
      </c>
      <c r="K54" s="119">
        <v>2018</v>
      </c>
      <c r="L54" s="119">
        <v>2016</v>
      </c>
      <c r="M54" s="121">
        <v>2015</v>
      </c>
      <c r="N54" s="121">
        <v>2015</v>
      </c>
      <c r="O54" s="121">
        <v>2015</v>
      </c>
      <c r="P54" s="121">
        <v>2015</v>
      </c>
      <c r="Q54" s="121">
        <v>2010</v>
      </c>
      <c r="R54" s="121">
        <v>2010</v>
      </c>
      <c r="S54" s="121">
        <v>2010</v>
      </c>
      <c r="T54" s="121">
        <v>2010</v>
      </c>
      <c r="U54" s="121">
        <v>2015</v>
      </c>
      <c r="V54" s="121">
        <v>2015</v>
      </c>
      <c r="W54" s="121">
        <v>2015</v>
      </c>
      <c r="X54" s="121">
        <v>2018</v>
      </c>
      <c r="Y54" s="121">
        <v>2018</v>
      </c>
      <c r="Z54" s="121">
        <v>2018</v>
      </c>
      <c r="AA54" s="121">
        <v>2014</v>
      </c>
      <c r="AB54" s="120">
        <v>2017</v>
      </c>
      <c r="AC54" s="121">
        <v>2017</v>
      </c>
      <c r="AD54" s="121">
        <v>2017</v>
      </c>
      <c r="AE54" s="121">
        <v>2018</v>
      </c>
      <c r="AF54" s="123">
        <v>2016</v>
      </c>
      <c r="AG54" s="123">
        <v>2019</v>
      </c>
      <c r="AH54" s="121">
        <v>2019</v>
      </c>
      <c r="AI54" s="121">
        <v>2019</v>
      </c>
      <c r="AJ54" s="121">
        <v>2018</v>
      </c>
      <c r="AK54" s="121">
        <v>2018</v>
      </c>
      <c r="AL54" s="121">
        <v>2017</v>
      </c>
      <c r="AM54" s="121">
        <v>2014</v>
      </c>
      <c r="AN54" s="121">
        <v>2019</v>
      </c>
      <c r="AO54" s="121">
        <v>2016</v>
      </c>
      <c r="AP54" s="121">
        <v>2017</v>
      </c>
      <c r="AQ54" s="121">
        <v>2017</v>
      </c>
      <c r="AR54" s="121">
        <v>2018</v>
      </c>
      <c r="AS54" s="121">
        <v>2017</v>
      </c>
      <c r="AT54" s="121">
        <v>2014</v>
      </c>
      <c r="AU54" s="131">
        <v>2017</v>
      </c>
      <c r="AV54" s="131">
        <v>2017</v>
      </c>
      <c r="AW54" s="121">
        <v>2017</v>
      </c>
      <c r="AX54" s="121">
        <v>2017</v>
      </c>
      <c r="AY54" s="121">
        <v>2017</v>
      </c>
      <c r="AZ54" s="168">
        <v>2017</v>
      </c>
      <c r="BA54" s="121" t="s">
        <v>1188</v>
      </c>
      <c r="BB54" s="121">
        <v>2017</v>
      </c>
      <c r="BC54" s="121">
        <v>2018</v>
      </c>
      <c r="BD54" s="121">
        <v>2019</v>
      </c>
      <c r="BE54" s="121" t="s">
        <v>1186</v>
      </c>
      <c r="BF54" s="171">
        <v>43677</v>
      </c>
      <c r="BG54" s="170" t="s">
        <v>1186</v>
      </c>
      <c r="BH54" s="121">
        <v>2018</v>
      </c>
      <c r="BI54" s="121">
        <v>2018</v>
      </c>
      <c r="BJ54" s="121">
        <v>2015</v>
      </c>
      <c r="BK54" s="121">
        <v>2017</v>
      </c>
      <c r="BL54" s="121">
        <v>2018</v>
      </c>
      <c r="BM54" s="121">
        <v>2017</v>
      </c>
      <c r="BN54" s="121">
        <v>2017</v>
      </c>
      <c r="BO54" s="121">
        <v>2016</v>
      </c>
      <c r="BP54" s="121">
        <v>2017</v>
      </c>
      <c r="BQ54" s="121">
        <v>2014</v>
      </c>
      <c r="BR54" s="121">
        <v>2017</v>
      </c>
      <c r="BS54" s="121">
        <v>2017</v>
      </c>
      <c r="BT54" s="121">
        <v>2017</v>
      </c>
      <c r="BU54" s="121">
        <v>2017</v>
      </c>
      <c r="BV54" s="121">
        <v>2017</v>
      </c>
      <c r="BW54" s="121" t="s">
        <v>818</v>
      </c>
      <c r="BX54" s="121">
        <v>2016</v>
      </c>
      <c r="BY54" s="121">
        <v>2015</v>
      </c>
      <c r="BZ54" s="121" t="s">
        <v>1189</v>
      </c>
      <c r="CA54" s="121">
        <v>2019</v>
      </c>
      <c r="CB54" s="121">
        <v>2015</v>
      </c>
    </row>
    <row r="55" spans="1:80" x14ac:dyDescent="0.3">
      <c r="A55" s="100" t="str">
        <f>'Indicator Data'!A57</f>
        <v>El Salvador</v>
      </c>
      <c r="B55" s="86" t="str">
        <f>'Indicator Data'!B57</f>
        <v>SLV</v>
      </c>
      <c r="C55" s="119">
        <v>2015</v>
      </c>
      <c r="D55" s="119">
        <v>2015</v>
      </c>
      <c r="E55" s="119">
        <v>2015</v>
      </c>
      <c r="F55" s="119">
        <v>2015</v>
      </c>
      <c r="G55" s="119">
        <v>2015</v>
      </c>
      <c r="H55" s="119">
        <v>2015</v>
      </c>
      <c r="I55" s="119">
        <v>2015</v>
      </c>
      <c r="J55" s="119">
        <v>2018</v>
      </c>
      <c r="K55" s="119">
        <v>2018</v>
      </c>
      <c r="L55" s="119">
        <v>2016</v>
      </c>
      <c r="M55" s="121">
        <v>2015</v>
      </c>
      <c r="N55" s="121">
        <v>2015</v>
      </c>
      <c r="O55" s="121">
        <v>2015</v>
      </c>
      <c r="P55" s="121">
        <v>2015</v>
      </c>
      <c r="Q55" s="121">
        <v>2010</v>
      </c>
      <c r="R55" s="121">
        <v>2010</v>
      </c>
      <c r="S55" s="121">
        <v>2010</v>
      </c>
      <c r="T55" s="121">
        <v>2010</v>
      </c>
      <c r="U55" s="121">
        <v>2015</v>
      </c>
      <c r="V55" s="121">
        <v>2015</v>
      </c>
      <c r="W55" s="121">
        <v>2015</v>
      </c>
      <c r="X55" s="121">
        <v>2018</v>
      </c>
      <c r="Y55" s="121">
        <v>2018</v>
      </c>
      <c r="Z55" s="121">
        <v>2018</v>
      </c>
      <c r="AA55" s="121">
        <v>2007</v>
      </c>
      <c r="AB55" s="120">
        <v>2017</v>
      </c>
      <c r="AC55" s="121">
        <v>2017</v>
      </c>
      <c r="AD55" s="121">
        <v>2015</v>
      </c>
      <c r="AE55" s="121">
        <v>2018</v>
      </c>
      <c r="AF55" s="123">
        <v>2016</v>
      </c>
      <c r="AG55" s="123">
        <v>2019</v>
      </c>
      <c r="AH55" s="121">
        <v>2019</v>
      </c>
      <c r="AI55" s="121">
        <v>2019</v>
      </c>
      <c r="AJ55" s="121">
        <v>2018</v>
      </c>
      <c r="AK55" s="121">
        <v>2018</v>
      </c>
      <c r="AL55" s="121">
        <v>2017</v>
      </c>
      <c r="AM55" s="121" t="s">
        <v>818</v>
      </c>
      <c r="AN55" s="121">
        <v>2019</v>
      </c>
      <c r="AO55" s="121">
        <v>2016</v>
      </c>
      <c r="AP55" s="121">
        <v>2017</v>
      </c>
      <c r="AQ55" s="121">
        <v>2017</v>
      </c>
      <c r="AR55" s="121">
        <v>2018</v>
      </c>
      <c r="AS55" s="121">
        <v>2017</v>
      </c>
      <c r="AT55" s="121">
        <v>2008</v>
      </c>
      <c r="AU55" s="131">
        <v>2017</v>
      </c>
      <c r="AV55" s="131">
        <v>2017</v>
      </c>
      <c r="AW55" s="121">
        <v>2017</v>
      </c>
      <c r="AX55" s="121">
        <v>2017</v>
      </c>
      <c r="AY55" s="121">
        <v>2017</v>
      </c>
      <c r="AZ55" s="168">
        <v>2017</v>
      </c>
      <c r="BA55" s="121" t="s">
        <v>1187</v>
      </c>
      <c r="BB55" s="121">
        <v>2017</v>
      </c>
      <c r="BC55" s="121">
        <v>2018</v>
      </c>
      <c r="BD55" s="121">
        <v>2019</v>
      </c>
      <c r="BE55" s="121" t="s">
        <v>818</v>
      </c>
      <c r="BF55" s="171" t="s">
        <v>1186</v>
      </c>
      <c r="BG55" s="170" t="s">
        <v>1186</v>
      </c>
      <c r="BH55" s="121">
        <v>2018</v>
      </c>
      <c r="BI55" s="121">
        <v>2018</v>
      </c>
      <c r="BJ55" s="121">
        <v>2013</v>
      </c>
      <c r="BK55" s="121">
        <v>2017</v>
      </c>
      <c r="BL55" s="121">
        <v>2018</v>
      </c>
      <c r="BM55" s="121">
        <v>2017</v>
      </c>
      <c r="BN55" s="121">
        <v>2017</v>
      </c>
      <c r="BO55" s="121">
        <v>2016</v>
      </c>
      <c r="BP55" s="121">
        <v>2017</v>
      </c>
      <c r="BQ55" s="121">
        <v>2014</v>
      </c>
      <c r="BR55" s="121">
        <v>2017</v>
      </c>
      <c r="BS55" s="121">
        <v>2017</v>
      </c>
      <c r="BT55" s="121">
        <v>2016</v>
      </c>
      <c r="BU55" s="121">
        <v>2017</v>
      </c>
      <c r="BV55" s="121">
        <v>2017</v>
      </c>
      <c r="BW55" s="121">
        <v>2017</v>
      </c>
      <c r="BX55" s="121">
        <v>2016</v>
      </c>
      <c r="BY55" s="121">
        <v>2015</v>
      </c>
      <c r="BZ55" s="121" t="s">
        <v>1189</v>
      </c>
      <c r="CA55" s="121">
        <v>2019</v>
      </c>
      <c r="CB55" s="121">
        <v>2015</v>
      </c>
    </row>
    <row r="56" spans="1:80" x14ac:dyDescent="0.3">
      <c r="A56" s="100" t="str">
        <f>'Indicator Data'!A58</f>
        <v>Equatorial Guinea</v>
      </c>
      <c r="B56" s="86" t="str">
        <f>'Indicator Data'!B58</f>
        <v>GNQ</v>
      </c>
      <c r="C56" s="119">
        <v>2015</v>
      </c>
      <c r="D56" s="119">
        <v>2015</v>
      </c>
      <c r="E56" s="119">
        <v>2015</v>
      </c>
      <c r="F56" s="119">
        <v>2015</v>
      </c>
      <c r="G56" s="119">
        <v>2015</v>
      </c>
      <c r="H56" s="119">
        <v>2015</v>
      </c>
      <c r="I56" s="119">
        <v>2015</v>
      </c>
      <c r="J56" s="119">
        <v>2018</v>
      </c>
      <c r="K56" s="119">
        <v>2018</v>
      </c>
      <c r="L56" s="119">
        <v>2016</v>
      </c>
      <c r="M56" s="121">
        <v>2015</v>
      </c>
      <c r="N56" s="121">
        <v>2015</v>
      </c>
      <c r="O56" s="121">
        <v>2015</v>
      </c>
      <c r="P56" s="121">
        <v>2015</v>
      </c>
      <c r="Q56" s="121">
        <v>2010</v>
      </c>
      <c r="R56" s="121">
        <v>2010</v>
      </c>
      <c r="S56" s="121">
        <v>2010</v>
      </c>
      <c r="T56" s="121">
        <v>2010</v>
      </c>
      <c r="U56" s="121">
        <v>2015</v>
      </c>
      <c r="V56" s="121">
        <v>2015</v>
      </c>
      <c r="W56" s="121">
        <v>2015</v>
      </c>
      <c r="X56" s="121">
        <v>2018</v>
      </c>
      <c r="Y56" s="121">
        <v>2018</v>
      </c>
      <c r="Z56" s="121">
        <v>2018</v>
      </c>
      <c r="AA56" s="121" t="s">
        <v>818</v>
      </c>
      <c r="AB56" s="120">
        <v>2017</v>
      </c>
      <c r="AC56" s="121">
        <v>2015</v>
      </c>
      <c r="AD56" s="121">
        <v>2014</v>
      </c>
      <c r="AE56" s="121">
        <v>2018</v>
      </c>
      <c r="AF56" s="123">
        <v>2016</v>
      </c>
      <c r="AG56" s="123">
        <v>2019</v>
      </c>
      <c r="AH56" s="121">
        <v>2019</v>
      </c>
      <c r="AI56" s="121">
        <v>2019</v>
      </c>
      <c r="AJ56" s="121">
        <v>2018</v>
      </c>
      <c r="AK56" s="121">
        <v>2018</v>
      </c>
      <c r="AL56" s="121">
        <v>2017</v>
      </c>
      <c r="AM56" s="121" t="s">
        <v>818</v>
      </c>
      <c r="AN56" s="121">
        <v>2019</v>
      </c>
      <c r="AO56" s="121">
        <v>2016</v>
      </c>
      <c r="AP56" s="121">
        <v>2017</v>
      </c>
      <c r="AQ56" s="121">
        <v>2017</v>
      </c>
      <c r="AR56" s="121" t="s">
        <v>818</v>
      </c>
      <c r="AS56" s="121">
        <v>2017</v>
      </c>
      <c r="AT56" s="121">
        <v>2010</v>
      </c>
      <c r="AU56" s="131">
        <v>2017</v>
      </c>
      <c r="AV56" s="131">
        <v>2017</v>
      </c>
      <c r="AW56" s="121">
        <v>2017</v>
      </c>
      <c r="AX56" s="121">
        <v>2017</v>
      </c>
      <c r="AY56" s="121">
        <v>2017</v>
      </c>
      <c r="AZ56" s="168" t="s">
        <v>818</v>
      </c>
      <c r="BA56" s="121" t="s">
        <v>818</v>
      </c>
      <c r="BB56" s="121">
        <v>2017</v>
      </c>
      <c r="BC56" s="121">
        <v>2018</v>
      </c>
      <c r="BD56" s="121">
        <v>2019</v>
      </c>
      <c r="BE56" s="121" t="s">
        <v>818</v>
      </c>
      <c r="BF56" s="171" t="s">
        <v>1186</v>
      </c>
      <c r="BG56" s="170" t="s">
        <v>1186</v>
      </c>
      <c r="BH56" s="121">
        <v>2018</v>
      </c>
      <c r="BI56" s="121">
        <v>2018</v>
      </c>
      <c r="BJ56" s="121" t="s">
        <v>818</v>
      </c>
      <c r="BK56" s="121">
        <v>2017</v>
      </c>
      <c r="BL56" s="121">
        <v>2018</v>
      </c>
      <c r="BM56" s="121">
        <v>2017</v>
      </c>
      <c r="BN56" s="121">
        <v>2015</v>
      </c>
      <c r="BO56" s="121">
        <v>2016</v>
      </c>
      <c r="BP56" s="121">
        <v>2017</v>
      </c>
      <c r="BQ56" s="121">
        <v>2014</v>
      </c>
      <c r="BR56" s="121">
        <v>2017</v>
      </c>
      <c r="BS56" s="121">
        <v>2017</v>
      </c>
      <c r="BT56" s="121">
        <v>2017</v>
      </c>
      <c r="BU56" s="121">
        <v>2017</v>
      </c>
      <c r="BV56" s="121" t="s">
        <v>818</v>
      </c>
      <c r="BW56" s="121" t="s">
        <v>818</v>
      </c>
      <c r="BX56" s="121">
        <v>2016</v>
      </c>
      <c r="BY56" s="121">
        <v>2015</v>
      </c>
      <c r="BZ56" s="121" t="s">
        <v>1189</v>
      </c>
      <c r="CA56" s="121">
        <v>2019</v>
      </c>
      <c r="CB56" s="121">
        <v>2015</v>
      </c>
    </row>
    <row r="57" spans="1:80" x14ac:dyDescent="0.3">
      <c r="A57" s="100" t="str">
        <f>'Indicator Data'!A59</f>
        <v>Eritrea</v>
      </c>
      <c r="B57" s="86" t="str">
        <f>'Indicator Data'!B59</f>
        <v>ERI</v>
      </c>
      <c r="C57" s="119">
        <v>2015</v>
      </c>
      <c r="D57" s="119">
        <v>2015</v>
      </c>
      <c r="E57" s="119">
        <v>2015</v>
      </c>
      <c r="F57" s="119">
        <v>2015</v>
      </c>
      <c r="G57" s="119">
        <v>2015</v>
      </c>
      <c r="H57" s="119">
        <v>2015</v>
      </c>
      <c r="I57" s="119">
        <v>2015</v>
      </c>
      <c r="J57" s="119">
        <v>2018</v>
      </c>
      <c r="K57" s="119">
        <v>2018</v>
      </c>
      <c r="L57" s="119">
        <v>2016</v>
      </c>
      <c r="M57" s="121">
        <v>2015</v>
      </c>
      <c r="N57" s="121">
        <v>2015</v>
      </c>
      <c r="O57" s="121">
        <v>2015</v>
      </c>
      <c r="P57" s="121">
        <v>2015</v>
      </c>
      <c r="Q57" s="121">
        <v>2010</v>
      </c>
      <c r="R57" s="121">
        <v>2010</v>
      </c>
      <c r="S57" s="121">
        <v>2010</v>
      </c>
      <c r="T57" s="121">
        <v>2010</v>
      </c>
      <c r="U57" s="121">
        <v>2015</v>
      </c>
      <c r="V57" s="121">
        <v>2015</v>
      </c>
      <c r="W57" s="121">
        <v>2015</v>
      </c>
      <c r="X57" s="121">
        <v>2018</v>
      </c>
      <c r="Y57" s="121"/>
      <c r="Z57" s="121"/>
      <c r="AA57" s="121" t="s">
        <v>818</v>
      </c>
      <c r="AB57" s="120">
        <v>2016</v>
      </c>
      <c r="AC57" s="121" t="s">
        <v>818</v>
      </c>
      <c r="AD57" s="121">
        <v>2018</v>
      </c>
      <c r="AE57" s="121">
        <v>2018</v>
      </c>
      <c r="AF57" s="123" t="s">
        <v>818</v>
      </c>
      <c r="AG57" s="123">
        <v>2019</v>
      </c>
      <c r="AH57" s="121">
        <v>2019</v>
      </c>
      <c r="AI57" s="121">
        <v>2019</v>
      </c>
      <c r="AJ57" s="121">
        <v>2018</v>
      </c>
      <c r="AK57" s="121">
        <v>2018</v>
      </c>
      <c r="AL57" s="121">
        <v>2017</v>
      </c>
      <c r="AM57" s="121" t="s">
        <v>818</v>
      </c>
      <c r="AN57" s="121">
        <v>2019</v>
      </c>
      <c r="AO57" s="121">
        <v>2016</v>
      </c>
      <c r="AP57" s="121">
        <v>2017</v>
      </c>
      <c r="AQ57" s="121" t="s">
        <v>818</v>
      </c>
      <c r="AR57" s="121" t="s">
        <v>818</v>
      </c>
      <c r="AS57" s="121">
        <v>2017</v>
      </c>
      <c r="AT57" s="121">
        <v>2010</v>
      </c>
      <c r="AU57" s="131">
        <v>2017</v>
      </c>
      <c r="AV57" s="131">
        <v>2017</v>
      </c>
      <c r="AW57" s="121">
        <v>2017</v>
      </c>
      <c r="AX57" s="121">
        <v>2017</v>
      </c>
      <c r="AY57" s="121">
        <v>2017</v>
      </c>
      <c r="AZ57" s="168" t="s">
        <v>818</v>
      </c>
      <c r="BA57" s="121" t="s">
        <v>818</v>
      </c>
      <c r="BB57" s="121">
        <v>2017</v>
      </c>
      <c r="BC57" s="121">
        <v>2018</v>
      </c>
      <c r="BD57" s="121">
        <v>2019</v>
      </c>
      <c r="BE57" s="121" t="s">
        <v>818</v>
      </c>
      <c r="BF57" s="171" t="s">
        <v>1186</v>
      </c>
      <c r="BG57" s="170" t="s">
        <v>1186</v>
      </c>
      <c r="BH57" s="121">
        <v>2018</v>
      </c>
      <c r="BI57" s="121">
        <v>2018</v>
      </c>
      <c r="BJ57" s="121" t="s">
        <v>818</v>
      </c>
      <c r="BK57" s="121">
        <v>2017</v>
      </c>
      <c r="BL57" s="121">
        <v>2018</v>
      </c>
      <c r="BM57" s="121">
        <v>2017</v>
      </c>
      <c r="BN57" s="121">
        <v>2015</v>
      </c>
      <c r="BO57" s="121">
        <v>2016</v>
      </c>
      <c r="BP57" s="121">
        <v>2017</v>
      </c>
      <c r="BQ57" s="121">
        <v>2014</v>
      </c>
      <c r="BR57" s="121">
        <v>2016</v>
      </c>
      <c r="BS57" s="121">
        <v>2016</v>
      </c>
      <c r="BT57" s="121" t="s">
        <v>818</v>
      </c>
      <c r="BU57" s="121">
        <v>2017</v>
      </c>
      <c r="BV57" s="121">
        <v>2017</v>
      </c>
      <c r="BW57" s="121">
        <v>2017</v>
      </c>
      <c r="BX57" s="121">
        <v>2016</v>
      </c>
      <c r="BY57" s="121">
        <v>2015</v>
      </c>
      <c r="BZ57" s="121" t="s">
        <v>1194</v>
      </c>
      <c r="CA57" s="121">
        <v>2019</v>
      </c>
      <c r="CB57" s="121">
        <v>2015</v>
      </c>
    </row>
    <row r="58" spans="1:80" x14ac:dyDescent="0.3">
      <c r="A58" s="100" t="str">
        <f>'Indicator Data'!A60</f>
        <v>Estonia</v>
      </c>
      <c r="B58" s="86" t="str">
        <f>'Indicator Data'!B60</f>
        <v>EST</v>
      </c>
      <c r="C58" s="119">
        <v>2015</v>
      </c>
      <c r="D58" s="119">
        <v>2015</v>
      </c>
      <c r="E58" s="119">
        <v>2015</v>
      </c>
      <c r="F58" s="119">
        <v>2015</v>
      </c>
      <c r="G58" s="119">
        <v>2015</v>
      </c>
      <c r="H58" s="119">
        <v>2015</v>
      </c>
      <c r="I58" s="119">
        <v>2015</v>
      </c>
      <c r="J58" s="119">
        <v>2018</v>
      </c>
      <c r="K58" s="119">
        <v>2018</v>
      </c>
      <c r="L58" s="119">
        <v>2016</v>
      </c>
      <c r="M58" s="121">
        <v>2015</v>
      </c>
      <c r="N58" s="121">
        <v>2015</v>
      </c>
      <c r="O58" s="121">
        <v>2015</v>
      </c>
      <c r="P58" s="121">
        <v>2015</v>
      </c>
      <c r="Q58" s="121">
        <v>2010</v>
      </c>
      <c r="R58" s="121">
        <v>2010</v>
      </c>
      <c r="S58" s="121">
        <v>2010</v>
      </c>
      <c r="T58" s="121">
        <v>2010</v>
      </c>
      <c r="U58" s="121">
        <v>2015</v>
      </c>
      <c r="V58" s="121">
        <v>2015</v>
      </c>
      <c r="W58" s="121">
        <v>2015</v>
      </c>
      <c r="X58" s="121">
        <v>2018</v>
      </c>
      <c r="Y58" s="121">
        <v>2018</v>
      </c>
      <c r="Z58" s="121">
        <v>2018</v>
      </c>
      <c r="AA58" s="121">
        <v>2011</v>
      </c>
      <c r="AB58" s="120">
        <v>2017</v>
      </c>
      <c r="AC58" s="121" t="s">
        <v>818</v>
      </c>
      <c r="AD58" s="121">
        <v>2018</v>
      </c>
      <c r="AE58" s="121">
        <v>2018</v>
      </c>
      <c r="AF58" s="123" t="s">
        <v>818</v>
      </c>
      <c r="AG58" s="123">
        <v>2019</v>
      </c>
      <c r="AH58" s="121">
        <v>2019</v>
      </c>
      <c r="AI58" s="121">
        <v>2019</v>
      </c>
      <c r="AJ58" s="121">
        <v>2018</v>
      </c>
      <c r="AK58" s="121">
        <v>2018</v>
      </c>
      <c r="AL58" s="121">
        <v>2017</v>
      </c>
      <c r="AM58" s="121" t="s">
        <v>818</v>
      </c>
      <c r="AN58" s="121">
        <v>2019</v>
      </c>
      <c r="AO58" s="121">
        <v>2016</v>
      </c>
      <c r="AP58" s="121">
        <v>2017</v>
      </c>
      <c r="AQ58" s="121" t="s">
        <v>818</v>
      </c>
      <c r="AR58" s="121">
        <v>2018</v>
      </c>
      <c r="AS58" s="121">
        <v>2017</v>
      </c>
      <c r="AT58" s="121" t="s">
        <v>818</v>
      </c>
      <c r="AU58" s="131">
        <v>2017</v>
      </c>
      <c r="AV58" s="131">
        <v>2017</v>
      </c>
      <c r="AW58" s="121">
        <v>2017</v>
      </c>
      <c r="AX58" s="121" t="s">
        <v>818</v>
      </c>
      <c r="AY58" s="121">
        <v>2017</v>
      </c>
      <c r="AZ58" s="168">
        <v>2017</v>
      </c>
      <c r="BA58" s="121" t="s">
        <v>1188</v>
      </c>
      <c r="BB58" s="121">
        <v>2017</v>
      </c>
      <c r="BC58" s="121">
        <v>2018</v>
      </c>
      <c r="BD58" s="121">
        <v>2019</v>
      </c>
      <c r="BE58" s="121" t="s">
        <v>818</v>
      </c>
      <c r="BF58" s="171" t="s">
        <v>1186</v>
      </c>
      <c r="BG58" s="170" t="s">
        <v>1186</v>
      </c>
      <c r="BH58" s="121">
        <v>2018</v>
      </c>
      <c r="BI58" s="121">
        <v>2018</v>
      </c>
      <c r="BJ58" s="121" t="s">
        <v>818</v>
      </c>
      <c r="BK58" s="121">
        <v>2017</v>
      </c>
      <c r="BL58" s="121">
        <v>2018</v>
      </c>
      <c r="BM58" s="121">
        <v>2017</v>
      </c>
      <c r="BN58" s="121">
        <v>2015</v>
      </c>
      <c r="BO58" s="121">
        <v>2016</v>
      </c>
      <c r="BP58" s="121">
        <v>2017</v>
      </c>
      <c r="BQ58" s="121">
        <v>2014</v>
      </c>
      <c r="BR58" s="121">
        <v>2017</v>
      </c>
      <c r="BS58" s="121">
        <v>2017</v>
      </c>
      <c r="BT58" s="121">
        <v>2016</v>
      </c>
      <c r="BU58" s="121">
        <v>2017</v>
      </c>
      <c r="BV58" s="121">
        <v>2017</v>
      </c>
      <c r="BW58" s="121" t="s">
        <v>818</v>
      </c>
      <c r="BX58" s="121">
        <v>2016</v>
      </c>
      <c r="BY58" s="121">
        <v>2015</v>
      </c>
      <c r="BZ58" s="121" t="s">
        <v>1189</v>
      </c>
      <c r="CA58" s="121">
        <v>2019</v>
      </c>
      <c r="CB58" s="121">
        <v>2015</v>
      </c>
    </row>
    <row r="59" spans="1:80" x14ac:dyDescent="0.3">
      <c r="A59" s="100" t="str">
        <f>'Indicator Data'!A61</f>
        <v>Eswatini</v>
      </c>
      <c r="B59" s="86" t="str">
        <f>'Indicator Data'!B61</f>
        <v>SWZ</v>
      </c>
      <c r="C59" s="119">
        <v>2015</v>
      </c>
      <c r="D59" s="119">
        <v>2015</v>
      </c>
      <c r="E59" s="119">
        <v>2015</v>
      </c>
      <c r="F59" s="119">
        <v>2015</v>
      </c>
      <c r="G59" s="119">
        <v>2015</v>
      </c>
      <c r="H59" s="119">
        <v>2015</v>
      </c>
      <c r="I59" s="119">
        <v>2015</v>
      </c>
      <c r="J59" s="119">
        <v>2018</v>
      </c>
      <c r="K59" s="119">
        <v>2018</v>
      </c>
      <c r="L59" s="119">
        <v>2016</v>
      </c>
      <c r="M59" s="121">
        <v>2015</v>
      </c>
      <c r="N59" s="121">
        <v>2015</v>
      </c>
      <c r="O59" s="121">
        <v>2015</v>
      </c>
      <c r="P59" s="121">
        <v>2015</v>
      </c>
      <c r="Q59" s="121">
        <v>2010</v>
      </c>
      <c r="R59" s="121">
        <v>2010</v>
      </c>
      <c r="S59" s="121">
        <v>2010</v>
      </c>
      <c r="T59" s="121">
        <v>2010</v>
      </c>
      <c r="U59" s="121">
        <v>2015</v>
      </c>
      <c r="V59" s="121">
        <v>2015</v>
      </c>
      <c r="W59" s="121">
        <v>2015</v>
      </c>
      <c r="X59" s="121">
        <v>2018</v>
      </c>
      <c r="Y59" s="121">
        <v>2018</v>
      </c>
      <c r="Z59" s="121">
        <v>2018</v>
      </c>
      <c r="AA59" s="121">
        <v>2007</v>
      </c>
      <c r="AB59" s="120">
        <v>2017</v>
      </c>
      <c r="AC59" s="121">
        <v>2017</v>
      </c>
      <c r="AD59" s="121">
        <v>2018</v>
      </c>
      <c r="AE59" s="121">
        <v>2018</v>
      </c>
      <c r="AF59" s="123">
        <v>2016</v>
      </c>
      <c r="AG59" s="123">
        <v>2019</v>
      </c>
      <c r="AH59" s="121">
        <v>2019</v>
      </c>
      <c r="AI59" s="121">
        <v>2019</v>
      </c>
      <c r="AJ59" s="121">
        <v>2018</v>
      </c>
      <c r="AK59" s="121">
        <v>2018</v>
      </c>
      <c r="AL59" s="121">
        <v>2017</v>
      </c>
      <c r="AM59" s="121">
        <v>2010</v>
      </c>
      <c r="AN59" s="121">
        <v>2019</v>
      </c>
      <c r="AO59" s="121">
        <v>2016</v>
      </c>
      <c r="AP59" s="121">
        <v>2017</v>
      </c>
      <c r="AQ59" s="121" t="s">
        <v>818</v>
      </c>
      <c r="AR59" s="121">
        <v>2018</v>
      </c>
      <c r="AS59" s="121">
        <v>2017</v>
      </c>
      <c r="AT59" s="121">
        <v>2010</v>
      </c>
      <c r="AU59" s="131">
        <v>2016</v>
      </c>
      <c r="AV59" s="131">
        <v>2016</v>
      </c>
      <c r="AW59" s="121">
        <v>2017</v>
      </c>
      <c r="AX59" s="121">
        <v>2017</v>
      </c>
      <c r="AY59" s="121">
        <v>2017</v>
      </c>
      <c r="AZ59" s="168">
        <v>2017</v>
      </c>
      <c r="BA59" s="121">
        <v>2009</v>
      </c>
      <c r="BB59" s="121">
        <v>2017</v>
      </c>
      <c r="BC59" s="121">
        <v>2018</v>
      </c>
      <c r="BD59" s="121">
        <v>2019</v>
      </c>
      <c r="BE59" s="121" t="s">
        <v>818</v>
      </c>
      <c r="BF59" s="171" t="s">
        <v>1186</v>
      </c>
      <c r="BG59" s="170" t="s">
        <v>1186</v>
      </c>
      <c r="BH59" s="121">
        <v>2018</v>
      </c>
      <c r="BI59" s="121">
        <v>2018</v>
      </c>
      <c r="BJ59" s="121">
        <v>2015</v>
      </c>
      <c r="BK59" s="121">
        <v>2016</v>
      </c>
      <c r="BL59" s="121">
        <v>2018</v>
      </c>
      <c r="BM59" s="121">
        <v>2017</v>
      </c>
      <c r="BN59" s="121">
        <v>2015</v>
      </c>
      <c r="BO59" s="121">
        <v>2016</v>
      </c>
      <c r="BP59" s="121">
        <v>2017</v>
      </c>
      <c r="BQ59" s="121">
        <v>2014</v>
      </c>
      <c r="BR59" s="121">
        <v>2017</v>
      </c>
      <c r="BS59" s="121">
        <v>2017</v>
      </c>
      <c r="BT59" s="121">
        <v>2016</v>
      </c>
      <c r="BU59" s="121">
        <v>2017</v>
      </c>
      <c r="BV59" s="121">
        <v>2017</v>
      </c>
      <c r="BW59" s="121">
        <v>2017</v>
      </c>
      <c r="BX59" s="121">
        <v>2016</v>
      </c>
      <c r="BY59" s="121">
        <v>2015</v>
      </c>
      <c r="BZ59" s="121" t="s">
        <v>1189</v>
      </c>
      <c r="CA59" s="121">
        <v>2019</v>
      </c>
      <c r="CB59" s="121">
        <v>2015</v>
      </c>
    </row>
    <row r="60" spans="1:80" x14ac:dyDescent="0.3">
      <c r="A60" s="100" t="str">
        <f>'Indicator Data'!A62</f>
        <v>Ethiopia</v>
      </c>
      <c r="B60" s="86" t="str">
        <f>'Indicator Data'!B62</f>
        <v>ETH</v>
      </c>
      <c r="C60" s="119">
        <v>2015</v>
      </c>
      <c r="D60" s="119">
        <v>2015</v>
      </c>
      <c r="E60" s="119">
        <v>2015</v>
      </c>
      <c r="F60" s="119">
        <v>2015</v>
      </c>
      <c r="G60" s="119">
        <v>2015</v>
      </c>
      <c r="H60" s="119">
        <v>2015</v>
      </c>
      <c r="I60" s="119">
        <v>2015</v>
      </c>
      <c r="J60" s="119">
        <v>2018</v>
      </c>
      <c r="K60" s="119">
        <v>2018</v>
      </c>
      <c r="L60" s="119">
        <v>2016</v>
      </c>
      <c r="M60" s="121">
        <v>2015</v>
      </c>
      <c r="N60" s="121">
        <v>2015</v>
      </c>
      <c r="O60" s="121">
        <v>2015</v>
      </c>
      <c r="P60" s="121">
        <v>2015</v>
      </c>
      <c r="Q60" s="121">
        <v>2010</v>
      </c>
      <c r="R60" s="121">
        <v>2010</v>
      </c>
      <c r="S60" s="121">
        <v>2010</v>
      </c>
      <c r="T60" s="121">
        <v>2010</v>
      </c>
      <c r="U60" s="121">
        <v>2015</v>
      </c>
      <c r="V60" s="121">
        <v>2015</v>
      </c>
      <c r="W60" s="121">
        <v>2015</v>
      </c>
      <c r="X60" s="121">
        <v>2018</v>
      </c>
      <c r="Y60" s="121">
        <v>2018</v>
      </c>
      <c r="Z60" s="121">
        <v>2018</v>
      </c>
      <c r="AA60" s="121">
        <v>2016</v>
      </c>
      <c r="AB60" s="120">
        <v>2017</v>
      </c>
      <c r="AC60" s="121">
        <v>2017</v>
      </c>
      <c r="AD60" s="121">
        <v>2017</v>
      </c>
      <c r="AE60" s="121">
        <v>2018</v>
      </c>
      <c r="AF60" s="123">
        <v>2016</v>
      </c>
      <c r="AG60" s="123">
        <v>2019</v>
      </c>
      <c r="AH60" s="121">
        <v>2019</v>
      </c>
      <c r="AI60" s="121">
        <v>2019</v>
      </c>
      <c r="AJ60" s="121">
        <v>2018</v>
      </c>
      <c r="AK60" s="121">
        <v>2018</v>
      </c>
      <c r="AL60" s="121">
        <v>2017</v>
      </c>
      <c r="AM60" s="121">
        <v>2016</v>
      </c>
      <c r="AN60" s="121">
        <v>2019</v>
      </c>
      <c r="AO60" s="121">
        <v>2016</v>
      </c>
      <c r="AP60" s="121">
        <v>2017</v>
      </c>
      <c r="AQ60" s="121">
        <v>2017</v>
      </c>
      <c r="AR60" s="121">
        <v>2018</v>
      </c>
      <c r="AS60" s="121">
        <v>2017</v>
      </c>
      <c r="AT60" s="121">
        <v>2016</v>
      </c>
      <c r="AU60" s="131">
        <v>2017</v>
      </c>
      <c r="AV60" s="131">
        <v>2017</v>
      </c>
      <c r="AW60" s="121">
        <v>2017</v>
      </c>
      <c r="AX60" s="121">
        <v>2017</v>
      </c>
      <c r="AY60" s="121">
        <v>2017</v>
      </c>
      <c r="AZ60" s="168">
        <v>2017</v>
      </c>
      <c r="BA60" s="121" t="s">
        <v>1188</v>
      </c>
      <c r="BB60" s="121">
        <v>2017</v>
      </c>
      <c r="BC60" s="121">
        <v>2018</v>
      </c>
      <c r="BD60" s="121">
        <v>2019</v>
      </c>
      <c r="BE60" s="121" t="s">
        <v>1186</v>
      </c>
      <c r="BF60" s="171">
        <v>43646</v>
      </c>
      <c r="BG60" s="170" t="s">
        <v>1186</v>
      </c>
      <c r="BH60" s="121">
        <v>2018</v>
      </c>
      <c r="BI60" s="121">
        <v>2018</v>
      </c>
      <c r="BJ60" s="121">
        <v>2015</v>
      </c>
      <c r="BK60" s="121">
        <v>2017</v>
      </c>
      <c r="BL60" s="121">
        <v>2018</v>
      </c>
      <c r="BM60" s="121">
        <v>2017</v>
      </c>
      <c r="BN60" s="121">
        <v>2015</v>
      </c>
      <c r="BO60" s="121">
        <v>2016</v>
      </c>
      <c r="BP60" s="121">
        <v>2017</v>
      </c>
      <c r="BQ60" s="121">
        <v>2014</v>
      </c>
      <c r="BR60" s="121">
        <v>2017</v>
      </c>
      <c r="BS60" s="121">
        <v>2017</v>
      </c>
      <c r="BT60" s="121">
        <v>2017</v>
      </c>
      <c r="BU60" s="121">
        <v>2017</v>
      </c>
      <c r="BV60" s="121" t="s">
        <v>818</v>
      </c>
      <c r="BW60" s="121">
        <v>2017</v>
      </c>
      <c r="BX60" s="121">
        <v>2016</v>
      </c>
      <c r="BY60" s="121">
        <v>2015</v>
      </c>
      <c r="BZ60" s="121" t="s">
        <v>1189</v>
      </c>
      <c r="CA60" s="121">
        <v>2019</v>
      </c>
      <c r="CB60" s="121">
        <v>2015</v>
      </c>
    </row>
    <row r="61" spans="1:80" x14ac:dyDescent="0.3">
      <c r="A61" s="100" t="str">
        <f>'Indicator Data'!A63</f>
        <v>Fiji</v>
      </c>
      <c r="B61" s="86" t="str">
        <f>'Indicator Data'!B63</f>
        <v>FJI</v>
      </c>
      <c r="C61" s="119">
        <v>2015</v>
      </c>
      <c r="D61" s="119">
        <v>2015</v>
      </c>
      <c r="E61" s="119">
        <v>2015</v>
      </c>
      <c r="F61" s="119">
        <v>2015</v>
      </c>
      <c r="G61" s="119">
        <v>2015</v>
      </c>
      <c r="H61" s="119">
        <v>2015</v>
      </c>
      <c r="I61" s="119">
        <v>2015</v>
      </c>
      <c r="J61" s="119">
        <v>2018</v>
      </c>
      <c r="K61" s="119">
        <v>2018</v>
      </c>
      <c r="L61" s="119">
        <v>2016</v>
      </c>
      <c r="M61" s="121">
        <v>2015</v>
      </c>
      <c r="N61" s="121">
        <v>2015</v>
      </c>
      <c r="O61" s="121">
        <v>2015</v>
      </c>
      <c r="P61" s="121">
        <v>2015</v>
      </c>
      <c r="Q61" s="121">
        <v>2010</v>
      </c>
      <c r="R61" s="121">
        <v>2010</v>
      </c>
      <c r="S61" s="121">
        <v>2010</v>
      </c>
      <c r="T61" s="121">
        <v>2010</v>
      </c>
      <c r="U61" s="121">
        <v>2015</v>
      </c>
      <c r="V61" s="121">
        <v>2015</v>
      </c>
      <c r="W61" s="121">
        <v>2015</v>
      </c>
      <c r="X61" s="121">
        <v>2018</v>
      </c>
      <c r="Y61" s="121">
        <v>2018</v>
      </c>
      <c r="Z61" s="121">
        <v>2018</v>
      </c>
      <c r="AA61" s="121">
        <v>2007</v>
      </c>
      <c r="AB61" s="120">
        <v>2017</v>
      </c>
      <c r="AC61" s="121" t="s">
        <v>818</v>
      </c>
      <c r="AD61" s="121">
        <v>2018</v>
      </c>
      <c r="AE61" s="121">
        <v>2018</v>
      </c>
      <c r="AF61" s="123">
        <v>2016</v>
      </c>
      <c r="AG61" s="123">
        <v>2019</v>
      </c>
      <c r="AH61" s="121">
        <v>2019</v>
      </c>
      <c r="AI61" s="121">
        <v>2019</v>
      </c>
      <c r="AJ61" s="121">
        <v>2018</v>
      </c>
      <c r="AK61" s="121">
        <v>2018</v>
      </c>
      <c r="AL61" s="121">
        <v>2017</v>
      </c>
      <c r="AM61" s="121" t="s">
        <v>818</v>
      </c>
      <c r="AN61" s="121">
        <v>2019</v>
      </c>
      <c r="AO61" s="121">
        <v>2016</v>
      </c>
      <c r="AP61" s="121">
        <v>2017</v>
      </c>
      <c r="AQ61" s="121">
        <v>2017</v>
      </c>
      <c r="AR61" s="121">
        <v>2018</v>
      </c>
      <c r="AS61" s="121">
        <v>2017</v>
      </c>
      <c r="AT61" s="121" t="s">
        <v>818</v>
      </c>
      <c r="AU61" s="131">
        <v>2017</v>
      </c>
      <c r="AV61" s="131">
        <v>2016</v>
      </c>
      <c r="AW61" s="121" t="s">
        <v>818</v>
      </c>
      <c r="AX61" s="121" t="s">
        <v>818</v>
      </c>
      <c r="AY61" s="121">
        <v>2017</v>
      </c>
      <c r="AZ61" s="168">
        <v>2017</v>
      </c>
      <c r="BA61" s="121" t="s">
        <v>1195</v>
      </c>
      <c r="BB61" s="121">
        <v>2017</v>
      </c>
      <c r="BC61" s="121">
        <v>2018</v>
      </c>
      <c r="BD61" s="121">
        <v>2019</v>
      </c>
      <c r="BE61" s="121" t="s">
        <v>818</v>
      </c>
      <c r="BF61" s="171" t="s">
        <v>1186</v>
      </c>
      <c r="BG61" s="170" t="s">
        <v>1186</v>
      </c>
      <c r="BH61" s="121">
        <v>2018</v>
      </c>
      <c r="BI61" s="121">
        <v>2018</v>
      </c>
      <c r="BJ61" s="121">
        <v>2015</v>
      </c>
      <c r="BK61" s="121">
        <v>2017</v>
      </c>
      <c r="BL61" s="121" t="s">
        <v>818</v>
      </c>
      <c r="BM61" s="121">
        <v>2017</v>
      </c>
      <c r="BN61" s="121" t="s">
        <v>818</v>
      </c>
      <c r="BO61" s="121">
        <v>2016</v>
      </c>
      <c r="BP61" s="121">
        <v>2017</v>
      </c>
      <c r="BQ61" s="121">
        <v>2014</v>
      </c>
      <c r="BR61" s="121">
        <v>2017</v>
      </c>
      <c r="BS61" s="121">
        <v>2017</v>
      </c>
      <c r="BT61" s="121">
        <v>2015</v>
      </c>
      <c r="BU61" s="121">
        <v>2017</v>
      </c>
      <c r="BV61" s="121">
        <v>2017</v>
      </c>
      <c r="BW61" s="121">
        <v>2017</v>
      </c>
      <c r="BX61" s="121">
        <v>2016</v>
      </c>
      <c r="BY61" s="121">
        <v>2015</v>
      </c>
      <c r="BZ61" s="121" t="s">
        <v>1189</v>
      </c>
      <c r="CA61" s="121">
        <v>2019</v>
      </c>
      <c r="CB61" s="121">
        <v>2015</v>
      </c>
    </row>
    <row r="62" spans="1:80" x14ac:dyDescent="0.3">
      <c r="A62" s="100" t="str">
        <f>'Indicator Data'!A64</f>
        <v>Finland</v>
      </c>
      <c r="B62" s="86" t="str">
        <f>'Indicator Data'!B64</f>
        <v>FIN</v>
      </c>
      <c r="C62" s="119">
        <v>2015</v>
      </c>
      <c r="D62" s="119">
        <v>2015</v>
      </c>
      <c r="E62" s="119">
        <v>2015</v>
      </c>
      <c r="F62" s="119">
        <v>2015</v>
      </c>
      <c r="G62" s="119">
        <v>2015</v>
      </c>
      <c r="H62" s="119">
        <v>2015</v>
      </c>
      <c r="I62" s="119">
        <v>2015</v>
      </c>
      <c r="J62" s="119">
        <v>2018</v>
      </c>
      <c r="K62" s="119">
        <v>2018</v>
      </c>
      <c r="L62" s="119">
        <v>2016</v>
      </c>
      <c r="M62" s="121">
        <v>2015</v>
      </c>
      <c r="N62" s="121">
        <v>2015</v>
      </c>
      <c r="O62" s="121">
        <v>2015</v>
      </c>
      <c r="P62" s="121">
        <v>2015</v>
      </c>
      <c r="Q62" s="121">
        <v>2010</v>
      </c>
      <c r="R62" s="121">
        <v>2010</v>
      </c>
      <c r="S62" s="121">
        <v>2010</v>
      </c>
      <c r="T62" s="121">
        <v>2010</v>
      </c>
      <c r="U62" s="121">
        <v>2015</v>
      </c>
      <c r="V62" s="121">
        <v>2015</v>
      </c>
      <c r="W62" s="121">
        <v>2015</v>
      </c>
      <c r="X62" s="121">
        <v>2018</v>
      </c>
      <c r="Y62" s="121">
        <v>2018</v>
      </c>
      <c r="Z62" s="121">
        <v>2018</v>
      </c>
      <c r="AA62" s="121">
        <v>2010</v>
      </c>
      <c r="AB62" s="120">
        <v>2017</v>
      </c>
      <c r="AC62" s="121" t="s">
        <v>818</v>
      </c>
      <c r="AD62" s="121">
        <v>2018</v>
      </c>
      <c r="AE62" s="121">
        <v>2018</v>
      </c>
      <c r="AF62" s="123" t="s">
        <v>818</v>
      </c>
      <c r="AG62" s="123">
        <v>2019</v>
      </c>
      <c r="AH62" s="121">
        <v>2019</v>
      </c>
      <c r="AI62" s="121">
        <v>2019</v>
      </c>
      <c r="AJ62" s="121">
        <v>2018</v>
      </c>
      <c r="AK62" s="121">
        <v>2018</v>
      </c>
      <c r="AL62" s="121">
        <v>2017</v>
      </c>
      <c r="AM62" s="121" t="s">
        <v>818</v>
      </c>
      <c r="AN62" s="121">
        <v>2019</v>
      </c>
      <c r="AO62" s="121">
        <v>2016</v>
      </c>
      <c r="AP62" s="121">
        <v>2017</v>
      </c>
      <c r="AQ62" s="121" t="s">
        <v>818</v>
      </c>
      <c r="AR62" s="121">
        <v>2018</v>
      </c>
      <c r="AS62" s="121">
        <v>2017</v>
      </c>
      <c r="AT62" s="121" t="s">
        <v>818</v>
      </c>
      <c r="AU62" s="131">
        <v>2017</v>
      </c>
      <c r="AV62" s="131" t="s">
        <v>818</v>
      </c>
      <c r="AW62" s="121" t="s">
        <v>818</v>
      </c>
      <c r="AX62" s="121" t="s">
        <v>818</v>
      </c>
      <c r="AY62" s="121">
        <v>2017</v>
      </c>
      <c r="AZ62" s="168">
        <v>2017</v>
      </c>
      <c r="BA62" s="121" t="s">
        <v>1188</v>
      </c>
      <c r="BB62" s="121">
        <v>2017</v>
      </c>
      <c r="BC62" s="121">
        <v>2018</v>
      </c>
      <c r="BD62" s="121">
        <v>2019</v>
      </c>
      <c r="BE62" s="121" t="s">
        <v>818</v>
      </c>
      <c r="BF62" s="171" t="s">
        <v>1186</v>
      </c>
      <c r="BG62" s="170" t="s">
        <v>1186</v>
      </c>
      <c r="BH62" s="121">
        <v>2018</v>
      </c>
      <c r="BI62" s="121">
        <v>2018</v>
      </c>
      <c r="BJ62" s="121">
        <v>2015</v>
      </c>
      <c r="BK62" s="121">
        <v>2017</v>
      </c>
      <c r="BL62" s="121">
        <v>2018</v>
      </c>
      <c r="BM62" s="121">
        <v>2017</v>
      </c>
      <c r="BN62" s="121" t="s">
        <v>818</v>
      </c>
      <c r="BO62" s="121">
        <v>2016</v>
      </c>
      <c r="BP62" s="121">
        <v>2017</v>
      </c>
      <c r="BQ62" s="121">
        <v>2014</v>
      </c>
      <c r="BR62" s="121">
        <v>2017</v>
      </c>
      <c r="BS62" s="121">
        <v>2017</v>
      </c>
      <c r="BT62" s="121">
        <v>2016</v>
      </c>
      <c r="BU62" s="121">
        <v>2017</v>
      </c>
      <c r="BV62" s="121">
        <v>2017</v>
      </c>
      <c r="BW62" s="121">
        <v>2017</v>
      </c>
      <c r="BX62" s="121">
        <v>2016</v>
      </c>
      <c r="BY62" s="121">
        <v>2015</v>
      </c>
      <c r="BZ62" s="121" t="s">
        <v>1189</v>
      </c>
      <c r="CA62" s="121">
        <v>2019</v>
      </c>
      <c r="CB62" s="121">
        <v>2015</v>
      </c>
    </row>
    <row r="63" spans="1:80" x14ac:dyDescent="0.3">
      <c r="A63" s="100" t="str">
        <f>'Indicator Data'!A65</f>
        <v>France</v>
      </c>
      <c r="B63" s="86" t="str">
        <f>'Indicator Data'!B65</f>
        <v>FRA</v>
      </c>
      <c r="C63" s="119">
        <v>2015</v>
      </c>
      <c r="D63" s="119">
        <v>2015</v>
      </c>
      <c r="E63" s="119">
        <v>2015</v>
      </c>
      <c r="F63" s="119">
        <v>2015</v>
      </c>
      <c r="G63" s="119">
        <v>2015</v>
      </c>
      <c r="H63" s="119">
        <v>2015</v>
      </c>
      <c r="I63" s="119">
        <v>2015</v>
      </c>
      <c r="J63" s="119">
        <v>2018</v>
      </c>
      <c r="K63" s="119">
        <v>2018</v>
      </c>
      <c r="L63" s="119">
        <v>2016</v>
      </c>
      <c r="M63" s="121">
        <v>2015</v>
      </c>
      <c r="N63" s="121">
        <v>2015</v>
      </c>
      <c r="O63" s="121">
        <v>2015</v>
      </c>
      <c r="P63" s="121">
        <v>2015</v>
      </c>
      <c r="Q63" s="121">
        <v>2010</v>
      </c>
      <c r="R63" s="121">
        <v>2010</v>
      </c>
      <c r="S63" s="121">
        <v>2010</v>
      </c>
      <c r="T63" s="121">
        <v>2010</v>
      </c>
      <c r="U63" s="121">
        <v>2015</v>
      </c>
      <c r="V63" s="121">
        <v>2015</v>
      </c>
      <c r="W63" s="121">
        <v>2015</v>
      </c>
      <c r="X63" s="121">
        <v>2018</v>
      </c>
      <c r="Y63" s="121">
        <v>2018</v>
      </c>
      <c r="Z63" s="121">
        <v>2018</v>
      </c>
      <c r="AA63" s="121">
        <v>2011</v>
      </c>
      <c r="AB63" s="120">
        <v>2017</v>
      </c>
      <c r="AC63" s="121" t="s">
        <v>818</v>
      </c>
      <c r="AD63" s="121">
        <v>2017</v>
      </c>
      <c r="AE63" s="121">
        <v>2018</v>
      </c>
      <c r="AF63" s="123" t="s">
        <v>818</v>
      </c>
      <c r="AG63" s="123">
        <v>2019</v>
      </c>
      <c r="AH63" s="121">
        <v>2019</v>
      </c>
      <c r="AI63" s="121">
        <v>2019</v>
      </c>
      <c r="AJ63" s="121">
        <v>2018</v>
      </c>
      <c r="AK63" s="121">
        <v>2018</v>
      </c>
      <c r="AL63" s="121">
        <v>2017</v>
      </c>
      <c r="AM63" s="121" t="s">
        <v>818</v>
      </c>
      <c r="AN63" s="121">
        <v>2019</v>
      </c>
      <c r="AO63" s="121">
        <v>2016</v>
      </c>
      <c r="AP63" s="121">
        <v>2017</v>
      </c>
      <c r="AQ63" s="121" t="s">
        <v>818</v>
      </c>
      <c r="AR63" s="121">
        <v>2018</v>
      </c>
      <c r="AS63" s="121">
        <v>2017</v>
      </c>
      <c r="AT63" s="121" t="s">
        <v>818</v>
      </c>
      <c r="AU63" s="131">
        <v>2017</v>
      </c>
      <c r="AV63" s="131">
        <v>2017</v>
      </c>
      <c r="AW63" s="121">
        <v>2017</v>
      </c>
      <c r="AX63" s="121" t="s">
        <v>818</v>
      </c>
      <c r="AY63" s="121">
        <v>2017</v>
      </c>
      <c r="AZ63" s="168">
        <v>2017</v>
      </c>
      <c r="BA63" s="121" t="s">
        <v>1188</v>
      </c>
      <c r="BB63" s="121">
        <v>2017</v>
      </c>
      <c r="BC63" s="121">
        <v>2018</v>
      </c>
      <c r="BD63" s="121">
        <v>2019</v>
      </c>
      <c r="BE63" s="121" t="s">
        <v>818</v>
      </c>
      <c r="BF63" s="171" t="s">
        <v>1186</v>
      </c>
      <c r="BG63" s="170" t="s">
        <v>1186</v>
      </c>
      <c r="BH63" s="121">
        <v>2018</v>
      </c>
      <c r="BI63" s="121">
        <v>2018</v>
      </c>
      <c r="BJ63" s="121">
        <v>2015</v>
      </c>
      <c r="BK63" s="121">
        <v>2017</v>
      </c>
      <c r="BL63" s="121">
        <v>2018</v>
      </c>
      <c r="BM63" s="121">
        <v>2017</v>
      </c>
      <c r="BN63" s="121" t="s">
        <v>818</v>
      </c>
      <c r="BO63" s="121">
        <v>2016</v>
      </c>
      <c r="BP63" s="121">
        <v>2017</v>
      </c>
      <c r="BQ63" s="121">
        <v>2014</v>
      </c>
      <c r="BR63" s="121">
        <v>2017</v>
      </c>
      <c r="BS63" s="121">
        <v>2017</v>
      </c>
      <c r="BT63" s="121">
        <v>2016</v>
      </c>
      <c r="BU63" s="121">
        <v>2017</v>
      </c>
      <c r="BV63" s="121">
        <v>2017</v>
      </c>
      <c r="BW63" s="121">
        <v>2017</v>
      </c>
      <c r="BX63" s="121">
        <v>2016</v>
      </c>
      <c r="BY63" s="121">
        <v>2015</v>
      </c>
      <c r="BZ63" s="121" t="s">
        <v>1189</v>
      </c>
      <c r="CA63" s="121">
        <v>2019</v>
      </c>
      <c r="CB63" s="121">
        <v>2015</v>
      </c>
    </row>
    <row r="64" spans="1:80" x14ac:dyDescent="0.3">
      <c r="A64" s="100" t="str">
        <f>'Indicator Data'!A66</f>
        <v>Gabon</v>
      </c>
      <c r="B64" s="86" t="str">
        <f>'Indicator Data'!B66</f>
        <v>GAB</v>
      </c>
      <c r="C64" s="119">
        <v>2015</v>
      </c>
      <c r="D64" s="119">
        <v>2015</v>
      </c>
      <c r="E64" s="119">
        <v>2015</v>
      </c>
      <c r="F64" s="119">
        <v>2015</v>
      </c>
      <c r="G64" s="119">
        <v>2015</v>
      </c>
      <c r="H64" s="119">
        <v>2015</v>
      </c>
      <c r="I64" s="119">
        <v>2015</v>
      </c>
      <c r="J64" s="119">
        <v>2018</v>
      </c>
      <c r="K64" s="119">
        <v>2018</v>
      </c>
      <c r="L64" s="119">
        <v>2016</v>
      </c>
      <c r="M64" s="121">
        <v>2015</v>
      </c>
      <c r="N64" s="121">
        <v>2015</v>
      </c>
      <c r="O64" s="121">
        <v>2015</v>
      </c>
      <c r="P64" s="121">
        <v>2015</v>
      </c>
      <c r="Q64" s="121">
        <v>2010</v>
      </c>
      <c r="R64" s="121">
        <v>2010</v>
      </c>
      <c r="S64" s="121">
        <v>2010</v>
      </c>
      <c r="T64" s="121">
        <v>2010</v>
      </c>
      <c r="U64" s="121">
        <v>2015</v>
      </c>
      <c r="V64" s="121">
        <v>2015</v>
      </c>
      <c r="W64" s="121">
        <v>2015</v>
      </c>
      <c r="X64" s="121">
        <v>2018</v>
      </c>
      <c r="Y64" s="121">
        <v>2018</v>
      </c>
      <c r="Z64" s="121">
        <v>2018</v>
      </c>
      <c r="AA64" s="121">
        <v>2012</v>
      </c>
      <c r="AB64" s="120">
        <v>2017</v>
      </c>
      <c r="AC64" s="121" t="s">
        <v>818</v>
      </c>
      <c r="AD64" s="121">
        <v>2014</v>
      </c>
      <c r="AE64" s="121">
        <v>2018</v>
      </c>
      <c r="AF64" s="123">
        <v>2016</v>
      </c>
      <c r="AG64" s="123">
        <v>2019</v>
      </c>
      <c r="AH64" s="121">
        <v>2019</v>
      </c>
      <c r="AI64" s="121">
        <v>2019</v>
      </c>
      <c r="AJ64" s="121">
        <v>2018</v>
      </c>
      <c r="AK64" s="121">
        <v>2018</v>
      </c>
      <c r="AL64" s="121">
        <v>2017</v>
      </c>
      <c r="AM64" s="121">
        <v>2012</v>
      </c>
      <c r="AN64" s="121">
        <v>2019</v>
      </c>
      <c r="AO64" s="121">
        <v>2016</v>
      </c>
      <c r="AP64" s="121">
        <v>2017</v>
      </c>
      <c r="AQ64" s="121">
        <v>2017</v>
      </c>
      <c r="AR64" s="121">
        <v>2015</v>
      </c>
      <c r="AS64" s="121">
        <v>2017</v>
      </c>
      <c r="AT64" s="121">
        <v>2012</v>
      </c>
      <c r="AU64" s="131">
        <v>2017</v>
      </c>
      <c r="AV64" s="131">
        <v>2017</v>
      </c>
      <c r="AW64" s="121">
        <v>2017</v>
      </c>
      <c r="AX64" s="121">
        <v>2017</v>
      </c>
      <c r="AY64" s="121">
        <v>2017</v>
      </c>
      <c r="AZ64" s="168">
        <v>2017</v>
      </c>
      <c r="BA64" s="121" t="s">
        <v>1187</v>
      </c>
      <c r="BB64" s="121">
        <v>2017</v>
      </c>
      <c r="BC64" s="121">
        <v>2018</v>
      </c>
      <c r="BD64" s="121">
        <v>2019</v>
      </c>
      <c r="BE64" s="121" t="s">
        <v>818</v>
      </c>
      <c r="BF64" s="171" t="s">
        <v>1186</v>
      </c>
      <c r="BG64" s="170" t="s">
        <v>1186</v>
      </c>
      <c r="BH64" s="121">
        <v>2018</v>
      </c>
      <c r="BI64" s="121">
        <v>2018</v>
      </c>
      <c r="BJ64" s="121">
        <v>2015</v>
      </c>
      <c r="BK64" s="121">
        <v>2017</v>
      </c>
      <c r="BL64" s="121">
        <v>2018</v>
      </c>
      <c r="BM64" s="121">
        <v>2017</v>
      </c>
      <c r="BN64" s="121">
        <v>2015</v>
      </c>
      <c r="BO64" s="121">
        <v>2016</v>
      </c>
      <c r="BP64" s="121">
        <v>2017</v>
      </c>
      <c r="BQ64" s="121">
        <v>2014</v>
      </c>
      <c r="BR64" s="121">
        <v>2017</v>
      </c>
      <c r="BS64" s="121">
        <v>2017</v>
      </c>
      <c r="BT64" s="121">
        <v>2016</v>
      </c>
      <c r="BU64" s="121">
        <v>2017</v>
      </c>
      <c r="BV64" s="121" t="s">
        <v>818</v>
      </c>
      <c r="BW64" s="121" t="s">
        <v>818</v>
      </c>
      <c r="BX64" s="121">
        <v>2016</v>
      </c>
      <c r="BY64" s="121">
        <v>2015</v>
      </c>
      <c r="BZ64" s="121" t="s">
        <v>1189</v>
      </c>
      <c r="CA64" s="121">
        <v>2019</v>
      </c>
      <c r="CB64" s="121">
        <v>2015</v>
      </c>
    </row>
    <row r="65" spans="1:80" x14ac:dyDescent="0.3">
      <c r="A65" s="100" t="str">
        <f>'Indicator Data'!A67</f>
        <v>Gambia</v>
      </c>
      <c r="B65" s="86" t="str">
        <f>'Indicator Data'!B67</f>
        <v>GMB</v>
      </c>
      <c r="C65" s="119">
        <v>2015</v>
      </c>
      <c r="D65" s="119">
        <v>2015</v>
      </c>
      <c r="E65" s="119">
        <v>2015</v>
      </c>
      <c r="F65" s="119">
        <v>2015</v>
      </c>
      <c r="G65" s="119">
        <v>2015</v>
      </c>
      <c r="H65" s="119">
        <v>2015</v>
      </c>
      <c r="I65" s="119">
        <v>2015</v>
      </c>
      <c r="J65" s="119">
        <v>2018</v>
      </c>
      <c r="K65" s="119">
        <v>2018</v>
      </c>
      <c r="L65" s="119">
        <v>2016</v>
      </c>
      <c r="M65" s="121">
        <v>2015</v>
      </c>
      <c r="N65" s="121">
        <v>2015</v>
      </c>
      <c r="O65" s="121">
        <v>2015</v>
      </c>
      <c r="P65" s="121">
        <v>2015</v>
      </c>
      <c r="Q65" s="121">
        <v>2010</v>
      </c>
      <c r="R65" s="121">
        <v>2010</v>
      </c>
      <c r="S65" s="121">
        <v>2010</v>
      </c>
      <c r="T65" s="121">
        <v>2010</v>
      </c>
      <c r="U65" s="121">
        <v>2015</v>
      </c>
      <c r="V65" s="121">
        <v>2015</v>
      </c>
      <c r="W65" s="121">
        <v>2015</v>
      </c>
      <c r="X65" s="121">
        <v>2018</v>
      </c>
      <c r="Y65" s="121">
        <v>2018</v>
      </c>
      <c r="Z65" s="121">
        <v>2018</v>
      </c>
      <c r="AA65" s="121">
        <v>2013</v>
      </c>
      <c r="AB65" s="120">
        <v>2017</v>
      </c>
      <c r="AC65" s="121">
        <v>2017</v>
      </c>
      <c r="AD65" s="121">
        <v>2018</v>
      </c>
      <c r="AE65" s="121">
        <v>2018</v>
      </c>
      <c r="AF65" s="123">
        <v>2016</v>
      </c>
      <c r="AG65" s="123">
        <v>2019</v>
      </c>
      <c r="AH65" s="121">
        <v>2019</v>
      </c>
      <c r="AI65" s="121">
        <v>2019</v>
      </c>
      <c r="AJ65" s="121">
        <v>2018</v>
      </c>
      <c r="AK65" s="121">
        <v>2018</v>
      </c>
      <c r="AL65" s="121">
        <v>2017</v>
      </c>
      <c r="AM65" s="121">
        <v>2013</v>
      </c>
      <c r="AN65" s="121">
        <v>2019</v>
      </c>
      <c r="AO65" s="121">
        <v>2016</v>
      </c>
      <c r="AP65" s="121">
        <v>2017</v>
      </c>
      <c r="AQ65" s="121">
        <v>2017</v>
      </c>
      <c r="AR65" s="121">
        <v>2018</v>
      </c>
      <c r="AS65" s="121">
        <v>2017</v>
      </c>
      <c r="AT65" s="121">
        <v>2013</v>
      </c>
      <c r="AU65" s="131">
        <v>2017</v>
      </c>
      <c r="AV65" s="131">
        <v>2017</v>
      </c>
      <c r="AW65" s="121">
        <v>2017</v>
      </c>
      <c r="AX65" s="121">
        <v>2017</v>
      </c>
      <c r="AY65" s="121">
        <v>2017</v>
      </c>
      <c r="AZ65" s="168">
        <v>2017</v>
      </c>
      <c r="BA65" s="121" t="s">
        <v>1188</v>
      </c>
      <c r="BB65" s="121">
        <v>2017</v>
      </c>
      <c r="BC65" s="121">
        <v>2018</v>
      </c>
      <c r="BD65" s="121">
        <v>2019</v>
      </c>
      <c r="BE65" s="121" t="s">
        <v>818</v>
      </c>
      <c r="BF65" s="171" t="s">
        <v>1186</v>
      </c>
      <c r="BG65" s="170" t="s">
        <v>1186</v>
      </c>
      <c r="BH65" s="121">
        <v>2018</v>
      </c>
      <c r="BI65" s="121">
        <v>2018</v>
      </c>
      <c r="BJ65" s="121">
        <v>2015</v>
      </c>
      <c r="BK65" s="121">
        <v>2017</v>
      </c>
      <c r="BL65" s="121">
        <v>2018</v>
      </c>
      <c r="BM65" s="121">
        <v>2017</v>
      </c>
      <c r="BN65" s="121">
        <v>2015</v>
      </c>
      <c r="BO65" s="121">
        <v>2016</v>
      </c>
      <c r="BP65" s="121">
        <v>2017</v>
      </c>
      <c r="BQ65" s="121">
        <v>2014</v>
      </c>
      <c r="BR65" s="121">
        <v>2017</v>
      </c>
      <c r="BS65" s="121">
        <v>2017</v>
      </c>
      <c r="BT65" s="121">
        <v>2015</v>
      </c>
      <c r="BU65" s="121">
        <v>2017</v>
      </c>
      <c r="BV65" s="121">
        <v>2017</v>
      </c>
      <c r="BW65" s="121">
        <v>2017</v>
      </c>
      <c r="BX65" s="121">
        <v>2016</v>
      </c>
      <c r="BY65" s="121">
        <v>2015</v>
      </c>
      <c r="BZ65" s="121" t="s">
        <v>1189</v>
      </c>
      <c r="CA65" s="121">
        <v>2019</v>
      </c>
      <c r="CB65" s="121">
        <v>2015</v>
      </c>
    </row>
    <row r="66" spans="1:80" x14ac:dyDescent="0.3">
      <c r="A66" s="100" t="str">
        <f>'Indicator Data'!A68</f>
        <v>Georgia</v>
      </c>
      <c r="B66" s="86" t="str">
        <f>'Indicator Data'!B68</f>
        <v>GEO</v>
      </c>
      <c r="C66" s="119">
        <v>2015</v>
      </c>
      <c r="D66" s="119">
        <v>2015</v>
      </c>
      <c r="E66" s="119">
        <v>2015</v>
      </c>
      <c r="F66" s="119">
        <v>2015</v>
      </c>
      <c r="G66" s="119">
        <v>2015</v>
      </c>
      <c r="H66" s="119">
        <v>2015</v>
      </c>
      <c r="I66" s="119">
        <v>2015</v>
      </c>
      <c r="J66" s="119">
        <v>2018</v>
      </c>
      <c r="K66" s="119">
        <v>2018</v>
      </c>
      <c r="L66" s="119">
        <v>2016</v>
      </c>
      <c r="M66" s="121">
        <v>2015</v>
      </c>
      <c r="N66" s="121">
        <v>2015</v>
      </c>
      <c r="O66" s="121">
        <v>2015</v>
      </c>
      <c r="P66" s="121">
        <v>2015</v>
      </c>
      <c r="Q66" s="121">
        <v>2010</v>
      </c>
      <c r="R66" s="121">
        <v>2010</v>
      </c>
      <c r="S66" s="121">
        <v>2010</v>
      </c>
      <c r="T66" s="121">
        <v>2010</v>
      </c>
      <c r="U66" s="121">
        <v>2015</v>
      </c>
      <c r="V66" s="121">
        <v>2015</v>
      </c>
      <c r="W66" s="121">
        <v>2015</v>
      </c>
      <c r="X66" s="121">
        <v>2018</v>
      </c>
      <c r="Y66" s="121">
        <v>2018</v>
      </c>
      <c r="Z66" s="121">
        <v>2018</v>
      </c>
      <c r="AA66" s="121"/>
      <c r="AB66" s="120">
        <v>2017</v>
      </c>
      <c r="AC66" s="121" t="s">
        <v>818</v>
      </c>
      <c r="AD66" s="121">
        <v>2018</v>
      </c>
      <c r="AE66" s="121">
        <v>2018</v>
      </c>
      <c r="AF66" s="123">
        <v>2016</v>
      </c>
      <c r="AG66" s="123">
        <v>2019</v>
      </c>
      <c r="AH66" s="121">
        <v>2019</v>
      </c>
      <c r="AI66" s="121">
        <v>2019</v>
      </c>
      <c r="AJ66" s="121">
        <v>2018</v>
      </c>
      <c r="AK66" s="121">
        <v>2018</v>
      </c>
      <c r="AL66" s="121">
        <v>2017</v>
      </c>
      <c r="AM66" s="121" t="s">
        <v>818</v>
      </c>
      <c r="AN66" s="121">
        <v>2019</v>
      </c>
      <c r="AO66" s="121">
        <v>2016</v>
      </c>
      <c r="AP66" s="121">
        <v>2017</v>
      </c>
      <c r="AQ66" s="121">
        <v>2017</v>
      </c>
      <c r="AR66" s="121">
        <v>2018</v>
      </c>
      <c r="AS66" s="121">
        <v>2017</v>
      </c>
      <c r="AT66" s="121">
        <v>2009</v>
      </c>
      <c r="AU66" s="131">
        <v>2017</v>
      </c>
      <c r="AV66" s="131">
        <v>2017</v>
      </c>
      <c r="AW66" s="121">
        <v>2017</v>
      </c>
      <c r="AX66" s="121">
        <v>2017</v>
      </c>
      <c r="AY66" s="121">
        <v>2017</v>
      </c>
      <c r="AZ66" s="168">
        <v>2017</v>
      </c>
      <c r="BA66" s="121" t="s">
        <v>1187</v>
      </c>
      <c r="BB66" s="121">
        <v>2017</v>
      </c>
      <c r="BC66" s="121">
        <v>2018</v>
      </c>
      <c r="BD66" s="121">
        <v>2019</v>
      </c>
      <c r="BE66" s="121" t="s">
        <v>1186</v>
      </c>
      <c r="BF66" s="171" t="s">
        <v>1186</v>
      </c>
      <c r="BG66" s="170" t="s">
        <v>1186</v>
      </c>
      <c r="BH66" s="121">
        <v>2018</v>
      </c>
      <c r="BI66" s="121">
        <v>2018</v>
      </c>
      <c r="BJ66" s="121">
        <v>2015</v>
      </c>
      <c r="BK66" s="121">
        <v>2017</v>
      </c>
      <c r="BL66" s="121">
        <v>2018</v>
      </c>
      <c r="BM66" s="121">
        <v>2017</v>
      </c>
      <c r="BN66" s="121">
        <v>2015</v>
      </c>
      <c r="BO66" s="121">
        <v>2016</v>
      </c>
      <c r="BP66" s="121">
        <v>2017</v>
      </c>
      <c r="BQ66" s="121">
        <v>2014</v>
      </c>
      <c r="BR66" s="121">
        <v>2017</v>
      </c>
      <c r="BS66" s="121">
        <v>2017</v>
      </c>
      <c r="BT66" s="121">
        <v>2015</v>
      </c>
      <c r="BU66" s="121">
        <v>2017</v>
      </c>
      <c r="BV66" s="121">
        <v>2017</v>
      </c>
      <c r="BW66" s="121">
        <v>2017</v>
      </c>
      <c r="BX66" s="121">
        <v>2016</v>
      </c>
      <c r="BY66" s="121">
        <v>2015</v>
      </c>
      <c r="BZ66" s="121" t="s">
        <v>1189</v>
      </c>
      <c r="CA66" s="121">
        <v>2019</v>
      </c>
      <c r="CB66" s="121">
        <v>2015</v>
      </c>
    </row>
    <row r="67" spans="1:80" x14ac:dyDescent="0.3">
      <c r="A67" s="100" t="str">
        <f>'Indicator Data'!A69</f>
        <v>Germany</v>
      </c>
      <c r="B67" s="86" t="str">
        <f>'Indicator Data'!B69</f>
        <v>DEU</v>
      </c>
      <c r="C67" s="119">
        <v>2015</v>
      </c>
      <c r="D67" s="119">
        <v>2015</v>
      </c>
      <c r="E67" s="119">
        <v>2015</v>
      </c>
      <c r="F67" s="119">
        <v>2015</v>
      </c>
      <c r="G67" s="119">
        <v>2015</v>
      </c>
      <c r="H67" s="119">
        <v>2015</v>
      </c>
      <c r="I67" s="119">
        <v>2015</v>
      </c>
      <c r="J67" s="119">
        <v>2018</v>
      </c>
      <c r="K67" s="119">
        <v>2018</v>
      </c>
      <c r="L67" s="119">
        <v>2016</v>
      </c>
      <c r="M67" s="121">
        <v>2015</v>
      </c>
      <c r="N67" s="121">
        <v>2015</v>
      </c>
      <c r="O67" s="121">
        <v>2015</v>
      </c>
      <c r="P67" s="121">
        <v>2015</v>
      </c>
      <c r="Q67" s="121">
        <v>2010</v>
      </c>
      <c r="R67" s="121">
        <v>2010</v>
      </c>
      <c r="S67" s="121">
        <v>2010</v>
      </c>
      <c r="T67" s="121">
        <v>2010</v>
      </c>
      <c r="U67" s="121">
        <v>2015</v>
      </c>
      <c r="V67" s="121">
        <v>2015</v>
      </c>
      <c r="W67" s="121">
        <v>2015</v>
      </c>
      <c r="X67" s="121">
        <v>2018</v>
      </c>
      <c r="Y67" s="121">
        <v>2018</v>
      </c>
      <c r="Z67" s="121">
        <v>2018</v>
      </c>
      <c r="AA67" s="121">
        <v>2011</v>
      </c>
      <c r="AB67" s="120">
        <v>2017</v>
      </c>
      <c r="AC67" s="121" t="s">
        <v>818</v>
      </c>
      <c r="AD67" s="121">
        <v>2018</v>
      </c>
      <c r="AE67" s="121">
        <v>2018</v>
      </c>
      <c r="AF67" s="123">
        <v>2016</v>
      </c>
      <c r="AG67" s="123">
        <v>2019</v>
      </c>
      <c r="AH67" s="121">
        <v>2019</v>
      </c>
      <c r="AI67" s="121">
        <v>2019</v>
      </c>
      <c r="AJ67" s="121">
        <v>2018</v>
      </c>
      <c r="AK67" s="121">
        <v>2018</v>
      </c>
      <c r="AL67" s="121">
        <v>2017</v>
      </c>
      <c r="AM67" s="121" t="s">
        <v>818</v>
      </c>
      <c r="AN67" s="121">
        <v>2019</v>
      </c>
      <c r="AO67" s="121">
        <v>2016</v>
      </c>
      <c r="AP67" s="121">
        <v>2017</v>
      </c>
      <c r="AQ67" s="121" t="s">
        <v>818</v>
      </c>
      <c r="AR67" s="121">
        <v>2018</v>
      </c>
      <c r="AS67" s="121">
        <v>2017</v>
      </c>
      <c r="AT67" s="121" t="s">
        <v>818</v>
      </c>
      <c r="AU67" s="131">
        <v>2017</v>
      </c>
      <c r="AV67" s="131">
        <v>2017</v>
      </c>
      <c r="AW67" s="121" t="s">
        <v>818</v>
      </c>
      <c r="AX67" s="121" t="s">
        <v>818</v>
      </c>
      <c r="AY67" s="121">
        <v>2017</v>
      </c>
      <c r="AZ67" s="168">
        <v>2017</v>
      </c>
      <c r="BA67" s="121" t="s">
        <v>1188</v>
      </c>
      <c r="BB67" s="121">
        <v>2017</v>
      </c>
      <c r="BC67" s="121">
        <v>2018</v>
      </c>
      <c r="BD67" s="121">
        <v>2019</v>
      </c>
      <c r="BE67" s="121" t="s">
        <v>818</v>
      </c>
      <c r="BF67" s="171" t="s">
        <v>1186</v>
      </c>
      <c r="BG67" s="170" t="s">
        <v>1186</v>
      </c>
      <c r="BH67" s="121">
        <v>2018</v>
      </c>
      <c r="BI67" s="121">
        <v>2018</v>
      </c>
      <c r="BJ67" s="121">
        <v>2015</v>
      </c>
      <c r="BK67" s="121">
        <v>2017</v>
      </c>
      <c r="BL67" s="121">
        <v>2018</v>
      </c>
      <c r="BM67" s="121">
        <v>2017</v>
      </c>
      <c r="BN67" s="121" t="s">
        <v>818</v>
      </c>
      <c r="BO67" s="121">
        <v>2016</v>
      </c>
      <c r="BP67" s="121">
        <v>2017</v>
      </c>
      <c r="BQ67" s="121">
        <v>2014</v>
      </c>
      <c r="BR67" s="121">
        <v>2017</v>
      </c>
      <c r="BS67" s="121">
        <v>2017</v>
      </c>
      <c r="BT67" s="121">
        <v>2016</v>
      </c>
      <c r="BU67" s="121">
        <v>2017</v>
      </c>
      <c r="BV67" s="121">
        <v>2017</v>
      </c>
      <c r="BW67" s="121">
        <v>2017</v>
      </c>
      <c r="BX67" s="121">
        <v>2016</v>
      </c>
      <c r="BY67" s="121">
        <v>2015</v>
      </c>
      <c r="BZ67" s="121" t="s">
        <v>1189</v>
      </c>
      <c r="CA67" s="121">
        <v>2019</v>
      </c>
      <c r="CB67" s="121">
        <v>2015</v>
      </c>
    </row>
    <row r="68" spans="1:80" x14ac:dyDescent="0.3">
      <c r="A68" s="100" t="str">
        <f>'Indicator Data'!A70</f>
        <v>Ghana</v>
      </c>
      <c r="B68" s="86" t="str">
        <f>'Indicator Data'!B70</f>
        <v>GHA</v>
      </c>
      <c r="C68" s="119">
        <v>2015</v>
      </c>
      <c r="D68" s="119">
        <v>2015</v>
      </c>
      <c r="E68" s="119">
        <v>2015</v>
      </c>
      <c r="F68" s="119">
        <v>2015</v>
      </c>
      <c r="G68" s="119">
        <v>2015</v>
      </c>
      <c r="H68" s="119">
        <v>2015</v>
      </c>
      <c r="I68" s="119">
        <v>2015</v>
      </c>
      <c r="J68" s="119">
        <v>2018</v>
      </c>
      <c r="K68" s="119">
        <v>2018</v>
      </c>
      <c r="L68" s="119">
        <v>2016</v>
      </c>
      <c r="M68" s="121">
        <v>2015</v>
      </c>
      <c r="N68" s="121">
        <v>2015</v>
      </c>
      <c r="O68" s="121">
        <v>2015</v>
      </c>
      <c r="P68" s="121">
        <v>2015</v>
      </c>
      <c r="Q68" s="121">
        <v>2010</v>
      </c>
      <c r="R68" s="121">
        <v>2010</v>
      </c>
      <c r="S68" s="121">
        <v>2010</v>
      </c>
      <c r="T68" s="121">
        <v>2010</v>
      </c>
      <c r="U68" s="121">
        <v>2015</v>
      </c>
      <c r="V68" s="121">
        <v>2015</v>
      </c>
      <c r="W68" s="121">
        <v>2015</v>
      </c>
      <c r="X68" s="121">
        <v>2018</v>
      </c>
      <c r="Y68" s="121">
        <v>2018</v>
      </c>
      <c r="Z68" s="121">
        <v>2018</v>
      </c>
      <c r="AA68" s="121">
        <v>2014</v>
      </c>
      <c r="AB68" s="120">
        <v>2017</v>
      </c>
      <c r="AC68" s="121">
        <v>2017</v>
      </c>
      <c r="AD68" s="121">
        <v>2017</v>
      </c>
      <c r="AE68" s="121">
        <v>2018</v>
      </c>
      <c r="AF68" s="123">
        <v>2016</v>
      </c>
      <c r="AG68" s="123">
        <v>2019</v>
      </c>
      <c r="AH68" s="121">
        <v>2019</v>
      </c>
      <c r="AI68" s="121">
        <v>2019</v>
      </c>
      <c r="AJ68" s="121">
        <v>2018</v>
      </c>
      <c r="AK68" s="121">
        <v>2018</v>
      </c>
      <c r="AL68" s="121">
        <v>2017</v>
      </c>
      <c r="AM68" s="121">
        <v>2014</v>
      </c>
      <c r="AN68" s="121">
        <v>2019</v>
      </c>
      <c r="AO68" s="121">
        <v>2016</v>
      </c>
      <c r="AP68" s="121">
        <v>2017</v>
      </c>
      <c r="AQ68" s="121">
        <v>2017</v>
      </c>
      <c r="AR68" s="121">
        <v>2018</v>
      </c>
      <c r="AS68" s="121">
        <v>2017</v>
      </c>
      <c r="AT68" s="121">
        <v>2014</v>
      </c>
      <c r="AU68" s="131">
        <v>2017</v>
      </c>
      <c r="AV68" s="131">
        <v>2017</v>
      </c>
      <c r="AW68" s="121">
        <v>2017</v>
      </c>
      <c r="AX68" s="121">
        <v>2017</v>
      </c>
      <c r="AY68" s="121">
        <v>2017</v>
      </c>
      <c r="AZ68" s="168">
        <v>2017</v>
      </c>
      <c r="BA68" s="121" t="s">
        <v>1190</v>
      </c>
      <c r="BB68" s="121">
        <v>2017</v>
      </c>
      <c r="BC68" s="121">
        <v>2018</v>
      </c>
      <c r="BD68" s="121">
        <v>2019</v>
      </c>
      <c r="BE68" s="121" t="s">
        <v>1186</v>
      </c>
      <c r="BF68" s="171">
        <v>43646</v>
      </c>
      <c r="BG68" s="170" t="s">
        <v>1186</v>
      </c>
      <c r="BH68" s="121">
        <v>2018</v>
      </c>
      <c r="BI68" s="121">
        <v>2018</v>
      </c>
      <c r="BJ68" s="121">
        <v>2015</v>
      </c>
      <c r="BK68" s="121">
        <v>2017</v>
      </c>
      <c r="BL68" s="121">
        <v>2018</v>
      </c>
      <c r="BM68" s="121">
        <v>2017</v>
      </c>
      <c r="BN68" s="121">
        <v>2015</v>
      </c>
      <c r="BO68" s="121">
        <v>2016</v>
      </c>
      <c r="BP68" s="121">
        <v>2017</v>
      </c>
      <c r="BQ68" s="121">
        <v>2014</v>
      </c>
      <c r="BR68" s="121">
        <v>2017</v>
      </c>
      <c r="BS68" s="121">
        <v>2017</v>
      </c>
      <c r="BT68" s="121">
        <v>2017</v>
      </c>
      <c r="BU68" s="121">
        <v>2017</v>
      </c>
      <c r="BV68" s="121">
        <v>2017</v>
      </c>
      <c r="BW68" s="121">
        <v>2017</v>
      </c>
      <c r="BX68" s="121">
        <v>2016</v>
      </c>
      <c r="BY68" s="121">
        <v>2015</v>
      </c>
      <c r="BZ68" s="121" t="s">
        <v>1189</v>
      </c>
      <c r="CA68" s="121">
        <v>2019</v>
      </c>
      <c r="CB68" s="121">
        <v>2015</v>
      </c>
    </row>
    <row r="69" spans="1:80" x14ac:dyDescent="0.3">
      <c r="A69" s="100" t="str">
        <f>'Indicator Data'!A71</f>
        <v>Greece</v>
      </c>
      <c r="B69" s="86" t="str">
        <f>'Indicator Data'!B71</f>
        <v>GRC</v>
      </c>
      <c r="C69" s="119">
        <v>2015</v>
      </c>
      <c r="D69" s="119">
        <v>2015</v>
      </c>
      <c r="E69" s="119">
        <v>2015</v>
      </c>
      <c r="F69" s="119">
        <v>2015</v>
      </c>
      <c r="G69" s="119">
        <v>2015</v>
      </c>
      <c r="H69" s="119">
        <v>2015</v>
      </c>
      <c r="I69" s="119">
        <v>2015</v>
      </c>
      <c r="J69" s="119">
        <v>2018</v>
      </c>
      <c r="K69" s="119">
        <v>2018</v>
      </c>
      <c r="L69" s="119">
        <v>2016</v>
      </c>
      <c r="M69" s="121">
        <v>2015</v>
      </c>
      <c r="N69" s="121">
        <v>2015</v>
      </c>
      <c r="O69" s="121">
        <v>2015</v>
      </c>
      <c r="P69" s="121">
        <v>2015</v>
      </c>
      <c r="Q69" s="121">
        <v>2010</v>
      </c>
      <c r="R69" s="121">
        <v>2010</v>
      </c>
      <c r="S69" s="121">
        <v>2010</v>
      </c>
      <c r="T69" s="121">
        <v>2010</v>
      </c>
      <c r="U69" s="121">
        <v>2015</v>
      </c>
      <c r="V69" s="121">
        <v>2015</v>
      </c>
      <c r="W69" s="121">
        <v>2015</v>
      </c>
      <c r="X69" s="121">
        <v>2018</v>
      </c>
      <c r="Y69" s="121">
        <v>2018</v>
      </c>
      <c r="Z69" s="121">
        <v>2018</v>
      </c>
      <c r="AA69" s="121">
        <v>2011</v>
      </c>
      <c r="AB69" s="120">
        <v>2017</v>
      </c>
      <c r="AC69" s="121" t="s">
        <v>818</v>
      </c>
      <c r="AD69" s="121">
        <v>2015</v>
      </c>
      <c r="AE69" s="121">
        <v>2018</v>
      </c>
      <c r="AF69" s="123">
        <v>2016</v>
      </c>
      <c r="AG69" s="123">
        <v>2019</v>
      </c>
      <c r="AH69" s="121">
        <v>2019</v>
      </c>
      <c r="AI69" s="121">
        <v>2019</v>
      </c>
      <c r="AJ69" s="121">
        <v>2018</v>
      </c>
      <c r="AK69" s="121">
        <v>2018</v>
      </c>
      <c r="AL69" s="121">
        <v>2017</v>
      </c>
      <c r="AM69" s="121" t="s">
        <v>818</v>
      </c>
      <c r="AN69" s="121">
        <v>2019</v>
      </c>
      <c r="AO69" s="121">
        <v>2016</v>
      </c>
      <c r="AP69" s="121">
        <v>2017</v>
      </c>
      <c r="AQ69" s="121" t="s">
        <v>818</v>
      </c>
      <c r="AR69" s="121">
        <v>2018</v>
      </c>
      <c r="AS69" s="121">
        <v>2017</v>
      </c>
      <c r="AT69" s="121" t="s">
        <v>818</v>
      </c>
      <c r="AU69" s="131">
        <v>2017</v>
      </c>
      <c r="AV69" s="131">
        <v>2017</v>
      </c>
      <c r="AW69" s="121">
        <v>2017</v>
      </c>
      <c r="AX69" s="121" t="s">
        <v>818</v>
      </c>
      <c r="AY69" s="121">
        <v>2017</v>
      </c>
      <c r="AZ69" s="168">
        <v>2017</v>
      </c>
      <c r="BA69" s="121" t="s">
        <v>1188</v>
      </c>
      <c r="BB69" s="121">
        <v>2017</v>
      </c>
      <c r="BC69" s="121">
        <v>2018</v>
      </c>
      <c r="BD69" s="121">
        <v>2019</v>
      </c>
      <c r="BE69" s="121" t="s">
        <v>818</v>
      </c>
      <c r="BF69" s="171" t="s">
        <v>1186</v>
      </c>
      <c r="BG69" s="170" t="s">
        <v>1186</v>
      </c>
      <c r="BH69" s="121">
        <v>2018</v>
      </c>
      <c r="BI69" s="121">
        <v>2018</v>
      </c>
      <c r="BJ69" s="121">
        <v>2015</v>
      </c>
      <c r="BK69" s="121">
        <v>2017</v>
      </c>
      <c r="BL69" s="121">
        <v>2018</v>
      </c>
      <c r="BM69" s="121">
        <v>2017</v>
      </c>
      <c r="BN69" s="121">
        <v>2015</v>
      </c>
      <c r="BO69" s="121">
        <v>2016</v>
      </c>
      <c r="BP69" s="121">
        <v>2017</v>
      </c>
      <c r="BQ69" s="121">
        <v>2014</v>
      </c>
      <c r="BR69" s="121">
        <v>2017</v>
      </c>
      <c r="BS69" s="121">
        <v>2017</v>
      </c>
      <c r="BT69" s="121">
        <v>2016</v>
      </c>
      <c r="BU69" s="121">
        <v>2017</v>
      </c>
      <c r="BV69" s="121">
        <v>2017</v>
      </c>
      <c r="BW69" s="121">
        <v>2017</v>
      </c>
      <c r="BX69" s="121">
        <v>2016</v>
      </c>
      <c r="BY69" s="121">
        <v>2015</v>
      </c>
      <c r="BZ69" s="121" t="s">
        <v>1189</v>
      </c>
      <c r="CA69" s="121">
        <v>2019</v>
      </c>
      <c r="CB69" s="121">
        <v>2015</v>
      </c>
    </row>
    <row r="70" spans="1:80" x14ac:dyDescent="0.3">
      <c r="A70" s="100" t="str">
        <f>'Indicator Data'!A72</f>
        <v>Grenada</v>
      </c>
      <c r="B70" s="86" t="str">
        <f>'Indicator Data'!B72</f>
        <v>GRD</v>
      </c>
      <c r="C70" s="119">
        <v>2015</v>
      </c>
      <c r="D70" s="119">
        <v>2015</v>
      </c>
      <c r="E70" s="119">
        <v>2015</v>
      </c>
      <c r="F70" s="119">
        <v>2015</v>
      </c>
      <c r="G70" s="119">
        <v>2015</v>
      </c>
      <c r="H70" s="119">
        <v>2015</v>
      </c>
      <c r="I70" s="119">
        <v>2015</v>
      </c>
      <c r="J70" s="119">
        <v>2018</v>
      </c>
      <c r="K70" s="119">
        <v>2018</v>
      </c>
      <c r="L70" s="119">
        <v>2016</v>
      </c>
      <c r="M70" s="121">
        <v>2015</v>
      </c>
      <c r="N70" s="121">
        <v>2015</v>
      </c>
      <c r="O70" s="121">
        <v>2015</v>
      </c>
      <c r="P70" s="121">
        <v>2015</v>
      </c>
      <c r="Q70" s="121">
        <v>2010</v>
      </c>
      <c r="R70" s="121">
        <v>2010</v>
      </c>
      <c r="S70" s="121">
        <v>2010</v>
      </c>
      <c r="T70" s="121">
        <v>2010</v>
      </c>
      <c r="U70" s="121">
        <v>2015</v>
      </c>
      <c r="V70" s="121">
        <v>2015</v>
      </c>
      <c r="W70" s="121">
        <v>2015</v>
      </c>
      <c r="X70" s="121">
        <v>2018</v>
      </c>
      <c r="Y70" s="121">
        <v>2018</v>
      </c>
      <c r="Z70" s="121">
        <v>2018</v>
      </c>
      <c r="AA70" s="121" t="s">
        <v>818</v>
      </c>
      <c r="AB70" s="120">
        <v>2017</v>
      </c>
      <c r="AC70" s="121" t="s">
        <v>818</v>
      </c>
      <c r="AD70" s="121">
        <v>2014</v>
      </c>
      <c r="AE70" s="121">
        <v>2018</v>
      </c>
      <c r="AF70" s="123">
        <v>2015</v>
      </c>
      <c r="AG70" s="123">
        <v>2019</v>
      </c>
      <c r="AH70" s="121">
        <v>2019</v>
      </c>
      <c r="AI70" s="121">
        <v>2019</v>
      </c>
      <c r="AJ70" s="121">
        <v>2018</v>
      </c>
      <c r="AK70" s="121">
        <v>2018</v>
      </c>
      <c r="AL70" s="121">
        <v>2017</v>
      </c>
      <c r="AM70" s="121" t="s">
        <v>818</v>
      </c>
      <c r="AN70" s="121">
        <v>2019</v>
      </c>
      <c r="AO70" s="121">
        <v>2016</v>
      </c>
      <c r="AP70" s="121">
        <v>2017</v>
      </c>
      <c r="AQ70" s="121">
        <v>2017</v>
      </c>
      <c r="AR70" s="121">
        <v>2018</v>
      </c>
      <c r="AS70" s="121">
        <v>2017</v>
      </c>
      <c r="AT70" s="121" t="s">
        <v>818</v>
      </c>
      <c r="AU70" s="131">
        <v>2017</v>
      </c>
      <c r="AV70" s="131" t="s">
        <v>818</v>
      </c>
      <c r="AW70" s="121" t="s">
        <v>818</v>
      </c>
      <c r="AX70" s="121" t="s">
        <v>818</v>
      </c>
      <c r="AY70" s="121">
        <v>2017</v>
      </c>
      <c r="AZ70" s="168" t="s">
        <v>818</v>
      </c>
      <c r="BA70" s="121" t="s">
        <v>818</v>
      </c>
      <c r="BB70" s="121">
        <v>2017</v>
      </c>
      <c r="BC70" s="121">
        <v>2018</v>
      </c>
      <c r="BD70" s="121">
        <v>2019</v>
      </c>
      <c r="BE70" s="121" t="s">
        <v>818</v>
      </c>
      <c r="BF70" s="171" t="s">
        <v>1186</v>
      </c>
      <c r="BG70" s="170" t="s">
        <v>1186</v>
      </c>
      <c r="BH70" s="121">
        <v>2018</v>
      </c>
      <c r="BI70" s="121">
        <v>2018</v>
      </c>
      <c r="BJ70" s="121">
        <v>2013</v>
      </c>
      <c r="BK70" s="121">
        <v>2017</v>
      </c>
      <c r="BL70" s="121">
        <v>2018</v>
      </c>
      <c r="BM70" s="121">
        <v>2017</v>
      </c>
      <c r="BN70" s="121" t="s">
        <v>818</v>
      </c>
      <c r="BO70" s="121">
        <v>2016</v>
      </c>
      <c r="BP70" s="121">
        <v>2017</v>
      </c>
      <c r="BQ70" s="121">
        <v>2014</v>
      </c>
      <c r="BR70" s="121">
        <v>2017</v>
      </c>
      <c r="BS70" s="121">
        <v>2017</v>
      </c>
      <c r="BT70" s="121">
        <v>2017</v>
      </c>
      <c r="BU70" s="121">
        <v>2017</v>
      </c>
      <c r="BV70" s="121">
        <v>2017</v>
      </c>
      <c r="BW70" s="121" t="s">
        <v>818</v>
      </c>
      <c r="BX70" s="121">
        <v>2016</v>
      </c>
      <c r="BY70" s="121">
        <v>2015</v>
      </c>
      <c r="BZ70" s="121" t="s">
        <v>1189</v>
      </c>
      <c r="CA70" s="121">
        <v>2019</v>
      </c>
      <c r="CB70" s="121">
        <v>2015</v>
      </c>
    </row>
    <row r="71" spans="1:80" x14ac:dyDescent="0.3">
      <c r="A71" s="100" t="str">
        <f>'Indicator Data'!A73</f>
        <v>Guatemala</v>
      </c>
      <c r="B71" s="86" t="str">
        <f>'Indicator Data'!B73</f>
        <v>GTM</v>
      </c>
      <c r="C71" s="119">
        <v>2015</v>
      </c>
      <c r="D71" s="119">
        <v>2015</v>
      </c>
      <c r="E71" s="119">
        <v>2015</v>
      </c>
      <c r="F71" s="119">
        <v>2015</v>
      </c>
      <c r="G71" s="119">
        <v>2015</v>
      </c>
      <c r="H71" s="119">
        <v>2015</v>
      </c>
      <c r="I71" s="119">
        <v>2015</v>
      </c>
      <c r="J71" s="119">
        <v>2018</v>
      </c>
      <c r="K71" s="119">
        <v>2018</v>
      </c>
      <c r="L71" s="119">
        <v>2016</v>
      </c>
      <c r="M71" s="121">
        <v>2015</v>
      </c>
      <c r="N71" s="121">
        <v>2015</v>
      </c>
      <c r="O71" s="121">
        <v>2015</v>
      </c>
      <c r="P71" s="121">
        <v>2015</v>
      </c>
      <c r="Q71" s="121">
        <v>2010</v>
      </c>
      <c r="R71" s="121">
        <v>2010</v>
      </c>
      <c r="S71" s="121">
        <v>2010</v>
      </c>
      <c r="T71" s="121">
        <v>2010</v>
      </c>
      <c r="U71" s="121">
        <v>2015</v>
      </c>
      <c r="V71" s="121">
        <v>2015</v>
      </c>
      <c r="W71" s="121">
        <v>2015</v>
      </c>
      <c r="X71" s="121">
        <v>2018</v>
      </c>
      <c r="Y71" s="121">
        <v>2018</v>
      </c>
      <c r="Z71" s="121">
        <v>2018</v>
      </c>
      <c r="AA71" s="121">
        <v>2015</v>
      </c>
      <c r="AB71" s="120">
        <v>2017</v>
      </c>
      <c r="AC71" s="121">
        <v>2017</v>
      </c>
      <c r="AD71" s="121">
        <v>2017</v>
      </c>
      <c r="AE71" s="121">
        <v>2018</v>
      </c>
      <c r="AF71" s="123">
        <v>2016</v>
      </c>
      <c r="AG71" s="123">
        <v>2019</v>
      </c>
      <c r="AH71" s="121">
        <v>2019</v>
      </c>
      <c r="AI71" s="121">
        <v>2019</v>
      </c>
      <c r="AJ71" s="121">
        <v>2018</v>
      </c>
      <c r="AK71" s="121">
        <v>2018</v>
      </c>
      <c r="AL71" s="121">
        <v>2017</v>
      </c>
      <c r="AM71" s="121">
        <v>2015</v>
      </c>
      <c r="AN71" s="121">
        <v>2019</v>
      </c>
      <c r="AO71" s="121">
        <v>2016</v>
      </c>
      <c r="AP71" s="121">
        <v>2017</v>
      </c>
      <c r="AQ71" s="121">
        <v>2017</v>
      </c>
      <c r="AR71" s="121">
        <v>2018</v>
      </c>
      <c r="AS71" s="121">
        <v>2017</v>
      </c>
      <c r="AT71" s="121">
        <v>2015</v>
      </c>
      <c r="AU71" s="131">
        <v>2017</v>
      </c>
      <c r="AV71" s="131">
        <v>2017</v>
      </c>
      <c r="AW71" s="121">
        <v>2017</v>
      </c>
      <c r="AX71" s="121">
        <v>2017</v>
      </c>
      <c r="AY71" s="121">
        <v>2017</v>
      </c>
      <c r="AZ71" s="168">
        <v>2017</v>
      </c>
      <c r="BA71" s="121" t="s">
        <v>1192</v>
      </c>
      <c r="BB71" s="121">
        <v>2017</v>
      </c>
      <c r="BC71" s="121">
        <v>2018</v>
      </c>
      <c r="BD71" s="121">
        <v>2019</v>
      </c>
      <c r="BE71" s="121" t="s">
        <v>1186</v>
      </c>
      <c r="BF71" s="171" t="s">
        <v>1186</v>
      </c>
      <c r="BG71" s="170" t="s">
        <v>1186</v>
      </c>
      <c r="BH71" s="121">
        <v>2018</v>
      </c>
      <c r="BI71" s="121">
        <v>2018</v>
      </c>
      <c r="BJ71" s="121">
        <v>2015</v>
      </c>
      <c r="BK71" s="121">
        <v>2017</v>
      </c>
      <c r="BL71" s="121">
        <v>2018</v>
      </c>
      <c r="BM71" s="121">
        <v>2017</v>
      </c>
      <c r="BN71" s="121">
        <v>2015</v>
      </c>
      <c r="BO71" s="121">
        <v>2016</v>
      </c>
      <c r="BP71" s="121">
        <v>2017</v>
      </c>
      <c r="BQ71" s="121">
        <v>2014</v>
      </c>
      <c r="BR71" s="121">
        <v>2017</v>
      </c>
      <c r="BS71" s="121">
        <v>2017</v>
      </c>
      <c r="BT71" s="121">
        <v>2018</v>
      </c>
      <c r="BU71" s="121">
        <v>2017</v>
      </c>
      <c r="BV71" s="121">
        <v>2017</v>
      </c>
      <c r="BW71" s="121">
        <v>2017</v>
      </c>
      <c r="BX71" s="121">
        <v>2016</v>
      </c>
      <c r="BY71" s="121">
        <v>2015</v>
      </c>
      <c r="BZ71" s="121" t="s">
        <v>1189</v>
      </c>
      <c r="CA71" s="121">
        <v>2019</v>
      </c>
      <c r="CB71" s="121">
        <v>2015</v>
      </c>
    </row>
    <row r="72" spans="1:80" x14ac:dyDescent="0.3">
      <c r="A72" s="100" t="str">
        <f>'Indicator Data'!A74</f>
        <v>Guinea</v>
      </c>
      <c r="B72" s="86" t="str">
        <f>'Indicator Data'!B74</f>
        <v>GIN</v>
      </c>
      <c r="C72" s="119">
        <v>2015</v>
      </c>
      <c r="D72" s="119">
        <v>2015</v>
      </c>
      <c r="E72" s="119">
        <v>2015</v>
      </c>
      <c r="F72" s="119">
        <v>2015</v>
      </c>
      <c r="G72" s="119">
        <v>2015</v>
      </c>
      <c r="H72" s="119">
        <v>2015</v>
      </c>
      <c r="I72" s="119">
        <v>2015</v>
      </c>
      <c r="J72" s="119">
        <v>2018</v>
      </c>
      <c r="K72" s="119">
        <v>2018</v>
      </c>
      <c r="L72" s="119">
        <v>2016</v>
      </c>
      <c r="M72" s="121">
        <v>2015</v>
      </c>
      <c r="N72" s="121">
        <v>2015</v>
      </c>
      <c r="O72" s="121">
        <v>2015</v>
      </c>
      <c r="P72" s="121">
        <v>2015</v>
      </c>
      <c r="Q72" s="121">
        <v>2010</v>
      </c>
      <c r="R72" s="121">
        <v>2010</v>
      </c>
      <c r="S72" s="121">
        <v>2010</v>
      </c>
      <c r="T72" s="121">
        <v>2010</v>
      </c>
      <c r="U72" s="121">
        <v>2015</v>
      </c>
      <c r="V72" s="121">
        <v>2015</v>
      </c>
      <c r="W72" s="121">
        <v>2015</v>
      </c>
      <c r="X72" s="121">
        <v>2018</v>
      </c>
      <c r="Y72" s="121">
        <v>2018</v>
      </c>
      <c r="Z72" s="121">
        <v>2018</v>
      </c>
      <c r="AA72" s="121">
        <v>2012</v>
      </c>
      <c r="AB72" s="120">
        <v>2017</v>
      </c>
      <c r="AC72" s="121">
        <v>2017</v>
      </c>
      <c r="AD72" s="121">
        <v>2017</v>
      </c>
      <c r="AE72" s="121">
        <v>2018</v>
      </c>
      <c r="AF72" s="123">
        <v>2016</v>
      </c>
      <c r="AG72" s="123">
        <v>2019</v>
      </c>
      <c r="AH72" s="121">
        <v>2019</v>
      </c>
      <c r="AI72" s="121">
        <v>2019</v>
      </c>
      <c r="AJ72" s="121">
        <v>2018</v>
      </c>
      <c r="AK72" s="121">
        <v>2018</v>
      </c>
      <c r="AL72" s="121">
        <v>2017</v>
      </c>
      <c r="AM72" s="121">
        <v>2016</v>
      </c>
      <c r="AN72" s="121">
        <v>2019</v>
      </c>
      <c r="AO72" s="121">
        <v>2016</v>
      </c>
      <c r="AP72" s="121">
        <v>2017</v>
      </c>
      <c r="AQ72" s="121">
        <v>2017</v>
      </c>
      <c r="AR72" s="121">
        <v>2018</v>
      </c>
      <c r="AS72" s="121">
        <v>2017</v>
      </c>
      <c r="AT72" s="121">
        <v>2016</v>
      </c>
      <c r="AU72" s="131">
        <v>2017</v>
      </c>
      <c r="AV72" s="131">
        <v>2017</v>
      </c>
      <c r="AW72" s="121">
        <v>2017</v>
      </c>
      <c r="AX72" s="121">
        <v>2017</v>
      </c>
      <c r="AY72" s="121">
        <v>2017</v>
      </c>
      <c r="AZ72" s="168" t="s">
        <v>818</v>
      </c>
      <c r="BA72" s="121" t="s">
        <v>1193</v>
      </c>
      <c r="BB72" s="121">
        <v>2017</v>
      </c>
      <c r="BC72" s="121">
        <v>2018</v>
      </c>
      <c r="BD72" s="121">
        <v>2019</v>
      </c>
      <c r="BE72" s="121" t="s">
        <v>818</v>
      </c>
      <c r="BF72" s="171">
        <v>43646</v>
      </c>
      <c r="BG72" s="170" t="s">
        <v>1186</v>
      </c>
      <c r="BH72" s="121">
        <v>2018</v>
      </c>
      <c r="BI72" s="121">
        <v>2018</v>
      </c>
      <c r="BJ72" s="121">
        <v>2015</v>
      </c>
      <c r="BK72" s="121">
        <v>2017</v>
      </c>
      <c r="BL72" s="121">
        <v>2018</v>
      </c>
      <c r="BM72" s="121">
        <v>2017</v>
      </c>
      <c r="BN72" s="121">
        <v>2015</v>
      </c>
      <c r="BO72" s="121">
        <v>2016</v>
      </c>
      <c r="BP72" s="121">
        <v>2017</v>
      </c>
      <c r="BQ72" s="121">
        <v>2014</v>
      </c>
      <c r="BR72" s="121">
        <v>2017</v>
      </c>
      <c r="BS72" s="121">
        <v>2017</v>
      </c>
      <c r="BT72" s="121">
        <v>2016</v>
      </c>
      <c r="BU72" s="121">
        <v>2017</v>
      </c>
      <c r="BV72" s="121" t="s">
        <v>818</v>
      </c>
      <c r="BW72" s="121" t="s">
        <v>818</v>
      </c>
      <c r="BX72" s="121">
        <v>2016</v>
      </c>
      <c r="BY72" s="121">
        <v>2015</v>
      </c>
      <c r="BZ72" s="121" t="s">
        <v>1189</v>
      </c>
      <c r="CA72" s="121">
        <v>2019</v>
      </c>
      <c r="CB72" s="121">
        <v>2015</v>
      </c>
    </row>
    <row r="73" spans="1:80" x14ac:dyDescent="0.3">
      <c r="A73" s="100" t="str">
        <f>'Indicator Data'!A75</f>
        <v>Guinea-Bissau</v>
      </c>
      <c r="B73" s="86" t="str">
        <f>'Indicator Data'!B75</f>
        <v>GNB</v>
      </c>
      <c r="C73" s="119">
        <v>2015</v>
      </c>
      <c r="D73" s="119">
        <v>2015</v>
      </c>
      <c r="E73" s="119">
        <v>2015</v>
      </c>
      <c r="F73" s="119">
        <v>2015</v>
      </c>
      <c r="G73" s="119">
        <v>2015</v>
      </c>
      <c r="H73" s="119">
        <v>2015</v>
      </c>
      <c r="I73" s="119">
        <v>2015</v>
      </c>
      <c r="J73" s="119">
        <v>2018</v>
      </c>
      <c r="K73" s="119">
        <v>2018</v>
      </c>
      <c r="L73" s="119">
        <v>2016</v>
      </c>
      <c r="M73" s="121">
        <v>2015</v>
      </c>
      <c r="N73" s="121">
        <v>2015</v>
      </c>
      <c r="O73" s="121">
        <v>2015</v>
      </c>
      <c r="P73" s="121">
        <v>2015</v>
      </c>
      <c r="Q73" s="121">
        <v>2010</v>
      </c>
      <c r="R73" s="121">
        <v>2010</v>
      </c>
      <c r="S73" s="121">
        <v>2010</v>
      </c>
      <c r="T73" s="121">
        <v>2010</v>
      </c>
      <c r="U73" s="121">
        <v>2015</v>
      </c>
      <c r="V73" s="121">
        <v>2015</v>
      </c>
      <c r="W73" s="121">
        <v>2015</v>
      </c>
      <c r="X73" s="121">
        <v>2018</v>
      </c>
      <c r="Y73" s="121">
        <v>2018</v>
      </c>
      <c r="Z73" s="121">
        <v>2018</v>
      </c>
      <c r="AA73" s="121" t="s">
        <v>818</v>
      </c>
      <c r="AB73" s="120">
        <v>2017</v>
      </c>
      <c r="AC73" s="121">
        <v>2017</v>
      </c>
      <c r="AD73" s="121">
        <v>2018</v>
      </c>
      <c r="AE73" s="121">
        <v>2018</v>
      </c>
      <c r="AF73" s="123">
        <v>2016</v>
      </c>
      <c r="AG73" s="123">
        <v>2019</v>
      </c>
      <c r="AH73" s="121">
        <v>2019</v>
      </c>
      <c r="AI73" s="121">
        <v>2019</v>
      </c>
      <c r="AJ73" s="121">
        <v>2018</v>
      </c>
      <c r="AK73" s="121">
        <v>2018</v>
      </c>
      <c r="AL73" s="121">
        <v>2017</v>
      </c>
      <c r="AM73" s="121" t="s">
        <v>818</v>
      </c>
      <c r="AN73" s="121">
        <v>2019</v>
      </c>
      <c r="AO73" s="121">
        <v>2016</v>
      </c>
      <c r="AP73" s="121">
        <v>2017</v>
      </c>
      <c r="AQ73" s="121">
        <v>2017</v>
      </c>
      <c r="AR73" s="121">
        <v>2018</v>
      </c>
      <c r="AS73" s="121">
        <v>2017</v>
      </c>
      <c r="AT73" s="121">
        <v>2014</v>
      </c>
      <c r="AU73" s="131">
        <v>2017</v>
      </c>
      <c r="AV73" s="131">
        <v>2017</v>
      </c>
      <c r="AW73" s="121">
        <v>2017</v>
      </c>
      <c r="AX73" s="121">
        <v>2017</v>
      </c>
      <c r="AY73" s="121">
        <v>2017</v>
      </c>
      <c r="AZ73" s="168" t="s">
        <v>818</v>
      </c>
      <c r="BA73" s="121" t="s">
        <v>1191</v>
      </c>
      <c r="BB73" s="121">
        <v>2017</v>
      </c>
      <c r="BC73" s="121">
        <v>2018</v>
      </c>
      <c r="BD73" s="121">
        <v>2019</v>
      </c>
      <c r="BE73" s="121" t="s">
        <v>818</v>
      </c>
      <c r="BF73" s="171" t="s">
        <v>1186</v>
      </c>
      <c r="BG73" s="170" t="s">
        <v>1186</v>
      </c>
      <c r="BH73" s="121">
        <v>2018</v>
      </c>
      <c r="BI73" s="121">
        <v>2018</v>
      </c>
      <c r="BJ73" s="121">
        <v>2015</v>
      </c>
      <c r="BK73" s="121">
        <v>2017</v>
      </c>
      <c r="BL73" s="121">
        <v>2018</v>
      </c>
      <c r="BM73" s="121">
        <v>2017</v>
      </c>
      <c r="BN73" s="121">
        <v>2015</v>
      </c>
      <c r="BO73" s="121">
        <v>2016</v>
      </c>
      <c r="BP73" s="121">
        <v>2017</v>
      </c>
      <c r="BQ73" s="121">
        <v>2014</v>
      </c>
      <c r="BR73" s="121">
        <v>2017</v>
      </c>
      <c r="BS73" s="121">
        <v>2017</v>
      </c>
      <c r="BT73" s="121">
        <v>2015</v>
      </c>
      <c r="BU73" s="121">
        <v>2017</v>
      </c>
      <c r="BV73" s="121" t="s">
        <v>818</v>
      </c>
      <c r="BW73" s="121">
        <v>2017</v>
      </c>
      <c r="BX73" s="121">
        <v>2016</v>
      </c>
      <c r="BY73" s="121">
        <v>2015</v>
      </c>
      <c r="BZ73" s="121" t="s">
        <v>1189</v>
      </c>
      <c r="CA73" s="121">
        <v>2019</v>
      </c>
      <c r="CB73" s="121">
        <v>2015</v>
      </c>
    </row>
    <row r="74" spans="1:80" x14ac:dyDescent="0.3">
      <c r="A74" s="100" t="str">
        <f>'Indicator Data'!A76</f>
        <v>Guyana</v>
      </c>
      <c r="B74" s="86" t="str">
        <f>'Indicator Data'!B76</f>
        <v>GUY</v>
      </c>
      <c r="C74" s="119">
        <v>2015</v>
      </c>
      <c r="D74" s="119">
        <v>2015</v>
      </c>
      <c r="E74" s="119">
        <v>2015</v>
      </c>
      <c r="F74" s="119">
        <v>2015</v>
      </c>
      <c r="G74" s="119">
        <v>2015</v>
      </c>
      <c r="H74" s="119">
        <v>2015</v>
      </c>
      <c r="I74" s="119">
        <v>2015</v>
      </c>
      <c r="J74" s="119">
        <v>2018</v>
      </c>
      <c r="K74" s="119">
        <v>2018</v>
      </c>
      <c r="L74" s="119">
        <v>2016</v>
      </c>
      <c r="M74" s="121">
        <v>2015</v>
      </c>
      <c r="N74" s="121">
        <v>2015</v>
      </c>
      <c r="O74" s="121">
        <v>2015</v>
      </c>
      <c r="P74" s="121">
        <v>2015</v>
      </c>
      <c r="Q74" s="121">
        <v>2010</v>
      </c>
      <c r="R74" s="121">
        <v>2010</v>
      </c>
      <c r="S74" s="121">
        <v>2010</v>
      </c>
      <c r="T74" s="121">
        <v>2010</v>
      </c>
      <c r="U74" s="121">
        <v>2015</v>
      </c>
      <c r="V74" s="121">
        <v>2015</v>
      </c>
      <c r="W74" s="121">
        <v>2015</v>
      </c>
      <c r="X74" s="121">
        <v>2018</v>
      </c>
      <c r="Y74" s="121">
        <v>2018</v>
      </c>
      <c r="Z74" s="121">
        <v>2018</v>
      </c>
      <c r="AA74" s="121">
        <v>2009</v>
      </c>
      <c r="AB74" s="120">
        <v>2017</v>
      </c>
      <c r="AC74" s="121">
        <v>2017</v>
      </c>
      <c r="AD74" s="121">
        <v>2018</v>
      </c>
      <c r="AE74" s="121">
        <v>2018</v>
      </c>
      <c r="AF74" s="123">
        <v>2016</v>
      </c>
      <c r="AG74" s="123">
        <v>2019</v>
      </c>
      <c r="AH74" s="121">
        <v>2019</v>
      </c>
      <c r="AI74" s="121">
        <v>2019</v>
      </c>
      <c r="AJ74" s="121">
        <v>2018</v>
      </c>
      <c r="AK74" s="121">
        <v>2018</v>
      </c>
      <c r="AL74" s="121">
        <v>2017</v>
      </c>
      <c r="AM74" s="121">
        <v>2009</v>
      </c>
      <c r="AN74" s="121">
        <v>2019</v>
      </c>
      <c r="AO74" s="121">
        <v>2016</v>
      </c>
      <c r="AP74" s="121">
        <v>2017</v>
      </c>
      <c r="AQ74" s="121">
        <v>2017</v>
      </c>
      <c r="AR74" s="121">
        <v>2018</v>
      </c>
      <c r="AS74" s="121">
        <v>2017</v>
      </c>
      <c r="AT74" s="121">
        <v>2014</v>
      </c>
      <c r="AU74" s="131">
        <v>2017</v>
      </c>
      <c r="AV74" s="131">
        <v>2017</v>
      </c>
      <c r="AW74" s="121">
        <v>2017</v>
      </c>
      <c r="AX74" s="121">
        <v>2017</v>
      </c>
      <c r="AY74" s="121">
        <v>2017</v>
      </c>
      <c r="AZ74" s="168">
        <v>2017</v>
      </c>
      <c r="BA74" s="121" t="s">
        <v>818</v>
      </c>
      <c r="BB74" s="121">
        <v>2017</v>
      </c>
      <c r="BC74" s="121">
        <v>2018</v>
      </c>
      <c r="BD74" s="121">
        <v>2019</v>
      </c>
      <c r="BE74" s="121" t="s">
        <v>818</v>
      </c>
      <c r="BF74" s="171" t="s">
        <v>1186</v>
      </c>
      <c r="BG74" s="170" t="s">
        <v>1186</v>
      </c>
      <c r="BH74" s="121">
        <v>2018</v>
      </c>
      <c r="BI74" s="121">
        <v>2018</v>
      </c>
      <c r="BJ74" s="121" t="s">
        <v>818</v>
      </c>
      <c r="BK74" s="121">
        <v>2017</v>
      </c>
      <c r="BL74" s="121">
        <v>2018</v>
      </c>
      <c r="BM74" s="121">
        <v>2017</v>
      </c>
      <c r="BN74" s="121">
        <v>2015</v>
      </c>
      <c r="BO74" s="121">
        <v>2016</v>
      </c>
      <c r="BP74" s="121">
        <v>2017</v>
      </c>
      <c r="BQ74" s="121">
        <v>2014</v>
      </c>
      <c r="BR74" s="121">
        <v>2017</v>
      </c>
      <c r="BS74" s="121">
        <v>2017</v>
      </c>
      <c r="BT74" s="121">
        <v>2018</v>
      </c>
      <c r="BU74" s="121">
        <v>2017</v>
      </c>
      <c r="BV74" s="121">
        <v>2017</v>
      </c>
      <c r="BW74" s="121">
        <v>2017</v>
      </c>
      <c r="BX74" s="121">
        <v>2016</v>
      </c>
      <c r="BY74" s="121">
        <v>2015</v>
      </c>
      <c r="BZ74" s="121" t="s">
        <v>1189</v>
      </c>
      <c r="CA74" s="121">
        <v>2019</v>
      </c>
      <c r="CB74" s="121">
        <v>2015</v>
      </c>
    </row>
    <row r="75" spans="1:80" x14ac:dyDescent="0.3">
      <c r="A75" s="100" t="str">
        <f>'Indicator Data'!A77</f>
        <v>Haiti</v>
      </c>
      <c r="B75" s="86" t="str">
        <f>'Indicator Data'!B77</f>
        <v>HTI</v>
      </c>
      <c r="C75" s="119">
        <v>2015</v>
      </c>
      <c r="D75" s="119">
        <v>2015</v>
      </c>
      <c r="E75" s="119">
        <v>2015</v>
      </c>
      <c r="F75" s="119">
        <v>2015</v>
      </c>
      <c r="G75" s="119">
        <v>2015</v>
      </c>
      <c r="H75" s="119">
        <v>2015</v>
      </c>
      <c r="I75" s="119">
        <v>2015</v>
      </c>
      <c r="J75" s="119">
        <v>2018</v>
      </c>
      <c r="K75" s="119">
        <v>2018</v>
      </c>
      <c r="L75" s="119">
        <v>2016</v>
      </c>
      <c r="M75" s="121">
        <v>2015</v>
      </c>
      <c r="N75" s="121">
        <v>2015</v>
      </c>
      <c r="O75" s="121">
        <v>2015</v>
      </c>
      <c r="P75" s="121">
        <v>2015</v>
      </c>
      <c r="Q75" s="121">
        <v>2010</v>
      </c>
      <c r="R75" s="121">
        <v>2010</v>
      </c>
      <c r="S75" s="121">
        <v>2010</v>
      </c>
      <c r="T75" s="121">
        <v>2010</v>
      </c>
      <c r="U75" s="121">
        <v>2015</v>
      </c>
      <c r="V75" s="121">
        <v>2015</v>
      </c>
      <c r="W75" s="121">
        <v>2015</v>
      </c>
      <c r="X75" s="121">
        <v>2018</v>
      </c>
      <c r="Y75" s="121">
        <v>2018</v>
      </c>
      <c r="Z75" s="121">
        <v>2018</v>
      </c>
      <c r="AA75" s="121">
        <v>2012</v>
      </c>
      <c r="AB75" s="120">
        <v>2017</v>
      </c>
      <c r="AC75" s="121">
        <v>2017</v>
      </c>
      <c r="AD75" s="121">
        <v>2018</v>
      </c>
      <c r="AE75" s="121">
        <v>2018</v>
      </c>
      <c r="AF75" s="123">
        <v>2016</v>
      </c>
      <c r="AG75" s="123">
        <v>2019</v>
      </c>
      <c r="AH75" s="121">
        <v>2019</v>
      </c>
      <c r="AI75" s="121">
        <v>2019</v>
      </c>
      <c r="AJ75" s="121">
        <v>2018</v>
      </c>
      <c r="AK75" s="121">
        <v>2018</v>
      </c>
      <c r="AL75" s="121">
        <v>2017</v>
      </c>
      <c r="AM75" s="121">
        <v>2012</v>
      </c>
      <c r="AN75" s="121">
        <v>2019</v>
      </c>
      <c r="AO75" s="121">
        <v>2016</v>
      </c>
      <c r="AP75" s="121">
        <v>2017</v>
      </c>
      <c r="AQ75" s="121">
        <v>2017</v>
      </c>
      <c r="AR75" s="121">
        <v>2018</v>
      </c>
      <c r="AS75" s="121">
        <v>2017</v>
      </c>
      <c r="AT75" s="121">
        <v>2012</v>
      </c>
      <c r="AU75" s="131">
        <v>2017</v>
      </c>
      <c r="AV75" s="131">
        <v>2017</v>
      </c>
      <c r="AW75" s="121">
        <v>2017</v>
      </c>
      <c r="AX75" s="121">
        <v>2017</v>
      </c>
      <c r="AY75" s="121">
        <v>2017</v>
      </c>
      <c r="AZ75" s="168">
        <v>2017</v>
      </c>
      <c r="BA75" s="121" t="s">
        <v>1193</v>
      </c>
      <c r="BB75" s="121">
        <v>2017</v>
      </c>
      <c r="BC75" s="121">
        <v>2018</v>
      </c>
      <c r="BD75" s="121">
        <v>2019</v>
      </c>
      <c r="BE75" s="175">
        <v>43496</v>
      </c>
      <c r="BF75" s="171" t="s">
        <v>1186</v>
      </c>
      <c r="BG75" s="170" t="s">
        <v>1186</v>
      </c>
      <c r="BH75" s="121">
        <v>2018</v>
      </c>
      <c r="BI75" s="121">
        <v>2018</v>
      </c>
      <c r="BJ75" s="121">
        <v>2013</v>
      </c>
      <c r="BK75" s="121">
        <v>2017</v>
      </c>
      <c r="BL75" s="121">
        <v>2018</v>
      </c>
      <c r="BM75" s="121">
        <v>2017</v>
      </c>
      <c r="BN75" s="121">
        <v>2015</v>
      </c>
      <c r="BO75" s="121">
        <v>2016</v>
      </c>
      <c r="BP75" s="121">
        <v>2017</v>
      </c>
      <c r="BQ75" s="121">
        <v>2014</v>
      </c>
      <c r="BR75" s="121">
        <v>2017</v>
      </c>
      <c r="BS75" s="121">
        <v>2017</v>
      </c>
      <c r="BT75" s="121">
        <v>2018</v>
      </c>
      <c r="BU75" s="121">
        <v>2017</v>
      </c>
      <c r="BV75" s="121">
        <v>2017</v>
      </c>
      <c r="BW75" s="121" t="s">
        <v>818</v>
      </c>
      <c r="BX75" s="121">
        <v>2016</v>
      </c>
      <c r="BY75" s="121">
        <v>2015</v>
      </c>
      <c r="BZ75" s="121" t="s">
        <v>1189</v>
      </c>
      <c r="CA75" s="121">
        <v>2019</v>
      </c>
      <c r="CB75" s="121">
        <v>2015</v>
      </c>
    </row>
    <row r="76" spans="1:80" x14ac:dyDescent="0.3">
      <c r="A76" s="100" t="str">
        <f>'Indicator Data'!A78</f>
        <v>Honduras</v>
      </c>
      <c r="B76" s="86" t="str">
        <f>'Indicator Data'!B78</f>
        <v>HND</v>
      </c>
      <c r="C76" s="119">
        <v>2015</v>
      </c>
      <c r="D76" s="119">
        <v>2015</v>
      </c>
      <c r="E76" s="119">
        <v>2015</v>
      </c>
      <c r="F76" s="119">
        <v>2015</v>
      </c>
      <c r="G76" s="119">
        <v>2015</v>
      </c>
      <c r="H76" s="119">
        <v>2015</v>
      </c>
      <c r="I76" s="119">
        <v>2015</v>
      </c>
      <c r="J76" s="119">
        <v>2018</v>
      </c>
      <c r="K76" s="119">
        <v>2018</v>
      </c>
      <c r="L76" s="119">
        <v>2016</v>
      </c>
      <c r="M76" s="121">
        <v>2015</v>
      </c>
      <c r="N76" s="121">
        <v>2015</v>
      </c>
      <c r="O76" s="121">
        <v>2015</v>
      </c>
      <c r="P76" s="121">
        <v>2015</v>
      </c>
      <c r="Q76" s="121">
        <v>2010</v>
      </c>
      <c r="R76" s="121">
        <v>2010</v>
      </c>
      <c r="S76" s="121">
        <v>2010</v>
      </c>
      <c r="T76" s="121">
        <v>2010</v>
      </c>
      <c r="U76" s="121">
        <v>2015</v>
      </c>
      <c r="V76" s="121">
        <v>2015</v>
      </c>
      <c r="W76" s="121">
        <v>2015</v>
      </c>
      <c r="X76" s="121">
        <v>2018</v>
      </c>
      <c r="Y76" s="121">
        <v>2018</v>
      </c>
      <c r="Z76" s="121">
        <v>2018</v>
      </c>
      <c r="AA76" s="121">
        <v>2012</v>
      </c>
      <c r="AB76" s="120">
        <v>2017</v>
      </c>
      <c r="AC76" s="121">
        <v>2016</v>
      </c>
      <c r="AD76" s="121">
        <v>2015</v>
      </c>
      <c r="AE76" s="121">
        <v>2018</v>
      </c>
      <c r="AF76" s="123">
        <v>2016</v>
      </c>
      <c r="AG76" s="123">
        <v>2019</v>
      </c>
      <c r="AH76" s="121">
        <v>2019</v>
      </c>
      <c r="AI76" s="121">
        <v>2019</v>
      </c>
      <c r="AJ76" s="121">
        <v>2018</v>
      </c>
      <c r="AK76" s="121">
        <v>2018</v>
      </c>
      <c r="AL76" s="121">
        <v>2017</v>
      </c>
      <c r="AM76" s="121">
        <v>2012</v>
      </c>
      <c r="AN76" s="121">
        <v>2019</v>
      </c>
      <c r="AO76" s="121">
        <v>2016</v>
      </c>
      <c r="AP76" s="121">
        <v>2017</v>
      </c>
      <c r="AQ76" s="121">
        <v>2017</v>
      </c>
      <c r="AR76" s="121">
        <v>2018</v>
      </c>
      <c r="AS76" s="121">
        <v>2017</v>
      </c>
      <c r="AT76" s="121">
        <v>2012</v>
      </c>
      <c r="AU76" s="131">
        <v>2017</v>
      </c>
      <c r="AV76" s="131">
        <v>2017</v>
      </c>
      <c r="AW76" s="121">
        <v>2017</v>
      </c>
      <c r="AX76" s="121">
        <v>2017</v>
      </c>
      <c r="AY76" s="121">
        <v>2017</v>
      </c>
      <c r="AZ76" s="168">
        <v>2017</v>
      </c>
      <c r="BA76" s="121" t="s">
        <v>1187</v>
      </c>
      <c r="BB76" s="121">
        <v>2017</v>
      </c>
      <c r="BC76" s="121">
        <v>2018</v>
      </c>
      <c r="BD76" s="121">
        <v>2019</v>
      </c>
      <c r="BE76" s="121" t="s">
        <v>1186</v>
      </c>
      <c r="BF76" s="171" t="s">
        <v>1186</v>
      </c>
      <c r="BG76" s="170" t="s">
        <v>1186</v>
      </c>
      <c r="BH76" s="121">
        <v>2018</v>
      </c>
      <c r="BI76" s="121">
        <v>2018</v>
      </c>
      <c r="BJ76" s="121">
        <v>2013</v>
      </c>
      <c r="BK76" s="121">
        <v>2017</v>
      </c>
      <c r="BL76" s="121">
        <v>2018</v>
      </c>
      <c r="BM76" s="121">
        <v>2017</v>
      </c>
      <c r="BN76" s="121">
        <v>2016</v>
      </c>
      <c r="BO76" s="121">
        <v>2016</v>
      </c>
      <c r="BP76" s="121">
        <v>2017</v>
      </c>
      <c r="BQ76" s="121">
        <v>2014</v>
      </c>
      <c r="BR76" s="121">
        <v>2017</v>
      </c>
      <c r="BS76" s="121">
        <v>2017</v>
      </c>
      <c r="BT76" s="121">
        <v>2017</v>
      </c>
      <c r="BU76" s="121">
        <v>2017</v>
      </c>
      <c r="BV76" s="121" t="s">
        <v>818</v>
      </c>
      <c r="BW76" s="121">
        <v>2017</v>
      </c>
      <c r="BX76" s="121">
        <v>2016</v>
      </c>
      <c r="BY76" s="121">
        <v>2015</v>
      </c>
      <c r="BZ76" s="121" t="s">
        <v>1189</v>
      </c>
      <c r="CA76" s="121">
        <v>2019</v>
      </c>
      <c r="CB76" s="121">
        <v>2015</v>
      </c>
    </row>
    <row r="77" spans="1:80" x14ac:dyDescent="0.3">
      <c r="A77" s="100" t="str">
        <f>'Indicator Data'!A79</f>
        <v>Hungary</v>
      </c>
      <c r="B77" s="86" t="str">
        <f>'Indicator Data'!B79</f>
        <v>HUN</v>
      </c>
      <c r="C77" s="119">
        <v>2015</v>
      </c>
      <c r="D77" s="119">
        <v>2015</v>
      </c>
      <c r="E77" s="119">
        <v>2015</v>
      </c>
      <c r="F77" s="119">
        <v>2015</v>
      </c>
      <c r="G77" s="119">
        <v>2015</v>
      </c>
      <c r="H77" s="119">
        <v>2015</v>
      </c>
      <c r="I77" s="119">
        <v>2015</v>
      </c>
      <c r="J77" s="119">
        <v>2018</v>
      </c>
      <c r="K77" s="119">
        <v>2018</v>
      </c>
      <c r="L77" s="119">
        <v>2016</v>
      </c>
      <c r="M77" s="121">
        <v>2015</v>
      </c>
      <c r="N77" s="121">
        <v>2015</v>
      </c>
      <c r="O77" s="121">
        <v>2015</v>
      </c>
      <c r="P77" s="121">
        <v>2015</v>
      </c>
      <c r="Q77" s="121">
        <v>2010</v>
      </c>
      <c r="R77" s="121">
        <v>2010</v>
      </c>
      <c r="S77" s="121">
        <v>2010</v>
      </c>
      <c r="T77" s="121">
        <v>2010</v>
      </c>
      <c r="U77" s="121">
        <v>2015</v>
      </c>
      <c r="V77" s="121">
        <v>2015</v>
      </c>
      <c r="W77" s="121">
        <v>2015</v>
      </c>
      <c r="X77" s="121">
        <v>2018</v>
      </c>
      <c r="Y77" s="121">
        <v>2018</v>
      </c>
      <c r="Z77" s="121">
        <v>2018</v>
      </c>
      <c r="AA77" s="121">
        <v>2011</v>
      </c>
      <c r="AB77" s="120">
        <v>2017</v>
      </c>
      <c r="AC77" s="121" t="s">
        <v>818</v>
      </c>
      <c r="AD77" s="121">
        <v>2018</v>
      </c>
      <c r="AE77" s="121">
        <v>2018</v>
      </c>
      <c r="AF77" s="123">
        <v>2016</v>
      </c>
      <c r="AG77" s="123">
        <v>2019</v>
      </c>
      <c r="AH77" s="121">
        <v>2019</v>
      </c>
      <c r="AI77" s="121">
        <v>2019</v>
      </c>
      <c r="AJ77" s="121">
        <v>2018</v>
      </c>
      <c r="AK77" s="121">
        <v>2018</v>
      </c>
      <c r="AL77" s="121">
        <v>2017</v>
      </c>
      <c r="AM77" s="121" t="s">
        <v>818</v>
      </c>
      <c r="AN77" s="121">
        <v>2019</v>
      </c>
      <c r="AO77" s="121">
        <v>2016</v>
      </c>
      <c r="AP77" s="121">
        <v>2017</v>
      </c>
      <c r="AQ77" s="121" t="s">
        <v>818</v>
      </c>
      <c r="AR77" s="121">
        <v>2018</v>
      </c>
      <c r="AS77" s="121">
        <v>2017</v>
      </c>
      <c r="AT77" s="121" t="s">
        <v>818</v>
      </c>
      <c r="AU77" s="131">
        <v>2017</v>
      </c>
      <c r="AV77" s="131">
        <v>2017</v>
      </c>
      <c r="AW77" s="121">
        <v>2017</v>
      </c>
      <c r="AX77" s="121" t="s">
        <v>818</v>
      </c>
      <c r="AY77" s="121">
        <v>2017</v>
      </c>
      <c r="AZ77" s="168">
        <v>2017</v>
      </c>
      <c r="BA77" s="121" t="s">
        <v>1188</v>
      </c>
      <c r="BB77" s="121">
        <v>2017</v>
      </c>
      <c r="BC77" s="121">
        <v>2018</v>
      </c>
      <c r="BD77" s="121">
        <v>2019</v>
      </c>
      <c r="BE77" s="121" t="s">
        <v>818</v>
      </c>
      <c r="BF77" s="171" t="s">
        <v>1186</v>
      </c>
      <c r="BG77" s="170" t="s">
        <v>1186</v>
      </c>
      <c r="BH77" s="121">
        <v>2018</v>
      </c>
      <c r="BI77" s="121">
        <v>2018</v>
      </c>
      <c r="BJ77" s="121">
        <v>2015</v>
      </c>
      <c r="BK77" s="121">
        <v>2017</v>
      </c>
      <c r="BL77" s="121">
        <v>2018</v>
      </c>
      <c r="BM77" s="121">
        <v>2017</v>
      </c>
      <c r="BN77" s="121">
        <v>2015</v>
      </c>
      <c r="BO77" s="121">
        <v>2016</v>
      </c>
      <c r="BP77" s="121">
        <v>2017</v>
      </c>
      <c r="BQ77" s="121">
        <v>2014</v>
      </c>
      <c r="BR77" s="121">
        <v>2017</v>
      </c>
      <c r="BS77" s="121">
        <v>2017</v>
      </c>
      <c r="BT77" s="121">
        <v>2016</v>
      </c>
      <c r="BU77" s="121">
        <v>2017</v>
      </c>
      <c r="BV77" s="121">
        <v>2017</v>
      </c>
      <c r="BW77" s="121">
        <v>2017</v>
      </c>
      <c r="BX77" s="121">
        <v>2016</v>
      </c>
      <c r="BY77" s="121">
        <v>2015</v>
      </c>
      <c r="BZ77" s="121" t="s">
        <v>1189</v>
      </c>
      <c r="CA77" s="121">
        <v>2019</v>
      </c>
      <c r="CB77" s="121">
        <v>2015</v>
      </c>
    </row>
    <row r="78" spans="1:80" x14ac:dyDescent="0.3">
      <c r="A78" s="100" t="str">
        <f>'Indicator Data'!A80</f>
        <v>Iceland</v>
      </c>
      <c r="B78" s="86" t="str">
        <f>'Indicator Data'!B80</f>
        <v>ISL</v>
      </c>
      <c r="C78" s="119">
        <v>2015</v>
      </c>
      <c r="D78" s="119">
        <v>2015</v>
      </c>
      <c r="E78" s="119">
        <v>2015</v>
      </c>
      <c r="F78" s="119">
        <v>2015</v>
      </c>
      <c r="G78" s="119">
        <v>2015</v>
      </c>
      <c r="H78" s="119">
        <v>2015</v>
      </c>
      <c r="I78" s="119">
        <v>2015</v>
      </c>
      <c r="J78" s="119">
        <v>2018</v>
      </c>
      <c r="K78" s="119">
        <v>2018</v>
      </c>
      <c r="L78" s="119">
        <v>2016</v>
      </c>
      <c r="M78" s="121">
        <v>2015</v>
      </c>
      <c r="N78" s="121">
        <v>2015</v>
      </c>
      <c r="O78" s="121">
        <v>2015</v>
      </c>
      <c r="P78" s="121">
        <v>2015</v>
      </c>
      <c r="Q78" s="121">
        <v>2010</v>
      </c>
      <c r="R78" s="121">
        <v>2010</v>
      </c>
      <c r="S78" s="121">
        <v>2010</v>
      </c>
      <c r="T78" s="121">
        <v>2010</v>
      </c>
      <c r="U78" s="121">
        <v>2015</v>
      </c>
      <c r="V78" s="121">
        <v>2015</v>
      </c>
      <c r="W78" s="121">
        <v>2015</v>
      </c>
      <c r="X78" s="121">
        <v>2018</v>
      </c>
      <c r="Y78" s="121">
        <v>2018</v>
      </c>
      <c r="Z78" s="121">
        <v>2018</v>
      </c>
      <c r="AA78" s="121" t="s">
        <v>818</v>
      </c>
      <c r="AB78" s="120">
        <v>2017</v>
      </c>
      <c r="AC78" s="121" t="s">
        <v>818</v>
      </c>
      <c r="AD78" s="121">
        <v>2018</v>
      </c>
      <c r="AE78" s="121">
        <v>2018</v>
      </c>
      <c r="AF78" s="123" t="s">
        <v>818</v>
      </c>
      <c r="AG78" s="123">
        <v>2019</v>
      </c>
      <c r="AH78" s="121">
        <v>2019</v>
      </c>
      <c r="AI78" s="121">
        <v>2019</v>
      </c>
      <c r="AJ78" s="121">
        <v>2018</v>
      </c>
      <c r="AK78" s="121">
        <v>2018</v>
      </c>
      <c r="AL78" s="121">
        <v>2017</v>
      </c>
      <c r="AM78" s="121" t="s">
        <v>818</v>
      </c>
      <c r="AN78" s="121">
        <v>2019</v>
      </c>
      <c r="AO78" s="121">
        <v>2016</v>
      </c>
      <c r="AP78" s="121">
        <v>2017</v>
      </c>
      <c r="AQ78" s="121" t="s">
        <v>818</v>
      </c>
      <c r="AR78" s="121">
        <v>2018</v>
      </c>
      <c r="AS78" s="121">
        <v>2017</v>
      </c>
      <c r="AT78" s="121" t="s">
        <v>818</v>
      </c>
      <c r="AU78" s="131">
        <v>2017</v>
      </c>
      <c r="AV78" s="131" t="s">
        <v>818</v>
      </c>
      <c r="AW78" s="121" t="s">
        <v>818</v>
      </c>
      <c r="AX78" s="121" t="s">
        <v>818</v>
      </c>
      <c r="AY78" s="121">
        <v>2017</v>
      </c>
      <c r="AZ78" s="168">
        <v>2017</v>
      </c>
      <c r="BA78" s="121" t="s">
        <v>1192</v>
      </c>
      <c r="BB78" s="121">
        <v>2017</v>
      </c>
      <c r="BC78" s="121">
        <v>2018</v>
      </c>
      <c r="BD78" s="121">
        <v>2019</v>
      </c>
      <c r="BE78" s="121" t="s">
        <v>818</v>
      </c>
      <c r="BF78" s="171" t="s">
        <v>1186</v>
      </c>
      <c r="BG78" s="170" t="s">
        <v>1186</v>
      </c>
      <c r="BH78" s="121">
        <v>2018</v>
      </c>
      <c r="BI78" s="121">
        <v>2018</v>
      </c>
      <c r="BJ78" s="121" t="s">
        <v>818</v>
      </c>
      <c r="BK78" s="121">
        <v>2017</v>
      </c>
      <c r="BL78" s="121">
        <v>2018</v>
      </c>
      <c r="BM78" s="121">
        <v>2017</v>
      </c>
      <c r="BN78" s="121" t="s">
        <v>818</v>
      </c>
      <c r="BO78" s="121">
        <v>2016</v>
      </c>
      <c r="BP78" s="121">
        <v>2017</v>
      </c>
      <c r="BQ78" s="121">
        <v>2014</v>
      </c>
      <c r="BR78" s="121">
        <v>2017</v>
      </c>
      <c r="BS78" s="121">
        <v>2017</v>
      </c>
      <c r="BT78" s="121">
        <v>2017</v>
      </c>
      <c r="BU78" s="121">
        <v>2017</v>
      </c>
      <c r="BV78" s="121">
        <v>2017</v>
      </c>
      <c r="BW78" s="121">
        <v>2017</v>
      </c>
      <c r="BX78" s="121">
        <v>2016</v>
      </c>
      <c r="BY78" s="121">
        <v>2015</v>
      </c>
      <c r="BZ78" s="121" t="s">
        <v>1189</v>
      </c>
      <c r="CA78" s="121">
        <v>2019</v>
      </c>
      <c r="CB78" s="121">
        <v>2015</v>
      </c>
    </row>
    <row r="79" spans="1:80" x14ac:dyDescent="0.3">
      <c r="A79" s="100" t="str">
        <f>'Indicator Data'!A81</f>
        <v>India</v>
      </c>
      <c r="B79" s="86" t="str">
        <f>'Indicator Data'!B81</f>
        <v>IND</v>
      </c>
      <c r="C79" s="119">
        <v>2015</v>
      </c>
      <c r="D79" s="119">
        <v>2015</v>
      </c>
      <c r="E79" s="119">
        <v>2015</v>
      </c>
      <c r="F79" s="119">
        <v>2015</v>
      </c>
      <c r="G79" s="119">
        <v>2015</v>
      </c>
      <c r="H79" s="119">
        <v>2015</v>
      </c>
      <c r="I79" s="119">
        <v>2015</v>
      </c>
      <c r="J79" s="119">
        <v>2018</v>
      </c>
      <c r="K79" s="119">
        <v>2018</v>
      </c>
      <c r="L79" s="119">
        <v>2016</v>
      </c>
      <c r="M79" s="121">
        <v>2015</v>
      </c>
      <c r="N79" s="121">
        <v>2015</v>
      </c>
      <c r="O79" s="121">
        <v>2015</v>
      </c>
      <c r="P79" s="121">
        <v>2015</v>
      </c>
      <c r="Q79" s="121">
        <v>2010</v>
      </c>
      <c r="R79" s="121">
        <v>2010</v>
      </c>
      <c r="S79" s="121">
        <v>2010</v>
      </c>
      <c r="T79" s="121">
        <v>2010</v>
      </c>
      <c r="U79" s="121">
        <v>2015</v>
      </c>
      <c r="V79" s="121">
        <v>2015</v>
      </c>
      <c r="W79" s="121">
        <v>2015</v>
      </c>
      <c r="X79" s="121">
        <v>2018</v>
      </c>
      <c r="Y79" s="121">
        <v>2018</v>
      </c>
      <c r="Z79" s="121">
        <v>2018</v>
      </c>
      <c r="AA79" s="121">
        <v>2015</v>
      </c>
      <c r="AB79" s="120">
        <v>2017</v>
      </c>
      <c r="AC79" s="121">
        <v>2017</v>
      </c>
      <c r="AD79" s="121">
        <v>2017</v>
      </c>
      <c r="AE79" s="121">
        <v>2018</v>
      </c>
      <c r="AF79" s="123">
        <v>2016</v>
      </c>
      <c r="AG79" s="123">
        <v>2019</v>
      </c>
      <c r="AH79" s="121">
        <v>2019</v>
      </c>
      <c r="AI79" s="121">
        <v>2019</v>
      </c>
      <c r="AJ79" s="121">
        <v>2018</v>
      </c>
      <c r="AK79" s="121">
        <v>2018</v>
      </c>
      <c r="AL79" s="121">
        <v>2017</v>
      </c>
      <c r="AM79" s="121">
        <v>2016</v>
      </c>
      <c r="AN79" s="121">
        <v>2019</v>
      </c>
      <c r="AO79" s="121">
        <v>2016</v>
      </c>
      <c r="AP79" s="121">
        <v>2017</v>
      </c>
      <c r="AQ79" s="121">
        <v>2017</v>
      </c>
      <c r="AR79" s="121">
        <v>2018</v>
      </c>
      <c r="AS79" s="121">
        <v>2017</v>
      </c>
      <c r="AT79" s="121">
        <v>2006</v>
      </c>
      <c r="AU79" s="131">
        <v>2017</v>
      </c>
      <c r="AV79" s="131">
        <v>2017</v>
      </c>
      <c r="AW79" s="121">
        <v>2017</v>
      </c>
      <c r="AX79" s="121">
        <v>2017</v>
      </c>
      <c r="AY79" s="121">
        <v>2017</v>
      </c>
      <c r="AZ79" s="168">
        <v>2017</v>
      </c>
      <c r="BA79" s="121" t="s">
        <v>1194</v>
      </c>
      <c r="BB79" s="121">
        <v>2017</v>
      </c>
      <c r="BC79" s="121">
        <v>2018</v>
      </c>
      <c r="BD79" s="121">
        <v>2019</v>
      </c>
      <c r="BE79" s="121" t="s">
        <v>1186</v>
      </c>
      <c r="BF79" s="171" t="s">
        <v>1186</v>
      </c>
      <c r="BG79" s="170" t="s">
        <v>1186</v>
      </c>
      <c r="BH79" s="121">
        <v>2018</v>
      </c>
      <c r="BI79" s="121">
        <v>2018</v>
      </c>
      <c r="BJ79" s="121">
        <v>2015</v>
      </c>
      <c r="BK79" s="121">
        <v>2017</v>
      </c>
      <c r="BL79" s="121">
        <v>2018</v>
      </c>
      <c r="BM79" s="121">
        <v>2017</v>
      </c>
      <c r="BN79" s="121">
        <v>2015</v>
      </c>
      <c r="BO79" s="121">
        <v>2016</v>
      </c>
      <c r="BP79" s="121">
        <v>2017</v>
      </c>
      <c r="BQ79" s="121">
        <v>2014</v>
      </c>
      <c r="BR79" s="121">
        <v>2017</v>
      </c>
      <c r="BS79" s="121">
        <v>2017</v>
      </c>
      <c r="BT79" s="121">
        <v>2017</v>
      </c>
      <c r="BU79" s="121">
        <v>2017</v>
      </c>
      <c r="BV79" s="121">
        <v>2017</v>
      </c>
      <c r="BW79" s="121" t="s">
        <v>818</v>
      </c>
      <c r="BX79" s="121">
        <v>2016</v>
      </c>
      <c r="BY79" s="121">
        <v>2015</v>
      </c>
      <c r="BZ79" s="121" t="s">
        <v>1189</v>
      </c>
      <c r="CA79" s="121">
        <v>2019</v>
      </c>
      <c r="CB79" s="121">
        <v>2015</v>
      </c>
    </row>
    <row r="80" spans="1:80" x14ac:dyDescent="0.3">
      <c r="A80" s="100" t="str">
        <f>'Indicator Data'!A82</f>
        <v>Indonesia</v>
      </c>
      <c r="B80" s="86" t="str">
        <f>'Indicator Data'!B82</f>
        <v>IDN</v>
      </c>
      <c r="C80" s="119">
        <v>2015</v>
      </c>
      <c r="D80" s="119">
        <v>2015</v>
      </c>
      <c r="E80" s="119">
        <v>2015</v>
      </c>
      <c r="F80" s="119">
        <v>2015</v>
      </c>
      <c r="G80" s="119">
        <v>2015</v>
      </c>
      <c r="H80" s="119">
        <v>2015</v>
      </c>
      <c r="I80" s="119">
        <v>2015</v>
      </c>
      <c r="J80" s="119">
        <v>2018</v>
      </c>
      <c r="K80" s="119">
        <v>2018</v>
      </c>
      <c r="L80" s="119">
        <v>2016</v>
      </c>
      <c r="M80" s="121">
        <v>2015</v>
      </c>
      <c r="N80" s="121">
        <v>2015</v>
      </c>
      <c r="O80" s="121">
        <v>2015</v>
      </c>
      <c r="P80" s="121">
        <v>2015</v>
      </c>
      <c r="Q80" s="121">
        <v>2010</v>
      </c>
      <c r="R80" s="121">
        <v>2010</v>
      </c>
      <c r="S80" s="121">
        <v>2010</v>
      </c>
      <c r="T80" s="121">
        <v>2010</v>
      </c>
      <c r="U80" s="121">
        <v>2015</v>
      </c>
      <c r="V80" s="121">
        <v>2015</v>
      </c>
      <c r="W80" s="121">
        <v>2015</v>
      </c>
      <c r="X80" s="121">
        <v>2018</v>
      </c>
      <c r="Y80" s="121">
        <v>2018</v>
      </c>
      <c r="Z80" s="121">
        <v>2018</v>
      </c>
      <c r="AA80" s="121">
        <v>2012</v>
      </c>
      <c r="AB80" s="120">
        <v>2017</v>
      </c>
      <c r="AC80" s="121">
        <v>2017</v>
      </c>
      <c r="AD80" s="121">
        <v>2018</v>
      </c>
      <c r="AE80" s="121">
        <v>2018</v>
      </c>
      <c r="AF80" s="123">
        <v>2016</v>
      </c>
      <c r="AG80" s="123">
        <v>2019</v>
      </c>
      <c r="AH80" s="121">
        <v>2019</v>
      </c>
      <c r="AI80" s="121">
        <v>2019</v>
      </c>
      <c r="AJ80" s="121">
        <v>2018</v>
      </c>
      <c r="AK80" s="121">
        <v>2018</v>
      </c>
      <c r="AL80" s="121">
        <v>2017</v>
      </c>
      <c r="AM80" s="121">
        <v>2012</v>
      </c>
      <c r="AN80" s="121">
        <v>2019</v>
      </c>
      <c r="AO80" s="121">
        <v>2016</v>
      </c>
      <c r="AP80" s="121">
        <v>2017</v>
      </c>
      <c r="AQ80" s="121">
        <v>2017</v>
      </c>
      <c r="AR80" s="121">
        <v>2018</v>
      </c>
      <c r="AS80" s="121">
        <v>2017</v>
      </c>
      <c r="AT80" s="121">
        <v>2013</v>
      </c>
      <c r="AU80" s="131">
        <v>2017</v>
      </c>
      <c r="AV80" s="131">
        <v>2017</v>
      </c>
      <c r="AW80" s="121">
        <v>2017</v>
      </c>
      <c r="AX80" s="121">
        <v>2017</v>
      </c>
      <c r="AY80" s="121">
        <v>2017</v>
      </c>
      <c r="AZ80" s="168">
        <v>2017</v>
      </c>
      <c r="BA80" s="121" t="s">
        <v>1187</v>
      </c>
      <c r="BB80" s="121">
        <v>2017</v>
      </c>
      <c r="BC80" s="121">
        <v>2018</v>
      </c>
      <c r="BD80" s="121">
        <v>2019</v>
      </c>
      <c r="BE80" s="121" t="s">
        <v>1186</v>
      </c>
      <c r="BF80" s="171" t="s">
        <v>1186</v>
      </c>
      <c r="BG80" s="170" t="s">
        <v>1186</v>
      </c>
      <c r="BH80" s="121">
        <v>2018</v>
      </c>
      <c r="BI80" s="121">
        <v>2018</v>
      </c>
      <c r="BJ80" s="121">
        <v>2015</v>
      </c>
      <c r="BK80" s="121">
        <v>2017</v>
      </c>
      <c r="BL80" s="121">
        <v>2018</v>
      </c>
      <c r="BM80" s="121">
        <v>2017</v>
      </c>
      <c r="BN80" s="121">
        <v>2016</v>
      </c>
      <c r="BO80" s="121">
        <v>2016</v>
      </c>
      <c r="BP80" s="121">
        <v>2017</v>
      </c>
      <c r="BQ80" s="121">
        <v>2014</v>
      </c>
      <c r="BR80" s="121">
        <v>2017</v>
      </c>
      <c r="BS80" s="121">
        <v>2017</v>
      </c>
      <c r="BT80" s="121">
        <v>2017</v>
      </c>
      <c r="BU80" s="121">
        <v>2017</v>
      </c>
      <c r="BV80" s="121">
        <v>2017</v>
      </c>
      <c r="BW80" s="121" t="s">
        <v>818</v>
      </c>
      <c r="BX80" s="121">
        <v>2016</v>
      </c>
      <c r="BY80" s="121">
        <v>2015</v>
      </c>
      <c r="BZ80" s="121" t="s">
        <v>1189</v>
      </c>
      <c r="CA80" s="121">
        <v>2019</v>
      </c>
      <c r="CB80" s="121">
        <v>2015</v>
      </c>
    </row>
    <row r="81" spans="1:80" x14ac:dyDescent="0.3">
      <c r="A81" s="100" t="str">
        <f>'Indicator Data'!A83</f>
        <v>Iran</v>
      </c>
      <c r="B81" s="86" t="str">
        <f>'Indicator Data'!B83</f>
        <v>IRN</v>
      </c>
      <c r="C81" s="119">
        <v>2015</v>
      </c>
      <c r="D81" s="119">
        <v>2015</v>
      </c>
      <c r="E81" s="119">
        <v>2015</v>
      </c>
      <c r="F81" s="119">
        <v>2015</v>
      </c>
      <c r="G81" s="119">
        <v>2015</v>
      </c>
      <c r="H81" s="119">
        <v>2015</v>
      </c>
      <c r="I81" s="119">
        <v>2015</v>
      </c>
      <c r="J81" s="119">
        <v>2018</v>
      </c>
      <c r="K81" s="119">
        <v>2018</v>
      </c>
      <c r="L81" s="119">
        <v>2016</v>
      </c>
      <c r="M81" s="121">
        <v>2015</v>
      </c>
      <c r="N81" s="121">
        <v>2015</v>
      </c>
      <c r="O81" s="121">
        <v>2015</v>
      </c>
      <c r="P81" s="121">
        <v>2015</v>
      </c>
      <c r="Q81" s="121">
        <v>2010</v>
      </c>
      <c r="R81" s="121">
        <v>2010</v>
      </c>
      <c r="S81" s="121">
        <v>2010</v>
      </c>
      <c r="T81" s="121">
        <v>2010</v>
      </c>
      <c r="U81" s="121">
        <v>2015</v>
      </c>
      <c r="V81" s="121">
        <v>2015</v>
      </c>
      <c r="W81" s="121">
        <v>2015</v>
      </c>
      <c r="X81" s="121">
        <v>2018</v>
      </c>
      <c r="Y81" s="121">
        <v>2018</v>
      </c>
      <c r="Z81" s="121">
        <v>2018</v>
      </c>
      <c r="AA81" s="121">
        <v>2011</v>
      </c>
      <c r="AB81" s="120">
        <v>2016</v>
      </c>
      <c r="AC81" s="121" t="s">
        <v>818</v>
      </c>
      <c r="AD81" s="121">
        <v>2017</v>
      </c>
      <c r="AE81" s="121">
        <v>2018</v>
      </c>
      <c r="AF81" s="123">
        <v>2016</v>
      </c>
      <c r="AG81" s="123">
        <v>2019</v>
      </c>
      <c r="AH81" s="121">
        <v>2019</v>
      </c>
      <c r="AI81" s="121">
        <v>2019</v>
      </c>
      <c r="AJ81" s="121">
        <v>2018</v>
      </c>
      <c r="AK81" s="121">
        <v>2018</v>
      </c>
      <c r="AL81" s="121">
        <v>2017</v>
      </c>
      <c r="AM81" s="121" t="s">
        <v>818</v>
      </c>
      <c r="AN81" s="121">
        <v>2019</v>
      </c>
      <c r="AO81" s="121">
        <v>2016</v>
      </c>
      <c r="AP81" s="121">
        <v>2017</v>
      </c>
      <c r="AQ81" s="121">
        <v>2017</v>
      </c>
      <c r="AR81" s="121">
        <v>2017</v>
      </c>
      <c r="AS81" s="121">
        <v>2017</v>
      </c>
      <c r="AT81" s="121" t="s">
        <v>818</v>
      </c>
      <c r="AU81" s="131">
        <v>2017</v>
      </c>
      <c r="AV81" s="131">
        <v>2017</v>
      </c>
      <c r="AW81" s="121">
        <v>2017</v>
      </c>
      <c r="AX81" s="121">
        <v>2017</v>
      </c>
      <c r="AY81" s="121">
        <v>2017</v>
      </c>
      <c r="AZ81" s="168">
        <v>2017</v>
      </c>
      <c r="BA81" s="121" t="s">
        <v>1190</v>
      </c>
      <c r="BB81" s="121">
        <v>2017</v>
      </c>
      <c r="BC81" s="121">
        <v>2018</v>
      </c>
      <c r="BD81" s="121">
        <v>2019</v>
      </c>
      <c r="BE81" s="121" t="s">
        <v>818</v>
      </c>
      <c r="BF81" s="171" t="s">
        <v>1186</v>
      </c>
      <c r="BG81" s="170" t="s">
        <v>1186</v>
      </c>
      <c r="BH81" s="121">
        <v>2018</v>
      </c>
      <c r="BI81" s="121">
        <v>2018</v>
      </c>
      <c r="BJ81" s="121">
        <v>2013</v>
      </c>
      <c r="BK81" s="121">
        <v>2017</v>
      </c>
      <c r="BL81" s="121">
        <v>2018</v>
      </c>
      <c r="BM81" s="121">
        <v>2017</v>
      </c>
      <c r="BN81" s="121">
        <v>2015</v>
      </c>
      <c r="BO81" s="121">
        <v>2016</v>
      </c>
      <c r="BP81" s="121">
        <v>2017</v>
      </c>
      <c r="BQ81" s="121">
        <v>2014</v>
      </c>
      <c r="BR81" s="121">
        <v>2017</v>
      </c>
      <c r="BS81" s="121">
        <v>2017</v>
      </c>
      <c r="BT81" s="121">
        <v>2015</v>
      </c>
      <c r="BU81" s="121">
        <v>2017</v>
      </c>
      <c r="BV81" s="121">
        <v>2017</v>
      </c>
      <c r="BW81" s="121" t="s">
        <v>818</v>
      </c>
      <c r="BX81" s="121">
        <v>2016</v>
      </c>
      <c r="BY81" s="121">
        <v>2015</v>
      </c>
      <c r="BZ81" s="121" t="s">
        <v>1187</v>
      </c>
      <c r="CA81" s="121">
        <v>2019</v>
      </c>
      <c r="CB81" s="121">
        <v>2015</v>
      </c>
    </row>
    <row r="82" spans="1:80" x14ac:dyDescent="0.3">
      <c r="A82" s="100" t="str">
        <f>'Indicator Data'!A84</f>
        <v>Iraq</v>
      </c>
      <c r="B82" s="86" t="str">
        <f>'Indicator Data'!B84</f>
        <v>IRQ</v>
      </c>
      <c r="C82" s="119">
        <v>2015</v>
      </c>
      <c r="D82" s="119">
        <v>2015</v>
      </c>
      <c r="E82" s="119">
        <v>2015</v>
      </c>
      <c r="F82" s="119">
        <v>2015</v>
      </c>
      <c r="G82" s="119">
        <v>2015</v>
      </c>
      <c r="H82" s="119">
        <v>2015</v>
      </c>
      <c r="I82" s="119">
        <v>2015</v>
      </c>
      <c r="J82" s="119">
        <v>2018</v>
      </c>
      <c r="K82" s="119">
        <v>2018</v>
      </c>
      <c r="L82" s="119">
        <v>2016</v>
      </c>
      <c r="M82" s="121">
        <v>2015</v>
      </c>
      <c r="N82" s="121">
        <v>2015</v>
      </c>
      <c r="O82" s="121">
        <v>2015</v>
      </c>
      <c r="P82" s="121">
        <v>2015</v>
      </c>
      <c r="Q82" s="121">
        <v>2010</v>
      </c>
      <c r="R82" s="121">
        <v>2010</v>
      </c>
      <c r="S82" s="121">
        <v>2010</v>
      </c>
      <c r="T82" s="121">
        <v>2010</v>
      </c>
      <c r="U82" s="121">
        <v>2015</v>
      </c>
      <c r="V82" s="121">
        <v>2015</v>
      </c>
      <c r="W82" s="121">
        <v>2015</v>
      </c>
      <c r="X82" s="121">
        <v>2018</v>
      </c>
      <c r="Y82" s="121">
        <v>2018</v>
      </c>
      <c r="Z82" s="121">
        <v>2018</v>
      </c>
      <c r="AA82" s="121"/>
      <c r="AB82" s="120">
        <v>2017</v>
      </c>
      <c r="AC82" s="121">
        <v>2017</v>
      </c>
      <c r="AD82" s="121">
        <v>2018</v>
      </c>
      <c r="AE82" s="121">
        <v>2018</v>
      </c>
      <c r="AF82" s="123">
        <v>2016</v>
      </c>
      <c r="AG82" s="123">
        <v>2019</v>
      </c>
      <c r="AH82" s="121">
        <v>2019</v>
      </c>
      <c r="AI82" s="121">
        <v>2019</v>
      </c>
      <c r="AJ82" s="121">
        <v>2018</v>
      </c>
      <c r="AK82" s="121">
        <v>2018</v>
      </c>
      <c r="AL82" s="121">
        <v>2017</v>
      </c>
      <c r="AM82" s="121">
        <v>2011</v>
      </c>
      <c r="AN82" s="121">
        <v>2019</v>
      </c>
      <c r="AO82" s="121">
        <v>2016</v>
      </c>
      <c r="AP82" s="121">
        <v>2017</v>
      </c>
      <c r="AQ82" s="121">
        <v>2017</v>
      </c>
      <c r="AR82" s="121">
        <v>2018</v>
      </c>
      <c r="AS82" s="121">
        <v>2017</v>
      </c>
      <c r="AT82" s="121">
        <v>2011</v>
      </c>
      <c r="AU82" s="131">
        <v>2017</v>
      </c>
      <c r="AV82" s="131" t="s">
        <v>818</v>
      </c>
      <c r="AW82" s="121" t="s">
        <v>818</v>
      </c>
      <c r="AX82" s="121">
        <v>2017</v>
      </c>
      <c r="AY82" s="121">
        <v>2017</v>
      </c>
      <c r="AZ82" s="168">
        <v>2017</v>
      </c>
      <c r="BA82" s="121" t="s">
        <v>1193</v>
      </c>
      <c r="BB82" s="121">
        <v>2017</v>
      </c>
      <c r="BC82" s="121">
        <v>2018</v>
      </c>
      <c r="BD82" s="121">
        <v>2019</v>
      </c>
      <c r="BE82" s="121" t="s">
        <v>1186</v>
      </c>
      <c r="BF82" s="171">
        <v>43677</v>
      </c>
      <c r="BG82" s="170" t="s">
        <v>1186</v>
      </c>
      <c r="BH82" s="121">
        <v>2018</v>
      </c>
      <c r="BI82" s="121">
        <v>2018</v>
      </c>
      <c r="BJ82" s="121">
        <v>2015</v>
      </c>
      <c r="BK82" s="121">
        <v>2017</v>
      </c>
      <c r="BL82" s="121">
        <v>2018</v>
      </c>
      <c r="BM82" s="121">
        <v>2017</v>
      </c>
      <c r="BN82" s="121">
        <v>2015</v>
      </c>
      <c r="BO82" s="121">
        <v>2016</v>
      </c>
      <c r="BP82" s="121">
        <v>2017</v>
      </c>
      <c r="BQ82" s="121">
        <v>2014</v>
      </c>
      <c r="BR82" s="121">
        <v>2017</v>
      </c>
      <c r="BS82" s="121">
        <v>2017</v>
      </c>
      <c r="BT82" s="121">
        <v>2017</v>
      </c>
      <c r="BU82" s="121">
        <v>2017</v>
      </c>
      <c r="BV82" s="121">
        <v>2017</v>
      </c>
      <c r="BW82" s="121" t="s">
        <v>818</v>
      </c>
      <c r="BX82" s="121">
        <v>2015</v>
      </c>
      <c r="BY82" s="121">
        <v>2015</v>
      </c>
      <c r="BZ82" s="121" t="s">
        <v>1189</v>
      </c>
      <c r="CA82" s="121">
        <v>2019</v>
      </c>
      <c r="CB82" s="121">
        <v>2015</v>
      </c>
    </row>
    <row r="83" spans="1:80" x14ac:dyDescent="0.3">
      <c r="A83" s="100" t="str">
        <f>'Indicator Data'!A85</f>
        <v>Ireland</v>
      </c>
      <c r="B83" s="86" t="str">
        <f>'Indicator Data'!B85</f>
        <v>IRL</v>
      </c>
      <c r="C83" s="119">
        <v>2015</v>
      </c>
      <c r="D83" s="119">
        <v>2015</v>
      </c>
      <c r="E83" s="119">
        <v>2015</v>
      </c>
      <c r="F83" s="119">
        <v>2015</v>
      </c>
      <c r="G83" s="119">
        <v>2015</v>
      </c>
      <c r="H83" s="119">
        <v>2015</v>
      </c>
      <c r="I83" s="119">
        <v>2015</v>
      </c>
      <c r="J83" s="119">
        <v>2018</v>
      </c>
      <c r="K83" s="119">
        <v>2018</v>
      </c>
      <c r="L83" s="119">
        <v>2016</v>
      </c>
      <c r="M83" s="121">
        <v>2015</v>
      </c>
      <c r="N83" s="121">
        <v>2015</v>
      </c>
      <c r="O83" s="121">
        <v>2015</v>
      </c>
      <c r="P83" s="121">
        <v>2015</v>
      </c>
      <c r="Q83" s="121">
        <v>2010</v>
      </c>
      <c r="R83" s="121">
        <v>2010</v>
      </c>
      <c r="S83" s="121">
        <v>2010</v>
      </c>
      <c r="T83" s="121">
        <v>2010</v>
      </c>
      <c r="U83" s="121">
        <v>2015</v>
      </c>
      <c r="V83" s="121">
        <v>2015</v>
      </c>
      <c r="W83" s="121">
        <v>2015</v>
      </c>
      <c r="X83" s="121">
        <v>2018</v>
      </c>
      <c r="Y83" s="121">
        <v>2018</v>
      </c>
      <c r="Z83" s="121">
        <v>2018</v>
      </c>
      <c r="AA83" s="121">
        <v>2011</v>
      </c>
      <c r="AB83" s="120">
        <v>2017</v>
      </c>
      <c r="AC83" s="121" t="s">
        <v>818</v>
      </c>
      <c r="AD83" s="121">
        <v>2018</v>
      </c>
      <c r="AE83" s="121">
        <v>2018</v>
      </c>
      <c r="AF83" s="123" t="s">
        <v>818</v>
      </c>
      <c r="AG83" s="123">
        <v>2019</v>
      </c>
      <c r="AH83" s="121">
        <v>2019</v>
      </c>
      <c r="AI83" s="121">
        <v>2019</v>
      </c>
      <c r="AJ83" s="121">
        <v>2018</v>
      </c>
      <c r="AK83" s="121">
        <v>2018</v>
      </c>
      <c r="AL83" s="121">
        <v>2017</v>
      </c>
      <c r="AM83" s="121" t="s">
        <v>818</v>
      </c>
      <c r="AN83" s="121">
        <v>2019</v>
      </c>
      <c r="AO83" s="121">
        <v>2016</v>
      </c>
      <c r="AP83" s="121">
        <v>2017</v>
      </c>
      <c r="AQ83" s="121" t="s">
        <v>818</v>
      </c>
      <c r="AR83" s="121">
        <v>2018</v>
      </c>
      <c r="AS83" s="121">
        <v>2017</v>
      </c>
      <c r="AT83" s="121" t="s">
        <v>818</v>
      </c>
      <c r="AU83" s="131">
        <v>2017</v>
      </c>
      <c r="AV83" s="131">
        <v>2017</v>
      </c>
      <c r="AW83" s="121" t="s">
        <v>818</v>
      </c>
      <c r="AX83" s="121" t="s">
        <v>818</v>
      </c>
      <c r="AY83" s="121">
        <v>2017</v>
      </c>
      <c r="AZ83" s="168">
        <v>2017</v>
      </c>
      <c r="BA83" s="121" t="s">
        <v>1188</v>
      </c>
      <c r="BB83" s="121">
        <v>2017</v>
      </c>
      <c r="BC83" s="121">
        <v>2018</v>
      </c>
      <c r="BD83" s="121">
        <v>2019</v>
      </c>
      <c r="BE83" s="121" t="s">
        <v>818</v>
      </c>
      <c r="BF83" s="171" t="s">
        <v>1186</v>
      </c>
      <c r="BG83" s="170" t="s">
        <v>1186</v>
      </c>
      <c r="BH83" s="121">
        <v>2018</v>
      </c>
      <c r="BI83" s="121">
        <v>2018</v>
      </c>
      <c r="BJ83" s="121" t="s">
        <v>818</v>
      </c>
      <c r="BK83" s="121">
        <v>2017</v>
      </c>
      <c r="BL83" s="121">
        <v>2018</v>
      </c>
      <c r="BM83" s="121">
        <v>2017</v>
      </c>
      <c r="BN83" s="121" t="s">
        <v>818</v>
      </c>
      <c r="BO83" s="121">
        <v>2016</v>
      </c>
      <c r="BP83" s="121">
        <v>2017</v>
      </c>
      <c r="BQ83" s="121">
        <v>2014</v>
      </c>
      <c r="BR83" s="121">
        <v>2017</v>
      </c>
      <c r="BS83" s="121">
        <v>2017</v>
      </c>
      <c r="BT83" s="121">
        <v>2017</v>
      </c>
      <c r="BU83" s="121">
        <v>2017</v>
      </c>
      <c r="BV83" s="121" t="s">
        <v>818</v>
      </c>
      <c r="BW83" s="121">
        <v>2017</v>
      </c>
      <c r="BX83" s="121">
        <v>2016</v>
      </c>
      <c r="BY83" s="121">
        <v>2015</v>
      </c>
      <c r="BZ83" s="121" t="s">
        <v>1189</v>
      </c>
      <c r="CA83" s="121">
        <v>2019</v>
      </c>
      <c r="CB83" s="121">
        <v>2015</v>
      </c>
    </row>
    <row r="84" spans="1:80" x14ac:dyDescent="0.3">
      <c r="A84" s="100" t="str">
        <f>'Indicator Data'!A86</f>
        <v>Israel</v>
      </c>
      <c r="B84" s="86" t="str">
        <f>'Indicator Data'!B86</f>
        <v>ISR</v>
      </c>
      <c r="C84" s="119">
        <v>2015</v>
      </c>
      <c r="D84" s="119">
        <v>2015</v>
      </c>
      <c r="E84" s="119">
        <v>2015</v>
      </c>
      <c r="F84" s="119">
        <v>2015</v>
      </c>
      <c r="G84" s="119">
        <v>2015</v>
      </c>
      <c r="H84" s="119">
        <v>2015</v>
      </c>
      <c r="I84" s="119">
        <v>2015</v>
      </c>
      <c r="J84" s="119">
        <v>2018</v>
      </c>
      <c r="K84" s="119">
        <v>2018</v>
      </c>
      <c r="L84" s="119">
        <v>2016</v>
      </c>
      <c r="M84" s="121">
        <v>2015</v>
      </c>
      <c r="N84" s="121">
        <v>2015</v>
      </c>
      <c r="O84" s="121">
        <v>2015</v>
      </c>
      <c r="P84" s="121">
        <v>2015</v>
      </c>
      <c r="Q84" s="121">
        <v>2010</v>
      </c>
      <c r="R84" s="121">
        <v>2010</v>
      </c>
      <c r="S84" s="121">
        <v>2010</v>
      </c>
      <c r="T84" s="121">
        <v>2010</v>
      </c>
      <c r="U84" s="121">
        <v>2015</v>
      </c>
      <c r="V84" s="121">
        <v>2015</v>
      </c>
      <c r="W84" s="121">
        <v>2015</v>
      </c>
      <c r="X84" s="121">
        <v>2018</v>
      </c>
      <c r="Y84" s="121">
        <v>2018</v>
      </c>
      <c r="Z84" s="121">
        <v>2018</v>
      </c>
      <c r="AA84" s="121">
        <v>2008</v>
      </c>
      <c r="AB84" s="120">
        <v>2017</v>
      </c>
      <c r="AC84" s="121" t="s">
        <v>818</v>
      </c>
      <c r="AD84" s="121">
        <v>2018</v>
      </c>
      <c r="AE84" s="121">
        <v>2018</v>
      </c>
      <c r="AF84" s="123" t="s">
        <v>818</v>
      </c>
      <c r="AG84" s="123">
        <v>2019</v>
      </c>
      <c r="AH84" s="121">
        <v>2019</v>
      </c>
      <c r="AI84" s="121">
        <v>2019</v>
      </c>
      <c r="AJ84" s="121">
        <v>2018</v>
      </c>
      <c r="AK84" s="121">
        <v>2018</v>
      </c>
      <c r="AL84" s="121">
        <v>2017</v>
      </c>
      <c r="AM84" s="121" t="s">
        <v>818</v>
      </c>
      <c r="AN84" s="121">
        <v>2019</v>
      </c>
      <c r="AO84" s="121">
        <v>2016</v>
      </c>
      <c r="AP84" s="121">
        <v>2017</v>
      </c>
      <c r="AQ84" s="121" t="s">
        <v>818</v>
      </c>
      <c r="AR84" s="121">
        <v>2018</v>
      </c>
      <c r="AS84" s="121">
        <v>2017</v>
      </c>
      <c r="AT84" s="121" t="s">
        <v>818</v>
      </c>
      <c r="AU84" s="131">
        <v>2017</v>
      </c>
      <c r="AV84" s="131" t="s">
        <v>818</v>
      </c>
      <c r="AW84" s="121" t="s">
        <v>818</v>
      </c>
      <c r="AX84" s="121" t="s">
        <v>818</v>
      </c>
      <c r="AY84" s="121">
        <v>2017</v>
      </c>
      <c r="AZ84" s="168">
        <v>2017</v>
      </c>
      <c r="BA84" s="121" t="s">
        <v>1190</v>
      </c>
      <c r="BB84" s="121">
        <v>2017</v>
      </c>
      <c r="BC84" s="121">
        <v>2018</v>
      </c>
      <c r="BD84" s="121">
        <v>2019</v>
      </c>
      <c r="BE84" s="121" t="s">
        <v>818</v>
      </c>
      <c r="BF84" s="171" t="s">
        <v>1186</v>
      </c>
      <c r="BG84" s="170" t="s">
        <v>1186</v>
      </c>
      <c r="BH84" s="121">
        <v>2018</v>
      </c>
      <c r="BI84" s="121">
        <v>2018</v>
      </c>
      <c r="BJ84" s="121" t="s">
        <v>818</v>
      </c>
      <c r="BK84" s="121">
        <v>2017</v>
      </c>
      <c r="BL84" s="121">
        <v>2018</v>
      </c>
      <c r="BM84" s="121">
        <v>2017</v>
      </c>
      <c r="BN84" s="121" t="s">
        <v>818</v>
      </c>
      <c r="BO84" s="121">
        <v>2016</v>
      </c>
      <c r="BP84" s="121">
        <v>2017</v>
      </c>
      <c r="BQ84" s="121">
        <v>2014</v>
      </c>
      <c r="BR84" s="121">
        <v>2017</v>
      </c>
      <c r="BS84" s="121">
        <v>2017</v>
      </c>
      <c r="BT84" s="121">
        <v>2016</v>
      </c>
      <c r="BU84" s="121">
        <v>2017</v>
      </c>
      <c r="BV84" s="121">
        <v>2017</v>
      </c>
      <c r="BW84" s="121">
        <v>2017</v>
      </c>
      <c r="BX84" s="121">
        <v>2016</v>
      </c>
      <c r="BY84" s="121">
        <v>2015</v>
      </c>
      <c r="BZ84" s="121" t="s">
        <v>1189</v>
      </c>
      <c r="CA84" s="121">
        <v>2019</v>
      </c>
      <c r="CB84" s="121">
        <v>2015</v>
      </c>
    </row>
    <row r="85" spans="1:80" x14ac:dyDescent="0.3">
      <c r="A85" s="100" t="str">
        <f>'Indicator Data'!A87</f>
        <v>Italy</v>
      </c>
      <c r="B85" s="86" t="str">
        <f>'Indicator Data'!B87</f>
        <v>ITA</v>
      </c>
      <c r="C85" s="119">
        <v>2015</v>
      </c>
      <c r="D85" s="119">
        <v>2015</v>
      </c>
      <c r="E85" s="119">
        <v>2015</v>
      </c>
      <c r="F85" s="119">
        <v>2015</v>
      </c>
      <c r="G85" s="119">
        <v>2015</v>
      </c>
      <c r="H85" s="119">
        <v>2015</v>
      </c>
      <c r="I85" s="119">
        <v>2015</v>
      </c>
      <c r="J85" s="119">
        <v>2018</v>
      </c>
      <c r="K85" s="119">
        <v>2018</v>
      </c>
      <c r="L85" s="119">
        <v>2016</v>
      </c>
      <c r="M85" s="121">
        <v>2015</v>
      </c>
      <c r="N85" s="121">
        <v>2015</v>
      </c>
      <c r="O85" s="121">
        <v>2015</v>
      </c>
      <c r="P85" s="121">
        <v>2015</v>
      </c>
      <c r="Q85" s="121">
        <v>2010</v>
      </c>
      <c r="R85" s="121">
        <v>2010</v>
      </c>
      <c r="S85" s="121">
        <v>2010</v>
      </c>
      <c r="T85" s="121">
        <v>2010</v>
      </c>
      <c r="U85" s="121">
        <v>2015</v>
      </c>
      <c r="V85" s="121">
        <v>2015</v>
      </c>
      <c r="W85" s="121">
        <v>2015</v>
      </c>
      <c r="X85" s="121">
        <v>2018</v>
      </c>
      <c r="Y85" s="121">
        <v>2018</v>
      </c>
      <c r="Z85" s="121">
        <v>2018</v>
      </c>
      <c r="AA85" s="121">
        <v>2011</v>
      </c>
      <c r="AB85" s="120">
        <v>2017</v>
      </c>
      <c r="AC85" s="121" t="s">
        <v>818</v>
      </c>
      <c r="AD85" s="121">
        <v>2018</v>
      </c>
      <c r="AE85" s="121">
        <v>2018</v>
      </c>
      <c r="AF85" s="123" t="s">
        <v>818</v>
      </c>
      <c r="AG85" s="123">
        <v>2019</v>
      </c>
      <c r="AH85" s="121">
        <v>2019</v>
      </c>
      <c r="AI85" s="121">
        <v>2019</v>
      </c>
      <c r="AJ85" s="121">
        <v>2018</v>
      </c>
      <c r="AK85" s="121">
        <v>2018</v>
      </c>
      <c r="AL85" s="121">
        <v>2017</v>
      </c>
      <c r="AM85" s="121" t="s">
        <v>818</v>
      </c>
      <c r="AN85" s="121">
        <v>2019</v>
      </c>
      <c r="AO85" s="121">
        <v>2016</v>
      </c>
      <c r="AP85" s="121">
        <v>2017</v>
      </c>
      <c r="AQ85" s="121" t="s">
        <v>818</v>
      </c>
      <c r="AR85" s="121">
        <v>2018</v>
      </c>
      <c r="AS85" s="121">
        <v>2017</v>
      </c>
      <c r="AT85" s="121" t="s">
        <v>818</v>
      </c>
      <c r="AU85" s="131">
        <v>2017</v>
      </c>
      <c r="AV85" s="131">
        <v>2017</v>
      </c>
      <c r="AW85" s="121">
        <v>2017</v>
      </c>
      <c r="AX85" s="121" t="s">
        <v>818</v>
      </c>
      <c r="AY85" s="121">
        <v>2017</v>
      </c>
      <c r="AZ85" s="168">
        <v>2017</v>
      </c>
      <c r="BA85" s="121" t="s">
        <v>1188</v>
      </c>
      <c r="BB85" s="121">
        <v>2017</v>
      </c>
      <c r="BC85" s="121">
        <v>2018</v>
      </c>
      <c r="BD85" s="121">
        <v>2019</v>
      </c>
      <c r="BE85" s="121" t="s">
        <v>818</v>
      </c>
      <c r="BF85" s="171" t="s">
        <v>1186</v>
      </c>
      <c r="BG85" s="170" t="s">
        <v>1186</v>
      </c>
      <c r="BH85" s="121">
        <v>2018</v>
      </c>
      <c r="BI85" s="121">
        <v>2018</v>
      </c>
      <c r="BJ85" s="121">
        <v>2015</v>
      </c>
      <c r="BK85" s="121">
        <v>2017</v>
      </c>
      <c r="BL85" s="121">
        <v>2018</v>
      </c>
      <c r="BM85" s="121">
        <v>2017</v>
      </c>
      <c r="BN85" s="121">
        <v>2015</v>
      </c>
      <c r="BO85" s="121">
        <v>2016</v>
      </c>
      <c r="BP85" s="121">
        <v>2017</v>
      </c>
      <c r="BQ85" s="121">
        <v>2014</v>
      </c>
      <c r="BR85" s="121">
        <v>2017</v>
      </c>
      <c r="BS85" s="121">
        <v>2017</v>
      </c>
      <c r="BT85" s="121">
        <v>2017</v>
      </c>
      <c r="BU85" s="121">
        <v>2017</v>
      </c>
      <c r="BV85" s="121">
        <v>2017</v>
      </c>
      <c r="BW85" s="121">
        <v>2017</v>
      </c>
      <c r="BX85" s="121">
        <v>2016</v>
      </c>
      <c r="BY85" s="121">
        <v>2015</v>
      </c>
      <c r="BZ85" s="121" t="s">
        <v>1189</v>
      </c>
      <c r="CA85" s="121">
        <v>2019</v>
      </c>
      <c r="CB85" s="121">
        <v>2015</v>
      </c>
    </row>
    <row r="86" spans="1:80" x14ac:dyDescent="0.3">
      <c r="A86" s="100" t="str">
        <f>'Indicator Data'!A88</f>
        <v>Jamaica</v>
      </c>
      <c r="B86" s="86" t="str">
        <f>'Indicator Data'!B88</f>
        <v>JAM</v>
      </c>
      <c r="C86" s="119">
        <v>2015</v>
      </c>
      <c r="D86" s="119">
        <v>2015</v>
      </c>
      <c r="E86" s="119">
        <v>2015</v>
      </c>
      <c r="F86" s="119">
        <v>2015</v>
      </c>
      <c r="G86" s="119">
        <v>2015</v>
      </c>
      <c r="H86" s="119">
        <v>2015</v>
      </c>
      <c r="I86" s="119">
        <v>2015</v>
      </c>
      <c r="J86" s="119">
        <v>2018</v>
      </c>
      <c r="K86" s="119">
        <v>2018</v>
      </c>
      <c r="L86" s="119">
        <v>2016</v>
      </c>
      <c r="M86" s="121">
        <v>2015</v>
      </c>
      <c r="N86" s="121">
        <v>2015</v>
      </c>
      <c r="O86" s="121">
        <v>2015</v>
      </c>
      <c r="P86" s="121">
        <v>2015</v>
      </c>
      <c r="Q86" s="121">
        <v>2010</v>
      </c>
      <c r="R86" s="121">
        <v>2010</v>
      </c>
      <c r="S86" s="121">
        <v>2010</v>
      </c>
      <c r="T86" s="121">
        <v>2010</v>
      </c>
      <c r="U86" s="121">
        <v>2015</v>
      </c>
      <c r="V86" s="121">
        <v>2015</v>
      </c>
      <c r="W86" s="121">
        <v>2015</v>
      </c>
      <c r="X86" s="121">
        <v>2018</v>
      </c>
      <c r="Y86" s="121">
        <v>2018</v>
      </c>
      <c r="Z86" s="121">
        <v>2018</v>
      </c>
      <c r="AA86" s="121">
        <v>2011</v>
      </c>
      <c r="AB86" s="120">
        <v>2017</v>
      </c>
      <c r="AC86" s="121">
        <v>2015</v>
      </c>
      <c r="AD86" s="121">
        <v>2018</v>
      </c>
      <c r="AE86" s="121">
        <v>2018</v>
      </c>
      <c r="AF86" s="123">
        <v>2016</v>
      </c>
      <c r="AG86" s="123">
        <v>2019</v>
      </c>
      <c r="AH86" s="121">
        <v>2019</v>
      </c>
      <c r="AI86" s="121">
        <v>2019</v>
      </c>
      <c r="AJ86" s="121">
        <v>2018</v>
      </c>
      <c r="AK86" s="121">
        <v>2018</v>
      </c>
      <c r="AL86" s="121">
        <v>2017</v>
      </c>
      <c r="AM86" s="121">
        <v>2012</v>
      </c>
      <c r="AN86" s="121">
        <v>2019</v>
      </c>
      <c r="AO86" s="121">
        <v>2016</v>
      </c>
      <c r="AP86" s="121">
        <v>2017</v>
      </c>
      <c r="AQ86" s="121">
        <v>2017</v>
      </c>
      <c r="AR86" s="121">
        <v>2018</v>
      </c>
      <c r="AS86" s="121">
        <v>2017</v>
      </c>
      <c r="AT86" s="121">
        <v>2012</v>
      </c>
      <c r="AU86" s="131">
        <v>2017</v>
      </c>
      <c r="AV86" s="131">
        <v>2017</v>
      </c>
      <c r="AW86" s="121">
        <v>2017</v>
      </c>
      <c r="AX86" s="121" t="s">
        <v>818</v>
      </c>
      <c r="AY86" s="121">
        <v>2017</v>
      </c>
      <c r="AZ86" s="168">
        <v>2017</v>
      </c>
      <c r="BA86" s="121" t="s">
        <v>818</v>
      </c>
      <c r="BB86" s="121">
        <v>2017</v>
      </c>
      <c r="BC86" s="121">
        <v>2018</v>
      </c>
      <c r="BD86" s="121">
        <v>2019</v>
      </c>
      <c r="BE86" s="121" t="s">
        <v>818</v>
      </c>
      <c r="BF86" s="171" t="s">
        <v>1186</v>
      </c>
      <c r="BG86" s="170" t="s">
        <v>1186</v>
      </c>
      <c r="BH86" s="121">
        <v>2018</v>
      </c>
      <c r="BI86" s="121">
        <v>2018</v>
      </c>
      <c r="BJ86" s="121">
        <v>2013</v>
      </c>
      <c r="BK86" s="121">
        <v>2017</v>
      </c>
      <c r="BL86" s="121">
        <v>2018</v>
      </c>
      <c r="BM86" s="121">
        <v>2017</v>
      </c>
      <c r="BN86" s="121">
        <v>2015</v>
      </c>
      <c r="BO86" s="121">
        <v>2016</v>
      </c>
      <c r="BP86" s="121">
        <v>2017</v>
      </c>
      <c r="BQ86" s="121">
        <v>2014</v>
      </c>
      <c r="BR86" s="121">
        <v>2017</v>
      </c>
      <c r="BS86" s="121">
        <v>2017</v>
      </c>
      <c r="BT86" s="121">
        <v>2017</v>
      </c>
      <c r="BU86" s="121">
        <v>2017</v>
      </c>
      <c r="BV86" s="121">
        <v>2017</v>
      </c>
      <c r="BW86" s="121" t="s">
        <v>818</v>
      </c>
      <c r="BX86" s="121">
        <v>2016</v>
      </c>
      <c r="BY86" s="121">
        <v>2015</v>
      </c>
      <c r="BZ86" s="121" t="s">
        <v>1189</v>
      </c>
      <c r="CA86" s="121">
        <v>2019</v>
      </c>
      <c r="CB86" s="121">
        <v>2015</v>
      </c>
    </row>
    <row r="87" spans="1:80" x14ac:dyDescent="0.3">
      <c r="A87" s="100" t="str">
        <f>'Indicator Data'!A89</f>
        <v>Japan</v>
      </c>
      <c r="B87" s="86" t="str">
        <f>'Indicator Data'!B89</f>
        <v>JPN</v>
      </c>
      <c r="C87" s="119">
        <v>2015</v>
      </c>
      <c r="D87" s="119">
        <v>2015</v>
      </c>
      <c r="E87" s="119">
        <v>2015</v>
      </c>
      <c r="F87" s="119">
        <v>2015</v>
      </c>
      <c r="G87" s="119">
        <v>2015</v>
      </c>
      <c r="H87" s="119">
        <v>2015</v>
      </c>
      <c r="I87" s="119">
        <v>2015</v>
      </c>
      <c r="J87" s="119">
        <v>2018</v>
      </c>
      <c r="K87" s="119">
        <v>2018</v>
      </c>
      <c r="L87" s="119">
        <v>2016</v>
      </c>
      <c r="M87" s="121">
        <v>2015</v>
      </c>
      <c r="N87" s="121">
        <v>2015</v>
      </c>
      <c r="O87" s="121">
        <v>2015</v>
      </c>
      <c r="P87" s="121">
        <v>2015</v>
      </c>
      <c r="Q87" s="121">
        <v>2010</v>
      </c>
      <c r="R87" s="121">
        <v>2010</v>
      </c>
      <c r="S87" s="121">
        <v>2010</v>
      </c>
      <c r="T87" s="121">
        <v>2010</v>
      </c>
      <c r="U87" s="121">
        <v>2015</v>
      </c>
      <c r="V87" s="121">
        <v>2015</v>
      </c>
      <c r="W87" s="121">
        <v>2015</v>
      </c>
      <c r="X87" s="121">
        <v>2018</v>
      </c>
      <c r="Y87" s="121">
        <v>2018</v>
      </c>
      <c r="Z87" s="121">
        <v>2018</v>
      </c>
      <c r="AA87" s="121">
        <v>2010</v>
      </c>
      <c r="AB87" s="120">
        <v>2017</v>
      </c>
      <c r="AC87" s="121" t="s">
        <v>818</v>
      </c>
      <c r="AD87" s="121">
        <v>2017</v>
      </c>
      <c r="AE87" s="121">
        <v>2018</v>
      </c>
      <c r="AF87" s="123" t="s">
        <v>818</v>
      </c>
      <c r="AG87" s="123">
        <v>2019</v>
      </c>
      <c r="AH87" s="121">
        <v>2019</v>
      </c>
      <c r="AI87" s="121">
        <v>2019</v>
      </c>
      <c r="AJ87" s="121">
        <v>2018</v>
      </c>
      <c r="AK87" s="121">
        <v>2018</v>
      </c>
      <c r="AL87" s="121">
        <v>2017</v>
      </c>
      <c r="AM87" s="121" t="s">
        <v>818</v>
      </c>
      <c r="AN87" s="121">
        <v>2019</v>
      </c>
      <c r="AO87" s="121">
        <v>2016</v>
      </c>
      <c r="AP87" s="121">
        <v>2017</v>
      </c>
      <c r="AQ87" s="121" t="s">
        <v>818</v>
      </c>
      <c r="AR87" s="121">
        <v>2018</v>
      </c>
      <c r="AS87" s="121">
        <v>2017</v>
      </c>
      <c r="AT87" s="121">
        <v>2010</v>
      </c>
      <c r="AU87" s="131">
        <v>2017</v>
      </c>
      <c r="AV87" s="131">
        <v>2017</v>
      </c>
      <c r="AW87" s="121">
        <v>2017</v>
      </c>
      <c r="AX87" s="121" t="s">
        <v>818</v>
      </c>
      <c r="AY87" s="121">
        <v>2017</v>
      </c>
      <c r="AZ87" s="168">
        <v>2017</v>
      </c>
      <c r="BA87" s="121" t="s">
        <v>818</v>
      </c>
      <c r="BB87" s="121">
        <v>2017</v>
      </c>
      <c r="BC87" s="121">
        <v>2018</v>
      </c>
      <c r="BD87" s="121">
        <v>2019</v>
      </c>
      <c r="BE87" s="121" t="s">
        <v>818</v>
      </c>
      <c r="BF87" s="171" t="s">
        <v>1186</v>
      </c>
      <c r="BG87" s="170" t="s">
        <v>1186</v>
      </c>
      <c r="BH87" s="121">
        <v>2018</v>
      </c>
      <c r="BI87" s="121">
        <v>2018</v>
      </c>
      <c r="BJ87" s="121">
        <v>2013</v>
      </c>
      <c r="BK87" s="121">
        <v>2017</v>
      </c>
      <c r="BL87" s="121">
        <v>2018</v>
      </c>
      <c r="BM87" s="121">
        <v>2017</v>
      </c>
      <c r="BN87" s="121" t="s">
        <v>818</v>
      </c>
      <c r="BO87" s="121">
        <v>2016</v>
      </c>
      <c r="BP87" s="121">
        <v>2017</v>
      </c>
      <c r="BQ87" s="121">
        <v>2014</v>
      </c>
      <c r="BR87" s="121">
        <v>2017</v>
      </c>
      <c r="BS87" s="121">
        <v>2017</v>
      </c>
      <c r="BT87" s="121">
        <v>2016</v>
      </c>
      <c r="BU87" s="121">
        <v>2017</v>
      </c>
      <c r="BV87" s="121">
        <v>2017</v>
      </c>
      <c r="BW87" s="121">
        <v>2017</v>
      </c>
      <c r="BX87" s="121">
        <v>2016</v>
      </c>
      <c r="BY87" s="121">
        <v>2015</v>
      </c>
      <c r="BZ87" s="121" t="s">
        <v>1189</v>
      </c>
      <c r="CA87" s="121">
        <v>2019</v>
      </c>
      <c r="CB87" s="121">
        <v>2015</v>
      </c>
    </row>
    <row r="88" spans="1:80" x14ac:dyDescent="0.3">
      <c r="A88" s="100" t="str">
        <f>'Indicator Data'!A90</f>
        <v>Jordan</v>
      </c>
      <c r="B88" s="86" t="str">
        <f>'Indicator Data'!B90</f>
        <v>JOR</v>
      </c>
      <c r="C88" s="119">
        <v>2015</v>
      </c>
      <c r="D88" s="119">
        <v>2015</v>
      </c>
      <c r="E88" s="119">
        <v>2015</v>
      </c>
      <c r="F88" s="119">
        <v>2015</v>
      </c>
      <c r="G88" s="119">
        <v>2015</v>
      </c>
      <c r="H88" s="119">
        <v>2015</v>
      </c>
      <c r="I88" s="119">
        <v>2015</v>
      </c>
      <c r="J88" s="119">
        <v>2018</v>
      </c>
      <c r="K88" s="119">
        <v>2018</v>
      </c>
      <c r="L88" s="119">
        <v>2016</v>
      </c>
      <c r="M88" s="121">
        <v>2015</v>
      </c>
      <c r="N88" s="121">
        <v>2015</v>
      </c>
      <c r="O88" s="121">
        <v>2015</v>
      </c>
      <c r="P88" s="121">
        <v>2015</v>
      </c>
      <c r="Q88" s="121">
        <v>2010</v>
      </c>
      <c r="R88" s="121">
        <v>2010</v>
      </c>
      <c r="S88" s="121">
        <v>2010</v>
      </c>
      <c r="T88" s="121">
        <v>2010</v>
      </c>
      <c r="U88" s="121">
        <v>2015</v>
      </c>
      <c r="V88" s="121">
        <v>2015</v>
      </c>
      <c r="W88" s="121">
        <v>2015</v>
      </c>
      <c r="X88" s="121">
        <v>2018</v>
      </c>
      <c r="Y88" s="121">
        <v>2018</v>
      </c>
      <c r="Z88" s="121">
        <v>2018</v>
      </c>
      <c r="AA88" s="121">
        <v>2012</v>
      </c>
      <c r="AB88" s="120">
        <v>2017</v>
      </c>
      <c r="AC88" s="121" t="s">
        <v>818</v>
      </c>
      <c r="AD88" s="121">
        <v>2017</v>
      </c>
      <c r="AE88" s="121">
        <v>2018</v>
      </c>
      <c r="AF88" s="123">
        <v>2016</v>
      </c>
      <c r="AG88" s="123">
        <v>2019</v>
      </c>
      <c r="AH88" s="121">
        <v>2019</v>
      </c>
      <c r="AI88" s="121">
        <v>2019</v>
      </c>
      <c r="AJ88" s="121">
        <v>2018</v>
      </c>
      <c r="AK88" s="121">
        <v>2018</v>
      </c>
      <c r="AL88" s="121">
        <v>2017</v>
      </c>
      <c r="AM88" s="121">
        <v>2012</v>
      </c>
      <c r="AN88" s="121">
        <v>2019</v>
      </c>
      <c r="AO88" s="121">
        <v>2016</v>
      </c>
      <c r="AP88" s="121">
        <v>2017</v>
      </c>
      <c r="AQ88" s="121">
        <v>2017</v>
      </c>
      <c r="AR88" s="121">
        <v>2018</v>
      </c>
      <c r="AS88" s="121">
        <v>2017</v>
      </c>
      <c r="AT88" s="121">
        <v>2012</v>
      </c>
      <c r="AU88" s="131">
        <v>2017</v>
      </c>
      <c r="AV88" s="131">
        <v>2016</v>
      </c>
      <c r="AW88" s="121" t="s">
        <v>818</v>
      </c>
      <c r="AX88" s="121" t="s">
        <v>818</v>
      </c>
      <c r="AY88" s="121">
        <v>2017</v>
      </c>
      <c r="AZ88" s="168">
        <v>2017</v>
      </c>
      <c r="BA88" s="121" t="s">
        <v>1191</v>
      </c>
      <c r="BB88" s="121">
        <v>2017</v>
      </c>
      <c r="BC88" s="121">
        <v>2018</v>
      </c>
      <c r="BD88" s="121">
        <v>2019</v>
      </c>
      <c r="BE88" s="121" t="s">
        <v>818</v>
      </c>
      <c r="BF88" s="171">
        <v>43681</v>
      </c>
      <c r="BG88" s="170" t="s">
        <v>1186</v>
      </c>
      <c r="BH88" s="121">
        <v>2018</v>
      </c>
      <c r="BI88" s="121">
        <v>2018</v>
      </c>
      <c r="BJ88" s="121">
        <v>2013</v>
      </c>
      <c r="BK88" s="121">
        <v>2017</v>
      </c>
      <c r="BL88" s="121">
        <v>2018</v>
      </c>
      <c r="BM88" s="121">
        <v>2017</v>
      </c>
      <c r="BN88" s="121">
        <v>2015</v>
      </c>
      <c r="BO88" s="121">
        <v>2016</v>
      </c>
      <c r="BP88" s="121">
        <v>2017</v>
      </c>
      <c r="BQ88" s="121">
        <v>2014</v>
      </c>
      <c r="BR88" s="121">
        <v>2017</v>
      </c>
      <c r="BS88" s="121">
        <v>2017</v>
      </c>
      <c r="BT88" s="121">
        <v>2017</v>
      </c>
      <c r="BU88" s="121">
        <v>2017</v>
      </c>
      <c r="BV88" s="121">
        <v>2017</v>
      </c>
      <c r="BW88" s="121" t="s">
        <v>818</v>
      </c>
      <c r="BX88" s="121">
        <v>2016</v>
      </c>
      <c r="BY88" s="121">
        <v>2015</v>
      </c>
      <c r="BZ88" s="121" t="s">
        <v>1189</v>
      </c>
      <c r="CA88" s="121">
        <v>2019</v>
      </c>
      <c r="CB88" s="121">
        <v>2015</v>
      </c>
    </row>
    <row r="89" spans="1:80" x14ac:dyDescent="0.3">
      <c r="A89" s="100" t="str">
        <f>'Indicator Data'!A91</f>
        <v>Kazakhstan</v>
      </c>
      <c r="B89" s="86" t="str">
        <f>'Indicator Data'!B91</f>
        <v>KAZ</v>
      </c>
      <c r="C89" s="119">
        <v>2015</v>
      </c>
      <c r="D89" s="119">
        <v>2015</v>
      </c>
      <c r="E89" s="119">
        <v>2015</v>
      </c>
      <c r="F89" s="119">
        <v>2015</v>
      </c>
      <c r="G89" s="119">
        <v>2015</v>
      </c>
      <c r="H89" s="119">
        <v>2015</v>
      </c>
      <c r="I89" s="119">
        <v>2015</v>
      </c>
      <c r="J89" s="119">
        <v>2018</v>
      </c>
      <c r="K89" s="119">
        <v>2018</v>
      </c>
      <c r="L89" s="119">
        <v>2016</v>
      </c>
      <c r="M89" s="121">
        <v>2015</v>
      </c>
      <c r="N89" s="121">
        <v>2015</v>
      </c>
      <c r="O89" s="121">
        <v>2015</v>
      </c>
      <c r="P89" s="121">
        <v>2015</v>
      </c>
      <c r="Q89" s="121">
        <v>2010</v>
      </c>
      <c r="R89" s="121">
        <v>2010</v>
      </c>
      <c r="S89" s="121">
        <v>2010</v>
      </c>
      <c r="T89" s="121">
        <v>2010</v>
      </c>
      <c r="U89" s="121">
        <v>2015</v>
      </c>
      <c r="V89" s="121">
        <v>2015</v>
      </c>
      <c r="W89" s="121">
        <v>2015</v>
      </c>
      <c r="X89" s="121">
        <v>2018</v>
      </c>
      <c r="Y89" s="121">
        <v>2018</v>
      </c>
      <c r="Z89" s="121">
        <v>2018</v>
      </c>
      <c r="AA89" s="121">
        <v>2009</v>
      </c>
      <c r="AB89" s="120">
        <v>2017</v>
      </c>
      <c r="AC89" s="121">
        <v>2017</v>
      </c>
      <c r="AD89" s="121">
        <v>2018</v>
      </c>
      <c r="AE89" s="121">
        <v>2018</v>
      </c>
      <c r="AF89" s="123" t="s">
        <v>818</v>
      </c>
      <c r="AG89" s="123">
        <v>2019</v>
      </c>
      <c r="AH89" s="121">
        <v>2019</v>
      </c>
      <c r="AI89" s="121">
        <v>2019</v>
      </c>
      <c r="AJ89" s="121">
        <v>2018</v>
      </c>
      <c r="AK89" s="121">
        <v>2018</v>
      </c>
      <c r="AL89" s="121">
        <v>2017</v>
      </c>
      <c r="AM89" s="121">
        <v>2015</v>
      </c>
      <c r="AN89" s="121">
        <v>2019</v>
      </c>
      <c r="AO89" s="121">
        <v>2016</v>
      </c>
      <c r="AP89" s="121">
        <v>2017</v>
      </c>
      <c r="AQ89" s="121">
        <v>2017</v>
      </c>
      <c r="AR89" s="121">
        <v>2018</v>
      </c>
      <c r="AS89" s="121">
        <v>2017</v>
      </c>
      <c r="AT89" s="121">
        <v>2010</v>
      </c>
      <c r="AU89" s="131">
        <v>2017</v>
      </c>
      <c r="AV89" s="131">
        <v>2017</v>
      </c>
      <c r="AW89" s="121">
        <v>2017</v>
      </c>
      <c r="AX89" s="121">
        <v>2017</v>
      </c>
      <c r="AY89" s="121">
        <v>2017</v>
      </c>
      <c r="AZ89" s="168">
        <v>2017</v>
      </c>
      <c r="BA89" s="121" t="s">
        <v>1187</v>
      </c>
      <c r="BB89" s="121">
        <v>2017</v>
      </c>
      <c r="BC89" s="121">
        <v>2018</v>
      </c>
      <c r="BD89" s="121">
        <v>2019</v>
      </c>
      <c r="BE89" s="121" t="s">
        <v>818</v>
      </c>
      <c r="BF89" s="171" t="s">
        <v>1186</v>
      </c>
      <c r="BG89" s="170" t="s">
        <v>1186</v>
      </c>
      <c r="BH89" s="121">
        <v>2018</v>
      </c>
      <c r="BI89" s="121">
        <v>2018</v>
      </c>
      <c r="BJ89" s="121">
        <v>2013</v>
      </c>
      <c r="BK89" s="121">
        <v>2017</v>
      </c>
      <c r="BL89" s="121">
        <v>2018</v>
      </c>
      <c r="BM89" s="121">
        <v>2017</v>
      </c>
      <c r="BN89" s="121">
        <v>2015</v>
      </c>
      <c r="BO89" s="121">
        <v>2016</v>
      </c>
      <c r="BP89" s="121">
        <v>2017</v>
      </c>
      <c r="BQ89" s="121">
        <v>2014</v>
      </c>
      <c r="BR89" s="121">
        <v>2017</v>
      </c>
      <c r="BS89" s="121">
        <v>2017</v>
      </c>
      <c r="BT89" s="121">
        <v>2014</v>
      </c>
      <c r="BU89" s="121">
        <v>2017</v>
      </c>
      <c r="BV89" s="121">
        <v>2017</v>
      </c>
      <c r="BW89" s="121">
        <v>2017</v>
      </c>
      <c r="BX89" s="121">
        <v>2016</v>
      </c>
      <c r="BY89" s="121">
        <v>2015</v>
      </c>
      <c r="BZ89" s="121" t="s">
        <v>1189</v>
      </c>
      <c r="CA89" s="121">
        <v>2019</v>
      </c>
      <c r="CB89" s="121">
        <v>2015</v>
      </c>
    </row>
    <row r="90" spans="1:80" x14ac:dyDescent="0.3">
      <c r="A90" s="100" t="str">
        <f>'Indicator Data'!A92</f>
        <v>Kenya</v>
      </c>
      <c r="B90" s="86" t="str">
        <f>'Indicator Data'!B92</f>
        <v>KEN</v>
      </c>
      <c r="C90" s="119">
        <v>2015</v>
      </c>
      <c r="D90" s="119">
        <v>2015</v>
      </c>
      <c r="E90" s="119">
        <v>2015</v>
      </c>
      <c r="F90" s="119">
        <v>2015</v>
      </c>
      <c r="G90" s="119">
        <v>2015</v>
      </c>
      <c r="H90" s="119">
        <v>2015</v>
      </c>
      <c r="I90" s="119">
        <v>2015</v>
      </c>
      <c r="J90" s="119">
        <v>2018</v>
      </c>
      <c r="K90" s="119">
        <v>2018</v>
      </c>
      <c r="L90" s="119">
        <v>2016</v>
      </c>
      <c r="M90" s="121">
        <v>2015</v>
      </c>
      <c r="N90" s="121">
        <v>2015</v>
      </c>
      <c r="O90" s="121">
        <v>2015</v>
      </c>
      <c r="P90" s="121">
        <v>2015</v>
      </c>
      <c r="Q90" s="121">
        <v>2010</v>
      </c>
      <c r="R90" s="121">
        <v>2010</v>
      </c>
      <c r="S90" s="121">
        <v>2010</v>
      </c>
      <c r="T90" s="121">
        <v>2010</v>
      </c>
      <c r="U90" s="121">
        <v>2015</v>
      </c>
      <c r="V90" s="121">
        <v>2015</v>
      </c>
      <c r="W90" s="121">
        <v>2015</v>
      </c>
      <c r="X90" s="121">
        <v>2018</v>
      </c>
      <c r="Y90" s="121">
        <v>2018</v>
      </c>
      <c r="Z90" s="121">
        <v>2018</v>
      </c>
      <c r="AA90" s="121">
        <v>2015</v>
      </c>
      <c r="AB90" s="120">
        <v>2017</v>
      </c>
      <c r="AC90" s="121">
        <v>2017</v>
      </c>
      <c r="AD90" s="121">
        <v>2018</v>
      </c>
      <c r="AE90" s="121">
        <v>2018</v>
      </c>
      <c r="AF90" s="123">
        <v>2016</v>
      </c>
      <c r="AG90" s="123">
        <v>2019</v>
      </c>
      <c r="AH90" s="121">
        <v>2019</v>
      </c>
      <c r="AI90" s="121">
        <v>2019</v>
      </c>
      <c r="AJ90" s="121">
        <v>2018</v>
      </c>
      <c r="AK90" s="121">
        <v>2018</v>
      </c>
      <c r="AL90" s="121">
        <v>2017</v>
      </c>
      <c r="AM90" s="121">
        <v>2014</v>
      </c>
      <c r="AN90" s="121">
        <v>2019</v>
      </c>
      <c r="AO90" s="121">
        <v>2016</v>
      </c>
      <c r="AP90" s="121">
        <v>2017</v>
      </c>
      <c r="AQ90" s="121">
        <v>2017</v>
      </c>
      <c r="AR90" s="121">
        <v>2018</v>
      </c>
      <c r="AS90" s="121">
        <v>2017</v>
      </c>
      <c r="AT90" s="121">
        <v>2014</v>
      </c>
      <c r="AU90" s="131">
        <v>2017</v>
      </c>
      <c r="AV90" s="131">
        <v>2017</v>
      </c>
      <c r="AW90" s="121">
        <v>2017</v>
      </c>
      <c r="AX90" s="121">
        <v>2017</v>
      </c>
      <c r="AY90" s="121">
        <v>2017</v>
      </c>
      <c r="AZ90" s="168">
        <v>2017</v>
      </c>
      <c r="BA90" s="121" t="s">
        <v>1188</v>
      </c>
      <c r="BB90" s="121">
        <v>2017</v>
      </c>
      <c r="BC90" s="121">
        <v>2018</v>
      </c>
      <c r="BD90" s="121">
        <v>2019</v>
      </c>
      <c r="BE90" s="121" t="s">
        <v>1186</v>
      </c>
      <c r="BF90" s="171">
        <v>43677</v>
      </c>
      <c r="BG90" s="170" t="s">
        <v>1186</v>
      </c>
      <c r="BH90" s="121">
        <v>2018</v>
      </c>
      <c r="BI90" s="121">
        <v>2018</v>
      </c>
      <c r="BJ90" s="121">
        <v>2015</v>
      </c>
      <c r="BK90" s="121">
        <v>2017</v>
      </c>
      <c r="BL90" s="121">
        <v>2018</v>
      </c>
      <c r="BM90" s="121">
        <v>2017</v>
      </c>
      <c r="BN90" s="121">
        <v>2015</v>
      </c>
      <c r="BO90" s="121">
        <v>2016</v>
      </c>
      <c r="BP90" s="121">
        <v>2017</v>
      </c>
      <c r="BQ90" s="121">
        <v>2014</v>
      </c>
      <c r="BR90" s="121">
        <v>2017</v>
      </c>
      <c r="BS90" s="121">
        <v>2017</v>
      </c>
      <c r="BT90" s="121">
        <v>2014</v>
      </c>
      <c r="BU90" s="121">
        <v>2017</v>
      </c>
      <c r="BV90" s="121">
        <v>2017</v>
      </c>
      <c r="BW90" s="121">
        <v>2017</v>
      </c>
      <c r="BX90" s="121">
        <v>2016</v>
      </c>
      <c r="BY90" s="121">
        <v>2015</v>
      </c>
      <c r="BZ90" s="121" t="s">
        <v>1189</v>
      </c>
      <c r="CA90" s="121">
        <v>2019</v>
      </c>
      <c r="CB90" s="121">
        <v>2015</v>
      </c>
    </row>
    <row r="91" spans="1:80" x14ac:dyDescent="0.3">
      <c r="A91" s="100" t="str">
        <f>'Indicator Data'!A93</f>
        <v>Kiribati</v>
      </c>
      <c r="B91" s="86" t="str">
        <f>'Indicator Data'!B93</f>
        <v>KIR</v>
      </c>
      <c r="C91" s="119">
        <v>2015</v>
      </c>
      <c r="D91" s="119">
        <v>2015</v>
      </c>
      <c r="E91" s="119">
        <v>2015</v>
      </c>
      <c r="F91" s="119">
        <v>2015</v>
      </c>
      <c r="G91" s="119">
        <v>2015</v>
      </c>
      <c r="H91" s="119">
        <v>2015</v>
      </c>
      <c r="I91" s="119">
        <v>2015</v>
      </c>
      <c r="J91" s="119">
        <v>2018</v>
      </c>
      <c r="K91" s="119">
        <v>2018</v>
      </c>
      <c r="L91" s="119">
        <v>2016</v>
      </c>
      <c r="M91" s="121">
        <v>2015</v>
      </c>
      <c r="N91" s="121">
        <v>2015</v>
      </c>
      <c r="O91" s="121">
        <v>2015</v>
      </c>
      <c r="P91" s="121">
        <v>2015</v>
      </c>
      <c r="Q91" s="121">
        <v>2010</v>
      </c>
      <c r="R91" s="121">
        <v>2010</v>
      </c>
      <c r="S91" s="121">
        <v>2010</v>
      </c>
      <c r="T91" s="121">
        <v>2010</v>
      </c>
      <c r="U91" s="121">
        <v>2015</v>
      </c>
      <c r="V91" s="121">
        <v>2015</v>
      </c>
      <c r="W91" s="121">
        <v>2015</v>
      </c>
      <c r="X91" s="121">
        <v>2018</v>
      </c>
      <c r="Y91" s="121">
        <v>2018</v>
      </c>
      <c r="Z91" s="121">
        <v>2018</v>
      </c>
      <c r="AA91" s="121" t="s">
        <v>818</v>
      </c>
      <c r="AB91" s="120">
        <v>2017</v>
      </c>
      <c r="AC91" s="121" t="s">
        <v>818</v>
      </c>
      <c r="AD91" s="121">
        <v>2014</v>
      </c>
      <c r="AE91" s="121">
        <v>2018</v>
      </c>
      <c r="AF91" s="123" t="s">
        <v>818</v>
      </c>
      <c r="AG91" s="123">
        <v>2019</v>
      </c>
      <c r="AH91" s="121">
        <v>2019</v>
      </c>
      <c r="AI91" s="121">
        <v>2019</v>
      </c>
      <c r="AJ91" s="121">
        <v>2018</v>
      </c>
      <c r="AK91" s="121">
        <v>2018</v>
      </c>
      <c r="AL91" s="121" t="s">
        <v>818</v>
      </c>
      <c r="AM91" s="121" t="s">
        <v>818</v>
      </c>
      <c r="AN91" s="121">
        <v>2019</v>
      </c>
      <c r="AO91" s="121">
        <v>2016</v>
      </c>
      <c r="AP91" s="121">
        <v>2017</v>
      </c>
      <c r="AQ91" s="121">
        <v>2017</v>
      </c>
      <c r="AR91" s="121">
        <v>2018</v>
      </c>
      <c r="AS91" s="121">
        <v>2017</v>
      </c>
      <c r="AT91" s="121">
        <v>2009</v>
      </c>
      <c r="AU91" s="131">
        <v>2017</v>
      </c>
      <c r="AV91" s="131" t="s">
        <v>818</v>
      </c>
      <c r="AW91" s="121" t="s">
        <v>818</v>
      </c>
      <c r="AX91" s="121" t="s">
        <v>818</v>
      </c>
      <c r="AY91" s="121">
        <v>2017</v>
      </c>
      <c r="AZ91" s="168" t="s">
        <v>818</v>
      </c>
      <c r="BA91" s="121">
        <v>2006</v>
      </c>
      <c r="BB91" s="121">
        <v>2017</v>
      </c>
      <c r="BC91" s="121">
        <v>2018</v>
      </c>
      <c r="BD91" s="121">
        <v>2019</v>
      </c>
      <c r="BE91" s="121"/>
      <c r="BF91" s="171" t="s">
        <v>818</v>
      </c>
      <c r="BG91" s="170" t="s">
        <v>1186</v>
      </c>
      <c r="BH91" s="121">
        <v>2018</v>
      </c>
      <c r="BI91" s="121">
        <v>2018</v>
      </c>
      <c r="BJ91" s="121" t="s">
        <v>818</v>
      </c>
      <c r="BK91" s="121">
        <v>2017</v>
      </c>
      <c r="BL91" s="121" t="s">
        <v>818</v>
      </c>
      <c r="BM91" s="121">
        <v>2017</v>
      </c>
      <c r="BN91" s="121" t="s">
        <v>818</v>
      </c>
      <c r="BO91" s="121">
        <v>2016</v>
      </c>
      <c r="BP91" s="121">
        <v>2017</v>
      </c>
      <c r="BQ91" s="121">
        <v>2014</v>
      </c>
      <c r="BR91" s="121">
        <v>2017</v>
      </c>
      <c r="BS91" s="121">
        <v>2017</v>
      </c>
      <c r="BT91" s="121">
        <v>2013</v>
      </c>
      <c r="BU91" s="121">
        <v>2017</v>
      </c>
      <c r="BV91" s="121">
        <v>2017</v>
      </c>
      <c r="BW91" s="121">
        <v>2017</v>
      </c>
      <c r="BX91" s="121">
        <v>2016</v>
      </c>
      <c r="BY91" s="121">
        <v>2015</v>
      </c>
      <c r="BZ91" s="121" t="s">
        <v>1189</v>
      </c>
      <c r="CA91" s="121">
        <v>2019</v>
      </c>
      <c r="CB91" s="121">
        <v>2015</v>
      </c>
    </row>
    <row r="92" spans="1:80" x14ac:dyDescent="0.3">
      <c r="A92" s="100" t="str">
        <f>'Indicator Data'!A94</f>
        <v>Korea DPR</v>
      </c>
      <c r="B92" s="86" t="str">
        <f>'Indicator Data'!B94</f>
        <v>PRK</v>
      </c>
      <c r="C92" s="119">
        <v>2015</v>
      </c>
      <c r="D92" s="119">
        <v>2015</v>
      </c>
      <c r="E92" s="119">
        <v>2015</v>
      </c>
      <c r="F92" s="119">
        <v>2015</v>
      </c>
      <c r="G92" s="119">
        <v>2015</v>
      </c>
      <c r="H92" s="119">
        <v>2015</v>
      </c>
      <c r="I92" s="119">
        <v>2015</v>
      </c>
      <c r="J92" s="119">
        <v>2018</v>
      </c>
      <c r="K92" s="119">
        <v>2018</v>
      </c>
      <c r="L92" s="119">
        <v>2016</v>
      </c>
      <c r="M92" s="121">
        <v>2015</v>
      </c>
      <c r="N92" s="121">
        <v>2015</v>
      </c>
      <c r="O92" s="121">
        <v>2015</v>
      </c>
      <c r="P92" s="121">
        <v>2015</v>
      </c>
      <c r="Q92" s="121">
        <v>2010</v>
      </c>
      <c r="R92" s="121">
        <v>2010</v>
      </c>
      <c r="S92" s="121">
        <v>2010</v>
      </c>
      <c r="T92" s="121">
        <v>2010</v>
      </c>
      <c r="U92" s="121">
        <v>2015</v>
      </c>
      <c r="V92" s="121">
        <v>2015</v>
      </c>
      <c r="W92" s="121">
        <v>2015</v>
      </c>
      <c r="X92" s="121">
        <v>2018</v>
      </c>
      <c r="Y92" s="121">
        <v>2018</v>
      </c>
      <c r="Z92" s="121">
        <v>2018</v>
      </c>
      <c r="AA92" s="121">
        <v>2008</v>
      </c>
      <c r="AB92" s="120">
        <v>2017</v>
      </c>
      <c r="AC92" s="121" t="s">
        <v>818</v>
      </c>
      <c r="AD92" s="121">
        <v>2014</v>
      </c>
      <c r="AE92" s="121">
        <v>2018</v>
      </c>
      <c r="AF92" s="123" t="s">
        <v>818</v>
      </c>
      <c r="AG92" s="123">
        <v>2019</v>
      </c>
      <c r="AH92" s="121">
        <v>2019</v>
      </c>
      <c r="AI92" s="121">
        <v>2019</v>
      </c>
      <c r="AJ92" s="121">
        <v>2018</v>
      </c>
      <c r="AK92" s="121">
        <v>2018</v>
      </c>
      <c r="AL92" s="121">
        <v>2017</v>
      </c>
      <c r="AM92" s="121" t="s">
        <v>818</v>
      </c>
      <c r="AN92" s="121">
        <v>2019</v>
      </c>
      <c r="AO92" s="121">
        <v>2016</v>
      </c>
      <c r="AP92" s="121">
        <v>2017</v>
      </c>
      <c r="AQ92" s="121" t="s">
        <v>818</v>
      </c>
      <c r="AR92" s="121" t="s">
        <v>818</v>
      </c>
      <c r="AS92" s="121">
        <v>2017</v>
      </c>
      <c r="AT92" s="121">
        <v>2012</v>
      </c>
      <c r="AU92" s="131">
        <v>2017</v>
      </c>
      <c r="AV92" s="131" t="s">
        <v>818</v>
      </c>
      <c r="AW92" s="121" t="s">
        <v>818</v>
      </c>
      <c r="AX92" s="121">
        <v>2017</v>
      </c>
      <c r="AY92" s="121">
        <v>2017</v>
      </c>
      <c r="AZ92" s="168">
        <v>2017</v>
      </c>
      <c r="BA92" s="121" t="s">
        <v>818</v>
      </c>
      <c r="BB92" s="121">
        <v>2017</v>
      </c>
      <c r="BC92" s="121">
        <v>2018</v>
      </c>
      <c r="BD92" s="121">
        <v>2019</v>
      </c>
      <c r="BE92" s="121"/>
      <c r="BF92" s="171" t="s">
        <v>818</v>
      </c>
      <c r="BG92" s="170" t="s">
        <v>1186</v>
      </c>
      <c r="BH92" s="121">
        <v>2018</v>
      </c>
      <c r="BI92" s="121">
        <v>2018</v>
      </c>
      <c r="BJ92" s="121" t="s">
        <v>818</v>
      </c>
      <c r="BK92" s="121">
        <v>2017</v>
      </c>
      <c r="BL92" s="121">
        <v>2018</v>
      </c>
      <c r="BM92" s="121">
        <v>2017</v>
      </c>
      <c r="BN92" s="121">
        <v>2015</v>
      </c>
      <c r="BO92" s="121" t="s">
        <v>818</v>
      </c>
      <c r="BP92" s="121">
        <v>2017</v>
      </c>
      <c r="BQ92" s="121">
        <v>2014</v>
      </c>
      <c r="BR92" s="121">
        <v>2017</v>
      </c>
      <c r="BS92" s="121">
        <v>2017</v>
      </c>
      <c r="BT92" s="121">
        <v>2017</v>
      </c>
      <c r="BU92" s="121">
        <v>2017</v>
      </c>
      <c r="BV92" s="121">
        <v>2017</v>
      </c>
      <c r="BW92" s="121" t="s">
        <v>818</v>
      </c>
      <c r="BX92" s="121" t="s">
        <v>818</v>
      </c>
      <c r="BY92" s="121">
        <v>2015</v>
      </c>
      <c r="BZ92" s="121">
        <v>2015</v>
      </c>
      <c r="CA92" s="121">
        <v>2019</v>
      </c>
      <c r="CB92" s="121">
        <v>2015</v>
      </c>
    </row>
    <row r="93" spans="1:80" x14ac:dyDescent="0.3">
      <c r="A93" s="100" t="str">
        <f>'Indicator Data'!A95</f>
        <v>Korea Republic of</v>
      </c>
      <c r="B93" s="86" t="str">
        <f>'Indicator Data'!B95</f>
        <v>KOR</v>
      </c>
      <c r="C93" s="119">
        <v>2015</v>
      </c>
      <c r="D93" s="119">
        <v>2015</v>
      </c>
      <c r="E93" s="119">
        <v>2015</v>
      </c>
      <c r="F93" s="119">
        <v>2015</v>
      </c>
      <c r="G93" s="119">
        <v>2015</v>
      </c>
      <c r="H93" s="119">
        <v>2015</v>
      </c>
      <c r="I93" s="119">
        <v>2015</v>
      </c>
      <c r="J93" s="119">
        <v>2018</v>
      </c>
      <c r="K93" s="119">
        <v>2018</v>
      </c>
      <c r="L93" s="119">
        <v>2016</v>
      </c>
      <c r="M93" s="121">
        <v>2015</v>
      </c>
      <c r="N93" s="121">
        <v>2015</v>
      </c>
      <c r="O93" s="121">
        <v>2015</v>
      </c>
      <c r="P93" s="121">
        <v>2015</v>
      </c>
      <c r="Q93" s="121">
        <v>2010</v>
      </c>
      <c r="R93" s="121">
        <v>2010</v>
      </c>
      <c r="S93" s="121">
        <v>2010</v>
      </c>
      <c r="T93" s="121">
        <v>2010</v>
      </c>
      <c r="U93" s="121">
        <v>2015</v>
      </c>
      <c r="V93" s="121">
        <v>2015</v>
      </c>
      <c r="W93" s="121">
        <v>2015</v>
      </c>
      <c r="X93" s="121">
        <v>2018</v>
      </c>
      <c r="Y93" s="121">
        <v>2018</v>
      </c>
      <c r="Z93" s="121">
        <v>2018</v>
      </c>
      <c r="AA93" s="121"/>
      <c r="AB93" s="120">
        <v>2017</v>
      </c>
      <c r="AC93" s="121" t="s">
        <v>818</v>
      </c>
      <c r="AD93" s="121">
        <v>2015</v>
      </c>
      <c r="AE93" s="121">
        <v>2018</v>
      </c>
      <c r="AF93" s="123" t="s">
        <v>818</v>
      </c>
      <c r="AG93" s="123">
        <v>2019</v>
      </c>
      <c r="AH93" s="121">
        <v>2019</v>
      </c>
      <c r="AI93" s="121">
        <v>2019</v>
      </c>
      <c r="AJ93" s="121">
        <v>2018</v>
      </c>
      <c r="AK93" s="121">
        <v>2018</v>
      </c>
      <c r="AL93" s="121">
        <v>2017</v>
      </c>
      <c r="AM93" s="121" t="s">
        <v>818</v>
      </c>
      <c r="AN93" s="121">
        <v>2019</v>
      </c>
      <c r="AO93" s="121">
        <v>2016</v>
      </c>
      <c r="AP93" s="121">
        <v>2017</v>
      </c>
      <c r="AQ93" s="121" t="s">
        <v>818</v>
      </c>
      <c r="AR93" s="121">
        <v>2018</v>
      </c>
      <c r="AS93" s="121">
        <v>2017</v>
      </c>
      <c r="AT93" s="121">
        <v>2010</v>
      </c>
      <c r="AU93" s="131">
        <v>2017</v>
      </c>
      <c r="AV93" s="131" t="s">
        <v>818</v>
      </c>
      <c r="AW93" s="121" t="s">
        <v>818</v>
      </c>
      <c r="AX93" s="121">
        <v>2017</v>
      </c>
      <c r="AY93" s="121">
        <v>2017</v>
      </c>
      <c r="AZ93" s="168">
        <v>2017</v>
      </c>
      <c r="BA93" s="121" t="s">
        <v>1193</v>
      </c>
      <c r="BB93" s="121">
        <v>2017</v>
      </c>
      <c r="BC93" s="121">
        <v>2018</v>
      </c>
      <c r="BD93" s="121">
        <v>2019</v>
      </c>
      <c r="BE93" s="121" t="s">
        <v>818</v>
      </c>
      <c r="BF93" s="171" t="s">
        <v>1186</v>
      </c>
      <c r="BG93" s="170" t="s">
        <v>1186</v>
      </c>
      <c r="BH93" s="121">
        <v>2018</v>
      </c>
      <c r="BI93" s="121">
        <v>2018</v>
      </c>
      <c r="BJ93" s="121">
        <v>2013</v>
      </c>
      <c r="BK93" s="121">
        <v>2017</v>
      </c>
      <c r="BL93" s="121">
        <v>2018</v>
      </c>
      <c r="BM93" s="121">
        <v>2017</v>
      </c>
      <c r="BN93" s="121">
        <v>2008</v>
      </c>
      <c r="BO93" s="121">
        <v>2016</v>
      </c>
      <c r="BP93" s="121">
        <v>2017</v>
      </c>
      <c r="BQ93" s="121">
        <v>2014</v>
      </c>
      <c r="BR93" s="121">
        <v>2017</v>
      </c>
      <c r="BS93" s="121">
        <v>2017</v>
      </c>
      <c r="BT93" s="121">
        <v>2017</v>
      </c>
      <c r="BU93" s="121">
        <v>2017</v>
      </c>
      <c r="BV93" s="121">
        <v>2017</v>
      </c>
      <c r="BW93" s="121">
        <v>2017</v>
      </c>
      <c r="BX93" s="121">
        <v>2016</v>
      </c>
      <c r="BY93" s="121">
        <v>2015</v>
      </c>
      <c r="BZ93" s="121" t="s">
        <v>1189</v>
      </c>
      <c r="CA93" s="121">
        <v>2019</v>
      </c>
      <c r="CB93" s="121">
        <v>2015</v>
      </c>
    </row>
    <row r="94" spans="1:80" x14ac:dyDescent="0.3">
      <c r="A94" s="100" t="str">
        <f>'Indicator Data'!A96</f>
        <v>Kuwait</v>
      </c>
      <c r="B94" s="86" t="str">
        <f>'Indicator Data'!B96</f>
        <v>KWT</v>
      </c>
      <c r="C94" s="119">
        <v>2015</v>
      </c>
      <c r="D94" s="119">
        <v>2015</v>
      </c>
      <c r="E94" s="119">
        <v>2015</v>
      </c>
      <c r="F94" s="119">
        <v>2015</v>
      </c>
      <c r="G94" s="119">
        <v>2015</v>
      </c>
      <c r="H94" s="119">
        <v>2015</v>
      </c>
      <c r="I94" s="119">
        <v>2015</v>
      </c>
      <c r="J94" s="119">
        <v>2018</v>
      </c>
      <c r="K94" s="119">
        <v>2018</v>
      </c>
      <c r="L94" s="119">
        <v>2016</v>
      </c>
      <c r="M94" s="121">
        <v>2015</v>
      </c>
      <c r="N94" s="121">
        <v>2015</v>
      </c>
      <c r="O94" s="121">
        <v>2015</v>
      </c>
      <c r="P94" s="121">
        <v>2015</v>
      </c>
      <c r="Q94" s="121">
        <v>2010</v>
      </c>
      <c r="R94" s="121">
        <v>2010</v>
      </c>
      <c r="S94" s="121">
        <v>2010</v>
      </c>
      <c r="T94" s="121">
        <v>2010</v>
      </c>
      <c r="U94" s="121">
        <v>2015</v>
      </c>
      <c r="V94" s="121">
        <v>2015</v>
      </c>
      <c r="W94" s="121">
        <v>2015</v>
      </c>
      <c r="X94" s="121">
        <v>2018</v>
      </c>
      <c r="Y94" s="121">
        <v>2018</v>
      </c>
      <c r="Z94" s="121">
        <v>2018</v>
      </c>
      <c r="AA94" s="121" t="s">
        <v>818</v>
      </c>
      <c r="AB94" s="120">
        <v>2017</v>
      </c>
      <c r="AC94" s="121" t="s">
        <v>818</v>
      </c>
      <c r="AD94" s="121">
        <v>2018</v>
      </c>
      <c r="AE94" s="121">
        <v>2018</v>
      </c>
      <c r="AF94" s="123" t="s">
        <v>818</v>
      </c>
      <c r="AG94" s="123">
        <v>2019</v>
      </c>
      <c r="AH94" s="121">
        <v>2019</v>
      </c>
      <c r="AI94" s="121">
        <v>2019</v>
      </c>
      <c r="AJ94" s="121">
        <v>2018</v>
      </c>
      <c r="AK94" s="121">
        <v>2018</v>
      </c>
      <c r="AL94" s="121">
        <v>2017</v>
      </c>
      <c r="AM94" s="121" t="s">
        <v>818</v>
      </c>
      <c r="AN94" s="121">
        <v>2019</v>
      </c>
      <c r="AO94" s="121">
        <v>2016</v>
      </c>
      <c r="AP94" s="121">
        <v>2017</v>
      </c>
      <c r="AQ94" s="121" t="s">
        <v>818</v>
      </c>
      <c r="AR94" s="121">
        <v>2018</v>
      </c>
      <c r="AS94" s="121">
        <v>2017</v>
      </c>
      <c r="AT94" s="121">
        <v>2014</v>
      </c>
      <c r="AU94" s="131">
        <v>2017</v>
      </c>
      <c r="AV94" s="131">
        <v>2017</v>
      </c>
      <c r="AW94" s="121">
        <v>2017</v>
      </c>
      <c r="AX94" s="121" t="s">
        <v>818</v>
      </c>
      <c r="AY94" s="121">
        <v>2017</v>
      </c>
      <c r="AZ94" s="168">
        <v>2017</v>
      </c>
      <c r="BA94" s="121" t="s">
        <v>818</v>
      </c>
      <c r="BB94" s="121">
        <v>2017</v>
      </c>
      <c r="BC94" s="121">
        <v>2018</v>
      </c>
      <c r="BD94" s="121">
        <v>2019</v>
      </c>
      <c r="BE94" s="121" t="s">
        <v>818</v>
      </c>
      <c r="BF94" s="171" t="s">
        <v>1186</v>
      </c>
      <c r="BG94" s="170" t="s">
        <v>1186</v>
      </c>
      <c r="BH94" s="121">
        <v>2018</v>
      </c>
      <c r="BI94" s="121">
        <v>2018</v>
      </c>
      <c r="BJ94" s="121" t="s">
        <v>818</v>
      </c>
      <c r="BK94" s="121">
        <v>2017</v>
      </c>
      <c r="BL94" s="121">
        <v>2018</v>
      </c>
      <c r="BM94" s="121">
        <v>2017</v>
      </c>
      <c r="BN94" s="121">
        <v>2018</v>
      </c>
      <c r="BO94" s="121">
        <v>2016</v>
      </c>
      <c r="BP94" s="121">
        <v>2017</v>
      </c>
      <c r="BQ94" s="121">
        <v>2014</v>
      </c>
      <c r="BR94" s="121">
        <v>2017</v>
      </c>
      <c r="BS94" s="121">
        <v>2017</v>
      </c>
      <c r="BT94" s="121">
        <v>2015</v>
      </c>
      <c r="BU94" s="121">
        <v>2017</v>
      </c>
      <c r="BV94" s="121">
        <v>2017</v>
      </c>
      <c r="BW94" s="121">
        <v>2017</v>
      </c>
      <c r="BX94" s="121">
        <v>2016</v>
      </c>
      <c r="BY94" s="121">
        <v>2015</v>
      </c>
      <c r="BZ94" s="121" t="s">
        <v>1189</v>
      </c>
      <c r="CA94" s="121">
        <v>2019</v>
      </c>
      <c r="CB94" s="121">
        <v>2015</v>
      </c>
    </row>
    <row r="95" spans="1:80" x14ac:dyDescent="0.3">
      <c r="A95" s="100" t="str">
        <f>'Indicator Data'!A97</f>
        <v>Kyrgyzstan</v>
      </c>
      <c r="B95" s="86" t="str">
        <f>'Indicator Data'!B97</f>
        <v>KGZ</v>
      </c>
      <c r="C95" s="119">
        <v>2015</v>
      </c>
      <c r="D95" s="119">
        <v>2015</v>
      </c>
      <c r="E95" s="119">
        <v>2015</v>
      </c>
      <c r="F95" s="119">
        <v>2015</v>
      </c>
      <c r="G95" s="119">
        <v>2015</v>
      </c>
      <c r="H95" s="119">
        <v>2015</v>
      </c>
      <c r="I95" s="119">
        <v>2015</v>
      </c>
      <c r="J95" s="119">
        <v>2018</v>
      </c>
      <c r="K95" s="119">
        <v>2018</v>
      </c>
      <c r="L95" s="119">
        <v>2016</v>
      </c>
      <c r="M95" s="121">
        <v>2015</v>
      </c>
      <c r="N95" s="121">
        <v>2015</v>
      </c>
      <c r="O95" s="121">
        <v>2015</v>
      </c>
      <c r="P95" s="121">
        <v>2015</v>
      </c>
      <c r="Q95" s="121">
        <v>2010</v>
      </c>
      <c r="R95" s="121">
        <v>2010</v>
      </c>
      <c r="S95" s="121">
        <v>2010</v>
      </c>
      <c r="T95" s="121">
        <v>2010</v>
      </c>
      <c r="U95" s="121">
        <v>2015</v>
      </c>
      <c r="V95" s="121">
        <v>2015</v>
      </c>
      <c r="W95" s="121">
        <v>2015</v>
      </c>
      <c r="X95" s="121">
        <v>2018</v>
      </c>
      <c r="Y95" s="121">
        <v>2018</v>
      </c>
      <c r="Z95" s="121">
        <v>2018</v>
      </c>
      <c r="AA95" s="121">
        <v>2012</v>
      </c>
      <c r="AB95" s="120">
        <v>2017</v>
      </c>
      <c r="AC95" s="121">
        <v>2017</v>
      </c>
      <c r="AD95" s="121">
        <v>2018</v>
      </c>
      <c r="AE95" s="121">
        <v>2018</v>
      </c>
      <c r="AF95" s="123">
        <v>2016</v>
      </c>
      <c r="AG95" s="123">
        <v>2019</v>
      </c>
      <c r="AH95" s="121">
        <v>2019</v>
      </c>
      <c r="AI95" s="121">
        <v>2019</v>
      </c>
      <c r="AJ95" s="121">
        <v>2018</v>
      </c>
      <c r="AK95" s="121">
        <v>2018</v>
      </c>
      <c r="AL95" s="121">
        <v>2017</v>
      </c>
      <c r="AM95" s="121">
        <v>2014</v>
      </c>
      <c r="AN95" s="121">
        <v>2019</v>
      </c>
      <c r="AO95" s="121">
        <v>2016</v>
      </c>
      <c r="AP95" s="121">
        <v>2017</v>
      </c>
      <c r="AQ95" s="121">
        <v>2017</v>
      </c>
      <c r="AR95" s="121">
        <v>2018</v>
      </c>
      <c r="AS95" s="121">
        <v>2017</v>
      </c>
      <c r="AT95" s="121">
        <v>2014</v>
      </c>
      <c r="AU95" s="131">
        <v>2017</v>
      </c>
      <c r="AV95" s="131">
        <v>2017</v>
      </c>
      <c r="AW95" s="121">
        <v>2017</v>
      </c>
      <c r="AX95" s="121">
        <v>2017</v>
      </c>
      <c r="AY95" s="121">
        <v>2017</v>
      </c>
      <c r="AZ95" s="168">
        <v>2017</v>
      </c>
      <c r="BA95" s="121" t="s">
        <v>1187</v>
      </c>
      <c r="BB95" s="121">
        <v>2017</v>
      </c>
      <c r="BC95" s="121">
        <v>2018</v>
      </c>
      <c r="BD95" s="121">
        <v>2019</v>
      </c>
      <c r="BE95" s="121" t="s">
        <v>818</v>
      </c>
      <c r="BF95" s="171" t="s">
        <v>1186</v>
      </c>
      <c r="BG95" s="170" t="s">
        <v>1186</v>
      </c>
      <c r="BH95" s="121">
        <v>2018</v>
      </c>
      <c r="BI95" s="121">
        <v>2018</v>
      </c>
      <c r="BJ95" s="121">
        <v>2015</v>
      </c>
      <c r="BK95" s="121">
        <v>2017</v>
      </c>
      <c r="BL95" s="121">
        <v>2018</v>
      </c>
      <c r="BM95" s="121">
        <v>2017</v>
      </c>
      <c r="BN95" s="121">
        <v>2015</v>
      </c>
      <c r="BO95" s="121">
        <v>2016</v>
      </c>
      <c r="BP95" s="121">
        <v>2017</v>
      </c>
      <c r="BQ95" s="121">
        <v>2014</v>
      </c>
      <c r="BR95" s="121">
        <v>2017</v>
      </c>
      <c r="BS95" s="121">
        <v>2017</v>
      </c>
      <c r="BT95" s="121">
        <v>2014</v>
      </c>
      <c r="BU95" s="121">
        <v>2017</v>
      </c>
      <c r="BV95" s="121">
        <v>2017</v>
      </c>
      <c r="BW95" s="121" t="s">
        <v>818</v>
      </c>
      <c r="BX95" s="121">
        <v>2016</v>
      </c>
      <c r="BY95" s="121">
        <v>2015</v>
      </c>
      <c r="BZ95" s="121" t="s">
        <v>1189</v>
      </c>
      <c r="CA95" s="121">
        <v>2019</v>
      </c>
      <c r="CB95" s="121">
        <v>2015</v>
      </c>
    </row>
    <row r="96" spans="1:80" x14ac:dyDescent="0.3">
      <c r="A96" s="100" t="str">
        <f>'Indicator Data'!A98</f>
        <v>Lao PDR</v>
      </c>
      <c r="B96" s="86" t="str">
        <f>'Indicator Data'!B98</f>
        <v>LAO</v>
      </c>
      <c r="C96" s="119">
        <v>2015</v>
      </c>
      <c r="D96" s="119">
        <v>2015</v>
      </c>
      <c r="E96" s="119">
        <v>2015</v>
      </c>
      <c r="F96" s="119">
        <v>2015</v>
      </c>
      <c r="G96" s="119">
        <v>2015</v>
      </c>
      <c r="H96" s="119">
        <v>2015</v>
      </c>
      <c r="I96" s="119">
        <v>2015</v>
      </c>
      <c r="J96" s="119">
        <v>2018</v>
      </c>
      <c r="K96" s="119">
        <v>2018</v>
      </c>
      <c r="L96" s="119">
        <v>2016</v>
      </c>
      <c r="M96" s="121">
        <v>2015</v>
      </c>
      <c r="N96" s="121">
        <v>2015</v>
      </c>
      <c r="O96" s="121">
        <v>2015</v>
      </c>
      <c r="P96" s="121">
        <v>2015</v>
      </c>
      <c r="Q96" s="121">
        <v>2010</v>
      </c>
      <c r="R96" s="121">
        <v>2010</v>
      </c>
      <c r="S96" s="121">
        <v>2010</v>
      </c>
      <c r="T96" s="121">
        <v>2010</v>
      </c>
      <c r="U96" s="121">
        <v>2015</v>
      </c>
      <c r="V96" s="121">
        <v>2015</v>
      </c>
      <c r="W96" s="121">
        <v>2015</v>
      </c>
      <c r="X96" s="121">
        <v>2018</v>
      </c>
      <c r="Y96" s="121">
        <v>2018</v>
      </c>
      <c r="Z96" s="121">
        <v>2018</v>
      </c>
      <c r="AA96" s="121" t="s">
        <v>818</v>
      </c>
      <c r="AB96" s="120">
        <v>2017</v>
      </c>
      <c r="AC96" s="121">
        <v>2017</v>
      </c>
      <c r="AD96" s="121">
        <v>2017</v>
      </c>
      <c r="AE96" s="121">
        <v>2018</v>
      </c>
      <c r="AF96" s="123">
        <v>2016</v>
      </c>
      <c r="AG96" s="123">
        <v>2019</v>
      </c>
      <c r="AH96" s="121">
        <v>2019</v>
      </c>
      <c r="AI96" s="121">
        <v>2019</v>
      </c>
      <c r="AJ96" s="121">
        <v>2018</v>
      </c>
      <c r="AK96" s="121">
        <v>2018</v>
      </c>
      <c r="AL96" s="121">
        <v>2017</v>
      </c>
      <c r="AM96" s="121">
        <v>2012</v>
      </c>
      <c r="AN96" s="121">
        <v>2019</v>
      </c>
      <c r="AO96" s="121">
        <v>2016</v>
      </c>
      <c r="AP96" s="121">
        <v>2017</v>
      </c>
      <c r="AQ96" s="121">
        <v>2017</v>
      </c>
      <c r="AR96" s="121">
        <v>2018</v>
      </c>
      <c r="AS96" s="121">
        <v>2017</v>
      </c>
      <c r="AT96" s="121">
        <v>2011</v>
      </c>
      <c r="AU96" s="131">
        <v>2017</v>
      </c>
      <c r="AV96" s="131">
        <v>2017</v>
      </c>
      <c r="AW96" s="121" t="s">
        <v>818</v>
      </c>
      <c r="AX96" s="121">
        <v>2017</v>
      </c>
      <c r="AY96" s="121">
        <v>2017</v>
      </c>
      <c r="AZ96" s="168">
        <v>2015</v>
      </c>
      <c r="BA96" s="121" t="s">
        <v>1193</v>
      </c>
      <c r="BB96" s="121">
        <v>2017</v>
      </c>
      <c r="BC96" s="121">
        <v>2018</v>
      </c>
      <c r="BD96" s="121">
        <v>2019</v>
      </c>
      <c r="BE96" s="121" t="s">
        <v>818</v>
      </c>
      <c r="BF96" s="171" t="s">
        <v>1186</v>
      </c>
      <c r="BG96" s="170" t="s">
        <v>1186</v>
      </c>
      <c r="BH96" s="121">
        <v>2018</v>
      </c>
      <c r="BI96" s="121">
        <v>2018</v>
      </c>
      <c r="BJ96" s="121">
        <v>2015</v>
      </c>
      <c r="BK96" s="121">
        <v>2017</v>
      </c>
      <c r="BL96" s="121">
        <v>2018</v>
      </c>
      <c r="BM96" s="121">
        <v>2017</v>
      </c>
      <c r="BN96" s="121">
        <v>2015</v>
      </c>
      <c r="BO96" s="121">
        <v>2016</v>
      </c>
      <c r="BP96" s="121">
        <v>2017</v>
      </c>
      <c r="BQ96" s="121">
        <v>2014</v>
      </c>
      <c r="BR96" s="121">
        <v>2017</v>
      </c>
      <c r="BS96" s="121">
        <v>2017</v>
      </c>
      <c r="BT96" s="121">
        <v>2014</v>
      </c>
      <c r="BU96" s="121">
        <v>2017</v>
      </c>
      <c r="BV96" s="121" t="s">
        <v>818</v>
      </c>
      <c r="BW96" s="121">
        <v>2017</v>
      </c>
      <c r="BX96" s="121">
        <v>2016</v>
      </c>
      <c r="BY96" s="121">
        <v>2015</v>
      </c>
      <c r="BZ96" s="121" t="s">
        <v>1189</v>
      </c>
      <c r="CA96" s="121">
        <v>2019</v>
      </c>
      <c r="CB96" s="121">
        <v>2015</v>
      </c>
    </row>
    <row r="97" spans="1:80" x14ac:dyDescent="0.3">
      <c r="A97" s="100" t="str">
        <f>'Indicator Data'!A99</f>
        <v>Latvia</v>
      </c>
      <c r="B97" s="86" t="str">
        <f>'Indicator Data'!B99</f>
        <v>LVA</v>
      </c>
      <c r="C97" s="119">
        <v>2015</v>
      </c>
      <c r="D97" s="119">
        <v>2015</v>
      </c>
      <c r="E97" s="119">
        <v>2015</v>
      </c>
      <c r="F97" s="119">
        <v>2015</v>
      </c>
      <c r="G97" s="119">
        <v>2015</v>
      </c>
      <c r="H97" s="119">
        <v>2015</v>
      </c>
      <c r="I97" s="119">
        <v>2015</v>
      </c>
      <c r="J97" s="119">
        <v>2018</v>
      </c>
      <c r="K97" s="119">
        <v>2018</v>
      </c>
      <c r="L97" s="119">
        <v>2016</v>
      </c>
      <c r="M97" s="121">
        <v>2015</v>
      </c>
      <c r="N97" s="121">
        <v>2015</v>
      </c>
      <c r="O97" s="121">
        <v>2015</v>
      </c>
      <c r="P97" s="121">
        <v>2015</v>
      </c>
      <c r="Q97" s="121">
        <v>2010</v>
      </c>
      <c r="R97" s="121">
        <v>2010</v>
      </c>
      <c r="S97" s="121">
        <v>2010</v>
      </c>
      <c r="T97" s="121">
        <v>2010</v>
      </c>
      <c r="U97" s="121">
        <v>2015</v>
      </c>
      <c r="V97" s="121">
        <v>2015</v>
      </c>
      <c r="W97" s="121">
        <v>2015</v>
      </c>
      <c r="X97" s="121">
        <v>2018</v>
      </c>
      <c r="Y97" s="121">
        <v>2018</v>
      </c>
      <c r="Z97" s="121">
        <v>2018</v>
      </c>
      <c r="AA97" s="121">
        <v>2011</v>
      </c>
      <c r="AB97" s="120">
        <v>2017</v>
      </c>
      <c r="AC97" s="121" t="s">
        <v>818</v>
      </c>
      <c r="AD97" s="121">
        <v>2018</v>
      </c>
      <c r="AE97" s="121">
        <v>2018</v>
      </c>
      <c r="AF97" s="123" t="s">
        <v>818</v>
      </c>
      <c r="AG97" s="123">
        <v>2019</v>
      </c>
      <c r="AH97" s="121">
        <v>2019</v>
      </c>
      <c r="AI97" s="121">
        <v>2019</v>
      </c>
      <c r="AJ97" s="121">
        <v>2018</v>
      </c>
      <c r="AK97" s="121">
        <v>2018</v>
      </c>
      <c r="AL97" s="121">
        <v>2017</v>
      </c>
      <c r="AM97" s="121" t="s">
        <v>818</v>
      </c>
      <c r="AN97" s="121">
        <v>2019</v>
      </c>
      <c r="AO97" s="121">
        <v>2016</v>
      </c>
      <c r="AP97" s="121">
        <v>2017</v>
      </c>
      <c r="AQ97" s="121" t="s">
        <v>818</v>
      </c>
      <c r="AR97" s="121">
        <v>2018</v>
      </c>
      <c r="AS97" s="121">
        <v>2017</v>
      </c>
      <c r="AT97" s="121" t="s">
        <v>818</v>
      </c>
      <c r="AU97" s="131">
        <v>2017</v>
      </c>
      <c r="AV97" s="131">
        <v>2016</v>
      </c>
      <c r="AW97" s="121" t="s">
        <v>818</v>
      </c>
      <c r="AX97" s="121" t="s">
        <v>818</v>
      </c>
      <c r="AY97" s="121">
        <v>2017</v>
      </c>
      <c r="AZ97" s="168">
        <v>2017</v>
      </c>
      <c r="BA97" s="121" t="s">
        <v>1188</v>
      </c>
      <c r="BB97" s="121">
        <v>2017</v>
      </c>
      <c r="BC97" s="121">
        <v>2018</v>
      </c>
      <c r="BD97" s="121">
        <v>2019</v>
      </c>
      <c r="BE97" s="121" t="s">
        <v>818</v>
      </c>
      <c r="BF97" s="171" t="s">
        <v>1186</v>
      </c>
      <c r="BG97" s="170" t="s">
        <v>1186</v>
      </c>
      <c r="BH97" s="121">
        <v>2018</v>
      </c>
      <c r="BI97" s="121">
        <v>2018</v>
      </c>
      <c r="BJ97" s="121" t="s">
        <v>818</v>
      </c>
      <c r="BK97" s="121">
        <v>2017</v>
      </c>
      <c r="BL97" s="121">
        <v>2018</v>
      </c>
      <c r="BM97" s="121">
        <v>2017</v>
      </c>
      <c r="BN97" s="121">
        <v>2015</v>
      </c>
      <c r="BO97" s="121">
        <v>2016</v>
      </c>
      <c r="BP97" s="121">
        <v>2017</v>
      </c>
      <c r="BQ97" s="121">
        <v>2014</v>
      </c>
      <c r="BR97" s="121">
        <v>2017</v>
      </c>
      <c r="BS97" s="121">
        <v>2017</v>
      </c>
      <c r="BT97" s="121">
        <v>2016</v>
      </c>
      <c r="BU97" s="121">
        <v>2017</v>
      </c>
      <c r="BV97" s="121">
        <v>2017</v>
      </c>
      <c r="BW97" s="121">
        <v>2017</v>
      </c>
      <c r="BX97" s="121">
        <v>2016</v>
      </c>
      <c r="BY97" s="121">
        <v>2015</v>
      </c>
      <c r="BZ97" s="121" t="s">
        <v>1189</v>
      </c>
      <c r="CA97" s="121">
        <v>2019</v>
      </c>
      <c r="CB97" s="121">
        <v>2015</v>
      </c>
    </row>
    <row r="98" spans="1:80" x14ac:dyDescent="0.3">
      <c r="A98" s="100" t="str">
        <f>'Indicator Data'!A100</f>
        <v>Lebanon</v>
      </c>
      <c r="B98" s="86" t="str">
        <f>'Indicator Data'!B100</f>
        <v>LBN</v>
      </c>
      <c r="C98" s="119">
        <v>2015</v>
      </c>
      <c r="D98" s="119">
        <v>2015</v>
      </c>
      <c r="E98" s="119">
        <v>2015</v>
      </c>
      <c r="F98" s="119">
        <v>2015</v>
      </c>
      <c r="G98" s="119">
        <v>2015</v>
      </c>
      <c r="H98" s="119">
        <v>2015</v>
      </c>
      <c r="I98" s="119">
        <v>2015</v>
      </c>
      <c r="J98" s="119">
        <v>2018</v>
      </c>
      <c r="K98" s="119">
        <v>2018</v>
      </c>
      <c r="L98" s="119">
        <v>2016</v>
      </c>
      <c r="M98" s="121">
        <v>2015</v>
      </c>
      <c r="N98" s="121">
        <v>2015</v>
      </c>
      <c r="O98" s="121">
        <v>2015</v>
      </c>
      <c r="P98" s="121">
        <v>2015</v>
      </c>
      <c r="Q98" s="121">
        <v>2010</v>
      </c>
      <c r="R98" s="121">
        <v>2010</v>
      </c>
      <c r="S98" s="121">
        <v>2010</v>
      </c>
      <c r="T98" s="121">
        <v>2010</v>
      </c>
      <c r="U98" s="121">
        <v>2015</v>
      </c>
      <c r="V98" s="121">
        <v>2015</v>
      </c>
      <c r="W98" s="121">
        <v>2015</v>
      </c>
      <c r="X98" s="121">
        <v>2018</v>
      </c>
      <c r="Y98" s="121">
        <v>2018</v>
      </c>
      <c r="Z98" s="121">
        <v>2018</v>
      </c>
      <c r="AA98" s="121" t="s">
        <v>818</v>
      </c>
      <c r="AB98" s="120">
        <v>2017</v>
      </c>
      <c r="AC98" s="121" t="s">
        <v>818</v>
      </c>
      <c r="AD98" s="121">
        <v>2014</v>
      </c>
      <c r="AE98" s="121">
        <v>2018</v>
      </c>
      <c r="AF98" s="123">
        <v>2015</v>
      </c>
      <c r="AG98" s="123">
        <v>2019</v>
      </c>
      <c r="AH98" s="121">
        <v>2019</v>
      </c>
      <c r="AI98" s="121">
        <v>2019</v>
      </c>
      <c r="AJ98" s="121">
        <v>2018</v>
      </c>
      <c r="AK98" s="121">
        <v>2018</v>
      </c>
      <c r="AL98" s="121">
        <v>2017</v>
      </c>
      <c r="AM98" s="121" t="s">
        <v>818</v>
      </c>
      <c r="AN98" s="121">
        <v>2019</v>
      </c>
      <c r="AO98" s="121">
        <v>2016</v>
      </c>
      <c r="AP98" s="121">
        <v>2017</v>
      </c>
      <c r="AQ98" s="121">
        <v>2017</v>
      </c>
      <c r="AR98" s="121">
        <v>2018</v>
      </c>
      <c r="AS98" s="121">
        <v>2017</v>
      </c>
      <c r="AT98" s="121" t="s">
        <v>818</v>
      </c>
      <c r="AU98" s="131">
        <v>2017</v>
      </c>
      <c r="AV98" s="131">
        <v>2017</v>
      </c>
      <c r="AW98" s="121">
        <v>2017</v>
      </c>
      <c r="AX98" s="121" t="s">
        <v>818</v>
      </c>
      <c r="AY98" s="121">
        <v>2017</v>
      </c>
      <c r="AZ98" s="168">
        <v>2017</v>
      </c>
      <c r="BA98" s="121" t="s">
        <v>1194</v>
      </c>
      <c r="BB98" s="121">
        <v>2017</v>
      </c>
      <c r="BC98" s="121">
        <v>2018</v>
      </c>
      <c r="BD98" s="121">
        <v>2019</v>
      </c>
      <c r="BE98" s="121" t="s">
        <v>1186</v>
      </c>
      <c r="BF98" s="171">
        <v>43677</v>
      </c>
      <c r="BG98" s="170" t="s">
        <v>1186</v>
      </c>
      <c r="BH98" s="121">
        <v>2018</v>
      </c>
      <c r="BI98" s="121">
        <v>2018</v>
      </c>
      <c r="BJ98" s="121">
        <v>2015</v>
      </c>
      <c r="BK98" s="121">
        <v>2017</v>
      </c>
      <c r="BL98" s="121">
        <v>2018</v>
      </c>
      <c r="BM98" s="121">
        <v>2017</v>
      </c>
      <c r="BN98" s="121">
        <v>2015</v>
      </c>
      <c r="BO98" s="121">
        <v>2016</v>
      </c>
      <c r="BP98" s="121">
        <v>2017</v>
      </c>
      <c r="BQ98" s="121">
        <v>2014</v>
      </c>
      <c r="BR98" s="121">
        <v>2017</v>
      </c>
      <c r="BS98" s="121">
        <v>2017</v>
      </c>
      <c r="BT98" s="121">
        <v>2017</v>
      </c>
      <c r="BU98" s="121">
        <v>2017</v>
      </c>
      <c r="BV98" s="121">
        <v>2017</v>
      </c>
      <c r="BW98" s="121" t="s">
        <v>818</v>
      </c>
      <c r="BX98" s="121">
        <v>2016</v>
      </c>
      <c r="BY98" s="121">
        <v>2015</v>
      </c>
      <c r="BZ98" s="121" t="s">
        <v>1189</v>
      </c>
      <c r="CA98" s="121">
        <v>2019</v>
      </c>
      <c r="CB98" s="121">
        <v>2015</v>
      </c>
    </row>
    <row r="99" spans="1:80" x14ac:dyDescent="0.3">
      <c r="A99" s="100" t="str">
        <f>'Indicator Data'!A101</f>
        <v>Lesotho</v>
      </c>
      <c r="B99" s="86" t="str">
        <f>'Indicator Data'!B101</f>
        <v>LSO</v>
      </c>
      <c r="C99" s="119">
        <v>2015</v>
      </c>
      <c r="D99" s="119">
        <v>2015</v>
      </c>
      <c r="E99" s="119">
        <v>2015</v>
      </c>
      <c r="F99" s="119">
        <v>2015</v>
      </c>
      <c r="G99" s="119">
        <v>2015</v>
      </c>
      <c r="H99" s="119">
        <v>2015</v>
      </c>
      <c r="I99" s="119">
        <v>2015</v>
      </c>
      <c r="J99" s="119">
        <v>2018</v>
      </c>
      <c r="K99" s="119">
        <v>2018</v>
      </c>
      <c r="L99" s="119">
        <v>2016</v>
      </c>
      <c r="M99" s="121">
        <v>2015</v>
      </c>
      <c r="N99" s="121">
        <v>2015</v>
      </c>
      <c r="O99" s="121">
        <v>2015</v>
      </c>
      <c r="P99" s="121">
        <v>2015</v>
      </c>
      <c r="Q99" s="121">
        <v>2010</v>
      </c>
      <c r="R99" s="121">
        <v>2010</v>
      </c>
      <c r="S99" s="121">
        <v>2010</v>
      </c>
      <c r="T99" s="121">
        <v>2010</v>
      </c>
      <c r="U99" s="121">
        <v>2015</v>
      </c>
      <c r="V99" s="121">
        <v>2015</v>
      </c>
      <c r="W99" s="121">
        <v>2015</v>
      </c>
      <c r="X99" s="121">
        <v>2018</v>
      </c>
      <c r="Y99" s="121">
        <v>2018</v>
      </c>
      <c r="Z99" s="121">
        <v>2018</v>
      </c>
      <c r="AA99" s="121">
        <v>2014</v>
      </c>
      <c r="AB99" s="120">
        <v>2017</v>
      </c>
      <c r="AC99" s="121">
        <v>2017</v>
      </c>
      <c r="AD99" s="121">
        <v>2015</v>
      </c>
      <c r="AE99" s="121">
        <v>2018</v>
      </c>
      <c r="AF99" s="123">
        <v>2016</v>
      </c>
      <c r="AG99" s="123">
        <v>2019</v>
      </c>
      <c r="AH99" s="121">
        <v>2019</v>
      </c>
      <c r="AI99" s="121">
        <v>2019</v>
      </c>
      <c r="AJ99" s="121">
        <v>2018</v>
      </c>
      <c r="AK99" s="121">
        <v>2018</v>
      </c>
      <c r="AL99" s="121">
        <v>2017</v>
      </c>
      <c r="AM99" s="121">
        <v>2009</v>
      </c>
      <c r="AN99" s="121">
        <v>2019</v>
      </c>
      <c r="AO99" s="121">
        <v>2016</v>
      </c>
      <c r="AP99" s="121">
        <v>2017</v>
      </c>
      <c r="AQ99" s="121">
        <v>2017</v>
      </c>
      <c r="AR99" s="121">
        <v>2018</v>
      </c>
      <c r="AS99" s="121">
        <v>2017</v>
      </c>
      <c r="AT99" s="121">
        <v>2014</v>
      </c>
      <c r="AU99" s="131">
        <v>2017</v>
      </c>
      <c r="AV99" s="131">
        <v>2017</v>
      </c>
      <c r="AW99" s="121">
        <v>2017</v>
      </c>
      <c r="AX99" s="121" t="s">
        <v>818</v>
      </c>
      <c r="AY99" s="121">
        <v>2017</v>
      </c>
      <c r="AZ99" s="168">
        <v>2017</v>
      </c>
      <c r="BA99" s="121" t="s">
        <v>1191</v>
      </c>
      <c r="BB99" s="121">
        <v>2017</v>
      </c>
      <c r="BC99" s="121">
        <v>2018</v>
      </c>
      <c r="BD99" s="121">
        <v>2019</v>
      </c>
      <c r="BE99" s="121" t="s">
        <v>818</v>
      </c>
      <c r="BF99" s="171" t="s">
        <v>1186</v>
      </c>
      <c r="BG99" s="170" t="s">
        <v>1186</v>
      </c>
      <c r="BH99" s="121">
        <v>2018</v>
      </c>
      <c r="BI99" s="121">
        <v>2018</v>
      </c>
      <c r="BJ99" s="121">
        <v>2015</v>
      </c>
      <c r="BK99" s="121">
        <v>2017</v>
      </c>
      <c r="BL99" s="121">
        <v>2018</v>
      </c>
      <c r="BM99" s="121">
        <v>2017</v>
      </c>
      <c r="BN99" s="121">
        <v>2015</v>
      </c>
      <c r="BO99" s="121">
        <v>2016</v>
      </c>
      <c r="BP99" s="121">
        <v>2017</v>
      </c>
      <c r="BQ99" s="121">
        <v>2014</v>
      </c>
      <c r="BR99" s="121">
        <v>2017</v>
      </c>
      <c r="BS99" s="121">
        <v>2017</v>
      </c>
      <c r="BT99" s="121" t="s">
        <v>818</v>
      </c>
      <c r="BU99" s="121">
        <v>2017</v>
      </c>
      <c r="BV99" s="121">
        <v>2017</v>
      </c>
      <c r="BW99" s="121">
        <v>2017</v>
      </c>
      <c r="BX99" s="121">
        <v>2016</v>
      </c>
      <c r="BY99" s="121">
        <v>2015</v>
      </c>
      <c r="BZ99" s="121" t="s">
        <v>1189</v>
      </c>
      <c r="CA99" s="121">
        <v>2019</v>
      </c>
      <c r="CB99" s="121">
        <v>2015</v>
      </c>
    </row>
    <row r="100" spans="1:80" x14ac:dyDescent="0.3">
      <c r="A100" s="100" t="str">
        <f>'Indicator Data'!A102</f>
        <v>Liberia</v>
      </c>
      <c r="B100" s="86" t="str">
        <f>'Indicator Data'!B102</f>
        <v>LBR</v>
      </c>
      <c r="C100" s="119">
        <v>2015</v>
      </c>
      <c r="D100" s="119">
        <v>2015</v>
      </c>
      <c r="E100" s="119">
        <v>2015</v>
      </c>
      <c r="F100" s="119">
        <v>2015</v>
      </c>
      <c r="G100" s="119">
        <v>2015</v>
      </c>
      <c r="H100" s="119">
        <v>2015</v>
      </c>
      <c r="I100" s="119">
        <v>2015</v>
      </c>
      <c r="J100" s="119">
        <v>2018</v>
      </c>
      <c r="K100" s="119">
        <v>2018</v>
      </c>
      <c r="L100" s="119">
        <v>2016</v>
      </c>
      <c r="M100" s="121">
        <v>2015</v>
      </c>
      <c r="N100" s="121">
        <v>2015</v>
      </c>
      <c r="O100" s="121">
        <v>2015</v>
      </c>
      <c r="P100" s="121">
        <v>2015</v>
      </c>
      <c r="Q100" s="121">
        <v>2010</v>
      </c>
      <c r="R100" s="121">
        <v>2010</v>
      </c>
      <c r="S100" s="121">
        <v>2010</v>
      </c>
      <c r="T100" s="121">
        <v>2010</v>
      </c>
      <c r="U100" s="121">
        <v>2015</v>
      </c>
      <c r="V100" s="121">
        <v>2015</v>
      </c>
      <c r="W100" s="121">
        <v>2015</v>
      </c>
      <c r="X100" s="121">
        <v>2018</v>
      </c>
      <c r="Y100" s="121">
        <v>2018</v>
      </c>
      <c r="Z100" s="121">
        <v>2018</v>
      </c>
      <c r="AA100" s="121">
        <v>2013</v>
      </c>
      <c r="AB100" s="120">
        <v>2017</v>
      </c>
      <c r="AC100" s="121">
        <v>2017</v>
      </c>
      <c r="AD100" s="121">
        <v>2014</v>
      </c>
      <c r="AE100" s="121">
        <v>2018</v>
      </c>
      <c r="AF100" s="123">
        <v>2016</v>
      </c>
      <c r="AG100" s="123">
        <v>2019</v>
      </c>
      <c r="AH100" s="121">
        <v>2019</v>
      </c>
      <c r="AI100" s="121">
        <v>2019</v>
      </c>
      <c r="AJ100" s="121">
        <v>2018</v>
      </c>
      <c r="AK100" s="121">
        <v>2018</v>
      </c>
      <c r="AL100" s="121">
        <v>2017</v>
      </c>
      <c r="AM100" s="121">
        <v>2013</v>
      </c>
      <c r="AN100" s="121">
        <v>2019</v>
      </c>
      <c r="AO100" s="121">
        <v>2016</v>
      </c>
      <c r="AP100" s="121">
        <v>2017</v>
      </c>
      <c r="AQ100" s="121">
        <v>2017</v>
      </c>
      <c r="AR100" s="121">
        <v>2018</v>
      </c>
      <c r="AS100" s="121">
        <v>2017</v>
      </c>
      <c r="AT100" s="121">
        <v>2013</v>
      </c>
      <c r="AU100" s="131">
        <v>2017</v>
      </c>
      <c r="AV100" s="131">
        <v>2017</v>
      </c>
      <c r="AW100" s="121">
        <v>2017</v>
      </c>
      <c r="AX100" s="121">
        <v>2017</v>
      </c>
      <c r="AY100" s="121">
        <v>2017</v>
      </c>
      <c r="AZ100" s="168">
        <v>2017</v>
      </c>
      <c r="BA100" s="121" t="s">
        <v>1190</v>
      </c>
      <c r="BB100" s="121">
        <v>2017</v>
      </c>
      <c r="BC100" s="121">
        <v>2018</v>
      </c>
      <c r="BD100" s="121">
        <v>2019</v>
      </c>
      <c r="BE100" s="121" t="s">
        <v>818</v>
      </c>
      <c r="BF100" s="171">
        <v>43646</v>
      </c>
      <c r="BG100" s="170" t="s">
        <v>1186</v>
      </c>
      <c r="BH100" s="121">
        <v>2018</v>
      </c>
      <c r="BI100" s="121">
        <v>2018</v>
      </c>
      <c r="BJ100" s="121" t="s">
        <v>818</v>
      </c>
      <c r="BK100" s="121">
        <v>2017</v>
      </c>
      <c r="BL100" s="121">
        <v>2018</v>
      </c>
      <c r="BM100" s="121">
        <v>2017</v>
      </c>
      <c r="BN100" s="121">
        <v>2015</v>
      </c>
      <c r="BO100" s="121">
        <v>2016</v>
      </c>
      <c r="BP100" s="121">
        <v>2017</v>
      </c>
      <c r="BQ100" s="121">
        <v>2014</v>
      </c>
      <c r="BR100" s="121">
        <v>2017</v>
      </c>
      <c r="BS100" s="121">
        <v>2017</v>
      </c>
      <c r="BT100" s="121">
        <v>2015</v>
      </c>
      <c r="BU100" s="121">
        <v>2017</v>
      </c>
      <c r="BV100" s="121" t="s">
        <v>818</v>
      </c>
      <c r="BW100" s="121">
        <v>2017</v>
      </c>
      <c r="BX100" s="121">
        <v>2016</v>
      </c>
      <c r="BY100" s="121">
        <v>2015</v>
      </c>
      <c r="BZ100" s="121" t="s">
        <v>1189</v>
      </c>
      <c r="CA100" s="121">
        <v>2019</v>
      </c>
      <c r="CB100" s="121">
        <v>2015</v>
      </c>
    </row>
    <row r="101" spans="1:80" x14ac:dyDescent="0.3">
      <c r="A101" s="100" t="str">
        <f>'Indicator Data'!A103</f>
        <v>Libya</v>
      </c>
      <c r="B101" s="86" t="str">
        <f>'Indicator Data'!B103</f>
        <v>LBY</v>
      </c>
      <c r="C101" s="119">
        <v>2015</v>
      </c>
      <c r="D101" s="119">
        <v>2015</v>
      </c>
      <c r="E101" s="119">
        <v>2015</v>
      </c>
      <c r="F101" s="119">
        <v>2015</v>
      </c>
      <c r="G101" s="119">
        <v>2015</v>
      </c>
      <c r="H101" s="119">
        <v>2015</v>
      </c>
      <c r="I101" s="119">
        <v>2015</v>
      </c>
      <c r="J101" s="119">
        <v>2018</v>
      </c>
      <c r="K101" s="119">
        <v>2018</v>
      </c>
      <c r="L101" s="119">
        <v>2016</v>
      </c>
      <c r="M101" s="121">
        <v>2015</v>
      </c>
      <c r="N101" s="121">
        <v>2015</v>
      </c>
      <c r="O101" s="121">
        <v>2015</v>
      </c>
      <c r="P101" s="121">
        <v>2015</v>
      </c>
      <c r="Q101" s="121">
        <v>2010</v>
      </c>
      <c r="R101" s="121">
        <v>2010</v>
      </c>
      <c r="S101" s="121">
        <v>2010</v>
      </c>
      <c r="T101" s="121">
        <v>2010</v>
      </c>
      <c r="U101" s="121">
        <v>2015</v>
      </c>
      <c r="V101" s="121">
        <v>2015</v>
      </c>
      <c r="W101" s="121">
        <v>2015</v>
      </c>
      <c r="X101" s="121">
        <v>2018</v>
      </c>
      <c r="Y101" s="121">
        <v>2018</v>
      </c>
      <c r="Z101" s="121">
        <v>2018</v>
      </c>
      <c r="AA101" s="121" t="s">
        <v>818</v>
      </c>
      <c r="AB101" s="120">
        <v>2017</v>
      </c>
      <c r="AC101" s="121" t="s">
        <v>818</v>
      </c>
      <c r="AD101" s="121">
        <v>2016</v>
      </c>
      <c r="AE101" s="121">
        <v>2018</v>
      </c>
      <c r="AF101" s="123" t="s">
        <v>818</v>
      </c>
      <c r="AG101" s="123">
        <v>2019</v>
      </c>
      <c r="AH101" s="121">
        <v>2019</v>
      </c>
      <c r="AI101" s="121">
        <v>2019</v>
      </c>
      <c r="AJ101" s="121">
        <v>2018</v>
      </c>
      <c r="AK101" s="121">
        <v>2018</v>
      </c>
      <c r="AL101" s="121">
        <v>2017</v>
      </c>
      <c r="AM101" s="121">
        <v>2007</v>
      </c>
      <c r="AN101" s="121">
        <v>2019</v>
      </c>
      <c r="AO101" s="121">
        <v>2016</v>
      </c>
      <c r="AP101" s="121">
        <v>2017</v>
      </c>
      <c r="AQ101" s="121">
        <v>2017</v>
      </c>
      <c r="AR101" s="121" t="s">
        <v>818</v>
      </c>
      <c r="AS101" s="121"/>
      <c r="AT101" s="121">
        <v>2007</v>
      </c>
      <c r="AU101" s="131">
        <v>2017</v>
      </c>
      <c r="AV101" s="131" t="s">
        <v>818</v>
      </c>
      <c r="AW101" s="121" t="s">
        <v>818</v>
      </c>
      <c r="AX101" s="121" t="s">
        <v>818</v>
      </c>
      <c r="AY101" s="121">
        <v>2017</v>
      </c>
      <c r="AZ101" s="168">
        <v>2017</v>
      </c>
      <c r="BA101" s="121" t="s">
        <v>818</v>
      </c>
      <c r="BB101" s="121">
        <v>2017</v>
      </c>
      <c r="BC101" s="121">
        <v>2018</v>
      </c>
      <c r="BD101" s="121">
        <v>2019</v>
      </c>
      <c r="BE101" s="175">
        <v>43616</v>
      </c>
      <c r="BF101" s="171" t="s">
        <v>1186</v>
      </c>
      <c r="BG101" s="170" t="s">
        <v>1186</v>
      </c>
      <c r="BH101" s="121">
        <v>2018</v>
      </c>
      <c r="BI101" s="121">
        <v>2018</v>
      </c>
      <c r="BJ101" s="121" t="s">
        <v>818</v>
      </c>
      <c r="BK101" s="121">
        <v>2017</v>
      </c>
      <c r="BL101" s="121">
        <v>2018</v>
      </c>
      <c r="BM101" s="121">
        <v>2017</v>
      </c>
      <c r="BN101" s="121">
        <v>2015</v>
      </c>
      <c r="BO101" s="121">
        <v>2016</v>
      </c>
      <c r="BP101" s="121">
        <v>2017</v>
      </c>
      <c r="BQ101" s="121">
        <v>2014</v>
      </c>
      <c r="BR101" s="121">
        <v>2017</v>
      </c>
      <c r="BS101" s="121">
        <v>2017</v>
      </c>
      <c r="BT101" s="121">
        <v>2017</v>
      </c>
      <c r="BU101" s="121">
        <v>2017</v>
      </c>
      <c r="BV101" s="121">
        <v>2017</v>
      </c>
      <c r="BW101" s="121">
        <v>2017</v>
      </c>
      <c r="BX101" s="121">
        <v>2011</v>
      </c>
      <c r="BY101" s="121">
        <v>2015</v>
      </c>
      <c r="BZ101" s="121" t="s">
        <v>1189</v>
      </c>
      <c r="CA101" s="121">
        <v>2019</v>
      </c>
      <c r="CB101" s="121">
        <v>2015</v>
      </c>
    </row>
    <row r="102" spans="1:80" x14ac:dyDescent="0.3">
      <c r="A102" s="100" t="str">
        <f>'Indicator Data'!A104</f>
        <v>Liechtenstein</v>
      </c>
      <c r="B102" s="86" t="str">
        <f>'Indicator Data'!B104</f>
        <v>LIE</v>
      </c>
      <c r="C102" s="119">
        <v>2015</v>
      </c>
      <c r="D102" s="119">
        <v>2015</v>
      </c>
      <c r="E102" s="119">
        <v>2015</v>
      </c>
      <c r="F102" s="119">
        <v>2015</v>
      </c>
      <c r="G102" s="119">
        <v>2015</v>
      </c>
      <c r="H102" s="119">
        <v>2015</v>
      </c>
      <c r="I102" s="119">
        <v>2015</v>
      </c>
      <c r="J102" s="119">
        <v>2018</v>
      </c>
      <c r="K102" s="119">
        <v>2018</v>
      </c>
      <c r="L102" s="119">
        <v>2016</v>
      </c>
      <c r="M102" s="121">
        <v>2015</v>
      </c>
      <c r="N102" s="121">
        <v>2015</v>
      </c>
      <c r="O102" s="121">
        <v>2015</v>
      </c>
      <c r="P102" s="121">
        <v>2015</v>
      </c>
      <c r="Q102" s="121">
        <v>2010</v>
      </c>
      <c r="R102" s="121">
        <v>2010</v>
      </c>
      <c r="S102" s="121">
        <v>2010</v>
      </c>
      <c r="T102" s="121">
        <v>2010</v>
      </c>
      <c r="U102" s="121">
        <v>2015</v>
      </c>
      <c r="V102" s="121">
        <v>2015</v>
      </c>
      <c r="W102" s="121">
        <v>2015</v>
      </c>
      <c r="X102" s="121">
        <v>2018</v>
      </c>
      <c r="Y102" s="121">
        <v>2018</v>
      </c>
      <c r="Z102" s="121">
        <v>2018</v>
      </c>
      <c r="AA102" s="121">
        <v>2010</v>
      </c>
      <c r="AB102" s="120">
        <v>2017</v>
      </c>
      <c r="AC102" s="121" t="s">
        <v>818</v>
      </c>
      <c r="AD102" s="121">
        <v>2018</v>
      </c>
      <c r="AE102" s="121">
        <v>2018</v>
      </c>
      <c r="AF102" s="123" t="s">
        <v>818</v>
      </c>
      <c r="AG102" s="123">
        <v>2019</v>
      </c>
      <c r="AH102" s="121">
        <v>2019</v>
      </c>
      <c r="AI102" s="121">
        <v>2019</v>
      </c>
      <c r="AJ102" s="121">
        <v>2018</v>
      </c>
      <c r="AK102" s="121">
        <v>2018</v>
      </c>
      <c r="AL102" s="121">
        <v>2017</v>
      </c>
      <c r="AM102" s="121" t="s">
        <v>818</v>
      </c>
      <c r="AN102" s="121">
        <v>2019</v>
      </c>
      <c r="AO102" s="121">
        <v>2016</v>
      </c>
      <c r="AP102" s="121">
        <v>2017</v>
      </c>
      <c r="AQ102" s="121" t="s">
        <v>818</v>
      </c>
      <c r="AR102" s="121" t="s">
        <v>818</v>
      </c>
      <c r="AS102" s="121">
        <v>2015</v>
      </c>
      <c r="AT102" s="121" t="s">
        <v>818</v>
      </c>
      <c r="AU102" s="131" t="s">
        <v>818</v>
      </c>
      <c r="AV102" s="131" t="s">
        <v>818</v>
      </c>
      <c r="AW102" s="121" t="s">
        <v>818</v>
      </c>
      <c r="AX102" s="121" t="s">
        <v>818</v>
      </c>
      <c r="AY102" s="121" t="s">
        <v>818</v>
      </c>
      <c r="AZ102" s="168" t="s">
        <v>818</v>
      </c>
      <c r="BA102" s="121" t="s">
        <v>818</v>
      </c>
      <c r="BB102" s="121">
        <v>2017</v>
      </c>
      <c r="BC102" s="121">
        <v>2018</v>
      </c>
      <c r="BD102" s="121">
        <v>2019</v>
      </c>
      <c r="BE102" s="121" t="s">
        <v>818</v>
      </c>
      <c r="BF102" s="171" t="s">
        <v>1186</v>
      </c>
      <c r="BG102" s="170" t="s">
        <v>1186</v>
      </c>
      <c r="BH102" s="121">
        <v>2018</v>
      </c>
      <c r="BI102" s="121">
        <v>2018</v>
      </c>
      <c r="BJ102" s="121" t="s">
        <v>818</v>
      </c>
      <c r="BK102" s="121">
        <v>2017</v>
      </c>
      <c r="BL102" s="121" t="s">
        <v>818</v>
      </c>
      <c r="BM102" s="121">
        <v>2017</v>
      </c>
      <c r="BN102" s="121" t="s">
        <v>818</v>
      </c>
      <c r="BO102" s="121">
        <v>2016</v>
      </c>
      <c r="BP102" s="121">
        <v>2017</v>
      </c>
      <c r="BQ102" s="121">
        <v>2014</v>
      </c>
      <c r="BR102" s="121">
        <v>2017</v>
      </c>
      <c r="BS102" s="121">
        <v>2017</v>
      </c>
      <c r="BT102" s="121"/>
      <c r="BU102" s="121" t="s">
        <v>818</v>
      </c>
      <c r="BV102" s="121" t="s">
        <v>818</v>
      </c>
      <c r="BW102" s="121" t="s">
        <v>818</v>
      </c>
      <c r="BX102" s="121" t="s">
        <v>818</v>
      </c>
      <c r="BY102" s="121" t="s">
        <v>818</v>
      </c>
      <c r="BZ102" s="121" t="s">
        <v>1190</v>
      </c>
      <c r="CA102" s="121">
        <v>2019</v>
      </c>
      <c r="CB102" s="121">
        <v>2015</v>
      </c>
    </row>
    <row r="103" spans="1:80" x14ac:dyDescent="0.3">
      <c r="A103" s="100" t="str">
        <f>'Indicator Data'!A105</f>
        <v>Lithuania</v>
      </c>
      <c r="B103" s="86" t="str">
        <f>'Indicator Data'!B105</f>
        <v>LTU</v>
      </c>
      <c r="C103" s="119">
        <v>2015</v>
      </c>
      <c r="D103" s="119">
        <v>2015</v>
      </c>
      <c r="E103" s="119">
        <v>2015</v>
      </c>
      <c r="F103" s="119">
        <v>2015</v>
      </c>
      <c r="G103" s="119">
        <v>2015</v>
      </c>
      <c r="H103" s="119">
        <v>2015</v>
      </c>
      <c r="I103" s="119">
        <v>2015</v>
      </c>
      <c r="J103" s="119">
        <v>2018</v>
      </c>
      <c r="K103" s="119">
        <v>2018</v>
      </c>
      <c r="L103" s="119">
        <v>2016</v>
      </c>
      <c r="M103" s="121">
        <v>2015</v>
      </c>
      <c r="N103" s="121">
        <v>2015</v>
      </c>
      <c r="O103" s="121">
        <v>2015</v>
      </c>
      <c r="P103" s="121">
        <v>2015</v>
      </c>
      <c r="Q103" s="121">
        <v>2010</v>
      </c>
      <c r="R103" s="121">
        <v>2010</v>
      </c>
      <c r="S103" s="121">
        <v>2010</v>
      </c>
      <c r="T103" s="121">
        <v>2010</v>
      </c>
      <c r="U103" s="121">
        <v>2015</v>
      </c>
      <c r="V103" s="121">
        <v>2015</v>
      </c>
      <c r="W103" s="121">
        <v>2015</v>
      </c>
      <c r="X103" s="121">
        <v>2018</v>
      </c>
      <c r="Y103" s="121">
        <v>2018</v>
      </c>
      <c r="Z103" s="121">
        <v>2018</v>
      </c>
      <c r="AA103" s="121">
        <v>2011</v>
      </c>
      <c r="AB103" s="120">
        <v>2017</v>
      </c>
      <c r="AC103" s="121" t="s">
        <v>818</v>
      </c>
      <c r="AD103" s="121">
        <v>2018</v>
      </c>
      <c r="AE103" s="121">
        <v>2018</v>
      </c>
      <c r="AF103" s="123" t="s">
        <v>818</v>
      </c>
      <c r="AG103" s="123">
        <v>2019</v>
      </c>
      <c r="AH103" s="121">
        <v>2019</v>
      </c>
      <c r="AI103" s="121">
        <v>2019</v>
      </c>
      <c r="AJ103" s="121">
        <v>2018</v>
      </c>
      <c r="AK103" s="121">
        <v>2018</v>
      </c>
      <c r="AL103" s="121">
        <v>2017</v>
      </c>
      <c r="AM103" s="121" t="s">
        <v>818</v>
      </c>
      <c r="AN103" s="121">
        <v>2019</v>
      </c>
      <c r="AO103" s="121">
        <v>2016</v>
      </c>
      <c r="AP103" s="121">
        <v>2017</v>
      </c>
      <c r="AQ103" s="121" t="s">
        <v>818</v>
      </c>
      <c r="AR103" s="121">
        <v>2018</v>
      </c>
      <c r="AS103" s="121">
        <v>2015</v>
      </c>
      <c r="AT103" s="121" t="s">
        <v>818</v>
      </c>
      <c r="AU103" s="131">
        <v>2017</v>
      </c>
      <c r="AV103" s="131">
        <v>2017</v>
      </c>
      <c r="AW103" s="121">
        <v>2017</v>
      </c>
      <c r="AX103" s="121" t="s">
        <v>818</v>
      </c>
      <c r="AY103" s="121">
        <v>2017</v>
      </c>
      <c r="AZ103" s="168">
        <v>2017</v>
      </c>
      <c r="BA103" s="121" t="s">
        <v>1188</v>
      </c>
      <c r="BB103" s="121">
        <v>2017</v>
      </c>
      <c r="BC103" s="121">
        <v>2018</v>
      </c>
      <c r="BD103" s="121">
        <v>2019</v>
      </c>
      <c r="BE103" s="121" t="s">
        <v>818</v>
      </c>
      <c r="BF103" s="171" t="s">
        <v>1186</v>
      </c>
      <c r="BG103" s="170" t="s">
        <v>1186</v>
      </c>
      <c r="BH103" s="121">
        <v>2018</v>
      </c>
      <c r="BI103" s="121">
        <v>2018</v>
      </c>
      <c r="BJ103" s="121" t="s">
        <v>818</v>
      </c>
      <c r="BK103" s="121">
        <v>2017</v>
      </c>
      <c r="BL103" s="121">
        <v>2018</v>
      </c>
      <c r="BM103" s="121">
        <v>2017</v>
      </c>
      <c r="BN103" s="121">
        <v>2015</v>
      </c>
      <c r="BO103" s="121">
        <v>2016</v>
      </c>
      <c r="BP103" s="121">
        <v>2017</v>
      </c>
      <c r="BQ103" s="121">
        <v>2014</v>
      </c>
      <c r="BR103" s="121">
        <v>2017</v>
      </c>
      <c r="BS103" s="121">
        <v>2017</v>
      </c>
      <c r="BT103" s="121">
        <v>2016</v>
      </c>
      <c r="BU103" s="121">
        <v>2017</v>
      </c>
      <c r="BV103" s="121">
        <v>2017</v>
      </c>
      <c r="BW103" s="121">
        <v>2017</v>
      </c>
      <c r="BX103" s="121">
        <v>2016</v>
      </c>
      <c r="BY103" s="121">
        <v>2015</v>
      </c>
      <c r="BZ103" s="121" t="s">
        <v>1189</v>
      </c>
      <c r="CA103" s="121">
        <v>2019</v>
      </c>
      <c r="CB103" s="121">
        <v>2015</v>
      </c>
    </row>
    <row r="104" spans="1:80" x14ac:dyDescent="0.3">
      <c r="A104" s="100" t="str">
        <f>'Indicator Data'!A106</f>
        <v>Luxembourg</v>
      </c>
      <c r="B104" s="86" t="str">
        <f>'Indicator Data'!B106</f>
        <v>LUX</v>
      </c>
      <c r="C104" s="119">
        <v>2015</v>
      </c>
      <c r="D104" s="119">
        <v>2015</v>
      </c>
      <c r="E104" s="119">
        <v>2015</v>
      </c>
      <c r="F104" s="119">
        <v>2015</v>
      </c>
      <c r="G104" s="119">
        <v>2015</v>
      </c>
      <c r="H104" s="119">
        <v>2015</v>
      </c>
      <c r="I104" s="119">
        <v>2015</v>
      </c>
      <c r="J104" s="119">
        <v>2018</v>
      </c>
      <c r="K104" s="119">
        <v>2018</v>
      </c>
      <c r="L104" s="119">
        <v>2016</v>
      </c>
      <c r="M104" s="121">
        <v>2015</v>
      </c>
      <c r="N104" s="121">
        <v>2015</v>
      </c>
      <c r="O104" s="121">
        <v>2015</v>
      </c>
      <c r="P104" s="121">
        <v>2015</v>
      </c>
      <c r="Q104" s="121">
        <v>2010</v>
      </c>
      <c r="R104" s="121">
        <v>2010</v>
      </c>
      <c r="S104" s="121">
        <v>2010</v>
      </c>
      <c r="T104" s="121">
        <v>2010</v>
      </c>
      <c r="U104" s="121">
        <v>2015</v>
      </c>
      <c r="V104" s="121">
        <v>2015</v>
      </c>
      <c r="W104" s="121">
        <v>2015</v>
      </c>
      <c r="X104" s="121">
        <v>2018</v>
      </c>
      <c r="Y104" s="121">
        <v>2018</v>
      </c>
      <c r="Z104" s="121">
        <v>2018</v>
      </c>
      <c r="AA104" s="121">
        <v>2011</v>
      </c>
      <c r="AB104" s="120">
        <v>2017</v>
      </c>
      <c r="AC104" s="121" t="s">
        <v>818</v>
      </c>
      <c r="AD104" s="121">
        <v>2014</v>
      </c>
      <c r="AE104" s="121">
        <v>2018</v>
      </c>
      <c r="AF104" s="123" t="s">
        <v>818</v>
      </c>
      <c r="AG104" s="123">
        <v>2019</v>
      </c>
      <c r="AH104" s="121">
        <v>2019</v>
      </c>
      <c r="AI104" s="121">
        <v>2019</v>
      </c>
      <c r="AJ104" s="121">
        <v>2018</v>
      </c>
      <c r="AK104" s="121">
        <v>2018</v>
      </c>
      <c r="AL104" s="121">
        <v>2017</v>
      </c>
      <c r="AM104" s="121" t="s">
        <v>818</v>
      </c>
      <c r="AN104" s="121">
        <v>2019</v>
      </c>
      <c r="AO104" s="121">
        <v>2016</v>
      </c>
      <c r="AP104" s="121">
        <v>2017</v>
      </c>
      <c r="AQ104" s="121" t="s">
        <v>818</v>
      </c>
      <c r="AR104" s="121">
        <v>2018</v>
      </c>
      <c r="AS104" s="121">
        <v>2015</v>
      </c>
      <c r="AT104" s="121" t="s">
        <v>818</v>
      </c>
      <c r="AU104" s="131">
        <v>2017</v>
      </c>
      <c r="AV104" s="131">
        <v>2017</v>
      </c>
      <c r="AW104" s="121">
        <v>2017</v>
      </c>
      <c r="AX104" s="121" t="s">
        <v>818</v>
      </c>
      <c r="AY104" s="121">
        <v>2017</v>
      </c>
      <c r="AZ104" s="168">
        <v>2017</v>
      </c>
      <c r="BA104" s="121" t="s">
        <v>1188</v>
      </c>
      <c r="BB104" s="121">
        <v>2017</v>
      </c>
      <c r="BC104" s="121">
        <v>2018</v>
      </c>
      <c r="BD104" s="121">
        <v>2019</v>
      </c>
      <c r="BE104" s="121" t="s">
        <v>818</v>
      </c>
      <c r="BF104" s="171" t="s">
        <v>1186</v>
      </c>
      <c r="BG104" s="170" t="s">
        <v>1186</v>
      </c>
      <c r="BH104" s="121">
        <v>2018</v>
      </c>
      <c r="BI104" s="121">
        <v>2018</v>
      </c>
      <c r="BJ104" s="121" t="s">
        <v>818</v>
      </c>
      <c r="BK104" s="121">
        <v>2017</v>
      </c>
      <c r="BL104" s="121">
        <v>2018</v>
      </c>
      <c r="BM104" s="121">
        <v>2017</v>
      </c>
      <c r="BN104" s="121" t="s">
        <v>818</v>
      </c>
      <c r="BO104" s="121">
        <v>2016</v>
      </c>
      <c r="BP104" s="121">
        <v>2017</v>
      </c>
      <c r="BQ104" s="121">
        <v>2014</v>
      </c>
      <c r="BR104" s="121">
        <v>2017</v>
      </c>
      <c r="BS104" s="121">
        <v>2017</v>
      </c>
      <c r="BT104" s="121">
        <v>2017</v>
      </c>
      <c r="BU104" s="121">
        <v>2017</v>
      </c>
      <c r="BV104" s="121">
        <v>2017</v>
      </c>
      <c r="BW104" s="121">
        <v>2017</v>
      </c>
      <c r="BX104" s="121">
        <v>2016</v>
      </c>
      <c r="BY104" s="121">
        <v>2015</v>
      </c>
      <c r="BZ104" s="121" t="s">
        <v>1189</v>
      </c>
      <c r="CA104" s="121">
        <v>2019</v>
      </c>
      <c r="CB104" s="121">
        <v>2015</v>
      </c>
    </row>
    <row r="105" spans="1:80" x14ac:dyDescent="0.3">
      <c r="A105" s="100" t="str">
        <f>'Indicator Data'!A107</f>
        <v>Madagascar</v>
      </c>
      <c r="B105" s="86" t="str">
        <f>'Indicator Data'!B107</f>
        <v>MDG</v>
      </c>
      <c r="C105" s="119">
        <v>2015</v>
      </c>
      <c r="D105" s="119">
        <v>2015</v>
      </c>
      <c r="E105" s="119">
        <v>2015</v>
      </c>
      <c r="F105" s="119">
        <v>2015</v>
      </c>
      <c r="G105" s="119">
        <v>2015</v>
      </c>
      <c r="H105" s="119">
        <v>2015</v>
      </c>
      <c r="I105" s="119">
        <v>2015</v>
      </c>
      <c r="J105" s="119">
        <v>2018</v>
      </c>
      <c r="K105" s="119">
        <v>2018</v>
      </c>
      <c r="L105" s="119">
        <v>2016</v>
      </c>
      <c r="M105" s="121">
        <v>2015</v>
      </c>
      <c r="N105" s="121">
        <v>2015</v>
      </c>
      <c r="O105" s="121">
        <v>2015</v>
      </c>
      <c r="P105" s="121">
        <v>2015</v>
      </c>
      <c r="Q105" s="121">
        <v>2010</v>
      </c>
      <c r="R105" s="121">
        <v>2010</v>
      </c>
      <c r="S105" s="121">
        <v>2010</v>
      </c>
      <c r="T105" s="121">
        <v>2010</v>
      </c>
      <c r="U105" s="121">
        <v>2015</v>
      </c>
      <c r="V105" s="121">
        <v>2015</v>
      </c>
      <c r="W105" s="121">
        <v>2015</v>
      </c>
      <c r="X105" s="121">
        <v>2018</v>
      </c>
      <c r="Y105" s="121">
        <v>2018</v>
      </c>
      <c r="Z105" s="121">
        <v>2018</v>
      </c>
      <c r="AA105" s="121">
        <v>2011</v>
      </c>
      <c r="AB105" s="120">
        <v>2017</v>
      </c>
      <c r="AC105" s="121">
        <v>2015</v>
      </c>
      <c r="AD105" s="121">
        <v>2018</v>
      </c>
      <c r="AE105" s="121">
        <v>2018</v>
      </c>
      <c r="AF105" s="123">
        <v>2016</v>
      </c>
      <c r="AG105" s="123">
        <v>2019</v>
      </c>
      <c r="AH105" s="121">
        <v>2019</v>
      </c>
      <c r="AI105" s="121">
        <v>2019</v>
      </c>
      <c r="AJ105" s="121">
        <v>2018</v>
      </c>
      <c r="AK105" s="121">
        <v>2018</v>
      </c>
      <c r="AL105" s="121">
        <v>2017</v>
      </c>
      <c r="AM105" s="121">
        <v>2009</v>
      </c>
      <c r="AN105" s="121">
        <v>2019</v>
      </c>
      <c r="AO105" s="121">
        <v>2016</v>
      </c>
      <c r="AP105" s="121">
        <v>2017</v>
      </c>
      <c r="AQ105" s="121">
        <v>2017</v>
      </c>
      <c r="AR105" s="121">
        <v>2018</v>
      </c>
      <c r="AS105" s="121">
        <v>2015</v>
      </c>
      <c r="AT105" s="121" t="s">
        <v>818</v>
      </c>
      <c r="AU105" s="131">
        <v>2017</v>
      </c>
      <c r="AV105" s="131">
        <v>2017</v>
      </c>
      <c r="AW105" s="121">
        <v>2017</v>
      </c>
      <c r="AX105" s="121">
        <v>2017</v>
      </c>
      <c r="AY105" s="121">
        <v>2017</v>
      </c>
      <c r="AZ105" s="168" t="s">
        <v>818</v>
      </c>
      <c r="BA105" s="121" t="s">
        <v>1193</v>
      </c>
      <c r="BB105" s="121">
        <v>2017</v>
      </c>
      <c r="BC105" s="121">
        <v>2018</v>
      </c>
      <c r="BD105" s="121">
        <v>2019</v>
      </c>
      <c r="BE105" s="121" t="s">
        <v>1186</v>
      </c>
      <c r="BF105" s="171" t="s">
        <v>1186</v>
      </c>
      <c r="BG105" s="170" t="s">
        <v>1186</v>
      </c>
      <c r="BH105" s="121">
        <v>2018</v>
      </c>
      <c r="BI105" s="121">
        <v>2018</v>
      </c>
      <c r="BJ105" s="121">
        <v>2015</v>
      </c>
      <c r="BK105" s="121">
        <v>2017</v>
      </c>
      <c r="BL105" s="121">
        <v>2018</v>
      </c>
      <c r="BM105" s="121">
        <v>2017</v>
      </c>
      <c r="BN105" s="121">
        <v>2015</v>
      </c>
      <c r="BO105" s="121">
        <v>2016</v>
      </c>
      <c r="BP105" s="121">
        <v>2017</v>
      </c>
      <c r="BQ105" s="121">
        <v>2014</v>
      </c>
      <c r="BR105" s="121">
        <v>2017</v>
      </c>
      <c r="BS105" s="121">
        <v>2017</v>
      </c>
      <c r="BT105" s="121">
        <v>2014</v>
      </c>
      <c r="BU105" s="121">
        <v>2017</v>
      </c>
      <c r="BV105" s="121" t="s">
        <v>818</v>
      </c>
      <c r="BW105" s="121">
        <v>2017</v>
      </c>
      <c r="BX105" s="121">
        <v>2016</v>
      </c>
      <c r="BY105" s="121">
        <v>2015</v>
      </c>
      <c r="BZ105" s="121" t="s">
        <v>1189</v>
      </c>
      <c r="CA105" s="121">
        <v>2019</v>
      </c>
      <c r="CB105" s="121">
        <v>2015</v>
      </c>
    </row>
    <row r="106" spans="1:80" x14ac:dyDescent="0.3">
      <c r="A106" s="100" t="str">
        <f>'Indicator Data'!A108</f>
        <v>Malawi</v>
      </c>
      <c r="B106" s="86" t="str">
        <f>'Indicator Data'!B108</f>
        <v>MWI</v>
      </c>
      <c r="C106" s="119">
        <v>2015</v>
      </c>
      <c r="D106" s="119">
        <v>2015</v>
      </c>
      <c r="E106" s="119">
        <v>2015</v>
      </c>
      <c r="F106" s="119">
        <v>2015</v>
      </c>
      <c r="G106" s="119">
        <v>2015</v>
      </c>
      <c r="H106" s="119">
        <v>2015</v>
      </c>
      <c r="I106" s="119">
        <v>2015</v>
      </c>
      <c r="J106" s="119">
        <v>2018</v>
      </c>
      <c r="K106" s="119">
        <v>2018</v>
      </c>
      <c r="L106" s="119">
        <v>2016</v>
      </c>
      <c r="M106" s="121">
        <v>2015</v>
      </c>
      <c r="N106" s="121">
        <v>2015</v>
      </c>
      <c r="O106" s="121">
        <v>2015</v>
      </c>
      <c r="P106" s="121">
        <v>2015</v>
      </c>
      <c r="Q106" s="121">
        <v>2010</v>
      </c>
      <c r="R106" s="121">
        <v>2010</v>
      </c>
      <c r="S106" s="121">
        <v>2010</v>
      </c>
      <c r="T106" s="121">
        <v>2010</v>
      </c>
      <c r="U106" s="121">
        <v>2015</v>
      </c>
      <c r="V106" s="121">
        <v>2015</v>
      </c>
      <c r="W106" s="121">
        <v>2015</v>
      </c>
      <c r="X106" s="121">
        <v>2018</v>
      </c>
      <c r="Y106" s="121">
        <v>2018</v>
      </c>
      <c r="Z106" s="121">
        <v>2018</v>
      </c>
      <c r="AA106" s="121">
        <v>2015</v>
      </c>
      <c r="AB106" s="120">
        <v>2017</v>
      </c>
      <c r="AC106" s="121">
        <v>2017</v>
      </c>
      <c r="AD106" s="121">
        <v>2018</v>
      </c>
      <c r="AE106" s="121">
        <v>2018</v>
      </c>
      <c r="AF106" s="123">
        <v>2016</v>
      </c>
      <c r="AG106" s="123">
        <v>2019</v>
      </c>
      <c r="AH106" s="121">
        <v>2019</v>
      </c>
      <c r="AI106" s="121">
        <v>2019</v>
      </c>
      <c r="AJ106" s="121">
        <v>2018</v>
      </c>
      <c r="AK106" s="121">
        <v>2018</v>
      </c>
      <c r="AL106" s="121">
        <v>2017</v>
      </c>
      <c r="AM106" s="121">
        <v>2016</v>
      </c>
      <c r="AN106" s="121">
        <v>2019</v>
      </c>
      <c r="AO106" s="121">
        <v>2016</v>
      </c>
      <c r="AP106" s="121">
        <v>2017</v>
      </c>
      <c r="AQ106" s="121">
        <v>2017</v>
      </c>
      <c r="AR106" s="121">
        <v>2018</v>
      </c>
      <c r="AS106" s="121">
        <v>2015</v>
      </c>
      <c r="AT106" s="121">
        <v>2014</v>
      </c>
      <c r="AU106" s="131">
        <v>2017</v>
      </c>
      <c r="AV106" s="131">
        <v>2017</v>
      </c>
      <c r="AW106" s="121">
        <v>2017</v>
      </c>
      <c r="AX106" s="121">
        <v>2017</v>
      </c>
      <c r="AY106" s="121">
        <v>2017</v>
      </c>
      <c r="AZ106" s="168">
        <v>2017</v>
      </c>
      <c r="BA106" s="121" t="s">
        <v>1190</v>
      </c>
      <c r="BB106" s="121">
        <v>2017</v>
      </c>
      <c r="BC106" s="121">
        <v>2018</v>
      </c>
      <c r="BD106" s="121">
        <v>2019</v>
      </c>
      <c r="BE106" s="121" t="s">
        <v>818</v>
      </c>
      <c r="BF106" s="171">
        <v>43677</v>
      </c>
      <c r="BG106" s="170" t="s">
        <v>1186</v>
      </c>
      <c r="BH106" s="121">
        <v>2018</v>
      </c>
      <c r="BI106" s="121">
        <v>2018</v>
      </c>
      <c r="BJ106" s="121">
        <v>2015</v>
      </c>
      <c r="BK106" s="121">
        <v>2017</v>
      </c>
      <c r="BL106" s="121">
        <v>2018</v>
      </c>
      <c r="BM106" s="121">
        <v>2017</v>
      </c>
      <c r="BN106" s="121">
        <v>2015</v>
      </c>
      <c r="BO106" s="121">
        <v>2016</v>
      </c>
      <c r="BP106" s="121">
        <v>2017</v>
      </c>
      <c r="BQ106" s="121">
        <v>2014</v>
      </c>
      <c r="BR106" s="121">
        <v>2017</v>
      </c>
      <c r="BS106" s="121">
        <v>2017</v>
      </c>
      <c r="BT106" s="121">
        <v>2016</v>
      </c>
      <c r="BU106" s="121">
        <v>2017</v>
      </c>
      <c r="BV106" s="121">
        <v>2017</v>
      </c>
      <c r="BW106" s="121">
        <v>2017</v>
      </c>
      <c r="BX106" s="121">
        <v>2016</v>
      </c>
      <c r="BY106" s="121">
        <v>2015</v>
      </c>
      <c r="BZ106" s="121" t="s">
        <v>1189</v>
      </c>
      <c r="CA106" s="121">
        <v>2019</v>
      </c>
      <c r="CB106" s="121">
        <v>2015</v>
      </c>
    </row>
    <row r="107" spans="1:80" x14ac:dyDescent="0.3">
      <c r="A107" s="100" t="str">
        <f>'Indicator Data'!A109</f>
        <v>Malaysia</v>
      </c>
      <c r="B107" s="86" t="str">
        <f>'Indicator Data'!B109</f>
        <v>MYS</v>
      </c>
      <c r="C107" s="119">
        <v>2015</v>
      </c>
      <c r="D107" s="119">
        <v>2015</v>
      </c>
      <c r="E107" s="119">
        <v>2015</v>
      </c>
      <c r="F107" s="119">
        <v>2015</v>
      </c>
      <c r="G107" s="119">
        <v>2015</v>
      </c>
      <c r="H107" s="119">
        <v>2015</v>
      </c>
      <c r="I107" s="119">
        <v>2015</v>
      </c>
      <c r="J107" s="119">
        <v>2018</v>
      </c>
      <c r="K107" s="119">
        <v>2018</v>
      </c>
      <c r="L107" s="119">
        <v>2016</v>
      </c>
      <c r="M107" s="121">
        <v>2015</v>
      </c>
      <c r="N107" s="121">
        <v>2015</v>
      </c>
      <c r="O107" s="121">
        <v>2015</v>
      </c>
      <c r="P107" s="121">
        <v>2015</v>
      </c>
      <c r="Q107" s="121">
        <v>2010</v>
      </c>
      <c r="R107" s="121">
        <v>2010</v>
      </c>
      <c r="S107" s="121">
        <v>2010</v>
      </c>
      <c r="T107" s="121">
        <v>2010</v>
      </c>
      <c r="U107" s="121">
        <v>2015</v>
      </c>
      <c r="V107" s="121">
        <v>2015</v>
      </c>
      <c r="W107" s="121">
        <v>2015</v>
      </c>
      <c r="X107" s="121">
        <v>2018</v>
      </c>
      <c r="Y107" s="121">
        <v>2018</v>
      </c>
      <c r="Z107" s="121">
        <v>2018</v>
      </c>
      <c r="AA107" s="121"/>
      <c r="AB107" s="120">
        <v>2016</v>
      </c>
      <c r="AC107" s="121" t="s">
        <v>818</v>
      </c>
      <c r="AD107" s="121">
        <v>2017</v>
      </c>
      <c r="AE107" s="121">
        <v>2018</v>
      </c>
      <c r="AF107" s="123" t="s">
        <v>818</v>
      </c>
      <c r="AG107" s="123">
        <v>2019</v>
      </c>
      <c r="AH107" s="121">
        <v>2019</v>
      </c>
      <c r="AI107" s="121">
        <v>2019</v>
      </c>
      <c r="AJ107" s="121">
        <v>2018</v>
      </c>
      <c r="AK107" s="121">
        <v>2018</v>
      </c>
      <c r="AL107" s="121">
        <v>2017</v>
      </c>
      <c r="AM107" s="121" t="s">
        <v>818</v>
      </c>
      <c r="AN107" s="121">
        <v>2019</v>
      </c>
      <c r="AO107" s="121">
        <v>2016</v>
      </c>
      <c r="AP107" s="121">
        <v>2017</v>
      </c>
      <c r="AQ107" s="121">
        <v>2017</v>
      </c>
      <c r="AR107" s="121">
        <v>2018</v>
      </c>
      <c r="AS107" s="121">
        <v>2015</v>
      </c>
      <c r="AT107" s="121">
        <v>2016</v>
      </c>
      <c r="AU107" s="131">
        <v>2017</v>
      </c>
      <c r="AV107" s="131">
        <v>2017</v>
      </c>
      <c r="AW107" s="121">
        <v>2017</v>
      </c>
      <c r="AX107" s="121">
        <v>2017</v>
      </c>
      <c r="AY107" s="121">
        <v>2017</v>
      </c>
      <c r="AZ107" s="168">
        <v>2017</v>
      </c>
      <c r="BA107" s="121" t="s">
        <v>1188</v>
      </c>
      <c r="BB107" s="121">
        <v>2017</v>
      </c>
      <c r="BC107" s="121">
        <v>2018</v>
      </c>
      <c r="BD107" s="121">
        <v>2019</v>
      </c>
      <c r="BE107" s="121" t="s">
        <v>818</v>
      </c>
      <c r="BF107" s="171" t="s">
        <v>1186</v>
      </c>
      <c r="BG107" s="170" t="s">
        <v>1186</v>
      </c>
      <c r="BH107" s="121">
        <v>2018</v>
      </c>
      <c r="BI107" s="121">
        <v>2018</v>
      </c>
      <c r="BJ107" s="121">
        <v>2013</v>
      </c>
      <c r="BK107" s="121">
        <v>2017</v>
      </c>
      <c r="BL107" s="121">
        <v>2018</v>
      </c>
      <c r="BM107" s="121">
        <v>2017</v>
      </c>
      <c r="BN107" s="121">
        <v>2015</v>
      </c>
      <c r="BO107" s="121">
        <v>2016</v>
      </c>
      <c r="BP107" s="121">
        <v>2017</v>
      </c>
      <c r="BQ107" s="121">
        <v>2014</v>
      </c>
      <c r="BR107" s="121">
        <v>2017</v>
      </c>
      <c r="BS107" s="121">
        <v>2017</v>
      </c>
      <c r="BT107" s="121">
        <v>2015</v>
      </c>
      <c r="BU107" s="121">
        <v>2017</v>
      </c>
      <c r="BV107" s="121">
        <v>2017</v>
      </c>
      <c r="BW107" s="121" t="s">
        <v>818</v>
      </c>
      <c r="BX107" s="121">
        <v>2016</v>
      </c>
      <c r="BY107" s="121">
        <v>2015</v>
      </c>
      <c r="BZ107" s="121" t="s">
        <v>1189</v>
      </c>
      <c r="CA107" s="121">
        <v>2019</v>
      </c>
      <c r="CB107" s="121">
        <v>2015</v>
      </c>
    </row>
    <row r="108" spans="1:80" x14ac:dyDescent="0.3">
      <c r="A108" s="100" t="str">
        <f>'Indicator Data'!A110</f>
        <v>Maldives</v>
      </c>
      <c r="B108" s="86" t="str">
        <f>'Indicator Data'!B110</f>
        <v>MDV</v>
      </c>
      <c r="C108" s="119">
        <v>2015</v>
      </c>
      <c r="D108" s="119">
        <v>2015</v>
      </c>
      <c r="E108" s="119">
        <v>2015</v>
      </c>
      <c r="F108" s="119">
        <v>2015</v>
      </c>
      <c r="G108" s="119">
        <v>2015</v>
      </c>
      <c r="H108" s="119">
        <v>2015</v>
      </c>
      <c r="I108" s="119">
        <v>2015</v>
      </c>
      <c r="J108" s="119">
        <v>2018</v>
      </c>
      <c r="K108" s="119">
        <v>2018</v>
      </c>
      <c r="L108" s="119">
        <v>2016</v>
      </c>
      <c r="M108" s="121">
        <v>2015</v>
      </c>
      <c r="N108" s="121">
        <v>2015</v>
      </c>
      <c r="O108" s="121">
        <v>2015</v>
      </c>
      <c r="P108" s="121">
        <v>2015</v>
      </c>
      <c r="Q108" s="121">
        <v>2010</v>
      </c>
      <c r="R108" s="121">
        <v>2010</v>
      </c>
      <c r="S108" s="121">
        <v>2010</v>
      </c>
      <c r="T108" s="121">
        <v>2010</v>
      </c>
      <c r="U108" s="121">
        <v>2015</v>
      </c>
      <c r="V108" s="121">
        <v>2015</v>
      </c>
      <c r="W108" s="121">
        <v>2015</v>
      </c>
      <c r="X108" s="121">
        <v>2018</v>
      </c>
      <c r="Y108" s="121">
        <v>2018</v>
      </c>
      <c r="Z108" s="121">
        <v>2018</v>
      </c>
      <c r="AA108" s="121">
        <v>2014</v>
      </c>
      <c r="AB108" s="120">
        <v>2017</v>
      </c>
      <c r="AC108" s="121">
        <v>2017</v>
      </c>
      <c r="AD108" s="121">
        <v>2014</v>
      </c>
      <c r="AE108" s="121">
        <v>2018</v>
      </c>
      <c r="AF108" s="123">
        <v>2016</v>
      </c>
      <c r="AG108" s="123">
        <v>2019</v>
      </c>
      <c r="AH108" s="121">
        <v>2019</v>
      </c>
      <c r="AI108" s="121">
        <v>2019</v>
      </c>
      <c r="AJ108" s="121">
        <v>2018</v>
      </c>
      <c r="AK108" s="121">
        <v>2018</v>
      </c>
      <c r="AL108" s="121">
        <v>2017</v>
      </c>
      <c r="AM108" s="121">
        <v>2009</v>
      </c>
      <c r="AN108" s="121">
        <v>2019</v>
      </c>
      <c r="AO108" s="121">
        <v>2016</v>
      </c>
      <c r="AP108" s="121">
        <v>2017</v>
      </c>
      <c r="AQ108" s="121">
        <v>2017</v>
      </c>
      <c r="AR108" s="121">
        <v>2018</v>
      </c>
      <c r="AS108" s="121">
        <v>2015</v>
      </c>
      <c r="AT108" s="121">
        <v>2009</v>
      </c>
      <c r="AU108" s="131">
        <v>2017</v>
      </c>
      <c r="AV108" s="131">
        <v>2013</v>
      </c>
      <c r="AW108" s="121" t="s">
        <v>818</v>
      </c>
      <c r="AX108" s="121" t="s">
        <v>818</v>
      </c>
      <c r="AY108" s="121">
        <v>2017</v>
      </c>
      <c r="AZ108" s="168">
        <v>2017</v>
      </c>
      <c r="BA108" s="121">
        <v>2009</v>
      </c>
      <c r="BB108" s="121">
        <v>2017</v>
      </c>
      <c r="BC108" s="121">
        <v>2018</v>
      </c>
      <c r="BD108" s="121">
        <v>2019</v>
      </c>
      <c r="BE108" s="121"/>
      <c r="BF108" s="171" t="s">
        <v>818</v>
      </c>
      <c r="BG108" s="170" t="s">
        <v>1186</v>
      </c>
      <c r="BH108" s="121">
        <v>2018</v>
      </c>
      <c r="BI108" s="121">
        <v>2018</v>
      </c>
      <c r="BJ108" s="121">
        <v>2013</v>
      </c>
      <c r="BK108" s="121">
        <v>2017</v>
      </c>
      <c r="BL108" s="121">
        <v>2018</v>
      </c>
      <c r="BM108" s="121">
        <v>2017</v>
      </c>
      <c r="BN108" s="121">
        <v>2015</v>
      </c>
      <c r="BO108" s="121">
        <v>2016</v>
      </c>
      <c r="BP108" s="121">
        <v>2017</v>
      </c>
      <c r="BQ108" s="121">
        <v>2014</v>
      </c>
      <c r="BR108" s="121">
        <v>2017</v>
      </c>
      <c r="BS108" s="121">
        <v>2017</v>
      </c>
      <c r="BT108" s="121">
        <v>2016</v>
      </c>
      <c r="BU108" s="121">
        <v>2017</v>
      </c>
      <c r="BV108" s="121">
        <v>2017</v>
      </c>
      <c r="BW108" s="121" t="s">
        <v>818</v>
      </c>
      <c r="BX108" s="121">
        <v>2016</v>
      </c>
      <c r="BY108" s="121">
        <v>2015</v>
      </c>
      <c r="BZ108" s="121" t="s">
        <v>1189</v>
      </c>
      <c r="CA108" s="121">
        <v>2019</v>
      </c>
      <c r="CB108" s="121">
        <v>2015</v>
      </c>
    </row>
    <row r="109" spans="1:80" x14ac:dyDescent="0.3">
      <c r="A109" s="100" t="str">
        <f>'Indicator Data'!A111</f>
        <v>Mali</v>
      </c>
      <c r="B109" s="86" t="str">
        <f>'Indicator Data'!B111</f>
        <v>MLI</v>
      </c>
      <c r="C109" s="119">
        <v>2015</v>
      </c>
      <c r="D109" s="119">
        <v>2015</v>
      </c>
      <c r="E109" s="119">
        <v>2015</v>
      </c>
      <c r="F109" s="119">
        <v>2015</v>
      </c>
      <c r="G109" s="119">
        <v>2015</v>
      </c>
      <c r="H109" s="119">
        <v>2015</v>
      </c>
      <c r="I109" s="119">
        <v>2015</v>
      </c>
      <c r="J109" s="119">
        <v>2018</v>
      </c>
      <c r="K109" s="119">
        <v>2018</v>
      </c>
      <c r="L109" s="119">
        <v>2016</v>
      </c>
      <c r="M109" s="121">
        <v>2015</v>
      </c>
      <c r="N109" s="121">
        <v>2015</v>
      </c>
      <c r="O109" s="121">
        <v>2015</v>
      </c>
      <c r="P109" s="121">
        <v>2015</v>
      </c>
      <c r="Q109" s="121">
        <v>2010</v>
      </c>
      <c r="R109" s="121">
        <v>2010</v>
      </c>
      <c r="S109" s="121">
        <v>2010</v>
      </c>
      <c r="T109" s="121">
        <v>2010</v>
      </c>
      <c r="U109" s="121">
        <v>2015</v>
      </c>
      <c r="V109" s="121">
        <v>2015</v>
      </c>
      <c r="W109" s="121">
        <v>2015</v>
      </c>
      <c r="X109" s="121">
        <v>2018</v>
      </c>
      <c r="Y109" s="121">
        <v>2018</v>
      </c>
      <c r="Z109" s="121">
        <v>2018</v>
      </c>
      <c r="AA109" s="121">
        <v>2012</v>
      </c>
      <c r="AB109" s="120">
        <v>2017</v>
      </c>
      <c r="AC109" s="121">
        <v>2017</v>
      </c>
      <c r="AD109" s="121">
        <v>2018</v>
      </c>
      <c r="AE109" s="121">
        <v>2018</v>
      </c>
      <c r="AF109" s="123">
        <v>2016</v>
      </c>
      <c r="AG109" s="123">
        <v>2019</v>
      </c>
      <c r="AH109" s="121">
        <v>2019</v>
      </c>
      <c r="AI109" s="121">
        <v>2019</v>
      </c>
      <c r="AJ109" s="121">
        <v>2018</v>
      </c>
      <c r="AK109" s="121">
        <v>2018</v>
      </c>
      <c r="AL109" s="121">
        <v>2017</v>
      </c>
      <c r="AM109" s="121">
        <v>2015</v>
      </c>
      <c r="AN109" s="121">
        <v>2019</v>
      </c>
      <c r="AO109" s="121">
        <v>2016</v>
      </c>
      <c r="AP109" s="121">
        <v>2017</v>
      </c>
      <c r="AQ109" s="121">
        <v>2017</v>
      </c>
      <c r="AR109" s="121">
        <v>2018</v>
      </c>
      <c r="AS109" s="121">
        <v>2015</v>
      </c>
      <c r="AT109" s="121">
        <v>2006</v>
      </c>
      <c r="AU109" s="131">
        <v>2017</v>
      </c>
      <c r="AV109" s="131">
        <v>2017</v>
      </c>
      <c r="AW109" s="121">
        <v>2017</v>
      </c>
      <c r="AX109" s="121">
        <v>2017</v>
      </c>
      <c r="AY109" s="121">
        <v>2017</v>
      </c>
      <c r="AZ109" s="168">
        <v>2017</v>
      </c>
      <c r="BA109" s="121">
        <v>2009</v>
      </c>
      <c r="BB109" s="121">
        <v>2017</v>
      </c>
      <c r="BC109" s="121">
        <v>2018</v>
      </c>
      <c r="BD109" s="121">
        <v>2019</v>
      </c>
      <c r="BE109" s="121" t="s">
        <v>1186</v>
      </c>
      <c r="BF109" s="171" t="s">
        <v>1186</v>
      </c>
      <c r="BG109" s="170" t="s">
        <v>1186</v>
      </c>
      <c r="BH109" s="121">
        <v>2018</v>
      </c>
      <c r="BI109" s="121">
        <v>2018</v>
      </c>
      <c r="BJ109" s="121">
        <v>2015</v>
      </c>
      <c r="BK109" s="121">
        <v>2017</v>
      </c>
      <c r="BL109" s="121">
        <v>2018</v>
      </c>
      <c r="BM109" s="121">
        <v>2017</v>
      </c>
      <c r="BN109" s="121">
        <v>2015</v>
      </c>
      <c r="BO109" s="121">
        <v>2016</v>
      </c>
      <c r="BP109" s="121">
        <v>2017</v>
      </c>
      <c r="BQ109" s="121">
        <v>2014</v>
      </c>
      <c r="BR109" s="121">
        <v>2017</v>
      </c>
      <c r="BS109" s="121">
        <v>2017</v>
      </c>
      <c r="BT109" s="121">
        <v>2016</v>
      </c>
      <c r="BU109" s="121">
        <v>2017</v>
      </c>
      <c r="BV109" s="121" t="s">
        <v>818</v>
      </c>
      <c r="BW109" s="121">
        <v>2017</v>
      </c>
      <c r="BX109" s="121">
        <v>2016</v>
      </c>
      <c r="BY109" s="121">
        <v>2015</v>
      </c>
      <c r="BZ109" s="121" t="s">
        <v>1189</v>
      </c>
      <c r="CA109" s="121">
        <v>2019</v>
      </c>
      <c r="CB109" s="121">
        <v>2015</v>
      </c>
    </row>
    <row r="110" spans="1:80" x14ac:dyDescent="0.3">
      <c r="A110" s="100" t="str">
        <f>'Indicator Data'!A112</f>
        <v>Malta</v>
      </c>
      <c r="B110" s="86" t="str">
        <f>'Indicator Data'!B112</f>
        <v>MLT</v>
      </c>
      <c r="C110" s="119">
        <v>2015</v>
      </c>
      <c r="D110" s="119">
        <v>2015</v>
      </c>
      <c r="E110" s="119">
        <v>2015</v>
      </c>
      <c r="F110" s="119">
        <v>2015</v>
      </c>
      <c r="G110" s="119">
        <v>2015</v>
      </c>
      <c r="H110" s="119">
        <v>2015</v>
      </c>
      <c r="I110" s="119">
        <v>2015</v>
      </c>
      <c r="J110" s="119">
        <v>2018</v>
      </c>
      <c r="K110" s="119">
        <v>2018</v>
      </c>
      <c r="L110" s="119">
        <v>2016</v>
      </c>
      <c r="M110" s="121">
        <v>2015</v>
      </c>
      <c r="N110" s="121">
        <v>2015</v>
      </c>
      <c r="O110" s="121">
        <v>2015</v>
      </c>
      <c r="P110" s="121">
        <v>2015</v>
      </c>
      <c r="Q110" s="121">
        <v>2010</v>
      </c>
      <c r="R110" s="121">
        <v>2010</v>
      </c>
      <c r="S110" s="121">
        <v>2010</v>
      </c>
      <c r="T110" s="121">
        <v>2010</v>
      </c>
      <c r="U110" s="121">
        <v>2015</v>
      </c>
      <c r="V110" s="121">
        <v>2015</v>
      </c>
      <c r="W110" s="121">
        <v>2015</v>
      </c>
      <c r="X110" s="121">
        <v>2018</v>
      </c>
      <c r="Y110" s="121">
        <v>2018</v>
      </c>
      <c r="Z110" s="121">
        <v>2018</v>
      </c>
      <c r="AA110" s="121">
        <v>2011</v>
      </c>
      <c r="AB110" s="120">
        <v>2017</v>
      </c>
      <c r="AC110" s="121" t="s">
        <v>818</v>
      </c>
      <c r="AD110" s="121">
        <v>2015</v>
      </c>
      <c r="AE110" s="121">
        <v>2018</v>
      </c>
      <c r="AF110" s="123" t="s">
        <v>818</v>
      </c>
      <c r="AG110" s="123">
        <v>2019</v>
      </c>
      <c r="AH110" s="121">
        <v>2019</v>
      </c>
      <c r="AI110" s="121">
        <v>2019</v>
      </c>
      <c r="AJ110" s="121">
        <v>2018</v>
      </c>
      <c r="AK110" s="121">
        <v>2018</v>
      </c>
      <c r="AL110" s="121" t="s">
        <v>818</v>
      </c>
      <c r="AM110" s="121" t="s">
        <v>818</v>
      </c>
      <c r="AN110" s="121">
        <v>2019</v>
      </c>
      <c r="AO110" s="121">
        <v>2016</v>
      </c>
      <c r="AP110" s="121">
        <v>2017</v>
      </c>
      <c r="AQ110" s="121" t="s">
        <v>818</v>
      </c>
      <c r="AR110" s="121">
        <v>2018</v>
      </c>
      <c r="AS110" s="121">
        <v>2015</v>
      </c>
      <c r="AT110" s="121" t="s">
        <v>818</v>
      </c>
      <c r="AU110" s="131">
        <v>2017</v>
      </c>
      <c r="AV110" s="131">
        <v>2016</v>
      </c>
      <c r="AW110" s="121" t="s">
        <v>818</v>
      </c>
      <c r="AX110" s="121" t="s">
        <v>818</v>
      </c>
      <c r="AY110" s="121">
        <v>2017</v>
      </c>
      <c r="AZ110" s="168">
        <v>2017</v>
      </c>
      <c r="BA110" s="121" t="s">
        <v>1188</v>
      </c>
      <c r="BB110" s="121">
        <v>2017</v>
      </c>
      <c r="BC110" s="121">
        <v>2018</v>
      </c>
      <c r="BD110" s="121">
        <v>2019</v>
      </c>
      <c r="BE110" s="121" t="s">
        <v>818</v>
      </c>
      <c r="BF110" s="171" t="s">
        <v>1186</v>
      </c>
      <c r="BG110" s="170" t="s">
        <v>1186</v>
      </c>
      <c r="BH110" s="121">
        <v>2018</v>
      </c>
      <c r="BI110" s="121">
        <v>2018</v>
      </c>
      <c r="BJ110" s="121" t="s">
        <v>818</v>
      </c>
      <c r="BK110" s="121">
        <v>2017</v>
      </c>
      <c r="BL110" s="121">
        <v>2018</v>
      </c>
      <c r="BM110" s="121">
        <v>2017</v>
      </c>
      <c r="BN110" s="121">
        <v>2015</v>
      </c>
      <c r="BO110" s="121">
        <v>2016</v>
      </c>
      <c r="BP110" s="121">
        <v>2017</v>
      </c>
      <c r="BQ110" s="121">
        <v>2014</v>
      </c>
      <c r="BR110" s="121">
        <v>2017</v>
      </c>
      <c r="BS110" s="121">
        <v>2017</v>
      </c>
      <c r="BT110" s="121">
        <v>2015</v>
      </c>
      <c r="BU110" s="121">
        <v>2017</v>
      </c>
      <c r="BV110" s="121">
        <v>2017</v>
      </c>
      <c r="BW110" s="121" t="s">
        <v>818</v>
      </c>
      <c r="BX110" s="121">
        <v>2016</v>
      </c>
      <c r="BY110" s="121">
        <v>2015</v>
      </c>
      <c r="BZ110" s="121" t="s">
        <v>1189</v>
      </c>
      <c r="CA110" s="121">
        <v>2019</v>
      </c>
      <c r="CB110" s="121">
        <v>2015</v>
      </c>
    </row>
    <row r="111" spans="1:80" x14ac:dyDescent="0.3">
      <c r="A111" s="100" t="str">
        <f>'Indicator Data'!A113</f>
        <v>Marshall Islands</v>
      </c>
      <c r="B111" s="86" t="str">
        <f>'Indicator Data'!B113</f>
        <v>MHL</v>
      </c>
      <c r="C111" s="119">
        <v>2015</v>
      </c>
      <c r="D111" s="119">
        <v>2015</v>
      </c>
      <c r="E111" s="119">
        <v>2015</v>
      </c>
      <c r="F111" s="119">
        <v>2015</v>
      </c>
      <c r="G111" s="119">
        <v>2015</v>
      </c>
      <c r="H111" s="119">
        <v>2015</v>
      </c>
      <c r="I111" s="119">
        <v>2015</v>
      </c>
      <c r="J111" s="119">
        <v>2018</v>
      </c>
      <c r="K111" s="119">
        <v>2018</v>
      </c>
      <c r="L111" s="119">
        <v>2016</v>
      </c>
      <c r="M111" s="121">
        <v>2015</v>
      </c>
      <c r="N111" s="121">
        <v>2015</v>
      </c>
      <c r="O111" s="121">
        <v>2015</v>
      </c>
      <c r="P111" s="121">
        <v>2015</v>
      </c>
      <c r="Q111" s="121">
        <v>2010</v>
      </c>
      <c r="R111" s="121">
        <v>2010</v>
      </c>
      <c r="S111" s="121">
        <v>2010</v>
      </c>
      <c r="T111" s="121">
        <v>2010</v>
      </c>
      <c r="U111" s="121">
        <v>2015</v>
      </c>
      <c r="V111" s="121">
        <v>2015</v>
      </c>
      <c r="W111" s="121">
        <v>2015</v>
      </c>
      <c r="X111" s="121">
        <v>2018</v>
      </c>
      <c r="Y111" s="121">
        <v>2018</v>
      </c>
      <c r="Z111" s="121">
        <v>2018</v>
      </c>
      <c r="AA111" s="121" t="s">
        <v>818</v>
      </c>
      <c r="AB111" s="120">
        <v>2017</v>
      </c>
      <c r="AC111" s="121">
        <v>2017</v>
      </c>
      <c r="AD111" s="121">
        <v>2014</v>
      </c>
      <c r="AE111" s="121">
        <v>2018</v>
      </c>
      <c r="AF111" s="123" t="s">
        <v>818</v>
      </c>
      <c r="AG111" s="123">
        <v>2019</v>
      </c>
      <c r="AH111" s="121">
        <v>2019</v>
      </c>
      <c r="AI111" s="121">
        <v>2019</v>
      </c>
      <c r="AJ111" s="121">
        <v>2018</v>
      </c>
      <c r="AK111" s="121">
        <v>2018</v>
      </c>
      <c r="AL111" s="121">
        <v>2017</v>
      </c>
      <c r="AM111" s="121" t="s">
        <v>818</v>
      </c>
      <c r="AN111" s="121">
        <v>2019</v>
      </c>
      <c r="AO111" s="121">
        <v>2016</v>
      </c>
      <c r="AP111" s="121">
        <v>2017</v>
      </c>
      <c r="AQ111" s="121">
        <v>2017</v>
      </c>
      <c r="AR111" s="121">
        <v>2018</v>
      </c>
      <c r="AS111" s="121">
        <v>2015</v>
      </c>
      <c r="AT111" s="121">
        <v>2007</v>
      </c>
      <c r="AU111" s="131">
        <v>2017</v>
      </c>
      <c r="AV111" s="131" t="s">
        <v>818</v>
      </c>
      <c r="AW111" s="121" t="s">
        <v>818</v>
      </c>
      <c r="AX111" s="121" t="s">
        <v>818</v>
      </c>
      <c r="AY111" s="121">
        <v>2017</v>
      </c>
      <c r="AZ111" s="168" t="s">
        <v>818</v>
      </c>
      <c r="BA111" s="121" t="s">
        <v>818</v>
      </c>
      <c r="BB111" s="121">
        <v>2017</v>
      </c>
      <c r="BC111" s="121">
        <v>2018</v>
      </c>
      <c r="BD111" s="121">
        <v>2019</v>
      </c>
      <c r="BE111" s="121"/>
      <c r="BF111" s="171" t="s">
        <v>818</v>
      </c>
      <c r="BG111" s="170" t="s">
        <v>1186</v>
      </c>
      <c r="BH111" s="121">
        <v>2018</v>
      </c>
      <c r="BI111" s="121">
        <v>2018</v>
      </c>
      <c r="BJ111" s="121">
        <v>2013</v>
      </c>
      <c r="BK111" s="121">
        <v>2017</v>
      </c>
      <c r="BL111" s="121" t="s">
        <v>818</v>
      </c>
      <c r="BM111" s="121">
        <v>2017</v>
      </c>
      <c r="BN111" s="121">
        <v>2015</v>
      </c>
      <c r="BO111" s="121">
        <v>2016</v>
      </c>
      <c r="BP111" s="121">
        <v>2017</v>
      </c>
      <c r="BQ111" s="121">
        <v>2014</v>
      </c>
      <c r="BR111" s="121">
        <v>2017</v>
      </c>
      <c r="BS111" s="121">
        <v>2017</v>
      </c>
      <c r="BT111" s="121">
        <v>2012</v>
      </c>
      <c r="BU111" s="121">
        <v>2017</v>
      </c>
      <c r="BV111" s="121">
        <v>2017</v>
      </c>
      <c r="BW111" s="121">
        <v>2017</v>
      </c>
      <c r="BX111" s="121">
        <v>2016</v>
      </c>
      <c r="BY111" s="121" t="s">
        <v>818</v>
      </c>
      <c r="BZ111" s="121" t="s">
        <v>1189</v>
      </c>
      <c r="CA111" s="121">
        <v>2019</v>
      </c>
      <c r="CB111" s="121">
        <v>2015</v>
      </c>
    </row>
    <row r="112" spans="1:80" x14ac:dyDescent="0.3">
      <c r="A112" s="100" t="str">
        <f>'Indicator Data'!A114</f>
        <v>Mauritania</v>
      </c>
      <c r="B112" s="86" t="str">
        <f>'Indicator Data'!B114</f>
        <v>MRT</v>
      </c>
      <c r="C112" s="119">
        <v>2015</v>
      </c>
      <c r="D112" s="119">
        <v>2015</v>
      </c>
      <c r="E112" s="119">
        <v>2015</v>
      </c>
      <c r="F112" s="119">
        <v>2015</v>
      </c>
      <c r="G112" s="119">
        <v>2015</v>
      </c>
      <c r="H112" s="119">
        <v>2015</v>
      </c>
      <c r="I112" s="119">
        <v>2015</v>
      </c>
      <c r="J112" s="119">
        <v>2018</v>
      </c>
      <c r="K112" s="119">
        <v>2018</v>
      </c>
      <c r="L112" s="119">
        <v>2016</v>
      </c>
      <c r="M112" s="121">
        <v>2015</v>
      </c>
      <c r="N112" s="121">
        <v>2015</v>
      </c>
      <c r="O112" s="121">
        <v>2015</v>
      </c>
      <c r="P112" s="121">
        <v>2015</v>
      </c>
      <c r="Q112" s="121">
        <v>2010</v>
      </c>
      <c r="R112" s="121">
        <v>2010</v>
      </c>
      <c r="S112" s="121">
        <v>2010</v>
      </c>
      <c r="T112" s="121">
        <v>2010</v>
      </c>
      <c r="U112" s="121">
        <v>2015</v>
      </c>
      <c r="V112" s="121">
        <v>2015</v>
      </c>
      <c r="W112" s="121">
        <v>2015</v>
      </c>
      <c r="X112" s="121">
        <v>2018</v>
      </c>
      <c r="Y112" s="121">
        <v>2018</v>
      </c>
      <c r="Z112" s="121">
        <v>2018</v>
      </c>
      <c r="AA112" s="121" t="s">
        <v>818</v>
      </c>
      <c r="AB112" s="120">
        <v>2017</v>
      </c>
      <c r="AC112" s="121">
        <v>2017</v>
      </c>
      <c r="AD112" s="121">
        <v>2014</v>
      </c>
      <c r="AE112" s="121">
        <v>2018</v>
      </c>
      <c r="AF112" s="123">
        <v>2016</v>
      </c>
      <c r="AG112" s="123">
        <v>2019</v>
      </c>
      <c r="AH112" s="121">
        <v>2019</v>
      </c>
      <c r="AI112" s="121">
        <v>2019</v>
      </c>
      <c r="AJ112" s="121">
        <v>2018</v>
      </c>
      <c r="AK112" s="121">
        <v>2018</v>
      </c>
      <c r="AL112" s="121">
        <v>2017</v>
      </c>
      <c r="AM112" s="121">
        <v>2015</v>
      </c>
      <c r="AN112" s="121">
        <v>2019</v>
      </c>
      <c r="AO112" s="121">
        <v>2016</v>
      </c>
      <c r="AP112" s="121">
        <v>2017</v>
      </c>
      <c r="AQ112" s="121">
        <v>2017</v>
      </c>
      <c r="AR112" s="121">
        <v>2017</v>
      </c>
      <c r="AS112" s="121">
        <v>2015</v>
      </c>
      <c r="AT112" s="121">
        <v>2012</v>
      </c>
      <c r="AU112" s="131">
        <v>2017</v>
      </c>
      <c r="AV112" s="131">
        <v>2017</v>
      </c>
      <c r="AW112" s="121">
        <v>2017</v>
      </c>
      <c r="AX112" s="121">
        <v>2017</v>
      </c>
      <c r="AY112" s="121">
        <v>2017</v>
      </c>
      <c r="AZ112" s="168">
        <v>2017</v>
      </c>
      <c r="BA112" s="121" t="s">
        <v>1192</v>
      </c>
      <c r="BB112" s="121">
        <v>2017</v>
      </c>
      <c r="BC112" s="121">
        <v>2018</v>
      </c>
      <c r="BD112" s="121">
        <v>2019</v>
      </c>
      <c r="BE112" s="121" t="s">
        <v>818</v>
      </c>
      <c r="BF112" s="171">
        <v>43677</v>
      </c>
      <c r="BG112" s="170" t="s">
        <v>1186</v>
      </c>
      <c r="BH112" s="121">
        <v>2018</v>
      </c>
      <c r="BI112" s="121">
        <v>2018</v>
      </c>
      <c r="BJ112" s="121">
        <v>2013</v>
      </c>
      <c r="BK112" s="121">
        <v>2017</v>
      </c>
      <c r="BL112" s="121">
        <v>2018</v>
      </c>
      <c r="BM112" s="121">
        <v>2017</v>
      </c>
      <c r="BN112" s="121">
        <v>2015</v>
      </c>
      <c r="BO112" s="121">
        <v>2016</v>
      </c>
      <c r="BP112" s="121">
        <v>2017</v>
      </c>
      <c r="BQ112" s="121">
        <v>2014</v>
      </c>
      <c r="BR112" s="121">
        <v>2017</v>
      </c>
      <c r="BS112" s="121">
        <v>2017</v>
      </c>
      <c r="BT112" s="121">
        <v>2017</v>
      </c>
      <c r="BU112" s="121">
        <v>2017</v>
      </c>
      <c r="BV112" s="121" t="s">
        <v>818</v>
      </c>
      <c r="BW112" s="121">
        <v>2017</v>
      </c>
      <c r="BX112" s="121">
        <v>2016</v>
      </c>
      <c r="BY112" s="121">
        <v>2015</v>
      </c>
      <c r="BZ112" s="121" t="s">
        <v>1189</v>
      </c>
      <c r="CA112" s="121">
        <v>2019</v>
      </c>
      <c r="CB112" s="121">
        <v>2015</v>
      </c>
    </row>
    <row r="113" spans="1:80" x14ac:dyDescent="0.3">
      <c r="A113" s="100" t="str">
        <f>'Indicator Data'!A115</f>
        <v>Mauritius</v>
      </c>
      <c r="B113" s="86" t="str">
        <f>'Indicator Data'!B115</f>
        <v>MUS</v>
      </c>
      <c r="C113" s="119">
        <v>2015</v>
      </c>
      <c r="D113" s="119">
        <v>2015</v>
      </c>
      <c r="E113" s="119">
        <v>2015</v>
      </c>
      <c r="F113" s="119">
        <v>2015</v>
      </c>
      <c r="G113" s="119">
        <v>2015</v>
      </c>
      <c r="H113" s="119">
        <v>2015</v>
      </c>
      <c r="I113" s="119">
        <v>2015</v>
      </c>
      <c r="J113" s="119">
        <v>2018</v>
      </c>
      <c r="K113" s="119">
        <v>2018</v>
      </c>
      <c r="L113" s="119">
        <v>2016</v>
      </c>
      <c r="M113" s="121">
        <v>2015</v>
      </c>
      <c r="N113" s="121">
        <v>2015</v>
      </c>
      <c r="O113" s="121">
        <v>2015</v>
      </c>
      <c r="P113" s="121">
        <v>2015</v>
      </c>
      <c r="Q113" s="121">
        <v>2010</v>
      </c>
      <c r="R113" s="121">
        <v>2010</v>
      </c>
      <c r="S113" s="121">
        <v>2010</v>
      </c>
      <c r="T113" s="121">
        <v>2010</v>
      </c>
      <c r="U113" s="121">
        <v>2015</v>
      </c>
      <c r="V113" s="121">
        <v>2015</v>
      </c>
      <c r="W113" s="121">
        <v>2015</v>
      </c>
      <c r="X113" s="121">
        <v>2018</v>
      </c>
      <c r="Y113" s="121">
        <v>2018</v>
      </c>
      <c r="Z113" s="121">
        <v>2018</v>
      </c>
      <c r="AA113" s="121">
        <v>2011</v>
      </c>
      <c r="AB113" s="120">
        <v>2017</v>
      </c>
      <c r="AC113" s="121" t="s">
        <v>818</v>
      </c>
      <c r="AD113" s="121">
        <v>2018</v>
      </c>
      <c r="AE113" s="121">
        <v>2018</v>
      </c>
      <c r="AF113" s="123" t="s">
        <v>818</v>
      </c>
      <c r="AG113" s="123">
        <v>2019</v>
      </c>
      <c r="AH113" s="121">
        <v>2019</v>
      </c>
      <c r="AI113" s="121">
        <v>2019</v>
      </c>
      <c r="AJ113" s="121">
        <v>2018</v>
      </c>
      <c r="AK113" s="121">
        <v>2018</v>
      </c>
      <c r="AL113" s="121">
        <v>2017</v>
      </c>
      <c r="AM113" s="121" t="s">
        <v>818</v>
      </c>
      <c r="AN113" s="121">
        <v>2019</v>
      </c>
      <c r="AO113" s="121">
        <v>2016</v>
      </c>
      <c r="AP113" s="121">
        <v>2017</v>
      </c>
      <c r="AQ113" s="121">
        <v>2017</v>
      </c>
      <c r="AR113" s="121">
        <v>2018</v>
      </c>
      <c r="AS113" s="121">
        <v>2015</v>
      </c>
      <c r="AT113" s="121" t="s">
        <v>818</v>
      </c>
      <c r="AU113" s="131">
        <v>2017</v>
      </c>
      <c r="AV113" s="131">
        <v>2015</v>
      </c>
      <c r="AW113" s="121" t="s">
        <v>818</v>
      </c>
      <c r="AX113" s="121" t="s">
        <v>818</v>
      </c>
      <c r="AY113" s="121">
        <v>2017</v>
      </c>
      <c r="AZ113" s="168">
        <v>2017</v>
      </c>
      <c r="BA113" s="121" t="s">
        <v>1193</v>
      </c>
      <c r="BB113" s="121">
        <v>2017</v>
      </c>
      <c r="BC113" s="121">
        <v>2018</v>
      </c>
      <c r="BD113" s="121">
        <v>2019</v>
      </c>
      <c r="BE113" s="121" t="s">
        <v>818</v>
      </c>
      <c r="BF113" s="171" t="s">
        <v>1186</v>
      </c>
      <c r="BG113" s="170" t="s">
        <v>1186</v>
      </c>
      <c r="BH113" s="121">
        <v>2018</v>
      </c>
      <c r="BI113" s="121">
        <v>2018</v>
      </c>
      <c r="BJ113" s="121">
        <v>2015</v>
      </c>
      <c r="BK113" s="121">
        <v>2017</v>
      </c>
      <c r="BL113" s="121">
        <v>2018</v>
      </c>
      <c r="BM113" s="121">
        <v>2017</v>
      </c>
      <c r="BN113" s="121">
        <v>2015</v>
      </c>
      <c r="BO113" s="121">
        <v>2016</v>
      </c>
      <c r="BP113" s="121">
        <v>2017</v>
      </c>
      <c r="BQ113" s="121">
        <v>2014</v>
      </c>
      <c r="BR113" s="121">
        <v>2017</v>
      </c>
      <c r="BS113" s="121">
        <v>2017</v>
      </c>
      <c r="BT113" s="121">
        <v>2015</v>
      </c>
      <c r="BU113" s="121">
        <v>2017</v>
      </c>
      <c r="BV113" s="121">
        <v>2017</v>
      </c>
      <c r="BW113" s="121">
        <v>2017</v>
      </c>
      <c r="BX113" s="121">
        <v>2016</v>
      </c>
      <c r="BY113" s="121">
        <v>2015</v>
      </c>
      <c r="BZ113" s="121" t="s">
        <v>1189</v>
      </c>
      <c r="CA113" s="121">
        <v>2019</v>
      </c>
      <c r="CB113" s="121">
        <v>2015</v>
      </c>
    </row>
    <row r="114" spans="1:80" x14ac:dyDescent="0.3">
      <c r="A114" s="100" t="str">
        <f>'Indicator Data'!A116</f>
        <v>Mexico</v>
      </c>
      <c r="B114" s="86" t="str">
        <f>'Indicator Data'!B116</f>
        <v>MEX</v>
      </c>
      <c r="C114" s="119">
        <v>2015</v>
      </c>
      <c r="D114" s="119">
        <v>2015</v>
      </c>
      <c r="E114" s="119">
        <v>2015</v>
      </c>
      <c r="F114" s="119">
        <v>2015</v>
      </c>
      <c r="G114" s="119">
        <v>2015</v>
      </c>
      <c r="H114" s="119">
        <v>2015</v>
      </c>
      <c r="I114" s="119">
        <v>2015</v>
      </c>
      <c r="J114" s="119">
        <v>2018</v>
      </c>
      <c r="K114" s="119">
        <v>2018</v>
      </c>
      <c r="L114" s="119">
        <v>2016</v>
      </c>
      <c r="M114" s="121">
        <v>2015</v>
      </c>
      <c r="N114" s="121">
        <v>2015</v>
      </c>
      <c r="O114" s="121">
        <v>2015</v>
      </c>
      <c r="P114" s="121">
        <v>2015</v>
      </c>
      <c r="Q114" s="121">
        <v>2010</v>
      </c>
      <c r="R114" s="121">
        <v>2010</v>
      </c>
      <c r="S114" s="121">
        <v>2010</v>
      </c>
      <c r="T114" s="121">
        <v>2010</v>
      </c>
      <c r="U114" s="121">
        <v>2015</v>
      </c>
      <c r="V114" s="121">
        <v>2015</v>
      </c>
      <c r="W114" s="121">
        <v>2015</v>
      </c>
      <c r="X114" s="121">
        <v>2018</v>
      </c>
      <c r="Y114" s="121">
        <v>2018</v>
      </c>
      <c r="Z114" s="121">
        <v>2018</v>
      </c>
      <c r="AA114" s="121">
        <v>2015</v>
      </c>
      <c r="AB114" s="120">
        <v>2017</v>
      </c>
      <c r="AC114" s="121">
        <v>2017</v>
      </c>
      <c r="AD114" s="121">
        <v>2018</v>
      </c>
      <c r="AE114" s="121">
        <v>2018</v>
      </c>
      <c r="AF114" s="123">
        <v>2016</v>
      </c>
      <c r="AG114" s="123">
        <v>2019</v>
      </c>
      <c r="AH114" s="121">
        <v>2019</v>
      </c>
      <c r="AI114" s="121">
        <v>2019</v>
      </c>
      <c r="AJ114" s="121">
        <v>2018</v>
      </c>
      <c r="AK114" s="121">
        <v>2018</v>
      </c>
      <c r="AL114" s="121">
        <v>2017</v>
      </c>
      <c r="AM114" s="121">
        <v>2016</v>
      </c>
      <c r="AN114" s="121">
        <v>2019</v>
      </c>
      <c r="AO114" s="121">
        <v>2016</v>
      </c>
      <c r="AP114" s="121">
        <v>2017</v>
      </c>
      <c r="AQ114" s="121">
        <v>2017</v>
      </c>
      <c r="AR114" s="121">
        <v>2018</v>
      </c>
      <c r="AS114" s="121">
        <v>2015</v>
      </c>
      <c r="AT114" s="121">
        <v>2012</v>
      </c>
      <c r="AU114" s="131">
        <v>2017</v>
      </c>
      <c r="AV114" s="131">
        <v>2017</v>
      </c>
      <c r="AW114" s="121">
        <v>2017</v>
      </c>
      <c r="AX114" s="121">
        <v>2017</v>
      </c>
      <c r="AY114" s="121">
        <v>2017</v>
      </c>
      <c r="AZ114" s="168">
        <v>2017</v>
      </c>
      <c r="BA114" s="121" t="s">
        <v>1190</v>
      </c>
      <c r="BB114" s="121">
        <v>2017</v>
      </c>
      <c r="BC114" s="121">
        <v>2018</v>
      </c>
      <c r="BD114" s="121">
        <v>2019</v>
      </c>
      <c r="BE114" s="121" t="s">
        <v>1186</v>
      </c>
      <c r="BF114" s="171" t="s">
        <v>1186</v>
      </c>
      <c r="BG114" s="170" t="s">
        <v>1186</v>
      </c>
      <c r="BH114" s="121">
        <v>2018</v>
      </c>
      <c r="BI114" s="121">
        <v>2018</v>
      </c>
      <c r="BJ114" s="121">
        <v>2015</v>
      </c>
      <c r="BK114" s="121">
        <v>2017</v>
      </c>
      <c r="BL114" s="121">
        <v>2018</v>
      </c>
      <c r="BM114" s="121">
        <v>2017</v>
      </c>
      <c r="BN114" s="121">
        <v>2015</v>
      </c>
      <c r="BO114" s="121">
        <v>2016</v>
      </c>
      <c r="BP114" s="121">
        <v>2017</v>
      </c>
      <c r="BQ114" s="121">
        <v>2014</v>
      </c>
      <c r="BR114" s="121">
        <v>2017</v>
      </c>
      <c r="BS114" s="121">
        <v>2017</v>
      </c>
      <c r="BT114" s="121">
        <v>2016</v>
      </c>
      <c r="BU114" s="121">
        <v>2017</v>
      </c>
      <c r="BV114" s="121">
        <v>2017</v>
      </c>
      <c r="BW114" s="121">
        <v>2017</v>
      </c>
      <c r="BX114" s="121">
        <v>2016</v>
      </c>
      <c r="BY114" s="121">
        <v>2015</v>
      </c>
      <c r="BZ114" s="121" t="s">
        <v>1189</v>
      </c>
      <c r="CA114" s="121">
        <v>2019</v>
      </c>
      <c r="CB114" s="121">
        <v>2015</v>
      </c>
    </row>
    <row r="115" spans="1:80" x14ac:dyDescent="0.3">
      <c r="A115" s="100" t="str">
        <f>'Indicator Data'!A117</f>
        <v>Micronesia</v>
      </c>
      <c r="B115" s="86" t="str">
        <f>'Indicator Data'!B117</f>
        <v>FSM</v>
      </c>
      <c r="C115" s="119">
        <v>2015</v>
      </c>
      <c r="D115" s="119">
        <v>2015</v>
      </c>
      <c r="E115" s="119">
        <v>2015</v>
      </c>
      <c r="F115" s="119">
        <v>2015</v>
      </c>
      <c r="G115" s="119">
        <v>2015</v>
      </c>
      <c r="H115" s="119">
        <v>2015</v>
      </c>
      <c r="I115" s="119">
        <v>2015</v>
      </c>
      <c r="J115" s="119">
        <v>2018</v>
      </c>
      <c r="K115" s="119">
        <v>2018</v>
      </c>
      <c r="L115" s="119">
        <v>2016</v>
      </c>
      <c r="M115" s="121">
        <v>2015</v>
      </c>
      <c r="N115" s="121">
        <v>2015</v>
      </c>
      <c r="O115" s="121">
        <v>2015</v>
      </c>
      <c r="P115" s="121">
        <v>2015</v>
      </c>
      <c r="Q115" s="121">
        <v>2010</v>
      </c>
      <c r="R115" s="121">
        <v>2010</v>
      </c>
      <c r="S115" s="121">
        <v>2010</v>
      </c>
      <c r="T115" s="121">
        <v>2010</v>
      </c>
      <c r="U115" s="121">
        <v>2015</v>
      </c>
      <c r="V115" s="121">
        <v>2015</v>
      </c>
      <c r="W115" s="121">
        <v>2015</v>
      </c>
      <c r="X115" s="121">
        <v>2018</v>
      </c>
      <c r="Y115" s="121">
        <v>2018</v>
      </c>
      <c r="Z115" s="121">
        <v>2018</v>
      </c>
      <c r="AA115" s="121" t="s">
        <v>818</v>
      </c>
      <c r="AB115" s="120">
        <v>2014</v>
      </c>
      <c r="AC115" s="121" t="s">
        <v>818</v>
      </c>
      <c r="AD115" s="121">
        <v>2017</v>
      </c>
      <c r="AE115" s="121">
        <v>2018</v>
      </c>
      <c r="AF115" s="123" t="s">
        <v>818</v>
      </c>
      <c r="AG115" s="123">
        <v>2019</v>
      </c>
      <c r="AH115" s="121">
        <v>2019</v>
      </c>
      <c r="AI115" s="121">
        <v>2019</v>
      </c>
      <c r="AJ115" s="121">
        <v>2018</v>
      </c>
      <c r="AK115" s="121">
        <v>2018</v>
      </c>
      <c r="AL115" s="121">
        <v>2017</v>
      </c>
      <c r="AM115" s="121" t="s">
        <v>818</v>
      </c>
      <c r="AN115" s="121">
        <v>2019</v>
      </c>
      <c r="AO115" s="121">
        <v>2016</v>
      </c>
      <c r="AP115" s="121">
        <v>2017</v>
      </c>
      <c r="AQ115" s="121">
        <v>2017</v>
      </c>
      <c r="AR115" s="121">
        <v>2018</v>
      </c>
      <c r="AS115" s="121">
        <v>2015</v>
      </c>
      <c r="AT115" s="121" t="s">
        <v>818</v>
      </c>
      <c r="AU115" s="131">
        <v>2017</v>
      </c>
      <c r="AV115" s="131" t="s">
        <v>818</v>
      </c>
      <c r="AW115" s="121" t="s">
        <v>818</v>
      </c>
      <c r="AX115" s="121" t="s">
        <v>818</v>
      </c>
      <c r="AY115" s="121">
        <v>2017</v>
      </c>
      <c r="AZ115" s="168" t="s">
        <v>818</v>
      </c>
      <c r="BA115" s="121" t="s">
        <v>1195</v>
      </c>
      <c r="BB115" s="121">
        <v>2017</v>
      </c>
      <c r="BC115" s="121">
        <v>2018</v>
      </c>
      <c r="BD115" s="121">
        <v>2019</v>
      </c>
      <c r="BE115" s="121" t="s">
        <v>818</v>
      </c>
      <c r="BF115" s="171" t="s">
        <v>1186</v>
      </c>
      <c r="BG115" s="170" t="s">
        <v>1186</v>
      </c>
      <c r="BH115" s="121">
        <v>2018</v>
      </c>
      <c r="BI115" s="121">
        <v>2018</v>
      </c>
      <c r="BJ115" s="121">
        <v>2013</v>
      </c>
      <c r="BK115" s="121">
        <v>2017</v>
      </c>
      <c r="BL115" s="121" t="s">
        <v>818</v>
      </c>
      <c r="BM115" s="121">
        <v>2017</v>
      </c>
      <c r="BN115" s="121" t="s">
        <v>818</v>
      </c>
      <c r="BO115" s="121">
        <v>2016</v>
      </c>
      <c r="BP115" s="121">
        <v>2017</v>
      </c>
      <c r="BQ115" s="121">
        <v>2014</v>
      </c>
      <c r="BR115" s="121">
        <v>2017</v>
      </c>
      <c r="BS115" s="121">
        <v>2017</v>
      </c>
      <c r="BT115" s="121" t="s">
        <v>818</v>
      </c>
      <c r="BU115" s="121">
        <v>2017</v>
      </c>
      <c r="BV115" s="121">
        <v>2017</v>
      </c>
      <c r="BW115" s="121">
        <v>2017</v>
      </c>
      <c r="BX115" s="121">
        <v>2016</v>
      </c>
      <c r="BY115" s="121">
        <v>2015</v>
      </c>
      <c r="BZ115" s="121" t="s">
        <v>1189</v>
      </c>
      <c r="CA115" s="121">
        <v>2019</v>
      </c>
      <c r="CB115" s="121">
        <v>2015</v>
      </c>
    </row>
    <row r="116" spans="1:80" x14ac:dyDescent="0.3">
      <c r="A116" s="100" t="str">
        <f>'Indicator Data'!A118</f>
        <v>Moldova Republic of</v>
      </c>
      <c r="B116" s="86" t="str">
        <f>'Indicator Data'!B118</f>
        <v>MDA</v>
      </c>
      <c r="C116" s="119">
        <v>2015</v>
      </c>
      <c r="D116" s="119">
        <v>2015</v>
      </c>
      <c r="E116" s="119">
        <v>2015</v>
      </c>
      <c r="F116" s="119">
        <v>2015</v>
      </c>
      <c r="G116" s="119">
        <v>2015</v>
      </c>
      <c r="H116" s="119">
        <v>2015</v>
      </c>
      <c r="I116" s="119">
        <v>2015</v>
      </c>
      <c r="J116" s="119">
        <v>2018</v>
      </c>
      <c r="K116" s="119">
        <v>2018</v>
      </c>
      <c r="L116" s="119">
        <v>2016</v>
      </c>
      <c r="M116" s="121">
        <v>2015</v>
      </c>
      <c r="N116" s="121">
        <v>2015</v>
      </c>
      <c r="O116" s="121">
        <v>2015</v>
      </c>
      <c r="P116" s="121">
        <v>2015</v>
      </c>
      <c r="Q116" s="121">
        <v>2010</v>
      </c>
      <c r="R116" s="121">
        <v>2010</v>
      </c>
      <c r="S116" s="121">
        <v>2010</v>
      </c>
      <c r="T116" s="121">
        <v>2010</v>
      </c>
      <c r="U116" s="121">
        <v>2015</v>
      </c>
      <c r="V116" s="121">
        <v>2015</v>
      </c>
      <c r="W116" s="121">
        <v>2015</v>
      </c>
      <c r="X116" s="121">
        <v>2018</v>
      </c>
      <c r="Y116" s="121">
        <v>2018</v>
      </c>
      <c r="Z116" s="121">
        <v>2018</v>
      </c>
      <c r="AA116" s="121"/>
      <c r="AB116" s="120">
        <v>2017</v>
      </c>
      <c r="AC116" s="121">
        <v>2016</v>
      </c>
      <c r="AD116" s="121">
        <v>2018</v>
      </c>
      <c r="AE116" s="121">
        <v>2018</v>
      </c>
      <c r="AF116" s="123">
        <v>2016</v>
      </c>
      <c r="AG116" s="123">
        <v>2019</v>
      </c>
      <c r="AH116" s="121">
        <v>2019</v>
      </c>
      <c r="AI116" s="121">
        <v>2019</v>
      </c>
      <c r="AJ116" s="121">
        <v>2018</v>
      </c>
      <c r="AK116" s="121">
        <v>2018</v>
      </c>
      <c r="AL116" s="121">
        <v>2017</v>
      </c>
      <c r="AM116" s="121">
        <v>2012</v>
      </c>
      <c r="AN116" s="121">
        <v>2019</v>
      </c>
      <c r="AO116" s="121">
        <v>2016</v>
      </c>
      <c r="AP116" s="121">
        <v>2017</v>
      </c>
      <c r="AQ116" s="121">
        <v>2017</v>
      </c>
      <c r="AR116" s="121">
        <v>2018</v>
      </c>
      <c r="AS116" s="121">
        <v>2015</v>
      </c>
      <c r="AT116" s="121">
        <v>2012</v>
      </c>
      <c r="AU116" s="131">
        <v>2017</v>
      </c>
      <c r="AV116" s="131">
        <v>2017</v>
      </c>
      <c r="AW116" s="121">
        <v>2017</v>
      </c>
      <c r="AX116" s="121" t="s">
        <v>818</v>
      </c>
      <c r="AY116" s="121">
        <v>2017</v>
      </c>
      <c r="AZ116" s="168">
        <v>2017</v>
      </c>
      <c r="BA116" s="121" t="s">
        <v>1187</v>
      </c>
      <c r="BB116" s="121">
        <v>2017</v>
      </c>
      <c r="BC116" s="121">
        <v>2018</v>
      </c>
      <c r="BD116" s="121">
        <v>2019</v>
      </c>
      <c r="BE116" s="121" t="s">
        <v>818</v>
      </c>
      <c r="BF116" s="171" t="s">
        <v>1186</v>
      </c>
      <c r="BG116" s="170" t="s">
        <v>1186</v>
      </c>
      <c r="BH116" s="121">
        <v>2018</v>
      </c>
      <c r="BI116" s="121">
        <v>2018</v>
      </c>
      <c r="BJ116" s="121">
        <v>2013</v>
      </c>
      <c r="BK116" s="121">
        <v>2017</v>
      </c>
      <c r="BL116" s="121">
        <v>2018</v>
      </c>
      <c r="BM116" s="121">
        <v>2017</v>
      </c>
      <c r="BN116" s="121">
        <v>2015</v>
      </c>
      <c r="BO116" s="121">
        <v>2016</v>
      </c>
      <c r="BP116" s="121">
        <v>2017</v>
      </c>
      <c r="BQ116" s="121">
        <v>2014</v>
      </c>
      <c r="BR116" s="121">
        <v>2017</v>
      </c>
      <c r="BS116" s="121">
        <v>2017</v>
      </c>
      <c r="BT116" s="121">
        <v>2015</v>
      </c>
      <c r="BU116" s="121">
        <v>2017</v>
      </c>
      <c r="BV116" s="121">
        <v>2017</v>
      </c>
      <c r="BW116" s="121">
        <v>2017</v>
      </c>
      <c r="BX116" s="121">
        <v>2016</v>
      </c>
      <c r="BY116" s="121">
        <v>2015</v>
      </c>
      <c r="BZ116" s="121" t="s">
        <v>1189</v>
      </c>
      <c r="CA116" s="121">
        <v>2019</v>
      </c>
      <c r="CB116" s="121">
        <v>2015</v>
      </c>
    </row>
    <row r="117" spans="1:80" x14ac:dyDescent="0.3">
      <c r="A117" s="100" t="str">
        <f>'Indicator Data'!A119</f>
        <v>Mongolia</v>
      </c>
      <c r="B117" s="86" t="str">
        <f>'Indicator Data'!B119</f>
        <v>MNG</v>
      </c>
      <c r="C117" s="119">
        <v>2015</v>
      </c>
      <c r="D117" s="119">
        <v>2015</v>
      </c>
      <c r="E117" s="119">
        <v>2015</v>
      </c>
      <c r="F117" s="119">
        <v>2015</v>
      </c>
      <c r="G117" s="119">
        <v>2015</v>
      </c>
      <c r="H117" s="119">
        <v>2015</v>
      </c>
      <c r="I117" s="119">
        <v>2015</v>
      </c>
      <c r="J117" s="119">
        <v>2018</v>
      </c>
      <c r="K117" s="119">
        <v>2018</v>
      </c>
      <c r="L117" s="119">
        <v>2016</v>
      </c>
      <c r="M117" s="121">
        <v>2015</v>
      </c>
      <c r="N117" s="121">
        <v>2015</v>
      </c>
      <c r="O117" s="121">
        <v>2015</v>
      </c>
      <c r="P117" s="121">
        <v>2015</v>
      </c>
      <c r="Q117" s="121">
        <v>2010</v>
      </c>
      <c r="R117" s="121">
        <v>2010</v>
      </c>
      <c r="S117" s="121">
        <v>2010</v>
      </c>
      <c r="T117" s="121">
        <v>2010</v>
      </c>
      <c r="U117" s="121">
        <v>2015</v>
      </c>
      <c r="V117" s="121">
        <v>2015</v>
      </c>
      <c r="W117" s="121">
        <v>2015</v>
      </c>
      <c r="X117" s="121">
        <v>2018</v>
      </c>
      <c r="Y117" s="121">
        <v>2018</v>
      </c>
      <c r="Z117" s="121">
        <v>2018</v>
      </c>
      <c r="AA117" s="121"/>
      <c r="AB117" s="120">
        <v>2017</v>
      </c>
      <c r="AC117" s="121">
        <v>2017</v>
      </c>
      <c r="AD117" s="121">
        <v>2018</v>
      </c>
      <c r="AE117" s="121">
        <v>2018</v>
      </c>
      <c r="AF117" s="123">
        <v>2016</v>
      </c>
      <c r="AG117" s="123">
        <v>2019</v>
      </c>
      <c r="AH117" s="121">
        <v>2019</v>
      </c>
      <c r="AI117" s="121">
        <v>2019</v>
      </c>
      <c r="AJ117" s="121">
        <v>2018</v>
      </c>
      <c r="AK117" s="121">
        <v>2018</v>
      </c>
      <c r="AL117" s="121">
        <v>2017</v>
      </c>
      <c r="AM117" s="121">
        <v>2010</v>
      </c>
      <c r="AN117" s="121">
        <v>2019</v>
      </c>
      <c r="AO117" s="121">
        <v>2016</v>
      </c>
      <c r="AP117" s="121">
        <v>2017</v>
      </c>
      <c r="AQ117" s="121">
        <v>2017</v>
      </c>
      <c r="AR117" s="121">
        <v>2018</v>
      </c>
      <c r="AS117" s="121">
        <v>2015</v>
      </c>
      <c r="AT117" s="121">
        <v>2013</v>
      </c>
      <c r="AU117" s="131">
        <v>2017</v>
      </c>
      <c r="AV117" s="131">
        <v>2017</v>
      </c>
      <c r="AW117" s="121">
        <v>2017</v>
      </c>
      <c r="AX117" s="121" t="s">
        <v>818</v>
      </c>
      <c r="AY117" s="121">
        <v>2017</v>
      </c>
      <c r="AZ117" s="168">
        <v>2017</v>
      </c>
      <c r="BA117" s="121" t="s">
        <v>1190</v>
      </c>
      <c r="BB117" s="121">
        <v>2017</v>
      </c>
      <c r="BC117" s="121">
        <v>2018</v>
      </c>
      <c r="BD117" s="121">
        <v>2019</v>
      </c>
      <c r="BE117" s="121" t="s">
        <v>818</v>
      </c>
      <c r="BF117" s="171" t="s">
        <v>1186</v>
      </c>
      <c r="BG117" s="170" t="s">
        <v>1186</v>
      </c>
      <c r="BH117" s="121">
        <v>2018</v>
      </c>
      <c r="BI117" s="121">
        <v>2018</v>
      </c>
      <c r="BJ117" s="121">
        <v>2015</v>
      </c>
      <c r="BK117" s="121">
        <v>2017</v>
      </c>
      <c r="BL117" s="121">
        <v>2018</v>
      </c>
      <c r="BM117" s="121">
        <v>2017</v>
      </c>
      <c r="BN117" s="121">
        <v>2015</v>
      </c>
      <c r="BO117" s="121">
        <v>2016</v>
      </c>
      <c r="BP117" s="121">
        <v>2017</v>
      </c>
      <c r="BQ117" s="121">
        <v>2014</v>
      </c>
      <c r="BR117" s="121">
        <v>2017</v>
      </c>
      <c r="BS117" s="121">
        <v>2017</v>
      </c>
      <c r="BT117" s="121">
        <v>2016</v>
      </c>
      <c r="BU117" s="121">
        <v>2017</v>
      </c>
      <c r="BV117" s="121">
        <v>2017</v>
      </c>
      <c r="BW117" s="121" t="s">
        <v>818</v>
      </c>
      <c r="BX117" s="121">
        <v>2016</v>
      </c>
      <c r="BY117" s="121">
        <v>2015</v>
      </c>
      <c r="BZ117" s="121" t="s">
        <v>1189</v>
      </c>
      <c r="CA117" s="121">
        <v>2019</v>
      </c>
      <c r="CB117" s="121">
        <v>2015</v>
      </c>
    </row>
    <row r="118" spans="1:80" x14ac:dyDescent="0.3">
      <c r="A118" s="100" t="str">
        <f>'Indicator Data'!A120</f>
        <v>Montenegro</v>
      </c>
      <c r="B118" s="86" t="str">
        <f>'Indicator Data'!B120</f>
        <v>MNE</v>
      </c>
      <c r="C118" s="119">
        <v>2015</v>
      </c>
      <c r="D118" s="119">
        <v>2015</v>
      </c>
      <c r="E118" s="119">
        <v>2015</v>
      </c>
      <c r="F118" s="119">
        <v>2015</v>
      </c>
      <c r="G118" s="119">
        <v>2015</v>
      </c>
      <c r="H118" s="119">
        <v>2015</v>
      </c>
      <c r="I118" s="119">
        <v>2015</v>
      </c>
      <c r="J118" s="119">
        <v>2018</v>
      </c>
      <c r="K118" s="119">
        <v>2018</v>
      </c>
      <c r="L118" s="119">
        <v>2016</v>
      </c>
      <c r="M118" s="121">
        <v>2015</v>
      </c>
      <c r="N118" s="121">
        <v>2015</v>
      </c>
      <c r="O118" s="121">
        <v>2015</v>
      </c>
      <c r="P118" s="121">
        <v>2015</v>
      </c>
      <c r="Q118" s="121">
        <v>2010</v>
      </c>
      <c r="R118" s="121">
        <v>2010</v>
      </c>
      <c r="S118" s="121">
        <v>2010</v>
      </c>
      <c r="T118" s="121">
        <v>2010</v>
      </c>
      <c r="U118" s="121">
        <v>2015</v>
      </c>
      <c r="V118" s="121">
        <v>2015</v>
      </c>
      <c r="W118" s="121">
        <v>2015</v>
      </c>
      <c r="X118" s="121">
        <v>2018</v>
      </c>
      <c r="Y118" s="121">
        <v>2018</v>
      </c>
      <c r="Z118" s="121">
        <v>2018</v>
      </c>
      <c r="AA118" s="121">
        <v>2011</v>
      </c>
      <c r="AB118" s="120">
        <v>2017</v>
      </c>
      <c r="AC118" s="121" t="s">
        <v>818</v>
      </c>
      <c r="AD118" s="121">
        <v>2018</v>
      </c>
      <c r="AE118" s="121">
        <v>2018</v>
      </c>
      <c r="AF118" s="123">
        <v>2016</v>
      </c>
      <c r="AG118" s="123">
        <v>2019</v>
      </c>
      <c r="AH118" s="121">
        <v>2019</v>
      </c>
      <c r="AI118" s="121">
        <v>2019</v>
      </c>
      <c r="AJ118" s="121">
        <v>2018</v>
      </c>
      <c r="AK118" s="121">
        <v>2018</v>
      </c>
      <c r="AL118" s="121">
        <v>2017</v>
      </c>
      <c r="AM118" s="121">
        <v>2013</v>
      </c>
      <c r="AN118" s="121">
        <v>2019</v>
      </c>
      <c r="AO118" s="121">
        <v>2016</v>
      </c>
      <c r="AP118" s="121">
        <v>2017</v>
      </c>
      <c r="AQ118" s="121">
        <v>2017</v>
      </c>
      <c r="AR118" s="121">
        <v>2018</v>
      </c>
      <c r="AS118" s="121">
        <v>2015</v>
      </c>
      <c r="AT118" s="121">
        <v>2013</v>
      </c>
      <c r="AU118" s="131">
        <v>2017</v>
      </c>
      <c r="AV118" s="131">
        <v>2017</v>
      </c>
      <c r="AW118" s="121">
        <v>2017</v>
      </c>
      <c r="AX118" s="121" t="s">
        <v>818</v>
      </c>
      <c r="AY118" s="121">
        <v>2017</v>
      </c>
      <c r="AZ118" s="168">
        <v>2017</v>
      </c>
      <c r="BA118" s="121" t="s">
        <v>1192</v>
      </c>
      <c r="BB118" s="121">
        <v>2017</v>
      </c>
      <c r="BC118" s="121">
        <v>2018</v>
      </c>
      <c r="BD118" s="121">
        <v>2019</v>
      </c>
      <c r="BE118" s="121" t="s">
        <v>818</v>
      </c>
      <c r="BF118" s="171" t="s">
        <v>1186</v>
      </c>
      <c r="BG118" s="170" t="s">
        <v>1186</v>
      </c>
      <c r="BH118" s="121">
        <v>2018</v>
      </c>
      <c r="BI118" s="121">
        <v>2018</v>
      </c>
      <c r="BJ118" s="121">
        <v>2013</v>
      </c>
      <c r="BK118" s="121">
        <v>2017</v>
      </c>
      <c r="BL118" s="121">
        <v>2018</v>
      </c>
      <c r="BM118" s="121">
        <v>2017</v>
      </c>
      <c r="BN118" s="121">
        <v>2015</v>
      </c>
      <c r="BO118" s="121">
        <v>2016</v>
      </c>
      <c r="BP118" s="121">
        <v>2017</v>
      </c>
      <c r="BQ118" s="121">
        <v>2014</v>
      </c>
      <c r="BR118" s="121">
        <v>2017</v>
      </c>
      <c r="BS118" s="121">
        <v>2017</v>
      </c>
      <c r="BT118" s="121">
        <v>2015</v>
      </c>
      <c r="BU118" s="121">
        <v>2017</v>
      </c>
      <c r="BV118" s="121">
        <v>2017</v>
      </c>
      <c r="BW118" s="121" t="s">
        <v>818</v>
      </c>
      <c r="BX118" s="121">
        <v>2016</v>
      </c>
      <c r="BY118" s="121">
        <v>2015</v>
      </c>
      <c r="BZ118" s="121" t="s">
        <v>1189</v>
      </c>
      <c r="CA118" s="121">
        <v>2019</v>
      </c>
      <c r="CB118" s="121">
        <v>2015</v>
      </c>
    </row>
    <row r="119" spans="1:80" x14ac:dyDescent="0.3">
      <c r="A119" s="100" t="str">
        <f>'Indicator Data'!A121</f>
        <v>Morocco</v>
      </c>
      <c r="B119" s="86" t="str">
        <f>'Indicator Data'!B121</f>
        <v>MAR</v>
      </c>
      <c r="C119" s="119">
        <v>2015</v>
      </c>
      <c r="D119" s="119">
        <v>2015</v>
      </c>
      <c r="E119" s="119">
        <v>2015</v>
      </c>
      <c r="F119" s="119">
        <v>2015</v>
      </c>
      <c r="G119" s="119">
        <v>2015</v>
      </c>
      <c r="H119" s="119">
        <v>2015</v>
      </c>
      <c r="I119" s="119">
        <v>2015</v>
      </c>
      <c r="J119" s="119">
        <v>2018</v>
      </c>
      <c r="K119" s="119">
        <v>2018</v>
      </c>
      <c r="L119" s="119">
        <v>2016</v>
      </c>
      <c r="M119" s="121">
        <v>2015</v>
      </c>
      <c r="N119" s="121">
        <v>2015</v>
      </c>
      <c r="O119" s="121">
        <v>2015</v>
      </c>
      <c r="P119" s="121">
        <v>2015</v>
      </c>
      <c r="Q119" s="121">
        <v>2010</v>
      </c>
      <c r="R119" s="121">
        <v>2010</v>
      </c>
      <c r="S119" s="121">
        <v>2010</v>
      </c>
      <c r="T119" s="121">
        <v>2010</v>
      </c>
      <c r="U119" s="121">
        <v>2015</v>
      </c>
      <c r="V119" s="121">
        <v>2015</v>
      </c>
      <c r="W119" s="121">
        <v>2015</v>
      </c>
      <c r="X119" s="121">
        <v>2018</v>
      </c>
      <c r="Y119" s="121">
        <v>2018</v>
      </c>
      <c r="Z119" s="121">
        <v>2018</v>
      </c>
      <c r="AA119" s="121">
        <v>2004</v>
      </c>
      <c r="AB119" s="120">
        <v>2017</v>
      </c>
      <c r="AC119" s="121" t="s">
        <v>818</v>
      </c>
      <c r="AD119" s="121">
        <v>2017</v>
      </c>
      <c r="AE119" s="121">
        <v>2018</v>
      </c>
      <c r="AF119" s="123">
        <v>2016</v>
      </c>
      <c r="AG119" s="123">
        <v>2019</v>
      </c>
      <c r="AH119" s="121">
        <v>2019</v>
      </c>
      <c r="AI119" s="121">
        <v>2019</v>
      </c>
      <c r="AJ119" s="121">
        <v>2018</v>
      </c>
      <c r="AK119" s="121">
        <v>2018</v>
      </c>
      <c r="AL119" s="121">
        <v>2017</v>
      </c>
      <c r="AM119" s="121">
        <v>2011</v>
      </c>
      <c r="AN119" s="121">
        <v>2019</v>
      </c>
      <c r="AO119" s="121">
        <v>2016</v>
      </c>
      <c r="AP119" s="121">
        <v>2017</v>
      </c>
      <c r="AQ119" s="121">
        <v>2017</v>
      </c>
      <c r="AR119" s="121">
        <v>2018</v>
      </c>
      <c r="AS119" s="121">
        <v>2015</v>
      </c>
      <c r="AT119" s="121">
        <v>2011</v>
      </c>
      <c r="AU119" s="131">
        <v>2017</v>
      </c>
      <c r="AV119" s="131">
        <v>2017</v>
      </c>
      <c r="AW119" s="121">
        <v>2017</v>
      </c>
      <c r="AX119" s="121">
        <v>2017</v>
      </c>
      <c r="AY119" s="121">
        <v>2017</v>
      </c>
      <c r="AZ119" s="168">
        <v>2017</v>
      </c>
      <c r="BA119" s="121" t="s">
        <v>1195</v>
      </c>
      <c r="BB119" s="121">
        <v>2017</v>
      </c>
      <c r="BC119" s="121">
        <v>2018</v>
      </c>
      <c r="BD119" s="121">
        <v>2019</v>
      </c>
      <c r="BE119" s="121" t="s">
        <v>818</v>
      </c>
      <c r="BF119" s="171" t="s">
        <v>1186</v>
      </c>
      <c r="BG119" s="170" t="s">
        <v>1186</v>
      </c>
      <c r="BH119" s="121">
        <v>2018</v>
      </c>
      <c r="BI119" s="121">
        <v>2018</v>
      </c>
      <c r="BJ119" s="121">
        <v>2013</v>
      </c>
      <c r="BK119" s="121">
        <v>2017</v>
      </c>
      <c r="BL119" s="121">
        <v>2018</v>
      </c>
      <c r="BM119" s="121">
        <v>2017</v>
      </c>
      <c r="BN119" s="121">
        <v>2015</v>
      </c>
      <c r="BO119" s="121">
        <v>2016</v>
      </c>
      <c r="BP119" s="121">
        <v>2017</v>
      </c>
      <c r="BQ119" s="121">
        <v>2014</v>
      </c>
      <c r="BR119" s="121">
        <v>2017</v>
      </c>
      <c r="BS119" s="121">
        <v>2017</v>
      </c>
      <c r="BT119" s="121">
        <v>2017</v>
      </c>
      <c r="BU119" s="121">
        <v>2017</v>
      </c>
      <c r="BV119" s="121">
        <v>2017</v>
      </c>
      <c r="BW119" s="121">
        <v>2017</v>
      </c>
      <c r="BX119" s="121">
        <v>2016</v>
      </c>
      <c r="BY119" s="121">
        <v>2015</v>
      </c>
      <c r="BZ119" s="121" t="s">
        <v>1189</v>
      </c>
      <c r="CA119" s="121">
        <v>2019</v>
      </c>
      <c r="CB119" s="121">
        <v>2015</v>
      </c>
    </row>
    <row r="120" spans="1:80" x14ac:dyDescent="0.3">
      <c r="A120" s="100" t="str">
        <f>'Indicator Data'!A122</f>
        <v>Mozambique</v>
      </c>
      <c r="B120" s="86" t="str">
        <f>'Indicator Data'!B122</f>
        <v>MOZ</v>
      </c>
      <c r="C120" s="119">
        <v>2015</v>
      </c>
      <c r="D120" s="119">
        <v>2015</v>
      </c>
      <c r="E120" s="119">
        <v>2015</v>
      </c>
      <c r="F120" s="119">
        <v>2015</v>
      </c>
      <c r="G120" s="119">
        <v>2015</v>
      </c>
      <c r="H120" s="119">
        <v>2015</v>
      </c>
      <c r="I120" s="119">
        <v>2015</v>
      </c>
      <c r="J120" s="119">
        <v>2018</v>
      </c>
      <c r="K120" s="119">
        <v>2018</v>
      </c>
      <c r="L120" s="119">
        <v>2016</v>
      </c>
      <c r="M120" s="121">
        <v>2015</v>
      </c>
      <c r="N120" s="121">
        <v>2015</v>
      </c>
      <c r="O120" s="121">
        <v>2015</v>
      </c>
      <c r="P120" s="121">
        <v>2015</v>
      </c>
      <c r="Q120" s="121">
        <v>2010</v>
      </c>
      <c r="R120" s="121">
        <v>2010</v>
      </c>
      <c r="S120" s="121">
        <v>2010</v>
      </c>
      <c r="T120" s="121">
        <v>2010</v>
      </c>
      <c r="U120" s="121">
        <v>2015</v>
      </c>
      <c r="V120" s="121">
        <v>2015</v>
      </c>
      <c r="W120" s="121">
        <v>2015</v>
      </c>
      <c r="X120" s="121">
        <v>2018</v>
      </c>
      <c r="Y120" s="121">
        <v>2018</v>
      </c>
      <c r="Z120" s="121">
        <v>2018</v>
      </c>
      <c r="AA120" s="121">
        <v>2011</v>
      </c>
      <c r="AB120" s="120">
        <v>2017</v>
      </c>
      <c r="AC120" s="121">
        <v>2015</v>
      </c>
      <c r="AD120" s="121">
        <v>2018</v>
      </c>
      <c r="AE120" s="121">
        <v>2018</v>
      </c>
      <c r="AF120" s="123">
        <v>2016</v>
      </c>
      <c r="AG120" s="123">
        <v>2019</v>
      </c>
      <c r="AH120" s="121">
        <v>2019</v>
      </c>
      <c r="AI120" s="121">
        <v>2019</v>
      </c>
      <c r="AJ120" s="121">
        <v>2018</v>
      </c>
      <c r="AK120" s="121">
        <v>2018</v>
      </c>
      <c r="AL120" s="121">
        <v>2017</v>
      </c>
      <c r="AM120" s="121">
        <v>2011</v>
      </c>
      <c r="AN120" s="121">
        <v>2019</v>
      </c>
      <c r="AO120" s="121">
        <v>2016</v>
      </c>
      <c r="AP120" s="121">
        <v>2017</v>
      </c>
      <c r="AQ120" s="121">
        <v>2017</v>
      </c>
      <c r="AR120" s="121">
        <v>2018</v>
      </c>
      <c r="AS120" s="121">
        <v>2015</v>
      </c>
      <c r="AT120" s="121">
        <v>2011</v>
      </c>
      <c r="AU120" s="131">
        <v>2017</v>
      </c>
      <c r="AV120" s="131">
        <v>2017</v>
      </c>
      <c r="AW120" s="121">
        <v>2017</v>
      </c>
      <c r="AX120" s="121">
        <v>2017</v>
      </c>
      <c r="AY120" s="121">
        <v>2017</v>
      </c>
      <c r="AZ120" s="168">
        <v>2017</v>
      </c>
      <c r="BA120" s="121" t="s">
        <v>1192</v>
      </c>
      <c r="BB120" s="121">
        <v>2017</v>
      </c>
      <c r="BC120" s="121">
        <v>2018</v>
      </c>
      <c r="BD120" s="121">
        <v>2019</v>
      </c>
      <c r="BE120" s="121" t="s">
        <v>1186</v>
      </c>
      <c r="BF120" s="171">
        <v>43677</v>
      </c>
      <c r="BG120" s="170" t="s">
        <v>1186</v>
      </c>
      <c r="BH120" s="121">
        <v>2018</v>
      </c>
      <c r="BI120" s="121">
        <v>2018</v>
      </c>
      <c r="BJ120" s="121">
        <v>2015</v>
      </c>
      <c r="BK120" s="121">
        <v>2017</v>
      </c>
      <c r="BL120" s="121">
        <v>2018</v>
      </c>
      <c r="BM120" s="121">
        <v>2017</v>
      </c>
      <c r="BN120" s="121">
        <v>2015</v>
      </c>
      <c r="BO120" s="121">
        <v>2016</v>
      </c>
      <c r="BP120" s="121">
        <v>2017</v>
      </c>
      <c r="BQ120" s="121">
        <v>2014</v>
      </c>
      <c r="BR120" s="121">
        <v>2017</v>
      </c>
      <c r="BS120" s="121">
        <v>2017</v>
      </c>
      <c r="BT120" s="121">
        <v>2017</v>
      </c>
      <c r="BU120" s="121">
        <v>2017</v>
      </c>
      <c r="BV120" s="121">
        <v>2017</v>
      </c>
      <c r="BW120" s="121">
        <v>2017</v>
      </c>
      <c r="BX120" s="121">
        <v>2016</v>
      </c>
      <c r="BY120" s="121">
        <v>2015</v>
      </c>
      <c r="BZ120" s="121" t="s">
        <v>1189</v>
      </c>
      <c r="CA120" s="121">
        <v>2019</v>
      </c>
      <c r="CB120" s="121">
        <v>2015</v>
      </c>
    </row>
    <row r="121" spans="1:80" x14ac:dyDescent="0.3">
      <c r="A121" s="100" t="str">
        <f>'Indicator Data'!A123</f>
        <v>Myanmar</v>
      </c>
      <c r="B121" s="86" t="str">
        <f>'Indicator Data'!B123</f>
        <v>MMR</v>
      </c>
      <c r="C121" s="119">
        <v>2015</v>
      </c>
      <c r="D121" s="119">
        <v>2015</v>
      </c>
      <c r="E121" s="119">
        <v>2015</v>
      </c>
      <c r="F121" s="119">
        <v>2015</v>
      </c>
      <c r="G121" s="119">
        <v>2015</v>
      </c>
      <c r="H121" s="119">
        <v>2015</v>
      </c>
      <c r="I121" s="119">
        <v>2015</v>
      </c>
      <c r="J121" s="119">
        <v>2018</v>
      </c>
      <c r="K121" s="119">
        <v>2018</v>
      </c>
      <c r="L121" s="119">
        <v>2016</v>
      </c>
      <c r="M121" s="121">
        <v>2015</v>
      </c>
      <c r="N121" s="121">
        <v>2015</v>
      </c>
      <c r="O121" s="121">
        <v>2015</v>
      </c>
      <c r="P121" s="121">
        <v>2015</v>
      </c>
      <c r="Q121" s="121">
        <v>2010</v>
      </c>
      <c r="R121" s="121">
        <v>2010</v>
      </c>
      <c r="S121" s="121">
        <v>2010</v>
      </c>
      <c r="T121" s="121">
        <v>2010</v>
      </c>
      <c r="U121" s="121">
        <v>2015</v>
      </c>
      <c r="V121" s="121">
        <v>2015</v>
      </c>
      <c r="W121" s="121">
        <v>2015</v>
      </c>
      <c r="X121" s="121">
        <v>2018</v>
      </c>
      <c r="Y121" s="121">
        <v>2018</v>
      </c>
      <c r="Z121" s="121">
        <v>2018</v>
      </c>
      <c r="AA121" s="121">
        <v>2016</v>
      </c>
      <c r="AB121" s="120">
        <v>2017</v>
      </c>
      <c r="AC121" s="121">
        <v>2017</v>
      </c>
      <c r="AD121" s="121">
        <v>2018</v>
      </c>
      <c r="AE121" s="121">
        <v>2018</v>
      </c>
      <c r="AF121" s="123">
        <v>2016</v>
      </c>
      <c r="AG121" s="123">
        <v>2019</v>
      </c>
      <c r="AH121" s="121">
        <v>2019</v>
      </c>
      <c r="AI121" s="121">
        <v>2019</v>
      </c>
      <c r="AJ121" s="121">
        <v>2018</v>
      </c>
      <c r="AK121" s="121">
        <v>2018</v>
      </c>
      <c r="AL121" s="121">
        <v>2017</v>
      </c>
      <c r="AM121" s="121">
        <v>2016</v>
      </c>
      <c r="AN121" s="121">
        <v>2019</v>
      </c>
      <c r="AO121" s="121">
        <v>2016</v>
      </c>
      <c r="AP121" s="121">
        <v>2017</v>
      </c>
      <c r="AQ121" s="121">
        <v>2017</v>
      </c>
      <c r="AR121" s="121">
        <v>2018</v>
      </c>
      <c r="AS121" s="121">
        <v>2015</v>
      </c>
      <c r="AT121" s="121">
        <v>2016</v>
      </c>
      <c r="AU121" s="131">
        <v>2017</v>
      </c>
      <c r="AV121" s="131">
        <v>2017</v>
      </c>
      <c r="AW121" s="121">
        <v>2017</v>
      </c>
      <c r="AX121" s="121">
        <v>2017</v>
      </c>
      <c r="AY121" s="121">
        <v>2017</v>
      </c>
      <c r="AZ121" s="168">
        <v>2017</v>
      </c>
      <c r="BA121" s="121" t="s">
        <v>1188</v>
      </c>
      <c r="BB121" s="121">
        <v>2017</v>
      </c>
      <c r="BC121" s="121">
        <v>2018</v>
      </c>
      <c r="BD121" s="121">
        <v>2019</v>
      </c>
      <c r="BE121" s="121" t="s">
        <v>1186</v>
      </c>
      <c r="BF121" s="171" t="s">
        <v>1186</v>
      </c>
      <c r="BG121" s="170" t="s">
        <v>1186</v>
      </c>
      <c r="BH121" s="121">
        <v>2018</v>
      </c>
      <c r="BI121" s="121">
        <v>2018</v>
      </c>
      <c r="BJ121" s="121">
        <v>2013</v>
      </c>
      <c r="BK121" s="121">
        <v>2017</v>
      </c>
      <c r="BL121" s="121">
        <v>2018</v>
      </c>
      <c r="BM121" s="121">
        <v>2017</v>
      </c>
      <c r="BN121" s="121">
        <v>2016</v>
      </c>
      <c r="BO121" s="121">
        <v>2016</v>
      </c>
      <c r="BP121" s="121">
        <v>2017</v>
      </c>
      <c r="BQ121" s="121">
        <v>2014</v>
      </c>
      <c r="BR121" s="121">
        <v>2017</v>
      </c>
      <c r="BS121" s="121">
        <v>2017</v>
      </c>
      <c r="BT121" s="121">
        <v>2017</v>
      </c>
      <c r="BU121" s="121">
        <v>2017</v>
      </c>
      <c r="BV121" s="121">
        <v>2017</v>
      </c>
      <c r="BW121" s="121">
        <v>2017</v>
      </c>
      <c r="BX121" s="121">
        <v>2016</v>
      </c>
      <c r="BY121" s="121">
        <v>2015</v>
      </c>
      <c r="BZ121" s="121" t="s">
        <v>1189</v>
      </c>
      <c r="CA121" s="121">
        <v>2019</v>
      </c>
      <c r="CB121" s="121">
        <v>2015</v>
      </c>
    </row>
    <row r="122" spans="1:80" x14ac:dyDescent="0.3">
      <c r="A122" s="100" t="str">
        <f>'Indicator Data'!A124</f>
        <v>Namibia</v>
      </c>
      <c r="B122" s="86" t="str">
        <f>'Indicator Data'!B124</f>
        <v>NAM</v>
      </c>
      <c r="C122" s="119">
        <v>2015</v>
      </c>
      <c r="D122" s="119">
        <v>2015</v>
      </c>
      <c r="E122" s="119">
        <v>2015</v>
      </c>
      <c r="F122" s="119">
        <v>2015</v>
      </c>
      <c r="G122" s="119">
        <v>2015</v>
      </c>
      <c r="H122" s="119">
        <v>2015</v>
      </c>
      <c r="I122" s="119">
        <v>2015</v>
      </c>
      <c r="J122" s="119">
        <v>2018</v>
      </c>
      <c r="K122" s="119">
        <v>2018</v>
      </c>
      <c r="L122" s="119">
        <v>2016</v>
      </c>
      <c r="M122" s="121">
        <v>2015</v>
      </c>
      <c r="N122" s="121">
        <v>2015</v>
      </c>
      <c r="O122" s="121">
        <v>2015</v>
      </c>
      <c r="P122" s="121">
        <v>2015</v>
      </c>
      <c r="Q122" s="121">
        <v>2010</v>
      </c>
      <c r="R122" s="121">
        <v>2010</v>
      </c>
      <c r="S122" s="121">
        <v>2010</v>
      </c>
      <c r="T122" s="121">
        <v>2010</v>
      </c>
      <c r="U122" s="121">
        <v>2015</v>
      </c>
      <c r="V122" s="121">
        <v>2015</v>
      </c>
      <c r="W122" s="121">
        <v>2015</v>
      </c>
      <c r="X122" s="121">
        <v>2018</v>
      </c>
      <c r="Y122" s="121">
        <v>2018</v>
      </c>
      <c r="Z122" s="121">
        <v>2018</v>
      </c>
      <c r="AA122" s="121">
        <v>2013</v>
      </c>
      <c r="AB122" s="120">
        <v>2017</v>
      </c>
      <c r="AC122" s="121">
        <v>2017</v>
      </c>
      <c r="AD122" s="121">
        <v>2018</v>
      </c>
      <c r="AE122" s="121">
        <v>2018</v>
      </c>
      <c r="AF122" s="123">
        <v>2016</v>
      </c>
      <c r="AG122" s="123">
        <v>2019</v>
      </c>
      <c r="AH122" s="121">
        <v>2019</v>
      </c>
      <c r="AI122" s="121">
        <v>2019</v>
      </c>
      <c r="AJ122" s="121">
        <v>2018</v>
      </c>
      <c r="AK122" s="121">
        <v>2018</v>
      </c>
      <c r="AL122" s="121" t="s">
        <v>818</v>
      </c>
      <c r="AM122" s="121">
        <v>2013</v>
      </c>
      <c r="AN122" s="121">
        <v>2019</v>
      </c>
      <c r="AO122" s="121">
        <v>2016</v>
      </c>
      <c r="AP122" s="121">
        <v>2017</v>
      </c>
      <c r="AQ122" s="121">
        <v>2017</v>
      </c>
      <c r="AR122" s="121">
        <v>2018</v>
      </c>
      <c r="AS122" s="121">
        <v>2015</v>
      </c>
      <c r="AT122" s="121">
        <v>2013</v>
      </c>
      <c r="AU122" s="131">
        <v>2017</v>
      </c>
      <c r="AV122" s="131">
        <v>2017</v>
      </c>
      <c r="AW122" s="121">
        <v>2017</v>
      </c>
      <c r="AX122" s="121">
        <v>2017</v>
      </c>
      <c r="AY122" s="121">
        <v>2017</v>
      </c>
      <c r="AZ122" s="168">
        <v>2017</v>
      </c>
      <c r="BA122" s="121" t="s">
        <v>1188</v>
      </c>
      <c r="BB122" s="121">
        <v>2017</v>
      </c>
      <c r="BC122" s="121">
        <v>2018</v>
      </c>
      <c r="BD122" s="121">
        <v>2019</v>
      </c>
      <c r="BE122" s="121" t="s">
        <v>818</v>
      </c>
      <c r="BF122" s="171" t="s">
        <v>1186</v>
      </c>
      <c r="BG122" s="170" t="s">
        <v>1186</v>
      </c>
      <c r="BH122" s="121">
        <v>2018</v>
      </c>
      <c r="BI122" s="121">
        <v>2018</v>
      </c>
      <c r="BJ122" s="121">
        <v>2013</v>
      </c>
      <c r="BK122" s="121">
        <v>2017</v>
      </c>
      <c r="BL122" s="121">
        <v>2018</v>
      </c>
      <c r="BM122" s="121">
        <v>2017</v>
      </c>
      <c r="BN122" s="121">
        <v>2015</v>
      </c>
      <c r="BO122" s="121">
        <v>2016</v>
      </c>
      <c r="BP122" s="121">
        <v>2017</v>
      </c>
      <c r="BQ122" s="121">
        <v>2014</v>
      </c>
      <c r="BR122" s="121">
        <v>2017</v>
      </c>
      <c r="BS122" s="121">
        <v>2017</v>
      </c>
      <c r="BT122" s="121" t="s">
        <v>818</v>
      </c>
      <c r="BU122" s="121">
        <v>2017</v>
      </c>
      <c r="BV122" s="121">
        <v>2017</v>
      </c>
      <c r="BW122" s="121">
        <v>2017</v>
      </c>
      <c r="BX122" s="121">
        <v>2016</v>
      </c>
      <c r="BY122" s="121">
        <v>2015</v>
      </c>
      <c r="BZ122" s="121" t="s">
        <v>1189</v>
      </c>
      <c r="CA122" s="121">
        <v>2019</v>
      </c>
      <c r="CB122" s="121">
        <v>2015</v>
      </c>
    </row>
    <row r="123" spans="1:80" x14ac:dyDescent="0.3">
      <c r="A123" s="100" t="str">
        <f>'Indicator Data'!A125</f>
        <v>Nauru</v>
      </c>
      <c r="B123" s="86" t="str">
        <f>'Indicator Data'!B125</f>
        <v>NRU</v>
      </c>
      <c r="C123" s="119">
        <v>2015</v>
      </c>
      <c r="D123" s="119">
        <v>2015</v>
      </c>
      <c r="E123" s="119">
        <v>2015</v>
      </c>
      <c r="F123" s="119">
        <v>2015</v>
      </c>
      <c r="G123" s="119">
        <v>2015</v>
      </c>
      <c r="H123" s="119">
        <v>2015</v>
      </c>
      <c r="I123" s="119">
        <v>2015</v>
      </c>
      <c r="J123" s="119">
        <v>2018</v>
      </c>
      <c r="K123" s="119">
        <v>2018</v>
      </c>
      <c r="L123" s="119">
        <v>2016</v>
      </c>
      <c r="M123" s="121">
        <v>2015</v>
      </c>
      <c r="N123" s="121">
        <v>2015</v>
      </c>
      <c r="O123" s="121">
        <v>2015</v>
      </c>
      <c r="P123" s="121">
        <v>2015</v>
      </c>
      <c r="Q123" s="121">
        <v>2010</v>
      </c>
      <c r="R123" s="121">
        <v>2010</v>
      </c>
      <c r="S123" s="121">
        <v>2010</v>
      </c>
      <c r="T123" s="121">
        <v>2010</v>
      </c>
      <c r="U123" s="121">
        <v>2015</v>
      </c>
      <c r="V123" s="121">
        <v>2015</v>
      </c>
      <c r="W123" s="121">
        <v>2015</v>
      </c>
      <c r="X123" s="121">
        <v>2018</v>
      </c>
      <c r="Y123" s="121">
        <v>2018</v>
      </c>
      <c r="Z123" s="121">
        <v>2018</v>
      </c>
      <c r="AA123" s="121" t="s">
        <v>818</v>
      </c>
      <c r="AB123" s="120">
        <v>2017</v>
      </c>
      <c r="AC123" s="121" t="s">
        <v>818</v>
      </c>
      <c r="AD123" s="121">
        <v>2014</v>
      </c>
      <c r="AE123" s="121">
        <v>2018</v>
      </c>
      <c r="AF123" s="123" t="s">
        <v>818</v>
      </c>
      <c r="AG123" s="123">
        <v>2019</v>
      </c>
      <c r="AH123" s="121">
        <v>2019</v>
      </c>
      <c r="AI123" s="121">
        <v>2019</v>
      </c>
      <c r="AJ123" s="121">
        <v>2018</v>
      </c>
      <c r="AK123" s="121">
        <v>2018</v>
      </c>
      <c r="AL123" s="121">
        <v>2017</v>
      </c>
      <c r="AM123" s="121" t="s">
        <v>818</v>
      </c>
      <c r="AN123" s="121">
        <v>2019</v>
      </c>
      <c r="AO123" s="121">
        <v>2016</v>
      </c>
      <c r="AP123" s="121">
        <v>2017</v>
      </c>
      <c r="AQ123" s="121">
        <v>2017</v>
      </c>
      <c r="AR123" s="121" t="s">
        <v>818</v>
      </c>
      <c r="AS123" s="121">
        <v>2015</v>
      </c>
      <c r="AT123" s="121">
        <v>2007</v>
      </c>
      <c r="AU123" s="131">
        <v>2017</v>
      </c>
      <c r="AV123" s="131" t="s">
        <v>818</v>
      </c>
      <c r="AW123" s="121" t="s">
        <v>818</v>
      </c>
      <c r="AX123" s="121" t="s">
        <v>818</v>
      </c>
      <c r="AY123" s="121">
        <v>2017</v>
      </c>
      <c r="AZ123" s="168" t="s">
        <v>818</v>
      </c>
      <c r="BA123" s="121" t="s">
        <v>818</v>
      </c>
      <c r="BB123" s="121">
        <v>2017</v>
      </c>
      <c r="BC123" s="121">
        <v>2018</v>
      </c>
      <c r="BD123" s="121">
        <v>2019</v>
      </c>
      <c r="BE123" s="121" t="s">
        <v>818</v>
      </c>
      <c r="BF123" s="171" t="s">
        <v>1186</v>
      </c>
      <c r="BG123" s="170" t="s">
        <v>1186</v>
      </c>
      <c r="BH123" s="121">
        <v>2018</v>
      </c>
      <c r="BI123" s="121">
        <v>2018</v>
      </c>
      <c r="BJ123" s="121">
        <v>2013</v>
      </c>
      <c r="BK123" s="121">
        <v>2017</v>
      </c>
      <c r="BL123" s="121" t="s">
        <v>818</v>
      </c>
      <c r="BM123" s="121">
        <v>2017</v>
      </c>
      <c r="BN123" s="121" t="s">
        <v>818</v>
      </c>
      <c r="BO123" s="121">
        <v>2011</v>
      </c>
      <c r="BP123" s="121">
        <v>2017</v>
      </c>
      <c r="BQ123" s="121">
        <v>2014</v>
      </c>
      <c r="BR123" s="121">
        <v>2017</v>
      </c>
      <c r="BS123" s="121">
        <v>2017</v>
      </c>
      <c r="BT123" s="121">
        <v>2015</v>
      </c>
      <c r="BU123" s="121">
        <v>2017</v>
      </c>
      <c r="BV123" s="121">
        <v>2017</v>
      </c>
      <c r="BW123" s="121" t="s">
        <v>818</v>
      </c>
      <c r="BX123" s="121">
        <v>2016</v>
      </c>
      <c r="BY123" s="121" t="s">
        <v>818</v>
      </c>
      <c r="BZ123" s="121" t="s">
        <v>1189</v>
      </c>
      <c r="CA123" s="121">
        <v>2019</v>
      </c>
      <c r="CB123" s="121">
        <v>2015</v>
      </c>
    </row>
    <row r="124" spans="1:80" x14ac:dyDescent="0.3">
      <c r="A124" s="100" t="str">
        <f>'Indicator Data'!A126</f>
        <v>Nepal</v>
      </c>
      <c r="B124" s="86" t="str">
        <f>'Indicator Data'!B126</f>
        <v>NPL</v>
      </c>
      <c r="C124" s="119">
        <v>2015</v>
      </c>
      <c r="D124" s="119">
        <v>2015</v>
      </c>
      <c r="E124" s="119">
        <v>2015</v>
      </c>
      <c r="F124" s="119">
        <v>2015</v>
      </c>
      <c r="G124" s="119">
        <v>2015</v>
      </c>
      <c r="H124" s="119">
        <v>2015</v>
      </c>
      <c r="I124" s="119">
        <v>2015</v>
      </c>
      <c r="J124" s="119">
        <v>2018</v>
      </c>
      <c r="K124" s="119">
        <v>2018</v>
      </c>
      <c r="L124" s="119">
        <v>2016</v>
      </c>
      <c r="M124" s="121">
        <v>2015</v>
      </c>
      <c r="N124" s="121">
        <v>2015</v>
      </c>
      <c r="O124" s="121">
        <v>2015</v>
      </c>
      <c r="P124" s="121">
        <v>2015</v>
      </c>
      <c r="Q124" s="121">
        <v>2010</v>
      </c>
      <c r="R124" s="121">
        <v>2010</v>
      </c>
      <c r="S124" s="121">
        <v>2010</v>
      </c>
      <c r="T124" s="121">
        <v>2010</v>
      </c>
      <c r="U124" s="121">
        <v>2015</v>
      </c>
      <c r="V124" s="121">
        <v>2015</v>
      </c>
      <c r="W124" s="121">
        <v>2015</v>
      </c>
      <c r="X124" s="121">
        <v>2018</v>
      </c>
      <c r="Y124" s="121">
        <v>2018</v>
      </c>
      <c r="Z124" s="121">
        <v>2018</v>
      </c>
      <c r="AA124" s="121">
        <v>2016</v>
      </c>
      <c r="AB124" s="120">
        <v>2017</v>
      </c>
      <c r="AC124" s="121">
        <v>2017</v>
      </c>
      <c r="AD124" s="121">
        <v>2018</v>
      </c>
      <c r="AE124" s="121">
        <v>2018</v>
      </c>
      <c r="AF124" s="123">
        <v>2016</v>
      </c>
      <c r="AG124" s="123">
        <v>2019</v>
      </c>
      <c r="AH124" s="121">
        <v>2019</v>
      </c>
      <c r="AI124" s="121">
        <v>2019</v>
      </c>
      <c r="AJ124" s="121">
        <v>2018</v>
      </c>
      <c r="AK124" s="121">
        <v>2018</v>
      </c>
      <c r="AL124" s="121">
        <v>2017</v>
      </c>
      <c r="AM124" s="121">
        <v>2016</v>
      </c>
      <c r="AN124" s="121">
        <v>2019</v>
      </c>
      <c r="AO124" s="121">
        <v>2016</v>
      </c>
      <c r="AP124" s="121">
        <v>2017</v>
      </c>
      <c r="AQ124" s="121">
        <v>2017</v>
      </c>
      <c r="AR124" s="121">
        <v>2018</v>
      </c>
      <c r="AS124" s="121">
        <v>2015</v>
      </c>
      <c r="AT124" s="121">
        <v>2016</v>
      </c>
      <c r="AU124" s="131">
        <v>2017</v>
      </c>
      <c r="AV124" s="131">
        <v>2017</v>
      </c>
      <c r="AW124" s="121">
        <v>2017</v>
      </c>
      <c r="AX124" s="121">
        <v>2017</v>
      </c>
      <c r="AY124" s="121">
        <v>2017</v>
      </c>
      <c r="AZ124" s="168">
        <v>2017</v>
      </c>
      <c r="BA124" s="121" t="s">
        <v>1191</v>
      </c>
      <c r="BB124" s="121">
        <v>2017</v>
      </c>
      <c r="BC124" s="121">
        <v>2018</v>
      </c>
      <c r="BD124" s="121">
        <v>2019</v>
      </c>
      <c r="BE124" s="121" t="s">
        <v>818</v>
      </c>
      <c r="BF124" s="171" t="s">
        <v>1186</v>
      </c>
      <c r="BG124" s="170" t="s">
        <v>1186</v>
      </c>
      <c r="BH124" s="121">
        <v>2018</v>
      </c>
      <c r="BI124" s="121">
        <v>2018</v>
      </c>
      <c r="BJ124" s="121">
        <v>2015</v>
      </c>
      <c r="BK124" s="121">
        <v>2017</v>
      </c>
      <c r="BL124" s="121">
        <v>2018</v>
      </c>
      <c r="BM124" s="121">
        <v>2017</v>
      </c>
      <c r="BN124" s="121">
        <v>2015</v>
      </c>
      <c r="BO124" s="121">
        <v>2016</v>
      </c>
      <c r="BP124" s="121">
        <v>2017</v>
      </c>
      <c r="BQ124" s="121">
        <v>2014</v>
      </c>
      <c r="BR124" s="121">
        <v>2017</v>
      </c>
      <c r="BS124" s="121">
        <v>2017</v>
      </c>
      <c r="BT124" s="121">
        <v>2017</v>
      </c>
      <c r="BU124" s="121">
        <v>2017</v>
      </c>
      <c r="BV124" s="121">
        <v>2017</v>
      </c>
      <c r="BW124" s="121">
        <v>2017</v>
      </c>
      <c r="BX124" s="121">
        <v>2016</v>
      </c>
      <c r="BY124" s="121">
        <v>2015</v>
      </c>
      <c r="BZ124" s="121" t="s">
        <v>1189</v>
      </c>
      <c r="CA124" s="121">
        <v>2019</v>
      </c>
      <c r="CB124" s="121">
        <v>2015</v>
      </c>
    </row>
    <row r="125" spans="1:80" x14ac:dyDescent="0.3">
      <c r="A125" s="100" t="str">
        <f>'Indicator Data'!A127</f>
        <v>Netherlands</v>
      </c>
      <c r="B125" s="86" t="str">
        <f>'Indicator Data'!B127</f>
        <v>NLD</v>
      </c>
      <c r="C125" s="119">
        <v>2015</v>
      </c>
      <c r="D125" s="119">
        <v>2015</v>
      </c>
      <c r="E125" s="119">
        <v>2015</v>
      </c>
      <c r="F125" s="119">
        <v>2015</v>
      </c>
      <c r="G125" s="119">
        <v>2015</v>
      </c>
      <c r="H125" s="119">
        <v>2015</v>
      </c>
      <c r="I125" s="119">
        <v>2015</v>
      </c>
      <c r="J125" s="119">
        <v>2018</v>
      </c>
      <c r="K125" s="119">
        <v>2018</v>
      </c>
      <c r="L125" s="119">
        <v>2016</v>
      </c>
      <c r="M125" s="121">
        <v>2015</v>
      </c>
      <c r="N125" s="121">
        <v>2015</v>
      </c>
      <c r="O125" s="121">
        <v>2015</v>
      </c>
      <c r="P125" s="121">
        <v>2015</v>
      </c>
      <c r="Q125" s="121">
        <v>2010</v>
      </c>
      <c r="R125" s="121">
        <v>2010</v>
      </c>
      <c r="S125" s="121">
        <v>2010</v>
      </c>
      <c r="T125" s="121">
        <v>2010</v>
      </c>
      <c r="U125" s="121">
        <v>2015</v>
      </c>
      <c r="V125" s="121">
        <v>2015</v>
      </c>
      <c r="W125" s="121">
        <v>2015</v>
      </c>
      <c r="X125" s="121">
        <v>2018</v>
      </c>
      <c r="Y125" s="121">
        <v>2018</v>
      </c>
      <c r="Z125" s="121">
        <v>2018</v>
      </c>
      <c r="AA125" s="121">
        <v>2011</v>
      </c>
      <c r="AB125" s="120">
        <v>2017</v>
      </c>
      <c r="AC125" s="121" t="s">
        <v>818</v>
      </c>
      <c r="AD125" s="121">
        <v>2018</v>
      </c>
      <c r="AE125" s="121">
        <v>2018</v>
      </c>
      <c r="AF125" s="123" t="s">
        <v>818</v>
      </c>
      <c r="AG125" s="123">
        <v>2019</v>
      </c>
      <c r="AH125" s="121">
        <v>2019</v>
      </c>
      <c r="AI125" s="121">
        <v>2019</v>
      </c>
      <c r="AJ125" s="121">
        <v>2018</v>
      </c>
      <c r="AK125" s="121">
        <v>2018</v>
      </c>
      <c r="AL125" s="121">
        <v>2017</v>
      </c>
      <c r="AM125" s="121" t="s">
        <v>818</v>
      </c>
      <c r="AN125" s="121">
        <v>2019</v>
      </c>
      <c r="AO125" s="121">
        <v>2016</v>
      </c>
      <c r="AP125" s="121">
        <v>2017</v>
      </c>
      <c r="AQ125" s="121" t="s">
        <v>818</v>
      </c>
      <c r="AR125" s="121">
        <v>2018</v>
      </c>
      <c r="AS125" s="121">
        <v>2015</v>
      </c>
      <c r="AT125" s="121" t="s">
        <v>818</v>
      </c>
      <c r="AU125" s="131">
        <v>2017</v>
      </c>
      <c r="AV125" s="131">
        <v>2017</v>
      </c>
      <c r="AW125" s="121">
        <v>2017</v>
      </c>
      <c r="AX125" s="121" t="s">
        <v>818</v>
      </c>
      <c r="AY125" s="121">
        <v>2017</v>
      </c>
      <c r="AZ125" s="168">
        <v>2017</v>
      </c>
      <c r="BA125" s="121" t="s">
        <v>1188</v>
      </c>
      <c r="BB125" s="121">
        <v>2017</v>
      </c>
      <c r="BC125" s="121">
        <v>2018</v>
      </c>
      <c r="BD125" s="121">
        <v>2019</v>
      </c>
      <c r="BE125" s="121" t="s">
        <v>818</v>
      </c>
      <c r="BF125" s="171" t="s">
        <v>1186</v>
      </c>
      <c r="BG125" s="170" t="s">
        <v>1186</v>
      </c>
      <c r="BH125" s="121">
        <v>2018</v>
      </c>
      <c r="BI125" s="121">
        <v>2018</v>
      </c>
      <c r="BJ125" s="121">
        <v>2015</v>
      </c>
      <c r="BK125" s="121">
        <v>2017</v>
      </c>
      <c r="BL125" s="121">
        <v>2018</v>
      </c>
      <c r="BM125" s="121">
        <v>2017</v>
      </c>
      <c r="BN125" s="121" t="s">
        <v>818</v>
      </c>
      <c r="BO125" s="121">
        <v>2016</v>
      </c>
      <c r="BP125" s="121">
        <v>2017</v>
      </c>
      <c r="BQ125" s="121">
        <v>2014</v>
      </c>
      <c r="BR125" s="121">
        <v>2017</v>
      </c>
      <c r="BS125" s="121">
        <v>2017</v>
      </c>
      <c r="BT125" s="121">
        <v>2016</v>
      </c>
      <c r="BU125" s="121">
        <v>2017</v>
      </c>
      <c r="BV125" s="121">
        <v>2017</v>
      </c>
      <c r="BW125" s="121">
        <v>2017</v>
      </c>
      <c r="BX125" s="121">
        <v>2016</v>
      </c>
      <c r="BY125" s="121">
        <v>2015</v>
      </c>
      <c r="BZ125" s="121" t="s">
        <v>1189</v>
      </c>
      <c r="CA125" s="121">
        <v>2019</v>
      </c>
      <c r="CB125" s="121">
        <v>2015</v>
      </c>
    </row>
    <row r="126" spans="1:80" x14ac:dyDescent="0.3">
      <c r="A126" s="100" t="str">
        <f>'Indicator Data'!A128</f>
        <v>New Zealand</v>
      </c>
      <c r="B126" s="86" t="str">
        <f>'Indicator Data'!B128</f>
        <v>NZL</v>
      </c>
      <c r="C126" s="119">
        <v>2015</v>
      </c>
      <c r="D126" s="119">
        <v>2015</v>
      </c>
      <c r="E126" s="119">
        <v>2015</v>
      </c>
      <c r="F126" s="119">
        <v>2015</v>
      </c>
      <c r="G126" s="119">
        <v>2015</v>
      </c>
      <c r="H126" s="119">
        <v>2015</v>
      </c>
      <c r="I126" s="119">
        <v>2015</v>
      </c>
      <c r="J126" s="119">
        <v>2018</v>
      </c>
      <c r="K126" s="119">
        <v>2018</v>
      </c>
      <c r="L126" s="119">
        <v>2016</v>
      </c>
      <c r="M126" s="121">
        <v>2015</v>
      </c>
      <c r="N126" s="121">
        <v>2015</v>
      </c>
      <c r="O126" s="121">
        <v>2015</v>
      </c>
      <c r="P126" s="121">
        <v>2015</v>
      </c>
      <c r="Q126" s="121">
        <v>2010</v>
      </c>
      <c r="R126" s="121">
        <v>2010</v>
      </c>
      <c r="S126" s="121">
        <v>2010</v>
      </c>
      <c r="T126" s="121">
        <v>2010</v>
      </c>
      <c r="U126" s="121">
        <v>2015</v>
      </c>
      <c r="V126" s="121">
        <v>2015</v>
      </c>
      <c r="W126" s="121">
        <v>2015</v>
      </c>
      <c r="X126" s="121">
        <v>2018</v>
      </c>
      <c r="Y126" s="121">
        <v>2018</v>
      </c>
      <c r="Z126" s="121">
        <v>2018</v>
      </c>
      <c r="AA126" s="121">
        <v>2006</v>
      </c>
      <c r="AB126" s="120">
        <v>2017</v>
      </c>
      <c r="AC126" s="121" t="s">
        <v>818</v>
      </c>
      <c r="AD126" s="121">
        <v>2018</v>
      </c>
      <c r="AE126" s="121">
        <v>2018</v>
      </c>
      <c r="AF126" s="123" t="s">
        <v>818</v>
      </c>
      <c r="AG126" s="123">
        <v>2019</v>
      </c>
      <c r="AH126" s="121">
        <v>2019</v>
      </c>
      <c r="AI126" s="121">
        <v>2019</v>
      </c>
      <c r="AJ126" s="121">
        <v>2018</v>
      </c>
      <c r="AK126" s="121">
        <v>2018</v>
      </c>
      <c r="AL126" s="121">
        <v>2017</v>
      </c>
      <c r="AM126" s="121" t="s">
        <v>818</v>
      </c>
      <c r="AN126" s="121">
        <v>2019</v>
      </c>
      <c r="AO126" s="121">
        <v>2016</v>
      </c>
      <c r="AP126" s="121">
        <v>2017</v>
      </c>
      <c r="AQ126" s="121" t="s">
        <v>818</v>
      </c>
      <c r="AR126" s="121">
        <v>2018</v>
      </c>
      <c r="AS126" s="121">
        <v>2015</v>
      </c>
      <c r="AT126" s="121" t="s">
        <v>818</v>
      </c>
      <c r="AU126" s="131">
        <v>2017</v>
      </c>
      <c r="AV126" s="131">
        <v>2017</v>
      </c>
      <c r="AW126" s="121" t="s">
        <v>818</v>
      </c>
      <c r="AX126" s="121" t="s">
        <v>818</v>
      </c>
      <c r="AY126" s="121">
        <v>2017</v>
      </c>
      <c r="AZ126" s="168">
        <v>2017</v>
      </c>
      <c r="BA126" s="121" t="s">
        <v>818</v>
      </c>
      <c r="BB126" s="121">
        <v>2017</v>
      </c>
      <c r="BC126" s="121">
        <v>2018</v>
      </c>
      <c r="BD126" s="121">
        <v>2019</v>
      </c>
      <c r="BE126" s="121" t="s">
        <v>818</v>
      </c>
      <c r="BF126" s="171" t="s">
        <v>1186</v>
      </c>
      <c r="BG126" s="170" t="s">
        <v>1186</v>
      </c>
      <c r="BH126" s="121">
        <v>2018</v>
      </c>
      <c r="BI126" s="121">
        <v>2018</v>
      </c>
      <c r="BJ126" s="121">
        <v>2015</v>
      </c>
      <c r="BK126" s="121">
        <v>2017</v>
      </c>
      <c r="BL126" s="121">
        <v>2018</v>
      </c>
      <c r="BM126" s="121">
        <v>2017</v>
      </c>
      <c r="BN126" s="121" t="s">
        <v>818</v>
      </c>
      <c r="BO126" s="121">
        <v>2016</v>
      </c>
      <c r="BP126" s="121">
        <v>2017</v>
      </c>
      <c r="BQ126" s="121">
        <v>2014</v>
      </c>
      <c r="BR126" s="121">
        <v>2017</v>
      </c>
      <c r="BS126" s="121">
        <v>2017</v>
      </c>
      <c r="BT126" s="121">
        <v>2016</v>
      </c>
      <c r="BU126" s="121">
        <v>2017</v>
      </c>
      <c r="BV126" s="121">
        <v>2017</v>
      </c>
      <c r="BW126" s="121">
        <v>2017</v>
      </c>
      <c r="BX126" s="121">
        <v>2016</v>
      </c>
      <c r="BY126" s="121">
        <v>2015</v>
      </c>
      <c r="BZ126" s="121" t="s">
        <v>1189</v>
      </c>
      <c r="CA126" s="121">
        <v>2019</v>
      </c>
      <c r="CB126" s="121">
        <v>2015</v>
      </c>
    </row>
    <row r="127" spans="1:80" x14ac:dyDescent="0.3">
      <c r="A127" s="100" t="str">
        <f>'Indicator Data'!A129</f>
        <v>Nicaragua</v>
      </c>
      <c r="B127" s="86" t="str">
        <f>'Indicator Data'!B129</f>
        <v>NIC</v>
      </c>
      <c r="C127" s="119">
        <v>2015</v>
      </c>
      <c r="D127" s="119">
        <v>2015</v>
      </c>
      <c r="E127" s="119">
        <v>2015</v>
      </c>
      <c r="F127" s="119">
        <v>2015</v>
      </c>
      <c r="G127" s="119">
        <v>2015</v>
      </c>
      <c r="H127" s="119">
        <v>2015</v>
      </c>
      <c r="I127" s="119">
        <v>2015</v>
      </c>
      <c r="J127" s="119">
        <v>2018</v>
      </c>
      <c r="K127" s="119">
        <v>2018</v>
      </c>
      <c r="L127" s="119">
        <v>2016</v>
      </c>
      <c r="M127" s="121">
        <v>2015</v>
      </c>
      <c r="N127" s="121">
        <v>2015</v>
      </c>
      <c r="O127" s="121">
        <v>2015</v>
      </c>
      <c r="P127" s="121">
        <v>2015</v>
      </c>
      <c r="Q127" s="121">
        <v>2010</v>
      </c>
      <c r="R127" s="121">
        <v>2010</v>
      </c>
      <c r="S127" s="121">
        <v>2010</v>
      </c>
      <c r="T127" s="121">
        <v>2010</v>
      </c>
      <c r="U127" s="121">
        <v>2015</v>
      </c>
      <c r="V127" s="121">
        <v>2015</v>
      </c>
      <c r="W127" s="121">
        <v>2015</v>
      </c>
      <c r="X127" s="121">
        <v>2018</v>
      </c>
      <c r="Y127" s="121">
        <v>2018</v>
      </c>
      <c r="Z127" s="121">
        <v>2018</v>
      </c>
      <c r="AA127" s="121"/>
      <c r="AB127" s="120">
        <v>2017</v>
      </c>
      <c r="AC127" s="121" t="s">
        <v>818</v>
      </c>
      <c r="AD127" s="121">
        <v>2018</v>
      </c>
      <c r="AE127" s="121">
        <v>2018</v>
      </c>
      <c r="AF127" s="123">
        <v>2016</v>
      </c>
      <c r="AG127" s="123">
        <v>2019</v>
      </c>
      <c r="AH127" s="121">
        <v>2019</v>
      </c>
      <c r="AI127" s="121">
        <v>2019</v>
      </c>
      <c r="AJ127" s="121">
        <v>2018</v>
      </c>
      <c r="AK127" s="121">
        <v>2018</v>
      </c>
      <c r="AL127" s="121">
        <v>2017</v>
      </c>
      <c r="AM127" s="121">
        <v>2012</v>
      </c>
      <c r="AN127" s="121">
        <v>2019</v>
      </c>
      <c r="AO127" s="121">
        <v>2016</v>
      </c>
      <c r="AP127" s="121">
        <v>2017</v>
      </c>
      <c r="AQ127" s="121">
        <v>2017</v>
      </c>
      <c r="AR127" s="121">
        <v>2018</v>
      </c>
      <c r="AS127" s="121">
        <v>2015</v>
      </c>
      <c r="AT127" s="121">
        <v>2006</v>
      </c>
      <c r="AU127" s="131">
        <v>2017</v>
      </c>
      <c r="AV127" s="131">
        <v>2017</v>
      </c>
      <c r="AW127" s="121">
        <v>2017</v>
      </c>
      <c r="AX127" s="121">
        <v>2017</v>
      </c>
      <c r="AY127" s="121">
        <v>2017</v>
      </c>
      <c r="AZ127" s="168">
        <v>2017</v>
      </c>
      <c r="BA127" s="121" t="s">
        <v>1192</v>
      </c>
      <c r="BB127" s="121">
        <v>2017</v>
      </c>
      <c r="BC127" s="121">
        <v>2018</v>
      </c>
      <c r="BD127" s="121">
        <v>2019</v>
      </c>
      <c r="BE127" s="121" t="s">
        <v>818</v>
      </c>
      <c r="BF127" s="171" t="s">
        <v>1186</v>
      </c>
      <c r="BG127" s="170" t="s">
        <v>1186</v>
      </c>
      <c r="BH127" s="121">
        <v>2018</v>
      </c>
      <c r="BI127" s="121">
        <v>2018</v>
      </c>
      <c r="BJ127" s="121">
        <v>2013</v>
      </c>
      <c r="BK127" s="121">
        <v>2017</v>
      </c>
      <c r="BL127" s="121">
        <v>2018</v>
      </c>
      <c r="BM127" s="121">
        <v>2017</v>
      </c>
      <c r="BN127" s="121">
        <v>2015</v>
      </c>
      <c r="BO127" s="121">
        <v>2016</v>
      </c>
      <c r="BP127" s="121">
        <v>2017</v>
      </c>
      <c r="BQ127" s="121">
        <v>2014</v>
      </c>
      <c r="BR127" s="121">
        <v>2017</v>
      </c>
      <c r="BS127" s="121">
        <v>2017</v>
      </c>
      <c r="BT127" s="121">
        <v>2018</v>
      </c>
      <c r="BU127" s="121">
        <v>2017</v>
      </c>
      <c r="BV127" s="121">
        <v>2017</v>
      </c>
      <c r="BW127" s="121">
        <v>2017</v>
      </c>
      <c r="BX127" s="121">
        <v>2016</v>
      </c>
      <c r="BY127" s="121">
        <v>2015</v>
      </c>
      <c r="BZ127" s="121" t="s">
        <v>1189</v>
      </c>
      <c r="CA127" s="121">
        <v>2019</v>
      </c>
      <c r="CB127" s="121">
        <v>2015</v>
      </c>
    </row>
    <row r="128" spans="1:80" x14ac:dyDescent="0.3">
      <c r="A128" s="100" t="str">
        <f>'Indicator Data'!A130</f>
        <v>Niger</v>
      </c>
      <c r="B128" s="86" t="str">
        <f>'Indicator Data'!B130</f>
        <v>NER</v>
      </c>
      <c r="C128" s="119">
        <v>2015</v>
      </c>
      <c r="D128" s="119">
        <v>2015</v>
      </c>
      <c r="E128" s="119">
        <v>2015</v>
      </c>
      <c r="F128" s="119">
        <v>2015</v>
      </c>
      <c r="G128" s="119">
        <v>2015</v>
      </c>
      <c r="H128" s="119">
        <v>2015</v>
      </c>
      <c r="I128" s="119">
        <v>2015</v>
      </c>
      <c r="J128" s="119">
        <v>2018</v>
      </c>
      <c r="K128" s="119">
        <v>2018</v>
      </c>
      <c r="L128" s="119">
        <v>2016</v>
      </c>
      <c r="M128" s="121">
        <v>2015</v>
      </c>
      <c r="N128" s="121">
        <v>2015</v>
      </c>
      <c r="O128" s="121">
        <v>2015</v>
      </c>
      <c r="P128" s="121">
        <v>2015</v>
      </c>
      <c r="Q128" s="121">
        <v>2010</v>
      </c>
      <c r="R128" s="121">
        <v>2010</v>
      </c>
      <c r="S128" s="121">
        <v>2010</v>
      </c>
      <c r="T128" s="121">
        <v>2010</v>
      </c>
      <c r="U128" s="121">
        <v>2015</v>
      </c>
      <c r="V128" s="121">
        <v>2015</v>
      </c>
      <c r="W128" s="121">
        <v>2015</v>
      </c>
      <c r="X128" s="121">
        <v>2018</v>
      </c>
      <c r="Y128" s="121">
        <v>2018</v>
      </c>
      <c r="Z128" s="121">
        <v>2018</v>
      </c>
      <c r="AA128" s="121">
        <v>2012</v>
      </c>
      <c r="AB128" s="120">
        <v>2017</v>
      </c>
      <c r="AC128" s="121">
        <v>2010</v>
      </c>
      <c r="AD128" s="121">
        <v>2014</v>
      </c>
      <c r="AE128" s="121">
        <v>2018</v>
      </c>
      <c r="AF128" s="123">
        <v>2016</v>
      </c>
      <c r="AG128" s="123">
        <v>2019</v>
      </c>
      <c r="AH128" s="121">
        <v>2019</v>
      </c>
      <c r="AI128" s="121">
        <v>2019</v>
      </c>
      <c r="AJ128" s="121">
        <v>2018</v>
      </c>
      <c r="AK128" s="121">
        <v>2018</v>
      </c>
      <c r="AL128" s="121">
        <v>2017</v>
      </c>
      <c r="AM128" s="121">
        <v>2012</v>
      </c>
      <c r="AN128" s="121">
        <v>2019</v>
      </c>
      <c r="AO128" s="121">
        <v>2016</v>
      </c>
      <c r="AP128" s="121">
        <v>2017</v>
      </c>
      <c r="AQ128" s="121">
        <v>2017</v>
      </c>
      <c r="AR128" s="121">
        <v>2018</v>
      </c>
      <c r="AS128" s="121">
        <v>2015</v>
      </c>
      <c r="AT128" s="121">
        <v>2016</v>
      </c>
      <c r="AU128" s="131">
        <v>2017</v>
      </c>
      <c r="AV128" s="131">
        <v>2017</v>
      </c>
      <c r="AW128" s="121">
        <v>2017</v>
      </c>
      <c r="AX128" s="121">
        <v>2017</v>
      </c>
      <c r="AY128" s="121">
        <v>2017</v>
      </c>
      <c r="AZ128" s="168">
        <v>2017</v>
      </c>
      <c r="BA128" s="121" t="s">
        <v>1192</v>
      </c>
      <c r="BB128" s="121">
        <v>2017</v>
      </c>
      <c r="BC128" s="121">
        <v>2018</v>
      </c>
      <c r="BD128" s="121">
        <v>2019</v>
      </c>
      <c r="BE128" s="121" t="s">
        <v>1186</v>
      </c>
      <c r="BF128" s="171">
        <v>43646</v>
      </c>
      <c r="BG128" s="170" t="s">
        <v>1186</v>
      </c>
      <c r="BH128" s="121">
        <v>2018</v>
      </c>
      <c r="BI128" s="121">
        <v>2018</v>
      </c>
      <c r="BJ128" s="121">
        <v>2015</v>
      </c>
      <c r="BK128" s="121">
        <v>2017</v>
      </c>
      <c r="BL128" s="121">
        <v>2018</v>
      </c>
      <c r="BM128" s="121">
        <v>2017</v>
      </c>
      <c r="BN128" s="121">
        <v>2015</v>
      </c>
      <c r="BO128" s="121">
        <v>2016</v>
      </c>
      <c r="BP128" s="121">
        <v>2017</v>
      </c>
      <c r="BQ128" s="121">
        <v>2014</v>
      </c>
      <c r="BR128" s="121">
        <v>2017</v>
      </c>
      <c r="BS128" s="121">
        <v>2017</v>
      </c>
      <c r="BT128" s="121">
        <v>2014</v>
      </c>
      <c r="BU128" s="121">
        <v>2017</v>
      </c>
      <c r="BV128" s="121">
        <v>2017</v>
      </c>
      <c r="BW128" s="121">
        <v>2017</v>
      </c>
      <c r="BX128" s="121">
        <v>2016</v>
      </c>
      <c r="BY128" s="121">
        <v>2015</v>
      </c>
      <c r="BZ128" s="121" t="s">
        <v>1189</v>
      </c>
      <c r="CA128" s="121">
        <v>2019</v>
      </c>
      <c r="CB128" s="121">
        <v>2015</v>
      </c>
    </row>
    <row r="129" spans="1:80" x14ac:dyDescent="0.3">
      <c r="A129" s="100" t="str">
        <f>'Indicator Data'!A131</f>
        <v>Nigeria</v>
      </c>
      <c r="B129" s="86" t="str">
        <f>'Indicator Data'!B131</f>
        <v>NGA</v>
      </c>
      <c r="C129" s="119">
        <v>2015</v>
      </c>
      <c r="D129" s="119">
        <v>2015</v>
      </c>
      <c r="E129" s="119">
        <v>2015</v>
      </c>
      <c r="F129" s="119">
        <v>2015</v>
      </c>
      <c r="G129" s="119">
        <v>2015</v>
      </c>
      <c r="H129" s="119">
        <v>2015</v>
      </c>
      <c r="I129" s="119">
        <v>2015</v>
      </c>
      <c r="J129" s="119">
        <v>2018</v>
      </c>
      <c r="K129" s="119">
        <v>2018</v>
      </c>
      <c r="L129" s="119">
        <v>2016</v>
      </c>
      <c r="M129" s="121">
        <v>2015</v>
      </c>
      <c r="N129" s="121">
        <v>2015</v>
      </c>
      <c r="O129" s="121">
        <v>2015</v>
      </c>
      <c r="P129" s="121">
        <v>2015</v>
      </c>
      <c r="Q129" s="121">
        <v>2010</v>
      </c>
      <c r="R129" s="121">
        <v>2010</v>
      </c>
      <c r="S129" s="121">
        <v>2010</v>
      </c>
      <c r="T129" s="121">
        <v>2010</v>
      </c>
      <c r="U129" s="121">
        <v>2015</v>
      </c>
      <c r="V129" s="121">
        <v>2015</v>
      </c>
      <c r="W129" s="121">
        <v>2015</v>
      </c>
      <c r="X129" s="121">
        <v>2018</v>
      </c>
      <c r="Y129" s="121">
        <v>2018</v>
      </c>
      <c r="Z129" s="121">
        <v>2018</v>
      </c>
      <c r="AA129" s="121">
        <v>2015</v>
      </c>
      <c r="AB129" s="120">
        <v>2017</v>
      </c>
      <c r="AC129" s="121">
        <v>2017</v>
      </c>
      <c r="AD129" s="121">
        <v>2018</v>
      </c>
      <c r="AE129" s="121">
        <v>2018</v>
      </c>
      <c r="AF129" s="123">
        <v>2016</v>
      </c>
      <c r="AG129" s="123">
        <v>2019</v>
      </c>
      <c r="AH129" s="121">
        <v>2019</v>
      </c>
      <c r="AI129" s="121">
        <v>2019</v>
      </c>
      <c r="AJ129" s="121">
        <v>2018</v>
      </c>
      <c r="AK129" s="121">
        <v>2018</v>
      </c>
      <c r="AL129" s="121">
        <v>2017</v>
      </c>
      <c r="AM129" s="121">
        <v>2017</v>
      </c>
      <c r="AN129" s="121">
        <v>2019</v>
      </c>
      <c r="AO129" s="121">
        <v>2016</v>
      </c>
      <c r="AP129" s="121">
        <v>2017</v>
      </c>
      <c r="AQ129" s="121">
        <v>2017</v>
      </c>
      <c r="AR129" s="121">
        <v>2018</v>
      </c>
      <c r="AS129" s="121">
        <v>2015</v>
      </c>
      <c r="AT129" s="121">
        <v>2016</v>
      </c>
      <c r="AU129" s="131">
        <v>2017</v>
      </c>
      <c r="AV129" s="131">
        <v>2017</v>
      </c>
      <c r="AW129" s="121" t="s">
        <v>818</v>
      </c>
      <c r="AX129" s="121">
        <v>2017</v>
      </c>
      <c r="AY129" s="121">
        <v>2017</v>
      </c>
      <c r="AZ129" s="168" t="s">
        <v>818</v>
      </c>
      <c r="BA129" s="121">
        <v>2009</v>
      </c>
      <c r="BB129" s="121">
        <v>2017</v>
      </c>
      <c r="BC129" s="121">
        <v>2018</v>
      </c>
      <c r="BD129" s="121">
        <v>2019</v>
      </c>
      <c r="BE129" s="121" t="s">
        <v>1186</v>
      </c>
      <c r="BF129" s="171" t="s">
        <v>1186</v>
      </c>
      <c r="BG129" s="170" t="s">
        <v>1186</v>
      </c>
      <c r="BH129" s="121">
        <v>2018</v>
      </c>
      <c r="BI129" s="121">
        <v>2018</v>
      </c>
      <c r="BJ129" s="121">
        <v>2015</v>
      </c>
      <c r="BK129" s="121">
        <v>2017</v>
      </c>
      <c r="BL129" s="121">
        <v>2018</v>
      </c>
      <c r="BM129" s="121">
        <v>2017</v>
      </c>
      <c r="BN129" s="121">
        <v>2015</v>
      </c>
      <c r="BO129" s="121">
        <v>2016</v>
      </c>
      <c r="BP129" s="121">
        <v>2017</v>
      </c>
      <c r="BQ129" s="121">
        <v>2014</v>
      </c>
      <c r="BR129" s="121">
        <v>2017</v>
      </c>
      <c r="BS129" s="121">
        <v>2017</v>
      </c>
      <c r="BT129" s="121">
        <v>2013</v>
      </c>
      <c r="BU129" s="121">
        <v>2017</v>
      </c>
      <c r="BV129" s="121" t="s">
        <v>818</v>
      </c>
      <c r="BW129" s="121">
        <v>2017</v>
      </c>
      <c r="BX129" s="121">
        <v>2016</v>
      </c>
      <c r="BY129" s="121">
        <v>2015</v>
      </c>
      <c r="BZ129" s="121" t="s">
        <v>1189</v>
      </c>
      <c r="CA129" s="121">
        <v>2019</v>
      </c>
      <c r="CB129" s="121">
        <v>2015</v>
      </c>
    </row>
    <row r="130" spans="1:80" x14ac:dyDescent="0.3">
      <c r="A130" s="100" t="str">
        <f>'Indicator Data'!A132</f>
        <v>North Macedonia</v>
      </c>
      <c r="B130" s="86" t="str">
        <f>'Indicator Data'!B132</f>
        <v>MKD</v>
      </c>
      <c r="C130" s="119">
        <v>2015</v>
      </c>
      <c r="D130" s="119">
        <v>2015</v>
      </c>
      <c r="E130" s="119">
        <v>2015</v>
      </c>
      <c r="F130" s="119">
        <v>2015</v>
      </c>
      <c r="G130" s="119">
        <v>2015</v>
      </c>
      <c r="H130" s="119">
        <v>2015</v>
      </c>
      <c r="I130" s="119">
        <v>2015</v>
      </c>
      <c r="J130" s="119">
        <v>2018</v>
      </c>
      <c r="K130" s="119">
        <v>2018</v>
      </c>
      <c r="L130" s="119">
        <v>2016</v>
      </c>
      <c r="M130" s="121">
        <v>2015</v>
      </c>
      <c r="N130" s="121">
        <v>2015</v>
      </c>
      <c r="O130" s="121">
        <v>2015</v>
      </c>
      <c r="P130" s="121">
        <v>2015</v>
      </c>
      <c r="Q130" s="121">
        <v>2010</v>
      </c>
      <c r="R130" s="121">
        <v>2010</v>
      </c>
      <c r="S130" s="121">
        <v>2010</v>
      </c>
      <c r="T130" s="121">
        <v>2010</v>
      </c>
      <c r="U130" s="121">
        <v>2015</v>
      </c>
      <c r="V130" s="121">
        <v>2015</v>
      </c>
      <c r="W130" s="121">
        <v>2015</v>
      </c>
      <c r="X130" s="121">
        <v>2018</v>
      </c>
      <c r="Y130" s="121">
        <v>2018</v>
      </c>
      <c r="Z130" s="121">
        <v>2018</v>
      </c>
      <c r="AA130" s="121" t="s">
        <v>818</v>
      </c>
      <c r="AB130" s="120">
        <v>2017</v>
      </c>
      <c r="AC130" s="121" t="s">
        <v>818</v>
      </c>
      <c r="AD130" s="121">
        <v>2018</v>
      </c>
      <c r="AE130" s="121">
        <v>2018</v>
      </c>
      <c r="AF130" s="123">
        <v>2016</v>
      </c>
      <c r="AG130" s="123">
        <v>2019</v>
      </c>
      <c r="AH130" s="121">
        <v>2019</v>
      </c>
      <c r="AI130" s="121">
        <v>2019</v>
      </c>
      <c r="AJ130" s="121">
        <v>2018</v>
      </c>
      <c r="AK130" s="121">
        <v>2018</v>
      </c>
      <c r="AL130" s="121">
        <v>2017</v>
      </c>
      <c r="AM130" s="121">
        <v>2011</v>
      </c>
      <c r="AN130" s="121">
        <v>2019</v>
      </c>
      <c r="AO130" s="121">
        <v>2016</v>
      </c>
      <c r="AP130" s="121">
        <v>2017</v>
      </c>
      <c r="AQ130" s="121">
        <v>2017</v>
      </c>
      <c r="AR130" s="121">
        <v>2018</v>
      </c>
      <c r="AS130" s="121">
        <v>2015</v>
      </c>
      <c r="AT130" s="121">
        <v>2011</v>
      </c>
      <c r="AU130" s="131">
        <v>2017</v>
      </c>
      <c r="AV130" s="131">
        <v>2017</v>
      </c>
      <c r="AW130" s="121">
        <v>2017</v>
      </c>
      <c r="AX130" s="121" t="s">
        <v>818</v>
      </c>
      <c r="AY130" s="121">
        <v>2017</v>
      </c>
      <c r="AZ130" s="168">
        <v>2017</v>
      </c>
      <c r="BA130" s="121" t="s">
        <v>1188</v>
      </c>
      <c r="BB130" s="121">
        <v>2017</v>
      </c>
      <c r="BC130" s="121">
        <v>2018</v>
      </c>
      <c r="BD130" s="121">
        <v>2019</v>
      </c>
      <c r="BE130" s="121" t="s">
        <v>1186</v>
      </c>
      <c r="BF130" s="171" t="s">
        <v>1186</v>
      </c>
      <c r="BG130" s="170" t="s">
        <v>1186</v>
      </c>
      <c r="BH130" s="121">
        <v>2018</v>
      </c>
      <c r="BI130" s="121">
        <v>2018</v>
      </c>
      <c r="BJ130" s="121">
        <v>2015</v>
      </c>
      <c r="BK130" s="121">
        <v>2017</v>
      </c>
      <c r="BL130" s="121">
        <v>2018</v>
      </c>
      <c r="BM130" s="121">
        <v>2017</v>
      </c>
      <c r="BN130" s="121">
        <v>2015</v>
      </c>
      <c r="BO130" s="121">
        <v>2016</v>
      </c>
      <c r="BP130" s="121">
        <v>2017</v>
      </c>
      <c r="BQ130" s="121">
        <v>2014</v>
      </c>
      <c r="BR130" s="121">
        <v>2017</v>
      </c>
      <c r="BS130" s="121">
        <v>2017</v>
      </c>
      <c r="BT130" s="121">
        <v>2015</v>
      </c>
      <c r="BU130" s="121">
        <v>2017</v>
      </c>
      <c r="BV130" s="121">
        <v>2017</v>
      </c>
      <c r="BW130" s="121" t="s">
        <v>818</v>
      </c>
      <c r="BX130" s="121">
        <v>2016</v>
      </c>
      <c r="BY130" s="121">
        <v>2015</v>
      </c>
      <c r="BZ130" s="121" t="s">
        <v>1189</v>
      </c>
      <c r="CA130" s="121">
        <v>2019</v>
      </c>
      <c r="CB130" s="121">
        <v>2015</v>
      </c>
    </row>
    <row r="131" spans="1:80" x14ac:dyDescent="0.3">
      <c r="A131" s="100" t="str">
        <f>'Indicator Data'!A133</f>
        <v>Norway</v>
      </c>
      <c r="B131" s="86" t="str">
        <f>'Indicator Data'!B133</f>
        <v>NOR</v>
      </c>
      <c r="C131" s="119">
        <v>2015</v>
      </c>
      <c r="D131" s="119">
        <v>2015</v>
      </c>
      <c r="E131" s="119">
        <v>2015</v>
      </c>
      <c r="F131" s="119">
        <v>2015</v>
      </c>
      <c r="G131" s="119">
        <v>2015</v>
      </c>
      <c r="H131" s="119">
        <v>2015</v>
      </c>
      <c r="I131" s="119">
        <v>2015</v>
      </c>
      <c r="J131" s="119">
        <v>2018</v>
      </c>
      <c r="K131" s="119">
        <v>2018</v>
      </c>
      <c r="L131" s="119">
        <v>2016</v>
      </c>
      <c r="M131" s="121">
        <v>2015</v>
      </c>
      <c r="N131" s="121">
        <v>2015</v>
      </c>
      <c r="O131" s="121">
        <v>2015</v>
      </c>
      <c r="P131" s="121">
        <v>2015</v>
      </c>
      <c r="Q131" s="121">
        <v>2010</v>
      </c>
      <c r="R131" s="121">
        <v>2010</v>
      </c>
      <c r="S131" s="121">
        <v>2010</v>
      </c>
      <c r="T131" s="121">
        <v>2010</v>
      </c>
      <c r="U131" s="121">
        <v>2015</v>
      </c>
      <c r="V131" s="121">
        <v>2015</v>
      </c>
      <c r="W131" s="121">
        <v>2015</v>
      </c>
      <c r="X131" s="121">
        <v>2018</v>
      </c>
      <c r="Y131" s="121">
        <v>2018</v>
      </c>
      <c r="Z131" s="121">
        <v>2018</v>
      </c>
      <c r="AA131" s="121">
        <v>2011</v>
      </c>
      <c r="AB131" s="120">
        <v>2017</v>
      </c>
      <c r="AC131" s="121" t="s">
        <v>818</v>
      </c>
      <c r="AD131" s="121">
        <v>2017</v>
      </c>
      <c r="AE131" s="121">
        <v>2018</v>
      </c>
      <c r="AF131" s="123">
        <v>2016</v>
      </c>
      <c r="AG131" s="123">
        <v>2019</v>
      </c>
      <c r="AH131" s="121">
        <v>2019</v>
      </c>
      <c r="AI131" s="121">
        <v>2019</v>
      </c>
      <c r="AJ131" s="121">
        <v>2018</v>
      </c>
      <c r="AK131" s="121">
        <v>2018</v>
      </c>
      <c r="AL131" s="121">
        <v>2017</v>
      </c>
      <c r="AM131" s="121" t="s">
        <v>818</v>
      </c>
      <c r="AN131" s="121">
        <v>2019</v>
      </c>
      <c r="AO131" s="121">
        <v>2016</v>
      </c>
      <c r="AP131" s="121">
        <v>2017</v>
      </c>
      <c r="AQ131" s="121" t="s">
        <v>818</v>
      </c>
      <c r="AR131" s="121">
        <v>2018</v>
      </c>
      <c r="AS131" s="121">
        <v>2015</v>
      </c>
      <c r="AT131" s="121" t="s">
        <v>818</v>
      </c>
      <c r="AU131" s="131">
        <v>2017</v>
      </c>
      <c r="AV131" s="131">
        <v>2017</v>
      </c>
      <c r="AW131" s="121" t="s">
        <v>818</v>
      </c>
      <c r="AX131" s="121" t="s">
        <v>818</v>
      </c>
      <c r="AY131" s="121">
        <v>2017</v>
      </c>
      <c r="AZ131" s="168">
        <v>2017</v>
      </c>
      <c r="BA131" s="121" t="s">
        <v>1188</v>
      </c>
      <c r="BB131" s="121">
        <v>2017</v>
      </c>
      <c r="BC131" s="121">
        <v>2018</v>
      </c>
      <c r="BD131" s="121">
        <v>2019</v>
      </c>
      <c r="BE131" s="121" t="s">
        <v>818</v>
      </c>
      <c r="BF131" s="171" t="s">
        <v>1186</v>
      </c>
      <c r="BG131" s="170" t="s">
        <v>1186</v>
      </c>
      <c r="BH131" s="121">
        <v>2018</v>
      </c>
      <c r="BI131" s="121">
        <v>2018</v>
      </c>
      <c r="BJ131" s="121">
        <v>2015</v>
      </c>
      <c r="BK131" s="121">
        <v>2017</v>
      </c>
      <c r="BL131" s="121">
        <v>2018</v>
      </c>
      <c r="BM131" s="121">
        <v>2017</v>
      </c>
      <c r="BN131" s="121" t="s">
        <v>818</v>
      </c>
      <c r="BO131" s="121">
        <v>2016</v>
      </c>
      <c r="BP131" s="121">
        <v>2017</v>
      </c>
      <c r="BQ131" s="121">
        <v>2014</v>
      </c>
      <c r="BR131" s="121">
        <v>2017</v>
      </c>
      <c r="BS131" s="121">
        <v>2017</v>
      </c>
      <c r="BT131" s="121">
        <v>2017</v>
      </c>
      <c r="BU131" s="121">
        <v>2017</v>
      </c>
      <c r="BV131" s="121">
        <v>2017</v>
      </c>
      <c r="BW131" s="121">
        <v>2017</v>
      </c>
      <c r="BX131" s="121">
        <v>2016</v>
      </c>
      <c r="BY131" s="121">
        <v>2015</v>
      </c>
      <c r="BZ131" s="121" t="s">
        <v>1189</v>
      </c>
      <c r="CA131" s="121">
        <v>2019</v>
      </c>
      <c r="CB131" s="121">
        <v>2015</v>
      </c>
    </row>
    <row r="132" spans="1:80" x14ac:dyDescent="0.3">
      <c r="A132" s="100" t="str">
        <f>'Indicator Data'!A134</f>
        <v>Oman</v>
      </c>
      <c r="B132" s="86" t="str">
        <f>'Indicator Data'!B134</f>
        <v>OMN</v>
      </c>
      <c r="C132" s="119">
        <v>2015</v>
      </c>
      <c r="D132" s="119">
        <v>2015</v>
      </c>
      <c r="E132" s="119">
        <v>2015</v>
      </c>
      <c r="F132" s="119">
        <v>2015</v>
      </c>
      <c r="G132" s="119">
        <v>2015</v>
      </c>
      <c r="H132" s="119">
        <v>2015</v>
      </c>
      <c r="I132" s="119">
        <v>2015</v>
      </c>
      <c r="J132" s="119">
        <v>2018</v>
      </c>
      <c r="K132" s="119">
        <v>2018</v>
      </c>
      <c r="L132" s="119">
        <v>2016</v>
      </c>
      <c r="M132" s="121">
        <v>2015</v>
      </c>
      <c r="N132" s="121">
        <v>2015</v>
      </c>
      <c r="O132" s="121">
        <v>2015</v>
      </c>
      <c r="P132" s="121">
        <v>2015</v>
      </c>
      <c r="Q132" s="121">
        <v>2010</v>
      </c>
      <c r="R132" s="121">
        <v>2010</v>
      </c>
      <c r="S132" s="121">
        <v>2010</v>
      </c>
      <c r="T132" s="121">
        <v>2010</v>
      </c>
      <c r="U132" s="121">
        <v>2015</v>
      </c>
      <c r="V132" s="121">
        <v>2015</v>
      </c>
      <c r="W132" s="121">
        <v>2015</v>
      </c>
      <c r="X132" s="121">
        <v>2018</v>
      </c>
      <c r="Y132" s="121">
        <v>2018</v>
      </c>
      <c r="Z132" s="121">
        <v>2018</v>
      </c>
      <c r="AA132" s="121"/>
      <c r="AB132" s="120">
        <v>2017</v>
      </c>
      <c r="AC132" s="121">
        <v>2017</v>
      </c>
      <c r="AD132" s="121">
        <v>2018</v>
      </c>
      <c r="AE132" s="121">
        <v>2018</v>
      </c>
      <c r="AF132" s="123" t="s">
        <v>818</v>
      </c>
      <c r="AG132" s="123">
        <v>2019</v>
      </c>
      <c r="AH132" s="121">
        <v>2019</v>
      </c>
      <c r="AI132" s="121">
        <v>2019</v>
      </c>
      <c r="AJ132" s="121">
        <v>2018</v>
      </c>
      <c r="AK132" s="121">
        <v>2018</v>
      </c>
      <c r="AL132" s="121">
        <v>2017</v>
      </c>
      <c r="AM132" s="121" t="s">
        <v>818</v>
      </c>
      <c r="AN132" s="121">
        <v>2019</v>
      </c>
      <c r="AO132" s="121">
        <v>2016</v>
      </c>
      <c r="AP132" s="121">
        <v>2017</v>
      </c>
      <c r="AQ132" s="121" t="s">
        <v>818</v>
      </c>
      <c r="AR132" s="121">
        <v>2018</v>
      </c>
      <c r="AS132" s="121">
        <v>2015</v>
      </c>
      <c r="AT132" s="121">
        <v>2009</v>
      </c>
      <c r="AU132" s="131">
        <v>2017</v>
      </c>
      <c r="AV132" s="131">
        <v>2014</v>
      </c>
      <c r="AW132" s="121" t="s">
        <v>818</v>
      </c>
      <c r="AX132" s="121">
        <v>2017</v>
      </c>
      <c r="AY132" s="121">
        <v>2017</v>
      </c>
      <c r="AZ132" s="168">
        <v>2017</v>
      </c>
      <c r="BA132" s="121" t="s">
        <v>818</v>
      </c>
      <c r="BB132" s="121">
        <v>2017</v>
      </c>
      <c r="BC132" s="121">
        <v>2018</v>
      </c>
      <c r="BD132" s="121">
        <v>2019</v>
      </c>
      <c r="BE132" s="121" t="s">
        <v>818</v>
      </c>
      <c r="BF132" s="171">
        <v>43465</v>
      </c>
      <c r="BG132" s="170" t="s">
        <v>1186</v>
      </c>
      <c r="BH132" s="121">
        <v>2018</v>
      </c>
      <c r="BI132" s="121">
        <v>2018</v>
      </c>
      <c r="BJ132" s="121" t="s">
        <v>818</v>
      </c>
      <c r="BK132" s="121">
        <v>2017</v>
      </c>
      <c r="BL132" s="121">
        <v>2018</v>
      </c>
      <c r="BM132" s="121">
        <v>2017</v>
      </c>
      <c r="BN132" s="121">
        <v>2017</v>
      </c>
      <c r="BO132" s="121">
        <v>2016</v>
      </c>
      <c r="BP132" s="121">
        <v>2017</v>
      </c>
      <c r="BQ132" s="121">
        <v>2014</v>
      </c>
      <c r="BR132" s="121">
        <v>2017</v>
      </c>
      <c r="BS132" s="121">
        <v>2017</v>
      </c>
      <c r="BT132" s="121">
        <v>2017</v>
      </c>
      <c r="BU132" s="121">
        <v>2017</v>
      </c>
      <c r="BV132" s="121">
        <v>2017</v>
      </c>
      <c r="BW132" s="121">
        <v>2017</v>
      </c>
      <c r="BX132" s="121">
        <v>2016</v>
      </c>
      <c r="BY132" s="121">
        <v>2015</v>
      </c>
      <c r="BZ132" s="121" t="s">
        <v>1189</v>
      </c>
      <c r="CA132" s="121">
        <v>2019</v>
      </c>
      <c r="CB132" s="121">
        <v>2015</v>
      </c>
    </row>
    <row r="133" spans="1:80" x14ac:dyDescent="0.3">
      <c r="A133" s="100" t="str">
        <f>'Indicator Data'!A135</f>
        <v>Pakistan</v>
      </c>
      <c r="B133" s="86" t="str">
        <f>'Indicator Data'!B135</f>
        <v>PAK</v>
      </c>
      <c r="C133" s="119">
        <v>2015</v>
      </c>
      <c r="D133" s="119">
        <v>2015</v>
      </c>
      <c r="E133" s="119">
        <v>2015</v>
      </c>
      <c r="F133" s="119">
        <v>2015</v>
      </c>
      <c r="G133" s="119">
        <v>2015</v>
      </c>
      <c r="H133" s="119">
        <v>2015</v>
      </c>
      <c r="I133" s="119">
        <v>2015</v>
      </c>
      <c r="J133" s="119">
        <v>2018</v>
      </c>
      <c r="K133" s="119">
        <v>2018</v>
      </c>
      <c r="L133" s="119">
        <v>2016</v>
      </c>
      <c r="M133" s="121">
        <v>2015</v>
      </c>
      <c r="N133" s="121">
        <v>2015</v>
      </c>
      <c r="O133" s="121">
        <v>2015</v>
      </c>
      <c r="P133" s="121">
        <v>2015</v>
      </c>
      <c r="Q133" s="121">
        <v>2010</v>
      </c>
      <c r="R133" s="121">
        <v>2010</v>
      </c>
      <c r="S133" s="121">
        <v>2010</v>
      </c>
      <c r="T133" s="121">
        <v>2010</v>
      </c>
      <c r="U133" s="121">
        <v>2015</v>
      </c>
      <c r="V133" s="121">
        <v>2015</v>
      </c>
      <c r="W133" s="121">
        <v>2015</v>
      </c>
      <c r="X133" s="121">
        <v>2018</v>
      </c>
      <c r="Y133" s="121">
        <v>2018</v>
      </c>
      <c r="Z133" s="121">
        <v>2018</v>
      </c>
      <c r="AA133" s="121">
        <v>2013</v>
      </c>
      <c r="AB133" s="120">
        <v>2017</v>
      </c>
      <c r="AC133" s="121">
        <v>2017</v>
      </c>
      <c r="AD133" s="121">
        <v>2017</v>
      </c>
      <c r="AE133" s="121">
        <v>2018</v>
      </c>
      <c r="AF133" s="123">
        <v>2016</v>
      </c>
      <c r="AG133" s="123">
        <v>2019</v>
      </c>
      <c r="AH133" s="121">
        <v>2019</v>
      </c>
      <c r="AI133" s="121">
        <v>2019</v>
      </c>
      <c r="AJ133" s="121">
        <v>2018</v>
      </c>
      <c r="AK133" s="121">
        <v>2018</v>
      </c>
      <c r="AL133" s="121">
        <v>2017</v>
      </c>
      <c r="AM133" s="121">
        <v>2013</v>
      </c>
      <c r="AN133" s="121">
        <v>2019</v>
      </c>
      <c r="AO133" s="121">
        <v>2016</v>
      </c>
      <c r="AP133" s="121">
        <v>2017</v>
      </c>
      <c r="AQ133" s="121">
        <v>2017</v>
      </c>
      <c r="AR133" s="121">
        <v>2018</v>
      </c>
      <c r="AS133" s="121">
        <v>2015</v>
      </c>
      <c r="AT133" s="121">
        <v>2012</v>
      </c>
      <c r="AU133" s="131">
        <v>2017</v>
      </c>
      <c r="AV133" s="131">
        <v>2017</v>
      </c>
      <c r="AW133" s="121">
        <v>2017</v>
      </c>
      <c r="AX133" s="121">
        <v>2017</v>
      </c>
      <c r="AY133" s="121">
        <v>2017</v>
      </c>
      <c r="AZ133" s="168">
        <v>2017</v>
      </c>
      <c r="BA133" s="121" t="s">
        <v>1188</v>
      </c>
      <c r="BB133" s="121">
        <v>2017</v>
      </c>
      <c r="BC133" s="121">
        <v>2018</v>
      </c>
      <c r="BD133" s="121">
        <v>2019</v>
      </c>
      <c r="BE133" s="121" t="s">
        <v>1186</v>
      </c>
      <c r="BF133" s="171" t="s">
        <v>1186</v>
      </c>
      <c r="BG133" s="170" t="s">
        <v>1186</v>
      </c>
      <c r="BH133" s="121">
        <v>2018</v>
      </c>
      <c r="BI133" s="121">
        <v>2018</v>
      </c>
      <c r="BJ133" s="121">
        <v>2015</v>
      </c>
      <c r="BK133" s="121">
        <v>2017</v>
      </c>
      <c r="BL133" s="121">
        <v>2018</v>
      </c>
      <c r="BM133" s="121">
        <v>2017</v>
      </c>
      <c r="BN133" s="121">
        <v>2015</v>
      </c>
      <c r="BO133" s="121">
        <v>2016</v>
      </c>
      <c r="BP133" s="121">
        <v>2017</v>
      </c>
      <c r="BQ133" s="121">
        <v>2014</v>
      </c>
      <c r="BR133" s="121">
        <v>2017</v>
      </c>
      <c r="BS133" s="121">
        <v>2017</v>
      </c>
      <c r="BT133" s="121">
        <v>2015</v>
      </c>
      <c r="BU133" s="121">
        <v>2017</v>
      </c>
      <c r="BV133" s="121">
        <v>2017</v>
      </c>
      <c r="BW133" s="121">
        <v>2017</v>
      </c>
      <c r="BX133" s="121">
        <v>2016</v>
      </c>
      <c r="BY133" s="121">
        <v>2015</v>
      </c>
      <c r="BZ133" s="121" t="s">
        <v>1189</v>
      </c>
      <c r="CA133" s="121">
        <v>2019</v>
      </c>
      <c r="CB133" s="121">
        <v>2015</v>
      </c>
    </row>
    <row r="134" spans="1:80" x14ac:dyDescent="0.3">
      <c r="A134" s="100" t="str">
        <f>'Indicator Data'!A136</f>
        <v>Palau</v>
      </c>
      <c r="B134" s="86" t="str">
        <f>'Indicator Data'!B136</f>
        <v>PLW</v>
      </c>
      <c r="C134" s="119">
        <v>2015</v>
      </c>
      <c r="D134" s="119">
        <v>2015</v>
      </c>
      <c r="E134" s="119">
        <v>2015</v>
      </c>
      <c r="F134" s="119">
        <v>2015</v>
      </c>
      <c r="G134" s="119">
        <v>2015</v>
      </c>
      <c r="H134" s="119">
        <v>2015</v>
      </c>
      <c r="I134" s="119">
        <v>2015</v>
      </c>
      <c r="J134" s="119">
        <v>2018</v>
      </c>
      <c r="K134" s="119">
        <v>2018</v>
      </c>
      <c r="L134" s="119">
        <v>2016</v>
      </c>
      <c r="M134" s="121">
        <v>2015</v>
      </c>
      <c r="N134" s="121">
        <v>2015</v>
      </c>
      <c r="O134" s="121">
        <v>2015</v>
      </c>
      <c r="P134" s="121">
        <v>2015</v>
      </c>
      <c r="Q134" s="121">
        <v>2010</v>
      </c>
      <c r="R134" s="121">
        <v>2010</v>
      </c>
      <c r="S134" s="121">
        <v>2010</v>
      </c>
      <c r="T134" s="121">
        <v>2010</v>
      </c>
      <c r="U134" s="121">
        <v>2015</v>
      </c>
      <c r="V134" s="121">
        <v>2015</v>
      </c>
      <c r="W134" s="121">
        <v>2015</v>
      </c>
      <c r="X134" s="121">
        <v>2018</v>
      </c>
      <c r="Y134" s="121">
        <v>2018</v>
      </c>
      <c r="Z134" s="121">
        <v>2018</v>
      </c>
      <c r="AA134" s="121" t="s">
        <v>818</v>
      </c>
      <c r="AB134" s="120">
        <v>2017</v>
      </c>
      <c r="AC134" s="121" t="s">
        <v>818</v>
      </c>
      <c r="AD134" s="121">
        <v>2015</v>
      </c>
      <c r="AE134" s="121">
        <v>2018</v>
      </c>
      <c r="AF134" s="123" t="s">
        <v>818</v>
      </c>
      <c r="AG134" s="123">
        <v>2019</v>
      </c>
      <c r="AH134" s="121">
        <v>2019</v>
      </c>
      <c r="AI134" s="121">
        <v>2019</v>
      </c>
      <c r="AJ134" s="121">
        <v>2018</v>
      </c>
      <c r="AK134" s="121">
        <v>2018</v>
      </c>
      <c r="AL134" s="121">
        <v>2017</v>
      </c>
      <c r="AM134" s="121" t="s">
        <v>818</v>
      </c>
      <c r="AN134" s="121">
        <v>2019</v>
      </c>
      <c r="AO134" s="121">
        <v>2016</v>
      </c>
      <c r="AP134" s="121">
        <v>2017</v>
      </c>
      <c r="AQ134" s="121">
        <v>2017</v>
      </c>
      <c r="AR134" s="121">
        <v>2018</v>
      </c>
      <c r="AS134" s="121">
        <v>2015</v>
      </c>
      <c r="AT134" s="121">
        <v>2010</v>
      </c>
      <c r="AU134" s="131">
        <v>2017</v>
      </c>
      <c r="AV134" s="131" t="s">
        <v>818</v>
      </c>
      <c r="AW134" s="121" t="s">
        <v>818</v>
      </c>
      <c r="AX134" s="121" t="s">
        <v>818</v>
      </c>
      <c r="AY134" s="121">
        <v>2017</v>
      </c>
      <c r="AZ134" s="168" t="s">
        <v>818</v>
      </c>
      <c r="BA134" s="121" t="s">
        <v>818</v>
      </c>
      <c r="BB134" s="121">
        <v>2017</v>
      </c>
      <c r="BC134" s="121">
        <v>2018</v>
      </c>
      <c r="BD134" s="121">
        <v>2019</v>
      </c>
      <c r="BE134" s="121" t="s">
        <v>818</v>
      </c>
      <c r="BF134" s="171" t="s">
        <v>1186</v>
      </c>
      <c r="BG134" s="170" t="s">
        <v>1186</v>
      </c>
      <c r="BH134" s="121">
        <v>2018</v>
      </c>
      <c r="BI134" s="121">
        <v>2018</v>
      </c>
      <c r="BJ134" s="121">
        <v>2013</v>
      </c>
      <c r="BK134" s="121">
        <v>2017</v>
      </c>
      <c r="BL134" s="121" t="s">
        <v>818</v>
      </c>
      <c r="BM134" s="121">
        <v>2017</v>
      </c>
      <c r="BN134" s="121">
        <v>2015</v>
      </c>
      <c r="BO134" s="121" t="s">
        <v>818</v>
      </c>
      <c r="BP134" s="121">
        <v>2015</v>
      </c>
      <c r="BQ134" s="121">
        <v>2014</v>
      </c>
      <c r="BR134" s="121">
        <v>2017</v>
      </c>
      <c r="BS134" s="121">
        <v>2017</v>
      </c>
      <c r="BT134" s="121">
        <v>2014</v>
      </c>
      <c r="BU134" s="121">
        <v>2017</v>
      </c>
      <c r="BV134" s="121">
        <v>2017</v>
      </c>
      <c r="BW134" s="121">
        <v>2017</v>
      </c>
      <c r="BX134" s="121">
        <v>2016</v>
      </c>
      <c r="BY134" s="121" t="s">
        <v>818</v>
      </c>
      <c r="BZ134" s="121" t="s">
        <v>1189</v>
      </c>
      <c r="CA134" s="121">
        <v>2019</v>
      </c>
      <c r="CB134" s="121">
        <v>2015</v>
      </c>
    </row>
    <row r="135" spans="1:80" x14ac:dyDescent="0.3">
      <c r="A135" s="100" t="str">
        <f>'Indicator Data'!A137</f>
        <v>Palestine</v>
      </c>
      <c r="B135" s="86" t="str">
        <f>'Indicator Data'!B137</f>
        <v>PSE</v>
      </c>
      <c r="C135" s="119">
        <v>2015</v>
      </c>
      <c r="D135" s="119">
        <v>2015</v>
      </c>
      <c r="E135" s="119">
        <v>2015</v>
      </c>
      <c r="F135" s="119">
        <v>2015</v>
      </c>
      <c r="G135" s="119">
        <v>2015</v>
      </c>
      <c r="H135" s="119">
        <v>2015</v>
      </c>
      <c r="I135" s="119">
        <v>2015</v>
      </c>
      <c r="J135" s="119">
        <v>2018</v>
      </c>
      <c r="K135" s="119">
        <v>2018</v>
      </c>
      <c r="L135" s="119">
        <v>2016</v>
      </c>
      <c r="M135" s="121">
        <v>2015</v>
      </c>
      <c r="N135" s="121">
        <v>2015</v>
      </c>
      <c r="O135" s="121">
        <v>2015</v>
      </c>
      <c r="P135" s="121">
        <v>2015</v>
      </c>
      <c r="Q135" s="121">
        <v>2010</v>
      </c>
      <c r="R135" s="121">
        <v>2010</v>
      </c>
      <c r="S135" s="121">
        <v>2010</v>
      </c>
      <c r="T135" s="121">
        <v>2010</v>
      </c>
      <c r="U135" s="121">
        <v>2015</v>
      </c>
      <c r="V135" s="121">
        <v>2015</v>
      </c>
      <c r="W135" s="121">
        <v>2015</v>
      </c>
      <c r="X135" s="121">
        <v>2018</v>
      </c>
      <c r="Y135" s="121">
        <v>2018</v>
      </c>
      <c r="Z135" s="121">
        <v>2018</v>
      </c>
      <c r="AA135" s="121">
        <v>2007</v>
      </c>
      <c r="AB135" s="120">
        <v>2017</v>
      </c>
      <c r="AC135" s="121" t="s">
        <v>818</v>
      </c>
      <c r="AD135" s="121">
        <v>2017</v>
      </c>
      <c r="AE135" s="121">
        <v>2018</v>
      </c>
      <c r="AF135" s="123">
        <v>2016</v>
      </c>
      <c r="AG135" s="123">
        <v>2019</v>
      </c>
      <c r="AH135" s="121">
        <v>2019</v>
      </c>
      <c r="AI135" s="121">
        <v>2019</v>
      </c>
      <c r="AJ135" s="121">
        <v>2018</v>
      </c>
      <c r="AK135" s="121">
        <v>2018</v>
      </c>
      <c r="AL135" s="121">
        <v>2017</v>
      </c>
      <c r="AM135" s="121">
        <v>2014</v>
      </c>
      <c r="AN135" s="121">
        <v>2019</v>
      </c>
      <c r="AO135" s="121">
        <v>2016</v>
      </c>
      <c r="AP135" s="121">
        <v>2017</v>
      </c>
      <c r="AQ135" s="121">
        <v>2017</v>
      </c>
      <c r="AR135" s="121">
        <v>2018</v>
      </c>
      <c r="AS135" s="121">
        <v>2015</v>
      </c>
      <c r="AT135" s="121">
        <v>2014</v>
      </c>
      <c r="AU135" s="131">
        <v>2017</v>
      </c>
      <c r="AV135" s="131" t="s">
        <v>818</v>
      </c>
      <c r="AW135" s="121" t="s">
        <v>818</v>
      </c>
      <c r="AX135" s="121" t="s">
        <v>818</v>
      </c>
      <c r="AY135" s="121" t="s">
        <v>818</v>
      </c>
      <c r="AZ135" s="168" t="s">
        <v>818</v>
      </c>
      <c r="BA135" s="121" t="s">
        <v>1190</v>
      </c>
      <c r="BB135" s="121">
        <v>2017</v>
      </c>
      <c r="BC135" s="121">
        <v>2018</v>
      </c>
      <c r="BD135" s="121">
        <v>2019</v>
      </c>
      <c r="BE135" s="121" t="s">
        <v>1186</v>
      </c>
      <c r="BF135" s="171" t="s">
        <v>1186</v>
      </c>
      <c r="BG135" s="170" t="s">
        <v>1186</v>
      </c>
      <c r="BH135" s="121">
        <v>2018</v>
      </c>
      <c r="BI135" s="121">
        <v>2018</v>
      </c>
      <c r="BJ135" s="121">
        <v>2015</v>
      </c>
      <c r="BK135" s="121">
        <v>2017</v>
      </c>
      <c r="BL135" s="121" t="s">
        <v>818</v>
      </c>
      <c r="BM135" s="121">
        <v>2017</v>
      </c>
      <c r="BN135" s="121">
        <v>2016</v>
      </c>
      <c r="BO135" s="121">
        <v>2016</v>
      </c>
      <c r="BP135" s="121">
        <v>2017</v>
      </c>
      <c r="BQ135" s="121">
        <v>2014</v>
      </c>
      <c r="BR135" s="121">
        <v>2017</v>
      </c>
      <c r="BS135" s="121">
        <v>2017</v>
      </c>
      <c r="BT135" s="121"/>
      <c r="BU135" s="121">
        <v>2017</v>
      </c>
      <c r="BV135" s="121">
        <v>2017</v>
      </c>
      <c r="BW135" s="121">
        <v>2017</v>
      </c>
      <c r="BX135" s="121" t="s">
        <v>818</v>
      </c>
      <c r="BY135" s="121">
        <v>2015</v>
      </c>
      <c r="BZ135" s="121" t="s">
        <v>1189</v>
      </c>
      <c r="CA135" s="121">
        <v>2019</v>
      </c>
      <c r="CB135" s="121">
        <v>2015</v>
      </c>
    </row>
    <row r="136" spans="1:80" x14ac:dyDescent="0.3">
      <c r="A136" s="100" t="str">
        <f>'Indicator Data'!A138</f>
        <v>Panama</v>
      </c>
      <c r="B136" s="86" t="str">
        <f>'Indicator Data'!B138</f>
        <v>PAN</v>
      </c>
      <c r="C136" s="119">
        <v>2015</v>
      </c>
      <c r="D136" s="119">
        <v>2015</v>
      </c>
      <c r="E136" s="119">
        <v>2015</v>
      </c>
      <c r="F136" s="119">
        <v>2015</v>
      </c>
      <c r="G136" s="119">
        <v>2015</v>
      </c>
      <c r="H136" s="119">
        <v>2015</v>
      </c>
      <c r="I136" s="119">
        <v>2015</v>
      </c>
      <c r="J136" s="119">
        <v>2018</v>
      </c>
      <c r="K136" s="119">
        <v>2018</v>
      </c>
      <c r="L136" s="119">
        <v>2016</v>
      </c>
      <c r="M136" s="121">
        <v>2015</v>
      </c>
      <c r="N136" s="121">
        <v>2015</v>
      </c>
      <c r="O136" s="121">
        <v>2015</v>
      </c>
      <c r="P136" s="121">
        <v>2015</v>
      </c>
      <c r="Q136" s="121">
        <v>2010</v>
      </c>
      <c r="R136" s="121">
        <v>2010</v>
      </c>
      <c r="S136" s="121">
        <v>2010</v>
      </c>
      <c r="T136" s="121">
        <v>2010</v>
      </c>
      <c r="U136" s="121">
        <v>2015</v>
      </c>
      <c r="V136" s="121">
        <v>2015</v>
      </c>
      <c r="W136" s="121">
        <v>2015</v>
      </c>
      <c r="X136" s="121">
        <v>2018</v>
      </c>
      <c r="Y136" s="121">
        <v>2018</v>
      </c>
      <c r="Z136" s="121">
        <v>2018</v>
      </c>
      <c r="AA136" s="121">
        <v>2010</v>
      </c>
      <c r="AB136" s="120">
        <v>2017</v>
      </c>
      <c r="AC136" s="121" t="s">
        <v>818</v>
      </c>
      <c r="AD136" s="121">
        <v>2017</v>
      </c>
      <c r="AE136" s="121">
        <v>2018</v>
      </c>
      <c r="AF136" s="123">
        <v>2016</v>
      </c>
      <c r="AG136" s="123">
        <v>2019</v>
      </c>
      <c r="AH136" s="121">
        <v>2019</v>
      </c>
      <c r="AI136" s="121">
        <v>2019</v>
      </c>
      <c r="AJ136" s="121">
        <v>2018</v>
      </c>
      <c r="AK136" s="121">
        <v>2018</v>
      </c>
      <c r="AL136" s="121">
        <v>2017</v>
      </c>
      <c r="AM136" s="121" t="s">
        <v>818</v>
      </c>
      <c r="AN136" s="121">
        <v>2019</v>
      </c>
      <c r="AO136" s="121">
        <v>2016</v>
      </c>
      <c r="AP136" s="121">
        <v>2017</v>
      </c>
      <c r="AQ136" s="121">
        <v>2017</v>
      </c>
      <c r="AR136" s="121">
        <v>2018</v>
      </c>
      <c r="AS136" s="121">
        <v>2015</v>
      </c>
      <c r="AT136" s="121">
        <v>2008</v>
      </c>
      <c r="AU136" s="131">
        <v>2017</v>
      </c>
      <c r="AV136" s="131">
        <v>2017</v>
      </c>
      <c r="AW136" s="121">
        <v>2017</v>
      </c>
      <c r="AX136" s="121">
        <v>2017</v>
      </c>
      <c r="AY136" s="121">
        <v>2017</v>
      </c>
      <c r="AZ136" s="168">
        <v>2017</v>
      </c>
      <c r="BA136" s="121" t="s">
        <v>1187</v>
      </c>
      <c r="BB136" s="121">
        <v>2017</v>
      </c>
      <c r="BC136" s="121">
        <v>2018</v>
      </c>
      <c r="BD136" s="121">
        <v>2019</v>
      </c>
      <c r="BE136" s="121" t="s">
        <v>818</v>
      </c>
      <c r="BF136" s="171" t="s">
        <v>1186</v>
      </c>
      <c r="BG136" s="170" t="s">
        <v>1186</v>
      </c>
      <c r="BH136" s="121">
        <v>2018</v>
      </c>
      <c r="BI136" s="121">
        <v>2018</v>
      </c>
      <c r="BJ136" s="121">
        <v>2013</v>
      </c>
      <c r="BK136" s="121">
        <v>2017</v>
      </c>
      <c r="BL136" s="121">
        <v>2018</v>
      </c>
      <c r="BM136" s="121">
        <v>2017</v>
      </c>
      <c r="BN136" s="121">
        <v>2015</v>
      </c>
      <c r="BO136" s="121">
        <v>2016</v>
      </c>
      <c r="BP136" s="121">
        <v>2017</v>
      </c>
      <c r="BQ136" s="121">
        <v>2014</v>
      </c>
      <c r="BR136" s="121">
        <v>2017</v>
      </c>
      <c r="BS136" s="121">
        <v>2017</v>
      </c>
      <c r="BT136" s="121">
        <v>2016</v>
      </c>
      <c r="BU136" s="121">
        <v>2017</v>
      </c>
      <c r="BV136" s="121">
        <v>2017</v>
      </c>
      <c r="BW136" s="121">
        <v>2017</v>
      </c>
      <c r="BX136" s="121">
        <v>2016</v>
      </c>
      <c r="BY136" s="121">
        <v>2015</v>
      </c>
      <c r="BZ136" s="121" t="s">
        <v>1189</v>
      </c>
      <c r="CA136" s="121">
        <v>2019</v>
      </c>
      <c r="CB136" s="121">
        <v>2015</v>
      </c>
    </row>
    <row r="137" spans="1:80" x14ac:dyDescent="0.3">
      <c r="A137" s="100" t="str">
        <f>'Indicator Data'!A139</f>
        <v>Papua New Guinea</v>
      </c>
      <c r="B137" s="86" t="str">
        <f>'Indicator Data'!B139</f>
        <v>PNG</v>
      </c>
      <c r="C137" s="119">
        <v>2015</v>
      </c>
      <c r="D137" s="119">
        <v>2015</v>
      </c>
      <c r="E137" s="119">
        <v>2015</v>
      </c>
      <c r="F137" s="119">
        <v>2015</v>
      </c>
      <c r="G137" s="119">
        <v>2015</v>
      </c>
      <c r="H137" s="119">
        <v>2015</v>
      </c>
      <c r="I137" s="119">
        <v>2015</v>
      </c>
      <c r="J137" s="119">
        <v>2018</v>
      </c>
      <c r="K137" s="119">
        <v>2018</v>
      </c>
      <c r="L137" s="119">
        <v>2016</v>
      </c>
      <c r="M137" s="121">
        <v>2015</v>
      </c>
      <c r="N137" s="121">
        <v>2015</v>
      </c>
      <c r="O137" s="121">
        <v>2015</v>
      </c>
      <c r="P137" s="121">
        <v>2015</v>
      </c>
      <c r="Q137" s="121">
        <v>2010</v>
      </c>
      <c r="R137" s="121">
        <v>2010</v>
      </c>
      <c r="S137" s="121">
        <v>2010</v>
      </c>
      <c r="T137" s="121">
        <v>2010</v>
      </c>
      <c r="U137" s="121">
        <v>2015</v>
      </c>
      <c r="V137" s="121">
        <v>2015</v>
      </c>
      <c r="W137" s="121">
        <v>2015</v>
      </c>
      <c r="X137" s="121">
        <v>2018</v>
      </c>
      <c r="Y137" s="121">
        <v>2018</v>
      </c>
      <c r="Z137" s="121">
        <v>2018</v>
      </c>
      <c r="AA137" s="121" t="s">
        <v>818</v>
      </c>
      <c r="AB137" s="120">
        <v>2017</v>
      </c>
      <c r="AC137" s="121" t="s">
        <v>818</v>
      </c>
      <c r="AD137" s="121">
        <v>2018</v>
      </c>
      <c r="AE137" s="121">
        <v>2018</v>
      </c>
      <c r="AF137" s="123" t="s">
        <v>818</v>
      </c>
      <c r="AG137" s="123">
        <v>2019</v>
      </c>
      <c r="AH137" s="121">
        <v>2019</v>
      </c>
      <c r="AI137" s="121">
        <v>2019</v>
      </c>
      <c r="AJ137" s="121">
        <v>2018</v>
      </c>
      <c r="AK137" s="121">
        <v>2018</v>
      </c>
      <c r="AL137" s="121">
        <v>2017</v>
      </c>
      <c r="AM137" s="121" t="s">
        <v>818</v>
      </c>
      <c r="AN137" s="121">
        <v>2019</v>
      </c>
      <c r="AO137" s="121">
        <v>2016</v>
      </c>
      <c r="AP137" s="121">
        <v>2017</v>
      </c>
      <c r="AQ137" s="121">
        <v>2017</v>
      </c>
      <c r="AR137" s="121">
        <v>2018</v>
      </c>
      <c r="AS137" s="121">
        <v>2015</v>
      </c>
      <c r="AT137" s="121">
        <v>2011</v>
      </c>
      <c r="AU137" s="131">
        <v>2017</v>
      </c>
      <c r="AV137" s="131">
        <v>2017</v>
      </c>
      <c r="AW137" s="121">
        <v>2017</v>
      </c>
      <c r="AX137" s="121">
        <v>2017</v>
      </c>
      <c r="AY137" s="121">
        <v>2017</v>
      </c>
      <c r="AZ137" s="168">
        <v>2017</v>
      </c>
      <c r="BA137" s="121">
        <v>2009</v>
      </c>
      <c r="BB137" s="121">
        <v>2017</v>
      </c>
      <c r="BC137" s="121">
        <v>2018</v>
      </c>
      <c r="BD137" s="121">
        <v>2019</v>
      </c>
      <c r="BE137" s="121" t="s">
        <v>1186</v>
      </c>
      <c r="BF137" s="171" t="s">
        <v>1186</v>
      </c>
      <c r="BG137" s="170" t="s">
        <v>1186</v>
      </c>
      <c r="BH137" s="121">
        <v>2018</v>
      </c>
      <c r="BI137" s="121">
        <v>2018</v>
      </c>
      <c r="BJ137" s="121">
        <v>2013</v>
      </c>
      <c r="BK137" s="121">
        <v>2017</v>
      </c>
      <c r="BL137" s="121">
        <v>2018</v>
      </c>
      <c r="BM137" s="121">
        <v>2017</v>
      </c>
      <c r="BN137" s="121">
        <v>2015</v>
      </c>
      <c r="BO137" s="121">
        <v>2016</v>
      </c>
      <c r="BP137" s="121">
        <v>2017</v>
      </c>
      <c r="BQ137" s="121">
        <v>2014</v>
      </c>
      <c r="BR137" s="121">
        <v>2017</v>
      </c>
      <c r="BS137" s="121">
        <v>2017</v>
      </c>
      <c r="BT137" s="121" t="s">
        <v>818</v>
      </c>
      <c r="BU137" s="121">
        <v>2017</v>
      </c>
      <c r="BV137" s="121" t="s">
        <v>818</v>
      </c>
      <c r="BW137" s="121">
        <v>2017</v>
      </c>
      <c r="BX137" s="121">
        <v>2016</v>
      </c>
      <c r="BY137" s="121">
        <v>2015</v>
      </c>
      <c r="BZ137" s="121" t="s">
        <v>1189</v>
      </c>
      <c r="CA137" s="121">
        <v>2019</v>
      </c>
      <c r="CB137" s="121">
        <v>2015</v>
      </c>
    </row>
    <row r="138" spans="1:80" x14ac:dyDescent="0.3">
      <c r="A138" s="100" t="str">
        <f>'Indicator Data'!A140</f>
        <v>Paraguay</v>
      </c>
      <c r="B138" s="86" t="str">
        <f>'Indicator Data'!B140</f>
        <v>PRY</v>
      </c>
      <c r="C138" s="119">
        <v>2015</v>
      </c>
      <c r="D138" s="119">
        <v>2015</v>
      </c>
      <c r="E138" s="119">
        <v>2015</v>
      </c>
      <c r="F138" s="119">
        <v>2015</v>
      </c>
      <c r="G138" s="119">
        <v>2015</v>
      </c>
      <c r="H138" s="119">
        <v>2015</v>
      </c>
      <c r="I138" s="119">
        <v>2015</v>
      </c>
      <c r="J138" s="119">
        <v>2018</v>
      </c>
      <c r="K138" s="119">
        <v>2018</v>
      </c>
      <c r="L138" s="119">
        <v>2016</v>
      </c>
      <c r="M138" s="121">
        <v>2015</v>
      </c>
      <c r="N138" s="121">
        <v>2015</v>
      </c>
      <c r="O138" s="121">
        <v>2015</v>
      </c>
      <c r="P138" s="121">
        <v>2015</v>
      </c>
      <c r="Q138" s="121">
        <v>2010</v>
      </c>
      <c r="R138" s="121">
        <v>2010</v>
      </c>
      <c r="S138" s="121">
        <v>2010</v>
      </c>
      <c r="T138" s="121">
        <v>2010</v>
      </c>
      <c r="U138" s="121">
        <v>2015</v>
      </c>
      <c r="V138" s="121">
        <v>2015</v>
      </c>
      <c r="W138" s="121">
        <v>2015</v>
      </c>
      <c r="X138" s="121">
        <v>2018</v>
      </c>
      <c r="Y138" s="121">
        <v>2018</v>
      </c>
      <c r="Z138" s="121">
        <v>2018</v>
      </c>
      <c r="AA138" s="121"/>
      <c r="AB138" s="120">
        <v>2017</v>
      </c>
      <c r="AC138" s="121">
        <v>2017</v>
      </c>
      <c r="AD138" s="121">
        <v>2018</v>
      </c>
      <c r="AE138" s="121">
        <v>2018</v>
      </c>
      <c r="AF138" s="123">
        <v>2015</v>
      </c>
      <c r="AG138" s="123">
        <v>2019</v>
      </c>
      <c r="AH138" s="121">
        <v>2019</v>
      </c>
      <c r="AI138" s="121">
        <v>2019</v>
      </c>
      <c r="AJ138" s="121">
        <v>2018</v>
      </c>
      <c r="AK138" s="121">
        <v>2018</v>
      </c>
      <c r="AL138" s="121">
        <v>2017</v>
      </c>
      <c r="AM138" s="121">
        <v>2016</v>
      </c>
      <c r="AN138" s="121">
        <v>2019</v>
      </c>
      <c r="AO138" s="121">
        <v>2016</v>
      </c>
      <c r="AP138" s="121">
        <v>2017</v>
      </c>
      <c r="AQ138" s="121">
        <v>2017</v>
      </c>
      <c r="AR138" s="121">
        <v>2018</v>
      </c>
      <c r="AS138" s="121">
        <v>2015</v>
      </c>
      <c r="AT138" s="121">
        <v>2016</v>
      </c>
      <c r="AU138" s="131">
        <v>2017</v>
      </c>
      <c r="AV138" s="131">
        <v>2017</v>
      </c>
      <c r="AW138" s="121">
        <v>2017</v>
      </c>
      <c r="AX138" s="121">
        <v>2017</v>
      </c>
      <c r="AY138" s="121">
        <v>2017</v>
      </c>
      <c r="AZ138" s="168">
        <v>2017</v>
      </c>
      <c r="BA138" s="121" t="s">
        <v>1187</v>
      </c>
      <c r="BB138" s="121">
        <v>2017</v>
      </c>
      <c r="BC138" s="121">
        <v>2018</v>
      </c>
      <c r="BD138" s="121">
        <v>2019</v>
      </c>
      <c r="BE138" s="121" t="s">
        <v>818</v>
      </c>
      <c r="BF138" s="171" t="s">
        <v>1186</v>
      </c>
      <c r="BG138" s="170" t="s">
        <v>1186</v>
      </c>
      <c r="BH138" s="121">
        <v>2018</v>
      </c>
      <c r="BI138" s="121">
        <v>2018</v>
      </c>
      <c r="BJ138" s="121">
        <v>2013</v>
      </c>
      <c r="BK138" s="121">
        <v>2017</v>
      </c>
      <c r="BL138" s="121">
        <v>2018</v>
      </c>
      <c r="BM138" s="121">
        <v>2017</v>
      </c>
      <c r="BN138" s="121">
        <v>2015</v>
      </c>
      <c r="BO138" s="121">
        <v>2016</v>
      </c>
      <c r="BP138" s="121">
        <v>2017</v>
      </c>
      <c r="BQ138" s="121">
        <v>2014</v>
      </c>
      <c r="BR138" s="121">
        <v>2017</v>
      </c>
      <c r="BS138" s="121">
        <v>2017</v>
      </c>
      <c r="BT138" s="121">
        <v>2018</v>
      </c>
      <c r="BU138" s="121">
        <v>2017</v>
      </c>
      <c r="BV138" s="121">
        <v>2017</v>
      </c>
      <c r="BW138" s="121">
        <v>2017</v>
      </c>
      <c r="BX138" s="121">
        <v>2016</v>
      </c>
      <c r="BY138" s="121">
        <v>2015</v>
      </c>
      <c r="BZ138" s="121" t="s">
        <v>1189</v>
      </c>
      <c r="CA138" s="121">
        <v>2019</v>
      </c>
      <c r="CB138" s="121">
        <v>2015</v>
      </c>
    </row>
    <row r="139" spans="1:80" x14ac:dyDescent="0.3">
      <c r="A139" s="100" t="str">
        <f>'Indicator Data'!A141</f>
        <v>Peru</v>
      </c>
      <c r="B139" s="86" t="str">
        <f>'Indicator Data'!B141</f>
        <v>PER</v>
      </c>
      <c r="C139" s="119">
        <v>2015</v>
      </c>
      <c r="D139" s="119">
        <v>2015</v>
      </c>
      <c r="E139" s="119">
        <v>2015</v>
      </c>
      <c r="F139" s="119">
        <v>2015</v>
      </c>
      <c r="G139" s="119">
        <v>2015</v>
      </c>
      <c r="H139" s="119">
        <v>2015</v>
      </c>
      <c r="I139" s="119">
        <v>2015</v>
      </c>
      <c r="J139" s="119">
        <v>2018</v>
      </c>
      <c r="K139" s="119">
        <v>2018</v>
      </c>
      <c r="L139" s="119">
        <v>2016</v>
      </c>
      <c r="M139" s="121">
        <v>2015</v>
      </c>
      <c r="N139" s="121">
        <v>2015</v>
      </c>
      <c r="O139" s="121">
        <v>2015</v>
      </c>
      <c r="P139" s="121">
        <v>2015</v>
      </c>
      <c r="Q139" s="121">
        <v>2010</v>
      </c>
      <c r="R139" s="121">
        <v>2010</v>
      </c>
      <c r="S139" s="121">
        <v>2010</v>
      </c>
      <c r="T139" s="121">
        <v>2010</v>
      </c>
      <c r="U139" s="121">
        <v>2015</v>
      </c>
      <c r="V139" s="121">
        <v>2015</v>
      </c>
      <c r="W139" s="121">
        <v>2015</v>
      </c>
      <c r="X139" s="121">
        <v>2018</v>
      </c>
      <c r="Y139" s="121">
        <v>2018</v>
      </c>
      <c r="Z139" s="121">
        <v>2018</v>
      </c>
      <c r="AA139" s="121">
        <v>2012</v>
      </c>
      <c r="AB139" s="120">
        <v>2017</v>
      </c>
      <c r="AC139" s="121" t="s">
        <v>818</v>
      </c>
      <c r="AD139" s="121">
        <v>2017</v>
      </c>
      <c r="AE139" s="121">
        <v>2018</v>
      </c>
      <c r="AF139" s="123">
        <v>2016</v>
      </c>
      <c r="AG139" s="123">
        <v>2019</v>
      </c>
      <c r="AH139" s="121">
        <v>2019</v>
      </c>
      <c r="AI139" s="121">
        <v>2019</v>
      </c>
      <c r="AJ139" s="121">
        <v>2018</v>
      </c>
      <c r="AK139" s="121">
        <v>2018</v>
      </c>
      <c r="AL139" s="121">
        <v>2017</v>
      </c>
      <c r="AM139" s="121">
        <v>2012</v>
      </c>
      <c r="AN139" s="121">
        <v>2019</v>
      </c>
      <c r="AO139" s="121">
        <v>2016</v>
      </c>
      <c r="AP139" s="121">
        <v>2017</v>
      </c>
      <c r="AQ139" s="121">
        <v>2017</v>
      </c>
      <c r="AR139" s="121">
        <v>2018</v>
      </c>
      <c r="AS139" s="121">
        <v>2015</v>
      </c>
      <c r="AT139" s="121">
        <v>2016</v>
      </c>
      <c r="AU139" s="131">
        <v>2017</v>
      </c>
      <c r="AV139" s="131">
        <v>2017</v>
      </c>
      <c r="AW139" s="121">
        <v>2017</v>
      </c>
      <c r="AX139" s="121">
        <v>2017</v>
      </c>
      <c r="AY139" s="121">
        <v>2017</v>
      </c>
      <c r="AZ139" s="168">
        <v>2017</v>
      </c>
      <c r="BA139" s="121" t="s">
        <v>1187</v>
      </c>
      <c r="BB139" s="121">
        <v>2017</v>
      </c>
      <c r="BC139" s="121">
        <v>2018</v>
      </c>
      <c r="BD139" s="121">
        <v>2019</v>
      </c>
      <c r="BE139" s="121" t="s">
        <v>1186</v>
      </c>
      <c r="BF139" s="171" t="s">
        <v>1186</v>
      </c>
      <c r="BG139" s="170" t="s">
        <v>1186</v>
      </c>
      <c r="BH139" s="121">
        <v>2018</v>
      </c>
      <c r="BI139" s="121">
        <v>2018</v>
      </c>
      <c r="BJ139" s="121">
        <v>2015</v>
      </c>
      <c r="BK139" s="121">
        <v>2017</v>
      </c>
      <c r="BL139" s="121">
        <v>2018</v>
      </c>
      <c r="BM139" s="121">
        <v>2017</v>
      </c>
      <c r="BN139" s="121">
        <v>2017</v>
      </c>
      <c r="BO139" s="121">
        <v>2016</v>
      </c>
      <c r="BP139" s="121">
        <v>2017</v>
      </c>
      <c r="BQ139" s="121">
        <v>2014</v>
      </c>
      <c r="BR139" s="121">
        <v>2017</v>
      </c>
      <c r="BS139" s="121">
        <v>2017</v>
      </c>
      <c r="BT139" s="121">
        <v>2016</v>
      </c>
      <c r="BU139" s="121">
        <v>2017</v>
      </c>
      <c r="BV139" s="121">
        <v>2017</v>
      </c>
      <c r="BW139" s="121">
        <v>2017</v>
      </c>
      <c r="BX139" s="121">
        <v>2016</v>
      </c>
      <c r="BY139" s="121">
        <v>2015</v>
      </c>
      <c r="BZ139" s="121" t="s">
        <v>1189</v>
      </c>
      <c r="CA139" s="121">
        <v>2019</v>
      </c>
      <c r="CB139" s="121">
        <v>2015</v>
      </c>
    </row>
    <row r="140" spans="1:80" x14ac:dyDescent="0.3">
      <c r="A140" s="100" t="str">
        <f>'Indicator Data'!A142</f>
        <v>Philippines</v>
      </c>
      <c r="B140" s="86" t="str">
        <f>'Indicator Data'!B142</f>
        <v>PHL</v>
      </c>
      <c r="C140" s="119">
        <v>2015</v>
      </c>
      <c r="D140" s="119">
        <v>2015</v>
      </c>
      <c r="E140" s="119">
        <v>2015</v>
      </c>
      <c r="F140" s="119">
        <v>2015</v>
      </c>
      <c r="G140" s="119">
        <v>2015</v>
      </c>
      <c r="H140" s="119">
        <v>2015</v>
      </c>
      <c r="I140" s="119">
        <v>2015</v>
      </c>
      <c r="J140" s="119">
        <v>2018</v>
      </c>
      <c r="K140" s="119">
        <v>2018</v>
      </c>
      <c r="L140" s="119">
        <v>2016</v>
      </c>
      <c r="M140" s="121">
        <v>2015</v>
      </c>
      <c r="N140" s="121">
        <v>2015</v>
      </c>
      <c r="O140" s="121">
        <v>2015</v>
      </c>
      <c r="P140" s="121">
        <v>2015</v>
      </c>
      <c r="Q140" s="121">
        <v>2010</v>
      </c>
      <c r="R140" s="121">
        <v>2010</v>
      </c>
      <c r="S140" s="121">
        <v>2010</v>
      </c>
      <c r="T140" s="121">
        <v>2010</v>
      </c>
      <c r="U140" s="121">
        <v>2015</v>
      </c>
      <c r="V140" s="121">
        <v>2015</v>
      </c>
      <c r="W140" s="121">
        <v>2015</v>
      </c>
      <c r="X140" s="121">
        <v>2018</v>
      </c>
      <c r="Y140" s="121">
        <v>2018</v>
      </c>
      <c r="Z140" s="121">
        <v>2018</v>
      </c>
      <c r="AA140" s="121">
        <v>2013</v>
      </c>
      <c r="AB140" s="120">
        <v>2017</v>
      </c>
      <c r="AC140" s="121">
        <v>2017</v>
      </c>
      <c r="AD140" s="121">
        <v>2017</v>
      </c>
      <c r="AE140" s="121">
        <v>2018</v>
      </c>
      <c r="AF140" s="123">
        <v>2016</v>
      </c>
      <c r="AG140" s="123">
        <v>2019</v>
      </c>
      <c r="AH140" s="121">
        <v>2019</v>
      </c>
      <c r="AI140" s="121">
        <v>2019</v>
      </c>
      <c r="AJ140" s="121">
        <v>2018</v>
      </c>
      <c r="AK140" s="121">
        <v>2018</v>
      </c>
      <c r="AL140" s="121">
        <v>2017</v>
      </c>
      <c r="AM140" s="121">
        <v>2013</v>
      </c>
      <c r="AN140" s="121">
        <v>2019</v>
      </c>
      <c r="AO140" s="121">
        <v>2016</v>
      </c>
      <c r="AP140" s="121">
        <v>2017</v>
      </c>
      <c r="AQ140" s="121">
        <v>2017</v>
      </c>
      <c r="AR140" s="121">
        <v>2018</v>
      </c>
      <c r="AS140" s="121">
        <v>2015</v>
      </c>
      <c r="AT140" s="121">
        <v>2011</v>
      </c>
      <c r="AU140" s="131">
        <v>2017</v>
      </c>
      <c r="AV140" s="131">
        <v>2017</v>
      </c>
      <c r="AW140" s="121">
        <v>2017</v>
      </c>
      <c r="AX140" s="121">
        <v>2017</v>
      </c>
      <c r="AY140" s="121">
        <v>2017</v>
      </c>
      <c r="AZ140" s="168">
        <v>2017</v>
      </c>
      <c r="BA140" s="121" t="s">
        <v>1188</v>
      </c>
      <c r="BB140" s="121">
        <v>2017</v>
      </c>
      <c r="BC140" s="121">
        <v>2018</v>
      </c>
      <c r="BD140" s="121">
        <v>2019</v>
      </c>
      <c r="BE140" s="121" t="s">
        <v>1186</v>
      </c>
      <c r="BF140" s="171" t="s">
        <v>1186</v>
      </c>
      <c r="BG140" s="170" t="s">
        <v>1186</v>
      </c>
      <c r="BH140" s="121">
        <v>2018</v>
      </c>
      <c r="BI140" s="121">
        <v>2018</v>
      </c>
      <c r="BJ140" s="121">
        <v>2015</v>
      </c>
      <c r="BK140" s="121">
        <v>2017</v>
      </c>
      <c r="BL140" s="121">
        <v>2018</v>
      </c>
      <c r="BM140" s="121">
        <v>2017</v>
      </c>
      <c r="BN140" s="121">
        <v>2015</v>
      </c>
      <c r="BO140" s="121">
        <v>2016</v>
      </c>
      <c r="BP140" s="121">
        <v>2017</v>
      </c>
      <c r="BQ140" s="121">
        <v>2014</v>
      </c>
      <c r="BR140" s="121">
        <v>2017</v>
      </c>
      <c r="BS140" s="121">
        <v>2017</v>
      </c>
      <c r="BT140" s="121" t="s">
        <v>818</v>
      </c>
      <c r="BU140" s="121">
        <v>2017</v>
      </c>
      <c r="BV140" s="121">
        <v>2017</v>
      </c>
      <c r="BW140" s="121">
        <v>2017</v>
      </c>
      <c r="BX140" s="121">
        <v>2016</v>
      </c>
      <c r="BY140" s="121">
        <v>2015</v>
      </c>
      <c r="BZ140" s="121" t="s">
        <v>1189</v>
      </c>
      <c r="CA140" s="121">
        <v>2019</v>
      </c>
      <c r="CB140" s="121">
        <v>2015</v>
      </c>
    </row>
    <row r="141" spans="1:80" x14ac:dyDescent="0.3">
      <c r="A141" s="100" t="str">
        <f>'Indicator Data'!A143</f>
        <v>Poland</v>
      </c>
      <c r="B141" s="86" t="str">
        <f>'Indicator Data'!B143</f>
        <v>POL</v>
      </c>
      <c r="C141" s="119">
        <v>2015</v>
      </c>
      <c r="D141" s="119">
        <v>2015</v>
      </c>
      <c r="E141" s="119">
        <v>2015</v>
      </c>
      <c r="F141" s="119">
        <v>2015</v>
      </c>
      <c r="G141" s="119">
        <v>2015</v>
      </c>
      <c r="H141" s="119">
        <v>2015</v>
      </c>
      <c r="I141" s="119">
        <v>2015</v>
      </c>
      <c r="J141" s="119">
        <v>2018</v>
      </c>
      <c r="K141" s="119">
        <v>2018</v>
      </c>
      <c r="L141" s="119">
        <v>2016</v>
      </c>
      <c r="M141" s="121">
        <v>2015</v>
      </c>
      <c r="N141" s="121">
        <v>2015</v>
      </c>
      <c r="O141" s="121">
        <v>2015</v>
      </c>
      <c r="P141" s="121">
        <v>2015</v>
      </c>
      <c r="Q141" s="121">
        <v>2010</v>
      </c>
      <c r="R141" s="121">
        <v>2010</v>
      </c>
      <c r="S141" s="121">
        <v>2010</v>
      </c>
      <c r="T141" s="121">
        <v>2010</v>
      </c>
      <c r="U141" s="121">
        <v>2015</v>
      </c>
      <c r="V141" s="121">
        <v>2015</v>
      </c>
      <c r="W141" s="121">
        <v>2015</v>
      </c>
      <c r="X141" s="121">
        <v>2018</v>
      </c>
      <c r="Y141" s="121">
        <v>2018</v>
      </c>
      <c r="Z141" s="121">
        <v>2018</v>
      </c>
      <c r="AA141" s="121">
        <v>2011</v>
      </c>
      <c r="AB141" s="120">
        <v>2017</v>
      </c>
      <c r="AC141" s="121" t="s">
        <v>818</v>
      </c>
      <c r="AD141" s="121">
        <v>2018</v>
      </c>
      <c r="AE141" s="121">
        <v>2018</v>
      </c>
      <c r="AF141" s="123">
        <v>2016</v>
      </c>
      <c r="AG141" s="123">
        <v>2019</v>
      </c>
      <c r="AH141" s="121">
        <v>2019</v>
      </c>
      <c r="AI141" s="121">
        <v>2019</v>
      </c>
      <c r="AJ141" s="121">
        <v>2018</v>
      </c>
      <c r="AK141" s="121">
        <v>2018</v>
      </c>
      <c r="AL141" s="121">
        <v>2017</v>
      </c>
      <c r="AM141" s="121" t="s">
        <v>818</v>
      </c>
      <c r="AN141" s="121">
        <v>2019</v>
      </c>
      <c r="AO141" s="121">
        <v>2016</v>
      </c>
      <c r="AP141" s="121">
        <v>2017</v>
      </c>
      <c r="AQ141" s="121" t="s">
        <v>818</v>
      </c>
      <c r="AR141" s="121">
        <v>2018</v>
      </c>
      <c r="AS141" s="121">
        <v>2015</v>
      </c>
      <c r="AT141" s="121" t="s">
        <v>818</v>
      </c>
      <c r="AU141" s="131">
        <v>2017</v>
      </c>
      <c r="AV141" s="131">
        <v>2014</v>
      </c>
      <c r="AW141" s="121" t="s">
        <v>818</v>
      </c>
      <c r="AX141" s="121" t="s">
        <v>818</v>
      </c>
      <c r="AY141" s="121">
        <v>2017</v>
      </c>
      <c r="AZ141" s="168">
        <v>2017</v>
      </c>
      <c r="BA141" s="121" t="s">
        <v>1190</v>
      </c>
      <c r="BB141" s="121">
        <v>2017</v>
      </c>
      <c r="BC141" s="121">
        <v>2018</v>
      </c>
      <c r="BD141" s="121">
        <v>2019</v>
      </c>
      <c r="BE141" s="121" t="s">
        <v>818</v>
      </c>
      <c r="BF141" s="171" t="s">
        <v>1186</v>
      </c>
      <c r="BG141" s="170" t="s">
        <v>1186</v>
      </c>
      <c r="BH141" s="121">
        <v>2018</v>
      </c>
      <c r="BI141" s="121">
        <v>2018</v>
      </c>
      <c r="BJ141" s="121">
        <v>2015</v>
      </c>
      <c r="BK141" s="121">
        <v>2017</v>
      </c>
      <c r="BL141" s="121">
        <v>2018</v>
      </c>
      <c r="BM141" s="121">
        <v>2017</v>
      </c>
      <c r="BN141" s="121">
        <v>2015</v>
      </c>
      <c r="BO141" s="121">
        <v>2016</v>
      </c>
      <c r="BP141" s="121">
        <v>2017</v>
      </c>
      <c r="BQ141" s="121">
        <v>2014</v>
      </c>
      <c r="BR141" s="121">
        <v>2017</v>
      </c>
      <c r="BS141" s="121">
        <v>2017</v>
      </c>
      <c r="BT141" s="121">
        <v>2016</v>
      </c>
      <c r="BU141" s="121">
        <v>2017</v>
      </c>
      <c r="BV141" s="121">
        <v>2017</v>
      </c>
      <c r="BW141" s="121" t="s">
        <v>818</v>
      </c>
      <c r="BX141" s="121">
        <v>2016</v>
      </c>
      <c r="BY141" s="121">
        <v>2015</v>
      </c>
      <c r="BZ141" s="121" t="s">
        <v>1189</v>
      </c>
      <c r="CA141" s="121">
        <v>2019</v>
      </c>
      <c r="CB141" s="121">
        <v>2015</v>
      </c>
    </row>
    <row r="142" spans="1:80" x14ac:dyDescent="0.3">
      <c r="A142" s="100" t="str">
        <f>'Indicator Data'!A144</f>
        <v>Portugal</v>
      </c>
      <c r="B142" s="86" t="str">
        <f>'Indicator Data'!B144</f>
        <v>PRT</v>
      </c>
      <c r="C142" s="119">
        <v>2015</v>
      </c>
      <c r="D142" s="119">
        <v>2015</v>
      </c>
      <c r="E142" s="119">
        <v>2015</v>
      </c>
      <c r="F142" s="119">
        <v>2015</v>
      </c>
      <c r="G142" s="119">
        <v>2015</v>
      </c>
      <c r="H142" s="119">
        <v>2015</v>
      </c>
      <c r="I142" s="119">
        <v>2015</v>
      </c>
      <c r="J142" s="119">
        <v>2018</v>
      </c>
      <c r="K142" s="119">
        <v>2018</v>
      </c>
      <c r="L142" s="119">
        <v>2016</v>
      </c>
      <c r="M142" s="121">
        <v>2015</v>
      </c>
      <c r="N142" s="121">
        <v>2015</v>
      </c>
      <c r="O142" s="121">
        <v>2015</v>
      </c>
      <c r="P142" s="121">
        <v>2015</v>
      </c>
      <c r="Q142" s="121">
        <v>2010</v>
      </c>
      <c r="R142" s="121">
        <v>2010</v>
      </c>
      <c r="S142" s="121">
        <v>2010</v>
      </c>
      <c r="T142" s="121">
        <v>2010</v>
      </c>
      <c r="U142" s="121">
        <v>2015</v>
      </c>
      <c r="V142" s="121">
        <v>2015</v>
      </c>
      <c r="W142" s="121">
        <v>2015</v>
      </c>
      <c r="X142" s="121">
        <v>2018</v>
      </c>
      <c r="Y142" s="121">
        <v>2018</v>
      </c>
      <c r="Z142" s="121">
        <v>2018</v>
      </c>
      <c r="AA142" s="121">
        <v>2011</v>
      </c>
      <c r="AB142" s="120">
        <v>2017</v>
      </c>
      <c r="AC142" s="121" t="s">
        <v>818</v>
      </c>
      <c r="AD142" s="121">
        <v>2017</v>
      </c>
      <c r="AE142" s="121">
        <v>2018</v>
      </c>
      <c r="AF142" s="123">
        <v>2016</v>
      </c>
      <c r="AG142" s="123">
        <v>2019</v>
      </c>
      <c r="AH142" s="121">
        <v>2019</v>
      </c>
      <c r="AI142" s="121">
        <v>2019</v>
      </c>
      <c r="AJ142" s="121">
        <v>2018</v>
      </c>
      <c r="AK142" s="121">
        <v>2018</v>
      </c>
      <c r="AL142" s="121">
        <v>2017</v>
      </c>
      <c r="AM142" s="121" t="s">
        <v>818</v>
      </c>
      <c r="AN142" s="121">
        <v>2019</v>
      </c>
      <c r="AO142" s="121">
        <v>2016</v>
      </c>
      <c r="AP142" s="121">
        <v>2017</v>
      </c>
      <c r="AQ142" s="121" t="s">
        <v>818</v>
      </c>
      <c r="AR142" s="121">
        <v>2018</v>
      </c>
      <c r="AS142" s="121">
        <v>2015</v>
      </c>
      <c r="AT142" s="121" t="s">
        <v>818</v>
      </c>
      <c r="AU142" s="131">
        <v>2017</v>
      </c>
      <c r="AV142" s="131">
        <v>2017</v>
      </c>
      <c r="AW142" s="121">
        <v>2017</v>
      </c>
      <c r="AX142" s="121" t="s">
        <v>818</v>
      </c>
      <c r="AY142" s="121">
        <v>2017</v>
      </c>
      <c r="AZ142" s="168">
        <v>2017</v>
      </c>
      <c r="BA142" s="121" t="s">
        <v>1188</v>
      </c>
      <c r="BB142" s="121">
        <v>2017</v>
      </c>
      <c r="BC142" s="121">
        <v>2018</v>
      </c>
      <c r="BD142" s="121">
        <v>2019</v>
      </c>
      <c r="BE142" s="121" t="s">
        <v>818</v>
      </c>
      <c r="BF142" s="171" t="s">
        <v>1186</v>
      </c>
      <c r="BG142" s="170" t="s">
        <v>1186</v>
      </c>
      <c r="BH142" s="121">
        <v>2018</v>
      </c>
      <c r="BI142" s="121">
        <v>2018</v>
      </c>
      <c r="BJ142" s="121">
        <v>2015</v>
      </c>
      <c r="BK142" s="121">
        <v>2017</v>
      </c>
      <c r="BL142" s="121">
        <v>2018</v>
      </c>
      <c r="BM142" s="121">
        <v>2017</v>
      </c>
      <c r="BN142" s="121">
        <v>2015</v>
      </c>
      <c r="BO142" s="121">
        <v>2014</v>
      </c>
      <c r="BP142" s="121">
        <v>2017</v>
      </c>
      <c r="BQ142" s="121">
        <v>2014</v>
      </c>
      <c r="BR142" s="121">
        <v>2017</v>
      </c>
      <c r="BS142" s="121">
        <v>2017</v>
      </c>
      <c r="BT142" s="121">
        <v>2016</v>
      </c>
      <c r="BU142" s="121">
        <v>2017</v>
      </c>
      <c r="BV142" s="121">
        <v>2017</v>
      </c>
      <c r="BW142" s="121" t="s">
        <v>818</v>
      </c>
      <c r="BX142" s="121">
        <v>2016</v>
      </c>
      <c r="BY142" s="121">
        <v>2015</v>
      </c>
      <c r="BZ142" s="121" t="s">
        <v>1189</v>
      </c>
      <c r="CA142" s="121">
        <v>2019</v>
      </c>
      <c r="CB142" s="121">
        <v>2015</v>
      </c>
    </row>
    <row r="143" spans="1:80" x14ac:dyDescent="0.3">
      <c r="A143" s="100" t="str">
        <f>'Indicator Data'!A145</f>
        <v>Qatar</v>
      </c>
      <c r="B143" s="86" t="str">
        <f>'Indicator Data'!B145</f>
        <v>QAT</v>
      </c>
      <c r="C143" s="119">
        <v>2015</v>
      </c>
      <c r="D143" s="119">
        <v>2015</v>
      </c>
      <c r="E143" s="119">
        <v>2015</v>
      </c>
      <c r="F143" s="119">
        <v>2015</v>
      </c>
      <c r="G143" s="119">
        <v>2015</v>
      </c>
      <c r="H143" s="119">
        <v>2015</v>
      </c>
      <c r="I143" s="119">
        <v>2015</v>
      </c>
      <c r="J143" s="119">
        <v>2018</v>
      </c>
      <c r="K143" s="119">
        <v>2018</v>
      </c>
      <c r="L143" s="119">
        <v>2016</v>
      </c>
      <c r="M143" s="121">
        <v>2015</v>
      </c>
      <c r="N143" s="121">
        <v>2015</v>
      </c>
      <c r="O143" s="121">
        <v>2015</v>
      </c>
      <c r="P143" s="121">
        <v>2015</v>
      </c>
      <c r="Q143" s="121">
        <v>2010</v>
      </c>
      <c r="R143" s="121">
        <v>2010</v>
      </c>
      <c r="S143" s="121">
        <v>2010</v>
      </c>
      <c r="T143" s="121">
        <v>2010</v>
      </c>
      <c r="U143" s="121">
        <v>2015</v>
      </c>
      <c r="V143" s="121">
        <v>2015</v>
      </c>
      <c r="W143" s="121">
        <v>2015</v>
      </c>
      <c r="X143" s="121">
        <v>2018</v>
      </c>
      <c r="Y143" s="121">
        <v>2018</v>
      </c>
      <c r="Z143" s="121">
        <v>2018</v>
      </c>
      <c r="AA143" s="121" t="s">
        <v>818</v>
      </c>
      <c r="AB143" s="120">
        <v>2017</v>
      </c>
      <c r="AC143" s="121" t="s">
        <v>818</v>
      </c>
      <c r="AD143" s="121">
        <v>2018</v>
      </c>
      <c r="AE143" s="121">
        <v>2018</v>
      </c>
      <c r="AF143" s="123" t="s">
        <v>818</v>
      </c>
      <c r="AG143" s="123">
        <v>2019</v>
      </c>
      <c r="AH143" s="121">
        <v>2019</v>
      </c>
      <c r="AI143" s="121">
        <v>2019</v>
      </c>
      <c r="AJ143" s="121">
        <v>2018</v>
      </c>
      <c r="AK143" s="121">
        <v>2018</v>
      </c>
      <c r="AL143" s="121">
        <v>2017</v>
      </c>
      <c r="AM143" s="121" t="s">
        <v>818</v>
      </c>
      <c r="AN143" s="121">
        <v>2019</v>
      </c>
      <c r="AO143" s="121">
        <v>2016</v>
      </c>
      <c r="AP143" s="121">
        <v>2017</v>
      </c>
      <c r="AQ143" s="121" t="s">
        <v>818</v>
      </c>
      <c r="AR143" s="121">
        <v>2018</v>
      </c>
      <c r="AS143" s="121">
        <v>2015</v>
      </c>
      <c r="AT143" s="121" t="s">
        <v>818</v>
      </c>
      <c r="AU143" s="131">
        <v>2017</v>
      </c>
      <c r="AV143" s="131">
        <v>2017</v>
      </c>
      <c r="AW143" s="121">
        <v>2017</v>
      </c>
      <c r="AX143" s="121" t="s">
        <v>818</v>
      </c>
      <c r="AY143" s="121">
        <v>2017</v>
      </c>
      <c r="AZ143" s="168">
        <v>2017</v>
      </c>
      <c r="BA143" s="121" t="s">
        <v>818</v>
      </c>
      <c r="BB143" s="121">
        <v>2017</v>
      </c>
      <c r="BC143" s="121">
        <v>2018</v>
      </c>
      <c r="BD143" s="121">
        <v>2019</v>
      </c>
      <c r="BE143" s="121" t="s">
        <v>818</v>
      </c>
      <c r="BF143" s="171" t="s">
        <v>1186</v>
      </c>
      <c r="BG143" s="170" t="s">
        <v>1186</v>
      </c>
      <c r="BH143" s="121">
        <v>2018</v>
      </c>
      <c r="BI143" s="121">
        <v>2018</v>
      </c>
      <c r="BJ143" s="121">
        <v>2015</v>
      </c>
      <c r="BK143" s="121">
        <v>2017</v>
      </c>
      <c r="BL143" s="121">
        <v>2018</v>
      </c>
      <c r="BM143" s="121">
        <v>2017</v>
      </c>
      <c r="BN143" s="121">
        <v>2015</v>
      </c>
      <c r="BO143" s="121">
        <v>2016</v>
      </c>
      <c r="BP143" s="121">
        <v>2017</v>
      </c>
      <c r="BQ143" s="121">
        <v>2014</v>
      </c>
      <c r="BR143" s="121">
        <v>2017</v>
      </c>
      <c r="BS143" s="121">
        <v>2017</v>
      </c>
      <c r="BT143" s="121">
        <v>2017</v>
      </c>
      <c r="BU143" s="121">
        <v>2017</v>
      </c>
      <c r="BV143" s="121">
        <v>2017</v>
      </c>
      <c r="BW143" s="121">
        <v>2017</v>
      </c>
      <c r="BX143" s="121">
        <v>2016</v>
      </c>
      <c r="BY143" s="121">
        <v>2015</v>
      </c>
      <c r="BZ143" s="121" t="s">
        <v>1189</v>
      </c>
      <c r="CA143" s="121">
        <v>2019</v>
      </c>
      <c r="CB143" s="121">
        <v>2015</v>
      </c>
    </row>
    <row r="144" spans="1:80" x14ac:dyDescent="0.3">
      <c r="A144" s="100" t="str">
        <f>'Indicator Data'!A146</f>
        <v>Romania</v>
      </c>
      <c r="B144" s="86" t="str">
        <f>'Indicator Data'!B146</f>
        <v>ROU</v>
      </c>
      <c r="C144" s="119">
        <v>2015</v>
      </c>
      <c r="D144" s="119">
        <v>2015</v>
      </c>
      <c r="E144" s="119">
        <v>2015</v>
      </c>
      <c r="F144" s="119">
        <v>2015</v>
      </c>
      <c r="G144" s="119">
        <v>2015</v>
      </c>
      <c r="H144" s="119">
        <v>2015</v>
      </c>
      <c r="I144" s="119">
        <v>2015</v>
      </c>
      <c r="J144" s="119">
        <v>2018</v>
      </c>
      <c r="K144" s="119">
        <v>2018</v>
      </c>
      <c r="L144" s="119">
        <v>2016</v>
      </c>
      <c r="M144" s="121">
        <v>2015</v>
      </c>
      <c r="N144" s="121">
        <v>2015</v>
      </c>
      <c r="O144" s="121">
        <v>2015</v>
      </c>
      <c r="P144" s="121">
        <v>2015</v>
      </c>
      <c r="Q144" s="121">
        <v>2010</v>
      </c>
      <c r="R144" s="121">
        <v>2010</v>
      </c>
      <c r="S144" s="121">
        <v>2010</v>
      </c>
      <c r="T144" s="121">
        <v>2010</v>
      </c>
      <c r="U144" s="121">
        <v>2015</v>
      </c>
      <c r="V144" s="121">
        <v>2015</v>
      </c>
      <c r="W144" s="121">
        <v>2015</v>
      </c>
      <c r="X144" s="121">
        <v>2018</v>
      </c>
      <c r="Y144" s="121">
        <v>2018</v>
      </c>
      <c r="Z144" s="121">
        <v>2018</v>
      </c>
      <c r="AA144" s="121">
        <v>2011</v>
      </c>
      <c r="AB144" s="120">
        <v>2017</v>
      </c>
      <c r="AC144" s="121" t="s">
        <v>818</v>
      </c>
      <c r="AD144" s="121">
        <v>2018</v>
      </c>
      <c r="AE144" s="121">
        <v>2018</v>
      </c>
      <c r="AF144" s="123">
        <v>2016</v>
      </c>
      <c r="AG144" s="123">
        <v>2019</v>
      </c>
      <c r="AH144" s="121">
        <v>2019</v>
      </c>
      <c r="AI144" s="121">
        <v>2019</v>
      </c>
      <c r="AJ144" s="121">
        <v>2018</v>
      </c>
      <c r="AK144" s="121">
        <v>2018</v>
      </c>
      <c r="AL144" s="121">
        <v>2017</v>
      </c>
      <c r="AM144" s="121" t="s">
        <v>818</v>
      </c>
      <c r="AN144" s="121">
        <v>2019</v>
      </c>
      <c r="AO144" s="121">
        <v>2016</v>
      </c>
      <c r="AP144" s="121">
        <v>2017</v>
      </c>
      <c r="AQ144" s="121" t="s">
        <v>818</v>
      </c>
      <c r="AR144" s="121">
        <v>2018</v>
      </c>
      <c r="AS144" s="121">
        <v>2015</v>
      </c>
      <c r="AT144" s="121" t="s">
        <v>818</v>
      </c>
      <c r="AU144" s="131">
        <v>2017</v>
      </c>
      <c r="AV144" s="131">
        <v>2017</v>
      </c>
      <c r="AW144" s="121">
        <v>2017</v>
      </c>
      <c r="AX144" s="121" t="s">
        <v>818</v>
      </c>
      <c r="AY144" s="121">
        <v>2017</v>
      </c>
      <c r="AZ144" s="168">
        <v>2017</v>
      </c>
      <c r="BA144" s="121" t="s">
        <v>1188</v>
      </c>
      <c r="BB144" s="121">
        <v>2017</v>
      </c>
      <c r="BC144" s="121">
        <v>2018</v>
      </c>
      <c r="BD144" s="121">
        <v>2019</v>
      </c>
      <c r="BE144" s="121" t="s">
        <v>818</v>
      </c>
      <c r="BF144" s="171" t="s">
        <v>1186</v>
      </c>
      <c r="BG144" s="170" t="s">
        <v>1186</v>
      </c>
      <c r="BH144" s="121">
        <v>2018</v>
      </c>
      <c r="BI144" s="121">
        <v>2018</v>
      </c>
      <c r="BJ144" s="121">
        <v>2015</v>
      </c>
      <c r="BK144" s="121">
        <v>2017</v>
      </c>
      <c r="BL144" s="121">
        <v>2018</v>
      </c>
      <c r="BM144" s="121">
        <v>2017</v>
      </c>
      <c r="BN144" s="121">
        <v>2015</v>
      </c>
      <c r="BO144" s="121">
        <v>2016</v>
      </c>
      <c r="BP144" s="121">
        <v>2017</v>
      </c>
      <c r="BQ144" s="121">
        <v>2014</v>
      </c>
      <c r="BR144" s="121">
        <v>2017</v>
      </c>
      <c r="BS144" s="121">
        <v>2017</v>
      </c>
      <c r="BT144" s="121">
        <v>2016</v>
      </c>
      <c r="BU144" s="121">
        <v>2017</v>
      </c>
      <c r="BV144" s="121">
        <v>2017</v>
      </c>
      <c r="BW144" s="121" t="s">
        <v>818</v>
      </c>
      <c r="BX144" s="121">
        <v>2016</v>
      </c>
      <c r="BY144" s="121">
        <v>2015</v>
      </c>
      <c r="BZ144" s="121" t="s">
        <v>1189</v>
      </c>
      <c r="CA144" s="121">
        <v>2019</v>
      </c>
      <c r="CB144" s="121">
        <v>2015</v>
      </c>
    </row>
    <row r="145" spans="1:80" x14ac:dyDescent="0.3">
      <c r="A145" s="100" t="str">
        <f>'Indicator Data'!A147</f>
        <v>Russian Federation</v>
      </c>
      <c r="B145" s="86" t="str">
        <f>'Indicator Data'!B147</f>
        <v>RUS</v>
      </c>
      <c r="C145" s="119">
        <v>2015</v>
      </c>
      <c r="D145" s="119">
        <v>2015</v>
      </c>
      <c r="E145" s="119">
        <v>2015</v>
      </c>
      <c r="F145" s="119">
        <v>2015</v>
      </c>
      <c r="G145" s="119">
        <v>2015</v>
      </c>
      <c r="H145" s="119">
        <v>2015</v>
      </c>
      <c r="I145" s="119">
        <v>2015</v>
      </c>
      <c r="J145" s="119">
        <v>2018</v>
      </c>
      <c r="K145" s="119">
        <v>2018</v>
      </c>
      <c r="L145" s="119">
        <v>2016</v>
      </c>
      <c r="M145" s="121">
        <v>2015</v>
      </c>
      <c r="N145" s="121">
        <v>2015</v>
      </c>
      <c r="O145" s="121">
        <v>2015</v>
      </c>
      <c r="P145" s="121">
        <v>2015</v>
      </c>
      <c r="Q145" s="121">
        <v>2010</v>
      </c>
      <c r="R145" s="121">
        <v>2010</v>
      </c>
      <c r="S145" s="121">
        <v>2010</v>
      </c>
      <c r="T145" s="121">
        <v>2010</v>
      </c>
      <c r="U145" s="121">
        <v>2015</v>
      </c>
      <c r="V145" s="121">
        <v>2015</v>
      </c>
      <c r="W145" s="121">
        <v>2015</v>
      </c>
      <c r="X145" s="121">
        <v>2018</v>
      </c>
      <c r="Y145" s="121">
        <v>2018</v>
      </c>
      <c r="Z145" s="121">
        <v>2018</v>
      </c>
      <c r="AA145" s="121">
        <v>2010</v>
      </c>
      <c r="AB145" s="120">
        <v>2017</v>
      </c>
      <c r="AC145" s="121" t="s">
        <v>818</v>
      </c>
      <c r="AD145" s="121">
        <v>2018</v>
      </c>
      <c r="AE145" s="121">
        <v>2018</v>
      </c>
      <c r="AF145" s="123" t="s">
        <v>818</v>
      </c>
      <c r="AG145" s="123">
        <v>2019</v>
      </c>
      <c r="AH145" s="121">
        <v>2019</v>
      </c>
      <c r="AI145" s="121">
        <v>2019</v>
      </c>
      <c r="AJ145" s="121">
        <v>2018</v>
      </c>
      <c r="AK145" s="121">
        <v>2018</v>
      </c>
      <c r="AL145" s="121">
        <v>2017</v>
      </c>
      <c r="AM145" s="121" t="s">
        <v>818</v>
      </c>
      <c r="AN145" s="121">
        <v>2019</v>
      </c>
      <c r="AO145" s="121">
        <v>2016</v>
      </c>
      <c r="AP145" s="121">
        <v>2017</v>
      </c>
      <c r="AQ145" s="121" t="s">
        <v>818</v>
      </c>
      <c r="AR145" s="121">
        <v>2018</v>
      </c>
      <c r="AS145" s="121">
        <v>2015</v>
      </c>
      <c r="AT145" s="121" t="s">
        <v>818</v>
      </c>
      <c r="AU145" s="131">
        <v>2017</v>
      </c>
      <c r="AV145" s="131">
        <v>2017</v>
      </c>
      <c r="AW145" s="121">
        <v>2017</v>
      </c>
      <c r="AX145" s="121" t="s">
        <v>818</v>
      </c>
      <c r="AY145" s="121">
        <v>2017</v>
      </c>
      <c r="AZ145" s="168">
        <v>2017</v>
      </c>
      <c r="BA145" s="121" t="s">
        <v>1188</v>
      </c>
      <c r="BB145" s="121">
        <v>2017</v>
      </c>
      <c r="BC145" s="121">
        <v>2018</v>
      </c>
      <c r="BD145" s="121">
        <v>2019</v>
      </c>
      <c r="BE145" s="121" t="s">
        <v>1186</v>
      </c>
      <c r="BF145" s="171" t="s">
        <v>1186</v>
      </c>
      <c r="BG145" s="170" t="s">
        <v>1186</v>
      </c>
      <c r="BH145" s="121">
        <v>2018</v>
      </c>
      <c r="BI145" s="121">
        <v>2018</v>
      </c>
      <c r="BJ145" s="121" t="s">
        <v>818</v>
      </c>
      <c r="BK145" s="121">
        <v>2017</v>
      </c>
      <c r="BL145" s="121">
        <v>2018</v>
      </c>
      <c r="BM145" s="121">
        <v>2017</v>
      </c>
      <c r="BN145" s="121">
        <v>2015</v>
      </c>
      <c r="BO145" s="121">
        <v>2016</v>
      </c>
      <c r="BP145" s="121">
        <v>2017</v>
      </c>
      <c r="BQ145" s="121">
        <v>2014</v>
      </c>
      <c r="BR145" s="121">
        <v>2017</v>
      </c>
      <c r="BS145" s="121">
        <v>2017</v>
      </c>
      <c r="BT145" s="121">
        <v>2016</v>
      </c>
      <c r="BU145" s="121">
        <v>2017</v>
      </c>
      <c r="BV145" s="121">
        <v>2017</v>
      </c>
      <c r="BW145" s="121">
        <v>2017</v>
      </c>
      <c r="BX145" s="121">
        <v>2016</v>
      </c>
      <c r="BY145" s="121">
        <v>2015</v>
      </c>
      <c r="BZ145" s="121" t="s">
        <v>1189</v>
      </c>
      <c r="CA145" s="121">
        <v>2019</v>
      </c>
      <c r="CB145" s="121">
        <v>2015</v>
      </c>
    </row>
    <row r="146" spans="1:80" x14ac:dyDescent="0.3">
      <c r="A146" s="100" t="str">
        <f>'Indicator Data'!A148</f>
        <v>Rwanda</v>
      </c>
      <c r="B146" s="86" t="str">
        <f>'Indicator Data'!B148</f>
        <v>RWA</v>
      </c>
      <c r="C146" s="119">
        <v>2015</v>
      </c>
      <c r="D146" s="119">
        <v>2015</v>
      </c>
      <c r="E146" s="119">
        <v>2015</v>
      </c>
      <c r="F146" s="119">
        <v>2015</v>
      </c>
      <c r="G146" s="119">
        <v>2015</v>
      </c>
      <c r="H146" s="119">
        <v>2015</v>
      </c>
      <c r="I146" s="119">
        <v>2015</v>
      </c>
      <c r="J146" s="119">
        <v>2018</v>
      </c>
      <c r="K146" s="119">
        <v>2018</v>
      </c>
      <c r="L146" s="119">
        <v>2016</v>
      </c>
      <c r="M146" s="121">
        <v>2015</v>
      </c>
      <c r="N146" s="121">
        <v>2015</v>
      </c>
      <c r="O146" s="121">
        <v>2015</v>
      </c>
      <c r="P146" s="121">
        <v>2015</v>
      </c>
      <c r="Q146" s="121">
        <v>2010</v>
      </c>
      <c r="R146" s="121">
        <v>2010</v>
      </c>
      <c r="S146" s="121">
        <v>2010</v>
      </c>
      <c r="T146" s="121">
        <v>2010</v>
      </c>
      <c r="U146" s="121">
        <v>2015</v>
      </c>
      <c r="V146" s="121">
        <v>2015</v>
      </c>
      <c r="W146" s="121">
        <v>2015</v>
      </c>
      <c r="X146" s="121">
        <v>2018</v>
      </c>
      <c r="Y146" s="121">
        <v>2018</v>
      </c>
      <c r="Z146" s="121">
        <v>2018</v>
      </c>
      <c r="AA146" s="121">
        <v>2015</v>
      </c>
      <c r="AB146" s="120">
        <v>2017</v>
      </c>
      <c r="AC146" s="121">
        <v>2017</v>
      </c>
      <c r="AD146" s="121">
        <v>2018</v>
      </c>
      <c r="AE146" s="121">
        <v>2018</v>
      </c>
      <c r="AF146" s="123">
        <v>2016</v>
      </c>
      <c r="AG146" s="123">
        <v>2019</v>
      </c>
      <c r="AH146" s="121">
        <v>2019</v>
      </c>
      <c r="AI146" s="121">
        <v>2019</v>
      </c>
      <c r="AJ146" s="121">
        <v>2018</v>
      </c>
      <c r="AK146" s="121">
        <v>2018</v>
      </c>
      <c r="AL146" s="121">
        <v>2017</v>
      </c>
      <c r="AM146" s="121">
        <v>2015</v>
      </c>
      <c r="AN146" s="121">
        <v>2019</v>
      </c>
      <c r="AO146" s="121">
        <v>2016</v>
      </c>
      <c r="AP146" s="121">
        <v>2017</v>
      </c>
      <c r="AQ146" s="121">
        <v>2017</v>
      </c>
      <c r="AR146" s="121">
        <v>2018</v>
      </c>
      <c r="AS146" s="121">
        <v>2015</v>
      </c>
      <c r="AT146" s="121">
        <v>2010</v>
      </c>
      <c r="AU146" s="131">
        <v>2017</v>
      </c>
      <c r="AV146" s="131">
        <v>2017</v>
      </c>
      <c r="AW146" s="121">
        <v>2017</v>
      </c>
      <c r="AX146" s="121">
        <v>2017</v>
      </c>
      <c r="AY146" s="121">
        <v>2017</v>
      </c>
      <c r="AZ146" s="168">
        <v>2017</v>
      </c>
      <c r="BA146" s="121" t="s">
        <v>1190</v>
      </c>
      <c r="BB146" s="121">
        <v>2017</v>
      </c>
      <c r="BC146" s="121">
        <v>2018</v>
      </c>
      <c r="BD146" s="121">
        <v>2019</v>
      </c>
      <c r="BE146" s="121" t="s">
        <v>818</v>
      </c>
      <c r="BF146" s="171">
        <v>43677</v>
      </c>
      <c r="BG146" s="170" t="s">
        <v>1186</v>
      </c>
      <c r="BH146" s="121">
        <v>2018</v>
      </c>
      <c r="BI146" s="121">
        <v>2018</v>
      </c>
      <c r="BJ146" s="121">
        <v>2015</v>
      </c>
      <c r="BK146" s="121">
        <v>2017</v>
      </c>
      <c r="BL146" s="121">
        <v>2018</v>
      </c>
      <c r="BM146" s="121">
        <v>2017</v>
      </c>
      <c r="BN146" s="121">
        <v>2015</v>
      </c>
      <c r="BO146" s="121">
        <v>2016</v>
      </c>
      <c r="BP146" s="121">
        <v>2017</v>
      </c>
      <c r="BQ146" s="121">
        <v>2014</v>
      </c>
      <c r="BR146" s="121">
        <v>2017</v>
      </c>
      <c r="BS146" s="121">
        <v>2017</v>
      </c>
      <c r="BT146" s="121">
        <v>2017</v>
      </c>
      <c r="BU146" s="121">
        <v>2017</v>
      </c>
      <c r="BV146" s="121">
        <v>2017</v>
      </c>
      <c r="BW146" s="121">
        <v>2017</v>
      </c>
      <c r="BX146" s="121">
        <v>2016</v>
      </c>
      <c r="BY146" s="121">
        <v>2015</v>
      </c>
      <c r="BZ146" s="121" t="s">
        <v>1189</v>
      </c>
      <c r="CA146" s="121">
        <v>2019</v>
      </c>
      <c r="CB146" s="121">
        <v>2015</v>
      </c>
    </row>
    <row r="147" spans="1:80" x14ac:dyDescent="0.3">
      <c r="A147" s="100" t="str">
        <f>'Indicator Data'!A149</f>
        <v>Saint Kitts and Nevis</v>
      </c>
      <c r="B147" s="86" t="str">
        <f>'Indicator Data'!B149</f>
        <v>KNA</v>
      </c>
      <c r="C147" s="119">
        <v>2015</v>
      </c>
      <c r="D147" s="119">
        <v>2015</v>
      </c>
      <c r="E147" s="119">
        <v>2015</v>
      </c>
      <c r="F147" s="119">
        <v>2015</v>
      </c>
      <c r="G147" s="119">
        <v>2015</v>
      </c>
      <c r="H147" s="119">
        <v>2015</v>
      </c>
      <c r="I147" s="119">
        <v>2015</v>
      </c>
      <c r="J147" s="119">
        <v>2018</v>
      </c>
      <c r="K147" s="119">
        <v>2018</v>
      </c>
      <c r="L147" s="119">
        <v>2016</v>
      </c>
      <c r="M147" s="121">
        <v>2015</v>
      </c>
      <c r="N147" s="121">
        <v>2015</v>
      </c>
      <c r="O147" s="121">
        <v>2015</v>
      </c>
      <c r="P147" s="121">
        <v>2015</v>
      </c>
      <c r="Q147" s="121">
        <v>2010</v>
      </c>
      <c r="R147" s="121">
        <v>2010</v>
      </c>
      <c r="S147" s="121">
        <v>2010</v>
      </c>
      <c r="T147" s="121">
        <v>2010</v>
      </c>
      <c r="U147" s="121">
        <v>2015</v>
      </c>
      <c r="V147" s="121">
        <v>2015</v>
      </c>
      <c r="W147" s="121">
        <v>2015</v>
      </c>
      <c r="X147" s="121">
        <v>2018</v>
      </c>
      <c r="Y147" s="121">
        <v>2018</v>
      </c>
      <c r="Z147" s="121">
        <v>2018</v>
      </c>
      <c r="AA147" s="121" t="s">
        <v>818</v>
      </c>
      <c r="AB147" s="120">
        <v>2013</v>
      </c>
      <c r="AC147" s="121" t="s">
        <v>818</v>
      </c>
      <c r="AD147" s="121">
        <v>2014</v>
      </c>
      <c r="AE147" s="121">
        <v>2018</v>
      </c>
      <c r="AF147" s="123" t="s">
        <v>818</v>
      </c>
      <c r="AG147" s="123">
        <v>2019</v>
      </c>
      <c r="AH147" s="121">
        <v>2019</v>
      </c>
      <c r="AI147" s="121">
        <v>2019</v>
      </c>
      <c r="AJ147" s="121">
        <v>2018</v>
      </c>
      <c r="AK147" s="121">
        <v>2018</v>
      </c>
      <c r="AL147" s="121">
        <v>2017</v>
      </c>
      <c r="AM147" s="121" t="s">
        <v>818</v>
      </c>
      <c r="AN147" s="121">
        <v>2019</v>
      </c>
      <c r="AO147" s="121">
        <v>2016</v>
      </c>
      <c r="AP147" s="121">
        <v>2017</v>
      </c>
      <c r="AQ147" s="121" t="s">
        <v>818</v>
      </c>
      <c r="AR147" s="121">
        <v>2018</v>
      </c>
      <c r="AS147" s="121">
        <v>2015</v>
      </c>
      <c r="AT147" s="121" t="s">
        <v>818</v>
      </c>
      <c r="AU147" s="131">
        <v>2017</v>
      </c>
      <c r="AV147" s="131" t="s">
        <v>818</v>
      </c>
      <c r="AW147" s="121" t="s">
        <v>818</v>
      </c>
      <c r="AX147" s="121" t="s">
        <v>818</v>
      </c>
      <c r="AY147" s="121">
        <v>2017</v>
      </c>
      <c r="AZ147" s="168" t="s">
        <v>818</v>
      </c>
      <c r="BA147" s="121" t="s">
        <v>818</v>
      </c>
      <c r="BB147" s="121">
        <v>2017</v>
      </c>
      <c r="BC147" s="121">
        <v>2018</v>
      </c>
      <c r="BD147" s="121">
        <v>2019</v>
      </c>
      <c r="BE147" s="121" t="s">
        <v>818</v>
      </c>
      <c r="BF147" s="171" t="s">
        <v>1186</v>
      </c>
      <c r="BG147" s="170" t="s">
        <v>1186</v>
      </c>
      <c r="BH147" s="121">
        <v>2018</v>
      </c>
      <c r="BI147" s="121">
        <v>2018</v>
      </c>
      <c r="BJ147" s="121">
        <v>2015</v>
      </c>
      <c r="BK147" s="121">
        <v>2017</v>
      </c>
      <c r="BL147" s="121" t="s">
        <v>818</v>
      </c>
      <c r="BM147" s="121">
        <v>2017</v>
      </c>
      <c r="BN147" s="121" t="s">
        <v>818</v>
      </c>
      <c r="BO147" s="121">
        <v>2016</v>
      </c>
      <c r="BP147" s="121">
        <v>2017</v>
      </c>
      <c r="BQ147" s="121">
        <v>2014</v>
      </c>
      <c r="BR147" s="121">
        <v>2013</v>
      </c>
      <c r="BS147" s="121">
        <v>2013</v>
      </c>
      <c r="BT147" s="121">
        <v>2015</v>
      </c>
      <c r="BU147" s="121">
        <v>2017</v>
      </c>
      <c r="BV147" s="121">
        <v>2017</v>
      </c>
      <c r="BW147" s="121" t="s">
        <v>818</v>
      </c>
      <c r="BX147" s="121">
        <v>2016</v>
      </c>
      <c r="BY147" s="121" t="s">
        <v>818</v>
      </c>
      <c r="BZ147" s="121" t="s">
        <v>1189</v>
      </c>
      <c r="CA147" s="121">
        <v>2019</v>
      </c>
      <c r="CB147" s="121">
        <v>2015</v>
      </c>
    </row>
    <row r="148" spans="1:80" x14ac:dyDescent="0.3">
      <c r="A148" s="100" t="str">
        <f>'Indicator Data'!A150</f>
        <v>Saint Lucia</v>
      </c>
      <c r="B148" s="86" t="str">
        <f>'Indicator Data'!B150</f>
        <v>LCA</v>
      </c>
      <c r="C148" s="119">
        <v>2015</v>
      </c>
      <c r="D148" s="119">
        <v>2015</v>
      </c>
      <c r="E148" s="119">
        <v>2015</v>
      </c>
      <c r="F148" s="119">
        <v>2015</v>
      </c>
      <c r="G148" s="119">
        <v>2015</v>
      </c>
      <c r="H148" s="119">
        <v>2015</v>
      </c>
      <c r="I148" s="119">
        <v>2015</v>
      </c>
      <c r="J148" s="119">
        <v>2018</v>
      </c>
      <c r="K148" s="119">
        <v>2018</v>
      </c>
      <c r="L148" s="119">
        <v>2016</v>
      </c>
      <c r="M148" s="121">
        <v>2015</v>
      </c>
      <c r="N148" s="121">
        <v>2015</v>
      </c>
      <c r="O148" s="121">
        <v>2015</v>
      </c>
      <c r="P148" s="121">
        <v>2015</v>
      </c>
      <c r="Q148" s="121">
        <v>2010</v>
      </c>
      <c r="R148" s="121">
        <v>2010</v>
      </c>
      <c r="S148" s="121">
        <v>2010</v>
      </c>
      <c r="T148" s="121">
        <v>2010</v>
      </c>
      <c r="U148" s="121">
        <v>2015</v>
      </c>
      <c r="V148" s="121">
        <v>2015</v>
      </c>
      <c r="W148" s="121">
        <v>2015</v>
      </c>
      <c r="X148" s="121">
        <v>2018</v>
      </c>
      <c r="Y148" s="121">
        <v>2018</v>
      </c>
      <c r="Z148" s="121">
        <v>2018</v>
      </c>
      <c r="AA148" s="121" t="s">
        <v>818</v>
      </c>
      <c r="AB148" s="120">
        <v>2017</v>
      </c>
      <c r="AC148" s="121">
        <v>2016</v>
      </c>
      <c r="AD148" s="121">
        <v>2018</v>
      </c>
      <c r="AE148" s="121">
        <v>2018</v>
      </c>
      <c r="AF148" s="123">
        <v>2016</v>
      </c>
      <c r="AG148" s="123">
        <v>2019</v>
      </c>
      <c r="AH148" s="121">
        <v>2019</v>
      </c>
      <c r="AI148" s="121">
        <v>2019</v>
      </c>
      <c r="AJ148" s="121">
        <v>2018</v>
      </c>
      <c r="AK148" s="121">
        <v>2018</v>
      </c>
      <c r="AL148" s="121">
        <v>2017</v>
      </c>
      <c r="AM148" s="121">
        <v>2012</v>
      </c>
      <c r="AN148" s="121">
        <v>2019</v>
      </c>
      <c r="AO148" s="121">
        <v>2016</v>
      </c>
      <c r="AP148" s="121">
        <v>2017</v>
      </c>
      <c r="AQ148" s="121">
        <v>2017</v>
      </c>
      <c r="AR148" s="121">
        <v>2018</v>
      </c>
      <c r="AS148" s="121">
        <v>2015</v>
      </c>
      <c r="AT148" s="121">
        <v>2012</v>
      </c>
      <c r="AU148" s="131">
        <v>2017</v>
      </c>
      <c r="AV148" s="131" t="s">
        <v>818</v>
      </c>
      <c r="AW148" s="121" t="s">
        <v>818</v>
      </c>
      <c r="AX148" s="121" t="s">
        <v>818</v>
      </c>
      <c r="AY148" s="121">
        <v>2017</v>
      </c>
      <c r="AZ148" s="168">
        <v>2017</v>
      </c>
      <c r="BA148" s="121" t="s">
        <v>1190</v>
      </c>
      <c r="BB148" s="121">
        <v>2017</v>
      </c>
      <c r="BC148" s="121">
        <v>2018</v>
      </c>
      <c r="BD148" s="121">
        <v>2019</v>
      </c>
      <c r="BE148" s="121" t="s">
        <v>818</v>
      </c>
      <c r="BF148" s="171" t="s">
        <v>1186</v>
      </c>
      <c r="BG148" s="170" t="s">
        <v>1186</v>
      </c>
      <c r="BH148" s="121">
        <v>2018</v>
      </c>
      <c r="BI148" s="121">
        <v>2018</v>
      </c>
      <c r="BJ148" s="121">
        <v>2013</v>
      </c>
      <c r="BK148" s="121">
        <v>2017</v>
      </c>
      <c r="BL148" s="121">
        <v>2018</v>
      </c>
      <c r="BM148" s="121">
        <v>2017</v>
      </c>
      <c r="BN148" s="121" t="s">
        <v>818</v>
      </c>
      <c r="BO148" s="121">
        <v>2016</v>
      </c>
      <c r="BP148" s="121">
        <v>2017</v>
      </c>
      <c r="BQ148" s="121">
        <v>2014</v>
      </c>
      <c r="BR148" s="121">
        <v>2017</v>
      </c>
      <c r="BS148" s="121">
        <v>2017</v>
      </c>
      <c r="BT148" s="121" t="s">
        <v>818</v>
      </c>
      <c r="BU148" s="121">
        <v>2017</v>
      </c>
      <c r="BV148" s="121">
        <v>2017</v>
      </c>
      <c r="BW148" s="121" t="s">
        <v>818</v>
      </c>
      <c r="BX148" s="121">
        <v>2016</v>
      </c>
      <c r="BY148" s="121">
        <v>2015</v>
      </c>
      <c r="BZ148" s="121" t="s">
        <v>1189</v>
      </c>
      <c r="CA148" s="121">
        <v>2019</v>
      </c>
      <c r="CB148" s="121">
        <v>2015</v>
      </c>
    </row>
    <row r="149" spans="1:80" x14ac:dyDescent="0.3">
      <c r="A149" s="100" t="str">
        <f>'Indicator Data'!A151</f>
        <v>Saint Vincent and the Grenadines</v>
      </c>
      <c r="B149" s="86" t="str">
        <f>'Indicator Data'!B151</f>
        <v>VCT</v>
      </c>
      <c r="C149" s="119">
        <v>2015</v>
      </c>
      <c r="D149" s="119">
        <v>2015</v>
      </c>
      <c r="E149" s="119">
        <v>2015</v>
      </c>
      <c r="F149" s="119">
        <v>2015</v>
      </c>
      <c r="G149" s="119">
        <v>2015</v>
      </c>
      <c r="H149" s="119">
        <v>2015</v>
      </c>
      <c r="I149" s="119">
        <v>2015</v>
      </c>
      <c r="J149" s="119">
        <v>2018</v>
      </c>
      <c r="K149" s="119">
        <v>2018</v>
      </c>
      <c r="L149" s="119">
        <v>2016</v>
      </c>
      <c r="M149" s="121">
        <v>2015</v>
      </c>
      <c r="N149" s="121">
        <v>2015</v>
      </c>
      <c r="O149" s="121">
        <v>2015</v>
      </c>
      <c r="P149" s="121">
        <v>2015</v>
      </c>
      <c r="Q149" s="121">
        <v>2010</v>
      </c>
      <c r="R149" s="121">
        <v>2010</v>
      </c>
      <c r="S149" s="121">
        <v>2010</v>
      </c>
      <c r="T149" s="121">
        <v>2010</v>
      </c>
      <c r="U149" s="121">
        <v>2015</v>
      </c>
      <c r="V149" s="121">
        <v>2015</v>
      </c>
      <c r="W149" s="121">
        <v>2015</v>
      </c>
      <c r="X149" s="121">
        <v>2018</v>
      </c>
      <c r="Y149" s="121">
        <v>2018</v>
      </c>
      <c r="Z149" s="121">
        <v>2018</v>
      </c>
      <c r="AA149" s="121" t="s">
        <v>818</v>
      </c>
      <c r="AB149" s="120">
        <v>2017</v>
      </c>
      <c r="AC149" s="121" t="s">
        <v>818</v>
      </c>
      <c r="AD149" s="121">
        <v>2017</v>
      </c>
      <c r="AE149" s="121">
        <v>2018</v>
      </c>
      <c r="AF149" s="123" t="s">
        <v>818</v>
      </c>
      <c r="AG149" s="123">
        <v>2019</v>
      </c>
      <c r="AH149" s="121">
        <v>2019</v>
      </c>
      <c r="AI149" s="121">
        <v>2019</v>
      </c>
      <c r="AJ149" s="121">
        <v>2018</v>
      </c>
      <c r="AK149" s="121">
        <v>2018</v>
      </c>
      <c r="AL149" s="121">
        <v>2017</v>
      </c>
      <c r="AM149" s="121" t="s">
        <v>818</v>
      </c>
      <c r="AN149" s="121">
        <v>2019</v>
      </c>
      <c r="AO149" s="121">
        <v>2016</v>
      </c>
      <c r="AP149" s="121">
        <v>2017</v>
      </c>
      <c r="AQ149" s="121">
        <v>2017</v>
      </c>
      <c r="AR149" s="121">
        <v>2018</v>
      </c>
      <c r="AS149" s="121">
        <v>2015</v>
      </c>
      <c r="AT149" s="121" t="s">
        <v>818</v>
      </c>
      <c r="AU149" s="131">
        <v>2017</v>
      </c>
      <c r="AV149" s="131" t="s">
        <v>818</v>
      </c>
      <c r="AW149" s="121" t="s">
        <v>818</v>
      </c>
      <c r="AX149" s="121" t="s">
        <v>818</v>
      </c>
      <c r="AY149" s="121">
        <v>2017</v>
      </c>
      <c r="AZ149" s="168" t="s">
        <v>818</v>
      </c>
      <c r="BA149" s="121" t="s">
        <v>818</v>
      </c>
      <c r="BB149" s="121">
        <v>2017</v>
      </c>
      <c r="BC149" s="121">
        <v>2018</v>
      </c>
      <c r="BD149" s="121">
        <v>2019</v>
      </c>
      <c r="BE149" s="121" t="s">
        <v>818</v>
      </c>
      <c r="BF149" s="171" t="s">
        <v>1186</v>
      </c>
      <c r="BG149" s="170" t="s">
        <v>1186</v>
      </c>
      <c r="BH149" s="121">
        <v>2018</v>
      </c>
      <c r="BI149" s="121">
        <v>2018</v>
      </c>
      <c r="BJ149" s="121" t="s">
        <v>818</v>
      </c>
      <c r="BK149" s="121">
        <v>2017</v>
      </c>
      <c r="BL149" s="121">
        <v>2018</v>
      </c>
      <c r="BM149" s="121">
        <v>2017</v>
      </c>
      <c r="BN149" s="121" t="s">
        <v>818</v>
      </c>
      <c r="BO149" s="121">
        <v>2016</v>
      </c>
      <c r="BP149" s="121">
        <v>2017</v>
      </c>
      <c r="BQ149" s="121">
        <v>2014</v>
      </c>
      <c r="BR149" s="121">
        <v>2017</v>
      </c>
      <c r="BS149" s="121">
        <v>2017</v>
      </c>
      <c r="BT149" s="121" t="s">
        <v>818</v>
      </c>
      <c r="BU149" s="121">
        <v>2017</v>
      </c>
      <c r="BV149" s="121">
        <v>2017</v>
      </c>
      <c r="BW149" s="121" t="s">
        <v>818</v>
      </c>
      <c r="BX149" s="121">
        <v>2016</v>
      </c>
      <c r="BY149" s="121">
        <v>2015</v>
      </c>
      <c r="BZ149" s="121" t="s">
        <v>1189</v>
      </c>
      <c r="CA149" s="121">
        <v>2019</v>
      </c>
      <c r="CB149" s="121">
        <v>2015</v>
      </c>
    </row>
    <row r="150" spans="1:80" x14ac:dyDescent="0.3">
      <c r="A150" s="100" t="str">
        <f>'Indicator Data'!A152</f>
        <v>Samoa</v>
      </c>
      <c r="B150" s="86" t="str">
        <f>'Indicator Data'!B152</f>
        <v>WSM</v>
      </c>
      <c r="C150" s="119">
        <v>2015</v>
      </c>
      <c r="D150" s="119">
        <v>2015</v>
      </c>
      <c r="E150" s="119">
        <v>2015</v>
      </c>
      <c r="F150" s="119">
        <v>2015</v>
      </c>
      <c r="G150" s="119">
        <v>2015</v>
      </c>
      <c r="H150" s="119">
        <v>2015</v>
      </c>
      <c r="I150" s="119">
        <v>2015</v>
      </c>
      <c r="J150" s="119">
        <v>2018</v>
      </c>
      <c r="K150" s="119">
        <v>2018</v>
      </c>
      <c r="L150" s="119">
        <v>2016</v>
      </c>
      <c r="M150" s="121">
        <v>2015</v>
      </c>
      <c r="N150" s="121">
        <v>2015</v>
      </c>
      <c r="O150" s="121">
        <v>2015</v>
      </c>
      <c r="P150" s="121">
        <v>2015</v>
      </c>
      <c r="Q150" s="121">
        <v>2010</v>
      </c>
      <c r="R150" s="121">
        <v>2010</v>
      </c>
      <c r="S150" s="121">
        <v>2010</v>
      </c>
      <c r="T150" s="121">
        <v>2010</v>
      </c>
      <c r="U150" s="121">
        <v>2015</v>
      </c>
      <c r="V150" s="121">
        <v>2015</v>
      </c>
      <c r="W150" s="121">
        <v>2015</v>
      </c>
      <c r="X150" s="121">
        <v>2018</v>
      </c>
      <c r="Y150" s="121">
        <v>2018</v>
      </c>
      <c r="Z150" s="121">
        <v>2018</v>
      </c>
      <c r="AA150" s="121" t="s">
        <v>818</v>
      </c>
      <c r="AB150" s="120">
        <v>2017</v>
      </c>
      <c r="AC150" s="121" t="s">
        <v>818</v>
      </c>
      <c r="AD150" s="121">
        <v>2018</v>
      </c>
      <c r="AE150" s="121">
        <v>2018</v>
      </c>
      <c r="AF150" s="123" t="s">
        <v>818</v>
      </c>
      <c r="AG150" s="123">
        <v>2019</v>
      </c>
      <c r="AH150" s="121">
        <v>2019</v>
      </c>
      <c r="AI150" s="121">
        <v>2019</v>
      </c>
      <c r="AJ150" s="121">
        <v>2018</v>
      </c>
      <c r="AK150" s="121">
        <v>2018</v>
      </c>
      <c r="AL150" s="121">
        <v>2017</v>
      </c>
      <c r="AM150" s="121" t="s">
        <v>818</v>
      </c>
      <c r="AN150" s="121">
        <v>2019</v>
      </c>
      <c r="AO150" s="121">
        <v>2016</v>
      </c>
      <c r="AP150" s="121">
        <v>2017</v>
      </c>
      <c r="AQ150" s="121">
        <v>2017</v>
      </c>
      <c r="AR150" s="121">
        <v>2018</v>
      </c>
      <c r="AS150" s="121">
        <v>2015</v>
      </c>
      <c r="AT150" s="121">
        <v>2014</v>
      </c>
      <c r="AU150" s="131">
        <v>2017</v>
      </c>
      <c r="AV150" s="131" t="s">
        <v>818</v>
      </c>
      <c r="AW150" s="121" t="s">
        <v>818</v>
      </c>
      <c r="AX150" s="121" t="s">
        <v>818</v>
      </c>
      <c r="AY150" s="121">
        <v>2017</v>
      </c>
      <c r="AZ150" s="168">
        <v>2017</v>
      </c>
      <c r="BA150" s="121" t="s">
        <v>1195</v>
      </c>
      <c r="BB150" s="121">
        <v>2017</v>
      </c>
      <c r="BC150" s="121">
        <v>2018</v>
      </c>
      <c r="BD150" s="121">
        <v>2019</v>
      </c>
      <c r="BE150" s="121"/>
      <c r="BF150" s="171" t="s">
        <v>1186</v>
      </c>
      <c r="BG150" s="170" t="s">
        <v>1186</v>
      </c>
      <c r="BH150" s="121">
        <v>2018</v>
      </c>
      <c r="BI150" s="121">
        <v>2018</v>
      </c>
      <c r="BJ150" s="121">
        <v>2013</v>
      </c>
      <c r="BK150" s="121">
        <v>2017</v>
      </c>
      <c r="BL150" s="121" t="s">
        <v>818</v>
      </c>
      <c r="BM150" s="121">
        <v>2017</v>
      </c>
      <c r="BN150" s="121">
        <v>2015</v>
      </c>
      <c r="BO150" s="121">
        <v>2016</v>
      </c>
      <c r="BP150" s="121">
        <v>2017</v>
      </c>
      <c r="BQ150" s="121">
        <v>2014</v>
      </c>
      <c r="BR150" s="121">
        <v>2017</v>
      </c>
      <c r="BS150" s="121">
        <v>2017</v>
      </c>
      <c r="BT150" s="121">
        <v>2016</v>
      </c>
      <c r="BU150" s="121">
        <v>2017</v>
      </c>
      <c r="BV150" s="121">
        <v>2017</v>
      </c>
      <c r="BW150" s="121" t="s">
        <v>818</v>
      </c>
      <c r="BX150" s="121">
        <v>2016</v>
      </c>
      <c r="BY150" s="121">
        <v>2015</v>
      </c>
      <c r="BZ150" s="121" t="s">
        <v>1189</v>
      </c>
      <c r="CA150" s="121">
        <v>2019</v>
      </c>
      <c r="CB150" s="121">
        <v>2015</v>
      </c>
    </row>
    <row r="151" spans="1:80" x14ac:dyDescent="0.3">
      <c r="A151" s="100" t="str">
        <f>'Indicator Data'!A153</f>
        <v>Sao Tome and Principe</v>
      </c>
      <c r="B151" s="86" t="str">
        <f>'Indicator Data'!B153</f>
        <v>STP</v>
      </c>
      <c r="C151" s="119">
        <v>2015</v>
      </c>
      <c r="D151" s="119">
        <v>2015</v>
      </c>
      <c r="E151" s="119">
        <v>2015</v>
      </c>
      <c r="F151" s="119">
        <v>2015</v>
      </c>
      <c r="G151" s="119">
        <v>2015</v>
      </c>
      <c r="H151" s="119">
        <v>2015</v>
      </c>
      <c r="I151" s="119">
        <v>2015</v>
      </c>
      <c r="J151" s="119">
        <v>2018</v>
      </c>
      <c r="K151" s="119">
        <v>2018</v>
      </c>
      <c r="L151" s="119">
        <v>2016</v>
      </c>
      <c r="M151" s="121">
        <v>2015</v>
      </c>
      <c r="N151" s="121">
        <v>2015</v>
      </c>
      <c r="O151" s="121">
        <v>2015</v>
      </c>
      <c r="P151" s="121">
        <v>2015</v>
      </c>
      <c r="Q151" s="121">
        <v>2010</v>
      </c>
      <c r="R151" s="121">
        <v>2010</v>
      </c>
      <c r="S151" s="121">
        <v>2010</v>
      </c>
      <c r="T151" s="121">
        <v>2010</v>
      </c>
      <c r="U151" s="121">
        <v>2015</v>
      </c>
      <c r="V151" s="121">
        <v>2015</v>
      </c>
      <c r="W151" s="121">
        <v>2015</v>
      </c>
      <c r="X151" s="121">
        <v>2018</v>
      </c>
      <c r="Y151" s="121">
        <v>2018</v>
      </c>
      <c r="Z151" s="121">
        <v>2018</v>
      </c>
      <c r="AA151" s="121">
        <v>2008</v>
      </c>
      <c r="AB151" s="120">
        <v>2017</v>
      </c>
      <c r="AC151" s="121">
        <v>2017</v>
      </c>
      <c r="AD151" s="121">
        <v>2018</v>
      </c>
      <c r="AE151" s="121">
        <v>2018</v>
      </c>
      <c r="AF151" s="123">
        <v>2016</v>
      </c>
      <c r="AG151" s="123">
        <v>2019</v>
      </c>
      <c r="AH151" s="121">
        <v>2019</v>
      </c>
      <c r="AI151" s="121">
        <v>2019</v>
      </c>
      <c r="AJ151" s="121">
        <v>2018</v>
      </c>
      <c r="AK151" s="121">
        <v>2018</v>
      </c>
      <c r="AL151" s="121">
        <v>2017</v>
      </c>
      <c r="AM151" s="121">
        <v>2009</v>
      </c>
      <c r="AN151" s="121">
        <v>2019</v>
      </c>
      <c r="AO151" s="121">
        <v>2016</v>
      </c>
      <c r="AP151" s="121">
        <v>2017</v>
      </c>
      <c r="AQ151" s="121">
        <v>2017</v>
      </c>
      <c r="AR151" s="121">
        <v>2018</v>
      </c>
      <c r="AS151" s="121">
        <v>2015</v>
      </c>
      <c r="AT151" s="121">
        <v>2008</v>
      </c>
      <c r="AU151" s="131">
        <v>2017</v>
      </c>
      <c r="AV151" s="131">
        <v>2014</v>
      </c>
      <c r="AW151" s="121" t="s">
        <v>818</v>
      </c>
      <c r="AX151" s="121">
        <v>2017</v>
      </c>
      <c r="AY151" s="121">
        <v>2017</v>
      </c>
      <c r="AZ151" s="168">
        <v>2017</v>
      </c>
      <c r="BA151" s="121" t="s">
        <v>1191</v>
      </c>
      <c r="BB151" s="121">
        <v>2017</v>
      </c>
      <c r="BC151" s="121">
        <v>2018</v>
      </c>
      <c r="BD151" s="121">
        <v>2019</v>
      </c>
      <c r="BE151" s="121" t="s">
        <v>818</v>
      </c>
      <c r="BF151" s="171" t="s">
        <v>1186</v>
      </c>
      <c r="BG151" s="170" t="s">
        <v>1186</v>
      </c>
      <c r="BH151" s="121">
        <v>2018</v>
      </c>
      <c r="BI151" s="121">
        <v>2018</v>
      </c>
      <c r="BJ151" s="121" t="s">
        <v>818</v>
      </c>
      <c r="BK151" s="121">
        <v>2017</v>
      </c>
      <c r="BL151" s="121">
        <v>2018</v>
      </c>
      <c r="BM151" s="121">
        <v>2017</v>
      </c>
      <c r="BN151" s="121">
        <v>2015</v>
      </c>
      <c r="BO151" s="121">
        <v>2016</v>
      </c>
      <c r="BP151" s="121">
        <v>2017</v>
      </c>
      <c r="BQ151" s="121">
        <v>2014</v>
      </c>
      <c r="BR151" s="121">
        <v>2017</v>
      </c>
      <c r="BS151" s="121">
        <v>2017</v>
      </c>
      <c r="BT151" s="121">
        <v>2015</v>
      </c>
      <c r="BU151" s="121">
        <v>2017</v>
      </c>
      <c r="BV151" s="121">
        <v>2017</v>
      </c>
      <c r="BW151" s="121">
        <v>2017</v>
      </c>
      <c r="BX151" s="121">
        <v>2016</v>
      </c>
      <c r="BY151" s="121">
        <v>2015</v>
      </c>
      <c r="BZ151" s="121" t="s">
        <v>1189</v>
      </c>
      <c r="CA151" s="121">
        <v>2019</v>
      </c>
      <c r="CB151" s="121">
        <v>2015</v>
      </c>
    </row>
    <row r="152" spans="1:80" x14ac:dyDescent="0.3">
      <c r="A152" s="100" t="str">
        <f>'Indicator Data'!A154</f>
        <v>Saudi Arabia</v>
      </c>
      <c r="B152" s="86" t="str">
        <f>'Indicator Data'!B154</f>
        <v>SAU</v>
      </c>
      <c r="C152" s="119">
        <v>2015</v>
      </c>
      <c r="D152" s="119">
        <v>2015</v>
      </c>
      <c r="E152" s="119">
        <v>2015</v>
      </c>
      <c r="F152" s="119">
        <v>2015</v>
      </c>
      <c r="G152" s="119">
        <v>2015</v>
      </c>
      <c r="H152" s="119">
        <v>2015</v>
      </c>
      <c r="I152" s="119">
        <v>2015</v>
      </c>
      <c r="J152" s="119">
        <v>2018</v>
      </c>
      <c r="K152" s="119">
        <v>2018</v>
      </c>
      <c r="L152" s="119">
        <v>2016</v>
      </c>
      <c r="M152" s="121">
        <v>2015</v>
      </c>
      <c r="N152" s="121">
        <v>2015</v>
      </c>
      <c r="O152" s="121">
        <v>2015</v>
      </c>
      <c r="P152" s="121">
        <v>2015</v>
      </c>
      <c r="Q152" s="121">
        <v>2010</v>
      </c>
      <c r="R152" s="121">
        <v>2010</v>
      </c>
      <c r="S152" s="121">
        <v>2010</v>
      </c>
      <c r="T152" s="121">
        <v>2010</v>
      </c>
      <c r="U152" s="121">
        <v>2015</v>
      </c>
      <c r="V152" s="121">
        <v>2015</v>
      </c>
      <c r="W152" s="121">
        <v>2015</v>
      </c>
      <c r="X152" s="121">
        <v>2018</v>
      </c>
      <c r="Y152" s="121">
        <v>2018</v>
      </c>
      <c r="Z152" s="121">
        <v>2018</v>
      </c>
      <c r="AA152" s="121" t="s">
        <v>818</v>
      </c>
      <c r="AB152" s="120">
        <v>2017</v>
      </c>
      <c r="AC152" s="121" t="s">
        <v>818</v>
      </c>
      <c r="AD152" s="121">
        <v>2018</v>
      </c>
      <c r="AE152" s="121">
        <v>2018</v>
      </c>
      <c r="AF152" s="123">
        <v>2015</v>
      </c>
      <c r="AG152" s="123">
        <v>2019</v>
      </c>
      <c r="AH152" s="121">
        <v>2019</v>
      </c>
      <c r="AI152" s="121">
        <v>2019</v>
      </c>
      <c r="AJ152" s="121">
        <v>2018</v>
      </c>
      <c r="AK152" s="121">
        <v>2018</v>
      </c>
      <c r="AL152" s="121">
        <v>2017</v>
      </c>
      <c r="AM152" s="121" t="s">
        <v>818</v>
      </c>
      <c r="AN152" s="121">
        <v>2019</v>
      </c>
      <c r="AO152" s="121">
        <v>2016</v>
      </c>
      <c r="AP152" s="121">
        <v>2017</v>
      </c>
      <c r="AQ152" s="121" t="s">
        <v>818</v>
      </c>
      <c r="AR152" s="121">
        <v>2018</v>
      </c>
      <c r="AS152" s="121">
        <v>2015</v>
      </c>
      <c r="AT152" s="121" t="s">
        <v>818</v>
      </c>
      <c r="AU152" s="131">
        <v>2017</v>
      </c>
      <c r="AV152" s="131">
        <v>2016</v>
      </c>
      <c r="AW152" s="121" t="s">
        <v>818</v>
      </c>
      <c r="AX152" s="121">
        <v>2017</v>
      </c>
      <c r="AY152" s="121">
        <v>2017</v>
      </c>
      <c r="AZ152" s="168">
        <v>2017</v>
      </c>
      <c r="BA152" s="121" t="s">
        <v>818</v>
      </c>
      <c r="BB152" s="121">
        <v>2017</v>
      </c>
      <c r="BC152" s="121">
        <v>2018</v>
      </c>
      <c r="BD152" s="121">
        <v>2019</v>
      </c>
      <c r="BE152" s="121" t="s">
        <v>818</v>
      </c>
      <c r="BF152" s="171">
        <v>43465</v>
      </c>
      <c r="BG152" s="170" t="s">
        <v>1186</v>
      </c>
      <c r="BH152" s="121">
        <v>2018</v>
      </c>
      <c r="BI152" s="121">
        <v>2018</v>
      </c>
      <c r="BJ152" s="121" t="s">
        <v>818</v>
      </c>
      <c r="BK152" s="121">
        <v>2017</v>
      </c>
      <c r="BL152" s="121">
        <v>2018</v>
      </c>
      <c r="BM152" s="121">
        <v>2017</v>
      </c>
      <c r="BN152" s="121">
        <v>2015</v>
      </c>
      <c r="BO152" s="121">
        <v>2016</v>
      </c>
      <c r="BP152" s="121">
        <v>2017</v>
      </c>
      <c r="BQ152" s="121">
        <v>2014</v>
      </c>
      <c r="BR152" s="121">
        <v>2017</v>
      </c>
      <c r="BS152" s="121">
        <v>2017</v>
      </c>
      <c r="BT152" s="121">
        <v>2016</v>
      </c>
      <c r="BU152" s="121">
        <v>2017</v>
      </c>
      <c r="BV152" s="121">
        <v>2017</v>
      </c>
      <c r="BW152" s="121">
        <v>2017</v>
      </c>
      <c r="BX152" s="121">
        <v>2016</v>
      </c>
      <c r="BY152" s="121">
        <v>2015</v>
      </c>
      <c r="BZ152" s="121" t="s">
        <v>1189</v>
      </c>
      <c r="CA152" s="121">
        <v>2019</v>
      </c>
      <c r="CB152" s="121">
        <v>2015</v>
      </c>
    </row>
    <row r="153" spans="1:80" x14ac:dyDescent="0.3">
      <c r="A153" s="100" t="str">
        <f>'Indicator Data'!A155</f>
        <v>Senegal</v>
      </c>
      <c r="B153" s="86" t="str">
        <f>'Indicator Data'!B155</f>
        <v>SEN</v>
      </c>
      <c r="C153" s="119">
        <v>2015</v>
      </c>
      <c r="D153" s="119">
        <v>2015</v>
      </c>
      <c r="E153" s="119">
        <v>2015</v>
      </c>
      <c r="F153" s="119">
        <v>2015</v>
      </c>
      <c r="G153" s="119">
        <v>2015</v>
      </c>
      <c r="H153" s="119">
        <v>2015</v>
      </c>
      <c r="I153" s="119">
        <v>2015</v>
      </c>
      <c r="J153" s="119">
        <v>2018</v>
      </c>
      <c r="K153" s="119">
        <v>2018</v>
      </c>
      <c r="L153" s="119">
        <v>2016</v>
      </c>
      <c r="M153" s="121">
        <v>2015</v>
      </c>
      <c r="N153" s="121">
        <v>2015</v>
      </c>
      <c r="O153" s="121">
        <v>2015</v>
      </c>
      <c r="P153" s="121">
        <v>2015</v>
      </c>
      <c r="Q153" s="121">
        <v>2010</v>
      </c>
      <c r="R153" s="121">
        <v>2010</v>
      </c>
      <c r="S153" s="121">
        <v>2010</v>
      </c>
      <c r="T153" s="121">
        <v>2010</v>
      </c>
      <c r="U153" s="121">
        <v>2015</v>
      </c>
      <c r="V153" s="121">
        <v>2015</v>
      </c>
      <c r="W153" s="121">
        <v>2015</v>
      </c>
      <c r="X153" s="121">
        <v>2018</v>
      </c>
      <c r="Y153" s="121">
        <v>2018</v>
      </c>
      <c r="Z153" s="121">
        <v>2018</v>
      </c>
      <c r="AA153" s="121">
        <v>2016</v>
      </c>
      <c r="AB153" s="120">
        <v>2017</v>
      </c>
      <c r="AC153" s="121">
        <v>2017</v>
      </c>
      <c r="AD153" s="121">
        <v>2017</v>
      </c>
      <c r="AE153" s="121">
        <v>2018</v>
      </c>
      <c r="AF153" s="123">
        <v>2016</v>
      </c>
      <c r="AG153" s="123">
        <v>2019</v>
      </c>
      <c r="AH153" s="121">
        <v>2019</v>
      </c>
      <c r="AI153" s="121">
        <v>2019</v>
      </c>
      <c r="AJ153" s="121">
        <v>2018</v>
      </c>
      <c r="AK153" s="121">
        <v>2018</v>
      </c>
      <c r="AL153" s="121">
        <v>2017</v>
      </c>
      <c r="AM153" s="121">
        <v>2016</v>
      </c>
      <c r="AN153" s="121">
        <v>2019</v>
      </c>
      <c r="AO153" s="121">
        <v>2016</v>
      </c>
      <c r="AP153" s="121">
        <v>2017</v>
      </c>
      <c r="AQ153" s="121">
        <v>2017</v>
      </c>
      <c r="AR153" s="121">
        <v>2018</v>
      </c>
      <c r="AS153" s="121">
        <v>2015</v>
      </c>
      <c r="AT153" s="121">
        <v>2016</v>
      </c>
      <c r="AU153" s="131">
        <v>2017</v>
      </c>
      <c r="AV153" s="131">
        <v>2017</v>
      </c>
      <c r="AW153" s="121">
        <v>2017</v>
      </c>
      <c r="AX153" s="121">
        <v>2017</v>
      </c>
      <c r="AY153" s="121">
        <v>2017</v>
      </c>
      <c r="AZ153" s="168">
        <v>2017</v>
      </c>
      <c r="BA153" s="121" t="s">
        <v>1194</v>
      </c>
      <c r="BB153" s="121">
        <v>2017</v>
      </c>
      <c r="BC153" s="121">
        <v>2018</v>
      </c>
      <c r="BD153" s="121">
        <v>2019</v>
      </c>
      <c r="BE153" s="121" t="s">
        <v>1186</v>
      </c>
      <c r="BF153" s="171" t="s">
        <v>1186</v>
      </c>
      <c r="BG153" s="170" t="s">
        <v>1186</v>
      </c>
      <c r="BH153" s="121">
        <v>2018</v>
      </c>
      <c r="BI153" s="121">
        <v>2018</v>
      </c>
      <c r="BJ153" s="121">
        <v>2015</v>
      </c>
      <c r="BK153" s="121">
        <v>2017</v>
      </c>
      <c r="BL153" s="121">
        <v>2018</v>
      </c>
      <c r="BM153" s="121">
        <v>2017</v>
      </c>
      <c r="BN153" s="121">
        <v>2017</v>
      </c>
      <c r="BO153" s="121">
        <v>2016</v>
      </c>
      <c r="BP153" s="121">
        <v>2017</v>
      </c>
      <c r="BQ153" s="121">
        <v>2014</v>
      </c>
      <c r="BR153" s="121">
        <v>2017</v>
      </c>
      <c r="BS153" s="121">
        <v>2017</v>
      </c>
      <c r="BT153" s="121">
        <v>2016</v>
      </c>
      <c r="BU153" s="121">
        <v>2017</v>
      </c>
      <c r="BV153" s="121">
        <v>2017</v>
      </c>
      <c r="BW153" s="121">
        <v>2017</v>
      </c>
      <c r="BX153" s="121">
        <v>2016</v>
      </c>
      <c r="BY153" s="121">
        <v>2015</v>
      </c>
      <c r="BZ153" s="121" t="s">
        <v>1189</v>
      </c>
      <c r="CA153" s="121">
        <v>2019</v>
      </c>
      <c r="CB153" s="121">
        <v>2015</v>
      </c>
    </row>
    <row r="154" spans="1:80" x14ac:dyDescent="0.3">
      <c r="A154" s="100" t="str">
        <f>'Indicator Data'!A156</f>
        <v>Serbia</v>
      </c>
      <c r="B154" s="86" t="str">
        <f>'Indicator Data'!B156</f>
        <v>SRB</v>
      </c>
      <c r="C154" s="119">
        <v>2015</v>
      </c>
      <c r="D154" s="119">
        <v>2015</v>
      </c>
      <c r="E154" s="119">
        <v>2015</v>
      </c>
      <c r="F154" s="119">
        <v>2015</v>
      </c>
      <c r="G154" s="119">
        <v>2015</v>
      </c>
      <c r="H154" s="119">
        <v>2015</v>
      </c>
      <c r="I154" s="119">
        <v>2015</v>
      </c>
      <c r="J154" s="119">
        <v>2018</v>
      </c>
      <c r="K154" s="119">
        <v>2018</v>
      </c>
      <c r="L154" s="119">
        <v>2016</v>
      </c>
      <c r="M154" s="121">
        <v>2015</v>
      </c>
      <c r="N154" s="121">
        <v>2015</v>
      </c>
      <c r="O154" s="121">
        <v>2015</v>
      </c>
      <c r="P154" s="121">
        <v>2015</v>
      </c>
      <c r="Q154" s="121">
        <v>2010</v>
      </c>
      <c r="R154" s="121">
        <v>2010</v>
      </c>
      <c r="S154" s="121">
        <v>2010</v>
      </c>
      <c r="T154" s="121">
        <v>2010</v>
      </c>
      <c r="U154" s="121">
        <v>2015</v>
      </c>
      <c r="V154" s="121">
        <v>2015</v>
      </c>
      <c r="W154" s="121">
        <v>2015</v>
      </c>
      <c r="X154" s="121">
        <v>2018</v>
      </c>
      <c r="Y154" s="121">
        <v>2018</v>
      </c>
      <c r="Z154" s="121">
        <v>2018</v>
      </c>
      <c r="AA154" s="121">
        <v>2011</v>
      </c>
      <c r="AB154" s="120">
        <v>2017</v>
      </c>
      <c r="AC154" s="121">
        <v>2014</v>
      </c>
      <c r="AD154" s="121">
        <v>2018</v>
      </c>
      <c r="AE154" s="121">
        <v>2018</v>
      </c>
      <c r="AF154" s="123">
        <v>2016</v>
      </c>
      <c r="AG154" s="123">
        <v>2019</v>
      </c>
      <c r="AH154" s="121">
        <v>2019</v>
      </c>
      <c r="AI154" s="121">
        <v>2019</v>
      </c>
      <c r="AJ154" s="121">
        <v>2018</v>
      </c>
      <c r="AK154" s="121">
        <v>2018</v>
      </c>
      <c r="AL154" s="121">
        <v>2017</v>
      </c>
      <c r="AM154" s="121">
        <v>2014</v>
      </c>
      <c r="AN154" s="121">
        <v>2019</v>
      </c>
      <c r="AO154" s="121">
        <v>2016</v>
      </c>
      <c r="AP154" s="121">
        <v>2017</v>
      </c>
      <c r="AQ154" s="121">
        <v>2017</v>
      </c>
      <c r="AR154" s="121">
        <v>2018</v>
      </c>
      <c r="AS154" s="121">
        <v>2015</v>
      </c>
      <c r="AT154" s="121">
        <v>2014</v>
      </c>
      <c r="AU154" s="131">
        <v>2017</v>
      </c>
      <c r="AV154" s="131">
        <v>2017</v>
      </c>
      <c r="AW154" s="121">
        <v>2017</v>
      </c>
      <c r="AX154" s="121" t="s">
        <v>818</v>
      </c>
      <c r="AY154" s="121">
        <v>2017</v>
      </c>
      <c r="AZ154" s="168">
        <v>2017</v>
      </c>
      <c r="BA154" s="121" t="s">
        <v>1188</v>
      </c>
      <c r="BB154" s="121">
        <v>2017</v>
      </c>
      <c r="BC154" s="121">
        <v>2018</v>
      </c>
      <c r="BD154" s="121">
        <v>2019</v>
      </c>
      <c r="BE154" s="121" t="s">
        <v>818</v>
      </c>
      <c r="BF154" s="171" t="s">
        <v>1186</v>
      </c>
      <c r="BG154" s="170" t="s">
        <v>1186</v>
      </c>
      <c r="BH154" s="121">
        <v>2018</v>
      </c>
      <c r="BI154" s="121">
        <v>2018</v>
      </c>
      <c r="BJ154" s="121">
        <v>2015</v>
      </c>
      <c r="BK154" s="121">
        <v>2017</v>
      </c>
      <c r="BL154" s="121">
        <v>2018</v>
      </c>
      <c r="BM154" s="121">
        <v>2017</v>
      </c>
      <c r="BN154" s="121">
        <v>2016</v>
      </c>
      <c r="BO154" s="121">
        <v>2016</v>
      </c>
      <c r="BP154" s="121">
        <v>2017</v>
      </c>
      <c r="BQ154" s="121">
        <v>2014</v>
      </c>
      <c r="BR154" s="121">
        <v>2017</v>
      </c>
      <c r="BS154" s="121">
        <v>2017</v>
      </c>
      <c r="BT154" s="121">
        <v>2016</v>
      </c>
      <c r="BU154" s="121">
        <v>2017</v>
      </c>
      <c r="BV154" s="121">
        <v>2017</v>
      </c>
      <c r="BW154" s="121" t="s">
        <v>818</v>
      </c>
      <c r="BX154" s="121">
        <v>2016</v>
      </c>
      <c r="BY154" s="121">
        <v>2015</v>
      </c>
      <c r="BZ154" s="121" t="s">
        <v>1189</v>
      </c>
      <c r="CA154" s="121">
        <v>2019</v>
      </c>
      <c r="CB154" s="121">
        <v>2015</v>
      </c>
    </row>
    <row r="155" spans="1:80" x14ac:dyDescent="0.3">
      <c r="A155" s="100" t="str">
        <f>'Indicator Data'!A157</f>
        <v>Seychelles</v>
      </c>
      <c r="B155" s="86" t="str">
        <f>'Indicator Data'!B157</f>
        <v>SYC</v>
      </c>
      <c r="C155" s="119">
        <v>2015</v>
      </c>
      <c r="D155" s="119">
        <v>2015</v>
      </c>
      <c r="E155" s="119">
        <v>2015</v>
      </c>
      <c r="F155" s="119">
        <v>2015</v>
      </c>
      <c r="G155" s="119">
        <v>2015</v>
      </c>
      <c r="H155" s="119">
        <v>2015</v>
      </c>
      <c r="I155" s="119">
        <v>2015</v>
      </c>
      <c r="J155" s="119">
        <v>2018</v>
      </c>
      <c r="K155" s="119">
        <v>2018</v>
      </c>
      <c r="L155" s="119">
        <v>2016</v>
      </c>
      <c r="M155" s="121">
        <v>2015</v>
      </c>
      <c r="N155" s="121">
        <v>2015</v>
      </c>
      <c r="O155" s="121">
        <v>2015</v>
      </c>
      <c r="P155" s="121">
        <v>2015</v>
      </c>
      <c r="Q155" s="121">
        <v>2010</v>
      </c>
      <c r="R155" s="121">
        <v>2010</v>
      </c>
      <c r="S155" s="121">
        <v>2010</v>
      </c>
      <c r="T155" s="121">
        <v>2010</v>
      </c>
      <c r="U155" s="121">
        <v>2015</v>
      </c>
      <c r="V155" s="121">
        <v>2015</v>
      </c>
      <c r="W155" s="121">
        <v>2015</v>
      </c>
      <c r="X155" s="121">
        <v>2018</v>
      </c>
      <c r="Y155" s="121">
        <v>2018</v>
      </c>
      <c r="Z155" s="121">
        <v>2018</v>
      </c>
      <c r="AA155" s="121"/>
      <c r="AB155" s="120">
        <v>2017</v>
      </c>
      <c r="AC155" s="121" t="s">
        <v>818</v>
      </c>
      <c r="AD155" s="121">
        <v>2014</v>
      </c>
      <c r="AE155" s="121">
        <v>2018</v>
      </c>
      <c r="AF155" s="123" t="s">
        <v>818</v>
      </c>
      <c r="AG155" s="123">
        <v>2019</v>
      </c>
      <c r="AH155" s="121">
        <v>2019</v>
      </c>
      <c r="AI155" s="121">
        <v>2019</v>
      </c>
      <c r="AJ155" s="121">
        <v>2018</v>
      </c>
      <c r="AK155" s="121">
        <v>2018</v>
      </c>
      <c r="AL155" s="121">
        <v>2017</v>
      </c>
      <c r="AM155" s="121" t="s">
        <v>818</v>
      </c>
      <c r="AN155" s="121">
        <v>2019</v>
      </c>
      <c r="AO155" s="121">
        <v>2016</v>
      </c>
      <c r="AP155" s="121">
        <v>2017</v>
      </c>
      <c r="AQ155" s="121">
        <v>2017</v>
      </c>
      <c r="AR155" s="121">
        <v>2018</v>
      </c>
      <c r="AS155" s="121">
        <v>2015</v>
      </c>
      <c r="AT155" s="121">
        <v>2012</v>
      </c>
      <c r="AU155" s="131">
        <v>2017</v>
      </c>
      <c r="AV155" s="131" t="s">
        <v>818</v>
      </c>
      <c r="AW155" s="121" t="s">
        <v>818</v>
      </c>
      <c r="AX155" s="121" t="s">
        <v>818</v>
      </c>
      <c r="AY155" s="121">
        <v>2017</v>
      </c>
      <c r="AZ155" s="168" t="s">
        <v>818</v>
      </c>
      <c r="BA155" s="121" t="s">
        <v>1195</v>
      </c>
      <c r="BB155" s="121">
        <v>2017</v>
      </c>
      <c r="BC155" s="121">
        <v>2018</v>
      </c>
      <c r="BD155" s="121">
        <v>2019</v>
      </c>
      <c r="BE155" s="121"/>
      <c r="BF155" s="171" t="s">
        <v>1186</v>
      </c>
      <c r="BG155" s="170" t="s">
        <v>1186</v>
      </c>
      <c r="BH155" s="121">
        <v>2018</v>
      </c>
      <c r="BI155" s="121">
        <v>2018</v>
      </c>
      <c r="BJ155" s="121">
        <v>2015</v>
      </c>
      <c r="BK155" s="121">
        <v>2017</v>
      </c>
      <c r="BL155" s="121">
        <v>2018</v>
      </c>
      <c r="BM155" s="121">
        <v>2017</v>
      </c>
      <c r="BN155" s="121">
        <v>2015</v>
      </c>
      <c r="BO155" s="121">
        <v>2016</v>
      </c>
      <c r="BP155" s="121">
        <v>2017</v>
      </c>
      <c r="BQ155" s="121">
        <v>2014</v>
      </c>
      <c r="BR155" s="121">
        <v>2017</v>
      </c>
      <c r="BS155" s="121">
        <v>2017</v>
      </c>
      <c r="BT155" s="121">
        <v>2016</v>
      </c>
      <c r="BU155" s="121">
        <v>2017</v>
      </c>
      <c r="BV155" s="121">
        <v>2017</v>
      </c>
      <c r="BW155" s="121" t="s">
        <v>818</v>
      </c>
      <c r="BX155" s="121">
        <v>2016</v>
      </c>
      <c r="BY155" s="121" t="s">
        <v>818</v>
      </c>
      <c r="BZ155" s="121" t="s">
        <v>1189</v>
      </c>
      <c r="CA155" s="121">
        <v>2019</v>
      </c>
      <c r="CB155" s="121">
        <v>2015</v>
      </c>
    </row>
    <row r="156" spans="1:80" x14ac:dyDescent="0.3">
      <c r="A156" s="100" t="str">
        <f>'Indicator Data'!A158</f>
        <v>Sierra Leone</v>
      </c>
      <c r="B156" s="86" t="str">
        <f>'Indicator Data'!B158</f>
        <v>SLE</v>
      </c>
      <c r="C156" s="119">
        <v>2015</v>
      </c>
      <c r="D156" s="119">
        <v>2015</v>
      </c>
      <c r="E156" s="119">
        <v>2015</v>
      </c>
      <c r="F156" s="119">
        <v>2015</v>
      </c>
      <c r="G156" s="119">
        <v>2015</v>
      </c>
      <c r="H156" s="119">
        <v>2015</v>
      </c>
      <c r="I156" s="119">
        <v>2015</v>
      </c>
      <c r="J156" s="119">
        <v>2018</v>
      </c>
      <c r="K156" s="119">
        <v>2018</v>
      </c>
      <c r="L156" s="119">
        <v>2016</v>
      </c>
      <c r="M156" s="121">
        <v>2015</v>
      </c>
      <c r="N156" s="121">
        <v>2015</v>
      </c>
      <c r="O156" s="121">
        <v>2015</v>
      </c>
      <c r="P156" s="121">
        <v>2015</v>
      </c>
      <c r="Q156" s="121">
        <v>2010</v>
      </c>
      <c r="R156" s="121">
        <v>2010</v>
      </c>
      <c r="S156" s="121">
        <v>2010</v>
      </c>
      <c r="T156" s="121">
        <v>2010</v>
      </c>
      <c r="U156" s="121">
        <v>2015</v>
      </c>
      <c r="V156" s="121">
        <v>2015</v>
      </c>
      <c r="W156" s="121">
        <v>2015</v>
      </c>
      <c r="X156" s="121">
        <v>2018</v>
      </c>
      <c r="Y156" s="121">
        <v>2018</v>
      </c>
      <c r="Z156" s="121">
        <v>2018</v>
      </c>
      <c r="AA156" s="121">
        <v>2013</v>
      </c>
      <c r="AB156" s="120">
        <v>2017</v>
      </c>
      <c r="AC156" s="121">
        <v>2017</v>
      </c>
      <c r="AD156" s="121">
        <v>2015</v>
      </c>
      <c r="AE156" s="121">
        <v>2018</v>
      </c>
      <c r="AF156" s="123">
        <v>2016</v>
      </c>
      <c r="AG156" s="123">
        <v>2019</v>
      </c>
      <c r="AH156" s="121">
        <v>2019</v>
      </c>
      <c r="AI156" s="121">
        <v>2019</v>
      </c>
      <c r="AJ156" s="121">
        <v>2018</v>
      </c>
      <c r="AK156" s="121">
        <v>2018</v>
      </c>
      <c r="AL156" s="121">
        <v>2017</v>
      </c>
      <c r="AM156" s="121">
        <v>2013</v>
      </c>
      <c r="AN156" s="121">
        <v>2019</v>
      </c>
      <c r="AO156" s="121">
        <v>2016</v>
      </c>
      <c r="AP156" s="121">
        <v>2017</v>
      </c>
      <c r="AQ156" s="121">
        <v>2017</v>
      </c>
      <c r="AR156" s="121">
        <v>2018</v>
      </c>
      <c r="AS156" s="121">
        <v>2015</v>
      </c>
      <c r="AT156" s="121">
        <v>2013</v>
      </c>
      <c r="AU156" s="131">
        <v>2017</v>
      </c>
      <c r="AV156" s="131">
        <v>2017</v>
      </c>
      <c r="AW156" s="121">
        <v>2017</v>
      </c>
      <c r="AX156" s="121">
        <v>2017</v>
      </c>
      <c r="AY156" s="121">
        <v>2017</v>
      </c>
      <c r="AZ156" s="168">
        <v>2017</v>
      </c>
      <c r="BA156" s="121" t="s">
        <v>1194</v>
      </c>
      <c r="BB156" s="121">
        <v>2017</v>
      </c>
      <c r="BC156" s="121">
        <v>2018</v>
      </c>
      <c r="BD156" s="121">
        <v>2019</v>
      </c>
      <c r="BE156" s="121" t="s">
        <v>818</v>
      </c>
      <c r="BF156" s="171" t="s">
        <v>1186</v>
      </c>
      <c r="BG156" s="170" t="s">
        <v>1186</v>
      </c>
      <c r="BH156" s="121">
        <v>2018</v>
      </c>
      <c r="BI156" s="121">
        <v>2018</v>
      </c>
      <c r="BJ156" s="121">
        <v>2013</v>
      </c>
      <c r="BK156" s="121">
        <v>2017</v>
      </c>
      <c r="BL156" s="121">
        <v>2018</v>
      </c>
      <c r="BM156" s="121">
        <v>2017</v>
      </c>
      <c r="BN156" s="121">
        <v>2015</v>
      </c>
      <c r="BO156" s="121">
        <v>2016</v>
      </c>
      <c r="BP156" s="121">
        <v>2017</v>
      </c>
      <c r="BQ156" s="121">
        <v>2014</v>
      </c>
      <c r="BR156" s="121">
        <v>2017</v>
      </c>
      <c r="BS156" s="121">
        <v>2017</v>
      </c>
      <c r="BT156" s="121">
        <v>2011</v>
      </c>
      <c r="BU156" s="121">
        <v>2017</v>
      </c>
      <c r="BV156" s="121">
        <v>2017</v>
      </c>
      <c r="BW156" s="121">
        <v>2017</v>
      </c>
      <c r="BX156" s="121">
        <v>2016</v>
      </c>
      <c r="BY156" s="121">
        <v>2015</v>
      </c>
      <c r="BZ156" s="121" t="s">
        <v>1189</v>
      </c>
      <c r="CA156" s="121">
        <v>2019</v>
      </c>
      <c r="CB156" s="121">
        <v>2015</v>
      </c>
    </row>
    <row r="157" spans="1:80" x14ac:dyDescent="0.3">
      <c r="A157" s="100" t="str">
        <f>'Indicator Data'!A159</f>
        <v>Singapore</v>
      </c>
      <c r="B157" s="86" t="str">
        <f>'Indicator Data'!B159</f>
        <v>SGP</v>
      </c>
      <c r="C157" s="119">
        <v>2015</v>
      </c>
      <c r="D157" s="119">
        <v>2015</v>
      </c>
      <c r="E157" s="119">
        <v>2015</v>
      </c>
      <c r="F157" s="119">
        <v>2015</v>
      </c>
      <c r="G157" s="119">
        <v>2015</v>
      </c>
      <c r="H157" s="119">
        <v>2015</v>
      </c>
      <c r="I157" s="119">
        <v>2015</v>
      </c>
      <c r="J157" s="119">
        <v>2018</v>
      </c>
      <c r="K157" s="119">
        <v>2018</v>
      </c>
      <c r="L157" s="119">
        <v>2016</v>
      </c>
      <c r="M157" s="121">
        <v>2015</v>
      </c>
      <c r="N157" s="121">
        <v>2015</v>
      </c>
      <c r="O157" s="121">
        <v>2015</v>
      </c>
      <c r="P157" s="121">
        <v>2015</v>
      </c>
      <c r="Q157" s="121">
        <v>2010</v>
      </c>
      <c r="R157" s="121">
        <v>2010</v>
      </c>
      <c r="S157" s="121">
        <v>2010</v>
      </c>
      <c r="T157" s="121">
        <v>2010</v>
      </c>
      <c r="U157" s="121">
        <v>2015</v>
      </c>
      <c r="V157" s="121">
        <v>2015</v>
      </c>
      <c r="W157" s="121">
        <v>2015</v>
      </c>
      <c r="X157" s="121">
        <v>2018</v>
      </c>
      <c r="Y157" s="121">
        <v>2018</v>
      </c>
      <c r="Z157" s="121">
        <v>2018</v>
      </c>
      <c r="AA157" s="121">
        <v>2010</v>
      </c>
      <c r="AB157" s="120">
        <v>2017</v>
      </c>
      <c r="AC157" s="121" t="s">
        <v>818</v>
      </c>
      <c r="AD157" s="121">
        <v>2018</v>
      </c>
      <c r="AE157" s="121">
        <v>2018</v>
      </c>
      <c r="AF157" s="123" t="s">
        <v>818</v>
      </c>
      <c r="AG157" s="123">
        <v>2019</v>
      </c>
      <c r="AH157" s="121">
        <v>2019</v>
      </c>
      <c r="AI157" s="121">
        <v>2019</v>
      </c>
      <c r="AJ157" s="121">
        <v>2018</v>
      </c>
      <c r="AK157" s="121">
        <v>2018</v>
      </c>
      <c r="AL157" s="121">
        <v>2017</v>
      </c>
      <c r="AM157" s="121" t="s">
        <v>818</v>
      </c>
      <c r="AN157" s="121">
        <v>2019</v>
      </c>
      <c r="AO157" s="121">
        <v>2016</v>
      </c>
      <c r="AP157" s="121">
        <v>2017</v>
      </c>
      <c r="AQ157" s="121" t="s">
        <v>818</v>
      </c>
      <c r="AR157" s="121" t="s">
        <v>818</v>
      </c>
      <c r="AS157" s="121">
        <v>2015</v>
      </c>
      <c r="AT157" s="121" t="s">
        <v>818</v>
      </c>
      <c r="AU157" s="131">
        <v>2017</v>
      </c>
      <c r="AV157" s="131">
        <v>2017</v>
      </c>
      <c r="AW157" s="121">
        <v>2017</v>
      </c>
      <c r="AX157" s="121" t="s">
        <v>818</v>
      </c>
      <c r="AY157" s="121">
        <v>2017</v>
      </c>
      <c r="AZ157" s="168">
        <v>2017</v>
      </c>
      <c r="BA157" s="121" t="s">
        <v>818</v>
      </c>
      <c r="BB157" s="121">
        <v>2017</v>
      </c>
      <c r="BC157" s="121">
        <v>2018</v>
      </c>
      <c r="BD157" s="121">
        <v>2019</v>
      </c>
      <c r="BE157" s="121" t="s">
        <v>818</v>
      </c>
      <c r="BF157" s="171" t="s">
        <v>1186</v>
      </c>
      <c r="BG157" s="170" t="s">
        <v>1186</v>
      </c>
      <c r="BH157" s="121">
        <v>2018</v>
      </c>
      <c r="BI157" s="121">
        <v>2018</v>
      </c>
      <c r="BJ157" s="121">
        <v>2013</v>
      </c>
      <c r="BK157" s="121">
        <v>2017</v>
      </c>
      <c r="BL157" s="121">
        <v>2018</v>
      </c>
      <c r="BM157" s="121">
        <v>2017</v>
      </c>
      <c r="BN157" s="121">
        <v>2016</v>
      </c>
      <c r="BO157" s="121">
        <v>2016</v>
      </c>
      <c r="BP157" s="121">
        <v>2017</v>
      </c>
      <c r="BQ157" s="121">
        <v>2014</v>
      </c>
      <c r="BR157" s="121">
        <v>2017</v>
      </c>
      <c r="BS157" s="121">
        <v>2017</v>
      </c>
      <c r="BT157" s="121">
        <v>2016</v>
      </c>
      <c r="BU157" s="121">
        <v>2017</v>
      </c>
      <c r="BV157" s="121">
        <v>2017</v>
      </c>
      <c r="BW157" s="121">
        <v>2017</v>
      </c>
      <c r="BX157" s="121">
        <v>2016</v>
      </c>
      <c r="BY157" s="121">
        <v>2015</v>
      </c>
      <c r="BZ157" s="121" t="s">
        <v>1189</v>
      </c>
      <c r="CA157" s="121">
        <v>2019</v>
      </c>
      <c r="CB157" s="121">
        <v>2015</v>
      </c>
    </row>
    <row r="158" spans="1:80" x14ac:dyDescent="0.3">
      <c r="A158" s="100" t="str">
        <f>'Indicator Data'!A160</f>
        <v>Slovakia</v>
      </c>
      <c r="B158" s="86" t="str">
        <f>'Indicator Data'!B160</f>
        <v>SVK</v>
      </c>
      <c r="C158" s="119">
        <v>2015</v>
      </c>
      <c r="D158" s="119">
        <v>2015</v>
      </c>
      <c r="E158" s="119">
        <v>2015</v>
      </c>
      <c r="F158" s="119">
        <v>2015</v>
      </c>
      <c r="G158" s="119">
        <v>2015</v>
      </c>
      <c r="H158" s="119">
        <v>2015</v>
      </c>
      <c r="I158" s="119">
        <v>2015</v>
      </c>
      <c r="J158" s="119">
        <v>2018</v>
      </c>
      <c r="K158" s="119">
        <v>2018</v>
      </c>
      <c r="L158" s="119">
        <v>2016</v>
      </c>
      <c r="M158" s="121">
        <v>2015</v>
      </c>
      <c r="N158" s="121">
        <v>2015</v>
      </c>
      <c r="O158" s="121">
        <v>2015</v>
      </c>
      <c r="P158" s="121">
        <v>2015</v>
      </c>
      <c r="Q158" s="121">
        <v>2010</v>
      </c>
      <c r="R158" s="121">
        <v>2010</v>
      </c>
      <c r="S158" s="121">
        <v>2010</v>
      </c>
      <c r="T158" s="121">
        <v>2010</v>
      </c>
      <c r="U158" s="121">
        <v>2015</v>
      </c>
      <c r="V158" s="121">
        <v>2015</v>
      </c>
      <c r="W158" s="121">
        <v>2015</v>
      </c>
      <c r="X158" s="121">
        <v>2018</v>
      </c>
      <c r="Y158" s="121">
        <v>2018</v>
      </c>
      <c r="Z158" s="121">
        <v>2018</v>
      </c>
      <c r="AA158" s="121">
        <v>2011</v>
      </c>
      <c r="AB158" s="120">
        <v>2017</v>
      </c>
      <c r="AC158" s="121" t="s">
        <v>818</v>
      </c>
      <c r="AD158" s="121">
        <v>2018</v>
      </c>
      <c r="AE158" s="121">
        <v>2018</v>
      </c>
      <c r="AF158" s="123" t="s">
        <v>818</v>
      </c>
      <c r="AG158" s="123">
        <v>2019</v>
      </c>
      <c r="AH158" s="121">
        <v>2019</v>
      </c>
      <c r="AI158" s="121">
        <v>2019</v>
      </c>
      <c r="AJ158" s="121">
        <v>2018</v>
      </c>
      <c r="AK158" s="121">
        <v>2018</v>
      </c>
      <c r="AL158" s="121">
        <v>2017</v>
      </c>
      <c r="AM158" s="121" t="s">
        <v>818</v>
      </c>
      <c r="AN158" s="121">
        <v>2019</v>
      </c>
      <c r="AO158" s="121">
        <v>2016</v>
      </c>
      <c r="AP158" s="121">
        <v>2017</v>
      </c>
      <c r="AQ158" s="121" t="s">
        <v>818</v>
      </c>
      <c r="AR158" s="121">
        <v>2018</v>
      </c>
      <c r="AS158" s="121">
        <v>2015</v>
      </c>
      <c r="AT158" s="121" t="s">
        <v>818</v>
      </c>
      <c r="AU158" s="131">
        <v>2017</v>
      </c>
      <c r="AV158" s="131">
        <v>2017</v>
      </c>
      <c r="AW158" s="121">
        <v>2017</v>
      </c>
      <c r="AX158" s="121" t="s">
        <v>818</v>
      </c>
      <c r="AY158" s="121">
        <v>2017</v>
      </c>
      <c r="AZ158" s="168">
        <v>2017</v>
      </c>
      <c r="BA158" s="121" t="s">
        <v>1188</v>
      </c>
      <c r="BB158" s="121">
        <v>2017</v>
      </c>
      <c r="BC158" s="121">
        <v>2018</v>
      </c>
      <c r="BD158" s="121">
        <v>2019</v>
      </c>
      <c r="BE158" s="121" t="s">
        <v>818</v>
      </c>
      <c r="BF158" s="171" t="s">
        <v>1186</v>
      </c>
      <c r="BG158" s="170" t="s">
        <v>1186</v>
      </c>
      <c r="BH158" s="121">
        <v>2018</v>
      </c>
      <c r="BI158" s="121">
        <v>2018</v>
      </c>
      <c r="BJ158" s="121">
        <v>2015</v>
      </c>
      <c r="BK158" s="121">
        <v>2017</v>
      </c>
      <c r="BL158" s="121">
        <v>2018</v>
      </c>
      <c r="BM158" s="121">
        <v>2017</v>
      </c>
      <c r="BN158" s="121" t="s">
        <v>818</v>
      </c>
      <c r="BO158" s="121">
        <v>2016</v>
      </c>
      <c r="BP158" s="121">
        <v>2017</v>
      </c>
      <c r="BQ158" s="121">
        <v>2014</v>
      </c>
      <c r="BR158" s="121">
        <v>2017</v>
      </c>
      <c r="BS158" s="121">
        <v>2017</v>
      </c>
      <c r="BT158" s="121">
        <v>2016</v>
      </c>
      <c r="BU158" s="121">
        <v>2017</v>
      </c>
      <c r="BV158" s="121">
        <v>2017</v>
      </c>
      <c r="BW158" s="121">
        <v>2017</v>
      </c>
      <c r="BX158" s="121">
        <v>2016</v>
      </c>
      <c r="BY158" s="121">
        <v>2015</v>
      </c>
      <c r="BZ158" s="121" t="s">
        <v>1189</v>
      </c>
      <c r="CA158" s="121">
        <v>2019</v>
      </c>
      <c r="CB158" s="121">
        <v>2015</v>
      </c>
    </row>
    <row r="159" spans="1:80" x14ac:dyDescent="0.3">
      <c r="A159" s="100" t="str">
        <f>'Indicator Data'!A161</f>
        <v>Slovenia</v>
      </c>
      <c r="B159" s="86" t="str">
        <f>'Indicator Data'!B161</f>
        <v>SVN</v>
      </c>
      <c r="C159" s="119">
        <v>2015</v>
      </c>
      <c r="D159" s="119">
        <v>2015</v>
      </c>
      <c r="E159" s="119">
        <v>2015</v>
      </c>
      <c r="F159" s="119">
        <v>2015</v>
      </c>
      <c r="G159" s="119">
        <v>2015</v>
      </c>
      <c r="H159" s="119">
        <v>2015</v>
      </c>
      <c r="I159" s="119">
        <v>2015</v>
      </c>
      <c r="J159" s="119">
        <v>2018</v>
      </c>
      <c r="K159" s="119">
        <v>2018</v>
      </c>
      <c r="L159" s="119">
        <v>2016</v>
      </c>
      <c r="M159" s="121">
        <v>2015</v>
      </c>
      <c r="N159" s="121">
        <v>2015</v>
      </c>
      <c r="O159" s="121">
        <v>2015</v>
      </c>
      <c r="P159" s="121">
        <v>2015</v>
      </c>
      <c r="Q159" s="121">
        <v>2010</v>
      </c>
      <c r="R159" s="121">
        <v>2010</v>
      </c>
      <c r="S159" s="121">
        <v>2010</v>
      </c>
      <c r="T159" s="121">
        <v>2010</v>
      </c>
      <c r="U159" s="121">
        <v>2015</v>
      </c>
      <c r="V159" s="121">
        <v>2015</v>
      </c>
      <c r="W159" s="121">
        <v>2015</v>
      </c>
      <c r="X159" s="121">
        <v>2018</v>
      </c>
      <c r="Y159" s="121">
        <v>2018</v>
      </c>
      <c r="Z159" s="121">
        <v>2018</v>
      </c>
      <c r="AA159" s="121">
        <v>2011</v>
      </c>
      <c r="AB159" s="120">
        <v>2017</v>
      </c>
      <c r="AC159" s="121" t="s">
        <v>818</v>
      </c>
      <c r="AD159" s="121">
        <v>2018</v>
      </c>
      <c r="AE159" s="121">
        <v>2018</v>
      </c>
      <c r="AF159" s="123">
        <v>2016</v>
      </c>
      <c r="AG159" s="123">
        <v>2019</v>
      </c>
      <c r="AH159" s="121">
        <v>2019</v>
      </c>
      <c r="AI159" s="121">
        <v>2019</v>
      </c>
      <c r="AJ159" s="121">
        <v>2018</v>
      </c>
      <c r="AK159" s="121">
        <v>2018</v>
      </c>
      <c r="AL159" s="121" t="s">
        <v>818</v>
      </c>
      <c r="AM159" s="121" t="s">
        <v>818</v>
      </c>
      <c r="AN159" s="121">
        <v>2019</v>
      </c>
      <c r="AO159" s="121">
        <v>2016</v>
      </c>
      <c r="AP159" s="121">
        <v>2017</v>
      </c>
      <c r="AQ159" s="121" t="s">
        <v>818</v>
      </c>
      <c r="AR159" s="121">
        <v>2018</v>
      </c>
      <c r="AS159" s="121">
        <v>2015</v>
      </c>
      <c r="AT159" s="121" t="s">
        <v>818</v>
      </c>
      <c r="AU159" s="131">
        <v>2017</v>
      </c>
      <c r="AV159" s="131">
        <v>2017</v>
      </c>
      <c r="AW159" s="121">
        <v>2017</v>
      </c>
      <c r="AX159" s="121" t="s">
        <v>818</v>
      </c>
      <c r="AY159" s="121">
        <v>2017</v>
      </c>
      <c r="AZ159" s="168">
        <v>2017</v>
      </c>
      <c r="BA159" s="121" t="s">
        <v>1188</v>
      </c>
      <c r="BB159" s="121">
        <v>2017</v>
      </c>
      <c r="BC159" s="121">
        <v>2018</v>
      </c>
      <c r="BD159" s="121">
        <v>2019</v>
      </c>
      <c r="BE159" s="121" t="s">
        <v>818</v>
      </c>
      <c r="BF159" s="171" t="s">
        <v>1186</v>
      </c>
      <c r="BG159" s="170" t="s">
        <v>1186</v>
      </c>
      <c r="BH159" s="121">
        <v>2018</v>
      </c>
      <c r="BI159" s="121">
        <v>2018</v>
      </c>
      <c r="BJ159" s="121">
        <v>2015</v>
      </c>
      <c r="BK159" s="121">
        <v>2017</v>
      </c>
      <c r="BL159" s="121">
        <v>2018</v>
      </c>
      <c r="BM159" s="121">
        <v>2017</v>
      </c>
      <c r="BN159" s="121">
        <v>2015</v>
      </c>
      <c r="BO159" s="121">
        <v>2016</v>
      </c>
      <c r="BP159" s="121">
        <v>2017</v>
      </c>
      <c r="BQ159" s="121">
        <v>2014</v>
      </c>
      <c r="BR159" s="121">
        <v>2017</v>
      </c>
      <c r="BS159" s="121">
        <v>2017</v>
      </c>
      <c r="BT159" s="121">
        <v>2016</v>
      </c>
      <c r="BU159" s="121">
        <v>2017</v>
      </c>
      <c r="BV159" s="121">
        <v>2017</v>
      </c>
      <c r="BW159" s="121">
        <v>2017</v>
      </c>
      <c r="BX159" s="121">
        <v>2016</v>
      </c>
      <c r="BY159" s="121">
        <v>2015</v>
      </c>
      <c r="BZ159" s="121" t="s">
        <v>1189</v>
      </c>
      <c r="CA159" s="121">
        <v>2019</v>
      </c>
      <c r="CB159" s="121">
        <v>2015</v>
      </c>
    </row>
    <row r="160" spans="1:80" x14ac:dyDescent="0.3">
      <c r="A160" s="100" t="str">
        <f>'Indicator Data'!A162</f>
        <v>Solomon Islands</v>
      </c>
      <c r="B160" s="86" t="str">
        <f>'Indicator Data'!B162</f>
        <v>SLB</v>
      </c>
      <c r="C160" s="119">
        <v>2015</v>
      </c>
      <c r="D160" s="119">
        <v>2015</v>
      </c>
      <c r="E160" s="119">
        <v>2015</v>
      </c>
      <c r="F160" s="119">
        <v>2015</v>
      </c>
      <c r="G160" s="119">
        <v>2015</v>
      </c>
      <c r="H160" s="119">
        <v>2015</v>
      </c>
      <c r="I160" s="119">
        <v>2015</v>
      </c>
      <c r="J160" s="119">
        <v>2018</v>
      </c>
      <c r="K160" s="119">
        <v>2018</v>
      </c>
      <c r="L160" s="119">
        <v>2016</v>
      </c>
      <c r="M160" s="121">
        <v>2015</v>
      </c>
      <c r="N160" s="121">
        <v>2015</v>
      </c>
      <c r="O160" s="121">
        <v>2015</v>
      </c>
      <c r="P160" s="121">
        <v>2015</v>
      </c>
      <c r="Q160" s="121">
        <v>2010</v>
      </c>
      <c r="R160" s="121">
        <v>2010</v>
      </c>
      <c r="S160" s="121">
        <v>2010</v>
      </c>
      <c r="T160" s="121">
        <v>2010</v>
      </c>
      <c r="U160" s="121">
        <v>2015</v>
      </c>
      <c r="V160" s="121">
        <v>2015</v>
      </c>
      <c r="W160" s="121">
        <v>2015</v>
      </c>
      <c r="X160" s="121">
        <v>2018</v>
      </c>
      <c r="Y160" s="121">
        <v>2018</v>
      </c>
      <c r="Z160" s="121">
        <v>2018</v>
      </c>
      <c r="AA160" s="121" t="s">
        <v>818</v>
      </c>
      <c r="AB160" s="120">
        <v>2017</v>
      </c>
      <c r="AC160" s="121">
        <v>2017</v>
      </c>
      <c r="AD160" s="121">
        <v>2014</v>
      </c>
      <c r="AE160" s="121">
        <v>2018</v>
      </c>
      <c r="AF160" s="123" t="s">
        <v>818</v>
      </c>
      <c r="AG160" s="123">
        <v>2019</v>
      </c>
      <c r="AH160" s="121">
        <v>2019</v>
      </c>
      <c r="AI160" s="121">
        <v>2019</v>
      </c>
      <c r="AJ160" s="121">
        <v>2018</v>
      </c>
      <c r="AK160" s="121">
        <v>2018</v>
      </c>
      <c r="AL160" s="121">
        <v>2017</v>
      </c>
      <c r="AM160" s="121" t="s">
        <v>818</v>
      </c>
      <c r="AN160" s="121">
        <v>2019</v>
      </c>
      <c r="AO160" s="121">
        <v>2016</v>
      </c>
      <c r="AP160" s="121">
        <v>2017</v>
      </c>
      <c r="AQ160" s="121">
        <v>2017</v>
      </c>
      <c r="AR160" s="121">
        <v>2018</v>
      </c>
      <c r="AS160" s="121">
        <v>2015</v>
      </c>
      <c r="AT160" s="121">
        <v>2007</v>
      </c>
      <c r="AU160" s="131">
        <v>2017</v>
      </c>
      <c r="AV160" s="131" t="s">
        <v>818</v>
      </c>
      <c r="AW160" s="121" t="s">
        <v>818</v>
      </c>
      <c r="AX160" s="121">
        <v>2017</v>
      </c>
      <c r="AY160" s="121">
        <v>2017</v>
      </c>
      <c r="AZ160" s="168" t="s">
        <v>818</v>
      </c>
      <c r="BA160" s="121" t="s">
        <v>1195</v>
      </c>
      <c r="BB160" s="121">
        <v>2017</v>
      </c>
      <c r="BC160" s="121">
        <v>2018</v>
      </c>
      <c r="BD160" s="121">
        <v>2019</v>
      </c>
      <c r="BE160" s="121" t="s">
        <v>818</v>
      </c>
      <c r="BF160" s="171" t="s">
        <v>1186</v>
      </c>
      <c r="BG160" s="170" t="s">
        <v>1186</v>
      </c>
      <c r="BH160" s="121">
        <v>2018</v>
      </c>
      <c r="BI160" s="121">
        <v>2018</v>
      </c>
      <c r="BJ160" s="121">
        <v>2013</v>
      </c>
      <c r="BK160" s="121">
        <v>2017</v>
      </c>
      <c r="BL160" s="121">
        <v>2018</v>
      </c>
      <c r="BM160" s="121">
        <v>2017</v>
      </c>
      <c r="BN160" s="121" t="s">
        <v>818</v>
      </c>
      <c r="BO160" s="121">
        <v>2016</v>
      </c>
      <c r="BP160" s="121">
        <v>2017</v>
      </c>
      <c r="BQ160" s="121">
        <v>2014</v>
      </c>
      <c r="BR160" s="121">
        <v>2017</v>
      </c>
      <c r="BS160" s="121">
        <v>2017</v>
      </c>
      <c r="BT160" s="121">
        <v>2016</v>
      </c>
      <c r="BU160" s="121">
        <v>2017</v>
      </c>
      <c r="BV160" s="121" t="s">
        <v>818</v>
      </c>
      <c r="BW160" s="121">
        <v>2017</v>
      </c>
      <c r="BX160" s="121">
        <v>2016</v>
      </c>
      <c r="BY160" s="121">
        <v>2015</v>
      </c>
      <c r="BZ160" s="121" t="s">
        <v>1189</v>
      </c>
      <c r="CA160" s="121">
        <v>2019</v>
      </c>
      <c r="CB160" s="121">
        <v>2015</v>
      </c>
    </row>
    <row r="161" spans="1:80" x14ac:dyDescent="0.3">
      <c r="A161" s="100" t="str">
        <f>'Indicator Data'!A163</f>
        <v>Somalia</v>
      </c>
      <c r="B161" s="86" t="str">
        <f>'Indicator Data'!B163</f>
        <v>SOM</v>
      </c>
      <c r="C161" s="119">
        <v>2015</v>
      </c>
      <c r="D161" s="119">
        <v>2015</v>
      </c>
      <c r="E161" s="119">
        <v>2015</v>
      </c>
      <c r="F161" s="119">
        <v>2015</v>
      </c>
      <c r="G161" s="119">
        <v>2015</v>
      </c>
      <c r="H161" s="119">
        <v>2015</v>
      </c>
      <c r="I161" s="119">
        <v>2015</v>
      </c>
      <c r="J161" s="119">
        <v>2018</v>
      </c>
      <c r="K161" s="119">
        <v>2018</v>
      </c>
      <c r="L161" s="119">
        <v>2016</v>
      </c>
      <c r="M161" s="121">
        <v>2015</v>
      </c>
      <c r="N161" s="121">
        <v>2015</v>
      </c>
      <c r="O161" s="121">
        <v>2015</v>
      </c>
      <c r="P161" s="121">
        <v>2015</v>
      </c>
      <c r="Q161" s="121">
        <v>2010</v>
      </c>
      <c r="R161" s="121">
        <v>2010</v>
      </c>
      <c r="S161" s="121">
        <v>2010</v>
      </c>
      <c r="T161" s="121">
        <v>2010</v>
      </c>
      <c r="U161" s="121">
        <v>2015</v>
      </c>
      <c r="V161" s="121">
        <v>2015</v>
      </c>
      <c r="W161" s="121">
        <v>2015</v>
      </c>
      <c r="X161" s="121">
        <v>2018</v>
      </c>
      <c r="Y161" s="121">
        <v>2018</v>
      </c>
      <c r="Z161" s="121">
        <v>2018</v>
      </c>
      <c r="AA161" s="121" t="s">
        <v>818</v>
      </c>
      <c r="AB161" s="120">
        <v>2017</v>
      </c>
      <c r="AC161" s="121">
        <v>2017</v>
      </c>
      <c r="AD161" s="121">
        <v>2017</v>
      </c>
      <c r="AE161" s="121">
        <v>2018</v>
      </c>
      <c r="AF161" s="123">
        <v>2016</v>
      </c>
      <c r="AG161" s="123">
        <v>2019</v>
      </c>
      <c r="AH161" s="121">
        <v>2019</v>
      </c>
      <c r="AI161" s="121">
        <v>2019</v>
      </c>
      <c r="AJ161" s="121">
        <v>2018</v>
      </c>
      <c r="AK161" s="121">
        <v>2018</v>
      </c>
      <c r="AL161" s="121">
        <v>2017</v>
      </c>
      <c r="AM161" s="121" t="s">
        <v>818</v>
      </c>
      <c r="AN161" s="121">
        <v>2019</v>
      </c>
      <c r="AO161" s="121">
        <v>2016</v>
      </c>
      <c r="AP161" s="121">
        <v>2017</v>
      </c>
      <c r="AQ161" s="121">
        <v>2017</v>
      </c>
      <c r="AR161" s="121" t="s">
        <v>818</v>
      </c>
      <c r="AS161" s="121">
        <v>2015</v>
      </c>
      <c r="AT161" s="121">
        <v>2009</v>
      </c>
      <c r="AU161" s="131">
        <v>2017</v>
      </c>
      <c r="AV161" s="131">
        <v>2017</v>
      </c>
      <c r="AW161" s="121">
        <v>2017</v>
      </c>
      <c r="AX161" s="121">
        <v>2017</v>
      </c>
      <c r="AY161" s="121">
        <v>2017</v>
      </c>
      <c r="AZ161" s="168">
        <v>2012</v>
      </c>
      <c r="BA161" s="121" t="s">
        <v>818</v>
      </c>
      <c r="BB161" s="121">
        <v>2017</v>
      </c>
      <c r="BC161" s="121">
        <v>2018</v>
      </c>
      <c r="BD161" s="121">
        <v>2019</v>
      </c>
      <c r="BE161" s="121" t="s">
        <v>1186</v>
      </c>
      <c r="BF161" s="171">
        <v>43465</v>
      </c>
      <c r="BG161" s="170" t="s">
        <v>1186</v>
      </c>
      <c r="BH161" s="121">
        <v>2018</v>
      </c>
      <c r="BI161" s="121">
        <v>2018</v>
      </c>
      <c r="BJ161" s="121" t="s">
        <v>818</v>
      </c>
      <c r="BK161" s="121">
        <v>2017</v>
      </c>
      <c r="BL161" s="121">
        <v>2018</v>
      </c>
      <c r="BM161" s="121">
        <v>2017</v>
      </c>
      <c r="BN161" s="121" t="s">
        <v>818</v>
      </c>
      <c r="BO161" s="121">
        <v>2016</v>
      </c>
      <c r="BP161" s="121">
        <v>2017</v>
      </c>
      <c r="BQ161" s="121">
        <v>2014</v>
      </c>
      <c r="BR161" s="121">
        <v>2017</v>
      </c>
      <c r="BS161" s="121">
        <v>2017</v>
      </c>
      <c r="BT161" s="121">
        <v>2014</v>
      </c>
      <c r="BU161" s="121">
        <v>2017</v>
      </c>
      <c r="BV161" s="121" t="s">
        <v>818</v>
      </c>
      <c r="BW161" s="121" t="s">
        <v>818</v>
      </c>
      <c r="BX161" s="121" t="s">
        <v>818</v>
      </c>
      <c r="BY161" s="121">
        <v>2015</v>
      </c>
      <c r="BZ161" s="121" t="s">
        <v>1189</v>
      </c>
      <c r="CA161" s="121">
        <v>2019</v>
      </c>
      <c r="CB161" s="121">
        <v>2015</v>
      </c>
    </row>
    <row r="162" spans="1:80" x14ac:dyDescent="0.3">
      <c r="A162" s="100" t="str">
        <f>'Indicator Data'!A164</f>
        <v>South Africa</v>
      </c>
      <c r="B162" s="86" t="str">
        <f>'Indicator Data'!B164</f>
        <v>ZAF</v>
      </c>
      <c r="C162" s="119">
        <v>2015</v>
      </c>
      <c r="D162" s="119">
        <v>2015</v>
      </c>
      <c r="E162" s="119">
        <v>2015</v>
      </c>
      <c r="F162" s="119">
        <v>2015</v>
      </c>
      <c r="G162" s="119">
        <v>2015</v>
      </c>
      <c r="H162" s="119">
        <v>2015</v>
      </c>
      <c r="I162" s="119">
        <v>2015</v>
      </c>
      <c r="J162" s="119">
        <v>2018</v>
      </c>
      <c r="K162" s="119">
        <v>2018</v>
      </c>
      <c r="L162" s="119">
        <v>2016</v>
      </c>
      <c r="M162" s="121">
        <v>2015</v>
      </c>
      <c r="N162" s="121">
        <v>2015</v>
      </c>
      <c r="O162" s="121">
        <v>2015</v>
      </c>
      <c r="P162" s="121">
        <v>2015</v>
      </c>
      <c r="Q162" s="121">
        <v>2010</v>
      </c>
      <c r="R162" s="121">
        <v>2010</v>
      </c>
      <c r="S162" s="121">
        <v>2010</v>
      </c>
      <c r="T162" s="121">
        <v>2010</v>
      </c>
      <c r="U162" s="121">
        <v>2015</v>
      </c>
      <c r="V162" s="121">
        <v>2015</v>
      </c>
      <c r="W162" s="121">
        <v>2015</v>
      </c>
      <c r="X162" s="121">
        <v>2018</v>
      </c>
      <c r="Y162" s="121">
        <v>2018</v>
      </c>
      <c r="Z162" s="121">
        <v>2018</v>
      </c>
      <c r="AA162" s="121">
        <v>2011</v>
      </c>
      <c r="AB162" s="120">
        <v>2017</v>
      </c>
      <c r="AC162" s="121">
        <v>2017</v>
      </c>
      <c r="AD162" s="121">
        <v>2018</v>
      </c>
      <c r="AE162" s="121">
        <v>2018</v>
      </c>
      <c r="AF162" s="123">
        <v>2016</v>
      </c>
      <c r="AG162" s="123">
        <v>2019</v>
      </c>
      <c r="AH162" s="121">
        <v>2019</v>
      </c>
      <c r="AI162" s="121">
        <v>2019</v>
      </c>
      <c r="AJ162" s="121">
        <v>2018</v>
      </c>
      <c r="AK162" s="121">
        <v>2018</v>
      </c>
      <c r="AL162" s="121">
        <v>2017</v>
      </c>
      <c r="AM162" s="121">
        <v>2015</v>
      </c>
      <c r="AN162" s="121">
        <v>2019</v>
      </c>
      <c r="AO162" s="121">
        <v>2016</v>
      </c>
      <c r="AP162" s="121">
        <v>2017</v>
      </c>
      <c r="AQ162" s="121">
        <v>2017</v>
      </c>
      <c r="AR162" s="121">
        <v>2018</v>
      </c>
      <c r="AS162" s="121">
        <v>2015</v>
      </c>
      <c r="AT162" s="121">
        <v>2016</v>
      </c>
      <c r="AU162" s="131">
        <v>2017</v>
      </c>
      <c r="AV162" s="131">
        <v>2017</v>
      </c>
      <c r="AW162" s="121">
        <v>2017</v>
      </c>
      <c r="AX162" s="121">
        <v>2017</v>
      </c>
      <c r="AY162" s="121">
        <v>2017</v>
      </c>
      <c r="AZ162" s="168">
        <v>2017</v>
      </c>
      <c r="BA162" s="121" t="s">
        <v>1192</v>
      </c>
      <c r="BB162" s="121">
        <v>2017</v>
      </c>
      <c r="BC162" s="121">
        <v>2018</v>
      </c>
      <c r="BD162" s="121">
        <v>2019</v>
      </c>
      <c r="BE162" s="121" t="s">
        <v>818</v>
      </c>
      <c r="BF162" s="171">
        <v>43465</v>
      </c>
      <c r="BG162" s="170" t="s">
        <v>1186</v>
      </c>
      <c r="BH162" s="121">
        <v>2018</v>
      </c>
      <c r="BI162" s="121">
        <v>2018</v>
      </c>
      <c r="BJ162" s="121">
        <v>2015</v>
      </c>
      <c r="BK162" s="121">
        <v>2017</v>
      </c>
      <c r="BL162" s="121">
        <v>2018</v>
      </c>
      <c r="BM162" s="121">
        <v>2017</v>
      </c>
      <c r="BN162" s="121">
        <v>2015</v>
      </c>
      <c r="BO162" s="121">
        <v>2016</v>
      </c>
      <c r="BP162" s="121">
        <v>2017</v>
      </c>
      <c r="BQ162" s="121">
        <v>2014</v>
      </c>
      <c r="BR162" s="121">
        <v>2017</v>
      </c>
      <c r="BS162" s="121">
        <v>2017</v>
      </c>
      <c r="BT162" s="121">
        <v>2017</v>
      </c>
      <c r="BU162" s="121">
        <v>2017</v>
      </c>
      <c r="BV162" s="121">
        <v>2017</v>
      </c>
      <c r="BW162" s="121">
        <v>2017</v>
      </c>
      <c r="BX162" s="121">
        <v>2016</v>
      </c>
      <c r="BY162" s="121">
        <v>2015</v>
      </c>
      <c r="BZ162" s="121" t="s">
        <v>1189</v>
      </c>
      <c r="CA162" s="121">
        <v>2019</v>
      </c>
      <c r="CB162" s="121">
        <v>2015</v>
      </c>
    </row>
    <row r="163" spans="1:80" x14ac:dyDescent="0.3">
      <c r="A163" s="100" t="str">
        <f>'Indicator Data'!A165</f>
        <v>South Sudan</v>
      </c>
      <c r="B163" s="86" t="str">
        <f>'Indicator Data'!B165</f>
        <v>SSD</v>
      </c>
      <c r="C163" s="119">
        <v>2015</v>
      </c>
      <c r="D163" s="119">
        <v>2015</v>
      </c>
      <c r="E163" s="119">
        <v>2015</v>
      </c>
      <c r="F163" s="119">
        <v>2015</v>
      </c>
      <c r="G163" s="119">
        <v>2015</v>
      </c>
      <c r="H163" s="119">
        <v>2015</v>
      </c>
      <c r="I163" s="119">
        <v>2015</v>
      </c>
      <c r="J163" s="119">
        <v>2018</v>
      </c>
      <c r="K163" s="119">
        <v>2018</v>
      </c>
      <c r="L163" s="119">
        <v>2016</v>
      </c>
      <c r="M163" s="121">
        <v>2015</v>
      </c>
      <c r="N163" s="121">
        <v>2015</v>
      </c>
      <c r="O163" s="121">
        <v>2015</v>
      </c>
      <c r="P163" s="121">
        <v>2015</v>
      </c>
      <c r="Q163" s="121">
        <v>2010</v>
      </c>
      <c r="R163" s="121">
        <v>2010</v>
      </c>
      <c r="S163" s="121">
        <v>2010</v>
      </c>
      <c r="T163" s="121">
        <v>2010</v>
      </c>
      <c r="U163" s="121">
        <v>2015</v>
      </c>
      <c r="V163" s="121">
        <v>2015</v>
      </c>
      <c r="W163" s="121">
        <v>2015</v>
      </c>
      <c r="X163" s="121">
        <v>2018</v>
      </c>
      <c r="Y163" s="121">
        <v>2018</v>
      </c>
      <c r="Z163" s="121">
        <v>2018</v>
      </c>
      <c r="AA163" s="121">
        <v>2008</v>
      </c>
      <c r="AB163" s="120">
        <v>2017</v>
      </c>
      <c r="AC163" s="121" t="s">
        <v>818</v>
      </c>
      <c r="AD163" s="121">
        <v>2017</v>
      </c>
      <c r="AE163" s="121">
        <v>2018</v>
      </c>
      <c r="AF163" s="123">
        <v>2016</v>
      </c>
      <c r="AG163" s="123">
        <v>2019</v>
      </c>
      <c r="AH163" s="121">
        <v>2019</v>
      </c>
      <c r="AI163" s="121">
        <v>2019</v>
      </c>
      <c r="AJ163" s="121">
        <v>2018</v>
      </c>
      <c r="AK163" s="121">
        <v>2018</v>
      </c>
      <c r="AL163" s="121">
        <v>2017</v>
      </c>
      <c r="AM163" s="121">
        <v>2010</v>
      </c>
      <c r="AN163" s="121">
        <v>2019</v>
      </c>
      <c r="AO163" s="121">
        <v>2016</v>
      </c>
      <c r="AP163" s="121">
        <v>2017</v>
      </c>
      <c r="AQ163" s="121" t="s">
        <v>818</v>
      </c>
      <c r="AR163" s="121">
        <v>2017</v>
      </c>
      <c r="AS163" s="121">
        <v>2015</v>
      </c>
      <c r="AT163" s="121">
        <v>2010</v>
      </c>
      <c r="AU163" s="131">
        <v>2017</v>
      </c>
      <c r="AV163" s="131">
        <v>2017</v>
      </c>
      <c r="AW163" s="121">
        <v>2017</v>
      </c>
      <c r="AX163" s="121">
        <v>2017</v>
      </c>
      <c r="AY163" s="121">
        <v>2017</v>
      </c>
      <c r="AZ163" s="168" t="s">
        <v>818</v>
      </c>
      <c r="BA163" s="121">
        <v>2009</v>
      </c>
      <c r="BB163" s="121">
        <v>2017</v>
      </c>
      <c r="BC163" s="121">
        <v>2018</v>
      </c>
      <c r="BD163" s="121">
        <v>2019</v>
      </c>
      <c r="BE163" s="121" t="s">
        <v>1186</v>
      </c>
      <c r="BF163" s="171">
        <v>43677</v>
      </c>
      <c r="BG163" s="170" t="s">
        <v>1186</v>
      </c>
      <c r="BH163" s="121">
        <v>2018</v>
      </c>
      <c r="BI163" s="121">
        <v>2018</v>
      </c>
      <c r="BJ163" s="121" t="s">
        <v>818</v>
      </c>
      <c r="BK163" s="121">
        <v>2017</v>
      </c>
      <c r="BL163" s="121">
        <v>2018</v>
      </c>
      <c r="BM163" s="121">
        <v>2017</v>
      </c>
      <c r="BN163" s="121">
        <v>2015</v>
      </c>
      <c r="BO163" s="121">
        <v>2016</v>
      </c>
      <c r="BP163" s="121">
        <v>2017</v>
      </c>
      <c r="BQ163" s="121">
        <v>2014</v>
      </c>
      <c r="BR163" s="121">
        <v>2017</v>
      </c>
      <c r="BS163" s="121">
        <v>2017</v>
      </c>
      <c r="BT163" s="121"/>
      <c r="BU163" s="121">
        <v>2017</v>
      </c>
      <c r="BV163" s="121" t="s">
        <v>818</v>
      </c>
      <c r="BW163" s="121" t="s">
        <v>818</v>
      </c>
      <c r="BX163" s="121" t="s">
        <v>818</v>
      </c>
      <c r="BY163" s="121">
        <v>2015</v>
      </c>
      <c r="BZ163" s="121" t="s">
        <v>1190</v>
      </c>
      <c r="CA163" s="121">
        <v>2019</v>
      </c>
      <c r="CB163" s="121">
        <v>2015</v>
      </c>
    </row>
    <row r="164" spans="1:80" x14ac:dyDescent="0.3">
      <c r="A164" s="100" t="str">
        <f>'Indicator Data'!A166</f>
        <v>Spain</v>
      </c>
      <c r="B164" s="86" t="str">
        <f>'Indicator Data'!B166</f>
        <v>ESP</v>
      </c>
      <c r="C164" s="119">
        <v>2015</v>
      </c>
      <c r="D164" s="119">
        <v>2015</v>
      </c>
      <c r="E164" s="119">
        <v>2015</v>
      </c>
      <c r="F164" s="119">
        <v>2015</v>
      </c>
      <c r="G164" s="119">
        <v>2015</v>
      </c>
      <c r="H164" s="119">
        <v>2015</v>
      </c>
      <c r="I164" s="119">
        <v>2015</v>
      </c>
      <c r="J164" s="119">
        <v>2018</v>
      </c>
      <c r="K164" s="119">
        <v>2018</v>
      </c>
      <c r="L164" s="119">
        <v>2016</v>
      </c>
      <c r="M164" s="121">
        <v>2015</v>
      </c>
      <c r="N164" s="121">
        <v>2015</v>
      </c>
      <c r="O164" s="121">
        <v>2015</v>
      </c>
      <c r="P164" s="121">
        <v>2015</v>
      </c>
      <c r="Q164" s="121">
        <v>2010</v>
      </c>
      <c r="R164" s="121">
        <v>2010</v>
      </c>
      <c r="S164" s="121">
        <v>2010</v>
      </c>
      <c r="T164" s="121">
        <v>2010</v>
      </c>
      <c r="U164" s="121">
        <v>2015</v>
      </c>
      <c r="V164" s="121">
        <v>2015</v>
      </c>
      <c r="W164" s="121">
        <v>2015</v>
      </c>
      <c r="X164" s="121">
        <v>2018</v>
      </c>
      <c r="Y164" s="121">
        <v>2018</v>
      </c>
      <c r="Z164" s="121">
        <v>2018</v>
      </c>
      <c r="AA164" s="121">
        <v>2011</v>
      </c>
      <c r="AB164" s="120">
        <v>2017</v>
      </c>
      <c r="AC164" s="121" t="s">
        <v>818</v>
      </c>
      <c r="AD164" s="121">
        <v>2018</v>
      </c>
      <c r="AE164" s="121">
        <v>2018</v>
      </c>
      <c r="AF164" s="123">
        <v>2016</v>
      </c>
      <c r="AG164" s="123">
        <v>2019</v>
      </c>
      <c r="AH164" s="121">
        <v>2019</v>
      </c>
      <c r="AI164" s="121">
        <v>2019</v>
      </c>
      <c r="AJ164" s="121">
        <v>2018</v>
      </c>
      <c r="AK164" s="121">
        <v>2018</v>
      </c>
      <c r="AL164" s="121">
        <v>2017</v>
      </c>
      <c r="AM164" s="121" t="s">
        <v>818</v>
      </c>
      <c r="AN164" s="121">
        <v>2019</v>
      </c>
      <c r="AO164" s="121">
        <v>2016</v>
      </c>
      <c r="AP164" s="121">
        <v>2017</v>
      </c>
      <c r="AQ164" s="121" t="s">
        <v>818</v>
      </c>
      <c r="AR164" s="121">
        <v>2018</v>
      </c>
      <c r="AS164" s="121">
        <v>2015</v>
      </c>
      <c r="AT164" s="121" t="s">
        <v>818</v>
      </c>
      <c r="AU164" s="131">
        <v>2017</v>
      </c>
      <c r="AV164" s="131">
        <v>2017</v>
      </c>
      <c r="AW164" s="121">
        <v>2017</v>
      </c>
      <c r="AX164" s="121" t="s">
        <v>818</v>
      </c>
      <c r="AY164" s="121">
        <v>2017</v>
      </c>
      <c r="AZ164" s="168">
        <v>2017</v>
      </c>
      <c r="BA164" s="121" t="s">
        <v>1188</v>
      </c>
      <c r="BB164" s="121">
        <v>2017</v>
      </c>
      <c r="BC164" s="121">
        <v>2018</v>
      </c>
      <c r="BD164" s="121">
        <v>2019</v>
      </c>
      <c r="BE164" s="121" t="s">
        <v>818</v>
      </c>
      <c r="BF164" s="171" t="s">
        <v>1186</v>
      </c>
      <c r="BG164" s="170" t="s">
        <v>1186</v>
      </c>
      <c r="BH164" s="121">
        <v>2018</v>
      </c>
      <c r="BI164" s="121">
        <v>2018</v>
      </c>
      <c r="BJ164" s="121">
        <v>2015</v>
      </c>
      <c r="BK164" s="121">
        <v>2017</v>
      </c>
      <c r="BL164" s="121">
        <v>2018</v>
      </c>
      <c r="BM164" s="121">
        <v>2017</v>
      </c>
      <c r="BN164" s="121">
        <v>2016</v>
      </c>
      <c r="BO164" s="121">
        <v>2016</v>
      </c>
      <c r="BP164" s="121">
        <v>2017</v>
      </c>
      <c r="BQ164" s="121">
        <v>2014</v>
      </c>
      <c r="BR164" s="121">
        <v>2017</v>
      </c>
      <c r="BS164" s="121">
        <v>2017</v>
      </c>
      <c r="BT164" s="121">
        <v>2016</v>
      </c>
      <c r="BU164" s="121">
        <v>2017</v>
      </c>
      <c r="BV164" s="121">
        <v>2017</v>
      </c>
      <c r="BW164" s="121" t="s">
        <v>818</v>
      </c>
      <c r="BX164" s="121">
        <v>2016</v>
      </c>
      <c r="BY164" s="121">
        <v>2015</v>
      </c>
      <c r="BZ164" s="121" t="s">
        <v>1189</v>
      </c>
      <c r="CA164" s="121">
        <v>2019</v>
      </c>
      <c r="CB164" s="121">
        <v>2015</v>
      </c>
    </row>
    <row r="165" spans="1:80" x14ac:dyDescent="0.3">
      <c r="A165" s="100" t="str">
        <f>'Indicator Data'!A167</f>
        <v>Sri Lanka</v>
      </c>
      <c r="B165" s="86" t="str">
        <f>'Indicator Data'!B167</f>
        <v>LKA</v>
      </c>
      <c r="C165" s="119">
        <v>2015</v>
      </c>
      <c r="D165" s="119">
        <v>2015</v>
      </c>
      <c r="E165" s="119">
        <v>2015</v>
      </c>
      <c r="F165" s="119">
        <v>2015</v>
      </c>
      <c r="G165" s="119">
        <v>2015</v>
      </c>
      <c r="H165" s="119">
        <v>2015</v>
      </c>
      <c r="I165" s="119">
        <v>2015</v>
      </c>
      <c r="J165" s="119">
        <v>2018</v>
      </c>
      <c r="K165" s="119">
        <v>2018</v>
      </c>
      <c r="L165" s="119">
        <v>2016</v>
      </c>
      <c r="M165" s="121">
        <v>2015</v>
      </c>
      <c r="N165" s="121">
        <v>2015</v>
      </c>
      <c r="O165" s="121">
        <v>2015</v>
      </c>
      <c r="P165" s="121">
        <v>2015</v>
      </c>
      <c r="Q165" s="121">
        <v>2010</v>
      </c>
      <c r="R165" s="121">
        <v>2010</v>
      </c>
      <c r="S165" s="121">
        <v>2010</v>
      </c>
      <c r="T165" s="121">
        <v>2010</v>
      </c>
      <c r="U165" s="121">
        <v>2015</v>
      </c>
      <c r="V165" s="121">
        <v>2015</v>
      </c>
      <c r="W165" s="121">
        <v>2015</v>
      </c>
      <c r="X165" s="121">
        <v>2018</v>
      </c>
      <c r="Y165" s="121">
        <v>2018</v>
      </c>
      <c r="Z165" s="121">
        <v>2018</v>
      </c>
      <c r="AA165" s="121" t="s">
        <v>818</v>
      </c>
      <c r="AB165" s="120">
        <v>2017</v>
      </c>
      <c r="AC165" s="121" t="s">
        <v>818</v>
      </c>
      <c r="AD165" s="121">
        <v>2018</v>
      </c>
      <c r="AE165" s="121">
        <v>2018</v>
      </c>
      <c r="AF165" s="123" t="s">
        <v>818</v>
      </c>
      <c r="AG165" s="123">
        <v>2019</v>
      </c>
      <c r="AH165" s="121">
        <v>2019</v>
      </c>
      <c r="AI165" s="121">
        <v>2019</v>
      </c>
      <c r="AJ165" s="121">
        <v>2018</v>
      </c>
      <c r="AK165" s="121">
        <v>2018</v>
      </c>
      <c r="AL165" s="121">
        <v>2017</v>
      </c>
      <c r="AM165" s="121" t="s">
        <v>818</v>
      </c>
      <c r="AN165" s="121">
        <v>2019</v>
      </c>
      <c r="AO165" s="121">
        <v>2016</v>
      </c>
      <c r="AP165" s="121">
        <v>2017</v>
      </c>
      <c r="AQ165" s="121">
        <v>2017</v>
      </c>
      <c r="AR165" s="121">
        <v>2018</v>
      </c>
      <c r="AS165" s="121">
        <v>2015</v>
      </c>
      <c r="AT165" s="121">
        <v>2016</v>
      </c>
      <c r="AU165" s="131">
        <v>2017</v>
      </c>
      <c r="AV165" s="131">
        <v>2017</v>
      </c>
      <c r="AW165" s="121">
        <v>2017</v>
      </c>
      <c r="AX165" s="121">
        <v>2017</v>
      </c>
      <c r="AY165" s="121">
        <v>2017</v>
      </c>
      <c r="AZ165" s="168">
        <v>2017</v>
      </c>
      <c r="BA165" s="121" t="s">
        <v>1190</v>
      </c>
      <c r="BB165" s="121">
        <v>2017</v>
      </c>
      <c r="BC165" s="121">
        <v>2018</v>
      </c>
      <c r="BD165" s="121">
        <v>2019</v>
      </c>
      <c r="BE165" s="121" t="s">
        <v>1186</v>
      </c>
      <c r="BF165" s="171" t="s">
        <v>1186</v>
      </c>
      <c r="BG165" s="170" t="s">
        <v>1186</v>
      </c>
      <c r="BH165" s="121">
        <v>2018</v>
      </c>
      <c r="BI165" s="121">
        <v>2018</v>
      </c>
      <c r="BJ165" s="121">
        <v>2015</v>
      </c>
      <c r="BK165" s="121">
        <v>2017</v>
      </c>
      <c r="BL165" s="121">
        <v>2018</v>
      </c>
      <c r="BM165" s="121">
        <v>2017</v>
      </c>
      <c r="BN165" s="121">
        <v>2017</v>
      </c>
      <c r="BO165" s="121">
        <v>2016</v>
      </c>
      <c r="BP165" s="121">
        <v>2017</v>
      </c>
      <c r="BQ165" s="121">
        <v>2014</v>
      </c>
      <c r="BR165" s="121">
        <v>2017</v>
      </c>
      <c r="BS165" s="121">
        <v>2017</v>
      </c>
      <c r="BT165" s="121">
        <v>2017</v>
      </c>
      <c r="BU165" s="121">
        <v>2017</v>
      </c>
      <c r="BV165" s="121">
        <v>2017</v>
      </c>
      <c r="BW165" s="121" t="s">
        <v>818</v>
      </c>
      <c r="BX165" s="121">
        <v>2016</v>
      </c>
      <c r="BY165" s="121">
        <v>2015</v>
      </c>
      <c r="BZ165" s="121" t="s">
        <v>1189</v>
      </c>
      <c r="CA165" s="121">
        <v>2019</v>
      </c>
      <c r="CB165" s="121">
        <v>2015</v>
      </c>
    </row>
    <row r="166" spans="1:80" x14ac:dyDescent="0.3">
      <c r="A166" s="100" t="str">
        <f>'Indicator Data'!A168</f>
        <v>Sudan</v>
      </c>
      <c r="B166" s="86" t="str">
        <f>'Indicator Data'!B168</f>
        <v>SDN</v>
      </c>
      <c r="C166" s="119">
        <v>2015</v>
      </c>
      <c r="D166" s="119">
        <v>2015</v>
      </c>
      <c r="E166" s="119">
        <v>2015</v>
      </c>
      <c r="F166" s="119">
        <v>2015</v>
      </c>
      <c r="G166" s="119">
        <v>2015</v>
      </c>
      <c r="H166" s="119">
        <v>2015</v>
      </c>
      <c r="I166" s="119">
        <v>2015</v>
      </c>
      <c r="J166" s="119">
        <v>2018</v>
      </c>
      <c r="K166" s="119">
        <v>2018</v>
      </c>
      <c r="L166" s="119">
        <v>2016</v>
      </c>
      <c r="M166" s="121">
        <v>2015</v>
      </c>
      <c r="N166" s="121">
        <v>2015</v>
      </c>
      <c r="O166" s="121">
        <v>2015</v>
      </c>
      <c r="P166" s="121">
        <v>2015</v>
      </c>
      <c r="Q166" s="121">
        <v>2010</v>
      </c>
      <c r="R166" s="121">
        <v>2010</v>
      </c>
      <c r="S166" s="121">
        <v>2010</v>
      </c>
      <c r="T166" s="121">
        <v>2010</v>
      </c>
      <c r="U166" s="121">
        <v>2015</v>
      </c>
      <c r="V166" s="121">
        <v>2015</v>
      </c>
      <c r="W166" s="121">
        <v>2015</v>
      </c>
      <c r="X166" s="121">
        <v>2018</v>
      </c>
      <c r="Y166" s="121">
        <v>2018</v>
      </c>
      <c r="Z166" s="121">
        <v>2018</v>
      </c>
      <c r="AA166" s="121">
        <v>2008</v>
      </c>
      <c r="AB166" s="120">
        <v>2017</v>
      </c>
      <c r="AC166" s="121">
        <v>2017</v>
      </c>
      <c r="AD166" s="121">
        <v>2018</v>
      </c>
      <c r="AE166" s="121">
        <v>2018</v>
      </c>
      <c r="AF166" s="123">
        <v>2016</v>
      </c>
      <c r="AG166" s="123">
        <v>2019</v>
      </c>
      <c r="AH166" s="121">
        <v>2019</v>
      </c>
      <c r="AI166" s="121">
        <v>2019</v>
      </c>
      <c r="AJ166" s="121">
        <v>2018</v>
      </c>
      <c r="AK166" s="121">
        <v>2018</v>
      </c>
      <c r="AL166" s="121">
        <v>2017</v>
      </c>
      <c r="AM166" s="121">
        <v>2010</v>
      </c>
      <c r="AN166" s="121">
        <v>2019</v>
      </c>
      <c r="AO166" s="121">
        <v>2016</v>
      </c>
      <c r="AP166" s="121">
        <v>2017</v>
      </c>
      <c r="AQ166" s="121">
        <v>2017</v>
      </c>
      <c r="AR166" s="121">
        <v>2018</v>
      </c>
      <c r="AS166" s="121">
        <v>2015</v>
      </c>
      <c r="AT166" s="121">
        <v>2014</v>
      </c>
      <c r="AU166" s="131">
        <v>2017</v>
      </c>
      <c r="AV166" s="131">
        <v>2017</v>
      </c>
      <c r="AW166" s="121">
        <v>2017</v>
      </c>
      <c r="AX166" s="121">
        <v>2017</v>
      </c>
      <c r="AY166" s="121">
        <v>2017</v>
      </c>
      <c r="AZ166" s="168">
        <v>2017</v>
      </c>
      <c r="BA166" s="121">
        <v>2009</v>
      </c>
      <c r="BB166" s="121">
        <v>2017</v>
      </c>
      <c r="BC166" s="121">
        <v>2018</v>
      </c>
      <c r="BD166" s="121">
        <v>2019</v>
      </c>
      <c r="BE166" s="121" t="s">
        <v>1186</v>
      </c>
      <c r="BF166" s="171">
        <v>43677</v>
      </c>
      <c r="BG166" s="170" t="s">
        <v>1186</v>
      </c>
      <c r="BH166" s="121">
        <v>2018</v>
      </c>
      <c r="BI166" s="121">
        <v>2018</v>
      </c>
      <c r="BJ166" s="121">
        <v>2013</v>
      </c>
      <c r="BK166" s="121">
        <v>2017</v>
      </c>
      <c r="BL166" s="121">
        <v>2018</v>
      </c>
      <c r="BM166" s="121">
        <v>2017</v>
      </c>
      <c r="BN166" s="121">
        <v>2015</v>
      </c>
      <c r="BO166" s="121">
        <v>2016</v>
      </c>
      <c r="BP166" s="121">
        <v>2017</v>
      </c>
      <c r="BQ166" s="121">
        <v>2014</v>
      </c>
      <c r="BR166" s="121">
        <v>2017</v>
      </c>
      <c r="BS166" s="121">
        <v>2017</v>
      </c>
      <c r="BT166" s="121">
        <v>2015</v>
      </c>
      <c r="BU166" s="121">
        <v>2017</v>
      </c>
      <c r="BV166" s="121">
        <v>2017</v>
      </c>
      <c r="BW166" s="121">
        <v>2017</v>
      </c>
      <c r="BX166" s="121">
        <v>2016</v>
      </c>
      <c r="BY166" s="121">
        <v>2015</v>
      </c>
      <c r="BZ166" s="121" t="s">
        <v>1189</v>
      </c>
      <c r="CA166" s="121">
        <v>2019</v>
      </c>
      <c r="CB166" s="121">
        <v>2015</v>
      </c>
    </row>
    <row r="167" spans="1:80" x14ac:dyDescent="0.3">
      <c r="A167" s="100" t="str">
        <f>'Indicator Data'!A169</f>
        <v>Suriname</v>
      </c>
      <c r="B167" s="86" t="str">
        <f>'Indicator Data'!B169</f>
        <v>SUR</v>
      </c>
      <c r="C167" s="119">
        <v>2015</v>
      </c>
      <c r="D167" s="119">
        <v>2015</v>
      </c>
      <c r="E167" s="119">
        <v>2015</v>
      </c>
      <c r="F167" s="119">
        <v>2015</v>
      </c>
      <c r="G167" s="119">
        <v>2015</v>
      </c>
      <c r="H167" s="119">
        <v>2015</v>
      </c>
      <c r="I167" s="119">
        <v>2015</v>
      </c>
      <c r="J167" s="119">
        <v>2018</v>
      </c>
      <c r="K167" s="119">
        <v>2018</v>
      </c>
      <c r="L167" s="119">
        <v>2016</v>
      </c>
      <c r="M167" s="121">
        <v>2015</v>
      </c>
      <c r="N167" s="121">
        <v>2015</v>
      </c>
      <c r="O167" s="121">
        <v>2015</v>
      </c>
      <c r="P167" s="121">
        <v>2015</v>
      </c>
      <c r="Q167" s="121">
        <v>2010</v>
      </c>
      <c r="R167" s="121">
        <v>2010</v>
      </c>
      <c r="S167" s="121">
        <v>2010</v>
      </c>
      <c r="T167" s="121">
        <v>2010</v>
      </c>
      <c r="U167" s="121">
        <v>2015</v>
      </c>
      <c r="V167" s="121">
        <v>2015</v>
      </c>
      <c r="W167" s="121">
        <v>2015</v>
      </c>
      <c r="X167" s="121">
        <v>2018</v>
      </c>
      <c r="Y167" s="121">
        <v>2018</v>
      </c>
      <c r="Z167" s="121">
        <v>2018</v>
      </c>
      <c r="AA167" s="121"/>
      <c r="AB167" s="120">
        <v>2017</v>
      </c>
      <c r="AC167" s="121">
        <v>2014</v>
      </c>
      <c r="AD167" s="121">
        <v>2018</v>
      </c>
      <c r="AE167" s="121">
        <v>2018</v>
      </c>
      <c r="AF167" s="123">
        <v>2016</v>
      </c>
      <c r="AG167" s="123">
        <v>2019</v>
      </c>
      <c r="AH167" s="121">
        <v>2019</v>
      </c>
      <c r="AI167" s="121">
        <v>2019</v>
      </c>
      <c r="AJ167" s="121">
        <v>2018</v>
      </c>
      <c r="AK167" s="121">
        <v>2018</v>
      </c>
      <c r="AL167" s="121">
        <v>2017</v>
      </c>
      <c r="AM167" s="121">
        <v>2010</v>
      </c>
      <c r="AN167" s="121">
        <v>2019</v>
      </c>
      <c r="AO167" s="121">
        <v>2016</v>
      </c>
      <c r="AP167" s="121">
        <v>2017</v>
      </c>
      <c r="AQ167" s="121">
        <v>2017</v>
      </c>
      <c r="AR167" s="121">
        <v>2018</v>
      </c>
      <c r="AS167" s="121">
        <v>2015</v>
      </c>
      <c r="AT167" s="121">
        <v>2010</v>
      </c>
      <c r="AU167" s="131">
        <v>2017</v>
      </c>
      <c r="AV167" s="131">
        <v>2017</v>
      </c>
      <c r="AW167" s="121">
        <v>2017</v>
      </c>
      <c r="AX167" s="121">
        <v>2017</v>
      </c>
      <c r="AY167" s="121">
        <v>2017</v>
      </c>
      <c r="AZ167" s="168">
        <v>2017</v>
      </c>
      <c r="BA167" s="121" t="s">
        <v>818</v>
      </c>
      <c r="BB167" s="121">
        <v>2017</v>
      </c>
      <c r="BC167" s="121">
        <v>2018</v>
      </c>
      <c r="BD167" s="121">
        <v>2019</v>
      </c>
      <c r="BE167" s="121" t="s">
        <v>818</v>
      </c>
      <c r="BF167" s="171" t="s">
        <v>1186</v>
      </c>
      <c r="BG167" s="170" t="s">
        <v>1186</v>
      </c>
      <c r="BH167" s="121">
        <v>2018</v>
      </c>
      <c r="BI167" s="121">
        <v>2018</v>
      </c>
      <c r="BJ167" s="121" t="s">
        <v>818</v>
      </c>
      <c r="BK167" s="121">
        <v>2017</v>
      </c>
      <c r="BL167" s="121">
        <v>2018</v>
      </c>
      <c r="BM167" s="121">
        <v>2017</v>
      </c>
      <c r="BN167" s="121">
        <v>2015</v>
      </c>
      <c r="BO167" s="121">
        <v>2016</v>
      </c>
      <c r="BP167" s="121">
        <v>2017</v>
      </c>
      <c r="BQ167" s="121">
        <v>2014</v>
      </c>
      <c r="BR167" s="121">
        <v>2017</v>
      </c>
      <c r="BS167" s="121">
        <v>2017</v>
      </c>
      <c r="BT167" s="121">
        <v>2018</v>
      </c>
      <c r="BU167" s="121">
        <v>2017</v>
      </c>
      <c r="BV167" s="121">
        <v>2017</v>
      </c>
      <c r="BW167" s="121" t="s">
        <v>818</v>
      </c>
      <c r="BX167" s="121">
        <v>2016</v>
      </c>
      <c r="BY167" s="121">
        <v>2015</v>
      </c>
      <c r="BZ167" s="121" t="s">
        <v>1189</v>
      </c>
      <c r="CA167" s="121">
        <v>2019</v>
      </c>
      <c r="CB167" s="121">
        <v>2015</v>
      </c>
    </row>
    <row r="168" spans="1:80" x14ac:dyDescent="0.3">
      <c r="A168" s="100" t="str">
        <f>'Indicator Data'!A170</f>
        <v>Sweden</v>
      </c>
      <c r="B168" s="86" t="str">
        <f>'Indicator Data'!B170</f>
        <v>SWE</v>
      </c>
      <c r="C168" s="119">
        <v>2015</v>
      </c>
      <c r="D168" s="119">
        <v>2015</v>
      </c>
      <c r="E168" s="119">
        <v>2015</v>
      </c>
      <c r="F168" s="119">
        <v>2015</v>
      </c>
      <c r="G168" s="119">
        <v>2015</v>
      </c>
      <c r="H168" s="119">
        <v>2015</v>
      </c>
      <c r="I168" s="119">
        <v>2015</v>
      </c>
      <c r="J168" s="119">
        <v>2018</v>
      </c>
      <c r="K168" s="119">
        <v>2018</v>
      </c>
      <c r="L168" s="119">
        <v>2016</v>
      </c>
      <c r="M168" s="121">
        <v>2015</v>
      </c>
      <c r="N168" s="121">
        <v>2015</v>
      </c>
      <c r="O168" s="121">
        <v>2015</v>
      </c>
      <c r="P168" s="121">
        <v>2015</v>
      </c>
      <c r="Q168" s="121">
        <v>2010</v>
      </c>
      <c r="R168" s="121">
        <v>2010</v>
      </c>
      <c r="S168" s="121">
        <v>2010</v>
      </c>
      <c r="T168" s="121">
        <v>2010</v>
      </c>
      <c r="U168" s="121">
        <v>2015</v>
      </c>
      <c r="V168" s="121">
        <v>2015</v>
      </c>
      <c r="W168" s="121">
        <v>2015</v>
      </c>
      <c r="X168" s="121">
        <v>2018</v>
      </c>
      <c r="Y168" s="121">
        <v>2018</v>
      </c>
      <c r="Z168" s="121">
        <v>2018</v>
      </c>
      <c r="AA168" s="121" t="s">
        <v>818</v>
      </c>
      <c r="AB168" s="120">
        <v>2017</v>
      </c>
      <c r="AC168" s="121" t="s">
        <v>818</v>
      </c>
      <c r="AD168" s="121">
        <v>2018</v>
      </c>
      <c r="AE168" s="121">
        <v>2018</v>
      </c>
      <c r="AF168" s="123">
        <v>2016</v>
      </c>
      <c r="AG168" s="123">
        <v>2019</v>
      </c>
      <c r="AH168" s="121">
        <v>2019</v>
      </c>
      <c r="AI168" s="121">
        <v>2019</v>
      </c>
      <c r="AJ168" s="121">
        <v>2018</v>
      </c>
      <c r="AK168" s="121">
        <v>2018</v>
      </c>
      <c r="AL168" s="121">
        <v>2017</v>
      </c>
      <c r="AM168" s="121" t="s">
        <v>818</v>
      </c>
      <c r="AN168" s="121">
        <v>2019</v>
      </c>
      <c r="AO168" s="121">
        <v>2016</v>
      </c>
      <c r="AP168" s="121">
        <v>2017</v>
      </c>
      <c r="AQ168" s="121" t="s">
        <v>818</v>
      </c>
      <c r="AR168" s="121">
        <v>2018</v>
      </c>
      <c r="AS168" s="121">
        <v>2015</v>
      </c>
      <c r="AT168" s="121" t="s">
        <v>818</v>
      </c>
      <c r="AU168" s="131">
        <v>2017</v>
      </c>
      <c r="AV168" s="131">
        <v>2016</v>
      </c>
      <c r="AW168" s="121" t="s">
        <v>818</v>
      </c>
      <c r="AX168" s="121" t="s">
        <v>818</v>
      </c>
      <c r="AY168" s="121">
        <v>2017</v>
      </c>
      <c r="AZ168" s="168">
        <v>2017</v>
      </c>
      <c r="BA168" s="121" t="s">
        <v>1188</v>
      </c>
      <c r="BB168" s="121">
        <v>2017</v>
      </c>
      <c r="BC168" s="121">
        <v>2018</v>
      </c>
      <c r="BD168" s="121">
        <v>2019</v>
      </c>
      <c r="BE168" s="121" t="s">
        <v>818</v>
      </c>
      <c r="BF168" s="171" t="s">
        <v>1186</v>
      </c>
      <c r="BG168" s="170" t="s">
        <v>1186</v>
      </c>
      <c r="BH168" s="121">
        <v>2018</v>
      </c>
      <c r="BI168" s="121">
        <v>2018</v>
      </c>
      <c r="BJ168" s="121">
        <v>2015</v>
      </c>
      <c r="BK168" s="121">
        <v>2017</v>
      </c>
      <c r="BL168" s="121">
        <v>2018</v>
      </c>
      <c r="BM168" s="121">
        <v>2017</v>
      </c>
      <c r="BN168" s="121" t="s">
        <v>818</v>
      </c>
      <c r="BO168" s="121">
        <v>2016</v>
      </c>
      <c r="BP168" s="121">
        <v>2017</v>
      </c>
      <c r="BQ168" s="121">
        <v>2014</v>
      </c>
      <c r="BR168" s="121">
        <v>2017</v>
      </c>
      <c r="BS168" s="121">
        <v>2017</v>
      </c>
      <c r="BT168" s="121">
        <v>2016</v>
      </c>
      <c r="BU168" s="121">
        <v>2017</v>
      </c>
      <c r="BV168" s="121">
        <v>2017</v>
      </c>
      <c r="BW168" s="121">
        <v>2017</v>
      </c>
      <c r="BX168" s="121">
        <v>2016</v>
      </c>
      <c r="BY168" s="121">
        <v>2015</v>
      </c>
      <c r="BZ168" s="121" t="s">
        <v>1189</v>
      </c>
      <c r="CA168" s="121">
        <v>2019</v>
      </c>
      <c r="CB168" s="121">
        <v>2015</v>
      </c>
    </row>
    <row r="169" spans="1:80" x14ac:dyDescent="0.3">
      <c r="A169" s="100" t="str">
        <f>'Indicator Data'!A171</f>
        <v>Switzerland</v>
      </c>
      <c r="B169" s="86" t="str">
        <f>'Indicator Data'!B171</f>
        <v>CHE</v>
      </c>
      <c r="C169" s="119">
        <v>2015</v>
      </c>
      <c r="D169" s="119">
        <v>2015</v>
      </c>
      <c r="E169" s="119">
        <v>2015</v>
      </c>
      <c r="F169" s="119">
        <v>2015</v>
      </c>
      <c r="G169" s="119">
        <v>2015</v>
      </c>
      <c r="H169" s="119">
        <v>2015</v>
      </c>
      <c r="I169" s="119">
        <v>2015</v>
      </c>
      <c r="J169" s="119">
        <v>2018</v>
      </c>
      <c r="K169" s="119">
        <v>2018</v>
      </c>
      <c r="L169" s="119">
        <v>2016</v>
      </c>
      <c r="M169" s="121">
        <v>2015</v>
      </c>
      <c r="N169" s="121">
        <v>2015</v>
      </c>
      <c r="O169" s="121">
        <v>2015</v>
      </c>
      <c r="P169" s="121">
        <v>2015</v>
      </c>
      <c r="Q169" s="121">
        <v>2010</v>
      </c>
      <c r="R169" s="121">
        <v>2010</v>
      </c>
      <c r="S169" s="121">
        <v>2010</v>
      </c>
      <c r="T169" s="121">
        <v>2010</v>
      </c>
      <c r="U169" s="121">
        <v>2015</v>
      </c>
      <c r="V169" s="121">
        <v>2015</v>
      </c>
      <c r="W169" s="121">
        <v>2015</v>
      </c>
      <c r="X169" s="121">
        <v>2018</v>
      </c>
      <c r="Y169" s="121">
        <v>2018</v>
      </c>
      <c r="Z169" s="121">
        <v>2018</v>
      </c>
      <c r="AA169" s="121"/>
      <c r="AB169" s="120">
        <v>2017</v>
      </c>
      <c r="AC169" s="121" t="s">
        <v>818</v>
      </c>
      <c r="AD169" s="121">
        <v>2018</v>
      </c>
      <c r="AE169" s="121">
        <v>2018</v>
      </c>
      <c r="AF169" s="123" t="s">
        <v>818</v>
      </c>
      <c r="AG169" s="123">
        <v>2019</v>
      </c>
      <c r="AH169" s="121">
        <v>2019</v>
      </c>
      <c r="AI169" s="121">
        <v>2019</v>
      </c>
      <c r="AJ169" s="121">
        <v>2018</v>
      </c>
      <c r="AK169" s="121">
        <v>2018</v>
      </c>
      <c r="AL169" s="121">
        <v>2017</v>
      </c>
      <c r="AM169" s="121" t="s">
        <v>818</v>
      </c>
      <c r="AN169" s="121">
        <v>2019</v>
      </c>
      <c r="AO169" s="121">
        <v>2016</v>
      </c>
      <c r="AP169" s="121">
        <v>2017</v>
      </c>
      <c r="AQ169" s="121" t="s">
        <v>818</v>
      </c>
      <c r="AR169" s="121">
        <v>2018</v>
      </c>
      <c r="AS169" s="121">
        <v>2015</v>
      </c>
      <c r="AT169" s="121" t="s">
        <v>818</v>
      </c>
      <c r="AU169" s="131">
        <v>2017</v>
      </c>
      <c r="AV169" s="131">
        <v>2013</v>
      </c>
      <c r="AW169" s="121" t="s">
        <v>818</v>
      </c>
      <c r="AX169" s="121" t="s">
        <v>818</v>
      </c>
      <c r="AY169" s="121">
        <v>2017</v>
      </c>
      <c r="AZ169" s="168">
        <v>2017</v>
      </c>
      <c r="BA169" s="121" t="s">
        <v>1188</v>
      </c>
      <c r="BB169" s="121">
        <v>2017</v>
      </c>
      <c r="BC169" s="121">
        <v>2018</v>
      </c>
      <c r="BD169" s="121">
        <v>2019</v>
      </c>
      <c r="BE169" s="121" t="s">
        <v>818</v>
      </c>
      <c r="BF169" s="171" t="s">
        <v>1186</v>
      </c>
      <c r="BG169" s="170" t="s">
        <v>1186</v>
      </c>
      <c r="BH169" s="121">
        <v>2018</v>
      </c>
      <c r="BI169" s="121">
        <v>2018</v>
      </c>
      <c r="BJ169" s="121">
        <v>2015</v>
      </c>
      <c r="BK169" s="121">
        <v>2017</v>
      </c>
      <c r="BL169" s="121">
        <v>2018</v>
      </c>
      <c r="BM169" s="121">
        <v>2017</v>
      </c>
      <c r="BN169" s="121" t="s">
        <v>818</v>
      </c>
      <c r="BO169" s="121">
        <v>2016</v>
      </c>
      <c r="BP169" s="121">
        <v>2017</v>
      </c>
      <c r="BQ169" s="121">
        <v>2014</v>
      </c>
      <c r="BR169" s="121">
        <v>2017</v>
      </c>
      <c r="BS169" s="121">
        <v>2017</v>
      </c>
      <c r="BT169" s="121">
        <v>2016</v>
      </c>
      <c r="BU169" s="121">
        <v>2017</v>
      </c>
      <c r="BV169" s="121">
        <v>2017</v>
      </c>
      <c r="BW169" s="121">
        <v>2017</v>
      </c>
      <c r="BX169" s="121">
        <v>2016</v>
      </c>
      <c r="BY169" s="121">
        <v>2015</v>
      </c>
      <c r="BZ169" s="121" t="s">
        <v>1189</v>
      </c>
      <c r="CA169" s="121">
        <v>2019</v>
      </c>
      <c r="CB169" s="121">
        <v>2015</v>
      </c>
    </row>
    <row r="170" spans="1:80" x14ac:dyDescent="0.3">
      <c r="A170" s="100" t="str">
        <f>'Indicator Data'!A172</f>
        <v>Syria</v>
      </c>
      <c r="B170" s="86" t="str">
        <f>'Indicator Data'!B172</f>
        <v>SYR</v>
      </c>
      <c r="C170" s="119">
        <v>2015</v>
      </c>
      <c r="D170" s="119">
        <v>2015</v>
      </c>
      <c r="E170" s="119">
        <v>2015</v>
      </c>
      <c r="F170" s="119">
        <v>2015</v>
      </c>
      <c r="G170" s="119">
        <v>2015</v>
      </c>
      <c r="H170" s="119">
        <v>2015</v>
      </c>
      <c r="I170" s="119">
        <v>2015</v>
      </c>
      <c r="J170" s="119">
        <v>2018</v>
      </c>
      <c r="K170" s="119">
        <v>2018</v>
      </c>
      <c r="L170" s="119">
        <v>2016</v>
      </c>
      <c r="M170" s="121">
        <v>2015</v>
      </c>
      <c r="N170" s="121">
        <v>2015</v>
      </c>
      <c r="O170" s="121">
        <v>2015</v>
      </c>
      <c r="P170" s="121">
        <v>2015</v>
      </c>
      <c r="Q170" s="121">
        <v>2010</v>
      </c>
      <c r="R170" s="121">
        <v>2010</v>
      </c>
      <c r="S170" s="121">
        <v>2010</v>
      </c>
      <c r="T170" s="121">
        <v>2010</v>
      </c>
      <c r="U170" s="121">
        <v>2015</v>
      </c>
      <c r="V170" s="121">
        <v>2015</v>
      </c>
      <c r="W170" s="121">
        <v>2015</v>
      </c>
      <c r="X170" s="121">
        <v>2018</v>
      </c>
      <c r="Y170" s="121">
        <v>2018</v>
      </c>
      <c r="Z170" s="121">
        <v>2018</v>
      </c>
      <c r="AA170" s="121" t="s">
        <v>818</v>
      </c>
      <c r="AB170" s="120">
        <v>2016</v>
      </c>
      <c r="AC170" s="121">
        <v>2017</v>
      </c>
      <c r="AD170" s="121">
        <v>2017</v>
      </c>
      <c r="AE170" s="121">
        <v>2018</v>
      </c>
      <c r="AF170" s="123">
        <v>2016</v>
      </c>
      <c r="AG170" s="123">
        <v>2019</v>
      </c>
      <c r="AH170" s="121">
        <v>2019</v>
      </c>
      <c r="AI170" s="121">
        <v>2019</v>
      </c>
      <c r="AJ170" s="121">
        <v>2018</v>
      </c>
      <c r="AK170" s="121">
        <v>2018</v>
      </c>
      <c r="AL170" s="121">
        <v>2017</v>
      </c>
      <c r="AM170" s="121">
        <v>2009</v>
      </c>
      <c r="AN170" s="121">
        <v>2019</v>
      </c>
      <c r="AO170" s="121">
        <v>2016</v>
      </c>
      <c r="AP170" s="121">
        <v>2017</v>
      </c>
      <c r="AQ170" s="121" t="s">
        <v>818</v>
      </c>
      <c r="AR170" s="121" t="s">
        <v>818</v>
      </c>
      <c r="AS170" s="121">
        <v>2015</v>
      </c>
      <c r="AT170" s="121">
        <v>2009</v>
      </c>
      <c r="AU170" s="131">
        <v>2017</v>
      </c>
      <c r="AV170" s="131">
        <v>2014</v>
      </c>
      <c r="AW170" s="121" t="s">
        <v>818</v>
      </c>
      <c r="AX170" s="121">
        <v>2017</v>
      </c>
      <c r="AY170" s="121">
        <v>2017</v>
      </c>
      <c r="AZ170" s="168">
        <v>2017</v>
      </c>
      <c r="BA170" s="121" t="s">
        <v>818</v>
      </c>
      <c r="BB170" s="121">
        <v>2017</v>
      </c>
      <c r="BC170" s="121">
        <v>2018</v>
      </c>
      <c r="BD170" s="121">
        <v>2019</v>
      </c>
      <c r="BE170" s="121" t="s">
        <v>1186</v>
      </c>
      <c r="BF170" s="171" t="s">
        <v>1186</v>
      </c>
      <c r="BG170" s="170" t="s">
        <v>1186</v>
      </c>
      <c r="BH170" s="121">
        <v>2018</v>
      </c>
      <c r="BI170" s="121">
        <v>2018</v>
      </c>
      <c r="BJ170" s="121">
        <v>2013</v>
      </c>
      <c r="BK170" s="121">
        <v>2017</v>
      </c>
      <c r="BL170" s="121">
        <v>2018</v>
      </c>
      <c r="BM170" s="121">
        <v>2017</v>
      </c>
      <c r="BN170" s="121">
        <v>2015</v>
      </c>
      <c r="BO170" s="121">
        <v>2016</v>
      </c>
      <c r="BP170" s="121">
        <v>2017</v>
      </c>
      <c r="BQ170" s="121">
        <v>2014</v>
      </c>
      <c r="BR170" s="121">
        <v>2017</v>
      </c>
      <c r="BS170" s="121">
        <v>2017</v>
      </c>
      <c r="BT170" s="121">
        <v>2016</v>
      </c>
      <c r="BU170" s="121">
        <v>2017</v>
      </c>
      <c r="BV170" s="121">
        <v>2017</v>
      </c>
      <c r="BW170" s="121" t="s">
        <v>818</v>
      </c>
      <c r="BX170" s="121">
        <v>2012</v>
      </c>
      <c r="BY170" s="121">
        <v>2015</v>
      </c>
      <c r="BZ170" s="121">
        <v>2015</v>
      </c>
      <c r="CA170" s="121">
        <v>2019</v>
      </c>
      <c r="CB170" s="121">
        <v>2015</v>
      </c>
    </row>
    <row r="171" spans="1:80" x14ac:dyDescent="0.3">
      <c r="A171" s="100" t="str">
        <f>'Indicator Data'!A173</f>
        <v>Tajikistan</v>
      </c>
      <c r="B171" s="86" t="str">
        <f>'Indicator Data'!B173</f>
        <v>TJK</v>
      </c>
      <c r="C171" s="119">
        <v>2015</v>
      </c>
      <c r="D171" s="119">
        <v>2015</v>
      </c>
      <c r="E171" s="119">
        <v>2015</v>
      </c>
      <c r="F171" s="119">
        <v>2015</v>
      </c>
      <c r="G171" s="119">
        <v>2015</v>
      </c>
      <c r="H171" s="119">
        <v>2015</v>
      </c>
      <c r="I171" s="119">
        <v>2015</v>
      </c>
      <c r="J171" s="119">
        <v>2018</v>
      </c>
      <c r="K171" s="119">
        <v>2018</v>
      </c>
      <c r="L171" s="119">
        <v>2016</v>
      </c>
      <c r="M171" s="121">
        <v>2015</v>
      </c>
      <c r="N171" s="121">
        <v>2015</v>
      </c>
      <c r="O171" s="121">
        <v>2015</v>
      </c>
      <c r="P171" s="121">
        <v>2015</v>
      </c>
      <c r="Q171" s="121">
        <v>2010</v>
      </c>
      <c r="R171" s="121">
        <v>2010</v>
      </c>
      <c r="S171" s="121">
        <v>2010</v>
      </c>
      <c r="T171" s="121">
        <v>2010</v>
      </c>
      <c r="U171" s="121">
        <v>2015</v>
      </c>
      <c r="V171" s="121">
        <v>2015</v>
      </c>
      <c r="W171" s="121">
        <v>2015</v>
      </c>
      <c r="X171" s="121">
        <v>2018</v>
      </c>
      <c r="Y171" s="121">
        <v>2018</v>
      </c>
      <c r="Z171" s="121">
        <v>2018</v>
      </c>
      <c r="AA171" s="121">
        <v>2012</v>
      </c>
      <c r="AB171" s="120">
        <v>2017</v>
      </c>
      <c r="AC171" s="121">
        <v>2017</v>
      </c>
      <c r="AD171" s="121">
        <v>2014</v>
      </c>
      <c r="AE171" s="121">
        <v>2018</v>
      </c>
      <c r="AF171" s="123">
        <v>2016</v>
      </c>
      <c r="AG171" s="123">
        <v>2019</v>
      </c>
      <c r="AH171" s="121">
        <v>2019</v>
      </c>
      <c r="AI171" s="121">
        <v>2019</v>
      </c>
      <c r="AJ171" s="121">
        <v>2018</v>
      </c>
      <c r="AK171" s="121">
        <v>2018</v>
      </c>
      <c r="AL171" s="121">
        <v>2017</v>
      </c>
      <c r="AM171" s="121">
        <v>2012</v>
      </c>
      <c r="AN171" s="121">
        <v>2019</v>
      </c>
      <c r="AO171" s="121">
        <v>2016</v>
      </c>
      <c r="AP171" s="121">
        <v>2017</v>
      </c>
      <c r="AQ171" s="121">
        <v>2017</v>
      </c>
      <c r="AR171" s="121">
        <v>2018</v>
      </c>
      <c r="AS171" s="121">
        <v>2015</v>
      </c>
      <c r="AT171" s="121">
        <v>2012</v>
      </c>
      <c r="AU171" s="131">
        <v>2017</v>
      </c>
      <c r="AV171" s="131">
        <v>2017</v>
      </c>
      <c r="AW171" s="121">
        <v>2017</v>
      </c>
      <c r="AX171" s="121">
        <v>2017</v>
      </c>
      <c r="AY171" s="121">
        <v>2017</v>
      </c>
      <c r="AZ171" s="168">
        <v>2017</v>
      </c>
      <c r="BA171" s="121" t="s">
        <v>1188</v>
      </c>
      <c r="BB171" s="121">
        <v>2017</v>
      </c>
      <c r="BC171" s="121">
        <v>2018</v>
      </c>
      <c r="BD171" s="121">
        <v>2019</v>
      </c>
      <c r="BE171" s="121" t="s">
        <v>818</v>
      </c>
      <c r="BF171" s="171" t="s">
        <v>1186</v>
      </c>
      <c r="BG171" s="170" t="s">
        <v>1186</v>
      </c>
      <c r="BH171" s="121">
        <v>2018</v>
      </c>
      <c r="BI171" s="121">
        <v>2018</v>
      </c>
      <c r="BJ171" s="121">
        <v>2013</v>
      </c>
      <c r="BK171" s="121">
        <v>2017</v>
      </c>
      <c r="BL171" s="121">
        <v>2018</v>
      </c>
      <c r="BM171" s="121">
        <v>2017</v>
      </c>
      <c r="BN171" s="121">
        <v>2015</v>
      </c>
      <c r="BO171" s="121">
        <v>2016</v>
      </c>
      <c r="BP171" s="121">
        <v>2017</v>
      </c>
      <c r="BQ171" s="121">
        <v>2014</v>
      </c>
      <c r="BR171" s="121">
        <v>2017</v>
      </c>
      <c r="BS171" s="121">
        <v>2017</v>
      </c>
      <c r="BT171" s="121">
        <v>2014</v>
      </c>
      <c r="BU171" s="121">
        <v>2017</v>
      </c>
      <c r="BV171" s="121">
        <v>2017</v>
      </c>
      <c r="BW171" s="121" t="s">
        <v>818</v>
      </c>
      <c r="BX171" s="121">
        <v>2016</v>
      </c>
      <c r="BY171" s="121">
        <v>2015</v>
      </c>
      <c r="BZ171" s="121" t="s">
        <v>1189</v>
      </c>
      <c r="CA171" s="121">
        <v>2019</v>
      </c>
      <c r="CB171" s="121">
        <v>2015</v>
      </c>
    </row>
    <row r="172" spans="1:80" x14ac:dyDescent="0.3">
      <c r="A172" s="100" t="str">
        <f>'Indicator Data'!A174</f>
        <v>Tanzania</v>
      </c>
      <c r="B172" s="86" t="str">
        <f>'Indicator Data'!B174</f>
        <v>TZA</v>
      </c>
      <c r="C172" s="119">
        <v>2015</v>
      </c>
      <c r="D172" s="119">
        <v>2015</v>
      </c>
      <c r="E172" s="119">
        <v>2015</v>
      </c>
      <c r="F172" s="119">
        <v>2015</v>
      </c>
      <c r="G172" s="119">
        <v>2015</v>
      </c>
      <c r="H172" s="119">
        <v>2015</v>
      </c>
      <c r="I172" s="119">
        <v>2015</v>
      </c>
      <c r="J172" s="119">
        <v>2018</v>
      </c>
      <c r="K172" s="119">
        <v>2018</v>
      </c>
      <c r="L172" s="119">
        <v>2016</v>
      </c>
      <c r="M172" s="121">
        <v>2015</v>
      </c>
      <c r="N172" s="121">
        <v>2015</v>
      </c>
      <c r="O172" s="121">
        <v>2015</v>
      </c>
      <c r="P172" s="121">
        <v>2015</v>
      </c>
      <c r="Q172" s="121">
        <v>2010</v>
      </c>
      <c r="R172" s="121">
        <v>2010</v>
      </c>
      <c r="S172" s="121">
        <v>2010</v>
      </c>
      <c r="T172" s="121">
        <v>2010</v>
      </c>
      <c r="U172" s="121">
        <v>2015</v>
      </c>
      <c r="V172" s="121">
        <v>2015</v>
      </c>
      <c r="W172" s="121">
        <v>2015</v>
      </c>
      <c r="X172" s="121">
        <v>2018</v>
      </c>
      <c r="Y172" s="121">
        <v>2018</v>
      </c>
      <c r="Z172" s="121">
        <v>2018</v>
      </c>
      <c r="AA172" s="121">
        <v>2015</v>
      </c>
      <c r="AB172" s="120">
        <v>2017</v>
      </c>
      <c r="AC172" s="121">
        <v>2017</v>
      </c>
      <c r="AD172" s="121">
        <v>2018</v>
      </c>
      <c r="AE172" s="121">
        <v>2018</v>
      </c>
      <c r="AF172" s="123">
        <v>2016</v>
      </c>
      <c r="AG172" s="123">
        <v>2019</v>
      </c>
      <c r="AH172" s="121">
        <v>2019</v>
      </c>
      <c r="AI172" s="121">
        <v>2019</v>
      </c>
      <c r="AJ172" s="121">
        <v>2018</v>
      </c>
      <c r="AK172" s="121">
        <v>2018</v>
      </c>
      <c r="AL172" s="121">
        <v>2017</v>
      </c>
      <c r="AM172" s="121">
        <v>2016</v>
      </c>
      <c r="AN172" s="121">
        <v>2019</v>
      </c>
      <c r="AO172" s="121">
        <v>2016</v>
      </c>
      <c r="AP172" s="121">
        <v>2017</v>
      </c>
      <c r="AQ172" s="121">
        <v>2017</v>
      </c>
      <c r="AR172" s="121">
        <v>2018</v>
      </c>
      <c r="AS172" s="121">
        <v>2015</v>
      </c>
      <c r="AT172" s="121">
        <v>2011</v>
      </c>
      <c r="AU172" s="131">
        <v>2017</v>
      </c>
      <c r="AV172" s="131">
        <v>2017</v>
      </c>
      <c r="AW172" s="121">
        <v>2017</v>
      </c>
      <c r="AX172" s="121">
        <v>2017</v>
      </c>
      <c r="AY172" s="121">
        <v>2017</v>
      </c>
      <c r="AZ172" s="168">
        <v>2017</v>
      </c>
      <c r="BA172" s="121" t="s">
        <v>1194</v>
      </c>
      <c r="BB172" s="121">
        <v>2017</v>
      </c>
      <c r="BC172" s="121">
        <v>2018</v>
      </c>
      <c r="BD172" s="121">
        <v>2019</v>
      </c>
      <c r="BE172" s="121" t="s">
        <v>818</v>
      </c>
      <c r="BF172" s="171">
        <v>43677</v>
      </c>
      <c r="BG172" s="170" t="s">
        <v>1186</v>
      </c>
      <c r="BH172" s="121">
        <v>2018</v>
      </c>
      <c r="BI172" s="121">
        <v>2018</v>
      </c>
      <c r="BJ172" s="121">
        <v>2015</v>
      </c>
      <c r="BK172" s="121">
        <v>2017</v>
      </c>
      <c r="BL172" s="121">
        <v>2018</v>
      </c>
      <c r="BM172" s="121">
        <v>2017</v>
      </c>
      <c r="BN172" s="121">
        <v>2015</v>
      </c>
      <c r="BO172" s="121">
        <v>2016</v>
      </c>
      <c r="BP172" s="121">
        <v>2017</v>
      </c>
      <c r="BQ172" s="121">
        <v>2014</v>
      </c>
      <c r="BR172" s="121">
        <v>2017</v>
      </c>
      <c r="BS172" s="121">
        <v>2017</v>
      </c>
      <c r="BT172" s="121">
        <v>2014</v>
      </c>
      <c r="BU172" s="121">
        <v>2017</v>
      </c>
      <c r="BV172" s="121">
        <v>2017</v>
      </c>
      <c r="BW172" s="121">
        <v>2017</v>
      </c>
      <c r="BX172" s="121">
        <v>2016</v>
      </c>
      <c r="BY172" s="121">
        <v>2015</v>
      </c>
      <c r="BZ172" s="121" t="s">
        <v>1189</v>
      </c>
      <c r="CA172" s="121">
        <v>2019</v>
      </c>
      <c r="CB172" s="121">
        <v>2015</v>
      </c>
    </row>
    <row r="173" spans="1:80" x14ac:dyDescent="0.3">
      <c r="A173" s="100" t="str">
        <f>'Indicator Data'!A175</f>
        <v>Thailand</v>
      </c>
      <c r="B173" s="86" t="str">
        <f>'Indicator Data'!B175</f>
        <v>THA</v>
      </c>
      <c r="C173" s="119">
        <v>2015</v>
      </c>
      <c r="D173" s="119">
        <v>2015</v>
      </c>
      <c r="E173" s="119">
        <v>2015</v>
      </c>
      <c r="F173" s="119">
        <v>2015</v>
      </c>
      <c r="G173" s="119">
        <v>2015</v>
      </c>
      <c r="H173" s="119">
        <v>2015</v>
      </c>
      <c r="I173" s="119">
        <v>2015</v>
      </c>
      <c r="J173" s="119">
        <v>2018</v>
      </c>
      <c r="K173" s="119">
        <v>2018</v>
      </c>
      <c r="L173" s="119">
        <v>2016</v>
      </c>
      <c r="M173" s="121">
        <v>2015</v>
      </c>
      <c r="N173" s="121">
        <v>2015</v>
      </c>
      <c r="O173" s="121">
        <v>2015</v>
      </c>
      <c r="P173" s="121">
        <v>2015</v>
      </c>
      <c r="Q173" s="121">
        <v>2010</v>
      </c>
      <c r="R173" s="121">
        <v>2010</v>
      </c>
      <c r="S173" s="121">
        <v>2010</v>
      </c>
      <c r="T173" s="121">
        <v>2010</v>
      </c>
      <c r="U173" s="121">
        <v>2015</v>
      </c>
      <c r="V173" s="121">
        <v>2015</v>
      </c>
      <c r="W173" s="121">
        <v>2015</v>
      </c>
      <c r="X173" s="121">
        <v>2018</v>
      </c>
      <c r="Y173" s="121">
        <v>2018</v>
      </c>
      <c r="Z173" s="121">
        <v>2018</v>
      </c>
      <c r="AA173" s="121"/>
      <c r="AB173" s="120">
        <v>2017</v>
      </c>
      <c r="AC173" s="121">
        <v>2017</v>
      </c>
      <c r="AD173" s="121">
        <v>2018</v>
      </c>
      <c r="AE173" s="121">
        <v>2018</v>
      </c>
      <c r="AF173" s="123">
        <v>2016</v>
      </c>
      <c r="AG173" s="123">
        <v>2019</v>
      </c>
      <c r="AH173" s="121">
        <v>2019</v>
      </c>
      <c r="AI173" s="121">
        <v>2019</v>
      </c>
      <c r="AJ173" s="121">
        <v>2018</v>
      </c>
      <c r="AK173" s="121">
        <v>2018</v>
      </c>
      <c r="AL173" s="121">
        <v>2017</v>
      </c>
      <c r="AM173" s="121">
        <v>2016</v>
      </c>
      <c r="AN173" s="121">
        <v>2019</v>
      </c>
      <c r="AO173" s="121">
        <v>2016</v>
      </c>
      <c r="AP173" s="121">
        <v>2017</v>
      </c>
      <c r="AQ173" s="121">
        <v>2017</v>
      </c>
      <c r="AR173" s="121">
        <v>2018</v>
      </c>
      <c r="AS173" s="121">
        <v>2015</v>
      </c>
      <c r="AT173" s="121">
        <v>2016</v>
      </c>
      <c r="AU173" s="131">
        <v>2017</v>
      </c>
      <c r="AV173" s="131">
        <v>2017</v>
      </c>
      <c r="AW173" s="121" t="s">
        <v>818</v>
      </c>
      <c r="AX173" s="121">
        <v>2017</v>
      </c>
      <c r="AY173" s="121">
        <v>2017</v>
      </c>
      <c r="AZ173" s="168">
        <v>2017</v>
      </c>
      <c r="BA173" s="121" t="s">
        <v>1187</v>
      </c>
      <c r="BB173" s="121">
        <v>2017</v>
      </c>
      <c r="BC173" s="121">
        <v>2018</v>
      </c>
      <c r="BD173" s="121">
        <v>2019</v>
      </c>
      <c r="BE173" s="121" t="s">
        <v>1186</v>
      </c>
      <c r="BF173" s="171" t="s">
        <v>1186</v>
      </c>
      <c r="BG173" s="170" t="s">
        <v>1186</v>
      </c>
      <c r="BH173" s="121">
        <v>2018</v>
      </c>
      <c r="BI173" s="121">
        <v>2018</v>
      </c>
      <c r="BJ173" s="121">
        <v>2015</v>
      </c>
      <c r="BK173" s="121">
        <v>2017</v>
      </c>
      <c r="BL173" s="121">
        <v>2018</v>
      </c>
      <c r="BM173" s="121">
        <v>2017</v>
      </c>
      <c r="BN173" s="121">
        <v>2015</v>
      </c>
      <c r="BO173" s="121">
        <v>2016</v>
      </c>
      <c r="BP173" s="121">
        <v>2017</v>
      </c>
      <c r="BQ173" s="121">
        <v>2014</v>
      </c>
      <c r="BR173" s="121">
        <v>2017</v>
      </c>
      <c r="BS173" s="121">
        <v>2017</v>
      </c>
      <c r="BT173" s="121">
        <v>2017</v>
      </c>
      <c r="BU173" s="121">
        <v>2017</v>
      </c>
      <c r="BV173" s="121">
        <v>2017</v>
      </c>
      <c r="BW173" s="121" t="s">
        <v>818</v>
      </c>
      <c r="BX173" s="121">
        <v>2016</v>
      </c>
      <c r="BY173" s="121">
        <v>2015</v>
      </c>
      <c r="BZ173" s="121" t="s">
        <v>1189</v>
      </c>
      <c r="CA173" s="121">
        <v>2019</v>
      </c>
      <c r="CB173" s="121">
        <v>2015</v>
      </c>
    </row>
    <row r="174" spans="1:80" x14ac:dyDescent="0.3">
      <c r="A174" s="100" t="str">
        <f>'Indicator Data'!A176</f>
        <v>Timor-Leste</v>
      </c>
      <c r="B174" s="86" t="str">
        <f>'Indicator Data'!B176</f>
        <v>TLS</v>
      </c>
      <c r="C174" s="119">
        <v>2015</v>
      </c>
      <c r="D174" s="119">
        <v>2015</v>
      </c>
      <c r="E174" s="119">
        <v>2015</v>
      </c>
      <c r="F174" s="119">
        <v>2015</v>
      </c>
      <c r="G174" s="119">
        <v>2015</v>
      </c>
      <c r="H174" s="119">
        <v>2015</v>
      </c>
      <c r="I174" s="119">
        <v>2015</v>
      </c>
      <c r="J174" s="119">
        <v>2018</v>
      </c>
      <c r="K174" s="119">
        <v>2018</v>
      </c>
      <c r="L174" s="119">
        <v>2016</v>
      </c>
      <c r="M174" s="121">
        <v>2015</v>
      </c>
      <c r="N174" s="121">
        <v>2015</v>
      </c>
      <c r="O174" s="121">
        <v>2015</v>
      </c>
      <c r="P174" s="121">
        <v>2015</v>
      </c>
      <c r="Q174" s="121">
        <v>2010</v>
      </c>
      <c r="R174" s="121">
        <v>2010</v>
      </c>
      <c r="S174" s="121">
        <v>2010</v>
      </c>
      <c r="T174" s="121">
        <v>2010</v>
      </c>
      <c r="U174" s="121">
        <v>2015</v>
      </c>
      <c r="V174" s="121">
        <v>2015</v>
      </c>
      <c r="W174" s="121">
        <v>2015</v>
      </c>
      <c r="X174" s="121">
        <v>2018</v>
      </c>
      <c r="Y174" s="121">
        <v>2018</v>
      </c>
      <c r="Z174" s="121">
        <v>2018</v>
      </c>
      <c r="AA174" s="121">
        <v>2009</v>
      </c>
      <c r="AB174" s="120">
        <v>2017</v>
      </c>
      <c r="AC174" s="121">
        <v>2017</v>
      </c>
      <c r="AD174" s="121">
        <v>2014</v>
      </c>
      <c r="AE174" s="121">
        <v>2018</v>
      </c>
      <c r="AF174" s="123">
        <v>2016</v>
      </c>
      <c r="AG174" s="123">
        <v>2019</v>
      </c>
      <c r="AH174" s="121">
        <v>2019</v>
      </c>
      <c r="AI174" s="121">
        <v>2019</v>
      </c>
      <c r="AJ174" s="121">
        <v>2018</v>
      </c>
      <c r="AK174" s="121">
        <v>2018</v>
      </c>
      <c r="AL174" s="121">
        <v>2017</v>
      </c>
      <c r="AM174" s="121">
        <v>2016</v>
      </c>
      <c r="AN174" s="121">
        <v>2019</v>
      </c>
      <c r="AO174" s="121">
        <v>2016</v>
      </c>
      <c r="AP174" s="121">
        <v>2017</v>
      </c>
      <c r="AQ174" s="121">
        <v>2017</v>
      </c>
      <c r="AR174" s="121">
        <v>2018</v>
      </c>
      <c r="AS174" s="121">
        <v>2015</v>
      </c>
      <c r="AT174" s="121">
        <v>2009</v>
      </c>
      <c r="AU174" s="131">
        <v>2017</v>
      </c>
      <c r="AV174" s="131" t="s">
        <v>818</v>
      </c>
      <c r="AW174" s="121" t="s">
        <v>818</v>
      </c>
      <c r="AX174" s="121">
        <v>2017</v>
      </c>
      <c r="AY174" s="121">
        <v>2017</v>
      </c>
      <c r="AZ174" s="168" t="s">
        <v>818</v>
      </c>
      <c r="BA174" s="121" t="s">
        <v>1192</v>
      </c>
      <c r="BB174" s="121">
        <v>2017</v>
      </c>
      <c r="BC174" s="121">
        <v>2018</v>
      </c>
      <c r="BD174" s="121">
        <v>2019</v>
      </c>
      <c r="BE174" s="121" t="s">
        <v>818</v>
      </c>
      <c r="BF174" s="171" t="s">
        <v>1186</v>
      </c>
      <c r="BG174" s="170" t="s">
        <v>1186</v>
      </c>
      <c r="BH174" s="121">
        <v>2018</v>
      </c>
      <c r="BI174" s="121">
        <v>2018</v>
      </c>
      <c r="BJ174" s="121">
        <v>2013</v>
      </c>
      <c r="BK174" s="121">
        <v>2017</v>
      </c>
      <c r="BL174" s="121">
        <v>2018</v>
      </c>
      <c r="BM174" s="121">
        <v>2017</v>
      </c>
      <c r="BN174" s="121">
        <v>2015</v>
      </c>
      <c r="BO174" s="121">
        <v>2016</v>
      </c>
      <c r="BP174" s="121">
        <v>2017</v>
      </c>
      <c r="BQ174" s="121">
        <v>2014</v>
      </c>
      <c r="BR174" s="121">
        <v>2017</v>
      </c>
      <c r="BS174" s="121">
        <v>2017</v>
      </c>
      <c r="BT174" s="121">
        <v>2017</v>
      </c>
      <c r="BU174" s="121">
        <v>2017</v>
      </c>
      <c r="BV174" s="121">
        <v>2017</v>
      </c>
      <c r="BW174" s="121" t="s">
        <v>818</v>
      </c>
      <c r="BX174" s="121">
        <v>2016</v>
      </c>
      <c r="BY174" s="121">
        <v>2015</v>
      </c>
      <c r="BZ174" s="121" t="s">
        <v>1189</v>
      </c>
      <c r="CA174" s="121">
        <v>2019</v>
      </c>
      <c r="CB174" s="121">
        <v>2015</v>
      </c>
    </row>
    <row r="175" spans="1:80" x14ac:dyDescent="0.3">
      <c r="A175" s="100" t="str">
        <f>'Indicator Data'!A177</f>
        <v>Togo</v>
      </c>
      <c r="B175" s="86" t="str">
        <f>'Indicator Data'!B177</f>
        <v>TGO</v>
      </c>
      <c r="C175" s="119">
        <v>2015</v>
      </c>
      <c r="D175" s="119">
        <v>2015</v>
      </c>
      <c r="E175" s="119">
        <v>2015</v>
      </c>
      <c r="F175" s="119">
        <v>2015</v>
      </c>
      <c r="G175" s="119">
        <v>2015</v>
      </c>
      <c r="H175" s="119">
        <v>2015</v>
      </c>
      <c r="I175" s="119">
        <v>2015</v>
      </c>
      <c r="J175" s="119">
        <v>2018</v>
      </c>
      <c r="K175" s="119">
        <v>2018</v>
      </c>
      <c r="L175" s="119">
        <v>2016</v>
      </c>
      <c r="M175" s="121">
        <v>2015</v>
      </c>
      <c r="N175" s="121">
        <v>2015</v>
      </c>
      <c r="O175" s="121">
        <v>2015</v>
      </c>
      <c r="P175" s="121">
        <v>2015</v>
      </c>
      <c r="Q175" s="121">
        <v>2010</v>
      </c>
      <c r="R175" s="121">
        <v>2010</v>
      </c>
      <c r="S175" s="121">
        <v>2010</v>
      </c>
      <c r="T175" s="121">
        <v>2010</v>
      </c>
      <c r="U175" s="121">
        <v>2015</v>
      </c>
      <c r="V175" s="121">
        <v>2015</v>
      </c>
      <c r="W175" s="121">
        <v>2015</v>
      </c>
      <c r="X175" s="121">
        <v>2018</v>
      </c>
      <c r="Y175" s="121">
        <v>2018</v>
      </c>
      <c r="Z175" s="121">
        <v>2018</v>
      </c>
      <c r="AA175" s="121">
        <v>2014</v>
      </c>
      <c r="AB175" s="120">
        <v>2017</v>
      </c>
      <c r="AC175" s="121">
        <v>2017</v>
      </c>
      <c r="AD175" s="121">
        <v>2017</v>
      </c>
      <c r="AE175" s="121">
        <v>2018</v>
      </c>
      <c r="AF175" s="123">
        <v>2016</v>
      </c>
      <c r="AG175" s="123">
        <v>2019</v>
      </c>
      <c r="AH175" s="121">
        <v>2019</v>
      </c>
      <c r="AI175" s="121">
        <v>2019</v>
      </c>
      <c r="AJ175" s="121">
        <v>2018</v>
      </c>
      <c r="AK175" s="121">
        <v>2018</v>
      </c>
      <c r="AL175" s="121">
        <v>2017</v>
      </c>
      <c r="AM175" s="121">
        <v>2014</v>
      </c>
      <c r="AN175" s="121">
        <v>2019</v>
      </c>
      <c r="AO175" s="121">
        <v>2016</v>
      </c>
      <c r="AP175" s="121">
        <v>2017</v>
      </c>
      <c r="AQ175" s="121">
        <v>2017</v>
      </c>
      <c r="AR175" s="121">
        <v>2018</v>
      </c>
      <c r="AS175" s="121">
        <v>2015</v>
      </c>
      <c r="AT175" s="121">
        <v>2014</v>
      </c>
      <c r="AU175" s="131">
        <v>2017</v>
      </c>
      <c r="AV175" s="131">
        <v>2017</v>
      </c>
      <c r="AW175" s="121">
        <v>2017</v>
      </c>
      <c r="AX175" s="121">
        <v>2017</v>
      </c>
      <c r="AY175" s="121">
        <v>2017</v>
      </c>
      <c r="AZ175" s="168">
        <v>2017</v>
      </c>
      <c r="BA175" s="121" t="s">
        <v>1188</v>
      </c>
      <c r="BB175" s="121">
        <v>2017</v>
      </c>
      <c r="BC175" s="121">
        <v>2018</v>
      </c>
      <c r="BD175" s="121">
        <v>2019</v>
      </c>
      <c r="BE175" s="121" t="s">
        <v>818</v>
      </c>
      <c r="BF175" s="171">
        <v>43585</v>
      </c>
      <c r="BG175" s="170" t="s">
        <v>1186</v>
      </c>
      <c r="BH175" s="121">
        <v>2018</v>
      </c>
      <c r="BI175" s="121">
        <v>2018</v>
      </c>
      <c r="BJ175" s="121">
        <v>2015</v>
      </c>
      <c r="BK175" s="121">
        <v>2017</v>
      </c>
      <c r="BL175" s="121">
        <v>2018</v>
      </c>
      <c r="BM175" s="121">
        <v>2017</v>
      </c>
      <c r="BN175" s="121">
        <v>2015</v>
      </c>
      <c r="BO175" s="121">
        <v>2016</v>
      </c>
      <c r="BP175" s="121">
        <v>2017</v>
      </c>
      <c r="BQ175" s="121">
        <v>2014</v>
      </c>
      <c r="BR175" s="121">
        <v>2017</v>
      </c>
      <c r="BS175" s="121">
        <v>2017</v>
      </c>
      <c r="BT175" s="121">
        <v>2015</v>
      </c>
      <c r="BU175" s="121">
        <v>2017</v>
      </c>
      <c r="BV175" s="121" t="s">
        <v>818</v>
      </c>
      <c r="BW175" s="121">
        <v>2017</v>
      </c>
      <c r="BX175" s="121">
        <v>2016</v>
      </c>
      <c r="BY175" s="121">
        <v>2015</v>
      </c>
      <c r="BZ175" s="121" t="s">
        <v>1189</v>
      </c>
      <c r="CA175" s="121">
        <v>2019</v>
      </c>
      <c r="CB175" s="121">
        <v>2015</v>
      </c>
    </row>
    <row r="176" spans="1:80" x14ac:dyDescent="0.3">
      <c r="A176" s="100" t="str">
        <f>'Indicator Data'!A178</f>
        <v>Tonga</v>
      </c>
      <c r="B176" s="86" t="str">
        <f>'Indicator Data'!B178</f>
        <v>TON</v>
      </c>
      <c r="C176" s="119">
        <v>2015</v>
      </c>
      <c r="D176" s="119">
        <v>2015</v>
      </c>
      <c r="E176" s="119">
        <v>2015</v>
      </c>
      <c r="F176" s="119">
        <v>2015</v>
      </c>
      <c r="G176" s="119">
        <v>2015</v>
      </c>
      <c r="H176" s="119">
        <v>2015</v>
      </c>
      <c r="I176" s="119">
        <v>2015</v>
      </c>
      <c r="J176" s="119">
        <v>2018</v>
      </c>
      <c r="K176" s="119">
        <v>2018</v>
      </c>
      <c r="L176" s="119">
        <v>2016</v>
      </c>
      <c r="M176" s="121">
        <v>2015</v>
      </c>
      <c r="N176" s="121">
        <v>2015</v>
      </c>
      <c r="O176" s="121">
        <v>2015</v>
      </c>
      <c r="P176" s="121">
        <v>2015</v>
      </c>
      <c r="Q176" s="121">
        <v>2010</v>
      </c>
      <c r="R176" s="121">
        <v>2010</v>
      </c>
      <c r="S176" s="121">
        <v>2010</v>
      </c>
      <c r="T176" s="121">
        <v>2010</v>
      </c>
      <c r="U176" s="121">
        <v>2015</v>
      </c>
      <c r="V176" s="121">
        <v>2015</v>
      </c>
      <c r="W176" s="121">
        <v>2015</v>
      </c>
      <c r="X176" s="121">
        <v>2018</v>
      </c>
      <c r="Y176" s="121">
        <v>2018</v>
      </c>
      <c r="Z176" s="121">
        <v>2018</v>
      </c>
      <c r="AA176" s="121" t="s">
        <v>818</v>
      </c>
      <c r="AB176" s="120">
        <v>2017</v>
      </c>
      <c r="AC176" s="121" t="s">
        <v>818</v>
      </c>
      <c r="AD176" s="121">
        <v>2018</v>
      </c>
      <c r="AE176" s="121">
        <v>2018</v>
      </c>
      <c r="AF176" s="123" t="s">
        <v>818</v>
      </c>
      <c r="AG176" s="123">
        <v>2019</v>
      </c>
      <c r="AH176" s="121">
        <v>2019</v>
      </c>
      <c r="AI176" s="121">
        <v>2019</v>
      </c>
      <c r="AJ176" s="121">
        <v>2018</v>
      </c>
      <c r="AK176" s="121">
        <v>2018</v>
      </c>
      <c r="AL176" s="121">
        <v>2017</v>
      </c>
      <c r="AM176" s="121" t="s">
        <v>818</v>
      </c>
      <c r="AN176" s="121">
        <v>2019</v>
      </c>
      <c r="AO176" s="121">
        <v>2016</v>
      </c>
      <c r="AP176" s="121">
        <v>2017</v>
      </c>
      <c r="AQ176" s="121">
        <v>2017</v>
      </c>
      <c r="AR176" s="121">
        <v>2018</v>
      </c>
      <c r="AS176" s="121">
        <v>2015</v>
      </c>
      <c r="AT176" s="121">
        <v>2012</v>
      </c>
      <c r="AU176" s="131">
        <v>2017</v>
      </c>
      <c r="AV176" s="131" t="s">
        <v>818</v>
      </c>
      <c r="AW176" s="121" t="s">
        <v>818</v>
      </c>
      <c r="AX176" s="121" t="s">
        <v>818</v>
      </c>
      <c r="AY176" s="121">
        <v>2017</v>
      </c>
      <c r="AZ176" s="168">
        <v>2017</v>
      </c>
      <c r="BA176" s="121" t="s">
        <v>1188</v>
      </c>
      <c r="BB176" s="121">
        <v>2017</v>
      </c>
      <c r="BC176" s="121">
        <v>2018</v>
      </c>
      <c r="BD176" s="121">
        <v>2019</v>
      </c>
      <c r="BE176" s="121" t="s">
        <v>818</v>
      </c>
      <c r="BF176" s="171" t="s">
        <v>1186</v>
      </c>
      <c r="BG176" s="170" t="s">
        <v>1186</v>
      </c>
      <c r="BH176" s="121">
        <v>2018</v>
      </c>
      <c r="BI176" s="121">
        <v>2018</v>
      </c>
      <c r="BJ176" s="121">
        <v>2013</v>
      </c>
      <c r="BK176" s="121">
        <v>2017</v>
      </c>
      <c r="BL176" s="121" t="s">
        <v>818</v>
      </c>
      <c r="BM176" s="121">
        <v>2017</v>
      </c>
      <c r="BN176" s="121">
        <v>2015</v>
      </c>
      <c r="BO176" s="121">
        <v>2016</v>
      </c>
      <c r="BP176" s="121">
        <v>2017</v>
      </c>
      <c r="BQ176" s="121">
        <v>2014</v>
      </c>
      <c r="BR176" s="121">
        <v>2017</v>
      </c>
      <c r="BS176" s="121">
        <v>2017</v>
      </c>
      <c r="BT176" s="121">
        <v>2013</v>
      </c>
      <c r="BU176" s="121">
        <v>2017</v>
      </c>
      <c r="BV176" s="121">
        <v>2017</v>
      </c>
      <c r="BW176" s="121" t="s">
        <v>818</v>
      </c>
      <c r="BX176" s="121">
        <v>2016</v>
      </c>
      <c r="BY176" s="121">
        <v>2015</v>
      </c>
      <c r="BZ176" s="121" t="s">
        <v>1189</v>
      </c>
      <c r="CA176" s="121">
        <v>2019</v>
      </c>
      <c r="CB176" s="121">
        <v>2015</v>
      </c>
    </row>
    <row r="177" spans="1:80" x14ac:dyDescent="0.3">
      <c r="A177" s="100" t="str">
        <f>'Indicator Data'!A179</f>
        <v>Trinidad and Tobago</v>
      </c>
      <c r="B177" s="86" t="str">
        <f>'Indicator Data'!B179</f>
        <v>TTO</v>
      </c>
      <c r="C177" s="119">
        <v>2015</v>
      </c>
      <c r="D177" s="119">
        <v>2015</v>
      </c>
      <c r="E177" s="119">
        <v>2015</v>
      </c>
      <c r="F177" s="119">
        <v>2015</v>
      </c>
      <c r="G177" s="119">
        <v>2015</v>
      </c>
      <c r="H177" s="119">
        <v>2015</v>
      </c>
      <c r="I177" s="119">
        <v>2015</v>
      </c>
      <c r="J177" s="119">
        <v>2018</v>
      </c>
      <c r="K177" s="119">
        <v>2018</v>
      </c>
      <c r="L177" s="119">
        <v>2016</v>
      </c>
      <c r="M177" s="121">
        <v>2015</v>
      </c>
      <c r="N177" s="121">
        <v>2015</v>
      </c>
      <c r="O177" s="121">
        <v>2015</v>
      </c>
      <c r="P177" s="121">
        <v>2015</v>
      </c>
      <c r="Q177" s="121">
        <v>2010</v>
      </c>
      <c r="R177" s="121">
        <v>2010</v>
      </c>
      <c r="S177" s="121">
        <v>2010</v>
      </c>
      <c r="T177" s="121">
        <v>2010</v>
      </c>
      <c r="U177" s="121">
        <v>2015</v>
      </c>
      <c r="V177" s="121">
        <v>2015</v>
      </c>
      <c r="W177" s="121">
        <v>2015</v>
      </c>
      <c r="X177" s="121">
        <v>2018</v>
      </c>
      <c r="Y177" s="121">
        <v>2018</v>
      </c>
      <c r="Z177" s="121">
        <v>2018</v>
      </c>
      <c r="AA177" s="121">
        <v>2011</v>
      </c>
      <c r="AB177" s="120">
        <v>2017</v>
      </c>
      <c r="AC177" s="121">
        <v>2015</v>
      </c>
      <c r="AD177" s="121">
        <v>2017</v>
      </c>
      <c r="AE177" s="121">
        <v>2018</v>
      </c>
      <c r="AF177" s="123">
        <v>2016</v>
      </c>
      <c r="AG177" s="123">
        <v>2019</v>
      </c>
      <c r="AH177" s="121">
        <v>2019</v>
      </c>
      <c r="AI177" s="121">
        <v>2019</v>
      </c>
      <c r="AJ177" s="121">
        <v>2018</v>
      </c>
      <c r="AK177" s="121">
        <v>2018</v>
      </c>
      <c r="AL177" s="121">
        <v>2017</v>
      </c>
      <c r="AM177" s="121" t="s">
        <v>818</v>
      </c>
      <c r="AN177" s="121">
        <v>2019</v>
      </c>
      <c r="AO177" s="121">
        <v>2016</v>
      </c>
      <c r="AP177" s="121">
        <v>2017</v>
      </c>
      <c r="AQ177" s="121" t="s">
        <v>818</v>
      </c>
      <c r="AR177" s="121">
        <v>2018</v>
      </c>
      <c r="AS177" s="121">
        <v>2015</v>
      </c>
      <c r="AT177" s="121" t="s">
        <v>818</v>
      </c>
      <c r="AU177" s="131">
        <v>2017</v>
      </c>
      <c r="AV177" s="131">
        <v>2017</v>
      </c>
      <c r="AW177" s="121">
        <v>2017</v>
      </c>
      <c r="AX177" s="121" t="s">
        <v>818</v>
      </c>
      <c r="AY177" s="121">
        <v>2017</v>
      </c>
      <c r="AZ177" s="168">
        <v>2017</v>
      </c>
      <c r="BA177" s="121" t="s">
        <v>818</v>
      </c>
      <c r="BB177" s="121">
        <v>2017</v>
      </c>
      <c r="BC177" s="121">
        <v>2018</v>
      </c>
      <c r="BD177" s="121">
        <v>2019</v>
      </c>
      <c r="BE177" s="121" t="s">
        <v>818</v>
      </c>
      <c r="BF177" s="171" t="s">
        <v>1186</v>
      </c>
      <c r="BG177" s="170" t="s">
        <v>1186</v>
      </c>
      <c r="BH177" s="121">
        <v>2018</v>
      </c>
      <c r="BI177" s="121">
        <v>2018</v>
      </c>
      <c r="BJ177" s="121">
        <v>2013</v>
      </c>
      <c r="BK177" s="121">
        <v>2017</v>
      </c>
      <c r="BL177" s="121">
        <v>2018</v>
      </c>
      <c r="BM177" s="121">
        <v>2017</v>
      </c>
      <c r="BN177" s="121">
        <v>2015</v>
      </c>
      <c r="BO177" s="121">
        <v>2016</v>
      </c>
      <c r="BP177" s="121">
        <v>2017</v>
      </c>
      <c r="BQ177" s="121">
        <v>2014</v>
      </c>
      <c r="BR177" s="121">
        <v>2017</v>
      </c>
      <c r="BS177" s="121">
        <v>2017</v>
      </c>
      <c r="BT177" s="121">
        <v>2015</v>
      </c>
      <c r="BU177" s="121">
        <v>2017</v>
      </c>
      <c r="BV177" s="121">
        <v>2017</v>
      </c>
      <c r="BW177" s="121">
        <v>2017</v>
      </c>
      <c r="BX177" s="121">
        <v>2016</v>
      </c>
      <c r="BY177" s="121">
        <v>2015</v>
      </c>
      <c r="BZ177" s="121" t="s">
        <v>1189</v>
      </c>
      <c r="CA177" s="121">
        <v>2019</v>
      </c>
      <c r="CB177" s="121">
        <v>2015</v>
      </c>
    </row>
    <row r="178" spans="1:80" x14ac:dyDescent="0.3">
      <c r="A178" s="100" t="str">
        <f>'Indicator Data'!A180</f>
        <v>Tunisia</v>
      </c>
      <c r="B178" s="86" t="str">
        <f>'Indicator Data'!B180</f>
        <v>TUN</v>
      </c>
      <c r="C178" s="119">
        <v>2015</v>
      </c>
      <c r="D178" s="119">
        <v>2015</v>
      </c>
      <c r="E178" s="119">
        <v>2015</v>
      </c>
      <c r="F178" s="119">
        <v>2015</v>
      </c>
      <c r="G178" s="119">
        <v>2015</v>
      </c>
      <c r="H178" s="119">
        <v>2015</v>
      </c>
      <c r="I178" s="119">
        <v>2015</v>
      </c>
      <c r="J178" s="119">
        <v>2018</v>
      </c>
      <c r="K178" s="119">
        <v>2018</v>
      </c>
      <c r="L178" s="119">
        <v>2016</v>
      </c>
      <c r="M178" s="121">
        <v>2015</v>
      </c>
      <c r="N178" s="121">
        <v>2015</v>
      </c>
      <c r="O178" s="121">
        <v>2015</v>
      </c>
      <c r="P178" s="121">
        <v>2015</v>
      </c>
      <c r="Q178" s="121">
        <v>2010</v>
      </c>
      <c r="R178" s="121">
        <v>2010</v>
      </c>
      <c r="S178" s="121">
        <v>2010</v>
      </c>
      <c r="T178" s="121">
        <v>2010</v>
      </c>
      <c r="U178" s="121">
        <v>2015</v>
      </c>
      <c r="V178" s="121">
        <v>2015</v>
      </c>
      <c r="W178" s="121">
        <v>2015</v>
      </c>
      <c r="X178" s="121">
        <v>2018</v>
      </c>
      <c r="Y178" s="121">
        <v>2018</v>
      </c>
      <c r="Z178" s="121">
        <v>2018</v>
      </c>
      <c r="AA178" s="121" t="s">
        <v>818</v>
      </c>
      <c r="AB178" s="120">
        <v>2017</v>
      </c>
      <c r="AC178" s="121">
        <v>2017</v>
      </c>
      <c r="AD178" s="121">
        <v>2018</v>
      </c>
      <c r="AE178" s="121">
        <v>2018</v>
      </c>
      <c r="AF178" s="123">
        <v>2016</v>
      </c>
      <c r="AG178" s="123">
        <v>2019</v>
      </c>
      <c r="AH178" s="121">
        <v>2019</v>
      </c>
      <c r="AI178" s="121">
        <v>2019</v>
      </c>
      <c r="AJ178" s="121">
        <v>2018</v>
      </c>
      <c r="AK178" s="121">
        <v>2018</v>
      </c>
      <c r="AL178" s="121">
        <v>2017</v>
      </c>
      <c r="AM178" s="121">
        <v>2012</v>
      </c>
      <c r="AN178" s="121">
        <v>2019</v>
      </c>
      <c r="AO178" s="121">
        <v>2016</v>
      </c>
      <c r="AP178" s="121">
        <v>2017</v>
      </c>
      <c r="AQ178" s="121">
        <v>2017</v>
      </c>
      <c r="AR178" s="121">
        <v>2018</v>
      </c>
      <c r="AS178" s="121">
        <v>2015</v>
      </c>
      <c r="AT178" s="121">
        <v>2012</v>
      </c>
      <c r="AU178" s="131">
        <v>2017</v>
      </c>
      <c r="AV178" s="131">
        <v>2017</v>
      </c>
      <c r="AW178" s="121">
        <v>2017</v>
      </c>
      <c r="AX178" s="121" t="s">
        <v>818</v>
      </c>
      <c r="AY178" s="121">
        <v>2017</v>
      </c>
      <c r="AZ178" s="168">
        <v>2017</v>
      </c>
      <c r="BA178" s="121" t="s">
        <v>1188</v>
      </c>
      <c r="BB178" s="121">
        <v>2017</v>
      </c>
      <c r="BC178" s="121">
        <v>2018</v>
      </c>
      <c r="BD178" s="121">
        <v>2019</v>
      </c>
      <c r="BE178" s="121" t="s">
        <v>818</v>
      </c>
      <c r="BF178" s="171" t="s">
        <v>1186</v>
      </c>
      <c r="BG178" s="170" t="s">
        <v>1186</v>
      </c>
      <c r="BH178" s="121">
        <v>2018</v>
      </c>
      <c r="BI178" s="121">
        <v>2018</v>
      </c>
      <c r="BJ178" s="121">
        <v>2013</v>
      </c>
      <c r="BK178" s="121">
        <v>2017</v>
      </c>
      <c r="BL178" s="121">
        <v>2018</v>
      </c>
      <c r="BM178" s="121">
        <v>2017</v>
      </c>
      <c r="BN178" s="121">
        <v>2015</v>
      </c>
      <c r="BO178" s="121">
        <v>2016</v>
      </c>
      <c r="BP178" s="121">
        <v>2017</v>
      </c>
      <c r="BQ178" s="121">
        <v>2014</v>
      </c>
      <c r="BR178" s="121">
        <v>2017</v>
      </c>
      <c r="BS178" s="121">
        <v>2017</v>
      </c>
      <c r="BT178" s="121">
        <v>2016</v>
      </c>
      <c r="BU178" s="121">
        <v>2017</v>
      </c>
      <c r="BV178" s="121">
        <v>2017</v>
      </c>
      <c r="BW178" s="121" t="s">
        <v>818</v>
      </c>
      <c r="BX178" s="121">
        <v>2016</v>
      </c>
      <c r="BY178" s="121">
        <v>2015</v>
      </c>
      <c r="BZ178" s="121" t="s">
        <v>1189</v>
      </c>
      <c r="CA178" s="121">
        <v>2019</v>
      </c>
      <c r="CB178" s="121">
        <v>2015</v>
      </c>
    </row>
    <row r="179" spans="1:80" x14ac:dyDescent="0.3">
      <c r="A179" s="100" t="str">
        <f>'Indicator Data'!A181</f>
        <v>Turkey</v>
      </c>
      <c r="B179" s="86" t="str">
        <f>'Indicator Data'!B181</f>
        <v>TUR</v>
      </c>
      <c r="C179" s="119">
        <v>2015</v>
      </c>
      <c r="D179" s="119">
        <v>2015</v>
      </c>
      <c r="E179" s="119">
        <v>2015</v>
      </c>
      <c r="F179" s="119">
        <v>2015</v>
      </c>
      <c r="G179" s="119">
        <v>2015</v>
      </c>
      <c r="H179" s="119">
        <v>2015</v>
      </c>
      <c r="I179" s="119">
        <v>2015</v>
      </c>
      <c r="J179" s="119">
        <v>2018</v>
      </c>
      <c r="K179" s="119">
        <v>2018</v>
      </c>
      <c r="L179" s="119">
        <v>2016</v>
      </c>
      <c r="M179" s="121">
        <v>2015</v>
      </c>
      <c r="N179" s="121">
        <v>2015</v>
      </c>
      <c r="O179" s="121">
        <v>2015</v>
      </c>
      <c r="P179" s="121">
        <v>2015</v>
      </c>
      <c r="Q179" s="121">
        <v>2010</v>
      </c>
      <c r="R179" s="121">
        <v>2010</v>
      </c>
      <c r="S179" s="121">
        <v>2010</v>
      </c>
      <c r="T179" s="121">
        <v>2010</v>
      </c>
      <c r="U179" s="121">
        <v>2015</v>
      </c>
      <c r="V179" s="121">
        <v>2015</v>
      </c>
      <c r="W179" s="121">
        <v>2015</v>
      </c>
      <c r="X179" s="121">
        <v>2018</v>
      </c>
      <c r="Y179" s="121">
        <v>2018</v>
      </c>
      <c r="Z179" s="121">
        <v>2018</v>
      </c>
      <c r="AA179" s="121"/>
      <c r="AB179" s="120">
        <v>2017</v>
      </c>
      <c r="AC179" s="121" t="s">
        <v>818</v>
      </c>
      <c r="AD179" s="121">
        <v>2018</v>
      </c>
      <c r="AE179" s="121">
        <v>2018</v>
      </c>
      <c r="AF179" s="123">
        <v>2016</v>
      </c>
      <c r="AG179" s="123">
        <v>2019</v>
      </c>
      <c r="AH179" s="121">
        <v>2019</v>
      </c>
      <c r="AI179" s="121">
        <v>2019</v>
      </c>
      <c r="AJ179" s="121">
        <v>2018</v>
      </c>
      <c r="AK179" s="121">
        <v>2018</v>
      </c>
      <c r="AL179" s="121">
        <v>2017</v>
      </c>
      <c r="AM179" s="121" t="s">
        <v>818</v>
      </c>
      <c r="AN179" s="121">
        <v>2019</v>
      </c>
      <c r="AO179" s="121">
        <v>2016</v>
      </c>
      <c r="AP179" s="121">
        <v>2017</v>
      </c>
      <c r="AQ179" s="121">
        <v>2017</v>
      </c>
      <c r="AR179" s="121">
        <v>2018</v>
      </c>
      <c r="AS179" s="121">
        <v>2015</v>
      </c>
      <c r="AT179" s="121">
        <v>2013</v>
      </c>
      <c r="AU179" s="131">
        <v>2017</v>
      </c>
      <c r="AV179" s="131" t="s">
        <v>818</v>
      </c>
      <c r="AW179" s="121" t="s">
        <v>818</v>
      </c>
      <c r="AX179" s="121">
        <v>2017</v>
      </c>
      <c r="AY179" s="121">
        <v>2017</v>
      </c>
      <c r="AZ179" s="168">
        <v>2017</v>
      </c>
      <c r="BA179" s="121" t="s">
        <v>1190</v>
      </c>
      <c r="BB179" s="121">
        <v>2017</v>
      </c>
      <c r="BC179" s="121">
        <v>2018</v>
      </c>
      <c r="BD179" s="121">
        <v>2019</v>
      </c>
      <c r="BE179" s="121" t="s">
        <v>1186</v>
      </c>
      <c r="BF179" s="171">
        <v>43699</v>
      </c>
      <c r="BG179" s="170" t="s">
        <v>1186</v>
      </c>
      <c r="BH179" s="121">
        <v>2018</v>
      </c>
      <c r="BI179" s="121">
        <v>2018</v>
      </c>
      <c r="BJ179" s="121">
        <v>2015</v>
      </c>
      <c r="BK179" s="121">
        <v>2017</v>
      </c>
      <c r="BL179" s="121">
        <v>2018</v>
      </c>
      <c r="BM179" s="121">
        <v>2017</v>
      </c>
      <c r="BN179" s="121">
        <v>2015</v>
      </c>
      <c r="BO179" s="121">
        <v>2016</v>
      </c>
      <c r="BP179" s="121">
        <v>2017</v>
      </c>
      <c r="BQ179" s="121">
        <v>2014</v>
      </c>
      <c r="BR179" s="121">
        <v>2017</v>
      </c>
      <c r="BS179" s="121">
        <v>2017</v>
      </c>
      <c r="BT179" s="121">
        <v>2014</v>
      </c>
      <c r="BU179" s="121">
        <v>2017</v>
      </c>
      <c r="BV179" s="121">
        <v>2017</v>
      </c>
      <c r="BW179" s="121">
        <v>2017</v>
      </c>
      <c r="BX179" s="121">
        <v>2016</v>
      </c>
      <c r="BY179" s="121">
        <v>2015</v>
      </c>
      <c r="BZ179" s="121" t="s">
        <v>1189</v>
      </c>
      <c r="CA179" s="121">
        <v>2019</v>
      </c>
      <c r="CB179" s="121">
        <v>2015</v>
      </c>
    </row>
    <row r="180" spans="1:80" x14ac:dyDescent="0.3">
      <c r="A180" s="100" t="str">
        <f>'Indicator Data'!A182</f>
        <v>Turkmenistan</v>
      </c>
      <c r="B180" s="86" t="str">
        <f>'Indicator Data'!B182</f>
        <v>TKM</v>
      </c>
      <c r="C180" s="119">
        <v>2015</v>
      </c>
      <c r="D180" s="119">
        <v>2015</v>
      </c>
      <c r="E180" s="119">
        <v>2015</v>
      </c>
      <c r="F180" s="119">
        <v>2015</v>
      </c>
      <c r="G180" s="119">
        <v>2015</v>
      </c>
      <c r="H180" s="119">
        <v>2015</v>
      </c>
      <c r="I180" s="119">
        <v>2015</v>
      </c>
      <c r="J180" s="119">
        <v>2018</v>
      </c>
      <c r="K180" s="119">
        <v>2018</v>
      </c>
      <c r="L180" s="119">
        <v>2016</v>
      </c>
      <c r="M180" s="121">
        <v>2015</v>
      </c>
      <c r="N180" s="121">
        <v>2015</v>
      </c>
      <c r="O180" s="121">
        <v>2015</v>
      </c>
      <c r="P180" s="121">
        <v>2015</v>
      </c>
      <c r="Q180" s="121">
        <v>2010</v>
      </c>
      <c r="R180" s="121">
        <v>2010</v>
      </c>
      <c r="S180" s="121">
        <v>2010</v>
      </c>
      <c r="T180" s="121">
        <v>2010</v>
      </c>
      <c r="U180" s="121">
        <v>2015</v>
      </c>
      <c r="V180" s="121">
        <v>2015</v>
      </c>
      <c r="W180" s="121">
        <v>2015</v>
      </c>
      <c r="X180" s="121">
        <v>2018</v>
      </c>
      <c r="Y180" s="121">
        <v>2018</v>
      </c>
      <c r="Z180" s="121">
        <v>2018</v>
      </c>
      <c r="AA180" s="121" t="s">
        <v>818</v>
      </c>
      <c r="AB180" s="120">
        <v>2017</v>
      </c>
      <c r="AC180" s="121">
        <v>2017</v>
      </c>
      <c r="AD180" s="121">
        <v>2018</v>
      </c>
      <c r="AE180" s="121">
        <v>2018</v>
      </c>
      <c r="AF180" s="123" t="s">
        <v>818</v>
      </c>
      <c r="AG180" s="123">
        <v>2019</v>
      </c>
      <c r="AH180" s="121">
        <v>2019</v>
      </c>
      <c r="AI180" s="121">
        <v>2019</v>
      </c>
      <c r="AJ180" s="121">
        <v>2018</v>
      </c>
      <c r="AK180" s="121">
        <v>2018</v>
      </c>
      <c r="AL180" s="121">
        <v>2017</v>
      </c>
      <c r="AM180" s="121">
        <v>2016</v>
      </c>
      <c r="AN180" s="121">
        <v>2019</v>
      </c>
      <c r="AO180" s="121">
        <v>2016</v>
      </c>
      <c r="AP180" s="121">
        <v>2017</v>
      </c>
      <c r="AQ180" s="121">
        <v>2017</v>
      </c>
      <c r="AR180" s="121">
        <v>2018</v>
      </c>
      <c r="AS180" s="121">
        <v>2015</v>
      </c>
      <c r="AT180" s="121" t="s">
        <v>818</v>
      </c>
      <c r="AU180" s="131">
        <v>2017</v>
      </c>
      <c r="AV180" s="131" t="s">
        <v>818</v>
      </c>
      <c r="AW180" s="121" t="s">
        <v>818</v>
      </c>
      <c r="AX180" s="121">
        <v>2017</v>
      </c>
      <c r="AY180" s="121">
        <v>2017</v>
      </c>
      <c r="AZ180" s="168" t="s">
        <v>818</v>
      </c>
      <c r="BA180" s="121" t="s">
        <v>818</v>
      </c>
      <c r="BB180" s="121">
        <v>2017</v>
      </c>
      <c r="BC180" s="121">
        <v>2018</v>
      </c>
      <c r="BD180" s="121">
        <v>2019</v>
      </c>
      <c r="BE180" s="121" t="s">
        <v>818</v>
      </c>
      <c r="BF180" s="171" t="s">
        <v>1186</v>
      </c>
      <c r="BG180" s="170" t="s">
        <v>1186</v>
      </c>
      <c r="BH180" s="121">
        <v>2018</v>
      </c>
      <c r="BI180" s="121">
        <v>2018</v>
      </c>
      <c r="BJ180" s="121" t="s">
        <v>818</v>
      </c>
      <c r="BK180" s="121">
        <v>2017</v>
      </c>
      <c r="BL180" s="121">
        <v>2018</v>
      </c>
      <c r="BM180" s="121">
        <v>2017</v>
      </c>
      <c r="BN180" s="121">
        <v>2015</v>
      </c>
      <c r="BO180" s="121">
        <v>2016</v>
      </c>
      <c r="BP180" s="121">
        <v>2017</v>
      </c>
      <c r="BQ180" s="121">
        <v>2014</v>
      </c>
      <c r="BR180" s="121">
        <v>2017</v>
      </c>
      <c r="BS180" s="121">
        <v>2017</v>
      </c>
      <c r="BT180" s="121">
        <v>2014</v>
      </c>
      <c r="BU180" s="121">
        <v>2017</v>
      </c>
      <c r="BV180" s="121">
        <v>2017</v>
      </c>
      <c r="BW180" s="121" t="s">
        <v>818</v>
      </c>
      <c r="BX180" s="121">
        <v>2016</v>
      </c>
      <c r="BY180" s="121">
        <v>2015</v>
      </c>
      <c r="BZ180" s="121" t="s">
        <v>1189</v>
      </c>
      <c r="CA180" s="121">
        <v>2019</v>
      </c>
      <c r="CB180" s="121">
        <v>2015</v>
      </c>
    </row>
    <row r="181" spans="1:80" x14ac:dyDescent="0.3">
      <c r="A181" s="100" t="str">
        <f>'Indicator Data'!A183</f>
        <v>Tuvalu</v>
      </c>
      <c r="B181" s="86" t="str">
        <f>'Indicator Data'!B183</f>
        <v>TUV</v>
      </c>
      <c r="C181" s="119">
        <v>2015</v>
      </c>
      <c r="D181" s="119">
        <v>2015</v>
      </c>
      <c r="E181" s="119">
        <v>2015</v>
      </c>
      <c r="F181" s="119">
        <v>2015</v>
      </c>
      <c r="G181" s="119">
        <v>2015</v>
      </c>
      <c r="H181" s="119">
        <v>2015</v>
      </c>
      <c r="I181" s="119">
        <v>2015</v>
      </c>
      <c r="J181" s="119">
        <v>2018</v>
      </c>
      <c r="K181" s="119">
        <v>2018</v>
      </c>
      <c r="L181" s="119">
        <v>2016</v>
      </c>
      <c r="M181" s="121">
        <v>2015</v>
      </c>
      <c r="N181" s="121">
        <v>2015</v>
      </c>
      <c r="O181" s="121">
        <v>2015</v>
      </c>
      <c r="P181" s="121">
        <v>2015</v>
      </c>
      <c r="Q181" s="121">
        <v>2010</v>
      </c>
      <c r="R181" s="121">
        <v>2010</v>
      </c>
      <c r="S181" s="121">
        <v>2010</v>
      </c>
      <c r="T181" s="121">
        <v>2010</v>
      </c>
      <c r="U181" s="121">
        <v>2015</v>
      </c>
      <c r="V181" s="121">
        <v>2015</v>
      </c>
      <c r="W181" s="121">
        <v>2015</v>
      </c>
      <c r="X181" s="121">
        <v>2018</v>
      </c>
      <c r="Y181" s="121">
        <v>2018</v>
      </c>
      <c r="Z181" s="121">
        <v>2018</v>
      </c>
      <c r="AA181" s="121" t="s">
        <v>818</v>
      </c>
      <c r="AB181" s="120">
        <v>2017</v>
      </c>
      <c r="AC181" s="121" t="s">
        <v>818</v>
      </c>
      <c r="AD181" s="121">
        <v>2014</v>
      </c>
      <c r="AE181" s="121">
        <v>2018</v>
      </c>
      <c r="AF181" s="123" t="s">
        <v>818</v>
      </c>
      <c r="AG181" s="123">
        <v>2019</v>
      </c>
      <c r="AH181" s="121">
        <v>2019</v>
      </c>
      <c r="AI181" s="121">
        <v>2019</v>
      </c>
      <c r="AJ181" s="121">
        <v>2018</v>
      </c>
      <c r="AK181" s="121">
        <v>2018</v>
      </c>
      <c r="AL181" s="121" t="s">
        <v>818</v>
      </c>
      <c r="AM181" s="121" t="s">
        <v>818</v>
      </c>
      <c r="AN181" s="121">
        <v>2019</v>
      </c>
      <c r="AO181" s="121">
        <v>2016</v>
      </c>
      <c r="AP181" s="121">
        <v>2017</v>
      </c>
      <c r="AQ181" s="121">
        <v>2017</v>
      </c>
      <c r="AR181" s="121">
        <v>2018</v>
      </c>
      <c r="AS181" s="121">
        <v>2015</v>
      </c>
      <c r="AT181" s="121">
        <v>2007</v>
      </c>
      <c r="AU181" s="131">
        <v>2017</v>
      </c>
      <c r="AV181" s="131" t="s">
        <v>818</v>
      </c>
      <c r="AW181" s="121" t="s">
        <v>818</v>
      </c>
      <c r="AX181" s="121" t="s">
        <v>818</v>
      </c>
      <c r="AY181" s="121">
        <v>2017</v>
      </c>
      <c r="AZ181" s="168" t="s">
        <v>818</v>
      </c>
      <c r="BA181" s="121" t="s">
        <v>1191</v>
      </c>
      <c r="BB181" s="121">
        <v>2017</v>
      </c>
      <c r="BC181" s="121">
        <v>2018</v>
      </c>
      <c r="BD181" s="121">
        <v>2019</v>
      </c>
      <c r="BE181" s="121"/>
      <c r="BF181" s="171" t="s">
        <v>818</v>
      </c>
      <c r="BG181" s="170" t="s">
        <v>1186</v>
      </c>
      <c r="BH181" s="121">
        <v>2018</v>
      </c>
      <c r="BI181" s="121">
        <v>2018</v>
      </c>
      <c r="BJ181" s="121" t="s">
        <v>818</v>
      </c>
      <c r="BK181" s="121">
        <v>2017</v>
      </c>
      <c r="BL181" s="121" t="s">
        <v>818</v>
      </c>
      <c r="BM181" s="121">
        <v>2017</v>
      </c>
      <c r="BN181" s="121" t="s">
        <v>818</v>
      </c>
      <c r="BO181" s="121">
        <v>2016</v>
      </c>
      <c r="BP181" s="121">
        <v>2017</v>
      </c>
      <c r="BQ181" s="121">
        <v>2014</v>
      </c>
      <c r="BR181" s="121">
        <v>2017</v>
      </c>
      <c r="BS181" s="121">
        <v>2017</v>
      </c>
      <c r="BT181" s="121">
        <v>2014</v>
      </c>
      <c r="BU181" s="121">
        <v>2017</v>
      </c>
      <c r="BV181" s="121">
        <v>2017</v>
      </c>
      <c r="BW181" s="121" t="s">
        <v>818</v>
      </c>
      <c r="BX181" s="121">
        <v>2016</v>
      </c>
      <c r="BY181" s="121" t="s">
        <v>818</v>
      </c>
      <c r="BZ181" s="121" t="s">
        <v>1189</v>
      </c>
      <c r="CA181" s="121">
        <v>2019</v>
      </c>
      <c r="CB181" s="121">
        <v>2015</v>
      </c>
    </row>
    <row r="182" spans="1:80" x14ac:dyDescent="0.3">
      <c r="A182" s="100" t="str">
        <f>'Indicator Data'!A184</f>
        <v>Uganda</v>
      </c>
      <c r="B182" s="86" t="str">
        <f>'Indicator Data'!B184</f>
        <v>UGA</v>
      </c>
      <c r="C182" s="119">
        <v>2015</v>
      </c>
      <c r="D182" s="119">
        <v>2015</v>
      </c>
      <c r="E182" s="119">
        <v>2015</v>
      </c>
      <c r="F182" s="119">
        <v>2015</v>
      </c>
      <c r="G182" s="119">
        <v>2015</v>
      </c>
      <c r="H182" s="119">
        <v>2015</v>
      </c>
      <c r="I182" s="119">
        <v>2015</v>
      </c>
      <c r="J182" s="119">
        <v>2018</v>
      </c>
      <c r="K182" s="119">
        <v>2018</v>
      </c>
      <c r="L182" s="119">
        <v>2016</v>
      </c>
      <c r="M182" s="121">
        <v>2015</v>
      </c>
      <c r="N182" s="121">
        <v>2015</v>
      </c>
      <c r="O182" s="121">
        <v>2015</v>
      </c>
      <c r="P182" s="121">
        <v>2015</v>
      </c>
      <c r="Q182" s="121">
        <v>2010</v>
      </c>
      <c r="R182" s="121">
        <v>2010</v>
      </c>
      <c r="S182" s="121">
        <v>2010</v>
      </c>
      <c r="T182" s="121">
        <v>2010</v>
      </c>
      <c r="U182" s="121">
        <v>2015</v>
      </c>
      <c r="V182" s="121">
        <v>2015</v>
      </c>
      <c r="W182" s="121">
        <v>2015</v>
      </c>
      <c r="X182" s="121">
        <v>2018</v>
      </c>
      <c r="Y182" s="121">
        <v>2018</v>
      </c>
      <c r="Z182" s="121">
        <v>2018</v>
      </c>
      <c r="AA182" s="121">
        <v>2016</v>
      </c>
      <c r="AB182" s="120">
        <v>2017</v>
      </c>
      <c r="AC182" s="121">
        <v>2017</v>
      </c>
      <c r="AD182" s="121">
        <v>2017</v>
      </c>
      <c r="AE182" s="121">
        <v>2018</v>
      </c>
      <c r="AF182" s="123">
        <v>2016</v>
      </c>
      <c r="AG182" s="123">
        <v>2019</v>
      </c>
      <c r="AH182" s="121">
        <v>2019</v>
      </c>
      <c r="AI182" s="121">
        <v>2019</v>
      </c>
      <c r="AJ182" s="121">
        <v>2018</v>
      </c>
      <c r="AK182" s="121">
        <v>2018</v>
      </c>
      <c r="AL182" s="121">
        <v>2017</v>
      </c>
      <c r="AM182" s="121">
        <v>2016</v>
      </c>
      <c r="AN182" s="121">
        <v>2019</v>
      </c>
      <c r="AO182" s="121">
        <v>2016</v>
      </c>
      <c r="AP182" s="121">
        <v>2017</v>
      </c>
      <c r="AQ182" s="121">
        <v>2017</v>
      </c>
      <c r="AR182" s="121">
        <v>2018</v>
      </c>
      <c r="AS182" s="121">
        <v>2015</v>
      </c>
      <c r="AT182" s="121">
        <v>2016</v>
      </c>
      <c r="AU182" s="131">
        <v>2017</v>
      </c>
      <c r="AV182" s="131">
        <v>2017</v>
      </c>
      <c r="AW182" s="121">
        <v>2017</v>
      </c>
      <c r="AX182" s="121">
        <v>2017</v>
      </c>
      <c r="AY182" s="121">
        <v>2017</v>
      </c>
      <c r="AZ182" s="168">
        <v>2017</v>
      </c>
      <c r="BA182" s="121" t="s">
        <v>1190</v>
      </c>
      <c r="BB182" s="121">
        <v>2017</v>
      </c>
      <c r="BC182" s="121">
        <v>2018</v>
      </c>
      <c r="BD182" s="121">
        <v>2019</v>
      </c>
      <c r="BE182" s="121" t="s">
        <v>1186</v>
      </c>
      <c r="BF182" s="171">
        <v>43677</v>
      </c>
      <c r="BG182" s="170" t="s">
        <v>1186</v>
      </c>
      <c r="BH182" s="121">
        <v>2018</v>
      </c>
      <c r="BI182" s="121">
        <v>2018</v>
      </c>
      <c r="BJ182" s="121" t="s">
        <v>818</v>
      </c>
      <c r="BK182" s="121">
        <v>2017</v>
      </c>
      <c r="BL182" s="121">
        <v>2018</v>
      </c>
      <c r="BM182" s="121">
        <v>2017</v>
      </c>
      <c r="BN182" s="121">
        <v>2015</v>
      </c>
      <c r="BO182" s="121">
        <v>2016</v>
      </c>
      <c r="BP182" s="121">
        <v>2017</v>
      </c>
      <c r="BQ182" s="121">
        <v>2014</v>
      </c>
      <c r="BR182" s="121">
        <v>2017</v>
      </c>
      <c r="BS182" s="121">
        <v>2017</v>
      </c>
      <c r="BT182" s="121">
        <v>2015</v>
      </c>
      <c r="BU182" s="121">
        <v>2017</v>
      </c>
      <c r="BV182" s="121" t="s">
        <v>818</v>
      </c>
      <c r="BW182" s="121">
        <v>2017</v>
      </c>
      <c r="BX182" s="121">
        <v>2016</v>
      </c>
      <c r="BY182" s="121">
        <v>2015</v>
      </c>
      <c r="BZ182" s="121" t="s">
        <v>1189</v>
      </c>
      <c r="CA182" s="121">
        <v>2019</v>
      </c>
      <c r="CB182" s="121">
        <v>2015</v>
      </c>
    </row>
    <row r="183" spans="1:80" x14ac:dyDescent="0.3">
      <c r="A183" s="100" t="str">
        <f>'Indicator Data'!A185</f>
        <v>Ukraine</v>
      </c>
      <c r="B183" s="86" t="str">
        <f>'Indicator Data'!B185</f>
        <v>UKR</v>
      </c>
      <c r="C183" s="119">
        <v>2015</v>
      </c>
      <c r="D183" s="119">
        <v>2015</v>
      </c>
      <c r="E183" s="119">
        <v>2015</v>
      </c>
      <c r="F183" s="119">
        <v>2015</v>
      </c>
      <c r="G183" s="119">
        <v>2015</v>
      </c>
      <c r="H183" s="119">
        <v>2015</v>
      </c>
      <c r="I183" s="119">
        <v>2015</v>
      </c>
      <c r="J183" s="119">
        <v>2018</v>
      </c>
      <c r="K183" s="119">
        <v>2018</v>
      </c>
      <c r="L183" s="119">
        <v>2016</v>
      </c>
      <c r="M183" s="121">
        <v>2015</v>
      </c>
      <c r="N183" s="121">
        <v>2015</v>
      </c>
      <c r="O183" s="121">
        <v>2015</v>
      </c>
      <c r="P183" s="121">
        <v>2015</v>
      </c>
      <c r="Q183" s="121">
        <v>2010</v>
      </c>
      <c r="R183" s="121">
        <v>2010</v>
      </c>
      <c r="S183" s="121">
        <v>2010</v>
      </c>
      <c r="T183" s="121">
        <v>2010</v>
      </c>
      <c r="U183" s="121">
        <v>2015</v>
      </c>
      <c r="V183" s="121">
        <v>2015</v>
      </c>
      <c r="W183" s="121">
        <v>2015</v>
      </c>
      <c r="X183" s="121">
        <v>2018</v>
      </c>
      <c r="Y183" s="121">
        <v>2018</v>
      </c>
      <c r="Z183" s="121">
        <v>2018</v>
      </c>
      <c r="AA183" s="121">
        <v>2007</v>
      </c>
      <c r="AB183" s="120">
        <v>2017</v>
      </c>
      <c r="AC183" s="121" t="s">
        <v>818</v>
      </c>
      <c r="AD183" s="121">
        <v>2018</v>
      </c>
      <c r="AE183" s="121">
        <v>2018</v>
      </c>
      <c r="AF183" s="123">
        <v>2016</v>
      </c>
      <c r="AG183" s="123">
        <v>2019</v>
      </c>
      <c r="AH183" s="121">
        <v>2019</v>
      </c>
      <c r="AI183" s="121">
        <v>2019</v>
      </c>
      <c r="AJ183" s="121">
        <v>2018</v>
      </c>
      <c r="AK183" s="121">
        <v>2018</v>
      </c>
      <c r="AL183" s="121">
        <v>2017</v>
      </c>
      <c r="AM183" s="121">
        <v>2012</v>
      </c>
      <c r="AN183" s="121">
        <v>2019</v>
      </c>
      <c r="AO183" s="121">
        <v>2016</v>
      </c>
      <c r="AP183" s="121">
        <v>2017</v>
      </c>
      <c r="AQ183" s="121">
        <v>2017</v>
      </c>
      <c r="AR183" s="121">
        <v>2018</v>
      </c>
      <c r="AS183" s="121">
        <v>2015</v>
      </c>
      <c r="AT183" s="121" t="s">
        <v>818</v>
      </c>
      <c r="AU183" s="131">
        <v>2017</v>
      </c>
      <c r="AV183" s="131">
        <v>2017</v>
      </c>
      <c r="AW183" s="121">
        <v>2017</v>
      </c>
      <c r="AX183" s="121" t="s">
        <v>818</v>
      </c>
      <c r="AY183" s="121">
        <v>2017</v>
      </c>
      <c r="AZ183" s="168">
        <v>2017</v>
      </c>
      <c r="BA183" s="121" t="s">
        <v>1190</v>
      </c>
      <c r="BB183" s="121">
        <v>2017</v>
      </c>
      <c r="BC183" s="121">
        <v>2018</v>
      </c>
      <c r="BD183" s="121">
        <v>2019</v>
      </c>
      <c r="BE183" s="121" t="s">
        <v>1186</v>
      </c>
      <c r="BF183" s="171" t="s">
        <v>1186</v>
      </c>
      <c r="BG183" s="170" t="s">
        <v>1186</v>
      </c>
      <c r="BH183" s="121">
        <v>2018</v>
      </c>
      <c r="BI183" s="121">
        <v>2018</v>
      </c>
      <c r="BJ183" s="121" t="s">
        <v>818</v>
      </c>
      <c r="BK183" s="121">
        <v>2017</v>
      </c>
      <c r="BL183" s="121">
        <v>2018</v>
      </c>
      <c r="BM183" s="121">
        <v>2017</v>
      </c>
      <c r="BN183" s="121">
        <v>2015</v>
      </c>
      <c r="BO183" s="121">
        <v>2016</v>
      </c>
      <c r="BP183" s="121">
        <v>2017</v>
      </c>
      <c r="BQ183" s="121">
        <v>2014</v>
      </c>
      <c r="BR183" s="121">
        <v>2017</v>
      </c>
      <c r="BS183" s="121">
        <v>2017</v>
      </c>
      <c r="BT183" s="121">
        <v>2014</v>
      </c>
      <c r="BU183" s="121">
        <v>2017</v>
      </c>
      <c r="BV183" s="121">
        <v>2017</v>
      </c>
      <c r="BW183" s="121" t="s">
        <v>818</v>
      </c>
      <c r="BX183" s="121">
        <v>2016</v>
      </c>
      <c r="BY183" s="121">
        <v>2015</v>
      </c>
      <c r="BZ183" s="121" t="s">
        <v>1189</v>
      </c>
      <c r="CA183" s="121">
        <v>2019</v>
      </c>
      <c r="CB183" s="121">
        <v>2015</v>
      </c>
    </row>
    <row r="184" spans="1:80" x14ac:dyDescent="0.3">
      <c r="A184" s="100" t="str">
        <f>'Indicator Data'!A186</f>
        <v>United Arab Emirates</v>
      </c>
      <c r="B184" s="86" t="str">
        <f>'Indicator Data'!B186</f>
        <v>ARE</v>
      </c>
      <c r="C184" s="119">
        <v>2015</v>
      </c>
      <c r="D184" s="119">
        <v>2015</v>
      </c>
      <c r="E184" s="119">
        <v>2015</v>
      </c>
      <c r="F184" s="119">
        <v>2015</v>
      </c>
      <c r="G184" s="119">
        <v>2015</v>
      </c>
      <c r="H184" s="119">
        <v>2015</v>
      </c>
      <c r="I184" s="119">
        <v>2015</v>
      </c>
      <c r="J184" s="119">
        <v>2018</v>
      </c>
      <c r="K184" s="119">
        <v>2018</v>
      </c>
      <c r="L184" s="119">
        <v>2016</v>
      </c>
      <c r="M184" s="121">
        <v>2015</v>
      </c>
      <c r="N184" s="121">
        <v>2015</v>
      </c>
      <c r="O184" s="121">
        <v>2015</v>
      </c>
      <c r="P184" s="121">
        <v>2015</v>
      </c>
      <c r="Q184" s="121">
        <v>2010</v>
      </c>
      <c r="R184" s="121">
        <v>2010</v>
      </c>
      <c r="S184" s="121">
        <v>2010</v>
      </c>
      <c r="T184" s="121">
        <v>2010</v>
      </c>
      <c r="U184" s="121">
        <v>2015</v>
      </c>
      <c r="V184" s="121">
        <v>2015</v>
      </c>
      <c r="W184" s="121">
        <v>2015</v>
      </c>
      <c r="X184" s="121">
        <v>2018</v>
      </c>
      <c r="Y184" s="121">
        <v>2018</v>
      </c>
      <c r="Z184" s="121">
        <v>2018</v>
      </c>
      <c r="AA184" s="121" t="s">
        <v>818</v>
      </c>
      <c r="AB184" s="120">
        <v>2017</v>
      </c>
      <c r="AC184" s="121" t="s">
        <v>818</v>
      </c>
      <c r="AD184" s="121">
        <v>2018</v>
      </c>
      <c r="AE184" s="121">
        <v>2018</v>
      </c>
      <c r="AF184" s="123" t="s">
        <v>818</v>
      </c>
      <c r="AG184" s="123">
        <v>2019</v>
      </c>
      <c r="AH184" s="121">
        <v>2019</v>
      </c>
      <c r="AI184" s="121">
        <v>2019</v>
      </c>
      <c r="AJ184" s="121">
        <v>2018</v>
      </c>
      <c r="AK184" s="121">
        <v>2018</v>
      </c>
      <c r="AL184" s="121">
        <v>2017</v>
      </c>
      <c r="AM184" s="121" t="s">
        <v>818</v>
      </c>
      <c r="AN184" s="121">
        <v>2019</v>
      </c>
      <c r="AO184" s="121">
        <v>2016</v>
      </c>
      <c r="AP184" s="121">
        <v>2017</v>
      </c>
      <c r="AQ184" s="121" t="s">
        <v>818</v>
      </c>
      <c r="AR184" s="121" t="s">
        <v>818</v>
      </c>
      <c r="AS184" s="121">
        <v>2015</v>
      </c>
      <c r="AT184" s="121" t="s">
        <v>818</v>
      </c>
      <c r="AU184" s="131">
        <v>2017</v>
      </c>
      <c r="AV184" s="131" t="s">
        <v>818</v>
      </c>
      <c r="AW184" s="121" t="s">
        <v>818</v>
      </c>
      <c r="AX184" s="121">
        <v>2017</v>
      </c>
      <c r="AY184" s="121">
        <v>2017</v>
      </c>
      <c r="AZ184" s="168">
        <v>2017</v>
      </c>
      <c r="BA184" s="121" t="s">
        <v>818</v>
      </c>
      <c r="BB184" s="121">
        <v>2017</v>
      </c>
      <c r="BC184" s="121">
        <v>2018</v>
      </c>
      <c r="BD184" s="121">
        <v>2019</v>
      </c>
      <c r="BE184" s="121" t="s">
        <v>818</v>
      </c>
      <c r="BF184" s="171" t="s">
        <v>1186</v>
      </c>
      <c r="BG184" s="170" t="s">
        <v>1186</v>
      </c>
      <c r="BH184" s="121">
        <v>2018</v>
      </c>
      <c r="BI184" s="121">
        <v>2018</v>
      </c>
      <c r="BJ184" s="121">
        <v>2015</v>
      </c>
      <c r="BK184" s="121">
        <v>2017</v>
      </c>
      <c r="BL184" s="121">
        <v>2018</v>
      </c>
      <c r="BM184" s="121">
        <v>2017</v>
      </c>
      <c r="BN184" s="121">
        <v>2015</v>
      </c>
      <c r="BO184" s="121">
        <v>2016</v>
      </c>
      <c r="BP184" s="121">
        <v>2017</v>
      </c>
      <c r="BQ184" s="121">
        <v>2014</v>
      </c>
      <c r="BR184" s="121">
        <v>2017</v>
      </c>
      <c r="BS184" s="121">
        <v>2017</v>
      </c>
      <c r="BT184" s="121">
        <v>2016</v>
      </c>
      <c r="BU184" s="121">
        <v>2017</v>
      </c>
      <c r="BV184" s="121">
        <v>2017</v>
      </c>
      <c r="BW184" s="121">
        <v>2017</v>
      </c>
      <c r="BX184" s="121">
        <v>2016</v>
      </c>
      <c r="BY184" s="121">
        <v>2015</v>
      </c>
      <c r="BZ184" s="121" t="s">
        <v>1189</v>
      </c>
      <c r="CA184" s="121">
        <v>2019</v>
      </c>
      <c r="CB184" s="121">
        <v>2015</v>
      </c>
    </row>
    <row r="185" spans="1:80" x14ac:dyDescent="0.3">
      <c r="A185" s="100" t="str">
        <f>'Indicator Data'!A187</f>
        <v>United Kingdom</v>
      </c>
      <c r="B185" s="86" t="str">
        <f>'Indicator Data'!B187</f>
        <v>GBR</v>
      </c>
      <c r="C185" s="119">
        <v>2015</v>
      </c>
      <c r="D185" s="119">
        <v>2015</v>
      </c>
      <c r="E185" s="119">
        <v>2015</v>
      </c>
      <c r="F185" s="119">
        <v>2015</v>
      </c>
      <c r="G185" s="119">
        <v>2015</v>
      </c>
      <c r="H185" s="119">
        <v>2015</v>
      </c>
      <c r="I185" s="119">
        <v>2015</v>
      </c>
      <c r="J185" s="119">
        <v>2018</v>
      </c>
      <c r="K185" s="119">
        <v>2018</v>
      </c>
      <c r="L185" s="119">
        <v>2016</v>
      </c>
      <c r="M185" s="121">
        <v>2015</v>
      </c>
      <c r="N185" s="121">
        <v>2015</v>
      </c>
      <c r="O185" s="121">
        <v>2015</v>
      </c>
      <c r="P185" s="121">
        <v>2015</v>
      </c>
      <c r="Q185" s="121">
        <v>2010</v>
      </c>
      <c r="R185" s="121">
        <v>2010</v>
      </c>
      <c r="S185" s="121">
        <v>2010</v>
      </c>
      <c r="T185" s="121">
        <v>2010</v>
      </c>
      <c r="U185" s="121">
        <v>2015</v>
      </c>
      <c r="V185" s="121">
        <v>2015</v>
      </c>
      <c r="W185" s="121">
        <v>2015</v>
      </c>
      <c r="X185" s="121">
        <v>2018</v>
      </c>
      <c r="Y185" s="121">
        <v>2018</v>
      </c>
      <c r="Z185" s="121">
        <v>2018</v>
      </c>
      <c r="AA185" s="121">
        <v>2011</v>
      </c>
      <c r="AB185" s="120">
        <v>2017</v>
      </c>
      <c r="AC185" s="121" t="s">
        <v>818</v>
      </c>
      <c r="AD185" s="121">
        <v>2017</v>
      </c>
      <c r="AE185" s="121">
        <v>2018</v>
      </c>
      <c r="AF185" s="123" t="s">
        <v>818</v>
      </c>
      <c r="AG185" s="123">
        <v>2019</v>
      </c>
      <c r="AH185" s="121">
        <v>2019</v>
      </c>
      <c r="AI185" s="121">
        <v>2019</v>
      </c>
      <c r="AJ185" s="121">
        <v>2018</v>
      </c>
      <c r="AK185" s="121">
        <v>2018</v>
      </c>
      <c r="AL185" s="121">
        <v>2017</v>
      </c>
      <c r="AM185" s="121" t="s">
        <v>818</v>
      </c>
      <c r="AN185" s="121">
        <v>2019</v>
      </c>
      <c r="AO185" s="121">
        <v>2016</v>
      </c>
      <c r="AP185" s="121">
        <v>2017</v>
      </c>
      <c r="AQ185" s="121" t="s">
        <v>818</v>
      </c>
      <c r="AR185" s="121">
        <v>2018</v>
      </c>
      <c r="AS185" s="121">
        <v>2015</v>
      </c>
      <c r="AT185" s="121" t="s">
        <v>818</v>
      </c>
      <c r="AU185" s="131">
        <v>2017</v>
      </c>
      <c r="AV185" s="131">
        <v>2013</v>
      </c>
      <c r="AW185" s="121" t="s">
        <v>818</v>
      </c>
      <c r="AX185" s="121" t="s">
        <v>818</v>
      </c>
      <c r="AY185" s="121">
        <v>2017</v>
      </c>
      <c r="AZ185" s="168">
        <v>2017</v>
      </c>
      <c r="BA185" s="121" t="s">
        <v>1188</v>
      </c>
      <c r="BB185" s="121">
        <v>2017</v>
      </c>
      <c r="BC185" s="121">
        <v>2018</v>
      </c>
      <c r="BD185" s="121">
        <v>2019</v>
      </c>
      <c r="BE185" s="121" t="s">
        <v>818</v>
      </c>
      <c r="BF185" s="171" t="s">
        <v>1186</v>
      </c>
      <c r="BG185" s="170" t="s">
        <v>1186</v>
      </c>
      <c r="BH185" s="121">
        <v>2018</v>
      </c>
      <c r="BI185" s="121">
        <v>2018</v>
      </c>
      <c r="BJ185" s="121">
        <v>2015</v>
      </c>
      <c r="BK185" s="121">
        <v>2017</v>
      </c>
      <c r="BL185" s="121">
        <v>2018</v>
      </c>
      <c r="BM185" s="121">
        <v>2017</v>
      </c>
      <c r="BN185" s="121" t="s">
        <v>818</v>
      </c>
      <c r="BO185" s="121">
        <v>2016</v>
      </c>
      <c r="BP185" s="121">
        <v>2017</v>
      </c>
      <c r="BQ185" s="121">
        <v>2014</v>
      </c>
      <c r="BR185" s="121">
        <v>2017</v>
      </c>
      <c r="BS185" s="121">
        <v>2017</v>
      </c>
      <c r="BT185" s="121">
        <v>2017</v>
      </c>
      <c r="BU185" s="121">
        <v>2017</v>
      </c>
      <c r="BV185" s="121">
        <v>2017</v>
      </c>
      <c r="BW185" s="121">
        <v>2017</v>
      </c>
      <c r="BX185" s="121">
        <v>2016</v>
      </c>
      <c r="BY185" s="121">
        <v>2015</v>
      </c>
      <c r="BZ185" s="121" t="s">
        <v>1189</v>
      </c>
      <c r="CA185" s="121">
        <v>2019</v>
      </c>
      <c r="CB185" s="121">
        <v>2015</v>
      </c>
    </row>
    <row r="186" spans="1:80" x14ac:dyDescent="0.3">
      <c r="A186" s="100" t="str">
        <f>'Indicator Data'!A188</f>
        <v>United States of America</v>
      </c>
      <c r="B186" s="86" t="str">
        <f>'Indicator Data'!B188</f>
        <v>USA</v>
      </c>
      <c r="C186" s="119">
        <v>2015</v>
      </c>
      <c r="D186" s="119">
        <v>2015</v>
      </c>
      <c r="E186" s="119">
        <v>2015</v>
      </c>
      <c r="F186" s="119">
        <v>2015</v>
      </c>
      <c r="G186" s="119">
        <v>2015</v>
      </c>
      <c r="H186" s="119">
        <v>2015</v>
      </c>
      <c r="I186" s="119">
        <v>2015</v>
      </c>
      <c r="J186" s="119">
        <v>2018</v>
      </c>
      <c r="K186" s="119">
        <v>2018</v>
      </c>
      <c r="L186" s="119">
        <v>2016</v>
      </c>
      <c r="M186" s="121">
        <v>2015</v>
      </c>
      <c r="N186" s="121">
        <v>2015</v>
      </c>
      <c r="O186" s="121">
        <v>2015</v>
      </c>
      <c r="P186" s="121">
        <v>2015</v>
      </c>
      <c r="Q186" s="121">
        <v>2010</v>
      </c>
      <c r="R186" s="121">
        <v>2010</v>
      </c>
      <c r="S186" s="121">
        <v>2010</v>
      </c>
      <c r="T186" s="121">
        <v>2010</v>
      </c>
      <c r="U186" s="121">
        <v>2015</v>
      </c>
      <c r="V186" s="121">
        <v>2015</v>
      </c>
      <c r="W186" s="121">
        <v>2015</v>
      </c>
      <c r="X186" s="121">
        <v>2018</v>
      </c>
      <c r="Y186" s="121">
        <v>2018</v>
      </c>
      <c r="Z186" s="121">
        <v>2018</v>
      </c>
      <c r="AA186" s="121">
        <v>2010</v>
      </c>
      <c r="AB186" s="120">
        <v>2017</v>
      </c>
      <c r="AC186" s="121" t="s">
        <v>818</v>
      </c>
      <c r="AD186" s="121">
        <v>2018</v>
      </c>
      <c r="AE186" s="121">
        <v>2018</v>
      </c>
      <c r="AF186" s="123" t="s">
        <v>818</v>
      </c>
      <c r="AG186" s="123">
        <v>2019</v>
      </c>
      <c r="AH186" s="121">
        <v>2019</v>
      </c>
      <c r="AI186" s="121">
        <v>2019</v>
      </c>
      <c r="AJ186" s="121">
        <v>2018</v>
      </c>
      <c r="AK186" s="121">
        <v>2018</v>
      </c>
      <c r="AL186" s="121">
        <v>2017</v>
      </c>
      <c r="AM186" s="121" t="s">
        <v>818</v>
      </c>
      <c r="AN186" s="121">
        <v>2019</v>
      </c>
      <c r="AO186" s="121">
        <v>2016</v>
      </c>
      <c r="AP186" s="121">
        <v>2017</v>
      </c>
      <c r="AQ186" s="121" t="s">
        <v>818</v>
      </c>
      <c r="AR186" s="121">
        <v>2018</v>
      </c>
      <c r="AS186" s="121">
        <v>2015</v>
      </c>
      <c r="AT186" s="121">
        <v>2012</v>
      </c>
      <c r="AU186" s="131">
        <v>2017</v>
      </c>
      <c r="AV186" s="131" t="s">
        <v>818</v>
      </c>
      <c r="AW186" s="121" t="s">
        <v>818</v>
      </c>
      <c r="AX186" s="121" t="s">
        <v>818</v>
      </c>
      <c r="AY186" s="121">
        <v>2017</v>
      </c>
      <c r="AZ186" s="168">
        <v>2017</v>
      </c>
      <c r="BA186" s="121" t="s">
        <v>1190</v>
      </c>
      <c r="BB186" s="121">
        <v>2017</v>
      </c>
      <c r="BC186" s="121">
        <v>2018</v>
      </c>
      <c r="BD186" s="121">
        <v>2019</v>
      </c>
      <c r="BE186" s="121" t="s">
        <v>818</v>
      </c>
      <c r="BF186" s="171" t="s">
        <v>1186</v>
      </c>
      <c r="BG186" s="170" t="s">
        <v>1186</v>
      </c>
      <c r="BH186" s="121">
        <v>2018</v>
      </c>
      <c r="BI186" s="121">
        <v>2018</v>
      </c>
      <c r="BJ186" s="121">
        <v>2013</v>
      </c>
      <c r="BK186" s="121">
        <v>2017</v>
      </c>
      <c r="BL186" s="121">
        <v>2018</v>
      </c>
      <c r="BM186" s="121">
        <v>2017</v>
      </c>
      <c r="BN186" s="121" t="s">
        <v>818</v>
      </c>
      <c r="BO186" s="121">
        <v>2016</v>
      </c>
      <c r="BP186" s="121">
        <v>2017</v>
      </c>
      <c r="BQ186" s="121">
        <v>2013</v>
      </c>
      <c r="BR186" s="121">
        <v>2017</v>
      </c>
      <c r="BS186" s="121">
        <v>2017</v>
      </c>
      <c r="BT186" s="121">
        <v>2016</v>
      </c>
      <c r="BU186" s="121">
        <v>2017</v>
      </c>
      <c r="BV186" s="121">
        <v>2017</v>
      </c>
      <c r="BW186" s="121">
        <v>2017</v>
      </c>
      <c r="BX186" s="121">
        <v>2016</v>
      </c>
      <c r="BY186" s="121">
        <v>2015</v>
      </c>
      <c r="BZ186" s="121" t="s">
        <v>1189</v>
      </c>
      <c r="CA186" s="121">
        <v>2019</v>
      </c>
      <c r="CB186" s="121">
        <v>2015</v>
      </c>
    </row>
    <row r="187" spans="1:80" x14ac:dyDescent="0.3">
      <c r="A187" s="100" t="str">
        <f>'Indicator Data'!A189</f>
        <v>Uruguay</v>
      </c>
      <c r="B187" s="86" t="str">
        <f>'Indicator Data'!B189</f>
        <v>URY</v>
      </c>
      <c r="C187" s="119">
        <v>2015</v>
      </c>
      <c r="D187" s="119">
        <v>2015</v>
      </c>
      <c r="E187" s="119">
        <v>2015</v>
      </c>
      <c r="F187" s="119">
        <v>2015</v>
      </c>
      <c r="G187" s="119">
        <v>2015</v>
      </c>
      <c r="H187" s="119">
        <v>2015</v>
      </c>
      <c r="I187" s="119">
        <v>2015</v>
      </c>
      <c r="J187" s="119">
        <v>2018</v>
      </c>
      <c r="K187" s="119">
        <v>2018</v>
      </c>
      <c r="L187" s="119">
        <v>2016</v>
      </c>
      <c r="M187" s="121">
        <v>2015</v>
      </c>
      <c r="N187" s="121">
        <v>2015</v>
      </c>
      <c r="O187" s="121">
        <v>2015</v>
      </c>
      <c r="P187" s="121">
        <v>2015</v>
      </c>
      <c r="Q187" s="121">
        <v>2010</v>
      </c>
      <c r="R187" s="121">
        <v>2010</v>
      </c>
      <c r="S187" s="121">
        <v>2010</v>
      </c>
      <c r="T187" s="121">
        <v>2010</v>
      </c>
      <c r="U187" s="121">
        <v>2015</v>
      </c>
      <c r="V187" s="121">
        <v>2015</v>
      </c>
      <c r="W187" s="121">
        <v>2015</v>
      </c>
      <c r="X187" s="121">
        <v>2018</v>
      </c>
      <c r="Y187" s="121">
        <v>2018</v>
      </c>
      <c r="Z187" s="121">
        <v>2018</v>
      </c>
      <c r="AA187" s="121">
        <v>2011</v>
      </c>
      <c r="AB187" s="120">
        <v>2017</v>
      </c>
      <c r="AC187" s="121" t="s">
        <v>818</v>
      </c>
      <c r="AD187" s="121">
        <v>2018</v>
      </c>
      <c r="AE187" s="121">
        <v>2018</v>
      </c>
      <c r="AF187" s="123" t="s">
        <v>818</v>
      </c>
      <c r="AG187" s="123">
        <v>2019</v>
      </c>
      <c r="AH187" s="121">
        <v>2019</v>
      </c>
      <c r="AI187" s="121">
        <v>2019</v>
      </c>
      <c r="AJ187" s="121">
        <v>2018</v>
      </c>
      <c r="AK187" s="121">
        <v>2018</v>
      </c>
      <c r="AL187" s="121">
        <v>2017</v>
      </c>
      <c r="AM187" s="121" t="s">
        <v>818</v>
      </c>
      <c r="AN187" s="121">
        <v>2019</v>
      </c>
      <c r="AO187" s="121">
        <v>2016</v>
      </c>
      <c r="AP187" s="121">
        <v>2017</v>
      </c>
      <c r="AQ187" s="121">
        <v>2017</v>
      </c>
      <c r="AR187" s="121">
        <v>2018</v>
      </c>
      <c r="AS187" s="121">
        <v>2015</v>
      </c>
      <c r="AT187" s="121">
        <v>2011</v>
      </c>
      <c r="AU187" s="131">
        <v>2017</v>
      </c>
      <c r="AV187" s="131">
        <v>2017</v>
      </c>
      <c r="AW187" s="121">
        <v>2017</v>
      </c>
      <c r="AX187" s="121" t="s">
        <v>818</v>
      </c>
      <c r="AY187" s="121">
        <v>2017</v>
      </c>
      <c r="AZ187" s="168">
        <v>2017</v>
      </c>
      <c r="BA187" s="121" t="s">
        <v>1187</v>
      </c>
      <c r="BB187" s="121">
        <v>2017</v>
      </c>
      <c r="BC187" s="121">
        <v>2018</v>
      </c>
      <c r="BD187" s="121">
        <v>2019</v>
      </c>
      <c r="BE187" s="121" t="s">
        <v>818</v>
      </c>
      <c r="BF187" s="171" t="s">
        <v>1186</v>
      </c>
      <c r="BG187" s="170" t="s">
        <v>1186</v>
      </c>
      <c r="BH187" s="121">
        <v>2018</v>
      </c>
      <c r="BI187" s="121">
        <v>2018</v>
      </c>
      <c r="BJ187" s="121">
        <v>2013</v>
      </c>
      <c r="BK187" s="121">
        <v>2017</v>
      </c>
      <c r="BL187" s="121">
        <v>2018</v>
      </c>
      <c r="BM187" s="121">
        <v>2017</v>
      </c>
      <c r="BN187" s="121">
        <v>2017</v>
      </c>
      <c r="BO187" s="121">
        <v>2016</v>
      </c>
      <c r="BP187" s="121">
        <v>2017</v>
      </c>
      <c r="BQ187" s="121">
        <v>2014</v>
      </c>
      <c r="BR187" s="121">
        <v>2017</v>
      </c>
      <c r="BS187" s="121">
        <v>2017</v>
      </c>
      <c r="BT187" s="121">
        <v>2017</v>
      </c>
      <c r="BU187" s="121">
        <v>2017</v>
      </c>
      <c r="BV187" s="121">
        <v>2017</v>
      </c>
      <c r="BW187" s="121">
        <v>2017</v>
      </c>
      <c r="BX187" s="121">
        <v>2016</v>
      </c>
      <c r="BY187" s="121">
        <v>2015</v>
      </c>
      <c r="BZ187" s="121" t="s">
        <v>1189</v>
      </c>
      <c r="CA187" s="121">
        <v>2019</v>
      </c>
      <c r="CB187" s="121">
        <v>2015</v>
      </c>
    </row>
    <row r="188" spans="1:80" x14ac:dyDescent="0.3">
      <c r="A188" s="100" t="str">
        <f>'Indicator Data'!A190</f>
        <v>Uzbekistan</v>
      </c>
      <c r="B188" s="86" t="str">
        <f>'Indicator Data'!B190</f>
        <v>UZB</v>
      </c>
      <c r="C188" s="119">
        <v>2015</v>
      </c>
      <c r="D188" s="119">
        <v>2015</v>
      </c>
      <c r="E188" s="119">
        <v>2015</v>
      </c>
      <c r="F188" s="119">
        <v>2015</v>
      </c>
      <c r="G188" s="119">
        <v>2015</v>
      </c>
      <c r="H188" s="119">
        <v>2015</v>
      </c>
      <c r="I188" s="119">
        <v>2015</v>
      </c>
      <c r="J188" s="119">
        <v>2018</v>
      </c>
      <c r="K188" s="119">
        <v>2018</v>
      </c>
      <c r="L188" s="119">
        <v>2016</v>
      </c>
      <c r="M188" s="121">
        <v>2015</v>
      </c>
      <c r="N188" s="121">
        <v>2015</v>
      </c>
      <c r="O188" s="121">
        <v>2015</v>
      </c>
      <c r="P188" s="121">
        <v>2015</v>
      </c>
      <c r="Q188" s="121">
        <v>2010</v>
      </c>
      <c r="R188" s="121">
        <v>2010</v>
      </c>
      <c r="S188" s="121">
        <v>2010</v>
      </c>
      <c r="T188" s="121">
        <v>2010</v>
      </c>
      <c r="U188" s="121">
        <v>2015</v>
      </c>
      <c r="V188" s="121">
        <v>2015</v>
      </c>
      <c r="W188" s="121">
        <v>2015</v>
      </c>
      <c r="X188" s="121">
        <v>2018</v>
      </c>
      <c r="Y188" s="121">
        <v>2018</v>
      </c>
      <c r="Z188" s="121">
        <v>2018</v>
      </c>
      <c r="AA188" s="121"/>
      <c r="AB188" s="120">
        <v>2017</v>
      </c>
      <c r="AC188" s="121" t="s">
        <v>818</v>
      </c>
      <c r="AD188" s="121">
        <v>2018</v>
      </c>
      <c r="AE188" s="121">
        <v>2018</v>
      </c>
      <c r="AF188" s="123">
        <v>2016</v>
      </c>
      <c r="AG188" s="123">
        <v>2019</v>
      </c>
      <c r="AH188" s="121">
        <v>2019</v>
      </c>
      <c r="AI188" s="121">
        <v>2019</v>
      </c>
      <c r="AJ188" s="121">
        <v>2018</v>
      </c>
      <c r="AK188" s="121">
        <v>2018</v>
      </c>
      <c r="AL188" s="121">
        <v>2017</v>
      </c>
      <c r="AM188" s="121" t="s">
        <v>818</v>
      </c>
      <c r="AN188" s="121">
        <v>2019</v>
      </c>
      <c r="AO188" s="121">
        <v>2016</v>
      </c>
      <c r="AP188" s="121">
        <v>2017</v>
      </c>
      <c r="AQ188" s="121">
        <v>2017</v>
      </c>
      <c r="AR188" s="121">
        <v>2016</v>
      </c>
      <c r="AS188" s="121">
        <v>2015</v>
      </c>
      <c r="AT188" s="121">
        <v>2006</v>
      </c>
      <c r="AU188" s="131">
        <v>2017</v>
      </c>
      <c r="AV188" s="131">
        <v>2017</v>
      </c>
      <c r="AW188" s="121">
        <v>2017</v>
      </c>
      <c r="AX188" s="121">
        <v>2017</v>
      </c>
      <c r="AY188" s="121">
        <v>2017</v>
      </c>
      <c r="AZ188" s="168">
        <v>2017</v>
      </c>
      <c r="BA188" s="121" t="s">
        <v>818</v>
      </c>
      <c r="BB188" s="121">
        <v>2017</v>
      </c>
      <c r="BC188" s="121">
        <v>2018</v>
      </c>
      <c r="BD188" s="121">
        <v>2019</v>
      </c>
      <c r="BE188" s="121" t="s">
        <v>818</v>
      </c>
      <c r="BF188" s="171" t="s">
        <v>1186</v>
      </c>
      <c r="BG188" s="170" t="s">
        <v>1186</v>
      </c>
      <c r="BH188" s="121">
        <v>2018</v>
      </c>
      <c r="BI188" s="121">
        <v>2018</v>
      </c>
      <c r="BJ188" s="121">
        <v>2013</v>
      </c>
      <c r="BK188" s="121">
        <v>2017</v>
      </c>
      <c r="BL188" s="121">
        <v>2018</v>
      </c>
      <c r="BM188" s="121">
        <v>2017</v>
      </c>
      <c r="BN188" s="121">
        <v>2015</v>
      </c>
      <c r="BO188" s="121">
        <v>2016</v>
      </c>
      <c r="BP188" s="121">
        <v>2017</v>
      </c>
      <c r="BQ188" s="121">
        <v>2014</v>
      </c>
      <c r="BR188" s="121">
        <v>2017</v>
      </c>
      <c r="BS188" s="121">
        <v>2017</v>
      </c>
      <c r="BT188" s="121">
        <v>2014</v>
      </c>
      <c r="BU188" s="121">
        <v>2017</v>
      </c>
      <c r="BV188" s="121">
        <v>2017</v>
      </c>
      <c r="BW188" s="121">
        <v>2017</v>
      </c>
      <c r="BX188" s="121">
        <v>2016</v>
      </c>
      <c r="BY188" s="121">
        <v>2015</v>
      </c>
      <c r="BZ188" s="121" t="s">
        <v>1189</v>
      </c>
      <c r="CA188" s="121">
        <v>2019</v>
      </c>
      <c r="CB188" s="121">
        <v>2015</v>
      </c>
    </row>
    <row r="189" spans="1:80" x14ac:dyDescent="0.3">
      <c r="A189" s="100" t="str">
        <f>'Indicator Data'!A191</f>
        <v>Vanuatu</v>
      </c>
      <c r="B189" s="86" t="str">
        <f>'Indicator Data'!B191</f>
        <v>VUT</v>
      </c>
      <c r="C189" s="119">
        <v>2015</v>
      </c>
      <c r="D189" s="119">
        <v>2015</v>
      </c>
      <c r="E189" s="119">
        <v>2015</v>
      </c>
      <c r="F189" s="119">
        <v>2015</v>
      </c>
      <c r="G189" s="119">
        <v>2015</v>
      </c>
      <c r="H189" s="119">
        <v>2015</v>
      </c>
      <c r="I189" s="119">
        <v>2015</v>
      </c>
      <c r="J189" s="119">
        <v>2018</v>
      </c>
      <c r="K189" s="119">
        <v>2018</v>
      </c>
      <c r="L189" s="119">
        <v>2016</v>
      </c>
      <c r="M189" s="121">
        <v>2015</v>
      </c>
      <c r="N189" s="121">
        <v>2015</v>
      </c>
      <c r="O189" s="121">
        <v>2015</v>
      </c>
      <c r="P189" s="121">
        <v>2015</v>
      </c>
      <c r="Q189" s="121">
        <v>2010</v>
      </c>
      <c r="R189" s="121">
        <v>2010</v>
      </c>
      <c r="S189" s="121">
        <v>2010</v>
      </c>
      <c r="T189" s="121">
        <v>2010</v>
      </c>
      <c r="U189" s="121">
        <v>2015</v>
      </c>
      <c r="V189" s="121">
        <v>2015</v>
      </c>
      <c r="W189" s="121">
        <v>2015</v>
      </c>
      <c r="X189" s="121">
        <v>2018</v>
      </c>
      <c r="Y189" s="121">
        <v>2018</v>
      </c>
      <c r="Z189" s="121">
        <v>2018</v>
      </c>
      <c r="AA189" s="121" t="s">
        <v>818</v>
      </c>
      <c r="AB189" s="120">
        <v>2017</v>
      </c>
      <c r="AC189" s="121">
        <v>2017</v>
      </c>
      <c r="AD189" s="121">
        <v>2015</v>
      </c>
      <c r="AE189" s="121">
        <v>2018</v>
      </c>
      <c r="AF189" s="123" t="s">
        <v>818</v>
      </c>
      <c r="AG189" s="123">
        <v>2019</v>
      </c>
      <c r="AH189" s="121">
        <v>2019</v>
      </c>
      <c r="AI189" s="121">
        <v>2019</v>
      </c>
      <c r="AJ189" s="121">
        <v>2018</v>
      </c>
      <c r="AK189" s="121">
        <v>2018</v>
      </c>
      <c r="AL189" s="121">
        <v>2017</v>
      </c>
      <c r="AM189" s="121">
        <v>2007</v>
      </c>
      <c r="AN189" s="121">
        <v>2019</v>
      </c>
      <c r="AO189" s="121">
        <v>2016</v>
      </c>
      <c r="AP189" s="121">
        <v>2017</v>
      </c>
      <c r="AQ189" s="121">
        <v>2017</v>
      </c>
      <c r="AR189" s="121">
        <v>2018</v>
      </c>
      <c r="AS189" s="121">
        <v>2015</v>
      </c>
      <c r="AT189" s="121">
        <v>2013</v>
      </c>
      <c r="AU189" s="131">
        <v>2017</v>
      </c>
      <c r="AV189" s="131" t="s">
        <v>818</v>
      </c>
      <c r="AW189" s="121" t="s">
        <v>818</v>
      </c>
      <c r="AX189" s="121">
        <v>2017</v>
      </c>
      <c r="AY189" s="121">
        <v>2017</v>
      </c>
      <c r="AZ189" s="168" t="s">
        <v>818</v>
      </c>
      <c r="BA189" s="121" t="s">
        <v>1191</v>
      </c>
      <c r="BB189" s="121">
        <v>2017</v>
      </c>
      <c r="BC189" s="121">
        <v>2018</v>
      </c>
      <c r="BD189" s="121">
        <v>2019</v>
      </c>
      <c r="BE189" s="121" t="s">
        <v>818</v>
      </c>
      <c r="BF189" s="171" t="s">
        <v>1186</v>
      </c>
      <c r="BG189" s="170" t="s">
        <v>1186</v>
      </c>
      <c r="BH189" s="121">
        <v>2018</v>
      </c>
      <c r="BI189" s="121">
        <v>2018</v>
      </c>
      <c r="BJ189" s="121">
        <v>2013</v>
      </c>
      <c r="BK189" s="121">
        <v>2017</v>
      </c>
      <c r="BL189" s="121">
        <v>2018</v>
      </c>
      <c r="BM189" s="121">
        <v>2017</v>
      </c>
      <c r="BN189" s="121">
        <v>2015</v>
      </c>
      <c r="BO189" s="121">
        <v>2016</v>
      </c>
      <c r="BP189" s="121">
        <v>2017</v>
      </c>
      <c r="BQ189" s="121">
        <v>2014</v>
      </c>
      <c r="BR189" s="121">
        <v>2017</v>
      </c>
      <c r="BS189" s="121">
        <v>2017</v>
      </c>
      <c r="BT189" s="121">
        <v>2016</v>
      </c>
      <c r="BU189" s="121">
        <v>2017</v>
      </c>
      <c r="BV189" s="121" t="s">
        <v>818</v>
      </c>
      <c r="BW189" s="121" t="s">
        <v>818</v>
      </c>
      <c r="BX189" s="121">
        <v>2016</v>
      </c>
      <c r="BY189" s="121">
        <v>2015</v>
      </c>
      <c r="BZ189" s="121" t="s">
        <v>1189</v>
      </c>
      <c r="CA189" s="121">
        <v>2019</v>
      </c>
      <c r="CB189" s="121">
        <v>2015</v>
      </c>
    </row>
    <row r="190" spans="1:80" x14ac:dyDescent="0.3">
      <c r="A190" s="100" t="str">
        <f>'Indicator Data'!A192</f>
        <v>Venezuela</v>
      </c>
      <c r="B190" s="86" t="str">
        <f>'Indicator Data'!B192</f>
        <v>VEN</v>
      </c>
      <c r="C190" s="119">
        <v>2015</v>
      </c>
      <c r="D190" s="119">
        <v>2015</v>
      </c>
      <c r="E190" s="119">
        <v>2015</v>
      </c>
      <c r="F190" s="119">
        <v>2015</v>
      </c>
      <c r="G190" s="119">
        <v>2015</v>
      </c>
      <c r="H190" s="119">
        <v>2015</v>
      </c>
      <c r="I190" s="119">
        <v>2015</v>
      </c>
      <c r="J190" s="119">
        <v>2018</v>
      </c>
      <c r="K190" s="119">
        <v>2018</v>
      </c>
      <c r="L190" s="119">
        <v>2016</v>
      </c>
      <c r="M190" s="121">
        <v>2015</v>
      </c>
      <c r="N190" s="121">
        <v>2015</v>
      </c>
      <c r="O190" s="121">
        <v>2015</v>
      </c>
      <c r="P190" s="121">
        <v>2015</v>
      </c>
      <c r="Q190" s="121">
        <v>2010</v>
      </c>
      <c r="R190" s="121">
        <v>2010</v>
      </c>
      <c r="S190" s="121">
        <v>2010</v>
      </c>
      <c r="T190" s="121">
        <v>2010</v>
      </c>
      <c r="U190" s="121">
        <v>2015</v>
      </c>
      <c r="V190" s="121">
        <v>2015</v>
      </c>
      <c r="W190" s="121">
        <v>2015</v>
      </c>
      <c r="X190" s="121">
        <v>2018</v>
      </c>
      <c r="Y190" s="121">
        <v>2018</v>
      </c>
      <c r="Z190" s="121">
        <v>2018</v>
      </c>
      <c r="AA190" s="121"/>
      <c r="AB190" s="120">
        <v>2017</v>
      </c>
      <c r="AC190" s="121" t="s">
        <v>818</v>
      </c>
      <c r="AD190" s="121">
        <v>2018</v>
      </c>
      <c r="AE190" s="121">
        <v>2018</v>
      </c>
      <c r="AF190" s="123">
        <v>2016</v>
      </c>
      <c r="AG190" s="123">
        <v>2019</v>
      </c>
      <c r="AH190" s="121">
        <v>2019</v>
      </c>
      <c r="AI190" s="121">
        <v>2019</v>
      </c>
      <c r="AJ190" s="121">
        <v>2018</v>
      </c>
      <c r="AK190" s="121">
        <v>2018</v>
      </c>
      <c r="AL190" s="121">
        <v>2017</v>
      </c>
      <c r="AM190" s="121" t="s">
        <v>818</v>
      </c>
      <c r="AN190" s="121">
        <v>2019</v>
      </c>
      <c r="AO190" s="121">
        <v>2016</v>
      </c>
      <c r="AP190" s="121">
        <v>2017</v>
      </c>
      <c r="AQ190" s="121" t="s">
        <v>818</v>
      </c>
      <c r="AR190" s="121">
        <v>2014</v>
      </c>
      <c r="AS190" s="121">
        <v>2015</v>
      </c>
      <c r="AT190" s="121">
        <v>2009</v>
      </c>
      <c r="AU190" s="131">
        <v>2017</v>
      </c>
      <c r="AV190" s="131">
        <v>2016</v>
      </c>
      <c r="AW190" s="121" t="s">
        <v>818</v>
      </c>
      <c r="AX190" s="121">
        <v>2017</v>
      </c>
      <c r="AY190" s="121">
        <v>2017</v>
      </c>
      <c r="AZ190" s="168">
        <v>2017</v>
      </c>
      <c r="BA190" s="121" t="s">
        <v>818</v>
      </c>
      <c r="BB190" s="121">
        <v>2017</v>
      </c>
      <c r="BC190" s="121">
        <v>2018</v>
      </c>
      <c r="BD190" s="121">
        <v>2019</v>
      </c>
      <c r="BE190" s="121" t="s">
        <v>818</v>
      </c>
      <c r="BF190" s="171" t="s">
        <v>1186</v>
      </c>
      <c r="BG190" s="170" t="s">
        <v>1186</v>
      </c>
      <c r="BH190" s="121">
        <v>2018</v>
      </c>
      <c r="BI190" s="121">
        <v>2018</v>
      </c>
      <c r="BJ190" s="121">
        <v>2015</v>
      </c>
      <c r="BK190" s="121">
        <v>2017</v>
      </c>
      <c r="BL190" s="121">
        <v>2018</v>
      </c>
      <c r="BM190" s="121">
        <v>2017</v>
      </c>
      <c r="BN190" s="121">
        <v>2016</v>
      </c>
      <c r="BO190" s="121">
        <v>2016</v>
      </c>
      <c r="BP190" s="121">
        <v>2017</v>
      </c>
      <c r="BQ190" s="121">
        <v>2014</v>
      </c>
      <c r="BR190" s="121">
        <v>2017</v>
      </c>
      <c r="BS190" s="121">
        <v>2017</v>
      </c>
      <c r="BT190" s="121" t="s">
        <v>818</v>
      </c>
      <c r="BU190" s="121">
        <v>2017</v>
      </c>
      <c r="BV190" s="121">
        <v>2017</v>
      </c>
      <c r="BW190" s="121">
        <v>2017</v>
      </c>
      <c r="BX190" s="121">
        <v>2015</v>
      </c>
      <c r="BY190" s="121">
        <v>2015</v>
      </c>
      <c r="BZ190" s="121" t="s">
        <v>1192</v>
      </c>
      <c r="CA190" s="121">
        <v>2019</v>
      </c>
      <c r="CB190" s="121">
        <v>2015</v>
      </c>
    </row>
    <row r="191" spans="1:80" x14ac:dyDescent="0.3">
      <c r="A191" s="100" t="str">
        <f>'Indicator Data'!A193</f>
        <v>Viet Nam</v>
      </c>
      <c r="B191" s="86" t="str">
        <f>'Indicator Data'!B193</f>
        <v>VNM</v>
      </c>
      <c r="C191" s="119">
        <v>2015</v>
      </c>
      <c r="D191" s="119">
        <v>2015</v>
      </c>
      <c r="E191" s="119">
        <v>2015</v>
      </c>
      <c r="F191" s="119">
        <v>2015</v>
      </c>
      <c r="G191" s="119">
        <v>2015</v>
      </c>
      <c r="H191" s="119">
        <v>2015</v>
      </c>
      <c r="I191" s="119">
        <v>2015</v>
      </c>
      <c r="J191" s="119">
        <v>2018</v>
      </c>
      <c r="K191" s="119">
        <v>2018</v>
      </c>
      <c r="L191" s="119">
        <v>2016</v>
      </c>
      <c r="M191" s="121">
        <v>2015</v>
      </c>
      <c r="N191" s="121">
        <v>2015</v>
      </c>
      <c r="O191" s="121">
        <v>2015</v>
      </c>
      <c r="P191" s="121">
        <v>2015</v>
      </c>
      <c r="Q191" s="121">
        <v>2010</v>
      </c>
      <c r="R191" s="121">
        <v>2010</v>
      </c>
      <c r="S191" s="121">
        <v>2010</v>
      </c>
      <c r="T191" s="121">
        <v>2010</v>
      </c>
      <c r="U191" s="121">
        <v>2015</v>
      </c>
      <c r="V191" s="121">
        <v>2015</v>
      </c>
      <c r="W191" s="121">
        <v>2015</v>
      </c>
      <c r="X191" s="121">
        <v>2018</v>
      </c>
      <c r="Y191" s="121">
        <v>2018</v>
      </c>
      <c r="Z191" s="121">
        <v>2018</v>
      </c>
      <c r="AA191" s="121">
        <v>2009</v>
      </c>
      <c r="AB191" s="120">
        <v>2017</v>
      </c>
      <c r="AC191" s="121">
        <v>2017</v>
      </c>
      <c r="AD191" s="121">
        <v>2018</v>
      </c>
      <c r="AE191" s="121">
        <v>2018</v>
      </c>
      <c r="AF191" s="123">
        <v>2016</v>
      </c>
      <c r="AG191" s="123">
        <v>2019</v>
      </c>
      <c r="AH191" s="121">
        <v>2019</v>
      </c>
      <c r="AI191" s="121">
        <v>2019</v>
      </c>
      <c r="AJ191" s="121">
        <v>2018</v>
      </c>
      <c r="AK191" s="121">
        <v>2018</v>
      </c>
      <c r="AL191" s="121">
        <v>2017</v>
      </c>
      <c r="AM191" s="121">
        <v>2014</v>
      </c>
      <c r="AN191" s="121">
        <v>2019</v>
      </c>
      <c r="AO191" s="121">
        <v>2016</v>
      </c>
      <c r="AP191" s="121">
        <v>2017</v>
      </c>
      <c r="AQ191" s="121">
        <v>2017</v>
      </c>
      <c r="AR191" s="121">
        <v>2018</v>
      </c>
      <c r="AS191" s="121">
        <v>2015</v>
      </c>
      <c r="AT191" s="121">
        <v>2013</v>
      </c>
      <c r="AU191" s="131">
        <v>2017</v>
      </c>
      <c r="AV191" s="131">
        <v>2017</v>
      </c>
      <c r="AW191" s="121" t="s">
        <v>818</v>
      </c>
      <c r="AX191" s="121">
        <v>2017</v>
      </c>
      <c r="AY191" s="121">
        <v>2017</v>
      </c>
      <c r="AZ191" s="168">
        <v>2017</v>
      </c>
      <c r="BA191" s="121" t="s">
        <v>1190</v>
      </c>
      <c r="BB191" s="121">
        <v>2017</v>
      </c>
      <c r="BC191" s="121">
        <v>2018</v>
      </c>
      <c r="BD191" s="121">
        <v>2019</v>
      </c>
      <c r="BE191" s="121" t="s">
        <v>818</v>
      </c>
      <c r="BF191" s="171" t="s">
        <v>1186</v>
      </c>
      <c r="BG191" s="170" t="s">
        <v>1186</v>
      </c>
      <c r="BH191" s="121">
        <v>2018</v>
      </c>
      <c r="BI191" s="121">
        <v>2018</v>
      </c>
      <c r="BJ191" s="121">
        <v>2015</v>
      </c>
      <c r="BK191" s="121">
        <v>2017</v>
      </c>
      <c r="BL191" s="121">
        <v>2018</v>
      </c>
      <c r="BM191" s="121">
        <v>2017</v>
      </c>
      <c r="BN191" s="121">
        <v>2015</v>
      </c>
      <c r="BO191" s="121">
        <v>2016</v>
      </c>
      <c r="BP191" s="121">
        <v>2017</v>
      </c>
      <c r="BQ191" s="121">
        <v>2014</v>
      </c>
      <c r="BR191" s="121">
        <v>2017</v>
      </c>
      <c r="BS191" s="121">
        <v>2017</v>
      </c>
      <c r="BT191" s="121">
        <v>2016</v>
      </c>
      <c r="BU191" s="121">
        <v>2017</v>
      </c>
      <c r="BV191" s="121">
        <v>2017</v>
      </c>
      <c r="BW191" s="121" t="s">
        <v>818</v>
      </c>
      <c r="BX191" s="121">
        <v>2016</v>
      </c>
      <c r="BY191" s="121">
        <v>2015</v>
      </c>
      <c r="BZ191" s="121" t="s">
        <v>1189</v>
      </c>
      <c r="CA191" s="121">
        <v>2019</v>
      </c>
      <c r="CB191" s="121">
        <v>2015</v>
      </c>
    </row>
    <row r="192" spans="1:80" x14ac:dyDescent="0.3">
      <c r="A192" s="100" t="str">
        <f>'Indicator Data'!A194</f>
        <v>Yemen</v>
      </c>
      <c r="B192" s="86" t="str">
        <f>'Indicator Data'!B194</f>
        <v>YEM</v>
      </c>
      <c r="C192" s="119">
        <v>2015</v>
      </c>
      <c r="D192" s="119">
        <v>2015</v>
      </c>
      <c r="E192" s="119">
        <v>2015</v>
      </c>
      <c r="F192" s="119">
        <v>2015</v>
      </c>
      <c r="G192" s="119">
        <v>2015</v>
      </c>
      <c r="H192" s="119">
        <v>2015</v>
      </c>
      <c r="I192" s="119">
        <v>2015</v>
      </c>
      <c r="J192" s="119">
        <v>2018</v>
      </c>
      <c r="K192" s="119">
        <v>2018</v>
      </c>
      <c r="L192" s="119">
        <v>2016</v>
      </c>
      <c r="M192" s="121">
        <v>2015</v>
      </c>
      <c r="N192" s="121">
        <v>2015</v>
      </c>
      <c r="O192" s="121">
        <v>2015</v>
      </c>
      <c r="P192" s="121">
        <v>2015</v>
      </c>
      <c r="Q192" s="121">
        <v>2010</v>
      </c>
      <c r="R192" s="121">
        <v>2010</v>
      </c>
      <c r="S192" s="121">
        <v>2010</v>
      </c>
      <c r="T192" s="121">
        <v>2010</v>
      </c>
      <c r="U192" s="121">
        <v>2015</v>
      </c>
      <c r="V192" s="121">
        <v>2015</v>
      </c>
      <c r="W192" s="121">
        <v>2015</v>
      </c>
      <c r="X192" s="121">
        <v>2018</v>
      </c>
      <c r="Y192" s="121">
        <v>2018</v>
      </c>
      <c r="Z192" s="121">
        <v>2018</v>
      </c>
      <c r="AA192" s="121">
        <v>2013</v>
      </c>
      <c r="AB192" s="120">
        <v>2017</v>
      </c>
      <c r="AC192" s="121">
        <v>2017</v>
      </c>
      <c r="AD192" s="121">
        <v>2016</v>
      </c>
      <c r="AE192" s="121">
        <v>2018</v>
      </c>
      <c r="AF192" s="123">
        <v>2016</v>
      </c>
      <c r="AG192" s="123">
        <v>2019</v>
      </c>
      <c r="AH192" s="121">
        <v>2019</v>
      </c>
      <c r="AI192" s="121">
        <v>2019</v>
      </c>
      <c r="AJ192" s="121">
        <v>2018</v>
      </c>
      <c r="AK192" s="121">
        <v>2018</v>
      </c>
      <c r="AL192" s="121">
        <v>2017</v>
      </c>
      <c r="AM192" s="121">
        <v>2013</v>
      </c>
      <c r="AN192" s="121">
        <v>2019</v>
      </c>
      <c r="AO192" s="121">
        <v>2016</v>
      </c>
      <c r="AP192" s="121">
        <v>2017</v>
      </c>
      <c r="AQ192" s="121">
        <v>2017</v>
      </c>
      <c r="AR192" s="121">
        <v>2018</v>
      </c>
      <c r="AS192" s="121">
        <v>2015</v>
      </c>
      <c r="AT192" s="121">
        <v>2013</v>
      </c>
      <c r="AU192" s="131">
        <v>2017</v>
      </c>
      <c r="AV192" s="131">
        <v>2016</v>
      </c>
      <c r="AW192" s="121" t="s">
        <v>818</v>
      </c>
      <c r="AX192" s="121">
        <v>2017</v>
      </c>
      <c r="AY192" s="121">
        <v>2017</v>
      </c>
      <c r="AZ192" s="168">
        <v>2017</v>
      </c>
      <c r="BA192" s="121" t="s">
        <v>1192</v>
      </c>
      <c r="BB192" s="121">
        <v>2017</v>
      </c>
      <c r="BC192" s="121">
        <v>2018</v>
      </c>
      <c r="BD192" s="121">
        <v>2019</v>
      </c>
      <c r="BE192" s="175">
        <v>43694</v>
      </c>
      <c r="BF192" s="171">
        <v>43677</v>
      </c>
      <c r="BG192" s="170" t="s">
        <v>1186</v>
      </c>
      <c r="BH192" s="121">
        <v>2018</v>
      </c>
      <c r="BI192" s="121">
        <v>2018</v>
      </c>
      <c r="BJ192" s="121">
        <v>2015</v>
      </c>
      <c r="BK192" s="121">
        <v>2017</v>
      </c>
      <c r="BL192" s="121">
        <v>2018</v>
      </c>
      <c r="BM192" s="121">
        <v>2017</v>
      </c>
      <c r="BN192" s="121">
        <v>2015</v>
      </c>
      <c r="BO192" s="121">
        <v>2016</v>
      </c>
      <c r="BP192" s="121">
        <v>2017</v>
      </c>
      <c r="BQ192" s="121">
        <v>2014</v>
      </c>
      <c r="BR192" s="121">
        <v>2017</v>
      </c>
      <c r="BS192" s="121">
        <v>2017</v>
      </c>
      <c r="BT192" s="121">
        <v>2014</v>
      </c>
      <c r="BU192" s="121">
        <v>2017</v>
      </c>
      <c r="BV192" s="121">
        <v>2017</v>
      </c>
      <c r="BW192" s="121">
        <v>2017</v>
      </c>
      <c r="BX192" s="121">
        <v>2015</v>
      </c>
      <c r="BY192" s="121">
        <v>2015</v>
      </c>
      <c r="BZ192" s="121" t="s">
        <v>1189</v>
      </c>
      <c r="CA192" s="121">
        <v>2019</v>
      </c>
      <c r="CB192" s="121">
        <v>2015</v>
      </c>
    </row>
    <row r="193" spans="1:80" x14ac:dyDescent="0.3">
      <c r="A193" s="100" t="str">
        <f>'Indicator Data'!A195</f>
        <v>Zambia</v>
      </c>
      <c r="B193" s="86" t="str">
        <f>'Indicator Data'!B195</f>
        <v>ZMB</v>
      </c>
      <c r="C193" s="119">
        <v>2015</v>
      </c>
      <c r="D193" s="119">
        <v>2015</v>
      </c>
      <c r="E193" s="119">
        <v>2015</v>
      </c>
      <c r="F193" s="119">
        <v>2015</v>
      </c>
      <c r="G193" s="119">
        <v>2015</v>
      </c>
      <c r="H193" s="119">
        <v>2015</v>
      </c>
      <c r="I193" s="119">
        <v>2015</v>
      </c>
      <c r="J193" s="119">
        <v>2018</v>
      </c>
      <c r="K193" s="119">
        <v>2018</v>
      </c>
      <c r="L193" s="119">
        <v>2016</v>
      </c>
      <c r="M193" s="121">
        <v>2015</v>
      </c>
      <c r="N193" s="121">
        <v>2015</v>
      </c>
      <c r="O193" s="121">
        <v>2015</v>
      </c>
      <c r="P193" s="121">
        <v>2015</v>
      </c>
      <c r="Q193" s="121">
        <v>2010</v>
      </c>
      <c r="R193" s="121">
        <v>2010</v>
      </c>
      <c r="S193" s="121">
        <v>2010</v>
      </c>
      <c r="T193" s="121">
        <v>2010</v>
      </c>
      <c r="U193" s="121">
        <v>2015</v>
      </c>
      <c r="V193" s="121">
        <v>2015</v>
      </c>
      <c r="W193" s="121">
        <v>2015</v>
      </c>
      <c r="X193" s="121">
        <v>2018</v>
      </c>
      <c r="Y193" s="121">
        <v>2018</v>
      </c>
      <c r="Z193" s="121">
        <v>2018</v>
      </c>
      <c r="AA193" s="121">
        <v>2013</v>
      </c>
      <c r="AB193" s="120">
        <v>2017</v>
      </c>
      <c r="AC193" s="121">
        <v>2017</v>
      </c>
      <c r="AD193" s="121">
        <v>2016</v>
      </c>
      <c r="AE193" s="121">
        <v>2018</v>
      </c>
      <c r="AF193" s="123">
        <v>2016</v>
      </c>
      <c r="AG193" s="123">
        <v>2019</v>
      </c>
      <c r="AH193" s="121">
        <v>2019</v>
      </c>
      <c r="AI193" s="121">
        <v>2019</v>
      </c>
      <c r="AJ193" s="121">
        <v>2018</v>
      </c>
      <c r="AK193" s="121">
        <v>2018</v>
      </c>
      <c r="AL193" s="121">
        <v>2017</v>
      </c>
      <c r="AM193" s="121">
        <v>2014</v>
      </c>
      <c r="AN193" s="121">
        <v>2019</v>
      </c>
      <c r="AO193" s="121">
        <v>2016</v>
      </c>
      <c r="AP193" s="121">
        <v>2017</v>
      </c>
      <c r="AQ193" s="121">
        <v>2017</v>
      </c>
      <c r="AR193" s="121">
        <v>2018</v>
      </c>
      <c r="AS193" s="121">
        <v>2015</v>
      </c>
      <c r="AT193" s="121">
        <v>2013</v>
      </c>
      <c r="AU193" s="131">
        <v>2017</v>
      </c>
      <c r="AV193" s="131">
        <v>2017</v>
      </c>
      <c r="AW193" s="121">
        <v>2017</v>
      </c>
      <c r="AX193" s="121">
        <v>2017</v>
      </c>
      <c r="AY193" s="121">
        <v>2017</v>
      </c>
      <c r="AZ193" s="168">
        <v>2017</v>
      </c>
      <c r="BA193" s="121" t="s">
        <v>1188</v>
      </c>
      <c r="BB193" s="121">
        <v>2017</v>
      </c>
      <c r="BC193" s="121">
        <v>2018</v>
      </c>
      <c r="BD193" s="121">
        <v>2019</v>
      </c>
      <c r="BE193" s="121" t="s">
        <v>818</v>
      </c>
      <c r="BF193" s="171">
        <v>43677</v>
      </c>
      <c r="BG193" s="170" t="s">
        <v>1186</v>
      </c>
      <c r="BH193" s="121">
        <v>2018</v>
      </c>
      <c r="BI193" s="121">
        <v>2018</v>
      </c>
      <c r="BJ193" s="121">
        <v>2013</v>
      </c>
      <c r="BK193" s="121">
        <v>2017</v>
      </c>
      <c r="BL193" s="121">
        <v>2018</v>
      </c>
      <c r="BM193" s="121">
        <v>2017</v>
      </c>
      <c r="BN193" s="121">
        <v>2015</v>
      </c>
      <c r="BO193" s="121">
        <v>2016</v>
      </c>
      <c r="BP193" s="121">
        <v>2017</v>
      </c>
      <c r="BQ193" s="121">
        <v>2014</v>
      </c>
      <c r="BR193" s="121">
        <v>2017</v>
      </c>
      <c r="BS193" s="121">
        <v>2017</v>
      </c>
      <c r="BT193" s="121">
        <v>2016</v>
      </c>
      <c r="BU193" s="121">
        <v>2017</v>
      </c>
      <c r="BV193" s="121">
        <v>2017</v>
      </c>
      <c r="BW193" s="121">
        <v>2017</v>
      </c>
      <c r="BX193" s="121">
        <v>2016</v>
      </c>
      <c r="BY193" s="121">
        <v>2015</v>
      </c>
      <c r="BZ193" s="121" t="s">
        <v>1189</v>
      </c>
      <c r="CA193" s="121">
        <v>2019</v>
      </c>
      <c r="CB193" s="121">
        <v>2015</v>
      </c>
    </row>
    <row r="194" spans="1:80" x14ac:dyDescent="0.3">
      <c r="A194" s="100" t="str">
        <f>'Indicator Data'!A196</f>
        <v>Zimbabwe</v>
      </c>
      <c r="B194" s="86" t="str">
        <f>'Indicator Data'!B196</f>
        <v>ZWE</v>
      </c>
      <c r="C194" s="119">
        <v>2015</v>
      </c>
      <c r="D194" s="119">
        <v>2015</v>
      </c>
      <c r="E194" s="119">
        <v>2015</v>
      </c>
      <c r="F194" s="119">
        <v>2015</v>
      </c>
      <c r="G194" s="119">
        <v>2015</v>
      </c>
      <c r="H194" s="119">
        <v>2015</v>
      </c>
      <c r="I194" s="119">
        <v>2015</v>
      </c>
      <c r="J194" s="119">
        <v>2018</v>
      </c>
      <c r="K194" s="119">
        <v>2018</v>
      </c>
      <c r="L194" s="119">
        <v>2016</v>
      </c>
      <c r="M194" s="121">
        <v>2015</v>
      </c>
      <c r="N194" s="121">
        <v>2015</v>
      </c>
      <c r="O194" s="121">
        <v>2015</v>
      </c>
      <c r="P194" s="121">
        <v>2015</v>
      </c>
      <c r="Q194" s="121">
        <v>2010</v>
      </c>
      <c r="R194" s="121">
        <v>2010</v>
      </c>
      <c r="S194" s="121">
        <v>2010</v>
      </c>
      <c r="T194" s="121">
        <v>2010</v>
      </c>
      <c r="U194" s="121">
        <v>2015</v>
      </c>
      <c r="V194" s="121">
        <v>2015</v>
      </c>
      <c r="W194" s="121">
        <v>2015</v>
      </c>
      <c r="X194" s="121">
        <v>2018</v>
      </c>
      <c r="Y194" s="121">
        <v>2018</v>
      </c>
      <c r="Z194" s="121">
        <v>2018</v>
      </c>
      <c r="AA194" s="121">
        <v>2015</v>
      </c>
      <c r="AB194" s="120">
        <v>2017</v>
      </c>
      <c r="AC194" s="121">
        <v>2017</v>
      </c>
      <c r="AD194" s="121">
        <v>2018</v>
      </c>
      <c r="AE194" s="121">
        <v>2018</v>
      </c>
      <c r="AF194" s="123">
        <v>2016</v>
      </c>
      <c r="AG194" s="123">
        <v>2019</v>
      </c>
      <c r="AH194" s="121">
        <v>2019</v>
      </c>
      <c r="AI194" s="121">
        <v>2019</v>
      </c>
      <c r="AJ194" s="121">
        <v>2018</v>
      </c>
      <c r="AK194" s="121">
        <v>2018</v>
      </c>
      <c r="AL194" s="121">
        <v>2017</v>
      </c>
      <c r="AM194" s="121">
        <v>2015</v>
      </c>
      <c r="AN194" s="121">
        <v>2019</v>
      </c>
      <c r="AO194" s="121">
        <v>2016</v>
      </c>
      <c r="AP194" s="121">
        <v>2017</v>
      </c>
      <c r="AQ194" s="121">
        <v>2017</v>
      </c>
      <c r="AR194" s="121">
        <v>2018</v>
      </c>
      <c r="AS194" s="121">
        <v>2015</v>
      </c>
      <c r="AT194" s="121">
        <v>2014</v>
      </c>
      <c r="AU194" s="131">
        <v>2017</v>
      </c>
      <c r="AV194" s="131">
        <v>2017</v>
      </c>
      <c r="AW194" s="121">
        <v>2017</v>
      </c>
      <c r="AX194" s="121">
        <v>2017</v>
      </c>
      <c r="AY194" s="121">
        <v>2017</v>
      </c>
      <c r="AZ194" s="168">
        <v>2017</v>
      </c>
      <c r="BA194" s="121" t="s">
        <v>1194</v>
      </c>
      <c r="BB194" s="121">
        <v>2017</v>
      </c>
      <c r="BC194" s="121">
        <v>2018</v>
      </c>
      <c r="BD194" s="121">
        <v>2019</v>
      </c>
      <c r="BE194" s="121" t="s">
        <v>818</v>
      </c>
      <c r="BF194" s="171">
        <v>43677</v>
      </c>
      <c r="BG194" s="170" t="s">
        <v>1186</v>
      </c>
      <c r="BH194" s="121">
        <v>2018</v>
      </c>
      <c r="BI194" s="121">
        <v>2018</v>
      </c>
      <c r="BJ194" s="121">
        <v>2015</v>
      </c>
      <c r="BK194" s="121">
        <v>2017</v>
      </c>
      <c r="BL194" s="121">
        <v>2018</v>
      </c>
      <c r="BM194" s="121">
        <v>2017</v>
      </c>
      <c r="BN194" s="121">
        <v>2015</v>
      </c>
      <c r="BO194" s="121">
        <v>2016</v>
      </c>
      <c r="BP194" s="121">
        <v>2017</v>
      </c>
      <c r="BQ194" s="121">
        <v>2014</v>
      </c>
      <c r="BR194" s="121">
        <v>2017</v>
      </c>
      <c r="BS194" s="121">
        <v>2017</v>
      </c>
      <c r="BT194" s="121">
        <v>2014</v>
      </c>
      <c r="BU194" s="121">
        <v>2017</v>
      </c>
      <c r="BV194" s="121">
        <v>2017</v>
      </c>
      <c r="BW194" s="121">
        <v>2017</v>
      </c>
      <c r="BX194" s="121">
        <v>2016</v>
      </c>
      <c r="BY194" s="121">
        <v>2015</v>
      </c>
      <c r="BZ194" s="121" t="s">
        <v>1189</v>
      </c>
      <c r="CA194" s="121">
        <v>2019</v>
      </c>
      <c r="CB194" s="121">
        <v>2015</v>
      </c>
    </row>
  </sheetData>
  <mergeCells count="1">
    <mergeCell ref="A1:CB1"/>
  </mergeCells>
  <pageMargins left="0.7" right="0.7" top="0.75" bottom="0.75" header="0.3" footer="0.3"/>
  <pageSetup orientation="portrait" r:id="rId1"/>
  <ignoredErrors>
    <ignoredError sqref="BA5:BA194 BZ4:BZ19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3" sqref="C3"/>
    </sheetView>
  </sheetViews>
  <sheetFormatPr defaultColWidth="9.109375" defaultRowHeight="14.4" x14ac:dyDescent="0.3"/>
  <cols>
    <col min="1" max="1" width="49.44140625" style="2" bestFit="1" customWidth="1"/>
    <col min="2" max="2" width="5.5546875" style="2" bestFit="1" customWidth="1"/>
    <col min="3" max="57" width="5.6640625" style="2" customWidth="1"/>
    <col min="58" max="58" width="5.88671875" style="2" customWidth="1"/>
    <col min="59" max="80" width="5.6640625" style="2" customWidth="1"/>
    <col min="81" max="16384" width="9.109375" style="2"/>
  </cols>
  <sheetData>
    <row r="1" spans="1:80" x14ac:dyDescent="0.3">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Data'!BR2</f>
        <v>HFA Scores Last recent</v>
      </c>
      <c r="BK2" s="110" t="str">
        <f>'Indicator Data'!BS2</f>
        <v>Government Effectiveness</v>
      </c>
      <c r="BL2" s="110" t="str">
        <f>'Indicator Data'!BT2</f>
        <v>Corruption Perception Index</v>
      </c>
      <c r="BM2" s="110" t="str">
        <f>'Indicator Data'!BU2</f>
        <v>Access to electricity</v>
      </c>
      <c r="BN2" s="110" t="str">
        <f>'Indicator Data'!BV2</f>
        <v>Adult literacy rate</v>
      </c>
      <c r="BO2" s="110" t="str">
        <f>'Indicator Data'!BW2</f>
        <v>Internet users</v>
      </c>
      <c r="BP2" s="110" t="str">
        <f>'Indicator Data'!BX2</f>
        <v>Mobile cellular subscriptions</v>
      </c>
      <c r="BQ2" s="110" t="str">
        <f>'Indicator Data'!BY2</f>
        <v>Road lenght</v>
      </c>
      <c r="BR2" s="110" t="str">
        <f>'Indicator Data'!BZ2</f>
        <v>People using at least basic sanitation services (% of population)</v>
      </c>
      <c r="BS2" s="110" t="str">
        <f>'Indicator Data'!CA2</f>
        <v>People using at least basic drinking water services (% of population)</v>
      </c>
      <c r="BT2" s="110" t="str">
        <f>'Indicator Data'!CB2</f>
        <v>Physicians Density</v>
      </c>
      <c r="BU2" s="110" t="str">
        <f>'Indicator Data'!CC2</f>
        <v>Proportion of the target population with access to 3 doses of diphtheria-tetanus-pertussis (DTP3) (%)</v>
      </c>
      <c r="BV2" s="110" t="str">
        <f>'Indicator Data'!CD2</f>
        <v>Proportion of the target population with access to measles-containing-vaccine second-dose (MCV2) (%)</v>
      </c>
      <c r="BW2" s="110" t="str">
        <f>'Indicator Data'!CE2</f>
        <v>Proportion of the target population with access to pneumococcal conjugate 3rd dose (PCV3) (%)</v>
      </c>
      <c r="BX2" s="110" t="str">
        <f>'Indicator Data'!CF2</f>
        <v>Current health expenditure per capita</v>
      </c>
      <c r="BY2" s="110" t="str">
        <f>'Indicator Data'!CG2</f>
        <v>Maternal Mortality Ratio</v>
      </c>
      <c r="BZ2" s="110" t="str">
        <f>'Indicator Data'!CI2</f>
        <v>GDP per capita (current US$)</v>
      </c>
      <c r="CA2" s="110" t="str">
        <f>'Indicator Data'!CJ2</f>
        <v>Total Population</v>
      </c>
      <c r="CB2" s="110" t="str">
        <f>'Indicator Data'!CK2</f>
        <v>Total Population (GHS-POP-R2019)</v>
      </c>
    </row>
    <row r="3" spans="1:80" x14ac:dyDescent="0.3">
      <c r="A3" s="101" t="s">
        <v>836</v>
      </c>
      <c r="B3" s="86"/>
      <c r="C3" s="118" t="str">
        <f>RIGHT('Indicator Date'!C3,4)</f>
        <v>2015</v>
      </c>
      <c r="D3" s="118" t="str">
        <f>RIGHT('Indicator Date'!D3,4)</f>
        <v>2015</v>
      </c>
      <c r="E3" s="118" t="str">
        <f>RIGHT('Indicator Date'!E3,4)</f>
        <v>2015</v>
      </c>
      <c r="F3" s="118" t="str">
        <f>RIGHT('Indicator Date'!F3,4)</f>
        <v>2015</v>
      </c>
      <c r="G3" s="118" t="str">
        <f>RIGHT('Indicator Date'!G3,4)</f>
        <v>2015</v>
      </c>
      <c r="H3" s="118" t="str">
        <f>RIGHT('Indicator Date'!H3,4)</f>
        <v>2015</v>
      </c>
      <c r="I3" s="118" t="str">
        <f>RIGHT('Indicator Date'!I3,4)</f>
        <v>2015</v>
      </c>
      <c r="J3" s="118" t="str">
        <f>RIGHT('Indicator Date'!J3,4)</f>
        <v>2018</v>
      </c>
      <c r="K3" s="118" t="str">
        <f>RIGHT('Indicator Date'!K3,4)</f>
        <v>2018</v>
      </c>
      <c r="L3" s="118" t="str">
        <f>RIGHT('Indicator Date'!L3,4)</f>
        <v>2016</v>
      </c>
      <c r="M3" s="118" t="str">
        <f>RIGHT('Indicator Date'!M3,4)</f>
        <v>2015</v>
      </c>
      <c r="N3" s="118" t="str">
        <f>RIGHT('Indicator Date'!N3,4)</f>
        <v>2015</v>
      </c>
      <c r="O3" s="118" t="str">
        <f>RIGHT('Indicator Date'!O3,4)</f>
        <v>2015</v>
      </c>
      <c r="P3" s="118" t="str">
        <f>RIGHT('Indicator Date'!P3,4)</f>
        <v>2015</v>
      </c>
      <c r="Q3" s="118" t="str">
        <f>RIGHT('Indicator Date'!Q3,4)</f>
        <v>2010</v>
      </c>
      <c r="R3" s="118" t="str">
        <f>RIGHT('Indicator Date'!R3,4)</f>
        <v>2010</v>
      </c>
      <c r="S3" s="118" t="str">
        <f>RIGHT('Indicator Date'!S3,4)</f>
        <v>2010</v>
      </c>
      <c r="T3" s="118" t="str">
        <f>RIGHT('Indicator Date'!T3,4)</f>
        <v>2010</v>
      </c>
      <c r="U3" s="118" t="str">
        <f>RIGHT('Indicator Date'!U3,4)</f>
        <v>2015</v>
      </c>
      <c r="V3" s="118" t="str">
        <f>RIGHT('Indicator Date'!V3,4)</f>
        <v>2015</v>
      </c>
      <c r="W3" s="118" t="str">
        <f>RIGHT('Indicator Date'!W3,4)</f>
        <v>2015</v>
      </c>
      <c r="X3" s="118" t="str">
        <f>RIGHT('Indicator Date'!X3,4)</f>
        <v>2018</v>
      </c>
      <c r="Y3" s="118" t="str">
        <f>RIGHT('Indicator Date'!Y3,4)</f>
        <v>2018</v>
      </c>
      <c r="Z3" s="118" t="str">
        <f>RIGHT('Indicator Date'!Z3,4)</f>
        <v>2018</v>
      </c>
      <c r="AA3" s="118" t="str">
        <f>RIGHT('Indicator Date'!AA3,4)</f>
        <v>2016</v>
      </c>
      <c r="AB3" s="118" t="str">
        <f>RIGHT('Indicator Date'!AB3,4)</f>
        <v>2017</v>
      </c>
      <c r="AC3" s="118" t="str">
        <f>RIGHT('Indicator Date'!AC3,4)</f>
        <v>2017</v>
      </c>
      <c r="AD3" s="118" t="str">
        <f>RIGHT('Indicator Date'!AD3,4)</f>
        <v>2018</v>
      </c>
      <c r="AE3" s="118" t="str">
        <f>RIGHT('Indicator Date'!AE3,4)</f>
        <v>2018</v>
      </c>
      <c r="AF3" s="118" t="str">
        <f>RIGHT('Indicator Date'!AF3,4)</f>
        <v>2016</v>
      </c>
      <c r="AG3" s="118" t="str">
        <f>RIGHT('Indicator Date'!AG3,4)</f>
        <v>2019</v>
      </c>
      <c r="AH3" s="118" t="str">
        <f>RIGHT('Indicator Date'!AH3,4)</f>
        <v>2019</v>
      </c>
      <c r="AI3" s="118" t="str">
        <f>RIGHT('Indicator Date'!AI3,4)</f>
        <v>2019</v>
      </c>
      <c r="AJ3" s="118" t="str">
        <f>RIGHT('Indicator Date'!AJ3,4)</f>
        <v>2019</v>
      </c>
      <c r="AK3" s="118" t="str">
        <f>RIGHT('Indicator Date'!AK3,4)</f>
        <v>2019</v>
      </c>
      <c r="AL3" s="118" t="str">
        <f>RIGHT('Indicator Date'!AL3,4)</f>
        <v>2018</v>
      </c>
      <c r="AM3" s="118" t="str">
        <f>RIGHT('Indicator Date'!AM3,4)</f>
        <v>2018</v>
      </c>
      <c r="AN3" s="118" t="str">
        <f>RIGHT('Indicator Date'!AN3,4)</f>
        <v>2020</v>
      </c>
      <c r="AO3" s="118" t="str">
        <f>RIGHT('Indicator Date'!AO3,4)</f>
        <v>2017</v>
      </c>
      <c r="AP3" s="118" t="str">
        <f>RIGHT('Indicator Date'!AP3,4)</f>
        <v>2018</v>
      </c>
      <c r="AQ3" s="118" t="str">
        <f>RIGHT('Indicator Date'!AQ3,4)</f>
        <v>2018</v>
      </c>
      <c r="AR3" s="118" t="str">
        <f>RIGHT('Indicator Date'!AR3,4)</f>
        <v>2018</v>
      </c>
      <c r="AS3" s="118" t="str">
        <f>RIGHT('Indicator Date'!AS3,4)</f>
        <v>2018</v>
      </c>
      <c r="AT3" s="118" t="str">
        <f>RIGHT('Indicator Date'!AT3,4)</f>
        <v>2017</v>
      </c>
      <c r="AU3" s="118" t="str">
        <f>RIGHT('Indicator Date'!AU3,4)</f>
        <v>2017</v>
      </c>
      <c r="AV3" s="118" t="str">
        <f>RIGHT('Indicator Date'!AV3,4)</f>
        <v>2017</v>
      </c>
      <c r="AW3" s="118" t="str">
        <f>RIGHT('Indicator Date'!AW3,4)</f>
        <v>2017</v>
      </c>
      <c r="AX3" s="118" t="str">
        <f>RIGHT('Indicator Date'!AX3,4)</f>
        <v>2017</v>
      </c>
      <c r="AY3" s="118" t="str">
        <f>RIGHT('Indicator Date'!AY3,4)</f>
        <v>2017</v>
      </c>
      <c r="AZ3" s="118" t="str">
        <f>RIGHT('Indicator Date'!AZ3,4)</f>
        <v>2018</v>
      </c>
      <c r="BA3" s="118" t="str">
        <f>RIGHT('Indicator Date'!BA3,4)</f>
        <v>2017</v>
      </c>
      <c r="BB3" s="118" t="str">
        <f>RIGHT('Indicator Date'!BB3,4)</f>
        <v>2017</v>
      </c>
      <c r="BC3" s="118" t="str">
        <f>RIGHT('Indicator Date'!BC3,4)</f>
        <v>2018</v>
      </c>
      <c r="BD3" s="118" t="str">
        <f>RIGHT('Indicator Date'!BD3,4)</f>
        <v>2019</v>
      </c>
      <c r="BE3" s="118" t="str">
        <f>RIGHT('Indicator Date'!BE3,4)</f>
        <v>2020</v>
      </c>
      <c r="BF3" s="118" t="str">
        <f>RIGHT('Indicator Date'!BF3,4)</f>
        <v>2020</v>
      </c>
      <c r="BG3" s="118" t="str">
        <f>RIGHT('Indicator Date'!BG3,4)</f>
        <v>2018</v>
      </c>
      <c r="BH3" s="118" t="str">
        <f>RIGHT('Indicator Date'!BH3,4)</f>
        <v>2018</v>
      </c>
      <c r="BI3" s="118" t="str">
        <f>RIGHT('Indicator Date'!BI3,4)</f>
        <v>2018</v>
      </c>
      <c r="BJ3" s="118" t="str">
        <f>RIGHT('Indicator Date'!BJ3,4)</f>
        <v>2015</v>
      </c>
      <c r="BK3" s="118" t="str">
        <f>RIGHT('Indicator Date'!BK3,4)</f>
        <v>2018</v>
      </c>
      <c r="BL3" s="118" t="str">
        <f>RIGHT('Indicator Date'!BL3,4)</f>
        <v>2019</v>
      </c>
      <c r="BM3" s="118" t="str">
        <f>RIGHT('Indicator Date'!BM3,4)</f>
        <v>2017</v>
      </c>
      <c r="BN3" s="118" t="str">
        <f>RIGHT('Indicator Date'!BN3,4)</f>
        <v>2018</v>
      </c>
      <c r="BO3" s="118" t="str">
        <f>RIGHT('Indicator Date'!BO3,4)</f>
        <v>2018</v>
      </c>
      <c r="BP3" s="118" t="str">
        <f>RIGHT('Indicator Date'!BP3,4)</f>
        <v>2018</v>
      </c>
      <c r="BQ3" s="118" t="str">
        <f>RIGHT('Indicator Date'!BQ3,4)</f>
        <v>2014</v>
      </c>
      <c r="BR3" s="118" t="str">
        <f>RIGHT('Indicator Date'!BR3,4)</f>
        <v>2017</v>
      </c>
      <c r="BS3" s="118" t="str">
        <f>RIGHT('Indicator Date'!BS3,4)</f>
        <v>2017</v>
      </c>
      <c r="BT3" s="118" t="str">
        <f>RIGHT('Indicator Date'!BT3,4)</f>
        <v>2018</v>
      </c>
      <c r="BU3" s="118" t="str">
        <f>RIGHT('Indicator Date'!BU3,4)</f>
        <v>2017</v>
      </c>
      <c r="BV3" s="118" t="str">
        <f>RIGHT('Indicator Date'!BV3,4)</f>
        <v>2017</v>
      </c>
      <c r="BW3" s="118" t="str">
        <f>RIGHT('Indicator Date'!BW3,4)</f>
        <v>2017</v>
      </c>
      <c r="BX3" s="118" t="str">
        <f>RIGHT('Indicator Date'!BX3,4)</f>
        <v>2016</v>
      </c>
      <c r="BY3" s="118" t="str">
        <f>RIGHT('Indicator Date'!BY3,4)</f>
        <v>2017</v>
      </c>
      <c r="BZ3" s="118" t="str">
        <f>RIGHT('Indicator Date'!BZ3,4)</f>
        <v>2018</v>
      </c>
      <c r="CA3" s="118" t="str">
        <f>RIGHT('Indicator Date'!CA3,4)</f>
        <v>2019</v>
      </c>
      <c r="CB3" s="118" t="str">
        <f>RIGHT('Indicator Date'!CB3,4)</f>
        <v>2015</v>
      </c>
    </row>
    <row r="4" spans="1:80" x14ac:dyDescent="0.3">
      <c r="A4" s="100" t="s">
        <v>1</v>
      </c>
      <c r="B4" s="86" t="s">
        <v>0</v>
      </c>
      <c r="C4" s="119">
        <f>IF('Indicator Date'!C4="","x",'Indicator Date'!C4)</f>
        <v>2015</v>
      </c>
      <c r="D4" s="119">
        <f>IF('Indicator Date'!D4="","x",'Indicator Date'!D4)</f>
        <v>2015</v>
      </c>
      <c r="E4" s="119">
        <f>IF('Indicator Date'!E4="","x",'Indicator Date'!E4)</f>
        <v>2015</v>
      </c>
      <c r="F4" s="119">
        <f>IF('Indicator Date'!F4="","x",'Indicator Date'!F4)</f>
        <v>2015</v>
      </c>
      <c r="G4" s="119">
        <f>IF('Indicator Date'!G4="","x",'Indicator Date'!G4)</f>
        <v>2015</v>
      </c>
      <c r="H4" s="119">
        <f>IF('Indicator Date'!H4="","x",'Indicator Date'!H4)</f>
        <v>2015</v>
      </c>
      <c r="I4" s="119">
        <f>IF('Indicator Date'!I4="","x",'Indicator Date'!I4)</f>
        <v>2015</v>
      </c>
      <c r="J4" s="119">
        <f>IF('Indicator Date'!J4="","x",'Indicator Date'!J4)</f>
        <v>2018</v>
      </c>
      <c r="K4" s="119">
        <f>IF('Indicator Date'!K4="","x",'Indicator Date'!K4)</f>
        <v>2018</v>
      </c>
      <c r="L4" s="119">
        <f>IF('Indicator Date'!L4="","x",'Indicator Date'!L4)</f>
        <v>2016</v>
      </c>
      <c r="M4" s="119">
        <f>IF('Indicator Date'!M4="","x",'Indicator Date'!M4)</f>
        <v>2015</v>
      </c>
      <c r="N4" s="119">
        <f>IF('Indicator Date'!N4="","x",'Indicator Date'!N4)</f>
        <v>2015</v>
      </c>
      <c r="O4" s="119">
        <f>IF('Indicator Date'!O4="","x",'Indicator Date'!O4)</f>
        <v>2015</v>
      </c>
      <c r="P4" s="119">
        <f>IF('Indicator Date'!P4="","x",'Indicator Date'!P4)</f>
        <v>2015</v>
      </c>
      <c r="Q4" s="119">
        <f>IF('Indicator Date'!Q4="","x",'Indicator Date'!Q4)</f>
        <v>2010</v>
      </c>
      <c r="R4" s="119">
        <f>IF('Indicator Date'!R4="","x",'Indicator Date'!R4)</f>
        <v>2010</v>
      </c>
      <c r="S4" s="119">
        <f>IF('Indicator Date'!S4="","x",'Indicator Date'!S4)</f>
        <v>2010</v>
      </c>
      <c r="T4" s="119">
        <f>IF('Indicator Date'!T4="","x",'Indicator Date'!T4)</f>
        <v>2010</v>
      </c>
      <c r="U4" s="119">
        <f>IF('Indicator Date'!U4="","x",'Indicator Date'!U4)</f>
        <v>2015</v>
      </c>
      <c r="V4" s="119">
        <f>IF('Indicator Date'!V4="","x",'Indicator Date'!V4)</f>
        <v>2015</v>
      </c>
      <c r="W4" s="119">
        <f>IF('Indicator Date'!W4="","x",'Indicator Date'!W4)</f>
        <v>2015</v>
      </c>
      <c r="X4" s="119">
        <f>IF('Indicator Date'!X4="","x",'Indicator Date'!X4)</f>
        <v>2018</v>
      </c>
      <c r="Y4" s="119">
        <f>IF('Indicator Date'!Y4="","x",'Indicator Date'!Y4)</f>
        <v>2018</v>
      </c>
      <c r="Z4" s="119">
        <f>IF('Indicator Date'!Z4="","x",'Indicator Date'!Z4)</f>
        <v>2018</v>
      </c>
      <c r="AA4" s="119">
        <f>IF('Indicator Date'!AA4="","x",'Indicator Date'!AA4)</f>
        <v>2015</v>
      </c>
      <c r="AB4" s="119">
        <f>IF('Indicator Date'!AB4="","x",'Indicator Date'!AB4)</f>
        <v>2017</v>
      </c>
      <c r="AC4" s="119">
        <f>IF('Indicator Date'!AC4="","x",'Indicator Date'!AC4)</f>
        <v>2017</v>
      </c>
      <c r="AD4" s="119">
        <f>IF('Indicator Date'!AD4="","x",'Indicator Date'!AD4)</f>
        <v>2017</v>
      </c>
      <c r="AE4" s="119">
        <f>IF('Indicator Date'!AE4="","x",'Indicator Date'!AE4)</f>
        <v>2018</v>
      </c>
      <c r="AF4" s="119">
        <f>IF('Indicator Date'!AF4="","x",'Indicator Date'!AF4)</f>
        <v>2016</v>
      </c>
      <c r="AG4" s="119">
        <f>IF('Indicator Date'!AG4="","x",'Indicator Date'!AG4)</f>
        <v>2019</v>
      </c>
      <c r="AH4" s="119">
        <f>IF('Indicator Date'!AH4="","x",'Indicator Date'!AH4)</f>
        <v>2019</v>
      </c>
      <c r="AI4" s="119">
        <f>IF('Indicator Date'!AI4="","x",'Indicator Date'!AI4)</f>
        <v>2019</v>
      </c>
      <c r="AJ4" s="119">
        <f>IF('Indicator Date'!AJ4="","x",'Indicator Date'!AJ4)</f>
        <v>2018</v>
      </c>
      <c r="AK4" s="119">
        <f>IF('Indicator Date'!AK4="","x",'Indicator Date'!AK4)</f>
        <v>2018</v>
      </c>
      <c r="AL4" s="119">
        <f>IF('Indicator Date'!AL4="","x",'Indicator Date'!AL4)</f>
        <v>2017</v>
      </c>
      <c r="AM4" s="119">
        <f>IF('Indicator Date'!AM4="","x",'Indicator Date'!AM4)</f>
        <v>2016</v>
      </c>
      <c r="AN4" s="119">
        <f>IF('Indicator Date'!AN4="","x",'Indicator Date'!AN4)</f>
        <v>2019</v>
      </c>
      <c r="AO4" s="119">
        <f>IF('Indicator Date'!AO4="","x",'Indicator Date'!AO4)</f>
        <v>2016</v>
      </c>
      <c r="AP4" s="119">
        <f>IF('Indicator Date'!AP4="","x",'Indicator Date'!AP4)</f>
        <v>2017</v>
      </c>
      <c r="AQ4" s="119">
        <f>IF('Indicator Date'!AQ4="","x",'Indicator Date'!AQ4)</f>
        <v>2017</v>
      </c>
      <c r="AR4" s="119">
        <f>IF('Indicator Date'!AR4="","x",'Indicator Date'!AR4)</f>
        <v>2018</v>
      </c>
      <c r="AS4" s="119">
        <f>IF('Indicator Date'!AS4="","x",'Indicator Date'!AS4)</f>
        <v>2017</v>
      </c>
      <c r="AT4" s="119" t="str">
        <f>IF('Indicator Date'!AT4="","x",'Indicator Date'!AT4)</f>
        <v>x</v>
      </c>
      <c r="AU4" s="119">
        <f>IF('Indicator Date'!AU4="","x",'Indicator Date'!AU4)</f>
        <v>2017</v>
      </c>
      <c r="AV4" s="119">
        <f>IF('Indicator Date'!AV4="","x",'Indicator Date'!AV4)</f>
        <v>2016</v>
      </c>
      <c r="AW4" s="119" t="str">
        <f>IF('Indicator Date'!AW4="","x",'Indicator Date'!AW4)</f>
        <v>x</v>
      </c>
      <c r="AX4" s="119">
        <f>IF('Indicator Date'!AX4="","x",'Indicator Date'!AX4)</f>
        <v>2017</v>
      </c>
      <c r="AY4" s="119">
        <f>IF('Indicator Date'!AY4="","x",'Indicator Date'!AY4)</f>
        <v>2017</v>
      </c>
      <c r="AZ4" s="119">
        <f>IF('Indicator Date'!AZ4="","x",'Indicator Date'!AZ4)</f>
        <v>2017</v>
      </c>
      <c r="BA4" s="119" t="str">
        <f>IF('Indicator Date'!BA4="","x",'Indicator Date'!BA4)</f>
        <v>x</v>
      </c>
      <c r="BB4" s="119">
        <f>IF('Indicator Date'!BB4="","x",'Indicator Date'!BB4)</f>
        <v>2017</v>
      </c>
      <c r="BC4" s="119">
        <f>IF('Indicator Date'!BC4="","x",'Indicator Date'!BC4)</f>
        <v>2018</v>
      </c>
      <c r="BD4" s="119">
        <f>IF('Indicator Date'!BD4="","x",'Indicator Date'!BD4)</f>
        <v>2019</v>
      </c>
      <c r="BE4" s="172">
        <f>IF('Indicator Date'!BE4="","x",YEAR('Indicator Date'!BE4))</f>
        <v>2018</v>
      </c>
      <c r="BF4" s="172">
        <f>IF('Indicator Date'!BF4="","x",YEAR('Indicator Date'!BF4))</f>
        <v>2018</v>
      </c>
      <c r="BG4" s="172">
        <f>IF('Indicator Date'!BG4="","x",YEAR('Indicator Date'!BG4))</f>
        <v>2018</v>
      </c>
      <c r="BH4" s="119">
        <f>IF('Indicator Date'!BH4="","x",'Indicator Date'!BH4)</f>
        <v>2018</v>
      </c>
      <c r="BI4" s="119">
        <f>IF('Indicator Date'!BI4="","x",'Indicator Date'!BI4)</f>
        <v>2018</v>
      </c>
      <c r="BJ4" s="119">
        <f>IF('Indicator Date'!BJ4="","x",'Indicator Date'!BJ4)</f>
        <v>2015</v>
      </c>
      <c r="BK4" s="119">
        <f>IF('Indicator Date'!BK4="","x",'Indicator Date'!BK4)</f>
        <v>2017</v>
      </c>
      <c r="BL4" s="119">
        <f>IF('Indicator Date'!BL4="","x",'Indicator Date'!BL4)</f>
        <v>2018</v>
      </c>
      <c r="BM4" s="119">
        <f>IF('Indicator Date'!BM4="","x",'Indicator Date'!BM4)</f>
        <v>2017</v>
      </c>
      <c r="BN4" s="119">
        <f>IF('Indicator Date'!BN4="","x",'Indicator Date'!BN4)</f>
        <v>2015</v>
      </c>
      <c r="BO4" s="119">
        <f>IF('Indicator Date'!BO4="","x",'Indicator Date'!BO4)</f>
        <v>2016</v>
      </c>
      <c r="BP4" s="119">
        <f>IF('Indicator Date'!BP4="","x",'Indicator Date'!BP4)</f>
        <v>2017</v>
      </c>
      <c r="BQ4" s="119">
        <f>IF('Indicator Date'!BQ4="","x",'Indicator Date'!BQ4)</f>
        <v>2014</v>
      </c>
      <c r="BR4" s="119">
        <f>IF('Indicator Date'!BR4="","x",'Indicator Date'!BR4)</f>
        <v>2017</v>
      </c>
      <c r="BS4" s="119">
        <f>IF('Indicator Date'!BS4="","x",'Indicator Date'!BS4)</f>
        <v>2017</v>
      </c>
      <c r="BT4" s="119">
        <f>IF('Indicator Date'!BT4="","x",'Indicator Date'!BT4)</f>
        <v>2016</v>
      </c>
      <c r="BU4" s="119">
        <f>IF('Indicator Date'!BU4="","x",'Indicator Date'!BU4)</f>
        <v>2017</v>
      </c>
      <c r="BV4" s="119">
        <f>IF('Indicator Date'!BV4="","x",'Indicator Date'!BV4)</f>
        <v>2017</v>
      </c>
      <c r="BW4" s="119">
        <f>IF('Indicator Date'!BW4="","x",'Indicator Date'!BW4)</f>
        <v>2017</v>
      </c>
      <c r="BX4" s="119">
        <f>IF('Indicator Date'!BX4="","x",'Indicator Date'!BX4)</f>
        <v>2016</v>
      </c>
      <c r="BY4" s="119">
        <f>IF('Indicator Date'!BY4="","x",'Indicator Date'!BY4)</f>
        <v>2015</v>
      </c>
      <c r="BZ4" s="119" t="str">
        <f>IF('Indicator Date'!BZ4="","x",'Indicator Date'!BZ4)</f>
        <v>2018</v>
      </c>
      <c r="CA4" s="119">
        <f>IF('Indicator Date'!CA4="","x",'Indicator Date'!CA4)</f>
        <v>2019</v>
      </c>
      <c r="CB4" s="119">
        <f>IF('Indicator Date'!CB4="","x",'Indicator Date'!CB4)</f>
        <v>2015</v>
      </c>
    </row>
    <row r="5" spans="1:80" x14ac:dyDescent="0.3">
      <c r="A5" s="100" t="s">
        <v>3</v>
      </c>
      <c r="B5" s="86" t="s">
        <v>2</v>
      </c>
      <c r="C5" s="119">
        <f>IF('Indicator Date'!C5="","x",'Indicator Date'!C5)</f>
        <v>2015</v>
      </c>
      <c r="D5" s="119">
        <f>IF('Indicator Date'!D5="","x",'Indicator Date'!D5)</f>
        <v>2015</v>
      </c>
      <c r="E5" s="119">
        <f>IF('Indicator Date'!E5="","x",'Indicator Date'!E5)</f>
        <v>2015</v>
      </c>
      <c r="F5" s="119">
        <f>IF('Indicator Date'!F5="","x",'Indicator Date'!F5)</f>
        <v>2015</v>
      </c>
      <c r="G5" s="119">
        <f>IF('Indicator Date'!G5="","x",'Indicator Date'!G5)</f>
        <v>2015</v>
      </c>
      <c r="H5" s="119">
        <f>IF('Indicator Date'!H5="","x",'Indicator Date'!H5)</f>
        <v>2015</v>
      </c>
      <c r="I5" s="119">
        <f>IF('Indicator Date'!I5="","x",'Indicator Date'!I5)</f>
        <v>2015</v>
      </c>
      <c r="J5" s="119">
        <f>IF('Indicator Date'!J5="","x",'Indicator Date'!J5)</f>
        <v>2018</v>
      </c>
      <c r="K5" s="119">
        <f>IF('Indicator Date'!K5="","x",'Indicator Date'!K5)</f>
        <v>2018</v>
      </c>
      <c r="L5" s="119">
        <f>IF('Indicator Date'!L5="","x",'Indicator Date'!L5)</f>
        <v>2016</v>
      </c>
      <c r="M5" s="119">
        <f>IF('Indicator Date'!M5="","x",'Indicator Date'!M5)</f>
        <v>2015</v>
      </c>
      <c r="N5" s="119">
        <f>IF('Indicator Date'!N5="","x",'Indicator Date'!N5)</f>
        <v>2015</v>
      </c>
      <c r="O5" s="119">
        <f>IF('Indicator Date'!O5="","x",'Indicator Date'!O5)</f>
        <v>2015</v>
      </c>
      <c r="P5" s="119">
        <f>IF('Indicator Date'!P5="","x",'Indicator Date'!P5)</f>
        <v>2015</v>
      </c>
      <c r="Q5" s="119">
        <f>IF('Indicator Date'!Q5="","x",'Indicator Date'!Q5)</f>
        <v>2010</v>
      </c>
      <c r="R5" s="119">
        <f>IF('Indicator Date'!R5="","x",'Indicator Date'!R5)</f>
        <v>2010</v>
      </c>
      <c r="S5" s="119">
        <f>IF('Indicator Date'!S5="","x",'Indicator Date'!S5)</f>
        <v>2010</v>
      </c>
      <c r="T5" s="119">
        <f>IF('Indicator Date'!T5="","x",'Indicator Date'!T5)</f>
        <v>2010</v>
      </c>
      <c r="U5" s="119">
        <f>IF('Indicator Date'!U5="","x",'Indicator Date'!U5)</f>
        <v>2015</v>
      </c>
      <c r="V5" s="119">
        <f>IF('Indicator Date'!V5="","x",'Indicator Date'!V5)</f>
        <v>2015</v>
      </c>
      <c r="W5" s="119">
        <f>IF('Indicator Date'!W5="","x",'Indicator Date'!W5)</f>
        <v>2015</v>
      </c>
      <c r="X5" s="119">
        <f>IF('Indicator Date'!X5="","x",'Indicator Date'!X5)</f>
        <v>2018</v>
      </c>
      <c r="Y5" s="119">
        <f>IF('Indicator Date'!Y5="","x",'Indicator Date'!Y5)</f>
        <v>2018</v>
      </c>
      <c r="Z5" s="119">
        <f>IF('Indicator Date'!Z5="","x",'Indicator Date'!Z5)</f>
        <v>2018</v>
      </c>
      <c r="AA5" s="119">
        <f>IF('Indicator Date'!AA5="","x",'Indicator Date'!AA5)</f>
        <v>2011</v>
      </c>
      <c r="AB5" s="119">
        <f>IF('Indicator Date'!AB5="","x",'Indicator Date'!AB5)</f>
        <v>2017</v>
      </c>
      <c r="AC5" s="119" t="str">
        <f>IF('Indicator Date'!AC5="","x",'Indicator Date'!AC5)</f>
        <v>x</v>
      </c>
      <c r="AD5" s="119">
        <f>IF('Indicator Date'!AD5="","x",'Indicator Date'!AD5)</f>
        <v>2016</v>
      </c>
      <c r="AE5" s="119">
        <f>IF('Indicator Date'!AE5="","x",'Indicator Date'!AE5)</f>
        <v>2018</v>
      </c>
      <c r="AF5" s="119" t="str">
        <f>IF('Indicator Date'!AF5="","x",'Indicator Date'!AF5)</f>
        <v>x</v>
      </c>
      <c r="AG5" s="119">
        <f>IF('Indicator Date'!AG5="","x",'Indicator Date'!AG5)</f>
        <v>2019</v>
      </c>
      <c r="AH5" s="119">
        <f>IF('Indicator Date'!AH5="","x",'Indicator Date'!AH5)</f>
        <v>2019</v>
      </c>
      <c r="AI5" s="119">
        <f>IF('Indicator Date'!AI5="","x",'Indicator Date'!AI5)</f>
        <v>2019</v>
      </c>
      <c r="AJ5" s="119">
        <f>IF('Indicator Date'!AJ5="","x",'Indicator Date'!AJ5)</f>
        <v>2018</v>
      </c>
      <c r="AK5" s="119">
        <f>IF('Indicator Date'!AK5="","x",'Indicator Date'!AK5)</f>
        <v>2018</v>
      </c>
      <c r="AL5" s="119">
        <f>IF('Indicator Date'!AL5="","x",'Indicator Date'!AL5)</f>
        <v>2017</v>
      </c>
      <c r="AM5" s="119">
        <f>IF('Indicator Date'!AM5="","x",'Indicator Date'!AM5)</f>
        <v>2009</v>
      </c>
      <c r="AN5" s="119">
        <f>IF('Indicator Date'!AN5="","x",'Indicator Date'!AN5)</f>
        <v>2019</v>
      </c>
      <c r="AO5" s="119">
        <f>IF('Indicator Date'!AO5="","x",'Indicator Date'!AO5)</f>
        <v>2016</v>
      </c>
      <c r="AP5" s="119">
        <f>IF('Indicator Date'!AP5="","x",'Indicator Date'!AP5)</f>
        <v>2017</v>
      </c>
      <c r="AQ5" s="119">
        <f>IF('Indicator Date'!AQ5="","x",'Indicator Date'!AQ5)</f>
        <v>2017</v>
      </c>
      <c r="AR5" s="119">
        <f>IF('Indicator Date'!AR5="","x",'Indicator Date'!AR5)</f>
        <v>2018</v>
      </c>
      <c r="AS5" s="119">
        <f>IF('Indicator Date'!AS5="","x",'Indicator Date'!AS5)</f>
        <v>2017</v>
      </c>
      <c r="AT5" s="119">
        <f>IF('Indicator Date'!AT5="","x",'Indicator Date'!AT5)</f>
        <v>2009</v>
      </c>
      <c r="AU5" s="119">
        <f>IF('Indicator Date'!AU5="","x",'Indicator Date'!AU5)</f>
        <v>2017</v>
      </c>
      <c r="AV5" s="119">
        <f>IF('Indicator Date'!AV5="","x",'Indicator Date'!AV5)</f>
        <v>2017</v>
      </c>
      <c r="AW5" s="119">
        <f>IF('Indicator Date'!AW5="","x",'Indicator Date'!AW5)</f>
        <v>2017</v>
      </c>
      <c r="AX5" s="119" t="str">
        <f>IF('Indicator Date'!AX5="","x",'Indicator Date'!AX5)</f>
        <v>x</v>
      </c>
      <c r="AY5" s="119">
        <f>IF('Indicator Date'!AY5="","x",'Indicator Date'!AY5)</f>
        <v>2017</v>
      </c>
      <c r="AZ5" s="119">
        <f>IF('Indicator Date'!AZ5="","x",'Indicator Date'!AZ5)</f>
        <v>2017</v>
      </c>
      <c r="BA5" s="119" t="str">
        <f>IF('Indicator Date'!BA5="","x",'Indicator Date'!BA5)</f>
        <v>2012</v>
      </c>
      <c r="BB5" s="119">
        <f>IF('Indicator Date'!BB5="","x",'Indicator Date'!BB5)</f>
        <v>2017</v>
      </c>
      <c r="BC5" s="119">
        <f>IF('Indicator Date'!BC5="","x",'Indicator Date'!BC5)</f>
        <v>2018</v>
      </c>
      <c r="BD5" s="119">
        <f>IF('Indicator Date'!BD5="","x",'Indicator Date'!BD5)</f>
        <v>2019</v>
      </c>
      <c r="BE5" s="172" t="str">
        <f>IF('Indicator Date'!BE5="","x",YEAR('Indicator Date'!BE5))</f>
        <v>x</v>
      </c>
      <c r="BF5" s="172">
        <f>IF('Indicator Date'!BF5="","x",YEAR('Indicator Date'!BF5))</f>
        <v>2018</v>
      </c>
      <c r="BG5" s="172">
        <f>IF('Indicator Date'!BG5="","x",YEAR('Indicator Date'!BG5))</f>
        <v>2018</v>
      </c>
      <c r="BH5" s="119">
        <f>IF('Indicator Date'!BH5="","x",'Indicator Date'!BH5)</f>
        <v>2018</v>
      </c>
      <c r="BI5" s="119">
        <f>IF('Indicator Date'!BI5="","x",'Indicator Date'!BI5)</f>
        <v>2018</v>
      </c>
      <c r="BJ5" s="119" t="str">
        <f>IF('Indicator Date'!BJ5="","x",'Indicator Date'!BJ5)</f>
        <v>x</v>
      </c>
      <c r="BK5" s="119">
        <f>IF('Indicator Date'!BK5="","x",'Indicator Date'!BK5)</f>
        <v>2017</v>
      </c>
      <c r="BL5" s="119">
        <f>IF('Indicator Date'!BL5="","x",'Indicator Date'!BL5)</f>
        <v>2018</v>
      </c>
      <c r="BM5" s="119">
        <f>IF('Indicator Date'!BM5="","x",'Indicator Date'!BM5)</f>
        <v>2017</v>
      </c>
      <c r="BN5" s="119">
        <f>IF('Indicator Date'!BN5="","x",'Indicator Date'!BN5)</f>
        <v>2015</v>
      </c>
      <c r="BO5" s="119">
        <f>IF('Indicator Date'!BO5="","x",'Indicator Date'!BO5)</f>
        <v>2016</v>
      </c>
      <c r="BP5" s="119">
        <f>IF('Indicator Date'!BP5="","x",'Indicator Date'!BP5)</f>
        <v>2017</v>
      </c>
      <c r="BQ5" s="119">
        <f>IF('Indicator Date'!BQ5="","x",'Indicator Date'!BQ5)</f>
        <v>2014</v>
      </c>
      <c r="BR5" s="119">
        <f>IF('Indicator Date'!BR5="","x",'Indicator Date'!BR5)</f>
        <v>2017</v>
      </c>
      <c r="BS5" s="119">
        <f>IF('Indicator Date'!BS5="","x",'Indicator Date'!BS5)</f>
        <v>2017</v>
      </c>
      <c r="BT5" s="119">
        <f>IF('Indicator Date'!BT5="","x",'Indicator Date'!BT5)</f>
        <v>2016</v>
      </c>
      <c r="BU5" s="119">
        <f>IF('Indicator Date'!BU5="","x",'Indicator Date'!BU5)</f>
        <v>2017</v>
      </c>
      <c r="BV5" s="119">
        <f>IF('Indicator Date'!BV5="","x",'Indicator Date'!BV5)</f>
        <v>2017</v>
      </c>
      <c r="BW5" s="119">
        <f>IF('Indicator Date'!BW5="","x",'Indicator Date'!BW5)</f>
        <v>2017</v>
      </c>
      <c r="BX5" s="119">
        <f>IF('Indicator Date'!BX5="","x",'Indicator Date'!BX5)</f>
        <v>2016</v>
      </c>
      <c r="BY5" s="119">
        <f>IF('Indicator Date'!BY5="","x",'Indicator Date'!BY5)</f>
        <v>2015</v>
      </c>
      <c r="BZ5" s="119" t="str">
        <f>IF('Indicator Date'!BZ5="","x",'Indicator Date'!BZ5)</f>
        <v>2018</v>
      </c>
      <c r="CA5" s="119">
        <f>IF('Indicator Date'!CA5="","x",'Indicator Date'!CA5)</f>
        <v>2019</v>
      </c>
      <c r="CB5" s="119">
        <f>IF('Indicator Date'!CB5="","x",'Indicator Date'!CB5)</f>
        <v>2015</v>
      </c>
    </row>
    <row r="6" spans="1:80" x14ac:dyDescent="0.3">
      <c r="A6" s="100" t="s">
        <v>5</v>
      </c>
      <c r="B6" s="86" t="s">
        <v>4</v>
      </c>
      <c r="C6" s="119">
        <f>IF('Indicator Date'!C6="","x",'Indicator Date'!C6)</f>
        <v>2015</v>
      </c>
      <c r="D6" s="119">
        <f>IF('Indicator Date'!D6="","x",'Indicator Date'!D6)</f>
        <v>2015</v>
      </c>
      <c r="E6" s="119">
        <f>IF('Indicator Date'!E6="","x",'Indicator Date'!E6)</f>
        <v>2015</v>
      </c>
      <c r="F6" s="119">
        <f>IF('Indicator Date'!F6="","x",'Indicator Date'!F6)</f>
        <v>2015</v>
      </c>
      <c r="G6" s="119">
        <f>IF('Indicator Date'!G6="","x",'Indicator Date'!G6)</f>
        <v>2015</v>
      </c>
      <c r="H6" s="119">
        <f>IF('Indicator Date'!H6="","x",'Indicator Date'!H6)</f>
        <v>2015</v>
      </c>
      <c r="I6" s="119">
        <f>IF('Indicator Date'!I6="","x",'Indicator Date'!I6)</f>
        <v>2015</v>
      </c>
      <c r="J6" s="119">
        <f>IF('Indicator Date'!J6="","x",'Indicator Date'!J6)</f>
        <v>2018</v>
      </c>
      <c r="K6" s="119">
        <f>IF('Indicator Date'!K6="","x",'Indicator Date'!K6)</f>
        <v>2018</v>
      </c>
      <c r="L6" s="119">
        <f>IF('Indicator Date'!L6="","x",'Indicator Date'!L6)</f>
        <v>2016</v>
      </c>
      <c r="M6" s="119">
        <f>IF('Indicator Date'!M6="","x",'Indicator Date'!M6)</f>
        <v>2015</v>
      </c>
      <c r="N6" s="119">
        <f>IF('Indicator Date'!N6="","x",'Indicator Date'!N6)</f>
        <v>2015</v>
      </c>
      <c r="O6" s="119">
        <f>IF('Indicator Date'!O6="","x",'Indicator Date'!O6)</f>
        <v>2015</v>
      </c>
      <c r="P6" s="119">
        <f>IF('Indicator Date'!P6="","x",'Indicator Date'!P6)</f>
        <v>2015</v>
      </c>
      <c r="Q6" s="119">
        <f>IF('Indicator Date'!Q6="","x",'Indicator Date'!Q6)</f>
        <v>2010</v>
      </c>
      <c r="R6" s="119">
        <f>IF('Indicator Date'!R6="","x",'Indicator Date'!R6)</f>
        <v>2010</v>
      </c>
      <c r="S6" s="119">
        <f>IF('Indicator Date'!S6="","x",'Indicator Date'!S6)</f>
        <v>2010</v>
      </c>
      <c r="T6" s="119">
        <f>IF('Indicator Date'!T6="","x",'Indicator Date'!T6)</f>
        <v>2010</v>
      </c>
      <c r="U6" s="119">
        <f>IF('Indicator Date'!U6="","x",'Indicator Date'!U6)</f>
        <v>2015</v>
      </c>
      <c r="V6" s="119">
        <f>IF('Indicator Date'!V6="","x",'Indicator Date'!V6)</f>
        <v>2015</v>
      </c>
      <c r="W6" s="119">
        <f>IF('Indicator Date'!W6="","x",'Indicator Date'!W6)</f>
        <v>2015</v>
      </c>
      <c r="X6" s="119">
        <f>IF('Indicator Date'!X6="","x",'Indicator Date'!X6)</f>
        <v>2018</v>
      </c>
      <c r="Y6" s="119">
        <f>IF('Indicator Date'!Y6="","x",'Indicator Date'!Y6)</f>
        <v>2018</v>
      </c>
      <c r="Z6" s="119">
        <f>IF('Indicator Date'!Z6="","x",'Indicator Date'!Z6)</f>
        <v>2018</v>
      </c>
      <c r="AA6" s="119" t="str">
        <f>IF('Indicator Date'!AA6="","x",'Indicator Date'!AA6)</f>
        <v>x</v>
      </c>
      <c r="AB6" s="119">
        <f>IF('Indicator Date'!AB6="","x",'Indicator Date'!AB6)</f>
        <v>2017</v>
      </c>
      <c r="AC6" s="119">
        <f>IF('Indicator Date'!AC6="","x",'Indicator Date'!AC6)</f>
        <v>2017</v>
      </c>
      <c r="AD6" s="119">
        <f>IF('Indicator Date'!AD6="","x",'Indicator Date'!AD6)</f>
        <v>2015</v>
      </c>
      <c r="AE6" s="119">
        <f>IF('Indicator Date'!AE6="","x",'Indicator Date'!AE6)</f>
        <v>2018</v>
      </c>
      <c r="AF6" s="119" t="str">
        <f>IF('Indicator Date'!AF6="","x",'Indicator Date'!AF6)</f>
        <v>x</v>
      </c>
      <c r="AG6" s="119">
        <f>IF('Indicator Date'!AG6="","x",'Indicator Date'!AG6)</f>
        <v>2019</v>
      </c>
      <c r="AH6" s="119">
        <f>IF('Indicator Date'!AH6="","x",'Indicator Date'!AH6)</f>
        <v>2019</v>
      </c>
      <c r="AI6" s="119">
        <f>IF('Indicator Date'!AI6="","x",'Indicator Date'!AI6)</f>
        <v>2019</v>
      </c>
      <c r="AJ6" s="119">
        <f>IF('Indicator Date'!AJ6="","x",'Indicator Date'!AJ6)</f>
        <v>2018</v>
      </c>
      <c r="AK6" s="119">
        <f>IF('Indicator Date'!AK6="","x",'Indicator Date'!AK6)</f>
        <v>2018</v>
      </c>
      <c r="AL6" s="119">
        <f>IF('Indicator Date'!AL6="","x",'Indicator Date'!AL6)</f>
        <v>2017</v>
      </c>
      <c r="AM6" s="119" t="str">
        <f>IF('Indicator Date'!AM6="","x",'Indicator Date'!AM6)</f>
        <v>x</v>
      </c>
      <c r="AN6" s="119">
        <f>IF('Indicator Date'!AN6="","x",'Indicator Date'!AN6)</f>
        <v>2019</v>
      </c>
      <c r="AO6" s="119">
        <f>IF('Indicator Date'!AO6="","x",'Indicator Date'!AO6)</f>
        <v>2016</v>
      </c>
      <c r="AP6" s="119">
        <f>IF('Indicator Date'!AP6="","x",'Indicator Date'!AP6)</f>
        <v>2017</v>
      </c>
      <c r="AQ6" s="119">
        <f>IF('Indicator Date'!AQ6="","x",'Indicator Date'!AQ6)</f>
        <v>2017</v>
      </c>
      <c r="AR6" s="119">
        <f>IF('Indicator Date'!AR6="","x",'Indicator Date'!AR6)</f>
        <v>2018</v>
      </c>
      <c r="AS6" s="119">
        <f>IF('Indicator Date'!AS6="","x",'Indicator Date'!AS6)</f>
        <v>2017</v>
      </c>
      <c r="AT6" s="119">
        <f>IF('Indicator Date'!AT6="","x",'Indicator Date'!AT6)</f>
        <v>2012</v>
      </c>
      <c r="AU6" s="119">
        <f>IF('Indicator Date'!AU6="","x",'Indicator Date'!AU6)</f>
        <v>2017</v>
      </c>
      <c r="AV6" s="119">
        <f>IF('Indicator Date'!AV6="","x",'Indicator Date'!AV6)</f>
        <v>2017</v>
      </c>
      <c r="AW6" s="119">
        <f>IF('Indicator Date'!AW6="","x",'Indicator Date'!AW6)</f>
        <v>2017</v>
      </c>
      <c r="AX6" s="119">
        <f>IF('Indicator Date'!AX6="","x",'Indicator Date'!AX6)</f>
        <v>2017</v>
      </c>
      <c r="AY6" s="119">
        <f>IF('Indicator Date'!AY6="","x",'Indicator Date'!AY6)</f>
        <v>2017</v>
      </c>
      <c r="AZ6" s="119">
        <f>IF('Indicator Date'!AZ6="","x",'Indicator Date'!AZ6)</f>
        <v>2017</v>
      </c>
      <c r="BA6" s="119" t="str">
        <f>IF('Indicator Date'!BA6="","x",'Indicator Date'!BA6)</f>
        <v>2011</v>
      </c>
      <c r="BB6" s="119">
        <f>IF('Indicator Date'!BB6="","x",'Indicator Date'!BB6)</f>
        <v>2017</v>
      </c>
      <c r="BC6" s="119">
        <f>IF('Indicator Date'!BC6="","x",'Indicator Date'!BC6)</f>
        <v>2018</v>
      </c>
      <c r="BD6" s="119">
        <f>IF('Indicator Date'!BD6="","x",'Indicator Date'!BD6)</f>
        <v>2019</v>
      </c>
      <c r="BE6" s="172" t="str">
        <f>IF('Indicator Date'!BE6="","x",YEAR('Indicator Date'!BE6))</f>
        <v>x</v>
      </c>
      <c r="BF6" s="172">
        <f>IF('Indicator Date'!BF6="","x",YEAR('Indicator Date'!BF6))</f>
        <v>2018</v>
      </c>
      <c r="BG6" s="172">
        <f>IF('Indicator Date'!BG6="","x",YEAR('Indicator Date'!BG6))</f>
        <v>2018</v>
      </c>
      <c r="BH6" s="119">
        <f>IF('Indicator Date'!BH6="","x",'Indicator Date'!BH6)</f>
        <v>2018</v>
      </c>
      <c r="BI6" s="119">
        <f>IF('Indicator Date'!BI6="","x",'Indicator Date'!BI6)</f>
        <v>2018</v>
      </c>
      <c r="BJ6" s="119">
        <f>IF('Indicator Date'!BJ6="","x",'Indicator Date'!BJ6)</f>
        <v>2013</v>
      </c>
      <c r="BK6" s="119">
        <f>IF('Indicator Date'!BK6="","x",'Indicator Date'!BK6)</f>
        <v>2017</v>
      </c>
      <c r="BL6" s="119">
        <f>IF('Indicator Date'!BL6="","x",'Indicator Date'!BL6)</f>
        <v>2018</v>
      </c>
      <c r="BM6" s="119">
        <f>IF('Indicator Date'!BM6="","x",'Indicator Date'!BM6)</f>
        <v>2017</v>
      </c>
      <c r="BN6" s="119">
        <f>IF('Indicator Date'!BN6="","x",'Indicator Date'!BN6)</f>
        <v>2015</v>
      </c>
      <c r="BO6" s="119">
        <f>IF('Indicator Date'!BO6="","x",'Indicator Date'!BO6)</f>
        <v>2016</v>
      </c>
      <c r="BP6" s="119">
        <f>IF('Indicator Date'!BP6="","x",'Indicator Date'!BP6)</f>
        <v>2017</v>
      </c>
      <c r="BQ6" s="119">
        <f>IF('Indicator Date'!BQ6="","x",'Indicator Date'!BQ6)</f>
        <v>2014</v>
      </c>
      <c r="BR6" s="119">
        <f>IF('Indicator Date'!BR6="","x",'Indicator Date'!BR6)</f>
        <v>2017</v>
      </c>
      <c r="BS6" s="119">
        <f>IF('Indicator Date'!BS6="","x",'Indicator Date'!BS6)</f>
        <v>2017</v>
      </c>
      <c r="BT6" s="119">
        <f>IF('Indicator Date'!BT6="","x",'Indicator Date'!BT6)</f>
        <v>2016</v>
      </c>
      <c r="BU6" s="119">
        <f>IF('Indicator Date'!BU6="","x",'Indicator Date'!BU6)</f>
        <v>2017</v>
      </c>
      <c r="BV6" s="119">
        <f>IF('Indicator Date'!BV6="","x",'Indicator Date'!BV6)</f>
        <v>2017</v>
      </c>
      <c r="BW6" s="119">
        <f>IF('Indicator Date'!BW6="","x",'Indicator Date'!BW6)</f>
        <v>2017</v>
      </c>
      <c r="BX6" s="119">
        <f>IF('Indicator Date'!BX6="","x",'Indicator Date'!BX6)</f>
        <v>2016</v>
      </c>
      <c r="BY6" s="119">
        <f>IF('Indicator Date'!BY6="","x",'Indicator Date'!BY6)</f>
        <v>2015</v>
      </c>
      <c r="BZ6" s="119" t="str">
        <f>IF('Indicator Date'!BZ6="","x",'Indicator Date'!BZ6)</f>
        <v>2018</v>
      </c>
      <c r="CA6" s="119">
        <f>IF('Indicator Date'!CA6="","x",'Indicator Date'!CA6)</f>
        <v>2019</v>
      </c>
      <c r="CB6" s="119">
        <f>IF('Indicator Date'!CB6="","x",'Indicator Date'!CB6)</f>
        <v>2015</v>
      </c>
    </row>
    <row r="7" spans="1:80" x14ac:dyDescent="0.3">
      <c r="A7" s="100" t="s">
        <v>7</v>
      </c>
      <c r="B7" s="86" t="s">
        <v>6</v>
      </c>
      <c r="C7" s="119">
        <f>IF('Indicator Date'!C7="","x",'Indicator Date'!C7)</f>
        <v>2015</v>
      </c>
      <c r="D7" s="119">
        <f>IF('Indicator Date'!D7="","x",'Indicator Date'!D7)</f>
        <v>2015</v>
      </c>
      <c r="E7" s="119">
        <f>IF('Indicator Date'!E7="","x",'Indicator Date'!E7)</f>
        <v>2015</v>
      </c>
      <c r="F7" s="119">
        <f>IF('Indicator Date'!F7="","x",'Indicator Date'!F7)</f>
        <v>2015</v>
      </c>
      <c r="G7" s="119">
        <f>IF('Indicator Date'!G7="","x",'Indicator Date'!G7)</f>
        <v>2015</v>
      </c>
      <c r="H7" s="119">
        <f>IF('Indicator Date'!H7="","x",'Indicator Date'!H7)</f>
        <v>2015</v>
      </c>
      <c r="I7" s="119">
        <f>IF('Indicator Date'!I7="","x",'Indicator Date'!I7)</f>
        <v>2015</v>
      </c>
      <c r="J7" s="119">
        <f>IF('Indicator Date'!J7="","x",'Indicator Date'!J7)</f>
        <v>2018</v>
      </c>
      <c r="K7" s="119">
        <f>IF('Indicator Date'!K7="","x",'Indicator Date'!K7)</f>
        <v>2018</v>
      </c>
      <c r="L7" s="119">
        <f>IF('Indicator Date'!L7="","x",'Indicator Date'!L7)</f>
        <v>2016</v>
      </c>
      <c r="M7" s="119">
        <f>IF('Indicator Date'!M7="","x",'Indicator Date'!M7)</f>
        <v>2015</v>
      </c>
      <c r="N7" s="119">
        <f>IF('Indicator Date'!N7="","x",'Indicator Date'!N7)</f>
        <v>2015</v>
      </c>
      <c r="O7" s="119">
        <f>IF('Indicator Date'!O7="","x",'Indicator Date'!O7)</f>
        <v>2015</v>
      </c>
      <c r="P7" s="119">
        <f>IF('Indicator Date'!P7="","x",'Indicator Date'!P7)</f>
        <v>2015</v>
      </c>
      <c r="Q7" s="119">
        <f>IF('Indicator Date'!Q7="","x",'Indicator Date'!Q7)</f>
        <v>2010</v>
      </c>
      <c r="R7" s="119">
        <f>IF('Indicator Date'!R7="","x",'Indicator Date'!R7)</f>
        <v>2010</v>
      </c>
      <c r="S7" s="119">
        <f>IF('Indicator Date'!S7="","x",'Indicator Date'!S7)</f>
        <v>2010</v>
      </c>
      <c r="T7" s="119">
        <f>IF('Indicator Date'!T7="","x",'Indicator Date'!T7)</f>
        <v>2010</v>
      </c>
      <c r="U7" s="119">
        <f>IF('Indicator Date'!U7="","x",'Indicator Date'!U7)</f>
        <v>2015</v>
      </c>
      <c r="V7" s="119">
        <f>IF('Indicator Date'!V7="","x",'Indicator Date'!V7)</f>
        <v>2015</v>
      </c>
      <c r="W7" s="119">
        <f>IF('Indicator Date'!W7="","x",'Indicator Date'!W7)</f>
        <v>2015</v>
      </c>
      <c r="X7" s="119">
        <f>IF('Indicator Date'!X7="","x",'Indicator Date'!X7)</f>
        <v>2018</v>
      </c>
      <c r="Y7" s="119">
        <f>IF('Indicator Date'!Y7="","x",'Indicator Date'!Y7)</f>
        <v>2018</v>
      </c>
      <c r="Z7" s="119">
        <f>IF('Indicator Date'!Z7="","x",'Indicator Date'!Z7)</f>
        <v>2018</v>
      </c>
      <c r="AA7" s="119">
        <f>IF('Indicator Date'!AA7="","x",'Indicator Date'!AA7)</f>
        <v>2016</v>
      </c>
      <c r="AB7" s="119">
        <f>IF('Indicator Date'!AB7="","x",'Indicator Date'!AB7)</f>
        <v>2017</v>
      </c>
      <c r="AC7" s="119">
        <f>IF('Indicator Date'!AC7="","x",'Indicator Date'!AC7)</f>
        <v>2017</v>
      </c>
      <c r="AD7" s="119">
        <f>IF('Indicator Date'!AD7="","x",'Indicator Date'!AD7)</f>
        <v>2017</v>
      </c>
      <c r="AE7" s="119">
        <f>IF('Indicator Date'!AE7="","x",'Indicator Date'!AE7)</f>
        <v>2018</v>
      </c>
      <c r="AF7" s="119">
        <f>IF('Indicator Date'!AF7="","x",'Indicator Date'!AF7)</f>
        <v>2016</v>
      </c>
      <c r="AG7" s="119">
        <f>IF('Indicator Date'!AG7="","x",'Indicator Date'!AG7)</f>
        <v>2019</v>
      </c>
      <c r="AH7" s="119">
        <f>IF('Indicator Date'!AH7="","x",'Indicator Date'!AH7)</f>
        <v>2019</v>
      </c>
      <c r="AI7" s="119">
        <f>IF('Indicator Date'!AI7="","x",'Indicator Date'!AI7)</f>
        <v>2019</v>
      </c>
      <c r="AJ7" s="119">
        <f>IF('Indicator Date'!AJ7="","x",'Indicator Date'!AJ7)</f>
        <v>2018</v>
      </c>
      <c r="AK7" s="119">
        <f>IF('Indicator Date'!AK7="","x",'Indicator Date'!AK7)</f>
        <v>2018</v>
      </c>
      <c r="AL7" s="119">
        <f>IF('Indicator Date'!AL7="","x",'Indicator Date'!AL7)</f>
        <v>2017</v>
      </c>
      <c r="AM7" s="119">
        <f>IF('Indicator Date'!AM7="","x",'Indicator Date'!AM7)</f>
        <v>2016</v>
      </c>
      <c r="AN7" s="119">
        <f>IF('Indicator Date'!AN7="","x",'Indicator Date'!AN7)</f>
        <v>2019</v>
      </c>
      <c r="AO7" s="119">
        <f>IF('Indicator Date'!AO7="","x",'Indicator Date'!AO7)</f>
        <v>2016</v>
      </c>
      <c r="AP7" s="119">
        <f>IF('Indicator Date'!AP7="","x",'Indicator Date'!AP7)</f>
        <v>2017</v>
      </c>
      <c r="AQ7" s="119">
        <f>IF('Indicator Date'!AQ7="","x",'Indicator Date'!AQ7)</f>
        <v>2017</v>
      </c>
      <c r="AR7" s="119">
        <f>IF('Indicator Date'!AR7="","x",'Indicator Date'!AR7)</f>
        <v>2018</v>
      </c>
      <c r="AS7" s="119">
        <f>IF('Indicator Date'!AS7="","x",'Indicator Date'!AS7)</f>
        <v>2017</v>
      </c>
      <c r="AT7" s="119">
        <f>IF('Indicator Date'!AT7="","x",'Indicator Date'!AT7)</f>
        <v>2016</v>
      </c>
      <c r="AU7" s="119">
        <f>IF('Indicator Date'!AU7="","x",'Indicator Date'!AU7)</f>
        <v>2017</v>
      </c>
      <c r="AV7" s="119">
        <f>IF('Indicator Date'!AV7="","x",'Indicator Date'!AV7)</f>
        <v>2017</v>
      </c>
      <c r="AW7" s="119">
        <f>IF('Indicator Date'!AW7="","x",'Indicator Date'!AW7)</f>
        <v>2017</v>
      </c>
      <c r="AX7" s="119">
        <f>IF('Indicator Date'!AX7="","x",'Indicator Date'!AX7)</f>
        <v>2017</v>
      </c>
      <c r="AY7" s="119">
        <f>IF('Indicator Date'!AY7="","x",'Indicator Date'!AY7)</f>
        <v>2017</v>
      </c>
      <c r="AZ7" s="119" t="str">
        <f>IF('Indicator Date'!AZ7="","x",'Indicator Date'!AZ7)</f>
        <v>x</v>
      </c>
      <c r="BA7" s="119">
        <f>IF('Indicator Date'!BA7="","x",'Indicator Date'!BA7)</f>
        <v>2008</v>
      </c>
      <c r="BB7" s="119">
        <f>IF('Indicator Date'!BB7="","x",'Indicator Date'!BB7)</f>
        <v>2017</v>
      </c>
      <c r="BC7" s="119">
        <f>IF('Indicator Date'!BC7="","x",'Indicator Date'!BC7)</f>
        <v>2018</v>
      </c>
      <c r="BD7" s="119">
        <f>IF('Indicator Date'!BD7="","x",'Indicator Date'!BD7)</f>
        <v>2019</v>
      </c>
      <c r="BE7" s="172" t="str">
        <f>IF('Indicator Date'!BE7="","x",YEAR('Indicator Date'!BE7))</f>
        <v>x</v>
      </c>
      <c r="BF7" s="172">
        <f>IF('Indicator Date'!BF7="","x",YEAR('Indicator Date'!BF7))</f>
        <v>2019</v>
      </c>
      <c r="BG7" s="172">
        <f>IF('Indicator Date'!BG7="","x",YEAR('Indicator Date'!BG7))</f>
        <v>2018</v>
      </c>
      <c r="BH7" s="119">
        <f>IF('Indicator Date'!BH7="","x",'Indicator Date'!BH7)</f>
        <v>2018</v>
      </c>
      <c r="BI7" s="119">
        <f>IF('Indicator Date'!BI7="","x",'Indicator Date'!BI7)</f>
        <v>2018</v>
      </c>
      <c r="BJ7" s="119">
        <f>IF('Indicator Date'!BJ7="","x",'Indicator Date'!BJ7)</f>
        <v>2013</v>
      </c>
      <c r="BK7" s="119">
        <f>IF('Indicator Date'!BK7="","x",'Indicator Date'!BK7)</f>
        <v>2017</v>
      </c>
      <c r="BL7" s="119">
        <f>IF('Indicator Date'!BL7="","x",'Indicator Date'!BL7)</f>
        <v>2018</v>
      </c>
      <c r="BM7" s="119">
        <f>IF('Indicator Date'!BM7="","x",'Indicator Date'!BM7)</f>
        <v>2017</v>
      </c>
      <c r="BN7" s="119">
        <f>IF('Indicator Date'!BN7="","x",'Indicator Date'!BN7)</f>
        <v>2015</v>
      </c>
      <c r="BO7" s="119">
        <f>IF('Indicator Date'!BO7="","x",'Indicator Date'!BO7)</f>
        <v>2016</v>
      </c>
      <c r="BP7" s="119">
        <f>IF('Indicator Date'!BP7="","x",'Indicator Date'!BP7)</f>
        <v>2017</v>
      </c>
      <c r="BQ7" s="119">
        <f>IF('Indicator Date'!BQ7="","x",'Indicator Date'!BQ7)</f>
        <v>2014</v>
      </c>
      <c r="BR7" s="119">
        <f>IF('Indicator Date'!BR7="","x",'Indicator Date'!BR7)</f>
        <v>2017</v>
      </c>
      <c r="BS7" s="119">
        <f>IF('Indicator Date'!BS7="","x",'Indicator Date'!BS7)</f>
        <v>2017</v>
      </c>
      <c r="BT7" s="119">
        <f>IF('Indicator Date'!BT7="","x",'Indicator Date'!BT7)</f>
        <v>2017</v>
      </c>
      <c r="BU7" s="119">
        <f>IF('Indicator Date'!BU7="","x",'Indicator Date'!BU7)</f>
        <v>2017</v>
      </c>
      <c r="BV7" s="119">
        <f>IF('Indicator Date'!BV7="","x",'Indicator Date'!BV7)</f>
        <v>2017</v>
      </c>
      <c r="BW7" s="119">
        <f>IF('Indicator Date'!BW7="","x",'Indicator Date'!BW7)</f>
        <v>2017</v>
      </c>
      <c r="BX7" s="119">
        <f>IF('Indicator Date'!BX7="","x",'Indicator Date'!BX7)</f>
        <v>2016</v>
      </c>
      <c r="BY7" s="119">
        <f>IF('Indicator Date'!BY7="","x",'Indicator Date'!BY7)</f>
        <v>2015</v>
      </c>
      <c r="BZ7" s="119" t="str">
        <f>IF('Indicator Date'!BZ7="","x",'Indicator Date'!BZ7)</f>
        <v>2018</v>
      </c>
      <c r="CA7" s="119">
        <f>IF('Indicator Date'!CA7="","x",'Indicator Date'!CA7)</f>
        <v>2019</v>
      </c>
      <c r="CB7" s="119">
        <f>IF('Indicator Date'!CB7="","x",'Indicator Date'!CB7)</f>
        <v>2015</v>
      </c>
    </row>
    <row r="8" spans="1:80" x14ac:dyDescent="0.3">
      <c r="A8" s="100" t="s">
        <v>9</v>
      </c>
      <c r="B8" s="86" t="s">
        <v>8</v>
      </c>
      <c r="C8" s="119">
        <f>IF('Indicator Date'!C8="","x",'Indicator Date'!C8)</f>
        <v>2015</v>
      </c>
      <c r="D8" s="119">
        <f>IF('Indicator Date'!D8="","x",'Indicator Date'!D8)</f>
        <v>2015</v>
      </c>
      <c r="E8" s="119">
        <f>IF('Indicator Date'!E8="","x",'Indicator Date'!E8)</f>
        <v>2015</v>
      </c>
      <c r="F8" s="119">
        <f>IF('Indicator Date'!F8="","x",'Indicator Date'!F8)</f>
        <v>2015</v>
      </c>
      <c r="G8" s="119">
        <f>IF('Indicator Date'!G8="","x",'Indicator Date'!G8)</f>
        <v>2015</v>
      </c>
      <c r="H8" s="119">
        <f>IF('Indicator Date'!H8="","x",'Indicator Date'!H8)</f>
        <v>2015</v>
      </c>
      <c r="I8" s="119">
        <f>IF('Indicator Date'!I8="","x",'Indicator Date'!I8)</f>
        <v>2015</v>
      </c>
      <c r="J8" s="119">
        <f>IF('Indicator Date'!J8="","x",'Indicator Date'!J8)</f>
        <v>2018</v>
      </c>
      <c r="K8" s="119">
        <f>IF('Indicator Date'!K8="","x",'Indicator Date'!K8)</f>
        <v>2018</v>
      </c>
      <c r="L8" s="119">
        <f>IF('Indicator Date'!L8="","x",'Indicator Date'!L8)</f>
        <v>2016</v>
      </c>
      <c r="M8" s="119">
        <f>IF('Indicator Date'!M8="","x",'Indicator Date'!M8)</f>
        <v>2015</v>
      </c>
      <c r="N8" s="119">
        <f>IF('Indicator Date'!N8="","x",'Indicator Date'!N8)</f>
        <v>2015</v>
      </c>
      <c r="O8" s="119">
        <f>IF('Indicator Date'!O8="","x",'Indicator Date'!O8)</f>
        <v>2015</v>
      </c>
      <c r="P8" s="119">
        <f>IF('Indicator Date'!P8="","x",'Indicator Date'!P8)</f>
        <v>2015</v>
      </c>
      <c r="Q8" s="119">
        <f>IF('Indicator Date'!Q8="","x",'Indicator Date'!Q8)</f>
        <v>2010</v>
      </c>
      <c r="R8" s="119">
        <f>IF('Indicator Date'!R8="","x",'Indicator Date'!R8)</f>
        <v>2010</v>
      </c>
      <c r="S8" s="119">
        <f>IF('Indicator Date'!S8="","x",'Indicator Date'!S8)</f>
        <v>2010</v>
      </c>
      <c r="T8" s="119">
        <f>IF('Indicator Date'!T8="","x",'Indicator Date'!T8)</f>
        <v>2010</v>
      </c>
      <c r="U8" s="119">
        <f>IF('Indicator Date'!U8="","x",'Indicator Date'!U8)</f>
        <v>2015</v>
      </c>
      <c r="V8" s="119">
        <f>IF('Indicator Date'!V8="","x",'Indicator Date'!V8)</f>
        <v>2015</v>
      </c>
      <c r="W8" s="119">
        <f>IF('Indicator Date'!W8="","x",'Indicator Date'!W8)</f>
        <v>2015</v>
      </c>
      <c r="X8" s="119">
        <f>IF('Indicator Date'!X8="","x",'Indicator Date'!X8)</f>
        <v>2018</v>
      </c>
      <c r="Y8" s="119">
        <f>IF('Indicator Date'!Y8="","x",'Indicator Date'!Y8)</f>
        <v>2018</v>
      </c>
      <c r="Z8" s="119">
        <f>IF('Indicator Date'!Z8="","x",'Indicator Date'!Z8)</f>
        <v>2018</v>
      </c>
      <c r="AA8" s="119" t="str">
        <f>IF('Indicator Date'!AA8="","x",'Indicator Date'!AA8)</f>
        <v>x</v>
      </c>
      <c r="AB8" s="119">
        <f>IF('Indicator Date'!AB8="","x",'Indicator Date'!AB8)</f>
        <v>2017</v>
      </c>
      <c r="AC8" s="119" t="str">
        <f>IF('Indicator Date'!AC8="","x",'Indicator Date'!AC8)</f>
        <v>x</v>
      </c>
      <c r="AD8" s="119">
        <f>IF('Indicator Date'!AD8="","x",'Indicator Date'!AD8)</f>
        <v>2014</v>
      </c>
      <c r="AE8" s="119">
        <f>IF('Indicator Date'!AE8="","x",'Indicator Date'!AE8)</f>
        <v>2018</v>
      </c>
      <c r="AF8" s="119" t="str">
        <f>IF('Indicator Date'!AF8="","x",'Indicator Date'!AF8)</f>
        <v>x</v>
      </c>
      <c r="AG8" s="119">
        <f>IF('Indicator Date'!AG8="","x",'Indicator Date'!AG8)</f>
        <v>2019</v>
      </c>
      <c r="AH8" s="119">
        <f>IF('Indicator Date'!AH8="","x",'Indicator Date'!AH8)</f>
        <v>2019</v>
      </c>
      <c r="AI8" s="119">
        <f>IF('Indicator Date'!AI8="","x",'Indicator Date'!AI8)</f>
        <v>2019</v>
      </c>
      <c r="AJ8" s="119">
        <f>IF('Indicator Date'!AJ8="","x",'Indicator Date'!AJ8)</f>
        <v>2018</v>
      </c>
      <c r="AK8" s="119">
        <f>IF('Indicator Date'!AK8="","x",'Indicator Date'!AK8)</f>
        <v>2018</v>
      </c>
      <c r="AL8" s="119">
        <f>IF('Indicator Date'!AL8="","x",'Indicator Date'!AL8)</f>
        <v>2017</v>
      </c>
      <c r="AM8" s="119" t="str">
        <f>IF('Indicator Date'!AM8="","x",'Indicator Date'!AM8)</f>
        <v>x</v>
      </c>
      <c r="AN8" s="119">
        <f>IF('Indicator Date'!AN8="","x",'Indicator Date'!AN8)</f>
        <v>2019</v>
      </c>
      <c r="AO8" s="119">
        <f>IF('Indicator Date'!AO8="","x",'Indicator Date'!AO8)</f>
        <v>2016</v>
      </c>
      <c r="AP8" s="119">
        <f>IF('Indicator Date'!AP8="","x",'Indicator Date'!AP8)</f>
        <v>2017</v>
      </c>
      <c r="AQ8" s="119">
        <f>IF('Indicator Date'!AQ8="","x",'Indicator Date'!AQ8)</f>
        <v>2017</v>
      </c>
      <c r="AR8" s="119">
        <f>IF('Indicator Date'!AR8="","x",'Indicator Date'!AR8)</f>
        <v>2018</v>
      </c>
      <c r="AS8" s="119">
        <f>IF('Indicator Date'!AS8="","x",'Indicator Date'!AS8)</f>
        <v>2017</v>
      </c>
      <c r="AT8" s="119" t="str">
        <f>IF('Indicator Date'!AT8="","x",'Indicator Date'!AT8)</f>
        <v>x</v>
      </c>
      <c r="AU8" s="119">
        <f>IF('Indicator Date'!AU8="","x",'Indicator Date'!AU8)</f>
        <v>2017</v>
      </c>
      <c r="AV8" s="119" t="str">
        <f>IF('Indicator Date'!AV8="","x",'Indicator Date'!AV8)</f>
        <v>x</v>
      </c>
      <c r="AW8" s="119" t="str">
        <f>IF('Indicator Date'!AW8="","x",'Indicator Date'!AW8)</f>
        <v>x</v>
      </c>
      <c r="AX8" s="119" t="str">
        <f>IF('Indicator Date'!AX8="","x",'Indicator Date'!AX8)</f>
        <v>x</v>
      </c>
      <c r="AY8" s="119">
        <f>IF('Indicator Date'!AY8="","x",'Indicator Date'!AY8)</f>
        <v>2017</v>
      </c>
      <c r="AZ8" s="119" t="str">
        <f>IF('Indicator Date'!AZ8="","x",'Indicator Date'!AZ8)</f>
        <v>x</v>
      </c>
      <c r="BA8" s="119" t="str">
        <f>IF('Indicator Date'!BA8="","x",'Indicator Date'!BA8)</f>
        <v>x</v>
      </c>
      <c r="BB8" s="119">
        <f>IF('Indicator Date'!BB8="","x",'Indicator Date'!BB8)</f>
        <v>2017</v>
      </c>
      <c r="BC8" s="119">
        <f>IF('Indicator Date'!BC8="","x",'Indicator Date'!BC8)</f>
        <v>2018</v>
      </c>
      <c r="BD8" s="119">
        <f>IF('Indicator Date'!BD8="","x",'Indicator Date'!BD8)</f>
        <v>2019</v>
      </c>
      <c r="BE8" s="172" t="str">
        <f>IF('Indicator Date'!BE8="","x",YEAR('Indicator Date'!BE8))</f>
        <v>x</v>
      </c>
      <c r="BF8" s="172">
        <f>IF('Indicator Date'!BF8="","x",YEAR('Indicator Date'!BF8))</f>
        <v>2018</v>
      </c>
      <c r="BG8" s="172">
        <f>IF('Indicator Date'!BG8="","x",YEAR('Indicator Date'!BG8))</f>
        <v>2018</v>
      </c>
      <c r="BH8" s="119">
        <f>IF('Indicator Date'!BH8="","x",'Indicator Date'!BH8)</f>
        <v>2018</v>
      </c>
      <c r="BI8" s="119">
        <f>IF('Indicator Date'!BI8="","x",'Indicator Date'!BI8)</f>
        <v>2018</v>
      </c>
      <c r="BJ8" s="119">
        <f>IF('Indicator Date'!BJ8="","x",'Indicator Date'!BJ8)</f>
        <v>2013</v>
      </c>
      <c r="BK8" s="119">
        <f>IF('Indicator Date'!BK8="","x",'Indicator Date'!BK8)</f>
        <v>2017</v>
      </c>
      <c r="BL8" s="119" t="str">
        <f>IF('Indicator Date'!BL8="","x",'Indicator Date'!BL8)</f>
        <v>x</v>
      </c>
      <c r="BM8" s="119">
        <f>IF('Indicator Date'!BM8="","x",'Indicator Date'!BM8)</f>
        <v>2017</v>
      </c>
      <c r="BN8" s="119">
        <f>IF('Indicator Date'!BN8="","x",'Indicator Date'!BN8)</f>
        <v>2014</v>
      </c>
      <c r="BO8" s="119">
        <f>IF('Indicator Date'!BO8="","x",'Indicator Date'!BO8)</f>
        <v>2016</v>
      </c>
      <c r="BP8" s="119">
        <f>IF('Indicator Date'!BP8="","x",'Indicator Date'!BP8)</f>
        <v>2017</v>
      </c>
      <c r="BQ8" s="119">
        <f>IF('Indicator Date'!BQ8="","x",'Indicator Date'!BQ8)</f>
        <v>2014</v>
      </c>
      <c r="BR8" s="119">
        <f>IF('Indicator Date'!BR8="","x",'Indicator Date'!BR8)</f>
        <v>2017</v>
      </c>
      <c r="BS8" s="119">
        <f>IF('Indicator Date'!BS8="","x",'Indicator Date'!BS8)</f>
        <v>2017</v>
      </c>
      <c r="BT8" s="119">
        <f>IF('Indicator Date'!BT8="","x",'Indicator Date'!BT8)</f>
        <v>2017</v>
      </c>
      <c r="BU8" s="119">
        <f>IF('Indicator Date'!BU8="","x",'Indicator Date'!BU8)</f>
        <v>2017</v>
      </c>
      <c r="BV8" s="119">
        <f>IF('Indicator Date'!BV8="","x",'Indicator Date'!BV8)</f>
        <v>2017</v>
      </c>
      <c r="BW8" s="119" t="str">
        <f>IF('Indicator Date'!BW8="","x",'Indicator Date'!BW8)</f>
        <v>x</v>
      </c>
      <c r="BX8" s="119">
        <f>IF('Indicator Date'!BX8="","x",'Indicator Date'!BX8)</f>
        <v>2016</v>
      </c>
      <c r="BY8" s="119" t="str">
        <f>IF('Indicator Date'!BY8="","x",'Indicator Date'!BY8)</f>
        <v>x</v>
      </c>
      <c r="BZ8" s="119" t="str">
        <f>IF('Indicator Date'!BZ8="","x",'Indicator Date'!BZ8)</f>
        <v>2018</v>
      </c>
      <c r="CA8" s="119">
        <f>IF('Indicator Date'!CA8="","x",'Indicator Date'!CA8)</f>
        <v>2019</v>
      </c>
      <c r="CB8" s="119">
        <f>IF('Indicator Date'!CB8="","x",'Indicator Date'!CB8)</f>
        <v>2015</v>
      </c>
    </row>
    <row r="9" spans="1:80" x14ac:dyDescent="0.3">
      <c r="A9" s="100" t="s">
        <v>11</v>
      </c>
      <c r="B9" s="86" t="s">
        <v>10</v>
      </c>
      <c r="C9" s="119">
        <f>IF('Indicator Date'!C9="","x",'Indicator Date'!C9)</f>
        <v>2015</v>
      </c>
      <c r="D9" s="119">
        <f>IF('Indicator Date'!D9="","x",'Indicator Date'!D9)</f>
        <v>2015</v>
      </c>
      <c r="E9" s="119">
        <f>IF('Indicator Date'!E9="","x",'Indicator Date'!E9)</f>
        <v>2015</v>
      </c>
      <c r="F9" s="119">
        <f>IF('Indicator Date'!F9="","x",'Indicator Date'!F9)</f>
        <v>2015</v>
      </c>
      <c r="G9" s="119">
        <f>IF('Indicator Date'!G9="","x",'Indicator Date'!G9)</f>
        <v>2015</v>
      </c>
      <c r="H9" s="119">
        <f>IF('Indicator Date'!H9="","x",'Indicator Date'!H9)</f>
        <v>2015</v>
      </c>
      <c r="I9" s="119">
        <f>IF('Indicator Date'!I9="","x",'Indicator Date'!I9)</f>
        <v>2015</v>
      </c>
      <c r="J9" s="119">
        <f>IF('Indicator Date'!J9="","x",'Indicator Date'!J9)</f>
        <v>2018</v>
      </c>
      <c r="K9" s="119">
        <f>IF('Indicator Date'!K9="","x",'Indicator Date'!K9)</f>
        <v>2018</v>
      </c>
      <c r="L9" s="119">
        <f>IF('Indicator Date'!L9="","x",'Indicator Date'!L9)</f>
        <v>2016</v>
      </c>
      <c r="M9" s="119">
        <f>IF('Indicator Date'!M9="","x",'Indicator Date'!M9)</f>
        <v>2015</v>
      </c>
      <c r="N9" s="119">
        <f>IF('Indicator Date'!N9="","x",'Indicator Date'!N9)</f>
        <v>2015</v>
      </c>
      <c r="O9" s="119">
        <f>IF('Indicator Date'!O9="","x",'Indicator Date'!O9)</f>
        <v>2015</v>
      </c>
      <c r="P9" s="119">
        <f>IF('Indicator Date'!P9="","x",'Indicator Date'!P9)</f>
        <v>2015</v>
      </c>
      <c r="Q9" s="119">
        <f>IF('Indicator Date'!Q9="","x",'Indicator Date'!Q9)</f>
        <v>2010</v>
      </c>
      <c r="R9" s="119">
        <f>IF('Indicator Date'!R9="","x",'Indicator Date'!R9)</f>
        <v>2010</v>
      </c>
      <c r="S9" s="119">
        <f>IF('Indicator Date'!S9="","x",'Indicator Date'!S9)</f>
        <v>2010</v>
      </c>
      <c r="T9" s="119">
        <f>IF('Indicator Date'!T9="","x",'Indicator Date'!T9)</f>
        <v>2010</v>
      </c>
      <c r="U9" s="119">
        <f>IF('Indicator Date'!U9="","x",'Indicator Date'!U9)</f>
        <v>2015</v>
      </c>
      <c r="V9" s="119">
        <f>IF('Indicator Date'!V9="","x",'Indicator Date'!V9)</f>
        <v>2015</v>
      </c>
      <c r="W9" s="119">
        <f>IF('Indicator Date'!W9="","x",'Indicator Date'!W9)</f>
        <v>2015</v>
      </c>
      <c r="X9" s="119">
        <f>IF('Indicator Date'!X9="","x",'Indicator Date'!X9)</f>
        <v>2018</v>
      </c>
      <c r="Y9" s="119">
        <f>IF('Indicator Date'!Y9="","x",'Indicator Date'!Y9)</f>
        <v>2018</v>
      </c>
      <c r="Z9" s="119">
        <f>IF('Indicator Date'!Z9="","x",'Indicator Date'!Z9)</f>
        <v>2018</v>
      </c>
      <c r="AA9" s="119">
        <f>IF('Indicator Date'!AA9="","x",'Indicator Date'!AA9)</f>
        <v>2010</v>
      </c>
      <c r="AB9" s="119">
        <f>IF('Indicator Date'!AB9="","x",'Indicator Date'!AB9)</f>
        <v>2014</v>
      </c>
      <c r="AC9" s="119" t="str">
        <f>IF('Indicator Date'!AC9="","x",'Indicator Date'!AC9)</f>
        <v>x</v>
      </c>
      <c r="AD9" s="119">
        <f>IF('Indicator Date'!AD9="","x",'Indicator Date'!AD9)</f>
        <v>2018</v>
      </c>
      <c r="AE9" s="119">
        <f>IF('Indicator Date'!AE9="","x",'Indicator Date'!AE9)</f>
        <v>2018</v>
      </c>
      <c r="AF9" s="119">
        <f>IF('Indicator Date'!AF9="","x",'Indicator Date'!AF9)</f>
        <v>2016</v>
      </c>
      <c r="AG9" s="119">
        <f>IF('Indicator Date'!AG9="","x",'Indicator Date'!AG9)</f>
        <v>2019</v>
      </c>
      <c r="AH9" s="119">
        <f>IF('Indicator Date'!AH9="","x",'Indicator Date'!AH9)</f>
        <v>2019</v>
      </c>
      <c r="AI9" s="119">
        <f>IF('Indicator Date'!AI9="","x",'Indicator Date'!AI9)</f>
        <v>2019</v>
      </c>
      <c r="AJ9" s="119">
        <f>IF('Indicator Date'!AJ9="","x",'Indicator Date'!AJ9)</f>
        <v>2018</v>
      </c>
      <c r="AK9" s="119">
        <f>IF('Indicator Date'!AK9="","x",'Indicator Date'!AK9)</f>
        <v>2018</v>
      </c>
      <c r="AL9" s="119">
        <f>IF('Indicator Date'!AL9="","x",'Indicator Date'!AL9)</f>
        <v>2017</v>
      </c>
      <c r="AM9" s="119" t="str">
        <f>IF('Indicator Date'!AM9="","x",'Indicator Date'!AM9)</f>
        <v>x</v>
      </c>
      <c r="AN9" s="119">
        <f>IF('Indicator Date'!AN9="","x",'Indicator Date'!AN9)</f>
        <v>2019</v>
      </c>
      <c r="AO9" s="119">
        <f>IF('Indicator Date'!AO9="","x",'Indicator Date'!AO9)</f>
        <v>2016</v>
      </c>
      <c r="AP9" s="119">
        <f>IF('Indicator Date'!AP9="","x",'Indicator Date'!AP9)</f>
        <v>2017</v>
      </c>
      <c r="AQ9" s="119">
        <f>IF('Indicator Date'!AQ9="","x",'Indicator Date'!AQ9)</f>
        <v>2017</v>
      </c>
      <c r="AR9" s="119">
        <f>IF('Indicator Date'!AR9="","x",'Indicator Date'!AR9)</f>
        <v>2018</v>
      </c>
      <c r="AS9" s="119">
        <f>IF('Indicator Date'!AS9="","x",'Indicator Date'!AS9)</f>
        <v>2017</v>
      </c>
      <c r="AT9" s="119" t="str">
        <f>IF('Indicator Date'!AT9="","x",'Indicator Date'!AT9)</f>
        <v>x</v>
      </c>
      <c r="AU9" s="119">
        <f>IF('Indicator Date'!AU9="","x",'Indicator Date'!AU9)</f>
        <v>2017</v>
      </c>
      <c r="AV9" s="119">
        <f>IF('Indicator Date'!AV9="","x",'Indicator Date'!AV9)</f>
        <v>2017</v>
      </c>
      <c r="AW9" s="119">
        <f>IF('Indicator Date'!AW9="","x",'Indicator Date'!AW9)</f>
        <v>2017</v>
      </c>
      <c r="AX9" s="119">
        <f>IF('Indicator Date'!AX9="","x",'Indicator Date'!AX9)</f>
        <v>2017</v>
      </c>
      <c r="AY9" s="119">
        <f>IF('Indicator Date'!AY9="","x",'Indicator Date'!AY9)</f>
        <v>2017</v>
      </c>
      <c r="AZ9" s="119">
        <f>IF('Indicator Date'!AZ9="","x",'Indicator Date'!AZ9)</f>
        <v>2017</v>
      </c>
      <c r="BA9" s="119" t="str">
        <f>IF('Indicator Date'!BA9="","x",'Indicator Date'!BA9)</f>
        <v>2017</v>
      </c>
      <c r="BB9" s="119">
        <f>IF('Indicator Date'!BB9="","x",'Indicator Date'!BB9)</f>
        <v>2017</v>
      </c>
      <c r="BC9" s="119">
        <f>IF('Indicator Date'!BC9="","x",'Indicator Date'!BC9)</f>
        <v>2018</v>
      </c>
      <c r="BD9" s="119">
        <f>IF('Indicator Date'!BD9="","x",'Indicator Date'!BD9)</f>
        <v>2019</v>
      </c>
      <c r="BE9" s="172" t="str">
        <f>IF('Indicator Date'!BE9="","x",YEAR('Indicator Date'!BE9))</f>
        <v>x</v>
      </c>
      <c r="BF9" s="172">
        <f>IF('Indicator Date'!BF9="","x",YEAR('Indicator Date'!BF9))</f>
        <v>2018</v>
      </c>
      <c r="BG9" s="172">
        <f>IF('Indicator Date'!BG9="","x",YEAR('Indicator Date'!BG9))</f>
        <v>2018</v>
      </c>
      <c r="BH9" s="119">
        <f>IF('Indicator Date'!BH9="","x",'Indicator Date'!BH9)</f>
        <v>2018</v>
      </c>
      <c r="BI9" s="119">
        <f>IF('Indicator Date'!BI9="","x",'Indicator Date'!BI9)</f>
        <v>2018</v>
      </c>
      <c r="BJ9" s="119">
        <f>IF('Indicator Date'!BJ9="","x",'Indicator Date'!BJ9)</f>
        <v>2015</v>
      </c>
      <c r="BK9" s="119">
        <f>IF('Indicator Date'!BK9="","x",'Indicator Date'!BK9)</f>
        <v>2017</v>
      </c>
      <c r="BL9" s="119">
        <f>IF('Indicator Date'!BL9="","x",'Indicator Date'!BL9)</f>
        <v>2018</v>
      </c>
      <c r="BM9" s="119">
        <f>IF('Indicator Date'!BM9="","x",'Indicator Date'!BM9)</f>
        <v>2017</v>
      </c>
      <c r="BN9" s="119">
        <f>IF('Indicator Date'!BN9="","x",'Indicator Date'!BN9)</f>
        <v>2015</v>
      </c>
      <c r="BO9" s="119">
        <f>IF('Indicator Date'!BO9="","x",'Indicator Date'!BO9)</f>
        <v>2016</v>
      </c>
      <c r="BP9" s="119">
        <f>IF('Indicator Date'!BP9="","x",'Indicator Date'!BP9)</f>
        <v>2017</v>
      </c>
      <c r="BQ9" s="119">
        <f>IF('Indicator Date'!BQ9="","x",'Indicator Date'!BQ9)</f>
        <v>2014</v>
      </c>
      <c r="BR9" s="119">
        <f>IF('Indicator Date'!BR9="","x",'Indicator Date'!BR9)</f>
        <v>2016</v>
      </c>
      <c r="BS9" s="119">
        <f>IF('Indicator Date'!BS9="","x",'Indicator Date'!BS9)</f>
        <v>2016</v>
      </c>
      <c r="BT9" s="119">
        <f>IF('Indicator Date'!BT9="","x",'Indicator Date'!BT9)</f>
        <v>2017</v>
      </c>
      <c r="BU9" s="119">
        <f>IF('Indicator Date'!BU9="","x",'Indicator Date'!BU9)</f>
        <v>2017</v>
      </c>
      <c r="BV9" s="119">
        <f>IF('Indicator Date'!BV9="","x",'Indicator Date'!BV9)</f>
        <v>2017</v>
      </c>
      <c r="BW9" s="119">
        <f>IF('Indicator Date'!BW9="","x",'Indicator Date'!BW9)</f>
        <v>2017</v>
      </c>
      <c r="BX9" s="119">
        <f>IF('Indicator Date'!BX9="","x",'Indicator Date'!BX9)</f>
        <v>2016</v>
      </c>
      <c r="BY9" s="119">
        <f>IF('Indicator Date'!BY9="","x",'Indicator Date'!BY9)</f>
        <v>2015</v>
      </c>
      <c r="BZ9" s="119" t="str">
        <f>IF('Indicator Date'!BZ9="","x",'Indicator Date'!BZ9)</f>
        <v>2018</v>
      </c>
      <c r="CA9" s="119">
        <f>IF('Indicator Date'!CA9="","x",'Indicator Date'!CA9)</f>
        <v>2019</v>
      </c>
      <c r="CB9" s="119">
        <f>IF('Indicator Date'!CB9="","x",'Indicator Date'!CB9)</f>
        <v>2015</v>
      </c>
    </row>
    <row r="10" spans="1:80" x14ac:dyDescent="0.3">
      <c r="A10" s="100" t="s">
        <v>13</v>
      </c>
      <c r="B10" s="86" t="s">
        <v>12</v>
      </c>
      <c r="C10" s="119">
        <f>IF('Indicator Date'!C10="","x",'Indicator Date'!C10)</f>
        <v>2015</v>
      </c>
      <c r="D10" s="119">
        <f>IF('Indicator Date'!D10="","x",'Indicator Date'!D10)</f>
        <v>2015</v>
      </c>
      <c r="E10" s="119">
        <f>IF('Indicator Date'!E10="","x",'Indicator Date'!E10)</f>
        <v>2015</v>
      </c>
      <c r="F10" s="119">
        <f>IF('Indicator Date'!F10="","x",'Indicator Date'!F10)</f>
        <v>2015</v>
      </c>
      <c r="G10" s="119">
        <f>IF('Indicator Date'!G10="","x",'Indicator Date'!G10)</f>
        <v>2015</v>
      </c>
      <c r="H10" s="119">
        <f>IF('Indicator Date'!H10="","x",'Indicator Date'!H10)</f>
        <v>2015</v>
      </c>
      <c r="I10" s="119">
        <f>IF('Indicator Date'!I10="","x",'Indicator Date'!I10)</f>
        <v>2015</v>
      </c>
      <c r="J10" s="119">
        <f>IF('Indicator Date'!J10="","x",'Indicator Date'!J10)</f>
        <v>2018</v>
      </c>
      <c r="K10" s="119">
        <f>IF('Indicator Date'!K10="","x",'Indicator Date'!K10)</f>
        <v>2018</v>
      </c>
      <c r="L10" s="119">
        <f>IF('Indicator Date'!L10="","x",'Indicator Date'!L10)</f>
        <v>2016</v>
      </c>
      <c r="M10" s="119">
        <f>IF('Indicator Date'!M10="","x",'Indicator Date'!M10)</f>
        <v>2015</v>
      </c>
      <c r="N10" s="119">
        <f>IF('Indicator Date'!N10="","x",'Indicator Date'!N10)</f>
        <v>2015</v>
      </c>
      <c r="O10" s="119">
        <f>IF('Indicator Date'!O10="","x",'Indicator Date'!O10)</f>
        <v>2015</v>
      </c>
      <c r="P10" s="119">
        <f>IF('Indicator Date'!P10="","x",'Indicator Date'!P10)</f>
        <v>2015</v>
      </c>
      <c r="Q10" s="119">
        <f>IF('Indicator Date'!Q10="","x",'Indicator Date'!Q10)</f>
        <v>2010</v>
      </c>
      <c r="R10" s="119">
        <f>IF('Indicator Date'!R10="","x",'Indicator Date'!R10)</f>
        <v>2010</v>
      </c>
      <c r="S10" s="119">
        <f>IF('Indicator Date'!S10="","x",'Indicator Date'!S10)</f>
        <v>2010</v>
      </c>
      <c r="T10" s="119">
        <f>IF('Indicator Date'!T10="","x",'Indicator Date'!T10)</f>
        <v>2010</v>
      </c>
      <c r="U10" s="119">
        <f>IF('Indicator Date'!U10="","x",'Indicator Date'!U10)</f>
        <v>2015</v>
      </c>
      <c r="V10" s="119">
        <f>IF('Indicator Date'!V10="","x",'Indicator Date'!V10)</f>
        <v>2015</v>
      </c>
      <c r="W10" s="119">
        <f>IF('Indicator Date'!W10="","x",'Indicator Date'!W10)</f>
        <v>2015</v>
      </c>
      <c r="X10" s="119">
        <f>IF('Indicator Date'!X10="","x",'Indicator Date'!X10)</f>
        <v>2018</v>
      </c>
      <c r="Y10" s="119">
        <f>IF('Indicator Date'!Y10="","x",'Indicator Date'!Y10)</f>
        <v>2018</v>
      </c>
      <c r="Z10" s="119">
        <f>IF('Indicator Date'!Z10="","x",'Indicator Date'!Z10)</f>
        <v>2018</v>
      </c>
      <c r="AA10" s="119">
        <f>IF('Indicator Date'!AA10="","x",'Indicator Date'!AA10)</f>
        <v>2011</v>
      </c>
      <c r="AB10" s="119">
        <f>IF('Indicator Date'!AB10="","x",'Indicator Date'!AB10)</f>
        <v>2017</v>
      </c>
      <c r="AC10" s="119">
        <f>IF('Indicator Date'!AC10="","x",'Indicator Date'!AC10)</f>
        <v>2017</v>
      </c>
      <c r="AD10" s="119">
        <f>IF('Indicator Date'!AD10="","x",'Indicator Date'!AD10)</f>
        <v>2018</v>
      </c>
      <c r="AE10" s="119">
        <f>IF('Indicator Date'!AE10="","x",'Indicator Date'!AE10)</f>
        <v>2018</v>
      </c>
      <c r="AF10" s="119">
        <f>IF('Indicator Date'!AF10="","x",'Indicator Date'!AF10)</f>
        <v>2016</v>
      </c>
      <c r="AG10" s="119">
        <f>IF('Indicator Date'!AG10="","x",'Indicator Date'!AG10)</f>
        <v>2019</v>
      </c>
      <c r="AH10" s="119">
        <f>IF('Indicator Date'!AH10="","x",'Indicator Date'!AH10)</f>
        <v>2019</v>
      </c>
      <c r="AI10" s="119">
        <f>IF('Indicator Date'!AI10="","x",'Indicator Date'!AI10)</f>
        <v>2019</v>
      </c>
      <c r="AJ10" s="119">
        <f>IF('Indicator Date'!AJ10="","x",'Indicator Date'!AJ10)</f>
        <v>2018</v>
      </c>
      <c r="AK10" s="119">
        <f>IF('Indicator Date'!AK10="","x",'Indicator Date'!AK10)</f>
        <v>2018</v>
      </c>
      <c r="AL10" s="119">
        <f>IF('Indicator Date'!AL10="","x",'Indicator Date'!AL10)</f>
        <v>2017</v>
      </c>
      <c r="AM10" s="119">
        <f>IF('Indicator Date'!AM10="","x",'Indicator Date'!AM10)</f>
        <v>2016</v>
      </c>
      <c r="AN10" s="119">
        <f>IF('Indicator Date'!AN10="","x",'Indicator Date'!AN10)</f>
        <v>2019</v>
      </c>
      <c r="AO10" s="119">
        <f>IF('Indicator Date'!AO10="","x",'Indicator Date'!AO10)</f>
        <v>2016</v>
      </c>
      <c r="AP10" s="119">
        <f>IF('Indicator Date'!AP10="","x",'Indicator Date'!AP10)</f>
        <v>2017</v>
      </c>
      <c r="AQ10" s="119">
        <f>IF('Indicator Date'!AQ10="","x",'Indicator Date'!AQ10)</f>
        <v>2017</v>
      </c>
      <c r="AR10" s="119">
        <f>IF('Indicator Date'!AR10="","x",'Indicator Date'!AR10)</f>
        <v>2018</v>
      </c>
      <c r="AS10" s="119">
        <f>IF('Indicator Date'!AS10="","x",'Indicator Date'!AS10)</f>
        <v>2017</v>
      </c>
      <c r="AT10" s="119">
        <f>IF('Indicator Date'!AT10="","x",'Indicator Date'!AT10)</f>
        <v>2016</v>
      </c>
      <c r="AU10" s="119">
        <f>IF('Indicator Date'!AU10="","x",'Indicator Date'!AU10)</f>
        <v>2017</v>
      </c>
      <c r="AV10" s="119">
        <f>IF('Indicator Date'!AV10="","x",'Indicator Date'!AV10)</f>
        <v>2017</v>
      </c>
      <c r="AW10" s="119">
        <f>IF('Indicator Date'!AW10="","x",'Indicator Date'!AW10)</f>
        <v>2017</v>
      </c>
      <c r="AX10" s="119">
        <f>IF('Indicator Date'!AX10="","x",'Indicator Date'!AX10)</f>
        <v>2017</v>
      </c>
      <c r="AY10" s="119">
        <f>IF('Indicator Date'!AY10="","x",'Indicator Date'!AY10)</f>
        <v>2017</v>
      </c>
      <c r="AZ10" s="119">
        <f>IF('Indicator Date'!AZ10="","x",'Indicator Date'!AZ10)</f>
        <v>2017</v>
      </c>
      <c r="BA10" s="119" t="str">
        <f>IF('Indicator Date'!BA10="","x",'Indicator Date'!BA10)</f>
        <v>2017</v>
      </c>
      <c r="BB10" s="119">
        <f>IF('Indicator Date'!BB10="","x",'Indicator Date'!BB10)</f>
        <v>2017</v>
      </c>
      <c r="BC10" s="119">
        <f>IF('Indicator Date'!BC10="","x",'Indicator Date'!BC10)</f>
        <v>2018</v>
      </c>
      <c r="BD10" s="119">
        <f>IF('Indicator Date'!BD10="","x",'Indicator Date'!BD10)</f>
        <v>2019</v>
      </c>
      <c r="BE10" s="172" t="str">
        <f>IF('Indicator Date'!BE10="","x",YEAR('Indicator Date'!BE10))</f>
        <v>x</v>
      </c>
      <c r="BF10" s="172">
        <f>IF('Indicator Date'!BF10="","x",YEAR('Indicator Date'!BF10))</f>
        <v>2018</v>
      </c>
      <c r="BG10" s="172">
        <f>IF('Indicator Date'!BG10="","x",YEAR('Indicator Date'!BG10))</f>
        <v>2018</v>
      </c>
      <c r="BH10" s="119">
        <f>IF('Indicator Date'!BH10="","x",'Indicator Date'!BH10)</f>
        <v>2018</v>
      </c>
      <c r="BI10" s="119">
        <f>IF('Indicator Date'!BI10="","x",'Indicator Date'!BI10)</f>
        <v>2018</v>
      </c>
      <c r="BJ10" s="119">
        <f>IF('Indicator Date'!BJ10="","x",'Indicator Date'!BJ10)</f>
        <v>2013</v>
      </c>
      <c r="BK10" s="119">
        <f>IF('Indicator Date'!BK10="","x",'Indicator Date'!BK10)</f>
        <v>2017</v>
      </c>
      <c r="BL10" s="119">
        <f>IF('Indicator Date'!BL10="","x",'Indicator Date'!BL10)</f>
        <v>2018</v>
      </c>
      <c r="BM10" s="119">
        <f>IF('Indicator Date'!BM10="","x",'Indicator Date'!BM10)</f>
        <v>2017</v>
      </c>
      <c r="BN10" s="119">
        <f>IF('Indicator Date'!BN10="","x",'Indicator Date'!BN10)</f>
        <v>2015</v>
      </c>
      <c r="BO10" s="119">
        <f>IF('Indicator Date'!BO10="","x",'Indicator Date'!BO10)</f>
        <v>2016</v>
      </c>
      <c r="BP10" s="119">
        <f>IF('Indicator Date'!BP10="","x",'Indicator Date'!BP10)</f>
        <v>2017</v>
      </c>
      <c r="BQ10" s="119">
        <f>IF('Indicator Date'!BQ10="","x",'Indicator Date'!BQ10)</f>
        <v>2014</v>
      </c>
      <c r="BR10" s="119">
        <f>IF('Indicator Date'!BR10="","x",'Indicator Date'!BR10)</f>
        <v>2017</v>
      </c>
      <c r="BS10" s="119">
        <f>IF('Indicator Date'!BS10="","x",'Indicator Date'!BS10)</f>
        <v>2017</v>
      </c>
      <c r="BT10" s="119">
        <f>IF('Indicator Date'!BT10="","x",'Indicator Date'!BT10)</f>
        <v>2014</v>
      </c>
      <c r="BU10" s="119">
        <f>IF('Indicator Date'!BU10="","x",'Indicator Date'!BU10)</f>
        <v>2017</v>
      </c>
      <c r="BV10" s="119">
        <f>IF('Indicator Date'!BV10="","x",'Indicator Date'!BV10)</f>
        <v>2017</v>
      </c>
      <c r="BW10" s="119">
        <f>IF('Indicator Date'!BW10="","x",'Indicator Date'!BW10)</f>
        <v>2017</v>
      </c>
      <c r="BX10" s="119">
        <f>IF('Indicator Date'!BX10="","x",'Indicator Date'!BX10)</f>
        <v>2016</v>
      </c>
      <c r="BY10" s="119">
        <f>IF('Indicator Date'!BY10="","x",'Indicator Date'!BY10)</f>
        <v>2015</v>
      </c>
      <c r="BZ10" s="119" t="str">
        <f>IF('Indicator Date'!BZ10="","x",'Indicator Date'!BZ10)</f>
        <v>2018</v>
      </c>
      <c r="CA10" s="119">
        <f>IF('Indicator Date'!CA10="","x",'Indicator Date'!CA10)</f>
        <v>2019</v>
      </c>
      <c r="CB10" s="119">
        <f>IF('Indicator Date'!CB10="","x",'Indicator Date'!CB10)</f>
        <v>2015</v>
      </c>
    </row>
    <row r="11" spans="1:80" x14ac:dyDescent="0.3">
      <c r="A11" s="100" t="s">
        <v>15</v>
      </c>
      <c r="B11" s="86" t="s">
        <v>14</v>
      </c>
      <c r="C11" s="119">
        <f>IF('Indicator Date'!C11="","x",'Indicator Date'!C11)</f>
        <v>2015</v>
      </c>
      <c r="D11" s="119">
        <f>IF('Indicator Date'!D11="","x",'Indicator Date'!D11)</f>
        <v>2015</v>
      </c>
      <c r="E11" s="119">
        <f>IF('Indicator Date'!E11="","x",'Indicator Date'!E11)</f>
        <v>2015</v>
      </c>
      <c r="F11" s="119">
        <f>IF('Indicator Date'!F11="","x",'Indicator Date'!F11)</f>
        <v>2015</v>
      </c>
      <c r="G11" s="119">
        <f>IF('Indicator Date'!G11="","x",'Indicator Date'!G11)</f>
        <v>2015</v>
      </c>
      <c r="H11" s="119">
        <f>IF('Indicator Date'!H11="","x",'Indicator Date'!H11)</f>
        <v>2015</v>
      </c>
      <c r="I11" s="119">
        <f>IF('Indicator Date'!I11="","x",'Indicator Date'!I11)</f>
        <v>2015</v>
      </c>
      <c r="J11" s="119">
        <f>IF('Indicator Date'!J11="","x",'Indicator Date'!J11)</f>
        <v>2018</v>
      </c>
      <c r="K11" s="119">
        <f>IF('Indicator Date'!K11="","x",'Indicator Date'!K11)</f>
        <v>2018</v>
      </c>
      <c r="L11" s="119">
        <f>IF('Indicator Date'!L11="","x",'Indicator Date'!L11)</f>
        <v>2016</v>
      </c>
      <c r="M11" s="119">
        <f>IF('Indicator Date'!M11="","x",'Indicator Date'!M11)</f>
        <v>2015</v>
      </c>
      <c r="N11" s="119">
        <f>IF('Indicator Date'!N11="","x",'Indicator Date'!N11)</f>
        <v>2015</v>
      </c>
      <c r="O11" s="119">
        <f>IF('Indicator Date'!O11="","x",'Indicator Date'!O11)</f>
        <v>2015</v>
      </c>
      <c r="P11" s="119">
        <f>IF('Indicator Date'!P11="","x",'Indicator Date'!P11)</f>
        <v>2015</v>
      </c>
      <c r="Q11" s="119">
        <f>IF('Indicator Date'!Q11="","x",'Indicator Date'!Q11)</f>
        <v>2010</v>
      </c>
      <c r="R11" s="119">
        <f>IF('Indicator Date'!R11="","x",'Indicator Date'!R11)</f>
        <v>2010</v>
      </c>
      <c r="S11" s="119">
        <f>IF('Indicator Date'!S11="","x",'Indicator Date'!S11)</f>
        <v>2010</v>
      </c>
      <c r="T11" s="119">
        <f>IF('Indicator Date'!T11="","x",'Indicator Date'!T11)</f>
        <v>2010</v>
      </c>
      <c r="U11" s="119">
        <f>IF('Indicator Date'!U11="","x",'Indicator Date'!U11)</f>
        <v>2015</v>
      </c>
      <c r="V11" s="119">
        <f>IF('Indicator Date'!V11="","x",'Indicator Date'!V11)</f>
        <v>2015</v>
      </c>
      <c r="W11" s="119">
        <f>IF('Indicator Date'!W11="","x",'Indicator Date'!W11)</f>
        <v>2015</v>
      </c>
      <c r="X11" s="119">
        <f>IF('Indicator Date'!X11="","x",'Indicator Date'!X11)</f>
        <v>2018</v>
      </c>
      <c r="Y11" s="119">
        <f>IF('Indicator Date'!Y11="","x",'Indicator Date'!Y11)</f>
        <v>2018</v>
      </c>
      <c r="Z11" s="119">
        <f>IF('Indicator Date'!Z11="","x",'Indicator Date'!Z11)</f>
        <v>2018</v>
      </c>
      <c r="AA11" s="119">
        <f>IF('Indicator Date'!AA11="","x",'Indicator Date'!AA11)</f>
        <v>2011</v>
      </c>
      <c r="AB11" s="119">
        <f>IF('Indicator Date'!AB11="","x",'Indicator Date'!AB11)</f>
        <v>2017</v>
      </c>
      <c r="AC11" s="119" t="str">
        <f>IF('Indicator Date'!AC11="","x",'Indicator Date'!AC11)</f>
        <v>x</v>
      </c>
      <c r="AD11" s="119">
        <f>IF('Indicator Date'!AD11="","x",'Indicator Date'!AD11)</f>
        <v>2018</v>
      </c>
      <c r="AE11" s="119">
        <f>IF('Indicator Date'!AE11="","x",'Indicator Date'!AE11)</f>
        <v>2018</v>
      </c>
      <c r="AF11" s="119" t="str">
        <f>IF('Indicator Date'!AF11="","x",'Indicator Date'!AF11)</f>
        <v>x</v>
      </c>
      <c r="AG11" s="119">
        <f>IF('Indicator Date'!AG11="","x",'Indicator Date'!AG11)</f>
        <v>2019</v>
      </c>
      <c r="AH11" s="119">
        <f>IF('Indicator Date'!AH11="","x",'Indicator Date'!AH11)</f>
        <v>2019</v>
      </c>
      <c r="AI11" s="119">
        <f>IF('Indicator Date'!AI11="","x",'Indicator Date'!AI11)</f>
        <v>2019</v>
      </c>
      <c r="AJ11" s="119">
        <f>IF('Indicator Date'!AJ11="","x",'Indicator Date'!AJ11)</f>
        <v>2018</v>
      </c>
      <c r="AK11" s="119">
        <f>IF('Indicator Date'!AK11="","x",'Indicator Date'!AK11)</f>
        <v>2018</v>
      </c>
      <c r="AL11" s="119">
        <f>IF('Indicator Date'!AL11="","x",'Indicator Date'!AL11)</f>
        <v>2017</v>
      </c>
      <c r="AM11" s="119" t="str">
        <f>IF('Indicator Date'!AM11="","x",'Indicator Date'!AM11)</f>
        <v>x</v>
      </c>
      <c r="AN11" s="119">
        <f>IF('Indicator Date'!AN11="","x",'Indicator Date'!AN11)</f>
        <v>2019</v>
      </c>
      <c r="AO11" s="119">
        <f>IF('Indicator Date'!AO11="","x",'Indicator Date'!AO11)</f>
        <v>2016</v>
      </c>
      <c r="AP11" s="119">
        <f>IF('Indicator Date'!AP11="","x",'Indicator Date'!AP11)</f>
        <v>2017</v>
      </c>
      <c r="AQ11" s="119" t="str">
        <f>IF('Indicator Date'!AQ11="","x",'Indicator Date'!AQ11)</f>
        <v>x</v>
      </c>
      <c r="AR11" s="119">
        <f>IF('Indicator Date'!AR11="","x",'Indicator Date'!AR11)</f>
        <v>2018</v>
      </c>
      <c r="AS11" s="119">
        <f>IF('Indicator Date'!AS11="","x",'Indicator Date'!AS11)</f>
        <v>2017</v>
      </c>
      <c r="AT11" s="119">
        <f>IF('Indicator Date'!AT11="","x",'Indicator Date'!AT11)</f>
        <v>2007</v>
      </c>
      <c r="AU11" s="119">
        <f>IF('Indicator Date'!AU11="","x",'Indicator Date'!AU11)</f>
        <v>2017</v>
      </c>
      <c r="AV11" s="119">
        <f>IF('Indicator Date'!AV11="","x",'Indicator Date'!AV11)</f>
        <v>2017</v>
      </c>
      <c r="AW11" s="119">
        <f>IF('Indicator Date'!AW11="","x",'Indicator Date'!AW11)</f>
        <v>2017</v>
      </c>
      <c r="AX11" s="119" t="str">
        <f>IF('Indicator Date'!AX11="","x",'Indicator Date'!AX11)</f>
        <v>x</v>
      </c>
      <c r="AY11" s="119">
        <f>IF('Indicator Date'!AY11="","x",'Indicator Date'!AY11)</f>
        <v>2017</v>
      </c>
      <c r="AZ11" s="119">
        <f>IF('Indicator Date'!AZ11="","x",'Indicator Date'!AZ11)</f>
        <v>2017</v>
      </c>
      <c r="BA11" s="119" t="str">
        <f>IF('Indicator Date'!BA11="","x",'Indicator Date'!BA11)</f>
        <v>2014</v>
      </c>
      <c r="BB11" s="119">
        <f>IF('Indicator Date'!BB11="","x",'Indicator Date'!BB11)</f>
        <v>2017</v>
      </c>
      <c r="BC11" s="119">
        <f>IF('Indicator Date'!BC11="","x",'Indicator Date'!BC11)</f>
        <v>2018</v>
      </c>
      <c r="BD11" s="119">
        <f>IF('Indicator Date'!BD11="","x",'Indicator Date'!BD11)</f>
        <v>2019</v>
      </c>
      <c r="BE11" s="172" t="str">
        <f>IF('Indicator Date'!BE11="","x",YEAR('Indicator Date'!BE11))</f>
        <v>x</v>
      </c>
      <c r="BF11" s="172">
        <f>IF('Indicator Date'!BF11="","x",YEAR('Indicator Date'!BF11))</f>
        <v>2018</v>
      </c>
      <c r="BG11" s="172">
        <f>IF('Indicator Date'!BG11="","x",YEAR('Indicator Date'!BG11))</f>
        <v>2018</v>
      </c>
      <c r="BH11" s="119">
        <f>IF('Indicator Date'!BH11="","x",'Indicator Date'!BH11)</f>
        <v>2018</v>
      </c>
      <c r="BI11" s="119">
        <f>IF('Indicator Date'!BI11="","x",'Indicator Date'!BI11)</f>
        <v>2018</v>
      </c>
      <c r="BJ11" s="119">
        <f>IF('Indicator Date'!BJ11="","x",'Indicator Date'!BJ11)</f>
        <v>2015</v>
      </c>
      <c r="BK11" s="119">
        <f>IF('Indicator Date'!BK11="","x",'Indicator Date'!BK11)</f>
        <v>2017</v>
      </c>
      <c r="BL11" s="119">
        <f>IF('Indicator Date'!BL11="","x",'Indicator Date'!BL11)</f>
        <v>2018</v>
      </c>
      <c r="BM11" s="119">
        <f>IF('Indicator Date'!BM11="","x",'Indicator Date'!BM11)</f>
        <v>2017</v>
      </c>
      <c r="BN11" s="119" t="str">
        <f>IF('Indicator Date'!BN11="","x",'Indicator Date'!BN11)</f>
        <v>x</v>
      </c>
      <c r="BO11" s="119">
        <f>IF('Indicator Date'!BO11="","x",'Indicator Date'!BO11)</f>
        <v>2016</v>
      </c>
      <c r="BP11" s="119">
        <f>IF('Indicator Date'!BP11="","x",'Indicator Date'!BP11)</f>
        <v>2017</v>
      </c>
      <c r="BQ11" s="119">
        <f>IF('Indicator Date'!BQ11="","x",'Indicator Date'!BQ11)</f>
        <v>2014</v>
      </c>
      <c r="BR11" s="119">
        <f>IF('Indicator Date'!BR11="","x",'Indicator Date'!BR11)</f>
        <v>2017</v>
      </c>
      <c r="BS11" s="119">
        <f>IF('Indicator Date'!BS11="","x",'Indicator Date'!BS11)</f>
        <v>2017</v>
      </c>
      <c r="BT11" s="119">
        <f>IF('Indicator Date'!BT11="","x",'Indicator Date'!BT11)</f>
        <v>2016</v>
      </c>
      <c r="BU11" s="119">
        <f>IF('Indicator Date'!BU11="","x",'Indicator Date'!BU11)</f>
        <v>2017</v>
      </c>
      <c r="BV11" s="119">
        <f>IF('Indicator Date'!BV11="","x",'Indicator Date'!BV11)</f>
        <v>2017</v>
      </c>
      <c r="BW11" s="119">
        <f>IF('Indicator Date'!BW11="","x",'Indicator Date'!BW11)</f>
        <v>2017</v>
      </c>
      <c r="BX11" s="119">
        <f>IF('Indicator Date'!BX11="","x",'Indicator Date'!BX11)</f>
        <v>2016</v>
      </c>
      <c r="BY11" s="119">
        <f>IF('Indicator Date'!BY11="","x",'Indicator Date'!BY11)</f>
        <v>2015</v>
      </c>
      <c r="BZ11" s="119" t="str">
        <f>IF('Indicator Date'!BZ11="","x",'Indicator Date'!BZ11)</f>
        <v>2018</v>
      </c>
      <c r="CA11" s="119">
        <f>IF('Indicator Date'!CA11="","x",'Indicator Date'!CA11)</f>
        <v>2019</v>
      </c>
      <c r="CB11" s="119">
        <f>IF('Indicator Date'!CB11="","x",'Indicator Date'!CB11)</f>
        <v>2015</v>
      </c>
    </row>
    <row r="12" spans="1:80" x14ac:dyDescent="0.3">
      <c r="A12" s="100" t="s">
        <v>17</v>
      </c>
      <c r="B12" s="86" t="s">
        <v>16</v>
      </c>
      <c r="C12" s="119">
        <f>IF('Indicator Date'!C12="","x",'Indicator Date'!C12)</f>
        <v>2015</v>
      </c>
      <c r="D12" s="119">
        <f>IF('Indicator Date'!D12="","x",'Indicator Date'!D12)</f>
        <v>2015</v>
      </c>
      <c r="E12" s="119">
        <f>IF('Indicator Date'!E12="","x",'Indicator Date'!E12)</f>
        <v>2015</v>
      </c>
      <c r="F12" s="119">
        <f>IF('Indicator Date'!F12="","x",'Indicator Date'!F12)</f>
        <v>2015</v>
      </c>
      <c r="G12" s="119">
        <f>IF('Indicator Date'!G12="","x",'Indicator Date'!G12)</f>
        <v>2015</v>
      </c>
      <c r="H12" s="119">
        <f>IF('Indicator Date'!H12="","x",'Indicator Date'!H12)</f>
        <v>2015</v>
      </c>
      <c r="I12" s="119">
        <f>IF('Indicator Date'!I12="","x",'Indicator Date'!I12)</f>
        <v>2015</v>
      </c>
      <c r="J12" s="119">
        <f>IF('Indicator Date'!J12="","x",'Indicator Date'!J12)</f>
        <v>2018</v>
      </c>
      <c r="K12" s="119">
        <f>IF('Indicator Date'!K12="","x",'Indicator Date'!K12)</f>
        <v>2018</v>
      </c>
      <c r="L12" s="119">
        <f>IF('Indicator Date'!L12="","x",'Indicator Date'!L12)</f>
        <v>2016</v>
      </c>
      <c r="M12" s="119">
        <f>IF('Indicator Date'!M12="","x",'Indicator Date'!M12)</f>
        <v>2015</v>
      </c>
      <c r="N12" s="119">
        <f>IF('Indicator Date'!N12="","x",'Indicator Date'!N12)</f>
        <v>2015</v>
      </c>
      <c r="O12" s="119">
        <f>IF('Indicator Date'!O12="","x",'Indicator Date'!O12)</f>
        <v>2015</v>
      </c>
      <c r="P12" s="119">
        <f>IF('Indicator Date'!P12="","x",'Indicator Date'!P12)</f>
        <v>2015</v>
      </c>
      <c r="Q12" s="119">
        <f>IF('Indicator Date'!Q12="","x",'Indicator Date'!Q12)</f>
        <v>2010</v>
      </c>
      <c r="R12" s="119">
        <f>IF('Indicator Date'!R12="","x",'Indicator Date'!R12)</f>
        <v>2010</v>
      </c>
      <c r="S12" s="119">
        <f>IF('Indicator Date'!S12="","x",'Indicator Date'!S12)</f>
        <v>2010</v>
      </c>
      <c r="T12" s="119">
        <f>IF('Indicator Date'!T12="","x",'Indicator Date'!T12)</f>
        <v>2010</v>
      </c>
      <c r="U12" s="119">
        <f>IF('Indicator Date'!U12="","x",'Indicator Date'!U12)</f>
        <v>2015</v>
      </c>
      <c r="V12" s="119">
        <f>IF('Indicator Date'!V12="","x",'Indicator Date'!V12)</f>
        <v>2015</v>
      </c>
      <c r="W12" s="119">
        <f>IF('Indicator Date'!W12="","x",'Indicator Date'!W12)</f>
        <v>2015</v>
      </c>
      <c r="X12" s="119">
        <f>IF('Indicator Date'!X12="","x",'Indicator Date'!X12)</f>
        <v>2018</v>
      </c>
      <c r="Y12" s="119">
        <f>IF('Indicator Date'!Y12="","x",'Indicator Date'!Y12)</f>
        <v>2018</v>
      </c>
      <c r="Z12" s="119">
        <f>IF('Indicator Date'!Z12="","x",'Indicator Date'!Z12)</f>
        <v>2018</v>
      </c>
      <c r="AA12" s="119">
        <f>IF('Indicator Date'!AA12="","x",'Indicator Date'!AA12)</f>
        <v>2011</v>
      </c>
      <c r="AB12" s="119">
        <f>IF('Indicator Date'!AB12="","x",'Indicator Date'!AB12)</f>
        <v>2017</v>
      </c>
      <c r="AC12" s="119" t="str">
        <f>IF('Indicator Date'!AC12="","x",'Indicator Date'!AC12)</f>
        <v>x</v>
      </c>
      <c r="AD12" s="119">
        <f>IF('Indicator Date'!AD12="","x",'Indicator Date'!AD12)</f>
        <v>2017</v>
      </c>
      <c r="AE12" s="119">
        <f>IF('Indicator Date'!AE12="","x",'Indicator Date'!AE12)</f>
        <v>2018</v>
      </c>
      <c r="AF12" s="119" t="str">
        <f>IF('Indicator Date'!AF12="","x",'Indicator Date'!AF12)</f>
        <v>x</v>
      </c>
      <c r="AG12" s="119">
        <f>IF('Indicator Date'!AG12="","x",'Indicator Date'!AG12)</f>
        <v>2019</v>
      </c>
      <c r="AH12" s="119">
        <f>IF('Indicator Date'!AH12="","x",'Indicator Date'!AH12)</f>
        <v>2019</v>
      </c>
      <c r="AI12" s="119">
        <f>IF('Indicator Date'!AI12="","x",'Indicator Date'!AI12)</f>
        <v>2019</v>
      </c>
      <c r="AJ12" s="119">
        <f>IF('Indicator Date'!AJ12="","x",'Indicator Date'!AJ12)</f>
        <v>2018</v>
      </c>
      <c r="AK12" s="119">
        <f>IF('Indicator Date'!AK12="","x",'Indicator Date'!AK12)</f>
        <v>2018</v>
      </c>
      <c r="AL12" s="119">
        <f>IF('Indicator Date'!AL12="","x",'Indicator Date'!AL12)</f>
        <v>2017</v>
      </c>
      <c r="AM12" s="119" t="str">
        <f>IF('Indicator Date'!AM12="","x",'Indicator Date'!AM12)</f>
        <v>x</v>
      </c>
      <c r="AN12" s="119">
        <f>IF('Indicator Date'!AN12="","x",'Indicator Date'!AN12)</f>
        <v>2019</v>
      </c>
      <c r="AO12" s="119">
        <f>IF('Indicator Date'!AO12="","x",'Indicator Date'!AO12)</f>
        <v>2016</v>
      </c>
      <c r="AP12" s="119">
        <f>IF('Indicator Date'!AP12="","x",'Indicator Date'!AP12)</f>
        <v>2017</v>
      </c>
      <c r="AQ12" s="119" t="str">
        <f>IF('Indicator Date'!AQ12="","x",'Indicator Date'!AQ12)</f>
        <v>x</v>
      </c>
      <c r="AR12" s="119">
        <f>IF('Indicator Date'!AR12="","x",'Indicator Date'!AR12)</f>
        <v>2018</v>
      </c>
      <c r="AS12" s="119">
        <f>IF('Indicator Date'!AS12="","x",'Indicator Date'!AS12)</f>
        <v>2017</v>
      </c>
      <c r="AT12" s="119" t="str">
        <f>IF('Indicator Date'!AT12="","x",'Indicator Date'!AT12)</f>
        <v>x</v>
      </c>
      <c r="AU12" s="119">
        <f>IF('Indicator Date'!AU12="","x",'Indicator Date'!AU12)</f>
        <v>2017</v>
      </c>
      <c r="AV12" s="119">
        <f>IF('Indicator Date'!AV12="","x",'Indicator Date'!AV12)</f>
        <v>2017</v>
      </c>
      <c r="AW12" s="119">
        <f>IF('Indicator Date'!AW12="","x",'Indicator Date'!AW12)</f>
        <v>2017</v>
      </c>
      <c r="AX12" s="119" t="str">
        <f>IF('Indicator Date'!AX12="","x",'Indicator Date'!AX12)</f>
        <v>x</v>
      </c>
      <c r="AY12" s="119">
        <f>IF('Indicator Date'!AY12="","x",'Indicator Date'!AY12)</f>
        <v>2017</v>
      </c>
      <c r="AZ12" s="119">
        <f>IF('Indicator Date'!AZ12="","x",'Indicator Date'!AZ12)</f>
        <v>2017</v>
      </c>
      <c r="BA12" s="119" t="str">
        <f>IF('Indicator Date'!BA12="","x",'Indicator Date'!BA12)</f>
        <v>2015</v>
      </c>
      <c r="BB12" s="119">
        <f>IF('Indicator Date'!BB12="","x",'Indicator Date'!BB12)</f>
        <v>2017</v>
      </c>
      <c r="BC12" s="119">
        <f>IF('Indicator Date'!BC12="","x",'Indicator Date'!BC12)</f>
        <v>2018</v>
      </c>
      <c r="BD12" s="119">
        <f>IF('Indicator Date'!BD12="","x",'Indicator Date'!BD12)</f>
        <v>2019</v>
      </c>
      <c r="BE12" s="172" t="str">
        <f>IF('Indicator Date'!BE12="","x",YEAR('Indicator Date'!BE12))</f>
        <v>x</v>
      </c>
      <c r="BF12" s="172">
        <f>IF('Indicator Date'!BF12="","x",YEAR('Indicator Date'!BF12))</f>
        <v>2018</v>
      </c>
      <c r="BG12" s="172">
        <f>IF('Indicator Date'!BG12="","x",YEAR('Indicator Date'!BG12))</f>
        <v>2018</v>
      </c>
      <c r="BH12" s="119">
        <f>IF('Indicator Date'!BH12="","x",'Indicator Date'!BH12)</f>
        <v>2018</v>
      </c>
      <c r="BI12" s="119">
        <f>IF('Indicator Date'!BI12="","x",'Indicator Date'!BI12)</f>
        <v>2018</v>
      </c>
      <c r="BJ12" s="119">
        <f>IF('Indicator Date'!BJ12="","x",'Indicator Date'!BJ12)</f>
        <v>2015</v>
      </c>
      <c r="BK12" s="119">
        <f>IF('Indicator Date'!BK12="","x",'Indicator Date'!BK12)</f>
        <v>2017</v>
      </c>
      <c r="BL12" s="119">
        <f>IF('Indicator Date'!BL12="","x",'Indicator Date'!BL12)</f>
        <v>2018</v>
      </c>
      <c r="BM12" s="119">
        <f>IF('Indicator Date'!BM12="","x",'Indicator Date'!BM12)</f>
        <v>2017</v>
      </c>
      <c r="BN12" s="119" t="str">
        <f>IF('Indicator Date'!BN12="","x",'Indicator Date'!BN12)</f>
        <v>x</v>
      </c>
      <c r="BO12" s="119">
        <f>IF('Indicator Date'!BO12="","x",'Indicator Date'!BO12)</f>
        <v>2016</v>
      </c>
      <c r="BP12" s="119">
        <f>IF('Indicator Date'!BP12="","x",'Indicator Date'!BP12)</f>
        <v>2017</v>
      </c>
      <c r="BQ12" s="119">
        <f>IF('Indicator Date'!BQ12="","x",'Indicator Date'!BQ12)</f>
        <v>2014</v>
      </c>
      <c r="BR12" s="119">
        <f>IF('Indicator Date'!BR12="","x",'Indicator Date'!BR12)</f>
        <v>2017</v>
      </c>
      <c r="BS12" s="119">
        <f>IF('Indicator Date'!BS12="","x",'Indicator Date'!BS12)</f>
        <v>2017</v>
      </c>
      <c r="BT12" s="119">
        <f>IF('Indicator Date'!BT12="","x",'Indicator Date'!BT12)</f>
        <v>2016</v>
      </c>
      <c r="BU12" s="119">
        <f>IF('Indicator Date'!BU12="","x",'Indicator Date'!BU12)</f>
        <v>2017</v>
      </c>
      <c r="BV12" s="119">
        <f>IF('Indicator Date'!BV12="","x",'Indicator Date'!BV12)</f>
        <v>2017</v>
      </c>
      <c r="BW12" s="119" t="str">
        <f>IF('Indicator Date'!BW12="","x",'Indicator Date'!BW12)</f>
        <v>x</v>
      </c>
      <c r="BX12" s="119">
        <f>IF('Indicator Date'!BX12="","x",'Indicator Date'!BX12)</f>
        <v>2016</v>
      </c>
      <c r="BY12" s="119">
        <f>IF('Indicator Date'!BY12="","x",'Indicator Date'!BY12)</f>
        <v>2015</v>
      </c>
      <c r="BZ12" s="119" t="str">
        <f>IF('Indicator Date'!BZ12="","x",'Indicator Date'!BZ12)</f>
        <v>2018</v>
      </c>
      <c r="CA12" s="119">
        <f>IF('Indicator Date'!CA12="","x",'Indicator Date'!CA12)</f>
        <v>2019</v>
      </c>
      <c r="CB12" s="119">
        <f>IF('Indicator Date'!CB12="","x",'Indicator Date'!CB12)</f>
        <v>2015</v>
      </c>
    </row>
    <row r="13" spans="1:80" x14ac:dyDescent="0.3">
      <c r="A13" s="100" t="s">
        <v>19</v>
      </c>
      <c r="B13" s="86" t="s">
        <v>18</v>
      </c>
      <c r="C13" s="119">
        <f>IF('Indicator Date'!C13="","x",'Indicator Date'!C13)</f>
        <v>2015</v>
      </c>
      <c r="D13" s="119">
        <f>IF('Indicator Date'!D13="","x",'Indicator Date'!D13)</f>
        <v>2015</v>
      </c>
      <c r="E13" s="119">
        <f>IF('Indicator Date'!E13="","x",'Indicator Date'!E13)</f>
        <v>2015</v>
      </c>
      <c r="F13" s="119">
        <f>IF('Indicator Date'!F13="","x",'Indicator Date'!F13)</f>
        <v>2015</v>
      </c>
      <c r="G13" s="119">
        <f>IF('Indicator Date'!G13="","x",'Indicator Date'!G13)</f>
        <v>2015</v>
      </c>
      <c r="H13" s="119">
        <f>IF('Indicator Date'!H13="","x",'Indicator Date'!H13)</f>
        <v>2015</v>
      </c>
      <c r="I13" s="119">
        <f>IF('Indicator Date'!I13="","x",'Indicator Date'!I13)</f>
        <v>2015</v>
      </c>
      <c r="J13" s="119">
        <f>IF('Indicator Date'!J13="","x",'Indicator Date'!J13)</f>
        <v>2018</v>
      </c>
      <c r="K13" s="119">
        <f>IF('Indicator Date'!K13="","x",'Indicator Date'!K13)</f>
        <v>2018</v>
      </c>
      <c r="L13" s="119">
        <f>IF('Indicator Date'!L13="","x",'Indicator Date'!L13)</f>
        <v>2016</v>
      </c>
      <c r="M13" s="119">
        <f>IF('Indicator Date'!M13="","x",'Indicator Date'!M13)</f>
        <v>2015</v>
      </c>
      <c r="N13" s="119">
        <f>IF('Indicator Date'!N13="","x",'Indicator Date'!N13)</f>
        <v>2015</v>
      </c>
      <c r="O13" s="119">
        <f>IF('Indicator Date'!O13="","x",'Indicator Date'!O13)</f>
        <v>2015</v>
      </c>
      <c r="P13" s="119">
        <f>IF('Indicator Date'!P13="","x",'Indicator Date'!P13)</f>
        <v>2015</v>
      </c>
      <c r="Q13" s="119">
        <f>IF('Indicator Date'!Q13="","x",'Indicator Date'!Q13)</f>
        <v>2010</v>
      </c>
      <c r="R13" s="119">
        <f>IF('Indicator Date'!R13="","x",'Indicator Date'!R13)</f>
        <v>2010</v>
      </c>
      <c r="S13" s="119">
        <f>IF('Indicator Date'!S13="","x",'Indicator Date'!S13)</f>
        <v>2010</v>
      </c>
      <c r="T13" s="119">
        <f>IF('Indicator Date'!T13="","x",'Indicator Date'!T13)</f>
        <v>2010</v>
      </c>
      <c r="U13" s="119">
        <f>IF('Indicator Date'!U13="","x",'Indicator Date'!U13)</f>
        <v>2015</v>
      </c>
      <c r="V13" s="119">
        <f>IF('Indicator Date'!V13="","x",'Indicator Date'!V13)</f>
        <v>2015</v>
      </c>
      <c r="W13" s="119">
        <f>IF('Indicator Date'!W13="","x",'Indicator Date'!W13)</f>
        <v>2015</v>
      </c>
      <c r="X13" s="119">
        <f>IF('Indicator Date'!X13="","x",'Indicator Date'!X13)</f>
        <v>2018</v>
      </c>
      <c r="Y13" s="119">
        <f>IF('Indicator Date'!Y13="","x",'Indicator Date'!Y13)</f>
        <v>2018</v>
      </c>
      <c r="Z13" s="119">
        <f>IF('Indicator Date'!Z13="","x",'Indicator Date'!Z13)</f>
        <v>2018</v>
      </c>
      <c r="AA13" s="119">
        <f>IF('Indicator Date'!AA13="","x",'Indicator Date'!AA13)</f>
        <v>2009</v>
      </c>
      <c r="AB13" s="119">
        <f>IF('Indicator Date'!AB13="","x",'Indicator Date'!AB13)</f>
        <v>2017</v>
      </c>
      <c r="AC13" s="119">
        <f>IF('Indicator Date'!AC13="","x",'Indicator Date'!AC13)</f>
        <v>2017</v>
      </c>
      <c r="AD13" s="119">
        <f>IF('Indicator Date'!AD13="","x",'Indicator Date'!AD13)</f>
        <v>2018</v>
      </c>
      <c r="AE13" s="119">
        <f>IF('Indicator Date'!AE13="","x",'Indicator Date'!AE13)</f>
        <v>2018</v>
      </c>
      <c r="AF13" s="119" t="str">
        <f>IF('Indicator Date'!AF13="","x",'Indicator Date'!AF13)</f>
        <v>x</v>
      </c>
      <c r="AG13" s="119">
        <f>IF('Indicator Date'!AG13="","x",'Indicator Date'!AG13)</f>
        <v>2019</v>
      </c>
      <c r="AH13" s="119">
        <f>IF('Indicator Date'!AH13="","x",'Indicator Date'!AH13)</f>
        <v>2019</v>
      </c>
      <c r="AI13" s="119">
        <f>IF('Indicator Date'!AI13="","x",'Indicator Date'!AI13)</f>
        <v>2019</v>
      </c>
      <c r="AJ13" s="119">
        <f>IF('Indicator Date'!AJ13="","x",'Indicator Date'!AJ13)</f>
        <v>2018</v>
      </c>
      <c r="AK13" s="119">
        <f>IF('Indicator Date'!AK13="","x",'Indicator Date'!AK13)</f>
        <v>2018</v>
      </c>
      <c r="AL13" s="119">
        <f>IF('Indicator Date'!AL13="","x",'Indicator Date'!AL13)</f>
        <v>2017</v>
      </c>
      <c r="AM13" s="119" t="str">
        <f>IF('Indicator Date'!AM13="","x",'Indicator Date'!AM13)</f>
        <v>x</v>
      </c>
      <c r="AN13" s="119">
        <f>IF('Indicator Date'!AN13="","x",'Indicator Date'!AN13)</f>
        <v>2019</v>
      </c>
      <c r="AO13" s="119">
        <f>IF('Indicator Date'!AO13="","x",'Indicator Date'!AO13)</f>
        <v>2016</v>
      </c>
      <c r="AP13" s="119">
        <f>IF('Indicator Date'!AP13="","x",'Indicator Date'!AP13)</f>
        <v>2017</v>
      </c>
      <c r="AQ13" s="119">
        <f>IF('Indicator Date'!AQ13="","x",'Indicator Date'!AQ13)</f>
        <v>2017</v>
      </c>
      <c r="AR13" s="119">
        <f>IF('Indicator Date'!AR13="","x",'Indicator Date'!AR13)</f>
        <v>2018</v>
      </c>
      <c r="AS13" s="119">
        <f>IF('Indicator Date'!AS13="","x",'Indicator Date'!AS13)</f>
        <v>2017</v>
      </c>
      <c r="AT13" s="119">
        <f>IF('Indicator Date'!AT13="","x",'Indicator Date'!AT13)</f>
        <v>2013</v>
      </c>
      <c r="AU13" s="119">
        <f>IF('Indicator Date'!AU13="","x",'Indicator Date'!AU13)</f>
        <v>2017</v>
      </c>
      <c r="AV13" s="119">
        <f>IF('Indicator Date'!AV13="","x",'Indicator Date'!AV13)</f>
        <v>2017</v>
      </c>
      <c r="AW13" s="119">
        <f>IF('Indicator Date'!AW13="","x",'Indicator Date'!AW13)</f>
        <v>2017</v>
      </c>
      <c r="AX13" s="119">
        <f>IF('Indicator Date'!AX13="","x",'Indicator Date'!AX13)</f>
        <v>2017</v>
      </c>
      <c r="AY13" s="119">
        <f>IF('Indicator Date'!AY13="","x",'Indicator Date'!AY13)</f>
        <v>2017</v>
      </c>
      <c r="AZ13" s="119">
        <f>IF('Indicator Date'!AZ13="","x",'Indicator Date'!AZ13)</f>
        <v>2017</v>
      </c>
      <c r="BA13" s="119">
        <f>IF('Indicator Date'!BA13="","x",'Indicator Date'!BA13)</f>
        <v>2005</v>
      </c>
      <c r="BB13" s="119">
        <f>IF('Indicator Date'!BB13="","x",'Indicator Date'!BB13)</f>
        <v>2017</v>
      </c>
      <c r="BC13" s="119">
        <f>IF('Indicator Date'!BC13="","x",'Indicator Date'!BC13)</f>
        <v>2018</v>
      </c>
      <c r="BD13" s="119">
        <f>IF('Indicator Date'!BD13="","x",'Indicator Date'!BD13)</f>
        <v>2019</v>
      </c>
      <c r="BE13" s="172">
        <f>IF('Indicator Date'!BE13="","x",YEAR('Indicator Date'!BE13))</f>
        <v>2018</v>
      </c>
      <c r="BF13" s="172">
        <f>IF('Indicator Date'!BF13="","x",YEAR('Indicator Date'!BF13))</f>
        <v>2018</v>
      </c>
      <c r="BG13" s="172">
        <f>IF('Indicator Date'!BG13="","x",YEAR('Indicator Date'!BG13))</f>
        <v>2018</v>
      </c>
      <c r="BH13" s="119">
        <f>IF('Indicator Date'!BH13="","x",'Indicator Date'!BH13)</f>
        <v>2018</v>
      </c>
      <c r="BI13" s="119">
        <f>IF('Indicator Date'!BI13="","x",'Indicator Date'!BI13)</f>
        <v>2018</v>
      </c>
      <c r="BJ13" s="119" t="str">
        <f>IF('Indicator Date'!BJ13="","x",'Indicator Date'!BJ13)</f>
        <v>x</v>
      </c>
      <c r="BK13" s="119">
        <f>IF('Indicator Date'!BK13="","x",'Indicator Date'!BK13)</f>
        <v>2017</v>
      </c>
      <c r="BL13" s="119">
        <f>IF('Indicator Date'!BL13="","x",'Indicator Date'!BL13)</f>
        <v>2018</v>
      </c>
      <c r="BM13" s="119">
        <f>IF('Indicator Date'!BM13="","x",'Indicator Date'!BM13)</f>
        <v>2017</v>
      </c>
      <c r="BN13" s="119">
        <f>IF('Indicator Date'!BN13="","x",'Indicator Date'!BN13)</f>
        <v>2016</v>
      </c>
      <c r="BO13" s="119">
        <f>IF('Indicator Date'!BO13="","x",'Indicator Date'!BO13)</f>
        <v>2016</v>
      </c>
      <c r="BP13" s="119">
        <f>IF('Indicator Date'!BP13="","x",'Indicator Date'!BP13)</f>
        <v>2017</v>
      </c>
      <c r="BQ13" s="119">
        <f>IF('Indicator Date'!BQ13="","x",'Indicator Date'!BQ13)</f>
        <v>2014</v>
      </c>
      <c r="BR13" s="119">
        <f>IF('Indicator Date'!BR13="","x",'Indicator Date'!BR13)</f>
        <v>2017</v>
      </c>
      <c r="BS13" s="119">
        <f>IF('Indicator Date'!BS13="","x",'Indicator Date'!BS13)</f>
        <v>2017</v>
      </c>
      <c r="BT13" s="119">
        <f>IF('Indicator Date'!BT13="","x",'Indicator Date'!BT13)</f>
        <v>2014</v>
      </c>
      <c r="BU13" s="119">
        <f>IF('Indicator Date'!BU13="","x",'Indicator Date'!BU13)</f>
        <v>2017</v>
      </c>
      <c r="BV13" s="119">
        <f>IF('Indicator Date'!BV13="","x",'Indicator Date'!BV13)</f>
        <v>2017</v>
      </c>
      <c r="BW13" s="119">
        <f>IF('Indicator Date'!BW13="","x",'Indicator Date'!BW13)</f>
        <v>2017</v>
      </c>
      <c r="BX13" s="119">
        <f>IF('Indicator Date'!BX13="","x",'Indicator Date'!BX13)</f>
        <v>2016</v>
      </c>
      <c r="BY13" s="119">
        <f>IF('Indicator Date'!BY13="","x",'Indicator Date'!BY13)</f>
        <v>2015</v>
      </c>
      <c r="BZ13" s="119" t="str">
        <f>IF('Indicator Date'!BZ13="","x",'Indicator Date'!BZ13)</f>
        <v>2018</v>
      </c>
      <c r="CA13" s="119">
        <f>IF('Indicator Date'!CA13="","x",'Indicator Date'!CA13)</f>
        <v>2019</v>
      </c>
      <c r="CB13" s="119">
        <f>IF('Indicator Date'!CB13="","x",'Indicator Date'!CB13)</f>
        <v>2015</v>
      </c>
    </row>
    <row r="14" spans="1:80" x14ac:dyDescent="0.3">
      <c r="A14" s="100" t="s">
        <v>21</v>
      </c>
      <c r="B14" s="86" t="s">
        <v>20</v>
      </c>
      <c r="C14" s="119">
        <f>IF('Indicator Date'!C14="","x",'Indicator Date'!C14)</f>
        <v>2015</v>
      </c>
      <c r="D14" s="119">
        <f>IF('Indicator Date'!D14="","x",'Indicator Date'!D14)</f>
        <v>2015</v>
      </c>
      <c r="E14" s="119">
        <f>IF('Indicator Date'!E14="","x",'Indicator Date'!E14)</f>
        <v>2015</v>
      </c>
      <c r="F14" s="119">
        <f>IF('Indicator Date'!F14="","x",'Indicator Date'!F14)</f>
        <v>2015</v>
      </c>
      <c r="G14" s="119">
        <f>IF('Indicator Date'!G14="","x",'Indicator Date'!G14)</f>
        <v>2015</v>
      </c>
      <c r="H14" s="119">
        <f>IF('Indicator Date'!H14="","x",'Indicator Date'!H14)</f>
        <v>2015</v>
      </c>
      <c r="I14" s="119">
        <f>IF('Indicator Date'!I14="","x",'Indicator Date'!I14)</f>
        <v>2015</v>
      </c>
      <c r="J14" s="119">
        <f>IF('Indicator Date'!J14="","x",'Indicator Date'!J14)</f>
        <v>2018</v>
      </c>
      <c r="K14" s="119">
        <f>IF('Indicator Date'!K14="","x",'Indicator Date'!K14)</f>
        <v>2018</v>
      </c>
      <c r="L14" s="119">
        <f>IF('Indicator Date'!L14="","x",'Indicator Date'!L14)</f>
        <v>2016</v>
      </c>
      <c r="M14" s="119">
        <f>IF('Indicator Date'!M14="","x",'Indicator Date'!M14)</f>
        <v>2015</v>
      </c>
      <c r="N14" s="119">
        <f>IF('Indicator Date'!N14="","x",'Indicator Date'!N14)</f>
        <v>2015</v>
      </c>
      <c r="O14" s="119">
        <f>IF('Indicator Date'!O14="","x",'Indicator Date'!O14)</f>
        <v>2015</v>
      </c>
      <c r="P14" s="119">
        <f>IF('Indicator Date'!P14="","x",'Indicator Date'!P14)</f>
        <v>2015</v>
      </c>
      <c r="Q14" s="119">
        <f>IF('Indicator Date'!Q14="","x",'Indicator Date'!Q14)</f>
        <v>2010</v>
      </c>
      <c r="R14" s="119">
        <f>IF('Indicator Date'!R14="","x",'Indicator Date'!R14)</f>
        <v>2010</v>
      </c>
      <c r="S14" s="119">
        <f>IF('Indicator Date'!S14="","x",'Indicator Date'!S14)</f>
        <v>2010</v>
      </c>
      <c r="T14" s="119">
        <f>IF('Indicator Date'!T14="","x",'Indicator Date'!T14)</f>
        <v>2010</v>
      </c>
      <c r="U14" s="119">
        <f>IF('Indicator Date'!U14="","x",'Indicator Date'!U14)</f>
        <v>2015</v>
      </c>
      <c r="V14" s="119">
        <f>IF('Indicator Date'!V14="","x",'Indicator Date'!V14)</f>
        <v>2015</v>
      </c>
      <c r="W14" s="119">
        <f>IF('Indicator Date'!W14="","x",'Indicator Date'!W14)</f>
        <v>2015</v>
      </c>
      <c r="X14" s="119">
        <f>IF('Indicator Date'!X14="","x",'Indicator Date'!X14)</f>
        <v>2018</v>
      </c>
      <c r="Y14" s="119">
        <f>IF('Indicator Date'!Y14="","x",'Indicator Date'!Y14)</f>
        <v>2018</v>
      </c>
      <c r="Z14" s="119">
        <f>IF('Indicator Date'!Z14="","x",'Indicator Date'!Z14)</f>
        <v>2018</v>
      </c>
      <c r="AA14" s="119">
        <f>IF('Indicator Date'!AA14="","x",'Indicator Date'!AA14)</f>
        <v>2010</v>
      </c>
      <c r="AB14" s="119">
        <f>IF('Indicator Date'!AB14="","x",'Indicator Date'!AB14)</f>
        <v>2017</v>
      </c>
      <c r="AC14" s="119" t="str">
        <f>IF('Indicator Date'!AC14="","x",'Indicator Date'!AC14)</f>
        <v>x</v>
      </c>
      <c r="AD14" s="119">
        <f>IF('Indicator Date'!AD14="","x",'Indicator Date'!AD14)</f>
        <v>2017</v>
      </c>
      <c r="AE14" s="119">
        <f>IF('Indicator Date'!AE14="","x",'Indicator Date'!AE14)</f>
        <v>2018</v>
      </c>
      <c r="AF14" s="119" t="str">
        <f>IF('Indicator Date'!AF14="","x",'Indicator Date'!AF14)</f>
        <v>x</v>
      </c>
      <c r="AG14" s="119">
        <f>IF('Indicator Date'!AG14="","x",'Indicator Date'!AG14)</f>
        <v>2019</v>
      </c>
      <c r="AH14" s="119">
        <f>IF('Indicator Date'!AH14="","x",'Indicator Date'!AH14)</f>
        <v>2019</v>
      </c>
      <c r="AI14" s="119">
        <f>IF('Indicator Date'!AI14="","x",'Indicator Date'!AI14)</f>
        <v>2019</v>
      </c>
      <c r="AJ14" s="119">
        <f>IF('Indicator Date'!AJ14="","x",'Indicator Date'!AJ14)</f>
        <v>2018</v>
      </c>
      <c r="AK14" s="119">
        <f>IF('Indicator Date'!AK14="","x",'Indicator Date'!AK14)</f>
        <v>2018</v>
      </c>
      <c r="AL14" s="119">
        <f>IF('Indicator Date'!AL14="","x",'Indicator Date'!AL14)</f>
        <v>2017</v>
      </c>
      <c r="AM14" s="119" t="str">
        <f>IF('Indicator Date'!AM14="","x",'Indicator Date'!AM14)</f>
        <v>x</v>
      </c>
      <c r="AN14" s="119">
        <f>IF('Indicator Date'!AN14="","x",'Indicator Date'!AN14)</f>
        <v>2019</v>
      </c>
      <c r="AO14" s="119">
        <f>IF('Indicator Date'!AO14="","x",'Indicator Date'!AO14)</f>
        <v>2016</v>
      </c>
      <c r="AP14" s="119">
        <f>IF('Indicator Date'!AP14="","x",'Indicator Date'!AP14)</f>
        <v>2017</v>
      </c>
      <c r="AQ14" s="119" t="str">
        <f>IF('Indicator Date'!AQ14="","x",'Indicator Date'!AQ14)</f>
        <v>x</v>
      </c>
      <c r="AR14" s="119" t="str">
        <f>IF('Indicator Date'!AR14="","x",'Indicator Date'!AR14)</f>
        <v>x</v>
      </c>
      <c r="AS14" s="119">
        <f>IF('Indicator Date'!AS14="","x",'Indicator Date'!AS14)</f>
        <v>2017</v>
      </c>
      <c r="AT14" s="119" t="str">
        <f>IF('Indicator Date'!AT14="","x",'Indicator Date'!AT14)</f>
        <v>x</v>
      </c>
      <c r="AU14" s="119">
        <f>IF('Indicator Date'!AU14="","x",'Indicator Date'!AU14)</f>
        <v>2017</v>
      </c>
      <c r="AV14" s="119">
        <f>IF('Indicator Date'!AV14="","x",'Indicator Date'!AV14)</f>
        <v>2017</v>
      </c>
      <c r="AW14" s="119">
        <f>IF('Indicator Date'!AW14="","x",'Indicator Date'!AW14)</f>
        <v>2017</v>
      </c>
      <c r="AX14" s="119" t="str">
        <f>IF('Indicator Date'!AX14="","x",'Indicator Date'!AX14)</f>
        <v>x</v>
      </c>
      <c r="AY14" s="119">
        <f>IF('Indicator Date'!AY14="","x",'Indicator Date'!AY14)</f>
        <v>2017</v>
      </c>
      <c r="AZ14" s="119">
        <f>IF('Indicator Date'!AZ14="","x",'Indicator Date'!AZ14)</f>
        <v>2017</v>
      </c>
      <c r="BA14" s="119" t="str">
        <f>IF('Indicator Date'!BA14="","x",'Indicator Date'!BA14)</f>
        <v>x</v>
      </c>
      <c r="BB14" s="119">
        <f>IF('Indicator Date'!BB14="","x",'Indicator Date'!BB14)</f>
        <v>2017</v>
      </c>
      <c r="BC14" s="119">
        <f>IF('Indicator Date'!BC14="","x",'Indicator Date'!BC14)</f>
        <v>2018</v>
      </c>
      <c r="BD14" s="119">
        <f>IF('Indicator Date'!BD14="","x",'Indicator Date'!BD14)</f>
        <v>2019</v>
      </c>
      <c r="BE14" s="172" t="str">
        <f>IF('Indicator Date'!BE14="","x",YEAR('Indicator Date'!BE14))</f>
        <v>x</v>
      </c>
      <c r="BF14" s="172">
        <f>IF('Indicator Date'!BF14="","x",YEAR('Indicator Date'!BF14))</f>
        <v>2018</v>
      </c>
      <c r="BG14" s="172">
        <f>IF('Indicator Date'!BG14="","x",YEAR('Indicator Date'!BG14))</f>
        <v>2018</v>
      </c>
      <c r="BH14" s="119">
        <f>IF('Indicator Date'!BH14="","x",'Indicator Date'!BH14)</f>
        <v>2018</v>
      </c>
      <c r="BI14" s="119">
        <f>IF('Indicator Date'!BI14="","x",'Indicator Date'!BI14)</f>
        <v>2018</v>
      </c>
      <c r="BJ14" s="119" t="str">
        <f>IF('Indicator Date'!BJ14="","x",'Indicator Date'!BJ14)</f>
        <v>x</v>
      </c>
      <c r="BK14" s="119">
        <f>IF('Indicator Date'!BK14="","x",'Indicator Date'!BK14)</f>
        <v>2017</v>
      </c>
      <c r="BL14" s="119">
        <f>IF('Indicator Date'!BL14="","x",'Indicator Date'!BL14)</f>
        <v>2018</v>
      </c>
      <c r="BM14" s="119">
        <f>IF('Indicator Date'!BM14="","x",'Indicator Date'!BM14)</f>
        <v>2017</v>
      </c>
      <c r="BN14" s="119" t="str">
        <f>IF('Indicator Date'!BN14="","x",'Indicator Date'!BN14)</f>
        <v>x</v>
      </c>
      <c r="BO14" s="119">
        <f>IF('Indicator Date'!BO14="","x",'Indicator Date'!BO14)</f>
        <v>2016</v>
      </c>
      <c r="BP14" s="119">
        <f>IF('Indicator Date'!BP14="","x",'Indicator Date'!BP14)</f>
        <v>2017</v>
      </c>
      <c r="BQ14" s="119">
        <f>IF('Indicator Date'!BQ14="","x",'Indicator Date'!BQ14)</f>
        <v>2014</v>
      </c>
      <c r="BR14" s="119">
        <f>IF('Indicator Date'!BR14="","x",'Indicator Date'!BR14)</f>
        <v>2017</v>
      </c>
      <c r="BS14" s="119">
        <f>IF('Indicator Date'!BS14="","x",'Indicator Date'!BS14)</f>
        <v>2017</v>
      </c>
      <c r="BT14" s="119">
        <f>IF('Indicator Date'!BT14="","x",'Indicator Date'!BT14)</f>
        <v>2017</v>
      </c>
      <c r="BU14" s="119">
        <f>IF('Indicator Date'!BU14="","x",'Indicator Date'!BU14)</f>
        <v>2017</v>
      </c>
      <c r="BV14" s="119">
        <f>IF('Indicator Date'!BV14="","x",'Indicator Date'!BV14)</f>
        <v>2017</v>
      </c>
      <c r="BW14" s="119">
        <f>IF('Indicator Date'!BW14="","x",'Indicator Date'!BW14)</f>
        <v>2017</v>
      </c>
      <c r="BX14" s="119">
        <f>IF('Indicator Date'!BX14="","x",'Indicator Date'!BX14)</f>
        <v>2016</v>
      </c>
      <c r="BY14" s="119">
        <f>IF('Indicator Date'!BY14="","x",'Indicator Date'!BY14)</f>
        <v>2015</v>
      </c>
      <c r="BZ14" s="119" t="str">
        <f>IF('Indicator Date'!BZ14="","x",'Indicator Date'!BZ14)</f>
        <v>2017</v>
      </c>
      <c r="CA14" s="119">
        <f>IF('Indicator Date'!CA14="","x",'Indicator Date'!CA14)</f>
        <v>2019</v>
      </c>
      <c r="CB14" s="119">
        <f>IF('Indicator Date'!CB14="","x",'Indicator Date'!CB14)</f>
        <v>2015</v>
      </c>
    </row>
    <row r="15" spans="1:80" x14ac:dyDescent="0.3">
      <c r="A15" s="100" t="s">
        <v>23</v>
      </c>
      <c r="B15" s="86" t="s">
        <v>22</v>
      </c>
      <c r="C15" s="119">
        <f>IF('Indicator Date'!C15="","x",'Indicator Date'!C15)</f>
        <v>2015</v>
      </c>
      <c r="D15" s="119">
        <f>IF('Indicator Date'!D15="","x",'Indicator Date'!D15)</f>
        <v>2015</v>
      </c>
      <c r="E15" s="119">
        <f>IF('Indicator Date'!E15="","x",'Indicator Date'!E15)</f>
        <v>2015</v>
      </c>
      <c r="F15" s="119">
        <f>IF('Indicator Date'!F15="","x",'Indicator Date'!F15)</f>
        <v>2015</v>
      </c>
      <c r="G15" s="119">
        <f>IF('Indicator Date'!G15="","x",'Indicator Date'!G15)</f>
        <v>2015</v>
      </c>
      <c r="H15" s="119">
        <f>IF('Indicator Date'!H15="","x",'Indicator Date'!H15)</f>
        <v>2015</v>
      </c>
      <c r="I15" s="119">
        <f>IF('Indicator Date'!I15="","x",'Indicator Date'!I15)</f>
        <v>2015</v>
      </c>
      <c r="J15" s="119">
        <f>IF('Indicator Date'!J15="","x",'Indicator Date'!J15)</f>
        <v>2018</v>
      </c>
      <c r="K15" s="119">
        <f>IF('Indicator Date'!K15="","x",'Indicator Date'!K15)</f>
        <v>2018</v>
      </c>
      <c r="L15" s="119">
        <f>IF('Indicator Date'!L15="","x",'Indicator Date'!L15)</f>
        <v>2016</v>
      </c>
      <c r="M15" s="119">
        <f>IF('Indicator Date'!M15="","x",'Indicator Date'!M15)</f>
        <v>2015</v>
      </c>
      <c r="N15" s="119">
        <f>IF('Indicator Date'!N15="","x",'Indicator Date'!N15)</f>
        <v>2015</v>
      </c>
      <c r="O15" s="119">
        <f>IF('Indicator Date'!O15="","x",'Indicator Date'!O15)</f>
        <v>2015</v>
      </c>
      <c r="P15" s="119">
        <f>IF('Indicator Date'!P15="","x",'Indicator Date'!P15)</f>
        <v>2015</v>
      </c>
      <c r="Q15" s="119">
        <f>IF('Indicator Date'!Q15="","x",'Indicator Date'!Q15)</f>
        <v>2010</v>
      </c>
      <c r="R15" s="119">
        <f>IF('Indicator Date'!R15="","x",'Indicator Date'!R15)</f>
        <v>2010</v>
      </c>
      <c r="S15" s="119">
        <f>IF('Indicator Date'!S15="","x",'Indicator Date'!S15)</f>
        <v>2010</v>
      </c>
      <c r="T15" s="119">
        <f>IF('Indicator Date'!T15="","x",'Indicator Date'!T15)</f>
        <v>2010</v>
      </c>
      <c r="U15" s="119">
        <f>IF('Indicator Date'!U15="","x",'Indicator Date'!U15)</f>
        <v>2015</v>
      </c>
      <c r="V15" s="119">
        <f>IF('Indicator Date'!V15="","x",'Indicator Date'!V15)</f>
        <v>2015</v>
      </c>
      <c r="W15" s="119">
        <f>IF('Indicator Date'!W15="","x",'Indicator Date'!W15)</f>
        <v>2015</v>
      </c>
      <c r="X15" s="119">
        <f>IF('Indicator Date'!X15="","x",'Indicator Date'!X15)</f>
        <v>2018</v>
      </c>
      <c r="Y15" s="119">
        <f>IF('Indicator Date'!Y15="","x",'Indicator Date'!Y15)</f>
        <v>2018</v>
      </c>
      <c r="Z15" s="119">
        <f>IF('Indicator Date'!Z15="","x",'Indicator Date'!Z15)</f>
        <v>2018</v>
      </c>
      <c r="AA15" s="119" t="str">
        <f>IF('Indicator Date'!AA15="","x",'Indicator Date'!AA15)</f>
        <v>x</v>
      </c>
      <c r="AB15" s="119">
        <f>IF('Indicator Date'!AB15="","x",'Indicator Date'!AB15)</f>
        <v>2017</v>
      </c>
      <c r="AC15" s="119" t="str">
        <f>IF('Indicator Date'!AC15="","x",'Indicator Date'!AC15)</f>
        <v>x</v>
      </c>
      <c r="AD15" s="119">
        <f>IF('Indicator Date'!AD15="","x",'Indicator Date'!AD15)</f>
        <v>2017</v>
      </c>
      <c r="AE15" s="119">
        <f>IF('Indicator Date'!AE15="","x",'Indicator Date'!AE15)</f>
        <v>2018</v>
      </c>
      <c r="AF15" s="119" t="str">
        <f>IF('Indicator Date'!AF15="","x",'Indicator Date'!AF15)</f>
        <v>x</v>
      </c>
      <c r="AG15" s="119">
        <f>IF('Indicator Date'!AG15="","x",'Indicator Date'!AG15)</f>
        <v>2019</v>
      </c>
      <c r="AH15" s="119">
        <f>IF('Indicator Date'!AH15="","x",'Indicator Date'!AH15)</f>
        <v>2019</v>
      </c>
      <c r="AI15" s="119">
        <f>IF('Indicator Date'!AI15="","x",'Indicator Date'!AI15)</f>
        <v>2019</v>
      </c>
      <c r="AJ15" s="119">
        <f>IF('Indicator Date'!AJ15="","x",'Indicator Date'!AJ15)</f>
        <v>2018</v>
      </c>
      <c r="AK15" s="119">
        <f>IF('Indicator Date'!AK15="","x",'Indicator Date'!AK15)</f>
        <v>2018</v>
      </c>
      <c r="AL15" s="119">
        <f>IF('Indicator Date'!AL15="","x",'Indicator Date'!AL15)</f>
        <v>2017</v>
      </c>
      <c r="AM15" s="119" t="str">
        <f>IF('Indicator Date'!AM15="","x",'Indicator Date'!AM15)</f>
        <v>x</v>
      </c>
      <c r="AN15" s="119">
        <f>IF('Indicator Date'!AN15="","x",'Indicator Date'!AN15)</f>
        <v>2019</v>
      </c>
      <c r="AO15" s="119">
        <f>IF('Indicator Date'!AO15="","x",'Indicator Date'!AO15)</f>
        <v>2016</v>
      </c>
      <c r="AP15" s="119">
        <f>IF('Indicator Date'!AP15="","x",'Indicator Date'!AP15)</f>
        <v>2017</v>
      </c>
      <c r="AQ15" s="119" t="str">
        <f>IF('Indicator Date'!AQ15="","x",'Indicator Date'!AQ15)</f>
        <v>x</v>
      </c>
      <c r="AR15" s="119" t="str">
        <f>IF('Indicator Date'!AR15="","x",'Indicator Date'!AR15)</f>
        <v>x</v>
      </c>
      <c r="AS15" s="119">
        <f>IF('Indicator Date'!AS15="","x",'Indicator Date'!AS15)</f>
        <v>2017</v>
      </c>
      <c r="AT15" s="119" t="str">
        <f>IF('Indicator Date'!AT15="","x",'Indicator Date'!AT15)</f>
        <v>x</v>
      </c>
      <c r="AU15" s="119">
        <f>IF('Indicator Date'!AU15="","x",'Indicator Date'!AU15)</f>
        <v>2017</v>
      </c>
      <c r="AV15" s="119">
        <f>IF('Indicator Date'!AV15="","x",'Indicator Date'!AV15)</f>
        <v>2017</v>
      </c>
      <c r="AW15" s="119">
        <f>IF('Indicator Date'!AW15="","x",'Indicator Date'!AW15)</f>
        <v>2017</v>
      </c>
      <c r="AX15" s="119" t="str">
        <f>IF('Indicator Date'!AX15="","x",'Indicator Date'!AX15)</f>
        <v>x</v>
      </c>
      <c r="AY15" s="119">
        <f>IF('Indicator Date'!AY15="","x",'Indicator Date'!AY15)</f>
        <v>2017</v>
      </c>
      <c r="AZ15" s="119">
        <f>IF('Indicator Date'!AZ15="","x",'Indicator Date'!AZ15)</f>
        <v>2017</v>
      </c>
      <c r="BA15" s="119" t="str">
        <f>IF('Indicator Date'!BA15="","x",'Indicator Date'!BA15)</f>
        <v>x</v>
      </c>
      <c r="BB15" s="119">
        <f>IF('Indicator Date'!BB15="","x",'Indicator Date'!BB15)</f>
        <v>2017</v>
      </c>
      <c r="BC15" s="119">
        <f>IF('Indicator Date'!BC15="","x",'Indicator Date'!BC15)</f>
        <v>2018</v>
      </c>
      <c r="BD15" s="119">
        <f>IF('Indicator Date'!BD15="","x",'Indicator Date'!BD15)</f>
        <v>2019</v>
      </c>
      <c r="BE15" s="172" t="str">
        <f>IF('Indicator Date'!BE15="","x",YEAR('Indicator Date'!BE15))</f>
        <v>x</v>
      </c>
      <c r="BF15" s="172">
        <f>IF('Indicator Date'!BF15="","x",YEAR('Indicator Date'!BF15))</f>
        <v>2018</v>
      </c>
      <c r="BG15" s="172">
        <f>IF('Indicator Date'!BG15="","x",YEAR('Indicator Date'!BG15))</f>
        <v>2018</v>
      </c>
      <c r="BH15" s="119">
        <f>IF('Indicator Date'!BH15="","x",'Indicator Date'!BH15)</f>
        <v>2018</v>
      </c>
      <c r="BI15" s="119">
        <f>IF('Indicator Date'!BI15="","x",'Indicator Date'!BI15)</f>
        <v>2018</v>
      </c>
      <c r="BJ15" s="119">
        <f>IF('Indicator Date'!BJ15="","x",'Indicator Date'!BJ15)</f>
        <v>2013</v>
      </c>
      <c r="BK15" s="119">
        <f>IF('Indicator Date'!BK15="","x",'Indicator Date'!BK15)</f>
        <v>2017</v>
      </c>
      <c r="BL15" s="119">
        <f>IF('Indicator Date'!BL15="","x",'Indicator Date'!BL15)</f>
        <v>2018</v>
      </c>
      <c r="BM15" s="119">
        <f>IF('Indicator Date'!BM15="","x",'Indicator Date'!BM15)</f>
        <v>2017</v>
      </c>
      <c r="BN15" s="119">
        <f>IF('Indicator Date'!BN15="","x",'Indicator Date'!BN15)</f>
        <v>2015</v>
      </c>
      <c r="BO15" s="119">
        <f>IF('Indicator Date'!BO15="","x",'Indicator Date'!BO15)</f>
        <v>2016</v>
      </c>
      <c r="BP15" s="119">
        <f>IF('Indicator Date'!BP15="","x",'Indicator Date'!BP15)</f>
        <v>2017</v>
      </c>
      <c r="BQ15" s="119">
        <f>IF('Indicator Date'!BQ15="","x",'Indicator Date'!BQ15)</f>
        <v>2014</v>
      </c>
      <c r="BR15" s="119">
        <f>IF('Indicator Date'!BR15="","x",'Indicator Date'!BR15)</f>
        <v>2017</v>
      </c>
      <c r="BS15" s="119">
        <f>IF('Indicator Date'!BS15="","x",'Indicator Date'!BS15)</f>
        <v>2017</v>
      </c>
      <c r="BT15" s="119">
        <f>IF('Indicator Date'!BT15="","x",'Indicator Date'!BT15)</f>
        <v>2015</v>
      </c>
      <c r="BU15" s="119">
        <f>IF('Indicator Date'!BU15="","x",'Indicator Date'!BU15)</f>
        <v>2017</v>
      </c>
      <c r="BV15" s="119">
        <f>IF('Indicator Date'!BV15="","x",'Indicator Date'!BV15)</f>
        <v>2017</v>
      </c>
      <c r="BW15" s="119">
        <f>IF('Indicator Date'!BW15="","x",'Indicator Date'!BW15)</f>
        <v>2017</v>
      </c>
      <c r="BX15" s="119">
        <f>IF('Indicator Date'!BX15="","x",'Indicator Date'!BX15)</f>
        <v>2016</v>
      </c>
      <c r="BY15" s="119">
        <f>IF('Indicator Date'!BY15="","x",'Indicator Date'!BY15)</f>
        <v>2015</v>
      </c>
      <c r="BZ15" s="119" t="str">
        <f>IF('Indicator Date'!BZ15="","x",'Indicator Date'!BZ15)</f>
        <v>2018</v>
      </c>
      <c r="CA15" s="119">
        <f>IF('Indicator Date'!CA15="","x",'Indicator Date'!CA15)</f>
        <v>2019</v>
      </c>
      <c r="CB15" s="119">
        <f>IF('Indicator Date'!CB15="","x",'Indicator Date'!CB15)</f>
        <v>2015</v>
      </c>
    </row>
    <row r="16" spans="1:80" x14ac:dyDescent="0.3">
      <c r="A16" s="100" t="s">
        <v>25</v>
      </c>
      <c r="B16" s="86" t="s">
        <v>24</v>
      </c>
      <c r="C16" s="119">
        <f>IF('Indicator Date'!C16="","x",'Indicator Date'!C16)</f>
        <v>2015</v>
      </c>
      <c r="D16" s="119">
        <f>IF('Indicator Date'!D16="","x",'Indicator Date'!D16)</f>
        <v>2015</v>
      </c>
      <c r="E16" s="119">
        <f>IF('Indicator Date'!E16="","x",'Indicator Date'!E16)</f>
        <v>2015</v>
      </c>
      <c r="F16" s="119">
        <f>IF('Indicator Date'!F16="","x",'Indicator Date'!F16)</f>
        <v>2015</v>
      </c>
      <c r="G16" s="119">
        <f>IF('Indicator Date'!G16="","x",'Indicator Date'!G16)</f>
        <v>2015</v>
      </c>
      <c r="H16" s="119">
        <f>IF('Indicator Date'!H16="","x",'Indicator Date'!H16)</f>
        <v>2015</v>
      </c>
      <c r="I16" s="119">
        <f>IF('Indicator Date'!I16="","x",'Indicator Date'!I16)</f>
        <v>2015</v>
      </c>
      <c r="J16" s="119">
        <f>IF('Indicator Date'!J16="","x",'Indicator Date'!J16)</f>
        <v>2018</v>
      </c>
      <c r="K16" s="119">
        <f>IF('Indicator Date'!K16="","x",'Indicator Date'!K16)</f>
        <v>2018</v>
      </c>
      <c r="L16" s="119">
        <f>IF('Indicator Date'!L16="","x",'Indicator Date'!L16)</f>
        <v>2016</v>
      </c>
      <c r="M16" s="119">
        <f>IF('Indicator Date'!M16="","x",'Indicator Date'!M16)</f>
        <v>2015</v>
      </c>
      <c r="N16" s="119">
        <f>IF('Indicator Date'!N16="","x",'Indicator Date'!N16)</f>
        <v>2015</v>
      </c>
      <c r="O16" s="119">
        <f>IF('Indicator Date'!O16="","x",'Indicator Date'!O16)</f>
        <v>2015</v>
      </c>
      <c r="P16" s="119">
        <f>IF('Indicator Date'!P16="","x",'Indicator Date'!P16)</f>
        <v>2015</v>
      </c>
      <c r="Q16" s="119">
        <f>IF('Indicator Date'!Q16="","x",'Indicator Date'!Q16)</f>
        <v>2010</v>
      </c>
      <c r="R16" s="119">
        <f>IF('Indicator Date'!R16="","x",'Indicator Date'!R16)</f>
        <v>2010</v>
      </c>
      <c r="S16" s="119">
        <f>IF('Indicator Date'!S16="","x",'Indicator Date'!S16)</f>
        <v>2010</v>
      </c>
      <c r="T16" s="119">
        <f>IF('Indicator Date'!T16="","x",'Indicator Date'!T16)</f>
        <v>2010</v>
      </c>
      <c r="U16" s="119">
        <f>IF('Indicator Date'!U16="","x",'Indicator Date'!U16)</f>
        <v>2015</v>
      </c>
      <c r="V16" s="119">
        <f>IF('Indicator Date'!V16="","x",'Indicator Date'!V16)</f>
        <v>2015</v>
      </c>
      <c r="W16" s="119">
        <f>IF('Indicator Date'!W16="","x",'Indicator Date'!W16)</f>
        <v>2015</v>
      </c>
      <c r="X16" s="119">
        <f>IF('Indicator Date'!X16="","x",'Indicator Date'!X16)</f>
        <v>2018</v>
      </c>
      <c r="Y16" s="119">
        <f>IF('Indicator Date'!Y16="","x",'Indicator Date'!Y16)</f>
        <v>2018</v>
      </c>
      <c r="Z16" s="119">
        <f>IF('Indicator Date'!Z16="","x",'Indicator Date'!Z16)</f>
        <v>2018</v>
      </c>
      <c r="AA16" s="119">
        <f>IF('Indicator Date'!AA16="","x",'Indicator Date'!AA16)</f>
        <v>2014</v>
      </c>
      <c r="AB16" s="119">
        <f>IF('Indicator Date'!AB16="","x",'Indicator Date'!AB16)</f>
        <v>2017</v>
      </c>
      <c r="AC16" s="119">
        <f>IF('Indicator Date'!AC16="","x",'Indicator Date'!AC16)</f>
        <v>2017</v>
      </c>
      <c r="AD16" s="119">
        <f>IF('Indicator Date'!AD16="","x",'Indicator Date'!AD16)</f>
        <v>2018</v>
      </c>
      <c r="AE16" s="119">
        <f>IF('Indicator Date'!AE16="","x",'Indicator Date'!AE16)</f>
        <v>2018</v>
      </c>
      <c r="AF16" s="119">
        <f>IF('Indicator Date'!AF16="","x",'Indicator Date'!AF16)</f>
        <v>2016</v>
      </c>
      <c r="AG16" s="119">
        <f>IF('Indicator Date'!AG16="","x",'Indicator Date'!AG16)</f>
        <v>2019</v>
      </c>
      <c r="AH16" s="119">
        <f>IF('Indicator Date'!AH16="","x",'Indicator Date'!AH16)</f>
        <v>2019</v>
      </c>
      <c r="AI16" s="119">
        <f>IF('Indicator Date'!AI16="","x",'Indicator Date'!AI16)</f>
        <v>2019</v>
      </c>
      <c r="AJ16" s="119">
        <f>IF('Indicator Date'!AJ16="","x",'Indicator Date'!AJ16)</f>
        <v>2018</v>
      </c>
      <c r="AK16" s="119">
        <f>IF('Indicator Date'!AK16="","x",'Indicator Date'!AK16)</f>
        <v>2018</v>
      </c>
      <c r="AL16" s="119">
        <f>IF('Indicator Date'!AL16="","x",'Indicator Date'!AL16)</f>
        <v>2017</v>
      </c>
      <c r="AM16" s="119">
        <f>IF('Indicator Date'!AM16="","x",'Indicator Date'!AM16)</f>
        <v>2014</v>
      </c>
      <c r="AN16" s="119">
        <f>IF('Indicator Date'!AN16="","x",'Indicator Date'!AN16)</f>
        <v>2019</v>
      </c>
      <c r="AO16" s="119">
        <f>IF('Indicator Date'!AO16="","x",'Indicator Date'!AO16)</f>
        <v>2016</v>
      </c>
      <c r="AP16" s="119">
        <f>IF('Indicator Date'!AP16="","x",'Indicator Date'!AP16)</f>
        <v>2017</v>
      </c>
      <c r="AQ16" s="119">
        <f>IF('Indicator Date'!AQ16="","x",'Indicator Date'!AQ16)</f>
        <v>2017</v>
      </c>
      <c r="AR16" s="119">
        <f>IF('Indicator Date'!AR16="","x",'Indicator Date'!AR16)</f>
        <v>2018</v>
      </c>
      <c r="AS16" s="119">
        <f>IF('Indicator Date'!AS16="","x",'Indicator Date'!AS16)</f>
        <v>2017</v>
      </c>
      <c r="AT16" s="119">
        <f>IF('Indicator Date'!AT16="","x",'Indicator Date'!AT16)</f>
        <v>2014</v>
      </c>
      <c r="AU16" s="119">
        <f>IF('Indicator Date'!AU16="","x",'Indicator Date'!AU16)</f>
        <v>2017</v>
      </c>
      <c r="AV16" s="119">
        <f>IF('Indicator Date'!AV16="","x",'Indicator Date'!AV16)</f>
        <v>2017</v>
      </c>
      <c r="AW16" s="119">
        <f>IF('Indicator Date'!AW16="","x",'Indicator Date'!AW16)</f>
        <v>2017</v>
      </c>
      <c r="AX16" s="119">
        <f>IF('Indicator Date'!AX16="","x",'Indicator Date'!AX16)</f>
        <v>2017</v>
      </c>
      <c r="AY16" s="119">
        <f>IF('Indicator Date'!AY16="","x",'Indicator Date'!AY16)</f>
        <v>2017</v>
      </c>
      <c r="AZ16" s="119">
        <f>IF('Indicator Date'!AZ16="","x",'Indicator Date'!AZ16)</f>
        <v>2017</v>
      </c>
      <c r="BA16" s="119" t="str">
        <f>IF('Indicator Date'!BA16="","x",'Indicator Date'!BA16)</f>
        <v>2016</v>
      </c>
      <c r="BB16" s="119">
        <f>IF('Indicator Date'!BB16="","x",'Indicator Date'!BB16)</f>
        <v>2017</v>
      </c>
      <c r="BC16" s="119">
        <f>IF('Indicator Date'!BC16="","x",'Indicator Date'!BC16)</f>
        <v>2018</v>
      </c>
      <c r="BD16" s="119">
        <f>IF('Indicator Date'!BD16="","x",'Indicator Date'!BD16)</f>
        <v>2019</v>
      </c>
      <c r="BE16" s="172">
        <f>IF('Indicator Date'!BE16="","x",YEAR('Indicator Date'!BE16))</f>
        <v>2018</v>
      </c>
      <c r="BF16" s="172">
        <f>IF('Indicator Date'!BF16="","x",YEAR('Indicator Date'!BF16))</f>
        <v>2019</v>
      </c>
      <c r="BG16" s="172">
        <f>IF('Indicator Date'!BG16="","x",YEAR('Indicator Date'!BG16))</f>
        <v>2018</v>
      </c>
      <c r="BH16" s="119">
        <f>IF('Indicator Date'!BH16="","x",'Indicator Date'!BH16)</f>
        <v>2018</v>
      </c>
      <c r="BI16" s="119">
        <f>IF('Indicator Date'!BI16="","x",'Indicator Date'!BI16)</f>
        <v>2018</v>
      </c>
      <c r="BJ16" s="119">
        <f>IF('Indicator Date'!BJ16="","x",'Indicator Date'!BJ16)</f>
        <v>2015</v>
      </c>
      <c r="BK16" s="119">
        <f>IF('Indicator Date'!BK16="","x",'Indicator Date'!BK16)</f>
        <v>2017</v>
      </c>
      <c r="BL16" s="119">
        <f>IF('Indicator Date'!BL16="","x",'Indicator Date'!BL16)</f>
        <v>2018</v>
      </c>
      <c r="BM16" s="119">
        <f>IF('Indicator Date'!BM16="","x",'Indicator Date'!BM16)</f>
        <v>2017</v>
      </c>
      <c r="BN16" s="119">
        <f>IF('Indicator Date'!BN16="","x",'Indicator Date'!BN16)</f>
        <v>2017</v>
      </c>
      <c r="BO16" s="119">
        <f>IF('Indicator Date'!BO16="","x",'Indicator Date'!BO16)</f>
        <v>2016</v>
      </c>
      <c r="BP16" s="119">
        <f>IF('Indicator Date'!BP16="","x",'Indicator Date'!BP16)</f>
        <v>2017</v>
      </c>
      <c r="BQ16" s="119">
        <f>IF('Indicator Date'!BQ16="","x",'Indicator Date'!BQ16)</f>
        <v>2014</v>
      </c>
      <c r="BR16" s="119">
        <f>IF('Indicator Date'!BR16="","x",'Indicator Date'!BR16)</f>
        <v>2017</v>
      </c>
      <c r="BS16" s="119">
        <f>IF('Indicator Date'!BS16="","x",'Indicator Date'!BS16)</f>
        <v>2017</v>
      </c>
      <c r="BT16" s="119">
        <f>IF('Indicator Date'!BT16="","x",'Indicator Date'!BT16)</f>
        <v>2017</v>
      </c>
      <c r="BU16" s="119">
        <f>IF('Indicator Date'!BU16="","x",'Indicator Date'!BU16)</f>
        <v>2017</v>
      </c>
      <c r="BV16" s="119">
        <f>IF('Indicator Date'!BV16="","x",'Indicator Date'!BV16)</f>
        <v>2017</v>
      </c>
      <c r="BW16" s="119">
        <f>IF('Indicator Date'!BW16="","x",'Indicator Date'!BW16)</f>
        <v>2017</v>
      </c>
      <c r="BX16" s="119">
        <f>IF('Indicator Date'!BX16="","x",'Indicator Date'!BX16)</f>
        <v>2016</v>
      </c>
      <c r="BY16" s="119">
        <f>IF('Indicator Date'!BY16="","x",'Indicator Date'!BY16)</f>
        <v>2015</v>
      </c>
      <c r="BZ16" s="119" t="str">
        <f>IF('Indicator Date'!BZ16="","x",'Indicator Date'!BZ16)</f>
        <v>2018</v>
      </c>
      <c r="CA16" s="119">
        <f>IF('Indicator Date'!CA16="","x",'Indicator Date'!CA16)</f>
        <v>2019</v>
      </c>
      <c r="CB16" s="119">
        <f>IF('Indicator Date'!CB16="","x",'Indicator Date'!CB16)</f>
        <v>2015</v>
      </c>
    </row>
    <row r="17" spans="1:80" x14ac:dyDescent="0.3">
      <c r="A17" s="100" t="s">
        <v>27</v>
      </c>
      <c r="B17" s="86" t="s">
        <v>26</v>
      </c>
      <c r="C17" s="119">
        <f>IF('Indicator Date'!C17="","x",'Indicator Date'!C17)</f>
        <v>2015</v>
      </c>
      <c r="D17" s="119">
        <f>IF('Indicator Date'!D17="","x",'Indicator Date'!D17)</f>
        <v>2015</v>
      </c>
      <c r="E17" s="119">
        <f>IF('Indicator Date'!E17="","x",'Indicator Date'!E17)</f>
        <v>2015</v>
      </c>
      <c r="F17" s="119">
        <f>IF('Indicator Date'!F17="","x",'Indicator Date'!F17)</f>
        <v>2015</v>
      </c>
      <c r="G17" s="119">
        <f>IF('Indicator Date'!G17="","x",'Indicator Date'!G17)</f>
        <v>2015</v>
      </c>
      <c r="H17" s="119">
        <f>IF('Indicator Date'!H17="","x",'Indicator Date'!H17)</f>
        <v>2015</v>
      </c>
      <c r="I17" s="119">
        <f>IF('Indicator Date'!I17="","x",'Indicator Date'!I17)</f>
        <v>2015</v>
      </c>
      <c r="J17" s="119">
        <f>IF('Indicator Date'!J17="","x",'Indicator Date'!J17)</f>
        <v>2018</v>
      </c>
      <c r="K17" s="119">
        <f>IF('Indicator Date'!K17="","x",'Indicator Date'!K17)</f>
        <v>2018</v>
      </c>
      <c r="L17" s="119">
        <f>IF('Indicator Date'!L17="","x",'Indicator Date'!L17)</f>
        <v>2016</v>
      </c>
      <c r="M17" s="119">
        <f>IF('Indicator Date'!M17="","x",'Indicator Date'!M17)</f>
        <v>2015</v>
      </c>
      <c r="N17" s="119">
        <f>IF('Indicator Date'!N17="","x",'Indicator Date'!N17)</f>
        <v>2015</v>
      </c>
      <c r="O17" s="119">
        <f>IF('Indicator Date'!O17="","x",'Indicator Date'!O17)</f>
        <v>2015</v>
      </c>
      <c r="P17" s="119">
        <f>IF('Indicator Date'!P17="","x",'Indicator Date'!P17)</f>
        <v>2015</v>
      </c>
      <c r="Q17" s="119">
        <f>IF('Indicator Date'!Q17="","x",'Indicator Date'!Q17)</f>
        <v>2010</v>
      </c>
      <c r="R17" s="119">
        <f>IF('Indicator Date'!R17="","x",'Indicator Date'!R17)</f>
        <v>2010</v>
      </c>
      <c r="S17" s="119">
        <f>IF('Indicator Date'!S17="","x",'Indicator Date'!S17)</f>
        <v>2010</v>
      </c>
      <c r="T17" s="119">
        <f>IF('Indicator Date'!T17="","x",'Indicator Date'!T17)</f>
        <v>2010</v>
      </c>
      <c r="U17" s="119">
        <f>IF('Indicator Date'!U17="","x",'Indicator Date'!U17)</f>
        <v>2015</v>
      </c>
      <c r="V17" s="119">
        <f>IF('Indicator Date'!V17="","x",'Indicator Date'!V17)</f>
        <v>2015</v>
      </c>
      <c r="W17" s="119">
        <f>IF('Indicator Date'!W17="","x",'Indicator Date'!W17)</f>
        <v>2015</v>
      </c>
      <c r="X17" s="119">
        <f>IF('Indicator Date'!X17="","x",'Indicator Date'!X17)</f>
        <v>2018</v>
      </c>
      <c r="Y17" s="119">
        <f>IF('Indicator Date'!Y17="","x",'Indicator Date'!Y17)</f>
        <v>2018</v>
      </c>
      <c r="Z17" s="119">
        <f>IF('Indicator Date'!Z17="","x",'Indicator Date'!Z17)</f>
        <v>2018</v>
      </c>
      <c r="AA17" s="119" t="str">
        <f>IF('Indicator Date'!AA17="","x",'Indicator Date'!AA17)</f>
        <v>x</v>
      </c>
      <c r="AB17" s="119">
        <f>IF('Indicator Date'!AB17="","x",'Indicator Date'!AB17)</f>
        <v>2017</v>
      </c>
      <c r="AC17" s="119">
        <f>IF('Indicator Date'!AC17="","x",'Indicator Date'!AC17)</f>
        <v>2016</v>
      </c>
      <c r="AD17" s="119">
        <f>IF('Indicator Date'!AD17="","x",'Indicator Date'!AD17)</f>
        <v>2017</v>
      </c>
      <c r="AE17" s="119">
        <f>IF('Indicator Date'!AE17="","x",'Indicator Date'!AE17)</f>
        <v>2018</v>
      </c>
      <c r="AF17" s="119" t="str">
        <f>IF('Indicator Date'!AF17="","x",'Indicator Date'!AF17)</f>
        <v>x</v>
      </c>
      <c r="AG17" s="119">
        <f>IF('Indicator Date'!AG17="","x",'Indicator Date'!AG17)</f>
        <v>2019</v>
      </c>
      <c r="AH17" s="119">
        <f>IF('Indicator Date'!AH17="","x",'Indicator Date'!AH17)</f>
        <v>2019</v>
      </c>
      <c r="AI17" s="119">
        <f>IF('Indicator Date'!AI17="","x",'Indicator Date'!AI17)</f>
        <v>2019</v>
      </c>
      <c r="AJ17" s="119">
        <f>IF('Indicator Date'!AJ17="","x",'Indicator Date'!AJ17)</f>
        <v>2018</v>
      </c>
      <c r="AK17" s="119">
        <f>IF('Indicator Date'!AK17="","x",'Indicator Date'!AK17)</f>
        <v>2018</v>
      </c>
      <c r="AL17" s="119">
        <f>IF('Indicator Date'!AL17="","x",'Indicator Date'!AL17)</f>
        <v>2017</v>
      </c>
      <c r="AM17" s="119">
        <f>IF('Indicator Date'!AM17="","x",'Indicator Date'!AM17)</f>
        <v>2012</v>
      </c>
      <c r="AN17" s="119">
        <f>IF('Indicator Date'!AN17="","x",'Indicator Date'!AN17)</f>
        <v>2019</v>
      </c>
      <c r="AO17" s="119">
        <f>IF('Indicator Date'!AO17="","x",'Indicator Date'!AO17)</f>
        <v>2016</v>
      </c>
      <c r="AP17" s="119">
        <f>IF('Indicator Date'!AP17="","x",'Indicator Date'!AP17)</f>
        <v>2017</v>
      </c>
      <c r="AQ17" s="119" t="str">
        <f>IF('Indicator Date'!AQ17="","x",'Indicator Date'!AQ17)</f>
        <v>x</v>
      </c>
      <c r="AR17" s="119">
        <f>IF('Indicator Date'!AR17="","x",'Indicator Date'!AR17)</f>
        <v>2017</v>
      </c>
      <c r="AS17" s="119">
        <f>IF('Indicator Date'!AS17="","x",'Indicator Date'!AS17)</f>
        <v>2017</v>
      </c>
      <c r="AT17" s="119">
        <f>IF('Indicator Date'!AT17="","x",'Indicator Date'!AT17)</f>
        <v>2013</v>
      </c>
      <c r="AU17" s="119">
        <f>IF('Indicator Date'!AU17="","x",'Indicator Date'!AU17)</f>
        <v>2017</v>
      </c>
      <c r="AV17" s="119">
        <f>IF('Indicator Date'!AV17="","x",'Indicator Date'!AV17)</f>
        <v>2017</v>
      </c>
      <c r="AW17" s="119">
        <f>IF('Indicator Date'!AW17="","x",'Indicator Date'!AW17)</f>
        <v>2017</v>
      </c>
      <c r="AX17" s="119" t="str">
        <f>IF('Indicator Date'!AX17="","x",'Indicator Date'!AX17)</f>
        <v>x</v>
      </c>
      <c r="AY17" s="119">
        <f>IF('Indicator Date'!AY17="","x",'Indicator Date'!AY17)</f>
        <v>2017</v>
      </c>
      <c r="AZ17" s="119">
        <f>IF('Indicator Date'!AZ17="","x",'Indicator Date'!AZ17)</f>
        <v>2017</v>
      </c>
      <c r="BA17" s="119" t="str">
        <f>IF('Indicator Date'!BA17="","x",'Indicator Date'!BA17)</f>
        <v>x</v>
      </c>
      <c r="BB17" s="119">
        <f>IF('Indicator Date'!BB17="","x",'Indicator Date'!BB17)</f>
        <v>2017</v>
      </c>
      <c r="BC17" s="119">
        <f>IF('Indicator Date'!BC17="","x",'Indicator Date'!BC17)</f>
        <v>2018</v>
      </c>
      <c r="BD17" s="119">
        <f>IF('Indicator Date'!BD17="","x",'Indicator Date'!BD17)</f>
        <v>2019</v>
      </c>
      <c r="BE17" s="172" t="str">
        <f>IF('Indicator Date'!BE17="","x",YEAR('Indicator Date'!BE17))</f>
        <v>x</v>
      </c>
      <c r="BF17" s="172">
        <f>IF('Indicator Date'!BF17="","x",YEAR('Indicator Date'!BF17))</f>
        <v>2018</v>
      </c>
      <c r="BG17" s="172">
        <f>IF('Indicator Date'!BG17="","x",YEAR('Indicator Date'!BG17))</f>
        <v>2018</v>
      </c>
      <c r="BH17" s="119">
        <f>IF('Indicator Date'!BH17="","x",'Indicator Date'!BH17)</f>
        <v>2018</v>
      </c>
      <c r="BI17" s="119">
        <f>IF('Indicator Date'!BI17="","x",'Indicator Date'!BI17)</f>
        <v>2018</v>
      </c>
      <c r="BJ17" s="119">
        <f>IF('Indicator Date'!BJ17="","x",'Indicator Date'!BJ17)</f>
        <v>2013</v>
      </c>
      <c r="BK17" s="119">
        <f>IF('Indicator Date'!BK17="","x",'Indicator Date'!BK17)</f>
        <v>2017</v>
      </c>
      <c r="BL17" s="119">
        <f>IF('Indicator Date'!BL17="","x",'Indicator Date'!BL17)</f>
        <v>2018</v>
      </c>
      <c r="BM17" s="119">
        <f>IF('Indicator Date'!BM17="","x",'Indicator Date'!BM17)</f>
        <v>2017</v>
      </c>
      <c r="BN17" s="119" t="str">
        <f>IF('Indicator Date'!BN17="","x",'Indicator Date'!BN17)</f>
        <v>x</v>
      </c>
      <c r="BO17" s="119">
        <f>IF('Indicator Date'!BO17="","x",'Indicator Date'!BO17)</f>
        <v>2016</v>
      </c>
      <c r="BP17" s="119">
        <f>IF('Indicator Date'!BP17="","x",'Indicator Date'!BP17)</f>
        <v>2017</v>
      </c>
      <c r="BQ17" s="119">
        <f>IF('Indicator Date'!BQ17="","x",'Indicator Date'!BQ17)</f>
        <v>2014</v>
      </c>
      <c r="BR17" s="119">
        <f>IF('Indicator Date'!BR17="","x",'Indicator Date'!BR17)</f>
        <v>2017</v>
      </c>
      <c r="BS17" s="119">
        <f>IF('Indicator Date'!BS17="","x",'Indicator Date'!BS17)</f>
        <v>2017</v>
      </c>
      <c r="BT17" s="119">
        <f>IF('Indicator Date'!BT17="","x",'Indicator Date'!BT17)</f>
        <v>2017</v>
      </c>
      <c r="BU17" s="119">
        <f>IF('Indicator Date'!BU17="","x",'Indicator Date'!BU17)</f>
        <v>2017</v>
      </c>
      <c r="BV17" s="119">
        <f>IF('Indicator Date'!BV17="","x",'Indicator Date'!BV17)</f>
        <v>2017</v>
      </c>
      <c r="BW17" s="119">
        <f>IF('Indicator Date'!BW17="","x",'Indicator Date'!BW17)</f>
        <v>2017</v>
      </c>
      <c r="BX17" s="119">
        <f>IF('Indicator Date'!BX17="","x",'Indicator Date'!BX17)</f>
        <v>2016</v>
      </c>
      <c r="BY17" s="119">
        <f>IF('Indicator Date'!BY17="","x",'Indicator Date'!BY17)</f>
        <v>2015</v>
      </c>
      <c r="BZ17" s="119" t="str">
        <f>IF('Indicator Date'!BZ17="","x",'Indicator Date'!BZ17)</f>
        <v>2017</v>
      </c>
      <c r="CA17" s="119">
        <f>IF('Indicator Date'!CA17="","x",'Indicator Date'!CA17)</f>
        <v>2019</v>
      </c>
      <c r="CB17" s="119">
        <f>IF('Indicator Date'!CB17="","x",'Indicator Date'!CB17)</f>
        <v>2015</v>
      </c>
    </row>
    <row r="18" spans="1:80" x14ac:dyDescent="0.3">
      <c r="A18" s="100" t="s">
        <v>29</v>
      </c>
      <c r="B18" s="86" t="s">
        <v>28</v>
      </c>
      <c r="C18" s="119">
        <f>IF('Indicator Date'!C18="","x",'Indicator Date'!C18)</f>
        <v>2015</v>
      </c>
      <c r="D18" s="119">
        <f>IF('Indicator Date'!D18="","x",'Indicator Date'!D18)</f>
        <v>2015</v>
      </c>
      <c r="E18" s="119">
        <f>IF('Indicator Date'!E18="","x",'Indicator Date'!E18)</f>
        <v>2015</v>
      </c>
      <c r="F18" s="119">
        <f>IF('Indicator Date'!F18="","x",'Indicator Date'!F18)</f>
        <v>2015</v>
      </c>
      <c r="G18" s="119">
        <f>IF('Indicator Date'!G18="","x",'Indicator Date'!G18)</f>
        <v>2015</v>
      </c>
      <c r="H18" s="119">
        <f>IF('Indicator Date'!H18="","x",'Indicator Date'!H18)</f>
        <v>2015</v>
      </c>
      <c r="I18" s="119">
        <f>IF('Indicator Date'!I18="","x",'Indicator Date'!I18)</f>
        <v>2015</v>
      </c>
      <c r="J18" s="119">
        <f>IF('Indicator Date'!J18="","x",'Indicator Date'!J18)</f>
        <v>2018</v>
      </c>
      <c r="K18" s="119">
        <f>IF('Indicator Date'!K18="","x",'Indicator Date'!K18)</f>
        <v>2018</v>
      </c>
      <c r="L18" s="119">
        <f>IF('Indicator Date'!L18="","x",'Indicator Date'!L18)</f>
        <v>2016</v>
      </c>
      <c r="M18" s="119">
        <f>IF('Indicator Date'!M18="","x",'Indicator Date'!M18)</f>
        <v>2015</v>
      </c>
      <c r="N18" s="119">
        <f>IF('Indicator Date'!N18="","x",'Indicator Date'!N18)</f>
        <v>2015</v>
      </c>
      <c r="O18" s="119">
        <f>IF('Indicator Date'!O18="","x",'Indicator Date'!O18)</f>
        <v>2015</v>
      </c>
      <c r="P18" s="119">
        <f>IF('Indicator Date'!P18="","x",'Indicator Date'!P18)</f>
        <v>2015</v>
      </c>
      <c r="Q18" s="119">
        <f>IF('Indicator Date'!Q18="","x",'Indicator Date'!Q18)</f>
        <v>2010</v>
      </c>
      <c r="R18" s="119">
        <f>IF('Indicator Date'!R18="","x",'Indicator Date'!R18)</f>
        <v>2010</v>
      </c>
      <c r="S18" s="119">
        <f>IF('Indicator Date'!S18="","x",'Indicator Date'!S18)</f>
        <v>2010</v>
      </c>
      <c r="T18" s="119">
        <f>IF('Indicator Date'!T18="","x",'Indicator Date'!T18)</f>
        <v>2010</v>
      </c>
      <c r="U18" s="119">
        <f>IF('Indicator Date'!U18="","x",'Indicator Date'!U18)</f>
        <v>2015</v>
      </c>
      <c r="V18" s="119">
        <f>IF('Indicator Date'!V18="","x",'Indicator Date'!V18)</f>
        <v>2015</v>
      </c>
      <c r="W18" s="119">
        <f>IF('Indicator Date'!W18="","x",'Indicator Date'!W18)</f>
        <v>2015</v>
      </c>
      <c r="X18" s="119">
        <f>IF('Indicator Date'!X18="","x",'Indicator Date'!X18)</f>
        <v>2018</v>
      </c>
      <c r="Y18" s="119">
        <f>IF('Indicator Date'!Y18="","x",'Indicator Date'!Y18)</f>
        <v>2018</v>
      </c>
      <c r="Z18" s="119">
        <f>IF('Indicator Date'!Z18="","x",'Indicator Date'!Z18)</f>
        <v>2018</v>
      </c>
      <c r="AA18" s="119">
        <f>IF('Indicator Date'!AA18="","x",'Indicator Date'!AA18)</f>
        <v>2009</v>
      </c>
      <c r="AB18" s="119">
        <f>IF('Indicator Date'!AB18="","x",'Indicator Date'!AB18)</f>
        <v>2017</v>
      </c>
      <c r="AC18" s="119" t="str">
        <f>IF('Indicator Date'!AC18="","x",'Indicator Date'!AC18)</f>
        <v>x</v>
      </c>
      <c r="AD18" s="119">
        <f>IF('Indicator Date'!AD18="","x",'Indicator Date'!AD18)</f>
        <v>2014</v>
      </c>
      <c r="AE18" s="119">
        <f>IF('Indicator Date'!AE18="","x",'Indicator Date'!AE18)</f>
        <v>2018</v>
      </c>
      <c r="AF18" s="119">
        <f>IF('Indicator Date'!AF18="","x",'Indicator Date'!AF18)</f>
        <v>2016</v>
      </c>
      <c r="AG18" s="119">
        <f>IF('Indicator Date'!AG18="","x",'Indicator Date'!AG18)</f>
        <v>2019</v>
      </c>
      <c r="AH18" s="119">
        <f>IF('Indicator Date'!AH18="","x",'Indicator Date'!AH18)</f>
        <v>2019</v>
      </c>
      <c r="AI18" s="119">
        <f>IF('Indicator Date'!AI18="","x",'Indicator Date'!AI18)</f>
        <v>2019</v>
      </c>
      <c r="AJ18" s="119">
        <f>IF('Indicator Date'!AJ18="","x",'Indicator Date'!AJ18)</f>
        <v>2018</v>
      </c>
      <c r="AK18" s="119">
        <f>IF('Indicator Date'!AK18="","x",'Indicator Date'!AK18)</f>
        <v>2018</v>
      </c>
      <c r="AL18" s="119">
        <f>IF('Indicator Date'!AL18="","x",'Indicator Date'!AL18)</f>
        <v>2017</v>
      </c>
      <c r="AM18" s="119" t="str">
        <f>IF('Indicator Date'!AM18="","x",'Indicator Date'!AM18)</f>
        <v>x</v>
      </c>
      <c r="AN18" s="119">
        <f>IF('Indicator Date'!AN18="","x",'Indicator Date'!AN18)</f>
        <v>2019</v>
      </c>
      <c r="AO18" s="119">
        <f>IF('Indicator Date'!AO18="","x",'Indicator Date'!AO18)</f>
        <v>2016</v>
      </c>
      <c r="AP18" s="119">
        <f>IF('Indicator Date'!AP18="","x",'Indicator Date'!AP18)</f>
        <v>2017</v>
      </c>
      <c r="AQ18" s="119">
        <f>IF('Indicator Date'!AQ18="","x",'Indicator Date'!AQ18)</f>
        <v>2017</v>
      </c>
      <c r="AR18" s="119">
        <f>IF('Indicator Date'!AR18="","x",'Indicator Date'!AR18)</f>
        <v>2018</v>
      </c>
      <c r="AS18" s="119">
        <f>IF('Indicator Date'!AS18="","x",'Indicator Date'!AS18)</f>
        <v>2017</v>
      </c>
      <c r="AT18" s="119" t="str">
        <f>IF('Indicator Date'!AT18="","x",'Indicator Date'!AT18)</f>
        <v>x</v>
      </c>
      <c r="AU18" s="119">
        <f>IF('Indicator Date'!AU18="","x",'Indicator Date'!AU18)</f>
        <v>2017</v>
      </c>
      <c r="AV18" s="119">
        <f>IF('Indicator Date'!AV18="","x",'Indicator Date'!AV18)</f>
        <v>2017</v>
      </c>
      <c r="AW18" s="119">
        <f>IF('Indicator Date'!AW18="","x",'Indicator Date'!AW18)</f>
        <v>2017</v>
      </c>
      <c r="AX18" s="119" t="str">
        <f>IF('Indicator Date'!AX18="","x",'Indicator Date'!AX18)</f>
        <v>x</v>
      </c>
      <c r="AY18" s="119">
        <f>IF('Indicator Date'!AY18="","x",'Indicator Date'!AY18)</f>
        <v>2017</v>
      </c>
      <c r="AZ18" s="119">
        <f>IF('Indicator Date'!AZ18="","x",'Indicator Date'!AZ18)</f>
        <v>2017</v>
      </c>
      <c r="BA18" s="119" t="str">
        <f>IF('Indicator Date'!BA18="","x",'Indicator Date'!BA18)</f>
        <v>2017</v>
      </c>
      <c r="BB18" s="119">
        <f>IF('Indicator Date'!BB18="","x",'Indicator Date'!BB18)</f>
        <v>2017</v>
      </c>
      <c r="BC18" s="119">
        <f>IF('Indicator Date'!BC18="","x",'Indicator Date'!BC18)</f>
        <v>2018</v>
      </c>
      <c r="BD18" s="119">
        <f>IF('Indicator Date'!BD18="","x",'Indicator Date'!BD18)</f>
        <v>2019</v>
      </c>
      <c r="BE18" s="172" t="str">
        <f>IF('Indicator Date'!BE18="","x",YEAR('Indicator Date'!BE18))</f>
        <v>x</v>
      </c>
      <c r="BF18" s="172">
        <f>IF('Indicator Date'!BF18="","x",YEAR('Indicator Date'!BF18))</f>
        <v>2018</v>
      </c>
      <c r="BG18" s="172">
        <f>IF('Indicator Date'!BG18="","x",YEAR('Indicator Date'!BG18))</f>
        <v>2018</v>
      </c>
      <c r="BH18" s="119">
        <f>IF('Indicator Date'!BH18="","x",'Indicator Date'!BH18)</f>
        <v>2018</v>
      </c>
      <c r="BI18" s="119">
        <f>IF('Indicator Date'!BI18="","x",'Indicator Date'!BI18)</f>
        <v>2018</v>
      </c>
      <c r="BJ18" s="119">
        <f>IF('Indicator Date'!BJ18="","x",'Indicator Date'!BJ18)</f>
        <v>2015</v>
      </c>
      <c r="BK18" s="119">
        <f>IF('Indicator Date'!BK18="","x",'Indicator Date'!BK18)</f>
        <v>2017</v>
      </c>
      <c r="BL18" s="119">
        <f>IF('Indicator Date'!BL18="","x",'Indicator Date'!BL18)</f>
        <v>2018</v>
      </c>
      <c r="BM18" s="119">
        <f>IF('Indicator Date'!BM18="","x",'Indicator Date'!BM18)</f>
        <v>2017</v>
      </c>
      <c r="BN18" s="119">
        <f>IF('Indicator Date'!BN18="","x",'Indicator Date'!BN18)</f>
        <v>2015</v>
      </c>
      <c r="BO18" s="119">
        <f>IF('Indicator Date'!BO18="","x",'Indicator Date'!BO18)</f>
        <v>2016</v>
      </c>
      <c r="BP18" s="119">
        <f>IF('Indicator Date'!BP18="","x",'Indicator Date'!BP18)</f>
        <v>2017</v>
      </c>
      <c r="BQ18" s="119">
        <f>IF('Indicator Date'!BQ18="","x",'Indicator Date'!BQ18)</f>
        <v>2014</v>
      </c>
      <c r="BR18" s="119">
        <f>IF('Indicator Date'!BR18="","x",'Indicator Date'!BR18)</f>
        <v>2017</v>
      </c>
      <c r="BS18" s="119">
        <f>IF('Indicator Date'!BS18="","x",'Indicator Date'!BS18)</f>
        <v>2017</v>
      </c>
      <c r="BT18" s="119">
        <f>IF('Indicator Date'!BT18="","x",'Indicator Date'!BT18)</f>
        <v>2014</v>
      </c>
      <c r="BU18" s="119">
        <f>IF('Indicator Date'!BU18="","x",'Indicator Date'!BU18)</f>
        <v>2017</v>
      </c>
      <c r="BV18" s="119">
        <f>IF('Indicator Date'!BV18="","x",'Indicator Date'!BV18)</f>
        <v>2017</v>
      </c>
      <c r="BW18" s="119" t="str">
        <f>IF('Indicator Date'!BW18="","x",'Indicator Date'!BW18)</f>
        <v>x</v>
      </c>
      <c r="BX18" s="119">
        <f>IF('Indicator Date'!BX18="","x",'Indicator Date'!BX18)</f>
        <v>2016</v>
      </c>
      <c r="BY18" s="119">
        <f>IF('Indicator Date'!BY18="","x",'Indicator Date'!BY18)</f>
        <v>2015</v>
      </c>
      <c r="BZ18" s="119" t="str">
        <f>IF('Indicator Date'!BZ18="","x",'Indicator Date'!BZ18)</f>
        <v>2018</v>
      </c>
      <c r="CA18" s="119">
        <f>IF('Indicator Date'!CA18="","x",'Indicator Date'!CA18)</f>
        <v>2019</v>
      </c>
      <c r="CB18" s="119">
        <f>IF('Indicator Date'!CB18="","x",'Indicator Date'!CB18)</f>
        <v>2015</v>
      </c>
    </row>
    <row r="19" spans="1:80" x14ac:dyDescent="0.3">
      <c r="A19" s="100" t="s">
        <v>31</v>
      </c>
      <c r="B19" s="86" t="s">
        <v>30</v>
      </c>
      <c r="C19" s="119">
        <f>IF('Indicator Date'!C19="","x",'Indicator Date'!C19)</f>
        <v>2015</v>
      </c>
      <c r="D19" s="119">
        <f>IF('Indicator Date'!D19="","x",'Indicator Date'!D19)</f>
        <v>2015</v>
      </c>
      <c r="E19" s="119">
        <f>IF('Indicator Date'!E19="","x",'Indicator Date'!E19)</f>
        <v>2015</v>
      </c>
      <c r="F19" s="119">
        <f>IF('Indicator Date'!F19="","x",'Indicator Date'!F19)</f>
        <v>2015</v>
      </c>
      <c r="G19" s="119">
        <f>IF('Indicator Date'!G19="","x",'Indicator Date'!G19)</f>
        <v>2015</v>
      </c>
      <c r="H19" s="119">
        <f>IF('Indicator Date'!H19="","x",'Indicator Date'!H19)</f>
        <v>2015</v>
      </c>
      <c r="I19" s="119">
        <f>IF('Indicator Date'!I19="","x",'Indicator Date'!I19)</f>
        <v>2015</v>
      </c>
      <c r="J19" s="119">
        <f>IF('Indicator Date'!J19="","x",'Indicator Date'!J19)</f>
        <v>2018</v>
      </c>
      <c r="K19" s="119">
        <f>IF('Indicator Date'!K19="","x",'Indicator Date'!K19)</f>
        <v>2018</v>
      </c>
      <c r="L19" s="119">
        <f>IF('Indicator Date'!L19="","x",'Indicator Date'!L19)</f>
        <v>2016</v>
      </c>
      <c r="M19" s="119">
        <f>IF('Indicator Date'!M19="","x",'Indicator Date'!M19)</f>
        <v>2015</v>
      </c>
      <c r="N19" s="119">
        <f>IF('Indicator Date'!N19="","x",'Indicator Date'!N19)</f>
        <v>2015</v>
      </c>
      <c r="O19" s="119">
        <f>IF('Indicator Date'!O19="","x",'Indicator Date'!O19)</f>
        <v>2015</v>
      </c>
      <c r="P19" s="119">
        <f>IF('Indicator Date'!P19="","x",'Indicator Date'!P19)</f>
        <v>2015</v>
      </c>
      <c r="Q19" s="119">
        <f>IF('Indicator Date'!Q19="","x",'Indicator Date'!Q19)</f>
        <v>2010</v>
      </c>
      <c r="R19" s="119">
        <f>IF('Indicator Date'!R19="","x",'Indicator Date'!R19)</f>
        <v>2010</v>
      </c>
      <c r="S19" s="119">
        <f>IF('Indicator Date'!S19="","x",'Indicator Date'!S19)</f>
        <v>2010</v>
      </c>
      <c r="T19" s="119">
        <f>IF('Indicator Date'!T19="","x",'Indicator Date'!T19)</f>
        <v>2010</v>
      </c>
      <c r="U19" s="119">
        <f>IF('Indicator Date'!U19="","x",'Indicator Date'!U19)</f>
        <v>2015</v>
      </c>
      <c r="V19" s="119">
        <f>IF('Indicator Date'!V19="","x",'Indicator Date'!V19)</f>
        <v>2015</v>
      </c>
      <c r="W19" s="119">
        <f>IF('Indicator Date'!W19="","x",'Indicator Date'!W19)</f>
        <v>2015</v>
      </c>
      <c r="X19" s="119">
        <f>IF('Indicator Date'!X19="","x",'Indicator Date'!X19)</f>
        <v>2018</v>
      </c>
      <c r="Y19" s="119">
        <f>IF('Indicator Date'!Y19="","x",'Indicator Date'!Y19)</f>
        <v>2018</v>
      </c>
      <c r="Z19" s="119">
        <f>IF('Indicator Date'!Z19="","x",'Indicator Date'!Z19)</f>
        <v>2018</v>
      </c>
      <c r="AA19" s="119">
        <f>IF('Indicator Date'!AA19="","x",'Indicator Date'!AA19)</f>
        <v>2011</v>
      </c>
      <c r="AB19" s="119">
        <f>IF('Indicator Date'!AB19="","x",'Indicator Date'!AB19)</f>
        <v>2017</v>
      </c>
      <c r="AC19" s="119" t="str">
        <f>IF('Indicator Date'!AC19="","x",'Indicator Date'!AC19)</f>
        <v>x</v>
      </c>
      <c r="AD19" s="119">
        <f>IF('Indicator Date'!AD19="","x",'Indicator Date'!AD19)</f>
        <v>2018</v>
      </c>
      <c r="AE19" s="119">
        <f>IF('Indicator Date'!AE19="","x",'Indicator Date'!AE19)</f>
        <v>2018</v>
      </c>
      <c r="AF19" s="119" t="str">
        <f>IF('Indicator Date'!AF19="","x",'Indicator Date'!AF19)</f>
        <v>x</v>
      </c>
      <c r="AG19" s="119">
        <f>IF('Indicator Date'!AG19="","x",'Indicator Date'!AG19)</f>
        <v>2019</v>
      </c>
      <c r="AH19" s="119">
        <f>IF('Indicator Date'!AH19="","x",'Indicator Date'!AH19)</f>
        <v>2019</v>
      </c>
      <c r="AI19" s="119">
        <f>IF('Indicator Date'!AI19="","x",'Indicator Date'!AI19)</f>
        <v>2019</v>
      </c>
      <c r="AJ19" s="119">
        <f>IF('Indicator Date'!AJ19="","x",'Indicator Date'!AJ19)</f>
        <v>2018</v>
      </c>
      <c r="AK19" s="119">
        <f>IF('Indicator Date'!AK19="","x",'Indicator Date'!AK19)</f>
        <v>2018</v>
      </c>
      <c r="AL19" s="119">
        <f>IF('Indicator Date'!AL19="","x",'Indicator Date'!AL19)</f>
        <v>2017</v>
      </c>
      <c r="AM19" s="119" t="str">
        <f>IF('Indicator Date'!AM19="","x",'Indicator Date'!AM19)</f>
        <v>x</v>
      </c>
      <c r="AN19" s="119">
        <f>IF('Indicator Date'!AN19="","x",'Indicator Date'!AN19)</f>
        <v>2019</v>
      </c>
      <c r="AO19" s="119">
        <f>IF('Indicator Date'!AO19="","x",'Indicator Date'!AO19)</f>
        <v>2016</v>
      </c>
      <c r="AP19" s="119">
        <f>IF('Indicator Date'!AP19="","x",'Indicator Date'!AP19)</f>
        <v>2017</v>
      </c>
      <c r="AQ19" s="119" t="str">
        <f>IF('Indicator Date'!AQ19="","x",'Indicator Date'!AQ19)</f>
        <v>x</v>
      </c>
      <c r="AR19" s="119">
        <f>IF('Indicator Date'!AR19="","x",'Indicator Date'!AR19)</f>
        <v>2018</v>
      </c>
      <c r="AS19" s="119">
        <f>IF('Indicator Date'!AS19="","x",'Indicator Date'!AS19)</f>
        <v>2017</v>
      </c>
      <c r="AT19" s="119" t="str">
        <f>IF('Indicator Date'!AT19="","x",'Indicator Date'!AT19)</f>
        <v>x</v>
      </c>
      <c r="AU19" s="119">
        <f>IF('Indicator Date'!AU19="","x",'Indicator Date'!AU19)</f>
        <v>2017</v>
      </c>
      <c r="AV19" s="119" t="str">
        <f>IF('Indicator Date'!AV19="","x",'Indicator Date'!AV19)</f>
        <v>x</v>
      </c>
      <c r="AW19" s="119" t="str">
        <f>IF('Indicator Date'!AW19="","x",'Indicator Date'!AW19)</f>
        <v>x</v>
      </c>
      <c r="AX19" s="119" t="str">
        <f>IF('Indicator Date'!AX19="","x",'Indicator Date'!AX19)</f>
        <v>x</v>
      </c>
      <c r="AY19" s="119">
        <f>IF('Indicator Date'!AY19="","x",'Indicator Date'!AY19)</f>
        <v>2017</v>
      </c>
      <c r="AZ19" s="119">
        <f>IF('Indicator Date'!AZ19="","x",'Indicator Date'!AZ19)</f>
        <v>2017</v>
      </c>
      <c r="BA19" s="119" t="str">
        <f>IF('Indicator Date'!BA19="","x",'Indicator Date'!BA19)</f>
        <v>2015</v>
      </c>
      <c r="BB19" s="119">
        <f>IF('Indicator Date'!BB19="","x",'Indicator Date'!BB19)</f>
        <v>2017</v>
      </c>
      <c r="BC19" s="119">
        <f>IF('Indicator Date'!BC19="","x",'Indicator Date'!BC19)</f>
        <v>2018</v>
      </c>
      <c r="BD19" s="119">
        <f>IF('Indicator Date'!BD19="","x",'Indicator Date'!BD19)</f>
        <v>2019</v>
      </c>
      <c r="BE19" s="172" t="str">
        <f>IF('Indicator Date'!BE19="","x",YEAR('Indicator Date'!BE19))</f>
        <v>x</v>
      </c>
      <c r="BF19" s="172">
        <f>IF('Indicator Date'!BF19="","x",YEAR('Indicator Date'!BF19))</f>
        <v>2018</v>
      </c>
      <c r="BG19" s="172">
        <f>IF('Indicator Date'!BG19="","x",YEAR('Indicator Date'!BG19))</f>
        <v>2018</v>
      </c>
      <c r="BH19" s="119">
        <f>IF('Indicator Date'!BH19="","x",'Indicator Date'!BH19)</f>
        <v>2018</v>
      </c>
      <c r="BI19" s="119">
        <f>IF('Indicator Date'!BI19="","x",'Indicator Date'!BI19)</f>
        <v>2018</v>
      </c>
      <c r="BJ19" s="119" t="str">
        <f>IF('Indicator Date'!BJ19="","x",'Indicator Date'!BJ19)</f>
        <v>x</v>
      </c>
      <c r="BK19" s="119">
        <f>IF('Indicator Date'!BK19="","x",'Indicator Date'!BK19)</f>
        <v>2017</v>
      </c>
      <c r="BL19" s="119">
        <f>IF('Indicator Date'!BL19="","x",'Indicator Date'!BL19)</f>
        <v>2018</v>
      </c>
      <c r="BM19" s="119">
        <f>IF('Indicator Date'!BM19="","x",'Indicator Date'!BM19)</f>
        <v>2017</v>
      </c>
      <c r="BN19" s="119" t="str">
        <f>IF('Indicator Date'!BN19="","x",'Indicator Date'!BN19)</f>
        <v>x</v>
      </c>
      <c r="BO19" s="119">
        <f>IF('Indicator Date'!BO19="","x",'Indicator Date'!BO19)</f>
        <v>2016</v>
      </c>
      <c r="BP19" s="119">
        <f>IF('Indicator Date'!BP19="","x",'Indicator Date'!BP19)</f>
        <v>2017</v>
      </c>
      <c r="BQ19" s="119">
        <f>IF('Indicator Date'!BQ19="","x",'Indicator Date'!BQ19)</f>
        <v>2014</v>
      </c>
      <c r="BR19" s="119">
        <f>IF('Indicator Date'!BR19="","x",'Indicator Date'!BR19)</f>
        <v>2017</v>
      </c>
      <c r="BS19" s="119">
        <f>IF('Indicator Date'!BS19="","x",'Indicator Date'!BS19)</f>
        <v>2017</v>
      </c>
      <c r="BT19" s="119">
        <f>IF('Indicator Date'!BT19="","x",'Indicator Date'!BT19)</f>
        <v>2016</v>
      </c>
      <c r="BU19" s="119">
        <f>IF('Indicator Date'!BU19="","x",'Indicator Date'!BU19)</f>
        <v>2017</v>
      </c>
      <c r="BV19" s="119">
        <f>IF('Indicator Date'!BV19="","x",'Indicator Date'!BV19)</f>
        <v>2017</v>
      </c>
      <c r="BW19" s="119">
        <f>IF('Indicator Date'!BW19="","x",'Indicator Date'!BW19)</f>
        <v>2017</v>
      </c>
      <c r="BX19" s="119">
        <f>IF('Indicator Date'!BX19="","x",'Indicator Date'!BX19)</f>
        <v>2016</v>
      </c>
      <c r="BY19" s="119">
        <f>IF('Indicator Date'!BY19="","x",'Indicator Date'!BY19)</f>
        <v>2015</v>
      </c>
      <c r="BZ19" s="119" t="str">
        <f>IF('Indicator Date'!BZ19="","x",'Indicator Date'!BZ19)</f>
        <v>2018</v>
      </c>
      <c r="CA19" s="119">
        <f>IF('Indicator Date'!CA19="","x",'Indicator Date'!CA19)</f>
        <v>2019</v>
      </c>
      <c r="CB19" s="119">
        <f>IF('Indicator Date'!CB19="","x",'Indicator Date'!CB19)</f>
        <v>2015</v>
      </c>
    </row>
    <row r="20" spans="1:80" x14ac:dyDescent="0.3">
      <c r="A20" s="100" t="s">
        <v>33</v>
      </c>
      <c r="B20" s="86" t="s">
        <v>32</v>
      </c>
      <c r="C20" s="119">
        <f>IF('Indicator Date'!C20="","x",'Indicator Date'!C20)</f>
        <v>2015</v>
      </c>
      <c r="D20" s="119">
        <f>IF('Indicator Date'!D20="","x",'Indicator Date'!D20)</f>
        <v>2015</v>
      </c>
      <c r="E20" s="119">
        <f>IF('Indicator Date'!E20="","x",'Indicator Date'!E20)</f>
        <v>2015</v>
      </c>
      <c r="F20" s="119">
        <f>IF('Indicator Date'!F20="","x",'Indicator Date'!F20)</f>
        <v>2015</v>
      </c>
      <c r="G20" s="119">
        <f>IF('Indicator Date'!G20="","x",'Indicator Date'!G20)</f>
        <v>2015</v>
      </c>
      <c r="H20" s="119">
        <f>IF('Indicator Date'!H20="","x",'Indicator Date'!H20)</f>
        <v>2015</v>
      </c>
      <c r="I20" s="119">
        <f>IF('Indicator Date'!I20="","x",'Indicator Date'!I20)</f>
        <v>2015</v>
      </c>
      <c r="J20" s="119">
        <f>IF('Indicator Date'!J20="","x",'Indicator Date'!J20)</f>
        <v>2018</v>
      </c>
      <c r="K20" s="119">
        <f>IF('Indicator Date'!K20="","x",'Indicator Date'!K20)</f>
        <v>2018</v>
      </c>
      <c r="L20" s="119">
        <f>IF('Indicator Date'!L20="","x",'Indicator Date'!L20)</f>
        <v>2016</v>
      </c>
      <c r="M20" s="119">
        <f>IF('Indicator Date'!M20="","x",'Indicator Date'!M20)</f>
        <v>2015</v>
      </c>
      <c r="N20" s="119">
        <f>IF('Indicator Date'!N20="","x",'Indicator Date'!N20)</f>
        <v>2015</v>
      </c>
      <c r="O20" s="119">
        <f>IF('Indicator Date'!O20="","x",'Indicator Date'!O20)</f>
        <v>2015</v>
      </c>
      <c r="P20" s="119">
        <f>IF('Indicator Date'!P20="","x",'Indicator Date'!P20)</f>
        <v>2015</v>
      </c>
      <c r="Q20" s="119">
        <f>IF('Indicator Date'!Q20="","x",'Indicator Date'!Q20)</f>
        <v>2010</v>
      </c>
      <c r="R20" s="119">
        <f>IF('Indicator Date'!R20="","x",'Indicator Date'!R20)</f>
        <v>2010</v>
      </c>
      <c r="S20" s="119">
        <f>IF('Indicator Date'!S20="","x",'Indicator Date'!S20)</f>
        <v>2010</v>
      </c>
      <c r="T20" s="119">
        <f>IF('Indicator Date'!T20="","x",'Indicator Date'!T20)</f>
        <v>2010</v>
      </c>
      <c r="U20" s="119">
        <f>IF('Indicator Date'!U20="","x",'Indicator Date'!U20)</f>
        <v>2015</v>
      </c>
      <c r="V20" s="119">
        <f>IF('Indicator Date'!V20="","x",'Indicator Date'!V20)</f>
        <v>2015</v>
      </c>
      <c r="W20" s="119">
        <f>IF('Indicator Date'!W20="","x",'Indicator Date'!W20)</f>
        <v>2015</v>
      </c>
      <c r="X20" s="119">
        <f>IF('Indicator Date'!X20="","x",'Indicator Date'!X20)</f>
        <v>2018</v>
      </c>
      <c r="Y20" s="119">
        <f>IF('Indicator Date'!Y20="","x",'Indicator Date'!Y20)</f>
        <v>2018</v>
      </c>
      <c r="Z20" s="119">
        <f>IF('Indicator Date'!Z20="","x",'Indicator Date'!Z20)</f>
        <v>2018</v>
      </c>
      <c r="AA20" s="119" t="str">
        <f>IF('Indicator Date'!AA20="","x",'Indicator Date'!AA20)</f>
        <v>x</v>
      </c>
      <c r="AB20" s="119">
        <f>IF('Indicator Date'!AB20="","x",'Indicator Date'!AB20)</f>
        <v>2017</v>
      </c>
      <c r="AC20" s="119">
        <f>IF('Indicator Date'!AC20="","x",'Indicator Date'!AC20)</f>
        <v>2017</v>
      </c>
      <c r="AD20" s="119">
        <f>IF('Indicator Date'!AD20="","x",'Indicator Date'!AD20)</f>
        <v>2014</v>
      </c>
      <c r="AE20" s="119">
        <f>IF('Indicator Date'!AE20="","x",'Indicator Date'!AE20)</f>
        <v>2018</v>
      </c>
      <c r="AF20" s="119">
        <f>IF('Indicator Date'!AF20="","x",'Indicator Date'!AF20)</f>
        <v>2016</v>
      </c>
      <c r="AG20" s="119">
        <f>IF('Indicator Date'!AG20="","x",'Indicator Date'!AG20)</f>
        <v>2019</v>
      </c>
      <c r="AH20" s="119">
        <f>IF('Indicator Date'!AH20="","x",'Indicator Date'!AH20)</f>
        <v>2019</v>
      </c>
      <c r="AI20" s="119">
        <f>IF('Indicator Date'!AI20="","x",'Indicator Date'!AI20)</f>
        <v>2019</v>
      </c>
      <c r="AJ20" s="119">
        <f>IF('Indicator Date'!AJ20="","x",'Indicator Date'!AJ20)</f>
        <v>2018</v>
      </c>
      <c r="AK20" s="119">
        <f>IF('Indicator Date'!AK20="","x",'Indicator Date'!AK20)</f>
        <v>2018</v>
      </c>
      <c r="AL20" s="119">
        <f>IF('Indicator Date'!AL20="","x",'Indicator Date'!AL20)</f>
        <v>2017</v>
      </c>
      <c r="AM20" s="119">
        <f>IF('Indicator Date'!AM20="","x",'Indicator Date'!AM20)</f>
        <v>2016</v>
      </c>
      <c r="AN20" s="119">
        <f>IF('Indicator Date'!AN20="","x",'Indicator Date'!AN20)</f>
        <v>2019</v>
      </c>
      <c r="AO20" s="119">
        <f>IF('Indicator Date'!AO20="","x",'Indicator Date'!AO20)</f>
        <v>2016</v>
      </c>
      <c r="AP20" s="119">
        <f>IF('Indicator Date'!AP20="","x",'Indicator Date'!AP20)</f>
        <v>2017</v>
      </c>
      <c r="AQ20" s="119">
        <f>IF('Indicator Date'!AQ20="","x",'Indicator Date'!AQ20)</f>
        <v>2017</v>
      </c>
      <c r="AR20" s="119">
        <f>IF('Indicator Date'!AR20="","x",'Indicator Date'!AR20)</f>
        <v>2018</v>
      </c>
      <c r="AS20" s="119">
        <f>IF('Indicator Date'!AS20="","x",'Indicator Date'!AS20)</f>
        <v>2017</v>
      </c>
      <c r="AT20" s="119">
        <f>IF('Indicator Date'!AT20="","x",'Indicator Date'!AT20)</f>
        <v>2011</v>
      </c>
      <c r="AU20" s="119">
        <f>IF('Indicator Date'!AU20="","x",'Indicator Date'!AU20)</f>
        <v>2017</v>
      </c>
      <c r="AV20" s="119">
        <f>IF('Indicator Date'!AV20="","x",'Indicator Date'!AV20)</f>
        <v>2017</v>
      </c>
      <c r="AW20" s="119">
        <f>IF('Indicator Date'!AW20="","x",'Indicator Date'!AW20)</f>
        <v>2017</v>
      </c>
      <c r="AX20" s="119">
        <f>IF('Indicator Date'!AX20="","x",'Indicator Date'!AX20)</f>
        <v>2017</v>
      </c>
      <c r="AY20" s="119">
        <f>IF('Indicator Date'!AY20="","x",'Indicator Date'!AY20)</f>
        <v>2017</v>
      </c>
      <c r="AZ20" s="119">
        <f>IF('Indicator Date'!AZ20="","x",'Indicator Date'!AZ20)</f>
        <v>2017</v>
      </c>
      <c r="BA20" s="119" t="str">
        <f>IF('Indicator Date'!BA20="","x",'Indicator Date'!BA20)</f>
        <v>x</v>
      </c>
      <c r="BB20" s="119">
        <f>IF('Indicator Date'!BB20="","x",'Indicator Date'!BB20)</f>
        <v>2017</v>
      </c>
      <c r="BC20" s="119">
        <f>IF('Indicator Date'!BC20="","x",'Indicator Date'!BC20)</f>
        <v>2018</v>
      </c>
      <c r="BD20" s="119">
        <f>IF('Indicator Date'!BD20="","x",'Indicator Date'!BD20)</f>
        <v>2019</v>
      </c>
      <c r="BE20" s="172" t="str">
        <f>IF('Indicator Date'!BE20="","x",YEAR('Indicator Date'!BE20))</f>
        <v>x</v>
      </c>
      <c r="BF20" s="172">
        <f>IF('Indicator Date'!BF20="","x",YEAR('Indicator Date'!BF20))</f>
        <v>2018</v>
      </c>
      <c r="BG20" s="172">
        <f>IF('Indicator Date'!BG20="","x",YEAR('Indicator Date'!BG20))</f>
        <v>2018</v>
      </c>
      <c r="BH20" s="119">
        <f>IF('Indicator Date'!BH20="","x",'Indicator Date'!BH20)</f>
        <v>2018</v>
      </c>
      <c r="BI20" s="119">
        <f>IF('Indicator Date'!BI20="","x",'Indicator Date'!BI20)</f>
        <v>2018</v>
      </c>
      <c r="BJ20" s="119" t="str">
        <f>IF('Indicator Date'!BJ20="","x",'Indicator Date'!BJ20)</f>
        <v>x</v>
      </c>
      <c r="BK20" s="119">
        <f>IF('Indicator Date'!BK20="","x",'Indicator Date'!BK20)</f>
        <v>2017</v>
      </c>
      <c r="BL20" s="119" t="str">
        <f>IF('Indicator Date'!BL20="","x",'Indicator Date'!BL20)</f>
        <v>x</v>
      </c>
      <c r="BM20" s="119">
        <f>IF('Indicator Date'!BM20="","x",'Indicator Date'!BM20)</f>
        <v>2017</v>
      </c>
      <c r="BN20" s="119">
        <f>IF('Indicator Date'!BN20="","x",'Indicator Date'!BN20)</f>
        <v>2015</v>
      </c>
      <c r="BO20" s="119">
        <f>IF('Indicator Date'!BO20="","x",'Indicator Date'!BO20)</f>
        <v>2016</v>
      </c>
      <c r="BP20" s="119">
        <f>IF('Indicator Date'!BP20="","x",'Indicator Date'!BP20)</f>
        <v>2017</v>
      </c>
      <c r="BQ20" s="119">
        <f>IF('Indicator Date'!BQ20="","x",'Indicator Date'!BQ20)</f>
        <v>2014</v>
      </c>
      <c r="BR20" s="119">
        <f>IF('Indicator Date'!BR20="","x",'Indicator Date'!BR20)</f>
        <v>2017</v>
      </c>
      <c r="BS20" s="119">
        <f>IF('Indicator Date'!BS20="","x",'Indicator Date'!BS20)</f>
        <v>2017</v>
      </c>
      <c r="BT20" s="119">
        <f>IF('Indicator Date'!BT20="","x",'Indicator Date'!BT20)</f>
        <v>2017</v>
      </c>
      <c r="BU20" s="119">
        <f>IF('Indicator Date'!BU20="","x",'Indicator Date'!BU20)</f>
        <v>2017</v>
      </c>
      <c r="BV20" s="119">
        <f>IF('Indicator Date'!BV20="","x",'Indicator Date'!BV20)</f>
        <v>2017</v>
      </c>
      <c r="BW20" s="119" t="str">
        <f>IF('Indicator Date'!BW20="","x",'Indicator Date'!BW20)</f>
        <v>x</v>
      </c>
      <c r="BX20" s="119">
        <f>IF('Indicator Date'!BX20="","x",'Indicator Date'!BX20)</f>
        <v>2016</v>
      </c>
      <c r="BY20" s="119">
        <f>IF('Indicator Date'!BY20="","x",'Indicator Date'!BY20)</f>
        <v>2015</v>
      </c>
      <c r="BZ20" s="119" t="str">
        <f>IF('Indicator Date'!BZ20="","x",'Indicator Date'!BZ20)</f>
        <v>2018</v>
      </c>
      <c r="CA20" s="119">
        <f>IF('Indicator Date'!CA20="","x",'Indicator Date'!CA20)</f>
        <v>2019</v>
      </c>
      <c r="CB20" s="119">
        <f>IF('Indicator Date'!CB20="","x",'Indicator Date'!CB20)</f>
        <v>2015</v>
      </c>
    </row>
    <row r="21" spans="1:80" x14ac:dyDescent="0.3">
      <c r="A21" s="100" t="s">
        <v>35</v>
      </c>
      <c r="B21" s="86" t="s">
        <v>34</v>
      </c>
      <c r="C21" s="119">
        <f>IF('Indicator Date'!C21="","x",'Indicator Date'!C21)</f>
        <v>2015</v>
      </c>
      <c r="D21" s="119">
        <f>IF('Indicator Date'!D21="","x",'Indicator Date'!D21)</f>
        <v>2015</v>
      </c>
      <c r="E21" s="119">
        <f>IF('Indicator Date'!E21="","x",'Indicator Date'!E21)</f>
        <v>2015</v>
      </c>
      <c r="F21" s="119">
        <f>IF('Indicator Date'!F21="","x",'Indicator Date'!F21)</f>
        <v>2015</v>
      </c>
      <c r="G21" s="119">
        <f>IF('Indicator Date'!G21="","x",'Indicator Date'!G21)</f>
        <v>2015</v>
      </c>
      <c r="H21" s="119">
        <f>IF('Indicator Date'!H21="","x",'Indicator Date'!H21)</f>
        <v>2015</v>
      </c>
      <c r="I21" s="119">
        <f>IF('Indicator Date'!I21="","x",'Indicator Date'!I21)</f>
        <v>2015</v>
      </c>
      <c r="J21" s="119">
        <f>IF('Indicator Date'!J21="","x",'Indicator Date'!J21)</f>
        <v>2018</v>
      </c>
      <c r="K21" s="119">
        <f>IF('Indicator Date'!K21="","x",'Indicator Date'!K21)</f>
        <v>2018</v>
      </c>
      <c r="L21" s="119">
        <f>IF('Indicator Date'!L21="","x",'Indicator Date'!L21)</f>
        <v>2016</v>
      </c>
      <c r="M21" s="119">
        <f>IF('Indicator Date'!M21="","x",'Indicator Date'!M21)</f>
        <v>2015</v>
      </c>
      <c r="N21" s="119">
        <f>IF('Indicator Date'!N21="","x",'Indicator Date'!N21)</f>
        <v>2015</v>
      </c>
      <c r="O21" s="119">
        <f>IF('Indicator Date'!O21="","x",'Indicator Date'!O21)</f>
        <v>2015</v>
      </c>
      <c r="P21" s="119">
        <f>IF('Indicator Date'!P21="","x",'Indicator Date'!P21)</f>
        <v>2015</v>
      </c>
      <c r="Q21" s="119">
        <f>IF('Indicator Date'!Q21="","x",'Indicator Date'!Q21)</f>
        <v>2010</v>
      </c>
      <c r="R21" s="119">
        <f>IF('Indicator Date'!R21="","x",'Indicator Date'!R21)</f>
        <v>2010</v>
      </c>
      <c r="S21" s="119">
        <f>IF('Indicator Date'!S21="","x",'Indicator Date'!S21)</f>
        <v>2010</v>
      </c>
      <c r="T21" s="119">
        <f>IF('Indicator Date'!T21="","x",'Indicator Date'!T21)</f>
        <v>2010</v>
      </c>
      <c r="U21" s="119">
        <f>IF('Indicator Date'!U21="","x",'Indicator Date'!U21)</f>
        <v>2015</v>
      </c>
      <c r="V21" s="119">
        <f>IF('Indicator Date'!V21="","x",'Indicator Date'!V21)</f>
        <v>2015</v>
      </c>
      <c r="W21" s="119">
        <f>IF('Indicator Date'!W21="","x",'Indicator Date'!W21)</f>
        <v>2015</v>
      </c>
      <c r="X21" s="119">
        <f>IF('Indicator Date'!X21="","x",'Indicator Date'!X21)</f>
        <v>2018</v>
      </c>
      <c r="Y21" s="119">
        <f>IF('Indicator Date'!Y21="","x",'Indicator Date'!Y21)</f>
        <v>2018</v>
      </c>
      <c r="Z21" s="119">
        <f>IF('Indicator Date'!Z21="","x",'Indicator Date'!Z21)</f>
        <v>2018</v>
      </c>
      <c r="AA21" s="119">
        <f>IF('Indicator Date'!AA21="","x",'Indicator Date'!AA21)</f>
        <v>2012</v>
      </c>
      <c r="AB21" s="119">
        <f>IF('Indicator Date'!AB21="","x",'Indicator Date'!AB21)</f>
        <v>2017</v>
      </c>
      <c r="AC21" s="119">
        <f>IF('Indicator Date'!AC21="","x",'Indicator Date'!AC21)</f>
        <v>2017</v>
      </c>
      <c r="AD21" s="119">
        <f>IF('Indicator Date'!AD21="","x",'Indicator Date'!AD21)</f>
        <v>2016</v>
      </c>
      <c r="AE21" s="119">
        <f>IF('Indicator Date'!AE21="","x",'Indicator Date'!AE21)</f>
        <v>2018</v>
      </c>
      <c r="AF21" s="119">
        <f>IF('Indicator Date'!AF21="","x",'Indicator Date'!AF21)</f>
        <v>2016</v>
      </c>
      <c r="AG21" s="119">
        <f>IF('Indicator Date'!AG21="","x",'Indicator Date'!AG21)</f>
        <v>2019</v>
      </c>
      <c r="AH21" s="119">
        <f>IF('Indicator Date'!AH21="","x",'Indicator Date'!AH21)</f>
        <v>2019</v>
      </c>
      <c r="AI21" s="119">
        <f>IF('Indicator Date'!AI21="","x",'Indicator Date'!AI21)</f>
        <v>2019</v>
      </c>
      <c r="AJ21" s="119">
        <f>IF('Indicator Date'!AJ21="","x",'Indicator Date'!AJ21)</f>
        <v>2018</v>
      </c>
      <c r="AK21" s="119">
        <f>IF('Indicator Date'!AK21="","x",'Indicator Date'!AK21)</f>
        <v>2018</v>
      </c>
      <c r="AL21" s="119">
        <f>IF('Indicator Date'!AL21="","x",'Indicator Date'!AL21)</f>
        <v>2017</v>
      </c>
      <c r="AM21" s="119">
        <f>IF('Indicator Date'!AM21="","x",'Indicator Date'!AM21)</f>
        <v>2012</v>
      </c>
      <c r="AN21" s="119">
        <f>IF('Indicator Date'!AN21="","x",'Indicator Date'!AN21)</f>
        <v>2019</v>
      </c>
      <c r="AO21" s="119">
        <f>IF('Indicator Date'!AO21="","x",'Indicator Date'!AO21)</f>
        <v>2016</v>
      </c>
      <c r="AP21" s="119">
        <f>IF('Indicator Date'!AP21="","x",'Indicator Date'!AP21)</f>
        <v>2017</v>
      </c>
      <c r="AQ21" s="119">
        <f>IF('Indicator Date'!AQ21="","x",'Indicator Date'!AQ21)</f>
        <v>2017</v>
      </c>
      <c r="AR21" s="119">
        <f>IF('Indicator Date'!AR21="","x",'Indicator Date'!AR21)</f>
        <v>2018</v>
      </c>
      <c r="AS21" s="119">
        <f>IF('Indicator Date'!AS21="","x",'Indicator Date'!AS21)</f>
        <v>2017</v>
      </c>
      <c r="AT21" s="119">
        <f>IF('Indicator Date'!AT21="","x",'Indicator Date'!AT21)</f>
        <v>2014</v>
      </c>
      <c r="AU21" s="119">
        <f>IF('Indicator Date'!AU21="","x",'Indicator Date'!AU21)</f>
        <v>2017</v>
      </c>
      <c r="AV21" s="119">
        <f>IF('Indicator Date'!AV21="","x",'Indicator Date'!AV21)</f>
        <v>2017</v>
      </c>
      <c r="AW21" s="119">
        <f>IF('Indicator Date'!AW21="","x",'Indicator Date'!AW21)</f>
        <v>2017</v>
      </c>
      <c r="AX21" s="119">
        <f>IF('Indicator Date'!AX21="","x",'Indicator Date'!AX21)</f>
        <v>2017</v>
      </c>
      <c r="AY21" s="119">
        <f>IF('Indicator Date'!AY21="","x",'Indicator Date'!AY21)</f>
        <v>2017</v>
      </c>
      <c r="AZ21" s="119">
        <f>IF('Indicator Date'!AZ21="","x",'Indicator Date'!AZ21)</f>
        <v>2017</v>
      </c>
      <c r="BA21" s="119" t="str">
        <f>IF('Indicator Date'!BA21="","x",'Indicator Date'!BA21)</f>
        <v>2015</v>
      </c>
      <c r="BB21" s="119">
        <f>IF('Indicator Date'!BB21="","x",'Indicator Date'!BB21)</f>
        <v>2017</v>
      </c>
      <c r="BC21" s="119">
        <f>IF('Indicator Date'!BC21="","x",'Indicator Date'!BC21)</f>
        <v>2018</v>
      </c>
      <c r="BD21" s="119">
        <f>IF('Indicator Date'!BD21="","x",'Indicator Date'!BD21)</f>
        <v>2019</v>
      </c>
      <c r="BE21" s="172" t="str">
        <f>IF('Indicator Date'!BE21="","x",YEAR('Indicator Date'!BE21))</f>
        <v>x</v>
      </c>
      <c r="BF21" s="172">
        <f>IF('Indicator Date'!BF21="","x",YEAR('Indicator Date'!BF21))</f>
        <v>2018</v>
      </c>
      <c r="BG21" s="172">
        <f>IF('Indicator Date'!BG21="","x",YEAR('Indicator Date'!BG21))</f>
        <v>2018</v>
      </c>
      <c r="BH21" s="119">
        <f>IF('Indicator Date'!BH21="","x",'Indicator Date'!BH21)</f>
        <v>2018</v>
      </c>
      <c r="BI21" s="119">
        <f>IF('Indicator Date'!BI21="","x",'Indicator Date'!BI21)</f>
        <v>2018</v>
      </c>
      <c r="BJ21" s="119">
        <f>IF('Indicator Date'!BJ21="","x",'Indicator Date'!BJ21)</f>
        <v>2015</v>
      </c>
      <c r="BK21" s="119">
        <f>IF('Indicator Date'!BK21="","x",'Indicator Date'!BK21)</f>
        <v>2017</v>
      </c>
      <c r="BL21" s="119">
        <f>IF('Indicator Date'!BL21="","x",'Indicator Date'!BL21)</f>
        <v>2018</v>
      </c>
      <c r="BM21" s="119">
        <f>IF('Indicator Date'!BM21="","x",'Indicator Date'!BM21)</f>
        <v>2017</v>
      </c>
      <c r="BN21" s="119">
        <f>IF('Indicator Date'!BN21="","x",'Indicator Date'!BN21)</f>
        <v>2015</v>
      </c>
      <c r="BO21" s="119">
        <f>IF('Indicator Date'!BO21="","x",'Indicator Date'!BO21)</f>
        <v>2016</v>
      </c>
      <c r="BP21" s="119">
        <f>IF('Indicator Date'!BP21="","x",'Indicator Date'!BP21)</f>
        <v>2017</v>
      </c>
      <c r="BQ21" s="119">
        <f>IF('Indicator Date'!BQ21="","x",'Indicator Date'!BQ21)</f>
        <v>2014</v>
      </c>
      <c r="BR21" s="119">
        <f>IF('Indicator Date'!BR21="","x",'Indicator Date'!BR21)</f>
        <v>2017</v>
      </c>
      <c r="BS21" s="119">
        <f>IF('Indicator Date'!BS21="","x",'Indicator Date'!BS21)</f>
        <v>2017</v>
      </c>
      <c r="BT21" s="119">
        <f>IF('Indicator Date'!BT21="","x",'Indicator Date'!BT21)</f>
        <v>2016</v>
      </c>
      <c r="BU21" s="119">
        <f>IF('Indicator Date'!BU21="","x",'Indicator Date'!BU21)</f>
        <v>2017</v>
      </c>
      <c r="BV21" s="119" t="str">
        <f>IF('Indicator Date'!BV21="","x",'Indicator Date'!BV21)</f>
        <v>x</v>
      </c>
      <c r="BW21" s="119">
        <f>IF('Indicator Date'!BW21="","x",'Indicator Date'!BW21)</f>
        <v>2017</v>
      </c>
      <c r="BX21" s="119">
        <f>IF('Indicator Date'!BX21="","x",'Indicator Date'!BX21)</f>
        <v>2016</v>
      </c>
      <c r="BY21" s="119">
        <f>IF('Indicator Date'!BY21="","x",'Indicator Date'!BY21)</f>
        <v>2015</v>
      </c>
      <c r="BZ21" s="119" t="str">
        <f>IF('Indicator Date'!BZ21="","x",'Indicator Date'!BZ21)</f>
        <v>2018</v>
      </c>
      <c r="CA21" s="119">
        <f>IF('Indicator Date'!CA21="","x",'Indicator Date'!CA21)</f>
        <v>2019</v>
      </c>
      <c r="CB21" s="119">
        <f>IF('Indicator Date'!CB21="","x",'Indicator Date'!CB21)</f>
        <v>2015</v>
      </c>
    </row>
    <row r="22" spans="1:80" x14ac:dyDescent="0.3">
      <c r="A22" s="100" t="s">
        <v>37</v>
      </c>
      <c r="B22" s="86" t="s">
        <v>36</v>
      </c>
      <c r="C22" s="119">
        <f>IF('Indicator Date'!C22="","x",'Indicator Date'!C22)</f>
        <v>2015</v>
      </c>
      <c r="D22" s="119">
        <f>IF('Indicator Date'!D22="","x",'Indicator Date'!D22)</f>
        <v>2015</v>
      </c>
      <c r="E22" s="119">
        <f>IF('Indicator Date'!E22="","x",'Indicator Date'!E22)</f>
        <v>2015</v>
      </c>
      <c r="F22" s="119">
        <f>IF('Indicator Date'!F22="","x",'Indicator Date'!F22)</f>
        <v>2015</v>
      </c>
      <c r="G22" s="119">
        <f>IF('Indicator Date'!G22="","x",'Indicator Date'!G22)</f>
        <v>2015</v>
      </c>
      <c r="H22" s="119">
        <f>IF('Indicator Date'!H22="","x",'Indicator Date'!H22)</f>
        <v>2015</v>
      </c>
      <c r="I22" s="119">
        <f>IF('Indicator Date'!I22="","x",'Indicator Date'!I22)</f>
        <v>2015</v>
      </c>
      <c r="J22" s="119">
        <f>IF('Indicator Date'!J22="","x",'Indicator Date'!J22)</f>
        <v>2018</v>
      </c>
      <c r="K22" s="119">
        <f>IF('Indicator Date'!K22="","x",'Indicator Date'!K22)</f>
        <v>2018</v>
      </c>
      <c r="L22" s="119">
        <f>IF('Indicator Date'!L22="","x",'Indicator Date'!L22)</f>
        <v>2016</v>
      </c>
      <c r="M22" s="119">
        <f>IF('Indicator Date'!M22="","x",'Indicator Date'!M22)</f>
        <v>2015</v>
      </c>
      <c r="N22" s="119">
        <f>IF('Indicator Date'!N22="","x",'Indicator Date'!N22)</f>
        <v>2015</v>
      </c>
      <c r="O22" s="119">
        <f>IF('Indicator Date'!O22="","x",'Indicator Date'!O22)</f>
        <v>2015</v>
      </c>
      <c r="P22" s="119">
        <f>IF('Indicator Date'!P22="","x",'Indicator Date'!P22)</f>
        <v>2015</v>
      </c>
      <c r="Q22" s="119">
        <f>IF('Indicator Date'!Q22="","x",'Indicator Date'!Q22)</f>
        <v>2010</v>
      </c>
      <c r="R22" s="119">
        <f>IF('Indicator Date'!R22="","x",'Indicator Date'!R22)</f>
        <v>2010</v>
      </c>
      <c r="S22" s="119">
        <f>IF('Indicator Date'!S22="","x",'Indicator Date'!S22)</f>
        <v>2010</v>
      </c>
      <c r="T22" s="119">
        <f>IF('Indicator Date'!T22="","x",'Indicator Date'!T22)</f>
        <v>2010</v>
      </c>
      <c r="U22" s="119">
        <f>IF('Indicator Date'!U22="","x",'Indicator Date'!U22)</f>
        <v>2015</v>
      </c>
      <c r="V22" s="119">
        <f>IF('Indicator Date'!V22="","x",'Indicator Date'!V22)</f>
        <v>2015</v>
      </c>
      <c r="W22" s="119">
        <f>IF('Indicator Date'!W22="","x",'Indicator Date'!W22)</f>
        <v>2015</v>
      </c>
      <c r="X22" s="119">
        <f>IF('Indicator Date'!X22="","x",'Indicator Date'!X22)</f>
        <v>2018</v>
      </c>
      <c r="Y22" s="119">
        <f>IF('Indicator Date'!Y22="","x",'Indicator Date'!Y22)</f>
        <v>2018</v>
      </c>
      <c r="Z22" s="119">
        <f>IF('Indicator Date'!Z22="","x",'Indicator Date'!Z22)</f>
        <v>2018</v>
      </c>
      <c r="AA22" s="119" t="str">
        <f>IF('Indicator Date'!AA22="","x",'Indicator Date'!AA22)</f>
        <v>x</v>
      </c>
      <c r="AB22" s="119">
        <f>IF('Indicator Date'!AB22="","x",'Indicator Date'!AB22)</f>
        <v>2017</v>
      </c>
      <c r="AC22" s="119">
        <f>IF('Indicator Date'!AC22="","x",'Indicator Date'!AC22)</f>
        <v>2014</v>
      </c>
      <c r="AD22" s="119">
        <f>IF('Indicator Date'!AD22="","x",'Indicator Date'!AD22)</f>
        <v>2018</v>
      </c>
      <c r="AE22" s="119">
        <f>IF('Indicator Date'!AE22="","x",'Indicator Date'!AE22)</f>
        <v>2018</v>
      </c>
      <c r="AF22" s="119" t="str">
        <f>IF('Indicator Date'!AF22="","x",'Indicator Date'!AF22)</f>
        <v>x</v>
      </c>
      <c r="AG22" s="119">
        <f>IF('Indicator Date'!AG22="","x",'Indicator Date'!AG22)</f>
        <v>2019</v>
      </c>
      <c r="AH22" s="119">
        <f>IF('Indicator Date'!AH22="","x",'Indicator Date'!AH22)</f>
        <v>2019</v>
      </c>
      <c r="AI22" s="119">
        <f>IF('Indicator Date'!AI22="","x",'Indicator Date'!AI22)</f>
        <v>2019</v>
      </c>
      <c r="AJ22" s="119">
        <f>IF('Indicator Date'!AJ22="","x",'Indicator Date'!AJ22)</f>
        <v>2018</v>
      </c>
      <c r="AK22" s="119">
        <f>IF('Indicator Date'!AK22="","x",'Indicator Date'!AK22)</f>
        <v>2018</v>
      </c>
      <c r="AL22" s="119">
        <f>IF('Indicator Date'!AL22="","x",'Indicator Date'!AL22)</f>
        <v>2017</v>
      </c>
      <c r="AM22" s="119">
        <f>IF('Indicator Date'!AM22="","x",'Indicator Date'!AM22)</f>
        <v>2010</v>
      </c>
      <c r="AN22" s="119">
        <f>IF('Indicator Date'!AN22="","x",'Indicator Date'!AN22)</f>
        <v>2019</v>
      </c>
      <c r="AO22" s="119">
        <f>IF('Indicator Date'!AO22="","x",'Indicator Date'!AO22)</f>
        <v>2016</v>
      </c>
      <c r="AP22" s="119">
        <f>IF('Indicator Date'!AP22="","x",'Indicator Date'!AP22)</f>
        <v>2017</v>
      </c>
      <c r="AQ22" s="119">
        <f>IF('Indicator Date'!AQ22="","x",'Indicator Date'!AQ22)</f>
        <v>2017</v>
      </c>
      <c r="AR22" s="119">
        <f>IF('Indicator Date'!AR22="","x",'Indicator Date'!AR22)</f>
        <v>2018</v>
      </c>
      <c r="AS22" s="119">
        <f>IF('Indicator Date'!AS22="","x",'Indicator Date'!AS22)</f>
        <v>2017</v>
      </c>
      <c r="AT22" s="119">
        <f>IF('Indicator Date'!AT22="","x",'Indicator Date'!AT22)</f>
        <v>2010</v>
      </c>
      <c r="AU22" s="119">
        <f>IF('Indicator Date'!AU22="","x",'Indicator Date'!AU22)</f>
        <v>2017</v>
      </c>
      <c r="AV22" s="119">
        <f>IF('Indicator Date'!AV22="","x",'Indicator Date'!AV22)</f>
        <v>2013</v>
      </c>
      <c r="AW22" s="119" t="str">
        <f>IF('Indicator Date'!AW22="","x",'Indicator Date'!AW22)</f>
        <v>x</v>
      </c>
      <c r="AX22" s="119">
        <f>IF('Indicator Date'!AX22="","x",'Indicator Date'!AX22)</f>
        <v>2017</v>
      </c>
      <c r="AY22" s="119">
        <f>IF('Indicator Date'!AY22="","x",'Indicator Date'!AY22)</f>
        <v>2017</v>
      </c>
      <c r="AZ22" s="119">
        <f>IF('Indicator Date'!AZ22="","x",'Indicator Date'!AZ22)</f>
        <v>2017</v>
      </c>
      <c r="BA22" s="119" t="str">
        <f>IF('Indicator Date'!BA22="","x",'Indicator Date'!BA22)</f>
        <v>2017</v>
      </c>
      <c r="BB22" s="119">
        <f>IF('Indicator Date'!BB22="","x",'Indicator Date'!BB22)</f>
        <v>2017</v>
      </c>
      <c r="BC22" s="119">
        <f>IF('Indicator Date'!BC22="","x",'Indicator Date'!BC22)</f>
        <v>2018</v>
      </c>
      <c r="BD22" s="119">
        <f>IF('Indicator Date'!BD22="","x",'Indicator Date'!BD22)</f>
        <v>2019</v>
      </c>
      <c r="BE22" s="172" t="str">
        <f>IF('Indicator Date'!BE22="","x",YEAR('Indicator Date'!BE22))</f>
        <v>x</v>
      </c>
      <c r="BF22" s="172">
        <f>IF('Indicator Date'!BF22="","x",YEAR('Indicator Date'!BF22))</f>
        <v>2018</v>
      </c>
      <c r="BG22" s="172">
        <f>IF('Indicator Date'!BG22="","x",YEAR('Indicator Date'!BG22))</f>
        <v>2018</v>
      </c>
      <c r="BH22" s="119">
        <f>IF('Indicator Date'!BH22="","x",'Indicator Date'!BH22)</f>
        <v>2018</v>
      </c>
      <c r="BI22" s="119">
        <f>IF('Indicator Date'!BI22="","x",'Indicator Date'!BI22)</f>
        <v>2018</v>
      </c>
      <c r="BJ22" s="119">
        <f>IF('Indicator Date'!BJ22="","x",'Indicator Date'!BJ22)</f>
        <v>2015</v>
      </c>
      <c r="BK22" s="119">
        <f>IF('Indicator Date'!BK22="","x",'Indicator Date'!BK22)</f>
        <v>2017</v>
      </c>
      <c r="BL22" s="119">
        <f>IF('Indicator Date'!BL22="","x",'Indicator Date'!BL22)</f>
        <v>2018</v>
      </c>
      <c r="BM22" s="119">
        <f>IF('Indicator Date'!BM22="","x",'Indicator Date'!BM22)</f>
        <v>2017</v>
      </c>
      <c r="BN22" s="119">
        <f>IF('Indicator Date'!BN22="","x",'Indicator Date'!BN22)</f>
        <v>2015</v>
      </c>
      <c r="BO22" s="119">
        <f>IF('Indicator Date'!BO22="","x",'Indicator Date'!BO22)</f>
        <v>2016</v>
      </c>
      <c r="BP22" s="119">
        <f>IF('Indicator Date'!BP22="","x",'Indicator Date'!BP22)</f>
        <v>2017</v>
      </c>
      <c r="BQ22" s="119">
        <f>IF('Indicator Date'!BQ22="","x",'Indicator Date'!BQ22)</f>
        <v>2014</v>
      </c>
      <c r="BR22" s="119">
        <f>IF('Indicator Date'!BR22="","x",'Indicator Date'!BR22)</f>
        <v>2017</v>
      </c>
      <c r="BS22" s="119">
        <f>IF('Indicator Date'!BS22="","x",'Indicator Date'!BS22)</f>
        <v>2017</v>
      </c>
      <c r="BT22" s="119">
        <f>IF('Indicator Date'!BT22="","x",'Indicator Date'!BT22)</f>
        <v>2017</v>
      </c>
      <c r="BU22" s="119">
        <f>IF('Indicator Date'!BU22="","x",'Indicator Date'!BU22)</f>
        <v>2017</v>
      </c>
      <c r="BV22" s="119">
        <f>IF('Indicator Date'!BV22="","x",'Indicator Date'!BV22)</f>
        <v>2017</v>
      </c>
      <c r="BW22" s="119" t="str">
        <f>IF('Indicator Date'!BW22="","x",'Indicator Date'!BW22)</f>
        <v>x</v>
      </c>
      <c r="BX22" s="119">
        <f>IF('Indicator Date'!BX22="","x",'Indicator Date'!BX22)</f>
        <v>2016</v>
      </c>
      <c r="BY22" s="119">
        <f>IF('Indicator Date'!BY22="","x",'Indicator Date'!BY22)</f>
        <v>2015</v>
      </c>
      <c r="BZ22" s="119" t="str">
        <f>IF('Indicator Date'!BZ22="","x",'Indicator Date'!BZ22)</f>
        <v>2018</v>
      </c>
      <c r="CA22" s="119">
        <f>IF('Indicator Date'!CA22="","x",'Indicator Date'!CA22)</f>
        <v>2019</v>
      </c>
      <c r="CB22" s="119">
        <f>IF('Indicator Date'!CB22="","x",'Indicator Date'!CB22)</f>
        <v>2015</v>
      </c>
    </row>
    <row r="23" spans="1:80" x14ac:dyDescent="0.3">
      <c r="A23" s="100" t="s">
        <v>741</v>
      </c>
      <c r="B23" s="86" t="s">
        <v>38</v>
      </c>
      <c r="C23" s="119">
        <f>IF('Indicator Date'!C23="","x",'Indicator Date'!C23)</f>
        <v>2015</v>
      </c>
      <c r="D23" s="119">
        <f>IF('Indicator Date'!D23="","x",'Indicator Date'!D23)</f>
        <v>2015</v>
      </c>
      <c r="E23" s="119">
        <f>IF('Indicator Date'!E23="","x",'Indicator Date'!E23)</f>
        <v>2015</v>
      </c>
      <c r="F23" s="119">
        <f>IF('Indicator Date'!F23="","x",'Indicator Date'!F23)</f>
        <v>2015</v>
      </c>
      <c r="G23" s="119">
        <f>IF('Indicator Date'!G23="","x",'Indicator Date'!G23)</f>
        <v>2015</v>
      </c>
      <c r="H23" s="119">
        <f>IF('Indicator Date'!H23="","x",'Indicator Date'!H23)</f>
        <v>2015</v>
      </c>
      <c r="I23" s="119">
        <f>IF('Indicator Date'!I23="","x",'Indicator Date'!I23)</f>
        <v>2015</v>
      </c>
      <c r="J23" s="119">
        <f>IF('Indicator Date'!J23="","x",'Indicator Date'!J23)</f>
        <v>2018</v>
      </c>
      <c r="K23" s="119">
        <f>IF('Indicator Date'!K23="","x",'Indicator Date'!K23)</f>
        <v>2018</v>
      </c>
      <c r="L23" s="119">
        <f>IF('Indicator Date'!L23="","x",'Indicator Date'!L23)</f>
        <v>2016</v>
      </c>
      <c r="M23" s="119">
        <f>IF('Indicator Date'!M23="","x",'Indicator Date'!M23)</f>
        <v>2015</v>
      </c>
      <c r="N23" s="119">
        <f>IF('Indicator Date'!N23="","x",'Indicator Date'!N23)</f>
        <v>2015</v>
      </c>
      <c r="O23" s="119">
        <f>IF('Indicator Date'!O23="","x",'Indicator Date'!O23)</f>
        <v>2015</v>
      </c>
      <c r="P23" s="119">
        <f>IF('Indicator Date'!P23="","x",'Indicator Date'!P23)</f>
        <v>2015</v>
      </c>
      <c r="Q23" s="119">
        <f>IF('Indicator Date'!Q23="","x",'Indicator Date'!Q23)</f>
        <v>2010</v>
      </c>
      <c r="R23" s="119">
        <f>IF('Indicator Date'!R23="","x",'Indicator Date'!R23)</f>
        <v>2010</v>
      </c>
      <c r="S23" s="119">
        <f>IF('Indicator Date'!S23="","x",'Indicator Date'!S23)</f>
        <v>2010</v>
      </c>
      <c r="T23" s="119">
        <f>IF('Indicator Date'!T23="","x",'Indicator Date'!T23)</f>
        <v>2010</v>
      </c>
      <c r="U23" s="119">
        <f>IF('Indicator Date'!U23="","x",'Indicator Date'!U23)</f>
        <v>2015</v>
      </c>
      <c r="V23" s="119">
        <f>IF('Indicator Date'!V23="","x",'Indicator Date'!V23)</f>
        <v>2015</v>
      </c>
      <c r="W23" s="119">
        <f>IF('Indicator Date'!W23="","x",'Indicator Date'!W23)</f>
        <v>2015</v>
      </c>
      <c r="X23" s="119">
        <f>IF('Indicator Date'!X23="","x",'Indicator Date'!X23)</f>
        <v>2018</v>
      </c>
      <c r="Y23" s="119">
        <f>IF('Indicator Date'!Y23="","x",'Indicator Date'!Y23)</f>
        <v>2018</v>
      </c>
      <c r="Z23" s="119">
        <f>IF('Indicator Date'!Z23="","x",'Indicator Date'!Z23)</f>
        <v>2018</v>
      </c>
      <c r="AA23" s="119">
        <f>IF('Indicator Date'!AA23="","x",'Indicator Date'!AA23)</f>
        <v>2012</v>
      </c>
      <c r="AB23" s="119">
        <f>IF('Indicator Date'!AB23="","x",'Indicator Date'!AB23)</f>
        <v>2017</v>
      </c>
      <c r="AC23" s="119">
        <f>IF('Indicator Date'!AC23="","x",'Indicator Date'!AC23)</f>
        <v>2017</v>
      </c>
      <c r="AD23" s="119">
        <f>IF('Indicator Date'!AD23="","x",'Indicator Date'!AD23)</f>
        <v>2018</v>
      </c>
      <c r="AE23" s="119">
        <f>IF('Indicator Date'!AE23="","x",'Indicator Date'!AE23)</f>
        <v>2018</v>
      </c>
      <c r="AF23" s="119">
        <f>IF('Indicator Date'!AF23="","x",'Indicator Date'!AF23)</f>
        <v>2016</v>
      </c>
      <c r="AG23" s="119">
        <f>IF('Indicator Date'!AG23="","x",'Indicator Date'!AG23)</f>
        <v>2019</v>
      </c>
      <c r="AH23" s="119">
        <f>IF('Indicator Date'!AH23="","x",'Indicator Date'!AH23)</f>
        <v>2019</v>
      </c>
      <c r="AI23" s="119">
        <f>IF('Indicator Date'!AI23="","x",'Indicator Date'!AI23)</f>
        <v>2019</v>
      </c>
      <c r="AJ23" s="119">
        <f>IF('Indicator Date'!AJ23="","x",'Indicator Date'!AJ23)</f>
        <v>2018</v>
      </c>
      <c r="AK23" s="119">
        <f>IF('Indicator Date'!AK23="","x",'Indicator Date'!AK23)</f>
        <v>2018</v>
      </c>
      <c r="AL23" s="119">
        <f>IF('Indicator Date'!AL23="","x",'Indicator Date'!AL23)</f>
        <v>2017</v>
      </c>
      <c r="AM23" s="119">
        <f>IF('Indicator Date'!AM23="","x",'Indicator Date'!AM23)</f>
        <v>2008</v>
      </c>
      <c r="AN23" s="119">
        <f>IF('Indicator Date'!AN23="","x",'Indicator Date'!AN23)</f>
        <v>2019</v>
      </c>
      <c r="AO23" s="119">
        <f>IF('Indicator Date'!AO23="","x",'Indicator Date'!AO23)</f>
        <v>2016</v>
      </c>
      <c r="AP23" s="119">
        <f>IF('Indicator Date'!AP23="","x",'Indicator Date'!AP23)</f>
        <v>2017</v>
      </c>
      <c r="AQ23" s="119">
        <f>IF('Indicator Date'!AQ23="","x",'Indicator Date'!AQ23)</f>
        <v>2017</v>
      </c>
      <c r="AR23" s="119">
        <f>IF('Indicator Date'!AR23="","x",'Indicator Date'!AR23)</f>
        <v>2018</v>
      </c>
      <c r="AS23" s="119">
        <f>IF('Indicator Date'!AS23="","x",'Indicator Date'!AS23)</f>
        <v>2017</v>
      </c>
      <c r="AT23" s="119">
        <f>IF('Indicator Date'!AT23="","x",'Indicator Date'!AT23)</f>
        <v>2016</v>
      </c>
      <c r="AU23" s="119">
        <f>IF('Indicator Date'!AU23="","x",'Indicator Date'!AU23)</f>
        <v>2017</v>
      </c>
      <c r="AV23" s="119">
        <f>IF('Indicator Date'!AV23="","x",'Indicator Date'!AV23)</f>
        <v>2017</v>
      </c>
      <c r="AW23" s="119">
        <f>IF('Indicator Date'!AW23="","x",'Indicator Date'!AW23)</f>
        <v>2017</v>
      </c>
      <c r="AX23" s="119">
        <f>IF('Indicator Date'!AX23="","x",'Indicator Date'!AX23)</f>
        <v>2017</v>
      </c>
      <c r="AY23" s="119">
        <f>IF('Indicator Date'!AY23="","x",'Indicator Date'!AY23)</f>
        <v>2017</v>
      </c>
      <c r="AZ23" s="119">
        <f>IF('Indicator Date'!AZ23="","x",'Indicator Date'!AZ23)</f>
        <v>2017</v>
      </c>
      <c r="BA23" s="119" t="str">
        <f>IF('Indicator Date'!BA23="","x",'Indicator Date'!BA23)</f>
        <v>2017</v>
      </c>
      <c r="BB23" s="119">
        <f>IF('Indicator Date'!BB23="","x",'Indicator Date'!BB23)</f>
        <v>2017</v>
      </c>
      <c r="BC23" s="119">
        <f>IF('Indicator Date'!BC23="","x",'Indicator Date'!BC23)</f>
        <v>2018</v>
      </c>
      <c r="BD23" s="119">
        <f>IF('Indicator Date'!BD23="","x",'Indicator Date'!BD23)</f>
        <v>2019</v>
      </c>
      <c r="BE23" s="172" t="str">
        <f>IF('Indicator Date'!BE23="","x",YEAR('Indicator Date'!BE23))</f>
        <v>x</v>
      </c>
      <c r="BF23" s="172">
        <f>IF('Indicator Date'!BF23="","x",YEAR('Indicator Date'!BF23))</f>
        <v>2018</v>
      </c>
      <c r="BG23" s="172">
        <f>IF('Indicator Date'!BG23="","x",YEAR('Indicator Date'!BG23))</f>
        <v>2018</v>
      </c>
      <c r="BH23" s="119">
        <f>IF('Indicator Date'!BH23="","x",'Indicator Date'!BH23)</f>
        <v>2018</v>
      </c>
      <c r="BI23" s="119">
        <f>IF('Indicator Date'!BI23="","x",'Indicator Date'!BI23)</f>
        <v>2018</v>
      </c>
      <c r="BJ23" s="119">
        <f>IF('Indicator Date'!BJ23="","x",'Indicator Date'!BJ23)</f>
        <v>2013</v>
      </c>
      <c r="BK23" s="119">
        <f>IF('Indicator Date'!BK23="","x",'Indicator Date'!BK23)</f>
        <v>2017</v>
      </c>
      <c r="BL23" s="119">
        <f>IF('Indicator Date'!BL23="","x",'Indicator Date'!BL23)</f>
        <v>2018</v>
      </c>
      <c r="BM23" s="119">
        <f>IF('Indicator Date'!BM23="","x",'Indicator Date'!BM23)</f>
        <v>2017</v>
      </c>
      <c r="BN23" s="119">
        <f>IF('Indicator Date'!BN23="","x",'Indicator Date'!BN23)</f>
        <v>2015</v>
      </c>
      <c r="BO23" s="119">
        <f>IF('Indicator Date'!BO23="","x",'Indicator Date'!BO23)</f>
        <v>2016</v>
      </c>
      <c r="BP23" s="119">
        <f>IF('Indicator Date'!BP23="","x",'Indicator Date'!BP23)</f>
        <v>2017</v>
      </c>
      <c r="BQ23" s="119">
        <f>IF('Indicator Date'!BQ23="","x",'Indicator Date'!BQ23)</f>
        <v>2014</v>
      </c>
      <c r="BR23" s="119">
        <f>IF('Indicator Date'!BR23="","x",'Indicator Date'!BR23)</f>
        <v>2017</v>
      </c>
      <c r="BS23" s="119">
        <f>IF('Indicator Date'!BS23="","x",'Indicator Date'!BS23)</f>
        <v>2017</v>
      </c>
      <c r="BT23" s="119">
        <f>IF('Indicator Date'!BT23="","x",'Indicator Date'!BT23)</f>
        <v>2016</v>
      </c>
      <c r="BU23" s="119">
        <f>IF('Indicator Date'!BU23="","x",'Indicator Date'!BU23)</f>
        <v>2017</v>
      </c>
      <c r="BV23" s="119" t="str">
        <f>IF('Indicator Date'!BV23="","x",'Indicator Date'!BV23)</f>
        <v>x</v>
      </c>
      <c r="BW23" s="119">
        <f>IF('Indicator Date'!BW23="","x",'Indicator Date'!BW23)</f>
        <v>2017</v>
      </c>
      <c r="BX23" s="119">
        <f>IF('Indicator Date'!BX23="","x",'Indicator Date'!BX23)</f>
        <v>2016</v>
      </c>
      <c r="BY23" s="119">
        <f>IF('Indicator Date'!BY23="","x",'Indicator Date'!BY23)</f>
        <v>2015</v>
      </c>
      <c r="BZ23" s="119" t="str">
        <f>IF('Indicator Date'!BZ23="","x",'Indicator Date'!BZ23)</f>
        <v>2018</v>
      </c>
      <c r="CA23" s="119">
        <f>IF('Indicator Date'!CA23="","x",'Indicator Date'!CA23)</f>
        <v>2019</v>
      </c>
      <c r="CB23" s="119">
        <f>IF('Indicator Date'!CB23="","x",'Indicator Date'!CB23)</f>
        <v>2015</v>
      </c>
    </row>
    <row r="24" spans="1:80" x14ac:dyDescent="0.3">
      <c r="A24" s="100" t="s">
        <v>40</v>
      </c>
      <c r="B24" s="86" t="s">
        <v>39</v>
      </c>
      <c r="C24" s="119">
        <f>IF('Indicator Date'!C24="","x",'Indicator Date'!C24)</f>
        <v>2015</v>
      </c>
      <c r="D24" s="119">
        <f>IF('Indicator Date'!D24="","x",'Indicator Date'!D24)</f>
        <v>2015</v>
      </c>
      <c r="E24" s="119">
        <f>IF('Indicator Date'!E24="","x",'Indicator Date'!E24)</f>
        <v>2015</v>
      </c>
      <c r="F24" s="119">
        <f>IF('Indicator Date'!F24="","x",'Indicator Date'!F24)</f>
        <v>2015</v>
      </c>
      <c r="G24" s="119">
        <f>IF('Indicator Date'!G24="","x",'Indicator Date'!G24)</f>
        <v>2015</v>
      </c>
      <c r="H24" s="119">
        <f>IF('Indicator Date'!H24="","x",'Indicator Date'!H24)</f>
        <v>2015</v>
      </c>
      <c r="I24" s="119">
        <f>IF('Indicator Date'!I24="","x",'Indicator Date'!I24)</f>
        <v>2015</v>
      </c>
      <c r="J24" s="119">
        <f>IF('Indicator Date'!J24="","x",'Indicator Date'!J24)</f>
        <v>2018</v>
      </c>
      <c r="K24" s="119">
        <f>IF('Indicator Date'!K24="","x",'Indicator Date'!K24)</f>
        <v>2018</v>
      </c>
      <c r="L24" s="119">
        <f>IF('Indicator Date'!L24="","x",'Indicator Date'!L24)</f>
        <v>2016</v>
      </c>
      <c r="M24" s="119">
        <f>IF('Indicator Date'!M24="","x",'Indicator Date'!M24)</f>
        <v>2015</v>
      </c>
      <c r="N24" s="119">
        <f>IF('Indicator Date'!N24="","x",'Indicator Date'!N24)</f>
        <v>2015</v>
      </c>
      <c r="O24" s="119">
        <f>IF('Indicator Date'!O24="","x",'Indicator Date'!O24)</f>
        <v>2015</v>
      </c>
      <c r="P24" s="119">
        <f>IF('Indicator Date'!P24="","x",'Indicator Date'!P24)</f>
        <v>2015</v>
      </c>
      <c r="Q24" s="119">
        <f>IF('Indicator Date'!Q24="","x",'Indicator Date'!Q24)</f>
        <v>2010</v>
      </c>
      <c r="R24" s="119">
        <f>IF('Indicator Date'!R24="","x",'Indicator Date'!R24)</f>
        <v>2010</v>
      </c>
      <c r="S24" s="119">
        <f>IF('Indicator Date'!S24="","x",'Indicator Date'!S24)</f>
        <v>2010</v>
      </c>
      <c r="T24" s="119">
        <f>IF('Indicator Date'!T24="","x",'Indicator Date'!T24)</f>
        <v>2010</v>
      </c>
      <c r="U24" s="119">
        <f>IF('Indicator Date'!U24="","x",'Indicator Date'!U24)</f>
        <v>2015</v>
      </c>
      <c r="V24" s="119">
        <f>IF('Indicator Date'!V24="","x",'Indicator Date'!V24)</f>
        <v>2015</v>
      </c>
      <c r="W24" s="119">
        <f>IF('Indicator Date'!W24="","x",'Indicator Date'!W24)</f>
        <v>2015</v>
      </c>
      <c r="X24" s="119">
        <f>IF('Indicator Date'!X24="","x",'Indicator Date'!X24)</f>
        <v>2018</v>
      </c>
      <c r="Y24" s="119">
        <f>IF('Indicator Date'!Y24="","x",'Indicator Date'!Y24)</f>
        <v>2018</v>
      </c>
      <c r="Z24" s="119">
        <f>IF('Indicator Date'!Z24="","x",'Indicator Date'!Z24)</f>
        <v>2018</v>
      </c>
      <c r="AA24" s="119" t="str">
        <f>IF('Indicator Date'!AA24="","x",'Indicator Date'!AA24)</f>
        <v>x</v>
      </c>
      <c r="AB24" s="119">
        <f>IF('Indicator Date'!AB24="","x",'Indicator Date'!AB24)</f>
        <v>2017</v>
      </c>
      <c r="AC24" s="119">
        <f>IF('Indicator Date'!AC24="","x",'Indicator Date'!AC24)</f>
        <v>2016</v>
      </c>
      <c r="AD24" s="119">
        <f>IF('Indicator Date'!AD24="","x",'Indicator Date'!AD24)</f>
        <v>2017</v>
      </c>
      <c r="AE24" s="119">
        <f>IF('Indicator Date'!AE24="","x",'Indicator Date'!AE24)</f>
        <v>2018</v>
      </c>
      <c r="AF24" s="119">
        <f>IF('Indicator Date'!AF24="","x",'Indicator Date'!AF24)</f>
        <v>2016</v>
      </c>
      <c r="AG24" s="119">
        <f>IF('Indicator Date'!AG24="","x",'Indicator Date'!AG24)</f>
        <v>2019</v>
      </c>
      <c r="AH24" s="119">
        <f>IF('Indicator Date'!AH24="","x",'Indicator Date'!AH24)</f>
        <v>2019</v>
      </c>
      <c r="AI24" s="119">
        <f>IF('Indicator Date'!AI24="","x",'Indicator Date'!AI24)</f>
        <v>2019</v>
      </c>
      <c r="AJ24" s="119">
        <f>IF('Indicator Date'!AJ24="","x",'Indicator Date'!AJ24)</f>
        <v>2018</v>
      </c>
      <c r="AK24" s="119">
        <f>IF('Indicator Date'!AK24="","x",'Indicator Date'!AK24)</f>
        <v>2018</v>
      </c>
      <c r="AL24" s="119">
        <f>IF('Indicator Date'!AL24="","x",'Indicator Date'!AL24)</f>
        <v>2017</v>
      </c>
      <c r="AM24" s="119">
        <f>IF('Indicator Date'!AM24="","x",'Indicator Date'!AM24)</f>
        <v>2012</v>
      </c>
      <c r="AN24" s="119">
        <f>IF('Indicator Date'!AN24="","x",'Indicator Date'!AN24)</f>
        <v>2019</v>
      </c>
      <c r="AO24" s="119">
        <f>IF('Indicator Date'!AO24="","x",'Indicator Date'!AO24)</f>
        <v>2016</v>
      </c>
      <c r="AP24" s="119">
        <f>IF('Indicator Date'!AP24="","x",'Indicator Date'!AP24)</f>
        <v>2017</v>
      </c>
      <c r="AQ24" s="119">
        <f>IF('Indicator Date'!AQ24="","x",'Indicator Date'!AQ24)</f>
        <v>2017</v>
      </c>
      <c r="AR24" s="119">
        <f>IF('Indicator Date'!AR24="","x",'Indicator Date'!AR24)</f>
        <v>2018</v>
      </c>
      <c r="AS24" s="119">
        <f>IF('Indicator Date'!AS24="","x",'Indicator Date'!AS24)</f>
        <v>2017</v>
      </c>
      <c r="AT24" s="119">
        <f>IF('Indicator Date'!AT24="","x",'Indicator Date'!AT24)</f>
        <v>2012</v>
      </c>
      <c r="AU24" s="119">
        <f>IF('Indicator Date'!AU24="","x",'Indicator Date'!AU24)</f>
        <v>2017</v>
      </c>
      <c r="AV24" s="119" t="str">
        <f>IF('Indicator Date'!AV24="","x",'Indicator Date'!AV24)</f>
        <v>x</v>
      </c>
      <c r="AW24" s="119" t="str">
        <f>IF('Indicator Date'!AW24="","x",'Indicator Date'!AW24)</f>
        <v>x</v>
      </c>
      <c r="AX24" s="119" t="str">
        <f>IF('Indicator Date'!AX24="","x",'Indicator Date'!AX24)</f>
        <v>x</v>
      </c>
      <c r="AY24" s="119">
        <f>IF('Indicator Date'!AY24="","x",'Indicator Date'!AY24)</f>
        <v>2017</v>
      </c>
      <c r="AZ24" s="119">
        <f>IF('Indicator Date'!AZ24="","x",'Indicator Date'!AZ24)</f>
        <v>2017</v>
      </c>
      <c r="BA24" s="119" t="str">
        <f>IF('Indicator Date'!BA24="","x",'Indicator Date'!BA24)</f>
        <v>2011</v>
      </c>
      <c r="BB24" s="119">
        <f>IF('Indicator Date'!BB24="","x",'Indicator Date'!BB24)</f>
        <v>2017</v>
      </c>
      <c r="BC24" s="119">
        <f>IF('Indicator Date'!BC24="","x",'Indicator Date'!BC24)</f>
        <v>2018</v>
      </c>
      <c r="BD24" s="119">
        <f>IF('Indicator Date'!BD24="","x",'Indicator Date'!BD24)</f>
        <v>2019</v>
      </c>
      <c r="BE24" s="172">
        <f>IF('Indicator Date'!BE24="","x",YEAR('Indicator Date'!BE24))</f>
        <v>2018</v>
      </c>
      <c r="BF24" s="172">
        <f>IF('Indicator Date'!BF24="","x",YEAR('Indicator Date'!BF24))</f>
        <v>2018</v>
      </c>
      <c r="BG24" s="172">
        <f>IF('Indicator Date'!BG24="","x",YEAR('Indicator Date'!BG24))</f>
        <v>2018</v>
      </c>
      <c r="BH24" s="119">
        <f>IF('Indicator Date'!BH24="","x",'Indicator Date'!BH24)</f>
        <v>2018</v>
      </c>
      <c r="BI24" s="119">
        <f>IF('Indicator Date'!BI24="","x",'Indicator Date'!BI24)</f>
        <v>2018</v>
      </c>
      <c r="BJ24" s="119" t="str">
        <f>IF('Indicator Date'!BJ24="","x",'Indicator Date'!BJ24)</f>
        <v>x</v>
      </c>
      <c r="BK24" s="119">
        <f>IF('Indicator Date'!BK24="","x",'Indicator Date'!BK24)</f>
        <v>2017</v>
      </c>
      <c r="BL24" s="119">
        <f>IF('Indicator Date'!BL24="","x",'Indicator Date'!BL24)</f>
        <v>2018</v>
      </c>
      <c r="BM24" s="119">
        <f>IF('Indicator Date'!BM24="","x",'Indicator Date'!BM24)</f>
        <v>2017</v>
      </c>
      <c r="BN24" s="119">
        <f>IF('Indicator Date'!BN24="","x",'Indicator Date'!BN24)</f>
        <v>2015</v>
      </c>
      <c r="BO24" s="119">
        <f>IF('Indicator Date'!BO24="","x",'Indicator Date'!BO24)</f>
        <v>2016</v>
      </c>
      <c r="BP24" s="119">
        <f>IF('Indicator Date'!BP24="","x",'Indicator Date'!BP24)</f>
        <v>2017</v>
      </c>
      <c r="BQ24" s="119">
        <f>IF('Indicator Date'!BQ24="","x",'Indicator Date'!BQ24)</f>
        <v>2014</v>
      </c>
      <c r="BR24" s="119">
        <f>IF('Indicator Date'!BR24="","x",'Indicator Date'!BR24)</f>
        <v>2017</v>
      </c>
      <c r="BS24" s="119">
        <f>IF('Indicator Date'!BS24="","x",'Indicator Date'!BS24)</f>
        <v>2017</v>
      </c>
      <c r="BT24" s="119">
        <f>IF('Indicator Date'!BT24="","x",'Indicator Date'!BT24)</f>
        <v>2013</v>
      </c>
      <c r="BU24" s="119">
        <f>IF('Indicator Date'!BU24="","x",'Indicator Date'!BU24)</f>
        <v>2017</v>
      </c>
      <c r="BV24" s="119">
        <f>IF('Indicator Date'!BV24="","x",'Indicator Date'!BV24)</f>
        <v>2017</v>
      </c>
      <c r="BW24" s="119" t="str">
        <f>IF('Indicator Date'!BW24="","x",'Indicator Date'!BW24)</f>
        <v>x</v>
      </c>
      <c r="BX24" s="119">
        <f>IF('Indicator Date'!BX24="","x",'Indicator Date'!BX24)</f>
        <v>2016</v>
      </c>
      <c r="BY24" s="119">
        <f>IF('Indicator Date'!BY24="","x",'Indicator Date'!BY24)</f>
        <v>2015</v>
      </c>
      <c r="BZ24" s="119" t="str">
        <f>IF('Indicator Date'!BZ24="","x",'Indicator Date'!BZ24)</f>
        <v>2018</v>
      </c>
      <c r="CA24" s="119">
        <f>IF('Indicator Date'!CA24="","x",'Indicator Date'!CA24)</f>
        <v>2019</v>
      </c>
      <c r="CB24" s="119">
        <f>IF('Indicator Date'!CB24="","x",'Indicator Date'!CB24)</f>
        <v>2015</v>
      </c>
    </row>
    <row r="25" spans="1:80" x14ac:dyDescent="0.3">
      <c r="A25" s="100" t="s">
        <v>42</v>
      </c>
      <c r="B25" s="86" t="s">
        <v>41</v>
      </c>
      <c r="C25" s="119">
        <f>IF('Indicator Date'!C25="","x",'Indicator Date'!C25)</f>
        <v>2015</v>
      </c>
      <c r="D25" s="119">
        <f>IF('Indicator Date'!D25="","x",'Indicator Date'!D25)</f>
        <v>2015</v>
      </c>
      <c r="E25" s="119">
        <f>IF('Indicator Date'!E25="","x",'Indicator Date'!E25)</f>
        <v>2015</v>
      </c>
      <c r="F25" s="119">
        <f>IF('Indicator Date'!F25="","x",'Indicator Date'!F25)</f>
        <v>2015</v>
      </c>
      <c r="G25" s="119">
        <f>IF('Indicator Date'!G25="","x",'Indicator Date'!G25)</f>
        <v>2015</v>
      </c>
      <c r="H25" s="119">
        <f>IF('Indicator Date'!H25="","x",'Indicator Date'!H25)</f>
        <v>2015</v>
      </c>
      <c r="I25" s="119">
        <f>IF('Indicator Date'!I25="","x",'Indicator Date'!I25)</f>
        <v>2015</v>
      </c>
      <c r="J25" s="119">
        <f>IF('Indicator Date'!J25="","x",'Indicator Date'!J25)</f>
        <v>2018</v>
      </c>
      <c r="K25" s="119">
        <f>IF('Indicator Date'!K25="","x",'Indicator Date'!K25)</f>
        <v>2018</v>
      </c>
      <c r="L25" s="119">
        <f>IF('Indicator Date'!L25="","x",'Indicator Date'!L25)</f>
        <v>2016</v>
      </c>
      <c r="M25" s="119">
        <f>IF('Indicator Date'!M25="","x",'Indicator Date'!M25)</f>
        <v>2015</v>
      </c>
      <c r="N25" s="119">
        <f>IF('Indicator Date'!N25="","x",'Indicator Date'!N25)</f>
        <v>2015</v>
      </c>
      <c r="O25" s="119">
        <f>IF('Indicator Date'!O25="","x",'Indicator Date'!O25)</f>
        <v>2015</v>
      </c>
      <c r="P25" s="119">
        <f>IF('Indicator Date'!P25="","x",'Indicator Date'!P25)</f>
        <v>2015</v>
      </c>
      <c r="Q25" s="119">
        <f>IF('Indicator Date'!Q25="","x",'Indicator Date'!Q25)</f>
        <v>2010</v>
      </c>
      <c r="R25" s="119">
        <f>IF('Indicator Date'!R25="","x",'Indicator Date'!R25)</f>
        <v>2010</v>
      </c>
      <c r="S25" s="119">
        <f>IF('Indicator Date'!S25="","x",'Indicator Date'!S25)</f>
        <v>2010</v>
      </c>
      <c r="T25" s="119">
        <f>IF('Indicator Date'!T25="","x",'Indicator Date'!T25)</f>
        <v>2010</v>
      </c>
      <c r="U25" s="119">
        <f>IF('Indicator Date'!U25="","x",'Indicator Date'!U25)</f>
        <v>2015</v>
      </c>
      <c r="V25" s="119">
        <f>IF('Indicator Date'!V25="","x",'Indicator Date'!V25)</f>
        <v>2015</v>
      </c>
      <c r="W25" s="119">
        <f>IF('Indicator Date'!W25="","x",'Indicator Date'!W25)</f>
        <v>2015</v>
      </c>
      <c r="X25" s="119">
        <f>IF('Indicator Date'!X25="","x",'Indicator Date'!X25)</f>
        <v>2018</v>
      </c>
      <c r="Y25" s="119">
        <f>IF('Indicator Date'!Y25="","x",'Indicator Date'!Y25)</f>
        <v>2018</v>
      </c>
      <c r="Z25" s="119">
        <f>IF('Indicator Date'!Z25="","x",'Indicator Date'!Z25)</f>
        <v>2018</v>
      </c>
      <c r="AA25" s="119">
        <f>IF('Indicator Date'!AA25="","x",'Indicator Date'!AA25)</f>
        <v>2011</v>
      </c>
      <c r="AB25" s="119">
        <f>IF('Indicator Date'!AB25="","x",'Indicator Date'!AB25)</f>
        <v>2017</v>
      </c>
      <c r="AC25" s="119" t="str">
        <f>IF('Indicator Date'!AC25="","x",'Indicator Date'!AC25)</f>
        <v>x</v>
      </c>
      <c r="AD25" s="119">
        <f>IF('Indicator Date'!AD25="","x",'Indicator Date'!AD25)</f>
        <v>2017</v>
      </c>
      <c r="AE25" s="119">
        <f>IF('Indicator Date'!AE25="","x",'Indicator Date'!AE25)</f>
        <v>2018</v>
      </c>
      <c r="AF25" s="119" t="str">
        <f>IF('Indicator Date'!AF25="","x",'Indicator Date'!AF25)</f>
        <v>x</v>
      </c>
      <c r="AG25" s="119">
        <f>IF('Indicator Date'!AG25="","x",'Indicator Date'!AG25)</f>
        <v>2019</v>
      </c>
      <c r="AH25" s="119">
        <f>IF('Indicator Date'!AH25="","x",'Indicator Date'!AH25)</f>
        <v>2019</v>
      </c>
      <c r="AI25" s="119">
        <f>IF('Indicator Date'!AI25="","x",'Indicator Date'!AI25)</f>
        <v>2019</v>
      </c>
      <c r="AJ25" s="119">
        <f>IF('Indicator Date'!AJ25="","x",'Indicator Date'!AJ25)</f>
        <v>2018</v>
      </c>
      <c r="AK25" s="119">
        <f>IF('Indicator Date'!AK25="","x",'Indicator Date'!AK25)</f>
        <v>2018</v>
      </c>
      <c r="AL25" s="119">
        <f>IF('Indicator Date'!AL25="","x",'Indicator Date'!AL25)</f>
        <v>2017</v>
      </c>
      <c r="AM25" s="119" t="str">
        <f>IF('Indicator Date'!AM25="","x",'Indicator Date'!AM25)</f>
        <v>x</v>
      </c>
      <c r="AN25" s="119">
        <f>IF('Indicator Date'!AN25="","x",'Indicator Date'!AN25)</f>
        <v>2019</v>
      </c>
      <c r="AO25" s="119">
        <f>IF('Indicator Date'!AO25="","x",'Indicator Date'!AO25)</f>
        <v>2016</v>
      </c>
      <c r="AP25" s="119">
        <f>IF('Indicator Date'!AP25="","x",'Indicator Date'!AP25)</f>
        <v>2017</v>
      </c>
      <c r="AQ25" s="119">
        <f>IF('Indicator Date'!AQ25="","x",'Indicator Date'!AQ25)</f>
        <v>2017</v>
      </c>
      <c r="AR25" s="119">
        <f>IF('Indicator Date'!AR25="","x",'Indicator Date'!AR25)</f>
        <v>2018</v>
      </c>
      <c r="AS25" s="119">
        <f>IF('Indicator Date'!AS25="","x",'Indicator Date'!AS25)</f>
        <v>2017</v>
      </c>
      <c r="AT25" s="119">
        <f>IF('Indicator Date'!AT25="","x",'Indicator Date'!AT25)</f>
        <v>2007</v>
      </c>
      <c r="AU25" s="119">
        <f>IF('Indicator Date'!AU25="","x",'Indicator Date'!AU25)</f>
        <v>2017</v>
      </c>
      <c r="AV25" s="119">
        <f>IF('Indicator Date'!AV25="","x",'Indicator Date'!AV25)</f>
        <v>2017</v>
      </c>
      <c r="AW25" s="119">
        <f>IF('Indicator Date'!AW25="","x",'Indicator Date'!AW25)</f>
        <v>2017</v>
      </c>
      <c r="AX25" s="119">
        <f>IF('Indicator Date'!AX25="","x",'Indicator Date'!AX25)</f>
        <v>2017</v>
      </c>
      <c r="AY25" s="119">
        <f>IF('Indicator Date'!AY25="","x",'Indicator Date'!AY25)</f>
        <v>2017</v>
      </c>
      <c r="AZ25" s="119">
        <f>IF('Indicator Date'!AZ25="","x",'Indicator Date'!AZ25)</f>
        <v>2017</v>
      </c>
      <c r="BA25" s="119" t="str">
        <f>IF('Indicator Date'!BA25="","x",'Indicator Date'!BA25)</f>
        <v>2015</v>
      </c>
      <c r="BB25" s="119">
        <f>IF('Indicator Date'!BB25="","x",'Indicator Date'!BB25)</f>
        <v>2017</v>
      </c>
      <c r="BC25" s="119">
        <f>IF('Indicator Date'!BC25="","x",'Indicator Date'!BC25)</f>
        <v>2018</v>
      </c>
      <c r="BD25" s="119">
        <f>IF('Indicator Date'!BD25="","x",'Indicator Date'!BD25)</f>
        <v>2019</v>
      </c>
      <c r="BE25" s="172" t="str">
        <f>IF('Indicator Date'!BE25="","x",YEAR('Indicator Date'!BE25))</f>
        <v>x</v>
      </c>
      <c r="BF25" s="172">
        <f>IF('Indicator Date'!BF25="","x",YEAR('Indicator Date'!BF25))</f>
        <v>2018</v>
      </c>
      <c r="BG25" s="172">
        <f>IF('Indicator Date'!BG25="","x",YEAR('Indicator Date'!BG25))</f>
        <v>2018</v>
      </c>
      <c r="BH25" s="119">
        <f>IF('Indicator Date'!BH25="","x",'Indicator Date'!BH25)</f>
        <v>2018</v>
      </c>
      <c r="BI25" s="119">
        <f>IF('Indicator Date'!BI25="","x",'Indicator Date'!BI25)</f>
        <v>2018</v>
      </c>
      <c r="BJ25" s="119">
        <f>IF('Indicator Date'!BJ25="","x",'Indicator Date'!BJ25)</f>
        <v>2015</v>
      </c>
      <c r="BK25" s="119">
        <f>IF('Indicator Date'!BK25="","x",'Indicator Date'!BK25)</f>
        <v>2017</v>
      </c>
      <c r="BL25" s="119">
        <f>IF('Indicator Date'!BL25="","x",'Indicator Date'!BL25)</f>
        <v>2018</v>
      </c>
      <c r="BM25" s="119">
        <f>IF('Indicator Date'!BM25="","x",'Indicator Date'!BM25)</f>
        <v>2017</v>
      </c>
      <c r="BN25" s="119">
        <f>IF('Indicator Date'!BN25="","x",'Indicator Date'!BN25)</f>
        <v>2015</v>
      </c>
      <c r="BO25" s="119">
        <f>IF('Indicator Date'!BO25="","x",'Indicator Date'!BO25)</f>
        <v>2016</v>
      </c>
      <c r="BP25" s="119">
        <f>IF('Indicator Date'!BP25="","x",'Indicator Date'!BP25)</f>
        <v>2017</v>
      </c>
      <c r="BQ25" s="119">
        <f>IF('Indicator Date'!BQ25="","x",'Indicator Date'!BQ25)</f>
        <v>2014</v>
      </c>
      <c r="BR25" s="119">
        <f>IF('Indicator Date'!BR25="","x",'Indicator Date'!BR25)</f>
        <v>2017</v>
      </c>
      <c r="BS25" s="119">
        <f>IF('Indicator Date'!BS25="","x",'Indicator Date'!BS25)</f>
        <v>2017</v>
      </c>
      <c r="BT25" s="119">
        <f>IF('Indicator Date'!BT25="","x",'Indicator Date'!BT25)</f>
        <v>2016</v>
      </c>
      <c r="BU25" s="119">
        <f>IF('Indicator Date'!BU25="","x",'Indicator Date'!BU25)</f>
        <v>2017</v>
      </c>
      <c r="BV25" s="119">
        <f>IF('Indicator Date'!BV25="","x",'Indicator Date'!BV25)</f>
        <v>2017</v>
      </c>
      <c r="BW25" s="119">
        <f>IF('Indicator Date'!BW25="","x",'Indicator Date'!BW25)</f>
        <v>2017</v>
      </c>
      <c r="BX25" s="119">
        <f>IF('Indicator Date'!BX25="","x",'Indicator Date'!BX25)</f>
        <v>2016</v>
      </c>
      <c r="BY25" s="119">
        <f>IF('Indicator Date'!BY25="","x",'Indicator Date'!BY25)</f>
        <v>2015</v>
      </c>
      <c r="BZ25" s="119" t="str">
        <f>IF('Indicator Date'!BZ25="","x",'Indicator Date'!BZ25)</f>
        <v>2018</v>
      </c>
      <c r="CA25" s="119">
        <f>IF('Indicator Date'!CA25="","x",'Indicator Date'!CA25)</f>
        <v>2019</v>
      </c>
      <c r="CB25" s="119">
        <f>IF('Indicator Date'!CB25="","x",'Indicator Date'!CB25)</f>
        <v>2015</v>
      </c>
    </row>
    <row r="26" spans="1:80" x14ac:dyDescent="0.3">
      <c r="A26" s="100" t="s">
        <v>44</v>
      </c>
      <c r="B26" s="86" t="s">
        <v>43</v>
      </c>
      <c r="C26" s="119">
        <f>IF('Indicator Date'!C26="","x",'Indicator Date'!C26)</f>
        <v>2015</v>
      </c>
      <c r="D26" s="119">
        <f>IF('Indicator Date'!D26="","x",'Indicator Date'!D26)</f>
        <v>2015</v>
      </c>
      <c r="E26" s="119">
        <f>IF('Indicator Date'!E26="","x",'Indicator Date'!E26)</f>
        <v>2015</v>
      </c>
      <c r="F26" s="119">
        <f>IF('Indicator Date'!F26="","x",'Indicator Date'!F26)</f>
        <v>2015</v>
      </c>
      <c r="G26" s="119">
        <f>IF('Indicator Date'!G26="","x",'Indicator Date'!G26)</f>
        <v>2015</v>
      </c>
      <c r="H26" s="119">
        <f>IF('Indicator Date'!H26="","x",'Indicator Date'!H26)</f>
        <v>2015</v>
      </c>
      <c r="I26" s="119">
        <f>IF('Indicator Date'!I26="","x",'Indicator Date'!I26)</f>
        <v>2015</v>
      </c>
      <c r="J26" s="119">
        <f>IF('Indicator Date'!J26="","x",'Indicator Date'!J26)</f>
        <v>2018</v>
      </c>
      <c r="K26" s="119">
        <f>IF('Indicator Date'!K26="","x",'Indicator Date'!K26)</f>
        <v>2018</v>
      </c>
      <c r="L26" s="119">
        <f>IF('Indicator Date'!L26="","x",'Indicator Date'!L26)</f>
        <v>2016</v>
      </c>
      <c r="M26" s="119">
        <f>IF('Indicator Date'!M26="","x",'Indicator Date'!M26)</f>
        <v>2015</v>
      </c>
      <c r="N26" s="119">
        <f>IF('Indicator Date'!N26="","x",'Indicator Date'!N26)</f>
        <v>2015</v>
      </c>
      <c r="O26" s="119">
        <f>IF('Indicator Date'!O26="","x",'Indicator Date'!O26)</f>
        <v>2015</v>
      </c>
      <c r="P26" s="119">
        <f>IF('Indicator Date'!P26="","x",'Indicator Date'!P26)</f>
        <v>2015</v>
      </c>
      <c r="Q26" s="119">
        <f>IF('Indicator Date'!Q26="","x",'Indicator Date'!Q26)</f>
        <v>2010</v>
      </c>
      <c r="R26" s="119">
        <f>IF('Indicator Date'!R26="","x",'Indicator Date'!R26)</f>
        <v>2010</v>
      </c>
      <c r="S26" s="119">
        <f>IF('Indicator Date'!S26="","x",'Indicator Date'!S26)</f>
        <v>2010</v>
      </c>
      <c r="T26" s="119">
        <f>IF('Indicator Date'!T26="","x",'Indicator Date'!T26)</f>
        <v>2010</v>
      </c>
      <c r="U26" s="119">
        <f>IF('Indicator Date'!U26="","x",'Indicator Date'!U26)</f>
        <v>2015</v>
      </c>
      <c r="V26" s="119">
        <f>IF('Indicator Date'!V26="","x",'Indicator Date'!V26)</f>
        <v>2015</v>
      </c>
      <c r="W26" s="119">
        <f>IF('Indicator Date'!W26="","x",'Indicator Date'!W26)</f>
        <v>2015</v>
      </c>
      <c r="X26" s="119">
        <f>IF('Indicator Date'!X26="","x",'Indicator Date'!X26)</f>
        <v>2018</v>
      </c>
      <c r="Y26" s="119">
        <f>IF('Indicator Date'!Y26="","x",'Indicator Date'!Y26)</f>
        <v>2018</v>
      </c>
      <c r="Z26" s="119">
        <f>IF('Indicator Date'!Z26="","x",'Indicator Date'!Z26)</f>
        <v>2018</v>
      </c>
      <c r="AA26" s="119">
        <f>IF('Indicator Date'!AA26="","x",'Indicator Date'!AA26)</f>
        <v>2010</v>
      </c>
      <c r="AB26" s="119">
        <f>IF('Indicator Date'!AB26="","x",'Indicator Date'!AB26)</f>
        <v>2017</v>
      </c>
      <c r="AC26" s="119" t="str">
        <f>IF('Indicator Date'!AC26="","x",'Indicator Date'!AC26)</f>
        <v>x</v>
      </c>
      <c r="AD26" s="119">
        <f>IF('Indicator Date'!AD26="","x",'Indicator Date'!AD26)</f>
        <v>2018</v>
      </c>
      <c r="AE26" s="119">
        <f>IF('Indicator Date'!AE26="","x",'Indicator Date'!AE26)</f>
        <v>2018</v>
      </c>
      <c r="AF26" s="119">
        <f>IF('Indicator Date'!AF26="","x",'Indicator Date'!AF26)</f>
        <v>2016</v>
      </c>
      <c r="AG26" s="119">
        <f>IF('Indicator Date'!AG26="","x",'Indicator Date'!AG26)</f>
        <v>2019</v>
      </c>
      <c r="AH26" s="119">
        <f>IF('Indicator Date'!AH26="","x",'Indicator Date'!AH26)</f>
        <v>2019</v>
      </c>
      <c r="AI26" s="119">
        <f>IF('Indicator Date'!AI26="","x",'Indicator Date'!AI26)</f>
        <v>2019</v>
      </c>
      <c r="AJ26" s="119">
        <f>IF('Indicator Date'!AJ26="","x",'Indicator Date'!AJ26)</f>
        <v>2018</v>
      </c>
      <c r="AK26" s="119">
        <f>IF('Indicator Date'!AK26="","x",'Indicator Date'!AK26)</f>
        <v>2018</v>
      </c>
      <c r="AL26" s="119">
        <f>IF('Indicator Date'!AL26="","x",'Indicator Date'!AL26)</f>
        <v>2017</v>
      </c>
      <c r="AM26" s="119">
        <f>IF('Indicator Date'!AM26="","x",'Indicator Date'!AM26)</f>
        <v>2014</v>
      </c>
      <c r="AN26" s="119">
        <f>IF('Indicator Date'!AN26="","x",'Indicator Date'!AN26)</f>
        <v>2019</v>
      </c>
      <c r="AO26" s="119">
        <f>IF('Indicator Date'!AO26="","x",'Indicator Date'!AO26)</f>
        <v>2016</v>
      </c>
      <c r="AP26" s="119">
        <f>IF('Indicator Date'!AP26="","x",'Indicator Date'!AP26)</f>
        <v>2017</v>
      </c>
      <c r="AQ26" s="119">
        <f>IF('Indicator Date'!AQ26="","x",'Indicator Date'!AQ26)</f>
        <v>2017</v>
      </c>
      <c r="AR26" s="119">
        <f>IF('Indicator Date'!AR26="","x",'Indicator Date'!AR26)</f>
        <v>2018</v>
      </c>
      <c r="AS26" s="119">
        <f>IF('Indicator Date'!AS26="","x",'Indicator Date'!AS26)</f>
        <v>2017</v>
      </c>
      <c r="AT26" s="119">
        <f>IF('Indicator Date'!AT26="","x",'Indicator Date'!AT26)</f>
        <v>2007</v>
      </c>
      <c r="AU26" s="119">
        <f>IF('Indicator Date'!AU26="","x",'Indicator Date'!AU26)</f>
        <v>2017</v>
      </c>
      <c r="AV26" s="119">
        <f>IF('Indicator Date'!AV26="","x",'Indicator Date'!AV26)</f>
        <v>2017</v>
      </c>
      <c r="AW26" s="119">
        <f>IF('Indicator Date'!AW26="","x",'Indicator Date'!AW26)</f>
        <v>2017</v>
      </c>
      <c r="AX26" s="119">
        <f>IF('Indicator Date'!AX26="","x",'Indicator Date'!AX26)</f>
        <v>2017</v>
      </c>
      <c r="AY26" s="119">
        <f>IF('Indicator Date'!AY26="","x",'Indicator Date'!AY26)</f>
        <v>2017</v>
      </c>
      <c r="AZ26" s="119">
        <f>IF('Indicator Date'!AZ26="","x",'Indicator Date'!AZ26)</f>
        <v>2017</v>
      </c>
      <c r="BA26" s="119" t="str">
        <f>IF('Indicator Date'!BA26="","x",'Indicator Date'!BA26)</f>
        <v>2017</v>
      </c>
      <c r="BB26" s="119">
        <f>IF('Indicator Date'!BB26="","x",'Indicator Date'!BB26)</f>
        <v>2017</v>
      </c>
      <c r="BC26" s="119">
        <f>IF('Indicator Date'!BC26="","x",'Indicator Date'!BC26)</f>
        <v>2018</v>
      </c>
      <c r="BD26" s="119">
        <f>IF('Indicator Date'!BD26="","x",'Indicator Date'!BD26)</f>
        <v>2019</v>
      </c>
      <c r="BE26" s="172" t="str">
        <f>IF('Indicator Date'!BE26="","x",YEAR('Indicator Date'!BE26))</f>
        <v>x</v>
      </c>
      <c r="BF26" s="172">
        <f>IF('Indicator Date'!BF26="","x",YEAR('Indicator Date'!BF26))</f>
        <v>2018</v>
      </c>
      <c r="BG26" s="172">
        <f>IF('Indicator Date'!BG26="","x",YEAR('Indicator Date'!BG26))</f>
        <v>2018</v>
      </c>
      <c r="BH26" s="119">
        <f>IF('Indicator Date'!BH26="","x",'Indicator Date'!BH26)</f>
        <v>2018</v>
      </c>
      <c r="BI26" s="119">
        <f>IF('Indicator Date'!BI26="","x",'Indicator Date'!BI26)</f>
        <v>2018</v>
      </c>
      <c r="BJ26" s="119">
        <f>IF('Indicator Date'!BJ26="","x",'Indicator Date'!BJ26)</f>
        <v>2013</v>
      </c>
      <c r="BK26" s="119">
        <f>IF('Indicator Date'!BK26="","x",'Indicator Date'!BK26)</f>
        <v>2017</v>
      </c>
      <c r="BL26" s="119">
        <f>IF('Indicator Date'!BL26="","x",'Indicator Date'!BL26)</f>
        <v>2018</v>
      </c>
      <c r="BM26" s="119">
        <f>IF('Indicator Date'!BM26="","x",'Indicator Date'!BM26)</f>
        <v>2017</v>
      </c>
      <c r="BN26" s="119">
        <f>IF('Indicator Date'!BN26="","x",'Indicator Date'!BN26)</f>
        <v>2015</v>
      </c>
      <c r="BO26" s="119">
        <f>IF('Indicator Date'!BO26="","x",'Indicator Date'!BO26)</f>
        <v>2016</v>
      </c>
      <c r="BP26" s="119">
        <f>IF('Indicator Date'!BP26="","x",'Indicator Date'!BP26)</f>
        <v>2017</v>
      </c>
      <c r="BQ26" s="119">
        <f>IF('Indicator Date'!BQ26="","x",'Indicator Date'!BQ26)</f>
        <v>2014</v>
      </c>
      <c r="BR26" s="119">
        <f>IF('Indicator Date'!BR26="","x",'Indicator Date'!BR26)</f>
        <v>2017</v>
      </c>
      <c r="BS26" s="119">
        <f>IF('Indicator Date'!BS26="","x",'Indicator Date'!BS26)</f>
        <v>2017</v>
      </c>
      <c r="BT26" s="119">
        <f>IF('Indicator Date'!BT26="","x",'Indicator Date'!BT26)</f>
        <v>2018</v>
      </c>
      <c r="BU26" s="119">
        <f>IF('Indicator Date'!BU26="","x",'Indicator Date'!BU26)</f>
        <v>2017</v>
      </c>
      <c r="BV26" s="119">
        <f>IF('Indicator Date'!BV26="","x",'Indicator Date'!BV26)</f>
        <v>2017</v>
      </c>
      <c r="BW26" s="119">
        <f>IF('Indicator Date'!BW26="","x",'Indicator Date'!BW26)</f>
        <v>2017</v>
      </c>
      <c r="BX26" s="119">
        <f>IF('Indicator Date'!BX26="","x",'Indicator Date'!BX26)</f>
        <v>2016</v>
      </c>
      <c r="BY26" s="119">
        <f>IF('Indicator Date'!BY26="","x",'Indicator Date'!BY26)</f>
        <v>2015</v>
      </c>
      <c r="BZ26" s="119" t="str">
        <f>IF('Indicator Date'!BZ26="","x",'Indicator Date'!BZ26)</f>
        <v>2018</v>
      </c>
      <c r="CA26" s="119">
        <f>IF('Indicator Date'!CA26="","x",'Indicator Date'!CA26)</f>
        <v>2019</v>
      </c>
      <c r="CB26" s="119">
        <f>IF('Indicator Date'!CB26="","x",'Indicator Date'!CB26)</f>
        <v>2015</v>
      </c>
    </row>
    <row r="27" spans="1:80" x14ac:dyDescent="0.3">
      <c r="A27" s="100" t="s">
        <v>378</v>
      </c>
      <c r="B27" s="86" t="s">
        <v>45</v>
      </c>
      <c r="C27" s="119">
        <f>IF('Indicator Date'!C27="","x",'Indicator Date'!C27)</f>
        <v>2015</v>
      </c>
      <c r="D27" s="119">
        <f>IF('Indicator Date'!D27="","x",'Indicator Date'!D27)</f>
        <v>2015</v>
      </c>
      <c r="E27" s="119">
        <f>IF('Indicator Date'!E27="","x",'Indicator Date'!E27)</f>
        <v>2015</v>
      </c>
      <c r="F27" s="119">
        <f>IF('Indicator Date'!F27="","x",'Indicator Date'!F27)</f>
        <v>2015</v>
      </c>
      <c r="G27" s="119">
        <f>IF('Indicator Date'!G27="","x",'Indicator Date'!G27)</f>
        <v>2015</v>
      </c>
      <c r="H27" s="119">
        <f>IF('Indicator Date'!H27="","x",'Indicator Date'!H27)</f>
        <v>2015</v>
      </c>
      <c r="I27" s="119">
        <f>IF('Indicator Date'!I27="","x",'Indicator Date'!I27)</f>
        <v>2015</v>
      </c>
      <c r="J27" s="119">
        <f>IF('Indicator Date'!J27="","x",'Indicator Date'!J27)</f>
        <v>2018</v>
      </c>
      <c r="K27" s="119">
        <f>IF('Indicator Date'!K27="","x",'Indicator Date'!K27)</f>
        <v>2018</v>
      </c>
      <c r="L27" s="119">
        <f>IF('Indicator Date'!L27="","x",'Indicator Date'!L27)</f>
        <v>2016</v>
      </c>
      <c r="M27" s="119">
        <f>IF('Indicator Date'!M27="","x",'Indicator Date'!M27)</f>
        <v>2015</v>
      </c>
      <c r="N27" s="119">
        <f>IF('Indicator Date'!N27="","x",'Indicator Date'!N27)</f>
        <v>2015</v>
      </c>
      <c r="O27" s="119">
        <f>IF('Indicator Date'!O27="","x",'Indicator Date'!O27)</f>
        <v>2015</v>
      </c>
      <c r="P27" s="119">
        <f>IF('Indicator Date'!P27="","x",'Indicator Date'!P27)</f>
        <v>2015</v>
      </c>
      <c r="Q27" s="119">
        <f>IF('Indicator Date'!Q27="","x",'Indicator Date'!Q27)</f>
        <v>2010</v>
      </c>
      <c r="R27" s="119">
        <f>IF('Indicator Date'!R27="","x",'Indicator Date'!R27)</f>
        <v>2010</v>
      </c>
      <c r="S27" s="119">
        <f>IF('Indicator Date'!S27="","x",'Indicator Date'!S27)</f>
        <v>2010</v>
      </c>
      <c r="T27" s="119">
        <f>IF('Indicator Date'!T27="","x",'Indicator Date'!T27)</f>
        <v>2010</v>
      </c>
      <c r="U27" s="119">
        <f>IF('Indicator Date'!U27="","x",'Indicator Date'!U27)</f>
        <v>2015</v>
      </c>
      <c r="V27" s="119">
        <f>IF('Indicator Date'!V27="","x",'Indicator Date'!V27)</f>
        <v>2015</v>
      </c>
      <c r="W27" s="119">
        <f>IF('Indicator Date'!W27="","x",'Indicator Date'!W27)</f>
        <v>2015</v>
      </c>
      <c r="X27" s="119">
        <f>IF('Indicator Date'!X27="","x",'Indicator Date'!X27)</f>
        <v>2018</v>
      </c>
      <c r="Y27" s="119">
        <f>IF('Indicator Date'!Y27="","x",'Indicator Date'!Y27)</f>
        <v>2018</v>
      </c>
      <c r="Z27" s="119">
        <f>IF('Indicator Date'!Z27="","x",'Indicator Date'!Z27)</f>
        <v>2018</v>
      </c>
      <c r="AA27" s="119" t="str">
        <f>IF('Indicator Date'!AA27="","x",'Indicator Date'!AA27)</f>
        <v>x</v>
      </c>
      <c r="AB27" s="119">
        <f>IF('Indicator Date'!AB27="","x",'Indicator Date'!AB27)</f>
        <v>2015</v>
      </c>
      <c r="AC27" s="119" t="str">
        <f>IF('Indicator Date'!AC27="","x",'Indicator Date'!AC27)</f>
        <v>x</v>
      </c>
      <c r="AD27" s="119">
        <f>IF('Indicator Date'!AD27="","x",'Indicator Date'!AD27)</f>
        <v>2017</v>
      </c>
      <c r="AE27" s="119">
        <f>IF('Indicator Date'!AE27="","x",'Indicator Date'!AE27)</f>
        <v>2018</v>
      </c>
      <c r="AF27" s="119" t="str">
        <f>IF('Indicator Date'!AF27="","x",'Indicator Date'!AF27)</f>
        <v>x</v>
      </c>
      <c r="AG27" s="119">
        <f>IF('Indicator Date'!AG27="","x",'Indicator Date'!AG27)</f>
        <v>2019</v>
      </c>
      <c r="AH27" s="119">
        <f>IF('Indicator Date'!AH27="","x",'Indicator Date'!AH27)</f>
        <v>2019</v>
      </c>
      <c r="AI27" s="119">
        <f>IF('Indicator Date'!AI27="","x",'Indicator Date'!AI27)</f>
        <v>2019</v>
      </c>
      <c r="AJ27" s="119">
        <f>IF('Indicator Date'!AJ27="","x",'Indicator Date'!AJ27)</f>
        <v>2018</v>
      </c>
      <c r="AK27" s="119">
        <f>IF('Indicator Date'!AK27="","x",'Indicator Date'!AK27)</f>
        <v>2018</v>
      </c>
      <c r="AL27" s="119">
        <f>IF('Indicator Date'!AL27="","x",'Indicator Date'!AL27)</f>
        <v>2017</v>
      </c>
      <c r="AM27" s="119" t="str">
        <f>IF('Indicator Date'!AM27="","x",'Indicator Date'!AM27)</f>
        <v>x</v>
      </c>
      <c r="AN27" s="119">
        <f>IF('Indicator Date'!AN27="","x",'Indicator Date'!AN27)</f>
        <v>2019</v>
      </c>
      <c r="AO27" s="119">
        <f>IF('Indicator Date'!AO27="","x",'Indicator Date'!AO27)</f>
        <v>2016</v>
      </c>
      <c r="AP27" s="119">
        <f>IF('Indicator Date'!AP27="","x",'Indicator Date'!AP27)</f>
        <v>2017</v>
      </c>
      <c r="AQ27" s="119" t="str">
        <f>IF('Indicator Date'!AQ27="","x",'Indicator Date'!AQ27)</f>
        <v>x</v>
      </c>
      <c r="AR27" s="119" t="str">
        <f>IF('Indicator Date'!AR27="","x",'Indicator Date'!AR27)</f>
        <v>x</v>
      </c>
      <c r="AS27" s="119">
        <f>IF('Indicator Date'!AS27="","x",'Indicator Date'!AS27)</f>
        <v>2017</v>
      </c>
      <c r="AT27" s="119">
        <f>IF('Indicator Date'!AT27="","x",'Indicator Date'!AT27)</f>
        <v>2009</v>
      </c>
      <c r="AU27" s="119">
        <f>IF('Indicator Date'!AU27="","x",'Indicator Date'!AU27)</f>
        <v>2017</v>
      </c>
      <c r="AV27" s="119">
        <f>IF('Indicator Date'!AV27="","x",'Indicator Date'!AV27)</f>
        <v>2016</v>
      </c>
      <c r="AW27" s="119" t="str">
        <f>IF('Indicator Date'!AW27="","x",'Indicator Date'!AW27)</f>
        <v>x</v>
      </c>
      <c r="AX27" s="119" t="str">
        <f>IF('Indicator Date'!AX27="","x",'Indicator Date'!AX27)</f>
        <v>x</v>
      </c>
      <c r="AY27" s="119">
        <f>IF('Indicator Date'!AY27="","x",'Indicator Date'!AY27)</f>
        <v>2017</v>
      </c>
      <c r="AZ27" s="119">
        <f>IF('Indicator Date'!AZ27="","x",'Indicator Date'!AZ27)</f>
        <v>2017</v>
      </c>
      <c r="BA27" s="119" t="str">
        <f>IF('Indicator Date'!BA27="","x",'Indicator Date'!BA27)</f>
        <v>x</v>
      </c>
      <c r="BB27" s="119">
        <f>IF('Indicator Date'!BB27="","x",'Indicator Date'!BB27)</f>
        <v>2017</v>
      </c>
      <c r="BC27" s="119">
        <f>IF('Indicator Date'!BC27="","x",'Indicator Date'!BC27)</f>
        <v>2018</v>
      </c>
      <c r="BD27" s="119">
        <f>IF('Indicator Date'!BD27="","x",'Indicator Date'!BD27)</f>
        <v>2019</v>
      </c>
      <c r="BE27" s="172" t="str">
        <f>IF('Indicator Date'!BE27="","x",YEAR('Indicator Date'!BE27))</f>
        <v>x</v>
      </c>
      <c r="BF27" s="172">
        <f>IF('Indicator Date'!BF27="","x",YEAR('Indicator Date'!BF27))</f>
        <v>2018</v>
      </c>
      <c r="BG27" s="172">
        <f>IF('Indicator Date'!BG27="","x",YEAR('Indicator Date'!BG27))</f>
        <v>2018</v>
      </c>
      <c r="BH27" s="119">
        <f>IF('Indicator Date'!BH27="","x",'Indicator Date'!BH27)</f>
        <v>2018</v>
      </c>
      <c r="BI27" s="119">
        <f>IF('Indicator Date'!BI27="","x",'Indicator Date'!BI27)</f>
        <v>2018</v>
      </c>
      <c r="BJ27" s="119">
        <f>IF('Indicator Date'!BJ27="","x",'Indicator Date'!BJ27)</f>
        <v>2013</v>
      </c>
      <c r="BK27" s="119">
        <f>IF('Indicator Date'!BK27="","x",'Indicator Date'!BK27)</f>
        <v>2017</v>
      </c>
      <c r="BL27" s="119">
        <f>IF('Indicator Date'!BL27="","x",'Indicator Date'!BL27)</f>
        <v>2018</v>
      </c>
      <c r="BM27" s="119">
        <f>IF('Indicator Date'!BM27="","x",'Indicator Date'!BM27)</f>
        <v>2017</v>
      </c>
      <c r="BN27" s="119">
        <f>IF('Indicator Date'!BN27="","x",'Indicator Date'!BN27)</f>
        <v>2015</v>
      </c>
      <c r="BO27" s="119">
        <f>IF('Indicator Date'!BO27="","x",'Indicator Date'!BO27)</f>
        <v>2016</v>
      </c>
      <c r="BP27" s="119">
        <f>IF('Indicator Date'!BP27="","x",'Indicator Date'!BP27)</f>
        <v>2017</v>
      </c>
      <c r="BQ27" s="119">
        <f>IF('Indicator Date'!BQ27="","x",'Indicator Date'!BQ27)</f>
        <v>2014</v>
      </c>
      <c r="BR27" s="119">
        <f>IF('Indicator Date'!BR27="","x",'Indicator Date'!BR27)</f>
        <v>2015</v>
      </c>
      <c r="BS27" s="119">
        <f>IF('Indicator Date'!BS27="","x",'Indicator Date'!BS27)</f>
        <v>2017</v>
      </c>
      <c r="BT27" s="119">
        <f>IF('Indicator Date'!BT27="","x",'Indicator Date'!BT27)</f>
        <v>2015</v>
      </c>
      <c r="BU27" s="119">
        <f>IF('Indicator Date'!BU27="","x",'Indicator Date'!BU27)</f>
        <v>2017</v>
      </c>
      <c r="BV27" s="119">
        <f>IF('Indicator Date'!BV27="","x",'Indicator Date'!BV27)</f>
        <v>2017</v>
      </c>
      <c r="BW27" s="119" t="str">
        <f>IF('Indicator Date'!BW27="","x",'Indicator Date'!BW27)</f>
        <v>x</v>
      </c>
      <c r="BX27" s="119">
        <f>IF('Indicator Date'!BX27="","x",'Indicator Date'!BX27)</f>
        <v>2016</v>
      </c>
      <c r="BY27" s="119">
        <f>IF('Indicator Date'!BY27="","x",'Indicator Date'!BY27)</f>
        <v>2015</v>
      </c>
      <c r="BZ27" s="119" t="str">
        <f>IF('Indicator Date'!BZ27="","x",'Indicator Date'!BZ27)</f>
        <v>2018</v>
      </c>
      <c r="CA27" s="119">
        <f>IF('Indicator Date'!CA27="","x",'Indicator Date'!CA27)</f>
        <v>2019</v>
      </c>
      <c r="CB27" s="119">
        <f>IF('Indicator Date'!CB27="","x",'Indicator Date'!CB27)</f>
        <v>2015</v>
      </c>
    </row>
    <row r="28" spans="1:80" x14ac:dyDescent="0.3">
      <c r="A28" s="100" t="s">
        <v>47</v>
      </c>
      <c r="B28" s="86" t="s">
        <v>46</v>
      </c>
      <c r="C28" s="119">
        <f>IF('Indicator Date'!C28="","x",'Indicator Date'!C28)</f>
        <v>2015</v>
      </c>
      <c r="D28" s="119">
        <f>IF('Indicator Date'!D28="","x",'Indicator Date'!D28)</f>
        <v>2015</v>
      </c>
      <c r="E28" s="119">
        <f>IF('Indicator Date'!E28="","x",'Indicator Date'!E28)</f>
        <v>2015</v>
      </c>
      <c r="F28" s="119">
        <f>IF('Indicator Date'!F28="","x",'Indicator Date'!F28)</f>
        <v>2015</v>
      </c>
      <c r="G28" s="119">
        <f>IF('Indicator Date'!G28="","x",'Indicator Date'!G28)</f>
        <v>2015</v>
      </c>
      <c r="H28" s="119">
        <f>IF('Indicator Date'!H28="","x",'Indicator Date'!H28)</f>
        <v>2015</v>
      </c>
      <c r="I28" s="119">
        <f>IF('Indicator Date'!I28="","x",'Indicator Date'!I28)</f>
        <v>2015</v>
      </c>
      <c r="J28" s="119">
        <f>IF('Indicator Date'!J28="","x",'Indicator Date'!J28)</f>
        <v>2018</v>
      </c>
      <c r="K28" s="119">
        <f>IF('Indicator Date'!K28="","x",'Indicator Date'!K28)</f>
        <v>2018</v>
      </c>
      <c r="L28" s="119">
        <f>IF('Indicator Date'!L28="","x",'Indicator Date'!L28)</f>
        <v>2016</v>
      </c>
      <c r="M28" s="119">
        <f>IF('Indicator Date'!M28="","x",'Indicator Date'!M28)</f>
        <v>2015</v>
      </c>
      <c r="N28" s="119">
        <f>IF('Indicator Date'!N28="","x",'Indicator Date'!N28)</f>
        <v>2015</v>
      </c>
      <c r="O28" s="119">
        <f>IF('Indicator Date'!O28="","x",'Indicator Date'!O28)</f>
        <v>2015</v>
      </c>
      <c r="P28" s="119">
        <f>IF('Indicator Date'!P28="","x",'Indicator Date'!P28)</f>
        <v>2015</v>
      </c>
      <c r="Q28" s="119">
        <f>IF('Indicator Date'!Q28="","x",'Indicator Date'!Q28)</f>
        <v>2010</v>
      </c>
      <c r="R28" s="119">
        <f>IF('Indicator Date'!R28="","x",'Indicator Date'!R28)</f>
        <v>2010</v>
      </c>
      <c r="S28" s="119">
        <f>IF('Indicator Date'!S28="","x",'Indicator Date'!S28)</f>
        <v>2010</v>
      </c>
      <c r="T28" s="119">
        <f>IF('Indicator Date'!T28="","x",'Indicator Date'!T28)</f>
        <v>2010</v>
      </c>
      <c r="U28" s="119">
        <f>IF('Indicator Date'!U28="","x",'Indicator Date'!U28)</f>
        <v>2015</v>
      </c>
      <c r="V28" s="119">
        <f>IF('Indicator Date'!V28="","x",'Indicator Date'!V28)</f>
        <v>2015</v>
      </c>
      <c r="W28" s="119">
        <f>IF('Indicator Date'!W28="","x",'Indicator Date'!W28)</f>
        <v>2015</v>
      </c>
      <c r="X28" s="119">
        <f>IF('Indicator Date'!X28="","x",'Indicator Date'!X28)</f>
        <v>2018</v>
      </c>
      <c r="Y28" s="119">
        <f>IF('Indicator Date'!Y28="","x",'Indicator Date'!Y28)</f>
        <v>2018</v>
      </c>
      <c r="Z28" s="119">
        <f>IF('Indicator Date'!Z28="","x",'Indicator Date'!Z28)</f>
        <v>2018</v>
      </c>
      <c r="AA28" s="119">
        <f>IF('Indicator Date'!AA28="","x",'Indicator Date'!AA28)</f>
        <v>2011</v>
      </c>
      <c r="AB28" s="119">
        <f>IF('Indicator Date'!AB28="","x",'Indicator Date'!AB28)</f>
        <v>2017</v>
      </c>
      <c r="AC28" s="119" t="str">
        <f>IF('Indicator Date'!AC28="","x",'Indicator Date'!AC28)</f>
        <v>x</v>
      </c>
      <c r="AD28" s="119">
        <f>IF('Indicator Date'!AD28="","x",'Indicator Date'!AD28)</f>
        <v>2018</v>
      </c>
      <c r="AE28" s="119">
        <f>IF('Indicator Date'!AE28="","x",'Indicator Date'!AE28)</f>
        <v>2018</v>
      </c>
      <c r="AF28" s="119" t="str">
        <f>IF('Indicator Date'!AF28="","x",'Indicator Date'!AF28)</f>
        <v>x</v>
      </c>
      <c r="AG28" s="119">
        <f>IF('Indicator Date'!AG28="","x",'Indicator Date'!AG28)</f>
        <v>2019</v>
      </c>
      <c r="AH28" s="119">
        <f>IF('Indicator Date'!AH28="","x",'Indicator Date'!AH28)</f>
        <v>2019</v>
      </c>
      <c r="AI28" s="119">
        <f>IF('Indicator Date'!AI28="","x",'Indicator Date'!AI28)</f>
        <v>2019</v>
      </c>
      <c r="AJ28" s="119">
        <f>IF('Indicator Date'!AJ28="","x",'Indicator Date'!AJ28)</f>
        <v>2018</v>
      </c>
      <c r="AK28" s="119">
        <f>IF('Indicator Date'!AK28="","x",'Indicator Date'!AK28)</f>
        <v>2018</v>
      </c>
      <c r="AL28" s="119">
        <f>IF('Indicator Date'!AL28="","x",'Indicator Date'!AL28)</f>
        <v>2017</v>
      </c>
      <c r="AM28" s="119" t="str">
        <f>IF('Indicator Date'!AM28="","x",'Indicator Date'!AM28)</f>
        <v>x</v>
      </c>
      <c r="AN28" s="119">
        <f>IF('Indicator Date'!AN28="","x",'Indicator Date'!AN28)</f>
        <v>2019</v>
      </c>
      <c r="AO28" s="119">
        <f>IF('Indicator Date'!AO28="","x",'Indicator Date'!AO28)</f>
        <v>2016</v>
      </c>
      <c r="AP28" s="119">
        <f>IF('Indicator Date'!AP28="","x",'Indicator Date'!AP28)</f>
        <v>2017</v>
      </c>
      <c r="AQ28" s="119" t="str">
        <f>IF('Indicator Date'!AQ28="","x",'Indicator Date'!AQ28)</f>
        <v>x</v>
      </c>
      <c r="AR28" s="119">
        <f>IF('Indicator Date'!AR28="","x",'Indicator Date'!AR28)</f>
        <v>2018</v>
      </c>
      <c r="AS28" s="119">
        <f>IF('Indicator Date'!AS28="","x",'Indicator Date'!AS28)</f>
        <v>2017</v>
      </c>
      <c r="AT28" s="119" t="str">
        <f>IF('Indicator Date'!AT28="","x",'Indicator Date'!AT28)</f>
        <v>x</v>
      </c>
      <c r="AU28" s="119">
        <f>IF('Indicator Date'!AU28="","x",'Indicator Date'!AU28)</f>
        <v>2017</v>
      </c>
      <c r="AV28" s="119">
        <f>IF('Indicator Date'!AV28="","x",'Indicator Date'!AV28)</f>
        <v>2017</v>
      </c>
      <c r="AW28" s="119">
        <f>IF('Indicator Date'!AW28="","x",'Indicator Date'!AW28)</f>
        <v>2017</v>
      </c>
      <c r="AX28" s="119" t="str">
        <f>IF('Indicator Date'!AX28="","x",'Indicator Date'!AX28)</f>
        <v>x</v>
      </c>
      <c r="AY28" s="119">
        <f>IF('Indicator Date'!AY28="","x",'Indicator Date'!AY28)</f>
        <v>2017</v>
      </c>
      <c r="AZ28" s="119">
        <f>IF('Indicator Date'!AZ28="","x",'Indicator Date'!AZ28)</f>
        <v>2017</v>
      </c>
      <c r="BA28" s="119" t="str">
        <f>IF('Indicator Date'!BA28="","x",'Indicator Date'!BA28)</f>
        <v>2014</v>
      </c>
      <c r="BB28" s="119">
        <f>IF('Indicator Date'!BB28="","x",'Indicator Date'!BB28)</f>
        <v>2017</v>
      </c>
      <c r="BC28" s="119">
        <f>IF('Indicator Date'!BC28="","x",'Indicator Date'!BC28)</f>
        <v>2018</v>
      </c>
      <c r="BD28" s="119">
        <f>IF('Indicator Date'!BD28="","x",'Indicator Date'!BD28)</f>
        <v>2019</v>
      </c>
      <c r="BE28" s="172" t="str">
        <f>IF('Indicator Date'!BE28="","x",YEAR('Indicator Date'!BE28))</f>
        <v>x</v>
      </c>
      <c r="BF28" s="172">
        <f>IF('Indicator Date'!BF28="","x",YEAR('Indicator Date'!BF28))</f>
        <v>2018</v>
      </c>
      <c r="BG28" s="172">
        <f>IF('Indicator Date'!BG28="","x",YEAR('Indicator Date'!BG28))</f>
        <v>2018</v>
      </c>
      <c r="BH28" s="119">
        <f>IF('Indicator Date'!BH28="","x",'Indicator Date'!BH28)</f>
        <v>2018</v>
      </c>
      <c r="BI28" s="119">
        <f>IF('Indicator Date'!BI28="","x",'Indicator Date'!BI28)</f>
        <v>2018</v>
      </c>
      <c r="BJ28" s="119">
        <f>IF('Indicator Date'!BJ28="","x",'Indicator Date'!BJ28)</f>
        <v>2015</v>
      </c>
      <c r="BK28" s="119">
        <f>IF('Indicator Date'!BK28="","x",'Indicator Date'!BK28)</f>
        <v>2017</v>
      </c>
      <c r="BL28" s="119">
        <f>IF('Indicator Date'!BL28="","x",'Indicator Date'!BL28)</f>
        <v>2018</v>
      </c>
      <c r="BM28" s="119">
        <f>IF('Indicator Date'!BM28="","x",'Indicator Date'!BM28)</f>
        <v>2017</v>
      </c>
      <c r="BN28" s="119">
        <f>IF('Indicator Date'!BN28="","x",'Indicator Date'!BN28)</f>
        <v>2015</v>
      </c>
      <c r="BO28" s="119">
        <f>IF('Indicator Date'!BO28="","x",'Indicator Date'!BO28)</f>
        <v>2016</v>
      </c>
      <c r="BP28" s="119">
        <f>IF('Indicator Date'!BP28="","x",'Indicator Date'!BP28)</f>
        <v>2017</v>
      </c>
      <c r="BQ28" s="119">
        <f>IF('Indicator Date'!BQ28="","x",'Indicator Date'!BQ28)</f>
        <v>2014</v>
      </c>
      <c r="BR28" s="119">
        <f>IF('Indicator Date'!BR28="","x",'Indicator Date'!BR28)</f>
        <v>2017</v>
      </c>
      <c r="BS28" s="119">
        <f>IF('Indicator Date'!BS28="","x",'Indicator Date'!BS28)</f>
        <v>2017</v>
      </c>
      <c r="BT28" s="119">
        <f>IF('Indicator Date'!BT28="","x",'Indicator Date'!BT28)</f>
        <v>2014</v>
      </c>
      <c r="BU28" s="119">
        <f>IF('Indicator Date'!BU28="","x",'Indicator Date'!BU28)</f>
        <v>2017</v>
      </c>
      <c r="BV28" s="119">
        <f>IF('Indicator Date'!BV28="","x",'Indicator Date'!BV28)</f>
        <v>2017</v>
      </c>
      <c r="BW28" s="119">
        <f>IF('Indicator Date'!BW28="","x",'Indicator Date'!BW28)</f>
        <v>2017</v>
      </c>
      <c r="BX28" s="119">
        <f>IF('Indicator Date'!BX28="","x",'Indicator Date'!BX28)</f>
        <v>2016</v>
      </c>
      <c r="BY28" s="119">
        <f>IF('Indicator Date'!BY28="","x",'Indicator Date'!BY28)</f>
        <v>2015</v>
      </c>
      <c r="BZ28" s="119" t="str">
        <f>IF('Indicator Date'!BZ28="","x",'Indicator Date'!BZ28)</f>
        <v>2018</v>
      </c>
      <c r="CA28" s="119">
        <f>IF('Indicator Date'!CA28="","x",'Indicator Date'!CA28)</f>
        <v>2019</v>
      </c>
      <c r="CB28" s="119">
        <f>IF('Indicator Date'!CB28="","x",'Indicator Date'!CB28)</f>
        <v>2015</v>
      </c>
    </row>
    <row r="29" spans="1:80" x14ac:dyDescent="0.3">
      <c r="A29" s="100" t="s">
        <v>49</v>
      </c>
      <c r="B29" s="86" t="s">
        <v>48</v>
      </c>
      <c r="C29" s="119">
        <f>IF('Indicator Date'!C29="","x",'Indicator Date'!C29)</f>
        <v>2015</v>
      </c>
      <c r="D29" s="119">
        <f>IF('Indicator Date'!D29="","x",'Indicator Date'!D29)</f>
        <v>2015</v>
      </c>
      <c r="E29" s="119">
        <f>IF('Indicator Date'!E29="","x",'Indicator Date'!E29)</f>
        <v>2015</v>
      </c>
      <c r="F29" s="119">
        <f>IF('Indicator Date'!F29="","x",'Indicator Date'!F29)</f>
        <v>2015</v>
      </c>
      <c r="G29" s="119">
        <f>IF('Indicator Date'!G29="","x",'Indicator Date'!G29)</f>
        <v>2015</v>
      </c>
      <c r="H29" s="119">
        <f>IF('Indicator Date'!H29="","x",'Indicator Date'!H29)</f>
        <v>2015</v>
      </c>
      <c r="I29" s="119">
        <f>IF('Indicator Date'!I29="","x",'Indicator Date'!I29)</f>
        <v>2015</v>
      </c>
      <c r="J29" s="119">
        <f>IF('Indicator Date'!J29="","x",'Indicator Date'!J29)</f>
        <v>2018</v>
      </c>
      <c r="K29" s="119">
        <f>IF('Indicator Date'!K29="","x",'Indicator Date'!K29)</f>
        <v>2018</v>
      </c>
      <c r="L29" s="119">
        <f>IF('Indicator Date'!L29="","x",'Indicator Date'!L29)</f>
        <v>2016</v>
      </c>
      <c r="M29" s="119">
        <f>IF('Indicator Date'!M29="","x",'Indicator Date'!M29)</f>
        <v>2015</v>
      </c>
      <c r="N29" s="119">
        <f>IF('Indicator Date'!N29="","x",'Indicator Date'!N29)</f>
        <v>2015</v>
      </c>
      <c r="O29" s="119">
        <f>IF('Indicator Date'!O29="","x",'Indicator Date'!O29)</f>
        <v>2015</v>
      </c>
      <c r="P29" s="119">
        <f>IF('Indicator Date'!P29="","x",'Indicator Date'!P29)</f>
        <v>2015</v>
      </c>
      <c r="Q29" s="119">
        <f>IF('Indicator Date'!Q29="","x",'Indicator Date'!Q29)</f>
        <v>2010</v>
      </c>
      <c r="R29" s="119">
        <f>IF('Indicator Date'!R29="","x",'Indicator Date'!R29)</f>
        <v>2010</v>
      </c>
      <c r="S29" s="119">
        <f>IF('Indicator Date'!S29="","x",'Indicator Date'!S29)</f>
        <v>2010</v>
      </c>
      <c r="T29" s="119">
        <f>IF('Indicator Date'!T29="","x",'Indicator Date'!T29)</f>
        <v>2010</v>
      </c>
      <c r="U29" s="119">
        <f>IF('Indicator Date'!U29="","x",'Indicator Date'!U29)</f>
        <v>2015</v>
      </c>
      <c r="V29" s="119">
        <f>IF('Indicator Date'!V29="","x",'Indicator Date'!V29)</f>
        <v>2015</v>
      </c>
      <c r="W29" s="119">
        <f>IF('Indicator Date'!W29="","x",'Indicator Date'!W29)</f>
        <v>2015</v>
      </c>
      <c r="X29" s="119">
        <f>IF('Indicator Date'!X29="","x",'Indicator Date'!X29)</f>
        <v>2018</v>
      </c>
      <c r="Y29" s="119">
        <f>IF('Indicator Date'!Y29="","x",'Indicator Date'!Y29)</f>
        <v>2018</v>
      </c>
      <c r="Z29" s="119">
        <f>IF('Indicator Date'!Z29="","x",'Indicator Date'!Z29)</f>
        <v>2018</v>
      </c>
      <c r="AA29" s="119">
        <f>IF('Indicator Date'!AA29="","x",'Indicator Date'!AA29)</f>
        <v>2014</v>
      </c>
      <c r="AB29" s="119">
        <f>IF('Indicator Date'!AB29="","x",'Indicator Date'!AB29)</f>
        <v>2017</v>
      </c>
      <c r="AC29" s="119">
        <f>IF('Indicator Date'!AC29="","x",'Indicator Date'!AC29)</f>
        <v>2017</v>
      </c>
      <c r="AD29" s="119">
        <f>IF('Indicator Date'!AD29="","x",'Indicator Date'!AD29)</f>
        <v>2018</v>
      </c>
      <c r="AE29" s="119">
        <f>IF('Indicator Date'!AE29="","x",'Indicator Date'!AE29)</f>
        <v>2018</v>
      </c>
      <c r="AF29" s="119">
        <f>IF('Indicator Date'!AF29="","x",'Indicator Date'!AF29)</f>
        <v>2016</v>
      </c>
      <c r="AG29" s="119">
        <f>IF('Indicator Date'!AG29="","x",'Indicator Date'!AG29)</f>
        <v>2019</v>
      </c>
      <c r="AH29" s="119">
        <f>IF('Indicator Date'!AH29="","x",'Indicator Date'!AH29)</f>
        <v>2019</v>
      </c>
      <c r="AI29" s="119">
        <f>IF('Indicator Date'!AI29="","x",'Indicator Date'!AI29)</f>
        <v>2019</v>
      </c>
      <c r="AJ29" s="119">
        <f>IF('Indicator Date'!AJ29="","x",'Indicator Date'!AJ29)</f>
        <v>2018</v>
      </c>
      <c r="AK29" s="119">
        <f>IF('Indicator Date'!AK29="","x",'Indicator Date'!AK29)</f>
        <v>2018</v>
      </c>
      <c r="AL29" s="119">
        <f>IF('Indicator Date'!AL29="","x",'Indicator Date'!AL29)</f>
        <v>2017</v>
      </c>
      <c r="AM29" s="119">
        <f>IF('Indicator Date'!AM29="","x",'Indicator Date'!AM29)</f>
        <v>2010</v>
      </c>
      <c r="AN29" s="119">
        <f>IF('Indicator Date'!AN29="","x",'Indicator Date'!AN29)</f>
        <v>2019</v>
      </c>
      <c r="AO29" s="119">
        <f>IF('Indicator Date'!AO29="","x",'Indicator Date'!AO29)</f>
        <v>2016</v>
      </c>
      <c r="AP29" s="119">
        <f>IF('Indicator Date'!AP29="","x",'Indicator Date'!AP29)</f>
        <v>2017</v>
      </c>
      <c r="AQ29" s="119">
        <f>IF('Indicator Date'!AQ29="","x",'Indicator Date'!AQ29)</f>
        <v>2017</v>
      </c>
      <c r="AR29" s="119">
        <f>IF('Indicator Date'!AR29="","x",'Indicator Date'!AR29)</f>
        <v>2018</v>
      </c>
      <c r="AS29" s="119">
        <f>IF('Indicator Date'!AS29="","x",'Indicator Date'!AS29)</f>
        <v>2017</v>
      </c>
      <c r="AT29" s="119">
        <f>IF('Indicator Date'!AT29="","x",'Indicator Date'!AT29)</f>
        <v>2016</v>
      </c>
      <c r="AU29" s="119">
        <f>IF('Indicator Date'!AU29="","x",'Indicator Date'!AU29)</f>
        <v>2017</v>
      </c>
      <c r="AV29" s="119">
        <f>IF('Indicator Date'!AV29="","x",'Indicator Date'!AV29)</f>
        <v>2017</v>
      </c>
      <c r="AW29" s="119">
        <f>IF('Indicator Date'!AW29="","x",'Indicator Date'!AW29)</f>
        <v>2017</v>
      </c>
      <c r="AX29" s="119">
        <f>IF('Indicator Date'!AX29="","x",'Indicator Date'!AX29)</f>
        <v>2017</v>
      </c>
      <c r="AY29" s="119">
        <f>IF('Indicator Date'!AY29="","x",'Indicator Date'!AY29)</f>
        <v>2017</v>
      </c>
      <c r="AZ29" s="119">
        <f>IF('Indicator Date'!AZ29="","x",'Indicator Date'!AZ29)</f>
        <v>2017</v>
      </c>
      <c r="BA29" s="119" t="str">
        <f>IF('Indicator Date'!BA29="","x",'Indicator Date'!BA29)</f>
        <v>2014</v>
      </c>
      <c r="BB29" s="119">
        <f>IF('Indicator Date'!BB29="","x",'Indicator Date'!BB29)</f>
        <v>2017</v>
      </c>
      <c r="BC29" s="119">
        <f>IF('Indicator Date'!BC29="","x",'Indicator Date'!BC29)</f>
        <v>2018</v>
      </c>
      <c r="BD29" s="119">
        <f>IF('Indicator Date'!BD29="","x",'Indicator Date'!BD29)</f>
        <v>2019</v>
      </c>
      <c r="BE29" s="172">
        <f>IF('Indicator Date'!BE29="","x",YEAR('Indicator Date'!BE29))</f>
        <v>2018</v>
      </c>
      <c r="BF29" s="172">
        <f>IF('Indicator Date'!BF29="","x",YEAR('Indicator Date'!BF29))</f>
        <v>2019</v>
      </c>
      <c r="BG29" s="172">
        <f>IF('Indicator Date'!BG29="","x",YEAR('Indicator Date'!BG29))</f>
        <v>2018</v>
      </c>
      <c r="BH29" s="119">
        <f>IF('Indicator Date'!BH29="","x",'Indicator Date'!BH29)</f>
        <v>2018</v>
      </c>
      <c r="BI29" s="119">
        <f>IF('Indicator Date'!BI29="","x",'Indicator Date'!BI29)</f>
        <v>2018</v>
      </c>
      <c r="BJ29" s="119">
        <f>IF('Indicator Date'!BJ29="","x",'Indicator Date'!BJ29)</f>
        <v>2015</v>
      </c>
      <c r="BK29" s="119">
        <f>IF('Indicator Date'!BK29="","x",'Indicator Date'!BK29)</f>
        <v>2017</v>
      </c>
      <c r="BL29" s="119">
        <f>IF('Indicator Date'!BL29="","x",'Indicator Date'!BL29)</f>
        <v>2018</v>
      </c>
      <c r="BM29" s="119">
        <f>IF('Indicator Date'!BM29="","x",'Indicator Date'!BM29)</f>
        <v>2017</v>
      </c>
      <c r="BN29" s="119">
        <f>IF('Indicator Date'!BN29="","x",'Indicator Date'!BN29)</f>
        <v>2015</v>
      </c>
      <c r="BO29" s="119">
        <f>IF('Indicator Date'!BO29="","x",'Indicator Date'!BO29)</f>
        <v>2016</v>
      </c>
      <c r="BP29" s="119">
        <f>IF('Indicator Date'!BP29="","x",'Indicator Date'!BP29)</f>
        <v>2017</v>
      </c>
      <c r="BQ29" s="119">
        <f>IF('Indicator Date'!BQ29="","x",'Indicator Date'!BQ29)</f>
        <v>2014</v>
      </c>
      <c r="BR29" s="119">
        <f>IF('Indicator Date'!BR29="","x",'Indicator Date'!BR29)</f>
        <v>2017</v>
      </c>
      <c r="BS29" s="119">
        <f>IF('Indicator Date'!BS29="","x",'Indicator Date'!BS29)</f>
        <v>2017</v>
      </c>
      <c r="BT29" s="119">
        <f>IF('Indicator Date'!BT29="","x",'Indicator Date'!BT29)</f>
        <v>2016</v>
      </c>
      <c r="BU29" s="119">
        <f>IF('Indicator Date'!BU29="","x",'Indicator Date'!BU29)</f>
        <v>2017</v>
      </c>
      <c r="BV29" s="119">
        <f>IF('Indicator Date'!BV29="","x",'Indicator Date'!BV29)</f>
        <v>2017</v>
      </c>
      <c r="BW29" s="119">
        <f>IF('Indicator Date'!BW29="","x",'Indicator Date'!BW29)</f>
        <v>2017</v>
      </c>
      <c r="BX29" s="119">
        <f>IF('Indicator Date'!BX29="","x",'Indicator Date'!BX29)</f>
        <v>2016</v>
      </c>
      <c r="BY29" s="119">
        <f>IF('Indicator Date'!BY29="","x",'Indicator Date'!BY29)</f>
        <v>2015</v>
      </c>
      <c r="BZ29" s="119" t="str">
        <f>IF('Indicator Date'!BZ29="","x",'Indicator Date'!BZ29)</f>
        <v>2018</v>
      </c>
      <c r="CA29" s="119">
        <f>IF('Indicator Date'!CA29="","x",'Indicator Date'!CA29)</f>
        <v>2019</v>
      </c>
      <c r="CB29" s="119">
        <f>IF('Indicator Date'!CB29="","x",'Indicator Date'!CB29)</f>
        <v>2015</v>
      </c>
    </row>
    <row r="30" spans="1:80" x14ac:dyDescent="0.3">
      <c r="A30" s="100" t="s">
        <v>51</v>
      </c>
      <c r="B30" s="86" t="s">
        <v>50</v>
      </c>
      <c r="C30" s="119">
        <f>IF('Indicator Date'!C30="","x",'Indicator Date'!C30)</f>
        <v>2015</v>
      </c>
      <c r="D30" s="119">
        <f>IF('Indicator Date'!D30="","x",'Indicator Date'!D30)</f>
        <v>2015</v>
      </c>
      <c r="E30" s="119">
        <f>IF('Indicator Date'!E30="","x",'Indicator Date'!E30)</f>
        <v>2015</v>
      </c>
      <c r="F30" s="119">
        <f>IF('Indicator Date'!F30="","x",'Indicator Date'!F30)</f>
        <v>2015</v>
      </c>
      <c r="G30" s="119">
        <f>IF('Indicator Date'!G30="","x",'Indicator Date'!G30)</f>
        <v>2015</v>
      </c>
      <c r="H30" s="119">
        <f>IF('Indicator Date'!H30="","x",'Indicator Date'!H30)</f>
        <v>2015</v>
      </c>
      <c r="I30" s="119">
        <f>IF('Indicator Date'!I30="","x",'Indicator Date'!I30)</f>
        <v>2015</v>
      </c>
      <c r="J30" s="119">
        <f>IF('Indicator Date'!J30="","x",'Indicator Date'!J30)</f>
        <v>2018</v>
      </c>
      <c r="K30" s="119">
        <f>IF('Indicator Date'!K30="","x",'Indicator Date'!K30)</f>
        <v>2018</v>
      </c>
      <c r="L30" s="119">
        <f>IF('Indicator Date'!L30="","x",'Indicator Date'!L30)</f>
        <v>2016</v>
      </c>
      <c r="M30" s="119">
        <f>IF('Indicator Date'!M30="","x",'Indicator Date'!M30)</f>
        <v>2015</v>
      </c>
      <c r="N30" s="119">
        <f>IF('Indicator Date'!N30="","x",'Indicator Date'!N30)</f>
        <v>2015</v>
      </c>
      <c r="O30" s="119">
        <f>IF('Indicator Date'!O30="","x",'Indicator Date'!O30)</f>
        <v>2015</v>
      </c>
      <c r="P30" s="119">
        <f>IF('Indicator Date'!P30="","x",'Indicator Date'!P30)</f>
        <v>2015</v>
      </c>
      <c r="Q30" s="119">
        <f>IF('Indicator Date'!Q30="","x",'Indicator Date'!Q30)</f>
        <v>2010</v>
      </c>
      <c r="R30" s="119">
        <f>IF('Indicator Date'!R30="","x",'Indicator Date'!R30)</f>
        <v>2010</v>
      </c>
      <c r="S30" s="119">
        <f>IF('Indicator Date'!S30="","x",'Indicator Date'!S30)</f>
        <v>2010</v>
      </c>
      <c r="T30" s="119">
        <f>IF('Indicator Date'!T30="","x",'Indicator Date'!T30)</f>
        <v>2010</v>
      </c>
      <c r="U30" s="119">
        <f>IF('Indicator Date'!U30="","x",'Indicator Date'!U30)</f>
        <v>2015</v>
      </c>
      <c r="V30" s="119">
        <f>IF('Indicator Date'!V30="","x",'Indicator Date'!V30)</f>
        <v>2015</v>
      </c>
      <c r="W30" s="119">
        <f>IF('Indicator Date'!W30="","x",'Indicator Date'!W30)</f>
        <v>2015</v>
      </c>
      <c r="X30" s="119">
        <f>IF('Indicator Date'!X30="","x",'Indicator Date'!X30)</f>
        <v>2018</v>
      </c>
      <c r="Y30" s="119">
        <f>IF('Indicator Date'!Y30="","x",'Indicator Date'!Y30)</f>
        <v>2018</v>
      </c>
      <c r="Z30" s="119">
        <f>IF('Indicator Date'!Z30="","x",'Indicator Date'!Z30)</f>
        <v>2018</v>
      </c>
      <c r="AA30" s="119">
        <f>IF('Indicator Date'!AA30="","x",'Indicator Date'!AA30)</f>
        <v>2016</v>
      </c>
      <c r="AB30" s="119">
        <f>IF('Indicator Date'!AB30="","x",'Indicator Date'!AB30)</f>
        <v>2017</v>
      </c>
      <c r="AC30" s="119">
        <f>IF('Indicator Date'!AC30="","x",'Indicator Date'!AC30)</f>
        <v>2017</v>
      </c>
      <c r="AD30" s="119">
        <f>IF('Indicator Date'!AD30="","x",'Indicator Date'!AD30)</f>
        <v>2017</v>
      </c>
      <c r="AE30" s="119">
        <f>IF('Indicator Date'!AE30="","x",'Indicator Date'!AE30)</f>
        <v>2018</v>
      </c>
      <c r="AF30" s="119">
        <f>IF('Indicator Date'!AF30="","x",'Indicator Date'!AF30)</f>
        <v>2016</v>
      </c>
      <c r="AG30" s="119">
        <f>IF('Indicator Date'!AG30="","x",'Indicator Date'!AG30)</f>
        <v>2019</v>
      </c>
      <c r="AH30" s="119">
        <f>IF('Indicator Date'!AH30="","x",'Indicator Date'!AH30)</f>
        <v>2019</v>
      </c>
      <c r="AI30" s="119">
        <f>IF('Indicator Date'!AI30="","x",'Indicator Date'!AI30)</f>
        <v>2019</v>
      </c>
      <c r="AJ30" s="119">
        <f>IF('Indicator Date'!AJ30="","x",'Indicator Date'!AJ30)</f>
        <v>2018</v>
      </c>
      <c r="AK30" s="119">
        <f>IF('Indicator Date'!AK30="","x",'Indicator Date'!AK30)</f>
        <v>2018</v>
      </c>
      <c r="AL30" s="119">
        <f>IF('Indicator Date'!AL30="","x",'Indicator Date'!AL30)</f>
        <v>2017</v>
      </c>
      <c r="AM30" s="119">
        <f>IF('Indicator Date'!AM30="","x",'Indicator Date'!AM30)</f>
        <v>2017</v>
      </c>
      <c r="AN30" s="119">
        <f>IF('Indicator Date'!AN30="","x",'Indicator Date'!AN30)</f>
        <v>2019</v>
      </c>
      <c r="AO30" s="119">
        <f>IF('Indicator Date'!AO30="","x",'Indicator Date'!AO30)</f>
        <v>2016</v>
      </c>
      <c r="AP30" s="119">
        <f>IF('Indicator Date'!AP30="","x",'Indicator Date'!AP30)</f>
        <v>2017</v>
      </c>
      <c r="AQ30" s="119">
        <f>IF('Indicator Date'!AQ30="","x",'Indicator Date'!AQ30)</f>
        <v>2017</v>
      </c>
      <c r="AR30" s="119">
        <f>IF('Indicator Date'!AR30="","x",'Indicator Date'!AR30)</f>
        <v>2018</v>
      </c>
      <c r="AS30" s="119">
        <f>IF('Indicator Date'!AS30="","x",'Indicator Date'!AS30)</f>
        <v>2017</v>
      </c>
      <c r="AT30" s="119">
        <f>IF('Indicator Date'!AT30="","x",'Indicator Date'!AT30)</f>
        <v>2016</v>
      </c>
      <c r="AU30" s="119">
        <f>IF('Indicator Date'!AU30="","x",'Indicator Date'!AU30)</f>
        <v>2017</v>
      </c>
      <c r="AV30" s="119">
        <f>IF('Indicator Date'!AV30="","x",'Indicator Date'!AV30)</f>
        <v>2017</v>
      </c>
      <c r="AW30" s="119">
        <f>IF('Indicator Date'!AW30="","x",'Indicator Date'!AW30)</f>
        <v>2017</v>
      </c>
      <c r="AX30" s="119">
        <f>IF('Indicator Date'!AX30="","x",'Indicator Date'!AX30)</f>
        <v>2017</v>
      </c>
      <c r="AY30" s="119">
        <f>IF('Indicator Date'!AY30="","x",'Indicator Date'!AY30)</f>
        <v>2017</v>
      </c>
      <c r="AZ30" s="119">
        <f>IF('Indicator Date'!AZ30="","x",'Indicator Date'!AZ30)</f>
        <v>2017</v>
      </c>
      <c r="BA30" s="119" t="str">
        <f>IF('Indicator Date'!BA30="","x",'Indicator Date'!BA30)</f>
        <v>2013</v>
      </c>
      <c r="BB30" s="119">
        <f>IF('Indicator Date'!BB30="","x",'Indicator Date'!BB30)</f>
        <v>2017</v>
      </c>
      <c r="BC30" s="119">
        <f>IF('Indicator Date'!BC30="","x",'Indicator Date'!BC30)</f>
        <v>2018</v>
      </c>
      <c r="BD30" s="119">
        <f>IF('Indicator Date'!BD30="","x",'Indicator Date'!BD30)</f>
        <v>2019</v>
      </c>
      <c r="BE30" s="172">
        <f>IF('Indicator Date'!BE30="","x",YEAR('Indicator Date'!BE30))</f>
        <v>2018</v>
      </c>
      <c r="BF30" s="172">
        <f>IF('Indicator Date'!BF30="","x",YEAR('Indicator Date'!BF30))</f>
        <v>2019</v>
      </c>
      <c r="BG30" s="172">
        <f>IF('Indicator Date'!BG30="","x",YEAR('Indicator Date'!BG30))</f>
        <v>2018</v>
      </c>
      <c r="BH30" s="119">
        <f>IF('Indicator Date'!BH30="","x",'Indicator Date'!BH30)</f>
        <v>2018</v>
      </c>
      <c r="BI30" s="119">
        <f>IF('Indicator Date'!BI30="","x",'Indicator Date'!BI30)</f>
        <v>2018</v>
      </c>
      <c r="BJ30" s="119">
        <f>IF('Indicator Date'!BJ30="","x",'Indicator Date'!BJ30)</f>
        <v>2015</v>
      </c>
      <c r="BK30" s="119">
        <f>IF('Indicator Date'!BK30="","x",'Indicator Date'!BK30)</f>
        <v>2017</v>
      </c>
      <c r="BL30" s="119">
        <f>IF('Indicator Date'!BL30="","x",'Indicator Date'!BL30)</f>
        <v>2018</v>
      </c>
      <c r="BM30" s="119">
        <f>IF('Indicator Date'!BM30="","x",'Indicator Date'!BM30)</f>
        <v>2017</v>
      </c>
      <c r="BN30" s="119">
        <f>IF('Indicator Date'!BN30="","x",'Indicator Date'!BN30)</f>
        <v>2015</v>
      </c>
      <c r="BO30" s="119">
        <f>IF('Indicator Date'!BO30="","x",'Indicator Date'!BO30)</f>
        <v>2016</v>
      </c>
      <c r="BP30" s="119">
        <f>IF('Indicator Date'!BP30="","x",'Indicator Date'!BP30)</f>
        <v>2017</v>
      </c>
      <c r="BQ30" s="119">
        <f>IF('Indicator Date'!BQ30="","x",'Indicator Date'!BQ30)</f>
        <v>2014</v>
      </c>
      <c r="BR30" s="119">
        <f>IF('Indicator Date'!BR30="","x",'Indicator Date'!BR30)</f>
        <v>2017</v>
      </c>
      <c r="BS30" s="119">
        <f>IF('Indicator Date'!BS30="","x",'Indicator Date'!BS30)</f>
        <v>2017</v>
      </c>
      <c r="BT30" s="119">
        <f>IF('Indicator Date'!BT30="","x",'Indicator Date'!BT30)</f>
        <v>2016</v>
      </c>
      <c r="BU30" s="119">
        <f>IF('Indicator Date'!BU30="","x",'Indicator Date'!BU30)</f>
        <v>2017</v>
      </c>
      <c r="BV30" s="119">
        <f>IF('Indicator Date'!BV30="","x",'Indicator Date'!BV30)</f>
        <v>2017</v>
      </c>
      <c r="BW30" s="119">
        <f>IF('Indicator Date'!BW30="","x",'Indicator Date'!BW30)</f>
        <v>2017</v>
      </c>
      <c r="BX30" s="119">
        <f>IF('Indicator Date'!BX30="","x",'Indicator Date'!BX30)</f>
        <v>2016</v>
      </c>
      <c r="BY30" s="119">
        <f>IF('Indicator Date'!BY30="","x",'Indicator Date'!BY30)</f>
        <v>2015</v>
      </c>
      <c r="BZ30" s="119" t="str">
        <f>IF('Indicator Date'!BZ30="","x",'Indicator Date'!BZ30)</f>
        <v>2018</v>
      </c>
      <c r="CA30" s="119">
        <f>IF('Indicator Date'!CA30="","x",'Indicator Date'!CA30)</f>
        <v>2019</v>
      </c>
      <c r="CB30" s="119">
        <f>IF('Indicator Date'!CB30="","x",'Indicator Date'!CB30)</f>
        <v>2015</v>
      </c>
    </row>
    <row r="31" spans="1:80" x14ac:dyDescent="0.3">
      <c r="A31" s="100" t="s">
        <v>742</v>
      </c>
      <c r="B31" s="86" t="s">
        <v>58</v>
      </c>
      <c r="C31" s="119">
        <f>IF('Indicator Date'!C31="","x",'Indicator Date'!C31)</f>
        <v>2015</v>
      </c>
      <c r="D31" s="119">
        <f>IF('Indicator Date'!D31="","x",'Indicator Date'!D31)</f>
        <v>2015</v>
      </c>
      <c r="E31" s="119">
        <f>IF('Indicator Date'!E31="","x",'Indicator Date'!E31)</f>
        <v>2015</v>
      </c>
      <c r="F31" s="119">
        <f>IF('Indicator Date'!F31="","x",'Indicator Date'!F31)</f>
        <v>2015</v>
      </c>
      <c r="G31" s="119">
        <f>IF('Indicator Date'!G31="","x",'Indicator Date'!G31)</f>
        <v>2015</v>
      </c>
      <c r="H31" s="119">
        <f>IF('Indicator Date'!H31="","x",'Indicator Date'!H31)</f>
        <v>2015</v>
      </c>
      <c r="I31" s="119">
        <f>IF('Indicator Date'!I31="","x",'Indicator Date'!I31)</f>
        <v>2015</v>
      </c>
      <c r="J31" s="119">
        <f>IF('Indicator Date'!J31="","x",'Indicator Date'!J31)</f>
        <v>2018</v>
      </c>
      <c r="K31" s="119">
        <f>IF('Indicator Date'!K31="","x",'Indicator Date'!K31)</f>
        <v>2018</v>
      </c>
      <c r="L31" s="119">
        <f>IF('Indicator Date'!L31="","x",'Indicator Date'!L31)</f>
        <v>2016</v>
      </c>
      <c r="M31" s="119">
        <f>IF('Indicator Date'!M31="","x",'Indicator Date'!M31)</f>
        <v>2015</v>
      </c>
      <c r="N31" s="119">
        <f>IF('Indicator Date'!N31="","x",'Indicator Date'!N31)</f>
        <v>2015</v>
      </c>
      <c r="O31" s="119">
        <f>IF('Indicator Date'!O31="","x",'Indicator Date'!O31)</f>
        <v>2015</v>
      </c>
      <c r="P31" s="119">
        <f>IF('Indicator Date'!P31="","x",'Indicator Date'!P31)</f>
        <v>2015</v>
      </c>
      <c r="Q31" s="119">
        <f>IF('Indicator Date'!Q31="","x",'Indicator Date'!Q31)</f>
        <v>2010</v>
      </c>
      <c r="R31" s="119">
        <f>IF('Indicator Date'!R31="","x",'Indicator Date'!R31)</f>
        <v>2010</v>
      </c>
      <c r="S31" s="119">
        <f>IF('Indicator Date'!S31="","x",'Indicator Date'!S31)</f>
        <v>2010</v>
      </c>
      <c r="T31" s="119">
        <f>IF('Indicator Date'!T31="","x",'Indicator Date'!T31)</f>
        <v>2010</v>
      </c>
      <c r="U31" s="119">
        <f>IF('Indicator Date'!U31="","x",'Indicator Date'!U31)</f>
        <v>2015</v>
      </c>
      <c r="V31" s="119">
        <f>IF('Indicator Date'!V31="","x",'Indicator Date'!V31)</f>
        <v>2015</v>
      </c>
      <c r="W31" s="119">
        <f>IF('Indicator Date'!W31="","x",'Indicator Date'!W31)</f>
        <v>2015</v>
      </c>
      <c r="X31" s="119">
        <f>IF('Indicator Date'!X31="","x",'Indicator Date'!X31)</f>
        <v>2018</v>
      </c>
      <c r="Y31" s="119">
        <f>IF('Indicator Date'!Y31="","x",'Indicator Date'!Y31)</f>
        <v>2018</v>
      </c>
      <c r="Z31" s="119">
        <f>IF('Indicator Date'!Z31="","x",'Indicator Date'!Z31)</f>
        <v>2018</v>
      </c>
      <c r="AA31" s="119" t="str">
        <f>IF('Indicator Date'!AA31="","x",'Indicator Date'!AA31)</f>
        <v>x</v>
      </c>
      <c r="AB31" s="119">
        <f>IF('Indicator Date'!AB31="","x",'Indicator Date'!AB31)</f>
        <v>2017</v>
      </c>
      <c r="AC31" s="119" t="str">
        <f>IF('Indicator Date'!AC31="","x",'Indicator Date'!AC31)</f>
        <v>x</v>
      </c>
      <c r="AD31" s="119">
        <f>IF('Indicator Date'!AD31="","x",'Indicator Date'!AD31)</f>
        <v>2018</v>
      </c>
      <c r="AE31" s="119">
        <f>IF('Indicator Date'!AE31="","x",'Indicator Date'!AE31)</f>
        <v>2018</v>
      </c>
      <c r="AF31" s="119" t="str">
        <f>IF('Indicator Date'!AF31="","x",'Indicator Date'!AF31)</f>
        <v>x</v>
      </c>
      <c r="AG31" s="119">
        <f>IF('Indicator Date'!AG31="","x",'Indicator Date'!AG31)</f>
        <v>2019</v>
      </c>
      <c r="AH31" s="119">
        <f>IF('Indicator Date'!AH31="","x",'Indicator Date'!AH31)</f>
        <v>2019</v>
      </c>
      <c r="AI31" s="119">
        <f>IF('Indicator Date'!AI31="","x",'Indicator Date'!AI31)</f>
        <v>2019</v>
      </c>
      <c r="AJ31" s="119">
        <f>IF('Indicator Date'!AJ31="","x",'Indicator Date'!AJ31)</f>
        <v>2018</v>
      </c>
      <c r="AK31" s="119">
        <f>IF('Indicator Date'!AK31="","x",'Indicator Date'!AK31)</f>
        <v>2018</v>
      </c>
      <c r="AL31" s="119">
        <f>IF('Indicator Date'!AL31="","x",'Indicator Date'!AL31)</f>
        <v>2017</v>
      </c>
      <c r="AM31" s="119" t="str">
        <f>IF('Indicator Date'!AM31="","x",'Indicator Date'!AM31)</f>
        <v>x</v>
      </c>
      <c r="AN31" s="119">
        <f>IF('Indicator Date'!AN31="","x",'Indicator Date'!AN31)</f>
        <v>2019</v>
      </c>
      <c r="AO31" s="119">
        <f>IF('Indicator Date'!AO31="","x",'Indicator Date'!AO31)</f>
        <v>2016</v>
      </c>
      <c r="AP31" s="119">
        <f>IF('Indicator Date'!AP31="","x",'Indicator Date'!AP31)</f>
        <v>2017</v>
      </c>
      <c r="AQ31" s="119">
        <f>IF('Indicator Date'!AQ31="","x",'Indicator Date'!AQ31)</f>
        <v>2017</v>
      </c>
      <c r="AR31" s="119">
        <f>IF('Indicator Date'!AR31="","x",'Indicator Date'!AR31)</f>
        <v>2018</v>
      </c>
      <c r="AS31" s="119">
        <f>IF('Indicator Date'!AS31="","x",'Indicator Date'!AS31)</f>
        <v>2017</v>
      </c>
      <c r="AT31" s="119" t="str">
        <f>IF('Indicator Date'!AT31="","x",'Indicator Date'!AT31)</f>
        <v>x</v>
      </c>
      <c r="AU31" s="119">
        <f>IF('Indicator Date'!AU31="","x",'Indicator Date'!AU31)</f>
        <v>2017</v>
      </c>
      <c r="AV31" s="119">
        <f>IF('Indicator Date'!AV31="","x",'Indicator Date'!AV31)</f>
        <v>2017</v>
      </c>
      <c r="AW31" s="119">
        <f>IF('Indicator Date'!AW31="","x",'Indicator Date'!AW31)</f>
        <v>2017</v>
      </c>
      <c r="AX31" s="119">
        <f>IF('Indicator Date'!AX31="","x",'Indicator Date'!AX31)</f>
        <v>2017</v>
      </c>
      <c r="AY31" s="119">
        <f>IF('Indicator Date'!AY31="","x",'Indicator Date'!AY31)</f>
        <v>2017</v>
      </c>
      <c r="AZ31" s="119" t="str">
        <f>IF('Indicator Date'!AZ31="","x",'Indicator Date'!AZ31)</f>
        <v>x</v>
      </c>
      <c r="BA31" s="119">
        <f>IF('Indicator Date'!BA31="","x",'Indicator Date'!BA31)</f>
        <v>2007</v>
      </c>
      <c r="BB31" s="119">
        <f>IF('Indicator Date'!BB31="","x",'Indicator Date'!BB31)</f>
        <v>2017</v>
      </c>
      <c r="BC31" s="119">
        <f>IF('Indicator Date'!BC31="","x",'Indicator Date'!BC31)</f>
        <v>2018</v>
      </c>
      <c r="BD31" s="119">
        <f>IF('Indicator Date'!BD31="","x",'Indicator Date'!BD31)</f>
        <v>2019</v>
      </c>
      <c r="BE31" s="172" t="str">
        <f>IF('Indicator Date'!BE31="","x",YEAR('Indicator Date'!BE31))</f>
        <v>x</v>
      </c>
      <c r="BF31" s="172">
        <f>IF('Indicator Date'!BF31="","x",YEAR('Indicator Date'!BF31))</f>
        <v>2018</v>
      </c>
      <c r="BG31" s="172">
        <f>IF('Indicator Date'!BG31="","x",YEAR('Indicator Date'!BG31))</f>
        <v>2018</v>
      </c>
      <c r="BH31" s="119">
        <f>IF('Indicator Date'!BH31="","x",'Indicator Date'!BH31)</f>
        <v>2018</v>
      </c>
      <c r="BI31" s="119">
        <f>IF('Indicator Date'!BI31="","x",'Indicator Date'!BI31)</f>
        <v>2018</v>
      </c>
      <c r="BJ31" s="119">
        <f>IF('Indicator Date'!BJ31="","x",'Indicator Date'!BJ31)</f>
        <v>2015</v>
      </c>
      <c r="BK31" s="119">
        <f>IF('Indicator Date'!BK31="","x",'Indicator Date'!BK31)</f>
        <v>2017</v>
      </c>
      <c r="BL31" s="119">
        <f>IF('Indicator Date'!BL31="","x",'Indicator Date'!BL31)</f>
        <v>2018</v>
      </c>
      <c r="BM31" s="119">
        <f>IF('Indicator Date'!BM31="","x",'Indicator Date'!BM31)</f>
        <v>2017</v>
      </c>
      <c r="BN31" s="119">
        <f>IF('Indicator Date'!BN31="","x",'Indicator Date'!BN31)</f>
        <v>2015</v>
      </c>
      <c r="BO31" s="119">
        <f>IF('Indicator Date'!BO31="","x",'Indicator Date'!BO31)</f>
        <v>2016</v>
      </c>
      <c r="BP31" s="119">
        <f>IF('Indicator Date'!BP31="","x",'Indicator Date'!BP31)</f>
        <v>2017</v>
      </c>
      <c r="BQ31" s="119">
        <f>IF('Indicator Date'!BQ31="","x",'Indicator Date'!BQ31)</f>
        <v>2014</v>
      </c>
      <c r="BR31" s="119">
        <f>IF('Indicator Date'!BR31="","x",'Indicator Date'!BR31)</f>
        <v>2017</v>
      </c>
      <c r="BS31" s="119">
        <f>IF('Indicator Date'!BS31="","x",'Indicator Date'!BS31)</f>
        <v>2017</v>
      </c>
      <c r="BT31" s="119">
        <f>IF('Indicator Date'!BT31="","x",'Indicator Date'!BT31)</f>
        <v>2015</v>
      </c>
      <c r="BU31" s="119">
        <f>IF('Indicator Date'!BU31="","x",'Indicator Date'!BU31)</f>
        <v>2017</v>
      </c>
      <c r="BV31" s="119">
        <f>IF('Indicator Date'!BV31="","x",'Indicator Date'!BV31)</f>
        <v>2017</v>
      </c>
      <c r="BW31" s="119" t="str">
        <f>IF('Indicator Date'!BW31="","x",'Indicator Date'!BW31)</f>
        <v>x</v>
      </c>
      <c r="BX31" s="119">
        <f>IF('Indicator Date'!BX31="","x",'Indicator Date'!BX31)</f>
        <v>2016</v>
      </c>
      <c r="BY31" s="119">
        <f>IF('Indicator Date'!BY31="","x",'Indicator Date'!BY31)</f>
        <v>2015</v>
      </c>
      <c r="BZ31" s="119" t="str">
        <f>IF('Indicator Date'!BZ31="","x",'Indicator Date'!BZ31)</f>
        <v>2018</v>
      </c>
      <c r="CA31" s="119">
        <f>IF('Indicator Date'!CA31="","x",'Indicator Date'!CA31)</f>
        <v>2019</v>
      </c>
      <c r="CB31" s="119">
        <f>IF('Indicator Date'!CB31="","x",'Indicator Date'!CB31)</f>
        <v>2015</v>
      </c>
    </row>
    <row r="32" spans="1:80" x14ac:dyDescent="0.3">
      <c r="A32" s="100" t="s">
        <v>53</v>
      </c>
      <c r="B32" s="86" t="s">
        <v>52</v>
      </c>
      <c r="C32" s="119">
        <f>IF('Indicator Date'!C32="","x",'Indicator Date'!C32)</f>
        <v>2015</v>
      </c>
      <c r="D32" s="119">
        <f>IF('Indicator Date'!D32="","x",'Indicator Date'!D32)</f>
        <v>2015</v>
      </c>
      <c r="E32" s="119">
        <f>IF('Indicator Date'!E32="","x",'Indicator Date'!E32)</f>
        <v>2015</v>
      </c>
      <c r="F32" s="119">
        <f>IF('Indicator Date'!F32="","x",'Indicator Date'!F32)</f>
        <v>2015</v>
      </c>
      <c r="G32" s="119">
        <f>IF('Indicator Date'!G32="","x",'Indicator Date'!G32)</f>
        <v>2015</v>
      </c>
      <c r="H32" s="119">
        <f>IF('Indicator Date'!H32="","x",'Indicator Date'!H32)</f>
        <v>2015</v>
      </c>
      <c r="I32" s="119">
        <f>IF('Indicator Date'!I32="","x",'Indicator Date'!I32)</f>
        <v>2015</v>
      </c>
      <c r="J32" s="119">
        <f>IF('Indicator Date'!J32="","x",'Indicator Date'!J32)</f>
        <v>2018</v>
      </c>
      <c r="K32" s="119">
        <f>IF('Indicator Date'!K32="","x",'Indicator Date'!K32)</f>
        <v>2018</v>
      </c>
      <c r="L32" s="119">
        <f>IF('Indicator Date'!L32="","x",'Indicator Date'!L32)</f>
        <v>2016</v>
      </c>
      <c r="M32" s="119">
        <f>IF('Indicator Date'!M32="","x",'Indicator Date'!M32)</f>
        <v>2015</v>
      </c>
      <c r="N32" s="119">
        <f>IF('Indicator Date'!N32="","x",'Indicator Date'!N32)</f>
        <v>2015</v>
      </c>
      <c r="O32" s="119">
        <f>IF('Indicator Date'!O32="","x",'Indicator Date'!O32)</f>
        <v>2015</v>
      </c>
      <c r="P32" s="119">
        <f>IF('Indicator Date'!P32="","x",'Indicator Date'!P32)</f>
        <v>2015</v>
      </c>
      <c r="Q32" s="119">
        <f>IF('Indicator Date'!Q32="","x",'Indicator Date'!Q32)</f>
        <v>2010</v>
      </c>
      <c r="R32" s="119">
        <f>IF('Indicator Date'!R32="","x",'Indicator Date'!R32)</f>
        <v>2010</v>
      </c>
      <c r="S32" s="119">
        <f>IF('Indicator Date'!S32="","x",'Indicator Date'!S32)</f>
        <v>2010</v>
      </c>
      <c r="T32" s="119">
        <f>IF('Indicator Date'!T32="","x",'Indicator Date'!T32)</f>
        <v>2010</v>
      </c>
      <c r="U32" s="119">
        <f>IF('Indicator Date'!U32="","x",'Indicator Date'!U32)</f>
        <v>2015</v>
      </c>
      <c r="V32" s="119">
        <f>IF('Indicator Date'!V32="","x",'Indicator Date'!V32)</f>
        <v>2015</v>
      </c>
      <c r="W32" s="119">
        <f>IF('Indicator Date'!W32="","x",'Indicator Date'!W32)</f>
        <v>2015</v>
      </c>
      <c r="X32" s="119">
        <f>IF('Indicator Date'!X32="","x",'Indicator Date'!X32)</f>
        <v>2018</v>
      </c>
      <c r="Y32" s="119">
        <f>IF('Indicator Date'!Y32="","x",'Indicator Date'!Y32)</f>
        <v>2018</v>
      </c>
      <c r="Z32" s="119">
        <f>IF('Indicator Date'!Z32="","x",'Indicator Date'!Z32)</f>
        <v>2018</v>
      </c>
      <c r="AA32" s="119">
        <f>IF('Indicator Date'!AA32="","x",'Indicator Date'!AA32)</f>
        <v>2014</v>
      </c>
      <c r="AB32" s="119">
        <f>IF('Indicator Date'!AB32="","x",'Indicator Date'!AB32)</f>
        <v>2017</v>
      </c>
      <c r="AC32" s="119">
        <f>IF('Indicator Date'!AC32="","x",'Indicator Date'!AC32)</f>
        <v>2017</v>
      </c>
      <c r="AD32" s="119">
        <f>IF('Indicator Date'!AD32="","x",'Indicator Date'!AD32)</f>
        <v>2018</v>
      </c>
      <c r="AE32" s="119">
        <f>IF('Indicator Date'!AE32="","x",'Indicator Date'!AE32)</f>
        <v>2018</v>
      </c>
      <c r="AF32" s="119">
        <f>IF('Indicator Date'!AF32="","x",'Indicator Date'!AF32)</f>
        <v>2016</v>
      </c>
      <c r="AG32" s="119">
        <f>IF('Indicator Date'!AG32="","x",'Indicator Date'!AG32)</f>
        <v>2019</v>
      </c>
      <c r="AH32" s="119">
        <f>IF('Indicator Date'!AH32="","x",'Indicator Date'!AH32)</f>
        <v>2019</v>
      </c>
      <c r="AI32" s="119">
        <f>IF('Indicator Date'!AI32="","x",'Indicator Date'!AI32)</f>
        <v>2019</v>
      </c>
      <c r="AJ32" s="119">
        <f>IF('Indicator Date'!AJ32="","x",'Indicator Date'!AJ32)</f>
        <v>2018</v>
      </c>
      <c r="AK32" s="119">
        <f>IF('Indicator Date'!AK32="","x",'Indicator Date'!AK32)</f>
        <v>2018</v>
      </c>
      <c r="AL32" s="119">
        <f>IF('Indicator Date'!AL32="","x",'Indicator Date'!AL32)</f>
        <v>2017</v>
      </c>
      <c r="AM32" s="119">
        <f>IF('Indicator Date'!AM32="","x",'Indicator Date'!AM32)</f>
        <v>2014</v>
      </c>
      <c r="AN32" s="119">
        <f>IF('Indicator Date'!AN32="","x",'Indicator Date'!AN32)</f>
        <v>2019</v>
      </c>
      <c r="AO32" s="119">
        <f>IF('Indicator Date'!AO32="","x",'Indicator Date'!AO32)</f>
        <v>2016</v>
      </c>
      <c r="AP32" s="119">
        <f>IF('Indicator Date'!AP32="","x",'Indicator Date'!AP32)</f>
        <v>2017</v>
      </c>
      <c r="AQ32" s="119">
        <f>IF('Indicator Date'!AQ32="","x",'Indicator Date'!AQ32)</f>
        <v>2017</v>
      </c>
      <c r="AR32" s="119">
        <f>IF('Indicator Date'!AR32="","x",'Indicator Date'!AR32)</f>
        <v>2018</v>
      </c>
      <c r="AS32" s="119">
        <f>IF('Indicator Date'!AS32="","x",'Indicator Date'!AS32)</f>
        <v>2017</v>
      </c>
      <c r="AT32" s="119">
        <f>IF('Indicator Date'!AT32="","x",'Indicator Date'!AT32)</f>
        <v>2014</v>
      </c>
      <c r="AU32" s="119">
        <f>IF('Indicator Date'!AU32="","x",'Indicator Date'!AU32)</f>
        <v>2017</v>
      </c>
      <c r="AV32" s="119">
        <f>IF('Indicator Date'!AV32="","x",'Indicator Date'!AV32)</f>
        <v>2017</v>
      </c>
      <c r="AW32" s="119">
        <f>IF('Indicator Date'!AW32="","x",'Indicator Date'!AW32)</f>
        <v>2017</v>
      </c>
      <c r="AX32" s="119">
        <f>IF('Indicator Date'!AX32="","x",'Indicator Date'!AX32)</f>
        <v>2017</v>
      </c>
      <c r="AY32" s="119">
        <f>IF('Indicator Date'!AY32="","x",'Indicator Date'!AY32)</f>
        <v>2017</v>
      </c>
      <c r="AZ32" s="119">
        <f>IF('Indicator Date'!AZ32="","x",'Indicator Date'!AZ32)</f>
        <v>2017</v>
      </c>
      <c r="BA32" s="119" t="str">
        <f>IF('Indicator Date'!BA32="","x",'Indicator Date'!BA32)</f>
        <v>x</v>
      </c>
      <c r="BB32" s="119">
        <f>IF('Indicator Date'!BB32="","x",'Indicator Date'!BB32)</f>
        <v>2017</v>
      </c>
      <c r="BC32" s="119">
        <f>IF('Indicator Date'!BC32="","x",'Indicator Date'!BC32)</f>
        <v>2018</v>
      </c>
      <c r="BD32" s="119">
        <f>IF('Indicator Date'!BD32="","x",'Indicator Date'!BD32)</f>
        <v>2019</v>
      </c>
      <c r="BE32" s="172" t="str">
        <f>IF('Indicator Date'!BE32="","x",YEAR('Indicator Date'!BE32))</f>
        <v>x</v>
      </c>
      <c r="BF32" s="172">
        <f>IF('Indicator Date'!BF32="","x",YEAR('Indicator Date'!BF32))</f>
        <v>2018</v>
      </c>
      <c r="BG32" s="172">
        <f>IF('Indicator Date'!BG32="","x",YEAR('Indicator Date'!BG32))</f>
        <v>2018</v>
      </c>
      <c r="BH32" s="119">
        <f>IF('Indicator Date'!BH32="","x",'Indicator Date'!BH32)</f>
        <v>2018</v>
      </c>
      <c r="BI32" s="119">
        <f>IF('Indicator Date'!BI32="","x",'Indicator Date'!BI32)</f>
        <v>2018</v>
      </c>
      <c r="BJ32" s="119">
        <f>IF('Indicator Date'!BJ32="","x",'Indicator Date'!BJ32)</f>
        <v>2013</v>
      </c>
      <c r="BK32" s="119">
        <f>IF('Indicator Date'!BK32="","x",'Indicator Date'!BK32)</f>
        <v>2017</v>
      </c>
      <c r="BL32" s="119">
        <f>IF('Indicator Date'!BL32="","x",'Indicator Date'!BL32)</f>
        <v>2018</v>
      </c>
      <c r="BM32" s="119">
        <f>IF('Indicator Date'!BM32="","x",'Indicator Date'!BM32)</f>
        <v>2017</v>
      </c>
      <c r="BN32" s="119">
        <f>IF('Indicator Date'!BN32="","x",'Indicator Date'!BN32)</f>
        <v>2015</v>
      </c>
      <c r="BO32" s="119">
        <f>IF('Indicator Date'!BO32="","x",'Indicator Date'!BO32)</f>
        <v>2016</v>
      </c>
      <c r="BP32" s="119">
        <f>IF('Indicator Date'!BP32="","x",'Indicator Date'!BP32)</f>
        <v>2017</v>
      </c>
      <c r="BQ32" s="119">
        <f>IF('Indicator Date'!BQ32="","x",'Indicator Date'!BQ32)</f>
        <v>2014</v>
      </c>
      <c r="BR32" s="119">
        <f>IF('Indicator Date'!BR32="","x",'Indicator Date'!BR32)</f>
        <v>2017</v>
      </c>
      <c r="BS32" s="119">
        <f>IF('Indicator Date'!BS32="","x",'Indicator Date'!BS32)</f>
        <v>2017</v>
      </c>
      <c r="BT32" s="119">
        <f>IF('Indicator Date'!BT32="","x",'Indicator Date'!BT32)</f>
        <v>2014</v>
      </c>
      <c r="BU32" s="119">
        <f>IF('Indicator Date'!BU32="","x",'Indicator Date'!BU32)</f>
        <v>2017</v>
      </c>
      <c r="BV32" s="119">
        <f>IF('Indicator Date'!BV32="","x",'Indicator Date'!BV32)</f>
        <v>2017</v>
      </c>
      <c r="BW32" s="119">
        <f>IF('Indicator Date'!BW32="","x",'Indicator Date'!BW32)</f>
        <v>2017</v>
      </c>
      <c r="BX32" s="119">
        <f>IF('Indicator Date'!BX32="","x",'Indicator Date'!BX32)</f>
        <v>2016</v>
      </c>
      <c r="BY32" s="119">
        <f>IF('Indicator Date'!BY32="","x",'Indicator Date'!BY32)</f>
        <v>2015</v>
      </c>
      <c r="BZ32" s="119" t="str">
        <f>IF('Indicator Date'!BZ32="","x",'Indicator Date'!BZ32)</f>
        <v>2018</v>
      </c>
      <c r="CA32" s="119">
        <f>IF('Indicator Date'!CA32="","x",'Indicator Date'!CA32)</f>
        <v>2019</v>
      </c>
      <c r="CB32" s="119">
        <f>IF('Indicator Date'!CB32="","x",'Indicator Date'!CB32)</f>
        <v>2015</v>
      </c>
    </row>
    <row r="33" spans="1:80" x14ac:dyDescent="0.3">
      <c r="A33" s="100" t="s">
        <v>55</v>
      </c>
      <c r="B33" s="86" t="s">
        <v>54</v>
      </c>
      <c r="C33" s="119">
        <f>IF('Indicator Date'!C33="","x",'Indicator Date'!C33)</f>
        <v>2015</v>
      </c>
      <c r="D33" s="119">
        <f>IF('Indicator Date'!D33="","x",'Indicator Date'!D33)</f>
        <v>2015</v>
      </c>
      <c r="E33" s="119">
        <f>IF('Indicator Date'!E33="","x",'Indicator Date'!E33)</f>
        <v>2015</v>
      </c>
      <c r="F33" s="119">
        <f>IF('Indicator Date'!F33="","x",'Indicator Date'!F33)</f>
        <v>2015</v>
      </c>
      <c r="G33" s="119">
        <f>IF('Indicator Date'!G33="","x",'Indicator Date'!G33)</f>
        <v>2015</v>
      </c>
      <c r="H33" s="119">
        <f>IF('Indicator Date'!H33="","x",'Indicator Date'!H33)</f>
        <v>2015</v>
      </c>
      <c r="I33" s="119">
        <f>IF('Indicator Date'!I33="","x",'Indicator Date'!I33)</f>
        <v>2015</v>
      </c>
      <c r="J33" s="119">
        <f>IF('Indicator Date'!J33="","x",'Indicator Date'!J33)</f>
        <v>2018</v>
      </c>
      <c r="K33" s="119">
        <f>IF('Indicator Date'!K33="","x",'Indicator Date'!K33)</f>
        <v>2018</v>
      </c>
      <c r="L33" s="119">
        <f>IF('Indicator Date'!L33="","x",'Indicator Date'!L33)</f>
        <v>2016</v>
      </c>
      <c r="M33" s="119">
        <f>IF('Indicator Date'!M33="","x",'Indicator Date'!M33)</f>
        <v>2015</v>
      </c>
      <c r="N33" s="119">
        <f>IF('Indicator Date'!N33="","x",'Indicator Date'!N33)</f>
        <v>2015</v>
      </c>
      <c r="O33" s="119">
        <f>IF('Indicator Date'!O33="","x",'Indicator Date'!O33)</f>
        <v>2015</v>
      </c>
      <c r="P33" s="119">
        <f>IF('Indicator Date'!P33="","x",'Indicator Date'!P33)</f>
        <v>2015</v>
      </c>
      <c r="Q33" s="119">
        <f>IF('Indicator Date'!Q33="","x",'Indicator Date'!Q33)</f>
        <v>2010</v>
      </c>
      <c r="R33" s="119">
        <f>IF('Indicator Date'!R33="","x",'Indicator Date'!R33)</f>
        <v>2010</v>
      </c>
      <c r="S33" s="119">
        <f>IF('Indicator Date'!S33="","x",'Indicator Date'!S33)</f>
        <v>2010</v>
      </c>
      <c r="T33" s="119">
        <f>IF('Indicator Date'!T33="","x",'Indicator Date'!T33)</f>
        <v>2010</v>
      </c>
      <c r="U33" s="119">
        <f>IF('Indicator Date'!U33="","x",'Indicator Date'!U33)</f>
        <v>2015</v>
      </c>
      <c r="V33" s="119">
        <f>IF('Indicator Date'!V33="","x",'Indicator Date'!V33)</f>
        <v>2015</v>
      </c>
      <c r="W33" s="119">
        <f>IF('Indicator Date'!W33="","x",'Indicator Date'!W33)</f>
        <v>2015</v>
      </c>
      <c r="X33" s="119">
        <f>IF('Indicator Date'!X33="","x",'Indicator Date'!X33)</f>
        <v>2018</v>
      </c>
      <c r="Y33" s="119">
        <f>IF('Indicator Date'!Y33="","x",'Indicator Date'!Y33)</f>
        <v>2018</v>
      </c>
      <c r="Z33" s="119">
        <f>IF('Indicator Date'!Z33="","x",'Indicator Date'!Z33)</f>
        <v>2018</v>
      </c>
      <c r="AA33" s="119">
        <f>IF('Indicator Date'!AA33="","x",'Indicator Date'!AA33)</f>
        <v>2011</v>
      </c>
      <c r="AB33" s="119">
        <f>IF('Indicator Date'!AB33="","x",'Indicator Date'!AB33)</f>
        <v>2017</v>
      </c>
      <c r="AC33" s="119">
        <f>IF('Indicator Date'!AC33="","x",'Indicator Date'!AC33)</f>
        <v>2017</v>
      </c>
      <c r="AD33" s="119">
        <f>IF('Indicator Date'!AD33="","x",'Indicator Date'!AD33)</f>
        <v>2016</v>
      </c>
      <c r="AE33" s="119">
        <f>IF('Indicator Date'!AE33="","x",'Indicator Date'!AE33)</f>
        <v>2018</v>
      </c>
      <c r="AF33" s="119">
        <f>IF('Indicator Date'!AF33="","x",'Indicator Date'!AF33)</f>
        <v>2016</v>
      </c>
      <c r="AG33" s="119">
        <f>IF('Indicator Date'!AG33="","x",'Indicator Date'!AG33)</f>
        <v>2019</v>
      </c>
      <c r="AH33" s="119">
        <f>IF('Indicator Date'!AH33="","x",'Indicator Date'!AH33)</f>
        <v>2019</v>
      </c>
      <c r="AI33" s="119">
        <f>IF('Indicator Date'!AI33="","x",'Indicator Date'!AI33)</f>
        <v>2019</v>
      </c>
      <c r="AJ33" s="119">
        <f>IF('Indicator Date'!AJ33="","x",'Indicator Date'!AJ33)</f>
        <v>2018</v>
      </c>
      <c r="AK33" s="119">
        <f>IF('Indicator Date'!AK33="","x",'Indicator Date'!AK33)</f>
        <v>2018</v>
      </c>
      <c r="AL33" s="119">
        <f>IF('Indicator Date'!AL33="","x",'Indicator Date'!AL33)</f>
        <v>2017</v>
      </c>
      <c r="AM33" s="119">
        <f>IF('Indicator Date'!AM33="","x",'Indicator Date'!AM33)</f>
        <v>2011</v>
      </c>
      <c r="AN33" s="119">
        <f>IF('Indicator Date'!AN33="","x",'Indicator Date'!AN33)</f>
        <v>2019</v>
      </c>
      <c r="AO33" s="119">
        <f>IF('Indicator Date'!AO33="","x",'Indicator Date'!AO33)</f>
        <v>2016</v>
      </c>
      <c r="AP33" s="119">
        <f>IF('Indicator Date'!AP33="","x",'Indicator Date'!AP33)</f>
        <v>2017</v>
      </c>
      <c r="AQ33" s="119">
        <f>IF('Indicator Date'!AQ33="","x",'Indicator Date'!AQ33)</f>
        <v>2017</v>
      </c>
      <c r="AR33" s="119">
        <f>IF('Indicator Date'!AR33="","x",'Indicator Date'!AR33)</f>
        <v>2018</v>
      </c>
      <c r="AS33" s="119">
        <f>IF('Indicator Date'!AS33="","x",'Indicator Date'!AS33)</f>
        <v>2017</v>
      </c>
      <c r="AT33" s="119">
        <f>IF('Indicator Date'!AT33="","x",'Indicator Date'!AT33)</f>
        <v>2011</v>
      </c>
      <c r="AU33" s="119">
        <f>IF('Indicator Date'!AU33="","x",'Indicator Date'!AU33)</f>
        <v>2017</v>
      </c>
      <c r="AV33" s="119">
        <f>IF('Indicator Date'!AV33="","x",'Indicator Date'!AV33)</f>
        <v>2017</v>
      </c>
      <c r="AW33" s="119">
        <f>IF('Indicator Date'!AW33="","x",'Indicator Date'!AW33)</f>
        <v>2017</v>
      </c>
      <c r="AX33" s="119">
        <f>IF('Indicator Date'!AX33="","x",'Indicator Date'!AX33)</f>
        <v>2017</v>
      </c>
      <c r="AY33" s="119">
        <f>IF('Indicator Date'!AY33="","x",'Indicator Date'!AY33)</f>
        <v>2017</v>
      </c>
      <c r="AZ33" s="119">
        <f>IF('Indicator Date'!AZ33="","x",'Indicator Date'!AZ33)</f>
        <v>2017</v>
      </c>
      <c r="BA33" s="119" t="str">
        <f>IF('Indicator Date'!BA33="","x",'Indicator Date'!BA33)</f>
        <v>2014</v>
      </c>
      <c r="BB33" s="119">
        <f>IF('Indicator Date'!BB33="","x",'Indicator Date'!BB33)</f>
        <v>2017</v>
      </c>
      <c r="BC33" s="119">
        <f>IF('Indicator Date'!BC33="","x",'Indicator Date'!BC33)</f>
        <v>2018</v>
      </c>
      <c r="BD33" s="119">
        <f>IF('Indicator Date'!BD33="","x",'Indicator Date'!BD33)</f>
        <v>2019</v>
      </c>
      <c r="BE33" s="172">
        <f>IF('Indicator Date'!BE33="","x",YEAR('Indicator Date'!BE33))</f>
        <v>2018</v>
      </c>
      <c r="BF33" s="172">
        <f>IF('Indicator Date'!BF33="","x",YEAR('Indicator Date'!BF33))</f>
        <v>2019</v>
      </c>
      <c r="BG33" s="172">
        <f>IF('Indicator Date'!BG33="","x",YEAR('Indicator Date'!BG33))</f>
        <v>2018</v>
      </c>
      <c r="BH33" s="119">
        <f>IF('Indicator Date'!BH33="","x",'Indicator Date'!BH33)</f>
        <v>2018</v>
      </c>
      <c r="BI33" s="119">
        <f>IF('Indicator Date'!BI33="","x",'Indicator Date'!BI33)</f>
        <v>2018</v>
      </c>
      <c r="BJ33" s="119">
        <f>IF('Indicator Date'!BJ33="","x",'Indicator Date'!BJ33)</f>
        <v>2015</v>
      </c>
      <c r="BK33" s="119">
        <f>IF('Indicator Date'!BK33="","x",'Indicator Date'!BK33)</f>
        <v>2017</v>
      </c>
      <c r="BL33" s="119">
        <f>IF('Indicator Date'!BL33="","x",'Indicator Date'!BL33)</f>
        <v>2018</v>
      </c>
      <c r="BM33" s="119">
        <f>IF('Indicator Date'!BM33="","x",'Indicator Date'!BM33)</f>
        <v>2017</v>
      </c>
      <c r="BN33" s="119">
        <f>IF('Indicator Date'!BN33="","x",'Indicator Date'!BN33)</f>
        <v>2015</v>
      </c>
      <c r="BO33" s="119">
        <f>IF('Indicator Date'!BO33="","x",'Indicator Date'!BO33)</f>
        <v>2016</v>
      </c>
      <c r="BP33" s="119">
        <f>IF('Indicator Date'!BP33="","x",'Indicator Date'!BP33)</f>
        <v>2017</v>
      </c>
      <c r="BQ33" s="119">
        <f>IF('Indicator Date'!BQ33="","x",'Indicator Date'!BQ33)</f>
        <v>2014</v>
      </c>
      <c r="BR33" s="119">
        <f>IF('Indicator Date'!BR33="","x",'Indicator Date'!BR33)</f>
        <v>2017</v>
      </c>
      <c r="BS33" s="119">
        <f>IF('Indicator Date'!BS33="","x",'Indicator Date'!BS33)</f>
        <v>2017</v>
      </c>
      <c r="BT33" s="119">
        <f>IF('Indicator Date'!BT33="","x",'Indicator Date'!BT33)</f>
        <v>2011</v>
      </c>
      <c r="BU33" s="119">
        <f>IF('Indicator Date'!BU33="","x",'Indicator Date'!BU33)</f>
        <v>2017</v>
      </c>
      <c r="BV33" s="119" t="str">
        <f>IF('Indicator Date'!BV33="","x",'Indicator Date'!BV33)</f>
        <v>x</v>
      </c>
      <c r="BW33" s="119">
        <f>IF('Indicator Date'!BW33="","x",'Indicator Date'!BW33)</f>
        <v>2017</v>
      </c>
      <c r="BX33" s="119">
        <f>IF('Indicator Date'!BX33="","x",'Indicator Date'!BX33)</f>
        <v>2016</v>
      </c>
      <c r="BY33" s="119">
        <f>IF('Indicator Date'!BY33="","x",'Indicator Date'!BY33)</f>
        <v>2015</v>
      </c>
      <c r="BZ33" s="119" t="str">
        <f>IF('Indicator Date'!BZ33="","x",'Indicator Date'!BZ33)</f>
        <v>2018</v>
      </c>
      <c r="CA33" s="119">
        <f>IF('Indicator Date'!CA33="","x",'Indicator Date'!CA33)</f>
        <v>2019</v>
      </c>
      <c r="CB33" s="119">
        <f>IF('Indicator Date'!CB33="","x",'Indicator Date'!CB33)</f>
        <v>2015</v>
      </c>
    </row>
    <row r="34" spans="1:80" x14ac:dyDescent="0.3">
      <c r="A34" s="100" t="s">
        <v>57</v>
      </c>
      <c r="B34" s="86" t="s">
        <v>56</v>
      </c>
      <c r="C34" s="119">
        <f>IF('Indicator Date'!C34="","x",'Indicator Date'!C34)</f>
        <v>2015</v>
      </c>
      <c r="D34" s="119">
        <f>IF('Indicator Date'!D34="","x",'Indicator Date'!D34)</f>
        <v>2015</v>
      </c>
      <c r="E34" s="119">
        <f>IF('Indicator Date'!E34="","x",'Indicator Date'!E34)</f>
        <v>2015</v>
      </c>
      <c r="F34" s="119">
        <f>IF('Indicator Date'!F34="","x",'Indicator Date'!F34)</f>
        <v>2015</v>
      </c>
      <c r="G34" s="119">
        <f>IF('Indicator Date'!G34="","x",'Indicator Date'!G34)</f>
        <v>2015</v>
      </c>
      <c r="H34" s="119">
        <f>IF('Indicator Date'!H34="","x",'Indicator Date'!H34)</f>
        <v>2015</v>
      </c>
      <c r="I34" s="119">
        <f>IF('Indicator Date'!I34="","x",'Indicator Date'!I34)</f>
        <v>2015</v>
      </c>
      <c r="J34" s="119">
        <f>IF('Indicator Date'!J34="","x",'Indicator Date'!J34)</f>
        <v>2018</v>
      </c>
      <c r="K34" s="119">
        <f>IF('Indicator Date'!K34="","x",'Indicator Date'!K34)</f>
        <v>2018</v>
      </c>
      <c r="L34" s="119">
        <f>IF('Indicator Date'!L34="","x",'Indicator Date'!L34)</f>
        <v>2016</v>
      </c>
      <c r="M34" s="119">
        <f>IF('Indicator Date'!M34="","x",'Indicator Date'!M34)</f>
        <v>2015</v>
      </c>
      <c r="N34" s="119">
        <f>IF('Indicator Date'!N34="","x",'Indicator Date'!N34)</f>
        <v>2015</v>
      </c>
      <c r="O34" s="119">
        <f>IF('Indicator Date'!O34="","x",'Indicator Date'!O34)</f>
        <v>2015</v>
      </c>
      <c r="P34" s="119">
        <f>IF('Indicator Date'!P34="","x",'Indicator Date'!P34)</f>
        <v>2015</v>
      </c>
      <c r="Q34" s="119">
        <f>IF('Indicator Date'!Q34="","x",'Indicator Date'!Q34)</f>
        <v>2010</v>
      </c>
      <c r="R34" s="119">
        <f>IF('Indicator Date'!R34="","x",'Indicator Date'!R34)</f>
        <v>2010</v>
      </c>
      <c r="S34" s="119">
        <f>IF('Indicator Date'!S34="","x",'Indicator Date'!S34)</f>
        <v>2010</v>
      </c>
      <c r="T34" s="119">
        <f>IF('Indicator Date'!T34="","x",'Indicator Date'!T34)</f>
        <v>2010</v>
      </c>
      <c r="U34" s="119">
        <f>IF('Indicator Date'!U34="","x",'Indicator Date'!U34)</f>
        <v>2015</v>
      </c>
      <c r="V34" s="119">
        <f>IF('Indicator Date'!V34="","x",'Indicator Date'!V34)</f>
        <v>2015</v>
      </c>
      <c r="W34" s="119">
        <f>IF('Indicator Date'!W34="","x",'Indicator Date'!W34)</f>
        <v>2015</v>
      </c>
      <c r="X34" s="119">
        <f>IF('Indicator Date'!X34="","x",'Indicator Date'!X34)</f>
        <v>2018</v>
      </c>
      <c r="Y34" s="119">
        <f>IF('Indicator Date'!Y34="","x",'Indicator Date'!Y34)</f>
        <v>2018</v>
      </c>
      <c r="Z34" s="119">
        <f>IF('Indicator Date'!Z34="","x",'Indicator Date'!Z34)</f>
        <v>2018</v>
      </c>
      <c r="AA34" s="119">
        <f>IF('Indicator Date'!AA34="","x",'Indicator Date'!AA34)</f>
        <v>2011</v>
      </c>
      <c r="AB34" s="119">
        <f>IF('Indicator Date'!AB34="","x",'Indicator Date'!AB34)</f>
        <v>2017</v>
      </c>
      <c r="AC34" s="119" t="str">
        <f>IF('Indicator Date'!AC34="","x",'Indicator Date'!AC34)</f>
        <v>x</v>
      </c>
      <c r="AD34" s="119">
        <f>IF('Indicator Date'!AD34="","x",'Indicator Date'!AD34)</f>
        <v>2017</v>
      </c>
      <c r="AE34" s="119">
        <f>IF('Indicator Date'!AE34="","x",'Indicator Date'!AE34)</f>
        <v>2018</v>
      </c>
      <c r="AF34" s="119">
        <f>IF('Indicator Date'!AF34="","x",'Indicator Date'!AF34)</f>
        <v>2016</v>
      </c>
      <c r="AG34" s="119">
        <f>IF('Indicator Date'!AG34="","x",'Indicator Date'!AG34)</f>
        <v>2019</v>
      </c>
      <c r="AH34" s="119">
        <f>IF('Indicator Date'!AH34="","x",'Indicator Date'!AH34)</f>
        <v>2019</v>
      </c>
      <c r="AI34" s="119">
        <f>IF('Indicator Date'!AI34="","x",'Indicator Date'!AI34)</f>
        <v>2019</v>
      </c>
      <c r="AJ34" s="119">
        <f>IF('Indicator Date'!AJ34="","x",'Indicator Date'!AJ34)</f>
        <v>2018</v>
      </c>
      <c r="AK34" s="119">
        <f>IF('Indicator Date'!AK34="","x",'Indicator Date'!AK34)</f>
        <v>2018</v>
      </c>
      <c r="AL34" s="119">
        <f>IF('Indicator Date'!AL34="","x",'Indicator Date'!AL34)</f>
        <v>2017</v>
      </c>
      <c r="AM34" s="119" t="str">
        <f>IF('Indicator Date'!AM34="","x",'Indicator Date'!AM34)</f>
        <v>x</v>
      </c>
      <c r="AN34" s="119">
        <f>IF('Indicator Date'!AN34="","x",'Indicator Date'!AN34)</f>
        <v>2019</v>
      </c>
      <c r="AO34" s="119">
        <f>IF('Indicator Date'!AO34="","x",'Indicator Date'!AO34)</f>
        <v>2016</v>
      </c>
      <c r="AP34" s="119">
        <f>IF('Indicator Date'!AP34="","x",'Indicator Date'!AP34)</f>
        <v>2017</v>
      </c>
      <c r="AQ34" s="119" t="str">
        <f>IF('Indicator Date'!AQ34="","x",'Indicator Date'!AQ34)</f>
        <v>x</v>
      </c>
      <c r="AR34" s="119">
        <f>IF('Indicator Date'!AR34="","x",'Indicator Date'!AR34)</f>
        <v>2018</v>
      </c>
      <c r="AS34" s="119">
        <f>IF('Indicator Date'!AS34="","x",'Indicator Date'!AS34)</f>
        <v>2017</v>
      </c>
      <c r="AT34" s="119" t="str">
        <f>IF('Indicator Date'!AT34="","x",'Indicator Date'!AT34)</f>
        <v>x</v>
      </c>
      <c r="AU34" s="119">
        <f>IF('Indicator Date'!AU34="","x",'Indicator Date'!AU34)</f>
        <v>2017</v>
      </c>
      <c r="AV34" s="119" t="str">
        <f>IF('Indicator Date'!AV34="","x",'Indicator Date'!AV34)</f>
        <v>x</v>
      </c>
      <c r="AW34" s="119" t="str">
        <f>IF('Indicator Date'!AW34="","x",'Indicator Date'!AW34)</f>
        <v>x</v>
      </c>
      <c r="AX34" s="119" t="str">
        <f>IF('Indicator Date'!AX34="","x",'Indicator Date'!AX34)</f>
        <v>x</v>
      </c>
      <c r="AY34" s="119">
        <f>IF('Indicator Date'!AY34="","x",'Indicator Date'!AY34)</f>
        <v>2017</v>
      </c>
      <c r="AZ34" s="119">
        <f>IF('Indicator Date'!AZ34="","x",'Indicator Date'!AZ34)</f>
        <v>2017</v>
      </c>
      <c r="BA34" s="119" t="str">
        <f>IF('Indicator Date'!BA34="","x",'Indicator Date'!BA34)</f>
        <v>2013</v>
      </c>
      <c r="BB34" s="119">
        <f>IF('Indicator Date'!BB34="","x",'Indicator Date'!BB34)</f>
        <v>2017</v>
      </c>
      <c r="BC34" s="119">
        <f>IF('Indicator Date'!BC34="","x",'Indicator Date'!BC34)</f>
        <v>2018</v>
      </c>
      <c r="BD34" s="119">
        <f>IF('Indicator Date'!BD34="","x",'Indicator Date'!BD34)</f>
        <v>2019</v>
      </c>
      <c r="BE34" s="172" t="str">
        <f>IF('Indicator Date'!BE34="","x",YEAR('Indicator Date'!BE34))</f>
        <v>x</v>
      </c>
      <c r="BF34" s="172">
        <f>IF('Indicator Date'!BF34="","x",YEAR('Indicator Date'!BF34))</f>
        <v>2018</v>
      </c>
      <c r="BG34" s="172">
        <f>IF('Indicator Date'!BG34="","x",YEAR('Indicator Date'!BG34))</f>
        <v>2018</v>
      </c>
      <c r="BH34" s="119">
        <f>IF('Indicator Date'!BH34="","x",'Indicator Date'!BH34)</f>
        <v>2018</v>
      </c>
      <c r="BI34" s="119">
        <f>IF('Indicator Date'!BI34="","x",'Indicator Date'!BI34)</f>
        <v>2018</v>
      </c>
      <c r="BJ34" s="119">
        <f>IF('Indicator Date'!BJ34="","x",'Indicator Date'!BJ34)</f>
        <v>2013</v>
      </c>
      <c r="BK34" s="119">
        <f>IF('Indicator Date'!BK34="","x",'Indicator Date'!BK34)</f>
        <v>2017</v>
      </c>
      <c r="BL34" s="119">
        <f>IF('Indicator Date'!BL34="","x",'Indicator Date'!BL34)</f>
        <v>2018</v>
      </c>
      <c r="BM34" s="119">
        <f>IF('Indicator Date'!BM34="","x",'Indicator Date'!BM34)</f>
        <v>2017</v>
      </c>
      <c r="BN34" s="119" t="str">
        <f>IF('Indicator Date'!BN34="","x",'Indicator Date'!BN34)</f>
        <v>x</v>
      </c>
      <c r="BO34" s="119">
        <f>IF('Indicator Date'!BO34="","x",'Indicator Date'!BO34)</f>
        <v>2016</v>
      </c>
      <c r="BP34" s="119">
        <f>IF('Indicator Date'!BP34="","x",'Indicator Date'!BP34)</f>
        <v>2017</v>
      </c>
      <c r="BQ34" s="119">
        <f>IF('Indicator Date'!BQ34="","x",'Indicator Date'!BQ34)</f>
        <v>2014</v>
      </c>
      <c r="BR34" s="119">
        <f>IF('Indicator Date'!BR34="","x",'Indicator Date'!BR34)</f>
        <v>2017</v>
      </c>
      <c r="BS34" s="119">
        <f>IF('Indicator Date'!BS34="","x",'Indicator Date'!BS34)</f>
        <v>2017</v>
      </c>
      <c r="BT34" s="119">
        <f>IF('Indicator Date'!BT34="","x",'Indicator Date'!BT34)</f>
        <v>2017</v>
      </c>
      <c r="BU34" s="119">
        <f>IF('Indicator Date'!BU34="","x",'Indicator Date'!BU34)</f>
        <v>2017</v>
      </c>
      <c r="BV34" s="119">
        <f>IF('Indicator Date'!BV34="","x",'Indicator Date'!BV34)</f>
        <v>2017</v>
      </c>
      <c r="BW34" s="119">
        <f>IF('Indicator Date'!BW34="","x",'Indicator Date'!BW34)</f>
        <v>2017</v>
      </c>
      <c r="BX34" s="119">
        <f>IF('Indicator Date'!BX34="","x",'Indicator Date'!BX34)</f>
        <v>2016</v>
      </c>
      <c r="BY34" s="119">
        <f>IF('Indicator Date'!BY34="","x",'Indicator Date'!BY34)</f>
        <v>2015</v>
      </c>
      <c r="BZ34" s="119" t="str">
        <f>IF('Indicator Date'!BZ34="","x",'Indicator Date'!BZ34)</f>
        <v>2018</v>
      </c>
      <c r="CA34" s="119">
        <f>IF('Indicator Date'!CA34="","x",'Indicator Date'!CA34)</f>
        <v>2019</v>
      </c>
      <c r="CB34" s="119">
        <f>IF('Indicator Date'!CB34="","x",'Indicator Date'!CB34)</f>
        <v>2015</v>
      </c>
    </row>
    <row r="35" spans="1:80" x14ac:dyDescent="0.3">
      <c r="A35" s="100" t="s">
        <v>60</v>
      </c>
      <c r="B35" s="86" t="s">
        <v>59</v>
      </c>
      <c r="C35" s="119">
        <f>IF('Indicator Date'!C35="","x",'Indicator Date'!C35)</f>
        <v>2015</v>
      </c>
      <c r="D35" s="119">
        <f>IF('Indicator Date'!D35="","x",'Indicator Date'!D35)</f>
        <v>2015</v>
      </c>
      <c r="E35" s="119">
        <f>IF('Indicator Date'!E35="","x",'Indicator Date'!E35)</f>
        <v>2015</v>
      </c>
      <c r="F35" s="119">
        <f>IF('Indicator Date'!F35="","x",'Indicator Date'!F35)</f>
        <v>2015</v>
      </c>
      <c r="G35" s="119">
        <f>IF('Indicator Date'!G35="","x",'Indicator Date'!G35)</f>
        <v>2015</v>
      </c>
      <c r="H35" s="119">
        <f>IF('Indicator Date'!H35="","x",'Indicator Date'!H35)</f>
        <v>2015</v>
      </c>
      <c r="I35" s="119">
        <f>IF('Indicator Date'!I35="","x",'Indicator Date'!I35)</f>
        <v>2015</v>
      </c>
      <c r="J35" s="119">
        <f>IF('Indicator Date'!J35="","x",'Indicator Date'!J35)</f>
        <v>2018</v>
      </c>
      <c r="K35" s="119">
        <f>IF('Indicator Date'!K35="","x",'Indicator Date'!K35)</f>
        <v>2018</v>
      </c>
      <c r="L35" s="119">
        <f>IF('Indicator Date'!L35="","x",'Indicator Date'!L35)</f>
        <v>2016</v>
      </c>
      <c r="M35" s="119">
        <f>IF('Indicator Date'!M35="","x",'Indicator Date'!M35)</f>
        <v>2015</v>
      </c>
      <c r="N35" s="119">
        <f>IF('Indicator Date'!N35="","x",'Indicator Date'!N35)</f>
        <v>2015</v>
      </c>
      <c r="O35" s="119">
        <f>IF('Indicator Date'!O35="","x",'Indicator Date'!O35)</f>
        <v>2015</v>
      </c>
      <c r="P35" s="119">
        <f>IF('Indicator Date'!P35="","x",'Indicator Date'!P35)</f>
        <v>2015</v>
      </c>
      <c r="Q35" s="119">
        <f>IF('Indicator Date'!Q35="","x",'Indicator Date'!Q35)</f>
        <v>2010</v>
      </c>
      <c r="R35" s="119">
        <f>IF('Indicator Date'!R35="","x",'Indicator Date'!R35)</f>
        <v>2010</v>
      </c>
      <c r="S35" s="119">
        <f>IF('Indicator Date'!S35="","x",'Indicator Date'!S35)</f>
        <v>2010</v>
      </c>
      <c r="T35" s="119">
        <f>IF('Indicator Date'!T35="","x",'Indicator Date'!T35)</f>
        <v>2010</v>
      </c>
      <c r="U35" s="119">
        <f>IF('Indicator Date'!U35="","x",'Indicator Date'!U35)</f>
        <v>2015</v>
      </c>
      <c r="V35" s="119">
        <f>IF('Indicator Date'!V35="","x",'Indicator Date'!V35)</f>
        <v>2015</v>
      </c>
      <c r="W35" s="119">
        <f>IF('Indicator Date'!W35="","x",'Indicator Date'!W35)</f>
        <v>2015</v>
      </c>
      <c r="X35" s="119">
        <f>IF('Indicator Date'!X35="","x",'Indicator Date'!X35)</f>
        <v>2018</v>
      </c>
      <c r="Y35" s="119">
        <f>IF('Indicator Date'!Y35="","x",'Indicator Date'!Y35)</f>
        <v>2018</v>
      </c>
      <c r="Z35" s="119">
        <f>IF('Indicator Date'!Z35="","x",'Indicator Date'!Z35)</f>
        <v>2018</v>
      </c>
      <c r="AA35" s="119" t="str">
        <f>IF('Indicator Date'!AA35="","x",'Indicator Date'!AA35)</f>
        <v>x</v>
      </c>
      <c r="AB35" s="119">
        <f>IF('Indicator Date'!AB35="","x",'Indicator Date'!AB35)</f>
        <v>2016</v>
      </c>
      <c r="AC35" s="119">
        <f>IF('Indicator Date'!AC35="","x",'Indicator Date'!AC35)</f>
        <v>2014</v>
      </c>
      <c r="AD35" s="119">
        <f>IF('Indicator Date'!AD35="","x",'Indicator Date'!AD35)</f>
        <v>2017</v>
      </c>
      <c r="AE35" s="119">
        <f>IF('Indicator Date'!AE35="","x",'Indicator Date'!AE35)</f>
        <v>2018</v>
      </c>
      <c r="AF35" s="119">
        <f>IF('Indicator Date'!AF35="","x",'Indicator Date'!AF35)</f>
        <v>2016</v>
      </c>
      <c r="AG35" s="119">
        <f>IF('Indicator Date'!AG35="","x",'Indicator Date'!AG35)</f>
        <v>2019</v>
      </c>
      <c r="AH35" s="119">
        <f>IF('Indicator Date'!AH35="","x",'Indicator Date'!AH35)</f>
        <v>2019</v>
      </c>
      <c r="AI35" s="119">
        <f>IF('Indicator Date'!AI35="","x",'Indicator Date'!AI35)</f>
        <v>2019</v>
      </c>
      <c r="AJ35" s="119">
        <f>IF('Indicator Date'!AJ35="","x",'Indicator Date'!AJ35)</f>
        <v>2018</v>
      </c>
      <c r="AK35" s="119">
        <f>IF('Indicator Date'!AK35="","x",'Indicator Date'!AK35)</f>
        <v>2018</v>
      </c>
      <c r="AL35" s="119">
        <f>IF('Indicator Date'!AL35="","x",'Indicator Date'!AL35)</f>
        <v>2017</v>
      </c>
      <c r="AM35" s="119">
        <f>IF('Indicator Date'!AM35="","x",'Indicator Date'!AM35)</f>
        <v>2010</v>
      </c>
      <c r="AN35" s="119">
        <f>IF('Indicator Date'!AN35="","x",'Indicator Date'!AN35)</f>
        <v>2019</v>
      </c>
      <c r="AO35" s="119">
        <f>IF('Indicator Date'!AO35="","x",'Indicator Date'!AO35)</f>
        <v>2016</v>
      </c>
      <c r="AP35" s="119">
        <f>IF('Indicator Date'!AP35="","x",'Indicator Date'!AP35)</f>
        <v>2017</v>
      </c>
      <c r="AQ35" s="119">
        <f>IF('Indicator Date'!AQ35="","x",'Indicator Date'!AQ35)</f>
        <v>2017</v>
      </c>
      <c r="AR35" s="119" t="str">
        <f>IF('Indicator Date'!AR35="","x",'Indicator Date'!AR35)</f>
        <v>x</v>
      </c>
      <c r="AS35" s="119">
        <f>IF('Indicator Date'!AS35="","x",'Indicator Date'!AS35)</f>
        <v>2017</v>
      </c>
      <c r="AT35" s="119">
        <f>IF('Indicator Date'!AT35="","x",'Indicator Date'!AT35)</f>
        <v>2010</v>
      </c>
      <c r="AU35" s="119">
        <f>IF('Indicator Date'!AU35="","x",'Indicator Date'!AU35)</f>
        <v>2017</v>
      </c>
      <c r="AV35" s="119">
        <f>IF('Indicator Date'!AV35="","x",'Indicator Date'!AV35)</f>
        <v>2017</v>
      </c>
      <c r="AW35" s="119">
        <f>IF('Indicator Date'!AW35="","x",'Indicator Date'!AW35)</f>
        <v>2017</v>
      </c>
      <c r="AX35" s="119">
        <f>IF('Indicator Date'!AX35="","x",'Indicator Date'!AX35)</f>
        <v>2017</v>
      </c>
      <c r="AY35" s="119">
        <f>IF('Indicator Date'!AY35="","x",'Indicator Date'!AY35)</f>
        <v>2017</v>
      </c>
      <c r="AZ35" s="119">
        <f>IF('Indicator Date'!AZ35="","x",'Indicator Date'!AZ35)</f>
        <v>2017</v>
      </c>
      <c r="BA35" s="119">
        <f>IF('Indicator Date'!BA35="","x",'Indicator Date'!BA35)</f>
        <v>2008</v>
      </c>
      <c r="BB35" s="119">
        <f>IF('Indicator Date'!BB35="","x",'Indicator Date'!BB35)</f>
        <v>2017</v>
      </c>
      <c r="BC35" s="119">
        <f>IF('Indicator Date'!BC35="","x",'Indicator Date'!BC35)</f>
        <v>2018</v>
      </c>
      <c r="BD35" s="119">
        <f>IF('Indicator Date'!BD35="","x",'Indicator Date'!BD35)</f>
        <v>2019</v>
      </c>
      <c r="BE35" s="172">
        <f>IF('Indicator Date'!BE35="","x",YEAR('Indicator Date'!BE35))</f>
        <v>2018</v>
      </c>
      <c r="BF35" s="172">
        <f>IF('Indicator Date'!BF35="","x",YEAR('Indicator Date'!BF35))</f>
        <v>2019</v>
      </c>
      <c r="BG35" s="172">
        <f>IF('Indicator Date'!BG35="","x",YEAR('Indicator Date'!BG35))</f>
        <v>2018</v>
      </c>
      <c r="BH35" s="119">
        <f>IF('Indicator Date'!BH35="","x",'Indicator Date'!BH35)</f>
        <v>2018</v>
      </c>
      <c r="BI35" s="119">
        <f>IF('Indicator Date'!BI35="","x",'Indicator Date'!BI35)</f>
        <v>2018</v>
      </c>
      <c r="BJ35" s="119" t="str">
        <f>IF('Indicator Date'!BJ35="","x",'Indicator Date'!BJ35)</f>
        <v>x</v>
      </c>
      <c r="BK35" s="119">
        <f>IF('Indicator Date'!BK35="","x",'Indicator Date'!BK35)</f>
        <v>2017</v>
      </c>
      <c r="BL35" s="119">
        <f>IF('Indicator Date'!BL35="","x",'Indicator Date'!BL35)</f>
        <v>2018</v>
      </c>
      <c r="BM35" s="119">
        <f>IF('Indicator Date'!BM35="","x",'Indicator Date'!BM35)</f>
        <v>2017</v>
      </c>
      <c r="BN35" s="119">
        <f>IF('Indicator Date'!BN35="","x",'Indicator Date'!BN35)</f>
        <v>2015</v>
      </c>
      <c r="BO35" s="119">
        <f>IF('Indicator Date'!BO35="","x",'Indicator Date'!BO35)</f>
        <v>2016</v>
      </c>
      <c r="BP35" s="119">
        <f>IF('Indicator Date'!BP35="","x",'Indicator Date'!BP35)</f>
        <v>2017</v>
      </c>
      <c r="BQ35" s="119">
        <f>IF('Indicator Date'!BQ35="","x",'Indicator Date'!BQ35)</f>
        <v>2014</v>
      </c>
      <c r="BR35" s="119">
        <f>IF('Indicator Date'!BR35="","x",'Indicator Date'!BR35)</f>
        <v>2016</v>
      </c>
      <c r="BS35" s="119">
        <f>IF('Indicator Date'!BS35="","x",'Indicator Date'!BS35)</f>
        <v>2016</v>
      </c>
      <c r="BT35" s="119">
        <f>IF('Indicator Date'!BT35="","x",'Indicator Date'!BT35)</f>
        <v>2015</v>
      </c>
      <c r="BU35" s="119">
        <f>IF('Indicator Date'!BU35="","x",'Indicator Date'!BU35)</f>
        <v>2017</v>
      </c>
      <c r="BV35" s="119" t="str">
        <f>IF('Indicator Date'!BV35="","x",'Indicator Date'!BV35)</f>
        <v>x</v>
      </c>
      <c r="BW35" s="119">
        <f>IF('Indicator Date'!BW35="","x",'Indicator Date'!BW35)</f>
        <v>2017</v>
      </c>
      <c r="BX35" s="119">
        <f>IF('Indicator Date'!BX35="","x",'Indicator Date'!BX35)</f>
        <v>2016</v>
      </c>
      <c r="BY35" s="119">
        <f>IF('Indicator Date'!BY35="","x",'Indicator Date'!BY35)</f>
        <v>2015</v>
      </c>
      <c r="BZ35" s="119" t="str">
        <f>IF('Indicator Date'!BZ35="","x",'Indicator Date'!BZ35)</f>
        <v>2018</v>
      </c>
      <c r="CA35" s="119">
        <f>IF('Indicator Date'!CA35="","x",'Indicator Date'!CA35)</f>
        <v>2019</v>
      </c>
      <c r="CB35" s="119">
        <f>IF('Indicator Date'!CB35="","x",'Indicator Date'!CB35)</f>
        <v>2015</v>
      </c>
    </row>
    <row r="36" spans="1:80" x14ac:dyDescent="0.3">
      <c r="A36" s="100" t="s">
        <v>62</v>
      </c>
      <c r="B36" s="86" t="s">
        <v>61</v>
      </c>
      <c r="C36" s="119">
        <f>IF('Indicator Date'!C36="","x",'Indicator Date'!C36)</f>
        <v>2015</v>
      </c>
      <c r="D36" s="119">
        <f>IF('Indicator Date'!D36="","x",'Indicator Date'!D36)</f>
        <v>2015</v>
      </c>
      <c r="E36" s="119">
        <f>IF('Indicator Date'!E36="","x",'Indicator Date'!E36)</f>
        <v>2015</v>
      </c>
      <c r="F36" s="119">
        <f>IF('Indicator Date'!F36="","x",'Indicator Date'!F36)</f>
        <v>2015</v>
      </c>
      <c r="G36" s="119">
        <f>IF('Indicator Date'!G36="","x",'Indicator Date'!G36)</f>
        <v>2015</v>
      </c>
      <c r="H36" s="119">
        <f>IF('Indicator Date'!H36="","x",'Indicator Date'!H36)</f>
        <v>2015</v>
      </c>
      <c r="I36" s="119">
        <f>IF('Indicator Date'!I36="","x",'Indicator Date'!I36)</f>
        <v>2015</v>
      </c>
      <c r="J36" s="119">
        <f>IF('Indicator Date'!J36="","x",'Indicator Date'!J36)</f>
        <v>2018</v>
      </c>
      <c r="K36" s="119">
        <f>IF('Indicator Date'!K36="","x",'Indicator Date'!K36)</f>
        <v>2018</v>
      </c>
      <c r="L36" s="119">
        <f>IF('Indicator Date'!L36="","x",'Indicator Date'!L36)</f>
        <v>2016</v>
      </c>
      <c r="M36" s="119">
        <f>IF('Indicator Date'!M36="","x",'Indicator Date'!M36)</f>
        <v>2015</v>
      </c>
      <c r="N36" s="119">
        <f>IF('Indicator Date'!N36="","x",'Indicator Date'!N36)</f>
        <v>2015</v>
      </c>
      <c r="O36" s="119">
        <f>IF('Indicator Date'!O36="","x",'Indicator Date'!O36)</f>
        <v>2015</v>
      </c>
      <c r="P36" s="119">
        <f>IF('Indicator Date'!P36="","x",'Indicator Date'!P36)</f>
        <v>2015</v>
      </c>
      <c r="Q36" s="119">
        <f>IF('Indicator Date'!Q36="","x",'Indicator Date'!Q36)</f>
        <v>2010</v>
      </c>
      <c r="R36" s="119">
        <f>IF('Indicator Date'!R36="","x",'Indicator Date'!R36)</f>
        <v>2010</v>
      </c>
      <c r="S36" s="119">
        <f>IF('Indicator Date'!S36="","x",'Indicator Date'!S36)</f>
        <v>2010</v>
      </c>
      <c r="T36" s="119">
        <f>IF('Indicator Date'!T36="","x",'Indicator Date'!T36)</f>
        <v>2010</v>
      </c>
      <c r="U36" s="119">
        <f>IF('Indicator Date'!U36="","x",'Indicator Date'!U36)</f>
        <v>2015</v>
      </c>
      <c r="V36" s="119">
        <f>IF('Indicator Date'!V36="","x",'Indicator Date'!V36)</f>
        <v>2015</v>
      </c>
      <c r="W36" s="119">
        <f>IF('Indicator Date'!W36="","x",'Indicator Date'!W36)</f>
        <v>2015</v>
      </c>
      <c r="X36" s="119">
        <f>IF('Indicator Date'!X36="","x",'Indicator Date'!X36)</f>
        <v>2018</v>
      </c>
      <c r="Y36" s="119">
        <f>IF('Indicator Date'!Y36="","x",'Indicator Date'!Y36)</f>
        <v>2018</v>
      </c>
      <c r="Z36" s="119">
        <f>IF('Indicator Date'!Z36="","x",'Indicator Date'!Z36)</f>
        <v>2018</v>
      </c>
      <c r="AA36" s="119">
        <f>IF('Indicator Date'!AA36="","x",'Indicator Date'!AA36)</f>
        <v>2015</v>
      </c>
      <c r="AB36" s="119">
        <f>IF('Indicator Date'!AB36="","x",'Indicator Date'!AB36)</f>
        <v>2017</v>
      </c>
      <c r="AC36" s="119">
        <f>IF('Indicator Date'!AC36="","x",'Indicator Date'!AC36)</f>
        <v>2017</v>
      </c>
      <c r="AD36" s="119">
        <f>IF('Indicator Date'!AD36="","x",'Indicator Date'!AD36)</f>
        <v>2018</v>
      </c>
      <c r="AE36" s="119">
        <f>IF('Indicator Date'!AE36="","x",'Indicator Date'!AE36)</f>
        <v>2018</v>
      </c>
      <c r="AF36" s="119">
        <f>IF('Indicator Date'!AF36="","x",'Indicator Date'!AF36)</f>
        <v>2016</v>
      </c>
      <c r="AG36" s="119">
        <f>IF('Indicator Date'!AG36="","x",'Indicator Date'!AG36)</f>
        <v>2019</v>
      </c>
      <c r="AH36" s="119">
        <f>IF('Indicator Date'!AH36="","x",'Indicator Date'!AH36)</f>
        <v>2019</v>
      </c>
      <c r="AI36" s="119">
        <f>IF('Indicator Date'!AI36="","x",'Indicator Date'!AI36)</f>
        <v>2019</v>
      </c>
      <c r="AJ36" s="119">
        <f>IF('Indicator Date'!AJ36="","x",'Indicator Date'!AJ36)</f>
        <v>2018</v>
      </c>
      <c r="AK36" s="119">
        <f>IF('Indicator Date'!AK36="","x",'Indicator Date'!AK36)</f>
        <v>2018</v>
      </c>
      <c r="AL36" s="119">
        <f>IF('Indicator Date'!AL36="","x",'Indicator Date'!AL36)</f>
        <v>2017</v>
      </c>
      <c r="AM36" s="119">
        <f>IF('Indicator Date'!AM36="","x",'Indicator Date'!AM36)</f>
        <v>2015</v>
      </c>
      <c r="AN36" s="119">
        <f>IF('Indicator Date'!AN36="","x",'Indicator Date'!AN36)</f>
        <v>2019</v>
      </c>
      <c r="AO36" s="119">
        <f>IF('Indicator Date'!AO36="","x",'Indicator Date'!AO36)</f>
        <v>2016</v>
      </c>
      <c r="AP36" s="119">
        <f>IF('Indicator Date'!AP36="","x",'Indicator Date'!AP36)</f>
        <v>2017</v>
      </c>
      <c r="AQ36" s="119">
        <f>IF('Indicator Date'!AQ36="","x",'Indicator Date'!AQ36)</f>
        <v>2017</v>
      </c>
      <c r="AR36" s="119" t="str">
        <f>IF('Indicator Date'!AR36="","x",'Indicator Date'!AR36)</f>
        <v>x</v>
      </c>
      <c r="AS36" s="119">
        <f>IF('Indicator Date'!AS36="","x",'Indicator Date'!AS36)</f>
        <v>2017</v>
      </c>
      <c r="AT36" s="119">
        <f>IF('Indicator Date'!AT36="","x",'Indicator Date'!AT36)</f>
        <v>2015</v>
      </c>
      <c r="AU36" s="119">
        <f>IF('Indicator Date'!AU36="","x",'Indicator Date'!AU36)</f>
        <v>2017</v>
      </c>
      <c r="AV36" s="119">
        <f>IF('Indicator Date'!AV36="","x",'Indicator Date'!AV36)</f>
        <v>2017</v>
      </c>
      <c r="AW36" s="119">
        <f>IF('Indicator Date'!AW36="","x",'Indicator Date'!AW36)</f>
        <v>2017</v>
      </c>
      <c r="AX36" s="119">
        <f>IF('Indicator Date'!AX36="","x",'Indicator Date'!AX36)</f>
        <v>2017</v>
      </c>
      <c r="AY36" s="119">
        <f>IF('Indicator Date'!AY36="","x",'Indicator Date'!AY36)</f>
        <v>2017</v>
      </c>
      <c r="AZ36" s="119">
        <f>IF('Indicator Date'!AZ36="","x",'Indicator Date'!AZ36)</f>
        <v>2017</v>
      </c>
      <c r="BA36" s="119" t="str">
        <f>IF('Indicator Date'!BA36="","x",'Indicator Date'!BA36)</f>
        <v>2011</v>
      </c>
      <c r="BB36" s="119">
        <f>IF('Indicator Date'!BB36="","x",'Indicator Date'!BB36)</f>
        <v>2017</v>
      </c>
      <c r="BC36" s="119">
        <f>IF('Indicator Date'!BC36="","x",'Indicator Date'!BC36)</f>
        <v>2018</v>
      </c>
      <c r="BD36" s="119">
        <f>IF('Indicator Date'!BD36="","x",'Indicator Date'!BD36)</f>
        <v>2019</v>
      </c>
      <c r="BE36" s="172">
        <f>IF('Indicator Date'!BE36="","x",YEAR('Indicator Date'!BE36))</f>
        <v>2018</v>
      </c>
      <c r="BF36" s="172">
        <f>IF('Indicator Date'!BF36="","x",YEAR('Indicator Date'!BF36))</f>
        <v>2019</v>
      </c>
      <c r="BG36" s="172">
        <f>IF('Indicator Date'!BG36="","x",YEAR('Indicator Date'!BG36))</f>
        <v>2018</v>
      </c>
      <c r="BH36" s="119">
        <f>IF('Indicator Date'!BH36="","x",'Indicator Date'!BH36)</f>
        <v>2018</v>
      </c>
      <c r="BI36" s="119">
        <f>IF('Indicator Date'!BI36="","x",'Indicator Date'!BI36)</f>
        <v>2018</v>
      </c>
      <c r="BJ36" s="119" t="str">
        <f>IF('Indicator Date'!BJ36="","x",'Indicator Date'!BJ36)</f>
        <v>x</v>
      </c>
      <c r="BK36" s="119">
        <f>IF('Indicator Date'!BK36="","x",'Indicator Date'!BK36)</f>
        <v>2017</v>
      </c>
      <c r="BL36" s="119">
        <f>IF('Indicator Date'!BL36="","x",'Indicator Date'!BL36)</f>
        <v>2018</v>
      </c>
      <c r="BM36" s="119">
        <f>IF('Indicator Date'!BM36="","x",'Indicator Date'!BM36)</f>
        <v>2017</v>
      </c>
      <c r="BN36" s="119">
        <f>IF('Indicator Date'!BN36="","x",'Indicator Date'!BN36)</f>
        <v>2016</v>
      </c>
      <c r="BO36" s="119">
        <f>IF('Indicator Date'!BO36="","x",'Indicator Date'!BO36)</f>
        <v>2015</v>
      </c>
      <c r="BP36" s="119">
        <f>IF('Indicator Date'!BP36="","x",'Indicator Date'!BP36)</f>
        <v>2017</v>
      </c>
      <c r="BQ36" s="119">
        <f>IF('Indicator Date'!BQ36="","x",'Indicator Date'!BQ36)</f>
        <v>2014</v>
      </c>
      <c r="BR36" s="119">
        <f>IF('Indicator Date'!BR36="","x",'Indicator Date'!BR36)</f>
        <v>2017</v>
      </c>
      <c r="BS36" s="119">
        <f>IF('Indicator Date'!BS36="","x",'Indicator Date'!BS36)</f>
        <v>2017</v>
      </c>
      <c r="BT36" s="119">
        <f>IF('Indicator Date'!BT36="","x",'Indicator Date'!BT36)</f>
        <v>2016</v>
      </c>
      <c r="BU36" s="119">
        <f>IF('Indicator Date'!BU36="","x",'Indicator Date'!BU36)</f>
        <v>2017</v>
      </c>
      <c r="BV36" s="119" t="str">
        <f>IF('Indicator Date'!BV36="","x",'Indicator Date'!BV36)</f>
        <v>x</v>
      </c>
      <c r="BW36" s="119" t="str">
        <f>IF('Indicator Date'!BW36="","x",'Indicator Date'!BW36)</f>
        <v>x</v>
      </c>
      <c r="BX36" s="119">
        <f>IF('Indicator Date'!BX36="","x",'Indicator Date'!BX36)</f>
        <v>2016</v>
      </c>
      <c r="BY36" s="119">
        <f>IF('Indicator Date'!BY36="","x",'Indicator Date'!BY36)</f>
        <v>2015</v>
      </c>
      <c r="BZ36" s="119" t="str">
        <f>IF('Indicator Date'!BZ36="","x",'Indicator Date'!BZ36)</f>
        <v>2018</v>
      </c>
      <c r="CA36" s="119">
        <f>IF('Indicator Date'!CA36="","x",'Indicator Date'!CA36)</f>
        <v>2019</v>
      </c>
      <c r="CB36" s="119">
        <f>IF('Indicator Date'!CB36="","x",'Indicator Date'!CB36)</f>
        <v>2015</v>
      </c>
    </row>
    <row r="37" spans="1:80" x14ac:dyDescent="0.3">
      <c r="A37" s="100" t="s">
        <v>64</v>
      </c>
      <c r="B37" s="86" t="s">
        <v>63</v>
      </c>
      <c r="C37" s="119">
        <f>IF('Indicator Date'!C37="","x",'Indicator Date'!C37)</f>
        <v>2015</v>
      </c>
      <c r="D37" s="119">
        <f>IF('Indicator Date'!D37="","x",'Indicator Date'!D37)</f>
        <v>2015</v>
      </c>
      <c r="E37" s="119">
        <f>IF('Indicator Date'!E37="","x",'Indicator Date'!E37)</f>
        <v>2015</v>
      </c>
      <c r="F37" s="119">
        <f>IF('Indicator Date'!F37="","x",'Indicator Date'!F37)</f>
        <v>2015</v>
      </c>
      <c r="G37" s="119">
        <f>IF('Indicator Date'!G37="","x",'Indicator Date'!G37)</f>
        <v>2015</v>
      </c>
      <c r="H37" s="119">
        <f>IF('Indicator Date'!H37="","x",'Indicator Date'!H37)</f>
        <v>2015</v>
      </c>
      <c r="I37" s="119">
        <f>IF('Indicator Date'!I37="","x",'Indicator Date'!I37)</f>
        <v>2015</v>
      </c>
      <c r="J37" s="119">
        <f>IF('Indicator Date'!J37="","x",'Indicator Date'!J37)</f>
        <v>2018</v>
      </c>
      <c r="K37" s="119">
        <f>IF('Indicator Date'!K37="","x",'Indicator Date'!K37)</f>
        <v>2018</v>
      </c>
      <c r="L37" s="119">
        <f>IF('Indicator Date'!L37="","x",'Indicator Date'!L37)</f>
        <v>2016</v>
      </c>
      <c r="M37" s="119">
        <f>IF('Indicator Date'!M37="","x",'Indicator Date'!M37)</f>
        <v>2015</v>
      </c>
      <c r="N37" s="119">
        <f>IF('Indicator Date'!N37="","x",'Indicator Date'!N37)</f>
        <v>2015</v>
      </c>
      <c r="O37" s="119">
        <f>IF('Indicator Date'!O37="","x",'Indicator Date'!O37)</f>
        <v>2015</v>
      </c>
      <c r="P37" s="119">
        <f>IF('Indicator Date'!P37="","x",'Indicator Date'!P37)</f>
        <v>2015</v>
      </c>
      <c r="Q37" s="119">
        <f>IF('Indicator Date'!Q37="","x",'Indicator Date'!Q37)</f>
        <v>2010</v>
      </c>
      <c r="R37" s="119">
        <f>IF('Indicator Date'!R37="","x",'Indicator Date'!R37)</f>
        <v>2010</v>
      </c>
      <c r="S37" s="119">
        <f>IF('Indicator Date'!S37="","x",'Indicator Date'!S37)</f>
        <v>2010</v>
      </c>
      <c r="T37" s="119">
        <f>IF('Indicator Date'!T37="","x",'Indicator Date'!T37)</f>
        <v>2010</v>
      </c>
      <c r="U37" s="119">
        <f>IF('Indicator Date'!U37="","x",'Indicator Date'!U37)</f>
        <v>2015</v>
      </c>
      <c r="V37" s="119">
        <f>IF('Indicator Date'!V37="","x",'Indicator Date'!V37)</f>
        <v>2015</v>
      </c>
      <c r="W37" s="119">
        <f>IF('Indicator Date'!W37="","x",'Indicator Date'!W37)</f>
        <v>2015</v>
      </c>
      <c r="X37" s="119">
        <f>IF('Indicator Date'!X37="","x",'Indicator Date'!X37)</f>
        <v>2018</v>
      </c>
      <c r="Y37" s="119">
        <f>IF('Indicator Date'!Y37="","x",'Indicator Date'!Y37)</f>
        <v>2018</v>
      </c>
      <c r="Z37" s="119">
        <f>IF('Indicator Date'!Z37="","x",'Indicator Date'!Z37)</f>
        <v>2018</v>
      </c>
      <c r="AA37" s="119" t="str">
        <f>IF('Indicator Date'!AA37="","x",'Indicator Date'!AA37)</f>
        <v>x</v>
      </c>
      <c r="AB37" s="119">
        <f>IF('Indicator Date'!AB37="","x",'Indicator Date'!AB37)</f>
        <v>2017</v>
      </c>
      <c r="AC37" s="119" t="str">
        <f>IF('Indicator Date'!AC37="","x",'Indicator Date'!AC37)</f>
        <v>x</v>
      </c>
      <c r="AD37" s="119">
        <f>IF('Indicator Date'!AD37="","x",'Indicator Date'!AD37)</f>
        <v>2018</v>
      </c>
      <c r="AE37" s="119">
        <f>IF('Indicator Date'!AE37="","x",'Indicator Date'!AE37)</f>
        <v>2018</v>
      </c>
      <c r="AF37" s="119">
        <f>IF('Indicator Date'!AF37="","x",'Indicator Date'!AF37)</f>
        <v>2015</v>
      </c>
      <c r="AG37" s="119">
        <f>IF('Indicator Date'!AG37="","x",'Indicator Date'!AG37)</f>
        <v>2019</v>
      </c>
      <c r="AH37" s="119">
        <f>IF('Indicator Date'!AH37="","x",'Indicator Date'!AH37)</f>
        <v>2019</v>
      </c>
      <c r="AI37" s="119">
        <f>IF('Indicator Date'!AI37="","x",'Indicator Date'!AI37)</f>
        <v>2019</v>
      </c>
      <c r="AJ37" s="119">
        <f>IF('Indicator Date'!AJ37="","x",'Indicator Date'!AJ37)</f>
        <v>2018</v>
      </c>
      <c r="AK37" s="119">
        <f>IF('Indicator Date'!AK37="","x",'Indicator Date'!AK37)</f>
        <v>2018</v>
      </c>
      <c r="AL37" s="119">
        <f>IF('Indicator Date'!AL37="","x",'Indicator Date'!AL37)</f>
        <v>2017</v>
      </c>
      <c r="AM37" s="119" t="str">
        <f>IF('Indicator Date'!AM37="","x",'Indicator Date'!AM37)</f>
        <v>x</v>
      </c>
      <c r="AN37" s="119">
        <f>IF('Indicator Date'!AN37="","x",'Indicator Date'!AN37)</f>
        <v>2019</v>
      </c>
      <c r="AO37" s="119">
        <f>IF('Indicator Date'!AO37="","x",'Indicator Date'!AO37)</f>
        <v>2016</v>
      </c>
      <c r="AP37" s="119">
        <f>IF('Indicator Date'!AP37="","x",'Indicator Date'!AP37)</f>
        <v>2017</v>
      </c>
      <c r="AQ37" s="119">
        <f>IF('Indicator Date'!AQ37="","x",'Indicator Date'!AQ37)</f>
        <v>2017</v>
      </c>
      <c r="AR37" s="119">
        <f>IF('Indicator Date'!AR37="","x",'Indicator Date'!AR37)</f>
        <v>2018</v>
      </c>
      <c r="AS37" s="119">
        <f>IF('Indicator Date'!AS37="","x",'Indicator Date'!AS37)</f>
        <v>2017</v>
      </c>
      <c r="AT37" s="119">
        <f>IF('Indicator Date'!AT37="","x",'Indicator Date'!AT37)</f>
        <v>2014</v>
      </c>
      <c r="AU37" s="119">
        <f>IF('Indicator Date'!AU37="","x",'Indicator Date'!AU37)</f>
        <v>2017</v>
      </c>
      <c r="AV37" s="119">
        <f>IF('Indicator Date'!AV37="","x",'Indicator Date'!AV37)</f>
        <v>2017</v>
      </c>
      <c r="AW37" s="119">
        <f>IF('Indicator Date'!AW37="","x",'Indicator Date'!AW37)</f>
        <v>2017</v>
      </c>
      <c r="AX37" s="119" t="str">
        <f>IF('Indicator Date'!AX37="","x",'Indicator Date'!AX37)</f>
        <v>x</v>
      </c>
      <c r="AY37" s="119">
        <f>IF('Indicator Date'!AY37="","x",'Indicator Date'!AY37)</f>
        <v>2017</v>
      </c>
      <c r="AZ37" s="119">
        <f>IF('Indicator Date'!AZ37="","x",'Indicator Date'!AZ37)</f>
        <v>2017</v>
      </c>
      <c r="BA37" s="119" t="str">
        <f>IF('Indicator Date'!BA37="","x",'Indicator Date'!BA37)</f>
        <v>2017</v>
      </c>
      <c r="BB37" s="119">
        <f>IF('Indicator Date'!BB37="","x",'Indicator Date'!BB37)</f>
        <v>2017</v>
      </c>
      <c r="BC37" s="119">
        <f>IF('Indicator Date'!BC37="","x",'Indicator Date'!BC37)</f>
        <v>2018</v>
      </c>
      <c r="BD37" s="119">
        <f>IF('Indicator Date'!BD37="","x",'Indicator Date'!BD37)</f>
        <v>2019</v>
      </c>
      <c r="BE37" s="172" t="str">
        <f>IF('Indicator Date'!BE37="","x",YEAR('Indicator Date'!BE37))</f>
        <v>x</v>
      </c>
      <c r="BF37" s="172">
        <f>IF('Indicator Date'!BF37="","x",YEAR('Indicator Date'!BF37))</f>
        <v>2018</v>
      </c>
      <c r="BG37" s="172">
        <f>IF('Indicator Date'!BG37="","x",YEAR('Indicator Date'!BG37))</f>
        <v>2018</v>
      </c>
      <c r="BH37" s="119">
        <f>IF('Indicator Date'!BH37="","x",'Indicator Date'!BH37)</f>
        <v>2018</v>
      </c>
      <c r="BI37" s="119">
        <f>IF('Indicator Date'!BI37="","x",'Indicator Date'!BI37)</f>
        <v>2018</v>
      </c>
      <c r="BJ37" s="119">
        <f>IF('Indicator Date'!BJ37="","x",'Indicator Date'!BJ37)</f>
        <v>2013</v>
      </c>
      <c r="BK37" s="119">
        <f>IF('Indicator Date'!BK37="","x",'Indicator Date'!BK37)</f>
        <v>2017</v>
      </c>
      <c r="BL37" s="119">
        <f>IF('Indicator Date'!BL37="","x",'Indicator Date'!BL37)</f>
        <v>2018</v>
      </c>
      <c r="BM37" s="119">
        <f>IF('Indicator Date'!BM37="","x",'Indicator Date'!BM37)</f>
        <v>2017</v>
      </c>
      <c r="BN37" s="119">
        <f>IF('Indicator Date'!BN37="","x",'Indicator Date'!BN37)</f>
        <v>2015</v>
      </c>
      <c r="BO37" s="119">
        <f>IF('Indicator Date'!BO37="","x",'Indicator Date'!BO37)</f>
        <v>2016</v>
      </c>
      <c r="BP37" s="119">
        <f>IF('Indicator Date'!BP37="","x",'Indicator Date'!BP37)</f>
        <v>2017</v>
      </c>
      <c r="BQ37" s="119">
        <f>IF('Indicator Date'!BQ37="","x",'Indicator Date'!BQ37)</f>
        <v>2014</v>
      </c>
      <c r="BR37" s="119">
        <f>IF('Indicator Date'!BR37="","x",'Indicator Date'!BR37)</f>
        <v>2017</v>
      </c>
      <c r="BS37" s="119">
        <f>IF('Indicator Date'!BS37="","x",'Indicator Date'!BS37)</f>
        <v>2017</v>
      </c>
      <c r="BT37" s="119">
        <f>IF('Indicator Date'!BT37="","x",'Indicator Date'!BT37)</f>
        <v>2016</v>
      </c>
      <c r="BU37" s="119">
        <f>IF('Indicator Date'!BU37="","x",'Indicator Date'!BU37)</f>
        <v>2017</v>
      </c>
      <c r="BV37" s="119">
        <f>IF('Indicator Date'!BV37="","x",'Indicator Date'!BV37)</f>
        <v>2017</v>
      </c>
      <c r="BW37" s="119">
        <f>IF('Indicator Date'!BW37="","x",'Indicator Date'!BW37)</f>
        <v>2017</v>
      </c>
      <c r="BX37" s="119">
        <f>IF('Indicator Date'!BX37="","x",'Indicator Date'!BX37)</f>
        <v>2016</v>
      </c>
      <c r="BY37" s="119">
        <f>IF('Indicator Date'!BY37="","x",'Indicator Date'!BY37)</f>
        <v>2015</v>
      </c>
      <c r="BZ37" s="119" t="str">
        <f>IF('Indicator Date'!BZ37="","x",'Indicator Date'!BZ37)</f>
        <v>2018</v>
      </c>
      <c r="CA37" s="119">
        <f>IF('Indicator Date'!CA37="","x",'Indicator Date'!CA37)</f>
        <v>2019</v>
      </c>
      <c r="CB37" s="119">
        <f>IF('Indicator Date'!CB37="","x",'Indicator Date'!CB37)</f>
        <v>2015</v>
      </c>
    </row>
    <row r="38" spans="1:80" x14ac:dyDescent="0.3">
      <c r="A38" s="100" t="s">
        <v>375</v>
      </c>
      <c r="B38" s="86" t="s">
        <v>65</v>
      </c>
      <c r="C38" s="119">
        <f>IF('Indicator Date'!C38="","x",'Indicator Date'!C38)</f>
        <v>2015</v>
      </c>
      <c r="D38" s="119">
        <f>IF('Indicator Date'!D38="","x",'Indicator Date'!D38)</f>
        <v>2015</v>
      </c>
      <c r="E38" s="119">
        <f>IF('Indicator Date'!E38="","x",'Indicator Date'!E38)</f>
        <v>2015</v>
      </c>
      <c r="F38" s="119">
        <f>IF('Indicator Date'!F38="","x",'Indicator Date'!F38)</f>
        <v>2015</v>
      </c>
      <c r="G38" s="119">
        <f>IF('Indicator Date'!G38="","x",'Indicator Date'!G38)</f>
        <v>2015</v>
      </c>
      <c r="H38" s="119">
        <f>IF('Indicator Date'!H38="","x",'Indicator Date'!H38)</f>
        <v>2015</v>
      </c>
      <c r="I38" s="119">
        <f>IF('Indicator Date'!I38="","x",'Indicator Date'!I38)</f>
        <v>2015</v>
      </c>
      <c r="J38" s="119">
        <f>IF('Indicator Date'!J38="","x",'Indicator Date'!J38)</f>
        <v>2018</v>
      </c>
      <c r="K38" s="119">
        <f>IF('Indicator Date'!K38="","x",'Indicator Date'!K38)</f>
        <v>2018</v>
      </c>
      <c r="L38" s="119">
        <f>IF('Indicator Date'!L38="","x",'Indicator Date'!L38)</f>
        <v>2016</v>
      </c>
      <c r="M38" s="119">
        <f>IF('Indicator Date'!M38="","x",'Indicator Date'!M38)</f>
        <v>2015</v>
      </c>
      <c r="N38" s="119">
        <f>IF('Indicator Date'!N38="","x",'Indicator Date'!N38)</f>
        <v>2015</v>
      </c>
      <c r="O38" s="119">
        <f>IF('Indicator Date'!O38="","x",'Indicator Date'!O38)</f>
        <v>2015</v>
      </c>
      <c r="P38" s="119">
        <f>IF('Indicator Date'!P38="","x",'Indicator Date'!P38)</f>
        <v>2015</v>
      </c>
      <c r="Q38" s="119">
        <f>IF('Indicator Date'!Q38="","x",'Indicator Date'!Q38)</f>
        <v>2010</v>
      </c>
      <c r="R38" s="119">
        <f>IF('Indicator Date'!R38="","x",'Indicator Date'!R38)</f>
        <v>2010</v>
      </c>
      <c r="S38" s="119">
        <f>IF('Indicator Date'!S38="","x",'Indicator Date'!S38)</f>
        <v>2010</v>
      </c>
      <c r="T38" s="119">
        <f>IF('Indicator Date'!T38="","x",'Indicator Date'!T38)</f>
        <v>2010</v>
      </c>
      <c r="U38" s="119">
        <f>IF('Indicator Date'!U38="","x",'Indicator Date'!U38)</f>
        <v>2015</v>
      </c>
      <c r="V38" s="119">
        <f>IF('Indicator Date'!V38="","x",'Indicator Date'!V38)</f>
        <v>2015</v>
      </c>
      <c r="W38" s="119">
        <f>IF('Indicator Date'!W38="","x",'Indicator Date'!W38)</f>
        <v>2015</v>
      </c>
      <c r="X38" s="119">
        <f>IF('Indicator Date'!X38="","x",'Indicator Date'!X38)</f>
        <v>2018</v>
      </c>
      <c r="Y38" s="119">
        <f>IF('Indicator Date'!Y38="","x",'Indicator Date'!Y38)</f>
        <v>2018</v>
      </c>
      <c r="Z38" s="119">
        <f>IF('Indicator Date'!Z38="","x",'Indicator Date'!Z38)</f>
        <v>2018</v>
      </c>
      <c r="AA38" s="119" t="str">
        <f>IF('Indicator Date'!AA38="","x",'Indicator Date'!AA38)</f>
        <v>x</v>
      </c>
      <c r="AB38" s="119">
        <f>IF('Indicator Date'!AB38="","x",'Indicator Date'!AB38)</f>
        <v>2017</v>
      </c>
      <c r="AC38" s="119" t="str">
        <f>IF('Indicator Date'!AC38="","x",'Indicator Date'!AC38)</f>
        <v>x</v>
      </c>
      <c r="AD38" s="119">
        <f>IF('Indicator Date'!AD38="","x",'Indicator Date'!AD38)</f>
        <v>2014</v>
      </c>
      <c r="AE38" s="119">
        <f>IF('Indicator Date'!AE38="","x",'Indicator Date'!AE38)</f>
        <v>2018</v>
      </c>
      <c r="AF38" s="119">
        <f>IF('Indicator Date'!AF38="","x",'Indicator Date'!AF38)</f>
        <v>2015</v>
      </c>
      <c r="AG38" s="119">
        <f>IF('Indicator Date'!AG38="","x",'Indicator Date'!AG38)</f>
        <v>2019</v>
      </c>
      <c r="AH38" s="119">
        <f>IF('Indicator Date'!AH38="","x",'Indicator Date'!AH38)</f>
        <v>2019</v>
      </c>
      <c r="AI38" s="119">
        <f>IF('Indicator Date'!AI38="","x",'Indicator Date'!AI38)</f>
        <v>2019</v>
      </c>
      <c r="AJ38" s="119">
        <f>IF('Indicator Date'!AJ38="","x",'Indicator Date'!AJ38)</f>
        <v>2018</v>
      </c>
      <c r="AK38" s="119">
        <f>IF('Indicator Date'!AK38="","x",'Indicator Date'!AK38)</f>
        <v>2018</v>
      </c>
      <c r="AL38" s="119">
        <f>IF('Indicator Date'!AL38="","x",'Indicator Date'!AL38)</f>
        <v>2017</v>
      </c>
      <c r="AM38" s="119">
        <f>IF('Indicator Date'!AM38="","x",'Indicator Date'!AM38)</f>
        <v>2012</v>
      </c>
      <c r="AN38" s="119">
        <f>IF('Indicator Date'!AN38="","x",'Indicator Date'!AN38)</f>
        <v>2019</v>
      </c>
      <c r="AO38" s="119">
        <f>IF('Indicator Date'!AO38="","x",'Indicator Date'!AO38)</f>
        <v>2016</v>
      </c>
      <c r="AP38" s="119">
        <f>IF('Indicator Date'!AP38="","x",'Indicator Date'!AP38)</f>
        <v>2017</v>
      </c>
      <c r="AQ38" s="119">
        <f>IF('Indicator Date'!AQ38="","x",'Indicator Date'!AQ38)</f>
        <v>2017</v>
      </c>
      <c r="AR38" s="119">
        <f>IF('Indicator Date'!AR38="","x",'Indicator Date'!AR38)</f>
        <v>2018</v>
      </c>
      <c r="AS38" s="119">
        <f>IF('Indicator Date'!AS38="","x",'Indicator Date'!AS38)</f>
        <v>2017</v>
      </c>
      <c r="AT38" s="119">
        <f>IF('Indicator Date'!AT38="","x",'Indicator Date'!AT38)</f>
        <v>2010</v>
      </c>
      <c r="AU38" s="119">
        <f>IF('Indicator Date'!AU38="","x",'Indicator Date'!AU38)</f>
        <v>2017</v>
      </c>
      <c r="AV38" s="119" t="str">
        <f>IF('Indicator Date'!AV38="","x",'Indicator Date'!AV38)</f>
        <v>x</v>
      </c>
      <c r="AW38" s="119" t="str">
        <f>IF('Indicator Date'!AW38="","x",'Indicator Date'!AW38)</f>
        <v>x</v>
      </c>
      <c r="AX38" s="119">
        <f>IF('Indicator Date'!AX38="","x",'Indicator Date'!AX38)</f>
        <v>2017</v>
      </c>
      <c r="AY38" s="119">
        <f>IF('Indicator Date'!AY38="","x",'Indicator Date'!AY38)</f>
        <v>2017</v>
      </c>
      <c r="AZ38" s="119">
        <f>IF('Indicator Date'!AZ38="","x",'Indicator Date'!AZ38)</f>
        <v>2017</v>
      </c>
      <c r="BA38" s="119" t="str">
        <f>IF('Indicator Date'!BA38="","x",'Indicator Date'!BA38)</f>
        <v>2015</v>
      </c>
      <c r="BB38" s="119">
        <f>IF('Indicator Date'!BB38="","x",'Indicator Date'!BB38)</f>
        <v>2017</v>
      </c>
      <c r="BC38" s="119">
        <f>IF('Indicator Date'!BC38="","x",'Indicator Date'!BC38)</f>
        <v>2018</v>
      </c>
      <c r="BD38" s="119">
        <f>IF('Indicator Date'!BD38="","x",'Indicator Date'!BD38)</f>
        <v>2019</v>
      </c>
      <c r="BE38" s="172" t="str">
        <f>IF('Indicator Date'!BE38="","x",YEAR('Indicator Date'!BE38))</f>
        <v>x</v>
      </c>
      <c r="BF38" s="172">
        <f>IF('Indicator Date'!BF38="","x",YEAR('Indicator Date'!BF38))</f>
        <v>2018</v>
      </c>
      <c r="BG38" s="172">
        <f>IF('Indicator Date'!BG38="","x",YEAR('Indicator Date'!BG38))</f>
        <v>2018</v>
      </c>
      <c r="BH38" s="119">
        <f>IF('Indicator Date'!BH38="","x",'Indicator Date'!BH38)</f>
        <v>2018</v>
      </c>
      <c r="BI38" s="119">
        <f>IF('Indicator Date'!BI38="","x",'Indicator Date'!BI38)</f>
        <v>2018</v>
      </c>
      <c r="BJ38" s="119">
        <f>IF('Indicator Date'!BJ38="","x",'Indicator Date'!BJ38)</f>
        <v>2013</v>
      </c>
      <c r="BK38" s="119">
        <f>IF('Indicator Date'!BK38="","x",'Indicator Date'!BK38)</f>
        <v>2017</v>
      </c>
      <c r="BL38" s="119">
        <f>IF('Indicator Date'!BL38="","x",'Indicator Date'!BL38)</f>
        <v>2018</v>
      </c>
      <c r="BM38" s="119">
        <f>IF('Indicator Date'!BM38="","x",'Indicator Date'!BM38)</f>
        <v>2017</v>
      </c>
      <c r="BN38" s="119">
        <f>IF('Indicator Date'!BN38="","x",'Indicator Date'!BN38)</f>
        <v>2015</v>
      </c>
      <c r="BO38" s="119">
        <f>IF('Indicator Date'!BO38="","x",'Indicator Date'!BO38)</f>
        <v>2016</v>
      </c>
      <c r="BP38" s="119">
        <f>IF('Indicator Date'!BP38="","x",'Indicator Date'!BP38)</f>
        <v>2017</v>
      </c>
      <c r="BQ38" s="119">
        <f>IF('Indicator Date'!BQ38="","x",'Indicator Date'!BQ38)</f>
        <v>2014</v>
      </c>
      <c r="BR38" s="119">
        <f>IF('Indicator Date'!BR38="","x",'Indicator Date'!BR38)</f>
        <v>2017</v>
      </c>
      <c r="BS38" s="119">
        <f>IF('Indicator Date'!BS38="","x",'Indicator Date'!BS38)</f>
        <v>2017</v>
      </c>
      <c r="BT38" s="119">
        <f>IF('Indicator Date'!BT38="","x",'Indicator Date'!BT38)</f>
        <v>2015</v>
      </c>
      <c r="BU38" s="119">
        <f>IF('Indicator Date'!BU38="","x",'Indicator Date'!BU38)</f>
        <v>2017</v>
      </c>
      <c r="BV38" s="119">
        <f>IF('Indicator Date'!BV38="","x",'Indicator Date'!BV38)</f>
        <v>2017</v>
      </c>
      <c r="BW38" s="119" t="str">
        <f>IF('Indicator Date'!BW38="","x",'Indicator Date'!BW38)</f>
        <v>x</v>
      </c>
      <c r="BX38" s="119">
        <f>IF('Indicator Date'!BX38="","x",'Indicator Date'!BX38)</f>
        <v>2016</v>
      </c>
      <c r="BY38" s="119">
        <f>IF('Indicator Date'!BY38="","x",'Indicator Date'!BY38)</f>
        <v>2015</v>
      </c>
      <c r="BZ38" s="119" t="str">
        <f>IF('Indicator Date'!BZ38="","x",'Indicator Date'!BZ38)</f>
        <v>2018</v>
      </c>
      <c r="CA38" s="119">
        <f>IF('Indicator Date'!CA38="","x",'Indicator Date'!CA38)</f>
        <v>2019</v>
      </c>
      <c r="CB38" s="119">
        <f>IF('Indicator Date'!CB38="","x",'Indicator Date'!CB38)</f>
        <v>2015</v>
      </c>
    </row>
    <row r="39" spans="1:80" x14ac:dyDescent="0.3">
      <c r="A39" s="100" t="s">
        <v>67</v>
      </c>
      <c r="B39" s="86" t="s">
        <v>66</v>
      </c>
      <c r="C39" s="119">
        <f>IF('Indicator Date'!C39="","x",'Indicator Date'!C39)</f>
        <v>2015</v>
      </c>
      <c r="D39" s="119">
        <f>IF('Indicator Date'!D39="","x",'Indicator Date'!D39)</f>
        <v>2015</v>
      </c>
      <c r="E39" s="119">
        <f>IF('Indicator Date'!E39="","x",'Indicator Date'!E39)</f>
        <v>2015</v>
      </c>
      <c r="F39" s="119">
        <f>IF('Indicator Date'!F39="","x",'Indicator Date'!F39)</f>
        <v>2015</v>
      </c>
      <c r="G39" s="119">
        <f>IF('Indicator Date'!G39="","x",'Indicator Date'!G39)</f>
        <v>2015</v>
      </c>
      <c r="H39" s="119">
        <f>IF('Indicator Date'!H39="","x",'Indicator Date'!H39)</f>
        <v>2015</v>
      </c>
      <c r="I39" s="119">
        <f>IF('Indicator Date'!I39="","x",'Indicator Date'!I39)</f>
        <v>2015</v>
      </c>
      <c r="J39" s="119">
        <f>IF('Indicator Date'!J39="","x",'Indicator Date'!J39)</f>
        <v>2018</v>
      </c>
      <c r="K39" s="119">
        <f>IF('Indicator Date'!K39="","x",'Indicator Date'!K39)</f>
        <v>2018</v>
      </c>
      <c r="L39" s="119">
        <f>IF('Indicator Date'!L39="","x",'Indicator Date'!L39)</f>
        <v>2016</v>
      </c>
      <c r="M39" s="119">
        <f>IF('Indicator Date'!M39="","x",'Indicator Date'!M39)</f>
        <v>2015</v>
      </c>
      <c r="N39" s="119">
        <f>IF('Indicator Date'!N39="","x",'Indicator Date'!N39)</f>
        <v>2015</v>
      </c>
      <c r="O39" s="119">
        <f>IF('Indicator Date'!O39="","x",'Indicator Date'!O39)</f>
        <v>2015</v>
      </c>
      <c r="P39" s="119">
        <f>IF('Indicator Date'!P39="","x",'Indicator Date'!P39)</f>
        <v>2015</v>
      </c>
      <c r="Q39" s="119">
        <f>IF('Indicator Date'!Q39="","x",'Indicator Date'!Q39)</f>
        <v>2010</v>
      </c>
      <c r="R39" s="119">
        <f>IF('Indicator Date'!R39="","x",'Indicator Date'!R39)</f>
        <v>2010</v>
      </c>
      <c r="S39" s="119">
        <f>IF('Indicator Date'!S39="","x",'Indicator Date'!S39)</f>
        <v>2010</v>
      </c>
      <c r="T39" s="119">
        <f>IF('Indicator Date'!T39="","x",'Indicator Date'!T39)</f>
        <v>2010</v>
      </c>
      <c r="U39" s="119">
        <f>IF('Indicator Date'!U39="","x",'Indicator Date'!U39)</f>
        <v>2015</v>
      </c>
      <c r="V39" s="119">
        <f>IF('Indicator Date'!V39="","x",'Indicator Date'!V39)</f>
        <v>2015</v>
      </c>
      <c r="W39" s="119">
        <f>IF('Indicator Date'!W39="","x",'Indicator Date'!W39)</f>
        <v>2015</v>
      </c>
      <c r="X39" s="119">
        <f>IF('Indicator Date'!X39="","x",'Indicator Date'!X39)</f>
        <v>2018</v>
      </c>
      <c r="Y39" s="119">
        <f>IF('Indicator Date'!Y39="","x",'Indicator Date'!Y39)</f>
        <v>2018</v>
      </c>
      <c r="Z39" s="119">
        <f>IF('Indicator Date'!Z39="","x",'Indicator Date'!Z39)</f>
        <v>2018</v>
      </c>
      <c r="AA39" s="119">
        <f>IF('Indicator Date'!AA39="","x",'Indicator Date'!AA39)</f>
        <v>2015</v>
      </c>
      <c r="AB39" s="119">
        <f>IF('Indicator Date'!AB39="","x",'Indicator Date'!AB39)</f>
        <v>2017</v>
      </c>
      <c r="AC39" s="119">
        <f>IF('Indicator Date'!AC39="","x",'Indicator Date'!AC39)</f>
        <v>2017</v>
      </c>
      <c r="AD39" s="119">
        <f>IF('Indicator Date'!AD39="","x",'Indicator Date'!AD39)</f>
        <v>2018</v>
      </c>
      <c r="AE39" s="119">
        <f>IF('Indicator Date'!AE39="","x",'Indicator Date'!AE39)</f>
        <v>2018</v>
      </c>
      <c r="AF39" s="119">
        <f>IF('Indicator Date'!AF39="","x",'Indicator Date'!AF39)</f>
        <v>2016</v>
      </c>
      <c r="AG39" s="119">
        <f>IF('Indicator Date'!AG39="","x",'Indicator Date'!AG39)</f>
        <v>2019</v>
      </c>
      <c r="AH39" s="119">
        <f>IF('Indicator Date'!AH39="","x",'Indicator Date'!AH39)</f>
        <v>2019</v>
      </c>
      <c r="AI39" s="119">
        <f>IF('Indicator Date'!AI39="","x",'Indicator Date'!AI39)</f>
        <v>2019</v>
      </c>
      <c r="AJ39" s="119">
        <f>IF('Indicator Date'!AJ39="","x",'Indicator Date'!AJ39)</f>
        <v>2018</v>
      </c>
      <c r="AK39" s="119">
        <f>IF('Indicator Date'!AK39="","x",'Indicator Date'!AK39)</f>
        <v>2018</v>
      </c>
      <c r="AL39" s="119">
        <f>IF('Indicator Date'!AL39="","x",'Indicator Date'!AL39)</f>
        <v>2017</v>
      </c>
      <c r="AM39" s="119">
        <f>IF('Indicator Date'!AM39="","x",'Indicator Date'!AM39)</f>
        <v>2016</v>
      </c>
      <c r="AN39" s="119">
        <f>IF('Indicator Date'!AN39="","x",'Indicator Date'!AN39)</f>
        <v>2019</v>
      </c>
      <c r="AO39" s="119">
        <f>IF('Indicator Date'!AO39="","x",'Indicator Date'!AO39)</f>
        <v>2016</v>
      </c>
      <c r="AP39" s="119">
        <f>IF('Indicator Date'!AP39="","x",'Indicator Date'!AP39)</f>
        <v>2017</v>
      </c>
      <c r="AQ39" s="119">
        <f>IF('Indicator Date'!AQ39="","x",'Indicator Date'!AQ39)</f>
        <v>2017</v>
      </c>
      <c r="AR39" s="119">
        <f>IF('Indicator Date'!AR39="","x",'Indicator Date'!AR39)</f>
        <v>2018</v>
      </c>
      <c r="AS39" s="119">
        <f>IF('Indicator Date'!AS39="","x",'Indicator Date'!AS39)</f>
        <v>2017</v>
      </c>
      <c r="AT39" s="119">
        <f>IF('Indicator Date'!AT39="","x",'Indicator Date'!AT39)</f>
        <v>2010</v>
      </c>
      <c r="AU39" s="119">
        <f>IF('Indicator Date'!AU39="","x",'Indicator Date'!AU39)</f>
        <v>2017</v>
      </c>
      <c r="AV39" s="119">
        <f>IF('Indicator Date'!AV39="","x",'Indicator Date'!AV39)</f>
        <v>2017</v>
      </c>
      <c r="AW39" s="119" t="str">
        <f>IF('Indicator Date'!AW39="","x",'Indicator Date'!AW39)</f>
        <v>x</v>
      </c>
      <c r="AX39" s="119">
        <f>IF('Indicator Date'!AX39="","x",'Indicator Date'!AX39)</f>
        <v>2017</v>
      </c>
      <c r="AY39" s="119">
        <f>IF('Indicator Date'!AY39="","x",'Indicator Date'!AY39)</f>
        <v>2017</v>
      </c>
      <c r="AZ39" s="119">
        <f>IF('Indicator Date'!AZ39="","x",'Indicator Date'!AZ39)</f>
        <v>2017</v>
      </c>
      <c r="BA39" s="119" t="str">
        <f>IF('Indicator Date'!BA39="","x",'Indicator Date'!BA39)</f>
        <v>2017</v>
      </c>
      <c r="BB39" s="119">
        <f>IF('Indicator Date'!BB39="","x",'Indicator Date'!BB39)</f>
        <v>2017</v>
      </c>
      <c r="BC39" s="119">
        <f>IF('Indicator Date'!BC39="","x",'Indicator Date'!BC39)</f>
        <v>2018</v>
      </c>
      <c r="BD39" s="119">
        <f>IF('Indicator Date'!BD39="","x",'Indicator Date'!BD39)</f>
        <v>2019</v>
      </c>
      <c r="BE39" s="172">
        <f>IF('Indicator Date'!BE39="","x",YEAR('Indicator Date'!BE39))</f>
        <v>2018</v>
      </c>
      <c r="BF39" s="172">
        <f>IF('Indicator Date'!BF39="","x",YEAR('Indicator Date'!BF39))</f>
        <v>2018</v>
      </c>
      <c r="BG39" s="172">
        <f>IF('Indicator Date'!BG39="","x",YEAR('Indicator Date'!BG39))</f>
        <v>2018</v>
      </c>
      <c r="BH39" s="119">
        <f>IF('Indicator Date'!BH39="","x",'Indicator Date'!BH39)</f>
        <v>2018</v>
      </c>
      <c r="BI39" s="119">
        <f>IF('Indicator Date'!BI39="","x",'Indicator Date'!BI39)</f>
        <v>2018</v>
      </c>
      <c r="BJ39" s="119">
        <f>IF('Indicator Date'!BJ39="","x",'Indicator Date'!BJ39)</f>
        <v>2015</v>
      </c>
      <c r="BK39" s="119">
        <f>IF('Indicator Date'!BK39="","x",'Indicator Date'!BK39)</f>
        <v>2017</v>
      </c>
      <c r="BL39" s="119">
        <f>IF('Indicator Date'!BL39="","x",'Indicator Date'!BL39)</f>
        <v>2018</v>
      </c>
      <c r="BM39" s="119">
        <f>IF('Indicator Date'!BM39="","x",'Indicator Date'!BM39)</f>
        <v>2017</v>
      </c>
      <c r="BN39" s="119">
        <f>IF('Indicator Date'!BN39="","x",'Indicator Date'!BN39)</f>
        <v>2015</v>
      </c>
      <c r="BO39" s="119">
        <f>IF('Indicator Date'!BO39="","x",'Indicator Date'!BO39)</f>
        <v>2016</v>
      </c>
      <c r="BP39" s="119">
        <f>IF('Indicator Date'!BP39="","x",'Indicator Date'!BP39)</f>
        <v>2017</v>
      </c>
      <c r="BQ39" s="119">
        <f>IF('Indicator Date'!BQ39="","x",'Indicator Date'!BQ39)</f>
        <v>2014</v>
      </c>
      <c r="BR39" s="119">
        <f>IF('Indicator Date'!BR39="","x",'Indicator Date'!BR39)</f>
        <v>2017</v>
      </c>
      <c r="BS39" s="119">
        <f>IF('Indicator Date'!BS39="","x",'Indicator Date'!BS39)</f>
        <v>2017</v>
      </c>
      <c r="BT39" s="119">
        <f>IF('Indicator Date'!BT39="","x",'Indicator Date'!BT39)</f>
        <v>2017</v>
      </c>
      <c r="BU39" s="119">
        <f>IF('Indicator Date'!BU39="","x",'Indicator Date'!BU39)</f>
        <v>2017</v>
      </c>
      <c r="BV39" s="119">
        <f>IF('Indicator Date'!BV39="","x",'Indicator Date'!BV39)</f>
        <v>2017</v>
      </c>
      <c r="BW39" s="119">
        <f>IF('Indicator Date'!BW39="","x",'Indicator Date'!BW39)</f>
        <v>2017</v>
      </c>
      <c r="BX39" s="119">
        <f>IF('Indicator Date'!BX39="","x",'Indicator Date'!BX39)</f>
        <v>2016</v>
      </c>
      <c r="BY39" s="119">
        <f>IF('Indicator Date'!BY39="","x",'Indicator Date'!BY39)</f>
        <v>2015</v>
      </c>
      <c r="BZ39" s="119" t="str">
        <f>IF('Indicator Date'!BZ39="","x",'Indicator Date'!BZ39)</f>
        <v>2018</v>
      </c>
      <c r="CA39" s="119">
        <f>IF('Indicator Date'!CA39="","x",'Indicator Date'!CA39)</f>
        <v>2019</v>
      </c>
      <c r="CB39" s="119">
        <f>IF('Indicator Date'!CB39="","x",'Indicator Date'!CB39)</f>
        <v>2015</v>
      </c>
    </row>
    <row r="40" spans="1:80" x14ac:dyDescent="0.3">
      <c r="A40" s="100" t="s">
        <v>69</v>
      </c>
      <c r="B40" s="86" t="s">
        <v>68</v>
      </c>
      <c r="C40" s="119">
        <f>IF('Indicator Date'!C40="","x",'Indicator Date'!C40)</f>
        <v>2015</v>
      </c>
      <c r="D40" s="119">
        <f>IF('Indicator Date'!D40="","x",'Indicator Date'!D40)</f>
        <v>2015</v>
      </c>
      <c r="E40" s="119">
        <f>IF('Indicator Date'!E40="","x",'Indicator Date'!E40)</f>
        <v>2015</v>
      </c>
      <c r="F40" s="119">
        <f>IF('Indicator Date'!F40="","x",'Indicator Date'!F40)</f>
        <v>2015</v>
      </c>
      <c r="G40" s="119">
        <f>IF('Indicator Date'!G40="","x",'Indicator Date'!G40)</f>
        <v>2015</v>
      </c>
      <c r="H40" s="119">
        <f>IF('Indicator Date'!H40="","x",'Indicator Date'!H40)</f>
        <v>2015</v>
      </c>
      <c r="I40" s="119">
        <f>IF('Indicator Date'!I40="","x",'Indicator Date'!I40)</f>
        <v>2015</v>
      </c>
      <c r="J40" s="119">
        <f>IF('Indicator Date'!J40="","x",'Indicator Date'!J40)</f>
        <v>2018</v>
      </c>
      <c r="K40" s="119">
        <f>IF('Indicator Date'!K40="","x",'Indicator Date'!K40)</f>
        <v>2018</v>
      </c>
      <c r="L40" s="119">
        <f>IF('Indicator Date'!L40="","x",'Indicator Date'!L40)</f>
        <v>2016</v>
      </c>
      <c r="M40" s="119">
        <f>IF('Indicator Date'!M40="","x",'Indicator Date'!M40)</f>
        <v>2015</v>
      </c>
      <c r="N40" s="119">
        <f>IF('Indicator Date'!N40="","x",'Indicator Date'!N40)</f>
        <v>2015</v>
      </c>
      <c r="O40" s="119">
        <f>IF('Indicator Date'!O40="","x",'Indicator Date'!O40)</f>
        <v>2015</v>
      </c>
      <c r="P40" s="119">
        <f>IF('Indicator Date'!P40="","x",'Indicator Date'!P40)</f>
        <v>2015</v>
      </c>
      <c r="Q40" s="119">
        <f>IF('Indicator Date'!Q40="","x",'Indicator Date'!Q40)</f>
        <v>2010</v>
      </c>
      <c r="R40" s="119">
        <f>IF('Indicator Date'!R40="","x",'Indicator Date'!R40)</f>
        <v>2010</v>
      </c>
      <c r="S40" s="119">
        <f>IF('Indicator Date'!S40="","x",'Indicator Date'!S40)</f>
        <v>2010</v>
      </c>
      <c r="T40" s="119">
        <f>IF('Indicator Date'!T40="","x",'Indicator Date'!T40)</f>
        <v>2010</v>
      </c>
      <c r="U40" s="119">
        <f>IF('Indicator Date'!U40="","x",'Indicator Date'!U40)</f>
        <v>2015</v>
      </c>
      <c r="V40" s="119">
        <f>IF('Indicator Date'!V40="","x",'Indicator Date'!V40)</f>
        <v>2015</v>
      </c>
      <c r="W40" s="119">
        <f>IF('Indicator Date'!W40="","x",'Indicator Date'!W40)</f>
        <v>2015</v>
      </c>
      <c r="X40" s="119">
        <f>IF('Indicator Date'!X40="","x",'Indicator Date'!X40)</f>
        <v>2018</v>
      </c>
      <c r="Y40" s="119">
        <f>IF('Indicator Date'!Y40="","x",'Indicator Date'!Y40)</f>
        <v>2018</v>
      </c>
      <c r="Z40" s="119">
        <f>IF('Indicator Date'!Z40="","x",'Indicator Date'!Z40)</f>
        <v>2018</v>
      </c>
      <c r="AA40" s="119">
        <f>IF('Indicator Date'!AA40="","x",'Indicator Date'!AA40)</f>
        <v>2012</v>
      </c>
      <c r="AB40" s="119">
        <f>IF('Indicator Date'!AB40="","x",'Indicator Date'!AB40)</f>
        <v>2017</v>
      </c>
      <c r="AC40" s="119">
        <f>IF('Indicator Date'!AC40="","x",'Indicator Date'!AC40)</f>
        <v>2016</v>
      </c>
      <c r="AD40" s="119">
        <f>IF('Indicator Date'!AD40="","x",'Indicator Date'!AD40)</f>
        <v>2017</v>
      </c>
      <c r="AE40" s="119">
        <f>IF('Indicator Date'!AE40="","x",'Indicator Date'!AE40)</f>
        <v>2018</v>
      </c>
      <c r="AF40" s="119">
        <f>IF('Indicator Date'!AF40="","x",'Indicator Date'!AF40)</f>
        <v>2016</v>
      </c>
      <c r="AG40" s="119">
        <f>IF('Indicator Date'!AG40="","x",'Indicator Date'!AG40)</f>
        <v>2019</v>
      </c>
      <c r="AH40" s="119">
        <f>IF('Indicator Date'!AH40="","x",'Indicator Date'!AH40)</f>
        <v>2019</v>
      </c>
      <c r="AI40" s="119">
        <f>IF('Indicator Date'!AI40="","x",'Indicator Date'!AI40)</f>
        <v>2019</v>
      </c>
      <c r="AJ40" s="119">
        <f>IF('Indicator Date'!AJ40="","x",'Indicator Date'!AJ40)</f>
        <v>2018</v>
      </c>
      <c r="AK40" s="119">
        <f>IF('Indicator Date'!AK40="","x",'Indicator Date'!AK40)</f>
        <v>2018</v>
      </c>
      <c r="AL40" s="119">
        <f>IF('Indicator Date'!AL40="","x",'Indicator Date'!AL40)</f>
        <v>2017</v>
      </c>
      <c r="AM40" s="119">
        <f>IF('Indicator Date'!AM40="","x",'Indicator Date'!AM40)</f>
        <v>2012</v>
      </c>
      <c r="AN40" s="119">
        <f>IF('Indicator Date'!AN40="","x",'Indicator Date'!AN40)</f>
        <v>2019</v>
      </c>
      <c r="AO40" s="119">
        <f>IF('Indicator Date'!AO40="","x",'Indicator Date'!AO40)</f>
        <v>2016</v>
      </c>
      <c r="AP40" s="119">
        <f>IF('Indicator Date'!AP40="","x",'Indicator Date'!AP40)</f>
        <v>2017</v>
      </c>
      <c r="AQ40" s="119">
        <f>IF('Indicator Date'!AQ40="","x",'Indicator Date'!AQ40)</f>
        <v>2017</v>
      </c>
      <c r="AR40" s="119">
        <f>IF('Indicator Date'!AR40="","x",'Indicator Date'!AR40)</f>
        <v>2018</v>
      </c>
      <c r="AS40" s="119">
        <f>IF('Indicator Date'!AS40="","x",'Indicator Date'!AS40)</f>
        <v>2017</v>
      </c>
      <c r="AT40" s="119">
        <f>IF('Indicator Date'!AT40="","x",'Indicator Date'!AT40)</f>
        <v>2012</v>
      </c>
      <c r="AU40" s="119">
        <f>IF('Indicator Date'!AU40="","x",'Indicator Date'!AU40)</f>
        <v>2017</v>
      </c>
      <c r="AV40" s="119">
        <f>IF('Indicator Date'!AV40="","x",'Indicator Date'!AV40)</f>
        <v>2017</v>
      </c>
      <c r="AW40" s="119">
        <f>IF('Indicator Date'!AW40="","x",'Indicator Date'!AW40)</f>
        <v>2017</v>
      </c>
      <c r="AX40" s="119">
        <f>IF('Indicator Date'!AX40="","x",'Indicator Date'!AX40)</f>
        <v>2017</v>
      </c>
      <c r="AY40" s="119">
        <f>IF('Indicator Date'!AY40="","x",'Indicator Date'!AY40)</f>
        <v>2017</v>
      </c>
      <c r="AZ40" s="119" t="str">
        <f>IF('Indicator Date'!AZ40="","x",'Indicator Date'!AZ40)</f>
        <v>x</v>
      </c>
      <c r="BA40" s="119" t="str">
        <f>IF('Indicator Date'!BA40="","x",'Indicator Date'!BA40)</f>
        <v>2013</v>
      </c>
      <c r="BB40" s="119">
        <f>IF('Indicator Date'!BB40="","x",'Indicator Date'!BB40)</f>
        <v>2017</v>
      </c>
      <c r="BC40" s="119">
        <f>IF('Indicator Date'!BC40="","x",'Indicator Date'!BC40)</f>
        <v>2018</v>
      </c>
      <c r="BD40" s="119">
        <f>IF('Indicator Date'!BD40="","x",'Indicator Date'!BD40)</f>
        <v>2019</v>
      </c>
      <c r="BE40" s="172" t="str">
        <f>IF('Indicator Date'!BE40="","x",YEAR('Indicator Date'!BE40))</f>
        <v>x</v>
      </c>
      <c r="BF40" s="172">
        <f>IF('Indicator Date'!BF40="","x",YEAR('Indicator Date'!BF40))</f>
        <v>2018</v>
      </c>
      <c r="BG40" s="172">
        <f>IF('Indicator Date'!BG40="","x",YEAR('Indicator Date'!BG40))</f>
        <v>2018</v>
      </c>
      <c r="BH40" s="119">
        <f>IF('Indicator Date'!BH40="","x",'Indicator Date'!BH40)</f>
        <v>2018</v>
      </c>
      <c r="BI40" s="119">
        <f>IF('Indicator Date'!BI40="","x",'Indicator Date'!BI40)</f>
        <v>2018</v>
      </c>
      <c r="BJ40" s="119">
        <f>IF('Indicator Date'!BJ40="","x",'Indicator Date'!BJ40)</f>
        <v>2013</v>
      </c>
      <c r="BK40" s="119">
        <f>IF('Indicator Date'!BK40="","x",'Indicator Date'!BK40)</f>
        <v>2017</v>
      </c>
      <c r="BL40" s="119">
        <f>IF('Indicator Date'!BL40="","x",'Indicator Date'!BL40)</f>
        <v>2018</v>
      </c>
      <c r="BM40" s="119">
        <f>IF('Indicator Date'!BM40="","x",'Indicator Date'!BM40)</f>
        <v>2017</v>
      </c>
      <c r="BN40" s="119">
        <f>IF('Indicator Date'!BN40="","x",'Indicator Date'!BN40)</f>
        <v>2015</v>
      </c>
      <c r="BO40" s="119">
        <f>IF('Indicator Date'!BO40="","x",'Indicator Date'!BO40)</f>
        <v>2016</v>
      </c>
      <c r="BP40" s="119">
        <f>IF('Indicator Date'!BP40="","x",'Indicator Date'!BP40)</f>
        <v>2017</v>
      </c>
      <c r="BQ40" s="119">
        <f>IF('Indicator Date'!BQ40="","x",'Indicator Date'!BQ40)</f>
        <v>2014</v>
      </c>
      <c r="BR40" s="119">
        <f>IF('Indicator Date'!BR40="","x",'Indicator Date'!BR40)</f>
        <v>2017</v>
      </c>
      <c r="BS40" s="119">
        <f>IF('Indicator Date'!BS40="","x",'Indicator Date'!BS40)</f>
        <v>2017</v>
      </c>
      <c r="BT40" s="119">
        <f>IF('Indicator Date'!BT40="","x",'Indicator Date'!BT40)</f>
        <v>2012</v>
      </c>
      <c r="BU40" s="119">
        <f>IF('Indicator Date'!BU40="","x",'Indicator Date'!BU40)</f>
        <v>2017</v>
      </c>
      <c r="BV40" s="119" t="str">
        <f>IF('Indicator Date'!BV40="","x",'Indicator Date'!BV40)</f>
        <v>x</v>
      </c>
      <c r="BW40" s="119" t="str">
        <f>IF('Indicator Date'!BW40="","x",'Indicator Date'!BW40)</f>
        <v>x</v>
      </c>
      <c r="BX40" s="119">
        <f>IF('Indicator Date'!BX40="","x",'Indicator Date'!BX40)</f>
        <v>2016</v>
      </c>
      <c r="BY40" s="119">
        <f>IF('Indicator Date'!BY40="","x",'Indicator Date'!BY40)</f>
        <v>2015</v>
      </c>
      <c r="BZ40" s="119" t="str">
        <f>IF('Indicator Date'!BZ40="","x",'Indicator Date'!BZ40)</f>
        <v>2018</v>
      </c>
      <c r="CA40" s="119">
        <f>IF('Indicator Date'!CA40="","x",'Indicator Date'!CA40)</f>
        <v>2019</v>
      </c>
      <c r="CB40" s="119">
        <f>IF('Indicator Date'!CB40="","x",'Indicator Date'!CB40)</f>
        <v>2015</v>
      </c>
    </row>
    <row r="41" spans="1:80" x14ac:dyDescent="0.3">
      <c r="A41" s="100" t="s">
        <v>373</v>
      </c>
      <c r="B41" s="86" t="s">
        <v>71</v>
      </c>
      <c r="C41" s="119">
        <f>IF('Indicator Date'!C41="","x",'Indicator Date'!C41)</f>
        <v>2015</v>
      </c>
      <c r="D41" s="119">
        <f>IF('Indicator Date'!D41="","x",'Indicator Date'!D41)</f>
        <v>2015</v>
      </c>
      <c r="E41" s="119">
        <f>IF('Indicator Date'!E41="","x",'Indicator Date'!E41)</f>
        <v>2015</v>
      </c>
      <c r="F41" s="119">
        <f>IF('Indicator Date'!F41="","x",'Indicator Date'!F41)</f>
        <v>2015</v>
      </c>
      <c r="G41" s="119">
        <f>IF('Indicator Date'!G41="","x",'Indicator Date'!G41)</f>
        <v>2015</v>
      </c>
      <c r="H41" s="119">
        <f>IF('Indicator Date'!H41="","x",'Indicator Date'!H41)</f>
        <v>2015</v>
      </c>
      <c r="I41" s="119">
        <f>IF('Indicator Date'!I41="","x",'Indicator Date'!I41)</f>
        <v>2015</v>
      </c>
      <c r="J41" s="119">
        <f>IF('Indicator Date'!J41="","x",'Indicator Date'!J41)</f>
        <v>2018</v>
      </c>
      <c r="K41" s="119">
        <f>IF('Indicator Date'!K41="","x",'Indicator Date'!K41)</f>
        <v>2018</v>
      </c>
      <c r="L41" s="119">
        <f>IF('Indicator Date'!L41="","x",'Indicator Date'!L41)</f>
        <v>2016</v>
      </c>
      <c r="M41" s="119">
        <f>IF('Indicator Date'!M41="","x",'Indicator Date'!M41)</f>
        <v>2015</v>
      </c>
      <c r="N41" s="119">
        <f>IF('Indicator Date'!N41="","x",'Indicator Date'!N41)</f>
        <v>2015</v>
      </c>
      <c r="O41" s="119">
        <f>IF('Indicator Date'!O41="","x",'Indicator Date'!O41)</f>
        <v>2015</v>
      </c>
      <c r="P41" s="119">
        <f>IF('Indicator Date'!P41="","x",'Indicator Date'!P41)</f>
        <v>2015</v>
      </c>
      <c r="Q41" s="119">
        <f>IF('Indicator Date'!Q41="","x",'Indicator Date'!Q41)</f>
        <v>2010</v>
      </c>
      <c r="R41" s="119">
        <f>IF('Indicator Date'!R41="","x",'Indicator Date'!R41)</f>
        <v>2010</v>
      </c>
      <c r="S41" s="119">
        <f>IF('Indicator Date'!S41="","x",'Indicator Date'!S41)</f>
        <v>2010</v>
      </c>
      <c r="T41" s="119">
        <f>IF('Indicator Date'!T41="","x",'Indicator Date'!T41)</f>
        <v>2010</v>
      </c>
      <c r="U41" s="119">
        <f>IF('Indicator Date'!U41="","x",'Indicator Date'!U41)</f>
        <v>2015</v>
      </c>
      <c r="V41" s="119">
        <f>IF('Indicator Date'!V41="","x",'Indicator Date'!V41)</f>
        <v>2015</v>
      </c>
      <c r="W41" s="119">
        <f>IF('Indicator Date'!W41="","x",'Indicator Date'!W41)</f>
        <v>2015</v>
      </c>
      <c r="X41" s="119">
        <f>IF('Indicator Date'!X41="","x",'Indicator Date'!X41)</f>
        <v>2018</v>
      </c>
      <c r="Y41" s="119">
        <f>IF('Indicator Date'!Y41="","x",'Indicator Date'!Y41)</f>
        <v>2018</v>
      </c>
      <c r="Z41" s="119">
        <f>IF('Indicator Date'!Z41="","x",'Indicator Date'!Z41)</f>
        <v>2018</v>
      </c>
      <c r="AA41" s="119">
        <f>IF('Indicator Date'!AA41="","x",'Indicator Date'!AA41)</f>
        <v>2011</v>
      </c>
      <c r="AB41" s="119">
        <f>IF('Indicator Date'!AB41="","x",'Indicator Date'!AB41)</f>
        <v>2017</v>
      </c>
      <c r="AC41" s="119">
        <f>IF('Indicator Date'!AC41="","x",'Indicator Date'!AC41)</f>
        <v>2017</v>
      </c>
      <c r="AD41" s="119">
        <f>IF('Indicator Date'!AD41="","x",'Indicator Date'!AD41)</f>
        <v>2016</v>
      </c>
      <c r="AE41" s="119">
        <f>IF('Indicator Date'!AE41="","x",'Indicator Date'!AE41)</f>
        <v>2018</v>
      </c>
      <c r="AF41" s="119">
        <f>IF('Indicator Date'!AF41="","x",'Indicator Date'!AF41)</f>
        <v>2016</v>
      </c>
      <c r="AG41" s="119">
        <f>IF('Indicator Date'!AG41="","x",'Indicator Date'!AG41)</f>
        <v>2019</v>
      </c>
      <c r="AH41" s="119">
        <f>IF('Indicator Date'!AH41="","x",'Indicator Date'!AH41)</f>
        <v>2019</v>
      </c>
      <c r="AI41" s="119">
        <f>IF('Indicator Date'!AI41="","x",'Indicator Date'!AI41)</f>
        <v>2019</v>
      </c>
      <c r="AJ41" s="119">
        <f>IF('Indicator Date'!AJ41="","x",'Indicator Date'!AJ41)</f>
        <v>2018</v>
      </c>
      <c r="AK41" s="119">
        <f>IF('Indicator Date'!AK41="","x",'Indicator Date'!AK41)</f>
        <v>2018</v>
      </c>
      <c r="AL41" s="119">
        <f>IF('Indicator Date'!AL41="","x",'Indicator Date'!AL41)</f>
        <v>2017</v>
      </c>
      <c r="AM41" s="119">
        <f>IF('Indicator Date'!AM41="","x",'Indicator Date'!AM41)</f>
        <v>2012</v>
      </c>
      <c r="AN41" s="119">
        <f>IF('Indicator Date'!AN41="","x",'Indicator Date'!AN41)</f>
        <v>2019</v>
      </c>
      <c r="AO41" s="119">
        <f>IF('Indicator Date'!AO41="","x",'Indicator Date'!AO41)</f>
        <v>2016</v>
      </c>
      <c r="AP41" s="119">
        <f>IF('Indicator Date'!AP41="","x",'Indicator Date'!AP41)</f>
        <v>2017</v>
      </c>
      <c r="AQ41" s="119">
        <f>IF('Indicator Date'!AQ41="","x",'Indicator Date'!AQ41)</f>
        <v>2017</v>
      </c>
      <c r="AR41" s="119">
        <f>IF('Indicator Date'!AR41="","x",'Indicator Date'!AR41)</f>
        <v>2016</v>
      </c>
      <c r="AS41" s="119">
        <f>IF('Indicator Date'!AS41="","x",'Indicator Date'!AS41)</f>
        <v>2017</v>
      </c>
      <c r="AT41" s="119">
        <f>IF('Indicator Date'!AT41="","x",'Indicator Date'!AT41)</f>
        <v>2015</v>
      </c>
      <c r="AU41" s="119">
        <f>IF('Indicator Date'!AU41="","x",'Indicator Date'!AU41)</f>
        <v>2017</v>
      </c>
      <c r="AV41" s="119">
        <f>IF('Indicator Date'!AV41="","x",'Indicator Date'!AV41)</f>
        <v>2017</v>
      </c>
      <c r="AW41" s="119">
        <f>IF('Indicator Date'!AW41="","x",'Indicator Date'!AW41)</f>
        <v>2017</v>
      </c>
      <c r="AX41" s="119">
        <f>IF('Indicator Date'!AX41="","x",'Indicator Date'!AX41)</f>
        <v>2017</v>
      </c>
      <c r="AY41" s="119">
        <f>IF('Indicator Date'!AY41="","x",'Indicator Date'!AY41)</f>
        <v>2017</v>
      </c>
      <c r="AZ41" s="119">
        <f>IF('Indicator Date'!AZ41="","x",'Indicator Date'!AZ41)</f>
        <v>2017</v>
      </c>
      <c r="BA41" s="119" t="str">
        <f>IF('Indicator Date'!BA41="","x",'Indicator Date'!BA41)</f>
        <v>2011</v>
      </c>
      <c r="BB41" s="119">
        <f>IF('Indicator Date'!BB41="","x",'Indicator Date'!BB41)</f>
        <v>2017</v>
      </c>
      <c r="BC41" s="119">
        <f>IF('Indicator Date'!BC41="","x",'Indicator Date'!BC41)</f>
        <v>2018</v>
      </c>
      <c r="BD41" s="119">
        <f>IF('Indicator Date'!BD41="","x",'Indicator Date'!BD41)</f>
        <v>2019</v>
      </c>
      <c r="BE41" s="172">
        <f>IF('Indicator Date'!BE41="","x",YEAR('Indicator Date'!BE41))</f>
        <v>2018</v>
      </c>
      <c r="BF41" s="172">
        <f>IF('Indicator Date'!BF41="","x",YEAR('Indicator Date'!BF41))</f>
        <v>2019</v>
      </c>
      <c r="BG41" s="172">
        <f>IF('Indicator Date'!BG41="","x",YEAR('Indicator Date'!BG41))</f>
        <v>2018</v>
      </c>
      <c r="BH41" s="119">
        <f>IF('Indicator Date'!BH41="","x",'Indicator Date'!BH41)</f>
        <v>2018</v>
      </c>
      <c r="BI41" s="119">
        <f>IF('Indicator Date'!BI41="","x",'Indicator Date'!BI41)</f>
        <v>2018</v>
      </c>
      <c r="BJ41" s="119" t="str">
        <f>IF('Indicator Date'!BJ41="","x",'Indicator Date'!BJ41)</f>
        <v>x</v>
      </c>
      <c r="BK41" s="119">
        <f>IF('Indicator Date'!BK41="","x",'Indicator Date'!BK41)</f>
        <v>2017</v>
      </c>
      <c r="BL41" s="119">
        <f>IF('Indicator Date'!BL41="","x",'Indicator Date'!BL41)</f>
        <v>2018</v>
      </c>
      <c r="BM41" s="119">
        <f>IF('Indicator Date'!BM41="","x",'Indicator Date'!BM41)</f>
        <v>2017</v>
      </c>
      <c r="BN41" s="119">
        <f>IF('Indicator Date'!BN41="","x",'Indicator Date'!BN41)</f>
        <v>2015</v>
      </c>
      <c r="BO41" s="119">
        <f>IF('Indicator Date'!BO41="","x",'Indicator Date'!BO41)</f>
        <v>2016</v>
      </c>
      <c r="BP41" s="119">
        <f>IF('Indicator Date'!BP41="","x",'Indicator Date'!BP41)</f>
        <v>2017</v>
      </c>
      <c r="BQ41" s="119">
        <f>IF('Indicator Date'!BQ41="","x",'Indicator Date'!BQ41)</f>
        <v>2014</v>
      </c>
      <c r="BR41" s="119">
        <f>IF('Indicator Date'!BR41="","x",'Indicator Date'!BR41)</f>
        <v>2017</v>
      </c>
      <c r="BS41" s="119">
        <f>IF('Indicator Date'!BS41="","x",'Indicator Date'!BS41)</f>
        <v>2017</v>
      </c>
      <c r="BT41" s="119">
        <f>IF('Indicator Date'!BT41="","x",'Indicator Date'!BT41)</f>
        <v>2011</v>
      </c>
      <c r="BU41" s="119">
        <f>IF('Indicator Date'!BU41="","x",'Indicator Date'!BU41)</f>
        <v>2017</v>
      </c>
      <c r="BV41" s="119" t="str">
        <f>IF('Indicator Date'!BV41="","x",'Indicator Date'!BV41)</f>
        <v>x</v>
      </c>
      <c r="BW41" s="119">
        <f>IF('Indicator Date'!BW41="","x",'Indicator Date'!BW41)</f>
        <v>2017</v>
      </c>
      <c r="BX41" s="119">
        <f>IF('Indicator Date'!BX41="","x",'Indicator Date'!BX41)</f>
        <v>2016</v>
      </c>
      <c r="BY41" s="119">
        <f>IF('Indicator Date'!BY41="","x",'Indicator Date'!BY41)</f>
        <v>2015</v>
      </c>
      <c r="BZ41" s="119" t="str">
        <f>IF('Indicator Date'!BZ41="","x",'Indicator Date'!BZ41)</f>
        <v>2018</v>
      </c>
      <c r="CA41" s="119">
        <f>IF('Indicator Date'!CA41="","x",'Indicator Date'!CA41)</f>
        <v>2019</v>
      </c>
      <c r="CB41" s="119">
        <f>IF('Indicator Date'!CB41="","x",'Indicator Date'!CB41)</f>
        <v>2015</v>
      </c>
    </row>
    <row r="42" spans="1:80" x14ac:dyDescent="0.3">
      <c r="A42" s="100" t="s">
        <v>744</v>
      </c>
      <c r="B42" s="86" t="s">
        <v>70</v>
      </c>
      <c r="C42" s="119">
        <f>IF('Indicator Date'!C42="","x",'Indicator Date'!C42)</f>
        <v>2015</v>
      </c>
      <c r="D42" s="119">
        <f>IF('Indicator Date'!D42="","x",'Indicator Date'!D42)</f>
        <v>2015</v>
      </c>
      <c r="E42" s="119">
        <f>IF('Indicator Date'!E42="","x",'Indicator Date'!E42)</f>
        <v>2015</v>
      </c>
      <c r="F42" s="119">
        <f>IF('Indicator Date'!F42="","x",'Indicator Date'!F42)</f>
        <v>2015</v>
      </c>
      <c r="G42" s="119">
        <f>IF('Indicator Date'!G42="","x",'Indicator Date'!G42)</f>
        <v>2015</v>
      </c>
      <c r="H42" s="119">
        <f>IF('Indicator Date'!H42="","x",'Indicator Date'!H42)</f>
        <v>2015</v>
      </c>
      <c r="I42" s="119">
        <f>IF('Indicator Date'!I42="","x",'Indicator Date'!I42)</f>
        <v>2015</v>
      </c>
      <c r="J42" s="119">
        <f>IF('Indicator Date'!J42="","x",'Indicator Date'!J42)</f>
        <v>2018</v>
      </c>
      <c r="K42" s="119">
        <f>IF('Indicator Date'!K42="","x",'Indicator Date'!K42)</f>
        <v>2018</v>
      </c>
      <c r="L42" s="119">
        <f>IF('Indicator Date'!L42="","x",'Indicator Date'!L42)</f>
        <v>2016</v>
      </c>
      <c r="M42" s="119">
        <f>IF('Indicator Date'!M42="","x",'Indicator Date'!M42)</f>
        <v>2015</v>
      </c>
      <c r="N42" s="119">
        <f>IF('Indicator Date'!N42="","x",'Indicator Date'!N42)</f>
        <v>2015</v>
      </c>
      <c r="O42" s="119">
        <f>IF('Indicator Date'!O42="","x",'Indicator Date'!O42)</f>
        <v>2015</v>
      </c>
      <c r="P42" s="119">
        <f>IF('Indicator Date'!P42="","x",'Indicator Date'!P42)</f>
        <v>2015</v>
      </c>
      <c r="Q42" s="119">
        <f>IF('Indicator Date'!Q42="","x",'Indicator Date'!Q42)</f>
        <v>2010</v>
      </c>
      <c r="R42" s="119">
        <f>IF('Indicator Date'!R42="","x",'Indicator Date'!R42)</f>
        <v>2010</v>
      </c>
      <c r="S42" s="119">
        <f>IF('Indicator Date'!S42="","x",'Indicator Date'!S42)</f>
        <v>2010</v>
      </c>
      <c r="T42" s="119">
        <f>IF('Indicator Date'!T42="","x",'Indicator Date'!T42)</f>
        <v>2010</v>
      </c>
      <c r="U42" s="119">
        <f>IF('Indicator Date'!U42="","x",'Indicator Date'!U42)</f>
        <v>2015</v>
      </c>
      <c r="V42" s="119">
        <f>IF('Indicator Date'!V42="","x",'Indicator Date'!V42)</f>
        <v>2015</v>
      </c>
      <c r="W42" s="119">
        <f>IF('Indicator Date'!W42="","x",'Indicator Date'!W42)</f>
        <v>2015</v>
      </c>
      <c r="X42" s="119">
        <f>IF('Indicator Date'!X42="","x",'Indicator Date'!X42)</f>
        <v>2018</v>
      </c>
      <c r="Y42" s="119">
        <f>IF('Indicator Date'!Y42="","x",'Indicator Date'!Y42)</f>
        <v>2018</v>
      </c>
      <c r="Z42" s="119">
        <f>IF('Indicator Date'!Z42="","x",'Indicator Date'!Z42)</f>
        <v>2018</v>
      </c>
      <c r="AA42" s="119">
        <f>IF('Indicator Date'!AA42="","x",'Indicator Date'!AA42)</f>
        <v>2013</v>
      </c>
      <c r="AB42" s="119">
        <f>IF('Indicator Date'!AB42="","x",'Indicator Date'!AB42)</f>
        <v>2017</v>
      </c>
      <c r="AC42" s="119">
        <f>IF('Indicator Date'!AC42="","x",'Indicator Date'!AC42)</f>
        <v>2017</v>
      </c>
      <c r="AD42" s="119">
        <f>IF('Indicator Date'!AD42="","x",'Indicator Date'!AD42)</f>
        <v>2017</v>
      </c>
      <c r="AE42" s="119">
        <f>IF('Indicator Date'!AE42="","x",'Indicator Date'!AE42)</f>
        <v>2018</v>
      </c>
      <c r="AF42" s="119">
        <f>IF('Indicator Date'!AF42="","x",'Indicator Date'!AF42)</f>
        <v>2016</v>
      </c>
      <c r="AG42" s="119">
        <f>IF('Indicator Date'!AG42="","x",'Indicator Date'!AG42)</f>
        <v>2019</v>
      </c>
      <c r="AH42" s="119">
        <f>IF('Indicator Date'!AH42="","x",'Indicator Date'!AH42)</f>
        <v>2019</v>
      </c>
      <c r="AI42" s="119">
        <f>IF('Indicator Date'!AI42="","x",'Indicator Date'!AI42)</f>
        <v>2019</v>
      </c>
      <c r="AJ42" s="119">
        <f>IF('Indicator Date'!AJ42="","x",'Indicator Date'!AJ42)</f>
        <v>2018</v>
      </c>
      <c r="AK42" s="119">
        <f>IF('Indicator Date'!AK42="","x",'Indicator Date'!AK42)</f>
        <v>2018</v>
      </c>
      <c r="AL42" s="119">
        <f>IF('Indicator Date'!AL42="","x",'Indicator Date'!AL42)</f>
        <v>2017</v>
      </c>
      <c r="AM42" s="119">
        <f>IF('Indicator Date'!AM42="","x",'Indicator Date'!AM42)</f>
        <v>2014</v>
      </c>
      <c r="AN42" s="119">
        <f>IF('Indicator Date'!AN42="","x",'Indicator Date'!AN42)</f>
        <v>2019</v>
      </c>
      <c r="AO42" s="119">
        <f>IF('Indicator Date'!AO42="","x",'Indicator Date'!AO42)</f>
        <v>2016</v>
      </c>
      <c r="AP42" s="119">
        <f>IF('Indicator Date'!AP42="","x",'Indicator Date'!AP42)</f>
        <v>2017</v>
      </c>
      <c r="AQ42" s="119">
        <f>IF('Indicator Date'!AQ42="","x",'Indicator Date'!AQ42)</f>
        <v>2017</v>
      </c>
      <c r="AR42" s="119">
        <f>IF('Indicator Date'!AR42="","x",'Indicator Date'!AR42)</f>
        <v>2018</v>
      </c>
      <c r="AS42" s="119">
        <f>IF('Indicator Date'!AS42="","x",'Indicator Date'!AS42)</f>
        <v>2017</v>
      </c>
      <c r="AT42" s="119">
        <f>IF('Indicator Date'!AT42="","x",'Indicator Date'!AT42)</f>
        <v>2013</v>
      </c>
      <c r="AU42" s="119">
        <f>IF('Indicator Date'!AU42="","x",'Indicator Date'!AU42)</f>
        <v>2017</v>
      </c>
      <c r="AV42" s="119">
        <f>IF('Indicator Date'!AV42="","x",'Indicator Date'!AV42)</f>
        <v>2017</v>
      </c>
      <c r="AW42" s="119">
        <f>IF('Indicator Date'!AW42="","x",'Indicator Date'!AW42)</f>
        <v>2017</v>
      </c>
      <c r="AX42" s="119">
        <f>IF('Indicator Date'!AX42="","x",'Indicator Date'!AX42)</f>
        <v>2017</v>
      </c>
      <c r="AY42" s="119">
        <f>IF('Indicator Date'!AY42="","x",'Indicator Date'!AY42)</f>
        <v>2017</v>
      </c>
      <c r="AZ42" s="119">
        <f>IF('Indicator Date'!AZ42="","x",'Indicator Date'!AZ42)</f>
        <v>2017</v>
      </c>
      <c r="BA42" s="119" t="str">
        <f>IF('Indicator Date'!BA42="","x",'Indicator Date'!BA42)</f>
        <v>2012</v>
      </c>
      <c r="BB42" s="119">
        <f>IF('Indicator Date'!BB42="","x",'Indicator Date'!BB42)</f>
        <v>2017</v>
      </c>
      <c r="BC42" s="119">
        <f>IF('Indicator Date'!BC42="","x",'Indicator Date'!BC42)</f>
        <v>2018</v>
      </c>
      <c r="BD42" s="119">
        <f>IF('Indicator Date'!BD42="","x",'Indicator Date'!BD42)</f>
        <v>2019</v>
      </c>
      <c r="BE42" s="172">
        <f>IF('Indicator Date'!BE42="","x",YEAR('Indicator Date'!BE42))</f>
        <v>2018</v>
      </c>
      <c r="BF42" s="172">
        <f>IF('Indicator Date'!BF42="","x",YEAR('Indicator Date'!BF42))</f>
        <v>2019</v>
      </c>
      <c r="BG42" s="172">
        <f>IF('Indicator Date'!BG42="","x",YEAR('Indicator Date'!BG42))</f>
        <v>2018</v>
      </c>
      <c r="BH42" s="119">
        <f>IF('Indicator Date'!BH42="","x",'Indicator Date'!BH42)</f>
        <v>2018</v>
      </c>
      <c r="BI42" s="119">
        <f>IF('Indicator Date'!BI42="","x",'Indicator Date'!BI42)</f>
        <v>2018</v>
      </c>
      <c r="BJ42" s="119">
        <f>IF('Indicator Date'!BJ42="","x",'Indicator Date'!BJ42)</f>
        <v>2015</v>
      </c>
      <c r="BK42" s="119">
        <f>IF('Indicator Date'!BK42="","x",'Indicator Date'!BK42)</f>
        <v>2017</v>
      </c>
      <c r="BL42" s="119">
        <f>IF('Indicator Date'!BL42="","x",'Indicator Date'!BL42)</f>
        <v>2018</v>
      </c>
      <c r="BM42" s="119">
        <f>IF('Indicator Date'!BM42="","x",'Indicator Date'!BM42)</f>
        <v>2017</v>
      </c>
      <c r="BN42" s="119">
        <f>IF('Indicator Date'!BN42="","x",'Indicator Date'!BN42)</f>
        <v>2016</v>
      </c>
      <c r="BO42" s="119">
        <f>IF('Indicator Date'!BO42="","x",'Indicator Date'!BO42)</f>
        <v>2015</v>
      </c>
      <c r="BP42" s="119">
        <f>IF('Indicator Date'!BP42="","x",'Indicator Date'!BP42)</f>
        <v>2017</v>
      </c>
      <c r="BQ42" s="119">
        <f>IF('Indicator Date'!BQ42="","x",'Indicator Date'!BQ42)</f>
        <v>2014</v>
      </c>
      <c r="BR42" s="119">
        <f>IF('Indicator Date'!BR42="","x",'Indicator Date'!BR42)</f>
        <v>2017</v>
      </c>
      <c r="BS42" s="119">
        <f>IF('Indicator Date'!BS42="","x",'Indicator Date'!BS42)</f>
        <v>2017</v>
      </c>
      <c r="BT42" s="119">
        <f>IF('Indicator Date'!BT42="","x",'Indicator Date'!BT42)</f>
        <v>2013</v>
      </c>
      <c r="BU42" s="119">
        <f>IF('Indicator Date'!BU42="","x",'Indicator Date'!BU42)</f>
        <v>2017</v>
      </c>
      <c r="BV42" s="119" t="str">
        <f>IF('Indicator Date'!BV42="","x",'Indicator Date'!BV42)</f>
        <v>x</v>
      </c>
      <c r="BW42" s="119">
        <f>IF('Indicator Date'!BW42="","x",'Indicator Date'!BW42)</f>
        <v>2017</v>
      </c>
      <c r="BX42" s="119">
        <f>IF('Indicator Date'!BX42="","x",'Indicator Date'!BX42)</f>
        <v>2016</v>
      </c>
      <c r="BY42" s="119">
        <f>IF('Indicator Date'!BY42="","x",'Indicator Date'!BY42)</f>
        <v>2015</v>
      </c>
      <c r="BZ42" s="119" t="str">
        <f>IF('Indicator Date'!BZ42="","x",'Indicator Date'!BZ42)</f>
        <v>2018</v>
      </c>
      <c r="CA42" s="119">
        <f>IF('Indicator Date'!CA42="","x",'Indicator Date'!CA42)</f>
        <v>2019</v>
      </c>
      <c r="CB42" s="119">
        <f>IF('Indicator Date'!CB42="","x",'Indicator Date'!CB42)</f>
        <v>2015</v>
      </c>
    </row>
    <row r="43" spans="1:80" x14ac:dyDescent="0.3">
      <c r="A43" s="100" t="s">
        <v>73</v>
      </c>
      <c r="B43" s="86" t="s">
        <v>72</v>
      </c>
      <c r="C43" s="119">
        <f>IF('Indicator Date'!C43="","x",'Indicator Date'!C43)</f>
        <v>2015</v>
      </c>
      <c r="D43" s="119">
        <f>IF('Indicator Date'!D43="","x",'Indicator Date'!D43)</f>
        <v>2015</v>
      </c>
      <c r="E43" s="119">
        <f>IF('Indicator Date'!E43="","x",'Indicator Date'!E43)</f>
        <v>2015</v>
      </c>
      <c r="F43" s="119">
        <f>IF('Indicator Date'!F43="","x",'Indicator Date'!F43)</f>
        <v>2015</v>
      </c>
      <c r="G43" s="119">
        <f>IF('Indicator Date'!G43="","x",'Indicator Date'!G43)</f>
        <v>2015</v>
      </c>
      <c r="H43" s="119">
        <f>IF('Indicator Date'!H43="","x",'Indicator Date'!H43)</f>
        <v>2015</v>
      </c>
      <c r="I43" s="119">
        <f>IF('Indicator Date'!I43="","x",'Indicator Date'!I43)</f>
        <v>2015</v>
      </c>
      <c r="J43" s="119">
        <f>IF('Indicator Date'!J43="","x",'Indicator Date'!J43)</f>
        <v>2018</v>
      </c>
      <c r="K43" s="119">
        <f>IF('Indicator Date'!K43="","x",'Indicator Date'!K43)</f>
        <v>2018</v>
      </c>
      <c r="L43" s="119">
        <f>IF('Indicator Date'!L43="","x",'Indicator Date'!L43)</f>
        <v>2016</v>
      </c>
      <c r="M43" s="119">
        <f>IF('Indicator Date'!M43="","x",'Indicator Date'!M43)</f>
        <v>2015</v>
      </c>
      <c r="N43" s="119">
        <f>IF('Indicator Date'!N43="","x",'Indicator Date'!N43)</f>
        <v>2015</v>
      </c>
      <c r="O43" s="119">
        <f>IF('Indicator Date'!O43="","x",'Indicator Date'!O43)</f>
        <v>2015</v>
      </c>
      <c r="P43" s="119">
        <f>IF('Indicator Date'!P43="","x",'Indicator Date'!P43)</f>
        <v>2015</v>
      </c>
      <c r="Q43" s="119">
        <f>IF('Indicator Date'!Q43="","x",'Indicator Date'!Q43)</f>
        <v>2010</v>
      </c>
      <c r="R43" s="119">
        <f>IF('Indicator Date'!R43="","x",'Indicator Date'!R43)</f>
        <v>2010</v>
      </c>
      <c r="S43" s="119">
        <f>IF('Indicator Date'!S43="","x",'Indicator Date'!S43)</f>
        <v>2010</v>
      </c>
      <c r="T43" s="119">
        <f>IF('Indicator Date'!T43="","x",'Indicator Date'!T43)</f>
        <v>2010</v>
      </c>
      <c r="U43" s="119">
        <f>IF('Indicator Date'!U43="","x",'Indicator Date'!U43)</f>
        <v>2015</v>
      </c>
      <c r="V43" s="119">
        <f>IF('Indicator Date'!V43="","x",'Indicator Date'!V43)</f>
        <v>2015</v>
      </c>
      <c r="W43" s="119">
        <f>IF('Indicator Date'!W43="","x",'Indicator Date'!W43)</f>
        <v>2015</v>
      </c>
      <c r="X43" s="119">
        <f>IF('Indicator Date'!X43="","x",'Indicator Date'!X43)</f>
        <v>2018</v>
      </c>
      <c r="Y43" s="119">
        <f>IF('Indicator Date'!Y43="","x",'Indicator Date'!Y43)</f>
        <v>2018</v>
      </c>
      <c r="Z43" s="119">
        <f>IF('Indicator Date'!Z43="","x",'Indicator Date'!Z43)</f>
        <v>2018</v>
      </c>
      <c r="AA43" s="119">
        <f>IF('Indicator Date'!AA43="","x",'Indicator Date'!AA43)</f>
        <v>2011</v>
      </c>
      <c r="AB43" s="119">
        <f>IF('Indicator Date'!AB43="","x",'Indicator Date'!AB43)</f>
        <v>2017</v>
      </c>
      <c r="AC43" s="119">
        <f>IF('Indicator Date'!AC43="","x",'Indicator Date'!AC43)</f>
        <v>2015</v>
      </c>
      <c r="AD43" s="119">
        <f>IF('Indicator Date'!AD43="","x",'Indicator Date'!AD43)</f>
        <v>2017</v>
      </c>
      <c r="AE43" s="119">
        <f>IF('Indicator Date'!AE43="","x",'Indicator Date'!AE43)</f>
        <v>2018</v>
      </c>
      <c r="AF43" s="119">
        <f>IF('Indicator Date'!AF43="","x",'Indicator Date'!AF43)</f>
        <v>2016</v>
      </c>
      <c r="AG43" s="119">
        <f>IF('Indicator Date'!AG43="","x",'Indicator Date'!AG43)</f>
        <v>2019</v>
      </c>
      <c r="AH43" s="119">
        <f>IF('Indicator Date'!AH43="","x",'Indicator Date'!AH43)</f>
        <v>2019</v>
      </c>
      <c r="AI43" s="119">
        <f>IF('Indicator Date'!AI43="","x",'Indicator Date'!AI43)</f>
        <v>2019</v>
      </c>
      <c r="AJ43" s="119">
        <f>IF('Indicator Date'!AJ43="","x",'Indicator Date'!AJ43)</f>
        <v>2018</v>
      </c>
      <c r="AK43" s="119">
        <f>IF('Indicator Date'!AK43="","x",'Indicator Date'!AK43)</f>
        <v>2018</v>
      </c>
      <c r="AL43" s="119">
        <f>IF('Indicator Date'!AL43="","x",'Indicator Date'!AL43)</f>
        <v>2017</v>
      </c>
      <c r="AM43" s="119" t="str">
        <f>IF('Indicator Date'!AM43="","x",'Indicator Date'!AM43)</f>
        <v>x</v>
      </c>
      <c r="AN43" s="119">
        <f>IF('Indicator Date'!AN43="","x",'Indicator Date'!AN43)</f>
        <v>2019</v>
      </c>
      <c r="AO43" s="119">
        <f>IF('Indicator Date'!AO43="","x",'Indicator Date'!AO43)</f>
        <v>2016</v>
      </c>
      <c r="AP43" s="119">
        <f>IF('Indicator Date'!AP43="","x",'Indicator Date'!AP43)</f>
        <v>2017</v>
      </c>
      <c r="AQ43" s="119">
        <f>IF('Indicator Date'!AQ43="","x",'Indicator Date'!AQ43)</f>
        <v>2017</v>
      </c>
      <c r="AR43" s="119">
        <f>IF('Indicator Date'!AR43="","x",'Indicator Date'!AR43)</f>
        <v>2018</v>
      </c>
      <c r="AS43" s="119">
        <f>IF('Indicator Date'!AS43="","x",'Indicator Date'!AS43)</f>
        <v>2017</v>
      </c>
      <c r="AT43" s="119">
        <f>IF('Indicator Date'!AT43="","x",'Indicator Date'!AT43)</f>
        <v>2008</v>
      </c>
      <c r="AU43" s="119">
        <f>IF('Indicator Date'!AU43="","x",'Indicator Date'!AU43)</f>
        <v>2017</v>
      </c>
      <c r="AV43" s="119">
        <f>IF('Indicator Date'!AV43="","x",'Indicator Date'!AV43)</f>
        <v>2017</v>
      </c>
      <c r="AW43" s="119">
        <f>IF('Indicator Date'!AW43="","x",'Indicator Date'!AW43)</f>
        <v>2017</v>
      </c>
      <c r="AX43" s="119">
        <f>IF('Indicator Date'!AX43="","x",'Indicator Date'!AX43)</f>
        <v>2017</v>
      </c>
      <c r="AY43" s="119">
        <f>IF('Indicator Date'!AY43="","x",'Indicator Date'!AY43)</f>
        <v>2017</v>
      </c>
      <c r="AZ43" s="119">
        <f>IF('Indicator Date'!AZ43="","x",'Indicator Date'!AZ43)</f>
        <v>2017</v>
      </c>
      <c r="BA43" s="119" t="str">
        <f>IF('Indicator Date'!BA43="","x",'Indicator Date'!BA43)</f>
        <v>2017</v>
      </c>
      <c r="BB43" s="119">
        <f>IF('Indicator Date'!BB43="","x",'Indicator Date'!BB43)</f>
        <v>2017</v>
      </c>
      <c r="BC43" s="119">
        <f>IF('Indicator Date'!BC43="","x",'Indicator Date'!BC43)</f>
        <v>2018</v>
      </c>
      <c r="BD43" s="119">
        <f>IF('Indicator Date'!BD43="","x",'Indicator Date'!BD43)</f>
        <v>2019</v>
      </c>
      <c r="BE43" s="172" t="str">
        <f>IF('Indicator Date'!BE43="","x",YEAR('Indicator Date'!BE43))</f>
        <v>x</v>
      </c>
      <c r="BF43" s="172">
        <f>IF('Indicator Date'!BF43="","x",YEAR('Indicator Date'!BF43))</f>
        <v>2018</v>
      </c>
      <c r="BG43" s="172">
        <f>IF('Indicator Date'!BG43="","x",YEAR('Indicator Date'!BG43))</f>
        <v>2018</v>
      </c>
      <c r="BH43" s="119">
        <f>IF('Indicator Date'!BH43="","x",'Indicator Date'!BH43)</f>
        <v>2018</v>
      </c>
      <c r="BI43" s="119">
        <f>IF('Indicator Date'!BI43="","x",'Indicator Date'!BI43)</f>
        <v>2018</v>
      </c>
      <c r="BJ43" s="119">
        <f>IF('Indicator Date'!BJ43="","x",'Indicator Date'!BJ43)</f>
        <v>2013</v>
      </c>
      <c r="BK43" s="119">
        <f>IF('Indicator Date'!BK43="","x",'Indicator Date'!BK43)</f>
        <v>2017</v>
      </c>
      <c r="BL43" s="119">
        <f>IF('Indicator Date'!BL43="","x",'Indicator Date'!BL43)</f>
        <v>2018</v>
      </c>
      <c r="BM43" s="119">
        <f>IF('Indicator Date'!BM43="","x",'Indicator Date'!BM43)</f>
        <v>2017</v>
      </c>
      <c r="BN43" s="119">
        <f>IF('Indicator Date'!BN43="","x",'Indicator Date'!BN43)</f>
        <v>2015</v>
      </c>
      <c r="BO43" s="119">
        <f>IF('Indicator Date'!BO43="","x",'Indicator Date'!BO43)</f>
        <v>2016</v>
      </c>
      <c r="BP43" s="119">
        <f>IF('Indicator Date'!BP43="","x",'Indicator Date'!BP43)</f>
        <v>2017</v>
      </c>
      <c r="BQ43" s="119">
        <f>IF('Indicator Date'!BQ43="","x",'Indicator Date'!BQ43)</f>
        <v>2014</v>
      </c>
      <c r="BR43" s="119">
        <f>IF('Indicator Date'!BR43="","x",'Indicator Date'!BR43)</f>
        <v>2017</v>
      </c>
      <c r="BS43" s="119">
        <f>IF('Indicator Date'!BS43="","x",'Indicator Date'!BS43)</f>
        <v>2017</v>
      </c>
      <c r="BT43" s="119">
        <f>IF('Indicator Date'!BT43="","x",'Indicator Date'!BT43)</f>
        <v>2013</v>
      </c>
      <c r="BU43" s="119">
        <f>IF('Indicator Date'!BU43="","x",'Indicator Date'!BU43)</f>
        <v>2017</v>
      </c>
      <c r="BV43" s="119">
        <f>IF('Indicator Date'!BV43="","x",'Indicator Date'!BV43)</f>
        <v>2017</v>
      </c>
      <c r="BW43" s="119">
        <f>IF('Indicator Date'!BW43="","x",'Indicator Date'!BW43)</f>
        <v>2017</v>
      </c>
      <c r="BX43" s="119">
        <f>IF('Indicator Date'!BX43="","x",'Indicator Date'!BX43)</f>
        <v>2016</v>
      </c>
      <c r="BY43" s="119">
        <f>IF('Indicator Date'!BY43="","x",'Indicator Date'!BY43)</f>
        <v>2015</v>
      </c>
      <c r="BZ43" s="119" t="str">
        <f>IF('Indicator Date'!BZ43="","x",'Indicator Date'!BZ43)</f>
        <v>2018</v>
      </c>
      <c r="CA43" s="119">
        <f>IF('Indicator Date'!CA43="","x",'Indicator Date'!CA43)</f>
        <v>2019</v>
      </c>
      <c r="CB43" s="119">
        <f>IF('Indicator Date'!CB43="","x",'Indicator Date'!CB43)</f>
        <v>2015</v>
      </c>
    </row>
    <row r="44" spans="1:80" x14ac:dyDescent="0.3">
      <c r="A44" s="100" t="s">
        <v>370</v>
      </c>
      <c r="B44" s="86" t="s">
        <v>74</v>
      </c>
      <c r="C44" s="119">
        <f>IF('Indicator Date'!C44="","x",'Indicator Date'!C44)</f>
        <v>2015</v>
      </c>
      <c r="D44" s="119">
        <f>IF('Indicator Date'!D44="","x",'Indicator Date'!D44)</f>
        <v>2015</v>
      </c>
      <c r="E44" s="119">
        <f>IF('Indicator Date'!E44="","x",'Indicator Date'!E44)</f>
        <v>2015</v>
      </c>
      <c r="F44" s="119">
        <f>IF('Indicator Date'!F44="","x",'Indicator Date'!F44)</f>
        <v>2015</v>
      </c>
      <c r="G44" s="119">
        <f>IF('Indicator Date'!G44="","x",'Indicator Date'!G44)</f>
        <v>2015</v>
      </c>
      <c r="H44" s="119">
        <f>IF('Indicator Date'!H44="","x",'Indicator Date'!H44)</f>
        <v>2015</v>
      </c>
      <c r="I44" s="119">
        <f>IF('Indicator Date'!I44="","x",'Indicator Date'!I44)</f>
        <v>2015</v>
      </c>
      <c r="J44" s="119">
        <f>IF('Indicator Date'!J44="","x",'Indicator Date'!J44)</f>
        <v>2018</v>
      </c>
      <c r="K44" s="119">
        <f>IF('Indicator Date'!K44="","x",'Indicator Date'!K44)</f>
        <v>2018</v>
      </c>
      <c r="L44" s="119">
        <f>IF('Indicator Date'!L44="","x",'Indicator Date'!L44)</f>
        <v>2016</v>
      </c>
      <c r="M44" s="119">
        <f>IF('Indicator Date'!M44="","x",'Indicator Date'!M44)</f>
        <v>2015</v>
      </c>
      <c r="N44" s="119">
        <f>IF('Indicator Date'!N44="","x",'Indicator Date'!N44)</f>
        <v>2015</v>
      </c>
      <c r="O44" s="119">
        <f>IF('Indicator Date'!O44="","x",'Indicator Date'!O44)</f>
        <v>2015</v>
      </c>
      <c r="P44" s="119">
        <f>IF('Indicator Date'!P44="","x",'Indicator Date'!P44)</f>
        <v>2015</v>
      </c>
      <c r="Q44" s="119">
        <f>IF('Indicator Date'!Q44="","x",'Indicator Date'!Q44)</f>
        <v>2010</v>
      </c>
      <c r="R44" s="119">
        <f>IF('Indicator Date'!R44="","x",'Indicator Date'!R44)</f>
        <v>2010</v>
      </c>
      <c r="S44" s="119">
        <f>IF('Indicator Date'!S44="","x",'Indicator Date'!S44)</f>
        <v>2010</v>
      </c>
      <c r="T44" s="119">
        <f>IF('Indicator Date'!T44="","x",'Indicator Date'!T44)</f>
        <v>2010</v>
      </c>
      <c r="U44" s="119">
        <f>IF('Indicator Date'!U44="","x",'Indicator Date'!U44)</f>
        <v>2015</v>
      </c>
      <c r="V44" s="119">
        <f>IF('Indicator Date'!V44="","x",'Indicator Date'!V44)</f>
        <v>2015</v>
      </c>
      <c r="W44" s="119">
        <f>IF('Indicator Date'!W44="","x",'Indicator Date'!W44)</f>
        <v>2015</v>
      </c>
      <c r="X44" s="119">
        <f>IF('Indicator Date'!X44="","x",'Indicator Date'!X44)</f>
        <v>2018</v>
      </c>
      <c r="Y44" s="119">
        <f>IF('Indicator Date'!Y44="","x",'Indicator Date'!Y44)</f>
        <v>2018</v>
      </c>
      <c r="Z44" s="119">
        <f>IF('Indicator Date'!Z44="","x",'Indicator Date'!Z44)</f>
        <v>2018</v>
      </c>
      <c r="AA44" s="119">
        <f>IF('Indicator Date'!AA44="","x",'Indicator Date'!AA44)</f>
        <v>2012</v>
      </c>
      <c r="AB44" s="119">
        <f>IF('Indicator Date'!AB44="","x",'Indicator Date'!AB44)</f>
        <v>2017</v>
      </c>
      <c r="AC44" s="119">
        <f>IF('Indicator Date'!AC44="","x",'Indicator Date'!AC44)</f>
        <v>2017</v>
      </c>
      <c r="AD44" s="119">
        <f>IF('Indicator Date'!AD44="","x",'Indicator Date'!AD44)</f>
        <v>2017</v>
      </c>
      <c r="AE44" s="119">
        <f>IF('Indicator Date'!AE44="","x",'Indicator Date'!AE44)</f>
        <v>2018</v>
      </c>
      <c r="AF44" s="119">
        <f>IF('Indicator Date'!AF44="","x",'Indicator Date'!AF44)</f>
        <v>2016</v>
      </c>
      <c r="AG44" s="119">
        <f>IF('Indicator Date'!AG44="","x",'Indicator Date'!AG44)</f>
        <v>2019</v>
      </c>
      <c r="AH44" s="119">
        <f>IF('Indicator Date'!AH44="","x",'Indicator Date'!AH44)</f>
        <v>2019</v>
      </c>
      <c r="AI44" s="119">
        <f>IF('Indicator Date'!AI44="","x",'Indicator Date'!AI44)</f>
        <v>2019</v>
      </c>
      <c r="AJ44" s="119">
        <f>IF('Indicator Date'!AJ44="","x",'Indicator Date'!AJ44)</f>
        <v>2018</v>
      </c>
      <c r="AK44" s="119">
        <f>IF('Indicator Date'!AK44="","x",'Indicator Date'!AK44)</f>
        <v>2018</v>
      </c>
      <c r="AL44" s="119">
        <f>IF('Indicator Date'!AL44="","x",'Indicator Date'!AL44)</f>
        <v>2017</v>
      </c>
      <c r="AM44" s="119">
        <f>IF('Indicator Date'!AM44="","x",'Indicator Date'!AM44)</f>
        <v>2016</v>
      </c>
      <c r="AN44" s="119">
        <f>IF('Indicator Date'!AN44="","x",'Indicator Date'!AN44)</f>
        <v>2019</v>
      </c>
      <c r="AO44" s="119">
        <f>IF('Indicator Date'!AO44="","x",'Indicator Date'!AO44)</f>
        <v>2016</v>
      </c>
      <c r="AP44" s="119">
        <f>IF('Indicator Date'!AP44="","x",'Indicator Date'!AP44)</f>
        <v>2017</v>
      </c>
      <c r="AQ44" s="119">
        <f>IF('Indicator Date'!AQ44="","x",'Indicator Date'!AQ44)</f>
        <v>2017</v>
      </c>
      <c r="AR44" s="119">
        <f>IF('Indicator Date'!AR44="","x",'Indicator Date'!AR44)</f>
        <v>2018</v>
      </c>
      <c r="AS44" s="119">
        <f>IF('Indicator Date'!AS44="","x",'Indicator Date'!AS44)</f>
        <v>2017</v>
      </c>
      <c r="AT44" s="119">
        <f>IF('Indicator Date'!AT44="","x",'Indicator Date'!AT44)</f>
        <v>2016</v>
      </c>
      <c r="AU44" s="119">
        <f>IF('Indicator Date'!AU44="","x",'Indicator Date'!AU44)</f>
        <v>2017</v>
      </c>
      <c r="AV44" s="119">
        <f>IF('Indicator Date'!AV44="","x",'Indicator Date'!AV44)</f>
        <v>2017</v>
      </c>
      <c r="AW44" s="119">
        <f>IF('Indicator Date'!AW44="","x",'Indicator Date'!AW44)</f>
        <v>2017</v>
      </c>
      <c r="AX44" s="119">
        <f>IF('Indicator Date'!AX44="","x",'Indicator Date'!AX44)</f>
        <v>2017</v>
      </c>
      <c r="AY44" s="119">
        <f>IF('Indicator Date'!AY44="","x",'Indicator Date'!AY44)</f>
        <v>2017</v>
      </c>
      <c r="AZ44" s="119">
        <f>IF('Indicator Date'!AZ44="","x",'Indicator Date'!AZ44)</f>
        <v>2017</v>
      </c>
      <c r="BA44" s="119" t="str">
        <f>IF('Indicator Date'!BA44="","x",'Indicator Date'!BA44)</f>
        <v>2015</v>
      </c>
      <c r="BB44" s="119">
        <f>IF('Indicator Date'!BB44="","x",'Indicator Date'!BB44)</f>
        <v>2017</v>
      </c>
      <c r="BC44" s="119">
        <f>IF('Indicator Date'!BC44="","x",'Indicator Date'!BC44)</f>
        <v>2018</v>
      </c>
      <c r="BD44" s="119">
        <f>IF('Indicator Date'!BD44="","x",'Indicator Date'!BD44)</f>
        <v>2019</v>
      </c>
      <c r="BE44" s="172">
        <f>IF('Indicator Date'!BE44="","x",YEAR('Indicator Date'!BE44))</f>
        <v>2018</v>
      </c>
      <c r="BF44" s="172">
        <f>IF('Indicator Date'!BF44="","x",YEAR('Indicator Date'!BF44))</f>
        <v>2018</v>
      </c>
      <c r="BG44" s="172">
        <f>IF('Indicator Date'!BG44="","x",YEAR('Indicator Date'!BG44))</f>
        <v>2018</v>
      </c>
      <c r="BH44" s="119">
        <f>IF('Indicator Date'!BH44="","x",'Indicator Date'!BH44)</f>
        <v>2018</v>
      </c>
      <c r="BI44" s="119">
        <f>IF('Indicator Date'!BI44="","x",'Indicator Date'!BI44)</f>
        <v>2018</v>
      </c>
      <c r="BJ44" s="119">
        <f>IF('Indicator Date'!BJ44="","x",'Indicator Date'!BJ44)</f>
        <v>2015</v>
      </c>
      <c r="BK44" s="119">
        <f>IF('Indicator Date'!BK44="","x",'Indicator Date'!BK44)</f>
        <v>2017</v>
      </c>
      <c r="BL44" s="119">
        <f>IF('Indicator Date'!BL44="","x",'Indicator Date'!BL44)</f>
        <v>2018</v>
      </c>
      <c r="BM44" s="119">
        <f>IF('Indicator Date'!BM44="","x",'Indicator Date'!BM44)</f>
        <v>2017</v>
      </c>
      <c r="BN44" s="119">
        <f>IF('Indicator Date'!BN44="","x",'Indicator Date'!BN44)</f>
        <v>2015</v>
      </c>
      <c r="BO44" s="119">
        <f>IF('Indicator Date'!BO44="","x",'Indicator Date'!BO44)</f>
        <v>2016</v>
      </c>
      <c r="BP44" s="119">
        <f>IF('Indicator Date'!BP44="","x",'Indicator Date'!BP44)</f>
        <v>2017</v>
      </c>
      <c r="BQ44" s="119">
        <f>IF('Indicator Date'!BQ44="","x",'Indicator Date'!BQ44)</f>
        <v>2014</v>
      </c>
      <c r="BR44" s="119">
        <f>IF('Indicator Date'!BR44="","x",'Indicator Date'!BR44)</f>
        <v>2017</v>
      </c>
      <c r="BS44" s="119">
        <f>IF('Indicator Date'!BS44="","x",'Indicator Date'!BS44)</f>
        <v>2017</v>
      </c>
      <c r="BT44" s="119">
        <f>IF('Indicator Date'!BT44="","x",'Indicator Date'!BT44)</f>
        <v>2014</v>
      </c>
      <c r="BU44" s="119">
        <f>IF('Indicator Date'!BU44="","x",'Indicator Date'!BU44)</f>
        <v>2017</v>
      </c>
      <c r="BV44" s="119" t="str">
        <f>IF('Indicator Date'!BV44="","x",'Indicator Date'!BV44)</f>
        <v>x</v>
      </c>
      <c r="BW44" s="119">
        <f>IF('Indicator Date'!BW44="","x",'Indicator Date'!BW44)</f>
        <v>2017</v>
      </c>
      <c r="BX44" s="119">
        <f>IF('Indicator Date'!BX44="","x",'Indicator Date'!BX44)</f>
        <v>2016</v>
      </c>
      <c r="BY44" s="119">
        <f>IF('Indicator Date'!BY44="","x",'Indicator Date'!BY44)</f>
        <v>2015</v>
      </c>
      <c r="BZ44" s="119" t="str">
        <f>IF('Indicator Date'!BZ44="","x",'Indicator Date'!BZ44)</f>
        <v>2018</v>
      </c>
      <c r="CA44" s="119">
        <f>IF('Indicator Date'!CA44="","x",'Indicator Date'!CA44)</f>
        <v>2019</v>
      </c>
      <c r="CB44" s="119">
        <f>IF('Indicator Date'!CB44="","x",'Indicator Date'!CB44)</f>
        <v>2015</v>
      </c>
    </row>
    <row r="45" spans="1:80" x14ac:dyDescent="0.3">
      <c r="A45" s="100" t="s">
        <v>76</v>
      </c>
      <c r="B45" s="86" t="s">
        <v>75</v>
      </c>
      <c r="C45" s="119">
        <f>IF('Indicator Date'!C45="","x",'Indicator Date'!C45)</f>
        <v>2015</v>
      </c>
      <c r="D45" s="119">
        <f>IF('Indicator Date'!D45="","x",'Indicator Date'!D45)</f>
        <v>2015</v>
      </c>
      <c r="E45" s="119">
        <f>IF('Indicator Date'!E45="","x",'Indicator Date'!E45)</f>
        <v>2015</v>
      </c>
      <c r="F45" s="119">
        <f>IF('Indicator Date'!F45="","x",'Indicator Date'!F45)</f>
        <v>2015</v>
      </c>
      <c r="G45" s="119">
        <f>IF('Indicator Date'!G45="","x",'Indicator Date'!G45)</f>
        <v>2015</v>
      </c>
      <c r="H45" s="119">
        <f>IF('Indicator Date'!H45="","x",'Indicator Date'!H45)</f>
        <v>2015</v>
      </c>
      <c r="I45" s="119">
        <f>IF('Indicator Date'!I45="","x",'Indicator Date'!I45)</f>
        <v>2015</v>
      </c>
      <c r="J45" s="119">
        <f>IF('Indicator Date'!J45="","x",'Indicator Date'!J45)</f>
        <v>2018</v>
      </c>
      <c r="K45" s="119">
        <f>IF('Indicator Date'!K45="","x",'Indicator Date'!K45)</f>
        <v>2018</v>
      </c>
      <c r="L45" s="119">
        <f>IF('Indicator Date'!L45="","x",'Indicator Date'!L45)</f>
        <v>2016</v>
      </c>
      <c r="M45" s="119">
        <f>IF('Indicator Date'!M45="","x",'Indicator Date'!M45)</f>
        <v>2015</v>
      </c>
      <c r="N45" s="119">
        <f>IF('Indicator Date'!N45="","x",'Indicator Date'!N45)</f>
        <v>2015</v>
      </c>
      <c r="O45" s="119">
        <f>IF('Indicator Date'!O45="","x",'Indicator Date'!O45)</f>
        <v>2015</v>
      </c>
      <c r="P45" s="119">
        <f>IF('Indicator Date'!P45="","x",'Indicator Date'!P45)</f>
        <v>2015</v>
      </c>
      <c r="Q45" s="119">
        <f>IF('Indicator Date'!Q45="","x",'Indicator Date'!Q45)</f>
        <v>2010</v>
      </c>
      <c r="R45" s="119">
        <f>IF('Indicator Date'!R45="","x",'Indicator Date'!R45)</f>
        <v>2010</v>
      </c>
      <c r="S45" s="119">
        <f>IF('Indicator Date'!S45="","x",'Indicator Date'!S45)</f>
        <v>2010</v>
      </c>
      <c r="T45" s="119">
        <f>IF('Indicator Date'!T45="","x",'Indicator Date'!T45)</f>
        <v>2010</v>
      </c>
      <c r="U45" s="119">
        <f>IF('Indicator Date'!U45="","x",'Indicator Date'!U45)</f>
        <v>2015</v>
      </c>
      <c r="V45" s="119">
        <f>IF('Indicator Date'!V45="","x",'Indicator Date'!V45)</f>
        <v>2015</v>
      </c>
      <c r="W45" s="119">
        <f>IF('Indicator Date'!W45="","x",'Indicator Date'!W45)</f>
        <v>2015</v>
      </c>
      <c r="X45" s="119">
        <f>IF('Indicator Date'!X45="","x",'Indicator Date'!X45)</f>
        <v>2018</v>
      </c>
      <c r="Y45" s="119">
        <f>IF('Indicator Date'!Y45="","x",'Indicator Date'!Y45)</f>
        <v>2018</v>
      </c>
      <c r="Z45" s="119">
        <f>IF('Indicator Date'!Z45="","x",'Indicator Date'!Z45)</f>
        <v>2018</v>
      </c>
      <c r="AA45" s="119">
        <f>IF('Indicator Date'!AA45="","x",'Indicator Date'!AA45)</f>
        <v>2011</v>
      </c>
      <c r="AB45" s="119">
        <f>IF('Indicator Date'!AB45="","x",'Indicator Date'!AB45)</f>
        <v>2007</v>
      </c>
      <c r="AC45" s="119" t="str">
        <f>IF('Indicator Date'!AC45="","x",'Indicator Date'!AC45)</f>
        <v>x</v>
      </c>
      <c r="AD45" s="119">
        <f>IF('Indicator Date'!AD45="","x",'Indicator Date'!AD45)</f>
        <v>2018</v>
      </c>
      <c r="AE45" s="119">
        <f>IF('Indicator Date'!AE45="","x",'Indicator Date'!AE45)</f>
        <v>2018</v>
      </c>
      <c r="AF45" s="119" t="str">
        <f>IF('Indicator Date'!AF45="","x",'Indicator Date'!AF45)</f>
        <v>x</v>
      </c>
      <c r="AG45" s="119">
        <f>IF('Indicator Date'!AG45="","x",'Indicator Date'!AG45)</f>
        <v>2019</v>
      </c>
      <c r="AH45" s="119">
        <f>IF('Indicator Date'!AH45="","x",'Indicator Date'!AH45)</f>
        <v>2019</v>
      </c>
      <c r="AI45" s="119">
        <f>IF('Indicator Date'!AI45="","x",'Indicator Date'!AI45)</f>
        <v>2019</v>
      </c>
      <c r="AJ45" s="119">
        <f>IF('Indicator Date'!AJ45="","x",'Indicator Date'!AJ45)</f>
        <v>2018</v>
      </c>
      <c r="AK45" s="119">
        <f>IF('Indicator Date'!AK45="","x",'Indicator Date'!AK45)</f>
        <v>2018</v>
      </c>
      <c r="AL45" s="119">
        <f>IF('Indicator Date'!AL45="","x",'Indicator Date'!AL45)</f>
        <v>2017</v>
      </c>
      <c r="AM45" s="119" t="str">
        <f>IF('Indicator Date'!AM45="","x",'Indicator Date'!AM45)</f>
        <v>x</v>
      </c>
      <c r="AN45" s="119">
        <f>IF('Indicator Date'!AN45="","x",'Indicator Date'!AN45)</f>
        <v>2019</v>
      </c>
      <c r="AO45" s="119">
        <f>IF('Indicator Date'!AO45="","x",'Indicator Date'!AO45)</f>
        <v>2016</v>
      </c>
      <c r="AP45" s="119">
        <f>IF('Indicator Date'!AP45="","x",'Indicator Date'!AP45)</f>
        <v>2017</v>
      </c>
      <c r="AQ45" s="119" t="str">
        <f>IF('Indicator Date'!AQ45="","x",'Indicator Date'!AQ45)</f>
        <v>x</v>
      </c>
      <c r="AR45" s="119">
        <f>IF('Indicator Date'!AR45="","x",'Indicator Date'!AR45)</f>
        <v>2018</v>
      </c>
      <c r="AS45" s="119">
        <f>IF('Indicator Date'!AS45="","x",'Indicator Date'!AS45)</f>
        <v>2017</v>
      </c>
      <c r="AT45" s="119" t="str">
        <f>IF('Indicator Date'!AT45="","x",'Indicator Date'!AT45)</f>
        <v>x</v>
      </c>
      <c r="AU45" s="119">
        <f>IF('Indicator Date'!AU45="","x",'Indicator Date'!AU45)</f>
        <v>2017</v>
      </c>
      <c r="AV45" s="119">
        <f>IF('Indicator Date'!AV45="","x",'Indicator Date'!AV45)</f>
        <v>2016</v>
      </c>
      <c r="AW45" s="119" t="str">
        <f>IF('Indicator Date'!AW45="","x",'Indicator Date'!AW45)</f>
        <v>x</v>
      </c>
      <c r="AX45" s="119" t="str">
        <f>IF('Indicator Date'!AX45="","x",'Indicator Date'!AX45)</f>
        <v>x</v>
      </c>
      <c r="AY45" s="119">
        <f>IF('Indicator Date'!AY45="","x",'Indicator Date'!AY45)</f>
        <v>2017</v>
      </c>
      <c r="AZ45" s="119">
        <f>IF('Indicator Date'!AZ45="","x",'Indicator Date'!AZ45)</f>
        <v>2017</v>
      </c>
      <c r="BA45" s="119" t="str">
        <f>IF('Indicator Date'!BA45="","x",'Indicator Date'!BA45)</f>
        <v>2015</v>
      </c>
      <c r="BB45" s="119">
        <f>IF('Indicator Date'!BB45="","x",'Indicator Date'!BB45)</f>
        <v>2017</v>
      </c>
      <c r="BC45" s="119">
        <f>IF('Indicator Date'!BC45="","x",'Indicator Date'!BC45)</f>
        <v>2018</v>
      </c>
      <c r="BD45" s="119">
        <f>IF('Indicator Date'!BD45="","x",'Indicator Date'!BD45)</f>
        <v>2019</v>
      </c>
      <c r="BE45" s="172" t="str">
        <f>IF('Indicator Date'!BE45="","x",YEAR('Indicator Date'!BE45))</f>
        <v>x</v>
      </c>
      <c r="BF45" s="172">
        <f>IF('Indicator Date'!BF45="","x",YEAR('Indicator Date'!BF45))</f>
        <v>2018</v>
      </c>
      <c r="BG45" s="172">
        <f>IF('Indicator Date'!BG45="","x",YEAR('Indicator Date'!BG45))</f>
        <v>2018</v>
      </c>
      <c r="BH45" s="119">
        <f>IF('Indicator Date'!BH45="","x",'Indicator Date'!BH45)</f>
        <v>2018</v>
      </c>
      <c r="BI45" s="119">
        <f>IF('Indicator Date'!BI45="","x",'Indicator Date'!BI45)</f>
        <v>2018</v>
      </c>
      <c r="BJ45" s="119">
        <f>IF('Indicator Date'!BJ45="","x",'Indicator Date'!BJ45)</f>
        <v>2015</v>
      </c>
      <c r="BK45" s="119">
        <f>IF('Indicator Date'!BK45="","x",'Indicator Date'!BK45)</f>
        <v>2017</v>
      </c>
      <c r="BL45" s="119">
        <f>IF('Indicator Date'!BL45="","x",'Indicator Date'!BL45)</f>
        <v>2018</v>
      </c>
      <c r="BM45" s="119">
        <f>IF('Indicator Date'!BM45="","x",'Indicator Date'!BM45)</f>
        <v>2017</v>
      </c>
      <c r="BN45" s="119">
        <f>IF('Indicator Date'!BN45="","x",'Indicator Date'!BN45)</f>
        <v>2015</v>
      </c>
      <c r="BO45" s="119">
        <f>IF('Indicator Date'!BO45="","x",'Indicator Date'!BO45)</f>
        <v>2016</v>
      </c>
      <c r="BP45" s="119">
        <f>IF('Indicator Date'!BP45="","x",'Indicator Date'!BP45)</f>
        <v>2017</v>
      </c>
      <c r="BQ45" s="119">
        <f>IF('Indicator Date'!BQ45="","x",'Indicator Date'!BQ45)</f>
        <v>2014</v>
      </c>
      <c r="BR45" s="119">
        <f>IF('Indicator Date'!BR45="","x",'Indicator Date'!BR45)</f>
        <v>2017</v>
      </c>
      <c r="BS45" s="119">
        <f>IF('Indicator Date'!BS45="","x",'Indicator Date'!BS45)</f>
        <v>2017</v>
      </c>
      <c r="BT45" s="119">
        <f>IF('Indicator Date'!BT45="","x",'Indicator Date'!BT45)</f>
        <v>2016</v>
      </c>
      <c r="BU45" s="119">
        <f>IF('Indicator Date'!BU45="","x",'Indicator Date'!BU45)</f>
        <v>2017</v>
      </c>
      <c r="BV45" s="119">
        <f>IF('Indicator Date'!BV45="","x",'Indicator Date'!BV45)</f>
        <v>2017</v>
      </c>
      <c r="BW45" s="119" t="str">
        <f>IF('Indicator Date'!BW45="","x",'Indicator Date'!BW45)</f>
        <v>x</v>
      </c>
      <c r="BX45" s="119">
        <f>IF('Indicator Date'!BX45="","x",'Indicator Date'!BX45)</f>
        <v>2016</v>
      </c>
      <c r="BY45" s="119">
        <f>IF('Indicator Date'!BY45="","x",'Indicator Date'!BY45)</f>
        <v>2015</v>
      </c>
      <c r="BZ45" s="119" t="str">
        <f>IF('Indicator Date'!BZ45="","x",'Indicator Date'!BZ45)</f>
        <v>2018</v>
      </c>
      <c r="CA45" s="119">
        <f>IF('Indicator Date'!CA45="","x",'Indicator Date'!CA45)</f>
        <v>2019</v>
      </c>
      <c r="CB45" s="119">
        <f>IF('Indicator Date'!CB45="","x",'Indicator Date'!CB45)</f>
        <v>2015</v>
      </c>
    </row>
    <row r="46" spans="1:80" x14ac:dyDescent="0.3">
      <c r="A46" s="100" t="s">
        <v>78</v>
      </c>
      <c r="B46" s="86" t="s">
        <v>77</v>
      </c>
      <c r="C46" s="119">
        <f>IF('Indicator Date'!C46="","x",'Indicator Date'!C46)</f>
        <v>2015</v>
      </c>
      <c r="D46" s="119">
        <f>IF('Indicator Date'!D46="","x",'Indicator Date'!D46)</f>
        <v>2015</v>
      </c>
      <c r="E46" s="119">
        <f>IF('Indicator Date'!E46="","x",'Indicator Date'!E46)</f>
        <v>2015</v>
      </c>
      <c r="F46" s="119">
        <f>IF('Indicator Date'!F46="","x",'Indicator Date'!F46)</f>
        <v>2015</v>
      </c>
      <c r="G46" s="119">
        <f>IF('Indicator Date'!G46="","x",'Indicator Date'!G46)</f>
        <v>2015</v>
      </c>
      <c r="H46" s="119">
        <f>IF('Indicator Date'!H46="","x",'Indicator Date'!H46)</f>
        <v>2015</v>
      </c>
      <c r="I46" s="119">
        <f>IF('Indicator Date'!I46="","x",'Indicator Date'!I46)</f>
        <v>2015</v>
      </c>
      <c r="J46" s="119">
        <f>IF('Indicator Date'!J46="","x",'Indicator Date'!J46)</f>
        <v>2018</v>
      </c>
      <c r="K46" s="119">
        <f>IF('Indicator Date'!K46="","x",'Indicator Date'!K46)</f>
        <v>2018</v>
      </c>
      <c r="L46" s="119">
        <f>IF('Indicator Date'!L46="","x",'Indicator Date'!L46)</f>
        <v>2016</v>
      </c>
      <c r="M46" s="119">
        <f>IF('Indicator Date'!M46="","x",'Indicator Date'!M46)</f>
        <v>2015</v>
      </c>
      <c r="N46" s="119">
        <f>IF('Indicator Date'!N46="","x",'Indicator Date'!N46)</f>
        <v>2015</v>
      </c>
      <c r="O46" s="119">
        <f>IF('Indicator Date'!O46="","x",'Indicator Date'!O46)</f>
        <v>2015</v>
      </c>
      <c r="P46" s="119">
        <f>IF('Indicator Date'!P46="","x",'Indicator Date'!P46)</f>
        <v>2015</v>
      </c>
      <c r="Q46" s="119">
        <f>IF('Indicator Date'!Q46="","x",'Indicator Date'!Q46)</f>
        <v>2010</v>
      </c>
      <c r="R46" s="119">
        <f>IF('Indicator Date'!R46="","x",'Indicator Date'!R46)</f>
        <v>2010</v>
      </c>
      <c r="S46" s="119">
        <f>IF('Indicator Date'!S46="","x",'Indicator Date'!S46)</f>
        <v>2010</v>
      </c>
      <c r="T46" s="119">
        <f>IF('Indicator Date'!T46="","x",'Indicator Date'!T46)</f>
        <v>2010</v>
      </c>
      <c r="U46" s="119">
        <f>IF('Indicator Date'!U46="","x",'Indicator Date'!U46)</f>
        <v>2015</v>
      </c>
      <c r="V46" s="119">
        <f>IF('Indicator Date'!V46="","x",'Indicator Date'!V46)</f>
        <v>2015</v>
      </c>
      <c r="W46" s="119">
        <f>IF('Indicator Date'!W46="","x",'Indicator Date'!W46)</f>
        <v>2015</v>
      </c>
      <c r="X46" s="119">
        <f>IF('Indicator Date'!X46="","x",'Indicator Date'!X46)</f>
        <v>2018</v>
      </c>
      <c r="Y46" s="119">
        <f>IF('Indicator Date'!Y46="","x",'Indicator Date'!Y46)</f>
        <v>2018</v>
      </c>
      <c r="Z46" s="119">
        <f>IF('Indicator Date'!Z46="","x",'Indicator Date'!Z46)</f>
        <v>2018</v>
      </c>
      <c r="AA46" s="119" t="str">
        <f>IF('Indicator Date'!AA46="","x",'Indicator Date'!AA46)</f>
        <v>x</v>
      </c>
      <c r="AB46" s="119">
        <f>IF('Indicator Date'!AB46="","x",'Indicator Date'!AB46)</f>
        <v>2017</v>
      </c>
      <c r="AC46" s="119">
        <f>IF('Indicator Date'!AC46="","x",'Indicator Date'!AC46)</f>
        <v>2017</v>
      </c>
      <c r="AD46" s="119">
        <f>IF('Indicator Date'!AD46="","x",'Indicator Date'!AD46)</f>
        <v>2018</v>
      </c>
      <c r="AE46" s="119">
        <f>IF('Indicator Date'!AE46="","x",'Indicator Date'!AE46)</f>
        <v>2018</v>
      </c>
      <c r="AF46" s="119">
        <f>IF('Indicator Date'!AF46="","x",'Indicator Date'!AF46)</f>
        <v>2016</v>
      </c>
      <c r="AG46" s="119">
        <f>IF('Indicator Date'!AG46="","x",'Indicator Date'!AG46)</f>
        <v>2019</v>
      </c>
      <c r="AH46" s="119">
        <f>IF('Indicator Date'!AH46="","x",'Indicator Date'!AH46)</f>
        <v>2019</v>
      </c>
      <c r="AI46" s="119">
        <f>IF('Indicator Date'!AI46="","x",'Indicator Date'!AI46)</f>
        <v>2019</v>
      </c>
      <c r="AJ46" s="119">
        <f>IF('Indicator Date'!AJ46="","x",'Indicator Date'!AJ46)</f>
        <v>2018</v>
      </c>
      <c r="AK46" s="119">
        <f>IF('Indicator Date'!AK46="","x",'Indicator Date'!AK46)</f>
        <v>2018</v>
      </c>
      <c r="AL46" s="119">
        <f>IF('Indicator Date'!AL46="","x",'Indicator Date'!AL46)</f>
        <v>2017</v>
      </c>
      <c r="AM46" s="119" t="str">
        <f>IF('Indicator Date'!AM46="","x",'Indicator Date'!AM46)</f>
        <v>x</v>
      </c>
      <c r="AN46" s="119">
        <f>IF('Indicator Date'!AN46="","x",'Indicator Date'!AN46)</f>
        <v>2019</v>
      </c>
      <c r="AO46" s="119">
        <f>IF('Indicator Date'!AO46="","x",'Indicator Date'!AO46)</f>
        <v>2016</v>
      </c>
      <c r="AP46" s="119">
        <f>IF('Indicator Date'!AP46="","x",'Indicator Date'!AP46)</f>
        <v>2017</v>
      </c>
      <c r="AQ46" s="119" t="str">
        <f>IF('Indicator Date'!AQ46="","x",'Indicator Date'!AQ46)</f>
        <v>x</v>
      </c>
      <c r="AR46" s="119" t="str">
        <f>IF('Indicator Date'!AR46="","x",'Indicator Date'!AR46)</f>
        <v>x</v>
      </c>
      <c r="AS46" s="119">
        <f>IF('Indicator Date'!AS46="","x",'Indicator Date'!AS46)</f>
        <v>2017</v>
      </c>
      <c r="AT46" s="119" t="str">
        <f>IF('Indicator Date'!AT46="","x",'Indicator Date'!AT46)</f>
        <v>x</v>
      </c>
      <c r="AU46" s="119">
        <f>IF('Indicator Date'!AU46="","x",'Indicator Date'!AU46)</f>
        <v>2017</v>
      </c>
      <c r="AV46" s="119">
        <f>IF('Indicator Date'!AV46="","x",'Indicator Date'!AV46)</f>
        <v>2017</v>
      </c>
      <c r="AW46" s="119">
        <f>IF('Indicator Date'!AW46="","x",'Indicator Date'!AW46)</f>
        <v>2017</v>
      </c>
      <c r="AX46" s="119" t="str">
        <f>IF('Indicator Date'!AX46="","x",'Indicator Date'!AX46)</f>
        <v>x</v>
      </c>
      <c r="AY46" s="119">
        <f>IF('Indicator Date'!AY46="","x",'Indicator Date'!AY46)</f>
        <v>2017</v>
      </c>
      <c r="AZ46" s="119">
        <f>IF('Indicator Date'!AZ46="","x",'Indicator Date'!AZ46)</f>
        <v>2017</v>
      </c>
      <c r="BA46" s="119" t="str">
        <f>IF('Indicator Date'!BA46="","x",'Indicator Date'!BA46)</f>
        <v>x</v>
      </c>
      <c r="BB46" s="119">
        <f>IF('Indicator Date'!BB46="","x",'Indicator Date'!BB46)</f>
        <v>2017</v>
      </c>
      <c r="BC46" s="119">
        <f>IF('Indicator Date'!BC46="","x",'Indicator Date'!BC46)</f>
        <v>2018</v>
      </c>
      <c r="BD46" s="119">
        <f>IF('Indicator Date'!BD46="","x",'Indicator Date'!BD46)</f>
        <v>2019</v>
      </c>
      <c r="BE46" s="172" t="str">
        <f>IF('Indicator Date'!BE46="","x",YEAR('Indicator Date'!BE46))</f>
        <v>x</v>
      </c>
      <c r="BF46" s="172">
        <f>IF('Indicator Date'!BF46="","x",YEAR('Indicator Date'!BF46))</f>
        <v>2018</v>
      </c>
      <c r="BG46" s="172">
        <f>IF('Indicator Date'!BG46="","x",YEAR('Indicator Date'!BG46))</f>
        <v>2018</v>
      </c>
      <c r="BH46" s="119">
        <f>IF('Indicator Date'!BH46="","x",'Indicator Date'!BH46)</f>
        <v>2018</v>
      </c>
      <c r="BI46" s="119">
        <f>IF('Indicator Date'!BI46="","x",'Indicator Date'!BI46)</f>
        <v>2018</v>
      </c>
      <c r="BJ46" s="119">
        <f>IF('Indicator Date'!BJ46="","x",'Indicator Date'!BJ46)</f>
        <v>2013</v>
      </c>
      <c r="BK46" s="119">
        <f>IF('Indicator Date'!BK46="","x",'Indicator Date'!BK46)</f>
        <v>2017</v>
      </c>
      <c r="BL46" s="119">
        <f>IF('Indicator Date'!BL46="","x",'Indicator Date'!BL46)</f>
        <v>2018</v>
      </c>
      <c r="BM46" s="119">
        <f>IF('Indicator Date'!BM46="","x",'Indicator Date'!BM46)</f>
        <v>2017</v>
      </c>
      <c r="BN46" s="119">
        <f>IF('Indicator Date'!BN46="","x",'Indicator Date'!BN46)</f>
        <v>2015</v>
      </c>
      <c r="BO46" s="119">
        <f>IF('Indicator Date'!BO46="","x",'Indicator Date'!BO46)</f>
        <v>2016</v>
      </c>
      <c r="BP46" s="119">
        <f>IF('Indicator Date'!BP46="","x",'Indicator Date'!BP46)</f>
        <v>2017</v>
      </c>
      <c r="BQ46" s="119">
        <f>IF('Indicator Date'!BQ46="","x",'Indicator Date'!BQ46)</f>
        <v>2014</v>
      </c>
      <c r="BR46" s="119">
        <f>IF('Indicator Date'!BR46="","x",'Indicator Date'!BR46)</f>
        <v>2017</v>
      </c>
      <c r="BS46" s="119">
        <f>IF('Indicator Date'!BS46="","x",'Indicator Date'!BS46)</f>
        <v>2017</v>
      </c>
      <c r="BT46" s="119">
        <f>IF('Indicator Date'!BT46="","x",'Indicator Date'!BT46)</f>
        <v>2017</v>
      </c>
      <c r="BU46" s="119">
        <f>IF('Indicator Date'!BU46="","x",'Indicator Date'!BU46)</f>
        <v>2017</v>
      </c>
      <c r="BV46" s="119">
        <f>IF('Indicator Date'!BV46="","x",'Indicator Date'!BV46)</f>
        <v>2017</v>
      </c>
      <c r="BW46" s="119" t="str">
        <f>IF('Indicator Date'!BW46="","x",'Indicator Date'!BW46)</f>
        <v>x</v>
      </c>
      <c r="BX46" s="119">
        <f>IF('Indicator Date'!BX46="","x",'Indicator Date'!BX46)</f>
        <v>2016</v>
      </c>
      <c r="BY46" s="119">
        <f>IF('Indicator Date'!BY46="","x",'Indicator Date'!BY46)</f>
        <v>2015</v>
      </c>
      <c r="BZ46" s="119" t="str">
        <f>IF('Indicator Date'!BZ46="","x",'Indicator Date'!BZ46)</f>
        <v>2017</v>
      </c>
      <c r="CA46" s="119">
        <f>IF('Indicator Date'!CA46="","x",'Indicator Date'!CA46)</f>
        <v>2019</v>
      </c>
      <c r="CB46" s="119">
        <f>IF('Indicator Date'!CB46="","x",'Indicator Date'!CB46)</f>
        <v>2015</v>
      </c>
    </row>
    <row r="47" spans="1:80" x14ac:dyDescent="0.3">
      <c r="A47" s="100" t="s">
        <v>80</v>
      </c>
      <c r="B47" s="86" t="s">
        <v>79</v>
      </c>
      <c r="C47" s="119">
        <f>IF('Indicator Date'!C47="","x",'Indicator Date'!C47)</f>
        <v>2015</v>
      </c>
      <c r="D47" s="119">
        <f>IF('Indicator Date'!D47="","x",'Indicator Date'!D47)</f>
        <v>2015</v>
      </c>
      <c r="E47" s="119">
        <f>IF('Indicator Date'!E47="","x",'Indicator Date'!E47)</f>
        <v>2015</v>
      </c>
      <c r="F47" s="119">
        <f>IF('Indicator Date'!F47="","x",'Indicator Date'!F47)</f>
        <v>2015</v>
      </c>
      <c r="G47" s="119">
        <f>IF('Indicator Date'!G47="","x",'Indicator Date'!G47)</f>
        <v>2015</v>
      </c>
      <c r="H47" s="119">
        <f>IF('Indicator Date'!H47="","x",'Indicator Date'!H47)</f>
        <v>2015</v>
      </c>
      <c r="I47" s="119">
        <f>IF('Indicator Date'!I47="","x",'Indicator Date'!I47)</f>
        <v>2015</v>
      </c>
      <c r="J47" s="119">
        <f>IF('Indicator Date'!J47="","x",'Indicator Date'!J47)</f>
        <v>2018</v>
      </c>
      <c r="K47" s="119">
        <f>IF('Indicator Date'!K47="","x",'Indicator Date'!K47)</f>
        <v>2018</v>
      </c>
      <c r="L47" s="119">
        <f>IF('Indicator Date'!L47="","x",'Indicator Date'!L47)</f>
        <v>2016</v>
      </c>
      <c r="M47" s="119">
        <f>IF('Indicator Date'!M47="","x",'Indicator Date'!M47)</f>
        <v>2015</v>
      </c>
      <c r="N47" s="119">
        <f>IF('Indicator Date'!N47="","x",'Indicator Date'!N47)</f>
        <v>2015</v>
      </c>
      <c r="O47" s="119">
        <f>IF('Indicator Date'!O47="","x",'Indicator Date'!O47)</f>
        <v>2015</v>
      </c>
      <c r="P47" s="119">
        <f>IF('Indicator Date'!P47="","x",'Indicator Date'!P47)</f>
        <v>2015</v>
      </c>
      <c r="Q47" s="119">
        <f>IF('Indicator Date'!Q47="","x",'Indicator Date'!Q47)</f>
        <v>2010</v>
      </c>
      <c r="R47" s="119">
        <f>IF('Indicator Date'!R47="","x",'Indicator Date'!R47)</f>
        <v>2010</v>
      </c>
      <c r="S47" s="119">
        <f>IF('Indicator Date'!S47="","x",'Indicator Date'!S47)</f>
        <v>2010</v>
      </c>
      <c r="T47" s="119">
        <f>IF('Indicator Date'!T47="","x",'Indicator Date'!T47)</f>
        <v>2010</v>
      </c>
      <c r="U47" s="119">
        <f>IF('Indicator Date'!U47="","x",'Indicator Date'!U47)</f>
        <v>2015</v>
      </c>
      <c r="V47" s="119">
        <f>IF('Indicator Date'!V47="","x",'Indicator Date'!V47)</f>
        <v>2015</v>
      </c>
      <c r="W47" s="119">
        <f>IF('Indicator Date'!W47="","x",'Indicator Date'!W47)</f>
        <v>2015</v>
      </c>
      <c r="X47" s="119">
        <f>IF('Indicator Date'!X47="","x",'Indicator Date'!X47)</f>
        <v>2018</v>
      </c>
      <c r="Y47" s="119">
        <f>IF('Indicator Date'!Y47="","x",'Indicator Date'!Y47)</f>
        <v>2018</v>
      </c>
      <c r="Z47" s="119">
        <f>IF('Indicator Date'!Z47="","x",'Indicator Date'!Z47)</f>
        <v>2018</v>
      </c>
      <c r="AA47" s="119">
        <f>IF('Indicator Date'!AA47="","x",'Indicator Date'!AA47)</f>
        <v>2011</v>
      </c>
      <c r="AB47" s="119">
        <f>IF('Indicator Date'!AB47="","x",'Indicator Date'!AB47)</f>
        <v>2017</v>
      </c>
      <c r="AC47" s="119" t="str">
        <f>IF('Indicator Date'!AC47="","x",'Indicator Date'!AC47)</f>
        <v>x</v>
      </c>
      <c r="AD47" s="119">
        <f>IF('Indicator Date'!AD47="","x",'Indicator Date'!AD47)</f>
        <v>2018</v>
      </c>
      <c r="AE47" s="119">
        <f>IF('Indicator Date'!AE47="","x",'Indicator Date'!AE47)</f>
        <v>2018</v>
      </c>
      <c r="AF47" s="119" t="str">
        <f>IF('Indicator Date'!AF47="","x",'Indicator Date'!AF47)</f>
        <v>x</v>
      </c>
      <c r="AG47" s="119">
        <f>IF('Indicator Date'!AG47="","x",'Indicator Date'!AG47)</f>
        <v>2019</v>
      </c>
      <c r="AH47" s="119">
        <f>IF('Indicator Date'!AH47="","x",'Indicator Date'!AH47)</f>
        <v>2019</v>
      </c>
      <c r="AI47" s="119">
        <f>IF('Indicator Date'!AI47="","x",'Indicator Date'!AI47)</f>
        <v>2019</v>
      </c>
      <c r="AJ47" s="119">
        <f>IF('Indicator Date'!AJ47="","x",'Indicator Date'!AJ47)</f>
        <v>2018</v>
      </c>
      <c r="AK47" s="119">
        <f>IF('Indicator Date'!AK47="","x",'Indicator Date'!AK47)</f>
        <v>2018</v>
      </c>
      <c r="AL47" s="119">
        <f>IF('Indicator Date'!AL47="","x",'Indicator Date'!AL47)</f>
        <v>2017</v>
      </c>
      <c r="AM47" s="119" t="str">
        <f>IF('Indicator Date'!AM47="","x",'Indicator Date'!AM47)</f>
        <v>x</v>
      </c>
      <c r="AN47" s="119">
        <f>IF('Indicator Date'!AN47="","x",'Indicator Date'!AN47)</f>
        <v>2019</v>
      </c>
      <c r="AO47" s="119">
        <f>IF('Indicator Date'!AO47="","x",'Indicator Date'!AO47)</f>
        <v>2016</v>
      </c>
      <c r="AP47" s="119">
        <f>IF('Indicator Date'!AP47="","x",'Indicator Date'!AP47)</f>
        <v>2017</v>
      </c>
      <c r="AQ47" s="119" t="str">
        <f>IF('Indicator Date'!AQ47="","x",'Indicator Date'!AQ47)</f>
        <v>x</v>
      </c>
      <c r="AR47" s="119">
        <f>IF('Indicator Date'!AR47="","x",'Indicator Date'!AR47)</f>
        <v>2018</v>
      </c>
      <c r="AS47" s="119">
        <f>IF('Indicator Date'!AS47="","x",'Indicator Date'!AS47)</f>
        <v>2017</v>
      </c>
      <c r="AT47" s="119" t="str">
        <f>IF('Indicator Date'!AT47="","x",'Indicator Date'!AT47)</f>
        <v>x</v>
      </c>
      <c r="AU47" s="119">
        <f>IF('Indicator Date'!AU47="","x",'Indicator Date'!AU47)</f>
        <v>2017</v>
      </c>
      <c r="AV47" s="119">
        <f>IF('Indicator Date'!AV47="","x",'Indicator Date'!AV47)</f>
        <v>2017</v>
      </c>
      <c r="AW47" s="119">
        <f>IF('Indicator Date'!AW47="","x",'Indicator Date'!AW47)</f>
        <v>2017</v>
      </c>
      <c r="AX47" s="119" t="str">
        <f>IF('Indicator Date'!AX47="","x",'Indicator Date'!AX47)</f>
        <v>x</v>
      </c>
      <c r="AY47" s="119">
        <f>IF('Indicator Date'!AY47="","x",'Indicator Date'!AY47)</f>
        <v>2017</v>
      </c>
      <c r="AZ47" s="119">
        <f>IF('Indicator Date'!AZ47="","x",'Indicator Date'!AZ47)</f>
        <v>2017</v>
      </c>
      <c r="BA47" s="119" t="str">
        <f>IF('Indicator Date'!BA47="","x",'Indicator Date'!BA47)</f>
        <v>2015</v>
      </c>
      <c r="BB47" s="119">
        <f>IF('Indicator Date'!BB47="","x",'Indicator Date'!BB47)</f>
        <v>2017</v>
      </c>
      <c r="BC47" s="119">
        <f>IF('Indicator Date'!BC47="","x",'Indicator Date'!BC47)</f>
        <v>2018</v>
      </c>
      <c r="BD47" s="119">
        <f>IF('Indicator Date'!BD47="","x",'Indicator Date'!BD47)</f>
        <v>2019</v>
      </c>
      <c r="BE47" s="172">
        <f>IF('Indicator Date'!BE47="","x",YEAR('Indicator Date'!BE47))</f>
        <v>2018</v>
      </c>
      <c r="BF47" s="172">
        <f>IF('Indicator Date'!BF47="","x",YEAR('Indicator Date'!BF47))</f>
        <v>2018</v>
      </c>
      <c r="BG47" s="172">
        <f>IF('Indicator Date'!BG47="","x",YEAR('Indicator Date'!BG47))</f>
        <v>2018</v>
      </c>
      <c r="BH47" s="119">
        <f>IF('Indicator Date'!BH47="","x",'Indicator Date'!BH47)</f>
        <v>2018</v>
      </c>
      <c r="BI47" s="119">
        <f>IF('Indicator Date'!BI47="","x",'Indicator Date'!BI47)</f>
        <v>2018</v>
      </c>
      <c r="BJ47" s="119" t="str">
        <f>IF('Indicator Date'!BJ47="","x",'Indicator Date'!BJ47)</f>
        <v>x</v>
      </c>
      <c r="BK47" s="119">
        <f>IF('Indicator Date'!BK47="","x",'Indicator Date'!BK47)</f>
        <v>2017</v>
      </c>
      <c r="BL47" s="119">
        <f>IF('Indicator Date'!BL47="","x",'Indicator Date'!BL47)</f>
        <v>2018</v>
      </c>
      <c r="BM47" s="119">
        <f>IF('Indicator Date'!BM47="","x",'Indicator Date'!BM47)</f>
        <v>2017</v>
      </c>
      <c r="BN47" s="119">
        <f>IF('Indicator Date'!BN47="","x",'Indicator Date'!BN47)</f>
        <v>2015</v>
      </c>
      <c r="BO47" s="119">
        <f>IF('Indicator Date'!BO47="","x",'Indicator Date'!BO47)</f>
        <v>2016</v>
      </c>
      <c r="BP47" s="119">
        <f>IF('Indicator Date'!BP47="","x",'Indicator Date'!BP47)</f>
        <v>2017</v>
      </c>
      <c r="BQ47" s="119">
        <f>IF('Indicator Date'!BQ47="","x",'Indicator Date'!BQ47)</f>
        <v>2014</v>
      </c>
      <c r="BR47" s="119">
        <f>IF('Indicator Date'!BR47="","x",'Indicator Date'!BR47)</f>
        <v>2017</v>
      </c>
      <c r="BS47" s="119">
        <f>IF('Indicator Date'!BS47="","x",'Indicator Date'!BS47)</f>
        <v>2017</v>
      </c>
      <c r="BT47" s="119">
        <f>IF('Indicator Date'!BT47="","x",'Indicator Date'!BT47)</f>
        <v>2016</v>
      </c>
      <c r="BU47" s="119">
        <f>IF('Indicator Date'!BU47="","x",'Indicator Date'!BU47)</f>
        <v>2017</v>
      </c>
      <c r="BV47" s="119">
        <f>IF('Indicator Date'!BV47="","x",'Indicator Date'!BV47)</f>
        <v>2017</v>
      </c>
      <c r="BW47" s="119">
        <f>IF('Indicator Date'!BW47="","x",'Indicator Date'!BW47)</f>
        <v>2017</v>
      </c>
      <c r="BX47" s="119">
        <f>IF('Indicator Date'!BX47="","x",'Indicator Date'!BX47)</f>
        <v>2016</v>
      </c>
      <c r="BY47" s="119">
        <f>IF('Indicator Date'!BY47="","x",'Indicator Date'!BY47)</f>
        <v>2015</v>
      </c>
      <c r="BZ47" s="119" t="str">
        <f>IF('Indicator Date'!BZ47="","x",'Indicator Date'!BZ47)</f>
        <v>2018</v>
      </c>
      <c r="CA47" s="119">
        <f>IF('Indicator Date'!CA47="","x",'Indicator Date'!CA47)</f>
        <v>2019</v>
      </c>
      <c r="CB47" s="119">
        <f>IF('Indicator Date'!CB47="","x",'Indicator Date'!CB47)</f>
        <v>2015</v>
      </c>
    </row>
    <row r="48" spans="1:80" x14ac:dyDescent="0.3">
      <c r="A48" s="100" t="s">
        <v>82</v>
      </c>
      <c r="B48" s="86" t="s">
        <v>81</v>
      </c>
      <c r="C48" s="119">
        <f>IF('Indicator Date'!C48="","x",'Indicator Date'!C48)</f>
        <v>2015</v>
      </c>
      <c r="D48" s="119">
        <f>IF('Indicator Date'!D48="","x",'Indicator Date'!D48)</f>
        <v>2015</v>
      </c>
      <c r="E48" s="119">
        <f>IF('Indicator Date'!E48="","x",'Indicator Date'!E48)</f>
        <v>2015</v>
      </c>
      <c r="F48" s="119">
        <f>IF('Indicator Date'!F48="","x",'Indicator Date'!F48)</f>
        <v>2015</v>
      </c>
      <c r="G48" s="119">
        <f>IF('Indicator Date'!G48="","x",'Indicator Date'!G48)</f>
        <v>2015</v>
      </c>
      <c r="H48" s="119">
        <f>IF('Indicator Date'!H48="","x",'Indicator Date'!H48)</f>
        <v>2015</v>
      </c>
      <c r="I48" s="119">
        <f>IF('Indicator Date'!I48="","x",'Indicator Date'!I48)</f>
        <v>2015</v>
      </c>
      <c r="J48" s="119">
        <f>IF('Indicator Date'!J48="","x",'Indicator Date'!J48)</f>
        <v>2018</v>
      </c>
      <c r="K48" s="119">
        <f>IF('Indicator Date'!K48="","x",'Indicator Date'!K48)</f>
        <v>2018</v>
      </c>
      <c r="L48" s="119">
        <f>IF('Indicator Date'!L48="","x",'Indicator Date'!L48)</f>
        <v>2016</v>
      </c>
      <c r="M48" s="119">
        <f>IF('Indicator Date'!M48="","x",'Indicator Date'!M48)</f>
        <v>2015</v>
      </c>
      <c r="N48" s="119">
        <f>IF('Indicator Date'!N48="","x",'Indicator Date'!N48)</f>
        <v>2015</v>
      </c>
      <c r="O48" s="119">
        <f>IF('Indicator Date'!O48="","x",'Indicator Date'!O48)</f>
        <v>2015</v>
      </c>
      <c r="P48" s="119">
        <f>IF('Indicator Date'!P48="","x",'Indicator Date'!P48)</f>
        <v>2015</v>
      </c>
      <c r="Q48" s="119">
        <f>IF('Indicator Date'!Q48="","x",'Indicator Date'!Q48)</f>
        <v>2010</v>
      </c>
      <c r="R48" s="119">
        <f>IF('Indicator Date'!R48="","x",'Indicator Date'!R48)</f>
        <v>2010</v>
      </c>
      <c r="S48" s="119">
        <f>IF('Indicator Date'!S48="","x",'Indicator Date'!S48)</f>
        <v>2010</v>
      </c>
      <c r="T48" s="119">
        <f>IF('Indicator Date'!T48="","x",'Indicator Date'!T48)</f>
        <v>2010</v>
      </c>
      <c r="U48" s="119">
        <f>IF('Indicator Date'!U48="","x",'Indicator Date'!U48)</f>
        <v>2015</v>
      </c>
      <c r="V48" s="119">
        <f>IF('Indicator Date'!V48="","x",'Indicator Date'!V48)</f>
        <v>2015</v>
      </c>
      <c r="W48" s="119">
        <f>IF('Indicator Date'!W48="","x",'Indicator Date'!W48)</f>
        <v>2015</v>
      </c>
      <c r="X48" s="119">
        <f>IF('Indicator Date'!X48="","x",'Indicator Date'!X48)</f>
        <v>2018</v>
      </c>
      <c r="Y48" s="119">
        <f>IF('Indicator Date'!Y48="","x",'Indicator Date'!Y48)</f>
        <v>2018</v>
      </c>
      <c r="Z48" s="119">
        <f>IF('Indicator Date'!Z48="","x",'Indicator Date'!Z48)</f>
        <v>2018</v>
      </c>
      <c r="AA48" s="119">
        <f>IF('Indicator Date'!AA48="","x",'Indicator Date'!AA48)</f>
        <v>2011</v>
      </c>
      <c r="AB48" s="119">
        <f>IF('Indicator Date'!AB48="","x",'Indicator Date'!AB48)</f>
        <v>2017</v>
      </c>
      <c r="AC48" s="119" t="str">
        <f>IF('Indicator Date'!AC48="","x",'Indicator Date'!AC48)</f>
        <v>x</v>
      </c>
      <c r="AD48" s="119">
        <f>IF('Indicator Date'!AD48="","x",'Indicator Date'!AD48)</f>
        <v>2018</v>
      </c>
      <c r="AE48" s="119">
        <f>IF('Indicator Date'!AE48="","x",'Indicator Date'!AE48)</f>
        <v>2018</v>
      </c>
      <c r="AF48" s="119" t="str">
        <f>IF('Indicator Date'!AF48="","x",'Indicator Date'!AF48)</f>
        <v>x</v>
      </c>
      <c r="AG48" s="119">
        <f>IF('Indicator Date'!AG48="","x",'Indicator Date'!AG48)</f>
        <v>2019</v>
      </c>
      <c r="AH48" s="119">
        <f>IF('Indicator Date'!AH48="","x",'Indicator Date'!AH48)</f>
        <v>2019</v>
      </c>
      <c r="AI48" s="119">
        <f>IF('Indicator Date'!AI48="","x",'Indicator Date'!AI48)</f>
        <v>2019</v>
      </c>
      <c r="AJ48" s="119">
        <f>IF('Indicator Date'!AJ48="","x",'Indicator Date'!AJ48)</f>
        <v>2018</v>
      </c>
      <c r="AK48" s="119">
        <f>IF('Indicator Date'!AK48="","x",'Indicator Date'!AK48)</f>
        <v>2018</v>
      </c>
      <c r="AL48" s="119">
        <f>IF('Indicator Date'!AL48="","x",'Indicator Date'!AL48)</f>
        <v>2017</v>
      </c>
      <c r="AM48" s="119" t="str">
        <f>IF('Indicator Date'!AM48="","x",'Indicator Date'!AM48)</f>
        <v>x</v>
      </c>
      <c r="AN48" s="119">
        <f>IF('Indicator Date'!AN48="","x",'Indicator Date'!AN48)</f>
        <v>2019</v>
      </c>
      <c r="AO48" s="119">
        <f>IF('Indicator Date'!AO48="","x",'Indicator Date'!AO48)</f>
        <v>2016</v>
      </c>
      <c r="AP48" s="119">
        <f>IF('Indicator Date'!AP48="","x",'Indicator Date'!AP48)</f>
        <v>2017</v>
      </c>
      <c r="AQ48" s="119" t="str">
        <f>IF('Indicator Date'!AQ48="","x",'Indicator Date'!AQ48)</f>
        <v>x</v>
      </c>
      <c r="AR48" s="119">
        <f>IF('Indicator Date'!AR48="","x",'Indicator Date'!AR48)</f>
        <v>2018</v>
      </c>
      <c r="AS48" s="119">
        <f>IF('Indicator Date'!AS48="","x",'Indicator Date'!AS48)</f>
        <v>2017</v>
      </c>
      <c r="AT48" s="119" t="str">
        <f>IF('Indicator Date'!AT48="","x",'Indicator Date'!AT48)</f>
        <v>x</v>
      </c>
      <c r="AU48" s="119">
        <f>IF('Indicator Date'!AU48="","x",'Indicator Date'!AU48)</f>
        <v>2017</v>
      </c>
      <c r="AV48" s="119">
        <f>IF('Indicator Date'!AV48="","x",'Indicator Date'!AV48)</f>
        <v>2017</v>
      </c>
      <c r="AW48" s="119">
        <f>IF('Indicator Date'!AW48="","x",'Indicator Date'!AW48)</f>
        <v>2017</v>
      </c>
      <c r="AX48" s="119" t="str">
        <f>IF('Indicator Date'!AX48="","x",'Indicator Date'!AX48)</f>
        <v>x</v>
      </c>
      <c r="AY48" s="119">
        <f>IF('Indicator Date'!AY48="","x",'Indicator Date'!AY48)</f>
        <v>2017</v>
      </c>
      <c r="AZ48" s="119">
        <f>IF('Indicator Date'!AZ48="","x",'Indicator Date'!AZ48)</f>
        <v>2017</v>
      </c>
      <c r="BA48" s="119" t="str">
        <f>IF('Indicator Date'!BA48="","x",'Indicator Date'!BA48)</f>
        <v>2015</v>
      </c>
      <c r="BB48" s="119">
        <f>IF('Indicator Date'!BB48="","x",'Indicator Date'!BB48)</f>
        <v>2017</v>
      </c>
      <c r="BC48" s="119">
        <f>IF('Indicator Date'!BC48="","x",'Indicator Date'!BC48)</f>
        <v>2018</v>
      </c>
      <c r="BD48" s="119">
        <f>IF('Indicator Date'!BD48="","x",'Indicator Date'!BD48)</f>
        <v>2019</v>
      </c>
      <c r="BE48" s="172" t="str">
        <f>IF('Indicator Date'!BE48="","x",YEAR('Indicator Date'!BE48))</f>
        <v>x</v>
      </c>
      <c r="BF48" s="172">
        <f>IF('Indicator Date'!BF48="","x",YEAR('Indicator Date'!BF48))</f>
        <v>2018</v>
      </c>
      <c r="BG48" s="172">
        <f>IF('Indicator Date'!BG48="","x",YEAR('Indicator Date'!BG48))</f>
        <v>2018</v>
      </c>
      <c r="BH48" s="119">
        <f>IF('Indicator Date'!BH48="","x",'Indicator Date'!BH48)</f>
        <v>2018</v>
      </c>
      <c r="BI48" s="119">
        <f>IF('Indicator Date'!BI48="","x",'Indicator Date'!BI48)</f>
        <v>2018</v>
      </c>
      <c r="BJ48" s="119">
        <f>IF('Indicator Date'!BJ48="","x",'Indicator Date'!BJ48)</f>
        <v>2015</v>
      </c>
      <c r="BK48" s="119">
        <f>IF('Indicator Date'!BK48="","x",'Indicator Date'!BK48)</f>
        <v>2017</v>
      </c>
      <c r="BL48" s="119">
        <f>IF('Indicator Date'!BL48="","x",'Indicator Date'!BL48)</f>
        <v>2018</v>
      </c>
      <c r="BM48" s="119">
        <f>IF('Indicator Date'!BM48="","x",'Indicator Date'!BM48)</f>
        <v>2017</v>
      </c>
      <c r="BN48" s="119" t="str">
        <f>IF('Indicator Date'!BN48="","x",'Indicator Date'!BN48)</f>
        <v>x</v>
      </c>
      <c r="BO48" s="119">
        <f>IF('Indicator Date'!BO48="","x",'Indicator Date'!BO48)</f>
        <v>2015</v>
      </c>
      <c r="BP48" s="119">
        <f>IF('Indicator Date'!BP48="","x",'Indicator Date'!BP48)</f>
        <v>2017</v>
      </c>
      <c r="BQ48" s="119">
        <f>IF('Indicator Date'!BQ48="","x",'Indicator Date'!BQ48)</f>
        <v>2014</v>
      </c>
      <c r="BR48" s="119">
        <f>IF('Indicator Date'!BR48="","x",'Indicator Date'!BR48)</f>
        <v>2017</v>
      </c>
      <c r="BS48" s="119">
        <f>IF('Indicator Date'!BS48="","x",'Indicator Date'!BS48)</f>
        <v>2017</v>
      </c>
      <c r="BT48" s="119">
        <f>IF('Indicator Date'!BT48="","x",'Indicator Date'!BT48)</f>
        <v>2016</v>
      </c>
      <c r="BU48" s="119">
        <f>IF('Indicator Date'!BU48="","x",'Indicator Date'!BU48)</f>
        <v>2017</v>
      </c>
      <c r="BV48" s="119">
        <f>IF('Indicator Date'!BV48="","x",'Indicator Date'!BV48)</f>
        <v>2017</v>
      </c>
      <c r="BW48" s="119" t="str">
        <f>IF('Indicator Date'!BW48="","x",'Indicator Date'!BW48)</f>
        <v>x</v>
      </c>
      <c r="BX48" s="119">
        <f>IF('Indicator Date'!BX48="","x",'Indicator Date'!BX48)</f>
        <v>2016</v>
      </c>
      <c r="BY48" s="119">
        <f>IF('Indicator Date'!BY48="","x",'Indicator Date'!BY48)</f>
        <v>2015</v>
      </c>
      <c r="BZ48" s="119" t="str">
        <f>IF('Indicator Date'!BZ48="","x",'Indicator Date'!BZ48)</f>
        <v>2018</v>
      </c>
      <c r="CA48" s="119">
        <f>IF('Indicator Date'!CA48="","x",'Indicator Date'!CA48)</f>
        <v>2019</v>
      </c>
      <c r="CB48" s="119">
        <f>IF('Indicator Date'!CB48="","x",'Indicator Date'!CB48)</f>
        <v>2015</v>
      </c>
    </row>
    <row r="49" spans="1:80" x14ac:dyDescent="0.3">
      <c r="A49" s="100" t="s">
        <v>84</v>
      </c>
      <c r="B49" s="86" t="s">
        <v>83</v>
      </c>
      <c r="C49" s="119">
        <f>IF('Indicator Date'!C49="","x",'Indicator Date'!C49)</f>
        <v>2015</v>
      </c>
      <c r="D49" s="119">
        <f>IF('Indicator Date'!D49="","x",'Indicator Date'!D49)</f>
        <v>2015</v>
      </c>
      <c r="E49" s="119">
        <f>IF('Indicator Date'!E49="","x",'Indicator Date'!E49)</f>
        <v>2015</v>
      </c>
      <c r="F49" s="119">
        <f>IF('Indicator Date'!F49="","x",'Indicator Date'!F49)</f>
        <v>2015</v>
      </c>
      <c r="G49" s="119">
        <f>IF('Indicator Date'!G49="","x",'Indicator Date'!G49)</f>
        <v>2015</v>
      </c>
      <c r="H49" s="119">
        <f>IF('Indicator Date'!H49="","x",'Indicator Date'!H49)</f>
        <v>2015</v>
      </c>
      <c r="I49" s="119">
        <f>IF('Indicator Date'!I49="","x",'Indicator Date'!I49)</f>
        <v>2015</v>
      </c>
      <c r="J49" s="119">
        <f>IF('Indicator Date'!J49="","x",'Indicator Date'!J49)</f>
        <v>2018</v>
      </c>
      <c r="K49" s="119">
        <f>IF('Indicator Date'!K49="","x",'Indicator Date'!K49)</f>
        <v>2018</v>
      </c>
      <c r="L49" s="119">
        <f>IF('Indicator Date'!L49="","x",'Indicator Date'!L49)</f>
        <v>2016</v>
      </c>
      <c r="M49" s="119">
        <f>IF('Indicator Date'!M49="","x",'Indicator Date'!M49)</f>
        <v>2015</v>
      </c>
      <c r="N49" s="119">
        <f>IF('Indicator Date'!N49="","x",'Indicator Date'!N49)</f>
        <v>2015</v>
      </c>
      <c r="O49" s="119">
        <f>IF('Indicator Date'!O49="","x",'Indicator Date'!O49)</f>
        <v>2015</v>
      </c>
      <c r="P49" s="119">
        <f>IF('Indicator Date'!P49="","x",'Indicator Date'!P49)</f>
        <v>2015</v>
      </c>
      <c r="Q49" s="119">
        <f>IF('Indicator Date'!Q49="","x",'Indicator Date'!Q49)</f>
        <v>2010</v>
      </c>
      <c r="R49" s="119">
        <f>IF('Indicator Date'!R49="","x",'Indicator Date'!R49)</f>
        <v>2010</v>
      </c>
      <c r="S49" s="119">
        <f>IF('Indicator Date'!S49="","x",'Indicator Date'!S49)</f>
        <v>2010</v>
      </c>
      <c r="T49" s="119">
        <f>IF('Indicator Date'!T49="","x",'Indicator Date'!T49)</f>
        <v>2010</v>
      </c>
      <c r="U49" s="119">
        <f>IF('Indicator Date'!U49="","x",'Indicator Date'!U49)</f>
        <v>2015</v>
      </c>
      <c r="V49" s="119">
        <f>IF('Indicator Date'!V49="","x",'Indicator Date'!V49)</f>
        <v>2015</v>
      </c>
      <c r="W49" s="119">
        <f>IF('Indicator Date'!W49="","x",'Indicator Date'!W49)</f>
        <v>2015</v>
      </c>
      <c r="X49" s="119">
        <f>IF('Indicator Date'!X49="","x",'Indicator Date'!X49)</f>
        <v>2018</v>
      </c>
      <c r="Y49" s="119">
        <f>IF('Indicator Date'!Y49="","x",'Indicator Date'!Y49)</f>
        <v>2018</v>
      </c>
      <c r="Z49" s="119">
        <f>IF('Indicator Date'!Z49="","x",'Indicator Date'!Z49)</f>
        <v>2018</v>
      </c>
      <c r="AA49" s="119" t="str">
        <f>IF('Indicator Date'!AA49="","x",'Indicator Date'!AA49)</f>
        <v>x</v>
      </c>
      <c r="AB49" s="119">
        <f>IF('Indicator Date'!AB49="","x",'Indicator Date'!AB49)</f>
        <v>2017</v>
      </c>
      <c r="AC49" s="119" t="str">
        <f>IF('Indicator Date'!AC49="","x",'Indicator Date'!AC49)</f>
        <v>x</v>
      </c>
      <c r="AD49" s="119">
        <f>IF('Indicator Date'!AD49="","x",'Indicator Date'!AD49)</f>
        <v>2018</v>
      </c>
      <c r="AE49" s="119">
        <f>IF('Indicator Date'!AE49="","x",'Indicator Date'!AE49)</f>
        <v>2018</v>
      </c>
      <c r="AF49" s="119">
        <f>IF('Indicator Date'!AF49="","x",'Indicator Date'!AF49)</f>
        <v>2016</v>
      </c>
      <c r="AG49" s="119">
        <f>IF('Indicator Date'!AG49="","x",'Indicator Date'!AG49)</f>
        <v>2019</v>
      </c>
      <c r="AH49" s="119">
        <f>IF('Indicator Date'!AH49="","x",'Indicator Date'!AH49)</f>
        <v>2019</v>
      </c>
      <c r="AI49" s="119">
        <f>IF('Indicator Date'!AI49="","x",'Indicator Date'!AI49)</f>
        <v>2019</v>
      </c>
      <c r="AJ49" s="119">
        <f>IF('Indicator Date'!AJ49="","x",'Indicator Date'!AJ49)</f>
        <v>2018</v>
      </c>
      <c r="AK49" s="119">
        <f>IF('Indicator Date'!AK49="","x",'Indicator Date'!AK49)</f>
        <v>2018</v>
      </c>
      <c r="AL49" s="119">
        <f>IF('Indicator Date'!AL49="","x",'Indicator Date'!AL49)</f>
        <v>2017</v>
      </c>
      <c r="AM49" s="119" t="str">
        <f>IF('Indicator Date'!AM49="","x",'Indicator Date'!AM49)</f>
        <v>x</v>
      </c>
      <c r="AN49" s="119">
        <f>IF('Indicator Date'!AN49="","x",'Indicator Date'!AN49)</f>
        <v>2019</v>
      </c>
      <c r="AO49" s="119">
        <f>IF('Indicator Date'!AO49="","x",'Indicator Date'!AO49)</f>
        <v>2016</v>
      </c>
      <c r="AP49" s="119">
        <f>IF('Indicator Date'!AP49="","x",'Indicator Date'!AP49)</f>
        <v>2017</v>
      </c>
      <c r="AQ49" s="119" t="str">
        <f>IF('Indicator Date'!AQ49="","x",'Indicator Date'!AQ49)</f>
        <v>x</v>
      </c>
      <c r="AR49" s="119">
        <f>IF('Indicator Date'!AR49="","x",'Indicator Date'!AR49)</f>
        <v>2018</v>
      </c>
      <c r="AS49" s="119">
        <f>IF('Indicator Date'!AS49="","x",'Indicator Date'!AS49)</f>
        <v>2017</v>
      </c>
      <c r="AT49" s="119" t="str">
        <f>IF('Indicator Date'!AT49="","x",'Indicator Date'!AT49)</f>
        <v>x</v>
      </c>
      <c r="AU49" s="119">
        <f>IF('Indicator Date'!AU49="","x",'Indicator Date'!AU49)</f>
        <v>2017</v>
      </c>
      <c r="AV49" s="119">
        <f>IF('Indicator Date'!AV49="","x",'Indicator Date'!AV49)</f>
        <v>2017</v>
      </c>
      <c r="AW49" s="119">
        <f>IF('Indicator Date'!AW49="","x",'Indicator Date'!AW49)</f>
        <v>2017</v>
      </c>
      <c r="AX49" s="119" t="str">
        <f>IF('Indicator Date'!AX49="","x",'Indicator Date'!AX49)</f>
        <v>x</v>
      </c>
      <c r="AY49" s="119">
        <f>IF('Indicator Date'!AY49="","x",'Indicator Date'!AY49)</f>
        <v>2017</v>
      </c>
      <c r="AZ49" s="119">
        <f>IF('Indicator Date'!AZ49="","x",'Indicator Date'!AZ49)</f>
        <v>2017</v>
      </c>
      <c r="BA49" s="119" t="str">
        <f>IF('Indicator Date'!BA49="","x",'Indicator Date'!BA49)</f>
        <v>2015</v>
      </c>
      <c r="BB49" s="119">
        <f>IF('Indicator Date'!BB49="","x",'Indicator Date'!BB49)</f>
        <v>2017</v>
      </c>
      <c r="BC49" s="119">
        <f>IF('Indicator Date'!BC49="","x",'Indicator Date'!BC49)</f>
        <v>2018</v>
      </c>
      <c r="BD49" s="119">
        <f>IF('Indicator Date'!BD49="","x",'Indicator Date'!BD49)</f>
        <v>2019</v>
      </c>
      <c r="BE49" s="172" t="str">
        <f>IF('Indicator Date'!BE49="","x",YEAR('Indicator Date'!BE49))</f>
        <v>x</v>
      </c>
      <c r="BF49" s="172">
        <f>IF('Indicator Date'!BF49="","x",YEAR('Indicator Date'!BF49))</f>
        <v>2018</v>
      </c>
      <c r="BG49" s="172">
        <f>IF('Indicator Date'!BG49="","x",YEAR('Indicator Date'!BG49))</f>
        <v>2018</v>
      </c>
      <c r="BH49" s="119">
        <f>IF('Indicator Date'!BH49="","x",'Indicator Date'!BH49)</f>
        <v>2018</v>
      </c>
      <c r="BI49" s="119">
        <f>IF('Indicator Date'!BI49="","x",'Indicator Date'!BI49)</f>
        <v>2018</v>
      </c>
      <c r="BJ49" s="119">
        <f>IF('Indicator Date'!BJ49="","x",'Indicator Date'!BJ49)</f>
        <v>2015</v>
      </c>
      <c r="BK49" s="119">
        <f>IF('Indicator Date'!BK49="","x",'Indicator Date'!BK49)</f>
        <v>2017</v>
      </c>
      <c r="BL49" s="119">
        <f>IF('Indicator Date'!BL49="","x",'Indicator Date'!BL49)</f>
        <v>2018</v>
      </c>
      <c r="BM49" s="119">
        <f>IF('Indicator Date'!BM49="","x",'Indicator Date'!BM49)</f>
        <v>2017</v>
      </c>
      <c r="BN49" s="119" t="str">
        <f>IF('Indicator Date'!BN49="","x",'Indicator Date'!BN49)</f>
        <v>x</v>
      </c>
      <c r="BO49" s="119">
        <f>IF('Indicator Date'!BO49="","x",'Indicator Date'!BO49)</f>
        <v>2016</v>
      </c>
      <c r="BP49" s="119">
        <f>IF('Indicator Date'!BP49="","x",'Indicator Date'!BP49)</f>
        <v>2017</v>
      </c>
      <c r="BQ49" s="119">
        <f>IF('Indicator Date'!BQ49="","x",'Indicator Date'!BQ49)</f>
        <v>2014</v>
      </c>
      <c r="BR49" s="119">
        <f>IF('Indicator Date'!BR49="","x",'Indicator Date'!BR49)</f>
        <v>2017</v>
      </c>
      <c r="BS49" s="119">
        <f>IF('Indicator Date'!BS49="","x",'Indicator Date'!BS49)</f>
        <v>2017</v>
      </c>
      <c r="BT49" s="119">
        <f>IF('Indicator Date'!BT49="","x",'Indicator Date'!BT49)</f>
        <v>2016</v>
      </c>
      <c r="BU49" s="119">
        <f>IF('Indicator Date'!BU49="","x",'Indicator Date'!BU49)</f>
        <v>2017</v>
      </c>
      <c r="BV49" s="119">
        <f>IF('Indicator Date'!BV49="","x",'Indicator Date'!BV49)</f>
        <v>2017</v>
      </c>
      <c r="BW49" s="119">
        <f>IF('Indicator Date'!BW49="","x",'Indicator Date'!BW49)</f>
        <v>2017</v>
      </c>
      <c r="BX49" s="119">
        <f>IF('Indicator Date'!BX49="","x",'Indicator Date'!BX49)</f>
        <v>2016</v>
      </c>
      <c r="BY49" s="119">
        <f>IF('Indicator Date'!BY49="","x",'Indicator Date'!BY49)</f>
        <v>2015</v>
      </c>
      <c r="BZ49" s="119" t="str">
        <f>IF('Indicator Date'!BZ49="","x",'Indicator Date'!BZ49)</f>
        <v>2018</v>
      </c>
      <c r="CA49" s="119">
        <f>IF('Indicator Date'!CA49="","x",'Indicator Date'!CA49)</f>
        <v>2019</v>
      </c>
      <c r="CB49" s="119">
        <f>IF('Indicator Date'!CB49="","x",'Indicator Date'!CB49)</f>
        <v>2015</v>
      </c>
    </row>
    <row r="50" spans="1:80" x14ac:dyDescent="0.3">
      <c r="A50" s="100" t="s">
        <v>86</v>
      </c>
      <c r="B50" s="86" t="s">
        <v>85</v>
      </c>
      <c r="C50" s="119">
        <f>IF('Indicator Date'!C50="","x",'Indicator Date'!C50)</f>
        <v>2015</v>
      </c>
      <c r="D50" s="119">
        <f>IF('Indicator Date'!D50="","x",'Indicator Date'!D50)</f>
        <v>2015</v>
      </c>
      <c r="E50" s="119">
        <f>IF('Indicator Date'!E50="","x",'Indicator Date'!E50)</f>
        <v>2015</v>
      </c>
      <c r="F50" s="119">
        <f>IF('Indicator Date'!F50="","x",'Indicator Date'!F50)</f>
        <v>2015</v>
      </c>
      <c r="G50" s="119">
        <f>IF('Indicator Date'!G50="","x",'Indicator Date'!G50)</f>
        <v>2015</v>
      </c>
      <c r="H50" s="119">
        <f>IF('Indicator Date'!H50="","x",'Indicator Date'!H50)</f>
        <v>2015</v>
      </c>
      <c r="I50" s="119">
        <f>IF('Indicator Date'!I50="","x",'Indicator Date'!I50)</f>
        <v>2015</v>
      </c>
      <c r="J50" s="119">
        <f>IF('Indicator Date'!J50="","x",'Indicator Date'!J50)</f>
        <v>2018</v>
      </c>
      <c r="K50" s="119">
        <f>IF('Indicator Date'!K50="","x",'Indicator Date'!K50)</f>
        <v>2018</v>
      </c>
      <c r="L50" s="119">
        <f>IF('Indicator Date'!L50="","x",'Indicator Date'!L50)</f>
        <v>2016</v>
      </c>
      <c r="M50" s="119">
        <f>IF('Indicator Date'!M50="","x",'Indicator Date'!M50)</f>
        <v>2015</v>
      </c>
      <c r="N50" s="119">
        <f>IF('Indicator Date'!N50="","x",'Indicator Date'!N50)</f>
        <v>2015</v>
      </c>
      <c r="O50" s="119">
        <f>IF('Indicator Date'!O50="","x",'Indicator Date'!O50)</f>
        <v>2015</v>
      </c>
      <c r="P50" s="119">
        <f>IF('Indicator Date'!P50="","x",'Indicator Date'!P50)</f>
        <v>2015</v>
      </c>
      <c r="Q50" s="119">
        <f>IF('Indicator Date'!Q50="","x",'Indicator Date'!Q50)</f>
        <v>2010</v>
      </c>
      <c r="R50" s="119">
        <f>IF('Indicator Date'!R50="","x",'Indicator Date'!R50)</f>
        <v>2010</v>
      </c>
      <c r="S50" s="119">
        <f>IF('Indicator Date'!S50="","x",'Indicator Date'!S50)</f>
        <v>2010</v>
      </c>
      <c r="T50" s="119">
        <f>IF('Indicator Date'!T50="","x",'Indicator Date'!T50)</f>
        <v>2010</v>
      </c>
      <c r="U50" s="119">
        <f>IF('Indicator Date'!U50="","x",'Indicator Date'!U50)</f>
        <v>2015</v>
      </c>
      <c r="V50" s="119">
        <f>IF('Indicator Date'!V50="","x",'Indicator Date'!V50)</f>
        <v>2015</v>
      </c>
      <c r="W50" s="119">
        <f>IF('Indicator Date'!W50="","x",'Indicator Date'!W50)</f>
        <v>2015</v>
      </c>
      <c r="X50" s="119">
        <f>IF('Indicator Date'!X50="","x",'Indicator Date'!X50)</f>
        <v>2018</v>
      </c>
      <c r="Y50" s="119">
        <f>IF('Indicator Date'!Y50="","x",'Indicator Date'!Y50)</f>
        <v>2018</v>
      </c>
      <c r="Z50" s="119">
        <f>IF('Indicator Date'!Z50="","x",'Indicator Date'!Z50)</f>
        <v>2018</v>
      </c>
      <c r="AA50" s="119" t="str">
        <f>IF('Indicator Date'!AA50="","x",'Indicator Date'!AA50)</f>
        <v>x</v>
      </c>
      <c r="AB50" s="119">
        <f>IF('Indicator Date'!AB50="","x",'Indicator Date'!AB50)</f>
        <v>2017</v>
      </c>
      <c r="AC50" s="119" t="str">
        <f>IF('Indicator Date'!AC50="","x",'Indicator Date'!AC50)</f>
        <v>x</v>
      </c>
      <c r="AD50" s="119">
        <f>IF('Indicator Date'!AD50="","x",'Indicator Date'!AD50)</f>
        <v>2018</v>
      </c>
      <c r="AE50" s="119">
        <f>IF('Indicator Date'!AE50="","x",'Indicator Date'!AE50)</f>
        <v>2018</v>
      </c>
      <c r="AF50" s="119">
        <f>IF('Indicator Date'!AF50="","x",'Indicator Date'!AF50)</f>
        <v>2016</v>
      </c>
      <c r="AG50" s="119">
        <f>IF('Indicator Date'!AG50="","x",'Indicator Date'!AG50)</f>
        <v>2019</v>
      </c>
      <c r="AH50" s="119">
        <f>IF('Indicator Date'!AH50="","x",'Indicator Date'!AH50)</f>
        <v>2019</v>
      </c>
      <c r="AI50" s="119">
        <f>IF('Indicator Date'!AI50="","x",'Indicator Date'!AI50)</f>
        <v>2019</v>
      </c>
      <c r="AJ50" s="119">
        <f>IF('Indicator Date'!AJ50="","x",'Indicator Date'!AJ50)</f>
        <v>2018</v>
      </c>
      <c r="AK50" s="119">
        <f>IF('Indicator Date'!AK50="","x",'Indicator Date'!AK50)</f>
        <v>2018</v>
      </c>
      <c r="AL50" s="119">
        <f>IF('Indicator Date'!AL50="","x",'Indicator Date'!AL50)</f>
        <v>2017</v>
      </c>
      <c r="AM50" s="119" t="str">
        <f>IF('Indicator Date'!AM50="","x",'Indicator Date'!AM50)</f>
        <v>x</v>
      </c>
      <c r="AN50" s="119">
        <f>IF('Indicator Date'!AN50="","x",'Indicator Date'!AN50)</f>
        <v>2019</v>
      </c>
      <c r="AO50" s="119">
        <f>IF('Indicator Date'!AO50="","x",'Indicator Date'!AO50)</f>
        <v>2016</v>
      </c>
      <c r="AP50" s="119">
        <f>IF('Indicator Date'!AP50="","x",'Indicator Date'!AP50)</f>
        <v>2017</v>
      </c>
      <c r="AQ50" s="119">
        <f>IF('Indicator Date'!AQ50="","x",'Indicator Date'!AQ50)</f>
        <v>2017</v>
      </c>
      <c r="AR50" s="119">
        <f>IF('Indicator Date'!AR50="","x",'Indicator Date'!AR50)</f>
        <v>2018</v>
      </c>
      <c r="AS50" s="119">
        <f>IF('Indicator Date'!AS50="","x",'Indicator Date'!AS50)</f>
        <v>2017</v>
      </c>
      <c r="AT50" s="119">
        <f>IF('Indicator Date'!AT50="","x",'Indicator Date'!AT50)</f>
        <v>2012</v>
      </c>
      <c r="AU50" s="119">
        <f>IF('Indicator Date'!AU50="","x",'Indicator Date'!AU50)</f>
        <v>2017</v>
      </c>
      <c r="AV50" s="119">
        <f>IF('Indicator Date'!AV50="","x",'Indicator Date'!AV50)</f>
        <v>2017</v>
      </c>
      <c r="AW50" s="119">
        <f>IF('Indicator Date'!AW50="","x",'Indicator Date'!AW50)</f>
        <v>2017</v>
      </c>
      <c r="AX50" s="119">
        <f>IF('Indicator Date'!AX50="","x",'Indicator Date'!AX50)</f>
        <v>2017</v>
      </c>
      <c r="AY50" s="119">
        <f>IF('Indicator Date'!AY50="","x",'Indicator Date'!AY50)</f>
        <v>2017</v>
      </c>
      <c r="AZ50" s="119" t="str">
        <f>IF('Indicator Date'!AZ50="","x",'Indicator Date'!AZ50)</f>
        <v>x</v>
      </c>
      <c r="BA50" s="119" t="str">
        <f>IF('Indicator Date'!BA50="","x",'Indicator Date'!BA50)</f>
        <v>2017</v>
      </c>
      <c r="BB50" s="119">
        <f>IF('Indicator Date'!BB50="","x",'Indicator Date'!BB50)</f>
        <v>2017</v>
      </c>
      <c r="BC50" s="119">
        <f>IF('Indicator Date'!BC50="","x",'Indicator Date'!BC50)</f>
        <v>2018</v>
      </c>
      <c r="BD50" s="119">
        <f>IF('Indicator Date'!BD50="","x",'Indicator Date'!BD50)</f>
        <v>2019</v>
      </c>
      <c r="BE50" s="172" t="str">
        <f>IF('Indicator Date'!BE50="","x",YEAR('Indicator Date'!BE50))</f>
        <v>x</v>
      </c>
      <c r="BF50" s="172">
        <f>IF('Indicator Date'!BF50="","x",YEAR('Indicator Date'!BF50))</f>
        <v>2018</v>
      </c>
      <c r="BG50" s="172">
        <f>IF('Indicator Date'!BG50="","x",YEAR('Indicator Date'!BG50))</f>
        <v>2018</v>
      </c>
      <c r="BH50" s="119">
        <f>IF('Indicator Date'!BH50="","x",'Indicator Date'!BH50)</f>
        <v>2018</v>
      </c>
      <c r="BI50" s="119">
        <f>IF('Indicator Date'!BI50="","x",'Indicator Date'!BI50)</f>
        <v>2018</v>
      </c>
      <c r="BJ50" s="119">
        <f>IF('Indicator Date'!BJ50="","x",'Indicator Date'!BJ50)</f>
        <v>2013</v>
      </c>
      <c r="BK50" s="119">
        <f>IF('Indicator Date'!BK50="","x",'Indicator Date'!BK50)</f>
        <v>2017</v>
      </c>
      <c r="BL50" s="119">
        <f>IF('Indicator Date'!BL50="","x",'Indicator Date'!BL50)</f>
        <v>2018</v>
      </c>
      <c r="BM50" s="119">
        <f>IF('Indicator Date'!BM50="","x",'Indicator Date'!BM50)</f>
        <v>2017</v>
      </c>
      <c r="BN50" s="119" t="str">
        <f>IF('Indicator Date'!BN50="","x",'Indicator Date'!BN50)</f>
        <v>x</v>
      </c>
      <c r="BO50" s="119">
        <f>IF('Indicator Date'!BO50="","x",'Indicator Date'!BO50)</f>
        <v>2016</v>
      </c>
      <c r="BP50" s="119">
        <f>IF('Indicator Date'!BP50="","x",'Indicator Date'!BP50)</f>
        <v>2017</v>
      </c>
      <c r="BQ50" s="119">
        <f>IF('Indicator Date'!BQ50="","x",'Indicator Date'!BQ50)</f>
        <v>2014</v>
      </c>
      <c r="BR50" s="119">
        <f>IF('Indicator Date'!BR50="","x",'Indicator Date'!BR50)</f>
        <v>2017</v>
      </c>
      <c r="BS50" s="119">
        <f>IF('Indicator Date'!BS50="","x",'Indicator Date'!BS50)</f>
        <v>2017</v>
      </c>
      <c r="BT50" s="119">
        <f>IF('Indicator Date'!BT50="","x",'Indicator Date'!BT50)</f>
        <v>2014</v>
      </c>
      <c r="BU50" s="119">
        <f>IF('Indicator Date'!BU50="","x",'Indicator Date'!BU50)</f>
        <v>2017</v>
      </c>
      <c r="BV50" s="119">
        <f>IF('Indicator Date'!BV50="","x",'Indicator Date'!BV50)</f>
        <v>2017</v>
      </c>
      <c r="BW50" s="119">
        <f>IF('Indicator Date'!BW50="","x",'Indicator Date'!BW50)</f>
        <v>2017</v>
      </c>
      <c r="BX50" s="119">
        <f>IF('Indicator Date'!BX50="","x",'Indicator Date'!BX50)</f>
        <v>2016</v>
      </c>
      <c r="BY50" s="119">
        <f>IF('Indicator Date'!BY50="","x",'Indicator Date'!BY50)</f>
        <v>2015</v>
      </c>
      <c r="BZ50" s="119" t="str">
        <f>IF('Indicator Date'!BZ50="","x",'Indicator Date'!BZ50)</f>
        <v>2018</v>
      </c>
      <c r="CA50" s="119">
        <f>IF('Indicator Date'!CA50="","x",'Indicator Date'!CA50)</f>
        <v>2019</v>
      </c>
      <c r="CB50" s="119">
        <f>IF('Indicator Date'!CB50="","x",'Indicator Date'!CB50)</f>
        <v>2015</v>
      </c>
    </row>
    <row r="51" spans="1:80" x14ac:dyDescent="0.3">
      <c r="A51" s="100" t="s">
        <v>88</v>
      </c>
      <c r="B51" s="86" t="s">
        <v>87</v>
      </c>
      <c r="C51" s="119">
        <f>IF('Indicator Date'!C51="","x",'Indicator Date'!C51)</f>
        <v>2015</v>
      </c>
      <c r="D51" s="119">
        <f>IF('Indicator Date'!D51="","x",'Indicator Date'!D51)</f>
        <v>2015</v>
      </c>
      <c r="E51" s="119">
        <f>IF('Indicator Date'!E51="","x",'Indicator Date'!E51)</f>
        <v>2015</v>
      </c>
      <c r="F51" s="119">
        <f>IF('Indicator Date'!F51="","x",'Indicator Date'!F51)</f>
        <v>2015</v>
      </c>
      <c r="G51" s="119">
        <f>IF('Indicator Date'!G51="","x",'Indicator Date'!G51)</f>
        <v>2015</v>
      </c>
      <c r="H51" s="119">
        <f>IF('Indicator Date'!H51="","x",'Indicator Date'!H51)</f>
        <v>2015</v>
      </c>
      <c r="I51" s="119">
        <f>IF('Indicator Date'!I51="","x",'Indicator Date'!I51)</f>
        <v>2015</v>
      </c>
      <c r="J51" s="119">
        <f>IF('Indicator Date'!J51="","x",'Indicator Date'!J51)</f>
        <v>2018</v>
      </c>
      <c r="K51" s="119">
        <f>IF('Indicator Date'!K51="","x",'Indicator Date'!K51)</f>
        <v>2018</v>
      </c>
      <c r="L51" s="119">
        <f>IF('Indicator Date'!L51="","x",'Indicator Date'!L51)</f>
        <v>2016</v>
      </c>
      <c r="M51" s="119">
        <f>IF('Indicator Date'!M51="","x",'Indicator Date'!M51)</f>
        <v>2015</v>
      </c>
      <c r="N51" s="119">
        <f>IF('Indicator Date'!N51="","x",'Indicator Date'!N51)</f>
        <v>2015</v>
      </c>
      <c r="O51" s="119">
        <f>IF('Indicator Date'!O51="","x",'Indicator Date'!O51)</f>
        <v>2015</v>
      </c>
      <c r="P51" s="119">
        <f>IF('Indicator Date'!P51="","x",'Indicator Date'!P51)</f>
        <v>2015</v>
      </c>
      <c r="Q51" s="119">
        <f>IF('Indicator Date'!Q51="","x",'Indicator Date'!Q51)</f>
        <v>2010</v>
      </c>
      <c r="R51" s="119">
        <f>IF('Indicator Date'!R51="","x",'Indicator Date'!R51)</f>
        <v>2010</v>
      </c>
      <c r="S51" s="119">
        <f>IF('Indicator Date'!S51="","x",'Indicator Date'!S51)</f>
        <v>2010</v>
      </c>
      <c r="T51" s="119">
        <f>IF('Indicator Date'!T51="","x",'Indicator Date'!T51)</f>
        <v>2010</v>
      </c>
      <c r="U51" s="119">
        <f>IF('Indicator Date'!U51="","x",'Indicator Date'!U51)</f>
        <v>2015</v>
      </c>
      <c r="V51" s="119">
        <f>IF('Indicator Date'!V51="","x",'Indicator Date'!V51)</f>
        <v>2015</v>
      </c>
      <c r="W51" s="119">
        <f>IF('Indicator Date'!W51="","x",'Indicator Date'!W51)</f>
        <v>2015</v>
      </c>
      <c r="X51" s="119">
        <f>IF('Indicator Date'!X51="","x",'Indicator Date'!X51)</f>
        <v>2018</v>
      </c>
      <c r="Y51" s="119">
        <f>IF('Indicator Date'!Y51="","x",'Indicator Date'!Y51)</f>
        <v>2018</v>
      </c>
      <c r="Z51" s="119">
        <f>IF('Indicator Date'!Z51="","x",'Indicator Date'!Z51)</f>
        <v>2018</v>
      </c>
      <c r="AA51" s="119" t="str">
        <f>IF('Indicator Date'!AA51="","x",'Indicator Date'!AA51)</f>
        <v>x</v>
      </c>
      <c r="AB51" s="119">
        <f>IF('Indicator Date'!AB51="","x",'Indicator Date'!AB51)</f>
        <v>2015</v>
      </c>
      <c r="AC51" s="119" t="str">
        <f>IF('Indicator Date'!AC51="","x",'Indicator Date'!AC51)</f>
        <v>x</v>
      </c>
      <c r="AD51" s="119">
        <f>IF('Indicator Date'!AD51="","x",'Indicator Date'!AD51)</f>
        <v>2014</v>
      </c>
      <c r="AE51" s="119">
        <f>IF('Indicator Date'!AE51="","x",'Indicator Date'!AE51)</f>
        <v>2018</v>
      </c>
      <c r="AF51" s="119" t="str">
        <f>IF('Indicator Date'!AF51="","x",'Indicator Date'!AF51)</f>
        <v>x</v>
      </c>
      <c r="AG51" s="119">
        <f>IF('Indicator Date'!AG51="","x",'Indicator Date'!AG51)</f>
        <v>2019</v>
      </c>
      <c r="AH51" s="119">
        <f>IF('Indicator Date'!AH51="","x",'Indicator Date'!AH51)</f>
        <v>2019</v>
      </c>
      <c r="AI51" s="119">
        <f>IF('Indicator Date'!AI51="","x",'Indicator Date'!AI51)</f>
        <v>2019</v>
      </c>
      <c r="AJ51" s="119">
        <f>IF('Indicator Date'!AJ51="","x",'Indicator Date'!AJ51)</f>
        <v>2018</v>
      </c>
      <c r="AK51" s="119">
        <f>IF('Indicator Date'!AK51="","x",'Indicator Date'!AK51)</f>
        <v>2018</v>
      </c>
      <c r="AL51" s="119">
        <f>IF('Indicator Date'!AL51="","x",'Indicator Date'!AL51)</f>
        <v>2017</v>
      </c>
      <c r="AM51" s="119" t="str">
        <f>IF('Indicator Date'!AM51="","x",'Indicator Date'!AM51)</f>
        <v>x</v>
      </c>
      <c r="AN51" s="119">
        <f>IF('Indicator Date'!AN51="","x",'Indicator Date'!AN51)</f>
        <v>2019</v>
      </c>
      <c r="AO51" s="119">
        <f>IF('Indicator Date'!AO51="","x",'Indicator Date'!AO51)</f>
        <v>2016</v>
      </c>
      <c r="AP51" s="119">
        <f>IF('Indicator Date'!AP51="","x",'Indicator Date'!AP51)</f>
        <v>2017</v>
      </c>
      <c r="AQ51" s="119">
        <f>IF('Indicator Date'!AQ51="","x",'Indicator Date'!AQ51)</f>
        <v>2017</v>
      </c>
      <c r="AR51" s="119">
        <f>IF('Indicator Date'!AR51="","x",'Indicator Date'!AR51)</f>
        <v>2018</v>
      </c>
      <c r="AS51" s="119">
        <f>IF('Indicator Date'!AS51="","x",'Indicator Date'!AS51)</f>
        <v>2017</v>
      </c>
      <c r="AT51" s="119" t="str">
        <f>IF('Indicator Date'!AT51="","x",'Indicator Date'!AT51)</f>
        <v>x</v>
      </c>
      <c r="AU51" s="119">
        <f>IF('Indicator Date'!AU51="","x",'Indicator Date'!AU51)</f>
        <v>2017</v>
      </c>
      <c r="AV51" s="119" t="str">
        <f>IF('Indicator Date'!AV51="","x",'Indicator Date'!AV51)</f>
        <v>x</v>
      </c>
      <c r="AW51" s="119" t="str">
        <f>IF('Indicator Date'!AW51="","x",'Indicator Date'!AW51)</f>
        <v>x</v>
      </c>
      <c r="AX51" s="119" t="str">
        <f>IF('Indicator Date'!AX51="","x",'Indicator Date'!AX51)</f>
        <v>x</v>
      </c>
      <c r="AY51" s="119">
        <f>IF('Indicator Date'!AY51="","x",'Indicator Date'!AY51)</f>
        <v>2017</v>
      </c>
      <c r="AZ51" s="119" t="str">
        <f>IF('Indicator Date'!AZ51="","x",'Indicator Date'!AZ51)</f>
        <v>x</v>
      </c>
      <c r="BA51" s="119" t="str">
        <f>IF('Indicator Date'!BA51="","x",'Indicator Date'!BA51)</f>
        <v>x</v>
      </c>
      <c r="BB51" s="119">
        <f>IF('Indicator Date'!BB51="","x",'Indicator Date'!BB51)</f>
        <v>2017</v>
      </c>
      <c r="BC51" s="119">
        <f>IF('Indicator Date'!BC51="","x",'Indicator Date'!BC51)</f>
        <v>2018</v>
      </c>
      <c r="BD51" s="119">
        <f>IF('Indicator Date'!BD51="","x",'Indicator Date'!BD51)</f>
        <v>2019</v>
      </c>
      <c r="BE51" s="172" t="str">
        <f>IF('Indicator Date'!BE51="","x",YEAR('Indicator Date'!BE51))</f>
        <v>x</v>
      </c>
      <c r="BF51" s="172">
        <f>IF('Indicator Date'!BF51="","x",YEAR('Indicator Date'!BF51))</f>
        <v>2018</v>
      </c>
      <c r="BG51" s="172">
        <f>IF('Indicator Date'!BG51="","x",YEAR('Indicator Date'!BG51))</f>
        <v>2018</v>
      </c>
      <c r="BH51" s="119">
        <f>IF('Indicator Date'!BH51="","x",'Indicator Date'!BH51)</f>
        <v>2018</v>
      </c>
      <c r="BI51" s="119">
        <f>IF('Indicator Date'!BI51="","x",'Indicator Date'!BI51)</f>
        <v>2018</v>
      </c>
      <c r="BJ51" s="119" t="str">
        <f>IF('Indicator Date'!BJ51="","x",'Indicator Date'!BJ51)</f>
        <v>x</v>
      </c>
      <c r="BK51" s="119">
        <f>IF('Indicator Date'!BK51="","x",'Indicator Date'!BK51)</f>
        <v>2017</v>
      </c>
      <c r="BL51" s="119">
        <f>IF('Indicator Date'!BL51="","x",'Indicator Date'!BL51)</f>
        <v>2018</v>
      </c>
      <c r="BM51" s="119">
        <f>IF('Indicator Date'!BM51="","x",'Indicator Date'!BM51)</f>
        <v>2017</v>
      </c>
      <c r="BN51" s="119" t="str">
        <f>IF('Indicator Date'!BN51="","x",'Indicator Date'!BN51)</f>
        <v>x</v>
      </c>
      <c r="BO51" s="119">
        <f>IF('Indicator Date'!BO51="","x",'Indicator Date'!BO51)</f>
        <v>2016</v>
      </c>
      <c r="BP51" s="119">
        <f>IF('Indicator Date'!BP51="","x",'Indicator Date'!BP51)</f>
        <v>2017</v>
      </c>
      <c r="BQ51" s="119">
        <f>IF('Indicator Date'!BQ51="","x",'Indicator Date'!BQ51)</f>
        <v>2014</v>
      </c>
      <c r="BR51" s="119">
        <f>IF('Indicator Date'!BR51="","x",'Indicator Date'!BR51)</f>
        <v>2015</v>
      </c>
      <c r="BS51" s="119">
        <f>IF('Indicator Date'!BS51="","x",'Indicator Date'!BS51)</f>
        <v>2015</v>
      </c>
      <c r="BT51" s="119">
        <f>IF('Indicator Date'!BT51="","x",'Indicator Date'!BT51)</f>
        <v>2017</v>
      </c>
      <c r="BU51" s="119">
        <f>IF('Indicator Date'!BU51="","x",'Indicator Date'!BU51)</f>
        <v>2017</v>
      </c>
      <c r="BV51" s="119">
        <f>IF('Indicator Date'!BV51="","x",'Indicator Date'!BV51)</f>
        <v>2017</v>
      </c>
      <c r="BW51" s="119" t="str">
        <f>IF('Indicator Date'!BW51="","x",'Indicator Date'!BW51)</f>
        <v>x</v>
      </c>
      <c r="BX51" s="119">
        <f>IF('Indicator Date'!BX51="","x",'Indicator Date'!BX51)</f>
        <v>2016</v>
      </c>
      <c r="BY51" s="119" t="str">
        <f>IF('Indicator Date'!BY51="","x",'Indicator Date'!BY51)</f>
        <v>x</v>
      </c>
      <c r="BZ51" s="119" t="str">
        <f>IF('Indicator Date'!BZ51="","x",'Indicator Date'!BZ51)</f>
        <v>2018</v>
      </c>
      <c r="CA51" s="119">
        <f>IF('Indicator Date'!CA51="","x",'Indicator Date'!CA51)</f>
        <v>2019</v>
      </c>
      <c r="CB51" s="119">
        <f>IF('Indicator Date'!CB51="","x",'Indicator Date'!CB51)</f>
        <v>2015</v>
      </c>
    </row>
    <row r="52" spans="1:80" x14ac:dyDescent="0.3">
      <c r="A52" s="100" t="s">
        <v>90</v>
      </c>
      <c r="B52" s="86" t="s">
        <v>89</v>
      </c>
      <c r="C52" s="119">
        <f>IF('Indicator Date'!C52="","x",'Indicator Date'!C52)</f>
        <v>2015</v>
      </c>
      <c r="D52" s="119">
        <f>IF('Indicator Date'!D52="","x",'Indicator Date'!D52)</f>
        <v>2015</v>
      </c>
      <c r="E52" s="119">
        <f>IF('Indicator Date'!E52="","x",'Indicator Date'!E52)</f>
        <v>2015</v>
      </c>
      <c r="F52" s="119">
        <f>IF('Indicator Date'!F52="","x",'Indicator Date'!F52)</f>
        <v>2015</v>
      </c>
      <c r="G52" s="119">
        <f>IF('Indicator Date'!G52="","x",'Indicator Date'!G52)</f>
        <v>2015</v>
      </c>
      <c r="H52" s="119">
        <f>IF('Indicator Date'!H52="","x",'Indicator Date'!H52)</f>
        <v>2015</v>
      </c>
      <c r="I52" s="119">
        <f>IF('Indicator Date'!I52="","x",'Indicator Date'!I52)</f>
        <v>2015</v>
      </c>
      <c r="J52" s="119">
        <f>IF('Indicator Date'!J52="","x",'Indicator Date'!J52)</f>
        <v>2018</v>
      </c>
      <c r="K52" s="119">
        <f>IF('Indicator Date'!K52="","x",'Indicator Date'!K52)</f>
        <v>2018</v>
      </c>
      <c r="L52" s="119">
        <f>IF('Indicator Date'!L52="","x",'Indicator Date'!L52)</f>
        <v>2016</v>
      </c>
      <c r="M52" s="119">
        <f>IF('Indicator Date'!M52="","x",'Indicator Date'!M52)</f>
        <v>2015</v>
      </c>
      <c r="N52" s="119">
        <f>IF('Indicator Date'!N52="","x",'Indicator Date'!N52)</f>
        <v>2015</v>
      </c>
      <c r="O52" s="119">
        <f>IF('Indicator Date'!O52="","x",'Indicator Date'!O52)</f>
        <v>2015</v>
      </c>
      <c r="P52" s="119">
        <f>IF('Indicator Date'!P52="","x",'Indicator Date'!P52)</f>
        <v>2015</v>
      </c>
      <c r="Q52" s="119">
        <f>IF('Indicator Date'!Q52="","x",'Indicator Date'!Q52)</f>
        <v>2010</v>
      </c>
      <c r="R52" s="119">
        <f>IF('Indicator Date'!R52="","x",'Indicator Date'!R52)</f>
        <v>2010</v>
      </c>
      <c r="S52" s="119">
        <f>IF('Indicator Date'!S52="","x",'Indicator Date'!S52)</f>
        <v>2010</v>
      </c>
      <c r="T52" s="119">
        <f>IF('Indicator Date'!T52="","x",'Indicator Date'!T52)</f>
        <v>2010</v>
      </c>
      <c r="U52" s="119">
        <f>IF('Indicator Date'!U52="","x",'Indicator Date'!U52)</f>
        <v>2015</v>
      </c>
      <c r="V52" s="119">
        <f>IF('Indicator Date'!V52="","x",'Indicator Date'!V52)</f>
        <v>2015</v>
      </c>
      <c r="W52" s="119">
        <f>IF('Indicator Date'!W52="","x",'Indicator Date'!W52)</f>
        <v>2015</v>
      </c>
      <c r="X52" s="119">
        <f>IF('Indicator Date'!X52="","x",'Indicator Date'!X52)</f>
        <v>2018</v>
      </c>
      <c r="Y52" s="119">
        <f>IF('Indicator Date'!Y52="","x",'Indicator Date'!Y52)</f>
        <v>2018</v>
      </c>
      <c r="Z52" s="119">
        <f>IF('Indicator Date'!Z52="","x",'Indicator Date'!Z52)</f>
        <v>2018</v>
      </c>
      <c r="AA52" s="119">
        <f>IF('Indicator Date'!AA52="","x",'Indicator Date'!AA52)</f>
        <v>2013</v>
      </c>
      <c r="AB52" s="119">
        <f>IF('Indicator Date'!AB52="","x",'Indicator Date'!AB52)</f>
        <v>2017</v>
      </c>
      <c r="AC52" s="119">
        <f>IF('Indicator Date'!AC52="","x",'Indicator Date'!AC52)</f>
        <v>2017</v>
      </c>
      <c r="AD52" s="119">
        <f>IF('Indicator Date'!AD52="","x",'Indicator Date'!AD52)</f>
        <v>2017</v>
      </c>
      <c r="AE52" s="119">
        <f>IF('Indicator Date'!AE52="","x",'Indicator Date'!AE52)</f>
        <v>2018</v>
      </c>
      <c r="AF52" s="119">
        <f>IF('Indicator Date'!AF52="","x",'Indicator Date'!AF52)</f>
        <v>2016</v>
      </c>
      <c r="AG52" s="119">
        <f>IF('Indicator Date'!AG52="","x",'Indicator Date'!AG52)</f>
        <v>2019</v>
      </c>
      <c r="AH52" s="119">
        <f>IF('Indicator Date'!AH52="","x",'Indicator Date'!AH52)</f>
        <v>2019</v>
      </c>
      <c r="AI52" s="119">
        <f>IF('Indicator Date'!AI52="","x",'Indicator Date'!AI52)</f>
        <v>2019</v>
      </c>
      <c r="AJ52" s="119">
        <f>IF('Indicator Date'!AJ52="","x",'Indicator Date'!AJ52)</f>
        <v>2018</v>
      </c>
      <c r="AK52" s="119">
        <f>IF('Indicator Date'!AK52="","x",'Indicator Date'!AK52)</f>
        <v>2018</v>
      </c>
      <c r="AL52" s="119">
        <f>IF('Indicator Date'!AL52="","x",'Indicator Date'!AL52)</f>
        <v>2017</v>
      </c>
      <c r="AM52" s="119">
        <f>IF('Indicator Date'!AM52="","x",'Indicator Date'!AM52)</f>
        <v>2013</v>
      </c>
      <c r="AN52" s="119">
        <f>IF('Indicator Date'!AN52="","x",'Indicator Date'!AN52)</f>
        <v>2019</v>
      </c>
      <c r="AO52" s="119">
        <f>IF('Indicator Date'!AO52="","x",'Indicator Date'!AO52)</f>
        <v>2016</v>
      </c>
      <c r="AP52" s="119">
        <f>IF('Indicator Date'!AP52="","x",'Indicator Date'!AP52)</f>
        <v>2017</v>
      </c>
      <c r="AQ52" s="119">
        <f>IF('Indicator Date'!AQ52="","x",'Indicator Date'!AQ52)</f>
        <v>2017</v>
      </c>
      <c r="AR52" s="119">
        <f>IF('Indicator Date'!AR52="","x",'Indicator Date'!AR52)</f>
        <v>2018</v>
      </c>
      <c r="AS52" s="119">
        <f>IF('Indicator Date'!AS52="","x",'Indicator Date'!AS52)</f>
        <v>2017</v>
      </c>
      <c r="AT52" s="119">
        <f>IF('Indicator Date'!AT52="","x",'Indicator Date'!AT52)</f>
        <v>2013</v>
      </c>
      <c r="AU52" s="119">
        <f>IF('Indicator Date'!AU52="","x",'Indicator Date'!AU52)</f>
        <v>2017</v>
      </c>
      <c r="AV52" s="119">
        <f>IF('Indicator Date'!AV52="","x",'Indicator Date'!AV52)</f>
        <v>2017</v>
      </c>
      <c r="AW52" s="119">
        <f>IF('Indicator Date'!AW52="","x",'Indicator Date'!AW52)</f>
        <v>2017</v>
      </c>
      <c r="AX52" s="119">
        <f>IF('Indicator Date'!AX52="","x",'Indicator Date'!AX52)</f>
        <v>2017</v>
      </c>
      <c r="AY52" s="119">
        <f>IF('Indicator Date'!AY52="","x",'Indicator Date'!AY52)</f>
        <v>2017</v>
      </c>
      <c r="AZ52" s="119">
        <f>IF('Indicator Date'!AZ52="","x",'Indicator Date'!AZ52)</f>
        <v>2017</v>
      </c>
      <c r="BA52" s="119" t="str">
        <f>IF('Indicator Date'!BA52="","x",'Indicator Date'!BA52)</f>
        <v>2016</v>
      </c>
      <c r="BB52" s="119">
        <f>IF('Indicator Date'!BB52="","x",'Indicator Date'!BB52)</f>
        <v>2017</v>
      </c>
      <c r="BC52" s="119">
        <f>IF('Indicator Date'!BC52="","x",'Indicator Date'!BC52)</f>
        <v>2018</v>
      </c>
      <c r="BD52" s="119">
        <f>IF('Indicator Date'!BD52="","x",'Indicator Date'!BD52)</f>
        <v>2019</v>
      </c>
      <c r="BE52" s="172" t="str">
        <f>IF('Indicator Date'!BE52="","x",YEAR('Indicator Date'!BE52))</f>
        <v>x</v>
      </c>
      <c r="BF52" s="172">
        <f>IF('Indicator Date'!BF52="","x",YEAR('Indicator Date'!BF52))</f>
        <v>2018</v>
      </c>
      <c r="BG52" s="172">
        <f>IF('Indicator Date'!BG52="","x",YEAR('Indicator Date'!BG52))</f>
        <v>2018</v>
      </c>
      <c r="BH52" s="119">
        <f>IF('Indicator Date'!BH52="","x",'Indicator Date'!BH52)</f>
        <v>2018</v>
      </c>
      <c r="BI52" s="119">
        <f>IF('Indicator Date'!BI52="","x",'Indicator Date'!BI52)</f>
        <v>2018</v>
      </c>
      <c r="BJ52" s="119">
        <f>IF('Indicator Date'!BJ52="","x",'Indicator Date'!BJ52)</f>
        <v>2015</v>
      </c>
      <c r="BK52" s="119">
        <f>IF('Indicator Date'!BK52="","x",'Indicator Date'!BK52)</f>
        <v>2017</v>
      </c>
      <c r="BL52" s="119">
        <f>IF('Indicator Date'!BL52="","x",'Indicator Date'!BL52)</f>
        <v>2018</v>
      </c>
      <c r="BM52" s="119">
        <f>IF('Indicator Date'!BM52="","x",'Indicator Date'!BM52)</f>
        <v>2017</v>
      </c>
      <c r="BN52" s="119">
        <f>IF('Indicator Date'!BN52="","x",'Indicator Date'!BN52)</f>
        <v>2015</v>
      </c>
      <c r="BO52" s="119">
        <f>IF('Indicator Date'!BO52="","x",'Indicator Date'!BO52)</f>
        <v>2016</v>
      </c>
      <c r="BP52" s="119">
        <f>IF('Indicator Date'!BP52="","x",'Indicator Date'!BP52)</f>
        <v>2017</v>
      </c>
      <c r="BQ52" s="119">
        <f>IF('Indicator Date'!BQ52="","x",'Indicator Date'!BQ52)</f>
        <v>2014</v>
      </c>
      <c r="BR52" s="119">
        <f>IF('Indicator Date'!BR52="","x",'Indicator Date'!BR52)</f>
        <v>2017</v>
      </c>
      <c r="BS52" s="119">
        <f>IF('Indicator Date'!BS52="","x",'Indicator Date'!BS52)</f>
        <v>2017</v>
      </c>
      <c r="BT52" s="119">
        <f>IF('Indicator Date'!BT52="","x",'Indicator Date'!BT52)</f>
        <v>2017</v>
      </c>
      <c r="BU52" s="119">
        <f>IF('Indicator Date'!BU52="","x",'Indicator Date'!BU52)</f>
        <v>2017</v>
      </c>
      <c r="BV52" s="119" t="str">
        <f>IF('Indicator Date'!BV52="","x",'Indicator Date'!BV52)</f>
        <v>x</v>
      </c>
      <c r="BW52" s="119">
        <f>IF('Indicator Date'!BW52="","x",'Indicator Date'!BW52)</f>
        <v>2017</v>
      </c>
      <c r="BX52" s="119">
        <f>IF('Indicator Date'!BX52="","x",'Indicator Date'!BX52)</f>
        <v>2016</v>
      </c>
      <c r="BY52" s="119">
        <f>IF('Indicator Date'!BY52="","x",'Indicator Date'!BY52)</f>
        <v>2015</v>
      </c>
      <c r="BZ52" s="119" t="str">
        <f>IF('Indicator Date'!BZ52="","x",'Indicator Date'!BZ52)</f>
        <v>2018</v>
      </c>
      <c r="CA52" s="119">
        <f>IF('Indicator Date'!CA52="","x",'Indicator Date'!CA52)</f>
        <v>2019</v>
      </c>
      <c r="CB52" s="119">
        <f>IF('Indicator Date'!CB52="","x",'Indicator Date'!CB52)</f>
        <v>2015</v>
      </c>
    </row>
    <row r="53" spans="1:80" x14ac:dyDescent="0.3">
      <c r="A53" s="100" t="s">
        <v>93</v>
      </c>
      <c r="B53" s="86" t="s">
        <v>92</v>
      </c>
      <c r="C53" s="119">
        <f>IF('Indicator Date'!C53="","x",'Indicator Date'!C53)</f>
        <v>2015</v>
      </c>
      <c r="D53" s="119">
        <f>IF('Indicator Date'!D53="","x",'Indicator Date'!D53)</f>
        <v>2015</v>
      </c>
      <c r="E53" s="119">
        <f>IF('Indicator Date'!E53="","x",'Indicator Date'!E53)</f>
        <v>2015</v>
      </c>
      <c r="F53" s="119">
        <f>IF('Indicator Date'!F53="","x",'Indicator Date'!F53)</f>
        <v>2015</v>
      </c>
      <c r="G53" s="119">
        <f>IF('Indicator Date'!G53="","x",'Indicator Date'!G53)</f>
        <v>2015</v>
      </c>
      <c r="H53" s="119">
        <f>IF('Indicator Date'!H53="","x",'Indicator Date'!H53)</f>
        <v>2015</v>
      </c>
      <c r="I53" s="119">
        <f>IF('Indicator Date'!I53="","x",'Indicator Date'!I53)</f>
        <v>2015</v>
      </c>
      <c r="J53" s="119">
        <f>IF('Indicator Date'!J53="","x",'Indicator Date'!J53)</f>
        <v>2018</v>
      </c>
      <c r="K53" s="119">
        <f>IF('Indicator Date'!K53="","x",'Indicator Date'!K53)</f>
        <v>2018</v>
      </c>
      <c r="L53" s="119">
        <f>IF('Indicator Date'!L53="","x",'Indicator Date'!L53)</f>
        <v>2016</v>
      </c>
      <c r="M53" s="119">
        <f>IF('Indicator Date'!M53="","x",'Indicator Date'!M53)</f>
        <v>2015</v>
      </c>
      <c r="N53" s="119">
        <f>IF('Indicator Date'!N53="","x",'Indicator Date'!N53)</f>
        <v>2015</v>
      </c>
      <c r="O53" s="119">
        <f>IF('Indicator Date'!O53="","x",'Indicator Date'!O53)</f>
        <v>2015</v>
      </c>
      <c r="P53" s="119">
        <f>IF('Indicator Date'!P53="","x",'Indicator Date'!P53)</f>
        <v>2015</v>
      </c>
      <c r="Q53" s="119">
        <f>IF('Indicator Date'!Q53="","x",'Indicator Date'!Q53)</f>
        <v>2010</v>
      </c>
      <c r="R53" s="119">
        <f>IF('Indicator Date'!R53="","x",'Indicator Date'!R53)</f>
        <v>2010</v>
      </c>
      <c r="S53" s="119">
        <f>IF('Indicator Date'!S53="","x",'Indicator Date'!S53)</f>
        <v>2010</v>
      </c>
      <c r="T53" s="119">
        <f>IF('Indicator Date'!T53="","x",'Indicator Date'!T53)</f>
        <v>2010</v>
      </c>
      <c r="U53" s="119">
        <f>IF('Indicator Date'!U53="","x",'Indicator Date'!U53)</f>
        <v>2015</v>
      </c>
      <c r="V53" s="119">
        <f>IF('Indicator Date'!V53="","x",'Indicator Date'!V53)</f>
        <v>2015</v>
      </c>
      <c r="W53" s="119">
        <f>IF('Indicator Date'!W53="","x",'Indicator Date'!W53)</f>
        <v>2015</v>
      </c>
      <c r="X53" s="119">
        <f>IF('Indicator Date'!X53="","x",'Indicator Date'!X53)</f>
        <v>2018</v>
      </c>
      <c r="Y53" s="119">
        <f>IF('Indicator Date'!Y53="","x",'Indicator Date'!Y53)</f>
        <v>2018</v>
      </c>
      <c r="Z53" s="119">
        <f>IF('Indicator Date'!Z53="","x",'Indicator Date'!Z53)</f>
        <v>2018</v>
      </c>
      <c r="AA53" s="119">
        <f>IF('Indicator Date'!AA53="","x",'Indicator Date'!AA53)</f>
        <v>2010</v>
      </c>
      <c r="AB53" s="119">
        <f>IF('Indicator Date'!AB53="","x",'Indicator Date'!AB53)</f>
        <v>2017</v>
      </c>
      <c r="AC53" s="119">
        <f>IF('Indicator Date'!AC53="","x",'Indicator Date'!AC53)</f>
        <v>2017</v>
      </c>
      <c r="AD53" s="119">
        <f>IF('Indicator Date'!AD53="","x",'Indicator Date'!AD53)</f>
        <v>2018</v>
      </c>
      <c r="AE53" s="119">
        <f>IF('Indicator Date'!AE53="","x",'Indicator Date'!AE53)</f>
        <v>2018</v>
      </c>
      <c r="AF53" s="119">
        <f>IF('Indicator Date'!AF53="","x",'Indicator Date'!AF53)</f>
        <v>2016</v>
      </c>
      <c r="AG53" s="119">
        <f>IF('Indicator Date'!AG53="","x",'Indicator Date'!AG53)</f>
        <v>2019</v>
      </c>
      <c r="AH53" s="119">
        <f>IF('Indicator Date'!AH53="","x",'Indicator Date'!AH53)</f>
        <v>2019</v>
      </c>
      <c r="AI53" s="119">
        <f>IF('Indicator Date'!AI53="","x",'Indicator Date'!AI53)</f>
        <v>2019</v>
      </c>
      <c r="AJ53" s="119">
        <f>IF('Indicator Date'!AJ53="","x",'Indicator Date'!AJ53)</f>
        <v>2018</v>
      </c>
      <c r="AK53" s="119">
        <f>IF('Indicator Date'!AK53="","x",'Indicator Date'!AK53)</f>
        <v>2018</v>
      </c>
      <c r="AL53" s="119">
        <f>IF('Indicator Date'!AL53="","x",'Indicator Date'!AL53)</f>
        <v>2017</v>
      </c>
      <c r="AM53" s="119">
        <f>IF('Indicator Date'!AM53="","x",'Indicator Date'!AM53)</f>
        <v>2014</v>
      </c>
      <c r="AN53" s="119">
        <f>IF('Indicator Date'!AN53="","x",'Indicator Date'!AN53)</f>
        <v>2019</v>
      </c>
      <c r="AO53" s="119">
        <f>IF('Indicator Date'!AO53="","x",'Indicator Date'!AO53)</f>
        <v>2016</v>
      </c>
      <c r="AP53" s="119">
        <f>IF('Indicator Date'!AP53="","x",'Indicator Date'!AP53)</f>
        <v>2017</v>
      </c>
      <c r="AQ53" s="119">
        <f>IF('Indicator Date'!AQ53="","x",'Indicator Date'!AQ53)</f>
        <v>2017</v>
      </c>
      <c r="AR53" s="119">
        <f>IF('Indicator Date'!AR53="","x",'Indicator Date'!AR53)</f>
        <v>2018</v>
      </c>
      <c r="AS53" s="119">
        <f>IF('Indicator Date'!AS53="","x",'Indicator Date'!AS53)</f>
        <v>2017</v>
      </c>
      <c r="AT53" s="119">
        <f>IF('Indicator Date'!AT53="","x",'Indicator Date'!AT53)</f>
        <v>2012</v>
      </c>
      <c r="AU53" s="119">
        <f>IF('Indicator Date'!AU53="","x",'Indicator Date'!AU53)</f>
        <v>2017</v>
      </c>
      <c r="AV53" s="119">
        <f>IF('Indicator Date'!AV53="","x",'Indicator Date'!AV53)</f>
        <v>2017</v>
      </c>
      <c r="AW53" s="119">
        <f>IF('Indicator Date'!AW53="","x",'Indicator Date'!AW53)</f>
        <v>2017</v>
      </c>
      <c r="AX53" s="119">
        <f>IF('Indicator Date'!AX53="","x",'Indicator Date'!AX53)</f>
        <v>2017</v>
      </c>
      <c r="AY53" s="119">
        <f>IF('Indicator Date'!AY53="","x",'Indicator Date'!AY53)</f>
        <v>2017</v>
      </c>
      <c r="AZ53" s="119">
        <f>IF('Indicator Date'!AZ53="","x",'Indicator Date'!AZ53)</f>
        <v>2017</v>
      </c>
      <c r="BA53" s="119" t="str">
        <f>IF('Indicator Date'!BA53="","x",'Indicator Date'!BA53)</f>
        <v>2017</v>
      </c>
      <c r="BB53" s="119">
        <f>IF('Indicator Date'!BB53="","x",'Indicator Date'!BB53)</f>
        <v>2017</v>
      </c>
      <c r="BC53" s="119">
        <f>IF('Indicator Date'!BC53="","x",'Indicator Date'!BC53)</f>
        <v>2018</v>
      </c>
      <c r="BD53" s="119">
        <f>IF('Indicator Date'!BD53="","x",'Indicator Date'!BD53)</f>
        <v>2019</v>
      </c>
      <c r="BE53" s="172" t="str">
        <f>IF('Indicator Date'!BE53="","x",YEAR('Indicator Date'!BE53))</f>
        <v>x</v>
      </c>
      <c r="BF53" s="172">
        <f>IF('Indicator Date'!BF53="","x",YEAR('Indicator Date'!BF53))</f>
        <v>2018</v>
      </c>
      <c r="BG53" s="172">
        <f>IF('Indicator Date'!BG53="","x",YEAR('Indicator Date'!BG53))</f>
        <v>2018</v>
      </c>
      <c r="BH53" s="119">
        <f>IF('Indicator Date'!BH53="","x",'Indicator Date'!BH53)</f>
        <v>2018</v>
      </c>
      <c r="BI53" s="119">
        <f>IF('Indicator Date'!BI53="","x",'Indicator Date'!BI53)</f>
        <v>2018</v>
      </c>
      <c r="BJ53" s="119">
        <f>IF('Indicator Date'!BJ53="","x",'Indicator Date'!BJ53)</f>
        <v>2015</v>
      </c>
      <c r="BK53" s="119">
        <f>IF('Indicator Date'!BK53="","x",'Indicator Date'!BK53)</f>
        <v>2017</v>
      </c>
      <c r="BL53" s="119">
        <f>IF('Indicator Date'!BL53="","x",'Indicator Date'!BL53)</f>
        <v>2018</v>
      </c>
      <c r="BM53" s="119">
        <f>IF('Indicator Date'!BM53="","x",'Indicator Date'!BM53)</f>
        <v>2017</v>
      </c>
      <c r="BN53" s="119">
        <f>IF('Indicator Date'!BN53="","x",'Indicator Date'!BN53)</f>
        <v>2016</v>
      </c>
      <c r="BO53" s="119">
        <f>IF('Indicator Date'!BO53="","x",'Indicator Date'!BO53)</f>
        <v>2016</v>
      </c>
      <c r="BP53" s="119">
        <f>IF('Indicator Date'!BP53="","x",'Indicator Date'!BP53)</f>
        <v>2017</v>
      </c>
      <c r="BQ53" s="119">
        <f>IF('Indicator Date'!BQ53="","x",'Indicator Date'!BQ53)</f>
        <v>2014</v>
      </c>
      <c r="BR53" s="119">
        <f>IF('Indicator Date'!BR53="","x",'Indicator Date'!BR53)</f>
        <v>2017</v>
      </c>
      <c r="BS53" s="119">
        <f>IF('Indicator Date'!BS53="","x",'Indicator Date'!BS53)</f>
        <v>2017</v>
      </c>
      <c r="BT53" s="119">
        <f>IF('Indicator Date'!BT53="","x",'Indicator Date'!BT53)</f>
        <v>2016</v>
      </c>
      <c r="BU53" s="119">
        <f>IF('Indicator Date'!BU53="","x",'Indicator Date'!BU53)</f>
        <v>2017</v>
      </c>
      <c r="BV53" s="119">
        <f>IF('Indicator Date'!BV53="","x",'Indicator Date'!BV53)</f>
        <v>2017</v>
      </c>
      <c r="BW53" s="119">
        <f>IF('Indicator Date'!BW53="","x",'Indicator Date'!BW53)</f>
        <v>2017</v>
      </c>
      <c r="BX53" s="119">
        <f>IF('Indicator Date'!BX53="","x",'Indicator Date'!BX53)</f>
        <v>2016</v>
      </c>
      <c r="BY53" s="119">
        <f>IF('Indicator Date'!BY53="","x",'Indicator Date'!BY53)</f>
        <v>2015</v>
      </c>
      <c r="BZ53" s="119" t="str">
        <f>IF('Indicator Date'!BZ53="","x",'Indicator Date'!BZ53)</f>
        <v>2018</v>
      </c>
      <c r="CA53" s="119">
        <f>IF('Indicator Date'!CA53="","x",'Indicator Date'!CA53)</f>
        <v>2019</v>
      </c>
      <c r="CB53" s="119">
        <f>IF('Indicator Date'!CB53="","x",'Indicator Date'!CB53)</f>
        <v>2015</v>
      </c>
    </row>
    <row r="54" spans="1:80" x14ac:dyDescent="0.3">
      <c r="A54" s="100" t="s">
        <v>95</v>
      </c>
      <c r="B54" s="86" t="s">
        <v>94</v>
      </c>
      <c r="C54" s="119">
        <f>IF('Indicator Date'!C54="","x",'Indicator Date'!C54)</f>
        <v>2015</v>
      </c>
      <c r="D54" s="119">
        <f>IF('Indicator Date'!D54="","x",'Indicator Date'!D54)</f>
        <v>2015</v>
      </c>
      <c r="E54" s="119">
        <f>IF('Indicator Date'!E54="","x",'Indicator Date'!E54)</f>
        <v>2015</v>
      </c>
      <c r="F54" s="119">
        <f>IF('Indicator Date'!F54="","x",'Indicator Date'!F54)</f>
        <v>2015</v>
      </c>
      <c r="G54" s="119">
        <f>IF('Indicator Date'!G54="","x",'Indicator Date'!G54)</f>
        <v>2015</v>
      </c>
      <c r="H54" s="119">
        <f>IF('Indicator Date'!H54="","x",'Indicator Date'!H54)</f>
        <v>2015</v>
      </c>
      <c r="I54" s="119">
        <f>IF('Indicator Date'!I54="","x",'Indicator Date'!I54)</f>
        <v>2015</v>
      </c>
      <c r="J54" s="119">
        <f>IF('Indicator Date'!J54="","x",'Indicator Date'!J54)</f>
        <v>2018</v>
      </c>
      <c r="K54" s="119">
        <f>IF('Indicator Date'!K54="","x",'Indicator Date'!K54)</f>
        <v>2018</v>
      </c>
      <c r="L54" s="119">
        <f>IF('Indicator Date'!L54="","x",'Indicator Date'!L54)</f>
        <v>2016</v>
      </c>
      <c r="M54" s="119">
        <f>IF('Indicator Date'!M54="","x",'Indicator Date'!M54)</f>
        <v>2015</v>
      </c>
      <c r="N54" s="119">
        <f>IF('Indicator Date'!N54="","x",'Indicator Date'!N54)</f>
        <v>2015</v>
      </c>
      <c r="O54" s="119">
        <f>IF('Indicator Date'!O54="","x",'Indicator Date'!O54)</f>
        <v>2015</v>
      </c>
      <c r="P54" s="119">
        <f>IF('Indicator Date'!P54="","x",'Indicator Date'!P54)</f>
        <v>2015</v>
      </c>
      <c r="Q54" s="119">
        <f>IF('Indicator Date'!Q54="","x",'Indicator Date'!Q54)</f>
        <v>2010</v>
      </c>
      <c r="R54" s="119">
        <f>IF('Indicator Date'!R54="","x",'Indicator Date'!R54)</f>
        <v>2010</v>
      </c>
      <c r="S54" s="119">
        <f>IF('Indicator Date'!S54="","x",'Indicator Date'!S54)</f>
        <v>2010</v>
      </c>
      <c r="T54" s="119">
        <f>IF('Indicator Date'!T54="","x",'Indicator Date'!T54)</f>
        <v>2010</v>
      </c>
      <c r="U54" s="119">
        <f>IF('Indicator Date'!U54="","x",'Indicator Date'!U54)</f>
        <v>2015</v>
      </c>
      <c r="V54" s="119">
        <f>IF('Indicator Date'!V54="","x",'Indicator Date'!V54)</f>
        <v>2015</v>
      </c>
      <c r="W54" s="119">
        <f>IF('Indicator Date'!W54="","x",'Indicator Date'!W54)</f>
        <v>2015</v>
      </c>
      <c r="X54" s="119">
        <f>IF('Indicator Date'!X54="","x",'Indicator Date'!X54)</f>
        <v>2018</v>
      </c>
      <c r="Y54" s="119">
        <f>IF('Indicator Date'!Y54="","x",'Indicator Date'!Y54)</f>
        <v>2018</v>
      </c>
      <c r="Z54" s="119">
        <f>IF('Indicator Date'!Z54="","x",'Indicator Date'!Z54)</f>
        <v>2018</v>
      </c>
      <c r="AA54" s="119">
        <f>IF('Indicator Date'!AA54="","x",'Indicator Date'!AA54)</f>
        <v>2014</v>
      </c>
      <c r="AB54" s="119">
        <f>IF('Indicator Date'!AB54="","x",'Indicator Date'!AB54)</f>
        <v>2017</v>
      </c>
      <c r="AC54" s="119">
        <f>IF('Indicator Date'!AC54="","x",'Indicator Date'!AC54)</f>
        <v>2017</v>
      </c>
      <c r="AD54" s="119">
        <f>IF('Indicator Date'!AD54="","x",'Indicator Date'!AD54)</f>
        <v>2017</v>
      </c>
      <c r="AE54" s="119">
        <f>IF('Indicator Date'!AE54="","x",'Indicator Date'!AE54)</f>
        <v>2018</v>
      </c>
      <c r="AF54" s="119">
        <f>IF('Indicator Date'!AF54="","x",'Indicator Date'!AF54)</f>
        <v>2016</v>
      </c>
      <c r="AG54" s="119">
        <f>IF('Indicator Date'!AG54="","x",'Indicator Date'!AG54)</f>
        <v>2019</v>
      </c>
      <c r="AH54" s="119">
        <f>IF('Indicator Date'!AH54="","x",'Indicator Date'!AH54)</f>
        <v>2019</v>
      </c>
      <c r="AI54" s="119">
        <f>IF('Indicator Date'!AI54="","x",'Indicator Date'!AI54)</f>
        <v>2019</v>
      </c>
      <c r="AJ54" s="119">
        <f>IF('Indicator Date'!AJ54="","x",'Indicator Date'!AJ54)</f>
        <v>2018</v>
      </c>
      <c r="AK54" s="119">
        <f>IF('Indicator Date'!AK54="","x",'Indicator Date'!AK54)</f>
        <v>2018</v>
      </c>
      <c r="AL54" s="119">
        <f>IF('Indicator Date'!AL54="","x",'Indicator Date'!AL54)</f>
        <v>2017</v>
      </c>
      <c r="AM54" s="119">
        <f>IF('Indicator Date'!AM54="","x",'Indicator Date'!AM54)</f>
        <v>2014</v>
      </c>
      <c r="AN54" s="119">
        <f>IF('Indicator Date'!AN54="","x",'Indicator Date'!AN54)</f>
        <v>2019</v>
      </c>
      <c r="AO54" s="119">
        <f>IF('Indicator Date'!AO54="","x",'Indicator Date'!AO54)</f>
        <v>2016</v>
      </c>
      <c r="AP54" s="119">
        <f>IF('Indicator Date'!AP54="","x",'Indicator Date'!AP54)</f>
        <v>2017</v>
      </c>
      <c r="AQ54" s="119">
        <f>IF('Indicator Date'!AQ54="","x",'Indicator Date'!AQ54)</f>
        <v>2017</v>
      </c>
      <c r="AR54" s="119">
        <f>IF('Indicator Date'!AR54="","x",'Indicator Date'!AR54)</f>
        <v>2018</v>
      </c>
      <c r="AS54" s="119">
        <f>IF('Indicator Date'!AS54="","x",'Indicator Date'!AS54)</f>
        <v>2017</v>
      </c>
      <c r="AT54" s="119">
        <f>IF('Indicator Date'!AT54="","x",'Indicator Date'!AT54)</f>
        <v>2014</v>
      </c>
      <c r="AU54" s="119">
        <f>IF('Indicator Date'!AU54="","x",'Indicator Date'!AU54)</f>
        <v>2017</v>
      </c>
      <c r="AV54" s="119">
        <f>IF('Indicator Date'!AV54="","x",'Indicator Date'!AV54)</f>
        <v>2017</v>
      </c>
      <c r="AW54" s="119">
        <f>IF('Indicator Date'!AW54="","x",'Indicator Date'!AW54)</f>
        <v>2017</v>
      </c>
      <c r="AX54" s="119">
        <f>IF('Indicator Date'!AX54="","x",'Indicator Date'!AX54)</f>
        <v>2017</v>
      </c>
      <c r="AY54" s="119">
        <f>IF('Indicator Date'!AY54="","x",'Indicator Date'!AY54)</f>
        <v>2017</v>
      </c>
      <c r="AZ54" s="119">
        <f>IF('Indicator Date'!AZ54="","x",'Indicator Date'!AZ54)</f>
        <v>2017</v>
      </c>
      <c r="BA54" s="119" t="str">
        <f>IF('Indicator Date'!BA54="","x",'Indicator Date'!BA54)</f>
        <v>2015</v>
      </c>
      <c r="BB54" s="119">
        <f>IF('Indicator Date'!BB54="","x",'Indicator Date'!BB54)</f>
        <v>2017</v>
      </c>
      <c r="BC54" s="119">
        <f>IF('Indicator Date'!BC54="","x",'Indicator Date'!BC54)</f>
        <v>2018</v>
      </c>
      <c r="BD54" s="119">
        <f>IF('Indicator Date'!BD54="","x",'Indicator Date'!BD54)</f>
        <v>2019</v>
      </c>
      <c r="BE54" s="172">
        <f>IF('Indicator Date'!BE54="","x",YEAR('Indicator Date'!BE54))</f>
        <v>2018</v>
      </c>
      <c r="BF54" s="172">
        <f>IF('Indicator Date'!BF54="","x",YEAR('Indicator Date'!BF54))</f>
        <v>2019</v>
      </c>
      <c r="BG54" s="172">
        <f>IF('Indicator Date'!BG54="","x",YEAR('Indicator Date'!BG54))</f>
        <v>2018</v>
      </c>
      <c r="BH54" s="119">
        <f>IF('Indicator Date'!BH54="","x",'Indicator Date'!BH54)</f>
        <v>2018</v>
      </c>
      <c r="BI54" s="119">
        <f>IF('Indicator Date'!BI54="","x",'Indicator Date'!BI54)</f>
        <v>2018</v>
      </c>
      <c r="BJ54" s="119">
        <f>IF('Indicator Date'!BJ54="","x",'Indicator Date'!BJ54)</f>
        <v>2015</v>
      </c>
      <c r="BK54" s="119">
        <f>IF('Indicator Date'!BK54="","x",'Indicator Date'!BK54)</f>
        <v>2017</v>
      </c>
      <c r="BL54" s="119">
        <f>IF('Indicator Date'!BL54="","x",'Indicator Date'!BL54)</f>
        <v>2018</v>
      </c>
      <c r="BM54" s="119">
        <f>IF('Indicator Date'!BM54="","x",'Indicator Date'!BM54)</f>
        <v>2017</v>
      </c>
      <c r="BN54" s="119">
        <f>IF('Indicator Date'!BN54="","x",'Indicator Date'!BN54)</f>
        <v>2017</v>
      </c>
      <c r="BO54" s="119">
        <f>IF('Indicator Date'!BO54="","x",'Indicator Date'!BO54)</f>
        <v>2016</v>
      </c>
      <c r="BP54" s="119">
        <f>IF('Indicator Date'!BP54="","x",'Indicator Date'!BP54)</f>
        <v>2017</v>
      </c>
      <c r="BQ54" s="119">
        <f>IF('Indicator Date'!BQ54="","x",'Indicator Date'!BQ54)</f>
        <v>2014</v>
      </c>
      <c r="BR54" s="119">
        <f>IF('Indicator Date'!BR54="","x",'Indicator Date'!BR54)</f>
        <v>2017</v>
      </c>
      <c r="BS54" s="119">
        <f>IF('Indicator Date'!BS54="","x",'Indicator Date'!BS54)</f>
        <v>2017</v>
      </c>
      <c r="BT54" s="119">
        <f>IF('Indicator Date'!BT54="","x",'Indicator Date'!BT54)</f>
        <v>2017</v>
      </c>
      <c r="BU54" s="119">
        <f>IF('Indicator Date'!BU54="","x",'Indicator Date'!BU54)</f>
        <v>2017</v>
      </c>
      <c r="BV54" s="119">
        <f>IF('Indicator Date'!BV54="","x",'Indicator Date'!BV54)</f>
        <v>2017</v>
      </c>
      <c r="BW54" s="119" t="str">
        <f>IF('Indicator Date'!BW54="","x",'Indicator Date'!BW54)</f>
        <v>x</v>
      </c>
      <c r="BX54" s="119">
        <f>IF('Indicator Date'!BX54="","x",'Indicator Date'!BX54)</f>
        <v>2016</v>
      </c>
      <c r="BY54" s="119">
        <f>IF('Indicator Date'!BY54="","x",'Indicator Date'!BY54)</f>
        <v>2015</v>
      </c>
      <c r="BZ54" s="119" t="str">
        <f>IF('Indicator Date'!BZ54="","x",'Indicator Date'!BZ54)</f>
        <v>2018</v>
      </c>
      <c r="CA54" s="119">
        <f>IF('Indicator Date'!CA54="","x",'Indicator Date'!CA54)</f>
        <v>2019</v>
      </c>
      <c r="CB54" s="119">
        <f>IF('Indicator Date'!CB54="","x",'Indicator Date'!CB54)</f>
        <v>2015</v>
      </c>
    </row>
    <row r="55" spans="1:80" x14ac:dyDescent="0.3">
      <c r="A55" s="100" t="s">
        <v>97</v>
      </c>
      <c r="B55" s="86" t="s">
        <v>96</v>
      </c>
      <c r="C55" s="119">
        <f>IF('Indicator Date'!C55="","x",'Indicator Date'!C55)</f>
        <v>2015</v>
      </c>
      <c r="D55" s="119">
        <f>IF('Indicator Date'!D55="","x",'Indicator Date'!D55)</f>
        <v>2015</v>
      </c>
      <c r="E55" s="119">
        <f>IF('Indicator Date'!E55="","x",'Indicator Date'!E55)</f>
        <v>2015</v>
      </c>
      <c r="F55" s="119">
        <f>IF('Indicator Date'!F55="","x",'Indicator Date'!F55)</f>
        <v>2015</v>
      </c>
      <c r="G55" s="119">
        <f>IF('Indicator Date'!G55="","x",'Indicator Date'!G55)</f>
        <v>2015</v>
      </c>
      <c r="H55" s="119">
        <f>IF('Indicator Date'!H55="","x",'Indicator Date'!H55)</f>
        <v>2015</v>
      </c>
      <c r="I55" s="119">
        <f>IF('Indicator Date'!I55="","x",'Indicator Date'!I55)</f>
        <v>2015</v>
      </c>
      <c r="J55" s="119">
        <f>IF('Indicator Date'!J55="","x",'Indicator Date'!J55)</f>
        <v>2018</v>
      </c>
      <c r="K55" s="119">
        <f>IF('Indicator Date'!K55="","x",'Indicator Date'!K55)</f>
        <v>2018</v>
      </c>
      <c r="L55" s="119">
        <f>IF('Indicator Date'!L55="","x",'Indicator Date'!L55)</f>
        <v>2016</v>
      </c>
      <c r="M55" s="119">
        <f>IF('Indicator Date'!M55="","x",'Indicator Date'!M55)</f>
        <v>2015</v>
      </c>
      <c r="N55" s="119">
        <f>IF('Indicator Date'!N55="","x",'Indicator Date'!N55)</f>
        <v>2015</v>
      </c>
      <c r="O55" s="119">
        <f>IF('Indicator Date'!O55="","x",'Indicator Date'!O55)</f>
        <v>2015</v>
      </c>
      <c r="P55" s="119">
        <f>IF('Indicator Date'!P55="","x",'Indicator Date'!P55)</f>
        <v>2015</v>
      </c>
      <c r="Q55" s="119">
        <f>IF('Indicator Date'!Q55="","x",'Indicator Date'!Q55)</f>
        <v>2010</v>
      </c>
      <c r="R55" s="119">
        <f>IF('Indicator Date'!R55="","x",'Indicator Date'!R55)</f>
        <v>2010</v>
      </c>
      <c r="S55" s="119">
        <f>IF('Indicator Date'!S55="","x",'Indicator Date'!S55)</f>
        <v>2010</v>
      </c>
      <c r="T55" s="119">
        <f>IF('Indicator Date'!T55="","x",'Indicator Date'!T55)</f>
        <v>2010</v>
      </c>
      <c r="U55" s="119">
        <f>IF('Indicator Date'!U55="","x",'Indicator Date'!U55)</f>
        <v>2015</v>
      </c>
      <c r="V55" s="119">
        <f>IF('Indicator Date'!V55="","x",'Indicator Date'!V55)</f>
        <v>2015</v>
      </c>
      <c r="W55" s="119">
        <f>IF('Indicator Date'!W55="","x",'Indicator Date'!W55)</f>
        <v>2015</v>
      </c>
      <c r="X55" s="119">
        <f>IF('Indicator Date'!X55="","x",'Indicator Date'!X55)</f>
        <v>2018</v>
      </c>
      <c r="Y55" s="119">
        <f>IF('Indicator Date'!Y55="","x",'Indicator Date'!Y55)</f>
        <v>2018</v>
      </c>
      <c r="Z55" s="119">
        <f>IF('Indicator Date'!Z55="","x",'Indicator Date'!Z55)</f>
        <v>2018</v>
      </c>
      <c r="AA55" s="119">
        <f>IF('Indicator Date'!AA55="","x",'Indicator Date'!AA55)</f>
        <v>2007</v>
      </c>
      <c r="AB55" s="119">
        <f>IF('Indicator Date'!AB55="","x",'Indicator Date'!AB55)</f>
        <v>2017</v>
      </c>
      <c r="AC55" s="119">
        <f>IF('Indicator Date'!AC55="","x",'Indicator Date'!AC55)</f>
        <v>2017</v>
      </c>
      <c r="AD55" s="119">
        <f>IF('Indicator Date'!AD55="","x",'Indicator Date'!AD55)</f>
        <v>2015</v>
      </c>
      <c r="AE55" s="119">
        <f>IF('Indicator Date'!AE55="","x",'Indicator Date'!AE55)</f>
        <v>2018</v>
      </c>
      <c r="AF55" s="119">
        <f>IF('Indicator Date'!AF55="","x",'Indicator Date'!AF55)</f>
        <v>2016</v>
      </c>
      <c r="AG55" s="119">
        <f>IF('Indicator Date'!AG55="","x",'Indicator Date'!AG55)</f>
        <v>2019</v>
      </c>
      <c r="AH55" s="119">
        <f>IF('Indicator Date'!AH55="","x",'Indicator Date'!AH55)</f>
        <v>2019</v>
      </c>
      <c r="AI55" s="119">
        <f>IF('Indicator Date'!AI55="","x",'Indicator Date'!AI55)</f>
        <v>2019</v>
      </c>
      <c r="AJ55" s="119">
        <f>IF('Indicator Date'!AJ55="","x",'Indicator Date'!AJ55)</f>
        <v>2018</v>
      </c>
      <c r="AK55" s="119">
        <f>IF('Indicator Date'!AK55="","x",'Indicator Date'!AK55)</f>
        <v>2018</v>
      </c>
      <c r="AL55" s="119">
        <f>IF('Indicator Date'!AL55="","x",'Indicator Date'!AL55)</f>
        <v>2017</v>
      </c>
      <c r="AM55" s="119" t="str">
        <f>IF('Indicator Date'!AM55="","x",'Indicator Date'!AM55)</f>
        <v>x</v>
      </c>
      <c r="AN55" s="119">
        <f>IF('Indicator Date'!AN55="","x",'Indicator Date'!AN55)</f>
        <v>2019</v>
      </c>
      <c r="AO55" s="119">
        <f>IF('Indicator Date'!AO55="","x",'Indicator Date'!AO55)</f>
        <v>2016</v>
      </c>
      <c r="AP55" s="119">
        <f>IF('Indicator Date'!AP55="","x",'Indicator Date'!AP55)</f>
        <v>2017</v>
      </c>
      <c r="AQ55" s="119">
        <f>IF('Indicator Date'!AQ55="","x",'Indicator Date'!AQ55)</f>
        <v>2017</v>
      </c>
      <c r="AR55" s="119">
        <f>IF('Indicator Date'!AR55="","x",'Indicator Date'!AR55)</f>
        <v>2018</v>
      </c>
      <c r="AS55" s="119">
        <f>IF('Indicator Date'!AS55="","x",'Indicator Date'!AS55)</f>
        <v>2017</v>
      </c>
      <c r="AT55" s="119">
        <f>IF('Indicator Date'!AT55="","x",'Indicator Date'!AT55)</f>
        <v>2008</v>
      </c>
      <c r="AU55" s="119">
        <f>IF('Indicator Date'!AU55="","x",'Indicator Date'!AU55)</f>
        <v>2017</v>
      </c>
      <c r="AV55" s="119">
        <f>IF('Indicator Date'!AV55="","x",'Indicator Date'!AV55)</f>
        <v>2017</v>
      </c>
      <c r="AW55" s="119">
        <f>IF('Indicator Date'!AW55="","x",'Indicator Date'!AW55)</f>
        <v>2017</v>
      </c>
      <c r="AX55" s="119">
        <f>IF('Indicator Date'!AX55="","x",'Indicator Date'!AX55)</f>
        <v>2017</v>
      </c>
      <c r="AY55" s="119">
        <f>IF('Indicator Date'!AY55="","x",'Indicator Date'!AY55)</f>
        <v>2017</v>
      </c>
      <c r="AZ55" s="119">
        <f>IF('Indicator Date'!AZ55="","x",'Indicator Date'!AZ55)</f>
        <v>2017</v>
      </c>
      <c r="BA55" s="119" t="str">
        <f>IF('Indicator Date'!BA55="","x",'Indicator Date'!BA55)</f>
        <v>2017</v>
      </c>
      <c r="BB55" s="119">
        <f>IF('Indicator Date'!BB55="","x",'Indicator Date'!BB55)</f>
        <v>2017</v>
      </c>
      <c r="BC55" s="119">
        <f>IF('Indicator Date'!BC55="","x",'Indicator Date'!BC55)</f>
        <v>2018</v>
      </c>
      <c r="BD55" s="119">
        <f>IF('Indicator Date'!BD55="","x",'Indicator Date'!BD55)</f>
        <v>2019</v>
      </c>
      <c r="BE55" s="172" t="str">
        <f>IF('Indicator Date'!BE55="","x",YEAR('Indicator Date'!BE55))</f>
        <v>x</v>
      </c>
      <c r="BF55" s="172">
        <f>IF('Indicator Date'!BF55="","x",YEAR('Indicator Date'!BF55))</f>
        <v>2018</v>
      </c>
      <c r="BG55" s="172">
        <f>IF('Indicator Date'!BG55="","x",YEAR('Indicator Date'!BG55))</f>
        <v>2018</v>
      </c>
      <c r="BH55" s="119">
        <f>IF('Indicator Date'!BH55="","x",'Indicator Date'!BH55)</f>
        <v>2018</v>
      </c>
      <c r="BI55" s="119">
        <f>IF('Indicator Date'!BI55="","x",'Indicator Date'!BI55)</f>
        <v>2018</v>
      </c>
      <c r="BJ55" s="119">
        <f>IF('Indicator Date'!BJ55="","x",'Indicator Date'!BJ55)</f>
        <v>2013</v>
      </c>
      <c r="BK55" s="119">
        <f>IF('Indicator Date'!BK55="","x",'Indicator Date'!BK55)</f>
        <v>2017</v>
      </c>
      <c r="BL55" s="119">
        <f>IF('Indicator Date'!BL55="","x",'Indicator Date'!BL55)</f>
        <v>2018</v>
      </c>
      <c r="BM55" s="119">
        <f>IF('Indicator Date'!BM55="","x",'Indicator Date'!BM55)</f>
        <v>2017</v>
      </c>
      <c r="BN55" s="119">
        <f>IF('Indicator Date'!BN55="","x",'Indicator Date'!BN55)</f>
        <v>2017</v>
      </c>
      <c r="BO55" s="119">
        <f>IF('Indicator Date'!BO55="","x",'Indicator Date'!BO55)</f>
        <v>2016</v>
      </c>
      <c r="BP55" s="119">
        <f>IF('Indicator Date'!BP55="","x",'Indicator Date'!BP55)</f>
        <v>2017</v>
      </c>
      <c r="BQ55" s="119">
        <f>IF('Indicator Date'!BQ55="","x",'Indicator Date'!BQ55)</f>
        <v>2014</v>
      </c>
      <c r="BR55" s="119">
        <f>IF('Indicator Date'!BR55="","x",'Indicator Date'!BR55)</f>
        <v>2017</v>
      </c>
      <c r="BS55" s="119">
        <f>IF('Indicator Date'!BS55="","x",'Indicator Date'!BS55)</f>
        <v>2017</v>
      </c>
      <c r="BT55" s="119">
        <f>IF('Indicator Date'!BT55="","x",'Indicator Date'!BT55)</f>
        <v>2016</v>
      </c>
      <c r="BU55" s="119">
        <f>IF('Indicator Date'!BU55="","x",'Indicator Date'!BU55)</f>
        <v>2017</v>
      </c>
      <c r="BV55" s="119">
        <f>IF('Indicator Date'!BV55="","x",'Indicator Date'!BV55)</f>
        <v>2017</v>
      </c>
      <c r="BW55" s="119">
        <f>IF('Indicator Date'!BW55="","x",'Indicator Date'!BW55)</f>
        <v>2017</v>
      </c>
      <c r="BX55" s="119">
        <f>IF('Indicator Date'!BX55="","x",'Indicator Date'!BX55)</f>
        <v>2016</v>
      </c>
      <c r="BY55" s="119">
        <f>IF('Indicator Date'!BY55="","x",'Indicator Date'!BY55)</f>
        <v>2015</v>
      </c>
      <c r="BZ55" s="119" t="str">
        <f>IF('Indicator Date'!BZ55="","x",'Indicator Date'!BZ55)</f>
        <v>2018</v>
      </c>
      <c r="CA55" s="119">
        <f>IF('Indicator Date'!CA55="","x",'Indicator Date'!CA55)</f>
        <v>2019</v>
      </c>
      <c r="CB55" s="119">
        <f>IF('Indicator Date'!CB55="","x",'Indicator Date'!CB55)</f>
        <v>2015</v>
      </c>
    </row>
    <row r="56" spans="1:80" x14ac:dyDescent="0.3">
      <c r="A56" s="100" t="s">
        <v>99</v>
      </c>
      <c r="B56" s="86" t="s">
        <v>98</v>
      </c>
      <c r="C56" s="119">
        <f>IF('Indicator Date'!C56="","x",'Indicator Date'!C56)</f>
        <v>2015</v>
      </c>
      <c r="D56" s="119">
        <f>IF('Indicator Date'!D56="","x",'Indicator Date'!D56)</f>
        <v>2015</v>
      </c>
      <c r="E56" s="119">
        <f>IF('Indicator Date'!E56="","x",'Indicator Date'!E56)</f>
        <v>2015</v>
      </c>
      <c r="F56" s="119">
        <f>IF('Indicator Date'!F56="","x",'Indicator Date'!F56)</f>
        <v>2015</v>
      </c>
      <c r="G56" s="119">
        <f>IF('Indicator Date'!G56="","x",'Indicator Date'!G56)</f>
        <v>2015</v>
      </c>
      <c r="H56" s="119">
        <f>IF('Indicator Date'!H56="","x",'Indicator Date'!H56)</f>
        <v>2015</v>
      </c>
      <c r="I56" s="119">
        <f>IF('Indicator Date'!I56="","x",'Indicator Date'!I56)</f>
        <v>2015</v>
      </c>
      <c r="J56" s="119">
        <f>IF('Indicator Date'!J56="","x",'Indicator Date'!J56)</f>
        <v>2018</v>
      </c>
      <c r="K56" s="119">
        <f>IF('Indicator Date'!K56="","x",'Indicator Date'!K56)</f>
        <v>2018</v>
      </c>
      <c r="L56" s="119">
        <f>IF('Indicator Date'!L56="","x",'Indicator Date'!L56)</f>
        <v>2016</v>
      </c>
      <c r="M56" s="119">
        <f>IF('Indicator Date'!M56="","x",'Indicator Date'!M56)</f>
        <v>2015</v>
      </c>
      <c r="N56" s="119">
        <f>IF('Indicator Date'!N56="","x",'Indicator Date'!N56)</f>
        <v>2015</v>
      </c>
      <c r="O56" s="119">
        <f>IF('Indicator Date'!O56="","x",'Indicator Date'!O56)</f>
        <v>2015</v>
      </c>
      <c r="P56" s="119">
        <f>IF('Indicator Date'!P56="","x",'Indicator Date'!P56)</f>
        <v>2015</v>
      </c>
      <c r="Q56" s="119">
        <f>IF('Indicator Date'!Q56="","x",'Indicator Date'!Q56)</f>
        <v>2010</v>
      </c>
      <c r="R56" s="119">
        <f>IF('Indicator Date'!R56="","x",'Indicator Date'!R56)</f>
        <v>2010</v>
      </c>
      <c r="S56" s="119">
        <f>IF('Indicator Date'!S56="","x",'Indicator Date'!S56)</f>
        <v>2010</v>
      </c>
      <c r="T56" s="119">
        <f>IF('Indicator Date'!T56="","x",'Indicator Date'!T56)</f>
        <v>2010</v>
      </c>
      <c r="U56" s="119">
        <f>IF('Indicator Date'!U56="","x",'Indicator Date'!U56)</f>
        <v>2015</v>
      </c>
      <c r="V56" s="119">
        <f>IF('Indicator Date'!V56="","x",'Indicator Date'!V56)</f>
        <v>2015</v>
      </c>
      <c r="W56" s="119">
        <f>IF('Indicator Date'!W56="","x",'Indicator Date'!W56)</f>
        <v>2015</v>
      </c>
      <c r="X56" s="119">
        <f>IF('Indicator Date'!X56="","x",'Indicator Date'!X56)</f>
        <v>2018</v>
      </c>
      <c r="Y56" s="119">
        <f>IF('Indicator Date'!Y56="","x",'Indicator Date'!Y56)</f>
        <v>2018</v>
      </c>
      <c r="Z56" s="119">
        <f>IF('Indicator Date'!Z56="","x",'Indicator Date'!Z56)</f>
        <v>2018</v>
      </c>
      <c r="AA56" s="119" t="str">
        <f>IF('Indicator Date'!AA56="","x",'Indicator Date'!AA56)</f>
        <v>x</v>
      </c>
      <c r="AB56" s="119">
        <f>IF('Indicator Date'!AB56="","x",'Indicator Date'!AB56)</f>
        <v>2017</v>
      </c>
      <c r="AC56" s="119">
        <f>IF('Indicator Date'!AC56="","x",'Indicator Date'!AC56)</f>
        <v>2015</v>
      </c>
      <c r="AD56" s="119">
        <f>IF('Indicator Date'!AD56="","x",'Indicator Date'!AD56)</f>
        <v>2014</v>
      </c>
      <c r="AE56" s="119">
        <f>IF('Indicator Date'!AE56="","x",'Indicator Date'!AE56)</f>
        <v>2018</v>
      </c>
      <c r="AF56" s="119">
        <f>IF('Indicator Date'!AF56="","x",'Indicator Date'!AF56)</f>
        <v>2016</v>
      </c>
      <c r="AG56" s="119">
        <f>IF('Indicator Date'!AG56="","x",'Indicator Date'!AG56)</f>
        <v>2019</v>
      </c>
      <c r="AH56" s="119">
        <f>IF('Indicator Date'!AH56="","x",'Indicator Date'!AH56)</f>
        <v>2019</v>
      </c>
      <c r="AI56" s="119">
        <f>IF('Indicator Date'!AI56="","x",'Indicator Date'!AI56)</f>
        <v>2019</v>
      </c>
      <c r="AJ56" s="119">
        <f>IF('Indicator Date'!AJ56="","x",'Indicator Date'!AJ56)</f>
        <v>2018</v>
      </c>
      <c r="AK56" s="119">
        <f>IF('Indicator Date'!AK56="","x",'Indicator Date'!AK56)</f>
        <v>2018</v>
      </c>
      <c r="AL56" s="119">
        <f>IF('Indicator Date'!AL56="","x",'Indicator Date'!AL56)</f>
        <v>2017</v>
      </c>
      <c r="AM56" s="119" t="str">
        <f>IF('Indicator Date'!AM56="","x",'Indicator Date'!AM56)</f>
        <v>x</v>
      </c>
      <c r="AN56" s="119">
        <f>IF('Indicator Date'!AN56="","x",'Indicator Date'!AN56)</f>
        <v>2019</v>
      </c>
      <c r="AO56" s="119">
        <f>IF('Indicator Date'!AO56="","x",'Indicator Date'!AO56)</f>
        <v>2016</v>
      </c>
      <c r="AP56" s="119">
        <f>IF('Indicator Date'!AP56="","x",'Indicator Date'!AP56)</f>
        <v>2017</v>
      </c>
      <c r="AQ56" s="119">
        <f>IF('Indicator Date'!AQ56="","x",'Indicator Date'!AQ56)</f>
        <v>2017</v>
      </c>
      <c r="AR56" s="119" t="str">
        <f>IF('Indicator Date'!AR56="","x",'Indicator Date'!AR56)</f>
        <v>x</v>
      </c>
      <c r="AS56" s="119">
        <f>IF('Indicator Date'!AS56="","x",'Indicator Date'!AS56)</f>
        <v>2017</v>
      </c>
      <c r="AT56" s="119">
        <f>IF('Indicator Date'!AT56="","x",'Indicator Date'!AT56)</f>
        <v>2010</v>
      </c>
      <c r="AU56" s="119">
        <f>IF('Indicator Date'!AU56="","x",'Indicator Date'!AU56)</f>
        <v>2017</v>
      </c>
      <c r="AV56" s="119">
        <f>IF('Indicator Date'!AV56="","x",'Indicator Date'!AV56)</f>
        <v>2017</v>
      </c>
      <c r="AW56" s="119">
        <f>IF('Indicator Date'!AW56="","x",'Indicator Date'!AW56)</f>
        <v>2017</v>
      </c>
      <c r="AX56" s="119">
        <f>IF('Indicator Date'!AX56="","x",'Indicator Date'!AX56)</f>
        <v>2017</v>
      </c>
      <c r="AY56" s="119">
        <f>IF('Indicator Date'!AY56="","x",'Indicator Date'!AY56)</f>
        <v>2017</v>
      </c>
      <c r="AZ56" s="119" t="str">
        <f>IF('Indicator Date'!AZ56="","x",'Indicator Date'!AZ56)</f>
        <v>x</v>
      </c>
      <c r="BA56" s="119" t="str">
        <f>IF('Indicator Date'!BA56="","x",'Indicator Date'!BA56)</f>
        <v>x</v>
      </c>
      <c r="BB56" s="119">
        <f>IF('Indicator Date'!BB56="","x",'Indicator Date'!BB56)</f>
        <v>2017</v>
      </c>
      <c r="BC56" s="119">
        <f>IF('Indicator Date'!BC56="","x",'Indicator Date'!BC56)</f>
        <v>2018</v>
      </c>
      <c r="BD56" s="119">
        <f>IF('Indicator Date'!BD56="","x",'Indicator Date'!BD56)</f>
        <v>2019</v>
      </c>
      <c r="BE56" s="172" t="str">
        <f>IF('Indicator Date'!BE56="","x",YEAR('Indicator Date'!BE56))</f>
        <v>x</v>
      </c>
      <c r="BF56" s="172">
        <f>IF('Indicator Date'!BF56="","x",YEAR('Indicator Date'!BF56))</f>
        <v>2018</v>
      </c>
      <c r="BG56" s="172">
        <f>IF('Indicator Date'!BG56="","x",YEAR('Indicator Date'!BG56))</f>
        <v>2018</v>
      </c>
      <c r="BH56" s="119">
        <f>IF('Indicator Date'!BH56="","x",'Indicator Date'!BH56)</f>
        <v>2018</v>
      </c>
      <c r="BI56" s="119">
        <f>IF('Indicator Date'!BI56="","x",'Indicator Date'!BI56)</f>
        <v>2018</v>
      </c>
      <c r="BJ56" s="119" t="str">
        <f>IF('Indicator Date'!BJ56="","x",'Indicator Date'!BJ56)</f>
        <v>x</v>
      </c>
      <c r="BK56" s="119">
        <f>IF('Indicator Date'!BK56="","x",'Indicator Date'!BK56)</f>
        <v>2017</v>
      </c>
      <c r="BL56" s="119">
        <f>IF('Indicator Date'!BL56="","x",'Indicator Date'!BL56)</f>
        <v>2018</v>
      </c>
      <c r="BM56" s="119">
        <f>IF('Indicator Date'!BM56="","x",'Indicator Date'!BM56)</f>
        <v>2017</v>
      </c>
      <c r="BN56" s="119">
        <f>IF('Indicator Date'!BN56="","x",'Indicator Date'!BN56)</f>
        <v>2015</v>
      </c>
      <c r="BO56" s="119">
        <f>IF('Indicator Date'!BO56="","x",'Indicator Date'!BO56)</f>
        <v>2016</v>
      </c>
      <c r="BP56" s="119">
        <f>IF('Indicator Date'!BP56="","x",'Indicator Date'!BP56)</f>
        <v>2017</v>
      </c>
      <c r="BQ56" s="119">
        <f>IF('Indicator Date'!BQ56="","x",'Indicator Date'!BQ56)</f>
        <v>2014</v>
      </c>
      <c r="BR56" s="119">
        <f>IF('Indicator Date'!BR56="","x",'Indicator Date'!BR56)</f>
        <v>2017</v>
      </c>
      <c r="BS56" s="119">
        <f>IF('Indicator Date'!BS56="","x",'Indicator Date'!BS56)</f>
        <v>2017</v>
      </c>
      <c r="BT56" s="119">
        <f>IF('Indicator Date'!BT56="","x",'Indicator Date'!BT56)</f>
        <v>2017</v>
      </c>
      <c r="BU56" s="119">
        <f>IF('Indicator Date'!BU56="","x",'Indicator Date'!BU56)</f>
        <v>2017</v>
      </c>
      <c r="BV56" s="119" t="str">
        <f>IF('Indicator Date'!BV56="","x",'Indicator Date'!BV56)</f>
        <v>x</v>
      </c>
      <c r="BW56" s="119" t="str">
        <f>IF('Indicator Date'!BW56="","x",'Indicator Date'!BW56)</f>
        <v>x</v>
      </c>
      <c r="BX56" s="119">
        <f>IF('Indicator Date'!BX56="","x",'Indicator Date'!BX56)</f>
        <v>2016</v>
      </c>
      <c r="BY56" s="119">
        <f>IF('Indicator Date'!BY56="","x",'Indicator Date'!BY56)</f>
        <v>2015</v>
      </c>
      <c r="BZ56" s="119" t="str">
        <f>IF('Indicator Date'!BZ56="","x",'Indicator Date'!BZ56)</f>
        <v>2018</v>
      </c>
      <c r="CA56" s="119">
        <f>IF('Indicator Date'!CA56="","x",'Indicator Date'!CA56)</f>
        <v>2019</v>
      </c>
      <c r="CB56" s="119">
        <f>IF('Indicator Date'!CB56="","x",'Indicator Date'!CB56)</f>
        <v>2015</v>
      </c>
    </row>
    <row r="57" spans="1:80" x14ac:dyDescent="0.3">
      <c r="A57" s="100" t="s">
        <v>101</v>
      </c>
      <c r="B57" s="86" t="s">
        <v>100</v>
      </c>
      <c r="C57" s="119">
        <f>IF('Indicator Date'!C57="","x",'Indicator Date'!C57)</f>
        <v>2015</v>
      </c>
      <c r="D57" s="119">
        <f>IF('Indicator Date'!D57="","x",'Indicator Date'!D57)</f>
        <v>2015</v>
      </c>
      <c r="E57" s="119">
        <f>IF('Indicator Date'!E57="","x",'Indicator Date'!E57)</f>
        <v>2015</v>
      </c>
      <c r="F57" s="119">
        <f>IF('Indicator Date'!F57="","x",'Indicator Date'!F57)</f>
        <v>2015</v>
      </c>
      <c r="G57" s="119">
        <f>IF('Indicator Date'!G57="","x",'Indicator Date'!G57)</f>
        <v>2015</v>
      </c>
      <c r="H57" s="119">
        <f>IF('Indicator Date'!H57="","x",'Indicator Date'!H57)</f>
        <v>2015</v>
      </c>
      <c r="I57" s="119">
        <f>IF('Indicator Date'!I57="","x",'Indicator Date'!I57)</f>
        <v>2015</v>
      </c>
      <c r="J57" s="119">
        <f>IF('Indicator Date'!J57="","x",'Indicator Date'!J57)</f>
        <v>2018</v>
      </c>
      <c r="K57" s="119">
        <f>IF('Indicator Date'!K57="","x",'Indicator Date'!K57)</f>
        <v>2018</v>
      </c>
      <c r="L57" s="119">
        <f>IF('Indicator Date'!L57="","x",'Indicator Date'!L57)</f>
        <v>2016</v>
      </c>
      <c r="M57" s="119">
        <f>IF('Indicator Date'!M57="","x",'Indicator Date'!M57)</f>
        <v>2015</v>
      </c>
      <c r="N57" s="119">
        <f>IF('Indicator Date'!N57="","x",'Indicator Date'!N57)</f>
        <v>2015</v>
      </c>
      <c r="O57" s="119">
        <f>IF('Indicator Date'!O57="","x",'Indicator Date'!O57)</f>
        <v>2015</v>
      </c>
      <c r="P57" s="119">
        <f>IF('Indicator Date'!P57="","x",'Indicator Date'!P57)</f>
        <v>2015</v>
      </c>
      <c r="Q57" s="119">
        <f>IF('Indicator Date'!Q57="","x",'Indicator Date'!Q57)</f>
        <v>2010</v>
      </c>
      <c r="R57" s="119">
        <f>IF('Indicator Date'!R57="","x",'Indicator Date'!R57)</f>
        <v>2010</v>
      </c>
      <c r="S57" s="119">
        <f>IF('Indicator Date'!S57="","x",'Indicator Date'!S57)</f>
        <v>2010</v>
      </c>
      <c r="T57" s="119">
        <f>IF('Indicator Date'!T57="","x",'Indicator Date'!T57)</f>
        <v>2010</v>
      </c>
      <c r="U57" s="119">
        <f>IF('Indicator Date'!U57="","x",'Indicator Date'!U57)</f>
        <v>2015</v>
      </c>
      <c r="V57" s="119">
        <f>IF('Indicator Date'!V57="","x",'Indicator Date'!V57)</f>
        <v>2015</v>
      </c>
      <c r="W57" s="119">
        <f>IF('Indicator Date'!W57="","x",'Indicator Date'!W57)</f>
        <v>2015</v>
      </c>
      <c r="X57" s="119">
        <f>IF('Indicator Date'!X57="","x",'Indicator Date'!X57)</f>
        <v>2018</v>
      </c>
      <c r="Y57" s="119" t="str">
        <f>IF('Indicator Date'!Y57="","x",'Indicator Date'!Y57)</f>
        <v>x</v>
      </c>
      <c r="Z57" s="119" t="str">
        <f>IF('Indicator Date'!Z57="","x",'Indicator Date'!Z57)</f>
        <v>x</v>
      </c>
      <c r="AA57" s="119" t="str">
        <f>IF('Indicator Date'!AA57="","x",'Indicator Date'!AA57)</f>
        <v>x</v>
      </c>
      <c r="AB57" s="119">
        <f>IF('Indicator Date'!AB57="","x",'Indicator Date'!AB57)</f>
        <v>2016</v>
      </c>
      <c r="AC57" s="119" t="str">
        <f>IF('Indicator Date'!AC57="","x",'Indicator Date'!AC57)</f>
        <v>x</v>
      </c>
      <c r="AD57" s="119">
        <f>IF('Indicator Date'!AD57="","x",'Indicator Date'!AD57)</f>
        <v>2018</v>
      </c>
      <c r="AE57" s="119">
        <f>IF('Indicator Date'!AE57="","x",'Indicator Date'!AE57)</f>
        <v>2018</v>
      </c>
      <c r="AF57" s="119" t="str">
        <f>IF('Indicator Date'!AF57="","x",'Indicator Date'!AF57)</f>
        <v>x</v>
      </c>
      <c r="AG57" s="119">
        <f>IF('Indicator Date'!AG57="","x",'Indicator Date'!AG57)</f>
        <v>2019</v>
      </c>
      <c r="AH57" s="119">
        <f>IF('Indicator Date'!AH57="","x",'Indicator Date'!AH57)</f>
        <v>2019</v>
      </c>
      <c r="AI57" s="119">
        <f>IF('Indicator Date'!AI57="","x",'Indicator Date'!AI57)</f>
        <v>2019</v>
      </c>
      <c r="AJ57" s="119">
        <f>IF('Indicator Date'!AJ57="","x",'Indicator Date'!AJ57)</f>
        <v>2018</v>
      </c>
      <c r="AK57" s="119">
        <f>IF('Indicator Date'!AK57="","x",'Indicator Date'!AK57)</f>
        <v>2018</v>
      </c>
      <c r="AL57" s="119">
        <f>IF('Indicator Date'!AL57="","x",'Indicator Date'!AL57)</f>
        <v>2017</v>
      </c>
      <c r="AM57" s="119" t="str">
        <f>IF('Indicator Date'!AM57="","x",'Indicator Date'!AM57)</f>
        <v>x</v>
      </c>
      <c r="AN57" s="119">
        <f>IF('Indicator Date'!AN57="","x",'Indicator Date'!AN57)</f>
        <v>2019</v>
      </c>
      <c r="AO57" s="119">
        <f>IF('Indicator Date'!AO57="","x",'Indicator Date'!AO57)</f>
        <v>2016</v>
      </c>
      <c r="AP57" s="119">
        <f>IF('Indicator Date'!AP57="","x",'Indicator Date'!AP57)</f>
        <v>2017</v>
      </c>
      <c r="AQ57" s="119" t="str">
        <f>IF('Indicator Date'!AQ57="","x",'Indicator Date'!AQ57)</f>
        <v>x</v>
      </c>
      <c r="AR57" s="119" t="str">
        <f>IF('Indicator Date'!AR57="","x",'Indicator Date'!AR57)</f>
        <v>x</v>
      </c>
      <c r="AS57" s="119">
        <f>IF('Indicator Date'!AS57="","x",'Indicator Date'!AS57)</f>
        <v>2017</v>
      </c>
      <c r="AT57" s="119">
        <f>IF('Indicator Date'!AT57="","x",'Indicator Date'!AT57)</f>
        <v>2010</v>
      </c>
      <c r="AU57" s="119">
        <f>IF('Indicator Date'!AU57="","x",'Indicator Date'!AU57)</f>
        <v>2017</v>
      </c>
      <c r="AV57" s="119">
        <f>IF('Indicator Date'!AV57="","x",'Indicator Date'!AV57)</f>
        <v>2017</v>
      </c>
      <c r="AW57" s="119">
        <f>IF('Indicator Date'!AW57="","x",'Indicator Date'!AW57)</f>
        <v>2017</v>
      </c>
      <c r="AX57" s="119">
        <f>IF('Indicator Date'!AX57="","x",'Indicator Date'!AX57)</f>
        <v>2017</v>
      </c>
      <c r="AY57" s="119">
        <f>IF('Indicator Date'!AY57="","x",'Indicator Date'!AY57)</f>
        <v>2017</v>
      </c>
      <c r="AZ57" s="119" t="str">
        <f>IF('Indicator Date'!AZ57="","x",'Indicator Date'!AZ57)</f>
        <v>x</v>
      </c>
      <c r="BA57" s="119" t="str">
        <f>IF('Indicator Date'!BA57="","x",'Indicator Date'!BA57)</f>
        <v>x</v>
      </c>
      <c r="BB57" s="119">
        <f>IF('Indicator Date'!BB57="","x",'Indicator Date'!BB57)</f>
        <v>2017</v>
      </c>
      <c r="BC57" s="119">
        <f>IF('Indicator Date'!BC57="","x",'Indicator Date'!BC57)</f>
        <v>2018</v>
      </c>
      <c r="BD57" s="119">
        <f>IF('Indicator Date'!BD57="","x",'Indicator Date'!BD57)</f>
        <v>2019</v>
      </c>
      <c r="BE57" s="172" t="str">
        <f>IF('Indicator Date'!BE57="","x",YEAR('Indicator Date'!BE57))</f>
        <v>x</v>
      </c>
      <c r="BF57" s="172">
        <f>IF('Indicator Date'!BF57="","x",YEAR('Indicator Date'!BF57))</f>
        <v>2018</v>
      </c>
      <c r="BG57" s="172">
        <f>IF('Indicator Date'!BG57="","x",YEAR('Indicator Date'!BG57))</f>
        <v>2018</v>
      </c>
      <c r="BH57" s="119">
        <f>IF('Indicator Date'!BH57="","x",'Indicator Date'!BH57)</f>
        <v>2018</v>
      </c>
      <c r="BI57" s="119">
        <f>IF('Indicator Date'!BI57="","x",'Indicator Date'!BI57)</f>
        <v>2018</v>
      </c>
      <c r="BJ57" s="119" t="str">
        <f>IF('Indicator Date'!BJ57="","x",'Indicator Date'!BJ57)</f>
        <v>x</v>
      </c>
      <c r="BK57" s="119">
        <f>IF('Indicator Date'!BK57="","x",'Indicator Date'!BK57)</f>
        <v>2017</v>
      </c>
      <c r="BL57" s="119">
        <f>IF('Indicator Date'!BL57="","x",'Indicator Date'!BL57)</f>
        <v>2018</v>
      </c>
      <c r="BM57" s="119">
        <f>IF('Indicator Date'!BM57="","x",'Indicator Date'!BM57)</f>
        <v>2017</v>
      </c>
      <c r="BN57" s="119">
        <f>IF('Indicator Date'!BN57="","x",'Indicator Date'!BN57)</f>
        <v>2015</v>
      </c>
      <c r="BO57" s="119">
        <f>IF('Indicator Date'!BO57="","x",'Indicator Date'!BO57)</f>
        <v>2016</v>
      </c>
      <c r="BP57" s="119">
        <f>IF('Indicator Date'!BP57="","x",'Indicator Date'!BP57)</f>
        <v>2017</v>
      </c>
      <c r="BQ57" s="119">
        <f>IF('Indicator Date'!BQ57="","x",'Indicator Date'!BQ57)</f>
        <v>2014</v>
      </c>
      <c r="BR57" s="119">
        <f>IF('Indicator Date'!BR57="","x",'Indicator Date'!BR57)</f>
        <v>2016</v>
      </c>
      <c r="BS57" s="119">
        <f>IF('Indicator Date'!BS57="","x",'Indicator Date'!BS57)</f>
        <v>2016</v>
      </c>
      <c r="BT57" s="119" t="str">
        <f>IF('Indicator Date'!BT57="","x",'Indicator Date'!BT57)</f>
        <v>x</v>
      </c>
      <c r="BU57" s="119">
        <f>IF('Indicator Date'!BU57="","x",'Indicator Date'!BU57)</f>
        <v>2017</v>
      </c>
      <c r="BV57" s="119">
        <f>IF('Indicator Date'!BV57="","x",'Indicator Date'!BV57)</f>
        <v>2017</v>
      </c>
      <c r="BW57" s="119">
        <f>IF('Indicator Date'!BW57="","x",'Indicator Date'!BW57)</f>
        <v>2017</v>
      </c>
      <c r="BX57" s="119">
        <f>IF('Indicator Date'!BX57="","x",'Indicator Date'!BX57)</f>
        <v>2016</v>
      </c>
      <c r="BY57" s="119">
        <f>IF('Indicator Date'!BY57="","x",'Indicator Date'!BY57)</f>
        <v>2015</v>
      </c>
      <c r="BZ57" s="119" t="str">
        <f>IF('Indicator Date'!BZ57="","x",'Indicator Date'!BZ57)</f>
        <v>2011</v>
      </c>
      <c r="CA57" s="119">
        <f>IF('Indicator Date'!CA57="","x",'Indicator Date'!CA57)</f>
        <v>2019</v>
      </c>
      <c r="CB57" s="119">
        <f>IF('Indicator Date'!CB57="","x",'Indicator Date'!CB57)</f>
        <v>2015</v>
      </c>
    </row>
    <row r="58" spans="1:80" x14ac:dyDescent="0.3">
      <c r="A58" s="100" t="s">
        <v>103</v>
      </c>
      <c r="B58" s="86" t="s">
        <v>102</v>
      </c>
      <c r="C58" s="119">
        <f>IF('Indicator Date'!C58="","x",'Indicator Date'!C58)</f>
        <v>2015</v>
      </c>
      <c r="D58" s="119">
        <f>IF('Indicator Date'!D58="","x",'Indicator Date'!D58)</f>
        <v>2015</v>
      </c>
      <c r="E58" s="119">
        <f>IF('Indicator Date'!E58="","x",'Indicator Date'!E58)</f>
        <v>2015</v>
      </c>
      <c r="F58" s="119">
        <f>IF('Indicator Date'!F58="","x",'Indicator Date'!F58)</f>
        <v>2015</v>
      </c>
      <c r="G58" s="119">
        <f>IF('Indicator Date'!G58="","x",'Indicator Date'!G58)</f>
        <v>2015</v>
      </c>
      <c r="H58" s="119">
        <f>IF('Indicator Date'!H58="","x",'Indicator Date'!H58)</f>
        <v>2015</v>
      </c>
      <c r="I58" s="119">
        <f>IF('Indicator Date'!I58="","x",'Indicator Date'!I58)</f>
        <v>2015</v>
      </c>
      <c r="J58" s="119">
        <f>IF('Indicator Date'!J58="","x",'Indicator Date'!J58)</f>
        <v>2018</v>
      </c>
      <c r="K58" s="119">
        <f>IF('Indicator Date'!K58="","x",'Indicator Date'!K58)</f>
        <v>2018</v>
      </c>
      <c r="L58" s="119">
        <f>IF('Indicator Date'!L58="","x",'Indicator Date'!L58)</f>
        <v>2016</v>
      </c>
      <c r="M58" s="119">
        <f>IF('Indicator Date'!M58="","x",'Indicator Date'!M58)</f>
        <v>2015</v>
      </c>
      <c r="N58" s="119">
        <f>IF('Indicator Date'!N58="","x",'Indicator Date'!N58)</f>
        <v>2015</v>
      </c>
      <c r="O58" s="119">
        <f>IF('Indicator Date'!O58="","x",'Indicator Date'!O58)</f>
        <v>2015</v>
      </c>
      <c r="P58" s="119">
        <f>IF('Indicator Date'!P58="","x",'Indicator Date'!P58)</f>
        <v>2015</v>
      </c>
      <c r="Q58" s="119">
        <f>IF('Indicator Date'!Q58="","x",'Indicator Date'!Q58)</f>
        <v>2010</v>
      </c>
      <c r="R58" s="119">
        <f>IF('Indicator Date'!R58="","x",'Indicator Date'!R58)</f>
        <v>2010</v>
      </c>
      <c r="S58" s="119">
        <f>IF('Indicator Date'!S58="","x",'Indicator Date'!S58)</f>
        <v>2010</v>
      </c>
      <c r="T58" s="119">
        <f>IF('Indicator Date'!T58="","x",'Indicator Date'!T58)</f>
        <v>2010</v>
      </c>
      <c r="U58" s="119">
        <f>IF('Indicator Date'!U58="","x",'Indicator Date'!U58)</f>
        <v>2015</v>
      </c>
      <c r="V58" s="119">
        <f>IF('Indicator Date'!V58="","x",'Indicator Date'!V58)</f>
        <v>2015</v>
      </c>
      <c r="W58" s="119">
        <f>IF('Indicator Date'!W58="","x",'Indicator Date'!W58)</f>
        <v>2015</v>
      </c>
      <c r="X58" s="119">
        <f>IF('Indicator Date'!X58="","x",'Indicator Date'!X58)</f>
        <v>2018</v>
      </c>
      <c r="Y58" s="119">
        <f>IF('Indicator Date'!Y58="","x",'Indicator Date'!Y58)</f>
        <v>2018</v>
      </c>
      <c r="Z58" s="119">
        <f>IF('Indicator Date'!Z58="","x",'Indicator Date'!Z58)</f>
        <v>2018</v>
      </c>
      <c r="AA58" s="119">
        <f>IF('Indicator Date'!AA58="","x",'Indicator Date'!AA58)</f>
        <v>2011</v>
      </c>
      <c r="AB58" s="119">
        <f>IF('Indicator Date'!AB58="","x",'Indicator Date'!AB58)</f>
        <v>2017</v>
      </c>
      <c r="AC58" s="119" t="str">
        <f>IF('Indicator Date'!AC58="","x",'Indicator Date'!AC58)</f>
        <v>x</v>
      </c>
      <c r="AD58" s="119">
        <f>IF('Indicator Date'!AD58="","x",'Indicator Date'!AD58)</f>
        <v>2018</v>
      </c>
      <c r="AE58" s="119">
        <f>IF('Indicator Date'!AE58="","x",'Indicator Date'!AE58)</f>
        <v>2018</v>
      </c>
      <c r="AF58" s="119" t="str">
        <f>IF('Indicator Date'!AF58="","x",'Indicator Date'!AF58)</f>
        <v>x</v>
      </c>
      <c r="AG58" s="119">
        <f>IF('Indicator Date'!AG58="","x",'Indicator Date'!AG58)</f>
        <v>2019</v>
      </c>
      <c r="AH58" s="119">
        <f>IF('Indicator Date'!AH58="","x",'Indicator Date'!AH58)</f>
        <v>2019</v>
      </c>
      <c r="AI58" s="119">
        <f>IF('Indicator Date'!AI58="","x",'Indicator Date'!AI58)</f>
        <v>2019</v>
      </c>
      <c r="AJ58" s="119">
        <f>IF('Indicator Date'!AJ58="","x",'Indicator Date'!AJ58)</f>
        <v>2018</v>
      </c>
      <c r="AK58" s="119">
        <f>IF('Indicator Date'!AK58="","x",'Indicator Date'!AK58)</f>
        <v>2018</v>
      </c>
      <c r="AL58" s="119">
        <f>IF('Indicator Date'!AL58="","x",'Indicator Date'!AL58)</f>
        <v>2017</v>
      </c>
      <c r="AM58" s="119" t="str">
        <f>IF('Indicator Date'!AM58="","x",'Indicator Date'!AM58)</f>
        <v>x</v>
      </c>
      <c r="AN58" s="119">
        <f>IF('Indicator Date'!AN58="","x",'Indicator Date'!AN58)</f>
        <v>2019</v>
      </c>
      <c r="AO58" s="119">
        <f>IF('Indicator Date'!AO58="","x",'Indicator Date'!AO58)</f>
        <v>2016</v>
      </c>
      <c r="AP58" s="119">
        <f>IF('Indicator Date'!AP58="","x",'Indicator Date'!AP58)</f>
        <v>2017</v>
      </c>
      <c r="AQ58" s="119" t="str">
        <f>IF('Indicator Date'!AQ58="","x",'Indicator Date'!AQ58)</f>
        <v>x</v>
      </c>
      <c r="AR58" s="119">
        <f>IF('Indicator Date'!AR58="","x",'Indicator Date'!AR58)</f>
        <v>2018</v>
      </c>
      <c r="AS58" s="119">
        <f>IF('Indicator Date'!AS58="","x",'Indicator Date'!AS58)</f>
        <v>2017</v>
      </c>
      <c r="AT58" s="119" t="str">
        <f>IF('Indicator Date'!AT58="","x",'Indicator Date'!AT58)</f>
        <v>x</v>
      </c>
      <c r="AU58" s="119">
        <f>IF('Indicator Date'!AU58="","x",'Indicator Date'!AU58)</f>
        <v>2017</v>
      </c>
      <c r="AV58" s="119">
        <f>IF('Indicator Date'!AV58="","x",'Indicator Date'!AV58)</f>
        <v>2017</v>
      </c>
      <c r="AW58" s="119">
        <f>IF('Indicator Date'!AW58="","x",'Indicator Date'!AW58)</f>
        <v>2017</v>
      </c>
      <c r="AX58" s="119" t="str">
        <f>IF('Indicator Date'!AX58="","x",'Indicator Date'!AX58)</f>
        <v>x</v>
      </c>
      <c r="AY58" s="119">
        <f>IF('Indicator Date'!AY58="","x",'Indicator Date'!AY58)</f>
        <v>2017</v>
      </c>
      <c r="AZ58" s="119">
        <f>IF('Indicator Date'!AZ58="","x",'Indicator Date'!AZ58)</f>
        <v>2017</v>
      </c>
      <c r="BA58" s="119" t="str">
        <f>IF('Indicator Date'!BA58="","x",'Indicator Date'!BA58)</f>
        <v>2015</v>
      </c>
      <c r="BB58" s="119">
        <f>IF('Indicator Date'!BB58="","x",'Indicator Date'!BB58)</f>
        <v>2017</v>
      </c>
      <c r="BC58" s="119">
        <f>IF('Indicator Date'!BC58="","x",'Indicator Date'!BC58)</f>
        <v>2018</v>
      </c>
      <c r="BD58" s="119">
        <f>IF('Indicator Date'!BD58="","x",'Indicator Date'!BD58)</f>
        <v>2019</v>
      </c>
      <c r="BE58" s="172" t="str">
        <f>IF('Indicator Date'!BE58="","x",YEAR('Indicator Date'!BE58))</f>
        <v>x</v>
      </c>
      <c r="BF58" s="172">
        <f>IF('Indicator Date'!BF58="","x",YEAR('Indicator Date'!BF58))</f>
        <v>2018</v>
      </c>
      <c r="BG58" s="172">
        <f>IF('Indicator Date'!BG58="","x",YEAR('Indicator Date'!BG58))</f>
        <v>2018</v>
      </c>
      <c r="BH58" s="119">
        <f>IF('Indicator Date'!BH58="","x",'Indicator Date'!BH58)</f>
        <v>2018</v>
      </c>
      <c r="BI58" s="119">
        <f>IF('Indicator Date'!BI58="","x",'Indicator Date'!BI58)</f>
        <v>2018</v>
      </c>
      <c r="BJ58" s="119" t="str">
        <f>IF('Indicator Date'!BJ58="","x",'Indicator Date'!BJ58)</f>
        <v>x</v>
      </c>
      <c r="BK58" s="119">
        <f>IF('Indicator Date'!BK58="","x",'Indicator Date'!BK58)</f>
        <v>2017</v>
      </c>
      <c r="BL58" s="119">
        <f>IF('Indicator Date'!BL58="","x",'Indicator Date'!BL58)</f>
        <v>2018</v>
      </c>
      <c r="BM58" s="119">
        <f>IF('Indicator Date'!BM58="","x",'Indicator Date'!BM58)</f>
        <v>2017</v>
      </c>
      <c r="BN58" s="119">
        <f>IF('Indicator Date'!BN58="","x",'Indicator Date'!BN58)</f>
        <v>2015</v>
      </c>
      <c r="BO58" s="119">
        <f>IF('Indicator Date'!BO58="","x",'Indicator Date'!BO58)</f>
        <v>2016</v>
      </c>
      <c r="BP58" s="119">
        <f>IF('Indicator Date'!BP58="","x",'Indicator Date'!BP58)</f>
        <v>2017</v>
      </c>
      <c r="BQ58" s="119">
        <f>IF('Indicator Date'!BQ58="","x",'Indicator Date'!BQ58)</f>
        <v>2014</v>
      </c>
      <c r="BR58" s="119">
        <f>IF('Indicator Date'!BR58="","x",'Indicator Date'!BR58)</f>
        <v>2017</v>
      </c>
      <c r="BS58" s="119">
        <f>IF('Indicator Date'!BS58="","x",'Indicator Date'!BS58)</f>
        <v>2017</v>
      </c>
      <c r="BT58" s="119">
        <f>IF('Indicator Date'!BT58="","x",'Indicator Date'!BT58)</f>
        <v>2016</v>
      </c>
      <c r="BU58" s="119">
        <f>IF('Indicator Date'!BU58="","x",'Indicator Date'!BU58)</f>
        <v>2017</v>
      </c>
      <c r="BV58" s="119">
        <f>IF('Indicator Date'!BV58="","x",'Indicator Date'!BV58)</f>
        <v>2017</v>
      </c>
      <c r="BW58" s="119" t="str">
        <f>IF('Indicator Date'!BW58="","x",'Indicator Date'!BW58)</f>
        <v>x</v>
      </c>
      <c r="BX58" s="119">
        <f>IF('Indicator Date'!BX58="","x",'Indicator Date'!BX58)</f>
        <v>2016</v>
      </c>
      <c r="BY58" s="119">
        <f>IF('Indicator Date'!BY58="","x",'Indicator Date'!BY58)</f>
        <v>2015</v>
      </c>
      <c r="BZ58" s="119" t="str">
        <f>IF('Indicator Date'!BZ58="","x",'Indicator Date'!BZ58)</f>
        <v>2018</v>
      </c>
      <c r="CA58" s="119">
        <f>IF('Indicator Date'!CA58="","x",'Indicator Date'!CA58)</f>
        <v>2019</v>
      </c>
      <c r="CB58" s="119">
        <f>IF('Indicator Date'!CB58="","x",'Indicator Date'!CB58)</f>
        <v>2015</v>
      </c>
    </row>
    <row r="59" spans="1:80" x14ac:dyDescent="0.3">
      <c r="A59" s="100" t="s">
        <v>932</v>
      </c>
      <c r="B59" s="86" t="s">
        <v>308</v>
      </c>
      <c r="C59" s="119">
        <f>IF('Indicator Date'!C59="","x",'Indicator Date'!C59)</f>
        <v>2015</v>
      </c>
      <c r="D59" s="119">
        <f>IF('Indicator Date'!D59="","x",'Indicator Date'!D59)</f>
        <v>2015</v>
      </c>
      <c r="E59" s="119">
        <f>IF('Indicator Date'!E59="","x",'Indicator Date'!E59)</f>
        <v>2015</v>
      </c>
      <c r="F59" s="119">
        <f>IF('Indicator Date'!F59="","x",'Indicator Date'!F59)</f>
        <v>2015</v>
      </c>
      <c r="G59" s="119">
        <f>IF('Indicator Date'!G59="","x",'Indicator Date'!G59)</f>
        <v>2015</v>
      </c>
      <c r="H59" s="119">
        <f>IF('Indicator Date'!H59="","x",'Indicator Date'!H59)</f>
        <v>2015</v>
      </c>
      <c r="I59" s="119">
        <f>IF('Indicator Date'!I59="","x",'Indicator Date'!I59)</f>
        <v>2015</v>
      </c>
      <c r="J59" s="119">
        <f>IF('Indicator Date'!J59="","x",'Indicator Date'!J59)</f>
        <v>2018</v>
      </c>
      <c r="K59" s="119">
        <f>IF('Indicator Date'!K59="","x",'Indicator Date'!K59)</f>
        <v>2018</v>
      </c>
      <c r="L59" s="119">
        <f>IF('Indicator Date'!L59="","x",'Indicator Date'!L59)</f>
        <v>2016</v>
      </c>
      <c r="M59" s="119">
        <f>IF('Indicator Date'!M59="","x",'Indicator Date'!M59)</f>
        <v>2015</v>
      </c>
      <c r="N59" s="119">
        <f>IF('Indicator Date'!N59="","x",'Indicator Date'!N59)</f>
        <v>2015</v>
      </c>
      <c r="O59" s="119">
        <f>IF('Indicator Date'!O59="","x",'Indicator Date'!O59)</f>
        <v>2015</v>
      </c>
      <c r="P59" s="119">
        <f>IF('Indicator Date'!P59="","x",'Indicator Date'!P59)</f>
        <v>2015</v>
      </c>
      <c r="Q59" s="119">
        <f>IF('Indicator Date'!Q59="","x",'Indicator Date'!Q59)</f>
        <v>2010</v>
      </c>
      <c r="R59" s="119">
        <f>IF('Indicator Date'!R59="","x",'Indicator Date'!R59)</f>
        <v>2010</v>
      </c>
      <c r="S59" s="119">
        <f>IF('Indicator Date'!S59="","x",'Indicator Date'!S59)</f>
        <v>2010</v>
      </c>
      <c r="T59" s="119">
        <f>IF('Indicator Date'!T59="","x",'Indicator Date'!T59)</f>
        <v>2010</v>
      </c>
      <c r="U59" s="119">
        <f>IF('Indicator Date'!U59="","x",'Indicator Date'!U59)</f>
        <v>2015</v>
      </c>
      <c r="V59" s="119">
        <f>IF('Indicator Date'!V59="","x",'Indicator Date'!V59)</f>
        <v>2015</v>
      </c>
      <c r="W59" s="119">
        <f>IF('Indicator Date'!W59="","x",'Indicator Date'!W59)</f>
        <v>2015</v>
      </c>
      <c r="X59" s="119">
        <f>IF('Indicator Date'!X59="","x",'Indicator Date'!X59)</f>
        <v>2018</v>
      </c>
      <c r="Y59" s="119">
        <f>IF('Indicator Date'!Y59="","x",'Indicator Date'!Y59)</f>
        <v>2018</v>
      </c>
      <c r="Z59" s="119">
        <f>IF('Indicator Date'!Z59="","x",'Indicator Date'!Z59)</f>
        <v>2018</v>
      </c>
      <c r="AA59" s="119">
        <f>IF('Indicator Date'!AA59="","x",'Indicator Date'!AA59)</f>
        <v>2007</v>
      </c>
      <c r="AB59" s="119">
        <f>IF('Indicator Date'!AB59="","x",'Indicator Date'!AB59)</f>
        <v>2017</v>
      </c>
      <c r="AC59" s="119">
        <f>IF('Indicator Date'!AC59="","x",'Indicator Date'!AC59)</f>
        <v>2017</v>
      </c>
      <c r="AD59" s="119">
        <f>IF('Indicator Date'!AD59="","x",'Indicator Date'!AD59)</f>
        <v>2018</v>
      </c>
      <c r="AE59" s="119">
        <f>IF('Indicator Date'!AE59="","x",'Indicator Date'!AE59)</f>
        <v>2018</v>
      </c>
      <c r="AF59" s="119">
        <f>IF('Indicator Date'!AF59="","x",'Indicator Date'!AF59)</f>
        <v>2016</v>
      </c>
      <c r="AG59" s="119">
        <f>IF('Indicator Date'!AG59="","x",'Indicator Date'!AG59)</f>
        <v>2019</v>
      </c>
      <c r="AH59" s="119">
        <f>IF('Indicator Date'!AH59="","x",'Indicator Date'!AH59)</f>
        <v>2019</v>
      </c>
      <c r="AI59" s="119">
        <f>IF('Indicator Date'!AI59="","x",'Indicator Date'!AI59)</f>
        <v>2019</v>
      </c>
      <c r="AJ59" s="119">
        <f>IF('Indicator Date'!AJ59="","x",'Indicator Date'!AJ59)</f>
        <v>2018</v>
      </c>
      <c r="AK59" s="119">
        <f>IF('Indicator Date'!AK59="","x",'Indicator Date'!AK59)</f>
        <v>2018</v>
      </c>
      <c r="AL59" s="119">
        <f>IF('Indicator Date'!AL59="","x",'Indicator Date'!AL59)</f>
        <v>2017</v>
      </c>
      <c r="AM59" s="119">
        <f>IF('Indicator Date'!AM59="","x",'Indicator Date'!AM59)</f>
        <v>2010</v>
      </c>
      <c r="AN59" s="119">
        <f>IF('Indicator Date'!AN59="","x",'Indicator Date'!AN59)</f>
        <v>2019</v>
      </c>
      <c r="AO59" s="119">
        <f>IF('Indicator Date'!AO59="","x",'Indicator Date'!AO59)</f>
        <v>2016</v>
      </c>
      <c r="AP59" s="119">
        <f>IF('Indicator Date'!AP59="","x",'Indicator Date'!AP59)</f>
        <v>2017</v>
      </c>
      <c r="AQ59" s="119" t="str">
        <f>IF('Indicator Date'!AQ59="","x",'Indicator Date'!AQ59)</f>
        <v>x</v>
      </c>
      <c r="AR59" s="119">
        <f>IF('Indicator Date'!AR59="","x",'Indicator Date'!AR59)</f>
        <v>2018</v>
      </c>
      <c r="AS59" s="119">
        <f>IF('Indicator Date'!AS59="","x",'Indicator Date'!AS59)</f>
        <v>2017</v>
      </c>
      <c r="AT59" s="119">
        <f>IF('Indicator Date'!AT59="","x",'Indicator Date'!AT59)</f>
        <v>2010</v>
      </c>
      <c r="AU59" s="119">
        <f>IF('Indicator Date'!AU59="","x",'Indicator Date'!AU59)</f>
        <v>2016</v>
      </c>
      <c r="AV59" s="119">
        <f>IF('Indicator Date'!AV59="","x",'Indicator Date'!AV59)</f>
        <v>2016</v>
      </c>
      <c r="AW59" s="119">
        <f>IF('Indicator Date'!AW59="","x",'Indicator Date'!AW59)</f>
        <v>2017</v>
      </c>
      <c r="AX59" s="119">
        <f>IF('Indicator Date'!AX59="","x",'Indicator Date'!AX59)</f>
        <v>2017</v>
      </c>
      <c r="AY59" s="119">
        <f>IF('Indicator Date'!AY59="","x",'Indicator Date'!AY59)</f>
        <v>2017</v>
      </c>
      <c r="AZ59" s="119">
        <f>IF('Indicator Date'!AZ59="","x",'Indicator Date'!AZ59)</f>
        <v>2017</v>
      </c>
      <c r="BA59" s="119">
        <f>IF('Indicator Date'!BA59="","x",'Indicator Date'!BA59)</f>
        <v>2009</v>
      </c>
      <c r="BB59" s="119">
        <f>IF('Indicator Date'!BB59="","x",'Indicator Date'!BB59)</f>
        <v>2017</v>
      </c>
      <c r="BC59" s="119">
        <f>IF('Indicator Date'!BC59="","x",'Indicator Date'!BC59)</f>
        <v>2018</v>
      </c>
      <c r="BD59" s="119">
        <f>IF('Indicator Date'!BD59="","x",'Indicator Date'!BD59)</f>
        <v>2019</v>
      </c>
      <c r="BE59" s="172" t="str">
        <f>IF('Indicator Date'!BE59="","x",YEAR('Indicator Date'!BE59))</f>
        <v>x</v>
      </c>
      <c r="BF59" s="172">
        <f>IF('Indicator Date'!BF59="","x",YEAR('Indicator Date'!BF59))</f>
        <v>2018</v>
      </c>
      <c r="BG59" s="172">
        <f>IF('Indicator Date'!BG59="","x",YEAR('Indicator Date'!BG59))</f>
        <v>2018</v>
      </c>
      <c r="BH59" s="119">
        <f>IF('Indicator Date'!BH59="","x",'Indicator Date'!BH59)</f>
        <v>2018</v>
      </c>
      <c r="BI59" s="119">
        <f>IF('Indicator Date'!BI59="","x",'Indicator Date'!BI59)</f>
        <v>2018</v>
      </c>
      <c r="BJ59" s="119">
        <f>IF('Indicator Date'!BJ59="","x",'Indicator Date'!BJ59)</f>
        <v>2015</v>
      </c>
      <c r="BK59" s="119">
        <f>IF('Indicator Date'!BK59="","x",'Indicator Date'!BK59)</f>
        <v>2016</v>
      </c>
      <c r="BL59" s="119">
        <f>IF('Indicator Date'!BL59="","x",'Indicator Date'!BL59)</f>
        <v>2018</v>
      </c>
      <c r="BM59" s="119">
        <f>IF('Indicator Date'!BM59="","x",'Indicator Date'!BM59)</f>
        <v>2017</v>
      </c>
      <c r="BN59" s="119">
        <f>IF('Indicator Date'!BN59="","x",'Indicator Date'!BN59)</f>
        <v>2015</v>
      </c>
      <c r="BO59" s="119">
        <f>IF('Indicator Date'!BO59="","x",'Indicator Date'!BO59)</f>
        <v>2016</v>
      </c>
      <c r="BP59" s="119">
        <f>IF('Indicator Date'!BP59="","x",'Indicator Date'!BP59)</f>
        <v>2017</v>
      </c>
      <c r="BQ59" s="119">
        <f>IF('Indicator Date'!BQ59="","x",'Indicator Date'!BQ59)</f>
        <v>2014</v>
      </c>
      <c r="BR59" s="119">
        <f>IF('Indicator Date'!BR59="","x",'Indicator Date'!BR59)</f>
        <v>2017</v>
      </c>
      <c r="BS59" s="119">
        <f>IF('Indicator Date'!BS59="","x",'Indicator Date'!BS59)</f>
        <v>2017</v>
      </c>
      <c r="BT59" s="119">
        <f>IF('Indicator Date'!BT59="","x",'Indicator Date'!BT59)</f>
        <v>2016</v>
      </c>
      <c r="BU59" s="119">
        <f>IF('Indicator Date'!BU59="","x",'Indicator Date'!BU59)</f>
        <v>2017</v>
      </c>
      <c r="BV59" s="119">
        <f>IF('Indicator Date'!BV59="","x",'Indicator Date'!BV59)</f>
        <v>2017</v>
      </c>
      <c r="BW59" s="119">
        <f>IF('Indicator Date'!BW59="","x",'Indicator Date'!BW59)</f>
        <v>2017</v>
      </c>
      <c r="BX59" s="119">
        <f>IF('Indicator Date'!BX59="","x",'Indicator Date'!BX59)</f>
        <v>2016</v>
      </c>
      <c r="BY59" s="119">
        <f>IF('Indicator Date'!BY59="","x",'Indicator Date'!BY59)</f>
        <v>2015</v>
      </c>
      <c r="BZ59" s="119" t="str">
        <f>IF('Indicator Date'!BZ59="","x",'Indicator Date'!BZ59)</f>
        <v>2018</v>
      </c>
      <c r="CA59" s="119">
        <f>IF('Indicator Date'!CA59="","x",'Indicator Date'!CA59)</f>
        <v>2019</v>
      </c>
      <c r="CB59" s="119">
        <f>IF('Indicator Date'!CB59="","x",'Indicator Date'!CB59)</f>
        <v>2015</v>
      </c>
    </row>
    <row r="60" spans="1:80" x14ac:dyDescent="0.3">
      <c r="A60" s="100" t="s">
        <v>105</v>
      </c>
      <c r="B60" s="86" t="s">
        <v>104</v>
      </c>
      <c r="C60" s="119">
        <f>IF('Indicator Date'!C60="","x",'Indicator Date'!C60)</f>
        <v>2015</v>
      </c>
      <c r="D60" s="119">
        <f>IF('Indicator Date'!D60="","x",'Indicator Date'!D60)</f>
        <v>2015</v>
      </c>
      <c r="E60" s="119">
        <f>IF('Indicator Date'!E60="","x",'Indicator Date'!E60)</f>
        <v>2015</v>
      </c>
      <c r="F60" s="119">
        <f>IF('Indicator Date'!F60="","x",'Indicator Date'!F60)</f>
        <v>2015</v>
      </c>
      <c r="G60" s="119">
        <f>IF('Indicator Date'!G60="","x",'Indicator Date'!G60)</f>
        <v>2015</v>
      </c>
      <c r="H60" s="119">
        <f>IF('Indicator Date'!H60="","x",'Indicator Date'!H60)</f>
        <v>2015</v>
      </c>
      <c r="I60" s="119">
        <f>IF('Indicator Date'!I60="","x",'Indicator Date'!I60)</f>
        <v>2015</v>
      </c>
      <c r="J60" s="119">
        <f>IF('Indicator Date'!J60="","x",'Indicator Date'!J60)</f>
        <v>2018</v>
      </c>
      <c r="K60" s="119">
        <f>IF('Indicator Date'!K60="","x",'Indicator Date'!K60)</f>
        <v>2018</v>
      </c>
      <c r="L60" s="119">
        <f>IF('Indicator Date'!L60="","x",'Indicator Date'!L60)</f>
        <v>2016</v>
      </c>
      <c r="M60" s="119">
        <f>IF('Indicator Date'!M60="","x",'Indicator Date'!M60)</f>
        <v>2015</v>
      </c>
      <c r="N60" s="119">
        <f>IF('Indicator Date'!N60="","x",'Indicator Date'!N60)</f>
        <v>2015</v>
      </c>
      <c r="O60" s="119">
        <f>IF('Indicator Date'!O60="","x",'Indicator Date'!O60)</f>
        <v>2015</v>
      </c>
      <c r="P60" s="119">
        <f>IF('Indicator Date'!P60="","x",'Indicator Date'!P60)</f>
        <v>2015</v>
      </c>
      <c r="Q60" s="119">
        <f>IF('Indicator Date'!Q60="","x",'Indicator Date'!Q60)</f>
        <v>2010</v>
      </c>
      <c r="R60" s="119">
        <f>IF('Indicator Date'!R60="","x",'Indicator Date'!R60)</f>
        <v>2010</v>
      </c>
      <c r="S60" s="119">
        <f>IF('Indicator Date'!S60="","x",'Indicator Date'!S60)</f>
        <v>2010</v>
      </c>
      <c r="T60" s="119">
        <f>IF('Indicator Date'!T60="","x",'Indicator Date'!T60)</f>
        <v>2010</v>
      </c>
      <c r="U60" s="119">
        <f>IF('Indicator Date'!U60="","x",'Indicator Date'!U60)</f>
        <v>2015</v>
      </c>
      <c r="V60" s="119">
        <f>IF('Indicator Date'!V60="","x",'Indicator Date'!V60)</f>
        <v>2015</v>
      </c>
      <c r="W60" s="119">
        <f>IF('Indicator Date'!W60="","x",'Indicator Date'!W60)</f>
        <v>2015</v>
      </c>
      <c r="X60" s="119">
        <f>IF('Indicator Date'!X60="","x",'Indicator Date'!X60)</f>
        <v>2018</v>
      </c>
      <c r="Y60" s="119">
        <f>IF('Indicator Date'!Y60="","x",'Indicator Date'!Y60)</f>
        <v>2018</v>
      </c>
      <c r="Z60" s="119">
        <f>IF('Indicator Date'!Z60="","x",'Indicator Date'!Z60)</f>
        <v>2018</v>
      </c>
      <c r="AA60" s="119">
        <f>IF('Indicator Date'!AA60="","x",'Indicator Date'!AA60)</f>
        <v>2016</v>
      </c>
      <c r="AB60" s="119">
        <f>IF('Indicator Date'!AB60="","x",'Indicator Date'!AB60)</f>
        <v>2017</v>
      </c>
      <c r="AC60" s="119">
        <f>IF('Indicator Date'!AC60="","x",'Indicator Date'!AC60)</f>
        <v>2017</v>
      </c>
      <c r="AD60" s="119">
        <f>IF('Indicator Date'!AD60="","x",'Indicator Date'!AD60)</f>
        <v>2017</v>
      </c>
      <c r="AE60" s="119">
        <f>IF('Indicator Date'!AE60="","x",'Indicator Date'!AE60)</f>
        <v>2018</v>
      </c>
      <c r="AF60" s="119">
        <f>IF('Indicator Date'!AF60="","x",'Indicator Date'!AF60)</f>
        <v>2016</v>
      </c>
      <c r="AG60" s="119">
        <f>IF('Indicator Date'!AG60="","x",'Indicator Date'!AG60)</f>
        <v>2019</v>
      </c>
      <c r="AH60" s="119">
        <f>IF('Indicator Date'!AH60="","x",'Indicator Date'!AH60)</f>
        <v>2019</v>
      </c>
      <c r="AI60" s="119">
        <f>IF('Indicator Date'!AI60="","x",'Indicator Date'!AI60)</f>
        <v>2019</v>
      </c>
      <c r="AJ60" s="119">
        <f>IF('Indicator Date'!AJ60="","x",'Indicator Date'!AJ60)</f>
        <v>2018</v>
      </c>
      <c r="AK60" s="119">
        <f>IF('Indicator Date'!AK60="","x",'Indicator Date'!AK60)</f>
        <v>2018</v>
      </c>
      <c r="AL60" s="119">
        <f>IF('Indicator Date'!AL60="","x",'Indicator Date'!AL60)</f>
        <v>2017</v>
      </c>
      <c r="AM60" s="119">
        <f>IF('Indicator Date'!AM60="","x",'Indicator Date'!AM60)</f>
        <v>2016</v>
      </c>
      <c r="AN60" s="119">
        <f>IF('Indicator Date'!AN60="","x",'Indicator Date'!AN60)</f>
        <v>2019</v>
      </c>
      <c r="AO60" s="119">
        <f>IF('Indicator Date'!AO60="","x",'Indicator Date'!AO60)</f>
        <v>2016</v>
      </c>
      <c r="AP60" s="119">
        <f>IF('Indicator Date'!AP60="","x",'Indicator Date'!AP60)</f>
        <v>2017</v>
      </c>
      <c r="AQ60" s="119">
        <f>IF('Indicator Date'!AQ60="","x",'Indicator Date'!AQ60)</f>
        <v>2017</v>
      </c>
      <c r="AR60" s="119">
        <f>IF('Indicator Date'!AR60="","x",'Indicator Date'!AR60)</f>
        <v>2018</v>
      </c>
      <c r="AS60" s="119">
        <f>IF('Indicator Date'!AS60="","x",'Indicator Date'!AS60)</f>
        <v>2017</v>
      </c>
      <c r="AT60" s="119">
        <f>IF('Indicator Date'!AT60="","x",'Indicator Date'!AT60)</f>
        <v>2016</v>
      </c>
      <c r="AU60" s="119">
        <f>IF('Indicator Date'!AU60="","x",'Indicator Date'!AU60)</f>
        <v>2017</v>
      </c>
      <c r="AV60" s="119">
        <f>IF('Indicator Date'!AV60="","x",'Indicator Date'!AV60)</f>
        <v>2017</v>
      </c>
      <c r="AW60" s="119">
        <f>IF('Indicator Date'!AW60="","x",'Indicator Date'!AW60)</f>
        <v>2017</v>
      </c>
      <c r="AX60" s="119">
        <f>IF('Indicator Date'!AX60="","x",'Indicator Date'!AX60)</f>
        <v>2017</v>
      </c>
      <c r="AY60" s="119">
        <f>IF('Indicator Date'!AY60="","x",'Indicator Date'!AY60)</f>
        <v>2017</v>
      </c>
      <c r="AZ60" s="119">
        <f>IF('Indicator Date'!AZ60="","x",'Indicator Date'!AZ60)</f>
        <v>2017</v>
      </c>
      <c r="BA60" s="119" t="str">
        <f>IF('Indicator Date'!BA60="","x",'Indicator Date'!BA60)</f>
        <v>2015</v>
      </c>
      <c r="BB60" s="119">
        <f>IF('Indicator Date'!BB60="","x",'Indicator Date'!BB60)</f>
        <v>2017</v>
      </c>
      <c r="BC60" s="119">
        <f>IF('Indicator Date'!BC60="","x",'Indicator Date'!BC60)</f>
        <v>2018</v>
      </c>
      <c r="BD60" s="119">
        <f>IF('Indicator Date'!BD60="","x",'Indicator Date'!BD60)</f>
        <v>2019</v>
      </c>
      <c r="BE60" s="172">
        <f>IF('Indicator Date'!BE60="","x",YEAR('Indicator Date'!BE60))</f>
        <v>2018</v>
      </c>
      <c r="BF60" s="172">
        <f>IF('Indicator Date'!BF60="","x",YEAR('Indicator Date'!BF60))</f>
        <v>2019</v>
      </c>
      <c r="BG60" s="172">
        <f>IF('Indicator Date'!BG60="","x",YEAR('Indicator Date'!BG60))</f>
        <v>2018</v>
      </c>
      <c r="BH60" s="119">
        <f>IF('Indicator Date'!BH60="","x",'Indicator Date'!BH60)</f>
        <v>2018</v>
      </c>
      <c r="BI60" s="119">
        <f>IF('Indicator Date'!BI60="","x",'Indicator Date'!BI60)</f>
        <v>2018</v>
      </c>
      <c r="BJ60" s="119">
        <f>IF('Indicator Date'!BJ60="","x",'Indicator Date'!BJ60)</f>
        <v>2015</v>
      </c>
      <c r="BK60" s="119">
        <f>IF('Indicator Date'!BK60="","x",'Indicator Date'!BK60)</f>
        <v>2017</v>
      </c>
      <c r="BL60" s="119">
        <f>IF('Indicator Date'!BL60="","x",'Indicator Date'!BL60)</f>
        <v>2018</v>
      </c>
      <c r="BM60" s="119">
        <f>IF('Indicator Date'!BM60="","x",'Indicator Date'!BM60)</f>
        <v>2017</v>
      </c>
      <c r="BN60" s="119">
        <f>IF('Indicator Date'!BN60="","x",'Indicator Date'!BN60)</f>
        <v>2015</v>
      </c>
      <c r="BO60" s="119">
        <f>IF('Indicator Date'!BO60="","x",'Indicator Date'!BO60)</f>
        <v>2016</v>
      </c>
      <c r="BP60" s="119">
        <f>IF('Indicator Date'!BP60="","x",'Indicator Date'!BP60)</f>
        <v>2017</v>
      </c>
      <c r="BQ60" s="119">
        <f>IF('Indicator Date'!BQ60="","x",'Indicator Date'!BQ60)</f>
        <v>2014</v>
      </c>
      <c r="BR60" s="119">
        <f>IF('Indicator Date'!BR60="","x",'Indicator Date'!BR60)</f>
        <v>2017</v>
      </c>
      <c r="BS60" s="119">
        <f>IF('Indicator Date'!BS60="","x",'Indicator Date'!BS60)</f>
        <v>2017</v>
      </c>
      <c r="BT60" s="119">
        <f>IF('Indicator Date'!BT60="","x",'Indicator Date'!BT60)</f>
        <v>2017</v>
      </c>
      <c r="BU60" s="119">
        <f>IF('Indicator Date'!BU60="","x",'Indicator Date'!BU60)</f>
        <v>2017</v>
      </c>
      <c r="BV60" s="119" t="str">
        <f>IF('Indicator Date'!BV60="","x",'Indicator Date'!BV60)</f>
        <v>x</v>
      </c>
      <c r="BW60" s="119">
        <f>IF('Indicator Date'!BW60="","x",'Indicator Date'!BW60)</f>
        <v>2017</v>
      </c>
      <c r="BX60" s="119">
        <f>IF('Indicator Date'!BX60="","x",'Indicator Date'!BX60)</f>
        <v>2016</v>
      </c>
      <c r="BY60" s="119">
        <f>IF('Indicator Date'!BY60="","x",'Indicator Date'!BY60)</f>
        <v>2015</v>
      </c>
      <c r="BZ60" s="119" t="str">
        <f>IF('Indicator Date'!BZ60="","x",'Indicator Date'!BZ60)</f>
        <v>2018</v>
      </c>
      <c r="CA60" s="119">
        <f>IF('Indicator Date'!CA60="","x",'Indicator Date'!CA60)</f>
        <v>2019</v>
      </c>
      <c r="CB60" s="119">
        <f>IF('Indicator Date'!CB60="","x",'Indicator Date'!CB60)</f>
        <v>2015</v>
      </c>
    </row>
    <row r="61" spans="1:80" x14ac:dyDescent="0.3">
      <c r="A61" s="100" t="s">
        <v>107</v>
      </c>
      <c r="B61" s="86" t="s">
        <v>106</v>
      </c>
      <c r="C61" s="119">
        <f>IF('Indicator Date'!C61="","x",'Indicator Date'!C61)</f>
        <v>2015</v>
      </c>
      <c r="D61" s="119">
        <f>IF('Indicator Date'!D61="","x",'Indicator Date'!D61)</f>
        <v>2015</v>
      </c>
      <c r="E61" s="119">
        <f>IF('Indicator Date'!E61="","x",'Indicator Date'!E61)</f>
        <v>2015</v>
      </c>
      <c r="F61" s="119">
        <f>IF('Indicator Date'!F61="","x",'Indicator Date'!F61)</f>
        <v>2015</v>
      </c>
      <c r="G61" s="119">
        <f>IF('Indicator Date'!G61="","x",'Indicator Date'!G61)</f>
        <v>2015</v>
      </c>
      <c r="H61" s="119">
        <f>IF('Indicator Date'!H61="","x",'Indicator Date'!H61)</f>
        <v>2015</v>
      </c>
      <c r="I61" s="119">
        <f>IF('Indicator Date'!I61="","x",'Indicator Date'!I61)</f>
        <v>2015</v>
      </c>
      <c r="J61" s="119">
        <f>IF('Indicator Date'!J61="","x",'Indicator Date'!J61)</f>
        <v>2018</v>
      </c>
      <c r="K61" s="119">
        <f>IF('Indicator Date'!K61="","x",'Indicator Date'!K61)</f>
        <v>2018</v>
      </c>
      <c r="L61" s="119">
        <f>IF('Indicator Date'!L61="","x",'Indicator Date'!L61)</f>
        <v>2016</v>
      </c>
      <c r="M61" s="119">
        <f>IF('Indicator Date'!M61="","x",'Indicator Date'!M61)</f>
        <v>2015</v>
      </c>
      <c r="N61" s="119">
        <f>IF('Indicator Date'!N61="","x",'Indicator Date'!N61)</f>
        <v>2015</v>
      </c>
      <c r="O61" s="119">
        <f>IF('Indicator Date'!O61="","x",'Indicator Date'!O61)</f>
        <v>2015</v>
      </c>
      <c r="P61" s="119">
        <f>IF('Indicator Date'!P61="","x",'Indicator Date'!P61)</f>
        <v>2015</v>
      </c>
      <c r="Q61" s="119">
        <f>IF('Indicator Date'!Q61="","x",'Indicator Date'!Q61)</f>
        <v>2010</v>
      </c>
      <c r="R61" s="119">
        <f>IF('Indicator Date'!R61="","x",'Indicator Date'!R61)</f>
        <v>2010</v>
      </c>
      <c r="S61" s="119">
        <f>IF('Indicator Date'!S61="","x",'Indicator Date'!S61)</f>
        <v>2010</v>
      </c>
      <c r="T61" s="119">
        <f>IF('Indicator Date'!T61="","x",'Indicator Date'!T61)</f>
        <v>2010</v>
      </c>
      <c r="U61" s="119">
        <f>IF('Indicator Date'!U61="","x",'Indicator Date'!U61)</f>
        <v>2015</v>
      </c>
      <c r="V61" s="119">
        <f>IF('Indicator Date'!V61="","x",'Indicator Date'!V61)</f>
        <v>2015</v>
      </c>
      <c r="W61" s="119">
        <f>IF('Indicator Date'!W61="","x",'Indicator Date'!W61)</f>
        <v>2015</v>
      </c>
      <c r="X61" s="119">
        <f>IF('Indicator Date'!X61="","x",'Indicator Date'!X61)</f>
        <v>2018</v>
      </c>
      <c r="Y61" s="119">
        <f>IF('Indicator Date'!Y61="","x",'Indicator Date'!Y61)</f>
        <v>2018</v>
      </c>
      <c r="Z61" s="119">
        <f>IF('Indicator Date'!Z61="","x",'Indicator Date'!Z61)</f>
        <v>2018</v>
      </c>
      <c r="AA61" s="119">
        <f>IF('Indicator Date'!AA61="","x",'Indicator Date'!AA61)</f>
        <v>2007</v>
      </c>
      <c r="AB61" s="119">
        <f>IF('Indicator Date'!AB61="","x",'Indicator Date'!AB61)</f>
        <v>2017</v>
      </c>
      <c r="AC61" s="119" t="str">
        <f>IF('Indicator Date'!AC61="","x",'Indicator Date'!AC61)</f>
        <v>x</v>
      </c>
      <c r="AD61" s="119">
        <f>IF('Indicator Date'!AD61="","x",'Indicator Date'!AD61)</f>
        <v>2018</v>
      </c>
      <c r="AE61" s="119">
        <f>IF('Indicator Date'!AE61="","x",'Indicator Date'!AE61)</f>
        <v>2018</v>
      </c>
      <c r="AF61" s="119">
        <f>IF('Indicator Date'!AF61="","x",'Indicator Date'!AF61)</f>
        <v>2016</v>
      </c>
      <c r="AG61" s="119">
        <f>IF('Indicator Date'!AG61="","x",'Indicator Date'!AG61)</f>
        <v>2019</v>
      </c>
      <c r="AH61" s="119">
        <f>IF('Indicator Date'!AH61="","x",'Indicator Date'!AH61)</f>
        <v>2019</v>
      </c>
      <c r="AI61" s="119">
        <f>IF('Indicator Date'!AI61="","x",'Indicator Date'!AI61)</f>
        <v>2019</v>
      </c>
      <c r="AJ61" s="119">
        <f>IF('Indicator Date'!AJ61="","x",'Indicator Date'!AJ61)</f>
        <v>2018</v>
      </c>
      <c r="AK61" s="119">
        <f>IF('Indicator Date'!AK61="","x",'Indicator Date'!AK61)</f>
        <v>2018</v>
      </c>
      <c r="AL61" s="119">
        <f>IF('Indicator Date'!AL61="","x",'Indicator Date'!AL61)</f>
        <v>2017</v>
      </c>
      <c r="AM61" s="119" t="str">
        <f>IF('Indicator Date'!AM61="","x",'Indicator Date'!AM61)</f>
        <v>x</v>
      </c>
      <c r="AN61" s="119">
        <f>IF('Indicator Date'!AN61="","x",'Indicator Date'!AN61)</f>
        <v>2019</v>
      </c>
      <c r="AO61" s="119">
        <f>IF('Indicator Date'!AO61="","x",'Indicator Date'!AO61)</f>
        <v>2016</v>
      </c>
      <c r="AP61" s="119">
        <f>IF('Indicator Date'!AP61="","x",'Indicator Date'!AP61)</f>
        <v>2017</v>
      </c>
      <c r="AQ61" s="119">
        <f>IF('Indicator Date'!AQ61="","x",'Indicator Date'!AQ61)</f>
        <v>2017</v>
      </c>
      <c r="AR61" s="119">
        <f>IF('Indicator Date'!AR61="","x",'Indicator Date'!AR61)</f>
        <v>2018</v>
      </c>
      <c r="AS61" s="119">
        <f>IF('Indicator Date'!AS61="","x",'Indicator Date'!AS61)</f>
        <v>2017</v>
      </c>
      <c r="AT61" s="119" t="str">
        <f>IF('Indicator Date'!AT61="","x",'Indicator Date'!AT61)</f>
        <v>x</v>
      </c>
      <c r="AU61" s="119">
        <f>IF('Indicator Date'!AU61="","x",'Indicator Date'!AU61)</f>
        <v>2017</v>
      </c>
      <c r="AV61" s="119">
        <f>IF('Indicator Date'!AV61="","x",'Indicator Date'!AV61)</f>
        <v>2016</v>
      </c>
      <c r="AW61" s="119" t="str">
        <f>IF('Indicator Date'!AW61="","x",'Indicator Date'!AW61)</f>
        <v>x</v>
      </c>
      <c r="AX61" s="119" t="str">
        <f>IF('Indicator Date'!AX61="","x",'Indicator Date'!AX61)</f>
        <v>x</v>
      </c>
      <c r="AY61" s="119">
        <f>IF('Indicator Date'!AY61="","x",'Indicator Date'!AY61)</f>
        <v>2017</v>
      </c>
      <c r="AZ61" s="119">
        <f>IF('Indicator Date'!AZ61="","x",'Indicator Date'!AZ61)</f>
        <v>2017</v>
      </c>
      <c r="BA61" s="119" t="str">
        <f>IF('Indicator Date'!BA61="","x",'Indicator Date'!BA61)</f>
        <v>2013</v>
      </c>
      <c r="BB61" s="119">
        <f>IF('Indicator Date'!BB61="","x",'Indicator Date'!BB61)</f>
        <v>2017</v>
      </c>
      <c r="BC61" s="119">
        <f>IF('Indicator Date'!BC61="","x",'Indicator Date'!BC61)</f>
        <v>2018</v>
      </c>
      <c r="BD61" s="119">
        <f>IF('Indicator Date'!BD61="","x",'Indicator Date'!BD61)</f>
        <v>2019</v>
      </c>
      <c r="BE61" s="172" t="str">
        <f>IF('Indicator Date'!BE61="","x",YEAR('Indicator Date'!BE61))</f>
        <v>x</v>
      </c>
      <c r="BF61" s="172">
        <f>IF('Indicator Date'!BF61="","x",YEAR('Indicator Date'!BF61))</f>
        <v>2018</v>
      </c>
      <c r="BG61" s="172">
        <f>IF('Indicator Date'!BG61="","x",YEAR('Indicator Date'!BG61))</f>
        <v>2018</v>
      </c>
      <c r="BH61" s="119">
        <f>IF('Indicator Date'!BH61="","x",'Indicator Date'!BH61)</f>
        <v>2018</v>
      </c>
      <c r="BI61" s="119">
        <f>IF('Indicator Date'!BI61="","x",'Indicator Date'!BI61)</f>
        <v>2018</v>
      </c>
      <c r="BJ61" s="119">
        <f>IF('Indicator Date'!BJ61="","x",'Indicator Date'!BJ61)</f>
        <v>2015</v>
      </c>
      <c r="BK61" s="119">
        <f>IF('Indicator Date'!BK61="","x",'Indicator Date'!BK61)</f>
        <v>2017</v>
      </c>
      <c r="BL61" s="119" t="str">
        <f>IF('Indicator Date'!BL61="","x",'Indicator Date'!BL61)</f>
        <v>x</v>
      </c>
      <c r="BM61" s="119">
        <f>IF('Indicator Date'!BM61="","x",'Indicator Date'!BM61)</f>
        <v>2017</v>
      </c>
      <c r="BN61" s="119" t="str">
        <f>IF('Indicator Date'!BN61="","x",'Indicator Date'!BN61)</f>
        <v>x</v>
      </c>
      <c r="BO61" s="119">
        <f>IF('Indicator Date'!BO61="","x",'Indicator Date'!BO61)</f>
        <v>2016</v>
      </c>
      <c r="BP61" s="119">
        <f>IF('Indicator Date'!BP61="","x",'Indicator Date'!BP61)</f>
        <v>2017</v>
      </c>
      <c r="BQ61" s="119">
        <f>IF('Indicator Date'!BQ61="","x",'Indicator Date'!BQ61)</f>
        <v>2014</v>
      </c>
      <c r="BR61" s="119">
        <f>IF('Indicator Date'!BR61="","x",'Indicator Date'!BR61)</f>
        <v>2017</v>
      </c>
      <c r="BS61" s="119">
        <f>IF('Indicator Date'!BS61="","x",'Indicator Date'!BS61)</f>
        <v>2017</v>
      </c>
      <c r="BT61" s="119">
        <f>IF('Indicator Date'!BT61="","x",'Indicator Date'!BT61)</f>
        <v>2015</v>
      </c>
      <c r="BU61" s="119">
        <f>IF('Indicator Date'!BU61="","x",'Indicator Date'!BU61)</f>
        <v>2017</v>
      </c>
      <c r="BV61" s="119">
        <f>IF('Indicator Date'!BV61="","x",'Indicator Date'!BV61)</f>
        <v>2017</v>
      </c>
      <c r="BW61" s="119">
        <f>IF('Indicator Date'!BW61="","x",'Indicator Date'!BW61)</f>
        <v>2017</v>
      </c>
      <c r="BX61" s="119">
        <f>IF('Indicator Date'!BX61="","x",'Indicator Date'!BX61)</f>
        <v>2016</v>
      </c>
      <c r="BY61" s="119">
        <f>IF('Indicator Date'!BY61="","x",'Indicator Date'!BY61)</f>
        <v>2015</v>
      </c>
      <c r="BZ61" s="119" t="str">
        <f>IF('Indicator Date'!BZ61="","x",'Indicator Date'!BZ61)</f>
        <v>2018</v>
      </c>
      <c r="CA61" s="119">
        <f>IF('Indicator Date'!CA61="","x",'Indicator Date'!CA61)</f>
        <v>2019</v>
      </c>
      <c r="CB61" s="119">
        <f>IF('Indicator Date'!CB61="","x",'Indicator Date'!CB61)</f>
        <v>2015</v>
      </c>
    </row>
    <row r="62" spans="1:80" x14ac:dyDescent="0.3">
      <c r="A62" s="100" t="s">
        <v>109</v>
      </c>
      <c r="B62" s="86" t="s">
        <v>108</v>
      </c>
      <c r="C62" s="119">
        <f>IF('Indicator Date'!C62="","x",'Indicator Date'!C62)</f>
        <v>2015</v>
      </c>
      <c r="D62" s="119">
        <f>IF('Indicator Date'!D62="","x",'Indicator Date'!D62)</f>
        <v>2015</v>
      </c>
      <c r="E62" s="119">
        <f>IF('Indicator Date'!E62="","x",'Indicator Date'!E62)</f>
        <v>2015</v>
      </c>
      <c r="F62" s="119">
        <f>IF('Indicator Date'!F62="","x",'Indicator Date'!F62)</f>
        <v>2015</v>
      </c>
      <c r="G62" s="119">
        <f>IF('Indicator Date'!G62="","x",'Indicator Date'!G62)</f>
        <v>2015</v>
      </c>
      <c r="H62" s="119">
        <f>IF('Indicator Date'!H62="","x",'Indicator Date'!H62)</f>
        <v>2015</v>
      </c>
      <c r="I62" s="119">
        <f>IF('Indicator Date'!I62="","x",'Indicator Date'!I62)</f>
        <v>2015</v>
      </c>
      <c r="J62" s="119">
        <f>IF('Indicator Date'!J62="","x",'Indicator Date'!J62)</f>
        <v>2018</v>
      </c>
      <c r="K62" s="119">
        <f>IF('Indicator Date'!K62="","x",'Indicator Date'!K62)</f>
        <v>2018</v>
      </c>
      <c r="L62" s="119">
        <f>IF('Indicator Date'!L62="","x",'Indicator Date'!L62)</f>
        <v>2016</v>
      </c>
      <c r="M62" s="119">
        <f>IF('Indicator Date'!M62="","x",'Indicator Date'!M62)</f>
        <v>2015</v>
      </c>
      <c r="N62" s="119">
        <f>IF('Indicator Date'!N62="","x",'Indicator Date'!N62)</f>
        <v>2015</v>
      </c>
      <c r="O62" s="119">
        <f>IF('Indicator Date'!O62="","x",'Indicator Date'!O62)</f>
        <v>2015</v>
      </c>
      <c r="P62" s="119">
        <f>IF('Indicator Date'!P62="","x",'Indicator Date'!P62)</f>
        <v>2015</v>
      </c>
      <c r="Q62" s="119">
        <f>IF('Indicator Date'!Q62="","x",'Indicator Date'!Q62)</f>
        <v>2010</v>
      </c>
      <c r="R62" s="119">
        <f>IF('Indicator Date'!R62="","x",'Indicator Date'!R62)</f>
        <v>2010</v>
      </c>
      <c r="S62" s="119">
        <f>IF('Indicator Date'!S62="","x",'Indicator Date'!S62)</f>
        <v>2010</v>
      </c>
      <c r="T62" s="119">
        <f>IF('Indicator Date'!T62="","x",'Indicator Date'!T62)</f>
        <v>2010</v>
      </c>
      <c r="U62" s="119">
        <f>IF('Indicator Date'!U62="","x",'Indicator Date'!U62)</f>
        <v>2015</v>
      </c>
      <c r="V62" s="119">
        <f>IF('Indicator Date'!V62="","x",'Indicator Date'!V62)</f>
        <v>2015</v>
      </c>
      <c r="W62" s="119">
        <f>IF('Indicator Date'!W62="","x",'Indicator Date'!W62)</f>
        <v>2015</v>
      </c>
      <c r="X62" s="119">
        <f>IF('Indicator Date'!X62="","x",'Indicator Date'!X62)</f>
        <v>2018</v>
      </c>
      <c r="Y62" s="119">
        <f>IF('Indicator Date'!Y62="","x",'Indicator Date'!Y62)</f>
        <v>2018</v>
      </c>
      <c r="Z62" s="119">
        <f>IF('Indicator Date'!Z62="","x",'Indicator Date'!Z62)</f>
        <v>2018</v>
      </c>
      <c r="AA62" s="119">
        <f>IF('Indicator Date'!AA62="","x",'Indicator Date'!AA62)</f>
        <v>2010</v>
      </c>
      <c r="AB62" s="119">
        <f>IF('Indicator Date'!AB62="","x",'Indicator Date'!AB62)</f>
        <v>2017</v>
      </c>
      <c r="AC62" s="119" t="str">
        <f>IF('Indicator Date'!AC62="","x",'Indicator Date'!AC62)</f>
        <v>x</v>
      </c>
      <c r="AD62" s="119">
        <f>IF('Indicator Date'!AD62="","x",'Indicator Date'!AD62)</f>
        <v>2018</v>
      </c>
      <c r="AE62" s="119">
        <f>IF('Indicator Date'!AE62="","x",'Indicator Date'!AE62)</f>
        <v>2018</v>
      </c>
      <c r="AF62" s="119" t="str">
        <f>IF('Indicator Date'!AF62="","x",'Indicator Date'!AF62)</f>
        <v>x</v>
      </c>
      <c r="AG62" s="119">
        <f>IF('Indicator Date'!AG62="","x",'Indicator Date'!AG62)</f>
        <v>2019</v>
      </c>
      <c r="AH62" s="119">
        <f>IF('Indicator Date'!AH62="","x",'Indicator Date'!AH62)</f>
        <v>2019</v>
      </c>
      <c r="AI62" s="119">
        <f>IF('Indicator Date'!AI62="","x",'Indicator Date'!AI62)</f>
        <v>2019</v>
      </c>
      <c r="AJ62" s="119">
        <f>IF('Indicator Date'!AJ62="","x",'Indicator Date'!AJ62)</f>
        <v>2018</v>
      </c>
      <c r="AK62" s="119">
        <f>IF('Indicator Date'!AK62="","x",'Indicator Date'!AK62)</f>
        <v>2018</v>
      </c>
      <c r="AL62" s="119">
        <f>IF('Indicator Date'!AL62="","x",'Indicator Date'!AL62)</f>
        <v>2017</v>
      </c>
      <c r="AM62" s="119" t="str">
        <f>IF('Indicator Date'!AM62="","x",'Indicator Date'!AM62)</f>
        <v>x</v>
      </c>
      <c r="AN62" s="119">
        <f>IF('Indicator Date'!AN62="","x",'Indicator Date'!AN62)</f>
        <v>2019</v>
      </c>
      <c r="AO62" s="119">
        <f>IF('Indicator Date'!AO62="","x",'Indicator Date'!AO62)</f>
        <v>2016</v>
      </c>
      <c r="AP62" s="119">
        <f>IF('Indicator Date'!AP62="","x",'Indicator Date'!AP62)</f>
        <v>2017</v>
      </c>
      <c r="AQ62" s="119" t="str">
        <f>IF('Indicator Date'!AQ62="","x",'Indicator Date'!AQ62)</f>
        <v>x</v>
      </c>
      <c r="AR62" s="119">
        <f>IF('Indicator Date'!AR62="","x",'Indicator Date'!AR62)</f>
        <v>2018</v>
      </c>
      <c r="AS62" s="119">
        <f>IF('Indicator Date'!AS62="","x",'Indicator Date'!AS62)</f>
        <v>2017</v>
      </c>
      <c r="AT62" s="119" t="str">
        <f>IF('Indicator Date'!AT62="","x",'Indicator Date'!AT62)</f>
        <v>x</v>
      </c>
      <c r="AU62" s="119">
        <f>IF('Indicator Date'!AU62="","x",'Indicator Date'!AU62)</f>
        <v>2017</v>
      </c>
      <c r="AV62" s="119" t="str">
        <f>IF('Indicator Date'!AV62="","x",'Indicator Date'!AV62)</f>
        <v>x</v>
      </c>
      <c r="AW62" s="119" t="str">
        <f>IF('Indicator Date'!AW62="","x",'Indicator Date'!AW62)</f>
        <v>x</v>
      </c>
      <c r="AX62" s="119" t="str">
        <f>IF('Indicator Date'!AX62="","x",'Indicator Date'!AX62)</f>
        <v>x</v>
      </c>
      <c r="AY62" s="119">
        <f>IF('Indicator Date'!AY62="","x",'Indicator Date'!AY62)</f>
        <v>2017</v>
      </c>
      <c r="AZ62" s="119">
        <f>IF('Indicator Date'!AZ62="","x",'Indicator Date'!AZ62)</f>
        <v>2017</v>
      </c>
      <c r="BA62" s="119" t="str">
        <f>IF('Indicator Date'!BA62="","x",'Indicator Date'!BA62)</f>
        <v>2015</v>
      </c>
      <c r="BB62" s="119">
        <f>IF('Indicator Date'!BB62="","x",'Indicator Date'!BB62)</f>
        <v>2017</v>
      </c>
      <c r="BC62" s="119">
        <f>IF('Indicator Date'!BC62="","x",'Indicator Date'!BC62)</f>
        <v>2018</v>
      </c>
      <c r="BD62" s="119">
        <f>IF('Indicator Date'!BD62="","x",'Indicator Date'!BD62)</f>
        <v>2019</v>
      </c>
      <c r="BE62" s="172" t="str">
        <f>IF('Indicator Date'!BE62="","x",YEAR('Indicator Date'!BE62))</f>
        <v>x</v>
      </c>
      <c r="BF62" s="172">
        <f>IF('Indicator Date'!BF62="","x",YEAR('Indicator Date'!BF62))</f>
        <v>2018</v>
      </c>
      <c r="BG62" s="172">
        <f>IF('Indicator Date'!BG62="","x",YEAR('Indicator Date'!BG62))</f>
        <v>2018</v>
      </c>
      <c r="BH62" s="119">
        <f>IF('Indicator Date'!BH62="","x",'Indicator Date'!BH62)</f>
        <v>2018</v>
      </c>
      <c r="BI62" s="119">
        <f>IF('Indicator Date'!BI62="","x",'Indicator Date'!BI62)</f>
        <v>2018</v>
      </c>
      <c r="BJ62" s="119">
        <f>IF('Indicator Date'!BJ62="","x",'Indicator Date'!BJ62)</f>
        <v>2015</v>
      </c>
      <c r="BK62" s="119">
        <f>IF('Indicator Date'!BK62="","x",'Indicator Date'!BK62)</f>
        <v>2017</v>
      </c>
      <c r="BL62" s="119">
        <f>IF('Indicator Date'!BL62="","x",'Indicator Date'!BL62)</f>
        <v>2018</v>
      </c>
      <c r="BM62" s="119">
        <f>IF('Indicator Date'!BM62="","x",'Indicator Date'!BM62)</f>
        <v>2017</v>
      </c>
      <c r="BN62" s="119" t="str">
        <f>IF('Indicator Date'!BN62="","x",'Indicator Date'!BN62)</f>
        <v>x</v>
      </c>
      <c r="BO62" s="119">
        <f>IF('Indicator Date'!BO62="","x",'Indicator Date'!BO62)</f>
        <v>2016</v>
      </c>
      <c r="BP62" s="119">
        <f>IF('Indicator Date'!BP62="","x",'Indicator Date'!BP62)</f>
        <v>2017</v>
      </c>
      <c r="BQ62" s="119">
        <f>IF('Indicator Date'!BQ62="","x",'Indicator Date'!BQ62)</f>
        <v>2014</v>
      </c>
      <c r="BR62" s="119">
        <f>IF('Indicator Date'!BR62="","x",'Indicator Date'!BR62)</f>
        <v>2017</v>
      </c>
      <c r="BS62" s="119">
        <f>IF('Indicator Date'!BS62="","x",'Indicator Date'!BS62)</f>
        <v>2017</v>
      </c>
      <c r="BT62" s="119">
        <f>IF('Indicator Date'!BT62="","x",'Indicator Date'!BT62)</f>
        <v>2016</v>
      </c>
      <c r="BU62" s="119">
        <f>IF('Indicator Date'!BU62="","x",'Indicator Date'!BU62)</f>
        <v>2017</v>
      </c>
      <c r="BV62" s="119">
        <f>IF('Indicator Date'!BV62="","x",'Indicator Date'!BV62)</f>
        <v>2017</v>
      </c>
      <c r="BW62" s="119">
        <f>IF('Indicator Date'!BW62="","x",'Indicator Date'!BW62)</f>
        <v>2017</v>
      </c>
      <c r="BX62" s="119">
        <f>IF('Indicator Date'!BX62="","x",'Indicator Date'!BX62)</f>
        <v>2016</v>
      </c>
      <c r="BY62" s="119">
        <f>IF('Indicator Date'!BY62="","x",'Indicator Date'!BY62)</f>
        <v>2015</v>
      </c>
      <c r="BZ62" s="119" t="str">
        <f>IF('Indicator Date'!BZ62="","x",'Indicator Date'!BZ62)</f>
        <v>2018</v>
      </c>
      <c r="CA62" s="119">
        <f>IF('Indicator Date'!CA62="","x",'Indicator Date'!CA62)</f>
        <v>2019</v>
      </c>
      <c r="CB62" s="119">
        <f>IF('Indicator Date'!CB62="","x",'Indicator Date'!CB62)</f>
        <v>2015</v>
      </c>
    </row>
    <row r="63" spans="1:80" x14ac:dyDescent="0.3">
      <c r="A63" s="100" t="s">
        <v>111</v>
      </c>
      <c r="B63" s="86" t="s">
        <v>110</v>
      </c>
      <c r="C63" s="119">
        <f>IF('Indicator Date'!C63="","x",'Indicator Date'!C63)</f>
        <v>2015</v>
      </c>
      <c r="D63" s="119">
        <f>IF('Indicator Date'!D63="","x",'Indicator Date'!D63)</f>
        <v>2015</v>
      </c>
      <c r="E63" s="119">
        <f>IF('Indicator Date'!E63="","x",'Indicator Date'!E63)</f>
        <v>2015</v>
      </c>
      <c r="F63" s="119">
        <f>IF('Indicator Date'!F63="","x",'Indicator Date'!F63)</f>
        <v>2015</v>
      </c>
      <c r="G63" s="119">
        <f>IF('Indicator Date'!G63="","x",'Indicator Date'!G63)</f>
        <v>2015</v>
      </c>
      <c r="H63" s="119">
        <f>IF('Indicator Date'!H63="","x",'Indicator Date'!H63)</f>
        <v>2015</v>
      </c>
      <c r="I63" s="119">
        <f>IF('Indicator Date'!I63="","x",'Indicator Date'!I63)</f>
        <v>2015</v>
      </c>
      <c r="J63" s="119">
        <f>IF('Indicator Date'!J63="","x",'Indicator Date'!J63)</f>
        <v>2018</v>
      </c>
      <c r="K63" s="119">
        <f>IF('Indicator Date'!K63="","x",'Indicator Date'!K63)</f>
        <v>2018</v>
      </c>
      <c r="L63" s="119">
        <f>IF('Indicator Date'!L63="","x",'Indicator Date'!L63)</f>
        <v>2016</v>
      </c>
      <c r="M63" s="119">
        <f>IF('Indicator Date'!M63="","x",'Indicator Date'!M63)</f>
        <v>2015</v>
      </c>
      <c r="N63" s="119">
        <f>IF('Indicator Date'!N63="","x",'Indicator Date'!N63)</f>
        <v>2015</v>
      </c>
      <c r="O63" s="119">
        <f>IF('Indicator Date'!O63="","x",'Indicator Date'!O63)</f>
        <v>2015</v>
      </c>
      <c r="P63" s="119">
        <f>IF('Indicator Date'!P63="","x",'Indicator Date'!P63)</f>
        <v>2015</v>
      </c>
      <c r="Q63" s="119">
        <f>IF('Indicator Date'!Q63="","x",'Indicator Date'!Q63)</f>
        <v>2010</v>
      </c>
      <c r="R63" s="119">
        <f>IF('Indicator Date'!R63="","x",'Indicator Date'!R63)</f>
        <v>2010</v>
      </c>
      <c r="S63" s="119">
        <f>IF('Indicator Date'!S63="","x",'Indicator Date'!S63)</f>
        <v>2010</v>
      </c>
      <c r="T63" s="119">
        <f>IF('Indicator Date'!T63="","x",'Indicator Date'!T63)</f>
        <v>2010</v>
      </c>
      <c r="U63" s="119">
        <f>IF('Indicator Date'!U63="","x",'Indicator Date'!U63)</f>
        <v>2015</v>
      </c>
      <c r="V63" s="119">
        <f>IF('Indicator Date'!V63="","x",'Indicator Date'!V63)</f>
        <v>2015</v>
      </c>
      <c r="W63" s="119">
        <f>IF('Indicator Date'!W63="","x",'Indicator Date'!W63)</f>
        <v>2015</v>
      </c>
      <c r="X63" s="119">
        <f>IF('Indicator Date'!X63="","x",'Indicator Date'!X63)</f>
        <v>2018</v>
      </c>
      <c r="Y63" s="119">
        <f>IF('Indicator Date'!Y63="","x",'Indicator Date'!Y63)</f>
        <v>2018</v>
      </c>
      <c r="Z63" s="119">
        <f>IF('Indicator Date'!Z63="","x",'Indicator Date'!Z63)</f>
        <v>2018</v>
      </c>
      <c r="AA63" s="119">
        <f>IF('Indicator Date'!AA63="","x",'Indicator Date'!AA63)</f>
        <v>2011</v>
      </c>
      <c r="AB63" s="119">
        <f>IF('Indicator Date'!AB63="","x",'Indicator Date'!AB63)</f>
        <v>2017</v>
      </c>
      <c r="AC63" s="119" t="str">
        <f>IF('Indicator Date'!AC63="","x",'Indicator Date'!AC63)</f>
        <v>x</v>
      </c>
      <c r="AD63" s="119">
        <f>IF('Indicator Date'!AD63="","x",'Indicator Date'!AD63)</f>
        <v>2017</v>
      </c>
      <c r="AE63" s="119">
        <f>IF('Indicator Date'!AE63="","x",'Indicator Date'!AE63)</f>
        <v>2018</v>
      </c>
      <c r="AF63" s="119" t="str">
        <f>IF('Indicator Date'!AF63="","x",'Indicator Date'!AF63)</f>
        <v>x</v>
      </c>
      <c r="AG63" s="119">
        <f>IF('Indicator Date'!AG63="","x",'Indicator Date'!AG63)</f>
        <v>2019</v>
      </c>
      <c r="AH63" s="119">
        <f>IF('Indicator Date'!AH63="","x",'Indicator Date'!AH63)</f>
        <v>2019</v>
      </c>
      <c r="AI63" s="119">
        <f>IF('Indicator Date'!AI63="","x",'Indicator Date'!AI63)</f>
        <v>2019</v>
      </c>
      <c r="AJ63" s="119">
        <f>IF('Indicator Date'!AJ63="","x",'Indicator Date'!AJ63)</f>
        <v>2018</v>
      </c>
      <c r="AK63" s="119">
        <f>IF('Indicator Date'!AK63="","x",'Indicator Date'!AK63)</f>
        <v>2018</v>
      </c>
      <c r="AL63" s="119">
        <f>IF('Indicator Date'!AL63="","x",'Indicator Date'!AL63)</f>
        <v>2017</v>
      </c>
      <c r="AM63" s="119" t="str">
        <f>IF('Indicator Date'!AM63="","x",'Indicator Date'!AM63)</f>
        <v>x</v>
      </c>
      <c r="AN63" s="119">
        <f>IF('Indicator Date'!AN63="","x",'Indicator Date'!AN63)</f>
        <v>2019</v>
      </c>
      <c r="AO63" s="119">
        <f>IF('Indicator Date'!AO63="","x",'Indicator Date'!AO63)</f>
        <v>2016</v>
      </c>
      <c r="AP63" s="119">
        <f>IF('Indicator Date'!AP63="","x",'Indicator Date'!AP63)</f>
        <v>2017</v>
      </c>
      <c r="AQ63" s="119" t="str">
        <f>IF('Indicator Date'!AQ63="","x",'Indicator Date'!AQ63)</f>
        <v>x</v>
      </c>
      <c r="AR63" s="119">
        <f>IF('Indicator Date'!AR63="","x",'Indicator Date'!AR63)</f>
        <v>2018</v>
      </c>
      <c r="AS63" s="119">
        <f>IF('Indicator Date'!AS63="","x",'Indicator Date'!AS63)</f>
        <v>2017</v>
      </c>
      <c r="AT63" s="119" t="str">
        <f>IF('Indicator Date'!AT63="","x",'Indicator Date'!AT63)</f>
        <v>x</v>
      </c>
      <c r="AU63" s="119">
        <f>IF('Indicator Date'!AU63="","x",'Indicator Date'!AU63)</f>
        <v>2017</v>
      </c>
      <c r="AV63" s="119">
        <f>IF('Indicator Date'!AV63="","x",'Indicator Date'!AV63)</f>
        <v>2017</v>
      </c>
      <c r="AW63" s="119">
        <f>IF('Indicator Date'!AW63="","x",'Indicator Date'!AW63)</f>
        <v>2017</v>
      </c>
      <c r="AX63" s="119" t="str">
        <f>IF('Indicator Date'!AX63="","x",'Indicator Date'!AX63)</f>
        <v>x</v>
      </c>
      <c r="AY63" s="119">
        <f>IF('Indicator Date'!AY63="","x",'Indicator Date'!AY63)</f>
        <v>2017</v>
      </c>
      <c r="AZ63" s="119">
        <f>IF('Indicator Date'!AZ63="","x",'Indicator Date'!AZ63)</f>
        <v>2017</v>
      </c>
      <c r="BA63" s="119" t="str">
        <f>IF('Indicator Date'!BA63="","x",'Indicator Date'!BA63)</f>
        <v>2015</v>
      </c>
      <c r="BB63" s="119">
        <f>IF('Indicator Date'!BB63="","x",'Indicator Date'!BB63)</f>
        <v>2017</v>
      </c>
      <c r="BC63" s="119">
        <f>IF('Indicator Date'!BC63="","x",'Indicator Date'!BC63)</f>
        <v>2018</v>
      </c>
      <c r="BD63" s="119">
        <f>IF('Indicator Date'!BD63="","x",'Indicator Date'!BD63)</f>
        <v>2019</v>
      </c>
      <c r="BE63" s="172" t="str">
        <f>IF('Indicator Date'!BE63="","x",YEAR('Indicator Date'!BE63))</f>
        <v>x</v>
      </c>
      <c r="BF63" s="172">
        <f>IF('Indicator Date'!BF63="","x",YEAR('Indicator Date'!BF63))</f>
        <v>2018</v>
      </c>
      <c r="BG63" s="172">
        <f>IF('Indicator Date'!BG63="","x",YEAR('Indicator Date'!BG63))</f>
        <v>2018</v>
      </c>
      <c r="BH63" s="119">
        <f>IF('Indicator Date'!BH63="","x",'Indicator Date'!BH63)</f>
        <v>2018</v>
      </c>
      <c r="BI63" s="119">
        <f>IF('Indicator Date'!BI63="","x",'Indicator Date'!BI63)</f>
        <v>2018</v>
      </c>
      <c r="BJ63" s="119">
        <f>IF('Indicator Date'!BJ63="","x",'Indicator Date'!BJ63)</f>
        <v>2015</v>
      </c>
      <c r="BK63" s="119">
        <f>IF('Indicator Date'!BK63="","x",'Indicator Date'!BK63)</f>
        <v>2017</v>
      </c>
      <c r="BL63" s="119">
        <f>IF('Indicator Date'!BL63="","x",'Indicator Date'!BL63)</f>
        <v>2018</v>
      </c>
      <c r="BM63" s="119">
        <f>IF('Indicator Date'!BM63="","x",'Indicator Date'!BM63)</f>
        <v>2017</v>
      </c>
      <c r="BN63" s="119" t="str">
        <f>IF('Indicator Date'!BN63="","x",'Indicator Date'!BN63)</f>
        <v>x</v>
      </c>
      <c r="BO63" s="119">
        <f>IF('Indicator Date'!BO63="","x",'Indicator Date'!BO63)</f>
        <v>2016</v>
      </c>
      <c r="BP63" s="119">
        <f>IF('Indicator Date'!BP63="","x",'Indicator Date'!BP63)</f>
        <v>2017</v>
      </c>
      <c r="BQ63" s="119">
        <f>IF('Indicator Date'!BQ63="","x",'Indicator Date'!BQ63)</f>
        <v>2014</v>
      </c>
      <c r="BR63" s="119">
        <f>IF('Indicator Date'!BR63="","x",'Indicator Date'!BR63)</f>
        <v>2017</v>
      </c>
      <c r="BS63" s="119">
        <f>IF('Indicator Date'!BS63="","x",'Indicator Date'!BS63)</f>
        <v>2017</v>
      </c>
      <c r="BT63" s="119">
        <f>IF('Indicator Date'!BT63="","x",'Indicator Date'!BT63)</f>
        <v>2016</v>
      </c>
      <c r="BU63" s="119">
        <f>IF('Indicator Date'!BU63="","x",'Indicator Date'!BU63)</f>
        <v>2017</v>
      </c>
      <c r="BV63" s="119">
        <f>IF('Indicator Date'!BV63="","x",'Indicator Date'!BV63)</f>
        <v>2017</v>
      </c>
      <c r="BW63" s="119">
        <f>IF('Indicator Date'!BW63="","x",'Indicator Date'!BW63)</f>
        <v>2017</v>
      </c>
      <c r="BX63" s="119">
        <f>IF('Indicator Date'!BX63="","x",'Indicator Date'!BX63)</f>
        <v>2016</v>
      </c>
      <c r="BY63" s="119">
        <f>IF('Indicator Date'!BY63="","x",'Indicator Date'!BY63)</f>
        <v>2015</v>
      </c>
      <c r="BZ63" s="119" t="str">
        <f>IF('Indicator Date'!BZ63="","x",'Indicator Date'!BZ63)</f>
        <v>2018</v>
      </c>
      <c r="CA63" s="119">
        <f>IF('Indicator Date'!CA63="","x",'Indicator Date'!CA63)</f>
        <v>2019</v>
      </c>
      <c r="CB63" s="119">
        <f>IF('Indicator Date'!CB63="","x",'Indicator Date'!CB63)</f>
        <v>2015</v>
      </c>
    </row>
    <row r="64" spans="1:80" x14ac:dyDescent="0.3">
      <c r="A64" s="100" t="s">
        <v>113</v>
      </c>
      <c r="B64" s="86" t="s">
        <v>112</v>
      </c>
      <c r="C64" s="119">
        <f>IF('Indicator Date'!C64="","x",'Indicator Date'!C64)</f>
        <v>2015</v>
      </c>
      <c r="D64" s="119">
        <f>IF('Indicator Date'!D64="","x",'Indicator Date'!D64)</f>
        <v>2015</v>
      </c>
      <c r="E64" s="119">
        <f>IF('Indicator Date'!E64="","x",'Indicator Date'!E64)</f>
        <v>2015</v>
      </c>
      <c r="F64" s="119">
        <f>IF('Indicator Date'!F64="","x",'Indicator Date'!F64)</f>
        <v>2015</v>
      </c>
      <c r="G64" s="119">
        <f>IF('Indicator Date'!G64="","x",'Indicator Date'!G64)</f>
        <v>2015</v>
      </c>
      <c r="H64" s="119">
        <f>IF('Indicator Date'!H64="","x",'Indicator Date'!H64)</f>
        <v>2015</v>
      </c>
      <c r="I64" s="119">
        <f>IF('Indicator Date'!I64="","x",'Indicator Date'!I64)</f>
        <v>2015</v>
      </c>
      <c r="J64" s="119">
        <f>IF('Indicator Date'!J64="","x",'Indicator Date'!J64)</f>
        <v>2018</v>
      </c>
      <c r="K64" s="119">
        <f>IF('Indicator Date'!K64="","x",'Indicator Date'!K64)</f>
        <v>2018</v>
      </c>
      <c r="L64" s="119">
        <f>IF('Indicator Date'!L64="","x",'Indicator Date'!L64)</f>
        <v>2016</v>
      </c>
      <c r="M64" s="119">
        <f>IF('Indicator Date'!M64="","x",'Indicator Date'!M64)</f>
        <v>2015</v>
      </c>
      <c r="N64" s="119">
        <f>IF('Indicator Date'!N64="","x",'Indicator Date'!N64)</f>
        <v>2015</v>
      </c>
      <c r="O64" s="119">
        <f>IF('Indicator Date'!O64="","x",'Indicator Date'!O64)</f>
        <v>2015</v>
      </c>
      <c r="P64" s="119">
        <f>IF('Indicator Date'!P64="","x",'Indicator Date'!P64)</f>
        <v>2015</v>
      </c>
      <c r="Q64" s="119">
        <f>IF('Indicator Date'!Q64="","x",'Indicator Date'!Q64)</f>
        <v>2010</v>
      </c>
      <c r="R64" s="119">
        <f>IF('Indicator Date'!R64="","x",'Indicator Date'!R64)</f>
        <v>2010</v>
      </c>
      <c r="S64" s="119">
        <f>IF('Indicator Date'!S64="","x",'Indicator Date'!S64)</f>
        <v>2010</v>
      </c>
      <c r="T64" s="119">
        <f>IF('Indicator Date'!T64="","x",'Indicator Date'!T64)</f>
        <v>2010</v>
      </c>
      <c r="U64" s="119">
        <f>IF('Indicator Date'!U64="","x",'Indicator Date'!U64)</f>
        <v>2015</v>
      </c>
      <c r="V64" s="119">
        <f>IF('Indicator Date'!V64="","x",'Indicator Date'!V64)</f>
        <v>2015</v>
      </c>
      <c r="W64" s="119">
        <f>IF('Indicator Date'!W64="","x",'Indicator Date'!W64)</f>
        <v>2015</v>
      </c>
      <c r="X64" s="119">
        <f>IF('Indicator Date'!X64="","x",'Indicator Date'!X64)</f>
        <v>2018</v>
      </c>
      <c r="Y64" s="119">
        <f>IF('Indicator Date'!Y64="","x",'Indicator Date'!Y64)</f>
        <v>2018</v>
      </c>
      <c r="Z64" s="119">
        <f>IF('Indicator Date'!Z64="","x",'Indicator Date'!Z64)</f>
        <v>2018</v>
      </c>
      <c r="AA64" s="119">
        <f>IF('Indicator Date'!AA64="","x",'Indicator Date'!AA64)</f>
        <v>2012</v>
      </c>
      <c r="AB64" s="119">
        <f>IF('Indicator Date'!AB64="","x",'Indicator Date'!AB64)</f>
        <v>2017</v>
      </c>
      <c r="AC64" s="119" t="str">
        <f>IF('Indicator Date'!AC64="","x",'Indicator Date'!AC64)</f>
        <v>x</v>
      </c>
      <c r="AD64" s="119">
        <f>IF('Indicator Date'!AD64="","x",'Indicator Date'!AD64)</f>
        <v>2014</v>
      </c>
      <c r="AE64" s="119">
        <f>IF('Indicator Date'!AE64="","x",'Indicator Date'!AE64)</f>
        <v>2018</v>
      </c>
      <c r="AF64" s="119">
        <f>IF('Indicator Date'!AF64="","x",'Indicator Date'!AF64)</f>
        <v>2016</v>
      </c>
      <c r="AG64" s="119">
        <f>IF('Indicator Date'!AG64="","x",'Indicator Date'!AG64)</f>
        <v>2019</v>
      </c>
      <c r="AH64" s="119">
        <f>IF('Indicator Date'!AH64="","x",'Indicator Date'!AH64)</f>
        <v>2019</v>
      </c>
      <c r="AI64" s="119">
        <f>IF('Indicator Date'!AI64="","x",'Indicator Date'!AI64)</f>
        <v>2019</v>
      </c>
      <c r="AJ64" s="119">
        <f>IF('Indicator Date'!AJ64="","x",'Indicator Date'!AJ64)</f>
        <v>2018</v>
      </c>
      <c r="AK64" s="119">
        <f>IF('Indicator Date'!AK64="","x",'Indicator Date'!AK64)</f>
        <v>2018</v>
      </c>
      <c r="AL64" s="119">
        <f>IF('Indicator Date'!AL64="","x",'Indicator Date'!AL64)</f>
        <v>2017</v>
      </c>
      <c r="AM64" s="119">
        <f>IF('Indicator Date'!AM64="","x",'Indicator Date'!AM64)</f>
        <v>2012</v>
      </c>
      <c r="AN64" s="119">
        <f>IF('Indicator Date'!AN64="","x",'Indicator Date'!AN64)</f>
        <v>2019</v>
      </c>
      <c r="AO64" s="119">
        <f>IF('Indicator Date'!AO64="","x",'Indicator Date'!AO64)</f>
        <v>2016</v>
      </c>
      <c r="AP64" s="119">
        <f>IF('Indicator Date'!AP64="","x",'Indicator Date'!AP64)</f>
        <v>2017</v>
      </c>
      <c r="AQ64" s="119">
        <f>IF('Indicator Date'!AQ64="","x",'Indicator Date'!AQ64)</f>
        <v>2017</v>
      </c>
      <c r="AR64" s="119">
        <f>IF('Indicator Date'!AR64="","x",'Indicator Date'!AR64)</f>
        <v>2015</v>
      </c>
      <c r="AS64" s="119">
        <f>IF('Indicator Date'!AS64="","x",'Indicator Date'!AS64)</f>
        <v>2017</v>
      </c>
      <c r="AT64" s="119">
        <f>IF('Indicator Date'!AT64="","x",'Indicator Date'!AT64)</f>
        <v>2012</v>
      </c>
      <c r="AU64" s="119">
        <f>IF('Indicator Date'!AU64="","x",'Indicator Date'!AU64)</f>
        <v>2017</v>
      </c>
      <c r="AV64" s="119">
        <f>IF('Indicator Date'!AV64="","x",'Indicator Date'!AV64)</f>
        <v>2017</v>
      </c>
      <c r="AW64" s="119">
        <f>IF('Indicator Date'!AW64="","x",'Indicator Date'!AW64)</f>
        <v>2017</v>
      </c>
      <c r="AX64" s="119">
        <f>IF('Indicator Date'!AX64="","x",'Indicator Date'!AX64)</f>
        <v>2017</v>
      </c>
      <c r="AY64" s="119">
        <f>IF('Indicator Date'!AY64="","x",'Indicator Date'!AY64)</f>
        <v>2017</v>
      </c>
      <c r="AZ64" s="119">
        <f>IF('Indicator Date'!AZ64="","x",'Indicator Date'!AZ64)</f>
        <v>2017</v>
      </c>
      <c r="BA64" s="119" t="str">
        <f>IF('Indicator Date'!BA64="","x",'Indicator Date'!BA64)</f>
        <v>2017</v>
      </c>
      <c r="BB64" s="119">
        <f>IF('Indicator Date'!BB64="","x",'Indicator Date'!BB64)</f>
        <v>2017</v>
      </c>
      <c r="BC64" s="119">
        <f>IF('Indicator Date'!BC64="","x",'Indicator Date'!BC64)</f>
        <v>2018</v>
      </c>
      <c r="BD64" s="119">
        <f>IF('Indicator Date'!BD64="","x",'Indicator Date'!BD64)</f>
        <v>2019</v>
      </c>
      <c r="BE64" s="172" t="str">
        <f>IF('Indicator Date'!BE64="","x",YEAR('Indicator Date'!BE64))</f>
        <v>x</v>
      </c>
      <c r="BF64" s="172">
        <f>IF('Indicator Date'!BF64="","x",YEAR('Indicator Date'!BF64))</f>
        <v>2018</v>
      </c>
      <c r="BG64" s="172">
        <f>IF('Indicator Date'!BG64="","x",YEAR('Indicator Date'!BG64))</f>
        <v>2018</v>
      </c>
      <c r="BH64" s="119">
        <f>IF('Indicator Date'!BH64="","x",'Indicator Date'!BH64)</f>
        <v>2018</v>
      </c>
      <c r="BI64" s="119">
        <f>IF('Indicator Date'!BI64="","x",'Indicator Date'!BI64)</f>
        <v>2018</v>
      </c>
      <c r="BJ64" s="119">
        <f>IF('Indicator Date'!BJ64="","x",'Indicator Date'!BJ64)</f>
        <v>2015</v>
      </c>
      <c r="BK64" s="119">
        <f>IF('Indicator Date'!BK64="","x",'Indicator Date'!BK64)</f>
        <v>2017</v>
      </c>
      <c r="BL64" s="119">
        <f>IF('Indicator Date'!BL64="","x",'Indicator Date'!BL64)</f>
        <v>2018</v>
      </c>
      <c r="BM64" s="119">
        <f>IF('Indicator Date'!BM64="","x",'Indicator Date'!BM64)</f>
        <v>2017</v>
      </c>
      <c r="BN64" s="119">
        <f>IF('Indicator Date'!BN64="","x",'Indicator Date'!BN64)</f>
        <v>2015</v>
      </c>
      <c r="BO64" s="119">
        <f>IF('Indicator Date'!BO64="","x",'Indicator Date'!BO64)</f>
        <v>2016</v>
      </c>
      <c r="BP64" s="119">
        <f>IF('Indicator Date'!BP64="","x",'Indicator Date'!BP64)</f>
        <v>2017</v>
      </c>
      <c r="BQ64" s="119">
        <f>IF('Indicator Date'!BQ64="","x",'Indicator Date'!BQ64)</f>
        <v>2014</v>
      </c>
      <c r="BR64" s="119">
        <f>IF('Indicator Date'!BR64="","x",'Indicator Date'!BR64)</f>
        <v>2017</v>
      </c>
      <c r="BS64" s="119">
        <f>IF('Indicator Date'!BS64="","x",'Indicator Date'!BS64)</f>
        <v>2017</v>
      </c>
      <c r="BT64" s="119">
        <f>IF('Indicator Date'!BT64="","x",'Indicator Date'!BT64)</f>
        <v>2016</v>
      </c>
      <c r="BU64" s="119">
        <f>IF('Indicator Date'!BU64="","x",'Indicator Date'!BU64)</f>
        <v>2017</v>
      </c>
      <c r="BV64" s="119" t="str">
        <f>IF('Indicator Date'!BV64="","x",'Indicator Date'!BV64)</f>
        <v>x</v>
      </c>
      <c r="BW64" s="119" t="str">
        <f>IF('Indicator Date'!BW64="","x",'Indicator Date'!BW64)</f>
        <v>x</v>
      </c>
      <c r="BX64" s="119">
        <f>IF('Indicator Date'!BX64="","x",'Indicator Date'!BX64)</f>
        <v>2016</v>
      </c>
      <c r="BY64" s="119">
        <f>IF('Indicator Date'!BY64="","x",'Indicator Date'!BY64)</f>
        <v>2015</v>
      </c>
      <c r="BZ64" s="119" t="str">
        <f>IF('Indicator Date'!BZ64="","x",'Indicator Date'!BZ64)</f>
        <v>2018</v>
      </c>
      <c r="CA64" s="119">
        <f>IF('Indicator Date'!CA64="","x",'Indicator Date'!CA64)</f>
        <v>2019</v>
      </c>
      <c r="CB64" s="119">
        <f>IF('Indicator Date'!CB64="","x",'Indicator Date'!CB64)</f>
        <v>2015</v>
      </c>
    </row>
    <row r="65" spans="1:80" x14ac:dyDescent="0.3">
      <c r="A65" s="100" t="s">
        <v>115</v>
      </c>
      <c r="B65" s="86" t="s">
        <v>114</v>
      </c>
      <c r="C65" s="119">
        <f>IF('Indicator Date'!C65="","x",'Indicator Date'!C65)</f>
        <v>2015</v>
      </c>
      <c r="D65" s="119">
        <f>IF('Indicator Date'!D65="","x",'Indicator Date'!D65)</f>
        <v>2015</v>
      </c>
      <c r="E65" s="119">
        <f>IF('Indicator Date'!E65="","x",'Indicator Date'!E65)</f>
        <v>2015</v>
      </c>
      <c r="F65" s="119">
        <f>IF('Indicator Date'!F65="","x",'Indicator Date'!F65)</f>
        <v>2015</v>
      </c>
      <c r="G65" s="119">
        <f>IF('Indicator Date'!G65="","x",'Indicator Date'!G65)</f>
        <v>2015</v>
      </c>
      <c r="H65" s="119">
        <f>IF('Indicator Date'!H65="","x",'Indicator Date'!H65)</f>
        <v>2015</v>
      </c>
      <c r="I65" s="119">
        <f>IF('Indicator Date'!I65="","x",'Indicator Date'!I65)</f>
        <v>2015</v>
      </c>
      <c r="J65" s="119">
        <f>IF('Indicator Date'!J65="","x",'Indicator Date'!J65)</f>
        <v>2018</v>
      </c>
      <c r="K65" s="119">
        <f>IF('Indicator Date'!K65="","x",'Indicator Date'!K65)</f>
        <v>2018</v>
      </c>
      <c r="L65" s="119">
        <f>IF('Indicator Date'!L65="","x",'Indicator Date'!L65)</f>
        <v>2016</v>
      </c>
      <c r="M65" s="119">
        <f>IF('Indicator Date'!M65="","x",'Indicator Date'!M65)</f>
        <v>2015</v>
      </c>
      <c r="N65" s="119">
        <f>IF('Indicator Date'!N65="","x",'Indicator Date'!N65)</f>
        <v>2015</v>
      </c>
      <c r="O65" s="119">
        <f>IF('Indicator Date'!O65="","x",'Indicator Date'!O65)</f>
        <v>2015</v>
      </c>
      <c r="P65" s="119">
        <f>IF('Indicator Date'!P65="","x",'Indicator Date'!P65)</f>
        <v>2015</v>
      </c>
      <c r="Q65" s="119">
        <f>IF('Indicator Date'!Q65="","x",'Indicator Date'!Q65)</f>
        <v>2010</v>
      </c>
      <c r="R65" s="119">
        <f>IF('Indicator Date'!R65="","x",'Indicator Date'!R65)</f>
        <v>2010</v>
      </c>
      <c r="S65" s="119">
        <f>IF('Indicator Date'!S65="","x",'Indicator Date'!S65)</f>
        <v>2010</v>
      </c>
      <c r="T65" s="119">
        <f>IF('Indicator Date'!T65="","x",'Indicator Date'!T65)</f>
        <v>2010</v>
      </c>
      <c r="U65" s="119">
        <f>IF('Indicator Date'!U65="","x",'Indicator Date'!U65)</f>
        <v>2015</v>
      </c>
      <c r="V65" s="119">
        <f>IF('Indicator Date'!V65="","x",'Indicator Date'!V65)</f>
        <v>2015</v>
      </c>
      <c r="W65" s="119">
        <f>IF('Indicator Date'!W65="","x",'Indicator Date'!W65)</f>
        <v>2015</v>
      </c>
      <c r="X65" s="119">
        <f>IF('Indicator Date'!X65="","x",'Indicator Date'!X65)</f>
        <v>2018</v>
      </c>
      <c r="Y65" s="119">
        <f>IF('Indicator Date'!Y65="","x",'Indicator Date'!Y65)</f>
        <v>2018</v>
      </c>
      <c r="Z65" s="119">
        <f>IF('Indicator Date'!Z65="","x",'Indicator Date'!Z65)</f>
        <v>2018</v>
      </c>
      <c r="AA65" s="119">
        <f>IF('Indicator Date'!AA65="","x",'Indicator Date'!AA65)</f>
        <v>2013</v>
      </c>
      <c r="AB65" s="119">
        <f>IF('Indicator Date'!AB65="","x",'Indicator Date'!AB65)</f>
        <v>2017</v>
      </c>
      <c r="AC65" s="119">
        <f>IF('Indicator Date'!AC65="","x",'Indicator Date'!AC65)</f>
        <v>2017</v>
      </c>
      <c r="AD65" s="119">
        <f>IF('Indicator Date'!AD65="","x",'Indicator Date'!AD65)</f>
        <v>2018</v>
      </c>
      <c r="AE65" s="119">
        <f>IF('Indicator Date'!AE65="","x",'Indicator Date'!AE65)</f>
        <v>2018</v>
      </c>
      <c r="AF65" s="119">
        <f>IF('Indicator Date'!AF65="","x",'Indicator Date'!AF65)</f>
        <v>2016</v>
      </c>
      <c r="AG65" s="119">
        <f>IF('Indicator Date'!AG65="","x",'Indicator Date'!AG65)</f>
        <v>2019</v>
      </c>
      <c r="AH65" s="119">
        <f>IF('Indicator Date'!AH65="","x",'Indicator Date'!AH65)</f>
        <v>2019</v>
      </c>
      <c r="AI65" s="119">
        <f>IF('Indicator Date'!AI65="","x",'Indicator Date'!AI65)</f>
        <v>2019</v>
      </c>
      <c r="AJ65" s="119">
        <f>IF('Indicator Date'!AJ65="","x",'Indicator Date'!AJ65)</f>
        <v>2018</v>
      </c>
      <c r="AK65" s="119">
        <f>IF('Indicator Date'!AK65="","x",'Indicator Date'!AK65)</f>
        <v>2018</v>
      </c>
      <c r="AL65" s="119">
        <f>IF('Indicator Date'!AL65="","x",'Indicator Date'!AL65)</f>
        <v>2017</v>
      </c>
      <c r="AM65" s="119">
        <f>IF('Indicator Date'!AM65="","x",'Indicator Date'!AM65)</f>
        <v>2013</v>
      </c>
      <c r="AN65" s="119">
        <f>IF('Indicator Date'!AN65="","x",'Indicator Date'!AN65)</f>
        <v>2019</v>
      </c>
      <c r="AO65" s="119">
        <f>IF('Indicator Date'!AO65="","x",'Indicator Date'!AO65)</f>
        <v>2016</v>
      </c>
      <c r="AP65" s="119">
        <f>IF('Indicator Date'!AP65="","x",'Indicator Date'!AP65)</f>
        <v>2017</v>
      </c>
      <c r="AQ65" s="119">
        <f>IF('Indicator Date'!AQ65="","x",'Indicator Date'!AQ65)</f>
        <v>2017</v>
      </c>
      <c r="AR65" s="119">
        <f>IF('Indicator Date'!AR65="","x",'Indicator Date'!AR65)</f>
        <v>2018</v>
      </c>
      <c r="AS65" s="119">
        <f>IF('Indicator Date'!AS65="","x",'Indicator Date'!AS65)</f>
        <v>2017</v>
      </c>
      <c r="AT65" s="119">
        <f>IF('Indicator Date'!AT65="","x",'Indicator Date'!AT65)</f>
        <v>2013</v>
      </c>
      <c r="AU65" s="119">
        <f>IF('Indicator Date'!AU65="","x",'Indicator Date'!AU65)</f>
        <v>2017</v>
      </c>
      <c r="AV65" s="119">
        <f>IF('Indicator Date'!AV65="","x",'Indicator Date'!AV65)</f>
        <v>2017</v>
      </c>
      <c r="AW65" s="119">
        <f>IF('Indicator Date'!AW65="","x",'Indicator Date'!AW65)</f>
        <v>2017</v>
      </c>
      <c r="AX65" s="119">
        <f>IF('Indicator Date'!AX65="","x",'Indicator Date'!AX65)</f>
        <v>2017</v>
      </c>
      <c r="AY65" s="119">
        <f>IF('Indicator Date'!AY65="","x",'Indicator Date'!AY65)</f>
        <v>2017</v>
      </c>
      <c r="AZ65" s="119">
        <f>IF('Indicator Date'!AZ65="","x",'Indicator Date'!AZ65)</f>
        <v>2017</v>
      </c>
      <c r="BA65" s="119" t="str">
        <f>IF('Indicator Date'!BA65="","x",'Indicator Date'!BA65)</f>
        <v>2015</v>
      </c>
      <c r="BB65" s="119">
        <f>IF('Indicator Date'!BB65="","x",'Indicator Date'!BB65)</f>
        <v>2017</v>
      </c>
      <c r="BC65" s="119">
        <f>IF('Indicator Date'!BC65="","x",'Indicator Date'!BC65)</f>
        <v>2018</v>
      </c>
      <c r="BD65" s="119">
        <f>IF('Indicator Date'!BD65="","x",'Indicator Date'!BD65)</f>
        <v>2019</v>
      </c>
      <c r="BE65" s="172" t="str">
        <f>IF('Indicator Date'!BE65="","x",YEAR('Indicator Date'!BE65))</f>
        <v>x</v>
      </c>
      <c r="BF65" s="172">
        <f>IF('Indicator Date'!BF65="","x",YEAR('Indicator Date'!BF65))</f>
        <v>2018</v>
      </c>
      <c r="BG65" s="172">
        <f>IF('Indicator Date'!BG65="","x",YEAR('Indicator Date'!BG65))</f>
        <v>2018</v>
      </c>
      <c r="BH65" s="119">
        <f>IF('Indicator Date'!BH65="","x",'Indicator Date'!BH65)</f>
        <v>2018</v>
      </c>
      <c r="BI65" s="119">
        <f>IF('Indicator Date'!BI65="","x",'Indicator Date'!BI65)</f>
        <v>2018</v>
      </c>
      <c r="BJ65" s="119">
        <f>IF('Indicator Date'!BJ65="","x",'Indicator Date'!BJ65)</f>
        <v>2015</v>
      </c>
      <c r="BK65" s="119">
        <f>IF('Indicator Date'!BK65="","x",'Indicator Date'!BK65)</f>
        <v>2017</v>
      </c>
      <c r="BL65" s="119">
        <f>IF('Indicator Date'!BL65="","x",'Indicator Date'!BL65)</f>
        <v>2018</v>
      </c>
      <c r="BM65" s="119">
        <f>IF('Indicator Date'!BM65="","x",'Indicator Date'!BM65)</f>
        <v>2017</v>
      </c>
      <c r="BN65" s="119">
        <f>IF('Indicator Date'!BN65="","x",'Indicator Date'!BN65)</f>
        <v>2015</v>
      </c>
      <c r="BO65" s="119">
        <f>IF('Indicator Date'!BO65="","x",'Indicator Date'!BO65)</f>
        <v>2016</v>
      </c>
      <c r="BP65" s="119">
        <f>IF('Indicator Date'!BP65="","x",'Indicator Date'!BP65)</f>
        <v>2017</v>
      </c>
      <c r="BQ65" s="119">
        <f>IF('Indicator Date'!BQ65="","x",'Indicator Date'!BQ65)</f>
        <v>2014</v>
      </c>
      <c r="BR65" s="119">
        <f>IF('Indicator Date'!BR65="","x",'Indicator Date'!BR65)</f>
        <v>2017</v>
      </c>
      <c r="BS65" s="119">
        <f>IF('Indicator Date'!BS65="","x",'Indicator Date'!BS65)</f>
        <v>2017</v>
      </c>
      <c r="BT65" s="119">
        <f>IF('Indicator Date'!BT65="","x",'Indicator Date'!BT65)</f>
        <v>2015</v>
      </c>
      <c r="BU65" s="119">
        <f>IF('Indicator Date'!BU65="","x",'Indicator Date'!BU65)</f>
        <v>2017</v>
      </c>
      <c r="BV65" s="119">
        <f>IF('Indicator Date'!BV65="","x",'Indicator Date'!BV65)</f>
        <v>2017</v>
      </c>
      <c r="BW65" s="119">
        <f>IF('Indicator Date'!BW65="","x",'Indicator Date'!BW65)</f>
        <v>2017</v>
      </c>
      <c r="BX65" s="119">
        <f>IF('Indicator Date'!BX65="","x",'Indicator Date'!BX65)</f>
        <v>2016</v>
      </c>
      <c r="BY65" s="119">
        <f>IF('Indicator Date'!BY65="","x",'Indicator Date'!BY65)</f>
        <v>2015</v>
      </c>
      <c r="BZ65" s="119" t="str">
        <f>IF('Indicator Date'!BZ65="","x",'Indicator Date'!BZ65)</f>
        <v>2018</v>
      </c>
      <c r="CA65" s="119">
        <f>IF('Indicator Date'!CA65="","x",'Indicator Date'!CA65)</f>
        <v>2019</v>
      </c>
      <c r="CB65" s="119">
        <f>IF('Indicator Date'!CB65="","x",'Indicator Date'!CB65)</f>
        <v>2015</v>
      </c>
    </row>
    <row r="66" spans="1:80" x14ac:dyDescent="0.3">
      <c r="A66" s="100" t="s">
        <v>117</v>
      </c>
      <c r="B66" s="86" t="s">
        <v>116</v>
      </c>
      <c r="C66" s="119">
        <f>IF('Indicator Date'!C66="","x",'Indicator Date'!C66)</f>
        <v>2015</v>
      </c>
      <c r="D66" s="119">
        <f>IF('Indicator Date'!D66="","x",'Indicator Date'!D66)</f>
        <v>2015</v>
      </c>
      <c r="E66" s="119">
        <f>IF('Indicator Date'!E66="","x",'Indicator Date'!E66)</f>
        <v>2015</v>
      </c>
      <c r="F66" s="119">
        <f>IF('Indicator Date'!F66="","x",'Indicator Date'!F66)</f>
        <v>2015</v>
      </c>
      <c r="G66" s="119">
        <f>IF('Indicator Date'!G66="","x",'Indicator Date'!G66)</f>
        <v>2015</v>
      </c>
      <c r="H66" s="119">
        <f>IF('Indicator Date'!H66="","x",'Indicator Date'!H66)</f>
        <v>2015</v>
      </c>
      <c r="I66" s="119">
        <f>IF('Indicator Date'!I66="","x",'Indicator Date'!I66)</f>
        <v>2015</v>
      </c>
      <c r="J66" s="119">
        <f>IF('Indicator Date'!J66="","x",'Indicator Date'!J66)</f>
        <v>2018</v>
      </c>
      <c r="K66" s="119">
        <f>IF('Indicator Date'!K66="","x",'Indicator Date'!K66)</f>
        <v>2018</v>
      </c>
      <c r="L66" s="119">
        <f>IF('Indicator Date'!L66="","x",'Indicator Date'!L66)</f>
        <v>2016</v>
      </c>
      <c r="M66" s="119">
        <f>IF('Indicator Date'!M66="","x",'Indicator Date'!M66)</f>
        <v>2015</v>
      </c>
      <c r="N66" s="119">
        <f>IF('Indicator Date'!N66="","x",'Indicator Date'!N66)</f>
        <v>2015</v>
      </c>
      <c r="O66" s="119">
        <f>IF('Indicator Date'!O66="","x",'Indicator Date'!O66)</f>
        <v>2015</v>
      </c>
      <c r="P66" s="119">
        <f>IF('Indicator Date'!P66="","x",'Indicator Date'!P66)</f>
        <v>2015</v>
      </c>
      <c r="Q66" s="119">
        <f>IF('Indicator Date'!Q66="","x",'Indicator Date'!Q66)</f>
        <v>2010</v>
      </c>
      <c r="R66" s="119">
        <f>IF('Indicator Date'!R66="","x",'Indicator Date'!R66)</f>
        <v>2010</v>
      </c>
      <c r="S66" s="119">
        <f>IF('Indicator Date'!S66="","x",'Indicator Date'!S66)</f>
        <v>2010</v>
      </c>
      <c r="T66" s="119">
        <f>IF('Indicator Date'!T66="","x",'Indicator Date'!T66)</f>
        <v>2010</v>
      </c>
      <c r="U66" s="119">
        <f>IF('Indicator Date'!U66="","x",'Indicator Date'!U66)</f>
        <v>2015</v>
      </c>
      <c r="V66" s="119">
        <f>IF('Indicator Date'!V66="","x",'Indicator Date'!V66)</f>
        <v>2015</v>
      </c>
      <c r="W66" s="119">
        <f>IF('Indicator Date'!W66="","x",'Indicator Date'!W66)</f>
        <v>2015</v>
      </c>
      <c r="X66" s="119">
        <f>IF('Indicator Date'!X66="","x",'Indicator Date'!X66)</f>
        <v>2018</v>
      </c>
      <c r="Y66" s="119">
        <f>IF('Indicator Date'!Y66="","x",'Indicator Date'!Y66)</f>
        <v>2018</v>
      </c>
      <c r="Z66" s="119">
        <f>IF('Indicator Date'!Z66="","x",'Indicator Date'!Z66)</f>
        <v>2018</v>
      </c>
      <c r="AA66" s="119" t="str">
        <f>IF('Indicator Date'!AA66="","x",'Indicator Date'!AA66)</f>
        <v>x</v>
      </c>
      <c r="AB66" s="119">
        <f>IF('Indicator Date'!AB66="","x",'Indicator Date'!AB66)</f>
        <v>2017</v>
      </c>
      <c r="AC66" s="119" t="str">
        <f>IF('Indicator Date'!AC66="","x",'Indicator Date'!AC66)</f>
        <v>x</v>
      </c>
      <c r="AD66" s="119">
        <f>IF('Indicator Date'!AD66="","x",'Indicator Date'!AD66)</f>
        <v>2018</v>
      </c>
      <c r="AE66" s="119">
        <f>IF('Indicator Date'!AE66="","x",'Indicator Date'!AE66)</f>
        <v>2018</v>
      </c>
      <c r="AF66" s="119">
        <f>IF('Indicator Date'!AF66="","x",'Indicator Date'!AF66)</f>
        <v>2016</v>
      </c>
      <c r="AG66" s="119">
        <f>IF('Indicator Date'!AG66="","x",'Indicator Date'!AG66)</f>
        <v>2019</v>
      </c>
      <c r="AH66" s="119">
        <f>IF('Indicator Date'!AH66="","x",'Indicator Date'!AH66)</f>
        <v>2019</v>
      </c>
      <c r="AI66" s="119">
        <f>IF('Indicator Date'!AI66="","x",'Indicator Date'!AI66)</f>
        <v>2019</v>
      </c>
      <c r="AJ66" s="119">
        <f>IF('Indicator Date'!AJ66="","x",'Indicator Date'!AJ66)</f>
        <v>2018</v>
      </c>
      <c r="AK66" s="119">
        <f>IF('Indicator Date'!AK66="","x",'Indicator Date'!AK66)</f>
        <v>2018</v>
      </c>
      <c r="AL66" s="119">
        <f>IF('Indicator Date'!AL66="","x",'Indicator Date'!AL66)</f>
        <v>2017</v>
      </c>
      <c r="AM66" s="119" t="str">
        <f>IF('Indicator Date'!AM66="","x",'Indicator Date'!AM66)</f>
        <v>x</v>
      </c>
      <c r="AN66" s="119">
        <f>IF('Indicator Date'!AN66="","x",'Indicator Date'!AN66)</f>
        <v>2019</v>
      </c>
      <c r="AO66" s="119">
        <f>IF('Indicator Date'!AO66="","x",'Indicator Date'!AO66)</f>
        <v>2016</v>
      </c>
      <c r="AP66" s="119">
        <f>IF('Indicator Date'!AP66="","x",'Indicator Date'!AP66)</f>
        <v>2017</v>
      </c>
      <c r="AQ66" s="119">
        <f>IF('Indicator Date'!AQ66="","x",'Indicator Date'!AQ66)</f>
        <v>2017</v>
      </c>
      <c r="AR66" s="119">
        <f>IF('Indicator Date'!AR66="","x",'Indicator Date'!AR66)</f>
        <v>2018</v>
      </c>
      <c r="AS66" s="119">
        <f>IF('Indicator Date'!AS66="","x",'Indicator Date'!AS66)</f>
        <v>2017</v>
      </c>
      <c r="AT66" s="119">
        <f>IF('Indicator Date'!AT66="","x",'Indicator Date'!AT66)</f>
        <v>2009</v>
      </c>
      <c r="AU66" s="119">
        <f>IF('Indicator Date'!AU66="","x",'Indicator Date'!AU66)</f>
        <v>2017</v>
      </c>
      <c r="AV66" s="119">
        <f>IF('Indicator Date'!AV66="","x",'Indicator Date'!AV66)</f>
        <v>2017</v>
      </c>
      <c r="AW66" s="119">
        <f>IF('Indicator Date'!AW66="","x",'Indicator Date'!AW66)</f>
        <v>2017</v>
      </c>
      <c r="AX66" s="119">
        <f>IF('Indicator Date'!AX66="","x",'Indicator Date'!AX66)</f>
        <v>2017</v>
      </c>
      <c r="AY66" s="119">
        <f>IF('Indicator Date'!AY66="","x",'Indicator Date'!AY66)</f>
        <v>2017</v>
      </c>
      <c r="AZ66" s="119">
        <f>IF('Indicator Date'!AZ66="","x",'Indicator Date'!AZ66)</f>
        <v>2017</v>
      </c>
      <c r="BA66" s="119" t="str">
        <f>IF('Indicator Date'!BA66="","x",'Indicator Date'!BA66)</f>
        <v>2017</v>
      </c>
      <c r="BB66" s="119">
        <f>IF('Indicator Date'!BB66="","x",'Indicator Date'!BB66)</f>
        <v>2017</v>
      </c>
      <c r="BC66" s="119">
        <f>IF('Indicator Date'!BC66="","x",'Indicator Date'!BC66)</f>
        <v>2018</v>
      </c>
      <c r="BD66" s="119">
        <f>IF('Indicator Date'!BD66="","x",'Indicator Date'!BD66)</f>
        <v>2019</v>
      </c>
      <c r="BE66" s="172">
        <f>IF('Indicator Date'!BE66="","x",YEAR('Indicator Date'!BE66))</f>
        <v>2018</v>
      </c>
      <c r="BF66" s="172">
        <f>IF('Indicator Date'!BF66="","x",YEAR('Indicator Date'!BF66))</f>
        <v>2018</v>
      </c>
      <c r="BG66" s="172">
        <f>IF('Indicator Date'!BG66="","x",YEAR('Indicator Date'!BG66))</f>
        <v>2018</v>
      </c>
      <c r="BH66" s="119">
        <f>IF('Indicator Date'!BH66="","x",'Indicator Date'!BH66)</f>
        <v>2018</v>
      </c>
      <c r="BI66" s="119">
        <f>IF('Indicator Date'!BI66="","x",'Indicator Date'!BI66)</f>
        <v>2018</v>
      </c>
      <c r="BJ66" s="119">
        <f>IF('Indicator Date'!BJ66="","x",'Indicator Date'!BJ66)</f>
        <v>2015</v>
      </c>
      <c r="BK66" s="119">
        <f>IF('Indicator Date'!BK66="","x",'Indicator Date'!BK66)</f>
        <v>2017</v>
      </c>
      <c r="BL66" s="119">
        <f>IF('Indicator Date'!BL66="","x",'Indicator Date'!BL66)</f>
        <v>2018</v>
      </c>
      <c r="BM66" s="119">
        <f>IF('Indicator Date'!BM66="","x",'Indicator Date'!BM66)</f>
        <v>2017</v>
      </c>
      <c r="BN66" s="119">
        <f>IF('Indicator Date'!BN66="","x",'Indicator Date'!BN66)</f>
        <v>2015</v>
      </c>
      <c r="BO66" s="119">
        <f>IF('Indicator Date'!BO66="","x",'Indicator Date'!BO66)</f>
        <v>2016</v>
      </c>
      <c r="BP66" s="119">
        <f>IF('Indicator Date'!BP66="","x",'Indicator Date'!BP66)</f>
        <v>2017</v>
      </c>
      <c r="BQ66" s="119">
        <f>IF('Indicator Date'!BQ66="","x",'Indicator Date'!BQ66)</f>
        <v>2014</v>
      </c>
      <c r="BR66" s="119">
        <f>IF('Indicator Date'!BR66="","x",'Indicator Date'!BR66)</f>
        <v>2017</v>
      </c>
      <c r="BS66" s="119">
        <f>IF('Indicator Date'!BS66="","x",'Indicator Date'!BS66)</f>
        <v>2017</v>
      </c>
      <c r="BT66" s="119">
        <f>IF('Indicator Date'!BT66="","x",'Indicator Date'!BT66)</f>
        <v>2015</v>
      </c>
      <c r="BU66" s="119">
        <f>IF('Indicator Date'!BU66="","x",'Indicator Date'!BU66)</f>
        <v>2017</v>
      </c>
      <c r="BV66" s="119">
        <f>IF('Indicator Date'!BV66="","x",'Indicator Date'!BV66)</f>
        <v>2017</v>
      </c>
      <c r="BW66" s="119">
        <f>IF('Indicator Date'!BW66="","x",'Indicator Date'!BW66)</f>
        <v>2017</v>
      </c>
      <c r="BX66" s="119">
        <f>IF('Indicator Date'!BX66="","x",'Indicator Date'!BX66)</f>
        <v>2016</v>
      </c>
      <c r="BY66" s="119">
        <f>IF('Indicator Date'!BY66="","x",'Indicator Date'!BY66)</f>
        <v>2015</v>
      </c>
      <c r="BZ66" s="119" t="str">
        <f>IF('Indicator Date'!BZ66="","x",'Indicator Date'!BZ66)</f>
        <v>2018</v>
      </c>
      <c r="CA66" s="119">
        <f>IF('Indicator Date'!CA66="","x",'Indicator Date'!CA66)</f>
        <v>2019</v>
      </c>
      <c r="CB66" s="119">
        <f>IF('Indicator Date'!CB66="","x",'Indicator Date'!CB66)</f>
        <v>2015</v>
      </c>
    </row>
    <row r="67" spans="1:80" x14ac:dyDescent="0.3">
      <c r="A67" s="100" t="s">
        <v>119</v>
      </c>
      <c r="B67" s="86" t="s">
        <v>118</v>
      </c>
      <c r="C67" s="119">
        <f>IF('Indicator Date'!C67="","x",'Indicator Date'!C67)</f>
        <v>2015</v>
      </c>
      <c r="D67" s="119">
        <f>IF('Indicator Date'!D67="","x",'Indicator Date'!D67)</f>
        <v>2015</v>
      </c>
      <c r="E67" s="119">
        <f>IF('Indicator Date'!E67="","x",'Indicator Date'!E67)</f>
        <v>2015</v>
      </c>
      <c r="F67" s="119">
        <f>IF('Indicator Date'!F67="","x",'Indicator Date'!F67)</f>
        <v>2015</v>
      </c>
      <c r="G67" s="119">
        <f>IF('Indicator Date'!G67="","x",'Indicator Date'!G67)</f>
        <v>2015</v>
      </c>
      <c r="H67" s="119">
        <f>IF('Indicator Date'!H67="","x",'Indicator Date'!H67)</f>
        <v>2015</v>
      </c>
      <c r="I67" s="119">
        <f>IF('Indicator Date'!I67="","x",'Indicator Date'!I67)</f>
        <v>2015</v>
      </c>
      <c r="J67" s="119">
        <f>IF('Indicator Date'!J67="","x",'Indicator Date'!J67)</f>
        <v>2018</v>
      </c>
      <c r="K67" s="119">
        <f>IF('Indicator Date'!K67="","x",'Indicator Date'!K67)</f>
        <v>2018</v>
      </c>
      <c r="L67" s="119">
        <f>IF('Indicator Date'!L67="","x",'Indicator Date'!L67)</f>
        <v>2016</v>
      </c>
      <c r="M67" s="119">
        <f>IF('Indicator Date'!M67="","x",'Indicator Date'!M67)</f>
        <v>2015</v>
      </c>
      <c r="N67" s="119">
        <f>IF('Indicator Date'!N67="","x",'Indicator Date'!N67)</f>
        <v>2015</v>
      </c>
      <c r="O67" s="119">
        <f>IF('Indicator Date'!O67="","x",'Indicator Date'!O67)</f>
        <v>2015</v>
      </c>
      <c r="P67" s="119">
        <f>IF('Indicator Date'!P67="","x",'Indicator Date'!P67)</f>
        <v>2015</v>
      </c>
      <c r="Q67" s="119">
        <f>IF('Indicator Date'!Q67="","x",'Indicator Date'!Q67)</f>
        <v>2010</v>
      </c>
      <c r="R67" s="119">
        <f>IF('Indicator Date'!R67="","x",'Indicator Date'!R67)</f>
        <v>2010</v>
      </c>
      <c r="S67" s="119">
        <f>IF('Indicator Date'!S67="","x",'Indicator Date'!S67)</f>
        <v>2010</v>
      </c>
      <c r="T67" s="119">
        <f>IF('Indicator Date'!T67="","x",'Indicator Date'!T67)</f>
        <v>2010</v>
      </c>
      <c r="U67" s="119">
        <f>IF('Indicator Date'!U67="","x",'Indicator Date'!U67)</f>
        <v>2015</v>
      </c>
      <c r="V67" s="119">
        <f>IF('Indicator Date'!V67="","x",'Indicator Date'!V67)</f>
        <v>2015</v>
      </c>
      <c r="W67" s="119">
        <f>IF('Indicator Date'!W67="","x",'Indicator Date'!W67)</f>
        <v>2015</v>
      </c>
      <c r="X67" s="119">
        <f>IF('Indicator Date'!X67="","x",'Indicator Date'!X67)</f>
        <v>2018</v>
      </c>
      <c r="Y67" s="119">
        <f>IF('Indicator Date'!Y67="","x",'Indicator Date'!Y67)</f>
        <v>2018</v>
      </c>
      <c r="Z67" s="119">
        <f>IF('Indicator Date'!Z67="","x",'Indicator Date'!Z67)</f>
        <v>2018</v>
      </c>
      <c r="AA67" s="119">
        <f>IF('Indicator Date'!AA67="","x",'Indicator Date'!AA67)</f>
        <v>2011</v>
      </c>
      <c r="AB67" s="119">
        <f>IF('Indicator Date'!AB67="","x",'Indicator Date'!AB67)</f>
        <v>2017</v>
      </c>
      <c r="AC67" s="119" t="str">
        <f>IF('Indicator Date'!AC67="","x",'Indicator Date'!AC67)</f>
        <v>x</v>
      </c>
      <c r="AD67" s="119">
        <f>IF('Indicator Date'!AD67="","x",'Indicator Date'!AD67)</f>
        <v>2018</v>
      </c>
      <c r="AE67" s="119">
        <f>IF('Indicator Date'!AE67="","x",'Indicator Date'!AE67)</f>
        <v>2018</v>
      </c>
      <c r="AF67" s="119">
        <f>IF('Indicator Date'!AF67="","x",'Indicator Date'!AF67)</f>
        <v>2016</v>
      </c>
      <c r="AG67" s="119">
        <f>IF('Indicator Date'!AG67="","x",'Indicator Date'!AG67)</f>
        <v>2019</v>
      </c>
      <c r="AH67" s="119">
        <f>IF('Indicator Date'!AH67="","x",'Indicator Date'!AH67)</f>
        <v>2019</v>
      </c>
      <c r="AI67" s="119">
        <f>IF('Indicator Date'!AI67="","x",'Indicator Date'!AI67)</f>
        <v>2019</v>
      </c>
      <c r="AJ67" s="119">
        <f>IF('Indicator Date'!AJ67="","x",'Indicator Date'!AJ67)</f>
        <v>2018</v>
      </c>
      <c r="AK67" s="119">
        <f>IF('Indicator Date'!AK67="","x",'Indicator Date'!AK67)</f>
        <v>2018</v>
      </c>
      <c r="AL67" s="119">
        <f>IF('Indicator Date'!AL67="","x",'Indicator Date'!AL67)</f>
        <v>2017</v>
      </c>
      <c r="AM67" s="119" t="str">
        <f>IF('Indicator Date'!AM67="","x",'Indicator Date'!AM67)</f>
        <v>x</v>
      </c>
      <c r="AN67" s="119">
        <f>IF('Indicator Date'!AN67="","x",'Indicator Date'!AN67)</f>
        <v>2019</v>
      </c>
      <c r="AO67" s="119">
        <f>IF('Indicator Date'!AO67="","x",'Indicator Date'!AO67)</f>
        <v>2016</v>
      </c>
      <c r="AP67" s="119">
        <f>IF('Indicator Date'!AP67="","x",'Indicator Date'!AP67)</f>
        <v>2017</v>
      </c>
      <c r="AQ67" s="119" t="str">
        <f>IF('Indicator Date'!AQ67="","x",'Indicator Date'!AQ67)</f>
        <v>x</v>
      </c>
      <c r="AR67" s="119">
        <f>IF('Indicator Date'!AR67="","x",'Indicator Date'!AR67)</f>
        <v>2018</v>
      </c>
      <c r="AS67" s="119">
        <f>IF('Indicator Date'!AS67="","x",'Indicator Date'!AS67)</f>
        <v>2017</v>
      </c>
      <c r="AT67" s="119" t="str">
        <f>IF('Indicator Date'!AT67="","x",'Indicator Date'!AT67)</f>
        <v>x</v>
      </c>
      <c r="AU67" s="119">
        <f>IF('Indicator Date'!AU67="","x",'Indicator Date'!AU67)</f>
        <v>2017</v>
      </c>
      <c r="AV67" s="119">
        <f>IF('Indicator Date'!AV67="","x",'Indicator Date'!AV67)</f>
        <v>2017</v>
      </c>
      <c r="AW67" s="119" t="str">
        <f>IF('Indicator Date'!AW67="","x",'Indicator Date'!AW67)</f>
        <v>x</v>
      </c>
      <c r="AX67" s="119" t="str">
        <f>IF('Indicator Date'!AX67="","x",'Indicator Date'!AX67)</f>
        <v>x</v>
      </c>
      <c r="AY67" s="119">
        <f>IF('Indicator Date'!AY67="","x",'Indicator Date'!AY67)</f>
        <v>2017</v>
      </c>
      <c r="AZ67" s="119">
        <f>IF('Indicator Date'!AZ67="","x",'Indicator Date'!AZ67)</f>
        <v>2017</v>
      </c>
      <c r="BA67" s="119" t="str">
        <f>IF('Indicator Date'!BA67="","x",'Indicator Date'!BA67)</f>
        <v>2015</v>
      </c>
      <c r="BB67" s="119">
        <f>IF('Indicator Date'!BB67="","x",'Indicator Date'!BB67)</f>
        <v>2017</v>
      </c>
      <c r="BC67" s="119">
        <f>IF('Indicator Date'!BC67="","x",'Indicator Date'!BC67)</f>
        <v>2018</v>
      </c>
      <c r="BD67" s="119">
        <f>IF('Indicator Date'!BD67="","x",'Indicator Date'!BD67)</f>
        <v>2019</v>
      </c>
      <c r="BE67" s="172" t="str">
        <f>IF('Indicator Date'!BE67="","x",YEAR('Indicator Date'!BE67))</f>
        <v>x</v>
      </c>
      <c r="BF67" s="172">
        <f>IF('Indicator Date'!BF67="","x",YEAR('Indicator Date'!BF67))</f>
        <v>2018</v>
      </c>
      <c r="BG67" s="172">
        <f>IF('Indicator Date'!BG67="","x",YEAR('Indicator Date'!BG67))</f>
        <v>2018</v>
      </c>
      <c r="BH67" s="119">
        <f>IF('Indicator Date'!BH67="","x",'Indicator Date'!BH67)</f>
        <v>2018</v>
      </c>
      <c r="BI67" s="119">
        <f>IF('Indicator Date'!BI67="","x",'Indicator Date'!BI67)</f>
        <v>2018</v>
      </c>
      <c r="BJ67" s="119">
        <f>IF('Indicator Date'!BJ67="","x",'Indicator Date'!BJ67)</f>
        <v>2015</v>
      </c>
      <c r="BK67" s="119">
        <f>IF('Indicator Date'!BK67="","x",'Indicator Date'!BK67)</f>
        <v>2017</v>
      </c>
      <c r="BL67" s="119">
        <f>IF('Indicator Date'!BL67="","x",'Indicator Date'!BL67)</f>
        <v>2018</v>
      </c>
      <c r="BM67" s="119">
        <f>IF('Indicator Date'!BM67="","x",'Indicator Date'!BM67)</f>
        <v>2017</v>
      </c>
      <c r="BN67" s="119" t="str">
        <f>IF('Indicator Date'!BN67="","x",'Indicator Date'!BN67)</f>
        <v>x</v>
      </c>
      <c r="BO67" s="119">
        <f>IF('Indicator Date'!BO67="","x",'Indicator Date'!BO67)</f>
        <v>2016</v>
      </c>
      <c r="BP67" s="119">
        <f>IF('Indicator Date'!BP67="","x",'Indicator Date'!BP67)</f>
        <v>2017</v>
      </c>
      <c r="BQ67" s="119">
        <f>IF('Indicator Date'!BQ67="","x",'Indicator Date'!BQ67)</f>
        <v>2014</v>
      </c>
      <c r="BR67" s="119">
        <f>IF('Indicator Date'!BR67="","x",'Indicator Date'!BR67)</f>
        <v>2017</v>
      </c>
      <c r="BS67" s="119">
        <f>IF('Indicator Date'!BS67="","x",'Indicator Date'!BS67)</f>
        <v>2017</v>
      </c>
      <c r="BT67" s="119">
        <f>IF('Indicator Date'!BT67="","x",'Indicator Date'!BT67)</f>
        <v>2016</v>
      </c>
      <c r="BU67" s="119">
        <f>IF('Indicator Date'!BU67="","x",'Indicator Date'!BU67)</f>
        <v>2017</v>
      </c>
      <c r="BV67" s="119">
        <f>IF('Indicator Date'!BV67="","x",'Indicator Date'!BV67)</f>
        <v>2017</v>
      </c>
      <c r="BW67" s="119">
        <f>IF('Indicator Date'!BW67="","x",'Indicator Date'!BW67)</f>
        <v>2017</v>
      </c>
      <c r="BX67" s="119">
        <f>IF('Indicator Date'!BX67="","x",'Indicator Date'!BX67)</f>
        <v>2016</v>
      </c>
      <c r="BY67" s="119">
        <f>IF('Indicator Date'!BY67="","x",'Indicator Date'!BY67)</f>
        <v>2015</v>
      </c>
      <c r="BZ67" s="119" t="str">
        <f>IF('Indicator Date'!BZ67="","x",'Indicator Date'!BZ67)</f>
        <v>2018</v>
      </c>
      <c r="CA67" s="119">
        <f>IF('Indicator Date'!CA67="","x",'Indicator Date'!CA67)</f>
        <v>2019</v>
      </c>
      <c r="CB67" s="119">
        <f>IF('Indicator Date'!CB67="","x",'Indicator Date'!CB67)</f>
        <v>2015</v>
      </c>
    </row>
    <row r="68" spans="1:80" x14ac:dyDescent="0.3">
      <c r="A68" s="100" t="s">
        <v>121</v>
      </c>
      <c r="B68" s="86" t="s">
        <v>120</v>
      </c>
      <c r="C68" s="119">
        <f>IF('Indicator Date'!C68="","x",'Indicator Date'!C68)</f>
        <v>2015</v>
      </c>
      <c r="D68" s="119">
        <f>IF('Indicator Date'!D68="","x",'Indicator Date'!D68)</f>
        <v>2015</v>
      </c>
      <c r="E68" s="119">
        <f>IF('Indicator Date'!E68="","x",'Indicator Date'!E68)</f>
        <v>2015</v>
      </c>
      <c r="F68" s="119">
        <f>IF('Indicator Date'!F68="","x",'Indicator Date'!F68)</f>
        <v>2015</v>
      </c>
      <c r="G68" s="119">
        <f>IF('Indicator Date'!G68="","x",'Indicator Date'!G68)</f>
        <v>2015</v>
      </c>
      <c r="H68" s="119">
        <f>IF('Indicator Date'!H68="","x",'Indicator Date'!H68)</f>
        <v>2015</v>
      </c>
      <c r="I68" s="119">
        <f>IF('Indicator Date'!I68="","x",'Indicator Date'!I68)</f>
        <v>2015</v>
      </c>
      <c r="J68" s="119">
        <f>IF('Indicator Date'!J68="","x",'Indicator Date'!J68)</f>
        <v>2018</v>
      </c>
      <c r="K68" s="119">
        <f>IF('Indicator Date'!K68="","x",'Indicator Date'!K68)</f>
        <v>2018</v>
      </c>
      <c r="L68" s="119">
        <f>IF('Indicator Date'!L68="","x",'Indicator Date'!L68)</f>
        <v>2016</v>
      </c>
      <c r="M68" s="119">
        <f>IF('Indicator Date'!M68="","x",'Indicator Date'!M68)</f>
        <v>2015</v>
      </c>
      <c r="N68" s="119">
        <f>IF('Indicator Date'!N68="","x",'Indicator Date'!N68)</f>
        <v>2015</v>
      </c>
      <c r="O68" s="119">
        <f>IF('Indicator Date'!O68="","x",'Indicator Date'!O68)</f>
        <v>2015</v>
      </c>
      <c r="P68" s="119">
        <f>IF('Indicator Date'!P68="","x",'Indicator Date'!P68)</f>
        <v>2015</v>
      </c>
      <c r="Q68" s="119">
        <f>IF('Indicator Date'!Q68="","x",'Indicator Date'!Q68)</f>
        <v>2010</v>
      </c>
      <c r="R68" s="119">
        <f>IF('Indicator Date'!R68="","x",'Indicator Date'!R68)</f>
        <v>2010</v>
      </c>
      <c r="S68" s="119">
        <f>IF('Indicator Date'!S68="","x",'Indicator Date'!S68)</f>
        <v>2010</v>
      </c>
      <c r="T68" s="119">
        <f>IF('Indicator Date'!T68="","x",'Indicator Date'!T68)</f>
        <v>2010</v>
      </c>
      <c r="U68" s="119">
        <f>IF('Indicator Date'!U68="","x",'Indicator Date'!U68)</f>
        <v>2015</v>
      </c>
      <c r="V68" s="119">
        <f>IF('Indicator Date'!V68="","x",'Indicator Date'!V68)</f>
        <v>2015</v>
      </c>
      <c r="W68" s="119">
        <f>IF('Indicator Date'!W68="","x",'Indicator Date'!W68)</f>
        <v>2015</v>
      </c>
      <c r="X68" s="119">
        <f>IF('Indicator Date'!X68="","x",'Indicator Date'!X68)</f>
        <v>2018</v>
      </c>
      <c r="Y68" s="119">
        <f>IF('Indicator Date'!Y68="","x",'Indicator Date'!Y68)</f>
        <v>2018</v>
      </c>
      <c r="Z68" s="119">
        <f>IF('Indicator Date'!Z68="","x",'Indicator Date'!Z68)</f>
        <v>2018</v>
      </c>
      <c r="AA68" s="119">
        <f>IF('Indicator Date'!AA68="","x",'Indicator Date'!AA68)</f>
        <v>2014</v>
      </c>
      <c r="AB68" s="119">
        <f>IF('Indicator Date'!AB68="","x",'Indicator Date'!AB68)</f>
        <v>2017</v>
      </c>
      <c r="AC68" s="119">
        <f>IF('Indicator Date'!AC68="","x",'Indicator Date'!AC68)</f>
        <v>2017</v>
      </c>
      <c r="AD68" s="119">
        <f>IF('Indicator Date'!AD68="","x",'Indicator Date'!AD68)</f>
        <v>2017</v>
      </c>
      <c r="AE68" s="119">
        <f>IF('Indicator Date'!AE68="","x",'Indicator Date'!AE68)</f>
        <v>2018</v>
      </c>
      <c r="AF68" s="119">
        <f>IF('Indicator Date'!AF68="","x",'Indicator Date'!AF68)</f>
        <v>2016</v>
      </c>
      <c r="AG68" s="119">
        <f>IF('Indicator Date'!AG68="","x",'Indicator Date'!AG68)</f>
        <v>2019</v>
      </c>
      <c r="AH68" s="119">
        <f>IF('Indicator Date'!AH68="","x",'Indicator Date'!AH68)</f>
        <v>2019</v>
      </c>
      <c r="AI68" s="119">
        <f>IF('Indicator Date'!AI68="","x",'Indicator Date'!AI68)</f>
        <v>2019</v>
      </c>
      <c r="AJ68" s="119">
        <f>IF('Indicator Date'!AJ68="","x",'Indicator Date'!AJ68)</f>
        <v>2018</v>
      </c>
      <c r="AK68" s="119">
        <f>IF('Indicator Date'!AK68="","x",'Indicator Date'!AK68)</f>
        <v>2018</v>
      </c>
      <c r="AL68" s="119">
        <f>IF('Indicator Date'!AL68="","x",'Indicator Date'!AL68)</f>
        <v>2017</v>
      </c>
      <c r="AM68" s="119">
        <f>IF('Indicator Date'!AM68="","x",'Indicator Date'!AM68)</f>
        <v>2014</v>
      </c>
      <c r="AN68" s="119">
        <f>IF('Indicator Date'!AN68="","x",'Indicator Date'!AN68)</f>
        <v>2019</v>
      </c>
      <c r="AO68" s="119">
        <f>IF('Indicator Date'!AO68="","x",'Indicator Date'!AO68)</f>
        <v>2016</v>
      </c>
      <c r="AP68" s="119">
        <f>IF('Indicator Date'!AP68="","x",'Indicator Date'!AP68)</f>
        <v>2017</v>
      </c>
      <c r="AQ68" s="119">
        <f>IF('Indicator Date'!AQ68="","x",'Indicator Date'!AQ68)</f>
        <v>2017</v>
      </c>
      <c r="AR68" s="119">
        <f>IF('Indicator Date'!AR68="","x",'Indicator Date'!AR68)</f>
        <v>2018</v>
      </c>
      <c r="AS68" s="119">
        <f>IF('Indicator Date'!AS68="","x",'Indicator Date'!AS68)</f>
        <v>2017</v>
      </c>
      <c r="AT68" s="119">
        <f>IF('Indicator Date'!AT68="","x",'Indicator Date'!AT68)</f>
        <v>2014</v>
      </c>
      <c r="AU68" s="119">
        <f>IF('Indicator Date'!AU68="","x",'Indicator Date'!AU68)</f>
        <v>2017</v>
      </c>
      <c r="AV68" s="119">
        <f>IF('Indicator Date'!AV68="","x",'Indicator Date'!AV68)</f>
        <v>2017</v>
      </c>
      <c r="AW68" s="119">
        <f>IF('Indicator Date'!AW68="","x",'Indicator Date'!AW68)</f>
        <v>2017</v>
      </c>
      <c r="AX68" s="119">
        <f>IF('Indicator Date'!AX68="","x",'Indicator Date'!AX68)</f>
        <v>2017</v>
      </c>
      <c r="AY68" s="119">
        <f>IF('Indicator Date'!AY68="","x",'Indicator Date'!AY68)</f>
        <v>2017</v>
      </c>
      <c r="AZ68" s="119">
        <f>IF('Indicator Date'!AZ68="","x",'Indicator Date'!AZ68)</f>
        <v>2017</v>
      </c>
      <c r="BA68" s="119" t="str">
        <f>IF('Indicator Date'!BA68="","x",'Indicator Date'!BA68)</f>
        <v>2016</v>
      </c>
      <c r="BB68" s="119">
        <f>IF('Indicator Date'!BB68="","x",'Indicator Date'!BB68)</f>
        <v>2017</v>
      </c>
      <c r="BC68" s="119">
        <f>IF('Indicator Date'!BC68="","x",'Indicator Date'!BC68)</f>
        <v>2018</v>
      </c>
      <c r="BD68" s="119">
        <f>IF('Indicator Date'!BD68="","x",'Indicator Date'!BD68)</f>
        <v>2019</v>
      </c>
      <c r="BE68" s="172">
        <f>IF('Indicator Date'!BE68="","x",YEAR('Indicator Date'!BE68))</f>
        <v>2018</v>
      </c>
      <c r="BF68" s="172">
        <f>IF('Indicator Date'!BF68="","x",YEAR('Indicator Date'!BF68))</f>
        <v>2019</v>
      </c>
      <c r="BG68" s="172">
        <f>IF('Indicator Date'!BG68="","x",YEAR('Indicator Date'!BG68))</f>
        <v>2018</v>
      </c>
      <c r="BH68" s="119">
        <f>IF('Indicator Date'!BH68="","x",'Indicator Date'!BH68)</f>
        <v>2018</v>
      </c>
      <c r="BI68" s="119">
        <f>IF('Indicator Date'!BI68="","x",'Indicator Date'!BI68)</f>
        <v>2018</v>
      </c>
      <c r="BJ68" s="119">
        <f>IF('Indicator Date'!BJ68="","x",'Indicator Date'!BJ68)</f>
        <v>2015</v>
      </c>
      <c r="BK68" s="119">
        <f>IF('Indicator Date'!BK68="","x",'Indicator Date'!BK68)</f>
        <v>2017</v>
      </c>
      <c r="BL68" s="119">
        <f>IF('Indicator Date'!BL68="","x",'Indicator Date'!BL68)</f>
        <v>2018</v>
      </c>
      <c r="BM68" s="119">
        <f>IF('Indicator Date'!BM68="","x",'Indicator Date'!BM68)</f>
        <v>2017</v>
      </c>
      <c r="BN68" s="119">
        <f>IF('Indicator Date'!BN68="","x",'Indicator Date'!BN68)</f>
        <v>2015</v>
      </c>
      <c r="BO68" s="119">
        <f>IF('Indicator Date'!BO68="","x",'Indicator Date'!BO68)</f>
        <v>2016</v>
      </c>
      <c r="BP68" s="119">
        <f>IF('Indicator Date'!BP68="","x",'Indicator Date'!BP68)</f>
        <v>2017</v>
      </c>
      <c r="BQ68" s="119">
        <f>IF('Indicator Date'!BQ68="","x",'Indicator Date'!BQ68)</f>
        <v>2014</v>
      </c>
      <c r="BR68" s="119">
        <f>IF('Indicator Date'!BR68="","x",'Indicator Date'!BR68)</f>
        <v>2017</v>
      </c>
      <c r="BS68" s="119">
        <f>IF('Indicator Date'!BS68="","x",'Indicator Date'!BS68)</f>
        <v>2017</v>
      </c>
      <c r="BT68" s="119">
        <f>IF('Indicator Date'!BT68="","x",'Indicator Date'!BT68)</f>
        <v>2017</v>
      </c>
      <c r="BU68" s="119">
        <f>IF('Indicator Date'!BU68="","x",'Indicator Date'!BU68)</f>
        <v>2017</v>
      </c>
      <c r="BV68" s="119">
        <f>IF('Indicator Date'!BV68="","x",'Indicator Date'!BV68)</f>
        <v>2017</v>
      </c>
      <c r="BW68" s="119">
        <f>IF('Indicator Date'!BW68="","x",'Indicator Date'!BW68)</f>
        <v>2017</v>
      </c>
      <c r="BX68" s="119">
        <f>IF('Indicator Date'!BX68="","x",'Indicator Date'!BX68)</f>
        <v>2016</v>
      </c>
      <c r="BY68" s="119">
        <f>IF('Indicator Date'!BY68="","x",'Indicator Date'!BY68)</f>
        <v>2015</v>
      </c>
      <c r="BZ68" s="119" t="str">
        <f>IF('Indicator Date'!BZ68="","x",'Indicator Date'!BZ68)</f>
        <v>2018</v>
      </c>
      <c r="CA68" s="119">
        <f>IF('Indicator Date'!CA68="","x",'Indicator Date'!CA68)</f>
        <v>2019</v>
      </c>
      <c r="CB68" s="119">
        <f>IF('Indicator Date'!CB68="","x",'Indicator Date'!CB68)</f>
        <v>2015</v>
      </c>
    </row>
    <row r="69" spans="1:80" x14ac:dyDescent="0.3">
      <c r="A69" s="100" t="s">
        <v>123</v>
      </c>
      <c r="B69" s="86" t="s">
        <v>122</v>
      </c>
      <c r="C69" s="119">
        <f>IF('Indicator Date'!C69="","x",'Indicator Date'!C69)</f>
        <v>2015</v>
      </c>
      <c r="D69" s="119">
        <f>IF('Indicator Date'!D69="","x",'Indicator Date'!D69)</f>
        <v>2015</v>
      </c>
      <c r="E69" s="119">
        <f>IF('Indicator Date'!E69="","x",'Indicator Date'!E69)</f>
        <v>2015</v>
      </c>
      <c r="F69" s="119">
        <f>IF('Indicator Date'!F69="","x",'Indicator Date'!F69)</f>
        <v>2015</v>
      </c>
      <c r="G69" s="119">
        <f>IF('Indicator Date'!G69="","x",'Indicator Date'!G69)</f>
        <v>2015</v>
      </c>
      <c r="H69" s="119">
        <f>IF('Indicator Date'!H69="","x",'Indicator Date'!H69)</f>
        <v>2015</v>
      </c>
      <c r="I69" s="119">
        <f>IF('Indicator Date'!I69="","x",'Indicator Date'!I69)</f>
        <v>2015</v>
      </c>
      <c r="J69" s="119">
        <f>IF('Indicator Date'!J69="","x",'Indicator Date'!J69)</f>
        <v>2018</v>
      </c>
      <c r="K69" s="119">
        <f>IF('Indicator Date'!K69="","x",'Indicator Date'!K69)</f>
        <v>2018</v>
      </c>
      <c r="L69" s="119">
        <f>IF('Indicator Date'!L69="","x",'Indicator Date'!L69)</f>
        <v>2016</v>
      </c>
      <c r="M69" s="119">
        <f>IF('Indicator Date'!M69="","x",'Indicator Date'!M69)</f>
        <v>2015</v>
      </c>
      <c r="N69" s="119">
        <f>IF('Indicator Date'!N69="","x",'Indicator Date'!N69)</f>
        <v>2015</v>
      </c>
      <c r="O69" s="119">
        <f>IF('Indicator Date'!O69="","x",'Indicator Date'!O69)</f>
        <v>2015</v>
      </c>
      <c r="P69" s="119">
        <f>IF('Indicator Date'!P69="","x",'Indicator Date'!P69)</f>
        <v>2015</v>
      </c>
      <c r="Q69" s="119">
        <f>IF('Indicator Date'!Q69="","x",'Indicator Date'!Q69)</f>
        <v>2010</v>
      </c>
      <c r="R69" s="119">
        <f>IF('Indicator Date'!R69="","x",'Indicator Date'!R69)</f>
        <v>2010</v>
      </c>
      <c r="S69" s="119">
        <f>IF('Indicator Date'!S69="","x",'Indicator Date'!S69)</f>
        <v>2010</v>
      </c>
      <c r="T69" s="119">
        <f>IF('Indicator Date'!T69="","x",'Indicator Date'!T69)</f>
        <v>2010</v>
      </c>
      <c r="U69" s="119">
        <f>IF('Indicator Date'!U69="","x",'Indicator Date'!U69)</f>
        <v>2015</v>
      </c>
      <c r="V69" s="119">
        <f>IF('Indicator Date'!V69="","x",'Indicator Date'!V69)</f>
        <v>2015</v>
      </c>
      <c r="W69" s="119">
        <f>IF('Indicator Date'!W69="","x",'Indicator Date'!W69)</f>
        <v>2015</v>
      </c>
      <c r="X69" s="119">
        <f>IF('Indicator Date'!X69="","x",'Indicator Date'!X69)</f>
        <v>2018</v>
      </c>
      <c r="Y69" s="119">
        <f>IF('Indicator Date'!Y69="","x",'Indicator Date'!Y69)</f>
        <v>2018</v>
      </c>
      <c r="Z69" s="119">
        <f>IF('Indicator Date'!Z69="","x",'Indicator Date'!Z69)</f>
        <v>2018</v>
      </c>
      <c r="AA69" s="119">
        <f>IF('Indicator Date'!AA69="","x",'Indicator Date'!AA69)</f>
        <v>2011</v>
      </c>
      <c r="AB69" s="119">
        <f>IF('Indicator Date'!AB69="","x",'Indicator Date'!AB69)</f>
        <v>2017</v>
      </c>
      <c r="AC69" s="119" t="str">
        <f>IF('Indicator Date'!AC69="","x",'Indicator Date'!AC69)</f>
        <v>x</v>
      </c>
      <c r="AD69" s="119">
        <f>IF('Indicator Date'!AD69="","x",'Indicator Date'!AD69)</f>
        <v>2015</v>
      </c>
      <c r="AE69" s="119">
        <f>IF('Indicator Date'!AE69="","x",'Indicator Date'!AE69)</f>
        <v>2018</v>
      </c>
      <c r="AF69" s="119">
        <f>IF('Indicator Date'!AF69="","x",'Indicator Date'!AF69)</f>
        <v>2016</v>
      </c>
      <c r="AG69" s="119">
        <f>IF('Indicator Date'!AG69="","x",'Indicator Date'!AG69)</f>
        <v>2019</v>
      </c>
      <c r="AH69" s="119">
        <f>IF('Indicator Date'!AH69="","x",'Indicator Date'!AH69)</f>
        <v>2019</v>
      </c>
      <c r="AI69" s="119">
        <f>IF('Indicator Date'!AI69="","x",'Indicator Date'!AI69)</f>
        <v>2019</v>
      </c>
      <c r="AJ69" s="119">
        <f>IF('Indicator Date'!AJ69="","x",'Indicator Date'!AJ69)</f>
        <v>2018</v>
      </c>
      <c r="AK69" s="119">
        <f>IF('Indicator Date'!AK69="","x",'Indicator Date'!AK69)</f>
        <v>2018</v>
      </c>
      <c r="AL69" s="119">
        <f>IF('Indicator Date'!AL69="","x",'Indicator Date'!AL69)</f>
        <v>2017</v>
      </c>
      <c r="AM69" s="119" t="str">
        <f>IF('Indicator Date'!AM69="","x",'Indicator Date'!AM69)</f>
        <v>x</v>
      </c>
      <c r="AN69" s="119">
        <f>IF('Indicator Date'!AN69="","x",'Indicator Date'!AN69)</f>
        <v>2019</v>
      </c>
      <c r="AO69" s="119">
        <f>IF('Indicator Date'!AO69="","x",'Indicator Date'!AO69)</f>
        <v>2016</v>
      </c>
      <c r="AP69" s="119">
        <f>IF('Indicator Date'!AP69="","x",'Indicator Date'!AP69)</f>
        <v>2017</v>
      </c>
      <c r="AQ69" s="119" t="str">
        <f>IF('Indicator Date'!AQ69="","x",'Indicator Date'!AQ69)</f>
        <v>x</v>
      </c>
      <c r="AR69" s="119">
        <f>IF('Indicator Date'!AR69="","x",'Indicator Date'!AR69)</f>
        <v>2018</v>
      </c>
      <c r="AS69" s="119">
        <f>IF('Indicator Date'!AS69="","x",'Indicator Date'!AS69)</f>
        <v>2017</v>
      </c>
      <c r="AT69" s="119" t="str">
        <f>IF('Indicator Date'!AT69="","x",'Indicator Date'!AT69)</f>
        <v>x</v>
      </c>
      <c r="AU69" s="119">
        <f>IF('Indicator Date'!AU69="","x",'Indicator Date'!AU69)</f>
        <v>2017</v>
      </c>
      <c r="AV69" s="119">
        <f>IF('Indicator Date'!AV69="","x",'Indicator Date'!AV69)</f>
        <v>2017</v>
      </c>
      <c r="AW69" s="119">
        <f>IF('Indicator Date'!AW69="","x",'Indicator Date'!AW69)</f>
        <v>2017</v>
      </c>
      <c r="AX69" s="119" t="str">
        <f>IF('Indicator Date'!AX69="","x",'Indicator Date'!AX69)</f>
        <v>x</v>
      </c>
      <c r="AY69" s="119">
        <f>IF('Indicator Date'!AY69="","x",'Indicator Date'!AY69)</f>
        <v>2017</v>
      </c>
      <c r="AZ69" s="119">
        <f>IF('Indicator Date'!AZ69="","x",'Indicator Date'!AZ69)</f>
        <v>2017</v>
      </c>
      <c r="BA69" s="119" t="str">
        <f>IF('Indicator Date'!BA69="","x",'Indicator Date'!BA69)</f>
        <v>2015</v>
      </c>
      <c r="BB69" s="119">
        <f>IF('Indicator Date'!BB69="","x",'Indicator Date'!BB69)</f>
        <v>2017</v>
      </c>
      <c r="BC69" s="119">
        <f>IF('Indicator Date'!BC69="","x",'Indicator Date'!BC69)</f>
        <v>2018</v>
      </c>
      <c r="BD69" s="119">
        <f>IF('Indicator Date'!BD69="","x",'Indicator Date'!BD69)</f>
        <v>2019</v>
      </c>
      <c r="BE69" s="172" t="str">
        <f>IF('Indicator Date'!BE69="","x",YEAR('Indicator Date'!BE69))</f>
        <v>x</v>
      </c>
      <c r="BF69" s="172">
        <f>IF('Indicator Date'!BF69="","x",YEAR('Indicator Date'!BF69))</f>
        <v>2018</v>
      </c>
      <c r="BG69" s="172">
        <f>IF('Indicator Date'!BG69="","x",YEAR('Indicator Date'!BG69))</f>
        <v>2018</v>
      </c>
      <c r="BH69" s="119">
        <f>IF('Indicator Date'!BH69="","x",'Indicator Date'!BH69)</f>
        <v>2018</v>
      </c>
      <c r="BI69" s="119">
        <f>IF('Indicator Date'!BI69="","x",'Indicator Date'!BI69)</f>
        <v>2018</v>
      </c>
      <c r="BJ69" s="119">
        <f>IF('Indicator Date'!BJ69="","x",'Indicator Date'!BJ69)</f>
        <v>2015</v>
      </c>
      <c r="BK69" s="119">
        <f>IF('Indicator Date'!BK69="","x",'Indicator Date'!BK69)</f>
        <v>2017</v>
      </c>
      <c r="BL69" s="119">
        <f>IF('Indicator Date'!BL69="","x",'Indicator Date'!BL69)</f>
        <v>2018</v>
      </c>
      <c r="BM69" s="119">
        <f>IF('Indicator Date'!BM69="","x",'Indicator Date'!BM69)</f>
        <v>2017</v>
      </c>
      <c r="BN69" s="119">
        <f>IF('Indicator Date'!BN69="","x",'Indicator Date'!BN69)</f>
        <v>2015</v>
      </c>
      <c r="BO69" s="119">
        <f>IF('Indicator Date'!BO69="","x",'Indicator Date'!BO69)</f>
        <v>2016</v>
      </c>
      <c r="BP69" s="119">
        <f>IF('Indicator Date'!BP69="","x",'Indicator Date'!BP69)</f>
        <v>2017</v>
      </c>
      <c r="BQ69" s="119">
        <f>IF('Indicator Date'!BQ69="","x",'Indicator Date'!BQ69)</f>
        <v>2014</v>
      </c>
      <c r="BR69" s="119">
        <f>IF('Indicator Date'!BR69="","x",'Indicator Date'!BR69)</f>
        <v>2017</v>
      </c>
      <c r="BS69" s="119">
        <f>IF('Indicator Date'!BS69="","x",'Indicator Date'!BS69)</f>
        <v>2017</v>
      </c>
      <c r="BT69" s="119">
        <f>IF('Indicator Date'!BT69="","x",'Indicator Date'!BT69)</f>
        <v>2016</v>
      </c>
      <c r="BU69" s="119">
        <f>IF('Indicator Date'!BU69="","x",'Indicator Date'!BU69)</f>
        <v>2017</v>
      </c>
      <c r="BV69" s="119">
        <f>IF('Indicator Date'!BV69="","x",'Indicator Date'!BV69)</f>
        <v>2017</v>
      </c>
      <c r="BW69" s="119">
        <f>IF('Indicator Date'!BW69="","x",'Indicator Date'!BW69)</f>
        <v>2017</v>
      </c>
      <c r="BX69" s="119">
        <f>IF('Indicator Date'!BX69="","x",'Indicator Date'!BX69)</f>
        <v>2016</v>
      </c>
      <c r="BY69" s="119">
        <f>IF('Indicator Date'!BY69="","x",'Indicator Date'!BY69)</f>
        <v>2015</v>
      </c>
      <c r="BZ69" s="119" t="str">
        <f>IF('Indicator Date'!BZ69="","x",'Indicator Date'!BZ69)</f>
        <v>2018</v>
      </c>
      <c r="CA69" s="119">
        <f>IF('Indicator Date'!CA69="","x",'Indicator Date'!CA69)</f>
        <v>2019</v>
      </c>
      <c r="CB69" s="119">
        <f>IF('Indicator Date'!CB69="","x",'Indicator Date'!CB69)</f>
        <v>2015</v>
      </c>
    </row>
    <row r="70" spans="1:80" x14ac:dyDescent="0.3">
      <c r="A70" s="100" t="s">
        <v>125</v>
      </c>
      <c r="B70" s="86" t="s">
        <v>124</v>
      </c>
      <c r="C70" s="119">
        <f>IF('Indicator Date'!C70="","x",'Indicator Date'!C70)</f>
        <v>2015</v>
      </c>
      <c r="D70" s="119">
        <f>IF('Indicator Date'!D70="","x",'Indicator Date'!D70)</f>
        <v>2015</v>
      </c>
      <c r="E70" s="119">
        <f>IF('Indicator Date'!E70="","x",'Indicator Date'!E70)</f>
        <v>2015</v>
      </c>
      <c r="F70" s="119">
        <f>IF('Indicator Date'!F70="","x",'Indicator Date'!F70)</f>
        <v>2015</v>
      </c>
      <c r="G70" s="119">
        <f>IF('Indicator Date'!G70="","x",'Indicator Date'!G70)</f>
        <v>2015</v>
      </c>
      <c r="H70" s="119">
        <f>IF('Indicator Date'!H70="","x",'Indicator Date'!H70)</f>
        <v>2015</v>
      </c>
      <c r="I70" s="119">
        <f>IF('Indicator Date'!I70="","x",'Indicator Date'!I70)</f>
        <v>2015</v>
      </c>
      <c r="J70" s="119">
        <f>IF('Indicator Date'!J70="","x",'Indicator Date'!J70)</f>
        <v>2018</v>
      </c>
      <c r="K70" s="119">
        <f>IF('Indicator Date'!K70="","x",'Indicator Date'!K70)</f>
        <v>2018</v>
      </c>
      <c r="L70" s="119">
        <f>IF('Indicator Date'!L70="","x",'Indicator Date'!L70)</f>
        <v>2016</v>
      </c>
      <c r="M70" s="119">
        <f>IF('Indicator Date'!M70="","x",'Indicator Date'!M70)</f>
        <v>2015</v>
      </c>
      <c r="N70" s="119">
        <f>IF('Indicator Date'!N70="","x",'Indicator Date'!N70)</f>
        <v>2015</v>
      </c>
      <c r="O70" s="119">
        <f>IF('Indicator Date'!O70="","x",'Indicator Date'!O70)</f>
        <v>2015</v>
      </c>
      <c r="P70" s="119">
        <f>IF('Indicator Date'!P70="","x",'Indicator Date'!P70)</f>
        <v>2015</v>
      </c>
      <c r="Q70" s="119">
        <f>IF('Indicator Date'!Q70="","x",'Indicator Date'!Q70)</f>
        <v>2010</v>
      </c>
      <c r="R70" s="119">
        <f>IF('Indicator Date'!R70="","x",'Indicator Date'!R70)</f>
        <v>2010</v>
      </c>
      <c r="S70" s="119">
        <f>IF('Indicator Date'!S70="","x",'Indicator Date'!S70)</f>
        <v>2010</v>
      </c>
      <c r="T70" s="119">
        <f>IF('Indicator Date'!T70="","x",'Indicator Date'!T70)</f>
        <v>2010</v>
      </c>
      <c r="U70" s="119">
        <f>IF('Indicator Date'!U70="","x",'Indicator Date'!U70)</f>
        <v>2015</v>
      </c>
      <c r="V70" s="119">
        <f>IF('Indicator Date'!V70="","x",'Indicator Date'!V70)</f>
        <v>2015</v>
      </c>
      <c r="W70" s="119">
        <f>IF('Indicator Date'!W70="","x",'Indicator Date'!W70)</f>
        <v>2015</v>
      </c>
      <c r="X70" s="119">
        <f>IF('Indicator Date'!X70="","x",'Indicator Date'!X70)</f>
        <v>2018</v>
      </c>
      <c r="Y70" s="119">
        <f>IF('Indicator Date'!Y70="","x",'Indicator Date'!Y70)</f>
        <v>2018</v>
      </c>
      <c r="Z70" s="119">
        <f>IF('Indicator Date'!Z70="","x",'Indicator Date'!Z70)</f>
        <v>2018</v>
      </c>
      <c r="AA70" s="119" t="str">
        <f>IF('Indicator Date'!AA70="","x",'Indicator Date'!AA70)</f>
        <v>x</v>
      </c>
      <c r="AB70" s="119">
        <f>IF('Indicator Date'!AB70="","x",'Indicator Date'!AB70)</f>
        <v>2017</v>
      </c>
      <c r="AC70" s="119" t="str">
        <f>IF('Indicator Date'!AC70="","x",'Indicator Date'!AC70)</f>
        <v>x</v>
      </c>
      <c r="AD70" s="119">
        <f>IF('Indicator Date'!AD70="","x",'Indicator Date'!AD70)</f>
        <v>2014</v>
      </c>
      <c r="AE70" s="119">
        <f>IF('Indicator Date'!AE70="","x",'Indicator Date'!AE70)</f>
        <v>2018</v>
      </c>
      <c r="AF70" s="119">
        <f>IF('Indicator Date'!AF70="","x",'Indicator Date'!AF70)</f>
        <v>2015</v>
      </c>
      <c r="AG70" s="119">
        <f>IF('Indicator Date'!AG70="","x",'Indicator Date'!AG70)</f>
        <v>2019</v>
      </c>
      <c r="AH70" s="119">
        <f>IF('Indicator Date'!AH70="","x",'Indicator Date'!AH70)</f>
        <v>2019</v>
      </c>
      <c r="AI70" s="119">
        <f>IF('Indicator Date'!AI70="","x",'Indicator Date'!AI70)</f>
        <v>2019</v>
      </c>
      <c r="AJ70" s="119">
        <f>IF('Indicator Date'!AJ70="","x",'Indicator Date'!AJ70)</f>
        <v>2018</v>
      </c>
      <c r="AK70" s="119">
        <f>IF('Indicator Date'!AK70="","x",'Indicator Date'!AK70)</f>
        <v>2018</v>
      </c>
      <c r="AL70" s="119">
        <f>IF('Indicator Date'!AL70="","x",'Indicator Date'!AL70)</f>
        <v>2017</v>
      </c>
      <c r="AM70" s="119" t="str">
        <f>IF('Indicator Date'!AM70="","x",'Indicator Date'!AM70)</f>
        <v>x</v>
      </c>
      <c r="AN70" s="119">
        <f>IF('Indicator Date'!AN70="","x",'Indicator Date'!AN70)</f>
        <v>2019</v>
      </c>
      <c r="AO70" s="119">
        <f>IF('Indicator Date'!AO70="","x",'Indicator Date'!AO70)</f>
        <v>2016</v>
      </c>
      <c r="AP70" s="119">
        <f>IF('Indicator Date'!AP70="","x",'Indicator Date'!AP70)</f>
        <v>2017</v>
      </c>
      <c r="AQ70" s="119">
        <f>IF('Indicator Date'!AQ70="","x",'Indicator Date'!AQ70)</f>
        <v>2017</v>
      </c>
      <c r="AR70" s="119">
        <f>IF('Indicator Date'!AR70="","x",'Indicator Date'!AR70)</f>
        <v>2018</v>
      </c>
      <c r="AS70" s="119">
        <f>IF('Indicator Date'!AS70="","x",'Indicator Date'!AS70)</f>
        <v>2017</v>
      </c>
      <c r="AT70" s="119" t="str">
        <f>IF('Indicator Date'!AT70="","x",'Indicator Date'!AT70)</f>
        <v>x</v>
      </c>
      <c r="AU70" s="119">
        <f>IF('Indicator Date'!AU70="","x",'Indicator Date'!AU70)</f>
        <v>2017</v>
      </c>
      <c r="AV70" s="119" t="str">
        <f>IF('Indicator Date'!AV70="","x",'Indicator Date'!AV70)</f>
        <v>x</v>
      </c>
      <c r="AW70" s="119" t="str">
        <f>IF('Indicator Date'!AW70="","x",'Indicator Date'!AW70)</f>
        <v>x</v>
      </c>
      <c r="AX70" s="119" t="str">
        <f>IF('Indicator Date'!AX70="","x",'Indicator Date'!AX70)</f>
        <v>x</v>
      </c>
      <c r="AY70" s="119">
        <f>IF('Indicator Date'!AY70="","x",'Indicator Date'!AY70)</f>
        <v>2017</v>
      </c>
      <c r="AZ70" s="119" t="str">
        <f>IF('Indicator Date'!AZ70="","x",'Indicator Date'!AZ70)</f>
        <v>x</v>
      </c>
      <c r="BA70" s="119" t="str">
        <f>IF('Indicator Date'!BA70="","x",'Indicator Date'!BA70)</f>
        <v>x</v>
      </c>
      <c r="BB70" s="119">
        <f>IF('Indicator Date'!BB70="","x",'Indicator Date'!BB70)</f>
        <v>2017</v>
      </c>
      <c r="BC70" s="119">
        <f>IF('Indicator Date'!BC70="","x",'Indicator Date'!BC70)</f>
        <v>2018</v>
      </c>
      <c r="BD70" s="119">
        <f>IF('Indicator Date'!BD70="","x",'Indicator Date'!BD70)</f>
        <v>2019</v>
      </c>
      <c r="BE70" s="172" t="str">
        <f>IF('Indicator Date'!BE70="","x",YEAR('Indicator Date'!BE70))</f>
        <v>x</v>
      </c>
      <c r="BF70" s="172">
        <f>IF('Indicator Date'!BF70="","x",YEAR('Indicator Date'!BF70))</f>
        <v>2018</v>
      </c>
      <c r="BG70" s="172">
        <f>IF('Indicator Date'!BG70="","x",YEAR('Indicator Date'!BG70))</f>
        <v>2018</v>
      </c>
      <c r="BH70" s="119">
        <f>IF('Indicator Date'!BH70="","x",'Indicator Date'!BH70)</f>
        <v>2018</v>
      </c>
      <c r="BI70" s="119">
        <f>IF('Indicator Date'!BI70="","x",'Indicator Date'!BI70)</f>
        <v>2018</v>
      </c>
      <c r="BJ70" s="119">
        <f>IF('Indicator Date'!BJ70="","x",'Indicator Date'!BJ70)</f>
        <v>2013</v>
      </c>
      <c r="BK70" s="119">
        <f>IF('Indicator Date'!BK70="","x",'Indicator Date'!BK70)</f>
        <v>2017</v>
      </c>
      <c r="BL70" s="119">
        <f>IF('Indicator Date'!BL70="","x",'Indicator Date'!BL70)</f>
        <v>2018</v>
      </c>
      <c r="BM70" s="119">
        <f>IF('Indicator Date'!BM70="","x",'Indicator Date'!BM70)</f>
        <v>2017</v>
      </c>
      <c r="BN70" s="119" t="str">
        <f>IF('Indicator Date'!BN70="","x",'Indicator Date'!BN70)</f>
        <v>x</v>
      </c>
      <c r="BO70" s="119">
        <f>IF('Indicator Date'!BO70="","x",'Indicator Date'!BO70)</f>
        <v>2016</v>
      </c>
      <c r="BP70" s="119">
        <f>IF('Indicator Date'!BP70="","x",'Indicator Date'!BP70)</f>
        <v>2017</v>
      </c>
      <c r="BQ70" s="119">
        <f>IF('Indicator Date'!BQ70="","x",'Indicator Date'!BQ70)</f>
        <v>2014</v>
      </c>
      <c r="BR70" s="119">
        <f>IF('Indicator Date'!BR70="","x",'Indicator Date'!BR70)</f>
        <v>2017</v>
      </c>
      <c r="BS70" s="119">
        <f>IF('Indicator Date'!BS70="","x",'Indicator Date'!BS70)</f>
        <v>2017</v>
      </c>
      <c r="BT70" s="119">
        <f>IF('Indicator Date'!BT70="","x",'Indicator Date'!BT70)</f>
        <v>2017</v>
      </c>
      <c r="BU70" s="119">
        <f>IF('Indicator Date'!BU70="","x",'Indicator Date'!BU70)</f>
        <v>2017</v>
      </c>
      <c r="BV70" s="119">
        <f>IF('Indicator Date'!BV70="","x",'Indicator Date'!BV70)</f>
        <v>2017</v>
      </c>
      <c r="BW70" s="119" t="str">
        <f>IF('Indicator Date'!BW70="","x",'Indicator Date'!BW70)</f>
        <v>x</v>
      </c>
      <c r="BX70" s="119">
        <f>IF('Indicator Date'!BX70="","x",'Indicator Date'!BX70)</f>
        <v>2016</v>
      </c>
      <c r="BY70" s="119">
        <f>IF('Indicator Date'!BY70="","x",'Indicator Date'!BY70)</f>
        <v>2015</v>
      </c>
      <c r="BZ70" s="119" t="str">
        <f>IF('Indicator Date'!BZ70="","x",'Indicator Date'!BZ70)</f>
        <v>2018</v>
      </c>
      <c r="CA70" s="119">
        <f>IF('Indicator Date'!CA70="","x",'Indicator Date'!CA70)</f>
        <v>2019</v>
      </c>
      <c r="CB70" s="119">
        <f>IF('Indicator Date'!CB70="","x",'Indicator Date'!CB70)</f>
        <v>2015</v>
      </c>
    </row>
    <row r="71" spans="1:80" x14ac:dyDescent="0.3">
      <c r="A71" s="100" t="s">
        <v>127</v>
      </c>
      <c r="B71" s="86" t="s">
        <v>126</v>
      </c>
      <c r="C71" s="119">
        <f>IF('Indicator Date'!C71="","x",'Indicator Date'!C71)</f>
        <v>2015</v>
      </c>
      <c r="D71" s="119">
        <f>IF('Indicator Date'!D71="","x",'Indicator Date'!D71)</f>
        <v>2015</v>
      </c>
      <c r="E71" s="119">
        <f>IF('Indicator Date'!E71="","x",'Indicator Date'!E71)</f>
        <v>2015</v>
      </c>
      <c r="F71" s="119">
        <f>IF('Indicator Date'!F71="","x",'Indicator Date'!F71)</f>
        <v>2015</v>
      </c>
      <c r="G71" s="119">
        <f>IF('Indicator Date'!G71="","x",'Indicator Date'!G71)</f>
        <v>2015</v>
      </c>
      <c r="H71" s="119">
        <f>IF('Indicator Date'!H71="","x",'Indicator Date'!H71)</f>
        <v>2015</v>
      </c>
      <c r="I71" s="119">
        <f>IF('Indicator Date'!I71="","x",'Indicator Date'!I71)</f>
        <v>2015</v>
      </c>
      <c r="J71" s="119">
        <f>IF('Indicator Date'!J71="","x",'Indicator Date'!J71)</f>
        <v>2018</v>
      </c>
      <c r="K71" s="119">
        <f>IF('Indicator Date'!K71="","x",'Indicator Date'!K71)</f>
        <v>2018</v>
      </c>
      <c r="L71" s="119">
        <f>IF('Indicator Date'!L71="","x",'Indicator Date'!L71)</f>
        <v>2016</v>
      </c>
      <c r="M71" s="119">
        <f>IF('Indicator Date'!M71="","x",'Indicator Date'!M71)</f>
        <v>2015</v>
      </c>
      <c r="N71" s="119">
        <f>IF('Indicator Date'!N71="","x",'Indicator Date'!N71)</f>
        <v>2015</v>
      </c>
      <c r="O71" s="119">
        <f>IF('Indicator Date'!O71="","x",'Indicator Date'!O71)</f>
        <v>2015</v>
      </c>
      <c r="P71" s="119">
        <f>IF('Indicator Date'!P71="","x",'Indicator Date'!P71)</f>
        <v>2015</v>
      </c>
      <c r="Q71" s="119">
        <f>IF('Indicator Date'!Q71="","x",'Indicator Date'!Q71)</f>
        <v>2010</v>
      </c>
      <c r="R71" s="119">
        <f>IF('Indicator Date'!R71="","x",'Indicator Date'!R71)</f>
        <v>2010</v>
      </c>
      <c r="S71" s="119">
        <f>IF('Indicator Date'!S71="","x",'Indicator Date'!S71)</f>
        <v>2010</v>
      </c>
      <c r="T71" s="119">
        <f>IF('Indicator Date'!T71="","x",'Indicator Date'!T71)</f>
        <v>2010</v>
      </c>
      <c r="U71" s="119">
        <f>IF('Indicator Date'!U71="","x",'Indicator Date'!U71)</f>
        <v>2015</v>
      </c>
      <c r="V71" s="119">
        <f>IF('Indicator Date'!V71="","x",'Indicator Date'!V71)</f>
        <v>2015</v>
      </c>
      <c r="W71" s="119">
        <f>IF('Indicator Date'!W71="","x",'Indicator Date'!W71)</f>
        <v>2015</v>
      </c>
      <c r="X71" s="119">
        <f>IF('Indicator Date'!X71="","x",'Indicator Date'!X71)</f>
        <v>2018</v>
      </c>
      <c r="Y71" s="119">
        <f>IF('Indicator Date'!Y71="","x",'Indicator Date'!Y71)</f>
        <v>2018</v>
      </c>
      <c r="Z71" s="119">
        <f>IF('Indicator Date'!Z71="","x",'Indicator Date'!Z71)</f>
        <v>2018</v>
      </c>
      <c r="AA71" s="119">
        <f>IF('Indicator Date'!AA71="","x",'Indicator Date'!AA71)</f>
        <v>2015</v>
      </c>
      <c r="AB71" s="119">
        <f>IF('Indicator Date'!AB71="","x",'Indicator Date'!AB71)</f>
        <v>2017</v>
      </c>
      <c r="AC71" s="119">
        <f>IF('Indicator Date'!AC71="","x",'Indicator Date'!AC71)</f>
        <v>2017</v>
      </c>
      <c r="AD71" s="119">
        <f>IF('Indicator Date'!AD71="","x",'Indicator Date'!AD71)</f>
        <v>2017</v>
      </c>
      <c r="AE71" s="119">
        <f>IF('Indicator Date'!AE71="","x",'Indicator Date'!AE71)</f>
        <v>2018</v>
      </c>
      <c r="AF71" s="119">
        <f>IF('Indicator Date'!AF71="","x",'Indicator Date'!AF71)</f>
        <v>2016</v>
      </c>
      <c r="AG71" s="119">
        <f>IF('Indicator Date'!AG71="","x",'Indicator Date'!AG71)</f>
        <v>2019</v>
      </c>
      <c r="AH71" s="119">
        <f>IF('Indicator Date'!AH71="","x",'Indicator Date'!AH71)</f>
        <v>2019</v>
      </c>
      <c r="AI71" s="119">
        <f>IF('Indicator Date'!AI71="","x",'Indicator Date'!AI71)</f>
        <v>2019</v>
      </c>
      <c r="AJ71" s="119">
        <f>IF('Indicator Date'!AJ71="","x",'Indicator Date'!AJ71)</f>
        <v>2018</v>
      </c>
      <c r="AK71" s="119">
        <f>IF('Indicator Date'!AK71="","x",'Indicator Date'!AK71)</f>
        <v>2018</v>
      </c>
      <c r="AL71" s="119">
        <f>IF('Indicator Date'!AL71="","x",'Indicator Date'!AL71)</f>
        <v>2017</v>
      </c>
      <c r="AM71" s="119">
        <f>IF('Indicator Date'!AM71="","x",'Indicator Date'!AM71)</f>
        <v>2015</v>
      </c>
      <c r="AN71" s="119">
        <f>IF('Indicator Date'!AN71="","x",'Indicator Date'!AN71)</f>
        <v>2019</v>
      </c>
      <c r="AO71" s="119">
        <f>IF('Indicator Date'!AO71="","x",'Indicator Date'!AO71)</f>
        <v>2016</v>
      </c>
      <c r="AP71" s="119">
        <f>IF('Indicator Date'!AP71="","x",'Indicator Date'!AP71)</f>
        <v>2017</v>
      </c>
      <c r="AQ71" s="119">
        <f>IF('Indicator Date'!AQ71="","x",'Indicator Date'!AQ71)</f>
        <v>2017</v>
      </c>
      <c r="AR71" s="119">
        <f>IF('Indicator Date'!AR71="","x",'Indicator Date'!AR71)</f>
        <v>2018</v>
      </c>
      <c r="AS71" s="119">
        <f>IF('Indicator Date'!AS71="","x",'Indicator Date'!AS71)</f>
        <v>2017</v>
      </c>
      <c r="AT71" s="119">
        <f>IF('Indicator Date'!AT71="","x",'Indicator Date'!AT71)</f>
        <v>2015</v>
      </c>
      <c r="AU71" s="119">
        <f>IF('Indicator Date'!AU71="","x",'Indicator Date'!AU71)</f>
        <v>2017</v>
      </c>
      <c r="AV71" s="119">
        <f>IF('Indicator Date'!AV71="","x",'Indicator Date'!AV71)</f>
        <v>2017</v>
      </c>
      <c r="AW71" s="119">
        <f>IF('Indicator Date'!AW71="","x",'Indicator Date'!AW71)</f>
        <v>2017</v>
      </c>
      <c r="AX71" s="119">
        <f>IF('Indicator Date'!AX71="","x",'Indicator Date'!AX71)</f>
        <v>2017</v>
      </c>
      <c r="AY71" s="119">
        <f>IF('Indicator Date'!AY71="","x",'Indicator Date'!AY71)</f>
        <v>2017</v>
      </c>
      <c r="AZ71" s="119">
        <f>IF('Indicator Date'!AZ71="","x",'Indicator Date'!AZ71)</f>
        <v>2017</v>
      </c>
      <c r="BA71" s="119" t="str">
        <f>IF('Indicator Date'!BA71="","x",'Indicator Date'!BA71)</f>
        <v>2014</v>
      </c>
      <c r="BB71" s="119">
        <f>IF('Indicator Date'!BB71="","x",'Indicator Date'!BB71)</f>
        <v>2017</v>
      </c>
      <c r="BC71" s="119">
        <f>IF('Indicator Date'!BC71="","x",'Indicator Date'!BC71)</f>
        <v>2018</v>
      </c>
      <c r="BD71" s="119">
        <f>IF('Indicator Date'!BD71="","x",'Indicator Date'!BD71)</f>
        <v>2019</v>
      </c>
      <c r="BE71" s="172">
        <f>IF('Indicator Date'!BE71="","x",YEAR('Indicator Date'!BE71))</f>
        <v>2018</v>
      </c>
      <c r="BF71" s="172">
        <f>IF('Indicator Date'!BF71="","x",YEAR('Indicator Date'!BF71))</f>
        <v>2018</v>
      </c>
      <c r="BG71" s="172">
        <f>IF('Indicator Date'!BG71="","x",YEAR('Indicator Date'!BG71))</f>
        <v>2018</v>
      </c>
      <c r="BH71" s="119">
        <f>IF('Indicator Date'!BH71="","x",'Indicator Date'!BH71)</f>
        <v>2018</v>
      </c>
      <c r="BI71" s="119">
        <f>IF('Indicator Date'!BI71="","x",'Indicator Date'!BI71)</f>
        <v>2018</v>
      </c>
      <c r="BJ71" s="119">
        <f>IF('Indicator Date'!BJ71="","x",'Indicator Date'!BJ71)</f>
        <v>2015</v>
      </c>
      <c r="BK71" s="119">
        <f>IF('Indicator Date'!BK71="","x",'Indicator Date'!BK71)</f>
        <v>2017</v>
      </c>
      <c r="BL71" s="119">
        <f>IF('Indicator Date'!BL71="","x",'Indicator Date'!BL71)</f>
        <v>2018</v>
      </c>
      <c r="BM71" s="119">
        <f>IF('Indicator Date'!BM71="","x",'Indicator Date'!BM71)</f>
        <v>2017</v>
      </c>
      <c r="BN71" s="119">
        <f>IF('Indicator Date'!BN71="","x",'Indicator Date'!BN71)</f>
        <v>2015</v>
      </c>
      <c r="BO71" s="119">
        <f>IF('Indicator Date'!BO71="","x",'Indicator Date'!BO71)</f>
        <v>2016</v>
      </c>
      <c r="BP71" s="119">
        <f>IF('Indicator Date'!BP71="","x",'Indicator Date'!BP71)</f>
        <v>2017</v>
      </c>
      <c r="BQ71" s="119">
        <f>IF('Indicator Date'!BQ71="","x",'Indicator Date'!BQ71)</f>
        <v>2014</v>
      </c>
      <c r="BR71" s="119">
        <f>IF('Indicator Date'!BR71="","x",'Indicator Date'!BR71)</f>
        <v>2017</v>
      </c>
      <c r="BS71" s="119">
        <f>IF('Indicator Date'!BS71="","x",'Indicator Date'!BS71)</f>
        <v>2017</v>
      </c>
      <c r="BT71" s="119">
        <f>IF('Indicator Date'!BT71="","x",'Indicator Date'!BT71)</f>
        <v>2018</v>
      </c>
      <c r="BU71" s="119">
        <f>IF('Indicator Date'!BU71="","x",'Indicator Date'!BU71)</f>
        <v>2017</v>
      </c>
      <c r="BV71" s="119">
        <f>IF('Indicator Date'!BV71="","x",'Indicator Date'!BV71)</f>
        <v>2017</v>
      </c>
      <c r="BW71" s="119">
        <f>IF('Indicator Date'!BW71="","x",'Indicator Date'!BW71)</f>
        <v>2017</v>
      </c>
      <c r="BX71" s="119">
        <f>IF('Indicator Date'!BX71="","x",'Indicator Date'!BX71)</f>
        <v>2016</v>
      </c>
      <c r="BY71" s="119">
        <f>IF('Indicator Date'!BY71="","x",'Indicator Date'!BY71)</f>
        <v>2015</v>
      </c>
      <c r="BZ71" s="119" t="str">
        <f>IF('Indicator Date'!BZ71="","x",'Indicator Date'!BZ71)</f>
        <v>2018</v>
      </c>
      <c r="CA71" s="119">
        <f>IF('Indicator Date'!CA71="","x",'Indicator Date'!CA71)</f>
        <v>2019</v>
      </c>
      <c r="CB71" s="119">
        <f>IF('Indicator Date'!CB71="","x",'Indicator Date'!CB71)</f>
        <v>2015</v>
      </c>
    </row>
    <row r="72" spans="1:80" x14ac:dyDescent="0.3">
      <c r="A72" s="100" t="s">
        <v>129</v>
      </c>
      <c r="B72" s="86" t="s">
        <v>128</v>
      </c>
      <c r="C72" s="119">
        <f>IF('Indicator Date'!C72="","x",'Indicator Date'!C72)</f>
        <v>2015</v>
      </c>
      <c r="D72" s="119">
        <f>IF('Indicator Date'!D72="","x",'Indicator Date'!D72)</f>
        <v>2015</v>
      </c>
      <c r="E72" s="119">
        <f>IF('Indicator Date'!E72="","x",'Indicator Date'!E72)</f>
        <v>2015</v>
      </c>
      <c r="F72" s="119">
        <f>IF('Indicator Date'!F72="","x",'Indicator Date'!F72)</f>
        <v>2015</v>
      </c>
      <c r="G72" s="119">
        <f>IF('Indicator Date'!G72="","x",'Indicator Date'!G72)</f>
        <v>2015</v>
      </c>
      <c r="H72" s="119">
        <f>IF('Indicator Date'!H72="","x",'Indicator Date'!H72)</f>
        <v>2015</v>
      </c>
      <c r="I72" s="119">
        <f>IF('Indicator Date'!I72="","x",'Indicator Date'!I72)</f>
        <v>2015</v>
      </c>
      <c r="J72" s="119">
        <f>IF('Indicator Date'!J72="","x",'Indicator Date'!J72)</f>
        <v>2018</v>
      </c>
      <c r="K72" s="119">
        <f>IF('Indicator Date'!K72="","x",'Indicator Date'!K72)</f>
        <v>2018</v>
      </c>
      <c r="L72" s="119">
        <f>IF('Indicator Date'!L72="","x",'Indicator Date'!L72)</f>
        <v>2016</v>
      </c>
      <c r="M72" s="119">
        <f>IF('Indicator Date'!M72="","x",'Indicator Date'!M72)</f>
        <v>2015</v>
      </c>
      <c r="N72" s="119">
        <f>IF('Indicator Date'!N72="","x",'Indicator Date'!N72)</f>
        <v>2015</v>
      </c>
      <c r="O72" s="119">
        <f>IF('Indicator Date'!O72="","x",'Indicator Date'!O72)</f>
        <v>2015</v>
      </c>
      <c r="P72" s="119">
        <f>IF('Indicator Date'!P72="","x",'Indicator Date'!P72)</f>
        <v>2015</v>
      </c>
      <c r="Q72" s="119">
        <f>IF('Indicator Date'!Q72="","x",'Indicator Date'!Q72)</f>
        <v>2010</v>
      </c>
      <c r="R72" s="119">
        <f>IF('Indicator Date'!R72="","x",'Indicator Date'!R72)</f>
        <v>2010</v>
      </c>
      <c r="S72" s="119">
        <f>IF('Indicator Date'!S72="","x",'Indicator Date'!S72)</f>
        <v>2010</v>
      </c>
      <c r="T72" s="119">
        <f>IF('Indicator Date'!T72="","x",'Indicator Date'!T72)</f>
        <v>2010</v>
      </c>
      <c r="U72" s="119">
        <f>IF('Indicator Date'!U72="","x",'Indicator Date'!U72)</f>
        <v>2015</v>
      </c>
      <c r="V72" s="119">
        <f>IF('Indicator Date'!V72="","x",'Indicator Date'!V72)</f>
        <v>2015</v>
      </c>
      <c r="W72" s="119">
        <f>IF('Indicator Date'!W72="","x",'Indicator Date'!W72)</f>
        <v>2015</v>
      </c>
      <c r="X72" s="119">
        <f>IF('Indicator Date'!X72="","x",'Indicator Date'!X72)</f>
        <v>2018</v>
      </c>
      <c r="Y72" s="119">
        <f>IF('Indicator Date'!Y72="","x",'Indicator Date'!Y72)</f>
        <v>2018</v>
      </c>
      <c r="Z72" s="119">
        <f>IF('Indicator Date'!Z72="","x",'Indicator Date'!Z72)</f>
        <v>2018</v>
      </c>
      <c r="AA72" s="119">
        <f>IF('Indicator Date'!AA72="","x",'Indicator Date'!AA72)</f>
        <v>2012</v>
      </c>
      <c r="AB72" s="119">
        <f>IF('Indicator Date'!AB72="","x",'Indicator Date'!AB72)</f>
        <v>2017</v>
      </c>
      <c r="AC72" s="119">
        <f>IF('Indicator Date'!AC72="","x",'Indicator Date'!AC72)</f>
        <v>2017</v>
      </c>
      <c r="AD72" s="119">
        <f>IF('Indicator Date'!AD72="","x",'Indicator Date'!AD72)</f>
        <v>2017</v>
      </c>
      <c r="AE72" s="119">
        <f>IF('Indicator Date'!AE72="","x",'Indicator Date'!AE72)</f>
        <v>2018</v>
      </c>
      <c r="AF72" s="119">
        <f>IF('Indicator Date'!AF72="","x",'Indicator Date'!AF72)</f>
        <v>2016</v>
      </c>
      <c r="AG72" s="119">
        <f>IF('Indicator Date'!AG72="","x",'Indicator Date'!AG72)</f>
        <v>2019</v>
      </c>
      <c r="AH72" s="119">
        <f>IF('Indicator Date'!AH72="","x",'Indicator Date'!AH72)</f>
        <v>2019</v>
      </c>
      <c r="AI72" s="119">
        <f>IF('Indicator Date'!AI72="","x",'Indicator Date'!AI72)</f>
        <v>2019</v>
      </c>
      <c r="AJ72" s="119">
        <f>IF('Indicator Date'!AJ72="","x",'Indicator Date'!AJ72)</f>
        <v>2018</v>
      </c>
      <c r="AK72" s="119">
        <f>IF('Indicator Date'!AK72="","x",'Indicator Date'!AK72)</f>
        <v>2018</v>
      </c>
      <c r="AL72" s="119">
        <f>IF('Indicator Date'!AL72="","x",'Indicator Date'!AL72)</f>
        <v>2017</v>
      </c>
      <c r="AM72" s="119">
        <f>IF('Indicator Date'!AM72="","x",'Indicator Date'!AM72)</f>
        <v>2016</v>
      </c>
      <c r="AN72" s="119">
        <f>IF('Indicator Date'!AN72="","x",'Indicator Date'!AN72)</f>
        <v>2019</v>
      </c>
      <c r="AO72" s="119">
        <f>IF('Indicator Date'!AO72="","x",'Indicator Date'!AO72)</f>
        <v>2016</v>
      </c>
      <c r="AP72" s="119">
        <f>IF('Indicator Date'!AP72="","x",'Indicator Date'!AP72)</f>
        <v>2017</v>
      </c>
      <c r="AQ72" s="119">
        <f>IF('Indicator Date'!AQ72="","x",'Indicator Date'!AQ72)</f>
        <v>2017</v>
      </c>
      <c r="AR72" s="119">
        <f>IF('Indicator Date'!AR72="","x",'Indicator Date'!AR72)</f>
        <v>2018</v>
      </c>
      <c r="AS72" s="119">
        <f>IF('Indicator Date'!AS72="","x",'Indicator Date'!AS72)</f>
        <v>2017</v>
      </c>
      <c r="AT72" s="119">
        <f>IF('Indicator Date'!AT72="","x",'Indicator Date'!AT72)</f>
        <v>2016</v>
      </c>
      <c r="AU72" s="119">
        <f>IF('Indicator Date'!AU72="","x",'Indicator Date'!AU72)</f>
        <v>2017</v>
      </c>
      <c r="AV72" s="119">
        <f>IF('Indicator Date'!AV72="","x",'Indicator Date'!AV72)</f>
        <v>2017</v>
      </c>
      <c r="AW72" s="119">
        <f>IF('Indicator Date'!AW72="","x",'Indicator Date'!AW72)</f>
        <v>2017</v>
      </c>
      <c r="AX72" s="119">
        <f>IF('Indicator Date'!AX72="","x",'Indicator Date'!AX72)</f>
        <v>2017</v>
      </c>
      <c r="AY72" s="119">
        <f>IF('Indicator Date'!AY72="","x",'Indicator Date'!AY72)</f>
        <v>2017</v>
      </c>
      <c r="AZ72" s="119" t="str">
        <f>IF('Indicator Date'!AZ72="","x",'Indicator Date'!AZ72)</f>
        <v>x</v>
      </c>
      <c r="BA72" s="119" t="str">
        <f>IF('Indicator Date'!BA72="","x",'Indicator Date'!BA72)</f>
        <v>2012</v>
      </c>
      <c r="BB72" s="119">
        <f>IF('Indicator Date'!BB72="","x",'Indicator Date'!BB72)</f>
        <v>2017</v>
      </c>
      <c r="BC72" s="119">
        <f>IF('Indicator Date'!BC72="","x",'Indicator Date'!BC72)</f>
        <v>2018</v>
      </c>
      <c r="BD72" s="119">
        <f>IF('Indicator Date'!BD72="","x",'Indicator Date'!BD72)</f>
        <v>2019</v>
      </c>
      <c r="BE72" s="172" t="str">
        <f>IF('Indicator Date'!BE72="","x",YEAR('Indicator Date'!BE72))</f>
        <v>x</v>
      </c>
      <c r="BF72" s="172">
        <f>IF('Indicator Date'!BF72="","x",YEAR('Indicator Date'!BF72))</f>
        <v>2019</v>
      </c>
      <c r="BG72" s="172">
        <f>IF('Indicator Date'!BG72="","x",YEAR('Indicator Date'!BG72))</f>
        <v>2018</v>
      </c>
      <c r="BH72" s="119">
        <f>IF('Indicator Date'!BH72="","x",'Indicator Date'!BH72)</f>
        <v>2018</v>
      </c>
      <c r="BI72" s="119">
        <f>IF('Indicator Date'!BI72="","x",'Indicator Date'!BI72)</f>
        <v>2018</v>
      </c>
      <c r="BJ72" s="119">
        <f>IF('Indicator Date'!BJ72="","x",'Indicator Date'!BJ72)</f>
        <v>2015</v>
      </c>
      <c r="BK72" s="119">
        <f>IF('Indicator Date'!BK72="","x",'Indicator Date'!BK72)</f>
        <v>2017</v>
      </c>
      <c r="BL72" s="119">
        <f>IF('Indicator Date'!BL72="","x",'Indicator Date'!BL72)</f>
        <v>2018</v>
      </c>
      <c r="BM72" s="119">
        <f>IF('Indicator Date'!BM72="","x",'Indicator Date'!BM72)</f>
        <v>2017</v>
      </c>
      <c r="BN72" s="119">
        <f>IF('Indicator Date'!BN72="","x",'Indicator Date'!BN72)</f>
        <v>2015</v>
      </c>
      <c r="BO72" s="119">
        <f>IF('Indicator Date'!BO72="","x",'Indicator Date'!BO72)</f>
        <v>2016</v>
      </c>
      <c r="BP72" s="119">
        <f>IF('Indicator Date'!BP72="","x",'Indicator Date'!BP72)</f>
        <v>2017</v>
      </c>
      <c r="BQ72" s="119">
        <f>IF('Indicator Date'!BQ72="","x",'Indicator Date'!BQ72)</f>
        <v>2014</v>
      </c>
      <c r="BR72" s="119">
        <f>IF('Indicator Date'!BR72="","x",'Indicator Date'!BR72)</f>
        <v>2017</v>
      </c>
      <c r="BS72" s="119">
        <f>IF('Indicator Date'!BS72="","x",'Indicator Date'!BS72)</f>
        <v>2017</v>
      </c>
      <c r="BT72" s="119">
        <f>IF('Indicator Date'!BT72="","x",'Indicator Date'!BT72)</f>
        <v>2016</v>
      </c>
      <c r="BU72" s="119">
        <f>IF('Indicator Date'!BU72="","x",'Indicator Date'!BU72)</f>
        <v>2017</v>
      </c>
      <c r="BV72" s="119" t="str">
        <f>IF('Indicator Date'!BV72="","x",'Indicator Date'!BV72)</f>
        <v>x</v>
      </c>
      <c r="BW72" s="119" t="str">
        <f>IF('Indicator Date'!BW72="","x",'Indicator Date'!BW72)</f>
        <v>x</v>
      </c>
      <c r="BX72" s="119">
        <f>IF('Indicator Date'!BX72="","x",'Indicator Date'!BX72)</f>
        <v>2016</v>
      </c>
      <c r="BY72" s="119">
        <f>IF('Indicator Date'!BY72="","x",'Indicator Date'!BY72)</f>
        <v>2015</v>
      </c>
      <c r="BZ72" s="119" t="str">
        <f>IF('Indicator Date'!BZ72="","x",'Indicator Date'!BZ72)</f>
        <v>2018</v>
      </c>
      <c r="CA72" s="119">
        <f>IF('Indicator Date'!CA72="","x",'Indicator Date'!CA72)</f>
        <v>2019</v>
      </c>
      <c r="CB72" s="119">
        <f>IF('Indicator Date'!CB72="","x",'Indicator Date'!CB72)</f>
        <v>2015</v>
      </c>
    </row>
    <row r="73" spans="1:80" x14ac:dyDescent="0.3">
      <c r="A73" s="100" t="s">
        <v>371</v>
      </c>
      <c r="B73" s="86" t="s">
        <v>130</v>
      </c>
      <c r="C73" s="119">
        <f>IF('Indicator Date'!C73="","x",'Indicator Date'!C73)</f>
        <v>2015</v>
      </c>
      <c r="D73" s="119">
        <f>IF('Indicator Date'!D73="","x",'Indicator Date'!D73)</f>
        <v>2015</v>
      </c>
      <c r="E73" s="119">
        <f>IF('Indicator Date'!E73="","x",'Indicator Date'!E73)</f>
        <v>2015</v>
      </c>
      <c r="F73" s="119">
        <f>IF('Indicator Date'!F73="","x",'Indicator Date'!F73)</f>
        <v>2015</v>
      </c>
      <c r="G73" s="119">
        <f>IF('Indicator Date'!G73="","x",'Indicator Date'!G73)</f>
        <v>2015</v>
      </c>
      <c r="H73" s="119">
        <f>IF('Indicator Date'!H73="","x",'Indicator Date'!H73)</f>
        <v>2015</v>
      </c>
      <c r="I73" s="119">
        <f>IF('Indicator Date'!I73="","x",'Indicator Date'!I73)</f>
        <v>2015</v>
      </c>
      <c r="J73" s="119">
        <f>IF('Indicator Date'!J73="","x",'Indicator Date'!J73)</f>
        <v>2018</v>
      </c>
      <c r="K73" s="119">
        <f>IF('Indicator Date'!K73="","x",'Indicator Date'!K73)</f>
        <v>2018</v>
      </c>
      <c r="L73" s="119">
        <f>IF('Indicator Date'!L73="","x",'Indicator Date'!L73)</f>
        <v>2016</v>
      </c>
      <c r="M73" s="119">
        <f>IF('Indicator Date'!M73="","x",'Indicator Date'!M73)</f>
        <v>2015</v>
      </c>
      <c r="N73" s="119">
        <f>IF('Indicator Date'!N73="","x",'Indicator Date'!N73)</f>
        <v>2015</v>
      </c>
      <c r="O73" s="119">
        <f>IF('Indicator Date'!O73="","x",'Indicator Date'!O73)</f>
        <v>2015</v>
      </c>
      <c r="P73" s="119">
        <f>IF('Indicator Date'!P73="","x",'Indicator Date'!P73)</f>
        <v>2015</v>
      </c>
      <c r="Q73" s="119">
        <f>IF('Indicator Date'!Q73="","x",'Indicator Date'!Q73)</f>
        <v>2010</v>
      </c>
      <c r="R73" s="119">
        <f>IF('Indicator Date'!R73="","x",'Indicator Date'!R73)</f>
        <v>2010</v>
      </c>
      <c r="S73" s="119">
        <f>IF('Indicator Date'!S73="","x",'Indicator Date'!S73)</f>
        <v>2010</v>
      </c>
      <c r="T73" s="119">
        <f>IF('Indicator Date'!T73="","x",'Indicator Date'!T73)</f>
        <v>2010</v>
      </c>
      <c r="U73" s="119">
        <f>IF('Indicator Date'!U73="","x",'Indicator Date'!U73)</f>
        <v>2015</v>
      </c>
      <c r="V73" s="119">
        <f>IF('Indicator Date'!V73="","x",'Indicator Date'!V73)</f>
        <v>2015</v>
      </c>
      <c r="W73" s="119">
        <f>IF('Indicator Date'!W73="","x",'Indicator Date'!W73)</f>
        <v>2015</v>
      </c>
      <c r="X73" s="119">
        <f>IF('Indicator Date'!X73="","x",'Indicator Date'!X73)</f>
        <v>2018</v>
      </c>
      <c r="Y73" s="119">
        <f>IF('Indicator Date'!Y73="","x",'Indicator Date'!Y73)</f>
        <v>2018</v>
      </c>
      <c r="Z73" s="119">
        <f>IF('Indicator Date'!Z73="","x",'Indicator Date'!Z73)</f>
        <v>2018</v>
      </c>
      <c r="AA73" s="119" t="str">
        <f>IF('Indicator Date'!AA73="","x",'Indicator Date'!AA73)</f>
        <v>x</v>
      </c>
      <c r="AB73" s="119">
        <f>IF('Indicator Date'!AB73="","x",'Indicator Date'!AB73)</f>
        <v>2017</v>
      </c>
      <c r="AC73" s="119">
        <f>IF('Indicator Date'!AC73="","x",'Indicator Date'!AC73)</f>
        <v>2017</v>
      </c>
      <c r="AD73" s="119">
        <f>IF('Indicator Date'!AD73="","x",'Indicator Date'!AD73)</f>
        <v>2018</v>
      </c>
      <c r="AE73" s="119">
        <f>IF('Indicator Date'!AE73="","x",'Indicator Date'!AE73)</f>
        <v>2018</v>
      </c>
      <c r="AF73" s="119">
        <f>IF('Indicator Date'!AF73="","x",'Indicator Date'!AF73)</f>
        <v>2016</v>
      </c>
      <c r="AG73" s="119">
        <f>IF('Indicator Date'!AG73="","x",'Indicator Date'!AG73)</f>
        <v>2019</v>
      </c>
      <c r="AH73" s="119">
        <f>IF('Indicator Date'!AH73="","x",'Indicator Date'!AH73)</f>
        <v>2019</v>
      </c>
      <c r="AI73" s="119">
        <f>IF('Indicator Date'!AI73="","x",'Indicator Date'!AI73)</f>
        <v>2019</v>
      </c>
      <c r="AJ73" s="119">
        <f>IF('Indicator Date'!AJ73="","x",'Indicator Date'!AJ73)</f>
        <v>2018</v>
      </c>
      <c r="AK73" s="119">
        <f>IF('Indicator Date'!AK73="","x",'Indicator Date'!AK73)</f>
        <v>2018</v>
      </c>
      <c r="AL73" s="119">
        <f>IF('Indicator Date'!AL73="","x",'Indicator Date'!AL73)</f>
        <v>2017</v>
      </c>
      <c r="AM73" s="119" t="str">
        <f>IF('Indicator Date'!AM73="","x",'Indicator Date'!AM73)</f>
        <v>x</v>
      </c>
      <c r="AN73" s="119">
        <f>IF('Indicator Date'!AN73="","x",'Indicator Date'!AN73)</f>
        <v>2019</v>
      </c>
      <c r="AO73" s="119">
        <f>IF('Indicator Date'!AO73="","x",'Indicator Date'!AO73)</f>
        <v>2016</v>
      </c>
      <c r="AP73" s="119">
        <f>IF('Indicator Date'!AP73="","x",'Indicator Date'!AP73)</f>
        <v>2017</v>
      </c>
      <c r="AQ73" s="119">
        <f>IF('Indicator Date'!AQ73="","x",'Indicator Date'!AQ73)</f>
        <v>2017</v>
      </c>
      <c r="AR73" s="119">
        <f>IF('Indicator Date'!AR73="","x",'Indicator Date'!AR73)</f>
        <v>2018</v>
      </c>
      <c r="AS73" s="119">
        <f>IF('Indicator Date'!AS73="","x",'Indicator Date'!AS73)</f>
        <v>2017</v>
      </c>
      <c r="AT73" s="119">
        <f>IF('Indicator Date'!AT73="","x",'Indicator Date'!AT73)</f>
        <v>2014</v>
      </c>
      <c r="AU73" s="119">
        <f>IF('Indicator Date'!AU73="","x",'Indicator Date'!AU73)</f>
        <v>2017</v>
      </c>
      <c r="AV73" s="119">
        <f>IF('Indicator Date'!AV73="","x",'Indicator Date'!AV73)</f>
        <v>2017</v>
      </c>
      <c r="AW73" s="119">
        <f>IF('Indicator Date'!AW73="","x",'Indicator Date'!AW73)</f>
        <v>2017</v>
      </c>
      <c r="AX73" s="119">
        <f>IF('Indicator Date'!AX73="","x",'Indicator Date'!AX73)</f>
        <v>2017</v>
      </c>
      <c r="AY73" s="119">
        <f>IF('Indicator Date'!AY73="","x",'Indicator Date'!AY73)</f>
        <v>2017</v>
      </c>
      <c r="AZ73" s="119" t="str">
        <f>IF('Indicator Date'!AZ73="","x",'Indicator Date'!AZ73)</f>
        <v>x</v>
      </c>
      <c r="BA73" s="119" t="str">
        <f>IF('Indicator Date'!BA73="","x",'Indicator Date'!BA73)</f>
        <v>2010</v>
      </c>
      <c r="BB73" s="119">
        <f>IF('Indicator Date'!BB73="","x",'Indicator Date'!BB73)</f>
        <v>2017</v>
      </c>
      <c r="BC73" s="119">
        <f>IF('Indicator Date'!BC73="","x",'Indicator Date'!BC73)</f>
        <v>2018</v>
      </c>
      <c r="BD73" s="119">
        <f>IF('Indicator Date'!BD73="","x",'Indicator Date'!BD73)</f>
        <v>2019</v>
      </c>
      <c r="BE73" s="172" t="str">
        <f>IF('Indicator Date'!BE73="","x",YEAR('Indicator Date'!BE73))</f>
        <v>x</v>
      </c>
      <c r="BF73" s="172">
        <f>IF('Indicator Date'!BF73="","x",YEAR('Indicator Date'!BF73))</f>
        <v>2018</v>
      </c>
      <c r="BG73" s="172">
        <f>IF('Indicator Date'!BG73="","x",YEAR('Indicator Date'!BG73))</f>
        <v>2018</v>
      </c>
      <c r="BH73" s="119">
        <f>IF('Indicator Date'!BH73="","x",'Indicator Date'!BH73)</f>
        <v>2018</v>
      </c>
      <c r="BI73" s="119">
        <f>IF('Indicator Date'!BI73="","x",'Indicator Date'!BI73)</f>
        <v>2018</v>
      </c>
      <c r="BJ73" s="119">
        <f>IF('Indicator Date'!BJ73="","x",'Indicator Date'!BJ73)</f>
        <v>2015</v>
      </c>
      <c r="BK73" s="119">
        <f>IF('Indicator Date'!BK73="","x",'Indicator Date'!BK73)</f>
        <v>2017</v>
      </c>
      <c r="BL73" s="119">
        <f>IF('Indicator Date'!BL73="","x",'Indicator Date'!BL73)</f>
        <v>2018</v>
      </c>
      <c r="BM73" s="119">
        <f>IF('Indicator Date'!BM73="","x",'Indicator Date'!BM73)</f>
        <v>2017</v>
      </c>
      <c r="BN73" s="119">
        <f>IF('Indicator Date'!BN73="","x",'Indicator Date'!BN73)</f>
        <v>2015</v>
      </c>
      <c r="BO73" s="119">
        <f>IF('Indicator Date'!BO73="","x",'Indicator Date'!BO73)</f>
        <v>2016</v>
      </c>
      <c r="BP73" s="119">
        <f>IF('Indicator Date'!BP73="","x",'Indicator Date'!BP73)</f>
        <v>2017</v>
      </c>
      <c r="BQ73" s="119">
        <f>IF('Indicator Date'!BQ73="","x",'Indicator Date'!BQ73)</f>
        <v>2014</v>
      </c>
      <c r="BR73" s="119">
        <f>IF('Indicator Date'!BR73="","x",'Indicator Date'!BR73)</f>
        <v>2017</v>
      </c>
      <c r="BS73" s="119">
        <f>IF('Indicator Date'!BS73="","x",'Indicator Date'!BS73)</f>
        <v>2017</v>
      </c>
      <c r="BT73" s="119">
        <f>IF('Indicator Date'!BT73="","x",'Indicator Date'!BT73)</f>
        <v>2015</v>
      </c>
      <c r="BU73" s="119">
        <f>IF('Indicator Date'!BU73="","x",'Indicator Date'!BU73)</f>
        <v>2017</v>
      </c>
      <c r="BV73" s="119" t="str">
        <f>IF('Indicator Date'!BV73="","x",'Indicator Date'!BV73)</f>
        <v>x</v>
      </c>
      <c r="BW73" s="119">
        <f>IF('Indicator Date'!BW73="","x",'Indicator Date'!BW73)</f>
        <v>2017</v>
      </c>
      <c r="BX73" s="119">
        <f>IF('Indicator Date'!BX73="","x",'Indicator Date'!BX73)</f>
        <v>2016</v>
      </c>
      <c r="BY73" s="119">
        <f>IF('Indicator Date'!BY73="","x",'Indicator Date'!BY73)</f>
        <v>2015</v>
      </c>
      <c r="BZ73" s="119" t="str">
        <f>IF('Indicator Date'!BZ73="","x",'Indicator Date'!BZ73)</f>
        <v>2018</v>
      </c>
      <c r="CA73" s="119">
        <f>IF('Indicator Date'!CA73="","x",'Indicator Date'!CA73)</f>
        <v>2019</v>
      </c>
      <c r="CB73" s="119">
        <f>IF('Indicator Date'!CB73="","x",'Indicator Date'!CB73)</f>
        <v>2015</v>
      </c>
    </row>
    <row r="74" spans="1:80" x14ac:dyDescent="0.3">
      <c r="A74" s="100" t="s">
        <v>132</v>
      </c>
      <c r="B74" s="86" t="s">
        <v>131</v>
      </c>
      <c r="C74" s="119">
        <f>IF('Indicator Date'!C74="","x",'Indicator Date'!C74)</f>
        <v>2015</v>
      </c>
      <c r="D74" s="119">
        <f>IF('Indicator Date'!D74="","x",'Indicator Date'!D74)</f>
        <v>2015</v>
      </c>
      <c r="E74" s="119">
        <f>IF('Indicator Date'!E74="","x",'Indicator Date'!E74)</f>
        <v>2015</v>
      </c>
      <c r="F74" s="119">
        <f>IF('Indicator Date'!F74="","x",'Indicator Date'!F74)</f>
        <v>2015</v>
      </c>
      <c r="G74" s="119">
        <f>IF('Indicator Date'!G74="","x",'Indicator Date'!G74)</f>
        <v>2015</v>
      </c>
      <c r="H74" s="119">
        <f>IF('Indicator Date'!H74="","x",'Indicator Date'!H74)</f>
        <v>2015</v>
      </c>
      <c r="I74" s="119">
        <f>IF('Indicator Date'!I74="","x",'Indicator Date'!I74)</f>
        <v>2015</v>
      </c>
      <c r="J74" s="119">
        <f>IF('Indicator Date'!J74="","x",'Indicator Date'!J74)</f>
        <v>2018</v>
      </c>
      <c r="K74" s="119">
        <f>IF('Indicator Date'!K74="","x",'Indicator Date'!K74)</f>
        <v>2018</v>
      </c>
      <c r="L74" s="119">
        <f>IF('Indicator Date'!L74="","x",'Indicator Date'!L74)</f>
        <v>2016</v>
      </c>
      <c r="M74" s="119">
        <f>IF('Indicator Date'!M74="","x",'Indicator Date'!M74)</f>
        <v>2015</v>
      </c>
      <c r="N74" s="119">
        <f>IF('Indicator Date'!N74="","x",'Indicator Date'!N74)</f>
        <v>2015</v>
      </c>
      <c r="O74" s="119">
        <f>IF('Indicator Date'!O74="","x",'Indicator Date'!O74)</f>
        <v>2015</v>
      </c>
      <c r="P74" s="119">
        <f>IF('Indicator Date'!P74="","x",'Indicator Date'!P74)</f>
        <v>2015</v>
      </c>
      <c r="Q74" s="119">
        <f>IF('Indicator Date'!Q74="","x",'Indicator Date'!Q74)</f>
        <v>2010</v>
      </c>
      <c r="R74" s="119">
        <f>IF('Indicator Date'!R74="","x",'Indicator Date'!R74)</f>
        <v>2010</v>
      </c>
      <c r="S74" s="119">
        <f>IF('Indicator Date'!S74="","x",'Indicator Date'!S74)</f>
        <v>2010</v>
      </c>
      <c r="T74" s="119">
        <f>IF('Indicator Date'!T74="","x",'Indicator Date'!T74)</f>
        <v>2010</v>
      </c>
      <c r="U74" s="119">
        <f>IF('Indicator Date'!U74="","x",'Indicator Date'!U74)</f>
        <v>2015</v>
      </c>
      <c r="V74" s="119">
        <f>IF('Indicator Date'!V74="","x",'Indicator Date'!V74)</f>
        <v>2015</v>
      </c>
      <c r="W74" s="119">
        <f>IF('Indicator Date'!W74="","x",'Indicator Date'!W74)</f>
        <v>2015</v>
      </c>
      <c r="X74" s="119">
        <f>IF('Indicator Date'!X74="","x",'Indicator Date'!X74)</f>
        <v>2018</v>
      </c>
      <c r="Y74" s="119">
        <f>IF('Indicator Date'!Y74="","x",'Indicator Date'!Y74)</f>
        <v>2018</v>
      </c>
      <c r="Z74" s="119">
        <f>IF('Indicator Date'!Z74="","x",'Indicator Date'!Z74)</f>
        <v>2018</v>
      </c>
      <c r="AA74" s="119">
        <f>IF('Indicator Date'!AA74="","x",'Indicator Date'!AA74)</f>
        <v>2009</v>
      </c>
      <c r="AB74" s="119">
        <f>IF('Indicator Date'!AB74="","x",'Indicator Date'!AB74)</f>
        <v>2017</v>
      </c>
      <c r="AC74" s="119">
        <f>IF('Indicator Date'!AC74="","x",'Indicator Date'!AC74)</f>
        <v>2017</v>
      </c>
      <c r="AD74" s="119">
        <f>IF('Indicator Date'!AD74="","x",'Indicator Date'!AD74)</f>
        <v>2018</v>
      </c>
      <c r="AE74" s="119">
        <f>IF('Indicator Date'!AE74="","x",'Indicator Date'!AE74)</f>
        <v>2018</v>
      </c>
      <c r="AF74" s="119">
        <f>IF('Indicator Date'!AF74="","x",'Indicator Date'!AF74)</f>
        <v>2016</v>
      </c>
      <c r="AG74" s="119">
        <f>IF('Indicator Date'!AG74="","x",'Indicator Date'!AG74)</f>
        <v>2019</v>
      </c>
      <c r="AH74" s="119">
        <f>IF('Indicator Date'!AH74="","x",'Indicator Date'!AH74)</f>
        <v>2019</v>
      </c>
      <c r="AI74" s="119">
        <f>IF('Indicator Date'!AI74="","x",'Indicator Date'!AI74)</f>
        <v>2019</v>
      </c>
      <c r="AJ74" s="119">
        <f>IF('Indicator Date'!AJ74="","x",'Indicator Date'!AJ74)</f>
        <v>2018</v>
      </c>
      <c r="AK74" s="119">
        <f>IF('Indicator Date'!AK74="","x",'Indicator Date'!AK74)</f>
        <v>2018</v>
      </c>
      <c r="AL74" s="119">
        <f>IF('Indicator Date'!AL74="","x",'Indicator Date'!AL74)</f>
        <v>2017</v>
      </c>
      <c r="AM74" s="119">
        <f>IF('Indicator Date'!AM74="","x",'Indicator Date'!AM74)</f>
        <v>2009</v>
      </c>
      <c r="AN74" s="119">
        <f>IF('Indicator Date'!AN74="","x",'Indicator Date'!AN74)</f>
        <v>2019</v>
      </c>
      <c r="AO74" s="119">
        <f>IF('Indicator Date'!AO74="","x",'Indicator Date'!AO74)</f>
        <v>2016</v>
      </c>
      <c r="AP74" s="119">
        <f>IF('Indicator Date'!AP74="","x",'Indicator Date'!AP74)</f>
        <v>2017</v>
      </c>
      <c r="AQ74" s="119">
        <f>IF('Indicator Date'!AQ74="","x",'Indicator Date'!AQ74)</f>
        <v>2017</v>
      </c>
      <c r="AR74" s="119">
        <f>IF('Indicator Date'!AR74="","x",'Indicator Date'!AR74)</f>
        <v>2018</v>
      </c>
      <c r="AS74" s="119">
        <f>IF('Indicator Date'!AS74="","x",'Indicator Date'!AS74)</f>
        <v>2017</v>
      </c>
      <c r="AT74" s="119">
        <f>IF('Indicator Date'!AT74="","x",'Indicator Date'!AT74)</f>
        <v>2014</v>
      </c>
      <c r="AU74" s="119">
        <f>IF('Indicator Date'!AU74="","x",'Indicator Date'!AU74)</f>
        <v>2017</v>
      </c>
      <c r="AV74" s="119">
        <f>IF('Indicator Date'!AV74="","x",'Indicator Date'!AV74)</f>
        <v>2017</v>
      </c>
      <c r="AW74" s="119">
        <f>IF('Indicator Date'!AW74="","x",'Indicator Date'!AW74)</f>
        <v>2017</v>
      </c>
      <c r="AX74" s="119">
        <f>IF('Indicator Date'!AX74="","x",'Indicator Date'!AX74)</f>
        <v>2017</v>
      </c>
      <c r="AY74" s="119">
        <f>IF('Indicator Date'!AY74="","x",'Indicator Date'!AY74)</f>
        <v>2017</v>
      </c>
      <c r="AZ74" s="119">
        <f>IF('Indicator Date'!AZ74="","x",'Indicator Date'!AZ74)</f>
        <v>2017</v>
      </c>
      <c r="BA74" s="119" t="str">
        <f>IF('Indicator Date'!BA74="","x",'Indicator Date'!BA74)</f>
        <v>x</v>
      </c>
      <c r="BB74" s="119">
        <f>IF('Indicator Date'!BB74="","x",'Indicator Date'!BB74)</f>
        <v>2017</v>
      </c>
      <c r="BC74" s="119">
        <f>IF('Indicator Date'!BC74="","x",'Indicator Date'!BC74)</f>
        <v>2018</v>
      </c>
      <c r="BD74" s="119">
        <f>IF('Indicator Date'!BD74="","x",'Indicator Date'!BD74)</f>
        <v>2019</v>
      </c>
      <c r="BE74" s="172" t="str">
        <f>IF('Indicator Date'!BE74="","x",YEAR('Indicator Date'!BE74))</f>
        <v>x</v>
      </c>
      <c r="BF74" s="172">
        <f>IF('Indicator Date'!BF74="","x",YEAR('Indicator Date'!BF74))</f>
        <v>2018</v>
      </c>
      <c r="BG74" s="172">
        <f>IF('Indicator Date'!BG74="","x",YEAR('Indicator Date'!BG74))</f>
        <v>2018</v>
      </c>
      <c r="BH74" s="119">
        <f>IF('Indicator Date'!BH74="","x",'Indicator Date'!BH74)</f>
        <v>2018</v>
      </c>
      <c r="BI74" s="119">
        <f>IF('Indicator Date'!BI74="","x",'Indicator Date'!BI74)</f>
        <v>2018</v>
      </c>
      <c r="BJ74" s="119" t="str">
        <f>IF('Indicator Date'!BJ74="","x",'Indicator Date'!BJ74)</f>
        <v>x</v>
      </c>
      <c r="BK74" s="119">
        <f>IF('Indicator Date'!BK74="","x",'Indicator Date'!BK74)</f>
        <v>2017</v>
      </c>
      <c r="BL74" s="119">
        <f>IF('Indicator Date'!BL74="","x",'Indicator Date'!BL74)</f>
        <v>2018</v>
      </c>
      <c r="BM74" s="119">
        <f>IF('Indicator Date'!BM74="","x",'Indicator Date'!BM74)</f>
        <v>2017</v>
      </c>
      <c r="BN74" s="119">
        <f>IF('Indicator Date'!BN74="","x",'Indicator Date'!BN74)</f>
        <v>2015</v>
      </c>
      <c r="BO74" s="119">
        <f>IF('Indicator Date'!BO74="","x",'Indicator Date'!BO74)</f>
        <v>2016</v>
      </c>
      <c r="BP74" s="119">
        <f>IF('Indicator Date'!BP74="","x",'Indicator Date'!BP74)</f>
        <v>2017</v>
      </c>
      <c r="BQ74" s="119">
        <f>IF('Indicator Date'!BQ74="","x",'Indicator Date'!BQ74)</f>
        <v>2014</v>
      </c>
      <c r="BR74" s="119">
        <f>IF('Indicator Date'!BR74="","x",'Indicator Date'!BR74)</f>
        <v>2017</v>
      </c>
      <c r="BS74" s="119">
        <f>IF('Indicator Date'!BS74="","x",'Indicator Date'!BS74)</f>
        <v>2017</v>
      </c>
      <c r="BT74" s="119">
        <f>IF('Indicator Date'!BT74="","x",'Indicator Date'!BT74)</f>
        <v>2018</v>
      </c>
      <c r="BU74" s="119">
        <f>IF('Indicator Date'!BU74="","x",'Indicator Date'!BU74)</f>
        <v>2017</v>
      </c>
      <c r="BV74" s="119">
        <f>IF('Indicator Date'!BV74="","x",'Indicator Date'!BV74)</f>
        <v>2017</v>
      </c>
      <c r="BW74" s="119">
        <f>IF('Indicator Date'!BW74="","x",'Indicator Date'!BW74)</f>
        <v>2017</v>
      </c>
      <c r="BX74" s="119">
        <f>IF('Indicator Date'!BX74="","x",'Indicator Date'!BX74)</f>
        <v>2016</v>
      </c>
      <c r="BY74" s="119">
        <f>IF('Indicator Date'!BY74="","x",'Indicator Date'!BY74)</f>
        <v>2015</v>
      </c>
      <c r="BZ74" s="119" t="str">
        <f>IF('Indicator Date'!BZ74="","x",'Indicator Date'!BZ74)</f>
        <v>2018</v>
      </c>
      <c r="CA74" s="119">
        <f>IF('Indicator Date'!CA74="","x",'Indicator Date'!CA74)</f>
        <v>2019</v>
      </c>
      <c r="CB74" s="119">
        <f>IF('Indicator Date'!CB74="","x",'Indicator Date'!CB74)</f>
        <v>2015</v>
      </c>
    </row>
    <row r="75" spans="1:80" x14ac:dyDescent="0.3">
      <c r="A75" s="100" t="s">
        <v>134</v>
      </c>
      <c r="B75" s="86" t="s">
        <v>133</v>
      </c>
      <c r="C75" s="119">
        <f>IF('Indicator Date'!C75="","x",'Indicator Date'!C75)</f>
        <v>2015</v>
      </c>
      <c r="D75" s="119">
        <f>IF('Indicator Date'!D75="","x",'Indicator Date'!D75)</f>
        <v>2015</v>
      </c>
      <c r="E75" s="119">
        <f>IF('Indicator Date'!E75="","x",'Indicator Date'!E75)</f>
        <v>2015</v>
      </c>
      <c r="F75" s="119">
        <f>IF('Indicator Date'!F75="","x",'Indicator Date'!F75)</f>
        <v>2015</v>
      </c>
      <c r="G75" s="119">
        <f>IF('Indicator Date'!G75="","x",'Indicator Date'!G75)</f>
        <v>2015</v>
      </c>
      <c r="H75" s="119">
        <f>IF('Indicator Date'!H75="","x",'Indicator Date'!H75)</f>
        <v>2015</v>
      </c>
      <c r="I75" s="119">
        <f>IF('Indicator Date'!I75="","x",'Indicator Date'!I75)</f>
        <v>2015</v>
      </c>
      <c r="J75" s="119">
        <f>IF('Indicator Date'!J75="","x",'Indicator Date'!J75)</f>
        <v>2018</v>
      </c>
      <c r="K75" s="119">
        <f>IF('Indicator Date'!K75="","x",'Indicator Date'!K75)</f>
        <v>2018</v>
      </c>
      <c r="L75" s="119">
        <f>IF('Indicator Date'!L75="","x",'Indicator Date'!L75)</f>
        <v>2016</v>
      </c>
      <c r="M75" s="119">
        <f>IF('Indicator Date'!M75="","x",'Indicator Date'!M75)</f>
        <v>2015</v>
      </c>
      <c r="N75" s="119">
        <f>IF('Indicator Date'!N75="","x",'Indicator Date'!N75)</f>
        <v>2015</v>
      </c>
      <c r="O75" s="119">
        <f>IF('Indicator Date'!O75="","x",'Indicator Date'!O75)</f>
        <v>2015</v>
      </c>
      <c r="P75" s="119">
        <f>IF('Indicator Date'!P75="","x",'Indicator Date'!P75)</f>
        <v>2015</v>
      </c>
      <c r="Q75" s="119">
        <f>IF('Indicator Date'!Q75="","x",'Indicator Date'!Q75)</f>
        <v>2010</v>
      </c>
      <c r="R75" s="119">
        <f>IF('Indicator Date'!R75="","x",'Indicator Date'!R75)</f>
        <v>2010</v>
      </c>
      <c r="S75" s="119">
        <f>IF('Indicator Date'!S75="","x",'Indicator Date'!S75)</f>
        <v>2010</v>
      </c>
      <c r="T75" s="119">
        <f>IF('Indicator Date'!T75="","x",'Indicator Date'!T75)</f>
        <v>2010</v>
      </c>
      <c r="U75" s="119">
        <f>IF('Indicator Date'!U75="","x",'Indicator Date'!U75)</f>
        <v>2015</v>
      </c>
      <c r="V75" s="119">
        <f>IF('Indicator Date'!V75="","x",'Indicator Date'!V75)</f>
        <v>2015</v>
      </c>
      <c r="W75" s="119">
        <f>IF('Indicator Date'!W75="","x",'Indicator Date'!W75)</f>
        <v>2015</v>
      </c>
      <c r="X75" s="119">
        <f>IF('Indicator Date'!X75="","x",'Indicator Date'!X75)</f>
        <v>2018</v>
      </c>
      <c r="Y75" s="119">
        <f>IF('Indicator Date'!Y75="","x",'Indicator Date'!Y75)</f>
        <v>2018</v>
      </c>
      <c r="Z75" s="119">
        <f>IF('Indicator Date'!Z75="","x",'Indicator Date'!Z75)</f>
        <v>2018</v>
      </c>
      <c r="AA75" s="119">
        <f>IF('Indicator Date'!AA75="","x",'Indicator Date'!AA75)</f>
        <v>2012</v>
      </c>
      <c r="AB75" s="119">
        <f>IF('Indicator Date'!AB75="","x",'Indicator Date'!AB75)</f>
        <v>2017</v>
      </c>
      <c r="AC75" s="119">
        <f>IF('Indicator Date'!AC75="","x",'Indicator Date'!AC75)</f>
        <v>2017</v>
      </c>
      <c r="AD75" s="119">
        <f>IF('Indicator Date'!AD75="","x",'Indicator Date'!AD75)</f>
        <v>2018</v>
      </c>
      <c r="AE75" s="119">
        <f>IF('Indicator Date'!AE75="","x",'Indicator Date'!AE75)</f>
        <v>2018</v>
      </c>
      <c r="AF75" s="119">
        <f>IF('Indicator Date'!AF75="","x",'Indicator Date'!AF75)</f>
        <v>2016</v>
      </c>
      <c r="AG75" s="119">
        <f>IF('Indicator Date'!AG75="","x",'Indicator Date'!AG75)</f>
        <v>2019</v>
      </c>
      <c r="AH75" s="119">
        <f>IF('Indicator Date'!AH75="","x",'Indicator Date'!AH75)</f>
        <v>2019</v>
      </c>
      <c r="AI75" s="119">
        <f>IF('Indicator Date'!AI75="","x",'Indicator Date'!AI75)</f>
        <v>2019</v>
      </c>
      <c r="AJ75" s="119">
        <f>IF('Indicator Date'!AJ75="","x",'Indicator Date'!AJ75)</f>
        <v>2018</v>
      </c>
      <c r="AK75" s="119">
        <f>IF('Indicator Date'!AK75="","x",'Indicator Date'!AK75)</f>
        <v>2018</v>
      </c>
      <c r="AL75" s="119">
        <f>IF('Indicator Date'!AL75="","x",'Indicator Date'!AL75)</f>
        <v>2017</v>
      </c>
      <c r="AM75" s="119">
        <f>IF('Indicator Date'!AM75="","x",'Indicator Date'!AM75)</f>
        <v>2012</v>
      </c>
      <c r="AN75" s="119">
        <f>IF('Indicator Date'!AN75="","x",'Indicator Date'!AN75)</f>
        <v>2019</v>
      </c>
      <c r="AO75" s="119">
        <f>IF('Indicator Date'!AO75="","x",'Indicator Date'!AO75)</f>
        <v>2016</v>
      </c>
      <c r="AP75" s="119">
        <f>IF('Indicator Date'!AP75="","x",'Indicator Date'!AP75)</f>
        <v>2017</v>
      </c>
      <c r="AQ75" s="119">
        <f>IF('Indicator Date'!AQ75="","x",'Indicator Date'!AQ75)</f>
        <v>2017</v>
      </c>
      <c r="AR75" s="119">
        <f>IF('Indicator Date'!AR75="","x",'Indicator Date'!AR75)</f>
        <v>2018</v>
      </c>
      <c r="AS75" s="119">
        <f>IF('Indicator Date'!AS75="","x",'Indicator Date'!AS75)</f>
        <v>2017</v>
      </c>
      <c r="AT75" s="119">
        <f>IF('Indicator Date'!AT75="","x",'Indicator Date'!AT75)</f>
        <v>2012</v>
      </c>
      <c r="AU75" s="119">
        <f>IF('Indicator Date'!AU75="","x",'Indicator Date'!AU75)</f>
        <v>2017</v>
      </c>
      <c r="AV75" s="119">
        <f>IF('Indicator Date'!AV75="","x",'Indicator Date'!AV75)</f>
        <v>2017</v>
      </c>
      <c r="AW75" s="119">
        <f>IF('Indicator Date'!AW75="","x",'Indicator Date'!AW75)</f>
        <v>2017</v>
      </c>
      <c r="AX75" s="119">
        <f>IF('Indicator Date'!AX75="","x",'Indicator Date'!AX75)</f>
        <v>2017</v>
      </c>
      <c r="AY75" s="119">
        <f>IF('Indicator Date'!AY75="","x",'Indicator Date'!AY75)</f>
        <v>2017</v>
      </c>
      <c r="AZ75" s="119">
        <f>IF('Indicator Date'!AZ75="","x",'Indicator Date'!AZ75)</f>
        <v>2017</v>
      </c>
      <c r="BA75" s="119" t="str">
        <f>IF('Indicator Date'!BA75="","x",'Indicator Date'!BA75)</f>
        <v>2012</v>
      </c>
      <c r="BB75" s="119">
        <f>IF('Indicator Date'!BB75="","x",'Indicator Date'!BB75)</f>
        <v>2017</v>
      </c>
      <c r="BC75" s="119">
        <f>IF('Indicator Date'!BC75="","x",'Indicator Date'!BC75)</f>
        <v>2018</v>
      </c>
      <c r="BD75" s="119">
        <f>IF('Indicator Date'!BD75="","x",'Indicator Date'!BD75)</f>
        <v>2019</v>
      </c>
      <c r="BE75" s="172">
        <f>IF('Indicator Date'!BE75="","x",YEAR('Indicator Date'!BE75))</f>
        <v>2019</v>
      </c>
      <c r="BF75" s="172">
        <f>IF('Indicator Date'!BF75="","x",YEAR('Indicator Date'!BF75))</f>
        <v>2018</v>
      </c>
      <c r="BG75" s="172">
        <f>IF('Indicator Date'!BG75="","x",YEAR('Indicator Date'!BG75))</f>
        <v>2018</v>
      </c>
      <c r="BH75" s="119">
        <f>IF('Indicator Date'!BH75="","x",'Indicator Date'!BH75)</f>
        <v>2018</v>
      </c>
      <c r="BI75" s="119">
        <f>IF('Indicator Date'!BI75="","x",'Indicator Date'!BI75)</f>
        <v>2018</v>
      </c>
      <c r="BJ75" s="119">
        <f>IF('Indicator Date'!BJ75="","x",'Indicator Date'!BJ75)</f>
        <v>2013</v>
      </c>
      <c r="BK75" s="119">
        <f>IF('Indicator Date'!BK75="","x",'Indicator Date'!BK75)</f>
        <v>2017</v>
      </c>
      <c r="BL75" s="119">
        <f>IF('Indicator Date'!BL75="","x",'Indicator Date'!BL75)</f>
        <v>2018</v>
      </c>
      <c r="BM75" s="119">
        <f>IF('Indicator Date'!BM75="","x",'Indicator Date'!BM75)</f>
        <v>2017</v>
      </c>
      <c r="BN75" s="119">
        <f>IF('Indicator Date'!BN75="","x",'Indicator Date'!BN75)</f>
        <v>2015</v>
      </c>
      <c r="BO75" s="119">
        <f>IF('Indicator Date'!BO75="","x",'Indicator Date'!BO75)</f>
        <v>2016</v>
      </c>
      <c r="BP75" s="119">
        <f>IF('Indicator Date'!BP75="","x",'Indicator Date'!BP75)</f>
        <v>2017</v>
      </c>
      <c r="BQ75" s="119">
        <f>IF('Indicator Date'!BQ75="","x",'Indicator Date'!BQ75)</f>
        <v>2014</v>
      </c>
      <c r="BR75" s="119">
        <f>IF('Indicator Date'!BR75="","x",'Indicator Date'!BR75)</f>
        <v>2017</v>
      </c>
      <c r="BS75" s="119">
        <f>IF('Indicator Date'!BS75="","x",'Indicator Date'!BS75)</f>
        <v>2017</v>
      </c>
      <c r="BT75" s="119">
        <f>IF('Indicator Date'!BT75="","x",'Indicator Date'!BT75)</f>
        <v>2018</v>
      </c>
      <c r="BU75" s="119">
        <f>IF('Indicator Date'!BU75="","x",'Indicator Date'!BU75)</f>
        <v>2017</v>
      </c>
      <c r="BV75" s="119">
        <f>IF('Indicator Date'!BV75="","x",'Indicator Date'!BV75)</f>
        <v>2017</v>
      </c>
      <c r="BW75" s="119" t="str">
        <f>IF('Indicator Date'!BW75="","x",'Indicator Date'!BW75)</f>
        <v>x</v>
      </c>
      <c r="BX75" s="119">
        <f>IF('Indicator Date'!BX75="","x",'Indicator Date'!BX75)</f>
        <v>2016</v>
      </c>
      <c r="BY75" s="119">
        <f>IF('Indicator Date'!BY75="","x",'Indicator Date'!BY75)</f>
        <v>2015</v>
      </c>
      <c r="BZ75" s="119" t="str">
        <f>IF('Indicator Date'!BZ75="","x",'Indicator Date'!BZ75)</f>
        <v>2018</v>
      </c>
      <c r="CA75" s="119">
        <f>IF('Indicator Date'!CA75="","x",'Indicator Date'!CA75)</f>
        <v>2019</v>
      </c>
      <c r="CB75" s="119">
        <f>IF('Indicator Date'!CB75="","x",'Indicator Date'!CB75)</f>
        <v>2015</v>
      </c>
    </row>
    <row r="76" spans="1:80" x14ac:dyDescent="0.3">
      <c r="A76" s="100" t="s">
        <v>136</v>
      </c>
      <c r="B76" s="86" t="s">
        <v>135</v>
      </c>
      <c r="C76" s="119">
        <f>IF('Indicator Date'!C76="","x",'Indicator Date'!C76)</f>
        <v>2015</v>
      </c>
      <c r="D76" s="119">
        <f>IF('Indicator Date'!D76="","x",'Indicator Date'!D76)</f>
        <v>2015</v>
      </c>
      <c r="E76" s="119">
        <f>IF('Indicator Date'!E76="","x",'Indicator Date'!E76)</f>
        <v>2015</v>
      </c>
      <c r="F76" s="119">
        <f>IF('Indicator Date'!F76="","x",'Indicator Date'!F76)</f>
        <v>2015</v>
      </c>
      <c r="G76" s="119">
        <f>IF('Indicator Date'!G76="","x",'Indicator Date'!G76)</f>
        <v>2015</v>
      </c>
      <c r="H76" s="119">
        <f>IF('Indicator Date'!H76="","x",'Indicator Date'!H76)</f>
        <v>2015</v>
      </c>
      <c r="I76" s="119">
        <f>IF('Indicator Date'!I76="","x",'Indicator Date'!I76)</f>
        <v>2015</v>
      </c>
      <c r="J76" s="119">
        <f>IF('Indicator Date'!J76="","x",'Indicator Date'!J76)</f>
        <v>2018</v>
      </c>
      <c r="K76" s="119">
        <f>IF('Indicator Date'!K76="","x",'Indicator Date'!K76)</f>
        <v>2018</v>
      </c>
      <c r="L76" s="119">
        <f>IF('Indicator Date'!L76="","x",'Indicator Date'!L76)</f>
        <v>2016</v>
      </c>
      <c r="M76" s="119">
        <f>IF('Indicator Date'!M76="","x",'Indicator Date'!M76)</f>
        <v>2015</v>
      </c>
      <c r="N76" s="119">
        <f>IF('Indicator Date'!N76="","x",'Indicator Date'!N76)</f>
        <v>2015</v>
      </c>
      <c r="O76" s="119">
        <f>IF('Indicator Date'!O76="","x",'Indicator Date'!O76)</f>
        <v>2015</v>
      </c>
      <c r="P76" s="119">
        <f>IF('Indicator Date'!P76="","x",'Indicator Date'!P76)</f>
        <v>2015</v>
      </c>
      <c r="Q76" s="119">
        <f>IF('Indicator Date'!Q76="","x",'Indicator Date'!Q76)</f>
        <v>2010</v>
      </c>
      <c r="R76" s="119">
        <f>IF('Indicator Date'!R76="","x",'Indicator Date'!R76)</f>
        <v>2010</v>
      </c>
      <c r="S76" s="119">
        <f>IF('Indicator Date'!S76="","x",'Indicator Date'!S76)</f>
        <v>2010</v>
      </c>
      <c r="T76" s="119">
        <f>IF('Indicator Date'!T76="","x",'Indicator Date'!T76)</f>
        <v>2010</v>
      </c>
      <c r="U76" s="119">
        <f>IF('Indicator Date'!U76="","x",'Indicator Date'!U76)</f>
        <v>2015</v>
      </c>
      <c r="V76" s="119">
        <f>IF('Indicator Date'!V76="","x",'Indicator Date'!V76)</f>
        <v>2015</v>
      </c>
      <c r="W76" s="119">
        <f>IF('Indicator Date'!W76="","x",'Indicator Date'!W76)</f>
        <v>2015</v>
      </c>
      <c r="X76" s="119">
        <f>IF('Indicator Date'!X76="","x",'Indicator Date'!X76)</f>
        <v>2018</v>
      </c>
      <c r="Y76" s="119">
        <f>IF('Indicator Date'!Y76="","x",'Indicator Date'!Y76)</f>
        <v>2018</v>
      </c>
      <c r="Z76" s="119">
        <f>IF('Indicator Date'!Z76="","x",'Indicator Date'!Z76)</f>
        <v>2018</v>
      </c>
      <c r="AA76" s="119">
        <f>IF('Indicator Date'!AA76="","x",'Indicator Date'!AA76)</f>
        <v>2012</v>
      </c>
      <c r="AB76" s="119">
        <f>IF('Indicator Date'!AB76="","x",'Indicator Date'!AB76)</f>
        <v>2017</v>
      </c>
      <c r="AC76" s="119">
        <f>IF('Indicator Date'!AC76="","x",'Indicator Date'!AC76)</f>
        <v>2016</v>
      </c>
      <c r="AD76" s="119">
        <f>IF('Indicator Date'!AD76="","x",'Indicator Date'!AD76)</f>
        <v>2015</v>
      </c>
      <c r="AE76" s="119">
        <f>IF('Indicator Date'!AE76="","x",'Indicator Date'!AE76)</f>
        <v>2018</v>
      </c>
      <c r="AF76" s="119">
        <f>IF('Indicator Date'!AF76="","x",'Indicator Date'!AF76)</f>
        <v>2016</v>
      </c>
      <c r="AG76" s="119">
        <f>IF('Indicator Date'!AG76="","x",'Indicator Date'!AG76)</f>
        <v>2019</v>
      </c>
      <c r="AH76" s="119">
        <f>IF('Indicator Date'!AH76="","x",'Indicator Date'!AH76)</f>
        <v>2019</v>
      </c>
      <c r="AI76" s="119">
        <f>IF('Indicator Date'!AI76="","x",'Indicator Date'!AI76)</f>
        <v>2019</v>
      </c>
      <c r="AJ76" s="119">
        <f>IF('Indicator Date'!AJ76="","x",'Indicator Date'!AJ76)</f>
        <v>2018</v>
      </c>
      <c r="AK76" s="119">
        <f>IF('Indicator Date'!AK76="","x",'Indicator Date'!AK76)</f>
        <v>2018</v>
      </c>
      <c r="AL76" s="119">
        <f>IF('Indicator Date'!AL76="","x",'Indicator Date'!AL76)</f>
        <v>2017</v>
      </c>
      <c r="AM76" s="119">
        <f>IF('Indicator Date'!AM76="","x",'Indicator Date'!AM76)</f>
        <v>2012</v>
      </c>
      <c r="AN76" s="119">
        <f>IF('Indicator Date'!AN76="","x",'Indicator Date'!AN76)</f>
        <v>2019</v>
      </c>
      <c r="AO76" s="119">
        <f>IF('Indicator Date'!AO76="","x",'Indicator Date'!AO76)</f>
        <v>2016</v>
      </c>
      <c r="AP76" s="119">
        <f>IF('Indicator Date'!AP76="","x",'Indicator Date'!AP76)</f>
        <v>2017</v>
      </c>
      <c r="AQ76" s="119">
        <f>IF('Indicator Date'!AQ76="","x",'Indicator Date'!AQ76)</f>
        <v>2017</v>
      </c>
      <c r="AR76" s="119">
        <f>IF('Indicator Date'!AR76="","x",'Indicator Date'!AR76)</f>
        <v>2018</v>
      </c>
      <c r="AS76" s="119">
        <f>IF('Indicator Date'!AS76="","x",'Indicator Date'!AS76)</f>
        <v>2017</v>
      </c>
      <c r="AT76" s="119">
        <f>IF('Indicator Date'!AT76="","x",'Indicator Date'!AT76)</f>
        <v>2012</v>
      </c>
      <c r="AU76" s="119">
        <f>IF('Indicator Date'!AU76="","x",'Indicator Date'!AU76)</f>
        <v>2017</v>
      </c>
      <c r="AV76" s="119">
        <f>IF('Indicator Date'!AV76="","x",'Indicator Date'!AV76)</f>
        <v>2017</v>
      </c>
      <c r="AW76" s="119">
        <f>IF('Indicator Date'!AW76="","x",'Indicator Date'!AW76)</f>
        <v>2017</v>
      </c>
      <c r="AX76" s="119">
        <f>IF('Indicator Date'!AX76="","x",'Indicator Date'!AX76)</f>
        <v>2017</v>
      </c>
      <c r="AY76" s="119">
        <f>IF('Indicator Date'!AY76="","x",'Indicator Date'!AY76)</f>
        <v>2017</v>
      </c>
      <c r="AZ76" s="119">
        <f>IF('Indicator Date'!AZ76="","x",'Indicator Date'!AZ76)</f>
        <v>2017</v>
      </c>
      <c r="BA76" s="119" t="str">
        <f>IF('Indicator Date'!BA76="","x",'Indicator Date'!BA76)</f>
        <v>2017</v>
      </c>
      <c r="BB76" s="119">
        <f>IF('Indicator Date'!BB76="","x",'Indicator Date'!BB76)</f>
        <v>2017</v>
      </c>
      <c r="BC76" s="119">
        <f>IF('Indicator Date'!BC76="","x",'Indicator Date'!BC76)</f>
        <v>2018</v>
      </c>
      <c r="BD76" s="119">
        <f>IF('Indicator Date'!BD76="","x",'Indicator Date'!BD76)</f>
        <v>2019</v>
      </c>
      <c r="BE76" s="172">
        <f>IF('Indicator Date'!BE76="","x",YEAR('Indicator Date'!BE76))</f>
        <v>2018</v>
      </c>
      <c r="BF76" s="172">
        <f>IF('Indicator Date'!BF76="","x",YEAR('Indicator Date'!BF76))</f>
        <v>2018</v>
      </c>
      <c r="BG76" s="172">
        <f>IF('Indicator Date'!BG76="","x",YEAR('Indicator Date'!BG76))</f>
        <v>2018</v>
      </c>
      <c r="BH76" s="119">
        <f>IF('Indicator Date'!BH76="","x",'Indicator Date'!BH76)</f>
        <v>2018</v>
      </c>
      <c r="BI76" s="119">
        <f>IF('Indicator Date'!BI76="","x",'Indicator Date'!BI76)</f>
        <v>2018</v>
      </c>
      <c r="BJ76" s="119">
        <f>IF('Indicator Date'!BJ76="","x",'Indicator Date'!BJ76)</f>
        <v>2013</v>
      </c>
      <c r="BK76" s="119">
        <f>IF('Indicator Date'!BK76="","x",'Indicator Date'!BK76)</f>
        <v>2017</v>
      </c>
      <c r="BL76" s="119">
        <f>IF('Indicator Date'!BL76="","x",'Indicator Date'!BL76)</f>
        <v>2018</v>
      </c>
      <c r="BM76" s="119">
        <f>IF('Indicator Date'!BM76="","x",'Indicator Date'!BM76)</f>
        <v>2017</v>
      </c>
      <c r="BN76" s="119">
        <f>IF('Indicator Date'!BN76="","x",'Indicator Date'!BN76)</f>
        <v>2016</v>
      </c>
      <c r="BO76" s="119">
        <f>IF('Indicator Date'!BO76="","x",'Indicator Date'!BO76)</f>
        <v>2016</v>
      </c>
      <c r="BP76" s="119">
        <f>IF('Indicator Date'!BP76="","x",'Indicator Date'!BP76)</f>
        <v>2017</v>
      </c>
      <c r="BQ76" s="119">
        <f>IF('Indicator Date'!BQ76="","x",'Indicator Date'!BQ76)</f>
        <v>2014</v>
      </c>
      <c r="BR76" s="119">
        <f>IF('Indicator Date'!BR76="","x",'Indicator Date'!BR76)</f>
        <v>2017</v>
      </c>
      <c r="BS76" s="119">
        <f>IF('Indicator Date'!BS76="","x",'Indicator Date'!BS76)</f>
        <v>2017</v>
      </c>
      <c r="BT76" s="119">
        <f>IF('Indicator Date'!BT76="","x",'Indicator Date'!BT76)</f>
        <v>2017</v>
      </c>
      <c r="BU76" s="119">
        <f>IF('Indicator Date'!BU76="","x",'Indicator Date'!BU76)</f>
        <v>2017</v>
      </c>
      <c r="BV76" s="119" t="str">
        <f>IF('Indicator Date'!BV76="","x",'Indicator Date'!BV76)</f>
        <v>x</v>
      </c>
      <c r="BW76" s="119">
        <f>IF('Indicator Date'!BW76="","x",'Indicator Date'!BW76)</f>
        <v>2017</v>
      </c>
      <c r="BX76" s="119">
        <f>IF('Indicator Date'!BX76="","x",'Indicator Date'!BX76)</f>
        <v>2016</v>
      </c>
      <c r="BY76" s="119">
        <f>IF('Indicator Date'!BY76="","x",'Indicator Date'!BY76)</f>
        <v>2015</v>
      </c>
      <c r="BZ76" s="119" t="str">
        <f>IF('Indicator Date'!BZ76="","x",'Indicator Date'!BZ76)</f>
        <v>2018</v>
      </c>
      <c r="CA76" s="119">
        <f>IF('Indicator Date'!CA76="","x",'Indicator Date'!CA76)</f>
        <v>2019</v>
      </c>
      <c r="CB76" s="119">
        <f>IF('Indicator Date'!CB76="","x",'Indicator Date'!CB76)</f>
        <v>2015</v>
      </c>
    </row>
    <row r="77" spans="1:80" x14ac:dyDescent="0.3">
      <c r="A77" s="100" t="s">
        <v>138</v>
      </c>
      <c r="B77" s="86" t="s">
        <v>137</v>
      </c>
      <c r="C77" s="119">
        <f>IF('Indicator Date'!C77="","x",'Indicator Date'!C77)</f>
        <v>2015</v>
      </c>
      <c r="D77" s="119">
        <f>IF('Indicator Date'!D77="","x",'Indicator Date'!D77)</f>
        <v>2015</v>
      </c>
      <c r="E77" s="119">
        <f>IF('Indicator Date'!E77="","x",'Indicator Date'!E77)</f>
        <v>2015</v>
      </c>
      <c r="F77" s="119">
        <f>IF('Indicator Date'!F77="","x",'Indicator Date'!F77)</f>
        <v>2015</v>
      </c>
      <c r="G77" s="119">
        <f>IF('Indicator Date'!G77="","x",'Indicator Date'!G77)</f>
        <v>2015</v>
      </c>
      <c r="H77" s="119">
        <f>IF('Indicator Date'!H77="","x",'Indicator Date'!H77)</f>
        <v>2015</v>
      </c>
      <c r="I77" s="119">
        <f>IF('Indicator Date'!I77="","x",'Indicator Date'!I77)</f>
        <v>2015</v>
      </c>
      <c r="J77" s="119">
        <f>IF('Indicator Date'!J77="","x",'Indicator Date'!J77)</f>
        <v>2018</v>
      </c>
      <c r="K77" s="119">
        <f>IF('Indicator Date'!K77="","x",'Indicator Date'!K77)</f>
        <v>2018</v>
      </c>
      <c r="L77" s="119">
        <f>IF('Indicator Date'!L77="","x",'Indicator Date'!L77)</f>
        <v>2016</v>
      </c>
      <c r="M77" s="119">
        <f>IF('Indicator Date'!M77="","x",'Indicator Date'!M77)</f>
        <v>2015</v>
      </c>
      <c r="N77" s="119">
        <f>IF('Indicator Date'!N77="","x",'Indicator Date'!N77)</f>
        <v>2015</v>
      </c>
      <c r="O77" s="119">
        <f>IF('Indicator Date'!O77="","x",'Indicator Date'!O77)</f>
        <v>2015</v>
      </c>
      <c r="P77" s="119">
        <f>IF('Indicator Date'!P77="","x",'Indicator Date'!P77)</f>
        <v>2015</v>
      </c>
      <c r="Q77" s="119">
        <f>IF('Indicator Date'!Q77="","x",'Indicator Date'!Q77)</f>
        <v>2010</v>
      </c>
      <c r="R77" s="119">
        <f>IF('Indicator Date'!R77="","x",'Indicator Date'!R77)</f>
        <v>2010</v>
      </c>
      <c r="S77" s="119">
        <f>IF('Indicator Date'!S77="","x",'Indicator Date'!S77)</f>
        <v>2010</v>
      </c>
      <c r="T77" s="119">
        <f>IF('Indicator Date'!T77="","x",'Indicator Date'!T77)</f>
        <v>2010</v>
      </c>
      <c r="U77" s="119">
        <f>IF('Indicator Date'!U77="","x",'Indicator Date'!U77)</f>
        <v>2015</v>
      </c>
      <c r="V77" s="119">
        <f>IF('Indicator Date'!V77="","x",'Indicator Date'!V77)</f>
        <v>2015</v>
      </c>
      <c r="W77" s="119">
        <f>IF('Indicator Date'!W77="","x",'Indicator Date'!W77)</f>
        <v>2015</v>
      </c>
      <c r="X77" s="119">
        <f>IF('Indicator Date'!X77="","x",'Indicator Date'!X77)</f>
        <v>2018</v>
      </c>
      <c r="Y77" s="119">
        <f>IF('Indicator Date'!Y77="","x",'Indicator Date'!Y77)</f>
        <v>2018</v>
      </c>
      <c r="Z77" s="119">
        <f>IF('Indicator Date'!Z77="","x",'Indicator Date'!Z77)</f>
        <v>2018</v>
      </c>
      <c r="AA77" s="119">
        <f>IF('Indicator Date'!AA77="","x",'Indicator Date'!AA77)</f>
        <v>2011</v>
      </c>
      <c r="AB77" s="119">
        <f>IF('Indicator Date'!AB77="","x",'Indicator Date'!AB77)</f>
        <v>2017</v>
      </c>
      <c r="AC77" s="119" t="str">
        <f>IF('Indicator Date'!AC77="","x",'Indicator Date'!AC77)</f>
        <v>x</v>
      </c>
      <c r="AD77" s="119">
        <f>IF('Indicator Date'!AD77="","x",'Indicator Date'!AD77)</f>
        <v>2018</v>
      </c>
      <c r="AE77" s="119">
        <f>IF('Indicator Date'!AE77="","x",'Indicator Date'!AE77)</f>
        <v>2018</v>
      </c>
      <c r="AF77" s="119">
        <f>IF('Indicator Date'!AF77="","x",'Indicator Date'!AF77)</f>
        <v>2016</v>
      </c>
      <c r="AG77" s="119">
        <f>IF('Indicator Date'!AG77="","x",'Indicator Date'!AG77)</f>
        <v>2019</v>
      </c>
      <c r="AH77" s="119">
        <f>IF('Indicator Date'!AH77="","x",'Indicator Date'!AH77)</f>
        <v>2019</v>
      </c>
      <c r="AI77" s="119">
        <f>IF('Indicator Date'!AI77="","x",'Indicator Date'!AI77)</f>
        <v>2019</v>
      </c>
      <c r="AJ77" s="119">
        <f>IF('Indicator Date'!AJ77="","x",'Indicator Date'!AJ77)</f>
        <v>2018</v>
      </c>
      <c r="AK77" s="119">
        <f>IF('Indicator Date'!AK77="","x",'Indicator Date'!AK77)</f>
        <v>2018</v>
      </c>
      <c r="AL77" s="119">
        <f>IF('Indicator Date'!AL77="","x",'Indicator Date'!AL77)</f>
        <v>2017</v>
      </c>
      <c r="AM77" s="119" t="str">
        <f>IF('Indicator Date'!AM77="","x",'Indicator Date'!AM77)</f>
        <v>x</v>
      </c>
      <c r="AN77" s="119">
        <f>IF('Indicator Date'!AN77="","x",'Indicator Date'!AN77)</f>
        <v>2019</v>
      </c>
      <c r="AO77" s="119">
        <f>IF('Indicator Date'!AO77="","x",'Indicator Date'!AO77)</f>
        <v>2016</v>
      </c>
      <c r="AP77" s="119">
        <f>IF('Indicator Date'!AP77="","x",'Indicator Date'!AP77)</f>
        <v>2017</v>
      </c>
      <c r="AQ77" s="119" t="str">
        <f>IF('Indicator Date'!AQ77="","x",'Indicator Date'!AQ77)</f>
        <v>x</v>
      </c>
      <c r="AR77" s="119">
        <f>IF('Indicator Date'!AR77="","x",'Indicator Date'!AR77)</f>
        <v>2018</v>
      </c>
      <c r="AS77" s="119">
        <f>IF('Indicator Date'!AS77="","x",'Indicator Date'!AS77)</f>
        <v>2017</v>
      </c>
      <c r="AT77" s="119" t="str">
        <f>IF('Indicator Date'!AT77="","x",'Indicator Date'!AT77)</f>
        <v>x</v>
      </c>
      <c r="AU77" s="119">
        <f>IF('Indicator Date'!AU77="","x",'Indicator Date'!AU77)</f>
        <v>2017</v>
      </c>
      <c r="AV77" s="119">
        <f>IF('Indicator Date'!AV77="","x",'Indicator Date'!AV77)</f>
        <v>2017</v>
      </c>
      <c r="AW77" s="119">
        <f>IF('Indicator Date'!AW77="","x",'Indicator Date'!AW77)</f>
        <v>2017</v>
      </c>
      <c r="AX77" s="119" t="str">
        <f>IF('Indicator Date'!AX77="","x",'Indicator Date'!AX77)</f>
        <v>x</v>
      </c>
      <c r="AY77" s="119">
        <f>IF('Indicator Date'!AY77="","x",'Indicator Date'!AY77)</f>
        <v>2017</v>
      </c>
      <c r="AZ77" s="119">
        <f>IF('Indicator Date'!AZ77="","x",'Indicator Date'!AZ77)</f>
        <v>2017</v>
      </c>
      <c r="BA77" s="119" t="str">
        <f>IF('Indicator Date'!BA77="","x",'Indicator Date'!BA77)</f>
        <v>2015</v>
      </c>
      <c r="BB77" s="119">
        <f>IF('Indicator Date'!BB77="","x",'Indicator Date'!BB77)</f>
        <v>2017</v>
      </c>
      <c r="BC77" s="119">
        <f>IF('Indicator Date'!BC77="","x",'Indicator Date'!BC77)</f>
        <v>2018</v>
      </c>
      <c r="BD77" s="119">
        <f>IF('Indicator Date'!BD77="","x",'Indicator Date'!BD77)</f>
        <v>2019</v>
      </c>
      <c r="BE77" s="172" t="str">
        <f>IF('Indicator Date'!BE77="","x",YEAR('Indicator Date'!BE77))</f>
        <v>x</v>
      </c>
      <c r="BF77" s="172">
        <f>IF('Indicator Date'!BF77="","x",YEAR('Indicator Date'!BF77))</f>
        <v>2018</v>
      </c>
      <c r="BG77" s="172">
        <f>IF('Indicator Date'!BG77="","x",YEAR('Indicator Date'!BG77))</f>
        <v>2018</v>
      </c>
      <c r="BH77" s="119">
        <f>IF('Indicator Date'!BH77="","x",'Indicator Date'!BH77)</f>
        <v>2018</v>
      </c>
      <c r="BI77" s="119">
        <f>IF('Indicator Date'!BI77="","x",'Indicator Date'!BI77)</f>
        <v>2018</v>
      </c>
      <c r="BJ77" s="119">
        <f>IF('Indicator Date'!BJ77="","x",'Indicator Date'!BJ77)</f>
        <v>2015</v>
      </c>
      <c r="BK77" s="119">
        <f>IF('Indicator Date'!BK77="","x",'Indicator Date'!BK77)</f>
        <v>2017</v>
      </c>
      <c r="BL77" s="119">
        <f>IF('Indicator Date'!BL77="","x",'Indicator Date'!BL77)</f>
        <v>2018</v>
      </c>
      <c r="BM77" s="119">
        <f>IF('Indicator Date'!BM77="","x",'Indicator Date'!BM77)</f>
        <v>2017</v>
      </c>
      <c r="BN77" s="119">
        <f>IF('Indicator Date'!BN77="","x",'Indicator Date'!BN77)</f>
        <v>2015</v>
      </c>
      <c r="BO77" s="119">
        <f>IF('Indicator Date'!BO77="","x",'Indicator Date'!BO77)</f>
        <v>2016</v>
      </c>
      <c r="BP77" s="119">
        <f>IF('Indicator Date'!BP77="","x",'Indicator Date'!BP77)</f>
        <v>2017</v>
      </c>
      <c r="BQ77" s="119">
        <f>IF('Indicator Date'!BQ77="","x",'Indicator Date'!BQ77)</f>
        <v>2014</v>
      </c>
      <c r="BR77" s="119">
        <f>IF('Indicator Date'!BR77="","x",'Indicator Date'!BR77)</f>
        <v>2017</v>
      </c>
      <c r="BS77" s="119">
        <f>IF('Indicator Date'!BS77="","x",'Indicator Date'!BS77)</f>
        <v>2017</v>
      </c>
      <c r="BT77" s="119">
        <f>IF('Indicator Date'!BT77="","x",'Indicator Date'!BT77)</f>
        <v>2016</v>
      </c>
      <c r="BU77" s="119">
        <f>IF('Indicator Date'!BU77="","x",'Indicator Date'!BU77)</f>
        <v>2017</v>
      </c>
      <c r="BV77" s="119">
        <f>IF('Indicator Date'!BV77="","x",'Indicator Date'!BV77)</f>
        <v>2017</v>
      </c>
      <c r="BW77" s="119">
        <f>IF('Indicator Date'!BW77="","x",'Indicator Date'!BW77)</f>
        <v>2017</v>
      </c>
      <c r="BX77" s="119">
        <f>IF('Indicator Date'!BX77="","x",'Indicator Date'!BX77)</f>
        <v>2016</v>
      </c>
      <c r="BY77" s="119">
        <f>IF('Indicator Date'!BY77="","x",'Indicator Date'!BY77)</f>
        <v>2015</v>
      </c>
      <c r="BZ77" s="119" t="str">
        <f>IF('Indicator Date'!BZ77="","x",'Indicator Date'!BZ77)</f>
        <v>2018</v>
      </c>
      <c r="CA77" s="119">
        <f>IF('Indicator Date'!CA77="","x",'Indicator Date'!CA77)</f>
        <v>2019</v>
      </c>
      <c r="CB77" s="119">
        <f>IF('Indicator Date'!CB77="","x",'Indicator Date'!CB77)</f>
        <v>2015</v>
      </c>
    </row>
    <row r="78" spans="1:80" x14ac:dyDescent="0.3">
      <c r="A78" s="100" t="s">
        <v>140</v>
      </c>
      <c r="B78" s="86" t="s">
        <v>139</v>
      </c>
      <c r="C78" s="119">
        <f>IF('Indicator Date'!C78="","x",'Indicator Date'!C78)</f>
        <v>2015</v>
      </c>
      <c r="D78" s="119">
        <f>IF('Indicator Date'!D78="","x",'Indicator Date'!D78)</f>
        <v>2015</v>
      </c>
      <c r="E78" s="119">
        <f>IF('Indicator Date'!E78="","x",'Indicator Date'!E78)</f>
        <v>2015</v>
      </c>
      <c r="F78" s="119">
        <f>IF('Indicator Date'!F78="","x",'Indicator Date'!F78)</f>
        <v>2015</v>
      </c>
      <c r="G78" s="119">
        <f>IF('Indicator Date'!G78="","x",'Indicator Date'!G78)</f>
        <v>2015</v>
      </c>
      <c r="H78" s="119">
        <f>IF('Indicator Date'!H78="","x",'Indicator Date'!H78)</f>
        <v>2015</v>
      </c>
      <c r="I78" s="119">
        <f>IF('Indicator Date'!I78="","x",'Indicator Date'!I78)</f>
        <v>2015</v>
      </c>
      <c r="J78" s="119">
        <f>IF('Indicator Date'!J78="","x",'Indicator Date'!J78)</f>
        <v>2018</v>
      </c>
      <c r="K78" s="119">
        <f>IF('Indicator Date'!K78="","x",'Indicator Date'!K78)</f>
        <v>2018</v>
      </c>
      <c r="L78" s="119">
        <f>IF('Indicator Date'!L78="","x",'Indicator Date'!L78)</f>
        <v>2016</v>
      </c>
      <c r="M78" s="119">
        <f>IF('Indicator Date'!M78="","x",'Indicator Date'!M78)</f>
        <v>2015</v>
      </c>
      <c r="N78" s="119">
        <f>IF('Indicator Date'!N78="","x",'Indicator Date'!N78)</f>
        <v>2015</v>
      </c>
      <c r="O78" s="119">
        <f>IF('Indicator Date'!O78="","x",'Indicator Date'!O78)</f>
        <v>2015</v>
      </c>
      <c r="P78" s="119">
        <f>IF('Indicator Date'!P78="","x",'Indicator Date'!P78)</f>
        <v>2015</v>
      </c>
      <c r="Q78" s="119">
        <f>IF('Indicator Date'!Q78="","x",'Indicator Date'!Q78)</f>
        <v>2010</v>
      </c>
      <c r="R78" s="119">
        <f>IF('Indicator Date'!R78="","x",'Indicator Date'!R78)</f>
        <v>2010</v>
      </c>
      <c r="S78" s="119">
        <f>IF('Indicator Date'!S78="","x",'Indicator Date'!S78)</f>
        <v>2010</v>
      </c>
      <c r="T78" s="119">
        <f>IF('Indicator Date'!T78="","x",'Indicator Date'!T78)</f>
        <v>2010</v>
      </c>
      <c r="U78" s="119">
        <f>IF('Indicator Date'!U78="","x",'Indicator Date'!U78)</f>
        <v>2015</v>
      </c>
      <c r="V78" s="119">
        <f>IF('Indicator Date'!V78="","x",'Indicator Date'!V78)</f>
        <v>2015</v>
      </c>
      <c r="W78" s="119">
        <f>IF('Indicator Date'!W78="","x",'Indicator Date'!W78)</f>
        <v>2015</v>
      </c>
      <c r="X78" s="119">
        <f>IF('Indicator Date'!X78="","x",'Indicator Date'!X78)</f>
        <v>2018</v>
      </c>
      <c r="Y78" s="119">
        <f>IF('Indicator Date'!Y78="","x",'Indicator Date'!Y78)</f>
        <v>2018</v>
      </c>
      <c r="Z78" s="119">
        <f>IF('Indicator Date'!Z78="","x",'Indicator Date'!Z78)</f>
        <v>2018</v>
      </c>
      <c r="AA78" s="119" t="str">
        <f>IF('Indicator Date'!AA78="","x",'Indicator Date'!AA78)</f>
        <v>x</v>
      </c>
      <c r="AB78" s="119">
        <f>IF('Indicator Date'!AB78="","x",'Indicator Date'!AB78)</f>
        <v>2017</v>
      </c>
      <c r="AC78" s="119" t="str">
        <f>IF('Indicator Date'!AC78="","x",'Indicator Date'!AC78)</f>
        <v>x</v>
      </c>
      <c r="AD78" s="119">
        <f>IF('Indicator Date'!AD78="","x",'Indicator Date'!AD78)</f>
        <v>2018</v>
      </c>
      <c r="AE78" s="119">
        <f>IF('Indicator Date'!AE78="","x",'Indicator Date'!AE78)</f>
        <v>2018</v>
      </c>
      <c r="AF78" s="119" t="str">
        <f>IF('Indicator Date'!AF78="","x",'Indicator Date'!AF78)</f>
        <v>x</v>
      </c>
      <c r="AG78" s="119">
        <f>IF('Indicator Date'!AG78="","x",'Indicator Date'!AG78)</f>
        <v>2019</v>
      </c>
      <c r="AH78" s="119">
        <f>IF('Indicator Date'!AH78="","x",'Indicator Date'!AH78)</f>
        <v>2019</v>
      </c>
      <c r="AI78" s="119">
        <f>IF('Indicator Date'!AI78="","x",'Indicator Date'!AI78)</f>
        <v>2019</v>
      </c>
      <c r="AJ78" s="119">
        <f>IF('Indicator Date'!AJ78="","x",'Indicator Date'!AJ78)</f>
        <v>2018</v>
      </c>
      <c r="AK78" s="119">
        <f>IF('Indicator Date'!AK78="","x",'Indicator Date'!AK78)</f>
        <v>2018</v>
      </c>
      <c r="AL78" s="119">
        <f>IF('Indicator Date'!AL78="","x",'Indicator Date'!AL78)</f>
        <v>2017</v>
      </c>
      <c r="AM78" s="119" t="str">
        <f>IF('Indicator Date'!AM78="","x",'Indicator Date'!AM78)</f>
        <v>x</v>
      </c>
      <c r="AN78" s="119">
        <f>IF('Indicator Date'!AN78="","x",'Indicator Date'!AN78)</f>
        <v>2019</v>
      </c>
      <c r="AO78" s="119">
        <f>IF('Indicator Date'!AO78="","x",'Indicator Date'!AO78)</f>
        <v>2016</v>
      </c>
      <c r="AP78" s="119">
        <f>IF('Indicator Date'!AP78="","x",'Indicator Date'!AP78)</f>
        <v>2017</v>
      </c>
      <c r="AQ78" s="119" t="str">
        <f>IF('Indicator Date'!AQ78="","x",'Indicator Date'!AQ78)</f>
        <v>x</v>
      </c>
      <c r="AR78" s="119">
        <f>IF('Indicator Date'!AR78="","x",'Indicator Date'!AR78)</f>
        <v>2018</v>
      </c>
      <c r="AS78" s="119">
        <f>IF('Indicator Date'!AS78="","x",'Indicator Date'!AS78)</f>
        <v>2017</v>
      </c>
      <c r="AT78" s="119" t="str">
        <f>IF('Indicator Date'!AT78="","x",'Indicator Date'!AT78)</f>
        <v>x</v>
      </c>
      <c r="AU78" s="119">
        <f>IF('Indicator Date'!AU78="","x",'Indicator Date'!AU78)</f>
        <v>2017</v>
      </c>
      <c r="AV78" s="119" t="str">
        <f>IF('Indicator Date'!AV78="","x",'Indicator Date'!AV78)</f>
        <v>x</v>
      </c>
      <c r="AW78" s="119" t="str">
        <f>IF('Indicator Date'!AW78="","x",'Indicator Date'!AW78)</f>
        <v>x</v>
      </c>
      <c r="AX78" s="119" t="str">
        <f>IF('Indicator Date'!AX78="","x",'Indicator Date'!AX78)</f>
        <v>x</v>
      </c>
      <c r="AY78" s="119">
        <f>IF('Indicator Date'!AY78="","x",'Indicator Date'!AY78)</f>
        <v>2017</v>
      </c>
      <c r="AZ78" s="119">
        <f>IF('Indicator Date'!AZ78="","x",'Indicator Date'!AZ78)</f>
        <v>2017</v>
      </c>
      <c r="BA78" s="119" t="str">
        <f>IF('Indicator Date'!BA78="","x",'Indicator Date'!BA78)</f>
        <v>2014</v>
      </c>
      <c r="BB78" s="119">
        <f>IF('Indicator Date'!BB78="","x",'Indicator Date'!BB78)</f>
        <v>2017</v>
      </c>
      <c r="BC78" s="119">
        <f>IF('Indicator Date'!BC78="","x",'Indicator Date'!BC78)</f>
        <v>2018</v>
      </c>
      <c r="BD78" s="119">
        <f>IF('Indicator Date'!BD78="","x",'Indicator Date'!BD78)</f>
        <v>2019</v>
      </c>
      <c r="BE78" s="172" t="str">
        <f>IF('Indicator Date'!BE78="","x",YEAR('Indicator Date'!BE78))</f>
        <v>x</v>
      </c>
      <c r="BF78" s="172">
        <f>IF('Indicator Date'!BF78="","x",YEAR('Indicator Date'!BF78))</f>
        <v>2018</v>
      </c>
      <c r="BG78" s="172">
        <f>IF('Indicator Date'!BG78="","x",YEAR('Indicator Date'!BG78))</f>
        <v>2018</v>
      </c>
      <c r="BH78" s="119">
        <f>IF('Indicator Date'!BH78="","x",'Indicator Date'!BH78)</f>
        <v>2018</v>
      </c>
      <c r="BI78" s="119">
        <f>IF('Indicator Date'!BI78="","x",'Indicator Date'!BI78)</f>
        <v>2018</v>
      </c>
      <c r="BJ78" s="119" t="str">
        <f>IF('Indicator Date'!BJ78="","x",'Indicator Date'!BJ78)</f>
        <v>x</v>
      </c>
      <c r="BK78" s="119">
        <f>IF('Indicator Date'!BK78="","x",'Indicator Date'!BK78)</f>
        <v>2017</v>
      </c>
      <c r="BL78" s="119">
        <f>IF('Indicator Date'!BL78="","x",'Indicator Date'!BL78)</f>
        <v>2018</v>
      </c>
      <c r="BM78" s="119">
        <f>IF('Indicator Date'!BM78="","x",'Indicator Date'!BM78)</f>
        <v>2017</v>
      </c>
      <c r="BN78" s="119" t="str">
        <f>IF('Indicator Date'!BN78="","x",'Indicator Date'!BN78)</f>
        <v>x</v>
      </c>
      <c r="BO78" s="119">
        <f>IF('Indicator Date'!BO78="","x",'Indicator Date'!BO78)</f>
        <v>2016</v>
      </c>
      <c r="BP78" s="119">
        <f>IF('Indicator Date'!BP78="","x",'Indicator Date'!BP78)</f>
        <v>2017</v>
      </c>
      <c r="BQ78" s="119">
        <f>IF('Indicator Date'!BQ78="","x",'Indicator Date'!BQ78)</f>
        <v>2014</v>
      </c>
      <c r="BR78" s="119">
        <f>IF('Indicator Date'!BR78="","x",'Indicator Date'!BR78)</f>
        <v>2017</v>
      </c>
      <c r="BS78" s="119">
        <f>IF('Indicator Date'!BS78="","x",'Indicator Date'!BS78)</f>
        <v>2017</v>
      </c>
      <c r="BT78" s="119">
        <f>IF('Indicator Date'!BT78="","x",'Indicator Date'!BT78)</f>
        <v>2017</v>
      </c>
      <c r="BU78" s="119">
        <f>IF('Indicator Date'!BU78="","x",'Indicator Date'!BU78)</f>
        <v>2017</v>
      </c>
      <c r="BV78" s="119">
        <f>IF('Indicator Date'!BV78="","x",'Indicator Date'!BV78)</f>
        <v>2017</v>
      </c>
      <c r="BW78" s="119">
        <f>IF('Indicator Date'!BW78="","x",'Indicator Date'!BW78)</f>
        <v>2017</v>
      </c>
      <c r="BX78" s="119">
        <f>IF('Indicator Date'!BX78="","x",'Indicator Date'!BX78)</f>
        <v>2016</v>
      </c>
      <c r="BY78" s="119">
        <f>IF('Indicator Date'!BY78="","x",'Indicator Date'!BY78)</f>
        <v>2015</v>
      </c>
      <c r="BZ78" s="119" t="str">
        <f>IF('Indicator Date'!BZ78="","x",'Indicator Date'!BZ78)</f>
        <v>2018</v>
      </c>
      <c r="CA78" s="119">
        <f>IF('Indicator Date'!CA78="","x",'Indicator Date'!CA78)</f>
        <v>2019</v>
      </c>
      <c r="CB78" s="119">
        <f>IF('Indicator Date'!CB78="","x",'Indicator Date'!CB78)</f>
        <v>2015</v>
      </c>
    </row>
    <row r="79" spans="1:80" x14ac:dyDescent="0.3">
      <c r="A79" s="100" t="s">
        <v>142</v>
      </c>
      <c r="B79" s="86" t="s">
        <v>141</v>
      </c>
      <c r="C79" s="119">
        <f>IF('Indicator Date'!C79="","x",'Indicator Date'!C79)</f>
        <v>2015</v>
      </c>
      <c r="D79" s="119">
        <f>IF('Indicator Date'!D79="","x",'Indicator Date'!D79)</f>
        <v>2015</v>
      </c>
      <c r="E79" s="119">
        <f>IF('Indicator Date'!E79="","x",'Indicator Date'!E79)</f>
        <v>2015</v>
      </c>
      <c r="F79" s="119">
        <f>IF('Indicator Date'!F79="","x",'Indicator Date'!F79)</f>
        <v>2015</v>
      </c>
      <c r="G79" s="119">
        <f>IF('Indicator Date'!G79="","x",'Indicator Date'!G79)</f>
        <v>2015</v>
      </c>
      <c r="H79" s="119">
        <f>IF('Indicator Date'!H79="","x",'Indicator Date'!H79)</f>
        <v>2015</v>
      </c>
      <c r="I79" s="119">
        <f>IF('Indicator Date'!I79="","x",'Indicator Date'!I79)</f>
        <v>2015</v>
      </c>
      <c r="J79" s="119">
        <f>IF('Indicator Date'!J79="","x",'Indicator Date'!J79)</f>
        <v>2018</v>
      </c>
      <c r="K79" s="119">
        <f>IF('Indicator Date'!K79="","x",'Indicator Date'!K79)</f>
        <v>2018</v>
      </c>
      <c r="L79" s="119">
        <f>IF('Indicator Date'!L79="","x",'Indicator Date'!L79)</f>
        <v>2016</v>
      </c>
      <c r="M79" s="119">
        <f>IF('Indicator Date'!M79="","x",'Indicator Date'!M79)</f>
        <v>2015</v>
      </c>
      <c r="N79" s="119">
        <f>IF('Indicator Date'!N79="","x",'Indicator Date'!N79)</f>
        <v>2015</v>
      </c>
      <c r="O79" s="119">
        <f>IF('Indicator Date'!O79="","x",'Indicator Date'!O79)</f>
        <v>2015</v>
      </c>
      <c r="P79" s="119">
        <f>IF('Indicator Date'!P79="","x",'Indicator Date'!P79)</f>
        <v>2015</v>
      </c>
      <c r="Q79" s="119">
        <f>IF('Indicator Date'!Q79="","x",'Indicator Date'!Q79)</f>
        <v>2010</v>
      </c>
      <c r="R79" s="119">
        <f>IF('Indicator Date'!R79="","x",'Indicator Date'!R79)</f>
        <v>2010</v>
      </c>
      <c r="S79" s="119">
        <f>IF('Indicator Date'!S79="","x",'Indicator Date'!S79)</f>
        <v>2010</v>
      </c>
      <c r="T79" s="119">
        <f>IF('Indicator Date'!T79="","x",'Indicator Date'!T79)</f>
        <v>2010</v>
      </c>
      <c r="U79" s="119">
        <f>IF('Indicator Date'!U79="","x",'Indicator Date'!U79)</f>
        <v>2015</v>
      </c>
      <c r="V79" s="119">
        <f>IF('Indicator Date'!V79="","x",'Indicator Date'!V79)</f>
        <v>2015</v>
      </c>
      <c r="W79" s="119">
        <f>IF('Indicator Date'!W79="","x",'Indicator Date'!W79)</f>
        <v>2015</v>
      </c>
      <c r="X79" s="119">
        <f>IF('Indicator Date'!X79="","x",'Indicator Date'!X79)</f>
        <v>2018</v>
      </c>
      <c r="Y79" s="119">
        <f>IF('Indicator Date'!Y79="","x",'Indicator Date'!Y79)</f>
        <v>2018</v>
      </c>
      <c r="Z79" s="119">
        <f>IF('Indicator Date'!Z79="","x",'Indicator Date'!Z79)</f>
        <v>2018</v>
      </c>
      <c r="AA79" s="119">
        <f>IF('Indicator Date'!AA79="","x",'Indicator Date'!AA79)</f>
        <v>2015</v>
      </c>
      <c r="AB79" s="119">
        <f>IF('Indicator Date'!AB79="","x",'Indicator Date'!AB79)</f>
        <v>2017</v>
      </c>
      <c r="AC79" s="119">
        <f>IF('Indicator Date'!AC79="","x",'Indicator Date'!AC79)</f>
        <v>2017</v>
      </c>
      <c r="AD79" s="119">
        <f>IF('Indicator Date'!AD79="","x",'Indicator Date'!AD79)</f>
        <v>2017</v>
      </c>
      <c r="AE79" s="119">
        <f>IF('Indicator Date'!AE79="","x",'Indicator Date'!AE79)</f>
        <v>2018</v>
      </c>
      <c r="AF79" s="119">
        <f>IF('Indicator Date'!AF79="","x",'Indicator Date'!AF79)</f>
        <v>2016</v>
      </c>
      <c r="AG79" s="119">
        <f>IF('Indicator Date'!AG79="","x",'Indicator Date'!AG79)</f>
        <v>2019</v>
      </c>
      <c r="AH79" s="119">
        <f>IF('Indicator Date'!AH79="","x",'Indicator Date'!AH79)</f>
        <v>2019</v>
      </c>
      <c r="AI79" s="119">
        <f>IF('Indicator Date'!AI79="","x",'Indicator Date'!AI79)</f>
        <v>2019</v>
      </c>
      <c r="AJ79" s="119">
        <f>IF('Indicator Date'!AJ79="","x",'Indicator Date'!AJ79)</f>
        <v>2018</v>
      </c>
      <c r="AK79" s="119">
        <f>IF('Indicator Date'!AK79="","x",'Indicator Date'!AK79)</f>
        <v>2018</v>
      </c>
      <c r="AL79" s="119">
        <f>IF('Indicator Date'!AL79="","x",'Indicator Date'!AL79)</f>
        <v>2017</v>
      </c>
      <c r="AM79" s="119">
        <f>IF('Indicator Date'!AM79="","x",'Indicator Date'!AM79)</f>
        <v>2016</v>
      </c>
      <c r="AN79" s="119">
        <f>IF('Indicator Date'!AN79="","x",'Indicator Date'!AN79)</f>
        <v>2019</v>
      </c>
      <c r="AO79" s="119">
        <f>IF('Indicator Date'!AO79="","x",'Indicator Date'!AO79)</f>
        <v>2016</v>
      </c>
      <c r="AP79" s="119">
        <f>IF('Indicator Date'!AP79="","x",'Indicator Date'!AP79)</f>
        <v>2017</v>
      </c>
      <c r="AQ79" s="119">
        <f>IF('Indicator Date'!AQ79="","x",'Indicator Date'!AQ79)</f>
        <v>2017</v>
      </c>
      <c r="AR79" s="119">
        <f>IF('Indicator Date'!AR79="","x",'Indicator Date'!AR79)</f>
        <v>2018</v>
      </c>
      <c r="AS79" s="119">
        <f>IF('Indicator Date'!AS79="","x",'Indicator Date'!AS79)</f>
        <v>2017</v>
      </c>
      <c r="AT79" s="119">
        <f>IF('Indicator Date'!AT79="","x",'Indicator Date'!AT79)</f>
        <v>2006</v>
      </c>
      <c r="AU79" s="119">
        <f>IF('Indicator Date'!AU79="","x",'Indicator Date'!AU79)</f>
        <v>2017</v>
      </c>
      <c r="AV79" s="119">
        <f>IF('Indicator Date'!AV79="","x",'Indicator Date'!AV79)</f>
        <v>2017</v>
      </c>
      <c r="AW79" s="119">
        <f>IF('Indicator Date'!AW79="","x",'Indicator Date'!AW79)</f>
        <v>2017</v>
      </c>
      <c r="AX79" s="119">
        <f>IF('Indicator Date'!AX79="","x",'Indicator Date'!AX79)</f>
        <v>2017</v>
      </c>
      <c r="AY79" s="119">
        <f>IF('Indicator Date'!AY79="","x",'Indicator Date'!AY79)</f>
        <v>2017</v>
      </c>
      <c r="AZ79" s="119">
        <f>IF('Indicator Date'!AZ79="","x",'Indicator Date'!AZ79)</f>
        <v>2017</v>
      </c>
      <c r="BA79" s="119" t="str">
        <f>IF('Indicator Date'!BA79="","x",'Indicator Date'!BA79)</f>
        <v>2011</v>
      </c>
      <c r="BB79" s="119">
        <f>IF('Indicator Date'!BB79="","x",'Indicator Date'!BB79)</f>
        <v>2017</v>
      </c>
      <c r="BC79" s="119">
        <f>IF('Indicator Date'!BC79="","x",'Indicator Date'!BC79)</f>
        <v>2018</v>
      </c>
      <c r="BD79" s="119">
        <f>IF('Indicator Date'!BD79="","x",'Indicator Date'!BD79)</f>
        <v>2019</v>
      </c>
      <c r="BE79" s="172">
        <f>IF('Indicator Date'!BE79="","x",YEAR('Indicator Date'!BE79))</f>
        <v>2018</v>
      </c>
      <c r="BF79" s="172">
        <f>IF('Indicator Date'!BF79="","x",YEAR('Indicator Date'!BF79))</f>
        <v>2018</v>
      </c>
      <c r="BG79" s="172">
        <f>IF('Indicator Date'!BG79="","x",YEAR('Indicator Date'!BG79))</f>
        <v>2018</v>
      </c>
      <c r="BH79" s="119">
        <f>IF('Indicator Date'!BH79="","x",'Indicator Date'!BH79)</f>
        <v>2018</v>
      </c>
      <c r="BI79" s="119">
        <f>IF('Indicator Date'!BI79="","x",'Indicator Date'!BI79)</f>
        <v>2018</v>
      </c>
      <c r="BJ79" s="119">
        <f>IF('Indicator Date'!BJ79="","x",'Indicator Date'!BJ79)</f>
        <v>2015</v>
      </c>
      <c r="BK79" s="119">
        <f>IF('Indicator Date'!BK79="","x",'Indicator Date'!BK79)</f>
        <v>2017</v>
      </c>
      <c r="BL79" s="119">
        <f>IF('Indicator Date'!BL79="","x",'Indicator Date'!BL79)</f>
        <v>2018</v>
      </c>
      <c r="BM79" s="119">
        <f>IF('Indicator Date'!BM79="","x",'Indicator Date'!BM79)</f>
        <v>2017</v>
      </c>
      <c r="BN79" s="119">
        <f>IF('Indicator Date'!BN79="","x",'Indicator Date'!BN79)</f>
        <v>2015</v>
      </c>
      <c r="BO79" s="119">
        <f>IF('Indicator Date'!BO79="","x",'Indicator Date'!BO79)</f>
        <v>2016</v>
      </c>
      <c r="BP79" s="119">
        <f>IF('Indicator Date'!BP79="","x",'Indicator Date'!BP79)</f>
        <v>2017</v>
      </c>
      <c r="BQ79" s="119">
        <f>IF('Indicator Date'!BQ79="","x",'Indicator Date'!BQ79)</f>
        <v>2014</v>
      </c>
      <c r="BR79" s="119">
        <f>IF('Indicator Date'!BR79="","x",'Indicator Date'!BR79)</f>
        <v>2017</v>
      </c>
      <c r="BS79" s="119">
        <f>IF('Indicator Date'!BS79="","x",'Indicator Date'!BS79)</f>
        <v>2017</v>
      </c>
      <c r="BT79" s="119">
        <f>IF('Indicator Date'!BT79="","x",'Indicator Date'!BT79)</f>
        <v>2017</v>
      </c>
      <c r="BU79" s="119">
        <f>IF('Indicator Date'!BU79="","x",'Indicator Date'!BU79)</f>
        <v>2017</v>
      </c>
      <c r="BV79" s="119">
        <f>IF('Indicator Date'!BV79="","x",'Indicator Date'!BV79)</f>
        <v>2017</v>
      </c>
      <c r="BW79" s="119" t="str">
        <f>IF('Indicator Date'!BW79="","x",'Indicator Date'!BW79)</f>
        <v>x</v>
      </c>
      <c r="BX79" s="119">
        <f>IF('Indicator Date'!BX79="","x",'Indicator Date'!BX79)</f>
        <v>2016</v>
      </c>
      <c r="BY79" s="119">
        <f>IF('Indicator Date'!BY79="","x",'Indicator Date'!BY79)</f>
        <v>2015</v>
      </c>
      <c r="BZ79" s="119" t="str">
        <f>IF('Indicator Date'!BZ79="","x",'Indicator Date'!BZ79)</f>
        <v>2018</v>
      </c>
      <c r="CA79" s="119">
        <f>IF('Indicator Date'!CA79="","x",'Indicator Date'!CA79)</f>
        <v>2019</v>
      </c>
      <c r="CB79" s="119">
        <f>IF('Indicator Date'!CB79="","x",'Indicator Date'!CB79)</f>
        <v>2015</v>
      </c>
    </row>
    <row r="80" spans="1:80" x14ac:dyDescent="0.3">
      <c r="A80" s="100" t="s">
        <v>144</v>
      </c>
      <c r="B80" s="86" t="s">
        <v>143</v>
      </c>
      <c r="C80" s="119">
        <f>IF('Indicator Date'!C80="","x",'Indicator Date'!C80)</f>
        <v>2015</v>
      </c>
      <c r="D80" s="119">
        <f>IF('Indicator Date'!D80="","x",'Indicator Date'!D80)</f>
        <v>2015</v>
      </c>
      <c r="E80" s="119">
        <f>IF('Indicator Date'!E80="","x",'Indicator Date'!E80)</f>
        <v>2015</v>
      </c>
      <c r="F80" s="119">
        <f>IF('Indicator Date'!F80="","x",'Indicator Date'!F80)</f>
        <v>2015</v>
      </c>
      <c r="G80" s="119">
        <f>IF('Indicator Date'!G80="","x",'Indicator Date'!G80)</f>
        <v>2015</v>
      </c>
      <c r="H80" s="119">
        <f>IF('Indicator Date'!H80="","x",'Indicator Date'!H80)</f>
        <v>2015</v>
      </c>
      <c r="I80" s="119">
        <f>IF('Indicator Date'!I80="","x",'Indicator Date'!I80)</f>
        <v>2015</v>
      </c>
      <c r="J80" s="119">
        <f>IF('Indicator Date'!J80="","x",'Indicator Date'!J80)</f>
        <v>2018</v>
      </c>
      <c r="K80" s="119">
        <f>IF('Indicator Date'!K80="","x",'Indicator Date'!K80)</f>
        <v>2018</v>
      </c>
      <c r="L80" s="119">
        <f>IF('Indicator Date'!L80="","x",'Indicator Date'!L80)</f>
        <v>2016</v>
      </c>
      <c r="M80" s="119">
        <f>IF('Indicator Date'!M80="","x",'Indicator Date'!M80)</f>
        <v>2015</v>
      </c>
      <c r="N80" s="119">
        <f>IF('Indicator Date'!N80="","x",'Indicator Date'!N80)</f>
        <v>2015</v>
      </c>
      <c r="O80" s="119">
        <f>IF('Indicator Date'!O80="","x",'Indicator Date'!O80)</f>
        <v>2015</v>
      </c>
      <c r="P80" s="119">
        <f>IF('Indicator Date'!P80="","x",'Indicator Date'!P80)</f>
        <v>2015</v>
      </c>
      <c r="Q80" s="119">
        <f>IF('Indicator Date'!Q80="","x",'Indicator Date'!Q80)</f>
        <v>2010</v>
      </c>
      <c r="R80" s="119">
        <f>IF('Indicator Date'!R80="","x",'Indicator Date'!R80)</f>
        <v>2010</v>
      </c>
      <c r="S80" s="119">
        <f>IF('Indicator Date'!S80="","x",'Indicator Date'!S80)</f>
        <v>2010</v>
      </c>
      <c r="T80" s="119">
        <f>IF('Indicator Date'!T80="","x",'Indicator Date'!T80)</f>
        <v>2010</v>
      </c>
      <c r="U80" s="119">
        <f>IF('Indicator Date'!U80="","x",'Indicator Date'!U80)</f>
        <v>2015</v>
      </c>
      <c r="V80" s="119">
        <f>IF('Indicator Date'!V80="","x",'Indicator Date'!V80)</f>
        <v>2015</v>
      </c>
      <c r="W80" s="119">
        <f>IF('Indicator Date'!W80="","x",'Indicator Date'!W80)</f>
        <v>2015</v>
      </c>
      <c r="X80" s="119">
        <f>IF('Indicator Date'!X80="","x",'Indicator Date'!X80)</f>
        <v>2018</v>
      </c>
      <c r="Y80" s="119">
        <f>IF('Indicator Date'!Y80="","x",'Indicator Date'!Y80)</f>
        <v>2018</v>
      </c>
      <c r="Z80" s="119">
        <f>IF('Indicator Date'!Z80="","x",'Indicator Date'!Z80)</f>
        <v>2018</v>
      </c>
      <c r="AA80" s="119">
        <f>IF('Indicator Date'!AA80="","x",'Indicator Date'!AA80)</f>
        <v>2012</v>
      </c>
      <c r="AB80" s="119">
        <f>IF('Indicator Date'!AB80="","x",'Indicator Date'!AB80)</f>
        <v>2017</v>
      </c>
      <c r="AC80" s="119">
        <f>IF('Indicator Date'!AC80="","x",'Indicator Date'!AC80)</f>
        <v>2017</v>
      </c>
      <c r="AD80" s="119">
        <f>IF('Indicator Date'!AD80="","x",'Indicator Date'!AD80)</f>
        <v>2018</v>
      </c>
      <c r="AE80" s="119">
        <f>IF('Indicator Date'!AE80="","x",'Indicator Date'!AE80)</f>
        <v>2018</v>
      </c>
      <c r="AF80" s="119">
        <f>IF('Indicator Date'!AF80="","x",'Indicator Date'!AF80)</f>
        <v>2016</v>
      </c>
      <c r="AG80" s="119">
        <f>IF('Indicator Date'!AG80="","x",'Indicator Date'!AG80)</f>
        <v>2019</v>
      </c>
      <c r="AH80" s="119">
        <f>IF('Indicator Date'!AH80="","x",'Indicator Date'!AH80)</f>
        <v>2019</v>
      </c>
      <c r="AI80" s="119">
        <f>IF('Indicator Date'!AI80="","x",'Indicator Date'!AI80)</f>
        <v>2019</v>
      </c>
      <c r="AJ80" s="119">
        <f>IF('Indicator Date'!AJ80="","x",'Indicator Date'!AJ80)</f>
        <v>2018</v>
      </c>
      <c r="AK80" s="119">
        <f>IF('Indicator Date'!AK80="","x",'Indicator Date'!AK80)</f>
        <v>2018</v>
      </c>
      <c r="AL80" s="119">
        <f>IF('Indicator Date'!AL80="","x",'Indicator Date'!AL80)</f>
        <v>2017</v>
      </c>
      <c r="AM80" s="119">
        <f>IF('Indicator Date'!AM80="","x",'Indicator Date'!AM80)</f>
        <v>2012</v>
      </c>
      <c r="AN80" s="119">
        <f>IF('Indicator Date'!AN80="","x",'Indicator Date'!AN80)</f>
        <v>2019</v>
      </c>
      <c r="AO80" s="119">
        <f>IF('Indicator Date'!AO80="","x",'Indicator Date'!AO80)</f>
        <v>2016</v>
      </c>
      <c r="AP80" s="119">
        <f>IF('Indicator Date'!AP80="","x",'Indicator Date'!AP80)</f>
        <v>2017</v>
      </c>
      <c r="AQ80" s="119">
        <f>IF('Indicator Date'!AQ80="","x",'Indicator Date'!AQ80)</f>
        <v>2017</v>
      </c>
      <c r="AR80" s="119">
        <f>IF('Indicator Date'!AR80="","x",'Indicator Date'!AR80)</f>
        <v>2018</v>
      </c>
      <c r="AS80" s="119">
        <f>IF('Indicator Date'!AS80="","x",'Indicator Date'!AS80)</f>
        <v>2017</v>
      </c>
      <c r="AT80" s="119">
        <f>IF('Indicator Date'!AT80="","x",'Indicator Date'!AT80)</f>
        <v>2013</v>
      </c>
      <c r="AU80" s="119">
        <f>IF('Indicator Date'!AU80="","x",'Indicator Date'!AU80)</f>
        <v>2017</v>
      </c>
      <c r="AV80" s="119">
        <f>IF('Indicator Date'!AV80="","x",'Indicator Date'!AV80)</f>
        <v>2017</v>
      </c>
      <c r="AW80" s="119">
        <f>IF('Indicator Date'!AW80="","x",'Indicator Date'!AW80)</f>
        <v>2017</v>
      </c>
      <c r="AX80" s="119">
        <f>IF('Indicator Date'!AX80="","x",'Indicator Date'!AX80)</f>
        <v>2017</v>
      </c>
      <c r="AY80" s="119">
        <f>IF('Indicator Date'!AY80="","x",'Indicator Date'!AY80)</f>
        <v>2017</v>
      </c>
      <c r="AZ80" s="119">
        <f>IF('Indicator Date'!AZ80="","x",'Indicator Date'!AZ80)</f>
        <v>2017</v>
      </c>
      <c r="BA80" s="119" t="str">
        <f>IF('Indicator Date'!BA80="","x",'Indicator Date'!BA80)</f>
        <v>2017</v>
      </c>
      <c r="BB80" s="119">
        <f>IF('Indicator Date'!BB80="","x",'Indicator Date'!BB80)</f>
        <v>2017</v>
      </c>
      <c r="BC80" s="119">
        <f>IF('Indicator Date'!BC80="","x",'Indicator Date'!BC80)</f>
        <v>2018</v>
      </c>
      <c r="BD80" s="119">
        <f>IF('Indicator Date'!BD80="","x",'Indicator Date'!BD80)</f>
        <v>2019</v>
      </c>
      <c r="BE80" s="172">
        <f>IF('Indicator Date'!BE80="","x",YEAR('Indicator Date'!BE80))</f>
        <v>2018</v>
      </c>
      <c r="BF80" s="172">
        <f>IF('Indicator Date'!BF80="","x",YEAR('Indicator Date'!BF80))</f>
        <v>2018</v>
      </c>
      <c r="BG80" s="172">
        <f>IF('Indicator Date'!BG80="","x",YEAR('Indicator Date'!BG80))</f>
        <v>2018</v>
      </c>
      <c r="BH80" s="119">
        <f>IF('Indicator Date'!BH80="","x",'Indicator Date'!BH80)</f>
        <v>2018</v>
      </c>
      <c r="BI80" s="119">
        <f>IF('Indicator Date'!BI80="","x",'Indicator Date'!BI80)</f>
        <v>2018</v>
      </c>
      <c r="BJ80" s="119">
        <f>IF('Indicator Date'!BJ80="","x",'Indicator Date'!BJ80)</f>
        <v>2015</v>
      </c>
      <c r="BK80" s="119">
        <f>IF('Indicator Date'!BK80="","x",'Indicator Date'!BK80)</f>
        <v>2017</v>
      </c>
      <c r="BL80" s="119">
        <f>IF('Indicator Date'!BL80="","x",'Indicator Date'!BL80)</f>
        <v>2018</v>
      </c>
      <c r="BM80" s="119">
        <f>IF('Indicator Date'!BM80="","x",'Indicator Date'!BM80)</f>
        <v>2017</v>
      </c>
      <c r="BN80" s="119">
        <f>IF('Indicator Date'!BN80="","x",'Indicator Date'!BN80)</f>
        <v>2016</v>
      </c>
      <c r="BO80" s="119">
        <f>IF('Indicator Date'!BO80="","x",'Indicator Date'!BO80)</f>
        <v>2016</v>
      </c>
      <c r="BP80" s="119">
        <f>IF('Indicator Date'!BP80="","x",'Indicator Date'!BP80)</f>
        <v>2017</v>
      </c>
      <c r="BQ80" s="119">
        <f>IF('Indicator Date'!BQ80="","x",'Indicator Date'!BQ80)</f>
        <v>2014</v>
      </c>
      <c r="BR80" s="119">
        <f>IF('Indicator Date'!BR80="","x",'Indicator Date'!BR80)</f>
        <v>2017</v>
      </c>
      <c r="BS80" s="119">
        <f>IF('Indicator Date'!BS80="","x",'Indicator Date'!BS80)</f>
        <v>2017</v>
      </c>
      <c r="BT80" s="119">
        <f>IF('Indicator Date'!BT80="","x",'Indicator Date'!BT80)</f>
        <v>2017</v>
      </c>
      <c r="BU80" s="119">
        <f>IF('Indicator Date'!BU80="","x",'Indicator Date'!BU80)</f>
        <v>2017</v>
      </c>
      <c r="BV80" s="119">
        <f>IF('Indicator Date'!BV80="","x",'Indicator Date'!BV80)</f>
        <v>2017</v>
      </c>
      <c r="BW80" s="119" t="str">
        <f>IF('Indicator Date'!BW80="","x",'Indicator Date'!BW80)</f>
        <v>x</v>
      </c>
      <c r="BX80" s="119">
        <f>IF('Indicator Date'!BX80="","x",'Indicator Date'!BX80)</f>
        <v>2016</v>
      </c>
      <c r="BY80" s="119">
        <f>IF('Indicator Date'!BY80="","x",'Indicator Date'!BY80)</f>
        <v>2015</v>
      </c>
      <c r="BZ80" s="119" t="str">
        <f>IF('Indicator Date'!BZ80="","x",'Indicator Date'!BZ80)</f>
        <v>2018</v>
      </c>
      <c r="CA80" s="119">
        <f>IF('Indicator Date'!CA80="","x",'Indicator Date'!CA80)</f>
        <v>2019</v>
      </c>
      <c r="CB80" s="119">
        <f>IF('Indicator Date'!CB80="","x",'Indicator Date'!CB80)</f>
        <v>2015</v>
      </c>
    </row>
    <row r="81" spans="1:80" x14ac:dyDescent="0.3">
      <c r="A81" s="100" t="s">
        <v>745</v>
      </c>
      <c r="B81" s="86" t="s">
        <v>145</v>
      </c>
      <c r="C81" s="119">
        <f>IF('Indicator Date'!C81="","x",'Indicator Date'!C81)</f>
        <v>2015</v>
      </c>
      <c r="D81" s="119">
        <f>IF('Indicator Date'!D81="","x",'Indicator Date'!D81)</f>
        <v>2015</v>
      </c>
      <c r="E81" s="119">
        <f>IF('Indicator Date'!E81="","x",'Indicator Date'!E81)</f>
        <v>2015</v>
      </c>
      <c r="F81" s="119">
        <f>IF('Indicator Date'!F81="","x",'Indicator Date'!F81)</f>
        <v>2015</v>
      </c>
      <c r="G81" s="119">
        <f>IF('Indicator Date'!G81="","x",'Indicator Date'!G81)</f>
        <v>2015</v>
      </c>
      <c r="H81" s="119">
        <f>IF('Indicator Date'!H81="","x",'Indicator Date'!H81)</f>
        <v>2015</v>
      </c>
      <c r="I81" s="119">
        <f>IF('Indicator Date'!I81="","x",'Indicator Date'!I81)</f>
        <v>2015</v>
      </c>
      <c r="J81" s="119">
        <f>IF('Indicator Date'!J81="","x",'Indicator Date'!J81)</f>
        <v>2018</v>
      </c>
      <c r="K81" s="119">
        <f>IF('Indicator Date'!K81="","x",'Indicator Date'!K81)</f>
        <v>2018</v>
      </c>
      <c r="L81" s="119">
        <f>IF('Indicator Date'!L81="","x",'Indicator Date'!L81)</f>
        <v>2016</v>
      </c>
      <c r="M81" s="119">
        <f>IF('Indicator Date'!M81="","x",'Indicator Date'!M81)</f>
        <v>2015</v>
      </c>
      <c r="N81" s="119">
        <f>IF('Indicator Date'!N81="","x",'Indicator Date'!N81)</f>
        <v>2015</v>
      </c>
      <c r="O81" s="119">
        <f>IF('Indicator Date'!O81="","x",'Indicator Date'!O81)</f>
        <v>2015</v>
      </c>
      <c r="P81" s="119">
        <f>IF('Indicator Date'!P81="","x",'Indicator Date'!P81)</f>
        <v>2015</v>
      </c>
      <c r="Q81" s="119">
        <f>IF('Indicator Date'!Q81="","x",'Indicator Date'!Q81)</f>
        <v>2010</v>
      </c>
      <c r="R81" s="119">
        <f>IF('Indicator Date'!R81="","x",'Indicator Date'!R81)</f>
        <v>2010</v>
      </c>
      <c r="S81" s="119">
        <f>IF('Indicator Date'!S81="","x",'Indicator Date'!S81)</f>
        <v>2010</v>
      </c>
      <c r="T81" s="119">
        <f>IF('Indicator Date'!T81="","x",'Indicator Date'!T81)</f>
        <v>2010</v>
      </c>
      <c r="U81" s="119">
        <f>IF('Indicator Date'!U81="","x",'Indicator Date'!U81)</f>
        <v>2015</v>
      </c>
      <c r="V81" s="119">
        <f>IF('Indicator Date'!V81="","x",'Indicator Date'!V81)</f>
        <v>2015</v>
      </c>
      <c r="W81" s="119">
        <f>IF('Indicator Date'!W81="","x",'Indicator Date'!W81)</f>
        <v>2015</v>
      </c>
      <c r="X81" s="119">
        <f>IF('Indicator Date'!X81="","x",'Indicator Date'!X81)</f>
        <v>2018</v>
      </c>
      <c r="Y81" s="119">
        <f>IF('Indicator Date'!Y81="","x",'Indicator Date'!Y81)</f>
        <v>2018</v>
      </c>
      <c r="Z81" s="119">
        <f>IF('Indicator Date'!Z81="","x",'Indicator Date'!Z81)</f>
        <v>2018</v>
      </c>
      <c r="AA81" s="119">
        <f>IF('Indicator Date'!AA81="","x",'Indicator Date'!AA81)</f>
        <v>2011</v>
      </c>
      <c r="AB81" s="119">
        <f>IF('Indicator Date'!AB81="","x",'Indicator Date'!AB81)</f>
        <v>2016</v>
      </c>
      <c r="AC81" s="119" t="str">
        <f>IF('Indicator Date'!AC81="","x",'Indicator Date'!AC81)</f>
        <v>x</v>
      </c>
      <c r="AD81" s="119">
        <f>IF('Indicator Date'!AD81="","x",'Indicator Date'!AD81)</f>
        <v>2017</v>
      </c>
      <c r="AE81" s="119">
        <f>IF('Indicator Date'!AE81="","x",'Indicator Date'!AE81)</f>
        <v>2018</v>
      </c>
      <c r="AF81" s="119">
        <f>IF('Indicator Date'!AF81="","x",'Indicator Date'!AF81)</f>
        <v>2016</v>
      </c>
      <c r="AG81" s="119">
        <f>IF('Indicator Date'!AG81="","x",'Indicator Date'!AG81)</f>
        <v>2019</v>
      </c>
      <c r="AH81" s="119">
        <f>IF('Indicator Date'!AH81="","x",'Indicator Date'!AH81)</f>
        <v>2019</v>
      </c>
      <c r="AI81" s="119">
        <f>IF('Indicator Date'!AI81="","x",'Indicator Date'!AI81)</f>
        <v>2019</v>
      </c>
      <c r="AJ81" s="119">
        <f>IF('Indicator Date'!AJ81="","x",'Indicator Date'!AJ81)</f>
        <v>2018</v>
      </c>
      <c r="AK81" s="119">
        <f>IF('Indicator Date'!AK81="","x",'Indicator Date'!AK81)</f>
        <v>2018</v>
      </c>
      <c r="AL81" s="119">
        <f>IF('Indicator Date'!AL81="","x",'Indicator Date'!AL81)</f>
        <v>2017</v>
      </c>
      <c r="AM81" s="119" t="str">
        <f>IF('Indicator Date'!AM81="","x",'Indicator Date'!AM81)</f>
        <v>x</v>
      </c>
      <c r="AN81" s="119">
        <f>IF('Indicator Date'!AN81="","x",'Indicator Date'!AN81)</f>
        <v>2019</v>
      </c>
      <c r="AO81" s="119">
        <f>IF('Indicator Date'!AO81="","x",'Indicator Date'!AO81)</f>
        <v>2016</v>
      </c>
      <c r="AP81" s="119">
        <f>IF('Indicator Date'!AP81="","x",'Indicator Date'!AP81)</f>
        <v>2017</v>
      </c>
      <c r="AQ81" s="119">
        <f>IF('Indicator Date'!AQ81="","x",'Indicator Date'!AQ81)</f>
        <v>2017</v>
      </c>
      <c r="AR81" s="119">
        <f>IF('Indicator Date'!AR81="","x",'Indicator Date'!AR81)</f>
        <v>2017</v>
      </c>
      <c r="AS81" s="119">
        <f>IF('Indicator Date'!AS81="","x",'Indicator Date'!AS81)</f>
        <v>2017</v>
      </c>
      <c r="AT81" s="119" t="str">
        <f>IF('Indicator Date'!AT81="","x",'Indicator Date'!AT81)</f>
        <v>x</v>
      </c>
      <c r="AU81" s="119">
        <f>IF('Indicator Date'!AU81="","x",'Indicator Date'!AU81)</f>
        <v>2017</v>
      </c>
      <c r="AV81" s="119">
        <f>IF('Indicator Date'!AV81="","x",'Indicator Date'!AV81)</f>
        <v>2017</v>
      </c>
      <c r="AW81" s="119">
        <f>IF('Indicator Date'!AW81="","x",'Indicator Date'!AW81)</f>
        <v>2017</v>
      </c>
      <c r="AX81" s="119">
        <f>IF('Indicator Date'!AX81="","x",'Indicator Date'!AX81)</f>
        <v>2017</v>
      </c>
      <c r="AY81" s="119">
        <f>IF('Indicator Date'!AY81="","x",'Indicator Date'!AY81)</f>
        <v>2017</v>
      </c>
      <c r="AZ81" s="119">
        <f>IF('Indicator Date'!AZ81="","x",'Indicator Date'!AZ81)</f>
        <v>2017</v>
      </c>
      <c r="BA81" s="119" t="str">
        <f>IF('Indicator Date'!BA81="","x",'Indicator Date'!BA81)</f>
        <v>2016</v>
      </c>
      <c r="BB81" s="119">
        <f>IF('Indicator Date'!BB81="","x",'Indicator Date'!BB81)</f>
        <v>2017</v>
      </c>
      <c r="BC81" s="119">
        <f>IF('Indicator Date'!BC81="","x",'Indicator Date'!BC81)</f>
        <v>2018</v>
      </c>
      <c r="BD81" s="119">
        <f>IF('Indicator Date'!BD81="","x",'Indicator Date'!BD81)</f>
        <v>2019</v>
      </c>
      <c r="BE81" s="172" t="str">
        <f>IF('Indicator Date'!BE81="","x",YEAR('Indicator Date'!BE81))</f>
        <v>x</v>
      </c>
      <c r="BF81" s="172">
        <f>IF('Indicator Date'!BF81="","x",YEAR('Indicator Date'!BF81))</f>
        <v>2018</v>
      </c>
      <c r="BG81" s="172">
        <f>IF('Indicator Date'!BG81="","x",YEAR('Indicator Date'!BG81))</f>
        <v>2018</v>
      </c>
      <c r="BH81" s="119">
        <f>IF('Indicator Date'!BH81="","x",'Indicator Date'!BH81)</f>
        <v>2018</v>
      </c>
      <c r="BI81" s="119">
        <f>IF('Indicator Date'!BI81="","x",'Indicator Date'!BI81)</f>
        <v>2018</v>
      </c>
      <c r="BJ81" s="119">
        <f>IF('Indicator Date'!BJ81="","x",'Indicator Date'!BJ81)</f>
        <v>2013</v>
      </c>
      <c r="BK81" s="119">
        <f>IF('Indicator Date'!BK81="","x",'Indicator Date'!BK81)</f>
        <v>2017</v>
      </c>
      <c r="BL81" s="119">
        <f>IF('Indicator Date'!BL81="","x",'Indicator Date'!BL81)</f>
        <v>2018</v>
      </c>
      <c r="BM81" s="119">
        <f>IF('Indicator Date'!BM81="","x",'Indicator Date'!BM81)</f>
        <v>2017</v>
      </c>
      <c r="BN81" s="119">
        <f>IF('Indicator Date'!BN81="","x",'Indicator Date'!BN81)</f>
        <v>2015</v>
      </c>
      <c r="BO81" s="119">
        <f>IF('Indicator Date'!BO81="","x",'Indicator Date'!BO81)</f>
        <v>2016</v>
      </c>
      <c r="BP81" s="119">
        <f>IF('Indicator Date'!BP81="","x",'Indicator Date'!BP81)</f>
        <v>2017</v>
      </c>
      <c r="BQ81" s="119">
        <f>IF('Indicator Date'!BQ81="","x",'Indicator Date'!BQ81)</f>
        <v>2014</v>
      </c>
      <c r="BR81" s="119">
        <f>IF('Indicator Date'!BR81="","x",'Indicator Date'!BR81)</f>
        <v>2017</v>
      </c>
      <c r="BS81" s="119">
        <f>IF('Indicator Date'!BS81="","x",'Indicator Date'!BS81)</f>
        <v>2017</v>
      </c>
      <c r="BT81" s="119">
        <f>IF('Indicator Date'!BT81="","x",'Indicator Date'!BT81)</f>
        <v>2015</v>
      </c>
      <c r="BU81" s="119">
        <f>IF('Indicator Date'!BU81="","x",'Indicator Date'!BU81)</f>
        <v>2017</v>
      </c>
      <c r="BV81" s="119">
        <f>IF('Indicator Date'!BV81="","x",'Indicator Date'!BV81)</f>
        <v>2017</v>
      </c>
      <c r="BW81" s="119" t="str">
        <f>IF('Indicator Date'!BW81="","x",'Indicator Date'!BW81)</f>
        <v>x</v>
      </c>
      <c r="BX81" s="119">
        <f>IF('Indicator Date'!BX81="","x",'Indicator Date'!BX81)</f>
        <v>2016</v>
      </c>
      <c r="BY81" s="119">
        <f>IF('Indicator Date'!BY81="","x",'Indicator Date'!BY81)</f>
        <v>2015</v>
      </c>
      <c r="BZ81" s="119" t="str">
        <f>IF('Indicator Date'!BZ81="","x",'Indicator Date'!BZ81)</f>
        <v>2017</v>
      </c>
      <c r="CA81" s="119">
        <f>IF('Indicator Date'!CA81="","x",'Indicator Date'!CA81)</f>
        <v>2019</v>
      </c>
      <c r="CB81" s="119">
        <f>IF('Indicator Date'!CB81="","x",'Indicator Date'!CB81)</f>
        <v>2015</v>
      </c>
    </row>
    <row r="82" spans="1:80" x14ac:dyDescent="0.3">
      <c r="A82" s="100" t="s">
        <v>147</v>
      </c>
      <c r="B82" s="86" t="s">
        <v>146</v>
      </c>
      <c r="C82" s="119">
        <f>IF('Indicator Date'!C82="","x",'Indicator Date'!C82)</f>
        <v>2015</v>
      </c>
      <c r="D82" s="119">
        <f>IF('Indicator Date'!D82="","x",'Indicator Date'!D82)</f>
        <v>2015</v>
      </c>
      <c r="E82" s="119">
        <f>IF('Indicator Date'!E82="","x",'Indicator Date'!E82)</f>
        <v>2015</v>
      </c>
      <c r="F82" s="119">
        <f>IF('Indicator Date'!F82="","x",'Indicator Date'!F82)</f>
        <v>2015</v>
      </c>
      <c r="G82" s="119">
        <f>IF('Indicator Date'!G82="","x",'Indicator Date'!G82)</f>
        <v>2015</v>
      </c>
      <c r="H82" s="119">
        <f>IF('Indicator Date'!H82="","x",'Indicator Date'!H82)</f>
        <v>2015</v>
      </c>
      <c r="I82" s="119">
        <f>IF('Indicator Date'!I82="","x",'Indicator Date'!I82)</f>
        <v>2015</v>
      </c>
      <c r="J82" s="119">
        <f>IF('Indicator Date'!J82="","x",'Indicator Date'!J82)</f>
        <v>2018</v>
      </c>
      <c r="K82" s="119">
        <f>IF('Indicator Date'!K82="","x",'Indicator Date'!K82)</f>
        <v>2018</v>
      </c>
      <c r="L82" s="119">
        <f>IF('Indicator Date'!L82="","x",'Indicator Date'!L82)</f>
        <v>2016</v>
      </c>
      <c r="M82" s="119">
        <f>IF('Indicator Date'!M82="","x",'Indicator Date'!M82)</f>
        <v>2015</v>
      </c>
      <c r="N82" s="119">
        <f>IF('Indicator Date'!N82="","x",'Indicator Date'!N82)</f>
        <v>2015</v>
      </c>
      <c r="O82" s="119">
        <f>IF('Indicator Date'!O82="","x",'Indicator Date'!O82)</f>
        <v>2015</v>
      </c>
      <c r="P82" s="119">
        <f>IF('Indicator Date'!P82="","x",'Indicator Date'!P82)</f>
        <v>2015</v>
      </c>
      <c r="Q82" s="119">
        <f>IF('Indicator Date'!Q82="","x",'Indicator Date'!Q82)</f>
        <v>2010</v>
      </c>
      <c r="R82" s="119">
        <f>IF('Indicator Date'!R82="","x",'Indicator Date'!R82)</f>
        <v>2010</v>
      </c>
      <c r="S82" s="119">
        <f>IF('Indicator Date'!S82="","x",'Indicator Date'!S82)</f>
        <v>2010</v>
      </c>
      <c r="T82" s="119">
        <f>IF('Indicator Date'!T82="","x",'Indicator Date'!T82)</f>
        <v>2010</v>
      </c>
      <c r="U82" s="119">
        <f>IF('Indicator Date'!U82="","x",'Indicator Date'!U82)</f>
        <v>2015</v>
      </c>
      <c r="V82" s="119">
        <f>IF('Indicator Date'!V82="","x",'Indicator Date'!V82)</f>
        <v>2015</v>
      </c>
      <c r="W82" s="119">
        <f>IF('Indicator Date'!W82="","x",'Indicator Date'!W82)</f>
        <v>2015</v>
      </c>
      <c r="X82" s="119">
        <f>IF('Indicator Date'!X82="","x",'Indicator Date'!X82)</f>
        <v>2018</v>
      </c>
      <c r="Y82" s="119">
        <f>IF('Indicator Date'!Y82="","x",'Indicator Date'!Y82)</f>
        <v>2018</v>
      </c>
      <c r="Z82" s="119">
        <f>IF('Indicator Date'!Z82="","x",'Indicator Date'!Z82)</f>
        <v>2018</v>
      </c>
      <c r="AA82" s="119" t="str">
        <f>IF('Indicator Date'!AA82="","x",'Indicator Date'!AA82)</f>
        <v>x</v>
      </c>
      <c r="AB82" s="119">
        <f>IF('Indicator Date'!AB82="","x",'Indicator Date'!AB82)</f>
        <v>2017</v>
      </c>
      <c r="AC82" s="119">
        <f>IF('Indicator Date'!AC82="","x",'Indicator Date'!AC82)</f>
        <v>2017</v>
      </c>
      <c r="AD82" s="119">
        <f>IF('Indicator Date'!AD82="","x",'Indicator Date'!AD82)</f>
        <v>2018</v>
      </c>
      <c r="AE82" s="119">
        <f>IF('Indicator Date'!AE82="","x",'Indicator Date'!AE82)</f>
        <v>2018</v>
      </c>
      <c r="AF82" s="119">
        <f>IF('Indicator Date'!AF82="","x",'Indicator Date'!AF82)</f>
        <v>2016</v>
      </c>
      <c r="AG82" s="119">
        <f>IF('Indicator Date'!AG82="","x",'Indicator Date'!AG82)</f>
        <v>2019</v>
      </c>
      <c r="AH82" s="119">
        <f>IF('Indicator Date'!AH82="","x",'Indicator Date'!AH82)</f>
        <v>2019</v>
      </c>
      <c r="AI82" s="119">
        <f>IF('Indicator Date'!AI82="","x",'Indicator Date'!AI82)</f>
        <v>2019</v>
      </c>
      <c r="AJ82" s="119">
        <f>IF('Indicator Date'!AJ82="","x",'Indicator Date'!AJ82)</f>
        <v>2018</v>
      </c>
      <c r="AK82" s="119">
        <f>IF('Indicator Date'!AK82="","x",'Indicator Date'!AK82)</f>
        <v>2018</v>
      </c>
      <c r="AL82" s="119">
        <f>IF('Indicator Date'!AL82="","x",'Indicator Date'!AL82)</f>
        <v>2017</v>
      </c>
      <c r="AM82" s="119">
        <f>IF('Indicator Date'!AM82="","x",'Indicator Date'!AM82)</f>
        <v>2011</v>
      </c>
      <c r="AN82" s="119">
        <f>IF('Indicator Date'!AN82="","x",'Indicator Date'!AN82)</f>
        <v>2019</v>
      </c>
      <c r="AO82" s="119">
        <f>IF('Indicator Date'!AO82="","x",'Indicator Date'!AO82)</f>
        <v>2016</v>
      </c>
      <c r="AP82" s="119">
        <f>IF('Indicator Date'!AP82="","x",'Indicator Date'!AP82)</f>
        <v>2017</v>
      </c>
      <c r="AQ82" s="119">
        <f>IF('Indicator Date'!AQ82="","x",'Indicator Date'!AQ82)</f>
        <v>2017</v>
      </c>
      <c r="AR82" s="119">
        <f>IF('Indicator Date'!AR82="","x",'Indicator Date'!AR82)</f>
        <v>2018</v>
      </c>
      <c r="AS82" s="119">
        <f>IF('Indicator Date'!AS82="","x",'Indicator Date'!AS82)</f>
        <v>2017</v>
      </c>
      <c r="AT82" s="119">
        <f>IF('Indicator Date'!AT82="","x",'Indicator Date'!AT82)</f>
        <v>2011</v>
      </c>
      <c r="AU82" s="119">
        <f>IF('Indicator Date'!AU82="","x",'Indicator Date'!AU82)</f>
        <v>2017</v>
      </c>
      <c r="AV82" s="119" t="str">
        <f>IF('Indicator Date'!AV82="","x",'Indicator Date'!AV82)</f>
        <v>x</v>
      </c>
      <c r="AW82" s="119" t="str">
        <f>IF('Indicator Date'!AW82="","x",'Indicator Date'!AW82)</f>
        <v>x</v>
      </c>
      <c r="AX82" s="119">
        <f>IF('Indicator Date'!AX82="","x",'Indicator Date'!AX82)</f>
        <v>2017</v>
      </c>
      <c r="AY82" s="119">
        <f>IF('Indicator Date'!AY82="","x",'Indicator Date'!AY82)</f>
        <v>2017</v>
      </c>
      <c r="AZ82" s="119">
        <f>IF('Indicator Date'!AZ82="","x",'Indicator Date'!AZ82)</f>
        <v>2017</v>
      </c>
      <c r="BA82" s="119" t="str">
        <f>IF('Indicator Date'!BA82="","x",'Indicator Date'!BA82)</f>
        <v>2012</v>
      </c>
      <c r="BB82" s="119">
        <f>IF('Indicator Date'!BB82="","x",'Indicator Date'!BB82)</f>
        <v>2017</v>
      </c>
      <c r="BC82" s="119">
        <f>IF('Indicator Date'!BC82="","x",'Indicator Date'!BC82)</f>
        <v>2018</v>
      </c>
      <c r="BD82" s="119">
        <f>IF('Indicator Date'!BD82="","x",'Indicator Date'!BD82)</f>
        <v>2019</v>
      </c>
      <c r="BE82" s="172">
        <f>IF('Indicator Date'!BE82="","x",YEAR('Indicator Date'!BE82))</f>
        <v>2018</v>
      </c>
      <c r="BF82" s="172">
        <f>IF('Indicator Date'!BF82="","x",YEAR('Indicator Date'!BF82))</f>
        <v>2019</v>
      </c>
      <c r="BG82" s="172">
        <f>IF('Indicator Date'!BG82="","x",YEAR('Indicator Date'!BG82))</f>
        <v>2018</v>
      </c>
      <c r="BH82" s="119">
        <f>IF('Indicator Date'!BH82="","x",'Indicator Date'!BH82)</f>
        <v>2018</v>
      </c>
      <c r="BI82" s="119">
        <f>IF('Indicator Date'!BI82="","x",'Indicator Date'!BI82)</f>
        <v>2018</v>
      </c>
      <c r="BJ82" s="119">
        <f>IF('Indicator Date'!BJ82="","x",'Indicator Date'!BJ82)</f>
        <v>2015</v>
      </c>
      <c r="BK82" s="119">
        <f>IF('Indicator Date'!BK82="","x",'Indicator Date'!BK82)</f>
        <v>2017</v>
      </c>
      <c r="BL82" s="119">
        <f>IF('Indicator Date'!BL82="","x",'Indicator Date'!BL82)</f>
        <v>2018</v>
      </c>
      <c r="BM82" s="119">
        <f>IF('Indicator Date'!BM82="","x",'Indicator Date'!BM82)</f>
        <v>2017</v>
      </c>
      <c r="BN82" s="119">
        <f>IF('Indicator Date'!BN82="","x",'Indicator Date'!BN82)</f>
        <v>2015</v>
      </c>
      <c r="BO82" s="119">
        <f>IF('Indicator Date'!BO82="","x",'Indicator Date'!BO82)</f>
        <v>2016</v>
      </c>
      <c r="BP82" s="119">
        <f>IF('Indicator Date'!BP82="","x",'Indicator Date'!BP82)</f>
        <v>2017</v>
      </c>
      <c r="BQ82" s="119">
        <f>IF('Indicator Date'!BQ82="","x",'Indicator Date'!BQ82)</f>
        <v>2014</v>
      </c>
      <c r="BR82" s="119">
        <f>IF('Indicator Date'!BR82="","x",'Indicator Date'!BR82)</f>
        <v>2017</v>
      </c>
      <c r="BS82" s="119">
        <f>IF('Indicator Date'!BS82="","x",'Indicator Date'!BS82)</f>
        <v>2017</v>
      </c>
      <c r="BT82" s="119">
        <f>IF('Indicator Date'!BT82="","x",'Indicator Date'!BT82)</f>
        <v>2017</v>
      </c>
      <c r="BU82" s="119">
        <f>IF('Indicator Date'!BU82="","x",'Indicator Date'!BU82)</f>
        <v>2017</v>
      </c>
      <c r="BV82" s="119">
        <f>IF('Indicator Date'!BV82="","x",'Indicator Date'!BV82)</f>
        <v>2017</v>
      </c>
      <c r="BW82" s="119" t="str">
        <f>IF('Indicator Date'!BW82="","x",'Indicator Date'!BW82)</f>
        <v>x</v>
      </c>
      <c r="BX82" s="119">
        <f>IF('Indicator Date'!BX82="","x",'Indicator Date'!BX82)</f>
        <v>2015</v>
      </c>
      <c r="BY82" s="119">
        <f>IF('Indicator Date'!BY82="","x",'Indicator Date'!BY82)</f>
        <v>2015</v>
      </c>
      <c r="BZ82" s="119" t="str">
        <f>IF('Indicator Date'!BZ82="","x",'Indicator Date'!BZ82)</f>
        <v>2018</v>
      </c>
      <c r="CA82" s="119">
        <f>IF('Indicator Date'!CA82="","x",'Indicator Date'!CA82)</f>
        <v>2019</v>
      </c>
      <c r="CB82" s="119">
        <f>IF('Indicator Date'!CB82="","x",'Indicator Date'!CB82)</f>
        <v>2015</v>
      </c>
    </row>
    <row r="83" spans="1:80" x14ac:dyDescent="0.3">
      <c r="A83" s="100" t="s">
        <v>149</v>
      </c>
      <c r="B83" s="86" t="s">
        <v>148</v>
      </c>
      <c r="C83" s="119">
        <f>IF('Indicator Date'!C83="","x",'Indicator Date'!C83)</f>
        <v>2015</v>
      </c>
      <c r="D83" s="119">
        <f>IF('Indicator Date'!D83="","x",'Indicator Date'!D83)</f>
        <v>2015</v>
      </c>
      <c r="E83" s="119">
        <f>IF('Indicator Date'!E83="","x",'Indicator Date'!E83)</f>
        <v>2015</v>
      </c>
      <c r="F83" s="119">
        <f>IF('Indicator Date'!F83="","x",'Indicator Date'!F83)</f>
        <v>2015</v>
      </c>
      <c r="G83" s="119">
        <f>IF('Indicator Date'!G83="","x",'Indicator Date'!G83)</f>
        <v>2015</v>
      </c>
      <c r="H83" s="119">
        <f>IF('Indicator Date'!H83="","x",'Indicator Date'!H83)</f>
        <v>2015</v>
      </c>
      <c r="I83" s="119">
        <f>IF('Indicator Date'!I83="","x",'Indicator Date'!I83)</f>
        <v>2015</v>
      </c>
      <c r="J83" s="119">
        <f>IF('Indicator Date'!J83="","x",'Indicator Date'!J83)</f>
        <v>2018</v>
      </c>
      <c r="K83" s="119">
        <f>IF('Indicator Date'!K83="","x",'Indicator Date'!K83)</f>
        <v>2018</v>
      </c>
      <c r="L83" s="119">
        <f>IF('Indicator Date'!L83="","x",'Indicator Date'!L83)</f>
        <v>2016</v>
      </c>
      <c r="M83" s="119">
        <f>IF('Indicator Date'!M83="","x",'Indicator Date'!M83)</f>
        <v>2015</v>
      </c>
      <c r="N83" s="119">
        <f>IF('Indicator Date'!N83="","x",'Indicator Date'!N83)</f>
        <v>2015</v>
      </c>
      <c r="O83" s="119">
        <f>IF('Indicator Date'!O83="","x",'Indicator Date'!O83)</f>
        <v>2015</v>
      </c>
      <c r="P83" s="119">
        <f>IF('Indicator Date'!P83="","x",'Indicator Date'!P83)</f>
        <v>2015</v>
      </c>
      <c r="Q83" s="119">
        <f>IF('Indicator Date'!Q83="","x",'Indicator Date'!Q83)</f>
        <v>2010</v>
      </c>
      <c r="R83" s="119">
        <f>IF('Indicator Date'!R83="","x",'Indicator Date'!R83)</f>
        <v>2010</v>
      </c>
      <c r="S83" s="119">
        <f>IF('Indicator Date'!S83="","x",'Indicator Date'!S83)</f>
        <v>2010</v>
      </c>
      <c r="T83" s="119">
        <f>IF('Indicator Date'!T83="","x",'Indicator Date'!T83)</f>
        <v>2010</v>
      </c>
      <c r="U83" s="119">
        <f>IF('Indicator Date'!U83="","x",'Indicator Date'!U83)</f>
        <v>2015</v>
      </c>
      <c r="V83" s="119">
        <f>IF('Indicator Date'!V83="","x",'Indicator Date'!V83)</f>
        <v>2015</v>
      </c>
      <c r="W83" s="119">
        <f>IF('Indicator Date'!W83="","x",'Indicator Date'!W83)</f>
        <v>2015</v>
      </c>
      <c r="X83" s="119">
        <f>IF('Indicator Date'!X83="","x",'Indicator Date'!X83)</f>
        <v>2018</v>
      </c>
      <c r="Y83" s="119">
        <f>IF('Indicator Date'!Y83="","x",'Indicator Date'!Y83)</f>
        <v>2018</v>
      </c>
      <c r="Z83" s="119">
        <f>IF('Indicator Date'!Z83="","x",'Indicator Date'!Z83)</f>
        <v>2018</v>
      </c>
      <c r="AA83" s="119">
        <f>IF('Indicator Date'!AA83="","x",'Indicator Date'!AA83)</f>
        <v>2011</v>
      </c>
      <c r="AB83" s="119">
        <f>IF('Indicator Date'!AB83="","x",'Indicator Date'!AB83)</f>
        <v>2017</v>
      </c>
      <c r="AC83" s="119" t="str">
        <f>IF('Indicator Date'!AC83="","x",'Indicator Date'!AC83)</f>
        <v>x</v>
      </c>
      <c r="AD83" s="119">
        <f>IF('Indicator Date'!AD83="","x",'Indicator Date'!AD83)</f>
        <v>2018</v>
      </c>
      <c r="AE83" s="119">
        <f>IF('Indicator Date'!AE83="","x",'Indicator Date'!AE83)</f>
        <v>2018</v>
      </c>
      <c r="AF83" s="119" t="str">
        <f>IF('Indicator Date'!AF83="","x",'Indicator Date'!AF83)</f>
        <v>x</v>
      </c>
      <c r="AG83" s="119">
        <f>IF('Indicator Date'!AG83="","x",'Indicator Date'!AG83)</f>
        <v>2019</v>
      </c>
      <c r="AH83" s="119">
        <f>IF('Indicator Date'!AH83="","x",'Indicator Date'!AH83)</f>
        <v>2019</v>
      </c>
      <c r="AI83" s="119">
        <f>IF('Indicator Date'!AI83="","x",'Indicator Date'!AI83)</f>
        <v>2019</v>
      </c>
      <c r="AJ83" s="119">
        <f>IF('Indicator Date'!AJ83="","x",'Indicator Date'!AJ83)</f>
        <v>2018</v>
      </c>
      <c r="AK83" s="119">
        <f>IF('Indicator Date'!AK83="","x",'Indicator Date'!AK83)</f>
        <v>2018</v>
      </c>
      <c r="AL83" s="119">
        <f>IF('Indicator Date'!AL83="","x",'Indicator Date'!AL83)</f>
        <v>2017</v>
      </c>
      <c r="AM83" s="119" t="str">
        <f>IF('Indicator Date'!AM83="","x",'Indicator Date'!AM83)</f>
        <v>x</v>
      </c>
      <c r="AN83" s="119">
        <f>IF('Indicator Date'!AN83="","x",'Indicator Date'!AN83)</f>
        <v>2019</v>
      </c>
      <c r="AO83" s="119">
        <f>IF('Indicator Date'!AO83="","x",'Indicator Date'!AO83)</f>
        <v>2016</v>
      </c>
      <c r="AP83" s="119">
        <f>IF('Indicator Date'!AP83="","x",'Indicator Date'!AP83)</f>
        <v>2017</v>
      </c>
      <c r="AQ83" s="119" t="str">
        <f>IF('Indicator Date'!AQ83="","x",'Indicator Date'!AQ83)</f>
        <v>x</v>
      </c>
      <c r="AR83" s="119">
        <f>IF('Indicator Date'!AR83="","x",'Indicator Date'!AR83)</f>
        <v>2018</v>
      </c>
      <c r="AS83" s="119">
        <f>IF('Indicator Date'!AS83="","x",'Indicator Date'!AS83)</f>
        <v>2017</v>
      </c>
      <c r="AT83" s="119" t="str">
        <f>IF('Indicator Date'!AT83="","x",'Indicator Date'!AT83)</f>
        <v>x</v>
      </c>
      <c r="AU83" s="119">
        <f>IF('Indicator Date'!AU83="","x",'Indicator Date'!AU83)</f>
        <v>2017</v>
      </c>
      <c r="AV83" s="119">
        <f>IF('Indicator Date'!AV83="","x",'Indicator Date'!AV83)</f>
        <v>2017</v>
      </c>
      <c r="AW83" s="119" t="str">
        <f>IF('Indicator Date'!AW83="","x",'Indicator Date'!AW83)</f>
        <v>x</v>
      </c>
      <c r="AX83" s="119" t="str">
        <f>IF('Indicator Date'!AX83="","x",'Indicator Date'!AX83)</f>
        <v>x</v>
      </c>
      <c r="AY83" s="119">
        <f>IF('Indicator Date'!AY83="","x",'Indicator Date'!AY83)</f>
        <v>2017</v>
      </c>
      <c r="AZ83" s="119">
        <f>IF('Indicator Date'!AZ83="","x",'Indicator Date'!AZ83)</f>
        <v>2017</v>
      </c>
      <c r="BA83" s="119" t="str">
        <f>IF('Indicator Date'!BA83="","x",'Indicator Date'!BA83)</f>
        <v>2015</v>
      </c>
      <c r="BB83" s="119">
        <f>IF('Indicator Date'!BB83="","x",'Indicator Date'!BB83)</f>
        <v>2017</v>
      </c>
      <c r="BC83" s="119">
        <f>IF('Indicator Date'!BC83="","x",'Indicator Date'!BC83)</f>
        <v>2018</v>
      </c>
      <c r="BD83" s="119">
        <f>IF('Indicator Date'!BD83="","x",'Indicator Date'!BD83)</f>
        <v>2019</v>
      </c>
      <c r="BE83" s="172" t="str">
        <f>IF('Indicator Date'!BE83="","x",YEAR('Indicator Date'!BE83))</f>
        <v>x</v>
      </c>
      <c r="BF83" s="172">
        <f>IF('Indicator Date'!BF83="","x",YEAR('Indicator Date'!BF83))</f>
        <v>2018</v>
      </c>
      <c r="BG83" s="172">
        <f>IF('Indicator Date'!BG83="","x",YEAR('Indicator Date'!BG83))</f>
        <v>2018</v>
      </c>
      <c r="BH83" s="119">
        <f>IF('Indicator Date'!BH83="","x",'Indicator Date'!BH83)</f>
        <v>2018</v>
      </c>
      <c r="BI83" s="119">
        <f>IF('Indicator Date'!BI83="","x",'Indicator Date'!BI83)</f>
        <v>2018</v>
      </c>
      <c r="BJ83" s="119" t="str">
        <f>IF('Indicator Date'!BJ83="","x",'Indicator Date'!BJ83)</f>
        <v>x</v>
      </c>
      <c r="BK83" s="119">
        <f>IF('Indicator Date'!BK83="","x",'Indicator Date'!BK83)</f>
        <v>2017</v>
      </c>
      <c r="BL83" s="119">
        <f>IF('Indicator Date'!BL83="","x",'Indicator Date'!BL83)</f>
        <v>2018</v>
      </c>
      <c r="BM83" s="119">
        <f>IF('Indicator Date'!BM83="","x",'Indicator Date'!BM83)</f>
        <v>2017</v>
      </c>
      <c r="BN83" s="119" t="str">
        <f>IF('Indicator Date'!BN83="","x",'Indicator Date'!BN83)</f>
        <v>x</v>
      </c>
      <c r="BO83" s="119">
        <f>IF('Indicator Date'!BO83="","x",'Indicator Date'!BO83)</f>
        <v>2016</v>
      </c>
      <c r="BP83" s="119">
        <f>IF('Indicator Date'!BP83="","x",'Indicator Date'!BP83)</f>
        <v>2017</v>
      </c>
      <c r="BQ83" s="119">
        <f>IF('Indicator Date'!BQ83="","x",'Indicator Date'!BQ83)</f>
        <v>2014</v>
      </c>
      <c r="BR83" s="119">
        <f>IF('Indicator Date'!BR83="","x",'Indicator Date'!BR83)</f>
        <v>2017</v>
      </c>
      <c r="BS83" s="119">
        <f>IF('Indicator Date'!BS83="","x",'Indicator Date'!BS83)</f>
        <v>2017</v>
      </c>
      <c r="BT83" s="119">
        <f>IF('Indicator Date'!BT83="","x",'Indicator Date'!BT83)</f>
        <v>2017</v>
      </c>
      <c r="BU83" s="119">
        <f>IF('Indicator Date'!BU83="","x",'Indicator Date'!BU83)</f>
        <v>2017</v>
      </c>
      <c r="BV83" s="119" t="str">
        <f>IF('Indicator Date'!BV83="","x",'Indicator Date'!BV83)</f>
        <v>x</v>
      </c>
      <c r="BW83" s="119">
        <f>IF('Indicator Date'!BW83="","x",'Indicator Date'!BW83)</f>
        <v>2017</v>
      </c>
      <c r="BX83" s="119">
        <f>IF('Indicator Date'!BX83="","x",'Indicator Date'!BX83)</f>
        <v>2016</v>
      </c>
      <c r="BY83" s="119">
        <f>IF('Indicator Date'!BY83="","x",'Indicator Date'!BY83)</f>
        <v>2015</v>
      </c>
      <c r="BZ83" s="119" t="str">
        <f>IF('Indicator Date'!BZ83="","x",'Indicator Date'!BZ83)</f>
        <v>2018</v>
      </c>
      <c r="CA83" s="119">
        <f>IF('Indicator Date'!CA83="","x",'Indicator Date'!CA83)</f>
        <v>2019</v>
      </c>
      <c r="CB83" s="119">
        <f>IF('Indicator Date'!CB83="","x",'Indicator Date'!CB83)</f>
        <v>2015</v>
      </c>
    </row>
    <row r="84" spans="1:80" x14ac:dyDescent="0.3">
      <c r="A84" s="100" t="s">
        <v>151</v>
      </c>
      <c r="B84" s="86" t="s">
        <v>150</v>
      </c>
      <c r="C84" s="119">
        <f>IF('Indicator Date'!C84="","x",'Indicator Date'!C84)</f>
        <v>2015</v>
      </c>
      <c r="D84" s="119">
        <f>IF('Indicator Date'!D84="","x",'Indicator Date'!D84)</f>
        <v>2015</v>
      </c>
      <c r="E84" s="119">
        <f>IF('Indicator Date'!E84="","x",'Indicator Date'!E84)</f>
        <v>2015</v>
      </c>
      <c r="F84" s="119">
        <f>IF('Indicator Date'!F84="","x",'Indicator Date'!F84)</f>
        <v>2015</v>
      </c>
      <c r="G84" s="119">
        <f>IF('Indicator Date'!G84="","x",'Indicator Date'!G84)</f>
        <v>2015</v>
      </c>
      <c r="H84" s="119">
        <f>IF('Indicator Date'!H84="","x",'Indicator Date'!H84)</f>
        <v>2015</v>
      </c>
      <c r="I84" s="119">
        <f>IF('Indicator Date'!I84="","x",'Indicator Date'!I84)</f>
        <v>2015</v>
      </c>
      <c r="J84" s="119">
        <f>IF('Indicator Date'!J84="","x",'Indicator Date'!J84)</f>
        <v>2018</v>
      </c>
      <c r="K84" s="119">
        <f>IF('Indicator Date'!K84="","x",'Indicator Date'!K84)</f>
        <v>2018</v>
      </c>
      <c r="L84" s="119">
        <f>IF('Indicator Date'!L84="","x",'Indicator Date'!L84)</f>
        <v>2016</v>
      </c>
      <c r="M84" s="119">
        <f>IF('Indicator Date'!M84="","x",'Indicator Date'!M84)</f>
        <v>2015</v>
      </c>
      <c r="N84" s="119">
        <f>IF('Indicator Date'!N84="","x",'Indicator Date'!N84)</f>
        <v>2015</v>
      </c>
      <c r="O84" s="119">
        <f>IF('Indicator Date'!O84="","x",'Indicator Date'!O84)</f>
        <v>2015</v>
      </c>
      <c r="P84" s="119">
        <f>IF('Indicator Date'!P84="","x",'Indicator Date'!P84)</f>
        <v>2015</v>
      </c>
      <c r="Q84" s="119">
        <f>IF('Indicator Date'!Q84="","x",'Indicator Date'!Q84)</f>
        <v>2010</v>
      </c>
      <c r="R84" s="119">
        <f>IF('Indicator Date'!R84="","x",'Indicator Date'!R84)</f>
        <v>2010</v>
      </c>
      <c r="S84" s="119">
        <f>IF('Indicator Date'!S84="","x",'Indicator Date'!S84)</f>
        <v>2010</v>
      </c>
      <c r="T84" s="119">
        <f>IF('Indicator Date'!T84="","x",'Indicator Date'!T84)</f>
        <v>2010</v>
      </c>
      <c r="U84" s="119">
        <f>IF('Indicator Date'!U84="","x",'Indicator Date'!U84)</f>
        <v>2015</v>
      </c>
      <c r="V84" s="119">
        <f>IF('Indicator Date'!V84="","x",'Indicator Date'!V84)</f>
        <v>2015</v>
      </c>
      <c r="W84" s="119">
        <f>IF('Indicator Date'!W84="","x",'Indicator Date'!W84)</f>
        <v>2015</v>
      </c>
      <c r="X84" s="119">
        <f>IF('Indicator Date'!X84="","x",'Indicator Date'!X84)</f>
        <v>2018</v>
      </c>
      <c r="Y84" s="119">
        <f>IF('Indicator Date'!Y84="","x",'Indicator Date'!Y84)</f>
        <v>2018</v>
      </c>
      <c r="Z84" s="119">
        <f>IF('Indicator Date'!Z84="","x",'Indicator Date'!Z84)</f>
        <v>2018</v>
      </c>
      <c r="AA84" s="119">
        <f>IF('Indicator Date'!AA84="","x",'Indicator Date'!AA84)</f>
        <v>2008</v>
      </c>
      <c r="AB84" s="119">
        <f>IF('Indicator Date'!AB84="","x",'Indicator Date'!AB84)</f>
        <v>2017</v>
      </c>
      <c r="AC84" s="119" t="str">
        <f>IF('Indicator Date'!AC84="","x",'Indicator Date'!AC84)</f>
        <v>x</v>
      </c>
      <c r="AD84" s="119">
        <f>IF('Indicator Date'!AD84="","x",'Indicator Date'!AD84)</f>
        <v>2018</v>
      </c>
      <c r="AE84" s="119">
        <f>IF('Indicator Date'!AE84="","x",'Indicator Date'!AE84)</f>
        <v>2018</v>
      </c>
      <c r="AF84" s="119" t="str">
        <f>IF('Indicator Date'!AF84="","x",'Indicator Date'!AF84)</f>
        <v>x</v>
      </c>
      <c r="AG84" s="119">
        <f>IF('Indicator Date'!AG84="","x",'Indicator Date'!AG84)</f>
        <v>2019</v>
      </c>
      <c r="AH84" s="119">
        <f>IF('Indicator Date'!AH84="","x",'Indicator Date'!AH84)</f>
        <v>2019</v>
      </c>
      <c r="AI84" s="119">
        <f>IF('Indicator Date'!AI84="","x",'Indicator Date'!AI84)</f>
        <v>2019</v>
      </c>
      <c r="AJ84" s="119">
        <f>IF('Indicator Date'!AJ84="","x",'Indicator Date'!AJ84)</f>
        <v>2018</v>
      </c>
      <c r="AK84" s="119">
        <f>IF('Indicator Date'!AK84="","x",'Indicator Date'!AK84)</f>
        <v>2018</v>
      </c>
      <c r="AL84" s="119">
        <f>IF('Indicator Date'!AL84="","x",'Indicator Date'!AL84)</f>
        <v>2017</v>
      </c>
      <c r="AM84" s="119" t="str">
        <f>IF('Indicator Date'!AM84="","x",'Indicator Date'!AM84)</f>
        <v>x</v>
      </c>
      <c r="AN84" s="119">
        <f>IF('Indicator Date'!AN84="","x",'Indicator Date'!AN84)</f>
        <v>2019</v>
      </c>
      <c r="AO84" s="119">
        <f>IF('Indicator Date'!AO84="","x",'Indicator Date'!AO84)</f>
        <v>2016</v>
      </c>
      <c r="AP84" s="119">
        <f>IF('Indicator Date'!AP84="","x",'Indicator Date'!AP84)</f>
        <v>2017</v>
      </c>
      <c r="AQ84" s="119" t="str">
        <f>IF('Indicator Date'!AQ84="","x",'Indicator Date'!AQ84)</f>
        <v>x</v>
      </c>
      <c r="AR84" s="119">
        <f>IF('Indicator Date'!AR84="","x",'Indicator Date'!AR84)</f>
        <v>2018</v>
      </c>
      <c r="AS84" s="119">
        <f>IF('Indicator Date'!AS84="","x",'Indicator Date'!AS84)</f>
        <v>2017</v>
      </c>
      <c r="AT84" s="119" t="str">
        <f>IF('Indicator Date'!AT84="","x",'Indicator Date'!AT84)</f>
        <v>x</v>
      </c>
      <c r="AU84" s="119">
        <f>IF('Indicator Date'!AU84="","x",'Indicator Date'!AU84)</f>
        <v>2017</v>
      </c>
      <c r="AV84" s="119" t="str">
        <f>IF('Indicator Date'!AV84="","x",'Indicator Date'!AV84)</f>
        <v>x</v>
      </c>
      <c r="AW84" s="119" t="str">
        <f>IF('Indicator Date'!AW84="","x",'Indicator Date'!AW84)</f>
        <v>x</v>
      </c>
      <c r="AX84" s="119" t="str">
        <f>IF('Indicator Date'!AX84="","x",'Indicator Date'!AX84)</f>
        <v>x</v>
      </c>
      <c r="AY84" s="119">
        <f>IF('Indicator Date'!AY84="","x",'Indicator Date'!AY84)</f>
        <v>2017</v>
      </c>
      <c r="AZ84" s="119">
        <f>IF('Indicator Date'!AZ84="","x",'Indicator Date'!AZ84)</f>
        <v>2017</v>
      </c>
      <c r="BA84" s="119" t="str">
        <f>IF('Indicator Date'!BA84="","x",'Indicator Date'!BA84)</f>
        <v>2016</v>
      </c>
      <c r="BB84" s="119">
        <f>IF('Indicator Date'!BB84="","x",'Indicator Date'!BB84)</f>
        <v>2017</v>
      </c>
      <c r="BC84" s="119">
        <f>IF('Indicator Date'!BC84="","x",'Indicator Date'!BC84)</f>
        <v>2018</v>
      </c>
      <c r="BD84" s="119">
        <f>IF('Indicator Date'!BD84="","x",'Indicator Date'!BD84)</f>
        <v>2019</v>
      </c>
      <c r="BE84" s="172" t="str">
        <f>IF('Indicator Date'!BE84="","x",YEAR('Indicator Date'!BE84))</f>
        <v>x</v>
      </c>
      <c r="BF84" s="172">
        <f>IF('Indicator Date'!BF84="","x",YEAR('Indicator Date'!BF84))</f>
        <v>2018</v>
      </c>
      <c r="BG84" s="172">
        <f>IF('Indicator Date'!BG84="","x",YEAR('Indicator Date'!BG84))</f>
        <v>2018</v>
      </c>
      <c r="BH84" s="119">
        <f>IF('Indicator Date'!BH84="","x",'Indicator Date'!BH84)</f>
        <v>2018</v>
      </c>
      <c r="BI84" s="119">
        <f>IF('Indicator Date'!BI84="","x",'Indicator Date'!BI84)</f>
        <v>2018</v>
      </c>
      <c r="BJ84" s="119" t="str">
        <f>IF('Indicator Date'!BJ84="","x",'Indicator Date'!BJ84)</f>
        <v>x</v>
      </c>
      <c r="BK84" s="119">
        <f>IF('Indicator Date'!BK84="","x",'Indicator Date'!BK84)</f>
        <v>2017</v>
      </c>
      <c r="BL84" s="119">
        <f>IF('Indicator Date'!BL84="","x",'Indicator Date'!BL84)</f>
        <v>2018</v>
      </c>
      <c r="BM84" s="119">
        <f>IF('Indicator Date'!BM84="","x",'Indicator Date'!BM84)</f>
        <v>2017</v>
      </c>
      <c r="BN84" s="119" t="str">
        <f>IF('Indicator Date'!BN84="","x",'Indicator Date'!BN84)</f>
        <v>x</v>
      </c>
      <c r="BO84" s="119">
        <f>IF('Indicator Date'!BO84="","x",'Indicator Date'!BO84)</f>
        <v>2016</v>
      </c>
      <c r="BP84" s="119">
        <f>IF('Indicator Date'!BP84="","x",'Indicator Date'!BP84)</f>
        <v>2017</v>
      </c>
      <c r="BQ84" s="119">
        <f>IF('Indicator Date'!BQ84="","x",'Indicator Date'!BQ84)</f>
        <v>2014</v>
      </c>
      <c r="BR84" s="119">
        <f>IF('Indicator Date'!BR84="","x",'Indicator Date'!BR84)</f>
        <v>2017</v>
      </c>
      <c r="BS84" s="119">
        <f>IF('Indicator Date'!BS84="","x",'Indicator Date'!BS84)</f>
        <v>2017</v>
      </c>
      <c r="BT84" s="119">
        <f>IF('Indicator Date'!BT84="","x",'Indicator Date'!BT84)</f>
        <v>2016</v>
      </c>
      <c r="BU84" s="119">
        <f>IF('Indicator Date'!BU84="","x",'Indicator Date'!BU84)</f>
        <v>2017</v>
      </c>
      <c r="BV84" s="119">
        <f>IF('Indicator Date'!BV84="","x",'Indicator Date'!BV84)</f>
        <v>2017</v>
      </c>
      <c r="BW84" s="119">
        <f>IF('Indicator Date'!BW84="","x",'Indicator Date'!BW84)</f>
        <v>2017</v>
      </c>
      <c r="BX84" s="119">
        <f>IF('Indicator Date'!BX84="","x",'Indicator Date'!BX84)</f>
        <v>2016</v>
      </c>
      <c r="BY84" s="119">
        <f>IF('Indicator Date'!BY84="","x",'Indicator Date'!BY84)</f>
        <v>2015</v>
      </c>
      <c r="BZ84" s="119" t="str">
        <f>IF('Indicator Date'!BZ84="","x",'Indicator Date'!BZ84)</f>
        <v>2018</v>
      </c>
      <c r="CA84" s="119">
        <f>IF('Indicator Date'!CA84="","x",'Indicator Date'!CA84)</f>
        <v>2019</v>
      </c>
      <c r="CB84" s="119">
        <f>IF('Indicator Date'!CB84="","x",'Indicator Date'!CB84)</f>
        <v>2015</v>
      </c>
    </row>
    <row r="85" spans="1:80" x14ac:dyDescent="0.3">
      <c r="A85" s="100" t="s">
        <v>153</v>
      </c>
      <c r="B85" s="86" t="s">
        <v>152</v>
      </c>
      <c r="C85" s="119">
        <f>IF('Indicator Date'!C85="","x",'Indicator Date'!C85)</f>
        <v>2015</v>
      </c>
      <c r="D85" s="119">
        <f>IF('Indicator Date'!D85="","x",'Indicator Date'!D85)</f>
        <v>2015</v>
      </c>
      <c r="E85" s="119">
        <f>IF('Indicator Date'!E85="","x",'Indicator Date'!E85)</f>
        <v>2015</v>
      </c>
      <c r="F85" s="119">
        <f>IF('Indicator Date'!F85="","x",'Indicator Date'!F85)</f>
        <v>2015</v>
      </c>
      <c r="G85" s="119">
        <f>IF('Indicator Date'!G85="","x",'Indicator Date'!G85)</f>
        <v>2015</v>
      </c>
      <c r="H85" s="119">
        <f>IF('Indicator Date'!H85="","x",'Indicator Date'!H85)</f>
        <v>2015</v>
      </c>
      <c r="I85" s="119">
        <f>IF('Indicator Date'!I85="","x",'Indicator Date'!I85)</f>
        <v>2015</v>
      </c>
      <c r="J85" s="119">
        <f>IF('Indicator Date'!J85="","x",'Indicator Date'!J85)</f>
        <v>2018</v>
      </c>
      <c r="K85" s="119">
        <f>IF('Indicator Date'!K85="","x",'Indicator Date'!K85)</f>
        <v>2018</v>
      </c>
      <c r="L85" s="119">
        <f>IF('Indicator Date'!L85="","x",'Indicator Date'!L85)</f>
        <v>2016</v>
      </c>
      <c r="M85" s="119">
        <f>IF('Indicator Date'!M85="","x",'Indicator Date'!M85)</f>
        <v>2015</v>
      </c>
      <c r="N85" s="119">
        <f>IF('Indicator Date'!N85="","x",'Indicator Date'!N85)</f>
        <v>2015</v>
      </c>
      <c r="O85" s="119">
        <f>IF('Indicator Date'!O85="","x",'Indicator Date'!O85)</f>
        <v>2015</v>
      </c>
      <c r="P85" s="119">
        <f>IF('Indicator Date'!P85="","x",'Indicator Date'!P85)</f>
        <v>2015</v>
      </c>
      <c r="Q85" s="119">
        <f>IF('Indicator Date'!Q85="","x",'Indicator Date'!Q85)</f>
        <v>2010</v>
      </c>
      <c r="R85" s="119">
        <f>IF('Indicator Date'!R85="","x",'Indicator Date'!R85)</f>
        <v>2010</v>
      </c>
      <c r="S85" s="119">
        <f>IF('Indicator Date'!S85="","x",'Indicator Date'!S85)</f>
        <v>2010</v>
      </c>
      <c r="T85" s="119">
        <f>IF('Indicator Date'!T85="","x",'Indicator Date'!T85)</f>
        <v>2010</v>
      </c>
      <c r="U85" s="119">
        <f>IF('Indicator Date'!U85="","x",'Indicator Date'!U85)</f>
        <v>2015</v>
      </c>
      <c r="V85" s="119">
        <f>IF('Indicator Date'!V85="","x",'Indicator Date'!V85)</f>
        <v>2015</v>
      </c>
      <c r="W85" s="119">
        <f>IF('Indicator Date'!W85="","x",'Indicator Date'!W85)</f>
        <v>2015</v>
      </c>
      <c r="X85" s="119">
        <f>IF('Indicator Date'!X85="","x",'Indicator Date'!X85)</f>
        <v>2018</v>
      </c>
      <c r="Y85" s="119">
        <f>IF('Indicator Date'!Y85="","x",'Indicator Date'!Y85)</f>
        <v>2018</v>
      </c>
      <c r="Z85" s="119">
        <f>IF('Indicator Date'!Z85="","x",'Indicator Date'!Z85)</f>
        <v>2018</v>
      </c>
      <c r="AA85" s="119">
        <f>IF('Indicator Date'!AA85="","x",'Indicator Date'!AA85)</f>
        <v>2011</v>
      </c>
      <c r="AB85" s="119">
        <f>IF('Indicator Date'!AB85="","x",'Indicator Date'!AB85)</f>
        <v>2017</v>
      </c>
      <c r="AC85" s="119" t="str">
        <f>IF('Indicator Date'!AC85="","x",'Indicator Date'!AC85)</f>
        <v>x</v>
      </c>
      <c r="AD85" s="119">
        <f>IF('Indicator Date'!AD85="","x",'Indicator Date'!AD85)</f>
        <v>2018</v>
      </c>
      <c r="AE85" s="119">
        <f>IF('Indicator Date'!AE85="","x",'Indicator Date'!AE85)</f>
        <v>2018</v>
      </c>
      <c r="AF85" s="119" t="str">
        <f>IF('Indicator Date'!AF85="","x",'Indicator Date'!AF85)</f>
        <v>x</v>
      </c>
      <c r="AG85" s="119">
        <f>IF('Indicator Date'!AG85="","x",'Indicator Date'!AG85)</f>
        <v>2019</v>
      </c>
      <c r="AH85" s="119">
        <f>IF('Indicator Date'!AH85="","x",'Indicator Date'!AH85)</f>
        <v>2019</v>
      </c>
      <c r="AI85" s="119">
        <f>IF('Indicator Date'!AI85="","x",'Indicator Date'!AI85)</f>
        <v>2019</v>
      </c>
      <c r="AJ85" s="119">
        <f>IF('Indicator Date'!AJ85="","x",'Indicator Date'!AJ85)</f>
        <v>2018</v>
      </c>
      <c r="AK85" s="119">
        <f>IF('Indicator Date'!AK85="","x",'Indicator Date'!AK85)</f>
        <v>2018</v>
      </c>
      <c r="AL85" s="119">
        <f>IF('Indicator Date'!AL85="","x",'Indicator Date'!AL85)</f>
        <v>2017</v>
      </c>
      <c r="AM85" s="119" t="str">
        <f>IF('Indicator Date'!AM85="","x",'Indicator Date'!AM85)</f>
        <v>x</v>
      </c>
      <c r="AN85" s="119">
        <f>IF('Indicator Date'!AN85="","x",'Indicator Date'!AN85)</f>
        <v>2019</v>
      </c>
      <c r="AO85" s="119">
        <f>IF('Indicator Date'!AO85="","x",'Indicator Date'!AO85)</f>
        <v>2016</v>
      </c>
      <c r="AP85" s="119">
        <f>IF('Indicator Date'!AP85="","x",'Indicator Date'!AP85)</f>
        <v>2017</v>
      </c>
      <c r="AQ85" s="119" t="str">
        <f>IF('Indicator Date'!AQ85="","x",'Indicator Date'!AQ85)</f>
        <v>x</v>
      </c>
      <c r="AR85" s="119">
        <f>IF('Indicator Date'!AR85="","x",'Indicator Date'!AR85)</f>
        <v>2018</v>
      </c>
      <c r="AS85" s="119">
        <f>IF('Indicator Date'!AS85="","x",'Indicator Date'!AS85)</f>
        <v>2017</v>
      </c>
      <c r="AT85" s="119" t="str">
        <f>IF('Indicator Date'!AT85="","x",'Indicator Date'!AT85)</f>
        <v>x</v>
      </c>
      <c r="AU85" s="119">
        <f>IF('Indicator Date'!AU85="","x",'Indicator Date'!AU85)</f>
        <v>2017</v>
      </c>
      <c r="AV85" s="119">
        <f>IF('Indicator Date'!AV85="","x",'Indicator Date'!AV85)</f>
        <v>2017</v>
      </c>
      <c r="AW85" s="119">
        <f>IF('Indicator Date'!AW85="","x",'Indicator Date'!AW85)</f>
        <v>2017</v>
      </c>
      <c r="AX85" s="119" t="str">
        <f>IF('Indicator Date'!AX85="","x",'Indicator Date'!AX85)</f>
        <v>x</v>
      </c>
      <c r="AY85" s="119">
        <f>IF('Indicator Date'!AY85="","x",'Indicator Date'!AY85)</f>
        <v>2017</v>
      </c>
      <c r="AZ85" s="119">
        <f>IF('Indicator Date'!AZ85="","x",'Indicator Date'!AZ85)</f>
        <v>2017</v>
      </c>
      <c r="BA85" s="119" t="str">
        <f>IF('Indicator Date'!BA85="","x",'Indicator Date'!BA85)</f>
        <v>2015</v>
      </c>
      <c r="BB85" s="119">
        <f>IF('Indicator Date'!BB85="","x",'Indicator Date'!BB85)</f>
        <v>2017</v>
      </c>
      <c r="BC85" s="119">
        <f>IF('Indicator Date'!BC85="","x",'Indicator Date'!BC85)</f>
        <v>2018</v>
      </c>
      <c r="BD85" s="119">
        <f>IF('Indicator Date'!BD85="","x",'Indicator Date'!BD85)</f>
        <v>2019</v>
      </c>
      <c r="BE85" s="172" t="str">
        <f>IF('Indicator Date'!BE85="","x",YEAR('Indicator Date'!BE85))</f>
        <v>x</v>
      </c>
      <c r="BF85" s="172">
        <f>IF('Indicator Date'!BF85="","x",YEAR('Indicator Date'!BF85))</f>
        <v>2018</v>
      </c>
      <c r="BG85" s="172">
        <f>IF('Indicator Date'!BG85="","x",YEAR('Indicator Date'!BG85))</f>
        <v>2018</v>
      </c>
      <c r="BH85" s="119">
        <f>IF('Indicator Date'!BH85="","x",'Indicator Date'!BH85)</f>
        <v>2018</v>
      </c>
      <c r="BI85" s="119">
        <f>IF('Indicator Date'!BI85="","x",'Indicator Date'!BI85)</f>
        <v>2018</v>
      </c>
      <c r="BJ85" s="119">
        <f>IF('Indicator Date'!BJ85="","x",'Indicator Date'!BJ85)</f>
        <v>2015</v>
      </c>
      <c r="BK85" s="119">
        <f>IF('Indicator Date'!BK85="","x",'Indicator Date'!BK85)</f>
        <v>2017</v>
      </c>
      <c r="BL85" s="119">
        <f>IF('Indicator Date'!BL85="","x",'Indicator Date'!BL85)</f>
        <v>2018</v>
      </c>
      <c r="BM85" s="119">
        <f>IF('Indicator Date'!BM85="","x",'Indicator Date'!BM85)</f>
        <v>2017</v>
      </c>
      <c r="BN85" s="119">
        <f>IF('Indicator Date'!BN85="","x",'Indicator Date'!BN85)</f>
        <v>2015</v>
      </c>
      <c r="BO85" s="119">
        <f>IF('Indicator Date'!BO85="","x",'Indicator Date'!BO85)</f>
        <v>2016</v>
      </c>
      <c r="BP85" s="119">
        <f>IF('Indicator Date'!BP85="","x",'Indicator Date'!BP85)</f>
        <v>2017</v>
      </c>
      <c r="BQ85" s="119">
        <f>IF('Indicator Date'!BQ85="","x",'Indicator Date'!BQ85)</f>
        <v>2014</v>
      </c>
      <c r="BR85" s="119">
        <f>IF('Indicator Date'!BR85="","x",'Indicator Date'!BR85)</f>
        <v>2017</v>
      </c>
      <c r="BS85" s="119">
        <f>IF('Indicator Date'!BS85="","x",'Indicator Date'!BS85)</f>
        <v>2017</v>
      </c>
      <c r="BT85" s="119">
        <f>IF('Indicator Date'!BT85="","x",'Indicator Date'!BT85)</f>
        <v>2017</v>
      </c>
      <c r="BU85" s="119">
        <f>IF('Indicator Date'!BU85="","x",'Indicator Date'!BU85)</f>
        <v>2017</v>
      </c>
      <c r="BV85" s="119">
        <f>IF('Indicator Date'!BV85="","x",'Indicator Date'!BV85)</f>
        <v>2017</v>
      </c>
      <c r="BW85" s="119">
        <f>IF('Indicator Date'!BW85="","x",'Indicator Date'!BW85)</f>
        <v>2017</v>
      </c>
      <c r="BX85" s="119">
        <f>IF('Indicator Date'!BX85="","x",'Indicator Date'!BX85)</f>
        <v>2016</v>
      </c>
      <c r="BY85" s="119">
        <f>IF('Indicator Date'!BY85="","x",'Indicator Date'!BY85)</f>
        <v>2015</v>
      </c>
      <c r="BZ85" s="119" t="str">
        <f>IF('Indicator Date'!BZ85="","x",'Indicator Date'!BZ85)</f>
        <v>2018</v>
      </c>
      <c r="CA85" s="119">
        <f>IF('Indicator Date'!CA85="","x",'Indicator Date'!CA85)</f>
        <v>2019</v>
      </c>
      <c r="CB85" s="119">
        <f>IF('Indicator Date'!CB85="","x",'Indicator Date'!CB85)</f>
        <v>2015</v>
      </c>
    </row>
    <row r="86" spans="1:80" x14ac:dyDescent="0.3">
      <c r="A86" s="100" t="s">
        <v>155</v>
      </c>
      <c r="B86" s="86" t="s">
        <v>154</v>
      </c>
      <c r="C86" s="119">
        <f>IF('Indicator Date'!C86="","x",'Indicator Date'!C86)</f>
        <v>2015</v>
      </c>
      <c r="D86" s="119">
        <f>IF('Indicator Date'!D86="","x",'Indicator Date'!D86)</f>
        <v>2015</v>
      </c>
      <c r="E86" s="119">
        <f>IF('Indicator Date'!E86="","x",'Indicator Date'!E86)</f>
        <v>2015</v>
      </c>
      <c r="F86" s="119">
        <f>IF('Indicator Date'!F86="","x",'Indicator Date'!F86)</f>
        <v>2015</v>
      </c>
      <c r="G86" s="119">
        <f>IF('Indicator Date'!G86="","x",'Indicator Date'!G86)</f>
        <v>2015</v>
      </c>
      <c r="H86" s="119">
        <f>IF('Indicator Date'!H86="","x",'Indicator Date'!H86)</f>
        <v>2015</v>
      </c>
      <c r="I86" s="119">
        <f>IF('Indicator Date'!I86="","x",'Indicator Date'!I86)</f>
        <v>2015</v>
      </c>
      <c r="J86" s="119">
        <f>IF('Indicator Date'!J86="","x",'Indicator Date'!J86)</f>
        <v>2018</v>
      </c>
      <c r="K86" s="119">
        <f>IF('Indicator Date'!K86="","x",'Indicator Date'!K86)</f>
        <v>2018</v>
      </c>
      <c r="L86" s="119">
        <f>IF('Indicator Date'!L86="","x",'Indicator Date'!L86)</f>
        <v>2016</v>
      </c>
      <c r="M86" s="119">
        <f>IF('Indicator Date'!M86="","x",'Indicator Date'!M86)</f>
        <v>2015</v>
      </c>
      <c r="N86" s="119">
        <f>IF('Indicator Date'!N86="","x",'Indicator Date'!N86)</f>
        <v>2015</v>
      </c>
      <c r="O86" s="119">
        <f>IF('Indicator Date'!O86="","x",'Indicator Date'!O86)</f>
        <v>2015</v>
      </c>
      <c r="P86" s="119">
        <f>IF('Indicator Date'!P86="","x",'Indicator Date'!P86)</f>
        <v>2015</v>
      </c>
      <c r="Q86" s="119">
        <f>IF('Indicator Date'!Q86="","x",'Indicator Date'!Q86)</f>
        <v>2010</v>
      </c>
      <c r="R86" s="119">
        <f>IF('Indicator Date'!R86="","x",'Indicator Date'!R86)</f>
        <v>2010</v>
      </c>
      <c r="S86" s="119">
        <f>IF('Indicator Date'!S86="","x",'Indicator Date'!S86)</f>
        <v>2010</v>
      </c>
      <c r="T86" s="119">
        <f>IF('Indicator Date'!T86="","x",'Indicator Date'!T86)</f>
        <v>2010</v>
      </c>
      <c r="U86" s="119">
        <f>IF('Indicator Date'!U86="","x",'Indicator Date'!U86)</f>
        <v>2015</v>
      </c>
      <c r="V86" s="119">
        <f>IF('Indicator Date'!V86="","x",'Indicator Date'!V86)</f>
        <v>2015</v>
      </c>
      <c r="W86" s="119">
        <f>IF('Indicator Date'!W86="","x",'Indicator Date'!W86)</f>
        <v>2015</v>
      </c>
      <c r="X86" s="119">
        <f>IF('Indicator Date'!X86="","x",'Indicator Date'!X86)</f>
        <v>2018</v>
      </c>
      <c r="Y86" s="119">
        <f>IF('Indicator Date'!Y86="","x",'Indicator Date'!Y86)</f>
        <v>2018</v>
      </c>
      <c r="Z86" s="119">
        <f>IF('Indicator Date'!Z86="","x",'Indicator Date'!Z86)</f>
        <v>2018</v>
      </c>
      <c r="AA86" s="119">
        <f>IF('Indicator Date'!AA86="","x",'Indicator Date'!AA86)</f>
        <v>2011</v>
      </c>
      <c r="AB86" s="119">
        <f>IF('Indicator Date'!AB86="","x",'Indicator Date'!AB86)</f>
        <v>2017</v>
      </c>
      <c r="AC86" s="119">
        <f>IF('Indicator Date'!AC86="","x",'Indicator Date'!AC86)</f>
        <v>2015</v>
      </c>
      <c r="AD86" s="119">
        <f>IF('Indicator Date'!AD86="","x",'Indicator Date'!AD86)</f>
        <v>2018</v>
      </c>
      <c r="AE86" s="119">
        <f>IF('Indicator Date'!AE86="","x",'Indicator Date'!AE86)</f>
        <v>2018</v>
      </c>
      <c r="AF86" s="119">
        <f>IF('Indicator Date'!AF86="","x",'Indicator Date'!AF86)</f>
        <v>2016</v>
      </c>
      <c r="AG86" s="119">
        <f>IF('Indicator Date'!AG86="","x",'Indicator Date'!AG86)</f>
        <v>2019</v>
      </c>
      <c r="AH86" s="119">
        <f>IF('Indicator Date'!AH86="","x",'Indicator Date'!AH86)</f>
        <v>2019</v>
      </c>
      <c r="AI86" s="119">
        <f>IF('Indicator Date'!AI86="","x",'Indicator Date'!AI86)</f>
        <v>2019</v>
      </c>
      <c r="AJ86" s="119">
        <f>IF('Indicator Date'!AJ86="","x",'Indicator Date'!AJ86)</f>
        <v>2018</v>
      </c>
      <c r="AK86" s="119">
        <f>IF('Indicator Date'!AK86="","x",'Indicator Date'!AK86)</f>
        <v>2018</v>
      </c>
      <c r="AL86" s="119">
        <f>IF('Indicator Date'!AL86="","x",'Indicator Date'!AL86)</f>
        <v>2017</v>
      </c>
      <c r="AM86" s="119">
        <f>IF('Indicator Date'!AM86="","x",'Indicator Date'!AM86)</f>
        <v>2012</v>
      </c>
      <c r="AN86" s="119">
        <f>IF('Indicator Date'!AN86="","x",'Indicator Date'!AN86)</f>
        <v>2019</v>
      </c>
      <c r="AO86" s="119">
        <f>IF('Indicator Date'!AO86="","x",'Indicator Date'!AO86)</f>
        <v>2016</v>
      </c>
      <c r="AP86" s="119">
        <f>IF('Indicator Date'!AP86="","x",'Indicator Date'!AP86)</f>
        <v>2017</v>
      </c>
      <c r="AQ86" s="119">
        <f>IF('Indicator Date'!AQ86="","x",'Indicator Date'!AQ86)</f>
        <v>2017</v>
      </c>
      <c r="AR86" s="119">
        <f>IF('Indicator Date'!AR86="","x",'Indicator Date'!AR86)</f>
        <v>2018</v>
      </c>
      <c r="AS86" s="119">
        <f>IF('Indicator Date'!AS86="","x",'Indicator Date'!AS86)</f>
        <v>2017</v>
      </c>
      <c r="AT86" s="119">
        <f>IF('Indicator Date'!AT86="","x",'Indicator Date'!AT86)</f>
        <v>2012</v>
      </c>
      <c r="AU86" s="119">
        <f>IF('Indicator Date'!AU86="","x",'Indicator Date'!AU86)</f>
        <v>2017</v>
      </c>
      <c r="AV86" s="119">
        <f>IF('Indicator Date'!AV86="","x",'Indicator Date'!AV86)</f>
        <v>2017</v>
      </c>
      <c r="AW86" s="119">
        <f>IF('Indicator Date'!AW86="","x",'Indicator Date'!AW86)</f>
        <v>2017</v>
      </c>
      <c r="AX86" s="119" t="str">
        <f>IF('Indicator Date'!AX86="","x",'Indicator Date'!AX86)</f>
        <v>x</v>
      </c>
      <c r="AY86" s="119">
        <f>IF('Indicator Date'!AY86="","x",'Indicator Date'!AY86)</f>
        <v>2017</v>
      </c>
      <c r="AZ86" s="119">
        <f>IF('Indicator Date'!AZ86="","x",'Indicator Date'!AZ86)</f>
        <v>2017</v>
      </c>
      <c r="BA86" s="119" t="str">
        <f>IF('Indicator Date'!BA86="","x",'Indicator Date'!BA86)</f>
        <v>x</v>
      </c>
      <c r="BB86" s="119">
        <f>IF('Indicator Date'!BB86="","x",'Indicator Date'!BB86)</f>
        <v>2017</v>
      </c>
      <c r="BC86" s="119">
        <f>IF('Indicator Date'!BC86="","x",'Indicator Date'!BC86)</f>
        <v>2018</v>
      </c>
      <c r="BD86" s="119">
        <f>IF('Indicator Date'!BD86="","x",'Indicator Date'!BD86)</f>
        <v>2019</v>
      </c>
      <c r="BE86" s="172" t="str">
        <f>IF('Indicator Date'!BE86="","x",YEAR('Indicator Date'!BE86))</f>
        <v>x</v>
      </c>
      <c r="BF86" s="172">
        <f>IF('Indicator Date'!BF86="","x",YEAR('Indicator Date'!BF86))</f>
        <v>2018</v>
      </c>
      <c r="BG86" s="172">
        <f>IF('Indicator Date'!BG86="","x",YEAR('Indicator Date'!BG86))</f>
        <v>2018</v>
      </c>
      <c r="BH86" s="119">
        <f>IF('Indicator Date'!BH86="","x",'Indicator Date'!BH86)</f>
        <v>2018</v>
      </c>
      <c r="BI86" s="119">
        <f>IF('Indicator Date'!BI86="","x",'Indicator Date'!BI86)</f>
        <v>2018</v>
      </c>
      <c r="BJ86" s="119">
        <f>IF('Indicator Date'!BJ86="","x",'Indicator Date'!BJ86)</f>
        <v>2013</v>
      </c>
      <c r="BK86" s="119">
        <f>IF('Indicator Date'!BK86="","x",'Indicator Date'!BK86)</f>
        <v>2017</v>
      </c>
      <c r="BL86" s="119">
        <f>IF('Indicator Date'!BL86="","x",'Indicator Date'!BL86)</f>
        <v>2018</v>
      </c>
      <c r="BM86" s="119">
        <f>IF('Indicator Date'!BM86="","x",'Indicator Date'!BM86)</f>
        <v>2017</v>
      </c>
      <c r="BN86" s="119">
        <f>IF('Indicator Date'!BN86="","x",'Indicator Date'!BN86)</f>
        <v>2015</v>
      </c>
      <c r="BO86" s="119">
        <f>IF('Indicator Date'!BO86="","x",'Indicator Date'!BO86)</f>
        <v>2016</v>
      </c>
      <c r="BP86" s="119">
        <f>IF('Indicator Date'!BP86="","x",'Indicator Date'!BP86)</f>
        <v>2017</v>
      </c>
      <c r="BQ86" s="119">
        <f>IF('Indicator Date'!BQ86="","x",'Indicator Date'!BQ86)</f>
        <v>2014</v>
      </c>
      <c r="BR86" s="119">
        <f>IF('Indicator Date'!BR86="","x",'Indicator Date'!BR86)</f>
        <v>2017</v>
      </c>
      <c r="BS86" s="119">
        <f>IF('Indicator Date'!BS86="","x",'Indicator Date'!BS86)</f>
        <v>2017</v>
      </c>
      <c r="BT86" s="119">
        <f>IF('Indicator Date'!BT86="","x",'Indicator Date'!BT86)</f>
        <v>2017</v>
      </c>
      <c r="BU86" s="119">
        <f>IF('Indicator Date'!BU86="","x",'Indicator Date'!BU86)</f>
        <v>2017</v>
      </c>
      <c r="BV86" s="119">
        <f>IF('Indicator Date'!BV86="","x",'Indicator Date'!BV86)</f>
        <v>2017</v>
      </c>
      <c r="BW86" s="119" t="str">
        <f>IF('Indicator Date'!BW86="","x",'Indicator Date'!BW86)</f>
        <v>x</v>
      </c>
      <c r="BX86" s="119">
        <f>IF('Indicator Date'!BX86="","x",'Indicator Date'!BX86)</f>
        <v>2016</v>
      </c>
      <c r="BY86" s="119">
        <f>IF('Indicator Date'!BY86="","x",'Indicator Date'!BY86)</f>
        <v>2015</v>
      </c>
      <c r="BZ86" s="119" t="str">
        <f>IF('Indicator Date'!BZ86="","x",'Indicator Date'!BZ86)</f>
        <v>2018</v>
      </c>
      <c r="CA86" s="119">
        <f>IF('Indicator Date'!CA86="","x",'Indicator Date'!CA86)</f>
        <v>2019</v>
      </c>
      <c r="CB86" s="119">
        <f>IF('Indicator Date'!CB86="","x",'Indicator Date'!CB86)</f>
        <v>2015</v>
      </c>
    </row>
    <row r="87" spans="1:80" x14ac:dyDescent="0.3">
      <c r="A87" s="100" t="s">
        <v>157</v>
      </c>
      <c r="B87" s="86" t="s">
        <v>156</v>
      </c>
      <c r="C87" s="119">
        <f>IF('Indicator Date'!C87="","x",'Indicator Date'!C87)</f>
        <v>2015</v>
      </c>
      <c r="D87" s="119">
        <f>IF('Indicator Date'!D87="","x",'Indicator Date'!D87)</f>
        <v>2015</v>
      </c>
      <c r="E87" s="119">
        <f>IF('Indicator Date'!E87="","x",'Indicator Date'!E87)</f>
        <v>2015</v>
      </c>
      <c r="F87" s="119">
        <f>IF('Indicator Date'!F87="","x",'Indicator Date'!F87)</f>
        <v>2015</v>
      </c>
      <c r="G87" s="119">
        <f>IF('Indicator Date'!G87="","x",'Indicator Date'!G87)</f>
        <v>2015</v>
      </c>
      <c r="H87" s="119">
        <f>IF('Indicator Date'!H87="","x",'Indicator Date'!H87)</f>
        <v>2015</v>
      </c>
      <c r="I87" s="119">
        <f>IF('Indicator Date'!I87="","x",'Indicator Date'!I87)</f>
        <v>2015</v>
      </c>
      <c r="J87" s="119">
        <f>IF('Indicator Date'!J87="","x",'Indicator Date'!J87)</f>
        <v>2018</v>
      </c>
      <c r="K87" s="119">
        <f>IF('Indicator Date'!K87="","x",'Indicator Date'!K87)</f>
        <v>2018</v>
      </c>
      <c r="L87" s="119">
        <f>IF('Indicator Date'!L87="","x",'Indicator Date'!L87)</f>
        <v>2016</v>
      </c>
      <c r="M87" s="119">
        <f>IF('Indicator Date'!M87="","x",'Indicator Date'!M87)</f>
        <v>2015</v>
      </c>
      <c r="N87" s="119">
        <f>IF('Indicator Date'!N87="","x",'Indicator Date'!N87)</f>
        <v>2015</v>
      </c>
      <c r="O87" s="119">
        <f>IF('Indicator Date'!O87="","x",'Indicator Date'!O87)</f>
        <v>2015</v>
      </c>
      <c r="P87" s="119">
        <f>IF('Indicator Date'!P87="","x",'Indicator Date'!P87)</f>
        <v>2015</v>
      </c>
      <c r="Q87" s="119">
        <f>IF('Indicator Date'!Q87="","x",'Indicator Date'!Q87)</f>
        <v>2010</v>
      </c>
      <c r="R87" s="119">
        <f>IF('Indicator Date'!R87="","x",'Indicator Date'!R87)</f>
        <v>2010</v>
      </c>
      <c r="S87" s="119">
        <f>IF('Indicator Date'!S87="","x",'Indicator Date'!S87)</f>
        <v>2010</v>
      </c>
      <c r="T87" s="119">
        <f>IF('Indicator Date'!T87="","x",'Indicator Date'!T87)</f>
        <v>2010</v>
      </c>
      <c r="U87" s="119">
        <f>IF('Indicator Date'!U87="","x",'Indicator Date'!U87)</f>
        <v>2015</v>
      </c>
      <c r="V87" s="119">
        <f>IF('Indicator Date'!V87="","x",'Indicator Date'!V87)</f>
        <v>2015</v>
      </c>
      <c r="W87" s="119">
        <f>IF('Indicator Date'!W87="","x",'Indicator Date'!W87)</f>
        <v>2015</v>
      </c>
      <c r="X87" s="119">
        <f>IF('Indicator Date'!X87="","x",'Indicator Date'!X87)</f>
        <v>2018</v>
      </c>
      <c r="Y87" s="119">
        <f>IF('Indicator Date'!Y87="","x",'Indicator Date'!Y87)</f>
        <v>2018</v>
      </c>
      <c r="Z87" s="119">
        <f>IF('Indicator Date'!Z87="","x",'Indicator Date'!Z87)</f>
        <v>2018</v>
      </c>
      <c r="AA87" s="119">
        <f>IF('Indicator Date'!AA87="","x",'Indicator Date'!AA87)</f>
        <v>2010</v>
      </c>
      <c r="AB87" s="119">
        <f>IF('Indicator Date'!AB87="","x",'Indicator Date'!AB87)</f>
        <v>2017</v>
      </c>
      <c r="AC87" s="119" t="str">
        <f>IF('Indicator Date'!AC87="","x",'Indicator Date'!AC87)</f>
        <v>x</v>
      </c>
      <c r="AD87" s="119">
        <f>IF('Indicator Date'!AD87="","x",'Indicator Date'!AD87)</f>
        <v>2017</v>
      </c>
      <c r="AE87" s="119">
        <f>IF('Indicator Date'!AE87="","x",'Indicator Date'!AE87)</f>
        <v>2018</v>
      </c>
      <c r="AF87" s="119" t="str">
        <f>IF('Indicator Date'!AF87="","x",'Indicator Date'!AF87)</f>
        <v>x</v>
      </c>
      <c r="AG87" s="119">
        <f>IF('Indicator Date'!AG87="","x",'Indicator Date'!AG87)</f>
        <v>2019</v>
      </c>
      <c r="AH87" s="119">
        <f>IF('Indicator Date'!AH87="","x",'Indicator Date'!AH87)</f>
        <v>2019</v>
      </c>
      <c r="AI87" s="119">
        <f>IF('Indicator Date'!AI87="","x",'Indicator Date'!AI87)</f>
        <v>2019</v>
      </c>
      <c r="AJ87" s="119">
        <f>IF('Indicator Date'!AJ87="","x",'Indicator Date'!AJ87)</f>
        <v>2018</v>
      </c>
      <c r="AK87" s="119">
        <f>IF('Indicator Date'!AK87="","x",'Indicator Date'!AK87)</f>
        <v>2018</v>
      </c>
      <c r="AL87" s="119">
        <f>IF('Indicator Date'!AL87="","x",'Indicator Date'!AL87)</f>
        <v>2017</v>
      </c>
      <c r="AM87" s="119" t="str">
        <f>IF('Indicator Date'!AM87="","x",'Indicator Date'!AM87)</f>
        <v>x</v>
      </c>
      <c r="AN87" s="119">
        <f>IF('Indicator Date'!AN87="","x",'Indicator Date'!AN87)</f>
        <v>2019</v>
      </c>
      <c r="AO87" s="119">
        <f>IF('Indicator Date'!AO87="","x",'Indicator Date'!AO87)</f>
        <v>2016</v>
      </c>
      <c r="AP87" s="119">
        <f>IF('Indicator Date'!AP87="","x",'Indicator Date'!AP87)</f>
        <v>2017</v>
      </c>
      <c r="AQ87" s="119" t="str">
        <f>IF('Indicator Date'!AQ87="","x",'Indicator Date'!AQ87)</f>
        <v>x</v>
      </c>
      <c r="AR87" s="119">
        <f>IF('Indicator Date'!AR87="","x",'Indicator Date'!AR87)</f>
        <v>2018</v>
      </c>
      <c r="AS87" s="119">
        <f>IF('Indicator Date'!AS87="","x",'Indicator Date'!AS87)</f>
        <v>2017</v>
      </c>
      <c r="AT87" s="119">
        <f>IF('Indicator Date'!AT87="","x",'Indicator Date'!AT87)</f>
        <v>2010</v>
      </c>
      <c r="AU87" s="119">
        <f>IF('Indicator Date'!AU87="","x",'Indicator Date'!AU87)</f>
        <v>2017</v>
      </c>
      <c r="AV87" s="119">
        <f>IF('Indicator Date'!AV87="","x",'Indicator Date'!AV87)</f>
        <v>2017</v>
      </c>
      <c r="AW87" s="119">
        <f>IF('Indicator Date'!AW87="","x",'Indicator Date'!AW87)</f>
        <v>2017</v>
      </c>
      <c r="AX87" s="119" t="str">
        <f>IF('Indicator Date'!AX87="","x",'Indicator Date'!AX87)</f>
        <v>x</v>
      </c>
      <c r="AY87" s="119">
        <f>IF('Indicator Date'!AY87="","x",'Indicator Date'!AY87)</f>
        <v>2017</v>
      </c>
      <c r="AZ87" s="119">
        <f>IF('Indicator Date'!AZ87="","x",'Indicator Date'!AZ87)</f>
        <v>2017</v>
      </c>
      <c r="BA87" s="119" t="str">
        <f>IF('Indicator Date'!BA87="","x",'Indicator Date'!BA87)</f>
        <v>x</v>
      </c>
      <c r="BB87" s="119">
        <f>IF('Indicator Date'!BB87="","x",'Indicator Date'!BB87)</f>
        <v>2017</v>
      </c>
      <c r="BC87" s="119">
        <f>IF('Indicator Date'!BC87="","x",'Indicator Date'!BC87)</f>
        <v>2018</v>
      </c>
      <c r="BD87" s="119">
        <f>IF('Indicator Date'!BD87="","x",'Indicator Date'!BD87)</f>
        <v>2019</v>
      </c>
      <c r="BE87" s="172" t="str">
        <f>IF('Indicator Date'!BE87="","x",YEAR('Indicator Date'!BE87))</f>
        <v>x</v>
      </c>
      <c r="BF87" s="172">
        <f>IF('Indicator Date'!BF87="","x",YEAR('Indicator Date'!BF87))</f>
        <v>2018</v>
      </c>
      <c r="BG87" s="172">
        <f>IF('Indicator Date'!BG87="","x",YEAR('Indicator Date'!BG87))</f>
        <v>2018</v>
      </c>
      <c r="BH87" s="119">
        <f>IF('Indicator Date'!BH87="","x",'Indicator Date'!BH87)</f>
        <v>2018</v>
      </c>
      <c r="BI87" s="119">
        <f>IF('Indicator Date'!BI87="","x",'Indicator Date'!BI87)</f>
        <v>2018</v>
      </c>
      <c r="BJ87" s="119">
        <f>IF('Indicator Date'!BJ87="","x",'Indicator Date'!BJ87)</f>
        <v>2013</v>
      </c>
      <c r="BK87" s="119">
        <f>IF('Indicator Date'!BK87="","x",'Indicator Date'!BK87)</f>
        <v>2017</v>
      </c>
      <c r="BL87" s="119">
        <f>IF('Indicator Date'!BL87="","x",'Indicator Date'!BL87)</f>
        <v>2018</v>
      </c>
      <c r="BM87" s="119">
        <f>IF('Indicator Date'!BM87="","x",'Indicator Date'!BM87)</f>
        <v>2017</v>
      </c>
      <c r="BN87" s="119" t="str">
        <f>IF('Indicator Date'!BN87="","x",'Indicator Date'!BN87)</f>
        <v>x</v>
      </c>
      <c r="BO87" s="119">
        <f>IF('Indicator Date'!BO87="","x",'Indicator Date'!BO87)</f>
        <v>2016</v>
      </c>
      <c r="BP87" s="119">
        <f>IF('Indicator Date'!BP87="","x",'Indicator Date'!BP87)</f>
        <v>2017</v>
      </c>
      <c r="BQ87" s="119">
        <f>IF('Indicator Date'!BQ87="","x",'Indicator Date'!BQ87)</f>
        <v>2014</v>
      </c>
      <c r="BR87" s="119">
        <f>IF('Indicator Date'!BR87="","x",'Indicator Date'!BR87)</f>
        <v>2017</v>
      </c>
      <c r="BS87" s="119">
        <f>IF('Indicator Date'!BS87="","x",'Indicator Date'!BS87)</f>
        <v>2017</v>
      </c>
      <c r="BT87" s="119">
        <f>IF('Indicator Date'!BT87="","x",'Indicator Date'!BT87)</f>
        <v>2016</v>
      </c>
      <c r="BU87" s="119">
        <f>IF('Indicator Date'!BU87="","x",'Indicator Date'!BU87)</f>
        <v>2017</v>
      </c>
      <c r="BV87" s="119">
        <f>IF('Indicator Date'!BV87="","x",'Indicator Date'!BV87)</f>
        <v>2017</v>
      </c>
      <c r="BW87" s="119">
        <f>IF('Indicator Date'!BW87="","x",'Indicator Date'!BW87)</f>
        <v>2017</v>
      </c>
      <c r="BX87" s="119">
        <f>IF('Indicator Date'!BX87="","x",'Indicator Date'!BX87)</f>
        <v>2016</v>
      </c>
      <c r="BY87" s="119">
        <f>IF('Indicator Date'!BY87="","x",'Indicator Date'!BY87)</f>
        <v>2015</v>
      </c>
      <c r="BZ87" s="119" t="str">
        <f>IF('Indicator Date'!BZ87="","x",'Indicator Date'!BZ87)</f>
        <v>2018</v>
      </c>
      <c r="CA87" s="119">
        <f>IF('Indicator Date'!CA87="","x",'Indicator Date'!CA87)</f>
        <v>2019</v>
      </c>
      <c r="CB87" s="119">
        <f>IF('Indicator Date'!CB87="","x",'Indicator Date'!CB87)</f>
        <v>2015</v>
      </c>
    </row>
    <row r="88" spans="1:80" x14ac:dyDescent="0.3">
      <c r="A88" s="100" t="s">
        <v>159</v>
      </c>
      <c r="B88" s="86" t="s">
        <v>158</v>
      </c>
      <c r="C88" s="119">
        <f>IF('Indicator Date'!C88="","x",'Indicator Date'!C88)</f>
        <v>2015</v>
      </c>
      <c r="D88" s="119">
        <f>IF('Indicator Date'!D88="","x",'Indicator Date'!D88)</f>
        <v>2015</v>
      </c>
      <c r="E88" s="119">
        <f>IF('Indicator Date'!E88="","x",'Indicator Date'!E88)</f>
        <v>2015</v>
      </c>
      <c r="F88" s="119">
        <f>IF('Indicator Date'!F88="","x",'Indicator Date'!F88)</f>
        <v>2015</v>
      </c>
      <c r="G88" s="119">
        <f>IF('Indicator Date'!G88="","x",'Indicator Date'!G88)</f>
        <v>2015</v>
      </c>
      <c r="H88" s="119">
        <f>IF('Indicator Date'!H88="","x",'Indicator Date'!H88)</f>
        <v>2015</v>
      </c>
      <c r="I88" s="119">
        <f>IF('Indicator Date'!I88="","x",'Indicator Date'!I88)</f>
        <v>2015</v>
      </c>
      <c r="J88" s="119">
        <f>IF('Indicator Date'!J88="","x",'Indicator Date'!J88)</f>
        <v>2018</v>
      </c>
      <c r="K88" s="119">
        <f>IF('Indicator Date'!K88="","x",'Indicator Date'!K88)</f>
        <v>2018</v>
      </c>
      <c r="L88" s="119">
        <f>IF('Indicator Date'!L88="","x",'Indicator Date'!L88)</f>
        <v>2016</v>
      </c>
      <c r="M88" s="119">
        <f>IF('Indicator Date'!M88="","x",'Indicator Date'!M88)</f>
        <v>2015</v>
      </c>
      <c r="N88" s="119">
        <f>IF('Indicator Date'!N88="","x",'Indicator Date'!N88)</f>
        <v>2015</v>
      </c>
      <c r="O88" s="119">
        <f>IF('Indicator Date'!O88="","x",'Indicator Date'!O88)</f>
        <v>2015</v>
      </c>
      <c r="P88" s="119">
        <f>IF('Indicator Date'!P88="","x",'Indicator Date'!P88)</f>
        <v>2015</v>
      </c>
      <c r="Q88" s="119">
        <f>IF('Indicator Date'!Q88="","x",'Indicator Date'!Q88)</f>
        <v>2010</v>
      </c>
      <c r="R88" s="119">
        <f>IF('Indicator Date'!R88="","x",'Indicator Date'!R88)</f>
        <v>2010</v>
      </c>
      <c r="S88" s="119">
        <f>IF('Indicator Date'!S88="","x",'Indicator Date'!S88)</f>
        <v>2010</v>
      </c>
      <c r="T88" s="119">
        <f>IF('Indicator Date'!T88="","x",'Indicator Date'!T88)</f>
        <v>2010</v>
      </c>
      <c r="U88" s="119">
        <f>IF('Indicator Date'!U88="","x",'Indicator Date'!U88)</f>
        <v>2015</v>
      </c>
      <c r="V88" s="119">
        <f>IF('Indicator Date'!V88="","x",'Indicator Date'!V88)</f>
        <v>2015</v>
      </c>
      <c r="W88" s="119">
        <f>IF('Indicator Date'!W88="","x",'Indicator Date'!W88)</f>
        <v>2015</v>
      </c>
      <c r="X88" s="119">
        <f>IF('Indicator Date'!X88="","x",'Indicator Date'!X88)</f>
        <v>2018</v>
      </c>
      <c r="Y88" s="119">
        <f>IF('Indicator Date'!Y88="","x",'Indicator Date'!Y88)</f>
        <v>2018</v>
      </c>
      <c r="Z88" s="119">
        <f>IF('Indicator Date'!Z88="","x",'Indicator Date'!Z88)</f>
        <v>2018</v>
      </c>
      <c r="AA88" s="119">
        <f>IF('Indicator Date'!AA88="","x",'Indicator Date'!AA88)</f>
        <v>2012</v>
      </c>
      <c r="AB88" s="119">
        <f>IF('Indicator Date'!AB88="","x",'Indicator Date'!AB88)</f>
        <v>2017</v>
      </c>
      <c r="AC88" s="119" t="str">
        <f>IF('Indicator Date'!AC88="","x",'Indicator Date'!AC88)</f>
        <v>x</v>
      </c>
      <c r="AD88" s="119">
        <f>IF('Indicator Date'!AD88="","x",'Indicator Date'!AD88)</f>
        <v>2017</v>
      </c>
      <c r="AE88" s="119">
        <f>IF('Indicator Date'!AE88="","x",'Indicator Date'!AE88)</f>
        <v>2018</v>
      </c>
      <c r="AF88" s="119">
        <f>IF('Indicator Date'!AF88="","x",'Indicator Date'!AF88)</f>
        <v>2016</v>
      </c>
      <c r="AG88" s="119">
        <f>IF('Indicator Date'!AG88="","x",'Indicator Date'!AG88)</f>
        <v>2019</v>
      </c>
      <c r="AH88" s="119">
        <f>IF('Indicator Date'!AH88="","x",'Indicator Date'!AH88)</f>
        <v>2019</v>
      </c>
      <c r="AI88" s="119">
        <f>IF('Indicator Date'!AI88="","x",'Indicator Date'!AI88)</f>
        <v>2019</v>
      </c>
      <c r="AJ88" s="119">
        <f>IF('Indicator Date'!AJ88="","x",'Indicator Date'!AJ88)</f>
        <v>2018</v>
      </c>
      <c r="AK88" s="119">
        <f>IF('Indicator Date'!AK88="","x",'Indicator Date'!AK88)</f>
        <v>2018</v>
      </c>
      <c r="AL88" s="119">
        <f>IF('Indicator Date'!AL88="","x",'Indicator Date'!AL88)</f>
        <v>2017</v>
      </c>
      <c r="AM88" s="119">
        <f>IF('Indicator Date'!AM88="","x",'Indicator Date'!AM88)</f>
        <v>2012</v>
      </c>
      <c r="AN88" s="119">
        <f>IF('Indicator Date'!AN88="","x",'Indicator Date'!AN88)</f>
        <v>2019</v>
      </c>
      <c r="AO88" s="119">
        <f>IF('Indicator Date'!AO88="","x",'Indicator Date'!AO88)</f>
        <v>2016</v>
      </c>
      <c r="AP88" s="119">
        <f>IF('Indicator Date'!AP88="","x",'Indicator Date'!AP88)</f>
        <v>2017</v>
      </c>
      <c r="AQ88" s="119">
        <f>IF('Indicator Date'!AQ88="","x",'Indicator Date'!AQ88)</f>
        <v>2017</v>
      </c>
      <c r="AR88" s="119">
        <f>IF('Indicator Date'!AR88="","x",'Indicator Date'!AR88)</f>
        <v>2018</v>
      </c>
      <c r="AS88" s="119">
        <f>IF('Indicator Date'!AS88="","x",'Indicator Date'!AS88)</f>
        <v>2017</v>
      </c>
      <c r="AT88" s="119">
        <f>IF('Indicator Date'!AT88="","x",'Indicator Date'!AT88)</f>
        <v>2012</v>
      </c>
      <c r="AU88" s="119">
        <f>IF('Indicator Date'!AU88="","x",'Indicator Date'!AU88)</f>
        <v>2017</v>
      </c>
      <c r="AV88" s="119">
        <f>IF('Indicator Date'!AV88="","x",'Indicator Date'!AV88)</f>
        <v>2016</v>
      </c>
      <c r="AW88" s="119" t="str">
        <f>IF('Indicator Date'!AW88="","x",'Indicator Date'!AW88)</f>
        <v>x</v>
      </c>
      <c r="AX88" s="119" t="str">
        <f>IF('Indicator Date'!AX88="","x",'Indicator Date'!AX88)</f>
        <v>x</v>
      </c>
      <c r="AY88" s="119">
        <f>IF('Indicator Date'!AY88="","x",'Indicator Date'!AY88)</f>
        <v>2017</v>
      </c>
      <c r="AZ88" s="119">
        <f>IF('Indicator Date'!AZ88="","x",'Indicator Date'!AZ88)</f>
        <v>2017</v>
      </c>
      <c r="BA88" s="119" t="str">
        <f>IF('Indicator Date'!BA88="","x",'Indicator Date'!BA88)</f>
        <v>2010</v>
      </c>
      <c r="BB88" s="119">
        <f>IF('Indicator Date'!BB88="","x",'Indicator Date'!BB88)</f>
        <v>2017</v>
      </c>
      <c r="BC88" s="119">
        <f>IF('Indicator Date'!BC88="","x",'Indicator Date'!BC88)</f>
        <v>2018</v>
      </c>
      <c r="BD88" s="119">
        <f>IF('Indicator Date'!BD88="","x",'Indicator Date'!BD88)</f>
        <v>2019</v>
      </c>
      <c r="BE88" s="172" t="str">
        <f>IF('Indicator Date'!BE88="","x",YEAR('Indicator Date'!BE88))</f>
        <v>x</v>
      </c>
      <c r="BF88" s="172">
        <f>IF('Indicator Date'!BF88="","x",YEAR('Indicator Date'!BF88))</f>
        <v>2019</v>
      </c>
      <c r="BG88" s="172">
        <f>IF('Indicator Date'!BG88="","x",YEAR('Indicator Date'!BG88))</f>
        <v>2018</v>
      </c>
      <c r="BH88" s="119">
        <f>IF('Indicator Date'!BH88="","x",'Indicator Date'!BH88)</f>
        <v>2018</v>
      </c>
      <c r="BI88" s="119">
        <f>IF('Indicator Date'!BI88="","x",'Indicator Date'!BI88)</f>
        <v>2018</v>
      </c>
      <c r="BJ88" s="119">
        <f>IF('Indicator Date'!BJ88="","x",'Indicator Date'!BJ88)</f>
        <v>2013</v>
      </c>
      <c r="BK88" s="119">
        <f>IF('Indicator Date'!BK88="","x",'Indicator Date'!BK88)</f>
        <v>2017</v>
      </c>
      <c r="BL88" s="119">
        <f>IF('Indicator Date'!BL88="","x",'Indicator Date'!BL88)</f>
        <v>2018</v>
      </c>
      <c r="BM88" s="119">
        <f>IF('Indicator Date'!BM88="","x",'Indicator Date'!BM88)</f>
        <v>2017</v>
      </c>
      <c r="BN88" s="119">
        <f>IF('Indicator Date'!BN88="","x",'Indicator Date'!BN88)</f>
        <v>2015</v>
      </c>
      <c r="BO88" s="119">
        <f>IF('Indicator Date'!BO88="","x",'Indicator Date'!BO88)</f>
        <v>2016</v>
      </c>
      <c r="BP88" s="119">
        <f>IF('Indicator Date'!BP88="","x",'Indicator Date'!BP88)</f>
        <v>2017</v>
      </c>
      <c r="BQ88" s="119">
        <f>IF('Indicator Date'!BQ88="","x",'Indicator Date'!BQ88)</f>
        <v>2014</v>
      </c>
      <c r="BR88" s="119">
        <f>IF('Indicator Date'!BR88="","x",'Indicator Date'!BR88)</f>
        <v>2017</v>
      </c>
      <c r="BS88" s="119">
        <f>IF('Indicator Date'!BS88="","x",'Indicator Date'!BS88)</f>
        <v>2017</v>
      </c>
      <c r="BT88" s="119">
        <f>IF('Indicator Date'!BT88="","x",'Indicator Date'!BT88)</f>
        <v>2017</v>
      </c>
      <c r="BU88" s="119">
        <f>IF('Indicator Date'!BU88="","x",'Indicator Date'!BU88)</f>
        <v>2017</v>
      </c>
      <c r="BV88" s="119">
        <f>IF('Indicator Date'!BV88="","x",'Indicator Date'!BV88)</f>
        <v>2017</v>
      </c>
      <c r="BW88" s="119" t="str">
        <f>IF('Indicator Date'!BW88="","x",'Indicator Date'!BW88)</f>
        <v>x</v>
      </c>
      <c r="BX88" s="119">
        <f>IF('Indicator Date'!BX88="","x",'Indicator Date'!BX88)</f>
        <v>2016</v>
      </c>
      <c r="BY88" s="119">
        <f>IF('Indicator Date'!BY88="","x",'Indicator Date'!BY88)</f>
        <v>2015</v>
      </c>
      <c r="BZ88" s="119" t="str">
        <f>IF('Indicator Date'!BZ88="","x",'Indicator Date'!BZ88)</f>
        <v>2018</v>
      </c>
      <c r="CA88" s="119">
        <f>IF('Indicator Date'!CA88="","x",'Indicator Date'!CA88)</f>
        <v>2019</v>
      </c>
      <c r="CB88" s="119">
        <f>IF('Indicator Date'!CB88="","x",'Indicator Date'!CB88)</f>
        <v>2015</v>
      </c>
    </row>
    <row r="89" spans="1:80" x14ac:dyDescent="0.3">
      <c r="A89" s="100" t="s">
        <v>161</v>
      </c>
      <c r="B89" s="86" t="s">
        <v>160</v>
      </c>
      <c r="C89" s="119">
        <f>IF('Indicator Date'!C89="","x",'Indicator Date'!C89)</f>
        <v>2015</v>
      </c>
      <c r="D89" s="119">
        <f>IF('Indicator Date'!D89="","x",'Indicator Date'!D89)</f>
        <v>2015</v>
      </c>
      <c r="E89" s="119">
        <f>IF('Indicator Date'!E89="","x",'Indicator Date'!E89)</f>
        <v>2015</v>
      </c>
      <c r="F89" s="119">
        <f>IF('Indicator Date'!F89="","x",'Indicator Date'!F89)</f>
        <v>2015</v>
      </c>
      <c r="G89" s="119">
        <f>IF('Indicator Date'!G89="","x",'Indicator Date'!G89)</f>
        <v>2015</v>
      </c>
      <c r="H89" s="119">
        <f>IF('Indicator Date'!H89="","x",'Indicator Date'!H89)</f>
        <v>2015</v>
      </c>
      <c r="I89" s="119">
        <f>IF('Indicator Date'!I89="","x",'Indicator Date'!I89)</f>
        <v>2015</v>
      </c>
      <c r="J89" s="119">
        <f>IF('Indicator Date'!J89="","x",'Indicator Date'!J89)</f>
        <v>2018</v>
      </c>
      <c r="K89" s="119">
        <f>IF('Indicator Date'!K89="","x",'Indicator Date'!K89)</f>
        <v>2018</v>
      </c>
      <c r="L89" s="119">
        <f>IF('Indicator Date'!L89="","x",'Indicator Date'!L89)</f>
        <v>2016</v>
      </c>
      <c r="M89" s="119">
        <f>IF('Indicator Date'!M89="","x",'Indicator Date'!M89)</f>
        <v>2015</v>
      </c>
      <c r="N89" s="119">
        <f>IF('Indicator Date'!N89="","x",'Indicator Date'!N89)</f>
        <v>2015</v>
      </c>
      <c r="O89" s="119">
        <f>IF('Indicator Date'!O89="","x",'Indicator Date'!O89)</f>
        <v>2015</v>
      </c>
      <c r="P89" s="119">
        <f>IF('Indicator Date'!P89="","x",'Indicator Date'!P89)</f>
        <v>2015</v>
      </c>
      <c r="Q89" s="119">
        <f>IF('Indicator Date'!Q89="","x",'Indicator Date'!Q89)</f>
        <v>2010</v>
      </c>
      <c r="R89" s="119">
        <f>IF('Indicator Date'!R89="","x",'Indicator Date'!R89)</f>
        <v>2010</v>
      </c>
      <c r="S89" s="119">
        <f>IF('Indicator Date'!S89="","x",'Indicator Date'!S89)</f>
        <v>2010</v>
      </c>
      <c r="T89" s="119">
        <f>IF('Indicator Date'!T89="","x",'Indicator Date'!T89)</f>
        <v>2010</v>
      </c>
      <c r="U89" s="119">
        <f>IF('Indicator Date'!U89="","x",'Indicator Date'!U89)</f>
        <v>2015</v>
      </c>
      <c r="V89" s="119">
        <f>IF('Indicator Date'!V89="","x",'Indicator Date'!V89)</f>
        <v>2015</v>
      </c>
      <c r="W89" s="119">
        <f>IF('Indicator Date'!W89="","x",'Indicator Date'!W89)</f>
        <v>2015</v>
      </c>
      <c r="X89" s="119">
        <f>IF('Indicator Date'!X89="","x",'Indicator Date'!X89)</f>
        <v>2018</v>
      </c>
      <c r="Y89" s="119">
        <f>IF('Indicator Date'!Y89="","x",'Indicator Date'!Y89)</f>
        <v>2018</v>
      </c>
      <c r="Z89" s="119">
        <f>IF('Indicator Date'!Z89="","x",'Indicator Date'!Z89)</f>
        <v>2018</v>
      </c>
      <c r="AA89" s="119">
        <f>IF('Indicator Date'!AA89="","x",'Indicator Date'!AA89)</f>
        <v>2009</v>
      </c>
      <c r="AB89" s="119">
        <f>IF('Indicator Date'!AB89="","x",'Indicator Date'!AB89)</f>
        <v>2017</v>
      </c>
      <c r="AC89" s="119">
        <f>IF('Indicator Date'!AC89="","x",'Indicator Date'!AC89)</f>
        <v>2017</v>
      </c>
      <c r="AD89" s="119">
        <f>IF('Indicator Date'!AD89="","x",'Indicator Date'!AD89)</f>
        <v>2018</v>
      </c>
      <c r="AE89" s="119">
        <f>IF('Indicator Date'!AE89="","x",'Indicator Date'!AE89)</f>
        <v>2018</v>
      </c>
      <c r="AF89" s="119" t="str">
        <f>IF('Indicator Date'!AF89="","x",'Indicator Date'!AF89)</f>
        <v>x</v>
      </c>
      <c r="AG89" s="119">
        <f>IF('Indicator Date'!AG89="","x",'Indicator Date'!AG89)</f>
        <v>2019</v>
      </c>
      <c r="AH89" s="119">
        <f>IF('Indicator Date'!AH89="","x",'Indicator Date'!AH89)</f>
        <v>2019</v>
      </c>
      <c r="AI89" s="119">
        <f>IF('Indicator Date'!AI89="","x",'Indicator Date'!AI89)</f>
        <v>2019</v>
      </c>
      <c r="AJ89" s="119">
        <f>IF('Indicator Date'!AJ89="","x",'Indicator Date'!AJ89)</f>
        <v>2018</v>
      </c>
      <c r="AK89" s="119">
        <f>IF('Indicator Date'!AK89="","x",'Indicator Date'!AK89)</f>
        <v>2018</v>
      </c>
      <c r="AL89" s="119">
        <f>IF('Indicator Date'!AL89="","x",'Indicator Date'!AL89)</f>
        <v>2017</v>
      </c>
      <c r="AM89" s="119">
        <f>IF('Indicator Date'!AM89="","x",'Indicator Date'!AM89)</f>
        <v>2015</v>
      </c>
      <c r="AN89" s="119">
        <f>IF('Indicator Date'!AN89="","x",'Indicator Date'!AN89)</f>
        <v>2019</v>
      </c>
      <c r="AO89" s="119">
        <f>IF('Indicator Date'!AO89="","x",'Indicator Date'!AO89)</f>
        <v>2016</v>
      </c>
      <c r="AP89" s="119">
        <f>IF('Indicator Date'!AP89="","x",'Indicator Date'!AP89)</f>
        <v>2017</v>
      </c>
      <c r="AQ89" s="119">
        <f>IF('Indicator Date'!AQ89="","x",'Indicator Date'!AQ89)</f>
        <v>2017</v>
      </c>
      <c r="AR89" s="119">
        <f>IF('Indicator Date'!AR89="","x",'Indicator Date'!AR89)</f>
        <v>2018</v>
      </c>
      <c r="AS89" s="119">
        <f>IF('Indicator Date'!AS89="","x",'Indicator Date'!AS89)</f>
        <v>2017</v>
      </c>
      <c r="AT89" s="119">
        <f>IF('Indicator Date'!AT89="","x",'Indicator Date'!AT89)</f>
        <v>2010</v>
      </c>
      <c r="AU89" s="119">
        <f>IF('Indicator Date'!AU89="","x",'Indicator Date'!AU89)</f>
        <v>2017</v>
      </c>
      <c r="AV89" s="119">
        <f>IF('Indicator Date'!AV89="","x",'Indicator Date'!AV89)</f>
        <v>2017</v>
      </c>
      <c r="AW89" s="119">
        <f>IF('Indicator Date'!AW89="","x",'Indicator Date'!AW89)</f>
        <v>2017</v>
      </c>
      <c r="AX89" s="119">
        <f>IF('Indicator Date'!AX89="","x",'Indicator Date'!AX89)</f>
        <v>2017</v>
      </c>
      <c r="AY89" s="119">
        <f>IF('Indicator Date'!AY89="","x",'Indicator Date'!AY89)</f>
        <v>2017</v>
      </c>
      <c r="AZ89" s="119">
        <f>IF('Indicator Date'!AZ89="","x",'Indicator Date'!AZ89)</f>
        <v>2017</v>
      </c>
      <c r="BA89" s="119" t="str">
        <f>IF('Indicator Date'!BA89="","x",'Indicator Date'!BA89)</f>
        <v>2017</v>
      </c>
      <c r="BB89" s="119">
        <f>IF('Indicator Date'!BB89="","x",'Indicator Date'!BB89)</f>
        <v>2017</v>
      </c>
      <c r="BC89" s="119">
        <f>IF('Indicator Date'!BC89="","x",'Indicator Date'!BC89)</f>
        <v>2018</v>
      </c>
      <c r="BD89" s="119">
        <f>IF('Indicator Date'!BD89="","x",'Indicator Date'!BD89)</f>
        <v>2019</v>
      </c>
      <c r="BE89" s="172" t="str">
        <f>IF('Indicator Date'!BE89="","x",YEAR('Indicator Date'!BE89))</f>
        <v>x</v>
      </c>
      <c r="BF89" s="172">
        <f>IF('Indicator Date'!BF89="","x",YEAR('Indicator Date'!BF89))</f>
        <v>2018</v>
      </c>
      <c r="BG89" s="172">
        <f>IF('Indicator Date'!BG89="","x",YEAR('Indicator Date'!BG89))</f>
        <v>2018</v>
      </c>
      <c r="BH89" s="119">
        <f>IF('Indicator Date'!BH89="","x",'Indicator Date'!BH89)</f>
        <v>2018</v>
      </c>
      <c r="BI89" s="119">
        <f>IF('Indicator Date'!BI89="","x",'Indicator Date'!BI89)</f>
        <v>2018</v>
      </c>
      <c r="BJ89" s="119">
        <f>IF('Indicator Date'!BJ89="","x",'Indicator Date'!BJ89)</f>
        <v>2013</v>
      </c>
      <c r="BK89" s="119">
        <f>IF('Indicator Date'!BK89="","x",'Indicator Date'!BK89)</f>
        <v>2017</v>
      </c>
      <c r="BL89" s="119">
        <f>IF('Indicator Date'!BL89="","x",'Indicator Date'!BL89)</f>
        <v>2018</v>
      </c>
      <c r="BM89" s="119">
        <f>IF('Indicator Date'!BM89="","x",'Indicator Date'!BM89)</f>
        <v>2017</v>
      </c>
      <c r="BN89" s="119">
        <f>IF('Indicator Date'!BN89="","x",'Indicator Date'!BN89)</f>
        <v>2015</v>
      </c>
      <c r="BO89" s="119">
        <f>IF('Indicator Date'!BO89="","x",'Indicator Date'!BO89)</f>
        <v>2016</v>
      </c>
      <c r="BP89" s="119">
        <f>IF('Indicator Date'!BP89="","x",'Indicator Date'!BP89)</f>
        <v>2017</v>
      </c>
      <c r="BQ89" s="119">
        <f>IF('Indicator Date'!BQ89="","x",'Indicator Date'!BQ89)</f>
        <v>2014</v>
      </c>
      <c r="BR89" s="119">
        <f>IF('Indicator Date'!BR89="","x",'Indicator Date'!BR89)</f>
        <v>2017</v>
      </c>
      <c r="BS89" s="119">
        <f>IF('Indicator Date'!BS89="","x",'Indicator Date'!BS89)</f>
        <v>2017</v>
      </c>
      <c r="BT89" s="119">
        <f>IF('Indicator Date'!BT89="","x",'Indicator Date'!BT89)</f>
        <v>2014</v>
      </c>
      <c r="BU89" s="119">
        <f>IF('Indicator Date'!BU89="","x",'Indicator Date'!BU89)</f>
        <v>2017</v>
      </c>
      <c r="BV89" s="119">
        <f>IF('Indicator Date'!BV89="","x",'Indicator Date'!BV89)</f>
        <v>2017</v>
      </c>
      <c r="BW89" s="119">
        <f>IF('Indicator Date'!BW89="","x",'Indicator Date'!BW89)</f>
        <v>2017</v>
      </c>
      <c r="BX89" s="119">
        <f>IF('Indicator Date'!BX89="","x",'Indicator Date'!BX89)</f>
        <v>2016</v>
      </c>
      <c r="BY89" s="119">
        <f>IF('Indicator Date'!BY89="","x",'Indicator Date'!BY89)</f>
        <v>2015</v>
      </c>
      <c r="BZ89" s="119" t="str">
        <f>IF('Indicator Date'!BZ89="","x",'Indicator Date'!BZ89)</f>
        <v>2018</v>
      </c>
      <c r="CA89" s="119">
        <f>IF('Indicator Date'!CA89="","x",'Indicator Date'!CA89)</f>
        <v>2019</v>
      </c>
      <c r="CB89" s="119">
        <f>IF('Indicator Date'!CB89="","x",'Indicator Date'!CB89)</f>
        <v>2015</v>
      </c>
    </row>
    <row r="90" spans="1:80" x14ac:dyDescent="0.3">
      <c r="A90" s="100" t="s">
        <v>163</v>
      </c>
      <c r="B90" s="86" t="s">
        <v>162</v>
      </c>
      <c r="C90" s="119">
        <f>IF('Indicator Date'!C90="","x",'Indicator Date'!C90)</f>
        <v>2015</v>
      </c>
      <c r="D90" s="119">
        <f>IF('Indicator Date'!D90="","x",'Indicator Date'!D90)</f>
        <v>2015</v>
      </c>
      <c r="E90" s="119">
        <f>IF('Indicator Date'!E90="","x",'Indicator Date'!E90)</f>
        <v>2015</v>
      </c>
      <c r="F90" s="119">
        <f>IF('Indicator Date'!F90="","x",'Indicator Date'!F90)</f>
        <v>2015</v>
      </c>
      <c r="G90" s="119">
        <f>IF('Indicator Date'!G90="","x",'Indicator Date'!G90)</f>
        <v>2015</v>
      </c>
      <c r="H90" s="119">
        <f>IF('Indicator Date'!H90="","x",'Indicator Date'!H90)</f>
        <v>2015</v>
      </c>
      <c r="I90" s="119">
        <f>IF('Indicator Date'!I90="","x",'Indicator Date'!I90)</f>
        <v>2015</v>
      </c>
      <c r="J90" s="119">
        <f>IF('Indicator Date'!J90="","x",'Indicator Date'!J90)</f>
        <v>2018</v>
      </c>
      <c r="K90" s="119">
        <f>IF('Indicator Date'!K90="","x",'Indicator Date'!K90)</f>
        <v>2018</v>
      </c>
      <c r="L90" s="119">
        <f>IF('Indicator Date'!L90="","x",'Indicator Date'!L90)</f>
        <v>2016</v>
      </c>
      <c r="M90" s="119">
        <f>IF('Indicator Date'!M90="","x",'Indicator Date'!M90)</f>
        <v>2015</v>
      </c>
      <c r="N90" s="119">
        <f>IF('Indicator Date'!N90="","x",'Indicator Date'!N90)</f>
        <v>2015</v>
      </c>
      <c r="O90" s="119">
        <f>IF('Indicator Date'!O90="","x",'Indicator Date'!O90)</f>
        <v>2015</v>
      </c>
      <c r="P90" s="119">
        <f>IF('Indicator Date'!P90="","x",'Indicator Date'!P90)</f>
        <v>2015</v>
      </c>
      <c r="Q90" s="119">
        <f>IF('Indicator Date'!Q90="","x",'Indicator Date'!Q90)</f>
        <v>2010</v>
      </c>
      <c r="R90" s="119">
        <f>IF('Indicator Date'!R90="","x",'Indicator Date'!R90)</f>
        <v>2010</v>
      </c>
      <c r="S90" s="119">
        <f>IF('Indicator Date'!S90="","x",'Indicator Date'!S90)</f>
        <v>2010</v>
      </c>
      <c r="T90" s="119">
        <f>IF('Indicator Date'!T90="","x",'Indicator Date'!T90)</f>
        <v>2010</v>
      </c>
      <c r="U90" s="119">
        <f>IF('Indicator Date'!U90="","x",'Indicator Date'!U90)</f>
        <v>2015</v>
      </c>
      <c r="V90" s="119">
        <f>IF('Indicator Date'!V90="","x",'Indicator Date'!V90)</f>
        <v>2015</v>
      </c>
      <c r="W90" s="119">
        <f>IF('Indicator Date'!W90="","x",'Indicator Date'!W90)</f>
        <v>2015</v>
      </c>
      <c r="X90" s="119">
        <f>IF('Indicator Date'!X90="","x",'Indicator Date'!X90)</f>
        <v>2018</v>
      </c>
      <c r="Y90" s="119">
        <f>IF('Indicator Date'!Y90="","x",'Indicator Date'!Y90)</f>
        <v>2018</v>
      </c>
      <c r="Z90" s="119">
        <f>IF('Indicator Date'!Z90="","x",'Indicator Date'!Z90)</f>
        <v>2018</v>
      </c>
      <c r="AA90" s="119">
        <f>IF('Indicator Date'!AA90="","x",'Indicator Date'!AA90)</f>
        <v>2015</v>
      </c>
      <c r="AB90" s="119">
        <f>IF('Indicator Date'!AB90="","x",'Indicator Date'!AB90)</f>
        <v>2017</v>
      </c>
      <c r="AC90" s="119">
        <f>IF('Indicator Date'!AC90="","x",'Indicator Date'!AC90)</f>
        <v>2017</v>
      </c>
      <c r="AD90" s="119">
        <f>IF('Indicator Date'!AD90="","x",'Indicator Date'!AD90)</f>
        <v>2018</v>
      </c>
      <c r="AE90" s="119">
        <f>IF('Indicator Date'!AE90="","x",'Indicator Date'!AE90)</f>
        <v>2018</v>
      </c>
      <c r="AF90" s="119">
        <f>IF('Indicator Date'!AF90="","x",'Indicator Date'!AF90)</f>
        <v>2016</v>
      </c>
      <c r="AG90" s="119">
        <f>IF('Indicator Date'!AG90="","x",'Indicator Date'!AG90)</f>
        <v>2019</v>
      </c>
      <c r="AH90" s="119">
        <f>IF('Indicator Date'!AH90="","x",'Indicator Date'!AH90)</f>
        <v>2019</v>
      </c>
      <c r="AI90" s="119">
        <f>IF('Indicator Date'!AI90="","x",'Indicator Date'!AI90)</f>
        <v>2019</v>
      </c>
      <c r="AJ90" s="119">
        <f>IF('Indicator Date'!AJ90="","x",'Indicator Date'!AJ90)</f>
        <v>2018</v>
      </c>
      <c r="AK90" s="119">
        <f>IF('Indicator Date'!AK90="","x",'Indicator Date'!AK90)</f>
        <v>2018</v>
      </c>
      <c r="AL90" s="119">
        <f>IF('Indicator Date'!AL90="","x",'Indicator Date'!AL90)</f>
        <v>2017</v>
      </c>
      <c r="AM90" s="119">
        <f>IF('Indicator Date'!AM90="","x",'Indicator Date'!AM90)</f>
        <v>2014</v>
      </c>
      <c r="AN90" s="119">
        <f>IF('Indicator Date'!AN90="","x",'Indicator Date'!AN90)</f>
        <v>2019</v>
      </c>
      <c r="AO90" s="119">
        <f>IF('Indicator Date'!AO90="","x",'Indicator Date'!AO90)</f>
        <v>2016</v>
      </c>
      <c r="AP90" s="119">
        <f>IF('Indicator Date'!AP90="","x",'Indicator Date'!AP90)</f>
        <v>2017</v>
      </c>
      <c r="AQ90" s="119">
        <f>IF('Indicator Date'!AQ90="","x",'Indicator Date'!AQ90)</f>
        <v>2017</v>
      </c>
      <c r="AR90" s="119">
        <f>IF('Indicator Date'!AR90="","x",'Indicator Date'!AR90)</f>
        <v>2018</v>
      </c>
      <c r="AS90" s="119">
        <f>IF('Indicator Date'!AS90="","x",'Indicator Date'!AS90)</f>
        <v>2017</v>
      </c>
      <c r="AT90" s="119">
        <f>IF('Indicator Date'!AT90="","x",'Indicator Date'!AT90)</f>
        <v>2014</v>
      </c>
      <c r="AU90" s="119">
        <f>IF('Indicator Date'!AU90="","x",'Indicator Date'!AU90)</f>
        <v>2017</v>
      </c>
      <c r="AV90" s="119">
        <f>IF('Indicator Date'!AV90="","x",'Indicator Date'!AV90)</f>
        <v>2017</v>
      </c>
      <c r="AW90" s="119">
        <f>IF('Indicator Date'!AW90="","x",'Indicator Date'!AW90)</f>
        <v>2017</v>
      </c>
      <c r="AX90" s="119">
        <f>IF('Indicator Date'!AX90="","x",'Indicator Date'!AX90)</f>
        <v>2017</v>
      </c>
      <c r="AY90" s="119">
        <f>IF('Indicator Date'!AY90="","x",'Indicator Date'!AY90)</f>
        <v>2017</v>
      </c>
      <c r="AZ90" s="119">
        <f>IF('Indicator Date'!AZ90="","x",'Indicator Date'!AZ90)</f>
        <v>2017</v>
      </c>
      <c r="BA90" s="119" t="str">
        <f>IF('Indicator Date'!BA90="","x",'Indicator Date'!BA90)</f>
        <v>2015</v>
      </c>
      <c r="BB90" s="119">
        <f>IF('Indicator Date'!BB90="","x",'Indicator Date'!BB90)</f>
        <v>2017</v>
      </c>
      <c r="BC90" s="119">
        <f>IF('Indicator Date'!BC90="","x",'Indicator Date'!BC90)</f>
        <v>2018</v>
      </c>
      <c r="BD90" s="119">
        <f>IF('Indicator Date'!BD90="","x",'Indicator Date'!BD90)</f>
        <v>2019</v>
      </c>
      <c r="BE90" s="172">
        <f>IF('Indicator Date'!BE90="","x",YEAR('Indicator Date'!BE90))</f>
        <v>2018</v>
      </c>
      <c r="BF90" s="172">
        <f>IF('Indicator Date'!BF90="","x",YEAR('Indicator Date'!BF90))</f>
        <v>2019</v>
      </c>
      <c r="BG90" s="172">
        <f>IF('Indicator Date'!BG90="","x",YEAR('Indicator Date'!BG90))</f>
        <v>2018</v>
      </c>
      <c r="BH90" s="119">
        <f>IF('Indicator Date'!BH90="","x",'Indicator Date'!BH90)</f>
        <v>2018</v>
      </c>
      <c r="BI90" s="119">
        <f>IF('Indicator Date'!BI90="","x",'Indicator Date'!BI90)</f>
        <v>2018</v>
      </c>
      <c r="BJ90" s="119">
        <f>IF('Indicator Date'!BJ90="","x",'Indicator Date'!BJ90)</f>
        <v>2015</v>
      </c>
      <c r="BK90" s="119">
        <f>IF('Indicator Date'!BK90="","x",'Indicator Date'!BK90)</f>
        <v>2017</v>
      </c>
      <c r="BL90" s="119">
        <f>IF('Indicator Date'!BL90="","x",'Indicator Date'!BL90)</f>
        <v>2018</v>
      </c>
      <c r="BM90" s="119">
        <f>IF('Indicator Date'!BM90="","x",'Indicator Date'!BM90)</f>
        <v>2017</v>
      </c>
      <c r="BN90" s="119">
        <f>IF('Indicator Date'!BN90="","x",'Indicator Date'!BN90)</f>
        <v>2015</v>
      </c>
      <c r="BO90" s="119">
        <f>IF('Indicator Date'!BO90="","x",'Indicator Date'!BO90)</f>
        <v>2016</v>
      </c>
      <c r="BP90" s="119">
        <f>IF('Indicator Date'!BP90="","x",'Indicator Date'!BP90)</f>
        <v>2017</v>
      </c>
      <c r="BQ90" s="119">
        <f>IF('Indicator Date'!BQ90="","x",'Indicator Date'!BQ90)</f>
        <v>2014</v>
      </c>
      <c r="BR90" s="119">
        <f>IF('Indicator Date'!BR90="","x",'Indicator Date'!BR90)</f>
        <v>2017</v>
      </c>
      <c r="BS90" s="119">
        <f>IF('Indicator Date'!BS90="","x",'Indicator Date'!BS90)</f>
        <v>2017</v>
      </c>
      <c r="BT90" s="119">
        <f>IF('Indicator Date'!BT90="","x",'Indicator Date'!BT90)</f>
        <v>2014</v>
      </c>
      <c r="BU90" s="119">
        <f>IF('Indicator Date'!BU90="","x",'Indicator Date'!BU90)</f>
        <v>2017</v>
      </c>
      <c r="BV90" s="119">
        <f>IF('Indicator Date'!BV90="","x",'Indicator Date'!BV90)</f>
        <v>2017</v>
      </c>
      <c r="BW90" s="119">
        <f>IF('Indicator Date'!BW90="","x",'Indicator Date'!BW90)</f>
        <v>2017</v>
      </c>
      <c r="BX90" s="119">
        <f>IF('Indicator Date'!BX90="","x",'Indicator Date'!BX90)</f>
        <v>2016</v>
      </c>
      <c r="BY90" s="119">
        <f>IF('Indicator Date'!BY90="","x",'Indicator Date'!BY90)</f>
        <v>2015</v>
      </c>
      <c r="BZ90" s="119" t="str">
        <f>IF('Indicator Date'!BZ90="","x",'Indicator Date'!BZ90)</f>
        <v>2018</v>
      </c>
      <c r="CA90" s="119">
        <f>IF('Indicator Date'!CA90="","x",'Indicator Date'!CA90)</f>
        <v>2019</v>
      </c>
      <c r="CB90" s="119">
        <f>IF('Indicator Date'!CB90="","x",'Indicator Date'!CB90)</f>
        <v>2015</v>
      </c>
    </row>
    <row r="91" spans="1:80" x14ac:dyDescent="0.3">
      <c r="A91" s="100" t="s">
        <v>165</v>
      </c>
      <c r="B91" s="86" t="s">
        <v>164</v>
      </c>
      <c r="C91" s="119">
        <f>IF('Indicator Date'!C91="","x",'Indicator Date'!C91)</f>
        <v>2015</v>
      </c>
      <c r="D91" s="119">
        <f>IF('Indicator Date'!D91="","x",'Indicator Date'!D91)</f>
        <v>2015</v>
      </c>
      <c r="E91" s="119">
        <f>IF('Indicator Date'!E91="","x",'Indicator Date'!E91)</f>
        <v>2015</v>
      </c>
      <c r="F91" s="119">
        <f>IF('Indicator Date'!F91="","x",'Indicator Date'!F91)</f>
        <v>2015</v>
      </c>
      <c r="G91" s="119">
        <f>IF('Indicator Date'!G91="","x",'Indicator Date'!G91)</f>
        <v>2015</v>
      </c>
      <c r="H91" s="119">
        <f>IF('Indicator Date'!H91="","x",'Indicator Date'!H91)</f>
        <v>2015</v>
      </c>
      <c r="I91" s="119">
        <f>IF('Indicator Date'!I91="","x",'Indicator Date'!I91)</f>
        <v>2015</v>
      </c>
      <c r="J91" s="119">
        <f>IF('Indicator Date'!J91="","x",'Indicator Date'!J91)</f>
        <v>2018</v>
      </c>
      <c r="K91" s="119">
        <f>IF('Indicator Date'!K91="","x",'Indicator Date'!K91)</f>
        <v>2018</v>
      </c>
      <c r="L91" s="119">
        <f>IF('Indicator Date'!L91="","x",'Indicator Date'!L91)</f>
        <v>2016</v>
      </c>
      <c r="M91" s="119">
        <f>IF('Indicator Date'!M91="","x",'Indicator Date'!M91)</f>
        <v>2015</v>
      </c>
      <c r="N91" s="119">
        <f>IF('Indicator Date'!N91="","x",'Indicator Date'!N91)</f>
        <v>2015</v>
      </c>
      <c r="O91" s="119">
        <f>IF('Indicator Date'!O91="","x",'Indicator Date'!O91)</f>
        <v>2015</v>
      </c>
      <c r="P91" s="119">
        <f>IF('Indicator Date'!P91="","x",'Indicator Date'!P91)</f>
        <v>2015</v>
      </c>
      <c r="Q91" s="119">
        <f>IF('Indicator Date'!Q91="","x",'Indicator Date'!Q91)</f>
        <v>2010</v>
      </c>
      <c r="R91" s="119">
        <f>IF('Indicator Date'!R91="","x",'Indicator Date'!R91)</f>
        <v>2010</v>
      </c>
      <c r="S91" s="119">
        <f>IF('Indicator Date'!S91="","x",'Indicator Date'!S91)</f>
        <v>2010</v>
      </c>
      <c r="T91" s="119">
        <f>IF('Indicator Date'!T91="","x",'Indicator Date'!T91)</f>
        <v>2010</v>
      </c>
      <c r="U91" s="119">
        <f>IF('Indicator Date'!U91="","x",'Indicator Date'!U91)</f>
        <v>2015</v>
      </c>
      <c r="V91" s="119">
        <f>IF('Indicator Date'!V91="","x",'Indicator Date'!V91)</f>
        <v>2015</v>
      </c>
      <c r="W91" s="119">
        <f>IF('Indicator Date'!W91="","x",'Indicator Date'!W91)</f>
        <v>2015</v>
      </c>
      <c r="X91" s="119">
        <f>IF('Indicator Date'!X91="","x",'Indicator Date'!X91)</f>
        <v>2018</v>
      </c>
      <c r="Y91" s="119">
        <f>IF('Indicator Date'!Y91="","x",'Indicator Date'!Y91)</f>
        <v>2018</v>
      </c>
      <c r="Z91" s="119">
        <f>IF('Indicator Date'!Z91="","x",'Indicator Date'!Z91)</f>
        <v>2018</v>
      </c>
      <c r="AA91" s="119" t="str">
        <f>IF('Indicator Date'!AA91="","x",'Indicator Date'!AA91)</f>
        <v>x</v>
      </c>
      <c r="AB91" s="119">
        <f>IF('Indicator Date'!AB91="","x",'Indicator Date'!AB91)</f>
        <v>2017</v>
      </c>
      <c r="AC91" s="119" t="str">
        <f>IF('Indicator Date'!AC91="","x",'Indicator Date'!AC91)</f>
        <v>x</v>
      </c>
      <c r="AD91" s="119">
        <f>IF('Indicator Date'!AD91="","x",'Indicator Date'!AD91)</f>
        <v>2014</v>
      </c>
      <c r="AE91" s="119">
        <f>IF('Indicator Date'!AE91="","x",'Indicator Date'!AE91)</f>
        <v>2018</v>
      </c>
      <c r="AF91" s="119" t="str">
        <f>IF('Indicator Date'!AF91="","x",'Indicator Date'!AF91)</f>
        <v>x</v>
      </c>
      <c r="AG91" s="119">
        <f>IF('Indicator Date'!AG91="","x",'Indicator Date'!AG91)</f>
        <v>2019</v>
      </c>
      <c r="AH91" s="119">
        <f>IF('Indicator Date'!AH91="","x",'Indicator Date'!AH91)</f>
        <v>2019</v>
      </c>
      <c r="AI91" s="119">
        <f>IF('Indicator Date'!AI91="","x",'Indicator Date'!AI91)</f>
        <v>2019</v>
      </c>
      <c r="AJ91" s="119">
        <f>IF('Indicator Date'!AJ91="","x",'Indicator Date'!AJ91)</f>
        <v>2018</v>
      </c>
      <c r="AK91" s="119">
        <f>IF('Indicator Date'!AK91="","x",'Indicator Date'!AK91)</f>
        <v>2018</v>
      </c>
      <c r="AL91" s="119" t="str">
        <f>IF('Indicator Date'!AL91="","x",'Indicator Date'!AL91)</f>
        <v>x</v>
      </c>
      <c r="AM91" s="119" t="str">
        <f>IF('Indicator Date'!AM91="","x",'Indicator Date'!AM91)</f>
        <v>x</v>
      </c>
      <c r="AN91" s="119">
        <f>IF('Indicator Date'!AN91="","x",'Indicator Date'!AN91)</f>
        <v>2019</v>
      </c>
      <c r="AO91" s="119">
        <f>IF('Indicator Date'!AO91="","x",'Indicator Date'!AO91)</f>
        <v>2016</v>
      </c>
      <c r="AP91" s="119">
        <f>IF('Indicator Date'!AP91="","x",'Indicator Date'!AP91)</f>
        <v>2017</v>
      </c>
      <c r="AQ91" s="119">
        <f>IF('Indicator Date'!AQ91="","x",'Indicator Date'!AQ91)</f>
        <v>2017</v>
      </c>
      <c r="AR91" s="119">
        <f>IF('Indicator Date'!AR91="","x",'Indicator Date'!AR91)</f>
        <v>2018</v>
      </c>
      <c r="AS91" s="119">
        <f>IF('Indicator Date'!AS91="","x",'Indicator Date'!AS91)</f>
        <v>2017</v>
      </c>
      <c r="AT91" s="119">
        <f>IF('Indicator Date'!AT91="","x",'Indicator Date'!AT91)</f>
        <v>2009</v>
      </c>
      <c r="AU91" s="119">
        <f>IF('Indicator Date'!AU91="","x",'Indicator Date'!AU91)</f>
        <v>2017</v>
      </c>
      <c r="AV91" s="119" t="str">
        <f>IF('Indicator Date'!AV91="","x",'Indicator Date'!AV91)</f>
        <v>x</v>
      </c>
      <c r="AW91" s="119" t="str">
        <f>IF('Indicator Date'!AW91="","x",'Indicator Date'!AW91)</f>
        <v>x</v>
      </c>
      <c r="AX91" s="119" t="str">
        <f>IF('Indicator Date'!AX91="","x",'Indicator Date'!AX91)</f>
        <v>x</v>
      </c>
      <c r="AY91" s="119">
        <f>IF('Indicator Date'!AY91="","x",'Indicator Date'!AY91)</f>
        <v>2017</v>
      </c>
      <c r="AZ91" s="119" t="str">
        <f>IF('Indicator Date'!AZ91="","x",'Indicator Date'!AZ91)</f>
        <v>x</v>
      </c>
      <c r="BA91" s="119">
        <f>IF('Indicator Date'!BA91="","x",'Indicator Date'!BA91)</f>
        <v>2006</v>
      </c>
      <c r="BB91" s="119">
        <f>IF('Indicator Date'!BB91="","x",'Indicator Date'!BB91)</f>
        <v>2017</v>
      </c>
      <c r="BC91" s="119">
        <f>IF('Indicator Date'!BC91="","x",'Indicator Date'!BC91)</f>
        <v>2018</v>
      </c>
      <c r="BD91" s="119">
        <f>IF('Indicator Date'!BD91="","x",'Indicator Date'!BD91)</f>
        <v>2019</v>
      </c>
      <c r="BE91" s="172" t="str">
        <f>IF('Indicator Date'!BE91="","x",YEAR('Indicator Date'!BE91))</f>
        <v>x</v>
      </c>
      <c r="BF91" s="172" t="str">
        <f>IF('Indicator Date'!BF91="","x",YEAR('Indicator Date'!BF91))</f>
        <v>x</v>
      </c>
      <c r="BG91" s="172">
        <f>IF('Indicator Date'!BG91="","x",YEAR('Indicator Date'!BG91))</f>
        <v>2018</v>
      </c>
      <c r="BH91" s="119">
        <f>IF('Indicator Date'!BH91="","x",'Indicator Date'!BH91)</f>
        <v>2018</v>
      </c>
      <c r="BI91" s="119">
        <f>IF('Indicator Date'!BI91="","x",'Indicator Date'!BI91)</f>
        <v>2018</v>
      </c>
      <c r="BJ91" s="119" t="str">
        <f>IF('Indicator Date'!BJ91="","x",'Indicator Date'!BJ91)</f>
        <v>x</v>
      </c>
      <c r="BK91" s="119">
        <f>IF('Indicator Date'!BK91="","x",'Indicator Date'!BK91)</f>
        <v>2017</v>
      </c>
      <c r="BL91" s="119" t="str">
        <f>IF('Indicator Date'!BL91="","x",'Indicator Date'!BL91)</f>
        <v>x</v>
      </c>
      <c r="BM91" s="119">
        <f>IF('Indicator Date'!BM91="","x",'Indicator Date'!BM91)</f>
        <v>2017</v>
      </c>
      <c r="BN91" s="119" t="str">
        <f>IF('Indicator Date'!BN91="","x",'Indicator Date'!BN91)</f>
        <v>x</v>
      </c>
      <c r="BO91" s="119">
        <f>IF('Indicator Date'!BO91="","x",'Indicator Date'!BO91)</f>
        <v>2016</v>
      </c>
      <c r="BP91" s="119">
        <f>IF('Indicator Date'!BP91="","x",'Indicator Date'!BP91)</f>
        <v>2017</v>
      </c>
      <c r="BQ91" s="119">
        <f>IF('Indicator Date'!BQ91="","x",'Indicator Date'!BQ91)</f>
        <v>2014</v>
      </c>
      <c r="BR91" s="119">
        <f>IF('Indicator Date'!BR91="","x",'Indicator Date'!BR91)</f>
        <v>2017</v>
      </c>
      <c r="BS91" s="119">
        <f>IF('Indicator Date'!BS91="","x",'Indicator Date'!BS91)</f>
        <v>2017</v>
      </c>
      <c r="BT91" s="119">
        <f>IF('Indicator Date'!BT91="","x",'Indicator Date'!BT91)</f>
        <v>2013</v>
      </c>
      <c r="BU91" s="119">
        <f>IF('Indicator Date'!BU91="","x",'Indicator Date'!BU91)</f>
        <v>2017</v>
      </c>
      <c r="BV91" s="119">
        <f>IF('Indicator Date'!BV91="","x",'Indicator Date'!BV91)</f>
        <v>2017</v>
      </c>
      <c r="BW91" s="119">
        <f>IF('Indicator Date'!BW91="","x",'Indicator Date'!BW91)</f>
        <v>2017</v>
      </c>
      <c r="BX91" s="119">
        <f>IF('Indicator Date'!BX91="","x",'Indicator Date'!BX91)</f>
        <v>2016</v>
      </c>
      <c r="BY91" s="119">
        <f>IF('Indicator Date'!BY91="","x",'Indicator Date'!BY91)</f>
        <v>2015</v>
      </c>
      <c r="BZ91" s="119" t="str">
        <f>IF('Indicator Date'!BZ91="","x",'Indicator Date'!BZ91)</f>
        <v>2018</v>
      </c>
      <c r="CA91" s="119">
        <f>IF('Indicator Date'!CA91="","x",'Indicator Date'!CA91)</f>
        <v>2019</v>
      </c>
      <c r="CB91" s="119">
        <f>IF('Indicator Date'!CB91="","x",'Indicator Date'!CB91)</f>
        <v>2015</v>
      </c>
    </row>
    <row r="92" spans="1:80" x14ac:dyDescent="0.3">
      <c r="A92" s="100" t="s">
        <v>743</v>
      </c>
      <c r="B92" s="86" t="s">
        <v>166</v>
      </c>
      <c r="C92" s="119">
        <f>IF('Indicator Date'!C92="","x",'Indicator Date'!C92)</f>
        <v>2015</v>
      </c>
      <c r="D92" s="119">
        <f>IF('Indicator Date'!D92="","x",'Indicator Date'!D92)</f>
        <v>2015</v>
      </c>
      <c r="E92" s="119">
        <f>IF('Indicator Date'!E92="","x",'Indicator Date'!E92)</f>
        <v>2015</v>
      </c>
      <c r="F92" s="119">
        <f>IF('Indicator Date'!F92="","x",'Indicator Date'!F92)</f>
        <v>2015</v>
      </c>
      <c r="G92" s="119">
        <f>IF('Indicator Date'!G92="","x",'Indicator Date'!G92)</f>
        <v>2015</v>
      </c>
      <c r="H92" s="119">
        <f>IF('Indicator Date'!H92="","x",'Indicator Date'!H92)</f>
        <v>2015</v>
      </c>
      <c r="I92" s="119">
        <f>IF('Indicator Date'!I92="","x",'Indicator Date'!I92)</f>
        <v>2015</v>
      </c>
      <c r="J92" s="119">
        <f>IF('Indicator Date'!J92="","x",'Indicator Date'!J92)</f>
        <v>2018</v>
      </c>
      <c r="K92" s="119">
        <f>IF('Indicator Date'!K92="","x",'Indicator Date'!K92)</f>
        <v>2018</v>
      </c>
      <c r="L92" s="119">
        <f>IF('Indicator Date'!L92="","x",'Indicator Date'!L92)</f>
        <v>2016</v>
      </c>
      <c r="M92" s="119">
        <f>IF('Indicator Date'!M92="","x",'Indicator Date'!M92)</f>
        <v>2015</v>
      </c>
      <c r="N92" s="119">
        <f>IF('Indicator Date'!N92="","x",'Indicator Date'!N92)</f>
        <v>2015</v>
      </c>
      <c r="O92" s="119">
        <f>IF('Indicator Date'!O92="","x",'Indicator Date'!O92)</f>
        <v>2015</v>
      </c>
      <c r="P92" s="119">
        <f>IF('Indicator Date'!P92="","x",'Indicator Date'!P92)</f>
        <v>2015</v>
      </c>
      <c r="Q92" s="119">
        <f>IF('Indicator Date'!Q92="","x",'Indicator Date'!Q92)</f>
        <v>2010</v>
      </c>
      <c r="R92" s="119">
        <f>IF('Indicator Date'!R92="","x",'Indicator Date'!R92)</f>
        <v>2010</v>
      </c>
      <c r="S92" s="119">
        <f>IF('Indicator Date'!S92="","x",'Indicator Date'!S92)</f>
        <v>2010</v>
      </c>
      <c r="T92" s="119">
        <f>IF('Indicator Date'!T92="","x",'Indicator Date'!T92)</f>
        <v>2010</v>
      </c>
      <c r="U92" s="119">
        <f>IF('Indicator Date'!U92="","x",'Indicator Date'!U92)</f>
        <v>2015</v>
      </c>
      <c r="V92" s="119">
        <f>IF('Indicator Date'!V92="","x",'Indicator Date'!V92)</f>
        <v>2015</v>
      </c>
      <c r="W92" s="119">
        <f>IF('Indicator Date'!W92="","x",'Indicator Date'!W92)</f>
        <v>2015</v>
      </c>
      <c r="X92" s="119">
        <f>IF('Indicator Date'!X92="","x",'Indicator Date'!X92)</f>
        <v>2018</v>
      </c>
      <c r="Y92" s="119">
        <f>IF('Indicator Date'!Y92="","x",'Indicator Date'!Y92)</f>
        <v>2018</v>
      </c>
      <c r="Z92" s="119">
        <f>IF('Indicator Date'!Z92="","x",'Indicator Date'!Z92)</f>
        <v>2018</v>
      </c>
      <c r="AA92" s="119">
        <f>IF('Indicator Date'!AA92="","x",'Indicator Date'!AA92)</f>
        <v>2008</v>
      </c>
      <c r="AB92" s="119">
        <f>IF('Indicator Date'!AB92="","x",'Indicator Date'!AB92)</f>
        <v>2017</v>
      </c>
      <c r="AC92" s="119" t="str">
        <f>IF('Indicator Date'!AC92="","x",'Indicator Date'!AC92)</f>
        <v>x</v>
      </c>
      <c r="AD92" s="119">
        <f>IF('Indicator Date'!AD92="","x",'Indicator Date'!AD92)</f>
        <v>2014</v>
      </c>
      <c r="AE92" s="119">
        <f>IF('Indicator Date'!AE92="","x",'Indicator Date'!AE92)</f>
        <v>2018</v>
      </c>
      <c r="AF92" s="119" t="str">
        <f>IF('Indicator Date'!AF92="","x",'Indicator Date'!AF92)</f>
        <v>x</v>
      </c>
      <c r="AG92" s="119">
        <f>IF('Indicator Date'!AG92="","x",'Indicator Date'!AG92)</f>
        <v>2019</v>
      </c>
      <c r="AH92" s="119">
        <f>IF('Indicator Date'!AH92="","x",'Indicator Date'!AH92)</f>
        <v>2019</v>
      </c>
      <c r="AI92" s="119">
        <f>IF('Indicator Date'!AI92="","x",'Indicator Date'!AI92)</f>
        <v>2019</v>
      </c>
      <c r="AJ92" s="119">
        <f>IF('Indicator Date'!AJ92="","x",'Indicator Date'!AJ92)</f>
        <v>2018</v>
      </c>
      <c r="AK92" s="119">
        <f>IF('Indicator Date'!AK92="","x",'Indicator Date'!AK92)</f>
        <v>2018</v>
      </c>
      <c r="AL92" s="119">
        <f>IF('Indicator Date'!AL92="","x",'Indicator Date'!AL92)</f>
        <v>2017</v>
      </c>
      <c r="AM92" s="119" t="str">
        <f>IF('Indicator Date'!AM92="","x",'Indicator Date'!AM92)</f>
        <v>x</v>
      </c>
      <c r="AN92" s="119">
        <f>IF('Indicator Date'!AN92="","x",'Indicator Date'!AN92)</f>
        <v>2019</v>
      </c>
      <c r="AO92" s="119">
        <f>IF('Indicator Date'!AO92="","x",'Indicator Date'!AO92)</f>
        <v>2016</v>
      </c>
      <c r="AP92" s="119">
        <f>IF('Indicator Date'!AP92="","x",'Indicator Date'!AP92)</f>
        <v>2017</v>
      </c>
      <c r="AQ92" s="119" t="str">
        <f>IF('Indicator Date'!AQ92="","x",'Indicator Date'!AQ92)</f>
        <v>x</v>
      </c>
      <c r="AR92" s="119" t="str">
        <f>IF('Indicator Date'!AR92="","x",'Indicator Date'!AR92)</f>
        <v>x</v>
      </c>
      <c r="AS92" s="119">
        <f>IF('Indicator Date'!AS92="","x",'Indicator Date'!AS92)</f>
        <v>2017</v>
      </c>
      <c r="AT92" s="119">
        <f>IF('Indicator Date'!AT92="","x",'Indicator Date'!AT92)</f>
        <v>2012</v>
      </c>
      <c r="AU92" s="119">
        <f>IF('Indicator Date'!AU92="","x",'Indicator Date'!AU92)</f>
        <v>2017</v>
      </c>
      <c r="AV92" s="119" t="str">
        <f>IF('Indicator Date'!AV92="","x",'Indicator Date'!AV92)</f>
        <v>x</v>
      </c>
      <c r="AW92" s="119" t="str">
        <f>IF('Indicator Date'!AW92="","x",'Indicator Date'!AW92)</f>
        <v>x</v>
      </c>
      <c r="AX92" s="119">
        <f>IF('Indicator Date'!AX92="","x",'Indicator Date'!AX92)</f>
        <v>2017</v>
      </c>
      <c r="AY92" s="119">
        <f>IF('Indicator Date'!AY92="","x",'Indicator Date'!AY92)</f>
        <v>2017</v>
      </c>
      <c r="AZ92" s="119">
        <f>IF('Indicator Date'!AZ92="","x",'Indicator Date'!AZ92)</f>
        <v>2017</v>
      </c>
      <c r="BA92" s="119" t="str">
        <f>IF('Indicator Date'!BA92="","x",'Indicator Date'!BA92)</f>
        <v>x</v>
      </c>
      <c r="BB92" s="119">
        <f>IF('Indicator Date'!BB92="","x",'Indicator Date'!BB92)</f>
        <v>2017</v>
      </c>
      <c r="BC92" s="119">
        <f>IF('Indicator Date'!BC92="","x",'Indicator Date'!BC92)</f>
        <v>2018</v>
      </c>
      <c r="BD92" s="119">
        <f>IF('Indicator Date'!BD92="","x",'Indicator Date'!BD92)</f>
        <v>2019</v>
      </c>
      <c r="BE92" s="172" t="str">
        <f>IF('Indicator Date'!BE92="","x",YEAR('Indicator Date'!BE92))</f>
        <v>x</v>
      </c>
      <c r="BF92" s="172" t="str">
        <f>IF('Indicator Date'!BF92="","x",YEAR('Indicator Date'!BF92))</f>
        <v>x</v>
      </c>
      <c r="BG92" s="172">
        <f>IF('Indicator Date'!BG92="","x",YEAR('Indicator Date'!BG92))</f>
        <v>2018</v>
      </c>
      <c r="BH92" s="119">
        <f>IF('Indicator Date'!BH92="","x",'Indicator Date'!BH92)</f>
        <v>2018</v>
      </c>
      <c r="BI92" s="119">
        <f>IF('Indicator Date'!BI92="","x",'Indicator Date'!BI92)</f>
        <v>2018</v>
      </c>
      <c r="BJ92" s="119" t="str">
        <f>IF('Indicator Date'!BJ92="","x",'Indicator Date'!BJ92)</f>
        <v>x</v>
      </c>
      <c r="BK92" s="119">
        <f>IF('Indicator Date'!BK92="","x",'Indicator Date'!BK92)</f>
        <v>2017</v>
      </c>
      <c r="BL92" s="119">
        <f>IF('Indicator Date'!BL92="","x",'Indicator Date'!BL92)</f>
        <v>2018</v>
      </c>
      <c r="BM92" s="119">
        <f>IF('Indicator Date'!BM92="","x",'Indicator Date'!BM92)</f>
        <v>2017</v>
      </c>
      <c r="BN92" s="119">
        <f>IF('Indicator Date'!BN92="","x",'Indicator Date'!BN92)</f>
        <v>2015</v>
      </c>
      <c r="BO92" s="119" t="str">
        <f>IF('Indicator Date'!BO92="","x",'Indicator Date'!BO92)</f>
        <v>x</v>
      </c>
      <c r="BP92" s="119">
        <f>IF('Indicator Date'!BP92="","x",'Indicator Date'!BP92)</f>
        <v>2017</v>
      </c>
      <c r="BQ92" s="119">
        <f>IF('Indicator Date'!BQ92="","x",'Indicator Date'!BQ92)</f>
        <v>2014</v>
      </c>
      <c r="BR92" s="119">
        <f>IF('Indicator Date'!BR92="","x",'Indicator Date'!BR92)</f>
        <v>2017</v>
      </c>
      <c r="BS92" s="119">
        <f>IF('Indicator Date'!BS92="","x",'Indicator Date'!BS92)</f>
        <v>2017</v>
      </c>
      <c r="BT92" s="119">
        <f>IF('Indicator Date'!BT92="","x",'Indicator Date'!BT92)</f>
        <v>2017</v>
      </c>
      <c r="BU92" s="119">
        <f>IF('Indicator Date'!BU92="","x",'Indicator Date'!BU92)</f>
        <v>2017</v>
      </c>
      <c r="BV92" s="119">
        <f>IF('Indicator Date'!BV92="","x",'Indicator Date'!BV92)</f>
        <v>2017</v>
      </c>
      <c r="BW92" s="119" t="str">
        <f>IF('Indicator Date'!BW92="","x",'Indicator Date'!BW92)</f>
        <v>x</v>
      </c>
      <c r="BX92" s="119" t="str">
        <f>IF('Indicator Date'!BX92="","x",'Indicator Date'!BX92)</f>
        <v>x</v>
      </c>
      <c r="BY92" s="119">
        <f>IF('Indicator Date'!BY92="","x",'Indicator Date'!BY92)</f>
        <v>2015</v>
      </c>
      <c r="BZ92" s="119">
        <f>IF('Indicator Date'!BZ92="","x",'Indicator Date'!BZ92)</f>
        <v>2015</v>
      </c>
      <c r="CA92" s="119">
        <f>IF('Indicator Date'!CA92="","x",'Indicator Date'!CA92)</f>
        <v>2019</v>
      </c>
      <c r="CB92" s="119">
        <f>IF('Indicator Date'!CB92="","x",'Indicator Date'!CB92)</f>
        <v>2015</v>
      </c>
    </row>
    <row r="93" spans="1:80" x14ac:dyDescent="0.3">
      <c r="A93" s="100" t="s">
        <v>747</v>
      </c>
      <c r="B93" s="86" t="s">
        <v>297</v>
      </c>
      <c r="C93" s="119">
        <f>IF('Indicator Date'!C93="","x",'Indicator Date'!C93)</f>
        <v>2015</v>
      </c>
      <c r="D93" s="119">
        <f>IF('Indicator Date'!D93="","x",'Indicator Date'!D93)</f>
        <v>2015</v>
      </c>
      <c r="E93" s="119">
        <f>IF('Indicator Date'!E93="","x",'Indicator Date'!E93)</f>
        <v>2015</v>
      </c>
      <c r="F93" s="119">
        <f>IF('Indicator Date'!F93="","x",'Indicator Date'!F93)</f>
        <v>2015</v>
      </c>
      <c r="G93" s="119">
        <f>IF('Indicator Date'!G93="","x",'Indicator Date'!G93)</f>
        <v>2015</v>
      </c>
      <c r="H93" s="119">
        <f>IF('Indicator Date'!H93="","x",'Indicator Date'!H93)</f>
        <v>2015</v>
      </c>
      <c r="I93" s="119">
        <f>IF('Indicator Date'!I93="","x",'Indicator Date'!I93)</f>
        <v>2015</v>
      </c>
      <c r="J93" s="119">
        <f>IF('Indicator Date'!J93="","x",'Indicator Date'!J93)</f>
        <v>2018</v>
      </c>
      <c r="K93" s="119">
        <f>IF('Indicator Date'!K93="","x",'Indicator Date'!K93)</f>
        <v>2018</v>
      </c>
      <c r="L93" s="119">
        <f>IF('Indicator Date'!L93="","x",'Indicator Date'!L93)</f>
        <v>2016</v>
      </c>
      <c r="M93" s="119">
        <f>IF('Indicator Date'!M93="","x",'Indicator Date'!M93)</f>
        <v>2015</v>
      </c>
      <c r="N93" s="119">
        <f>IF('Indicator Date'!N93="","x",'Indicator Date'!N93)</f>
        <v>2015</v>
      </c>
      <c r="O93" s="119">
        <f>IF('Indicator Date'!O93="","x",'Indicator Date'!O93)</f>
        <v>2015</v>
      </c>
      <c r="P93" s="119">
        <f>IF('Indicator Date'!P93="","x",'Indicator Date'!P93)</f>
        <v>2015</v>
      </c>
      <c r="Q93" s="119">
        <f>IF('Indicator Date'!Q93="","x",'Indicator Date'!Q93)</f>
        <v>2010</v>
      </c>
      <c r="R93" s="119">
        <f>IF('Indicator Date'!R93="","x",'Indicator Date'!R93)</f>
        <v>2010</v>
      </c>
      <c r="S93" s="119">
        <f>IF('Indicator Date'!S93="","x",'Indicator Date'!S93)</f>
        <v>2010</v>
      </c>
      <c r="T93" s="119">
        <f>IF('Indicator Date'!T93="","x",'Indicator Date'!T93)</f>
        <v>2010</v>
      </c>
      <c r="U93" s="119">
        <f>IF('Indicator Date'!U93="","x",'Indicator Date'!U93)</f>
        <v>2015</v>
      </c>
      <c r="V93" s="119">
        <f>IF('Indicator Date'!V93="","x",'Indicator Date'!V93)</f>
        <v>2015</v>
      </c>
      <c r="W93" s="119">
        <f>IF('Indicator Date'!W93="","x",'Indicator Date'!W93)</f>
        <v>2015</v>
      </c>
      <c r="X93" s="119">
        <f>IF('Indicator Date'!X93="","x",'Indicator Date'!X93)</f>
        <v>2018</v>
      </c>
      <c r="Y93" s="119">
        <f>IF('Indicator Date'!Y93="","x",'Indicator Date'!Y93)</f>
        <v>2018</v>
      </c>
      <c r="Z93" s="119">
        <f>IF('Indicator Date'!Z93="","x",'Indicator Date'!Z93)</f>
        <v>2018</v>
      </c>
      <c r="AA93" s="119" t="str">
        <f>IF('Indicator Date'!AA93="","x",'Indicator Date'!AA93)</f>
        <v>x</v>
      </c>
      <c r="AB93" s="119">
        <f>IF('Indicator Date'!AB93="","x",'Indicator Date'!AB93)</f>
        <v>2017</v>
      </c>
      <c r="AC93" s="119" t="str">
        <f>IF('Indicator Date'!AC93="","x",'Indicator Date'!AC93)</f>
        <v>x</v>
      </c>
      <c r="AD93" s="119">
        <f>IF('Indicator Date'!AD93="","x",'Indicator Date'!AD93)</f>
        <v>2015</v>
      </c>
      <c r="AE93" s="119">
        <f>IF('Indicator Date'!AE93="","x",'Indicator Date'!AE93)</f>
        <v>2018</v>
      </c>
      <c r="AF93" s="119" t="str">
        <f>IF('Indicator Date'!AF93="","x",'Indicator Date'!AF93)</f>
        <v>x</v>
      </c>
      <c r="AG93" s="119">
        <f>IF('Indicator Date'!AG93="","x",'Indicator Date'!AG93)</f>
        <v>2019</v>
      </c>
      <c r="AH93" s="119">
        <f>IF('Indicator Date'!AH93="","x",'Indicator Date'!AH93)</f>
        <v>2019</v>
      </c>
      <c r="AI93" s="119">
        <f>IF('Indicator Date'!AI93="","x",'Indicator Date'!AI93)</f>
        <v>2019</v>
      </c>
      <c r="AJ93" s="119">
        <f>IF('Indicator Date'!AJ93="","x",'Indicator Date'!AJ93)</f>
        <v>2018</v>
      </c>
      <c r="AK93" s="119">
        <f>IF('Indicator Date'!AK93="","x",'Indicator Date'!AK93)</f>
        <v>2018</v>
      </c>
      <c r="AL93" s="119">
        <f>IF('Indicator Date'!AL93="","x",'Indicator Date'!AL93)</f>
        <v>2017</v>
      </c>
      <c r="AM93" s="119" t="str">
        <f>IF('Indicator Date'!AM93="","x",'Indicator Date'!AM93)</f>
        <v>x</v>
      </c>
      <c r="AN93" s="119">
        <f>IF('Indicator Date'!AN93="","x",'Indicator Date'!AN93)</f>
        <v>2019</v>
      </c>
      <c r="AO93" s="119">
        <f>IF('Indicator Date'!AO93="","x",'Indicator Date'!AO93)</f>
        <v>2016</v>
      </c>
      <c r="AP93" s="119">
        <f>IF('Indicator Date'!AP93="","x",'Indicator Date'!AP93)</f>
        <v>2017</v>
      </c>
      <c r="AQ93" s="119" t="str">
        <f>IF('Indicator Date'!AQ93="","x",'Indicator Date'!AQ93)</f>
        <v>x</v>
      </c>
      <c r="AR93" s="119">
        <f>IF('Indicator Date'!AR93="","x",'Indicator Date'!AR93)</f>
        <v>2018</v>
      </c>
      <c r="AS93" s="119">
        <f>IF('Indicator Date'!AS93="","x",'Indicator Date'!AS93)</f>
        <v>2017</v>
      </c>
      <c r="AT93" s="119">
        <f>IF('Indicator Date'!AT93="","x",'Indicator Date'!AT93)</f>
        <v>2010</v>
      </c>
      <c r="AU93" s="119">
        <f>IF('Indicator Date'!AU93="","x",'Indicator Date'!AU93)</f>
        <v>2017</v>
      </c>
      <c r="AV93" s="119" t="str">
        <f>IF('Indicator Date'!AV93="","x",'Indicator Date'!AV93)</f>
        <v>x</v>
      </c>
      <c r="AW93" s="119" t="str">
        <f>IF('Indicator Date'!AW93="","x",'Indicator Date'!AW93)</f>
        <v>x</v>
      </c>
      <c r="AX93" s="119">
        <f>IF('Indicator Date'!AX93="","x",'Indicator Date'!AX93)</f>
        <v>2017</v>
      </c>
      <c r="AY93" s="119">
        <f>IF('Indicator Date'!AY93="","x",'Indicator Date'!AY93)</f>
        <v>2017</v>
      </c>
      <c r="AZ93" s="119">
        <f>IF('Indicator Date'!AZ93="","x",'Indicator Date'!AZ93)</f>
        <v>2017</v>
      </c>
      <c r="BA93" s="119" t="str">
        <f>IF('Indicator Date'!BA93="","x",'Indicator Date'!BA93)</f>
        <v>2012</v>
      </c>
      <c r="BB93" s="119">
        <f>IF('Indicator Date'!BB93="","x",'Indicator Date'!BB93)</f>
        <v>2017</v>
      </c>
      <c r="BC93" s="119">
        <f>IF('Indicator Date'!BC93="","x",'Indicator Date'!BC93)</f>
        <v>2018</v>
      </c>
      <c r="BD93" s="119">
        <f>IF('Indicator Date'!BD93="","x",'Indicator Date'!BD93)</f>
        <v>2019</v>
      </c>
      <c r="BE93" s="172" t="str">
        <f>IF('Indicator Date'!BE93="","x",YEAR('Indicator Date'!BE93))</f>
        <v>x</v>
      </c>
      <c r="BF93" s="172">
        <f>IF('Indicator Date'!BF93="","x",YEAR('Indicator Date'!BF93))</f>
        <v>2018</v>
      </c>
      <c r="BG93" s="172">
        <f>IF('Indicator Date'!BG93="","x",YEAR('Indicator Date'!BG93))</f>
        <v>2018</v>
      </c>
      <c r="BH93" s="119">
        <f>IF('Indicator Date'!BH93="","x",'Indicator Date'!BH93)</f>
        <v>2018</v>
      </c>
      <c r="BI93" s="119">
        <f>IF('Indicator Date'!BI93="","x",'Indicator Date'!BI93)</f>
        <v>2018</v>
      </c>
      <c r="BJ93" s="119">
        <f>IF('Indicator Date'!BJ93="","x",'Indicator Date'!BJ93)</f>
        <v>2013</v>
      </c>
      <c r="BK93" s="119">
        <f>IF('Indicator Date'!BK93="","x",'Indicator Date'!BK93)</f>
        <v>2017</v>
      </c>
      <c r="BL93" s="119">
        <f>IF('Indicator Date'!BL93="","x",'Indicator Date'!BL93)</f>
        <v>2018</v>
      </c>
      <c r="BM93" s="119">
        <f>IF('Indicator Date'!BM93="","x",'Indicator Date'!BM93)</f>
        <v>2017</v>
      </c>
      <c r="BN93" s="119">
        <f>IF('Indicator Date'!BN93="","x",'Indicator Date'!BN93)</f>
        <v>2008</v>
      </c>
      <c r="BO93" s="119">
        <f>IF('Indicator Date'!BO93="","x",'Indicator Date'!BO93)</f>
        <v>2016</v>
      </c>
      <c r="BP93" s="119">
        <f>IF('Indicator Date'!BP93="","x",'Indicator Date'!BP93)</f>
        <v>2017</v>
      </c>
      <c r="BQ93" s="119">
        <f>IF('Indicator Date'!BQ93="","x",'Indicator Date'!BQ93)</f>
        <v>2014</v>
      </c>
      <c r="BR93" s="119">
        <f>IF('Indicator Date'!BR93="","x",'Indicator Date'!BR93)</f>
        <v>2017</v>
      </c>
      <c r="BS93" s="119">
        <f>IF('Indicator Date'!BS93="","x",'Indicator Date'!BS93)</f>
        <v>2017</v>
      </c>
      <c r="BT93" s="119">
        <f>IF('Indicator Date'!BT93="","x",'Indicator Date'!BT93)</f>
        <v>2017</v>
      </c>
      <c r="BU93" s="119">
        <f>IF('Indicator Date'!BU93="","x",'Indicator Date'!BU93)</f>
        <v>2017</v>
      </c>
      <c r="BV93" s="119">
        <f>IF('Indicator Date'!BV93="","x",'Indicator Date'!BV93)</f>
        <v>2017</v>
      </c>
      <c r="BW93" s="119">
        <f>IF('Indicator Date'!BW93="","x",'Indicator Date'!BW93)</f>
        <v>2017</v>
      </c>
      <c r="BX93" s="119">
        <f>IF('Indicator Date'!BX93="","x",'Indicator Date'!BX93)</f>
        <v>2016</v>
      </c>
      <c r="BY93" s="119">
        <f>IF('Indicator Date'!BY93="","x",'Indicator Date'!BY93)</f>
        <v>2015</v>
      </c>
      <c r="BZ93" s="119" t="str">
        <f>IF('Indicator Date'!BZ93="","x",'Indicator Date'!BZ93)</f>
        <v>2018</v>
      </c>
      <c r="CA93" s="119">
        <f>IF('Indicator Date'!CA93="","x",'Indicator Date'!CA93)</f>
        <v>2019</v>
      </c>
      <c r="CB93" s="119">
        <f>IF('Indicator Date'!CB93="","x",'Indicator Date'!CB93)</f>
        <v>2015</v>
      </c>
    </row>
    <row r="94" spans="1:80" x14ac:dyDescent="0.3">
      <c r="A94" s="100" t="s">
        <v>168</v>
      </c>
      <c r="B94" s="86" t="s">
        <v>167</v>
      </c>
      <c r="C94" s="119">
        <f>IF('Indicator Date'!C94="","x",'Indicator Date'!C94)</f>
        <v>2015</v>
      </c>
      <c r="D94" s="119">
        <f>IF('Indicator Date'!D94="","x",'Indicator Date'!D94)</f>
        <v>2015</v>
      </c>
      <c r="E94" s="119">
        <f>IF('Indicator Date'!E94="","x",'Indicator Date'!E94)</f>
        <v>2015</v>
      </c>
      <c r="F94" s="119">
        <f>IF('Indicator Date'!F94="","x",'Indicator Date'!F94)</f>
        <v>2015</v>
      </c>
      <c r="G94" s="119">
        <f>IF('Indicator Date'!G94="","x",'Indicator Date'!G94)</f>
        <v>2015</v>
      </c>
      <c r="H94" s="119">
        <f>IF('Indicator Date'!H94="","x",'Indicator Date'!H94)</f>
        <v>2015</v>
      </c>
      <c r="I94" s="119">
        <f>IF('Indicator Date'!I94="","x",'Indicator Date'!I94)</f>
        <v>2015</v>
      </c>
      <c r="J94" s="119">
        <f>IF('Indicator Date'!J94="","x",'Indicator Date'!J94)</f>
        <v>2018</v>
      </c>
      <c r="K94" s="119">
        <f>IF('Indicator Date'!K94="","x",'Indicator Date'!K94)</f>
        <v>2018</v>
      </c>
      <c r="L94" s="119">
        <f>IF('Indicator Date'!L94="","x",'Indicator Date'!L94)</f>
        <v>2016</v>
      </c>
      <c r="M94" s="119">
        <f>IF('Indicator Date'!M94="","x",'Indicator Date'!M94)</f>
        <v>2015</v>
      </c>
      <c r="N94" s="119">
        <f>IF('Indicator Date'!N94="","x",'Indicator Date'!N94)</f>
        <v>2015</v>
      </c>
      <c r="O94" s="119">
        <f>IF('Indicator Date'!O94="","x",'Indicator Date'!O94)</f>
        <v>2015</v>
      </c>
      <c r="P94" s="119">
        <f>IF('Indicator Date'!P94="","x",'Indicator Date'!P94)</f>
        <v>2015</v>
      </c>
      <c r="Q94" s="119">
        <f>IF('Indicator Date'!Q94="","x",'Indicator Date'!Q94)</f>
        <v>2010</v>
      </c>
      <c r="R94" s="119">
        <f>IF('Indicator Date'!R94="","x",'Indicator Date'!R94)</f>
        <v>2010</v>
      </c>
      <c r="S94" s="119">
        <f>IF('Indicator Date'!S94="","x",'Indicator Date'!S94)</f>
        <v>2010</v>
      </c>
      <c r="T94" s="119">
        <f>IF('Indicator Date'!T94="","x",'Indicator Date'!T94)</f>
        <v>2010</v>
      </c>
      <c r="U94" s="119">
        <f>IF('Indicator Date'!U94="","x",'Indicator Date'!U94)</f>
        <v>2015</v>
      </c>
      <c r="V94" s="119">
        <f>IF('Indicator Date'!V94="","x",'Indicator Date'!V94)</f>
        <v>2015</v>
      </c>
      <c r="W94" s="119">
        <f>IF('Indicator Date'!W94="","x",'Indicator Date'!W94)</f>
        <v>2015</v>
      </c>
      <c r="X94" s="119">
        <f>IF('Indicator Date'!X94="","x",'Indicator Date'!X94)</f>
        <v>2018</v>
      </c>
      <c r="Y94" s="119">
        <f>IF('Indicator Date'!Y94="","x",'Indicator Date'!Y94)</f>
        <v>2018</v>
      </c>
      <c r="Z94" s="119">
        <f>IF('Indicator Date'!Z94="","x",'Indicator Date'!Z94)</f>
        <v>2018</v>
      </c>
      <c r="AA94" s="119" t="str">
        <f>IF('Indicator Date'!AA94="","x",'Indicator Date'!AA94)</f>
        <v>x</v>
      </c>
      <c r="AB94" s="119">
        <f>IF('Indicator Date'!AB94="","x",'Indicator Date'!AB94)</f>
        <v>2017</v>
      </c>
      <c r="AC94" s="119" t="str">
        <f>IF('Indicator Date'!AC94="","x",'Indicator Date'!AC94)</f>
        <v>x</v>
      </c>
      <c r="AD94" s="119">
        <f>IF('Indicator Date'!AD94="","x",'Indicator Date'!AD94)</f>
        <v>2018</v>
      </c>
      <c r="AE94" s="119">
        <f>IF('Indicator Date'!AE94="","x",'Indicator Date'!AE94)</f>
        <v>2018</v>
      </c>
      <c r="AF94" s="119" t="str">
        <f>IF('Indicator Date'!AF94="","x",'Indicator Date'!AF94)</f>
        <v>x</v>
      </c>
      <c r="AG94" s="119">
        <f>IF('Indicator Date'!AG94="","x",'Indicator Date'!AG94)</f>
        <v>2019</v>
      </c>
      <c r="AH94" s="119">
        <f>IF('Indicator Date'!AH94="","x",'Indicator Date'!AH94)</f>
        <v>2019</v>
      </c>
      <c r="AI94" s="119">
        <f>IF('Indicator Date'!AI94="","x",'Indicator Date'!AI94)</f>
        <v>2019</v>
      </c>
      <c r="AJ94" s="119">
        <f>IF('Indicator Date'!AJ94="","x",'Indicator Date'!AJ94)</f>
        <v>2018</v>
      </c>
      <c r="AK94" s="119">
        <f>IF('Indicator Date'!AK94="","x",'Indicator Date'!AK94)</f>
        <v>2018</v>
      </c>
      <c r="AL94" s="119">
        <f>IF('Indicator Date'!AL94="","x",'Indicator Date'!AL94)</f>
        <v>2017</v>
      </c>
      <c r="AM94" s="119" t="str">
        <f>IF('Indicator Date'!AM94="","x",'Indicator Date'!AM94)</f>
        <v>x</v>
      </c>
      <c r="AN94" s="119">
        <f>IF('Indicator Date'!AN94="","x",'Indicator Date'!AN94)</f>
        <v>2019</v>
      </c>
      <c r="AO94" s="119">
        <f>IF('Indicator Date'!AO94="","x",'Indicator Date'!AO94)</f>
        <v>2016</v>
      </c>
      <c r="AP94" s="119">
        <f>IF('Indicator Date'!AP94="","x",'Indicator Date'!AP94)</f>
        <v>2017</v>
      </c>
      <c r="AQ94" s="119" t="str">
        <f>IF('Indicator Date'!AQ94="","x",'Indicator Date'!AQ94)</f>
        <v>x</v>
      </c>
      <c r="AR94" s="119">
        <f>IF('Indicator Date'!AR94="","x",'Indicator Date'!AR94)</f>
        <v>2018</v>
      </c>
      <c r="AS94" s="119">
        <f>IF('Indicator Date'!AS94="","x",'Indicator Date'!AS94)</f>
        <v>2017</v>
      </c>
      <c r="AT94" s="119">
        <f>IF('Indicator Date'!AT94="","x",'Indicator Date'!AT94)</f>
        <v>2014</v>
      </c>
      <c r="AU94" s="119">
        <f>IF('Indicator Date'!AU94="","x",'Indicator Date'!AU94)</f>
        <v>2017</v>
      </c>
      <c r="AV94" s="119">
        <f>IF('Indicator Date'!AV94="","x",'Indicator Date'!AV94)</f>
        <v>2017</v>
      </c>
      <c r="AW94" s="119">
        <f>IF('Indicator Date'!AW94="","x",'Indicator Date'!AW94)</f>
        <v>2017</v>
      </c>
      <c r="AX94" s="119" t="str">
        <f>IF('Indicator Date'!AX94="","x",'Indicator Date'!AX94)</f>
        <v>x</v>
      </c>
      <c r="AY94" s="119">
        <f>IF('Indicator Date'!AY94="","x",'Indicator Date'!AY94)</f>
        <v>2017</v>
      </c>
      <c r="AZ94" s="119">
        <f>IF('Indicator Date'!AZ94="","x",'Indicator Date'!AZ94)</f>
        <v>2017</v>
      </c>
      <c r="BA94" s="119" t="str">
        <f>IF('Indicator Date'!BA94="","x",'Indicator Date'!BA94)</f>
        <v>x</v>
      </c>
      <c r="BB94" s="119">
        <f>IF('Indicator Date'!BB94="","x",'Indicator Date'!BB94)</f>
        <v>2017</v>
      </c>
      <c r="BC94" s="119">
        <f>IF('Indicator Date'!BC94="","x",'Indicator Date'!BC94)</f>
        <v>2018</v>
      </c>
      <c r="BD94" s="119">
        <f>IF('Indicator Date'!BD94="","x",'Indicator Date'!BD94)</f>
        <v>2019</v>
      </c>
      <c r="BE94" s="172" t="str">
        <f>IF('Indicator Date'!BE94="","x",YEAR('Indicator Date'!BE94))</f>
        <v>x</v>
      </c>
      <c r="BF94" s="172">
        <f>IF('Indicator Date'!BF94="","x",YEAR('Indicator Date'!BF94))</f>
        <v>2018</v>
      </c>
      <c r="BG94" s="172">
        <f>IF('Indicator Date'!BG94="","x",YEAR('Indicator Date'!BG94))</f>
        <v>2018</v>
      </c>
      <c r="BH94" s="119">
        <f>IF('Indicator Date'!BH94="","x",'Indicator Date'!BH94)</f>
        <v>2018</v>
      </c>
      <c r="BI94" s="119">
        <f>IF('Indicator Date'!BI94="","x",'Indicator Date'!BI94)</f>
        <v>2018</v>
      </c>
      <c r="BJ94" s="119" t="str">
        <f>IF('Indicator Date'!BJ94="","x",'Indicator Date'!BJ94)</f>
        <v>x</v>
      </c>
      <c r="BK94" s="119">
        <f>IF('Indicator Date'!BK94="","x",'Indicator Date'!BK94)</f>
        <v>2017</v>
      </c>
      <c r="BL94" s="119">
        <f>IF('Indicator Date'!BL94="","x",'Indicator Date'!BL94)</f>
        <v>2018</v>
      </c>
      <c r="BM94" s="119">
        <f>IF('Indicator Date'!BM94="","x",'Indicator Date'!BM94)</f>
        <v>2017</v>
      </c>
      <c r="BN94" s="119">
        <f>IF('Indicator Date'!BN94="","x",'Indicator Date'!BN94)</f>
        <v>2018</v>
      </c>
      <c r="BO94" s="119">
        <f>IF('Indicator Date'!BO94="","x",'Indicator Date'!BO94)</f>
        <v>2016</v>
      </c>
      <c r="BP94" s="119">
        <f>IF('Indicator Date'!BP94="","x",'Indicator Date'!BP94)</f>
        <v>2017</v>
      </c>
      <c r="BQ94" s="119">
        <f>IF('Indicator Date'!BQ94="","x",'Indicator Date'!BQ94)</f>
        <v>2014</v>
      </c>
      <c r="BR94" s="119">
        <f>IF('Indicator Date'!BR94="","x",'Indicator Date'!BR94)</f>
        <v>2017</v>
      </c>
      <c r="BS94" s="119">
        <f>IF('Indicator Date'!BS94="","x",'Indicator Date'!BS94)</f>
        <v>2017</v>
      </c>
      <c r="BT94" s="119">
        <f>IF('Indicator Date'!BT94="","x",'Indicator Date'!BT94)</f>
        <v>2015</v>
      </c>
      <c r="BU94" s="119">
        <f>IF('Indicator Date'!BU94="","x",'Indicator Date'!BU94)</f>
        <v>2017</v>
      </c>
      <c r="BV94" s="119">
        <f>IF('Indicator Date'!BV94="","x",'Indicator Date'!BV94)</f>
        <v>2017</v>
      </c>
      <c r="BW94" s="119">
        <f>IF('Indicator Date'!BW94="","x",'Indicator Date'!BW94)</f>
        <v>2017</v>
      </c>
      <c r="BX94" s="119">
        <f>IF('Indicator Date'!BX94="","x",'Indicator Date'!BX94)</f>
        <v>2016</v>
      </c>
      <c r="BY94" s="119">
        <f>IF('Indicator Date'!BY94="","x",'Indicator Date'!BY94)</f>
        <v>2015</v>
      </c>
      <c r="BZ94" s="119" t="str">
        <f>IF('Indicator Date'!BZ94="","x",'Indicator Date'!BZ94)</f>
        <v>2018</v>
      </c>
      <c r="CA94" s="119">
        <f>IF('Indicator Date'!CA94="","x",'Indicator Date'!CA94)</f>
        <v>2019</v>
      </c>
      <c r="CB94" s="119">
        <f>IF('Indicator Date'!CB94="","x",'Indicator Date'!CB94)</f>
        <v>2015</v>
      </c>
    </row>
    <row r="95" spans="1:80" x14ac:dyDescent="0.3">
      <c r="A95" s="100" t="s">
        <v>170</v>
      </c>
      <c r="B95" s="86" t="s">
        <v>169</v>
      </c>
      <c r="C95" s="119">
        <f>IF('Indicator Date'!C95="","x",'Indicator Date'!C95)</f>
        <v>2015</v>
      </c>
      <c r="D95" s="119">
        <f>IF('Indicator Date'!D95="","x",'Indicator Date'!D95)</f>
        <v>2015</v>
      </c>
      <c r="E95" s="119">
        <f>IF('Indicator Date'!E95="","x",'Indicator Date'!E95)</f>
        <v>2015</v>
      </c>
      <c r="F95" s="119">
        <f>IF('Indicator Date'!F95="","x",'Indicator Date'!F95)</f>
        <v>2015</v>
      </c>
      <c r="G95" s="119">
        <f>IF('Indicator Date'!G95="","x",'Indicator Date'!G95)</f>
        <v>2015</v>
      </c>
      <c r="H95" s="119">
        <f>IF('Indicator Date'!H95="","x",'Indicator Date'!H95)</f>
        <v>2015</v>
      </c>
      <c r="I95" s="119">
        <f>IF('Indicator Date'!I95="","x",'Indicator Date'!I95)</f>
        <v>2015</v>
      </c>
      <c r="J95" s="119">
        <f>IF('Indicator Date'!J95="","x",'Indicator Date'!J95)</f>
        <v>2018</v>
      </c>
      <c r="K95" s="119">
        <f>IF('Indicator Date'!K95="","x",'Indicator Date'!K95)</f>
        <v>2018</v>
      </c>
      <c r="L95" s="119">
        <f>IF('Indicator Date'!L95="","x",'Indicator Date'!L95)</f>
        <v>2016</v>
      </c>
      <c r="M95" s="119">
        <f>IF('Indicator Date'!M95="","x",'Indicator Date'!M95)</f>
        <v>2015</v>
      </c>
      <c r="N95" s="119">
        <f>IF('Indicator Date'!N95="","x",'Indicator Date'!N95)</f>
        <v>2015</v>
      </c>
      <c r="O95" s="119">
        <f>IF('Indicator Date'!O95="","x",'Indicator Date'!O95)</f>
        <v>2015</v>
      </c>
      <c r="P95" s="119">
        <f>IF('Indicator Date'!P95="","x",'Indicator Date'!P95)</f>
        <v>2015</v>
      </c>
      <c r="Q95" s="119">
        <f>IF('Indicator Date'!Q95="","x",'Indicator Date'!Q95)</f>
        <v>2010</v>
      </c>
      <c r="R95" s="119">
        <f>IF('Indicator Date'!R95="","x",'Indicator Date'!R95)</f>
        <v>2010</v>
      </c>
      <c r="S95" s="119">
        <f>IF('Indicator Date'!S95="","x",'Indicator Date'!S95)</f>
        <v>2010</v>
      </c>
      <c r="T95" s="119">
        <f>IF('Indicator Date'!T95="","x",'Indicator Date'!T95)</f>
        <v>2010</v>
      </c>
      <c r="U95" s="119">
        <f>IF('Indicator Date'!U95="","x",'Indicator Date'!U95)</f>
        <v>2015</v>
      </c>
      <c r="V95" s="119">
        <f>IF('Indicator Date'!V95="","x",'Indicator Date'!V95)</f>
        <v>2015</v>
      </c>
      <c r="W95" s="119">
        <f>IF('Indicator Date'!W95="","x",'Indicator Date'!W95)</f>
        <v>2015</v>
      </c>
      <c r="X95" s="119">
        <f>IF('Indicator Date'!X95="","x",'Indicator Date'!X95)</f>
        <v>2018</v>
      </c>
      <c r="Y95" s="119">
        <f>IF('Indicator Date'!Y95="","x",'Indicator Date'!Y95)</f>
        <v>2018</v>
      </c>
      <c r="Z95" s="119">
        <f>IF('Indicator Date'!Z95="","x",'Indicator Date'!Z95)</f>
        <v>2018</v>
      </c>
      <c r="AA95" s="119">
        <f>IF('Indicator Date'!AA95="","x",'Indicator Date'!AA95)</f>
        <v>2012</v>
      </c>
      <c r="AB95" s="119">
        <f>IF('Indicator Date'!AB95="","x",'Indicator Date'!AB95)</f>
        <v>2017</v>
      </c>
      <c r="AC95" s="119">
        <f>IF('Indicator Date'!AC95="","x",'Indicator Date'!AC95)</f>
        <v>2017</v>
      </c>
      <c r="AD95" s="119">
        <f>IF('Indicator Date'!AD95="","x",'Indicator Date'!AD95)</f>
        <v>2018</v>
      </c>
      <c r="AE95" s="119">
        <f>IF('Indicator Date'!AE95="","x",'Indicator Date'!AE95)</f>
        <v>2018</v>
      </c>
      <c r="AF95" s="119">
        <f>IF('Indicator Date'!AF95="","x",'Indicator Date'!AF95)</f>
        <v>2016</v>
      </c>
      <c r="AG95" s="119">
        <f>IF('Indicator Date'!AG95="","x",'Indicator Date'!AG95)</f>
        <v>2019</v>
      </c>
      <c r="AH95" s="119">
        <f>IF('Indicator Date'!AH95="","x",'Indicator Date'!AH95)</f>
        <v>2019</v>
      </c>
      <c r="AI95" s="119">
        <f>IF('Indicator Date'!AI95="","x",'Indicator Date'!AI95)</f>
        <v>2019</v>
      </c>
      <c r="AJ95" s="119">
        <f>IF('Indicator Date'!AJ95="","x",'Indicator Date'!AJ95)</f>
        <v>2018</v>
      </c>
      <c r="AK95" s="119">
        <f>IF('Indicator Date'!AK95="","x",'Indicator Date'!AK95)</f>
        <v>2018</v>
      </c>
      <c r="AL95" s="119">
        <f>IF('Indicator Date'!AL95="","x",'Indicator Date'!AL95)</f>
        <v>2017</v>
      </c>
      <c r="AM95" s="119">
        <f>IF('Indicator Date'!AM95="","x",'Indicator Date'!AM95)</f>
        <v>2014</v>
      </c>
      <c r="AN95" s="119">
        <f>IF('Indicator Date'!AN95="","x",'Indicator Date'!AN95)</f>
        <v>2019</v>
      </c>
      <c r="AO95" s="119">
        <f>IF('Indicator Date'!AO95="","x",'Indicator Date'!AO95)</f>
        <v>2016</v>
      </c>
      <c r="AP95" s="119">
        <f>IF('Indicator Date'!AP95="","x",'Indicator Date'!AP95)</f>
        <v>2017</v>
      </c>
      <c r="AQ95" s="119">
        <f>IF('Indicator Date'!AQ95="","x",'Indicator Date'!AQ95)</f>
        <v>2017</v>
      </c>
      <c r="AR95" s="119">
        <f>IF('Indicator Date'!AR95="","x",'Indicator Date'!AR95)</f>
        <v>2018</v>
      </c>
      <c r="AS95" s="119">
        <f>IF('Indicator Date'!AS95="","x",'Indicator Date'!AS95)</f>
        <v>2017</v>
      </c>
      <c r="AT95" s="119">
        <f>IF('Indicator Date'!AT95="","x",'Indicator Date'!AT95)</f>
        <v>2014</v>
      </c>
      <c r="AU95" s="119">
        <f>IF('Indicator Date'!AU95="","x",'Indicator Date'!AU95)</f>
        <v>2017</v>
      </c>
      <c r="AV95" s="119">
        <f>IF('Indicator Date'!AV95="","x",'Indicator Date'!AV95)</f>
        <v>2017</v>
      </c>
      <c r="AW95" s="119">
        <f>IF('Indicator Date'!AW95="","x",'Indicator Date'!AW95)</f>
        <v>2017</v>
      </c>
      <c r="AX95" s="119">
        <f>IF('Indicator Date'!AX95="","x",'Indicator Date'!AX95)</f>
        <v>2017</v>
      </c>
      <c r="AY95" s="119">
        <f>IF('Indicator Date'!AY95="","x",'Indicator Date'!AY95)</f>
        <v>2017</v>
      </c>
      <c r="AZ95" s="119">
        <f>IF('Indicator Date'!AZ95="","x",'Indicator Date'!AZ95)</f>
        <v>2017</v>
      </c>
      <c r="BA95" s="119" t="str">
        <f>IF('Indicator Date'!BA95="","x",'Indicator Date'!BA95)</f>
        <v>2017</v>
      </c>
      <c r="BB95" s="119">
        <f>IF('Indicator Date'!BB95="","x",'Indicator Date'!BB95)</f>
        <v>2017</v>
      </c>
      <c r="BC95" s="119">
        <f>IF('Indicator Date'!BC95="","x",'Indicator Date'!BC95)</f>
        <v>2018</v>
      </c>
      <c r="BD95" s="119">
        <f>IF('Indicator Date'!BD95="","x",'Indicator Date'!BD95)</f>
        <v>2019</v>
      </c>
      <c r="BE95" s="172" t="str">
        <f>IF('Indicator Date'!BE95="","x",YEAR('Indicator Date'!BE95))</f>
        <v>x</v>
      </c>
      <c r="BF95" s="172">
        <f>IF('Indicator Date'!BF95="","x",YEAR('Indicator Date'!BF95))</f>
        <v>2018</v>
      </c>
      <c r="BG95" s="172">
        <f>IF('Indicator Date'!BG95="","x",YEAR('Indicator Date'!BG95))</f>
        <v>2018</v>
      </c>
      <c r="BH95" s="119">
        <f>IF('Indicator Date'!BH95="","x",'Indicator Date'!BH95)</f>
        <v>2018</v>
      </c>
      <c r="BI95" s="119">
        <f>IF('Indicator Date'!BI95="","x",'Indicator Date'!BI95)</f>
        <v>2018</v>
      </c>
      <c r="BJ95" s="119">
        <f>IF('Indicator Date'!BJ95="","x",'Indicator Date'!BJ95)</f>
        <v>2015</v>
      </c>
      <c r="BK95" s="119">
        <f>IF('Indicator Date'!BK95="","x",'Indicator Date'!BK95)</f>
        <v>2017</v>
      </c>
      <c r="BL95" s="119">
        <f>IF('Indicator Date'!BL95="","x",'Indicator Date'!BL95)</f>
        <v>2018</v>
      </c>
      <c r="BM95" s="119">
        <f>IF('Indicator Date'!BM95="","x",'Indicator Date'!BM95)</f>
        <v>2017</v>
      </c>
      <c r="BN95" s="119">
        <f>IF('Indicator Date'!BN95="","x",'Indicator Date'!BN95)</f>
        <v>2015</v>
      </c>
      <c r="BO95" s="119">
        <f>IF('Indicator Date'!BO95="","x",'Indicator Date'!BO95)</f>
        <v>2016</v>
      </c>
      <c r="BP95" s="119">
        <f>IF('Indicator Date'!BP95="","x",'Indicator Date'!BP95)</f>
        <v>2017</v>
      </c>
      <c r="BQ95" s="119">
        <f>IF('Indicator Date'!BQ95="","x",'Indicator Date'!BQ95)</f>
        <v>2014</v>
      </c>
      <c r="BR95" s="119">
        <f>IF('Indicator Date'!BR95="","x",'Indicator Date'!BR95)</f>
        <v>2017</v>
      </c>
      <c r="BS95" s="119">
        <f>IF('Indicator Date'!BS95="","x",'Indicator Date'!BS95)</f>
        <v>2017</v>
      </c>
      <c r="BT95" s="119">
        <f>IF('Indicator Date'!BT95="","x",'Indicator Date'!BT95)</f>
        <v>2014</v>
      </c>
      <c r="BU95" s="119">
        <f>IF('Indicator Date'!BU95="","x",'Indicator Date'!BU95)</f>
        <v>2017</v>
      </c>
      <c r="BV95" s="119">
        <f>IF('Indicator Date'!BV95="","x",'Indicator Date'!BV95)</f>
        <v>2017</v>
      </c>
      <c r="BW95" s="119" t="str">
        <f>IF('Indicator Date'!BW95="","x",'Indicator Date'!BW95)</f>
        <v>x</v>
      </c>
      <c r="BX95" s="119">
        <f>IF('Indicator Date'!BX95="","x",'Indicator Date'!BX95)</f>
        <v>2016</v>
      </c>
      <c r="BY95" s="119">
        <f>IF('Indicator Date'!BY95="","x",'Indicator Date'!BY95)</f>
        <v>2015</v>
      </c>
      <c r="BZ95" s="119" t="str">
        <f>IF('Indicator Date'!BZ95="","x",'Indicator Date'!BZ95)</f>
        <v>2018</v>
      </c>
      <c r="CA95" s="119">
        <f>IF('Indicator Date'!CA95="","x",'Indicator Date'!CA95)</f>
        <v>2019</v>
      </c>
      <c r="CB95" s="119">
        <f>IF('Indicator Date'!CB95="","x",'Indicator Date'!CB95)</f>
        <v>2015</v>
      </c>
    </row>
    <row r="96" spans="1:80" x14ac:dyDescent="0.3">
      <c r="A96" s="100" t="s">
        <v>746</v>
      </c>
      <c r="B96" s="86" t="s">
        <v>171</v>
      </c>
      <c r="C96" s="119">
        <f>IF('Indicator Date'!C96="","x",'Indicator Date'!C96)</f>
        <v>2015</v>
      </c>
      <c r="D96" s="119">
        <f>IF('Indicator Date'!D96="","x",'Indicator Date'!D96)</f>
        <v>2015</v>
      </c>
      <c r="E96" s="119">
        <f>IF('Indicator Date'!E96="","x",'Indicator Date'!E96)</f>
        <v>2015</v>
      </c>
      <c r="F96" s="119">
        <f>IF('Indicator Date'!F96="","x",'Indicator Date'!F96)</f>
        <v>2015</v>
      </c>
      <c r="G96" s="119">
        <f>IF('Indicator Date'!G96="","x",'Indicator Date'!G96)</f>
        <v>2015</v>
      </c>
      <c r="H96" s="119">
        <f>IF('Indicator Date'!H96="","x",'Indicator Date'!H96)</f>
        <v>2015</v>
      </c>
      <c r="I96" s="119">
        <f>IF('Indicator Date'!I96="","x",'Indicator Date'!I96)</f>
        <v>2015</v>
      </c>
      <c r="J96" s="119">
        <f>IF('Indicator Date'!J96="","x",'Indicator Date'!J96)</f>
        <v>2018</v>
      </c>
      <c r="K96" s="119">
        <f>IF('Indicator Date'!K96="","x",'Indicator Date'!K96)</f>
        <v>2018</v>
      </c>
      <c r="L96" s="119">
        <f>IF('Indicator Date'!L96="","x",'Indicator Date'!L96)</f>
        <v>2016</v>
      </c>
      <c r="M96" s="119">
        <f>IF('Indicator Date'!M96="","x",'Indicator Date'!M96)</f>
        <v>2015</v>
      </c>
      <c r="N96" s="119">
        <f>IF('Indicator Date'!N96="","x",'Indicator Date'!N96)</f>
        <v>2015</v>
      </c>
      <c r="O96" s="119">
        <f>IF('Indicator Date'!O96="","x",'Indicator Date'!O96)</f>
        <v>2015</v>
      </c>
      <c r="P96" s="119">
        <f>IF('Indicator Date'!P96="","x",'Indicator Date'!P96)</f>
        <v>2015</v>
      </c>
      <c r="Q96" s="119">
        <f>IF('Indicator Date'!Q96="","x",'Indicator Date'!Q96)</f>
        <v>2010</v>
      </c>
      <c r="R96" s="119">
        <f>IF('Indicator Date'!R96="","x",'Indicator Date'!R96)</f>
        <v>2010</v>
      </c>
      <c r="S96" s="119">
        <f>IF('Indicator Date'!S96="","x",'Indicator Date'!S96)</f>
        <v>2010</v>
      </c>
      <c r="T96" s="119">
        <f>IF('Indicator Date'!T96="","x",'Indicator Date'!T96)</f>
        <v>2010</v>
      </c>
      <c r="U96" s="119">
        <f>IF('Indicator Date'!U96="","x",'Indicator Date'!U96)</f>
        <v>2015</v>
      </c>
      <c r="V96" s="119">
        <f>IF('Indicator Date'!V96="","x",'Indicator Date'!V96)</f>
        <v>2015</v>
      </c>
      <c r="W96" s="119">
        <f>IF('Indicator Date'!W96="","x",'Indicator Date'!W96)</f>
        <v>2015</v>
      </c>
      <c r="X96" s="119">
        <f>IF('Indicator Date'!X96="","x",'Indicator Date'!X96)</f>
        <v>2018</v>
      </c>
      <c r="Y96" s="119">
        <f>IF('Indicator Date'!Y96="","x",'Indicator Date'!Y96)</f>
        <v>2018</v>
      </c>
      <c r="Z96" s="119">
        <f>IF('Indicator Date'!Z96="","x",'Indicator Date'!Z96)</f>
        <v>2018</v>
      </c>
      <c r="AA96" s="119" t="str">
        <f>IF('Indicator Date'!AA96="","x",'Indicator Date'!AA96)</f>
        <v>x</v>
      </c>
      <c r="AB96" s="119">
        <f>IF('Indicator Date'!AB96="","x",'Indicator Date'!AB96)</f>
        <v>2017</v>
      </c>
      <c r="AC96" s="119">
        <f>IF('Indicator Date'!AC96="","x",'Indicator Date'!AC96)</f>
        <v>2017</v>
      </c>
      <c r="AD96" s="119">
        <f>IF('Indicator Date'!AD96="","x",'Indicator Date'!AD96)</f>
        <v>2017</v>
      </c>
      <c r="AE96" s="119">
        <f>IF('Indicator Date'!AE96="","x",'Indicator Date'!AE96)</f>
        <v>2018</v>
      </c>
      <c r="AF96" s="119">
        <f>IF('Indicator Date'!AF96="","x",'Indicator Date'!AF96)</f>
        <v>2016</v>
      </c>
      <c r="AG96" s="119">
        <f>IF('Indicator Date'!AG96="","x",'Indicator Date'!AG96)</f>
        <v>2019</v>
      </c>
      <c r="AH96" s="119">
        <f>IF('Indicator Date'!AH96="","x",'Indicator Date'!AH96)</f>
        <v>2019</v>
      </c>
      <c r="AI96" s="119">
        <f>IF('Indicator Date'!AI96="","x",'Indicator Date'!AI96)</f>
        <v>2019</v>
      </c>
      <c r="AJ96" s="119">
        <f>IF('Indicator Date'!AJ96="","x",'Indicator Date'!AJ96)</f>
        <v>2018</v>
      </c>
      <c r="AK96" s="119">
        <f>IF('Indicator Date'!AK96="","x",'Indicator Date'!AK96)</f>
        <v>2018</v>
      </c>
      <c r="AL96" s="119">
        <f>IF('Indicator Date'!AL96="","x",'Indicator Date'!AL96)</f>
        <v>2017</v>
      </c>
      <c r="AM96" s="119">
        <f>IF('Indicator Date'!AM96="","x",'Indicator Date'!AM96)</f>
        <v>2012</v>
      </c>
      <c r="AN96" s="119">
        <f>IF('Indicator Date'!AN96="","x",'Indicator Date'!AN96)</f>
        <v>2019</v>
      </c>
      <c r="AO96" s="119">
        <f>IF('Indicator Date'!AO96="","x",'Indicator Date'!AO96)</f>
        <v>2016</v>
      </c>
      <c r="AP96" s="119">
        <f>IF('Indicator Date'!AP96="","x",'Indicator Date'!AP96)</f>
        <v>2017</v>
      </c>
      <c r="AQ96" s="119">
        <f>IF('Indicator Date'!AQ96="","x",'Indicator Date'!AQ96)</f>
        <v>2017</v>
      </c>
      <c r="AR96" s="119">
        <f>IF('Indicator Date'!AR96="","x",'Indicator Date'!AR96)</f>
        <v>2018</v>
      </c>
      <c r="AS96" s="119">
        <f>IF('Indicator Date'!AS96="","x",'Indicator Date'!AS96)</f>
        <v>2017</v>
      </c>
      <c r="AT96" s="119">
        <f>IF('Indicator Date'!AT96="","x",'Indicator Date'!AT96)</f>
        <v>2011</v>
      </c>
      <c r="AU96" s="119">
        <f>IF('Indicator Date'!AU96="","x",'Indicator Date'!AU96)</f>
        <v>2017</v>
      </c>
      <c r="AV96" s="119">
        <f>IF('Indicator Date'!AV96="","x",'Indicator Date'!AV96)</f>
        <v>2017</v>
      </c>
      <c r="AW96" s="119" t="str">
        <f>IF('Indicator Date'!AW96="","x",'Indicator Date'!AW96)</f>
        <v>x</v>
      </c>
      <c r="AX96" s="119">
        <f>IF('Indicator Date'!AX96="","x",'Indicator Date'!AX96)</f>
        <v>2017</v>
      </c>
      <c r="AY96" s="119">
        <f>IF('Indicator Date'!AY96="","x",'Indicator Date'!AY96)</f>
        <v>2017</v>
      </c>
      <c r="AZ96" s="119">
        <f>IF('Indicator Date'!AZ96="","x",'Indicator Date'!AZ96)</f>
        <v>2015</v>
      </c>
      <c r="BA96" s="119" t="str">
        <f>IF('Indicator Date'!BA96="","x",'Indicator Date'!BA96)</f>
        <v>2012</v>
      </c>
      <c r="BB96" s="119">
        <f>IF('Indicator Date'!BB96="","x",'Indicator Date'!BB96)</f>
        <v>2017</v>
      </c>
      <c r="BC96" s="119">
        <f>IF('Indicator Date'!BC96="","x",'Indicator Date'!BC96)</f>
        <v>2018</v>
      </c>
      <c r="BD96" s="119">
        <f>IF('Indicator Date'!BD96="","x",'Indicator Date'!BD96)</f>
        <v>2019</v>
      </c>
      <c r="BE96" s="172" t="str">
        <f>IF('Indicator Date'!BE96="","x",YEAR('Indicator Date'!BE96))</f>
        <v>x</v>
      </c>
      <c r="BF96" s="172">
        <f>IF('Indicator Date'!BF96="","x",YEAR('Indicator Date'!BF96))</f>
        <v>2018</v>
      </c>
      <c r="BG96" s="172">
        <f>IF('Indicator Date'!BG96="","x",YEAR('Indicator Date'!BG96))</f>
        <v>2018</v>
      </c>
      <c r="BH96" s="119">
        <f>IF('Indicator Date'!BH96="","x",'Indicator Date'!BH96)</f>
        <v>2018</v>
      </c>
      <c r="BI96" s="119">
        <f>IF('Indicator Date'!BI96="","x",'Indicator Date'!BI96)</f>
        <v>2018</v>
      </c>
      <c r="BJ96" s="119">
        <f>IF('Indicator Date'!BJ96="","x",'Indicator Date'!BJ96)</f>
        <v>2015</v>
      </c>
      <c r="BK96" s="119">
        <f>IF('Indicator Date'!BK96="","x",'Indicator Date'!BK96)</f>
        <v>2017</v>
      </c>
      <c r="BL96" s="119">
        <f>IF('Indicator Date'!BL96="","x",'Indicator Date'!BL96)</f>
        <v>2018</v>
      </c>
      <c r="BM96" s="119">
        <f>IF('Indicator Date'!BM96="","x",'Indicator Date'!BM96)</f>
        <v>2017</v>
      </c>
      <c r="BN96" s="119">
        <f>IF('Indicator Date'!BN96="","x",'Indicator Date'!BN96)</f>
        <v>2015</v>
      </c>
      <c r="BO96" s="119">
        <f>IF('Indicator Date'!BO96="","x",'Indicator Date'!BO96)</f>
        <v>2016</v>
      </c>
      <c r="BP96" s="119">
        <f>IF('Indicator Date'!BP96="","x",'Indicator Date'!BP96)</f>
        <v>2017</v>
      </c>
      <c r="BQ96" s="119">
        <f>IF('Indicator Date'!BQ96="","x",'Indicator Date'!BQ96)</f>
        <v>2014</v>
      </c>
      <c r="BR96" s="119">
        <f>IF('Indicator Date'!BR96="","x",'Indicator Date'!BR96)</f>
        <v>2017</v>
      </c>
      <c r="BS96" s="119">
        <f>IF('Indicator Date'!BS96="","x",'Indicator Date'!BS96)</f>
        <v>2017</v>
      </c>
      <c r="BT96" s="119">
        <f>IF('Indicator Date'!BT96="","x",'Indicator Date'!BT96)</f>
        <v>2014</v>
      </c>
      <c r="BU96" s="119">
        <f>IF('Indicator Date'!BU96="","x",'Indicator Date'!BU96)</f>
        <v>2017</v>
      </c>
      <c r="BV96" s="119" t="str">
        <f>IF('Indicator Date'!BV96="","x",'Indicator Date'!BV96)</f>
        <v>x</v>
      </c>
      <c r="BW96" s="119">
        <f>IF('Indicator Date'!BW96="","x",'Indicator Date'!BW96)</f>
        <v>2017</v>
      </c>
      <c r="BX96" s="119">
        <f>IF('Indicator Date'!BX96="","x",'Indicator Date'!BX96)</f>
        <v>2016</v>
      </c>
      <c r="BY96" s="119">
        <f>IF('Indicator Date'!BY96="","x",'Indicator Date'!BY96)</f>
        <v>2015</v>
      </c>
      <c r="BZ96" s="119" t="str">
        <f>IF('Indicator Date'!BZ96="","x",'Indicator Date'!BZ96)</f>
        <v>2018</v>
      </c>
      <c r="CA96" s="119">
        <f>IF('Indicator Date'!CA96="","x",'Indicator Date'!CA96)</f>
        <v>2019</v>
      </c>
      <c r="CB96" s="119">
        <f>IF('Indicator Date'!CB96="","x",'Indicator Date'!CB96)</f>
        <v>2015</v>
      </c>
    </row>
    <row r="97" spans="1:80" x14ac:dyDescent="0.3">
      <c r="A97" s="100" t="s">
        <v>377</v>
      </c>
      <c r="B97" s="86" t="s">
        <v>172</v>
      </c>
      <c r="C97" s="119">
        <f>IF('Indicator Date'!C97="","x",'Indicator Date'!C97)</f>
        <v>2015</v>
      </c>
      <c r="D97" s="119">
        <f>IF('Indicator Date'!D97="","x",'Indicator Date'!D97)</f>
        <v>2015</v>
      </c>
      <c r="E97" s="119">
        <f>IF('Indicator Date'!E97="","x",'Indicator Date'!E97)</f>
        <v>2015</v>
      </c>
      <c r="F97" s="119">
        <f>IF('Indicator Date'!F97="","x",'Indicator Date'!F97)</f>
        <v>2015</v>
      </c>
      <c r="G97" s="119">
        <f>IF('Indicator Date'!G97="","x",'Indicator Date'!G97)</f>
        <v>2015</v>
      </c>
      <c r="H97" s="119">
        <f>IF('Indicator Date'!H97="","x",'Indicator Date'!H97)</f>
        <v>2015</v>
      </c>
      <c r="I97" s="119">
        <f>IF('Indicator Date'!I97="","x",'Indicator Date'!I97)</f>
        <v>2015</v>
      </c>
      <c r="J97" s="119">
        <f>IF('Indicator Date'!J97="","x",'Indicator Date'!J97)</f>
        <v>2018</v>
      </c>
      <c r="K97" s="119">
        <f>IF('Indicator Date'!K97="","x",'Indicator Date'!K97)</f>
        <v>2018</v>
      </c>
      <c r="L97" s="119">
        <f>IF('Indicator Date'!L97="","x",'Indicator Date'!L97)</f>
        <v>2016</v>
      </c>
      <c r="M97" s="119">
        <f>IF('Indicator Date'!M97="","x",'Indicator Date'!M97)</f>
        <v>2015</v>
      </c>
      <c r="N97" s="119">
        <f>IF('Indicator Date'!N97="","x",'Indicator Date'!N97)</f>
        <v>2015</v>
      </c>
      <c r="O97" s="119">
        <f>IF('Indicator Date'!O97="","x",'Indicator Date'!O97)</f>
        <v>2015</v>
      </c>
      <c r="P97" s="119">
        <f>IF('Indicator Date'!P97="","x",'Indicator Date'!P97)</f>
        <v>2015</v>
      </c>
      <c r="Q97" s="119">
        <f>IF('Indicator Date'!Q97="","x",'Indicator Date'!Q97)</f>
        <v>2010</v>
      </c>
      <c r="R97" s="119">
        <f>IF('Indicator Date'!R97="","x",'Indicator Date'!R97)</f>
        <v>2010</v>
      </c>
      <c r="S97" s="119">
        <f>IF('Indicator Date'!S97="","x",'Indicator Date'!S97)</f>
        <v>2010</v>
      </c>
      <c r="T97" s="119">
        <f>IF('Indicator Date'!T97="","x",'Indicator Date'!T97)</f>
        <v>2010</v>
      </c>
      <c r="U97" s="119">
        <f>IF('Indicator Date'!U97="","x",'Indicator Date'!U97)</f>
        <v>2015</v>
      </c>
      <c r="V97" s="119">
        <f>IF('Indicator Date'!V97="","x",'Indicator Date'!V97)</f>
        <v>2015</v>
      </c>
      <c r="W97" s="119">
        <f>IF('Indicator Date'!W97="","x",'Indicator Date'!W97)</f>
        <v>2015</v>
      </c>
      <c r="X97" s="119">
        <f>IF('Indicator Date'!X97="","x",'Indicator Date'!X97)</f>
        <v>2018</v>
      </c>
      <c r="Y97" s="119">
        <f>IF('Indicator Date'!Y97="","x",'Indicator Date'!Y97)</f>
        <v>2018</v>
      </c>
      <c r="Z97" s="119">
        <f>IF('Indicator Date'!Z97="","x",'Indicator Date'!Z97)</f>
        <v>2018</v>
      </c>
      <c r="AA97" s="119">
        <f>IF('Indicator Date'!AA97="","x",'Indicator Date'!AA97)</f>
        <v>2011</v>
      </c>
      <c r="AB97" s="119">
        <f>IF('Indicator Date'!AB97="","x",'Indicator Date'!AB97)</f>
        <v>2017</v>
      </c>
      <c r="AC97" s="119" t="str">
        <f>IF('Indicator Date'!AC97="","x",'Indicator Date'!AC97)</f>
        <v>x</v>
      </c>
      <c r="AD97" s="119">
        <f>IF('Indicator Date'!AD97="","x",'Indicator Date'!AD97)</f>
        <v>2018</v>
      </c>
      <c r="AE97" s="119">
        <f>IF('Indicator Date'!AE97="","x",'Indicator Date'!AE97)</f>
        <v>2018</v>
      </c>
      <c r="AF97" s="119" t="str">
        <f>IF('Indicator Date'!AF97="","x",'Indicator Date'!AF97)</f>
        <v>x</v>
      </c>
      <c r="AG97" s="119">
        <f>IF('Indicator Date'!AG97="","x",'Indicator Date'!AG97)</f>
        <v>2019</v>
      </c>
      <c r="AH97" s="119">
        <f>IF('Indicator Date'!AH97="","x",'Indicator Date'!AH97)</f>
        <v>2019</v>
      </c>
      <c r="AI97" s="119">
        <f>IF('Indicator Date'!AI97="","x",'Indicator Date'!AI97)</f>
        <v>2019</v>
      </c>
      <c r="AJ97" s="119">
        <f>IF('Indicator Date'!AJ97="","x",'Indicator Date'!AJ97)</f>
        <v>2018</v>
      </c>
      <c r="AK97" s="119">
        <f>IF('Indicator Date'!AK97="","x",'Indicator Date'!AK97)</f>
        <v>2018</v>
      </c>
      <c r="AL97" s="119">
        <f>IF('Indicator Date'!AL97="","x",'Indicator Date'!AL97)</f>
        <v>2017</v>
      </c>
      <c r="AM97" s="119" t="str">
        <f>IF('Indicator Date'!AM97="","x",'Indicator Date'!AM97)</f>
        <v>x</v>
      </c>
      <c r="AN97" s="119">
        <f>IF('Indicator Date'!AN97="","x",'Indicator Date'!AN97)</f>
        <v>2019</v>
      </c>
      <c r="AO97" s="119">
        <f>IF('Indicator Date'!AO97="","x",'Indicator Date'!AO97)</f>
        <v>2016</v>
      </c>
      <c r="AP97" s="119">
        <f>IF('Indicator Date'!AP97="","x",'Indicator Date'!AP97)</f>
        <v>2017</v>
      </c>
      <c r="AQ97" s="119" t="str">
        <f>IF('Indicator Date'!AQ97="","x",'Indicator Date'!AQ97)</f>
        <v>x</v>
      </c>
      <c r="AR97" s="119">
        <f>IF('Indicator Date'!AR97="","x",'Indicator Date'!AR97)</f>
        <v>2018</v>
      </c>
      <c r="AS97" s="119">
        <f>IF('Indicator Date'!AS97="","x",'Indicator Date'!AS97)</f>
        <v>2017</v>
      </c>
      <c r="AT97" s="119" t="str">
        <f>IF('Indicator Date'!AT97="","x",'Indicator Date'!AT97)</f>
        <v>x</v>
      </c>
      <c r="AU97" s="119">
        <f>IF('Indicator Date'!AU97="","x",'Indicator Date'!AU97)</f>
        <v>2017</v>
      </c>
      <c r="AV97" s="119">
        <f>IF('Indicator Date'!AV97="","x",'Indicator Date'!AV97)</f>
        <v>2016</v>
      </c>
      <c r="AW97" s="119" t="str">
        <f>IF('Indicator Date'!AW97="","x",'Indicator Date'!AW97)</f>
        <v>x</v>
      </c>
      <c r="AX97" s="119" t="str">
        <f>IF('Indicator Date'!AX97="","x",'Indicator Date'!AX97)</f>
        <v>x</v>
      </c>
      <c r="AY97" s="119">
        <f>IF('Indicator Date'!AY97="","x",'Indicator Date'!AY97)</f>
        <v>2017</v>
      </c>
      <c r="AZ97" s="119">
        <f>IF('Indicator Date'!AZ97="","x",'Indicator Date'!AZ97)</f>
        <v>2017</v>
      </c>
      <c r="BA97" s="119" t="str">
        <f>IF('Indicator Date'!BA97="","x",'Indicator Date'!BA97)</f>
        <v>2015</v>
      </c>
      <c r="BB97" s="119">
        <f>IF('Indicator Date'!BB97="","x",'Indicator Date'!BB97)</f>
        <v>2017</v>
      </c>
      <c r="BC97" s="119">
        <f>IF('Indicator Date'!BC97="","x",'Indicator Date'!BC97)</f>
        <v>2018</v>
      </c>
      <c r="BD97" s="119">
        <f>IF('Indicator Date'!BD97="","x",'Indicator Date'!BD97)</f>
        <v>2019</v>
      </c>
      <c r="BE97" s="172" t="str">
        <f>IF('Indicator Date'!BE97="","x",YEAR('Indicator Date'!BE97))</f>
        <v>x</v>
      </c>
      <c r="BF97" s="172">
        <f>IF('Indicator Date'!BF97="","x",YEAR('Indicator Date'!BF97))</f>
        <v>2018</v>
      </c>
      <c r="BG97" s="172">
        <f>IF('Indicator Date'!BG97="","x",YEAR('Indicator Date'!BG97))</f>
        <v>2018</v>
      </c>
      <c r="BH97" s="119">
        <f>IF('Indicator Date'!BH97="","x",'Indicator Date'!BH97)</f>
        <v>2018</v>
      </c>
      <c r="BI97" s="119">
        <f>IF('Indicator Date'!BI97="","x",'Indicator Date'!BI97)</f>
        <v>2018</v>
      </c>
      <c r="BJ97" s="119" t="str">
        <f>IF('Indicator Date'!BJ97="","x",'Indicator Date'!BJ97)</f>
        <v>x</v>
      </c>
      <c r="BK97" s="119">
        <f>IF('Indicator Date'!BK97="","x",'Indicator Date'!BK97)</f>
        <v>2017</v>
      </c>
      <c r="BL97" s="119">
        <f>IF('Indicator Date'!BL97="","x",'Indicator Date'!BL97)</f>
        <v>2018</v>
      </c>
      <c r="BM97" s="119">
        <f>IF('Indicator Date'!BM97="","x",'Indicator Date'!BM97)</f>
        <v>2017</v>
      </c>
      <c r="BN97" s="119">
        <f>IF('Indicator Date'!BN97="","x",'Indicator Date'!BN97)</f>
        <v>2015</v>
      </c>
      <c r="BO97" s="119">
        <f>IF('Indicator Date'!BO97="","x",'Indicator Date'!BO97)</f>
        <v>2016</v>
      </c>
      <c r="BP97" s="119">
        <f>IF('Indicator Date'!BP97="","x",'Indicator Date'!BP97)</f>
        <v>2017</v>
      </c>
      <c r="BQ97" s="119">
        <f>IF('Indicator Date'!BQ97="","x",'Indicator Date'!BQ97)</f>
        <v>2014</v>
      </c>
      <c r="BR97" s="119">
        <f>IF('Indicator Date'!BR97="","x",'Indicator Date'!BR97)</f>
        <v>2017</v>
      </c>
      <c r="BS97" s="119">
        <f>IF('Indicator Date'!BS97="","x",'Indicator Date'!BS97)</f>
        <v>2017</v>
      </c>
      <c r="BT97" s="119">
        <f>IF('Indicator Date'!BT97="","x",'Indicator Date'!BT97)</f>
        <v>2016</v>
      </c>
      <c r="BU97" s="119">
        <f>IF('Indicator Date'!BU97="","x",'Indicator Date'!BU97)</f>
        <v>2017</v>
      </c>
      <c r="BV97" s="119">
        <f>IF('Indicator Date'!BV97="","x",'Indicator Date'!BV97)</f>
        <v>2017</v>
      </c>
      <c r="BW97" s="119">
        <f>IF('Indicator Date'!BW97="","x",'Indicator Date'!BW97)</f>
        <v>2017</v>
      </c>
      <c r="BX97" s="119">
        <f>IF('Indicator Date'!BX97="","x",'Indicator Date'!BX97)</f>
        <v>2016</v>
      </c>
      <c r="BY97" s="119">
        <f>IF('Indicator Date'!BY97="","x",'Indicator Date'!BY97)</f>
        <v>2015</v>
      </c>
      <c r="BZ97" s="119" t="str">
        <f>IF('Indicator Date'!BZ97="","x",'Indicator Date'!BZ97)</f>
        <v>2018</v>
      </c>
      <c r="CA97" s="119">
        <f>IF('Indicator Date'!CA97="","x",'Indicator Date'!CA97)</f>
        <v>2019</v>
      </c>
      <c r="CB97" s="119">
        <f>IF('Indicator Date'!CB97="","x",'Indicator Date'!CB97)</f>
        <v>2015</v>
      </c>
    </row>
    <row r="98" spans="1:80" x14ac:dyDescent="0.3">
      <c r="A98" s="100" t="s">
        <v>174</v>
      </c>
      <c r="B98" s="86" t="s">
        <v>173</v>
      </c>
      <c r="C98" s="119">
        <f>IF('Indicator Date'!C98="","x",'Indicator Date'!C98)</f>
        <v>2015</v>
      </c>
      <c r="D98" s="119">
        <f>IF('Indicator Date'!D98="","x",'Indicator Date'!D98)</f>
        <v>2015</v>
      </c>
      <c r="E98" s="119">
        <f>IF('Indicator Date'!E98="","x",'Indicator Date'!E98)</f>
        <v>2015</v>
      </c>
      <c r="F98" s="119">
        <f>IF('Indicator Date'!F98="","x",'Indicator Date'!F98)</f>
        <v>2015</v>
      </c>
      <c r="G98" s="119">
        <f>IF('Indicator Date'!G98="","x",'Indicator Date'!G98)</f>
        <v>2015</v>
      </c>
      <c r="H98" s="119">
        <f>IF('Indicator Date'!H98="","x",'Indicator Date'!H98)</f>
        <v>2015</v>
      </c>
      <c r="I98" s="119">
        <f>IF('Indicator Date'!I98="","x",'Indicator Date'!I98)</f>
        <v>2015</v>
      </c>
      <c r="J98" s="119">
        <f>IF('Indicator Date'!J98="","x",'Indicator Date'!J98)</f>
        <v>2018</v>
      </c>
      <c r="K98" s="119">
        <f>IF('Indicator Date'!K98="","x",'Indicator Date'!K98)</f>
        <v>2018</v>
      </c>
      <c r="L98" s="119">
        <f>IF('Indicator Date'!L98="","x",'Indicator Date'!L98)</f>
        <v>2016</v>
      </c>
      <c r="M98" s="119">
        <f>IF('Indicator Date'!M98="","x",'Indicator Date'!M98)</f>
        <v>2015</v>
      </c>
      <c r="N98" s="119">
        <f>IF('Indicator Date'!N98="","x",'Indicator Date'!N98)</f>
        <v>2015</v>
      </c>
      <c r="O98" s="119">
        <f>IF('Indicator Date'!O98="","x",'Indicator Date'!O98)</f>
        <v>2015</v>
      </c>
      <c r="P98" s="119">
        <f>IF('Indicator Date'!P98="","x",'Indicator Date'!P98)</f>
        <v>2015</v>
      </c>
      <c r="Q98" s="119">
        <f>IF('Indicator Date'!Q98="","x",'Indicator Date'!Q98)</f>
        <v>2010</v>
      </c>
      <c r="R98" s="119">
        <f>IF('Indicator Date'!R98="","x",'Indicator Date'!R98)</f>
        <v>2010</v>
      </c>
      <c r="S98" s="119">
        <f>IF('Indicator Date'!S98="","x",'Indicator Date'!S98)</f>
        <v>2010</v>
      </c>
      <c r="T98" s="119">
        <f>IF('Indicator Date'!T98="","x",'Indicator Date'!T98)</f>
        <v>2010</v>
      </c>
      <c r="U98" s="119">
        <f>IF('Indicator Date'!U98="","x",'Indicator Date'!U98)</f>
        <v>2015</v>
      </c>
      <c r="V98" s="119">
        <f>IF('Indicator Date'!V98="","x",'Indicator Date'!V98)</f>
        <v>2015</v>
      </c>
      <c r="W98" s="119">
        <f>IF('Indicator Date'!W98="","x",'Indicator Date'!W98)</f>
        <v>2015</v>
      </c>
      <c r="X98" s="119">
        <f>IF('Indicator Date'!X98="","x",'Indicator Date'!X98)</f>
        <v>2018</v>
      </c>
      <c r="Y98" s="119">
        <f>IF('Indicator Date'!Y98="","x",'Indicator Date'!Y98)</f>
        <v>2018</v>
      </c>
      <c r="Z98" s="119">
        <f>IF('Indicator Date'!Z98="","x",'Indicator Date'!Z98)</f>
        <v>2018</v>
      </c>
      <c r="AA98" s="119" t="str">
        <f>IF('Indicator Date'!AA98="","x",'Indicator Date'!AA98)</f>
        <v>x</v>
      </c>
      <c r="AB98" s="119">
        <f>IF('Indicator Date'!AB98="","x",'Indicator Date'!AB98)</f>
        <v>2017</v>
      </c>
      <c r="AC98" s="119" t="str">
        <f>IF('Indicator Date'!AC98="","x",'Indicator Date'!AC98)</f>
        <v>x</v>
      </c>
      <c r="AD98" s="119">
        <f>IF('Indicator Date'!AD98="","x",'Indicator Date'!AD98)</f>
        <v>2014</v>
      </c>
      <c r="AE98" s="119">
        <f>IF('Indicator Date'!AE98="","x",'Indicator Date'!AE98)</f>
        <v>2018</v>
      </c>
      <c r="AF98" s="119">
        <f>IF('Indicator Date'!AF98="","x",'Indicator Date'!AF98)</f>
        <v>2015</v>
      </c>
      <c r="AG98" s="119">
        <f>IF('Indicator Date'!AG98="","x",'Indicator Date'!AG98)</f>
        <v>2019</v>
      </c>
      <c r="AH98" s="119">
        <f>IF('Indicator Date'!AH98="","x",'Indicator Date'!AH98)</f>
        <v>2019</v>
      </c>
      <c r="AI98" s="119">
        <f>IF('Indicator Date'!AI98="","x",'Indicator Date'!AI98)</f>
        <v>2019</v>
      </c>
      <c r="AJ98" s="119">
        <f>IF('Indicator Date'!AJ98="","x",'Indicator Date'!AJ98)</f>
        <v>2018</v>
      </c>
      <c r="AK98" s="119">
        <f>IF('Indicator Date'!AK98="","x",'Indicator Date'!AK98)</f>
        <v>2018</v>
      </c>
      <c r="AL98" s="119">
        <f>IF('Indicator Date'!AL98="","x",'Indicator Date'!AL98)</f>
        <v>2017</v>
      </c>
      <c r="AM98" s="119" t="str">
        <f>IF('Indicator Date'!AM98="","x",'Indicator Date'!AM98)</f>
        <v>x</v>
      </c>
      <c r="AN98" s="119">
        <f>IF('Indicator Date'!AN98="","x",'Indicator Date'!AN98)</f>
        <v>2019</v>
      </c>
      <c r="AO98" s="119">
        <f>IF('Indicator Date'!AO98="","x",'Indicator Date'!AO98)</f>
        <v>2016</v>
      </c>
      <c r="AP98" s="119">
        <f>IF('Indicator Date'!AP98="","x",'Indicator Date'!AP98)</f>
        <v>2017</v>
      </c>
      <c r="AQ98" s="119">
        <f>IF('Indicator Date'!AQ98="","x",'Indicator Date'!AQ98)</f>
        <v>2017</v>
      </c>
      <c r="AR98" s="119">
        <f>IF('Indicator Date'!AR98="","x",'Indicator Date'!AR98)</f>
        <v>2018</v>
      </c>
      <c r="AS98" s="119">
        <f>IF('Indicator Date'!AS98="","x",'Indicator Date'!AS98)</f>
        <v>2017</v>
      </c>
      <c r="AT98" s="119" t="str">
        <f>IF('Indicator Date'!AT98="","x",'Indicator Date'!AT98)</f>
        <v>x</v>
      </c>
      <c r="AU98" s="119">
        <f>IF('Indicator Date'!AU98="","x",'Indicator Date'!AU98)</f>
        <v>2017</v>
      </c>
      <c r="AV98" s="119">
        <f>IF('Indicator Date'!AV98="","x",'Indicator Date'!AV98)</f>
        <v>2017</v>
      </c>
      <c r="AW98" s="119">
        <f>IF('Indicator Date'!AW98="","x",'Indicator Date'!AW98)</f>
        <v>2017</v>
      </c>
      <c r="AX98" s="119" t="str">
        <f>IF('Indicator Date'!AX98="","x",'Indicator Date'!AX98)</f>
        <v>x</v>
      </c>
      <c r="AY98" s="119">
        <f>IF('Indicator Date'!AY98="","x",'Indicator Date'!AY98)</f>
        <v>2017</v>
      </c>
      <c r="AZ98" s="119">
        <f>IF('Indicator Date'!AZ98="","x",'Indicator Date'!AZ98)</f>
        <v>2017</v>
      </c>
      <c r="BA98" s="119" t="str">
        <f>IF('Indicator Date'!BA98="","x",'Indicator Date'!BA98)</f>
        <v>2011</v>
      </c>
      <c r="BB98" s="119">
        <f>IF('Indicator Date'!BB98="","x",'Indicator Date'!BB98)</f>
        <v>2017</v>
      </c>
      <c r="BC98" s="119">
        <f>IF('Indicator Date'!BC98="","x",'Indicator Date'!BC98)</f>
        <v>2018</v>
      </c>
      <c r="BD98" s="119">
        <f>IF('Indicator Date'!BD98="","x",'Indicator Date'!BD98)</f>
        <v>2019</v>
      </c>
      <c r="BE98" s="172">
        <f>IF('Indicator Date'!BE98="","x",YEAR('Indicator Date'!BE98))</f>
        <v>2018</v>
      </c>
      <c r="BF98" s="172">
        <f>IF('Indicator Date'!BF98="","x",YEAR('Indicator Date'!BF98))</f>
        <v>2019</v>
      </c>
      <c r="BG98" s="172">
        <f>IF('Indicator Date'!BG98="","x",YEAR('Indicator Date'!BG98))</f>
        <v>2018</v>
      </c>
      <c r="BH98" s="119">
        <f>IF('Indicator Date'!BH98="","x",'Indicator Date'!BH98)</f>
        <v>2018</v>
      </c>
      <c r="BI98" s="119">
        <f>IF('Indicator Date'!BI98="","x",'Indicator Date'!BI98)</f>
        <v>2018</v>
      </c>
      <c r="BJ98" s="119">
        <f>IF('Indicator Date'!BJ98="","x",'Indicator Date'!BJ98)</f>
        <v>2015</v>
      </c>
      <c r="BK98" s="119">
        <f>IF('Indicator Date'!BK98="","x",'Indicator Date'!BK98)</f>
        <v>2017</v>
      </c>
      <c r="BL98" s="119">
        <f>IF('Indicator Date'!BL98="","x",'Indicator Date'!BL98)</f>
        <v>2018</v>
      </c>
      <c r="BM98" s="119">
        <f>IF('Indicator Date'!BM98="","x",'Indicator Date'!BM98)</f>
        <v>2017</v>
      </c>
      <c r="BN98" s="119">
        <f>IF('Indicator Date'!BN98="","x",'Indicator Date'!BN98)</f>
        <v>2015</v>
      </c>
      <c r="BO98" s="119">
        <f>IF('Indicator Date'!BO98="","x",'Indicator Date'!BO98)</f>
        <v>2016</v>
      </c>
      <c r="BP98" s="119">
        <f>IF('Indicator Date'!BP98="","x",'Indicator Date'!BP98)</f>
        <v>2017</v>
      </c>
      <c r="BQ98" s="119">
        <f>IF('Indicator Date'!BQ98="","x",'Indicator Date'!BQ98)</f>
        <v>2014</v>
      </c>
      <c r="BR98" s="119">
        <f>IF('Indicator Date'!BR98="","x",'Indicator Date'!BR98)</f>
        <v>2017</v>
      </c>
      <c r="BS98" s="119">
        <f>IF('Indicator Date'!BS98="","x",'Indicator Date'!BS98)</f>
        <v>2017</v>
      </c>
      <c r="BT98" s="119">
        <f>IF('Indicator Date'!BT98="","x",'Indicator Date'!BT98)</f>
        <v>2017</v>
      </c>
      <c r="BU98" s="119">
        <f>IF('Indicator Date'!BU98="","x",'Indicator Date'!BU98)</f>
        <v>2017</v>
      </c>
      <c r="BV98" s="119">
        <f>IF('Indicator Date'!BV98="","x",'Indicator Date'!BV98)</f>
        <v>2017</v>
      </c>
      <c r="BW98" s="119" t="str">
        <f>IF('Indicator Date'!BW98="","x",'Indicator Date'!BW98)</f>
        <v>x</v>
      </c>
      <c r="BX98" s="119">
        <f>IF('Indicator Date'!BX98="","x",'Indicator Date'!BX98)</f>
        <v>2016</v>
      </c>
      <c r="BY98" s="119">
        <f>IF('Indicator Date'!BY98="","x",'Indicator Date'!BY98)</f>
        <v>2015</v>
      </c>
      <c r="BZ98" s="119" t="str">
        <f>IF('Indicator Date'!BZ98="","x",'Indicator Date'!BZ98)</f>
        <v>2018</v>
      </c>
      <c r="CA98" s="119">
        <f>IF('Indicator Date'!CA98="","x",'Indicator Date'!CA98)</f>
        <v>2019</v>
      </c>
      <c r="CB98" s="119">
        <f>IF('Indicator Date'!CB98="","x",'Indicator Date'!CB98)</f>
        <v>2015</v>
      </c>
    </row>
    <row r="99" spans="1:80" x14ac:dyDescent="0.3">
      <c r="A99" s="100" t="s">
        <v>176</v>
      </c>
      <c r="B99" s="86" t="s">
        <v>175</v>
      </c>
      <c r="C99" s="119">
        <f>IF('Indicator Date'!C99="","x",'Indicator Date'!C99)</f>
        <v>2015</v>
      </c>
      <c r="D99" s="119">
        <f>IF('Indicator Date'!D99="","x",'Indicator Date'!D99)</f>
        <v>2015</v>
      </c>
      <c r="E99" s="119">
        <f>IF('Indicator Date'!E99="","x",'Indicator Date'!E99)</f>
        <v>2015</v>
      </c>
      <c r="F99" s="119">
        <f>IF('Indicator Date'!F99="","x",'Indicator Date'!F99)</f>
        <v>2015</v>
      </c>
      <c r="G99" s="119">
        <f>IF('Indicator Date'!G99="","x",'Indicator Date'!G99)</f>
        <v>2015</v>
      </c>
      <c r="H99" s="119">
        <f>IF('Indicator Date'!H99="","x",'Indicator Date'!H99)</f>
        <v>2015</v>
      </c>
      <c r="I99" s="119">
        <f>IF('Indicator Date'!I99="","x",'Indicator Date'!I99)</f>
        <v>2015</v>
      </c>
      <c r="J99" s="119">
        <f>IF('Indicator Date'!J99="","x",'Indicator Date'!J99)</f>
        <v>2018</v>
      </c>
      <c r="K99" s="119">
        <f>IF('Indicator Date'!K99="","x",'Indicator Date'!K99)</f>
        <v>2018</v>
      </c>
      <c r="L99" s="119">
        <f>IF('Indicator Date'!L99="","x",'Indicator Date'!L99)</f>
        <v>2016</v>
      </c>
      <c r="M99" s="119">
        <f>IF('Indicator Date'!M99="","x",'Indicator Date'!M99)</f>
        <v>2015</v>
      </c>
      <c r="N99" s="119">
        <f>IF('Indicator Date'!N99="","x",'Indicator Date'!N99)</f>
        <v>2015</v>
      </c>
      <c r="O99" s="119">
        <f>IF('Indicator Date'!O99="","x",'Indicator Date'!O99)</f>
        <v>2015</v>
      </c>
      <c r="P99" s="119">
        <f>IF('Indicator Date'!P99="","x",'Indicator Date'!P99)</f>
        <v>2015</v>
      </c>
      <c r="Q99" s="119">
        <f>IF('Indicator Date'!Q99="","x",'Indicator Date'!Q99)</f>
        <v>2010</v>
      </c>
      <c r="R99" s="119">
        <f>IF('Indicator Date'!R99="","x",'Indicator Date'!R99)</f>
        <v>2010</v>
      </c>
      <c r="S99" s="119">
        <f>IF('Indicator Date'!S99="","x",'Indicator Date'!S99)</f>
        <v>2010</v>
      </c>
      <c r="T99" s="119">
        <f>IF('Indicator Date'!T99="","x",'Indicator Date'!T99)</f>
        <v>2010</v>
      </c>
      <c r="U99" s="119">
        <f>IF('Indicator Date'!U99="","x",'Indicator Date'!U99)</f>
        <v>2015</v>
      </c>
      <c r="V99" s="119">
        <f>IF('Indicator Date'!V99="","x",'Indicator Date'!V99)</f>
        <v>2015</v>
      </c>
      <c r="W99" s="119">
        <f>IF('Indicator Date'!W99="","x",'Indicator Date'!W99)</f>
        <v>2015</v>
      </c>
      <c r="X99" s="119">
        <f>IF('Indicator Date'!X99="","x",'Indicator Date'!X99)</f>
        <v>2018</v>
      </c>
      <c r="Y99" s="119">
        <f>IF('Indicator Date'!Y99="","x",'Indicator Date'!Y99)</f>
        <v>2018</v>
      </c>
      <c r="Z99" s="119">
        <f>IF('Indicator Date'!Z99="","x",'Indicator Date'!Z99)</f>
        <v>2018</v>
      </c>
      <c r="AA99" s="119">
        <f>IF('Indicator Date'!AA99="","x",'Indicator Date'!AA99)</f>
        <v>2014</v>
      </c>
      <c r="AB99" s="119">
        <f>IF('Indicator Date'!AB99="","x",'Indicator Date'!AB99)</f>
        <v>2017</v>
      </c>
      <c r="AC99" s="119">
        <f>IF('Indicator Date'!AC99="","x",'Indicator Date'!AC99)</f>
        <v>2017</v>
      </c>
      <c r="AD99" s="119">
        <f>IF('Indicator Date'!AD99="","x",'Indicator Date'!AD99)</f>
        <v>2015</v>
      </c>
      <c r="AE99" s="119">
        <f>IF('Indicator Date'!AE99="","x",'Indicator Date'!AE99)</f>
        <v>2018</v>
      </c>
      <c r="AF99" s="119">
        <f>IF('Indicator Date'!AF99="","x",'Indicator Date'!AF99)</f>
        <v>2016</v>
      </c>
      <c r="AG99" s="119">
        <f>IF('Indicator Date'!AG99="","x",'Indicator Date'!AG99)</f>
        <v>2019</v>
      </c>
      <c r="AH99" s="119">
        <f>IF('Indicator Date'!AH99="","x",'Indicator Date'!AH99)</f>
        <v>2019</v>
      </c>
      <c r="AI99" s="119">
        <f>IF('Indicator Date'!AI99="","x",'Indicator Date'!AI99)</f>
        <v>2019</v>
      </c>
      <c r="AJ99" s="119">
        <f>IF('Indicator Date'!AJ99="","x",'Indicator Date'!AJ99)</f>
        <v>2018</v>
      </c>
      <c r="AK99" s="119">
        <f>IF('Indicator Date'!AK99="","x",'Indicator Date'!AK99)</f>
        <v>2018</v>
      </c>
      <c r="AL99" s="119">
        <f>IF('Indicator Date'!AL99="","x",'Indicator Date'!AL99)</f>
        <v>2017</v>
      </c>
      <c r="AM99" s="119">
        <f>IF('Indicator Date'!AM99="","x",'Indicator Date'!AM99)</f>
        <v>2009</v>
      </c>
      <c r="AN99" s="119">
        <f>IF('Indicator Date'!AN99="","x",'Indicator Date'!AN99)</f>
        <v>2019</v>
      </c>
      <c r="AO99" s="119">
        <f>IF('Indicator Date'!AO99="","x",'Indicator Date'!AO99)</f>
        <v>2016</v>
      </c>
      <c r="AP99" s="119">
        <f>IF('Indicator Date'!AP99="","x",'Indicator Date'!AP99)</f>
        <v>2017</v>
      </c>
      <c r="AQ99" s="119">
        <f>IF('Indicator Date'!AQ99="","x",'Indicator Date'!AQ99)</f>
        <v>2017</v>
      </c>
      <c r="AR99" s="119">
        <f>IF('Indicator Date'!AR99="","x",'Indicator Date'!AR99)</f>
        <v>2018</v>
      </c>
      <c r="AS99" s="119">
        <f>IF('Indicator Date'!AS99="","x",'Indicator Date'!AS99)</f>
        <v>2017</v>
      </c>
      <c r="AT99" s="119">
        <f>IF('Indicator Date'!AT99="","x",'Indicator Date'!AT99)</f>
        <v>2014</v>
      </c>
      <c r="AU99" s="119">
        <f>IF('Indicator Date'!AU99="","x",'Indicator Date'!AU99)</f>
        <v>2017</v>
      </c>
      <c r="AV99" s="119">
        <f>IF('Indicator Date'!AV99="","x",'Indicator Date'!AV99)</f>
        <v>2017</v>
      </c>
      <c r="AW99" s="119">
        <f>IF('Indicator Date'!AW99="","x",'Indicator Date'!AW99)</f>
        <v>2017</v>
      </c>
      <c r="AX99" s="119" t="str">
        <f>IF('Indicator Date'!AX99="","x",'Indicator Date'!AX99)</f>
        <v>x</v>
      </c>
      <c r="AY99" s="119">
        <f>IF('Indicator Date'!AY99="","x",'Indicator Date'!AY99)</f>
        <v>2017</v>
      </c>
      <c r="AZ99" s="119">
        <f>IF('Indicator Date'!AZ99="","x",'Indicator Date'!AZ99)</f>
        <v>2017</v>
      </c>
      <c r="BA99" s="119" t="str">
        <f>IF('Indicator Date'!BA99="","x",'Indicator Date'!BA99)</f>
        <v>2010</v>
      </c>
      <c r="BB99" s="119">
        <f>IF('Indicator Date'!BB99="","x",'Indicator Date'!BB99)</f>
        <v>2017</v>
      </c>
      <c r="BC99" s="119">
        <f>IF('Indicator Date'!BC99="","x",'Indicator Date'!BC99)</f>
        <v>2018</v>
      </c>
      <c r="BD99" s="119">
        <f>IF('Indicator Date'!BD99="","x",'Indicator Date'!BD99)</f>
        <v>2019</v>
      </c>
      <c r="BE99" s="172" t="str">
        <f>IF('Indicator Date'!BE99="","x",YEAR('Indicator Date'!BE99))</f>
        <v>x</v>
      </c>
      <c r="BF99" s="172">
        <f>IF('Indicator Date'!BF99="","x",YEAR('Indicator Date'!BF99))</f>
        <v>2018</v>
      </c>
      <c r="BG99" s="172">
        <f>IF('Indicator Date'!BG99="","x",YEAR('Indicator Date'!BG99))</f>
        <v>2018</v>
      </c>
      <c r="BH99" s="119">
        <f>IF('Indicator Date'!BH99="","x",'Indicator Date'!BH99)</f>
        <v>2018</v>
      </c>
      <c r="BI99" s="119">
        <f>IF('Indicator Date'!BI99="","x",'Indicator Date'!BI99)</f>
        <v>2018</v>
      </c>
      <c r="BJ99" s="119">
        <f>IF('Indicator Date'!BJ99="","x",'Indicator Date'!BJ99)</f>
        <v>2015</v>
      </c>
      <c r="BK99" s="119">
        <f>IF('Indicator Date'!BK99="","x",'Indicator Date'!BK99)</f>
        <v>2017</v>
      </c>
      <c r="BL99" s="119">
        <f>IF('Indicator Date'!BL99="","x",'Indicator Date'!BL99)</f>
        <v>2018</v>
      </c>
      <c r="BM99" s="119">
        <f>IF('Indicator Date'!BM99="","x",'Indicator Date'!BM99)</f>
        <v>2017</v>
      </c>
      <c r="BN99" s="119">
        <f>IF('Indicator Date'!BN99="","x",'Indicator Date'!BN99)</f>
        <v>2015</v>
      </c>
      <c r="BO99" s="119">
        <f>IF('Indicator Date'!BO99="","x",'Indicator Date'!BO99)</f>
        <v>2016</v>
      </c>
      <c r="BP99" s="119">
        <f>IF('Indicator Date'!BP99="","x",'Indicator Date'!BP99)</f>
        <v>2017</v>
      </c>
      <c r="BQ99" s="119">
        <f>IF('Indicator Date'!BQ99="","x",'Indicator Date'!BQ99)</f>
        <v>2014</v>
      </c>
      <c r="BR99" s="119">
        <f>IF('Indicator Date'!BR99="","x",'Indicator Date'!BR99)</f>
        <v>2017</v>
      </c>
      <c r="BS99" s="119">
        <f>IF('Indicator Date'!BS99="","x",'Indicator Date'!BS99)</f>
        <v>2017</v>
      </c>
      <c r="BT99" s="119" t="str">
        <f>IF('Indicator Date'!BT99="","x",'Indicator Date'!BT99)</f>
        <v>x</v>
      </c>
      <c r="BU99" s="119">
        <f>IF('Indicator Date'!BU99="","x",'Indicator Date'!BU99)</f>
        <v>2017</v>
      </c>
      <c r="BV99" s="119">
        <f>IF('Indicator Date'!BV99="","x",'Indicator Date'!BV99)</f>
        <v>2017</v>
      </c>
      <c r="BW99" s="119">
        <f>IF('Indicator Date'!BW99="","x",'Indicator Date'!BW99)</f>
        <v>2017</v>
      </c>
      <c r="BX99" s="119">
        <f>IF('Indicator Date'!BX99="","x",'Indicator Date'!BX99)</f>
        <v>2016</v>
      </c>
      <c r="BY99" s="119">
        <f>IF('Indicator Date'!BY99="","x",'Indicator Date'!BY99)</f>
        <v>2015</v>
      </c>
      <c r="BZ99" s="119" t="str">
        <f>IF('Indicator Date'!BZ99="","x",'Indicator Date'!BZ99)</f>
        <v>2018</v>
      </c>
      <c r="CA99" s="119">
        <f>IF('Indicator Date'!CA99="","x",'Indicator Date'!CA99)</f>
        <v>2019</v>
      </c>
      <c r="CB99" s="119">
        <f>IF('Indicator Date'!CB99="","x",'Indicator Date'!CB99)</f>
        <v>2015</v>
      </c>
    </row>
    <row r="100" spans="1:80" x14ac:dyDescent="0.3">
      <c r="A100" s="100" t="s">
        <v>178</v>
      </c>
      <c r="B100" s="86" t="s">
        <v>177</v>
      </c>
      <c r="C100" s="119">
        <f>IF('Indicator Date'!C100="","x",'Indicator Date'!C100)</f>
        <v>2015</v>
      </c>
      <c r="D100" s="119">
        <f>IF('Indicator Date'!D100="","x",'Indicator Date'!D100)</f>
        <v>2015</v>
      </c>
      <c r="E100" s="119">
        <f>IF('Indicator Date'!E100="","x",'Indicator Date'!E100)</f>
        <v>2015</v>
      </c>
      <c r="F100" s="119">
        <f>IF('Indicator Date'!F100="","x",'Indicator Date'!F100)</f>
        <v>2015</v>
      </c>
      <c r="G100" s="119">
        <f>IF('Indicator Date'!G100="","x",'Indicator Date'!G100)</f>
        <v>2015</v>
      </c>
      <c r="H100" s="119">
        <f>IF('Indicator Date'!H100="","x",'Indicator Date'!H100)</f>
        <v>2015</v>
      </c>
      <c r="I100" s="119">
        <f>IF('Indicator Date'!I100="","x",'Indicator Date'!I100)</f>
        <v>2015</v>
      </c>
      <c r="J100" s="119">
        <f>IF('Indicator Date'!J100="","x",'Indicator Date'!J100)</f>
        <v>2018</v>
      </c>
      <c r="K100" s="119">
        <f>IF('Indicator Date'!K100="","x",'Indicator Date'!K100)</f>
        <v>2018</v>
      </c>
      <c r="L100" s="119">
        <f>IF('Indicator Date'!L100="","x",'Indicator Date'!L100)</f>
        <v>2016</v>
      </c>
      <c r="M100" s="119">
        <f>IF('Indicator Date'!M100="","x",'Indicator Date'!M100)</f>
        <v>2015</v>
      </c>
      <c r="N100" s="119">
        <f>IF('Indicator Date'!N100="","x",'Indicator Date'!N100)</f>
        <v>2015</v>
      </c>
      <c r="O100" s="119">
        <f>IF('Indicator Date'!O100="","x",'Indicator Date'!O100)</f>
        <v>2015</v>
      </c>
      <c r="P100" s="119">
        <f>IF('Indicator Date'!P100="","x",'Indicator Date'!P100)</f>
        <v>2015</v>
      </c>
      <c r="Q100" s="119">
        <f>IF('Indicator Date'!Q100="","x",'Indicator Date'!Q100)</f>
        <v>2010</v>
      </c>
      <c r="R100" s="119">
        <f>IF('Indicator Date'!R100="","x",'Indicator Date'!R100)</f>
        <v>2010</v>
      </c>
      <c r="S100" s="119">
        <f>IF('Indicator Date'!S100="","x",'Indicator Date'!S100)</f>
        <v>2010</v>
      </c>
      <c r="T100" s="119">
        <f>IF('Indicator Date'!T100="","x",'Indicator Date'!T100)</f>
        <v>2010</v>
      </c>
      <c r="U100" s="119">
        <f>IF('Indicator Date'!U100="","x",'Indicator Date'!U100)</f>
        <v>2015</v>
      </c>
      <c r="V100" s="119">
        <f>IF('Indicator Date'!V100="","x",'Indicator Date'!V100)</f>
        <v>2015</v>
      </c>
      <c r="W100" s="119">
        <f>IF('Indicator Date'!W100="","x",'Indicator Date'!W100)</f>
        <v>2015</v>
      </c>
      <c r="X100" s="119">
        <f>IF('Indicator Date'!X100="","x",'Indicator Date'!X100)</f>
        <v>2018</v>
      </c>
      <c r="Y100" s="119">
        <f>IF('Indicator Date'!Y100="","x",'Indicator Date'!Y100)</f>
        <v>2018</v>
      </c>
      <c r="Z100" s="119">
        <f>IF('Indicator Date'!Z100="","x",'Indicator Date'!Z100)</f>
        <v>2018</v>
      </c>
      <c r="AA100" s="119">
        <f>IF('Indicator Date'!AA100="","x",'Indicator Date'!AA100)</f>
        <v>2013</v>
      </c>
      <c r="AB100" s="119">
        <f>IF('Indicator Date'!AB100="","x",'Indicator Date'!AB100)</f>
        <v>2017</v>
      </c>
      <c r="AC100" s="119">
        <f>IF('Indicator Date'!AC100="","x",'Indicator Date'!AC100)</f>
        <v>2017</v>
      </c>
      <c r="AD100" s="119">
        <f>IF('Indicator Date'!AD100="","x",'Indicator Date'!AD100)</f>
        <v>2014</v>
      </c>
      <c r="AE100" s="119">
        <f>IF('Indicator Date'!AE100="","x",'Indicator Date'!AE100)</f>
        <v>2018</v>
      </c>
      <c r="AF100" s="119">
        <f>IF('Indicator Date'!AF100="","x",'Indicator Date'!AF100)</f>
        <v>2016</v>
      </c>
      <c r="AG100" s="119">
        <f>IF('Indicator Date'!AG100="","x",'Indicator Date'!AG100)</f>
        <v>2019</v>
      </c>
      <c r="AH100" s="119">
        <f>IF('Indicator Date'!AH100="","x",'Indicator Date'!AH100)</f>
        <v>2019</v>
      </c>
      <c r="AI100" s="119">
        <f>IF('Indicator Date'!AI100="","x",'Indicator Date'!AI100)</f>
        <v>2019</v>
      </c>
      <c r="AJ100" s="119">
        <f>IF('Indicator Date'!AJ100="","x",'Indicator Date'!AJ100)</f>
        <v>2018</v>
      </c>
      <c r="AK100" s="119">
        <f>IF('Indicator Date'!AK100="","x",'Indicator Date'!AK100)</f>
        <v>2018</v>
      </c>
      <c r="AL100" s="119">
        <f>IF('Indicator Date'!AL100="","x",'Indicator Date'!AL100)</f>
        <v>2017</v>
      </c>
      <c r="AM100" s="119">
        <f>IF('Indicator Date'!AM100="","x",'Indicator Date'!AM100)</f>
        <v>2013</v>
      </c>
      <c r="AN100" s="119">
        <f>IF('Indicator Date'!AN100="","x",'Indicator Date'!AN100)</f>
        <v>2019</v>
      </c>
      <c r="AO100" s="119">
        <f>IF('Indicator Date'!AO100="","x",'Indicator Date'!AO100)</f>
        <v>2016</v>
      </c>
      <c r="AP100" s="119">
        <f>IF('Indicator Date'!AP100="","x",'Indicator Date'!AP100)</f>
        <v>2017</v>
      </c>
      <c r="AQ100" s="119">
        <f>IF('Indicator Date'!AQ100="","x",'Indicator Date'!AQ100)</f>
        <v>2017</v>
      </c>
      <c r="AR100" s="119">
        <f>IF('Indicator Date'!AR100="","x",'Indicator Date'!AR100)</f>
        <v>2018</v>
      </c>
      <c r="AS100" s="119">
        <f>IF('Indicator Date'!AS100="","x",'Indicator Date'!AS100)</f>
        <v>2017</v>
      </c>
      <c r="AT100" s="119">
        <f>IF('Indicator Date'!AT100="","x",'Indicator Date'!AT100)</f>
        <v>2013</v>
      </c>
      <c r="AU100" s="119">
        <f>IF('Indicator Date'!AU100="","x",'Indicator Date'!AU100)</f>
        <v>2017</v>
      </c>
      <c r="AV100" s="119">
        <f>IF('Indicator Date'!AV100="","x",'Indicator Date'!AV100)</f>
        <v>2017</v>
      </c>
      <c r="AW100" s="119">
        <f>IF('Indicator Date'!AW100="","x",'Indicator Date'!AW100)</f>
        <v>2017</v>
      </c>
      <c r="AX100" s="119">
        <f>IF('Indicator Date'!AX100="","x",'Indicator Date'!AX100)</f>
        <v>2017</v>
      </c>
      <c r="AY100" s="119">
        <f>IF('Indicator Date'!AY100="","x",'Indicator Date'!AY100)</f>
        <v>2017</v>
      </c>
      <c r="AZ100" s="119">
        <f>IF('Indicator Date'!AZ100="","x",'Indicator Date'!AZ100)</f>
        <v>2017</v>
      </c>
      <c r="BA100" s="119" t="str">
        <f>IF('Indicator Date'!BA100="","x",'Indicator Date'!BA100)</f>
        <v>2016</v>
      </c>
      <c r="BB100" s="119">
        <f>IF('Indicator Date'!BB100="","x",'Indicator Date'!BB100)</f>
        <v>2017</v>
      </c>
      <c r="BC100" s="119">
        <f>IF('Indicator Date'!BC100="","x",'Indicator Date'!BC100)</f>
        <v>2018</v>
      </c>
      <c r="BD100" s="119">
        <f>IF('Indicator Date'!BD100="","x",'Indicator Date'!BD100)</f>
        <v>2019</v>
      </c>
      <c r="BE100" s="172" t="str">
        <f>IF('Indicator Date'!BE100="","x",YEAR('Indicator Date'!BE100))</f>
        <v>x</v>
      </c>
      <c r="BF100" s="172">
        <f>IF('Indicator Date'!BF100="","x",YEAR('Indicator Date'!BF100))</f>
        <v>2019</v>
      </c>
      <c r="BG100" s="172">
        <f>IF('Indicator Date'!BG100="","x",YEAR('Indicator Date'!BG100))</f>
        <v>2018</v>
      </c>
      <c r="BH100" s="119">
        <f>IF('Indicator Date'!BH100="","x",'Indicator Date'!BH100)</f>
        <v>2018</v>
      </c>
      <c r="BI100" s="119">
        <f>IF('Indicator Date'!BI100="","x",'Indicator Date'!BI100)</f>
        <v>2018</v>
      </c>
      <c r="BJ100" s="119" t="str">
        <f>IF('Indicator Date'!BJ100="","x",'Indicator Date'!BJ100)</f>
        <v>x</v>
      </c>
      <c r="BK100" s="119">
        <f>IF('Indicator Date'!BK100="","x",'Indicator Date'!BK100)</f>
        <v>2017</v>
      </c>
      <c r="BL100" s="119">
        <f>IF('Indicator Date'!BL100="","x",'Indicator Date'!BL100)</f>
        <v>2018</v>
      </c>
      <c r="BM100" s="119">
        <f>IF('Indicator Date'!BM100="","x",'Indicator Date'!BM100)</f>
        <v>2017</v>
      </c>
      <c r="BN100" s="119">
        <f>IF('Indicator Date'!BN100="","x",'Indicator Date'!BN100)</f>
        <v>2015</v>
      </c>
      <c r="BO100" s="119">
        <f>IF('Indicator Date'!BO100="","x",'Indicator Date'!BO100)</f>
        <v>2016</v>
      </c>
      <c r="BP100" s="119">
        <f>IF('Indicator Date'!BP100="","x",'Indicator Date'!BP100)</f>
        <v>2017</v>
      </c>
      <c r="BQ100" s="119">
        <f>IF('Indicator Date'!BQ100="","x",'Indicator Date'!BQ100)</f>
        <v>2014</v>
      </c>
      <c r="BR100" s="119">
        <f>IF('Indicator Date'!BR100="","x",'Indicator Date'!BR100)</f>
        <v>2017</v>
      </c>
      <c r="BS100" s="119">
        <f>IF('Indicator Date'!BS100="","x",'Indicator Date'!BS100)</f>
        <v>2017</v>
      </c>
      <c r="BT100" s="119">
        <f>IF('Indicator Date'!BT100="","x",'Indicator Date'!BT100)</f>
        <v>2015</v>
      </c>
      <c r="BU100" s="119">
        <f>IF('Indicator Date'!BU100="","x",'Indicator Date'!BU100)</f>
        <v>2017</v>
      </c>
      <c r="BV100" s="119" t="str">
        <f>IF('Indicator Date'!BV100="","x",'Indicator Date'!BV100)</f>
        <v>x</v>
      </c>
      <c r="BW100" s="119">
        <f>IF('Indicator Date'!BW100="","x",'Indicator Date'!BW100)</f>
        <v>2017</v>
      </c>
      <c r="BX100" s="119">
        <f>IF('Indicator Date'!BX100="","x",'Indicator Date'!BX100)</f>
        <v>2016</v>
      </c>
      <c r="BY100" s="119">
        <f>IF('Indicator Date'!BY100="","x",'Indicator Date'!BY100)</f>
        <v>2015</v>
      </c>
      <c r="BZ100" s="119" t="str">
        <f>IF('Indicator Date'!BZ100="","x",'Indicator Date'!BZ100)</f>
        <v>2018</v>
      </c>
      <c r="CA100" s="119">
        <f>IF('Indicator Date'!CA100="","x",'Indicator Date'!CA100)</f>
        <v>2019</v>
      </c>
      <c r="CB100" s="119">
        <f>IF('Indicator Date'!CB100="","x",'Indicator Date'!CB100)</f>
        <v>2015</v>
      </c>
    </row>
    <row r="101" spans="1:80" x14ac:dyDescent="0.3">
      <c r="A101" s="100" t="s">
        <v>180</v>
      </c>
      <c r="B101" s="86" t="s">
        <v>179</v>
      </c>
      <c r="C101" s="119">
        <f>IF('Indicator Date'!C101="","x",'Indicator Date'!C101)</f>
        <v>2015</v>
      </c>
      <c r="D101" s="119">
        <f>IF('Indicator Date'!D101="","x",'Indicator Date'!D101)</f>
        <v>2015</v>
      </c>
      <c r="E101" s="119">
        <f>IF('Indicator Date'!E101="","x",'Indicator Date'!E101)</f>
        <v>2015</v>
      </c>
      <c r="F101" s="119">
        <f>IF('Indicator Date'!F101="","x",'Indicator Date'!F101)</f>
        <v>2015</v>
      </c>
      <c r="G101" s="119">
        <f>IF('Indicator Date'!G101="","x",'Indicator Date'!G101)</f>
        <v>2015</v>
      </c>
      <c r="H101" s="119">
        <f>IF('Indicator Date'!H101="","x",'Indicator Date'!H101)</f>
        <v>2015</v>
      </c>
      <c r="I101" s="119">
        <f>IF('Indicator Date'!I101="","x",'Indicator Date'!I101)</f>
        <v>2015</v>
      </c>
      <c r="J101" s="119">
        <f>IF('Indicator Date'!J101="","x",'Indicator Date'!J101)</f>
        <v>2018</v>
      </c>
      <c r="K101" s="119">
        <f>IF('Indicator Date'!K101="","x",'Indicator Date'!K101)</f>
        <v>2018</v>
      </c>
      <c r="L101" s="119">
        <f>IF('Indicator Date'!L101="","x",'Indicator Date'!L101)</f>
        <v>2016</v>
      </c>
      <c r="M101" s="119">
        <f>IF('Indicator Date'!M101="","x",'Indicator Date'!M101)</f>
        <v>2015</v>
      </c>
      <c r="N101" s="119">
        <f>IF('Indicator Date'!N101="","x",'Indicator Date'!N101)</f>
        <v>2015</v>
      </c>
      <c r="O101" s="119">
        <f>IF('Indicator Date'!O101="","x",'Indicator Date'!O101)</f>
        <v>2015</v>
      </c>
      <c r="P101" s="119">
        <f>IF('Indicator Date'!P101="","x",'Indicator Date'!P101)</f>
        <v>2015</v>
      </c>
      <c r="Q101" s="119">
        <f>IF('Indicator Date'!Q101="","x",'Indicator Date'!Q101)</f>
        <v>2010</v>
      </c>
      <c r="R101" s="119">
        <f>IF('Indicator Date'!R101="","x",'Indicator Date'!R101)</f>
        <v>2010</v>
      </c>
      <c r="S101" s="119">
        <f>IF('Indicator Date'!S101="","x",'Indicator Date'!S101)</f>
        <v>2010</v>
      </c>
      <c r="T101" s="119">
        <f>IF('Indicator Date'!T101="","x",'Indicator Date'!T101)</f>
        <v>2010</v>
      </c>
      <c r="U101" s="119">
        <f>IF('Indicator Date'!U101="","x",'Indicator Date'!U101)</f>
        <v>2015</v>
      </c>
      <c r="V101" s="119">
        <f>IF('Indicator Date'!V101="","x",'Indicator Date'!V101)</f>
        <v>2015</v>
      </c>
      <c r="W101" s="119">
        <f>IF('Indicator Date'!W101="","x",'Indicator Date'!W101)</f>
        <v>2015</v>
      </c>
      <c r="X101" s="119">
        <f>IF('Indicator Date'!X101="","x",'Indicator Date'!X101)</f>
        <v>2018</v>
      </c>
      <c r="Y101" s="119">
        <f>IF('Indicator Date'!Y101="","x",'Indicator Date'!Y101)</f>
        <v>2018</v>
      </c>
      <c r="Z101" s="119">
        <f>IF('Indicator Date'!Z101="","x",'Indicator Date'!Z101)</f>
        <v>2018</v>
      </c>
      <c r="AA101" s="119" t="str">
        <f>IF('Indicator Date'!AA101="","x",'Indicator Date'!AA101)</f>
        <v>x</v>
      </c>
      <c r="AB101" s="119">
        <f>IF('Indicator Date'!AB101="","x",'Indicator Date'!AB101)</f>
        <v>2017</v>
      </c>
      <c r="AC101" s="119" t="str">
        <f>IF('Indicator Date'!AC101="","x",'Indicator Date'!AC101)</f>
        <v>x</v>
      </c>
      <c r="AD101" s="119">
        <f>IF('Indicator Date'!AD101="","x",'Indicator Date'!AD101)</f>
        <v>2016</v>
      </c>
      <c r="AE101" s="119">
        <f>IF('Indicator Date'!AE101="","x",'Indicator Date'!AE101)</f>
        <v>2018</v>
      </c>
      <c r="AF101" s="119" t="str">
        <f>IF('Indicator Date'!AF101="","x",'Indicator Date'!AF101)</f>
        <v>x</v>
      </c>
      <c r="AG101" s="119">
        <f>IF('Indicator Date'!AG101="","x",'Indicator Date'!AG101)</f>
        <v>2019</v>
      </c>
      <c r="AH101" s="119">
        <f>IF('Indicator Date'!AH101="","x",'Indicator Date'!AH101)</f>
        <v>2019</v>
      </c>
      <c r="AI101" s="119">
        <f>IF('Indicator Date'!AI101="","x",'Indicator Date'!AI101)</f>
        <v>2019</v>
      </c>
      <c r="AJ101" s="119">
        <f>IF('Indicator Date'!AJ101="","x",'Indicator Date'!AJ101)</f>
        <v>2018</v>
      </c>
      <c r="AK101" s="119">
        <f>IF('Indicator Date'!AK101="","x",'Indicator Date'!AK101)</f>
        <v>2018</v>
      </c>
      <c r="AL101" s="119">
        <f>IF('Indicator Date'!AL101="","x",'Indicator Date'!AL101)</f>
        <v>2017</v>
      </c>
      <c r="AM101" s="119">
        <f>IF('Indicator Date'!AM101="","x",'Indicator Date'!AM101)</f>
        <v>2007</v>
      </c>
      <c r="AN101" s="119">
        <f>IF('Indicator Date'!AN101="","x",'Indicator Date'!AN101)</f>
        <v>2019</v>
      </c>
      <c r="AO101" s="119">
        <f>IF('Indicator Date'!AO101="","x",'Indicator Date'!AO101)</f>
        <v>2016</v>
      </c>
      <c r="AP101" s="119">
        <f>IF('Indicator Date'!AP101="","x",'Indicator Date'!AP101)</f>
        <v>2017</v>
      </c>
      <c r="AQ101" s="119">
        <f>IF('Indicator Date'!AQ101="","x",'Indicator Date'!AQ101)</f>
        <v>2017</v>
      </c>
      <c r="AR101" s="119" t="str">
        <f>IF('Indicator Date'!AR101="","x",'Indicator Date'!AR101)</f>
        <v>x</v>
      </c>
      <c r="AS101" s="119" t="str">
        <f>IF('Indicator Date'!AS101="","x",'Indicator Date'!AS101)</f>
        <v>x</v>
      </c>
      <c r="AT101" s="119">
        <f>IF('Indicator Date'!AT101="","x",'Indicator Date'!AT101)</f>
        <v>2007</v>
      </c>
      <c r="AU101" s="119">
        <f>IF('Indicator Date'!AU101="","x",'Indicator Date'!AU101)</f>
        <v>2017</v>
      </c>
      <c r="AV101" s="119" t="str">
        <f>IF('Indicator Date'!AV101="","x",'Indicator Date'!AV101)</f>
        <v>x</v>
      </c>
      <c r="AW101" s="119" t="str">
        <f>IF('Indicator Date'!AW101="","x",'Indicator Date'!AW101)</f>
        <v>x</v>
      </c>
      <c r="AX101" s="119" t="str">
        <f>IF('Indicator Date'!AX101="","x",'Indicator Date'!AX101)</f>
        <v>x</v>
      </c>
      <c r="AY101" s="119">
        <f>IF('Indicator Date'!AY101="","x",'Indicator Date'!AY101)</f>
        <v>2017</v>
      </c>
      <c r="AZ101" s="119">
        <f>IF('Indicator Date'!AZ101="","x",'Indicator Date'!AZ101)</f>
        <v>2017</v>
      </c>
      <c r="BA101" s="119" t="str">
        <f>IF('Indicator Date'!BA101="","x",'Indicator Date'!BA101)</f>
        <v>x</v>
      </c>
      <c r="BB101" s="119">
        <f>IF('Indicator Date'!BB101="","x",'Indicator Date'!BB101)</f>
        <v>2017</v>
      </c>
      <c r="BC101" s="119">
        <f>IF('Indicator Date'!BC101="","x",'Indicator Date'!BC101)</f>
        <v>2018</v>
      </c>
      <c r="BD101" s="119">
        <f>IF('Indicator Date'!BD101="","x",'Indicator Date'!BD101)</f>
        <v>2019</v>
      </c>
      <c r="BE101" s="172">
        <f>IF('Indicator Date'!BE101="","x",YEAR('Indicator Date'!BE101))</f>
        <v>2019</v>
      </c>
      <c r="BF101" s="172">
        <f>IF('Indicator Date'!BF101="","x",YEAR('Indicator Date'!BF101))</f>
        <v>2018</v>
      </c>
      <c r="BG101" s="172">
        <f>IF('Indicator Date'!BG101="","x",YEAR('Indicator Date'!BG101))</f>
        <v>2018</v>
      </c>
      <c r="BH101" s="119">
        <f>IF('Indicator Date'!BH101="","x",'Indicator Date'!BH101)</f>
        <v>2018</v>
      </c>
      <c r="BI101" s="119">
        <f>IF('Indicator Date'!BI101="","x",'Indicator Date'!BI101)</f>
        <v>2018</v>
      </c>
      <c r="BJ101" s="119" t="str">
        <f>IF('Indicator Date'!BJ101="","x",'Indicator Date'!BJ101)</f>
        <v>x</v>
      </c>
      <c r="BK101" s="119">
        <f>IF('Indicator Date'!BK101="","x",'Indicator Date'!BK101)</f>
        <v>2017</v>
      </c>
      <c r="BL101" s="119">
        <f>IF('Indicator Date'!BL101="","x",'Indicator Date'!BL101)</f>
        <v>2018</v>
      </c>
      <c r="BM101" s="119">
        <f>IF('Indicator Date'!BM101="","x",'Indicator Date'!BM101)</f>
        <v>2017</v>
      </c>
      <c r="BN101" s="119">
        <f>IF('Indicator Date'!BN101="","x",'Indicator Date'!BN101)</f>
        <v>2015</v>
      </c>
      <c r="BO101" s="119">
        <f>IF('Indicator Date'!BO101="","x",'Indicator Date'!BO101)</f>
        <v>2016</v>
      </c>
      <c r="BP101" s="119">
        <f>IF('Indicator Date'!BP101="","x",'Indicator Date'!BP101)</f>
        <v>2017</v>
      </c>
      <c r="BQ101" s="119">
        <f>IF('Indicator Date'!BQ101="","x",'Indicator Date'!BQ101)</f>
        <v>2014</v>
      </c>
      <c r="BR101" s="119">
        <f>IF('Indicator Date'!BR101="","x",'Indicator Date'!BR101)</f>
        <v>2017</v>
      </c>
      <c r="BS101" s="119">
        <f>IF('Indicator Date'!BS101="","x",'Indicator Date'!BS101)</f>
        <v>2017</v>
      </c>
      <c r="BT101" s="119">
        <f>IF('Indicator Date'!BT101="","x",'Indicator Date'!BT101)</f>
        <v>2017</v>
      </c>
      <c r="BU101" s="119">
        <f>IF('Indicator Date'!BU101="","x",'Indicator Date'!BU101)</f>
        <v>2017</v>
      </c>
      <c r="BV101" s="119">
        <f>IF('Indicator Date'!BV101="","x",'Indicator Date'!BV101)</f>
        <v>2017</v>
      </c>
      <c r="BW101" s="119">
        <f>IF('Indicator Date'!BW101="","x",'Indicator Date'!BW101)</f>
        <v>2017</v>
      </c>
      <c r="BX101" s="119">
        <f>IF('Indicator Date'!BX101="","x",'Indicator Date'!BX101)</f>
        <v>2011</v>
      </c>
      <c r="BY101" s="119">
        <f>IF('Indicator Date'!BY101="","x",'Indicator Date'!BY101)</f>
        <v>2015</v>
      </c>
      <c r="BZ101" s="119" t="str">
        <f>IF('Indicator Date'!BZ101="","x",'Indicator Date'!BZ101)</f>
        <v>2018</v>
      </c>
      <c r="CA101" s="119">
        <f>IF('Indicator Date'!CA101="","x",'Indicator Date'!CA101)</f>
        <v>2019</v>
      </c>
      <c r="CB101" s="119">
        <f>IF('Indicator Date'!CB101="","x",'Indicator Date'!CB101)</f>
        <v>2015</v>
      </c>
    </row>
    <row r="102" spans="1:80" x14ac:dyDescent="0.3">
      <c r="A102" s="100" t="s">
        <v>182</v>
      </c>
      <c r="B102" s="86" t="s">
        <v>181</v>
      </c>
      <c r="C102" s="119">
        <f>IF('Indicator Date'!C102="","x",'Indicator Date'!C102)</f>
        <v>2015</v>
      </c>
      <c r="D102" s="119">
        <f>IF('Indicator Date'!D102="","x",'Indicator Date'!D102)</f>
        <v>2015</v>
      </c>
      <c r="E102" s="119">
        <f>IF('Indicator Date'!E102="","x",'Indicator Date'!E102)</f>
        <v>2015</v>
      </c>
      <c r="F102" s="119">
        <f>IF('Indicator Date'!F102="","x",'Indicator Date'!F102)</f>
        <v>2015</v>
      </c>
      <c r="G102" s="119">
        <f>IF('Indicator Date'!G102="","x",'Indicator Date'!G102)</f>
        <v>2015</v>
      </c>
      <c r="H102" s="119">
        <f>IF('Indicator Date'!H102="","x",'Indicator Date'!H102)</f>
        <v>2015</v>
      </c>
      <c r="I102" s="119">
        <f>IF('Indicator Date'!I102="","x",'Indicator Date'!I102)</f>
        <v>2015</v>
      </c>
      <c r="J102" s="119">
        <f>IF('Indicator Date'!J102="","x",'Indicator Date'!J102)</f>
        <v>2018</v>
      </c>
      <c r="K102" s="119">
        <f>IF('Indicator Date'!K102="","x",'Indicator Date'!K102)</f>
        <v>2018</v>
      </c>
      <c r="L102" s="119">
        <f>IF('Indicator Date'!L102="","x",'Indicator Date'!L102)</f>
        <v>2016</v>
      </c>
      <c r="M102" s="119">
        <f>IF('Indicator Date'!M102="","x",'Indicator Date'!M102)</f>
        <v>2015</v>
      </c>
      <c r="N102" s="119">
        <f>IF('Indicator Date'!N102="","x",'Indicator Date'!N102)</f>
        <v>2015</v>
      </c>
      <c r="O102" s="119">
        <f>IF('Indicator Date'!O102="","x",'Indicator Date'!O102)</f>
        <v>2015</v>
      </c>
      <c r="P102" s="119">
        <f>IF('Indicator Date'!P102="","x",'Indicator Date'!P102)</f>
        <v>2015</v>
      </c>
      <c r="Q102" s="119">
        <f>IF('Indicator Date'!Q102="","x",'Indicator Date'!Q102)</f>
        <v>2010</v>
      </c>
      <c r="R102" s="119">
        <f>IF('Indicator Date'!R102="","x",'Indicator Date'!R102)</f>
        <v>2010</v>
      </c>
      <c r="S102" s="119">
        <f>IF('Indicator Date'!S102="","x",'Indicator Date'!S102)</f>
        <v>2010</v>
      </c>
      <c r="T102" s="119">
        <f>IF('Indicator Date'!T102="","x",'Indicator Date'!T102)</f>
        <v>2010</v>
      </c>
      <c r="U102" s="119">
        <f>IF('Indicator Date'!U102="","x",'Indicator Date'!U102)</f>
        <v>2015</v>
      </c>
      <c r="V102" s="119">
        <f>IF('Indicator Date'!V102="","x",'Indicator Date'!V102)</f>
        <v>2015</v>
      </c>
      <c r="W102" s="119">
        <f>IF('Indicator Date'!W102="","x",'Indicator Date'!W102)</f>
        <v>2015</v>
      </c>
      <c r="X102" s="119">
        <f>IF('Indicator Date'!X102="","x",'Indicator Date'!X102)</f>
        <v>2018</v>
      </c>
      <c r="Y102" s="119">
        <f>IF('Indicator Date'!Y102="","x",'Indicator Date'!Y102)</f>
        <v>2018</v>
      </c>
      <c r="Z102" s="119">
        <f>IF('Indicator Date'!Z102="","x",'Indicator Date'!Z102)</f>
        <v>2018</v>
      </c>
      <c r="AA102" s="119">
        <f>IF('Indicator Date'!AA102="","x",'Indicator Date'!AA102)</f>
        <v>2010</v>
      </c>
      <c r="AB102" s="119">
        <f>IF('Indicator Date'!AB102="","x",'Indicator Date'!AB102)</f>
        <v>2017</v>
      </c>
      <c r="AC102" s="119" t="str">
        <f>IF('Indicator Date'!AC102="","x",'Indicator Date'!AC102)</f>
        <v>x</v>
      </c>
      <c r="AD102" s="119">
        <f>IF('Indicator Date'!AD102="","x",'Indicator Date'!AD102)</f>
        <v>2018</v>
      </c>
      <c r="AE102" s="119">
        <f>IF('Indicator Date'!AE102="","x",'Indicator Date'!AE102)</f>
        <v>2018</v>
      </c>
      <c r="AF102" s="119" t="str">
        <f>IF('Indicator Date'!AF102="","x",'Indicator Date'!AF102)</f>
        <v>x</v>
      </c>
      <c r="AG102" s="119">
        <f>IF('Indicator Date'!AG102="","x",'Indicator Date'!AG102)</f>
        <v>2019</v>
      </c>
      <c r="AH102" s="119">
        <f>IF('Indicator Date'!AH102="","x",'Indicator Date'!AH102)</f>
        <v>2019</v>
      </c>
      <c r="AI102" s="119">
        <f>IF('Indicator Date'!AI102="","x",'Indicator Date'!AI102)</f>
        <v>2019</v>
      </c>
      <c r="AJ102" s="119">
        <f>IF('Indicator Date'!AJ102="","x",'Indicator Date'!AJ102)</f>
        <v>2018</v>
      </c>
      <c r="AK102" s="119">
        <f>IF('Indicator Date'!AK102="","x",'Indicator Date'!AK102)</f>
        <v>2018</v>
      </c>
      <c r="AL102" s="119">
        <f>IF('Indicator Date'!AL102="","x",'Indicator Date'!AL102)</f>
        <v>2017</v>
      </c>
      <c r="AM102" s="119" t="str">
        <f>IF('Indicator Date'!AM102="","x",'Indicator Date'!AM102)</f>
        <v>x</v>
      </c>
      <c r="AN102" s="119">
        <f>IF('Indicator Date'!AN102="","x",'Indicator Date'!AN102)</f>
        <v>2019</v>
      </c>
      <c r="AO102" s="119">
        <f>IF('Indicator Date'!AO102="","x",'Indicator Date'!AO102)</f>
        <v>2016</v>
      </c>
      <c r="AP102" s="119">
        <f>IF('Indicator Date'!AP102="","x",'Indicator Date'!AP102)</f>
        <v>2017</v>
      </c>
      <c r="AQ102" s="119" t="str">
        <f>IF('Indicator Date'!AQ102="","x",'Indicator Date'!AQ102)</f>
        <v>x</v>
      </c>
      <c r="AR102" s="119" t="str">
        <f>IF('Indicator Date'!AR102="","x",'Indicator Date'!AR102)</f>
        <v>x</v>
      </c>
      <c r="AS102" s="119">
        <f>IF('Indicator Date'!AS102="","x",'Indicator Date'!AS102)</f>
        <v>2015</v>
      </c>
      <c r="AT102" s="119" t="str">
        <f>IF('Indicator Date'!AT102="","x",'Indicator Date'!AT102)</f>
        <v>x</v>
      </c>
      <c r="AU102" s="119" t="str">
        <f>IF('Indicator Date'!AU102="","x",'Indicator Date'!AU102)</f>
        <v>x</v>
      </c>
      <c r="AV102" s="119" t="str">
        <f>IF('Indicator Date'!AV102="","x",'Indicator Date'!AV102)</f>
        <v>x</v>
      </c>
      <c r="AW102" s="119" t="str">
        <f>IF('Indicator Date'!AW102="","x",'Indicator Date'!AW102)</f>
        <v>x</v>
      </c>
      <c r="AX102" s="119" t="str">
        <f>IF('Indicator Date'!AX102="","x",'Indicator Date'!AX102)</f>
        <v>x</v>
      </c>
      <c r="AY102" s="119" t="str">
        <f>IF('Indicator Date'!AY102="","x",'Indicator Date'!AY102)</f>
        <v>x</v>
      </c>
      <c r="AZ102" s="119" t="str">
        <f>IF('Indicator Date'!AZ102="","x",'Indicator Date'!AZ102)</f>
        <v>x</v>
      </c>
      <c r="BA102" s="119" t="str">
        <f>IF('Indicator Date'!BA102="","x",'Indicator Date'!BA102)</f>
        <v>x</v>
      </c>
      <c r="BB102" s="119">
        <f>IF('Indicator Date'!BB102="","x",'Indicator Date'!BB102)</f>
        <v>2017</v>
      </c>
      <c r="BC102" s="119">
        <f>IF('Indicator Date'!BC102="","x",'Indicator Date'!BC102)</f>
        <v>2018</v>
      </c>
      <c r="BD102" s="119">
        <f>IF('Indicator Date'!BD102="","x",'Indicator Date'!BD102)</f>
        <v>2019</v>
      </c>
      <c r="BE102" s="172" t="str">
        <f>IF('Indicator Date'!BE102="","x",YEAR('Indicator Date'!BE102))</f>
        <v>x</v>
      </c>
      <c r="BF102" s="172">
        <f>IF('Indicator Date'!BF102="","x",YEAR('Indicator Date'!BF102))</f>
        <v>2018</v>
      </c>
      <c r="BG102" s="172">
        <f>IF('Indicator Date'!BG102="","x",YEAR('Indicator Date'!BG102))</f>
        <v>2018</v>
      </c>
      <c r="BH102" s="119">
        <f>IF('Indicator Date'!BH102="","x",'Indicator Date'!BH102)</f>
        <v>2018</v>
      </c>
      <c r="BI102" s="119">
        <f>IF('Indicator Date'!BI102="","x",'Indicator Date'!BI102)</f>
        <v>2018</v>
      </c>
      <c r="BJ102" s="119" t="str">
        <f>IF('Indicator Date'!BJ102="","x",'Indicator Date'!BJ102)</f>
        <v>x</v>
      </c>
      <c r="BK102" s="119">
        <f>IF('Indicator Date'!BK102="","x",'Indicator Date'!BK102)</f>
        <v>2017</v>
      </c>
      <c r="BL102" s="119" t="str">
        <f>IF('Indicator Date'!BL102="","x",'Indicator Date'!BL102)</f>
        <v>x</v>
      </c>
      <c r="BM102" s="119">
        <f>IF('Indicator Date'!BM102="","x",'Indicator Date'!BM102)</f>
        <v>2017</v>
      </c>
      <c r="BN102" s="119" t="str">
        <f>IF('Indicator Date'!BN102="","x",'Indicator Date'!BN102)</f>
        <v>x</v>
      </c>
      <c r="BO102" s="119">
        <f>IF('Indicator Date'!BO102="","x",'Indicator Date'!BO102)</f>
        <v>2016</v>
      </c>
      <c r="BP102" s="119">
        <f>IF('Indicator Date'!BP102="","x",'Indicator Date'!BP102)</f>
        <v>2017</v>
      </c>
      <c r="BQ102" s="119">
        <f>IF('Indicator Date'!BQ102="","x",'Indicator Date'!BQ102)</f>
        <v>2014</v>
      </c>
      <c r="BR102" s="119">
        <f>IF('Indicator Date'!BR102="","x",'Indicator Date'!BR102)</f>
        <v>2017</v>
      </c>
      <c r="BS102" s="119">
        <f>IF('Indicator Date'!BS102="","x",'Indicator Date'!BS102)</f>
        <v>2017</v>
      </c>
      <c r="BT102" s="119" t="str">
        <f>IF('Indicator Date'!BT102="","x",'Indicator Date'!BT102)</f>
        <v>x</v>
      </c>
      <c r="BU102" s="119" t="str">
        <f>IF('Indicator Date'!BU102="","x",'Indicator Date'!BU102)</f>
        <v>x</v>
      </c>
      <c r="BV102" s="119" t="str">
        <f>IF('Indicator Date'!BV102="","x",'Indicator Date'!BV102)</f>
        <v>x</v>
      </c>
      <c r="BW102" s="119" t="str">
        <f>IF('Indicator Date'!BW102="","x",'Indicator Date'!BW102)</f>
        <v>x</v>
      </c>
      <c r="BX102" s="119" t="str">
        <f>IF('Indicator Date'!BX102="","x",'Indicator Date'!BX102)</f>
        <v>x</v>
      </c>
      <c r="BY102" s="119" t="str">
        <f>IF('Indicator Date'!BY102="","x",'Indicator Date'!BY102)</f>
        <v>x</v>
      </c>
      <c r="BZ102" s="119" t="str">
        <f>IF('Indicator Date'!BZ102="","x",'Indicator Date'!BZ102)</f>
        <v>2016</v>
      </c>
      <c r="CA102" s="119">
        <f>IF('Indicator Date'!CA102="","x",'Indicator Date'!CA102)</f>
        <v>2019</v>
      </c>
      <c r="CB102" s="119">
        <f>IF('Indicator Date'!CB102="","x",'Indicator Date'!CB102)</f>
        <v>2015</v>
      </c>
    </row>
    <row r="103" spans="1:80" x14ac:dyDescent="0.3">
      <c r="A103" s="100" t="s">
        <v>184</v>
      </c>
      <c r="B103" s="86" t="s">
        <v>183</v>
      </c>
      <c r="C103" s="119">
        <f>IF('Indicator Date'!C103="","x",'Indicator Date'!C103)</f>
        <v>2015</v>
      </c>
      <c r="D103" s="119">
        <f>IF('Indicator Date'!D103="","x",'Indicator Date'!D103)</f>
        <v>2015</v>
      </c>
      <c r="E103" s="119">
        <f>IF('Indicator Date'!E103="","x",'Indicator Date'!E103)</f>
        <v>2015</v>
      </c>
      <c r="F103" s="119">
        <f>IF('Indicator Date'!F103="","x",'Indicator Date'!F103)</f>
        <v>2015</v>
      </c>
      <c r="G103" s="119">
        <f>IF('Indicator Date'!G103="","x",'Indicator Date'!G103)</f>
        <v>2015</v>
      </c>
      <c r="H103" s="119">
        <f>IF('Indicator Date'!H103="","x",'Indicator Date'!H103)</f>
        <v>2015</v>
      </c>
      <c r="I103" s="119">
        <f>IF('Indicator Date'!I103="","x",'Indicator Date'!I103)</f>
        <v>2015</v>
      </c>
      <c r="J103" s="119">
        <f>IF('Indicator Date'!J103="","x",'Indicator Date'!J103)</f>
        <v>2018</v>
      </c>
      <c r="K103" s="119">
        <f>IF('Indicator Date'!K103="","x",'Indicator Date'!K103)</f>
        <v>2018</v>
      </c>
      <c r="L103" s="119">
        <f>IF('Indicator Date'!L103="","x",'Indicator Date'!L103)</f>
        <v>2016</v>
      </c>
      <c r="M103" s="119">
        <f>IF('Indicator Date'!M103="","x",'Indicator Date'!M103)</f>
        <v>2015</v>
      </c>
      <c r="N103" s="119">
        <f>IF('Indicator Date'!N103="","x",'Indicator Date'!N103)</f>
        <v>2015</v>
      </c>
      <c r="O103" s="119">
        <f>IF('Indicator Date'!O103="","x",'Indicator Date'!O103)</f>
        <v>2015</v>
      </c>
      <c r="P103" s="119">
        <f>IF('Indicator Date'!P103="","x",'Indicator Date'!P103)</f>
        <v>2015</v>
      </c>
      <c r="Q103" s="119">
        <f>IF('Indicator Date'!Q103="","x",'Indicator Date'!Q103)</f>
        <v>2010</v>
      </c>
      <c r="R103" s="119">
        <f>IF('Indicator Date'!R103="","x",'Indicator Date'!R103)</f>
        <v>2010</v>
      </c>
      <c r="S103" s="119">
        <f>IF('Indicator Date'!S103="","x",'Indicator Date'!S103)</f>
        <v>2010</v>
      </c>
      <c r="T103" s="119">
        <f>IF('Indicator Date'!T103="","x",'Indicator Date'!T103)</f>
        <v>2010</v>
      </c>
      <c r="U103" s="119">
        <f>IF('Indicator Date'!U103="","x",'Indicator Date'!U103)</f>
        <v>2015</v>
      </c>
      <c r="V103" s="119">
        <f>IF('Indicator Date'!V103="","x",'Indicator Date'!V103)</f>
        <v>2015</v>
      </c>
      <c r="W103" s="119">
        <f>IF('Indicator Date'!W103="","x",'Indicator Date'!W103)</f>
        <v>2015</v>
      </c>
      <c r="X103" s="119">
        <f>IF('Indicator Date'!X103="","x",'Indicator Date'!X103)</f>
        <v>2018</v>
      </c>
      <c r="Y103" s="119">
        <f>IF('Indicator Date'!Y103="","x",'Indicator Date'!Y103)</f>
        <v>2018</v>
      </c>
      <c r="Z103" s="119">
        <f>IF('Indicator Date'!Z103="","x",'Indicator Date'!Z103)</f>
        <v>2018</v>
      </c>
      <c r="AA103" s="119">
        <f>IF('Indicator Date'!AA103="","x",'Indicator Date'!AA103)</f>
        <v>2011</v>
      </c>
      <c r="AB103" s="119">
        <f>IF('Indicator Date'!AB103="","x",'Indicator Date'!AB103)</f>
        <v>2017</v>
      </c>
      <c r="AC103" s="119" t="str">
        <f>IF('Indicator Date'!AC103="","x",'Indicator Date'!AC103)</f>
        <v>x</v>
      </c>
      <c r="AD103" s="119">
        <f>IF('Indicator Date'!AD103="","x",'Indicator Date'!AD103)</f>
        <v>2018</v>
      </c>
      <c r="AE103" s="119">
        <f>IF('Indicator Date'!AE103="","x",'Indicator Date'!AE103)</f>
        <v>2018</v>
      </c>
      <c r="AF103" s="119" t="str">
        <f>IF('Indicator Date'!AF103="","x",'Indicator Date'!AF103)</f>
        <v>x</v>
      </c>
      <c r="AG103" s="119">
        <f>IF('Indicator Date'!AG103="","x",'Indicator Date'!AG103)</f>
        <v>2019</v>
      </c>
      <c r="AH103" s="119">
        <f>IF('Indicator Date'!AH103="","x",'Indicator Date'!AH103)</f>
        <v>2019</v>
      </c>
      <c r="AI103" s="119">
        <f>IF('Indicator Date'!AI103="","x",'Indicator Date'!AI103)</f>
        <v>2019</v>
      </c>
      <c r="AJ103" s="119">
        <f>IF('Indicator Date'!AJ103="","x",'Indicator Date'!AJ103)</f>
        <v>2018</v>
      </c>
      <c r="AK103" s="119">
        <f>IF('Indicator Date'!AK103="","x",'Indicator Date'!AK103)</f>
        <v>2018</v>
      </c>
      <c r="AL103" s="119">
        <f>IF('Indicator Date'!AL103="","x",'Indicator Date'!AL103)</f>
        <v>2017</v>
      </c>
      <c r="AM103" s="119" t="str">
        <f>IF('Indicator Date'!AM103="","x",'Indicator Date'!AM103)</f>
        <v>x</v>
      </c>
      <c r="AN103" s="119">
        <f>IF('Indicator Date'!AN103="","x",'Indicator Date'!AN103)</f>
        <v>2019</v>
      </c>
      <c r="AO103" s="119">
        <f>IF('Indicator Date'!AO103="","x",'Indicator Date'!AO103)</f>
        <v>2016</v>
      </c>
      <c r="AP103" s="119">
        <f>IF('Indicator Date'!AP103="","x",'Indicator Date'!AP103)</f>
        <v>2017</v>
      </c>
      <c r="AQ103" s="119" t="str">
        <f>IF('Indicator Date'!AQ103="","x",'Indicator Date'!AQ103)</f>
        <v>x</v>
      </c>
      <c r="AR103" s="119">
        <f>IF('Indicator Date'!AR103="","x",'Indicator Date'!AR103)</f>
        <v>2018</v>
      </c>
      <c r="AS103" s="119">
        <f>IF('Indicator Date'!AS103="","x",'Indicator Date'!AS103)</f>
        <v>2015</v>
      </c>
      <c r="AT103" s="119" t="str">
        <f>IF('Indicator Date'!AT103="","x",'Indicator Date'!AT103)</f>
        <v>x</v>
      </c>
      <c r="AU103" s="119">
        <f>IF('Indicator Date'!AU103="","x",'Indicator Date'!AU103)</f>
        <v>2017</v>
      </c>
      <c r="AV103" s="119">
        <f>IF('Indicator Date'!AV103="","x",'Indicator Date'!AV103)</f>
        <v>2017</v>
      </c>
      <c r="AW103" s="119">
        <f>IF('Indicator Date'!AW103="","x",'Indicator Date'!AW103)</f>
        <v>2017</v>
      </c>
      <c r="AX103" s="119" t="str">
        <f>IF('Indicator Date'!AX103="","x",'Indicator Date'!AX103)</f>
        <v>x</v>
      </c>
      <c r="AY103" s="119">
        <f>IF('Indicator Date'!AY103="","x",'Indicator Date'!AY103)</f>
        <v>2017</v>
      </c>
      <c r="AZ103" s="119">
        <f>IF('Indicator Date'!AZ103="","x",'Indicator Date'!AZ103)</f>
        <v>2017</v>
      </c>
      <c r="BA103" s="119" t="str">
        <f>IF('Indicator Date'!BA103="","x",'Indicator Date'!BA103)</f>
        <v>2015</v>
      </c>
      <c r="BB103" s="119">
        <f>IF('Indicator Date'!BB103="","x",'Indicator Date'!BB103)</f>
        <v>2017</v>
      </c>
      <c r="BC103" s="119">
        <f>IF('Indicator Date'!BC103="","x",'Indicator Date'!BC103)</f>
        <v>2018</v>
      </c>
      <c r="BD103" s="119">
        <f>IF('Indicator Date'!BD103="","x",'Indicator Date'!BD103)</f>
        <v>2019</v>
      </c>
      <c r="BE103" s="172" t="str">
        <f>IF('Indicator Date'!BE103="","x",YEAR('Indicator Date'!BE103))</f>
        <v>x</v>
      </c>
      <c r="BF103" s="172">
        <f>IF('Indicator Date'!BF103="","x",YEAR('Indicator Date'!BF103))</f>
        <v>2018</v>
      </c>
      <c r="BG103" s="172">
        <f>IF('Indicator Date'!BG103="","x",YEAR('Indicator Date'!BG103))</f>
        <v>2018</v>
      </c>
      <c r="BH103" s="119">
        <f>IF('Indicator Date'!BH103="","x",'Indicator Date'!BH103)</f>
        <v>2018</v>
      </c>
      <c r="BI103" s="119">
        <f>IF('Indicator Date'!BI103="","x",'Indicator Date'!BI103)</f>
        <v>2018</v>
      </c>
      <c r="BJ103" s="119" t="str">
        <f>IF('Indicator Date'!BJ103="","x",'Indicator Date'!BJ103)</f>
        <v>x</v>
      </c>
      <c r="BK103" s="119">
        <f>IF('Indicator Date'!BK103="","x",'Indicator Date'!BK103)</f>
        <v>2017</v>
      </c>
      <c r="BL103" s="119">
        <f>IF('Indicator Date'!BL103="","x",'Indicator Date'!BL103)</f>
        <v>2018</v>
      </c>
      <c r="BM103" s="119">
        <f>IF('Indicator Date'!BM103="","x",'Indicator Date'!BM103)</f>
        <v>2017</v>
      </c>
      <c r="BN103" s="119">
        <f>IF('Indicator Date'!BN103="","x",'Indicator Date'!BN103)</f>
        <v>2015</v>
      </c>
      <c r="BO103" s="119">
        <f>IF('Indicator Date'!BO103="","x",'Indicator Date'!BO103)</f>
        <v>2016</v>
      </c>
      <c r="BP103" s="119">
        <f>IF('Indicator Date'!BP103="","x",'Indicator Date'!BP103)</f>
        <v>2017</v>
      </c>
      <c r="BQ103" s="119">
        <f>IF('Indicator Date'!BQ103="","x",'Indicator Date'!BQ103)</f>
        <v>2014</v>
      </c>
      <c r="BR103" s="119">
        <f>IF('Indicator Date'!BR103="","x",'Indicator Date'!BR103)</f>
        <v>2017</v>
      </c>
      <c r="BS103" s="119">
        <f>IF('Indicator Date'!BS103="","x",'Indicator Date'!BS103)</f>
        <v>2017</v>
      </c>
      <c r="BT103" s="119">
        <f>IF('Indicator Date'!BT103="","x",'Indicator Date'!BT103)</f>
        <v>2016</v>
      </c>
      <c r="BU103" s="119">
        <f>IF('Indicator Date'!BU103="","x",'Indicator Date'!BU103)</f>
        <v>2017</v>
      </c>
      <c r="BV103" s="119">
        <f>IF('Indicator Date'!BV103="","x",'Indicator Date'!BV103)</f>
        <v>2017</v>
      </c>
      <c r="BW103" s="119">
        <f>IF('Indicator Date'!BW103="","x",'Indicator Date'!BW103)</f>
        <v>2017</v>
      </c>
      <c r="BX103" s="119">
        <f>IF('Indicator Date'!BX103="","x",'Indicator Date'!BX103)</f>
        <v>2016</v>
      </c>
      <c r="BY103" s="119">
        <f>IF('Indicator Date'!BY103="","x",'Indicator Date'!BY103)</f>
        <v>2015</v>
      </c>
      <c r="BZ103" s="119" t="str">
        <f>IF('Indicator Date'!BZ103="","x",'Indicator Date'!BZ103)</f>
        <v>2018</v>
      </c>
      <c r="CA103" s="119">
        <f>IF('Indicator Date'!CA103="","x",'Indicator Date'!CA103)</f>
        <v>2019</v>
      </c>
      <c r="CB103" s="119">
        <f>IF('Indicator Date'!CB103="","x",'Indicator Date'!CB103)</f>
        <v>2015</v>
      </c>
    </row>
    <row r="104" spans="1:80" x14ac:dyDescent="0.3">
      <c r="A104" s="100" t="s">
        <v>186</v>
      </c>
      <c r="B104" s="86" t="s">
        <v>185</v>
      </c>
      <c r="C104" s="119">
        <f>IF('Indicator Date'!C104="","x",'Indicator Date'!C104)</f>
        <v>2015</v>
      </c>
      <c r="D104" s="119">
        <f>IF('Indicator Date'!D104="","x",'Indicator Date'!D104)</f>
        <v>2015</v>
      </c>
      <c r="E104" s="119">
        <f>IF('Indicator Date'!E104="","x",'Indicator Date'!E104)</f>
        <v>2015</v>
      </c>
      <c r="F104" s="119">
        <f>IF('Indicator Date'!F104="","x",'Indicator Date'!F104)</f>
        <v>2015</v>
      </c>
      <c r="G104" s="119">
        <f>IF('Indicator Date'!G104="","x",'Indicator Date'!G104)</f>
        <v>2015</v>
      </c>
      <c r="H104" s="119">
        <f>IF('Indicator Date'!H104="","x",'Indicator Date'!H104)</f>
        <v>2015</v>
      </c>
      <c r="I104" s="119">
        <f>IF('Indicator Date'!I104="","x",'Indicator Date'!I104)</f>
        <v>2015</v>
      </c>
      <c r="J104" s="119">
        <f>IF('Indicator Date'!J104="","x",'Indicator Date'!J104)</f>
        <v>2018</v>
      </c>
      <c r="K104" s="119">
        <f>IF('Indicator Date'!K104="","x",'Indicator Date'!K104)</f>
        <v>2018</v>
      </c>
      <c r="L104" s="119">
        <f>IF('Indicator Date'!L104="","x",'Indicator Date'!L104)</f>
        <v>2016</v>
      </c>
      <c r="M104" s="119">
        <f>IF('Indicator Date'!M104="","x",'Indicator Date'!M104)</f>
        <v>2015</v>
      </c>
      <c r="N104" s="119">
        <f>IF('Indicator Date'!N104="","x",'Indicator Date'!N104)</f>
        <v>2015</v>
      </c>
      <c r="O104" s="119">
        <f>IF('Indicator Date'!O104="","x",'Indicator Date'!O104)</f>
        <v>2015</v>
      </c>
      <c r="P104" s="119">
        <f>IF('Indicator Date'!P104="","x",'Indicator Date'!P104)</f>
        <v>2015</v>
      </c>
      <c r="Q104" s="119">
        <f>IF('Indicator Date'!Q104="","x",'Indicator Date'!Q104)</f>
        <v>2010</v>
      </c>
      <c r="R104" s="119">
        <f>IF('Indicator Date'!R104="","x",'Indicator Date'!R104)</f>
        <v>2010</v>
      </c>
      <c r="S104" s="119">
        <f>IF('Indicator Date'!S104="","x",'Indicator Date'!S104)</f>
        <v>2010</v>
      </c>
      <c r="T104" s="119">
        <f>IF('Indicator Date'!T104="","x",'Indicator Date'!T104)</f>
        <v>2010</v>
      </c>
      <c r="U104" s="119">
        <f>IF('Indicator Date'!U104="","x",'Indicator Date'!U104)</f>
        <v>2015</v>
      </c>
      <c r="V104" s="119">
        <f>IF('Indicator Date'!V104="","x",'Indicator Date'!V104)</f>
        <v>2015</v>
      </c>
      <c r="W104" s="119">
        <f>IF('Indicator Date'!W104="","x",'Indicator Date'!W104)</f>
        <v>2015</v>
      </c>
      <c r="X104" s="119">
        <f>IF('Indicator Date'!X104="","x",'Indicator Date'!X104)</f>
        <v>2018</v>
      </c>
      <c r="Y104" s="119">
        <f>IF('Indicator Date'!Y104="","x",'Indicator Date'!Y104)</f>
        <v>2018</v>
      </c>
      <c r="Z104" s="119">
        <f>IF('Indicator Date'!Z104="","x",'Indicator Date'!Z104)</f>
        <v>2018</v>
      </c>
      <c r="AA104" s="119">
        <f>IF('Indicator Date'!AA104="","x",'Indicator Date'!AA104)</f>
        <v>2011</v>
      </c>
      <c r="AB104" s="119">
        <f>IF('Indicator Date'!AB104="","x",'Indicator Date'!AB104)</f>
        <v>2017</v>
      </c>
      <c r="AC104" s="119" t="str">
        <f>IF('Indicator Date'!AC104="","x",'Indicator Date'!AC104)</f>
        <v>x</v>
      </c>
      <c r="AD104" s="119">
        <f>IF('Indicator Date'!AD104="","x",'Indicator Date'!AD104)</f>
        <v>2014</v>
      </c>
      <c r="AE104" s="119">
        <f>IF('Indicator Date'!AE104="","x",'Indicator Date'!AE104)</f>
        <v>2018</v>
      </c>
      <c r="AF104" s="119" t="str">
        <f>IF('Indicator Date'!AF104="","x",'Indicator Date'!AF104)</f>
        <v>x</v>
      </c>
      <c r="AG104" s="119">
        <f>IF('Indicator Date'!AG104="","x",'Indicator Date'!AG104)</f>
        <v>2019</v>
      </c>
      <c r="AH104" s="119">
        <f>IF('Indicator Date'!AH104="","x",'Indicator Date'!AH104)</f>
        <v>2019</v>
      </c>
      <c r="AI104" s="119">
        <f>IF('Indicator Date'!AI104="","x",'Indicator Date'!AI104)</f>
        <v>2019</v>
      </c>
      <c r="AJ104" s="119">
        <f>IF('Indicator Date'!AJ104="","x",'Indicator Date'!AJ104)</f>
        <v>2018</v>
      </c>
      <c r="AK104" s="119">
        <f>IF('Indicator Date'!AK104="","x",'Indicator Date'!AK104)</f>
        <v>2018</v>
      </c>
      <c r="AL104" s="119">
        <f>IF('Indicator Date'!AL104="","x",'Indicator Date'!AL104)</f>
        <v>2017</v>
      </c>
      <c r="AM104" s="119" t="str">
        <f>IF('Indicator Date'!AM104="","x",'Indicator Date'!AM104)</f>
        <v>x</v>
      </c>
      <c r="AN104" s="119">
        <f>IF('Indicator Date'!AN104="","x",'Indicator Date'!AN104)</f>
        <v>2019</v>
      </c>
      <c r="AO104" s="119">
        <f>IF('Indicator Date'!AO104="","x",'Indicator Date'!AO104)</f>
        <v>2016</v>
      </c>
      <c r="AP104" s="119">
        <f>IF('Indicator Date'!AP104="","x",'Indicator Date'!AP104)</f>
        <v>2017</v>
      </c>
      <c r="AQ104" s="119" t="str">
        <f>IF('Indicator Date'!AQ104="","x",'Indicator Date'!AQ104)</f>
        <v>x</v>
      </c>
      <c r="AR104" s="119">
        <f>IF('Indicator Date'!AR104="","x",'Indicator Date'!AR104)</f>
        <v>2018</v>
      </c>
      <c r="AS104" s="119">
        <f>IF('Indicator Date'!AS104="","x",'Indicator Date'!AS104)</f>
        <v>2015</v>
      </c>
      <c r="AT104" s="119" t="str">
        <f>IF('Indicator Date'!AT104="","x",'Indicator Date'!AT104)</f>
        <v>x</v>
      </c>
      <c r="AU104" s="119">
        <f>IF('Indicator Date'!AU104="","x",'Indicator Date'!AU104)</f>
        <v>2017</v>
      </c>
      <c r="AV104" s="119">
        <f>IF('Indicator Date'!AV104="","x",'Indicator Date'!AV104)</f>
        <v>2017</v>
      </c>
      <c r="AW104" s="119">
        <f>IF('Indicator Date'!AW104="","x",'Indicator Date'!AW104)</f>
        <v>2017</v>
      </c>
      <c r="AX104" s="119" t="str">
        <f>IF('Indicator Date'!AX104="","x",'Indicator Date'!AX104)</f>
        <v>x</v>
      </c>
      <c r="AY104" s="119">
        <f>IF('Indicator Date'!AY104="","x",'Indicator Date'!AY104)</f>
        <v>2017</v>
      </c>
      <c r="AZ104" s="119">
        <f>IF('Indicator Date'!AZ104="","x",'Indicator Date'!AZ104)</f>
        <v>2017</v>
      </c>
      <c r="BA104" s="119" t="str">
        <f>IF('Indicator Date'!BA104="","x",'Indicator Date'!BA104)</f>
        <v>2015</v>
      </c>
      <c r="BB104" s="119">
        <f>IF('Indicator Date'!BB104="","x",'Indicator Date'!BB104)</f>
        <v>2017</v>
      </c>
      <c r="BC104" s="119">
        <f>IF('Indicator Date'!BC104="","x",'Indicator Date'!BC104)</f>
        <v>2018</v>
      </c>
      <c r="BD104" s="119">
        <f>IF('Indicator Date'!BD104="","x",'Indicator Date'!BD104)</f>
        <v>2019</v>
      </c>
      <c r="BE104" s="172" t="str">
        <f>IF('Indicator Date'!BE104="","x",YEAR('Indicator Date'!BE104))</f>
        <v>x</v>
      </c>
      <c r="BF104" s="172">
        <f>IF('Indicator Date'!BF104="","x",YEAR('Indicator Date'!BF104))</f>
        <v>2018</v>
      </c>
      <c r="BG104" s="172">
        <f>IF('Indicator Date'!BG104="","x",YEAR('Indicator Date'!BG104))</f>
        <v>2018</v>
      </c>
      <c r="BH104" s="119">
        <f>IF('Indicator Date'!BH104="","x",'Indicator Date'!BH104)</f>
        <v>2018</v>
      </c>
      <c r="BI104" s="119">
        <f>IF('Indicator Date'!BI104="","x",'Indicator Date'!BI104)</f>
        <v>2018</v>
      </c>
      <c r="BJ104" s="119" t="str">
        <f>IF('Indicator Date'!BJ104="","x",'Indicator Date'!BJ104)</f>
        <v>x</v>
      </c>
      <c r="BK104" s="119">
        <f>IF('Indicator Date'!BK104="","x",'Indicator Date'!BK104)</f>
        <v>2017</v>
      </c>
      <c r="BL104" s="119">
        <f>IF('Indicator Date'!BL104="","x",'Indicator Date'!BL104)</f>
        <v>2018</v>
      </c>
      <c r="BM104" s="119">
        <f>IF('Indicator Date'!BM104="","x",'Indicator Date'!BM104)</f>
        <v>2017</v>
      </c>
      <c r="BN104" s="119" t="str">
        <f>IF('Indicator Date'!BN104="","x",'Indicator Date'!BN104)</f>
        <v>x</v>
      </c>
      <c r="BO104" s="119">
        <f>IF('Indicator Date'!BO104="","x",'Indicator Date'!BO104)</f>
        <v>2016</v>
      </c>
      <c r="BP104" s="119">
        <f>IF('Indicator Date'!BP104="","x",'Indicator Date'!BP104)</f>
        <v>2017</v>
      </c>
      <c r="BQ104" s="119">
        <f>IF('Indicator Date'!BQ104="","x",'Indicator Date'!BQ104)</f>
        <v>2014</v>
      </c>
      <c r="BR104" s="119">
        <f>IF('Indicator Date'!BR104="","x",'Indicator Date'!BR104)</f>
        <v>2017</v>
      </c>
      <c r="BS104" s="119">
        <f>IF('Indicator Date'!BS104="","x",'Indicator Date'!BS104)</f>
        <v>2017</v>
      </c>
      <c r="BT104" s="119">
        <f>IF('Indicator Date'!BT104="","x",'Indicator Date'!BT104)</f>
        <v>2017</v>
      </c>
      <c r="BU104" s="119">
        <f>IF('Indicator Date'!BU104="","x",'Indicator Date'!BU104)</f>
        <v>2017</v>
      </c>
      <c r="BV104" s="119">
        <f>IF('Indicator Date'!BV104="","x",'Indicator Date'!BV104)</f>
        <v>2017</v>
      </c>
      <c r="BW104" s="119">
        <f>IF('Indicator Date'!BW104="","x",'Indicator Date'!BW104)</f>
        <v>2017</v>
      </c>
      <c r="BX104" s="119">
        <f>IF('Indicator Date'!BX104="","x",'Indicator Date'!BX104)</f>
        <v>2016</v>
      </c>
      <c r="BY104" s="119">
        <f>IF('Indicator Date'!BY104="","x",'Indicator Date'!BY104)</f>
        <v>2015</v>
      </c>
      <c r="BZ104" s="119" t="str">
        <f>IF('Indicator Date'!BZ104="","x",'Indicator Date'!BZ104)</f>
        <v>2018</v>
      </c>
      <c r="CA104" s="119">
        <f>IF('Indicator Date'!CA104="","x",'Indicator Date'!CA104)</f>
        <v>2019</v>
      </c>
      <c r="CB104" s="119">
        <f>IF('Indicator Date'!CB104="","x",'Indicator Date'!CB104)</f>
        <v>2015</v>
      </c>
    </row>
    <row r="105" spans="1:80" x14ac:dyDescent="0.3">
      <c r="A105" s="100" t="s">
        <v>189</v>
      </c>
      <c r="B105" s="86" t="s">
        <v>188</v>
      </c>
      <c r="C105" s="119">
        <f>IF('Indicator Date'!C105="","x",'Indicator Date'!C105)</f>
        <v>2015</v>
      </c>
      <c r="D105" s="119">
        <f>IF('Indicator Date'!D105="","x",'Indicator Date'!D105)</f>
        <v>2015</v>
      </c>
      <c r="E105" s="119">
        <f>IF('Indicator Date'!E105="","x",'Indicator Date'!E105)</f>
        <v>2015</v>
      </c>
      <c r="F105" s="119">
        <f>IF('Indicator Date'!F105="","x",'Indicator Date'!F105)</f>
        <v>2015</v>
      </c>
      <c r="G105" s="119">
        <f>IF('Indicator Date'!G105="","x",'Indicator Date'!G105)</f>
        <v>2015</v>
      </c>
      <c r="H105" s="119">
        <f>IF('Indicator Date'!H105="","x",'Indicator Date'!H105)</f>
        <v>2015</v>
      </c>
      <c r="I105" s="119">
        <f>IF('Indicator Date'!I105="","x",'Indicator Date'!I105)</f>
        <v>2015</v>
      </c>
      <c r="J105" s="119">
        <f>IF('Indicator Date'!J105="","x",'Indicator Date'!J105)</f>
        <v>2018</v>
      </c>
      <c r="K105" s="119">
        <f>IF('Indicator Date'!K105="","x",'Indicator Date'!K105)</f>
        <v>2018</v>
      </c>
      <c r="L105" s="119">
        <f>IF('Indicator Date'!L105="","x",'Indicator Date'!L105)</f>
        <v>2016</v>
      </c>
      <c r="M105" s="119">
        <f>IF('Indicator Date'!M105="","x",'Indicator Date'!M105)</f>
        <v>2015</v>
      </c>
      <c r="N105" s="119">
        <f>IF('Indicator Date'!N105="","x",'Indicator Date'!N105)</f>
        <v>2015</v>
      </c>
      <c r="O105" s="119">
        <f>IF('Indicator Date'!O105="","x",'Indicator Date'!O105)</f>
        <v>2015</v>
      </c>
      <c r="P105" s="119">
        <f>IF('Indicator Date'!P105="","x",'Indicator Date'!P105)</f>
        <v>2015</v>
      </c>
      <c r="Q105" s="119">
        <f>IF('Indicator Date'!Q105="","x",'Indicator Date'!Q105)</f>
        <v>2010</v>
      </c>
      <c r="R105" s="119">
        <f>IF('Indicator Date'!R105="","x",'Indicator Date'!R105)</f>
        <v>2010</v>
      </c>
      <c r="S105" s="119">
        <f>IF('Indicator Date'!S105="","x",'Indicator Date'!S105)</f>
        <v>2010</v>
      </c>
      <c r="T105" s="119">
        <f>IF('Indicator Date'!T105="","x",'Indicator Date'!T105)</f>
        <v>2010</v>
      </c>
      <c r="U105" s="119">
        <f>IF('Indicator Date'!U105="","x",'Indicator Date'!U105)</f>
        <v>2015</v>
      </c>
      <c r="V105" s="119">
        <f>IF('Indicator Date'!V105="","x",'Indicator Date'!V105)</f>
        <v>2015</v>
      </c>
      <c r="W105" s="119">
        <f>IF('Indicator Date'!W105="","x",'Indicator Date'!W105)</f>
        <v>2015</v>
      </c>
      <c r="X105" s="119">
        <f>IF('Indicator Date'!X105="","x",'Indicator Date'!X105)</f>
        <v>2018</v>
      </c>
      <c r="Y105" s="119">
        <f>IF('Indicator Date'!Y105="","x",'Indicator Date'!Y105)</f>
        <v>2018</v>
      </c>
      <c r="Z105" s="119">
        <f>IF('Indicator Date'!Z105="","x",'Indicator Date'!Z105)</f>
        <v>2018</v>
      </c>
      <c r="AA105" s="119">
        <f>IF('Indicator Date'!AA105="","x",'Indicator Date'!AA105)</f>
        <v>2011</v>
      </c>
      <c r="AB105" s="119">
        <f>IF('Indicator Date'!AB105="","x",'Indicator Date'!AB105)</f>
        <v>2017</v>
      </c>
      <c r="AC105" s="119">
        <f>IF('Indicator Date'!AC105="","x",'Indicator Date'!AC105)</f>
        <v>2015</v>
      </c>
      <c r="AD105" s="119">
        <f>IF('Indicator Date'!AD105="","x",'Indicator Date'!AD105)</f>
        <v>2018</v>
      </c>
      <c r="AE105" s="119">
        <f>IF('Indicator Date'!AE105="","x",'Indicator Date'!AE105)</f>
        <v>2018</v>
      </c>
      <c r="AF105" s="119">
        <f>IF('Indicator Date'!AF105="","x",'Indicator Date'!AF105)</f>
        <v>2016</v>
      </c>
      <c r="AG105" s="119">
        <f>IF('Indicator Date'!AG105="","x",'Indicator Date'!AG105)</f>
        <v>2019</v>
      </c>
      <c r="AH105" s="119">
        <f>IF('Indicator Date'!AH105="","x",'Indicator Date'!AH105)</f>
        <v>2019</v>
      </c>
      <c r="AI105" s="119">
        <f>IF('Indicator Date'!AI105="","x",'Indicator Date'!AI105)</f>
        <v>2019</v>
      </c>
      <c r="AJ105" s="119">
        <f>IF('Indicator Date'!AJ105="","x",'Indicator Date'!AJ105)</f>
        <v>2018</v>
      </c>
      <c r="AK105" s="119">
        <f>IF('Indicator Date'!AK105="","x",'Indicator Date'!AK105)</f>
        <v>2018</v>
      </c>
      <c r="AL105" s="119">
        <f>IF('Indicator Date'!AL105="","x",'Indicator Date'!AL105)</f>
        <v>2017</v>
      </c>
      <c r="AM105" s="119">
        <f>IF('Indicator Date'!AM105="","x",'Indicator Date'!AM105)</f>
        <v>2009</v>
      </c>
      <c r="AN105" s="119">
        <f>IF('Indicator Date'!AN105="","x",'Indicator Date'!AN105)</f>
        <v>2019</v>
      </c>
      <c r="AO105" s="119">
        <f>IF('Indicator Date'!AO105="","x",'Indicator Date'!AO105)</f>
        <v>2016</v>
      </c>
      <c r="AP105" s="119">
        <f>IF('Indicator Date'!AP105="","x",'Indicator Date'!AP105)</f>
        <v>2017</v>
      </c>
      <c r="AQ105" s="119">
        <f>IF('Indicator Date'!AQ105="","x",'Indicator Date'!AQ105)</f>
        <v>2017</v>
      </c>
      <c r="AR105" s="119">
        <f>IF('Indicator Date'!AR105="","x",'Indicator Date'!AR105)</f>
        <v>2018</v>
      </c>
      <c r="AS105" s="119">
        <f>IF('Indicator Date'!AS105="","x",'Indicator Date'!AS105)</f>
        <v>2015</v>
      </c>
      <c r="AT105" s="119" t="str">
        <f>IF('Indicator Date'!AT105="","x",'Indicator Date'!AT105)</f>
        <v>x</v>
      </c>
      <c r="AU105" s="119">
        <f>IF('Indicator Date'!AU105="","x",'Indicator Date'!AU105)</f>
        <v>2017</v>
      </c>
      <c r="AV105" s="119">
        <f>IF('Indicator Date'!AV105="","x",'Indicator Date'!AV105)</f>
        <v>2017</v>
      </c>
      <c r="AW105" s="119">
        <f>IF('Indicator Date'!AW105="","x",'Indicator Date'!AW105)</f>
        <v>2017</v>
      </c>
      <c r="AX105" s="119">
        <f>IF('Indicator Date'!AX105="","x",'Indicator Date'!AX105)</f>
        <v>2017</v>
      </c>
      <c r="AY105" s="119">
        <f>IF('Indicator Date'!AY105="","x",'Indicator Date'!AY105)</f>
        <v>2017</v>
      </c>
      <c r="AZ105" s="119" t="str">
        <f>IF('Indicator Date'!AZ105="","x",'Indicator Date'!AZ105)</f>
        <v>x</v>
      </c>
      <c r="BA105" s="119" t="str">
        <f>IF('Indicator Date'!BA105="","x",'Indicator Date'!BA105)</f>
        <v>2012</v>
      </c>
      <c r="BB105" s="119">
        <f>IF('Indicator Date'!BB105="","x",'Indicator Date'!BB105)</f>
        <v>2017</v>
      </c>
      <c r="BC105" s="119">
        <f>IF('Indicator Date'!BC105="","x",'Indicator Date'!BC105)</f>
        <v>2018</v>
      </c>
      <c r="BD105" s="119">
        <f>IF('Indicator Date'!BD105="","x",'Indicator Date'!BD105)</f>
        <v>2019</v>
      </c>
      <c r="BE105" s="172">
        <f>IF('Indicator Date'!BE105="","x",YEAR('Indicator Date'!BE105))</f>
        <v>2018</v>
      </c>
      <c r="BF105" s="172">
        <f>IF('Indicator Date'!BF105="","x",YEAR('Indicator Date'!BF105))</f>
        <v>2018</v>
      </c>
      <c r="BG105" s="172">
        <f>IF('Indicator Date'!BG105="","x",YEAR('Indicator Date'!BG105))</f>
        <v>2018</v>
      </c>
      <c r="BH105" s="119">
        <f>IF('Indicator Date'!BH105="","x",'Indicator Date'!BH105)</f>
        <v>2018</v>
      </c>
      <c r="BI105" s="119">
        <f>IF('Indicator Date'!BI105="","x",'Indicator Date'!BI105)</f>
        <v>2018</v>
      </c>
      <c r="BJ105" s="119">
        <f>IF('Indicator Date'!BJ105="","x",'Indicator Date'!BJ105)</f>
        <v>2015</v>
      </c>
      <c r="BK105" s="119">
        <f>IF('Indicator Date'!BK105="","x",'Indicator Date'!BK105)</f>
        <v>2017</v>
      </c>
      <c r="BL105" s="119">
        <f>IF('Indicator Date'!BL105="","x",'Indicator Date'!BL105)</f>
        <v>2018</v>
      </c>
      <c r="BM105" s="119">
        <f>IF('Indicator Date'!BM105="","x",'Indicator Date'!BM105)</f>
        <v>2017</v>
      </c>
      <c r="BN105" s="119">
        <f>IF('Indicator Date'!BN105="","x",'Indicator Date'!BN105)</f>
        <v>2015</v>
      </c>
      <c r="BO105" s="119">
        <f>IF('Indicator Date'!BO105="","x",'Indicator Date'!BO105)</f>
        <v>2016</v>
      </c>
      <c r="BP105" s="119">
        <f>IF('Indicator Date'!BP105="","x",'Indicator Date'!BP105)</f>
        <v>2017</v>
      </c>
      <c r="BQ105" s="119">
        <f>IF('Indicator Date'!BQ105="","x",'Indicator Date'!BQ105)</f>
        <v>2014</v>
      </c>
      <c r="BR105" s="119">
        <f>IF('Indicator Date'!BR105="","x",'Indicator Date'!BR105)</f>
        <v>2017</v>
      </c>
      <c r="BS105" s="119">
        <f>IF('Indicator Date'!BS105="","x",'Indicator Date'!BS105)</f>
        <v>2017</v>
      </c>
      <c r="BT105" s="119">
        <f>IF('Indicator Date'!BT105="","x",'Indicator Date'!BT105)</f>
        <v>2014</v>
      </c>
      <c r="BU105" s="119">
        <f>IF('Indicator Date'!BU105="","x",'Indicator Date'!BU105)</f>
        <v>2017</v>
      </c>
      <c r="BV105" s="119" t="str">
        <f>IF('Indicator Date'!BV105="","x",'Indicator Date'!BV105)</f>
        <v>x</v>
      </c>
      <c r="BW105" s="119">
        <f>IF('Indicator Date'!BW105="","x",'Indicator Date'!BW105)</f>
        <v>2017</v>
      </c>
      <c r="BX105" s="119">
        <f>IF('Indicator Date'!BX105="","x",'Indicator Date'!BX105)</f>
        <v>2016</v>
      </c>
      <c r="BY105" s="119">
        <f>IF('Indicator Date'!BY105="","x",'Indicator Date'!BY105)</f>
        <v>2015</v>
      </c>
      <c r="BZ105" s="119" t="str">
        <f>IF('Indicator Date'!BZ105="","x",'Indicator Date'!BZ105)</f>
        <v>2018</v>
      </c>
      <c r="CA105" s="119">
        <f>IF('Indicator Date'!CA105="","x",'Indicator Date'!CA105)</f>
        <v>2019</v>
      </c>
      <c r="CB105" s="119">
        <f>IF('Indicator Date'!CB105="","x",'Indicator Date'!CB105)</f>
        <v>2015</v>
      </c>
    </row>
    <row r="106" spans="1:80" x14ac:dyDescent="0.3">
      <c r="A106" s="100" t="s">
        <v>191</v>
      </c>
      <c r="B106" s="86" t="s">
        <v>190</v>
      </c>
      <c r="C106" s="119">
        <f>IF('Indicator Date'!C106="","x",'Indicator Date'!C106)</f>
        <v>2015</v>
      </c>
      <c r="D106" s="119">
        <f>IF('Indicator Date'!D106="","x",'Indicator Date'!D106)</f>
        <v>2015</v>
      </c>
      <c r="E106" s="119">
        <f>IF('Indicator Date'!E106="","x",'Indicator Date'!E106)</f>
        <v>2015</v>
      </c>
      <c r="F106" s="119">
        <f>IF('Indicator Date'!F106="","x",'Indicator Date'!F106)</f>
        <v>2015</v>
      </c>
      <c r="G106" s="119">
        <f>IF('Indicator Date'!G106="","x",'Indicator Date'!G106)</f>
        <v>2015</v>
      </c>
      <c r="H106" s="119">
        <f>IF('Indicator Date'!H106="","x",'Indicator Date'!H106)</f>
        <v>2015</v>
      </c>
      <c r="I106" s="119">
        <f>IF('Indicator Date'!I106="","x",'Indicator Date'!I106)</f>
        <v>2015</v>
      </c>
      <c r="J106" s="119">
        <f>IF('Indicator Date'!J106="","x",'Indicator Date'!J106)</f>
        <v>2018</v>
      </c>
      <c r="K106" s="119">
        <f>IF('Indicator Date'!K106="","x",'Indicator Date'!K106)</f>
        <v>2018</v>
      </c>
      <c r="L106" s="119">
        <f>IF('Indicator Date'!L106="","x",'Indicator Date'!L106)</f>
        <v>2016</v>
      </c>
      <c r="M106" s="119">
        <f>IF('Indicator Date'!M106="","x",'Indicator Date'!M106)</f>
        <v>2015</v>
      </c>
      <c r="N106" s="119">
        <f>IF('Indicator Date'!N106="","x",'Indicator Date'!N106)</f>
        <v>2015</v>
      </c>
      <c r="O106" s="119">
        <f>IF('Indicator Date'!O106="","x",'Indicator Date'!O106)</f>
        <v>2015</v>
      </c>
      <c r="P106" s="119">
        <f>IF('Indicator Date'!P106="","x",'Indicator Date'!P106)</f>
        <v>2015</v>
      </c>
      <c r="Q106" s="119">
        <f>IF('Indicator Date'!Q106="","x",'Indicator Date'!Q106)</f>
        <v>2010</v>
      </c>
      <c r="R106" s="119">
        <f>IF('Indicator Date'!R106="","x",'Indicator Date'!R106)</f>
        <v>2010</v>
      </c>
      <c r="S106" s="119">
        <f>IF('Indicator Date'!S106="","x",'Indicator Date'!S106)</f>
        <v>2010</v>
      </c>
      <c r="T106" s="119">
        <f>IF('Indicator Date'!T106="","x",'Indicator Date'!T106)</f>
        <v>2010</v>
      </c>
      <c r="U106" s="119">
        <f>IF('Indicator Date'!U106="","x",'Indicator Date'!U106)</f>
        <v>2015</v>
      </c>
      <c r="V106" s="119">
        <f>IF('Indicator Date'!V106="","x",'Indicator Date'!V106)</f>
        <v>2015</v>
      </c>
      <c r="W106" s="119">
        <f>IF('Indicator Date'!W106="","x",'Indicator Date'!W106)</f>
        <v>2015</v>
      </c>
      <c r="X106" s="119">
        <f>IF('Indicator Date'!X106="","x",'Indicator Date'!X106)</f>
        <v>2018</v>
      </c>
      <c r="Y106" s="119">
        <f>IF('Indicator Date'!Y106="","x",'Indicator Date'!Y106)</f>
        <v>2018</v>
      </c>
      <c r="Z106" s="119">
        <f>IF('Indicator Date'!Z106="","x",'Indicator Date'!Z106)</f>
        <v>2018</v>
      </c>
      <c r="AA106" s="119">
        <f>IF('Indicator Date'!AA106="","x",'Indicator Date'!AA106)</f>
        <v>2015</v>
      </c>
      <c r="AB106" s="119">
        <f>IF('Indicator Date'!AB106="","x",'Indicator Date'!AB106)</f>
        <v>2017</v>
      </c>
      <c r="AC106" s="119">
        <f>IF('Indicator Date'!AC106="","x",'Indicator Date'!AC106)</f>
        <v>2017</v>
      </c>
      <c r="AD106" s="119">
        <f>IF('Indicator Date'!AD106="","x",'Indicator Date'!AD106)</f>
        <v>2018</v>
      </c>
      <c r="AE106" s="119">
        <f>IF('Indicator Date'!AE106="","x",'Indicator Date'!AE106)</f>
        <v>2018</v>
      </c>
      <c r="AF106" s="119">
        <f>IF('Indicator Date'!AF106="","x",'Indicator Date'!AF106)</f>
        <v>2016</v>
      </c>
      <c r="AG106" s="119">
        <f>IF('Indicator Date'!AG106="","x",'Indicator Date'!AG106)</f>
        <v>2019</v>
      </c>
      <c r="AH106" s="119">
        <f>IF('Indicator Date'!AH106="","x",'Indicator Date'!AH106)</f>
        <v>2019</v>
      </c>
      <c r="AI106" s="119">
        <f>IF('Indicator Date'!AI106="","x",'Indicator Date'!AI106)</f>
        <v>2019</v>
      </c>
      <c r="AJ106" s="119">
        <f>IF('Indicator Date'!AJ106="","x",'Indicator Date'!AJ106)</f>
        <v>2018</v>
      </c>
      <c r="AK106" s="119">
        <f>IF('Indicator Date'!AK106="","x",'Indicator Date'!AK106)</f>
        <v>2018</v>
      </c>
      <c r="AL106" s="119">
        <f>IF('Indicator Date'!AL106="","x",'Indicator Date'!AL106)</f>
        <v>2017</v>
      </c>
      <c r="AM106" s="119">
        <f>IF('Indicator Date'!AM106="","x",'Indicator Date'!AM106)</f>
        <v>2016</v>
      </c>
      <c r="AN106" s="119">
        <f>IF('Indicator Date'!AN106="","x",'Indicator Date'!AN106)</f>
        <v>2019</v>
      </c>
      <c r="AO106" s="119">
        <f>IF('Indicator Date'!AO106="","x",'Indicator Date'!AO106)</f>
        <v>2016</v>
      </c>
      <c r="AP106" s="119">
        <f>IF('Indicator Date'!AP106="","x",'Indicator Date'!AP106)</f>
        <v>2017</v>
      </c>
      <c r="AQ106" s="119">
        <f>IF('Indicator Date'!AQ106="","x",'Indicator Date'!AQ106)</f>
        <v>2017</v>
      </c>
      <c r="AR106" s="119">
        <f>IF('Indicator Date'!AR106="","x",'Indicator Date'!AR106)</f>
        <v>2018</v>
      </c>
      <c r="AS106" s="119">
        <f>IF('Indicator Date'!AS106="","x",'Indicator Date'!AS106)</f>
        <v>2015</v>
      </c>
      <c r="AT106" s="119">
        <f>IF('Indicator Date'!AT106="","x",'Indicator Date'!AT106)</f>
        <v>2014</v>
      </c>
      <c r="AU106" s="119">
        <f>IF('Indicator Date'!AU106="","x",'Indicator Date'!AU106)</f>
        <v>2017</v>
      </c>
      <c r="AV106" s="119">
        <f>IF('Indicator Date'!AV106="","x",'Indicator Date'!AV106)</f>
        <v>2017</v>
      </c>
      <c r="AW106" s="119">
        <f>IF('Indicator Date'!AW106="","x",'Indicator Date'!AW106)</f>
        <v>2017</v>
      </c>
      <c r="AX106" s="119">
        <f>IF('Indicator Date'!AX106="","x",'Indicator Date'!AX106)</f>
        <v>2017</v>
      </c>
      <c r="AY106" s="119">
        <f>IF('Indicator Date'!AY106="","x",'Indicator Date'!AY106)</f>
        <v>2017</v>
      </c>
      <c r="AZ106" s="119">
        <f>IF('Indicator Date'!AZ106="","x",'Indicator Date'!AZ106)</f>
        <v>2017</v>
      </c>
      <c r="BA106" s="119" t="str">
        <f>IF('Indicator Date'!BA106="","x",'Indicator Date'!BA106)</f>
        <v>2016</v>
      </c>
      <c r="BB106" s="119">
        <f>IF('Indicator Date'!BB106="","x",'Indicator Date'!BB106)</f>
        <v>2017</v>
      </c>
      <c r="BC106" s="119">
        <f>IF('Indicator Date'!BC106="","x",'Indicator Date'!BC106)</f>
        <v>2018</v>
      </c>
      <c r="BD106" s="119">
        <f>IF('Indicator Date'!BD106="","x",'Indicator Date'!BD106)</f>
        <v>2019</v>
      </c>
      <c r="BE106" s="172" t="str">
        <f>IF('Indicator Date'!BE106="","x",YEAR('Indicator Date'!BE106))</f>
        <v>x</v>
      </c>
      <c r="BF106" s="172">
        <f>IF('Indicator Date'!BF106="","x",YEAR('Indicator Date'!BF106))</f>
        <v>2019</v>
      </c>
      <c r="BG106" s="172">
        <f>IF('Indicator Date'!BG106="","x",YEAR('Indicator Date'!BG106))</f>
        <v>2018</v>
      </c>
      <c r="BH106" s="119">
        <f>IF('Indicator Date'!BH106="","x",'Indicator Date'!BH106)</f>
        <v>2018</v>
      </c>
      <c r="BI106" s="119">
        <f>IF('Indicator Date'!BI106="","x",'Indicator Date'!BI106)</f>
        <v>2018</v>
      </c>
      <c r="BJ106" s="119">
        <f>IF('Indicator Date'!BJ106="","x",'Indicator Date'!BJ106)</f>
        <v>2015</v>
      </c>
      <c r="BK106" s="119">
        <f>IF('Indicator Date'!BK106="","x",'Indicator Date'!BK106)</f>
        <v>2017</v>
      </c>
      <c r="BL106" s="119">
        <f>IF('Indicator Date'!BL106="","x",'Indicator Date'!BL106)</f>
        <v>2018</v>
      </c>
      <c r="BM106" s="119">
        <f>IF('Indicator Date'!BM106="","x",'Indicator Date'!BM106)</f>
        <v>2017</v>
      </c>
      <c r="BN106" s="119">
        <f>IF('Indicator Date'!BN106="","x",'Indicator Date'!BN106)</f>
        <v>2015</v>
      </c>
      <c r="BO106" s="119">
        <f>IF('Indicator Date'!BO106="","x",'Indicator Date'!BO106)</f>
        <v>2016</v>
      </c>
      <c r="BP106" s="119">
        <f>IF('Indicator Date'!BP106="","x",'Indicator Date'!BP106)</f>
        <v>2017</v>
      </c>
      <c r="BQ106" s="119">
        <f>IF('Indicator Date'!BQ106="","x",'Indicator Date'!BQ106)</f>
        <v>2014</v>
      </c>
      <c r="BR106" s="119">
        <f>IF('Indicator Date'!BR106="","x",'Indicator Date'!BR106)</f>
        <v>2017</v>
      </c>
      <c r="BS106" s="119">
        <f>IF('Indicator Date'!BS106="","x",'Indicator Date'!BS106)</f>
        <v>2017</v>
      </c>
      <c r="BT106" s="119">
        <f>IF('Indicator Date'!BT106="","x",'Indicator Date'!BT106)</f>
        <v>2016</v>
      </c>
      <c r="BU106" s="119">
        <f>IF('Indicator Date'!BU106="","x",'Indicator Date'!BU106)</f>
        <v>2017</v>
      </c>
      <c r="BV106" s="119">
        <f>IF('Indicator Date'!BV106="","x",'Indicator Date'!BV106)</f>
        <v>2017</v>
      </c>
      <c r="BW106" s="119">
        <f>IF('Indicator Date'!BW106="","x",'Indicator Date'!BW106)</f>
        <v>2017</v>
      </c>
      <c r="BX106" s="119">
        <f>IF('Indicator Date'!BX106="","x",'Indicator Date'!BX106)</f>
        <v>2016</v>
      </c>
      <c r="BY106" s="119">
        <f>IF('Indicator Date'!BY106="","x",'Indicator Date'!BY106)</f>
        <v>2015</v>
      </c>
      <c r="BZ106" s="119" t="str">
        <f>IF('Indicator Date'!BZ106="","x",'Indicator Date'!BZ106)</f>
        <v>2018</v>
      </c>
      <c r="CA106" s="119">
        <f>IF('Indicator Date'!CA106="","x",'Indicator Date'!CA106)</f>
        <v>2019</v>
      </c>
      <c r="CB106" s="119">
        <f>IF('Indicator Date'!CB106="","x",'Indicator Date'!CB106)</f>
        <v>2015</v>
      </c>
    </row>
    <row r="107" spans="1:80" x14ac:dyDescent="0.3">
      <c r="A107" s="100" t="s">
        <v>193</v>
      </c>
      <c r="B107" s="86" t="s">
        <v>192</v>
      </c>
      <c r="C107" s="119">
        <f>IF('Indicator Date'!C107="","x",'Indicator Date'!C107)</f>
        <v>2015</v>
      </c>
      <c r="D107" s="119">
        <f>IF('Indicator Date'!D107="","x",'Indicator Date'!D107)</f>
        <v>2015</v>
      </c>
      <c r="E107" s="119">
        <f>IF('Indicator Date'!E107="","x",'Indicator Date'!E107)</f>
        <v>2015</v>
      </c>
      <c r="F107" s="119">
        <f>IF('Indicator Date'!F107="","x",'Indicator Date'!F107)</f>
        <v>2015</v>
      </c>
      <c r="G107" s="119">
        <f>IF('Indicator Date'!G107="","x",'Indicator Date'!G107)</f>
        <v>2015</v>
      </c>
      <c r="H107" s="119">
        <f>IF('Indicator Date'!H107="","x",'Indicator Date'!H107)</f>
        <v>2015</v>
      </c>
      <c r="I107" s="119">
        <f>IF('Indicator Date'!I107="","x",'Indicator Date'!I107)</f>
        <v>2015</v>
      </c>
      <c r="J107" s="119">
        <f>IF('Indicator Date'!J107="","x",'Indicator Date'!J107)</f>
        <v>2018</v>
      </c>
      <c r="K107" s="119">
        <f>IF('Indicator Date'!K107="","x",'Indicator Date'!K107)</f>
        <v>2018</v>
      </c>
      <c r="L107" s="119">
        <f>IF('Indicator Date'!L107="","x",'Indicator Date'!L107)</f>
        <v>2016</v>
      </c>
      <c r="M107" s="119">
        <f>IF('Indicator Date'!M107="","x",'Indicator Date'!M107)</f>
        <v>2015</v>
      </c>
      <c r="N107" s="119">
        <f>IF('Indicator Date'!N107="","x",'Indicator Date'!N107)</f>
        <v>2015</v>
      </c>
      <c r="O107" s="119">
        <f>IF('Indicator Date'!O107="","x",'Indicator Date'!O107)</f>
        <v>2015</v>
      </c>
      <c r="P107" s="119">
        <f>IF('Indicator Date'!P107="","x",'Indicator Date'!P107)</f>
        <v>2015</v>
      </c>
      <c r="Q107" s="119">
        <f>IF('Indicator Date'!Q107="","x",'Indicator Date'!Q107)</f>
        <v>2010</v>
      </c>
      <c r="R107" s="119">
        <f>IF('Indicator Date'!R107="","x",'Indicator Date'!R107)</f>
        <v>2010</v>
      </c>
      <c r="S107" s="119">
        <f>IF('Indicator Date'!S107="","x",'Indicator Date'!S107)</f>
        <v>2010</v>
      </c>
      <c r="T107" s="119">
        <f>IF('Indicator Date'!T107="","x",'Indicator Date'!T107)</f>
        <v>2010</v>
      </c>
      <c r="U107" s="119">
        <f>IF('Indicator Date'!U107="","x",'Indicator Date'!U107)</f>
        <v>2015</v>
      </c>
      <c r="V107" s="119">
        <f>IF('Indicator Date'!V107="","x",'Indicator Date'!V107)</f>
        <v>2015</v>
      </c>
      <c r="W107" s="119">
        <f>IF('Indicator Date'!W107="","x",'Indicator Date'!W107)</f>
        <v>2015</v>
      </c>
      <c r="X107" s="119">
        <f>IF('Indicator Date'!X107="","x",'Indicator Date'!X107)</f>
        <v>2018</v>
      </c>
      <c r="Y107" s="119">
        <f>IF('Indicator Date'!Y107="","x",'Indicator Date'!Y107)</f>
        <v>2018</v>
      </c>
      <c r="Z107" s="119">
        <f>IF('Indicator Date'!Z107="","x",'Indicator Date'!Z107)</f>
        <v>2018</v>
      </c>
      <c r="AA107" s="119" t="str">
        <f>IF('Indicator Date'!AA107="","x",'Indicator Date'!AA107)</f>
        <v>x</v>
      </c>
      <c r="AB107" s="119">
        <f>IF('Indicator Date'!AB107="","x",'Indicator Date'!AB107)</f>
        <v>2016</v>
      </c>
      <c r="AC107" s="119" t="str">
        <f>IF('Indicator Date'!AC107="","x",'Indicator Date'!AC107)</f>
        <v>x</v>
      </c>
      <c r="AD107" s="119">
        <f>IF('Indicator Date'!AD107="","x",'Indicator Date'!AD107)</f>
        <v>2017</v>
      </c>
      <c r="AE107" s="119">
        <f>IF('Indicator Date'!AE107="","x",'Indicator Date'!AE107)</f>
        <v>2018</v>
      </c>
      <c r="AF107" s="119" t="str">
        <f>IF('Indicator Date'!AF107="","x",'Indicator Date'!AF107)</f>
        <v>x</v>
      </c>
      <c r="AG107" s="119">
        <f>IF('Indicator Date'!AG107="","x",'Indicator Date'!AG107)</f>
        <v>2019</v>
      </c>
      <c r="AH107" s="119">
        <f>IF('Indicator Date'!AH107="","x",'Indicator Date'!AH107)</f>
        <v>2019</v>
      </c>
      <c r="AI107" s="119">
        <f>IF('Indicator Date'!AI107="","x",'Indicator Date'!AI107)</f>
        <v>2019</v>
      </c>
      <c r="AJ107" s="119">
        <f>IF('Indicator Date'!AJ107="","x",'Indicator Date'!AJ107)</f>
        <v>2018</v>
      </c>
      <c r="AK107" s="119">
        <f>IF('Indicator Date'!AK107="","x",'Indicator Date'!AK107)</f>
        <v>2018</v>
      </c>
      <c r="AL107" s="119">
        <f>IF('Indicator Date'!AL107="","x",'Indicator Date'!AL107)</f>
        <v>2017</v>
      </c>
      <c r="AM107" s="119" t="str">
        <f>IF('Indicator Date'!AM107="","x",'Indicator Date'!AM107)</f>
        <v>x</v>
      </c>
      <c r="AN107" s="119">
        <f>IF('Indicator Date'!AN107="","x",'Indicator Date'!AN107)</f>
        <v>2019</v>
      </c>
      <c r="AO107" s="119">
        <f>IF('Indicator Date'!AO107="","x",'Indicator Date'!AO107)</f>
        <v>2016</v>
      </c>
      <c r="AP107" s="119">
        <f>IF('Indicator Date'!AP107="","x",'Indicator Date'!AP107)</f>
        <v>2017</v>
      </c>
      <c r="AQ107" s="119">
        <f>IF('Indicator Date'!AQ107="","x",'Indicator Date'!AQ107)</f>
        <v>2017</v>
      </c>
      <c r="AR107" s="119">
        <f>IF('Indicator Date'!AR107="","x",'Indicator Date'!AR107)</f>
        <v>2018</v>
      </c>
      <c r="AS107" s="119">
        <f>IF('Indicator Date'!AS107="","x",'Indicator Date'!AS107)</f>
        <v>2015</v>
      </c>
      <c r="AT107" s="119">
        <f>IF('Indicator Date'!AT107="","x",'Indicator Date'!AT107)</f>
        <v>2016</v>
      </c>
      <c r="AU107" s="119">
        <f>IF('Indicator Date'!AU107="","x",'Indicator Date'!AU107)</f>
        <v>2017</v>
      </c>
      <c r="AV107" s="119">
        <f>IF('Indicator Date'!AV107="","x",'Indicator Date'!AV107)</f>
        <v>2017</v>
      </c>
      <c r="AW107" s="119">
        <f>IF('Indicator Date'!AW107="","x",'Indicator Date'!AW107)</f>
        <v>2017</v>
      </c>
      <c r="AX107" s="119">
        <f>IF('Indicator Date'!AX107="","x",'Indicator Date'!AX107)</f>
        <v>2017</v>
      </c>
      <c r="AY107" s="119">
        <f>IF('Indicator Date'!AY107="","x",'Indicator Date'!AY107)</f>
        <v>2017</v>
      </c>
      <c r="AZ107" s="119">
        <f>IF('Indicator Date'!AZ107="","x",'Indicator Date'!AZ107)</f>
        <v>2017</v>
      </c>
      <c r="BA107" s="119" t="str">
        <f>IF('Indicator Date'!BA107="","x",'Indicator Date'!BA107)</f>
        <v>2015</v>
      </c>
      <c r="BB107" s="119">
        <f>IF('Indicator Date'!BB107="","x",'Indicator Date'!BB107)</f>
        <v>2017</v>
      </c>
      <c r="BC107" s="119">
        <f>IF('Indicator Date'!BC107="","x",'Indicator Date'!BC107)</f>
        <v>2018</v>
      </c>
      <c r="BD107" s="119">
        <f>IF('Indicator Date'!BD107="","x",'Indicator Date'!BD107)</f>
        <v>2019</v>
      </c>
      <c r="BE107" s="172" t="str">
        <f>IF('Indicator Date'!BE107="","x",YEAR('Indicator Date'!BE107))</f>
        <v>x</v>
      </c>
      <c r="BF107" s="172">
        <f>IF('Indicator Date'!BF107="","x",YEAR('Indicator Date'!BF107))</f>
        <v>2018</v>
      </c>
      <c r="BG107" s="172">
        <f>IF('Indicator Date'!BG107="","x",YEAR('Indicator Date'!BG107))</f>
        <v>2018</v>
      </c>
      <c r="BH107" s="119">
        <f>IF('Indicator Date'!BH107="","x",'Indicator Date'!BH107)</f>
        <v>2018</v>
      </c>
      <c r="BI107" s="119">
        <f>IF('Indicator Date'!BI107="","x",'Indicator Date'!BI107)</f>
        <v>2018</v>
      </c>
      <c r="BJ107" s="119">
        <f>IF('Indicator Date'!BJ107="","x",'Indicator Date'!BJ107)</f>
        <v>2013</v>
      </c>
      <c r="BK107" s="119">
        <f>IF('Indicator Date'!BK107="","x",'Indicator Date'!BK107)</f>
        <v>2017</v>
      </c>
      <c r="BL107" s="119">
        <f>IF('Indicator Date'!BL107="","x",'Indicator Date'!BL107)</f>
        <v>2018</v>
      </c>
      <c r="BM107" s="119">
        <f>IF('Indicator Date'!BM107="","x",'Indicator Date'!BM107)</f>
        <v>2017</v>
      </c>
      <c r="BN107" s="119">
        <f>IF('Indicator Date'!BN107="","x",'Indicator Date'!BN107)</f>
        <v>2015</v>
      </c>
      <c r="BO107" s="119">
        <f>IF('Indicator Date'!BO107="","x",'Indicator Date'!BO107)</f>
        <v>2016</v>
      </c>
      <c r="BP107" s="119">
        <f>IF('Indicator Date'!BP107="","x",'Indicator Date'!BP107)</f>
        <v>2017</v>
      </c>
      <c r="BQ107" s="119">
        <f>IF('Indicator Date'!BQ107="","x",'Indicator Date'!BQ107)</f>
        <v>2014</v>
      </c>
      <c r="BR107" s="119">
        <f>IF('Indicator Date'!BR107="","x",'Indicator Date'!BR107)</f>
        <v>2017</v>
      </c>
      <c r="BS107" s="119">
        <f>IF('Indicator Date'!BS107="","x",'Indicator Date'!BS107)</f>
        <v>2017</v>
      </c>
      <c r="BT107" s="119">
        <f>IF('Indicator Date'!BT107="","x",'Indicator Date'!BT107)</f>
        <v>2015</v>
      </c>
      <c r="BU107" s="119">
        <f>IF('Indicator Date'!BU107="","x",'Indicator Date'!BU107)</f>
        <v>2017</v>
      </c>
      <c r="BV107" s="119">
        <f>IF('Indicator Date'!BV107="","x",'Indicator Date'!BV107)</f>
        <v>2017</v>
      </c>
      <c r="BW107" s="119" t="str">
        <f>IF('Indicator Date'!BW107="","x",'Indicator Date'!BW107)</f>
        <v>x</v>
      </c>
      <c r="BX107" s="119">
        <f>IF('Indicator Date'!BX107="","x",'Indicator Date'!BX107)</f>
        <v>2016</v>
      </c>
      <c r="BY107" s="119">
        <f>IF('Indicator Date'!BY107="","x",'Indicator Date'!BY107)</f>
        <v>2015</v>
      </c>
      <c r="BZ107" s="119" t="str">
        <f>IF('Indicator Date'!BZ107="","x",'Indicator Date'!BZ107)</f>
        <v>2018</v>
      </c>
      <c r="CA107" s="119">
        <f>IF('Indicator Date'!CA107="","x",'Indicator Date'!CA107)</f>
        <v>2019</v>
      </c>
      <c r="CB107" s="119">
        <f>IF('Indicator Date'!CB107="","x",'Indicator Date'!CB107)</f>
        <v>2015</v>
      </c>
    </row>
    <row r="108" spans="1:80" x14ac:dyDescent="0.3">
      <c r="A108" s="100" t="s">
        <v>195</v>
      </c>
      <c r="B108" s="86" t="s">
        <v>194</v>
      </c>
      <c r="C108" s="119">
        <f>IF('Indicator Date'!C108="","x",'Indicator Date'!C108)</f>
        <v>2015</v>
      </c>
      <c r="D108" s="119">
        <f>IF('Indicator Date'!D108="","x",'Indicator Date'!D108)</f>
        <v>2015</v>
      </c>
      <c r="E108" s="119">
        <f>IF('Indicator Date'!E108="","x",'Indicator Date'!E108)</f>
        <v>2015</v>
      </c>
      <c r="F108" s="119">
        <f>IF('Indicator Date'!F108="","x",'Indicator Date'!F108)</f>
        <v>2015</v>
      </c>
      <c r="G108" s="119">
        <f>IF('Indicator Date'!G108="","x",'Indicator Date'!G108)</f>
        <v>2015</v>
      </c>
      <c r="H108" s="119">
        <f>IF('Indicator Date'!H108="","x",'Indicator Date'!H108)</f>
        <v>2015</v>
      </c>
      <c r="I108" s="119">
        <f>IF('Indicator Date'!I108="","x",'Indicator Date'!I108)</f>
        <v>2015</v>
      </c>
      <c r="J108" s="119">
        <f>IF('Indicator Date'!J108="","x",'Indicator Date'!J108)</f>
        <v>2018</v>
      </c>
      <c r="K108" s="119">
        <f>IF('Indicator Date'!K108="","x",'Indicator Date'!K108)</f>
        <v>2018</v>
      </c>
      <c r="L108" s="119">
        <f>IF('Indicator Date'!L108="","x",'Indicator Date'!L108)</f>
        <v>2016</v>
      </c>
      <c r="M108" s="119">
        <f>IF('Indicator Date'!M108="","x",'Indicator Date'!M108)</f>
        <v>2015</v>
      </c>
      <c r="N108" s="119">
        <f>IF('Indicator Date'!N108="","x",'Indicator Date'!N108)</f>
        <v>2015</v>
      </c>
      <c r="O108" s="119">
        <f>IF('Indicator Date'!O108="","x",'Indicator Date'!O108)</f>
        <v>2015</v>
      </c>
      <c r="P108" s="119">
        <f>IF('Indicator Date'!P108="","x",'Indicator Date'!P108)</f>
        <v>2015</v>
      </c>
      <c r="Q108" s="119">
        <f>IF('Indicator Date'!Q108="","x",'Indicator Date'!Q108)</f>
        <v>2010</v>
      </c>
      <c r="R108" s="119">
        <f>IF('Indicator Date'!R108="","x",'Indicator Date'!R108)</f>
        <v>2010</v>
      </c>
      <c r="S108" s="119">
        <f>IF('Indicator Date'!S108="","x",'Indicator Date'!S108)</f>
        <v>2010</v>
      </c>
      <c r="T108" s="119">
        <f>IF('Indicator Date'!T108="","x",'Indicator Date'!T108)</f>
        <v>2010</v>
      </c>
      <c r="U108" s="119">
        <f>IF('Indicator Date'!U108="","x",'Indicator Date'!U108)</f>
        <v>2015</v>
      </c>
      <c r="V108" s="119">
        <f>IF('Indicator Date'!V108="","x",'Indicator Date'!V108)</f>
        <v>2015</v>
      </c>
      <c r="W108" s="119">
        <f>IF('Indicator Date'!W108="","x",'Indicator Date'!W108)</f>
        <v>2015</v>
      </c>
      <c r="X108" s="119">
        <f>IF('Indicator Date'!X108="","x",'Indicator Date'!X108)</f>
        <v>2018</v>
      </c>
      <c r="Y108" s="119">
        <f>IF('Indicator Date'!Y108="","x",'Indicator Date'!Y108)</f>
        <v>2018</v>
      </c>
      <c r="Z108" s="119">
        <f>IF('Indicator Date'!Z108="","x",'Indicator Date'!Z108)</f>
        <v>2018</v>
      </c>
      <c r="AA108" s="119">
        <f>IF('Indicator Date'!AA108="","x",'Indicator Date'!AA108)</f>
        <v>2014</v>
      </c>
      <c r="AB108" s="119">
        <f>IF('Indicator Date'!AB108="","x",'Indicator Date'!AB108)</f>
        <v>2017</v>
      </c>
      <c r="AC108" s="119">
        <f>IF('Indicator Date'!AC108="","x",'Indicator Date'!AC108)</f>
        <v>2017</v>
      </c>
      <c r="AD108" s="119">
        <f>IF('Indicator Date'!AD108="","x",'Indicator Date'!AD108)</f>
        <v>2014</v>
      </c>
      <c r="AE108" s="119">
        <f>IF('Indicator Date'!AE108="","x",'Indicator Date'!AE108)</f>
        <v>2018</v>
      </c>
      <c r="AF108" s="119">
        <f>IF('Indicator Date'!AF108="","x",'Indicator Date'!AF108)</f>
        <v>2016</v>
      </c>
      <c r="AG108" s="119">
        <f>IF('Indicator Date'!AG108="","x",'Indicator Date'!AG108)</f>
        <v>2019</v>
      </c>
      <c r="AH108" s="119">
        <f>IF('Indicator Date'!AH108="","x",'Indicator Date'!AH108)</f>
        <v>2019</v>
      </c>
      <c r="AI108" s="119">
        <f>IF('Indicator Date'!AI108="","x",'Indicator Date'!AI108)</f>
        <v>2019</v>
      </c>
      <c r="AJ108" s="119">
        <f>IF('Indicator Date'!AJ108="","x",'Indicator Date'!AJ108)</f>
        <v>2018</v>
      </c>
      <c r="AK108" s="119">
        <f>IF('Indicator Date'!AK108="","x",'Indicator Date'!AK108)</f>
        <v>2018</v>
      </c>
      <c r="AL108" s="119">
        <f>IF('Indicator Date'!AL108="","x",'Indicator Date'!AL108)</f>
        <v>2017</v>
      </c>
      <c r="AM108" s="119">
        <f>IF('Indicator Date'!AM108="","x",'Indicator Date'!AM108)</f>
        <v>2009</v>
      </c>
      <c r="AN108" s="119">
        <f>IF('Indicator Date'!AN108="","x",'Indicator Date'!AN108)</f>
        <v>2019</v>
      </c>
      <c r="AO108" s="119">
        <f>IF('Indicator Date'!AO108="","x",'Indicator Date'!AO108)</f>
        <v>2016</v>
      </c>
      <c r="AP108" s="119">
        <f>IF('Indicator Date'!AP108="","x",'Indicator Date'!AP108)</f>
        <v>2017</v>
      </c>
      <c r="AQ108" s="119">
        <f>IF('Indicator Date'!AQ108="","x",'Indicator Date'!AQ108)</f>
        <v>2017</v>
      </c>
      <c r="AR108" s="119">
        <f>IF('Indicator Date'!AR108="","x",'Indicator Date'!AR108)</f>
        <v>2018</v>
      </c>
      <c r="AS108" s="119">
        <f>IF('Indicator Date'!AS108="","x",'Indicator Date'!AS108)</f>
        <v>2015</v>
      </c>
      <c r="AT108" s="119">
        <f>IF('Indicator Date'!AT108="","x",'Indicator Date'!AT108)</f>
        <v>2009</v>
      </c>
      <c r="AU108" s="119">
        <f>IF('Indicator Date'!AU108="","x",'Indicator Date'!AU108)</f>
        <v>2017</v>
      </c>
      <c r="AV108" s="119">
        <f>IF('Indicator Date'!AV108="","x",'Indicator Date'!AV108)</f>
        <v>2013</v>
      </c>
      <c r="AW108" s="119" t="str">
        <f>IF('Indicator Date'!AW108="","x",'Indicator Date'!AW108)</f>
        <v>x</v>
      </c>
      <c r="AX108" s="119" t="str">
        <f>IF('Indicator Date'!AX108="","x",'Indicator Date'!AX108)</f>
        <v>x</v>
      </c>
      <c r="AY108" s="119">
        <f>IF('Indicator Date'!AY108="","x",'Indicator Date'!AY108)</f>
        <v>2017</v>
      </c>
      <c r="AZ108" s="119">
        <f>IF('Indicator Date'!AZ108="","x",'Indicator Date'!AZ108)</f>
        <v>2017</v>
      </c>
      <c r="BA108" s="119">
        <f>IF('Indicator Date'!BA108="","x",'Indicator Date'!BA108)</f>
        <v>2009</v>
      </c>
      <c r="BB108" s="119">
        <f>IF('Indicator Date'!BB108="","x",'Indicator Date'!BB108)</f>
        <v>2017</v>
      </c>
      <c r="BC108" s="119">
        <f>IF('Indicator Date'!BC108="","x",'Indicator Date'!BC108)</f>
        <v>2018</v>
      </c>
      <c r="BD108" s="119">
        <f>IF('Indicator Date'!BD108="","x",'Indicator Date'!BD108)</f>
        <v>2019</v>
      </c>
      <c r="BE108" s="172" t="str">
        <f>IF('Indicator Date'!BE108="","x",YEAR('Indicator Date'!BE108))</f>
        <v>x</v>
      </c>
      <c r="BF108" s="172" t="str">
        <f>IF('Indicator Date'!BF108="","x",YEAR('Indicator Date'!BF108))</f>
        <v>x</v>
      </c>
      <c r="BG108" s="172">
        <f>IF('Indicator Date'!BG108="","x",YEAR('Indicator Date'!BG108))</f>
        <v>2018</v>
      </c>
      <c r="BH108" s="119">
        <f>IF('Indicator Date'!BH108="","x",'Indicator Date'!BH108)</f>
        <v>2018</v>
      </c>
      <c r="BI108" s="119">
        <f>IF('Indicator Date'!BI108="","x",'Indicator Date'!BI108)</f>
        <v>2018</v>
      </c>
      <c r="BJ108" s="119">
        <f>IF('Indicator Date'!BJ108="","x",'Indicator Date'!BJ108)</f>
        <v>2013</v>
      </c>
      <c r="BK108" s="119">
        <f>IF('Indicator Date'!BK108="","x",'Indicator Date'!BK108)</f>
        <v>2017</v>
      </c>
      <c r="BL108" s="119">
        <f>IF('Indicator Date'!BL108="","x",'Indicator Date'!BL108)</f>
        <v>2018</v>
      </c>
      <c r="BM108" s="119">
        <f>IF('Indicator Date'!BM108="","x",'Indicator Date'!BM108)</f>
        <v>2017</v>
      </c>
      <c r="BN108" s="119">
        <f>IF('Indicator Date'!BN108="","x",'Indicator Date'!BN108)</f>
        <v>2015</v>
      </c>
      <c r="BO108" s="119">
        <f>IF('Indicator Date'!BO108="","x",'Indicator Date'!BO108)</f>
        <v>2016</v>
      </c>
      <c r="BP108" s="119">
        <f>IF('Indicator Date'!BP108="","x",'Indicator Date'!BP108)</f>
        <v>2017</v>
      </c>
      <c r="BQ108" s="119">
        <f>IF('Indicator Date'!BQ108="","x",'Indicator Date'!BQ108)</f>
        <v>2014</v>
      </c>
      <c r="BR108" s="119">
        <f>IF('Indicator Date'!BR108="","x",'Indicator Date'!BR108)</f>
        <v>2017</v>
      </c>
      <c r="BS108" s="119">
        <f>IF('Indicator Date'!BS108="","x",'Indicator Date'!BS108)</f>
        <v>2017</v>
      </c>
      <c r="BT108" s="119">
        <f>IF('Indicator Date'!BT108="","x",'Indicator Date'!BT108)</f>
        <v>2016</v>
      </c>
      <c r="BU108" s="119">
        <f>IF('Indicator Date'!BU108="","x",'Indicator Date'!BU108)</f>
        <v>2017</v>
      </c>
      <c r="BV108" s="119">
        <f>IF('Indicator Date'!BV108="","x",'Indicator Date'!BV108)</f>
        <v>2017</v>
      </c>
      <c r="BW108" s="119" t="str">
        <f>IF('Indicator Date'!BW108="","x",'Indicator Date'!BW108)</f>
        <v>x</v>
      </c>
      <c r="BX108" s="119">
        <f>IF('Indicator Date'!BX108="","x",'Indicator Date'!BX108)</f>
        <v>2016</v>
      </c>
      <c r="BY108" s="119">
        <f>IF('Indicator Date'!BY108="","x",'Indicator Date'!BY108)</f>
        <v>2015</v>
      </c>
      <c r="BZ108" s="119" t="str">
        <f>IF('Indicator Date'!BZ108="","x",'Indicator Date'!BZ108)</f>
        <v>2018</v>
      </c>
      <c r="CA108" s="119">
        <f>IF('Indicator Date'!CA108="","x",'Indicator Date'!CA108)</f>
        <v>2019</v>
      </c>
      <c r="CB108" s="119">
        <f>IF('Indicator Date'!CB108="","x",'Indicator Date'!CB108)</f>
        <v>2015</v>
      </c>
    </row>
    <row r="109" spans="1:80" x14ac:dyDescent="0.3">
      <c r="A109" s="100" t="s">
        <v>197</v>
      </c>
      <c r="B109" s="86" t="s">
        <v>196</v>
      </c>
      <c r="C109" s="119">
        <f>IF('Indicator Date'!C109="","x",'Indicator Date'!C109)</f>
        <v>2015</v>
      </c>
      <c r="D109" s="119">
        <f>IF('Indicator Date'!D109="","x",'Indicator Date'!D109)</f>
        <v>2015</v>
      </c>
      <c r="E109" s="119">
        <f>IF('Indicator Date'!E109="","x",'Indicator Date'!E109)</f>
        <v>2015</v>
      </c>
      <c r="F109" s="119">
        <f>IF('Indicator Date'!F109="","x",'Indicator Date'!F109)</f>
        <v>2015</v>
      </c>
      <c r="G109" s="119">
        <f>IF('Indicator Date'!G109="","x",'Indicator Date'!G109)</f>
        <v>2015</v>
      </c>
      <c r="H109" s="119">
        <f>IF('Indicator Date'!H109="","x",'Indicator Date'!H109)</f>
        <v>2015</v>
      </c>
      <c r="I109" s="119">
        <f>IF('Indicator Date'!I109="","x",'Indicator Date'!I109)</f>
        <v>2015</v>
      </c>
      <c r="J109" s="119">
        <f>IF('Indicator Date'!J109="","x",'Indicator Date'!J109)</f>
        <v>2018</v>
      </c>
      <c r="K109" s="119">
        <f>IF('Indicator Date'!K109="","x",'Indicator Date'!K109)</f>
        <v>2018</v>
      </c>
      <c r="L109" s="119">
        <f>IF('Indicator Date'!L109="","x",'Indicator Date'!L109)</f>
        <v>2016</v>
      </c>
      <c r="M109" s="119">
        <f>IF('Indicator Date'!M109="","x",'Indicator Date'!M109)</f>
        <v>2015</v>
      </c>
      <c r="N109" s="119">
        <f>IF('Indicator Date'!N109="","x",'Indicator Date'!N109)</f>
        <v>2015</v>
      </c>
      <c r="O109" s="119">
        <f>IF('Indicator Date'!O109="","x",'Indicator Date'!O109)</f>
        <v>2015</v>
      </c>
      <c r="P109" s="119">
        <f>IF('Indicator Date'!P109="","x",'Indicator Date'!P109)</f>
        <v>2015</v>
      </c>
      <c r="Q109" s="119">
        <f>IF('Indicator Date'!Q109="","x",'Indicator Date'!Q109)</f>
        <v>2010</v>
      </c>
      <c r="R109" s="119">
        <f>IF('Indicator Date'!R109="","x",'Indicator Date'!R109)</f>
        <v>2010</v>
      </c>
      <c r="S109" s="119">
        <f>IF('Indicator Date'!S109="","x",'Indicator Date'!S109)</f>
        <v>2010</v>
      </c>
      <c r="T109" s="119">
        <f>IF('Indicator Date'!T109="","x",'Indicator Date'!T109)</f>
        <v>2010</v>
      </c>
      <c r="U109" s="119">
        <f>IF('Indicator Date'!U109="","x",'Indicator Date'!U109)</f>
        <v>2015</v>
      </c>
      <c r="V109" s="119">
        <f>IF('Indicator Date'!V109="","x",'Indicator Date'!V109)</f>
        <v>2015</v>
      </c>
      <c r="W109" s="119">
        <f>IF('Indicator Date'!W109="","x",'Indicator Date'!W109)</f>
        <v>2015</v>
      </c>
      <c r="X109" s="119">
        <f>IF('Indicator Date'!X109="","x",'Indicator Date'!X109)</f>
        <v>2018</v>
      </c>
      <c r="Y109" s="119">
        <f>IF('Indicator Date'!Y109="","x",'Indicator Date'!Y109)</f>
        <v>2018</v>
      </c>
      <c r="Z109" s="119">
        <f>IF('Indicator Date'!Z109="","x",'Indicator Date'!Z109)</f>
        <v>2018</v>
      </c>
      <c r="AA109" s="119">
        <f>IF('Indicator Date'!AA109="","x",'Indicator Date'!AA109)</f>
        <v>2012</v>
      </c>
      <c r="AB109" s="119">
        <f>IF('Indicator Date'!AB109="","x",'Indicator Date'!AB109)</f>
        <v>2017</v>
      </c>
      <c r="AC109" s="119">
        <f>IF('Indicator Date'!AC109="","x",'Indicator Date'!AC109)</f>
        <v>2017</v>
      </c>
      <c r="AD109" s="119">
        <f>IF('Indicator Date'!AD109="","x",'Indicator Date'!AD109)</f>
        <v>2018</v>
      </c>
      <c r="AE109" s="119">
        <f>IF('Indicator Date'!AE109="","x",'Indicator Date'!AE109)</f>
        <v>2018</v>
      </c>
      <c r="AF109" s="119">
        <f>IF('Indicator Date'!AF109="","x",'Indicator Date'!AF109)</f>
        <v>2016</v>
      </c>
      <c r="AG109" s="119">
        <f>IF('Indicator Date'!AG109="","x",'Indicator Date'!AG109)</f>
        <v>2019</v>
      </c>
      <c r="AH109" s="119">
        <f>IF('Indicator Date'!AH109="","x",'Indicator Date'!AH109)</f>
        <v>2019</v>
      </c>
      <c r="AI109" s="119">
        <f>IF('Indicator Date'!AI109="","x",'Indicator Date'!AI109)</f>
        <v>2019</v>
      </c>
      <c r="AJ109" s="119">
        <f>IF('Indicator Date'!AJ109="","x",'Indicator Date'!AJ109)</f>
        <v>2018</v>
      </c>
      <c r="AK109" s="119">
        <f>IF('Indicator Date'!AK109="","x",'Indicator Date'!AK109)</f>
        <v>2018</v>
      </c>
      <c r="AL109" s="119">
        <f>IF('Indicator Date'!AL109="","x",'Indicator Date'!AL109)</f>
        <v>2017</v>
      </c>
      <c r="AM109" s="119">
        <f>IF('Indicator Date'!AM109="","x",'Indicator Date'!AM109)</f>
        <v>2015</v>
      </c>
      <c r="AN109" s="119">
        <f>IF('Indicator Date'!AN109="","x",'Indicator Date'!AN109)</f>
        <v>2019</v>
      </c>
      <c r="AO109" s="119">
        <f>IF('Indicator Date'!AO109="","x",'Indicator Date'!AO109)</f>
        <v>2016</v>
      </c>
      <c r="AP109" s="119">
        <f>IF('Indicator Date'!AP109="","x",'Indicator Date'!AP109)</f>
        <v>2017</v>
      </c>
      <c r="AQ109" s="119">
        <f>IF('Indicator Date'!AQ109="","x",'Indicator Date'!AQ109)</f>
        <v>2017</v>
      </c>
      <c r="AR109" s="119">
        <f>IF('Indicator Date'!AR109="","x",'Indicator Date'!AR109)</f>
        <v>2018</v>
      </c>
      <c r="AS109" s="119">
        <f>IF('Indicator Date'!AS109="","x",'Indicator Date'!AS109)</f>
        <v>2015</v>
      </c>
      <c r="AT109" s="119">
        <f>IF('Indicator Date'!AT109="","x",'Indicator Date'!AT109)</f>
        <v>2006</v>
      </c>
      <c r="AU109" s="119">
        <f>IF('Indicator Date'!AU109="","x",'Indicator Date'!AU109)</f>
        <v>2017</v>
      </c>
      <c r="AV109" s="119">
        <f>IF('Indicator Date'!AV109="","x",'Indicator Date'!AV109)</f>
        <v>2017</v>
      </c>
      <c r="AW109" s="119">
        <f>IF('Indicator Date'!AW109="","x",'Indicator Date'!AW109)</f>
        <v>2017</v>
      </c>
      <c r="AX109" s="119">
        <f>IF('Indicator Date'!AX109="","x",'Indicator Date'!AX109)</f>
        <v>2017</v>
      </c>
      <c r="AY109" s="119">
        <f>IF('Indicator Date'!AY109="","x",'Indicator Date'!AY109)</f>
        <v>2017</v>
      </c>
      <c r="AZ109" s="119">
        <f>IF('Indicator Date'!AZ109="","x",'Indicator Date'!AZ109)</f>
        <v>2017</v>
      </c>
      <c r="BA109" s="119">
        <f>IF('Indicator Date'!BA109="","x",'Indicator Date'!BA109)</f>
        <v>2009</v>
      </c>
      <c r="BB109" s="119">
        <f>IF('Indicator Date'!BB109="","x",'Indicator Date'!BB109)</f>
        <v>2017</v>
      </c>
      <c r="BC109" s="119">
        <f>IF('Indicator Date'!BC109="","x",'Indicator Date'!BC109)</f>
        <v>2018</v>
      </c>
      <c r="BD109" s="119">
        <f>IF('Indicator Date'!BD109="","x",'Indicator Date'!BD109)</f>
        <v>2019</v>
      </c>
      <c r="BE109" s="172">
        <f>IF('Indicator Date'!BE109="","x",YEAR('Indicator Date'!BE109))</f>
        <v>2018</v>
      </c>
      <c r="BF109" s="172">
        <f>IF('Indicator Date'!BF109="","x",YEAR('Indicator Date'!BF109))</f>
        <v>2018</v>
      </c>
      <c r="BG109" s="172">
        <f>IF('Indicator Date'!BG109="","x",YEAR('Indicator Date'!BG109))</f>
        <v>2018</v>
      </c>
      <c r="BH109" s="119">
        <f>IF('Indicator Date'!BH109="","x",'Indicator Date'!BH109)</f>
        <v>2018</v>
      </c>
      <c r="BI109" s="119">
        <f>IF('Indicator Date'!BI109="","x",'Indicator Date'!BI109)</f>
        <v>2018</v>
      </c>
      <c r="BJ109" s="119">
        <f>IF('Indicator Date'!BJ109="","x",'Indicator Date'!BJ109)</f>
        <v>2015</v>
      </c>
      <c r="BK109" s="119">
        <f>IF('Indicator Date'!BK109="","x",'Indicator Date'!BK109)</f>
        <v>2017</v>
      </c>
      <c r="BL109" s="119">
        <f>IF('Indicator Date'!BL109="","x",'Indicator Date'!BL109)</f>
        <v>2018</v>
      </c>
      <c r="BM109" s="119">
        <f>IF('Indicator Date'!BM109="","x",'Indicator Date'!BM109)</f>
        <v>2017</v>
      </c>
      <c r="BN109" s="119">
        <f>IF('Indicator Date'!BN109="","x",'Indicator Date'!BN109)</f>
        <v>2015</v>
      </c>
      <c r="BO109" s="119">
        <f>IF('Indicator Date'!BO109="","x",'Indicator Date'!BO109)</f>
        <v>2016</v>
      </c>
      <c r="BP109" s="119">
        <f>IF('Indicator Date'!BP109="","x",'Indicator Date'!BP109)</f>
        <v>2017</v>
      </c>
      <c r="BQ109" s="119">
        <f>IF('Indicator Date'!BQ109="","x",'Indicator Date'!BQ109)</f>
        <v>2014</v>
      </c>
      <c r="BR109" s="119">
        <f>IF('Indicator Date'!BR109="","x",'Indicator Date'!BR109)</f>
        <v>2017</v>
      </c>
      <c r="BS109" s="119">
        <f>IF('Indicator Date'!BS109="","x",'Indicator Date'!BS109)</f>
        <v>2017</v>
      </c>
      <c r="BT109" s="119">
        <f>IF('Indicator Date'!BT109="","x",'Indicator Date'!BT109)</f>
        <v>2016</v>
      </c>
      <c r="BU109" s="119">
        <f>IF('Indicator Date'!BU109="","x",'Indicator Date'!BU109)</f>
        <v>2017</v>
      </c>
      <c r="BV109" s="119" t="str">
        <f>IF('Indicator Date'!BV109="","x",'Indicator Date'!BV109)</f>
        <v>x</v>
      </c>
      <c r="BW109" s="119">
        <f>IF('Indicator Date'!BW109="","x",'Indicator Date'!BW109)</f>
        <v>2017</v>
      </c>
      <c r="BX109" s="119">
        <f>IF('Indicator Date'!BX109="","x",'Indicator Date'!BX109)</f>
        <v>2016</v>
      </c>
      <c r="BY109" s="119">
        <f>IF('Indicator Date'!BY109="","x",'Indicator Date'!BY109)</f>
        <v>2015</v>
      </c>
      <c r="BZ109" s="119" t="str">
        <f>IF('Indicator Date'!BZ109="","x",'Indicator Date'!BZ109)</f>
        <v>2018</v>
      </c>
      <c r="CA109" s="119">
        <f>IF('Indicator Date'!CA109="","x",'Indicator Date'!CA109)</f>
        <v>2019</v>
      </c>
      <c r="CB109" s="119">
        <f>IF('Indicator Date'!CB109="","x",'Indicator Date'!CB109)</f>
        <v>2015</v>
      </c>
    </row>
    <row r="110" spans="1:80" x14ac:dyDescent="0.3">
      <c r="A110" s="100" t="s">
        <v>199</v>
      </c>
      <c r="B110" s="86" t="s">
        <v>198</v>
      </c>
      <c r="C110" s="119">
        <f>IF('Indicator Date'!C110="","x",'Indicator Date'!C110)</f>
        <v>2015</v>
      </c>
      <c r="D110" s="119">
        <f>IF('Indicator Date'!D110="","x",'Indicator Date'!D110)</f>
        <v>2015</v>
      </c>
      <c r="E110" s="119">
        <f>IF('Indicator Date'!E110="","x",'Indicator Date'!E110)</f>
        <v>2015</v>
      </c>
      <c r="F110" s="119">
        <f>IF('Indicator Date'!F110="","x",'Indicator Date'!F110)</f>
        <v>2015</v>
      </c>
      <c r="G110" s="119">
        <f>IF('Indicator Date'!G110="","x",'Indicator Date'!G110)</f>
        <v>2015</v>
      </c>
      <c r="H110" s="119">
        <f>IF('Indicator Date'!H110="","x",'Indicator Date'!H110)</f>
        <v>2015</v>
      </c>
      <c r="I110" s="119">
        <f>IF('Indicator Date'!I110="","x",'Indicator Date'!I110)</f>
        <v>2015</v>
      </c>
      <c r="J110" s="119">
        <f>IF('Indicator Date'!J110="","x",'Indicator Date'!J110)</f>
        <v>2018</v>
      </c>
      <c r="K110" s="119">
        <f>IF('Indicator Date'!K110="","x",'Indicator Date'!K110)</f>
        <v>2018</v>
      </c>
      <c r="L110" s="119">
        <f>IF('Indicator Date'!L110="","x",'Indicator Date'!L110)</f>
        <v>2016</v>
      </c>
      <c r="M110" s="119">
        <f>IF('Indicator Date'!M110="","x",'Indicator Date'!M110)</f>
        <v>2015</v>
      </c>
      <c r="N110" s="119">
        <f>IF('Indicator Date'!N110="","x",'Indicator Date'!N110)</f>
        <v>2015</v>
      </c>
      <c r="O110" s="119">
        <f>IF('Indicator Date'!O110="","x",'Indicator Date'!O110)</f>
        <v>2015</v>
      </c>
      <c r="P110" s="119">
        <f>IF('Indicator Date'!P110="","x",'Indicator Date'!P110)</f>
        <v>2015</v>
      </c>
      <c r="Q110" s="119">
        <f>IF('Indicator Date'!Q110="","x",'Indicator Date'!Q110)</f>
        <v>2010</v>
      </c>
      <c r="R110" s="119">
        <f>IF('Indicator Date'!R110="","x",'Indicator Date'!R110)</f>
        <v>2010</v>
      </c>
      <c r="S110" s="119">
        <f>IF('Indicator Date'!S110="","x",'Indicator Date'!S110)</f>
        <v>2010</v>
      </c>
      <c r="T110" s="119">
        <f>IF('Indicator Date'!T110="","x",'Indicator Date'!T110)</f>
        <v>2010</v>
      </c>
      <c r="U110" s="119">
        <f>IF('Indicator Date'!U110="","x",'Indicator Date'!U110)</f>
        <v>2015</v>
      </c>
      <c r="V110" s="119">
        <f>IF('Indicator Date'!V110="","x",'Indicator Date'!V110)</f>
        <v>2015</v>
      </c>
      <c r="W110" s="119">
        <f>IF('Indicator Date'!W110="","x",'Indicator Date'!W110)</f>
        <v>2015</v>
      </c>
      <c r="X110" s="119">
        <f>IF('Indicator Date'!X110="","x",'Indicator Date'!X110)</f>
        <v>2018</v>
      </c>
      <c r="Y110" s="119">
        <f>IF('Indicator Date'!Y110="","x",'Indicator Date'!Y110)</f>
        <v>2018</v>
      </c>
      <c r="Z110" s="119">
        <f>IF('Indicator Date'!Z110="","x",'Indicator Date'!Z110)</f>
        <v>2018</v>
      </c>
      <c r="AA110" s="119">
        <f>IF('Indicator Date'!AA110="","x",'Indicator Date'!AA110)</f>
        <v>2011</v>
      </c>
      <c r="AB110" s="119">
        <f>IF('Indicator Date'!AB110="","x",'Indicator Date'!AB110)</f>
        <v>2017</v>
      </c>
      <c r="AC110" s="119" t="str">
        <f>IF('Indicator Date'!AC110="","x",'Indicator Date'!AC110)</f>
        <v>x</v>
      </c>
      <c r="AD110" s="119">
        <f>IF('Indicator Date'!AD110="","x",'Indicator Date'!AD110)</f>
        <v>2015</v>
      </c>
      <c r="AE110" s="119">
        <f>IF('Indicator Date'!AE110="","x",'Indicator Date'!AE110)</f>
        <v>2018</v>
      </c>
      <c r="AF110" s="119" t="str">
        <f>IF('Indicator Date'!AF110="","x",'Indicator Date'!AF110)</f>
        <v>x</v>
      </c>
      <c r="AG110" s="119">
        <f>IF('Indicator Date'!AG110="","x",'Indicator Date'!AG110)</f>
        <v>2019</v>
      </c>
      <c r="AH110" s="119">
        <f>IF('Indicator Date'!AH110="","x",'Indicator Date'!AH110)</f>
        <v>2019</v>
      </c>
      <c r="AI110" s="119">
        <f>IF('Indicator Date'!AI110="","x",'Indicator Date'!AI110)</f>
        <v>2019</v>
      </c>
      <c r="AJ110" s="119">
        <f>IF('Indicator Date'!AJ110="","x",'Indicator Date'!AJ110)</f>
        <v>2018</v>
      </c>
      <c r="AK110" s="119">
        <f>IF('Indicator Date'!AK110="","x",'Indicator Date'!AK110)</f>
        <v>2018</v>
      </c>
      <c r="AL110" s="119" t="str">
        <f>IF('Indicator Date'!AL110="","x",'Indicator Date'!AL110)</f>
        <v>x</v>
      </c>
      <c r="AM110" s="119" t="str">
        <f>IF('Indicator Date'!AM110="","x",'Indicator Date'!AM110)</f>
        <v>x</v>
      </c>
      <c r="AN110" s="119">
        <f>IF('Indicator Date'!AN110="","x",'Indicator Date'!AN110)</f>
        <v>2019</v>
      </c>
      <c r="AO110" s="119">
        <f>IF('Indicator Date'!AO110="","x",'Indicator Date'!AO110)</f>
        <v>2016</v>
      </c>
      <c r="AP110" s="119">
        <f>IF('Indicator Date'!AP110="","x",'Indicator Date'!AP110)</f>
        <v>2017</v>
      </c>
      <c r="AQ110" s="119" t="str">
        <f>IF('Indicator Date'!AQ110="","x",'Indicator Date'!AQ110)</f>
        <v>x</v>
      </c>
      <c r="AR110" s="119">
        <f>IF('Indicator Date'!AR110="","x",'Indicator Date'!AR110)</f>
        <v>2018</v>
      </c>
      <c r="AS110" s="119">
        <f>IF('Indicator Date'!AS110="","x",'Indicator Date'!AS110)</f>
        <v>2015</v>
      </c>
      <c r="AT110" s="119" t="str">
        <f>IF('Indicator Date'!AT110="","x",'Indicator Date'!AT110)</f>
        <v>x</v>
      </c>
      <c r="AU110" s="119">
        <f>IF('Indicator Date'!AU110="","x",'Indicator Date'!AU110)</f>
        <v>2017</v>
      </c>
      <c r="AV110" s="119">
        <f>IF('Indicator Date'!AV110="","x",'Indicator Date'!AV110)</f>
        <v>2016</v>
      </c>
      <c r="AW110" s="119" t="str">
        <f>IF('Indicator Date'!AW110="","x",'Indicator Date'!AW110)</f>
        <v>x</v>
      </c>
      <c r="AX110" s="119" t="str">
        <f>IF('Indicator Date'!AX110="","x",'Indicator Date'!AX110)</f>
        <v>x</v>
      </c>
      <c r="AY110" s="119">
        <f>IF('Indicator Date'!AY110="","x",'Indicator Date'!AY110)</f>
        <v>2017</v>
      </c>
      <c r="AZ110" s="119">
        <f>IF('Indicator Date'!AZ110="","x",'Indicator Date'!AZ110)</f>
        <v>2017</v>
      </c>
      <c r="BA110" s="119" t="str">
        <f>IF('Indicator Date'!BA110="","x",'Indicator Date'!BA110)</f>
        <v>2015</v>
      </c>
      <c r="BB110" s="119">
        <f>IF('Indicator Date'!BB110="","x",'Indicator Date'!BB110)</f>
        <v>2017</v>
      </c>
      <c r="BC110" s="119">
        <f>IF('Indicator Date'!BC110="","x",'Indicator Date'!BC110)</f>
        <v>2018</v>
      </c>
      <c r="BD110" s="119">
        <f>IF('Indicator Date'!BD110="","x",'Indicator Date'!BD110)</f>
        <v>2019</v>
      </c>
      <c r="BE110" s="172" t="str">
        <f>IF('Indicator Date'!BE110="","x",YEAR('Indicator Date'!BE110))</f>
        <v>x</v>
      </c>
      <c r="BF110" s="172">
        <f>IF('Indicator Date'!BF110="","x",YEAR('Indicator Date'!BF110))</f>
        <v>2018</v>
      </c>
      <c r="BG110" s="172">
        <f>IF('Indicator Date'!BG110="","x",YEAR('Indicator Date'!BG110))</f>
        <v>2018</v>
      </c>
      <c r="BH110" s="119">
        <f>IF('Indicator Date'!BH110="","x",'Indicator Date'!BH110)</f>
        <v>2018</v>
      </c>
      <c r="BI110" s="119">
        <f>IF('Indicator Date'!BI110="","x",'Indicator Date'!BI110)</f>
        <v>2018</v>
      </c>
      <c r="BJ110" s="119" t="str">
        <f>IF('Indicator Date'!BJ110="","x",'Indicator Date'!BJ110)</f>
        <v>x</v>
      </c>
      <c r="BK110" s="119">
        <f>IF('Indicator Date'!BK110="","x",'Indicator Date'!BK110)</f>
        <v>2017</v>
      </c>
      <c r="BL110" s="119">
        <f>IF('Indicator Date'!BL110="","x",'Indicator Date'!BL110)</f>
        <v>2018</v>
      </c>
      <c r="BM110" s="119">
        <f>IF('Indicator Date'!BM110="","x",'Indicator Date'!BM110)</f>
        <v>2017</v>
      </c>
      <c r="BN110" s="119">
        <f>IF('Indicator Date'!BN110="","x",'Indicator Date'!BN110)</f>
        <v>2015</v>
      </c>
      <c r="BO110" s="119">
        <f>IF('Indicator Date'!BO110="","x",'Indicator Date'!BO110)</f>
        <v>2016</v>
      </c>
      <c r="BP110" s="119">
        <f>IF('Indicator Date'!BP110="","x",'Indicator Date'!BP110)</f>
        <v>2017</v>
      </c>
      <c r="BQ110" s="119">
        <f>IF('Indicator Date'!BQ110="","x",'Indicator Date'!BQ110)</f>
        <v>2014</v>
      </c>
      <c r="BR110" s="119">
        <f>IF('Indicator Date'!BR110="","x",'Indicator Date'!BR110)</f>
        <v>2017</v>
      </c>
      <c r="BS110" s="119">
        <f>IF('Indicator Date'!BS110="","x",'Indicator Date'!BS110)</f>
        <v>2017</v>
      </c>
      <c r="BT110" s="119">
        <f>IF('Indicator Date'!BT110="","x",'Indicator Date'!BT110)</f>
        <v>2015</v>
      </c>
      <c r="BU110" s="119">
        <f>IF('Indicator Date'!BU110="","x",'Indicator Date'!BU110)</f>
        <v>2017</v>
      </c>
      <c r="BV110" s="119">
        <f>IF('Indicator Date'!BV110="","x",'Indicator Date'!BV110)</f>
        <v>2017</v>
      </c>
      <c r="BW110" s="119" t="str">
        <f>IF('Indicator Date'!BW110="","x",'Indicator Date'!BW110)</f>
        <v>x</v>
      </c>
      <c r="BX110" s="119">
        <f>IF('Indicator Date'!BX110="","x",'Indicator Date'!BX110)</f>
        <v>2016</v>
      </c>
      <c r="BY110" s="119">
        <f>IF('Indicator Date'!BY110="","x",'Indicator Date'!BY110)</f>
        <v>2015</v>
      </c>
      <c r="BZ110" s="119" t="str">
        <f>IF('Indicator Date'!BZ110="","x",'Indicator Date'!BZ110)</f>
        <v>2018</v>
      </c>
      <c r="CA110" s="119">
        <f>IF('Indicator Date'!CA110="","x",'Indicator Date'!CA110)</f>
        <v>2019</v>
      </c>
      <c r="CB110" s="119">
        <f>IF('Indicator Date'!CB110="","x",'Indicator Date'!CB110)</f>
        <v>2015</v>
      </c>
    </row>
    <row r="111" spans="1:80" x14ac:dyDescent="0.3">
      <c r="A111" s="100" t="s">
        <v>201</v>
      </c>
      <c r="B111" s="86" t="s">
        <v>200</v>
      </c>
      <c r="C111" s="119">
        <f>IF('Indicator Date'!C111="","x",'Indicator Date'!C111)</f>
        <v>2015</v>
      </c>
      <c r="D111" s="119">
        <f>IF('Indicator Date'!D111="","x",'Indicator Date'!D111)</f>
        <v>2015</v>
      </c>
      <c r="E111" s="119">
        <f>IF('Indicator Date'!E111="","x",'Indicator Date'!E111)</f>
        <v>2015</v>
      </c>
      <c r="F111" s="119">
        <f>IF('Indicator Date'!F111="","x",'Indicator Date'!F111)</f>
        <v>2015</v>
      </c>
      <c r="G111" s="119">
        <f>IF('Indicator Date'!G111="","x",'Indicator Date'!G111)</f>
        <v>2015</v>
      </c>
      <c r="H111" s="119">
        <f>IF('Indicator Date'!H111="","x",'Indicator Date'!H111)</f>
        <v>2015</v>
      </c>
      <c r="I111" s="119">
        <f>IF('Indicator Date'!I111="","x",'Indicator Date'!I111)</f>
        <v>2015</v>
      </c>
      <c r="J111" s="119">
        <f>IF('Indicator Date'!J111="","x",'Indicator Date'!J111)</f>
        <v>2018</v>
      </c>
      <c r="K111" s="119">
        <f>IF('Indicator Date'!K111="","x",'Indicator Date'!K111)</f>
        <v>2018</v>
      </c>
      <c r="L111" s="119">
        <f>IF('Indicator Date'!L111="","x",'Indicator Date'!L111)</f>
        <v>2016</v>
      </c>
      <c r="M111" s="119">
        <f>IF('Indicator Date'!M111="","x",'Indicator Date'!M111)</f>
        <v>2015</v>
      </c>
      <c r="N111" s="119">
        <f>IF('Indicator Date'!N111="","x",'Indicator Date'!N111)</f>
        <v>2015</v>
      </c>
      <c r="O111" s="119">
        <f>IF('Indicator Date'!O111="","x",'Indicator Date'!O111)</f>
        <v>2015</v>
      </c>
      <c r="P111" s="119">
        <f>IF('Indicator Date'!P111="","x",'Indicator Date'!P111)</f>
        <v>2015</v>
      </c>
      <c r="Q111" s="119">
        <f>IF('Indicator Date'!Q111="","x",'Indicator Date'!Q111)</f>
        <v>2010</v>
      </c>
      <c r="R111" s="119">
        <f>IF('Indicator Date'!R111="","x",'Indicator Date'!R111)</f>
        <v>2010</v>
      </c>
      <c r="S111" s="119">
        <f>IF('Indicator Date'!S111="","x",'Indicator Date'!S111)</f>
        <v>2010</v>
      </c>
      <c r="T111" s="119">
        <f>IF('Indicator Date'!T111="","x",'Indicator Date'!T111)</f>
        <v>2010</v>
      </c>
      <c r="U111" s="119">
        <f>IF('Indicator Date'!U111="","x",'Indicator Date'!U111)</f>
        <v>2015</v>
      </c>
      <c r="V111" s="119">
        <f>IF('Indicator Date'!V111="","x",'Indicator Date'!V111)</f>
        <v>2015</v>
      </c>
      <c r="W111" s="119">
        <f>IF('Indicator Date'!W111="","x",'Indicator Date'!W111)</f>
        <v>2015</v>
      </c>
      <c r="X111" s="119">
        <f>IF('Indicator Date'!X111="","x",'Indicator Date'!X111)</f>
        <v>2018</v>
      </c>
      <c r="Y111" s="119">
        <f>IF('Indicator Date'!Y111="","x",'Indicator Date'!Y111)</f>
        <v>2018</v>
      </c>
      <c r="Z111" s="119">
        <f>IF('Indicator Date'!Z111="","x",'Indicator Date'!Z111)</f>
        <v>2018</v>
      </c>
      <c r="AA111" s="119" t="str">
        <f>IF('Indicator Date'!AA111="","x",'Indicator Date'!AA111)</f>
        <v>x</v>
      </c>
      <c r="AB111" s="119">
        <f>IF('Indicator Date'!AB111="","x",'Indicator Date'!AB111)</f>
        <v>2017</v>
      </c>
      <c r="AC111" s="119">
        <f>IF('Indicator Date'!AC111="","x",'Indicator Date'!AC111)</f>
        <v>2017</v>
      </c>
      <c r="AD111" s="119">
        <f>IF('Indicator Date'!AD111="","x",'Indicator Date'!AD111)</f>
        <v>2014</v>
      </c>
      <c r="AE111" s="119">
        <f>IF('Indicator Date'!AE111="","x",'Indicator Date'!AE111)</f>
        <v>2018</v>
      </c>
      <c r="AF111" s="119" t="str">
        <f>IF('Indicator Date'!AF111="","x",'Indicator Date'!AF111)</f>
        <v>x</v>
      </c>
      <c r="AG111" s="119">
        <f>IF('Indicator Date'!AG111="","x",'Indicator Date'!AG111)</f>
        <v>2019</v>
      </c>
      <c r="AH111" s="119">
        <f>IF('Indicator Date'!AH111="","x",'Indicator Date'!AH111)</f>
        <v>2019</v>
      </c>
      <c r="AI111" s="119">
        <f>IF('Indicator Date'!AI111="","x",'Indicator Date'!AI111)</f>
        <v>2019</v>
      </c>
      <c r="AJ111" s="119">
        <f>IF('Indicator Date'!AJ111="","x",'Indicator Date'!AJ111)</f>
        <v>2018</v>
      </c>
      <c r="AK111" s="119">
        <f>IF('Indicator Date'!AK111="","x",'Indicator Date'!AK111)</f>
        <v>2018</v>
      </c>
      <c r="AL111" s="119">
        <f>IF('Indicator Date'!AL111="","x",'Indicator Date'!AL111)</f>
        <v>2017</v>
      </c>
      <c r="AM111" s="119" t="str">
        <f>IF('Indicator Date'!AM111="","x",'Indicator Date'!AM111)</f>
        <v>x</v>
      </c>
      <c r="AN111" s="119">
        <f>IF('Indicator Date'!AN111="","x",'Indicator Date'!AN111)</f>
        <v>2019</v>
      </c>
      <c r="AO111" s="119">
        <f>IF('Indicator Date'!AO111="","x",'Indicator Date'!AO111)</f>
        <v>2016</v>
      </c>
      <c r="AP111" s="119">
        <f>IF('Indicator Date'!AP111="","x",'Indicator Date'!AP111)</f>
        <v>2017</v>
      </c>
      <c r="AQ111" s="119">
        <f>IF('Indicator Date'!AQ111="","x",'Indicator Date'!AQ111)</f>
        <v>2017</v>
      </c>
      <c r="AR111" s="119">
        <f>IF('Indicator Date'!AR111="","x",'Indicator Date'!AR111)</f>
        <v>2018</v>
      </c>
      <c r="AS111" s="119">
        <f>IF('Indicator Date'!AS111="","x",'Indicator Date'!AS111)</f>
        <v>2015</v>
      </c>
      <c r="AT111" s="119">
        <f>IF('Indicator Date'!AT111="","x",'Indicator Date'!AT111)</f>
        <v>2007</v>
      </c>
      <c r="AU111" s="119">
        <f>IF('Indicator Date'!AU111="","x",'Indicator Date'!AU111)</f>
        <v>2017</v>
      </c>
      <c r="AV111" s="119" t="str">
        <f>IF('Indicator Date'!AV111="","x",'Indicator Date'!AV111)</f>
        <v>x</v>
      </c>
      <c r="AW111" s="119" t="str">
        <f>IF('Indicator Date'!AW111="","x",'Indicator Date'!AW111)</f>
        <v>x</v>
      </c>
      <c r="AX111" s="119" t="str">
        <f>IF('Indicator Date'!AX111="","x",'Indicator Date'!AX111)</f>
        <v>x</v>
      </c>
      <c r="AY111" s="119">
        <f>IF('Indicator Date'!AY111="","x",'Indicator Date'!AY111)</f>
        <v>2017</v>
      </c>
      <c r="AZ111" s="119" t="str">
        <f>IF('Indicator Date'!AZ111="","x",'Indicator Date'!AZ111)</f>
        <v>x</v>
      </c>
      <c r="BA111" s="119" t="str">
        <f>IF('Indicator Date'!BA111="","x",'Indicator Date'!BA111)</f>
        <v>x</v>
      </c>
      <c r="BB111" s="119">
        <f>IF('Indicator Date'!BB111="","x",'Indicator Date'!BB111)</f>
        <v>2017</v>
      </c>
      <c r="BC111" s="119">
        <f>IF('Indicator Date'!BC111="","x",'Indicator Date'!BC111)</f>
        <v>2018</v>
      </c>
      <c r="BD111" s="119">
        <f>IF('Indicator Date'!BD111="","x",'Indicator Date'!BD111)</f>
        <v>2019</v>
      </c>
      <c r="BE111" s="172" t="str">
        <f>IF('Indicator Date'!BE111="","x",YEAR('Indicator Date'!BE111))</f>
        <v>x</v>
      </c>
      <c r="BF111" s="172" t="str">
        <f>IF('Indicator Date'!BF111="","x",YEAR('Indicator Date'!BF111))</f>
        <v>x</v>
      </c>
      <c r="BG111" s="172">
        <f>IF('Indicator Date'!BG111="","x",YEAR('Indicator Date'!BG111))</f>
        <v>2018</v>
      </c>
      <c r="BH111" s="119">
        <f>IF('Indicator Date'!BH111="","x",'Indicator Date'!BH111)</f>
        <v>2018</v>
      </c>
      <c r="BI111" s="119">
        <f>IF('Indicator Date'!BI111="","x",'Indicator Date'!BI111)</f>
        <v>2018</v>
      </c>
      <c r="BJ111" s="119">
        <f>IF('Indicator Date'!BJ111="","x",'Indicator Date'!BJ111)</f>
        <v>2013</v>
      </c>
      <c r="BK111" s="119">
        <f>IF('Indicator Date'!BK111="","x",'Indicator Date'!BK111)</f>
        <v>2017</v>
      </c>
      <c r="BL111" s="119" t="str">
        <f>IF('Indicator Date'!BL111="","x",'Indicator Date'!BL111)</f>
        <v>x</v>
      </c>
      <c r="BM111" s="119">
        <f>IF('Indicator Date'!BM111="","x",'Indicator Date'!BM111)</f>
        <v>2017</v>
      </c>
      <c r="BN111" s="119">
        <f>IF('Indicator Date'!BN111="","x",'Indicator Date'!BN111)</f>
        <v>2015</v>
      </c>
      <c r="BO111" s="119">
        <f>IF('Indicator Date'!BO111="","x",'Indicator Date'!BO111)</f>
        <v>2016</v>
      </c>
      <c r="BP111" s="119">
        <f>IF('Indicator Date'!BP111="","x",'Indicator Date'!BP111)</f>
        <v>2017</v>
      </c>
      <c r="BQ111" s="119">
        <f>IF('Indicator Date'!BQ111="","x",'Indicator Date'!BQ111)</f>
        <v>2014</v>
      </c>
      <c r="BR111" s="119">
        <f>IF('Indicator Date'!BR111="","x",'Indicator Date'!BR111)</f>
        <v>2017</v>
      </c>
      <c r="BS111" s="119">
        <f>IF('Indicator Date'!BS111="","x",'Indicator Date'!BS111)</f>
        <v>2017</v>
      </c>
      <c r="BT111" s="119">
        <f>IF('Indicator Date'!BT111="","x",'Indicator Date'!BT111)</f>
        <v>2012</v>
      </c>
      <c r="BU111" s="119">
        <f>IF('Indicator Date'!BU111="","x",'Indicator Date'!BU111)</f>
        <v>2017</v>
      </c>
      <c r="BV111" s="119">
        <f>IF('Indicator Date'!BV111="","x",'Indicator Date'!BV111)</f>
        <v>2017</v>
      </c>
      <c r="BW111" s="119">
        <f>IF('Indicator Date'!BW111="","x",'Indicator Date'!BW111)</f>
        <v>2017</v>
      </c>
      <c r="BX111" s="119">
        <f>IF('Indicator Date'!BX111="","x",'Indicator Date'!BX111)</f>
        <v>2016</v>
      </c>
      <c r="BY111" s="119" t="str">
        <f>IF('Indicator Date'!BY111="","x",'Indicator Date'!BY111)</f>
        <v>x</v>
      </c>
      <c r="BZ111" s="119" t="str">
        <f>IF('Indicator Date'!BZ111="","x",'Indicator Date'!BZ111)</f>
        <v>2018</v>
      </c>
      <c r="CA111" s="119">
        <f>IF('Indicator Date'!CA111="","x",'Indicator Date'!CA111)</f>
        <v>2019</v>
      </c>
      <c r="CB111" s="119">
        <f>IF('Indicator Date'!CB111="","x",'Indicator Date'!CB111)</f>
        <v>2015</v>
      </c>
    </row>
    <row r="112" spans="1:80" x14ac:dyDescent="0.3">
      <c r="A112" s="100" t="s">
        <v>203</v>
      </c>
      <c r="B112" s="86" t="s">
        <v>202</v>
      </c>
      <c r="C112" s="119">
        <f>IF('Indicator Date'!C112="","x",'Indicator Date'!C112)</f>
        <v>2015</v>
      </c>
      <c r="D112" s="119">
        <f>IF('Indicator Date'!D112="","x",'Indicator Date'!D112)</f>
        <v>2015</v>
      </c>
      <c r="E112" s="119">
        <f>IF('Indicator Date'!E112="","x",'Indicator Date'!E112)</f>
        <v>2015</v>
      </c>
      <c r="F112" s="119">
        <f>IF('Indicator Date'!F112="","x",'Indicator Date'!F112)</f>
        <v>2015</v>
      </c>
      <c r="G112" s="119">
        <f>IF('Indicator Date'!G112="","x",'Indicator Date'!G112)</f>
        <v>2015</v>
      </c>
      <c r="H112" s="119">
        <f>IF('Indicator Date'!H112="","x",'Indicator Date'!H112)</f>
        <v>2015</v>
      </c>
      <c r="I112" s="119">
        <f>IF('Indicator Date'!I112="","x",'Indicator Date'!I112)</f>
        <v>2015</v>
      </c>
      <c r="J112" s="119">
        <f>IF('Indicator Date'!J112="","x",'Indicator Date'!J112)</f>
        <v>2018</v>
      </c>
      <c r="K112" s="119">
        <f>IF('Indicator Date'!K112="","x",'Indicator Date'!K112)</f>
        <v>2018</v>
      </c>
      <c r="L112" s="119">
        <f>IF('Indicator Date'!L112="","x",'Indicator Date'!L112)</f>
        <v>2016</v>
      </c>
      <c r="M112" s="119">
        <f>IF('Indicator Date'!M112="","x",'Indicator Date'!M112)</f>
        <v>2015</v>
      </c>
      <c r="N112" s="119">
        <f>IF('Indicator Date'!N112="","x",'Indicator Date'!N112)</f>
        <v>2015</v>
      </c>
      <c r="O112" s="119">
        <f>IF('Indicator Date'!O112="","x",'Indicator Date'!O112)</f>
        <v>2015</v>
      </c>
      <c r="P112" s="119">
        <f>IF('Indicator Date'!P112="","x",'Indicator Date'!P112)</f>
        <v>2015</v>
      </c>
      <c r="Q112" s="119">
        <f>IF('Indicator Date'!Q112="","x",'Indicator Date'!Q112)</f>
        <v>2010</v>
      </c>
      <c r="R112" s="119">
        <f>IF('Indicator Date'!R112="","x",'Indicator Date'!R112)</f>
        <v>2010</v>
      </c>
      <c r="S112" s="119">
        <f>IF('Indicator Date'!S112="","x",'Indicator Date'!S112)</f>
        <v>2010</v>
      </c>
      <c r="T112" s="119">
        <f>IF('Indicator Date'!T112="","x",'Indicator Date'!T112)</f>
        <v>2010</v>
      </c>
      <c r="U112" s="119">
        <f>IF('Indicator Date'!U112="","x",'Indicator Date'!U112)</f>
        <v>2015</v>
      </c>
      <c r="V112" s="119">
        <f>IF('Indicator Date'!V112="","x",'Indicator Date'!V112)</f>
        <v>2015</v>
      </c>
      <c r="W112" s="119">
        <f>IF('Indicator Date'!W112="","x",'Indicator Date'!W112)</f>
        <v>2015</v>
      </c>
      <c r="X112" s="119">
        <f>IF('Indicator Date'!X112="","x",'Indicator Date'!X112)</f>
        <v>2018</v>
      </c>
      <c r="Y112" s="119">
        <f>IF('Indicator Date'!Y112="","x",'Indicator Date'!Y112)</f>
        <v>2018</v>
      </c>
      <c r="Z112" s="119">
        <f>IF('Indicator Date'!Z112="","x",'Indicator Date'!Z112)</f>
        <v>2018</v>
      </c>
      <c r="AA112" s="119" t="str">
        <f>IF('Indicator Date'!AA112="","x",'Indicator Date'!AA112)</f>
        <v>x</v>
      </c>
      <c r="AB112" s="119">
        <f>IF('Indicator Date'!AB112="","x",'Indicator Date'!AB112)</f>
        <v>2017</v>
      </c>
      <c r="AC112" s="119">
        <f>IF('Indicator Date'!AC112="","x",'Indicator Date'!AC112)</f>
        <v>2017</v>
      </c>
      <c r="AD112" s="119">
        <f>IF('Indicator Date'!AD112="","x",'Indicator Date'!AD112)</f>
        <v>2014</v>
      </c>
      <c r="AE112" s="119">
        <f>IF('Indicator Date'!AE112="","x",'Indicator Date'!AE112)</f>
        <v>2018</v>
      </c>
      <c r="AF112" s="119">
        <f>IF('Indicator Date'!AF112="","x",'Indicator Date'!AF112)</f>
        <v>2016</v>
      </c>
      <c r="AG112" s="119">
        <f>IF('Indicator Date'!AG112="","x",'Indicator Date'!AG112)</f>
        <v>2019</v>
      </c>
      <c r="AH112" s="119">
        <f>IF('Indicator Date'!AH112="","x",'Indicator Date'!AH112)</f>
        <v>2019</v>
      </c>
      <c r="AI112" s="119">
        <f>IF('Indicator Date'!AI112="","x",'Indicator Date'!AI112)</f>
        <v>2019</v>
      </c>
      <c r="AJ112" s="119">
        <f>IF('Indicator Date'!AJ112="","x",'Indicator Date'!AJ112)</f>
        <v>2018</v>
      </c>
      <c r="AK112" s="119">
        <f>IF('Indicator Date'!AK112="","x",'Indicator Date'!AK112)</f>
        <v>2018</v>
      </c>
      <c r="AL112" s="119">
        <f>IF('Indicator Date'!AL112="","x",'Indicator Date'!AL112)</f>
        <v>2017</v>
      </c>
      <c r="AM112" s="119">
        <f>IF('Indicator Date'!AM112="","x",'Indicator Date'!AM112)</f>
        <v>2015</v>
      </c>
      <c r="AN112" s="119">
        <f>IF('Indicator Date'!AN112="","x",'Indicator Date'!AN112)</f>
        <v>2019</v>
      </c>
      <c r="AO112" s="119">
        <f>IF('Indicator Date'!AO112="","x",'Indicator Date'!AO112)</f>
        <v>2016</v>
      </c>
      <c r="AP112" s="119">
        <f>IF('Indicator Date'!AP112="","x",'Indicator Date'!AP112)</f>
        <v>2017</v>
      </c>
      <c r="AQ112" s="119">
        <f>IF('Indicator Date'!AQ112="","x",'Indicator Date'!AQ112)</f>
        <v>2017</v>
      </c>
      <c r="AR112" s="119">
        <f>IF('Indicator Date'!AR112="","x",'Indicator Date'!AR112)</f>
        <v>2017</v>
      </c>
      <c r="AS112" s="119">
        <f>IF('Indicator Date'!AS112="","x",'Indicator Date'!AS112)</f>
        <v>2015</v>
      </c>
      <c r="AT112" s="119">
        <f>IF('Indicator Date'!AT112="","x",'Indicator Date'!AT112)</f>
        <v>2012</v>
      </c>
      <c r="AU112" s="119">
        <f>IF('Indicator Date'!AU112="","x",'Indicator Date'!AU112)</f>
        <v>2017</v>
      </c>
      <c r="AV112" s="119">
        <f>IF('Indicator Date'!AV112="","x",'Indicator Date'!AV112)</f>
        <v>2017</v>
      </c>
      <c r="AW112" s="119">
        <f>IF('Indicator Date'!AW112="","x",'Indicator Date'!AW112)</f>
        <v>2017</v>
      </c>
      <c r="AX112" s="119">
        <f>IF('Indicator Date'!AX112="","x",'Indicator Date'!AX112)</f>
        <v>2017</v>
      </c>
      <c r="AY112" s="119">
        <f>IF('Indicator Date'!AY112="","x",'Indicator Date'!AY112)</f>
        <v>2017</v>
      </c>
      <c r="AZ112" s="119">
        <f>IF('Indicator Date'!AZ112="","x",'Indicator Date'!AZ112)</f>
        <v>2017</v>
      </c>
      <c r="BA112" s="119" t="str">
        <f>IF('Indicator Date'!BA112="","x",'Indicator Date'!BA112)</f>
        <v>2014</v>
      </c>
      <c r="BB112" s="119">
        <f>IF('Indicator Date'!BB112="","x",'Indicator Date'!BB112)</f>
        <v>2017</v>
      </c>
      <c r="BC112" s="119">
        <f>IF('Indicator Date'!BC112="","x",'Indicator Date'!BC112)</f>
        <v>2018</v>
      </c>
      <c r="BD112" s="119">
        <f>IF('Indicator Date'!BD112="","x",'Indicator Date'!BD112)</f>
        <v>2019</v>
      </c>
      <c r="BE112" s="172" t="str">
        <f>IF('Indicator Date'!BE112="","x",YEAR('Indicator Date'!BE112))</f>
        <v>x</v>
      </c>
      <c r="BF112" s="172">
        <f>IF('Indicator Date'!BF112="","x",YEAR('Indicator Date'!BF112))</f>
        <v>2019</v>
      </c>
      <c r="BG112" s="172">
        <f>IF('Indicator Date'!BG112="","x",YEAR('Indicator Date'!BG112))</f>
        <v>2018</v>
      </c>
      <c r="BH112" s="119">
        <f>IF('Indicator Date'!BH112="","x",'Indicator Date'!BH112)</f>
        <v>2018</v>
      </c>
      <c r="BI112" s="119">
        <f>IF('Indicator Date'!BI112="","x",'Indicator Date'!BI112)</f>
        <v>2018</v>
      </c>
      <c r="BJ112" s="119">
        <f>IF('Indicator Date'!BJ112="","x",'Indicator Date'!BJ112)</f>
        <v>2013</v>
      </c>
      <c r="BK112" s="119">
        <f>IF('Indicator Date'!BK112="","x",'Indicator Date'!BK112)</f>
        <v>2017</v>
      </c>
      <c r="BL112" s="119">
        <f>IF('Indicator Date'!BL112="","x",'Indicator Date'!BL112)</f>
        <v>2018</v>
      </c>
      <c r="BM112" s="119">
        <f>IF('Indicator Date'!BM112="","x",'Indicator Date'!BM112)</f>
        <v>2017</v>
      </c>
      <c r="BN112" s="119">
        <f>IF('Indicator Date'!BN112="","x",'Indicator Date'!BN112)</f>
        <v>2015</v>
      </c>
      <c r="BO112" s="119">
        <f>IF('Indicator Date'!BO112="","x",'Indicator Date'!BO112)</f>
        <v>2016</v>
      </c>
      <c r="BP112" s="119">
        <f>IF('Indicator Date'!BP112="","x",'Indicator Date'!BP112)</f>
        <v>2017</v>
      </c>
      <c r="BQ112" s="119">
        <f>IF('Indicator Date'!BQ112="","x",'Indicator Date'!BQ112)</f>
        <v>2014</v>
      </c>
      <c r="BR112" s="119">
        <f>IF('Indicator Date'!BR112="","x",'Indicator Date'!BR112)</f>
        <v>2017</v>
      </c>
      <c r="BS112" s="119">
        <f>IF('Indicator Date'!BS112="","x",'Indicator Date'!BS112)</f>
        <v>2017</v>
      </c>
      <c r="BT112" s="119">
        <f>IF('Indicator Date'!BT112="","x",'Indicator Date'!BT112)</f>
        <v>2017</v>
      </c>
      <c r="BU112" s="119">
        <f>IF('Indicator Date'!BU112="","x",'Indicator Date'!BU112)</f>
        <v>2017</v>
      </c>
      <c r="BV112" s="119" t="str">
        <f>IF('Indicator Date'!BV112="","x",'Indicator Date'!BV112)</f>
        <v>x</v>
      </c>
      <c r="BW112" s="119">
        <f>IF('Indicator Date'!BW112="","x",'Indicator Date'!BW112)</f>
        <v>2017</v>
      </c>
      <c r="BX112" s="119">
        <f>IF('Indicator Date'!BX112="","x",'Indicator Date'!BX112)</f>
        <v>2016</v>
      </c>
      <c r="BY112" s="119">
        <f>IF('Indicator Date'!BY112="","x",'Indicator Date'!BY112)</f>
        <v>2015</v>
      </c>
      <c r="BZ112" s="119" t="str">
        <f>IF('Indicator Date'!BZ112="","x",'Indicator Date'!BZ112)</f>
        <v>2018</v>
      </c>
      <c r="CA112" s="119">
        <f>IF('Indicator Date'!CA112="","x",'Indicator Date'!CA112)</f>
        <v>2019</v>
      </c>
      <c r="CB112" s="119">
        <f>IF('Indicator Date'!CB112="","x",'Indicator Date'!CB112)</f>
        <v>2015</v>
      </c>
    </row>
    <row r="113" spans="1:80" x14ac:dyDescent="0.3">
      <c r="A113" s="100" t="s">
        <v>205</v>
      </c>
      <c r="B113" s="86" t="s">
        <v>204</v>
      </c>
      <c r="C113" s="119">
        <f>IF('Indicator Date'!C113="","x",'Indicator Date'!C113)</f>
        <v>2015</v>
      </c>
      <c r="D113" s="119">
        <f>IF('Indicator Date'!D113="","x",'Indicator Date'!D113)</f>
        <v>2015</v>
      </c>
      <c r="E113" s="119">
        <f>IF('Indicator Date'!E113="","x",'Indicator Date'!E113)</f>
        <v>2015</v>
      </c>
      <c r="F113" s="119">
        <f>IF('Indicator Date'!F113="","x",'Indicator Date'!F113)</f>
        <v>2015</v>
      </c>
      <c r="G113" s="119">
        <f>IF('Indicator Date'!G113="","x",'Indicator Date'!G113)</f>
        <v>2015</v>
      </c>
      <c r="H113" s="119">
        <f>IF('Indicator Date'!H113="","x",'Indicator Date'!H113)</f>
        <v>2015</v>
      </c>
      <c r="I113" s="119">
        <f>IF('Indicator Date'!I113="","x",'Indicator Date'!I113)</f>
        <v>2015</v>
      </c>
      <c r="J113" s="119">
        <f>IF('Indicator Date'!J113="","x",'Indicator Date'!J113)</f>
        <v>2018</v>
      </c>
      <c r="K113" s="119">
        <f>IF('Indicator Date'!K113="","x",'Indicator Date'!K113)</f>
        <v>2018</v>
      </c>
      <c r="L113" s="119">
        <f>IF('Indicator Date'!L113="","x",'Indicator Date'!L113)</f>
        <v>2016</v>
      </c>
      <c r="M113" s="119">
        <f>IF('Indicator Date'!M113="","x",'Indicator Date'!M113)</f>
        <v>2015</v>
      </c>
      <c r="N113" s="119">
        <f>IF('Indicator Date'!N113="","x",'Indicator Date'!N113)</f>
        <v>2015</v>
      </c>
      <c r="O113" s="119">
        <f>IF('Indicator Date'!O113="","x",'Indicator Date'!O113)</f>
        <v>2015</v>
      </c>
      <c r="P113" s="119">
        <f>IF('Indicator Date'!P113="","x",'Indicator Date'!P113)</f>
        <v>2015</v>
      </c>
      <c r="Q113" s="119">
        <f>IF('Indicator Date'!Q113="","x",'Indicator Date'!Q113)</f>
        <v>2010</v>
      </c>
      <c r="R113" s="119">
        <f>IF('Indicator Date'!R113="","x",'Indicator Date'!R113)</f>
        <v>2010</v>
      </c>
      <c r="S113" s="119">
        <f>IF('Indicator Date'!S113="","x",'Indicator Date'!S113)</f>
        <v>2010</v>
      </c>
      <c r="T113" s="119">
        <f>IF('Indicator Date'!T113="","x",'Indicator Date'!T113)</f>
        <v>2010</v>
      </c>
      <c r="U113" s="119">
        <f>IF('Indicator Date'!U113="","x",'Indicator Date'!U113)</f>
        <v>2015</v>
      </c>
      <c r="V113" s="119">
        <f>IF('Indicator Date'!V113="","x",'Indicator Date'!V113)</f>
        <v>2015</v>
      </c>
      <c r="W113" s="119">
        <f>IF('Indicator Date'!W113="","x",'Indicator Date'!W113)</f>
        <v>2015</v>
      </c>
      <c r="X113" s="119">
        <f>IF('Indicator Date'!X113="","x",'Indicator Date'!X113)</f>
        <v>2018</v>
      </c>
      <c r="Y113" s="119">
        <f>IF('Indicator Date'!Y113="","x",'Indicator Date'!Y113)</f>
        <v>2018</v>
      </c>
      <c r="Z113" s="119">
        <f>IF('Indicator Date'!Z113="","x",'Indicator Date'!Z113)</f>
        <v>2018</v>
      </c>
      <c r="AA113" s="119">
        <f>IF('Indicator Date'!AA113="","x",'Indicator Date'!AA113)</f>
        <v>2011</v>
      </c>
      <c r="AB113" s="119">
        <f>IF('Indicator Date'!AB113="","x",'Indicator Date'!AB113)</f>
        <v>2017</v>
      </c>
      <c r="AC113" s="119" t="str">
        <f>IF('Indicator Date'!AC113="","x",'Indicator Date'!AC113)</f>
        <v>x</v>
      </c>
      <c r="AD113" s="119">
        <f>IF('Indicator Date'!AD113="","x",'Indicator Date'!AD113)</f>
        <v>2018</v>
      </c>
      <c r="AE113" s="119">
        <f>IF('Indicator Date'!AE113="","x",'Indicator Date'!AE113)</f>
        <v>2018</v>
      </c>
      <c r="AF113" s="119" t="str">
        <f>IF('Indicator Date'!AF113="","x",'Indicator Date'!AF113)</f>
        <v>x</v>
      </c>
      <c r="AG113" s="119">
        <f>IF('Indicator Date'!AG113="","x",'Indicator Date'!AG113)</f>
        <v>2019</v>
      </c>
      <c r="AH113" s="119">
        <f>IF('Indicator Date'!AH113="","x",'Indicator Date'!AH113)</f>
        <v>2019</v>
      </c>
      <c r="AI113" s="119">
        <f>IF('Indicator Date'!AI113="","x",'Indicator Date'!AI113)</f>
        <v>2019</v>
      </c>
      <c r="AJ113" s="119">
        <f>IF('Indicator Date'!AJ113="","x",'Indicator Date'!AJ113)</f>
        <v>2018</v>
      </c>
      <c r="AK113" s="119">
        <f>IF('Indicator Date'!AK113="","x",'Indicator Date'!AK113)</f>
        <v>2018</v>
      </c>
      <c r="AL113" s="119">
        <f>IF('Indicator Date'!AL113="","x",'Indicator Date'!AL113)</f>
        <v>2017</v>
      </c>
      <c r="AM113" s="119" t="str">
        <f>IF('Indicator Date'!AM113="","x",'Indicator Date'!AM113)</f>
        <v>x</v>
      </c>
      <c r="AN113" s="119">
        <f>IF('Indicator Date'!AN113="","x",'Indicator Date'!AN113)</f>
        <v>2019</v>
      </c>
      <c r="AO113" s="119">
        <f>IF('Indicator Date'!AO113="","x",'Indicator Date'!AO113)</f>
        <v>2016</v>
      </c>
      <c r="AP113" s="119">
        <f>IF('Indicator Date'!AP113="","x",'Indicator Date'!AP113)</f>
        <v>2017</v>
      </c>
      <c r="AQ113" s="119">
        <f>IF('Indicator Date'!AQ113="","x",'Indicator Date'!AQ113)</f>
        <v>2017</v>
      </c>
      <c r="AR113" s="119">
        <f>IF('Indicator Date'!AR113="","x",'Indicator Date'!AR113)</f>
        <v>2018</v>
      </c>
      <c r="AS113" s="119">
        <f>IF('Indicator Date'!AS113="","x",'Indicator Date'!AS113)</f>
        <v>2015</v>
      </c>
      <c r="AT113" s="119" t="str">
        <f>IF('Indicator Date'!AT113="","x",'Indicator Date'!AT113)</f>
        <v>x</v>
      </c>
      <c r="AU113" s="119">
        <f>IF('Indicator Date'!AU113="","x",'Indicator Date'!AU113)</f>
        <v>2017</v>
      </c>
      <c r="AV113" s="119">
        <f>IF('Indicator Date'!AV113="","x",'Indicator Date'!AV113)</f>
        <v>2015</v>
      </c>
      <c r="AW113" s="119" t="str">
        <f>IF('Indicator Date'!AW113="","x",'Indicator Date'!AW113)</f>
        <v>x</v>
      </c>
      <c r="AX113" s="119" t="str">
        <f>IF('Indicator Date'!AX113="","x",'Indicator Date'!AX113)</f>
        <v>x</v>
      </c>
      <c r="AY113" s="119">
        <f>IF('Indicator Date'!AY113="","x",'Indicator Date'!AY113)</f>
        <v>2017</v>
      </c>
      <c r="AZ113" s="119">
        <f>IF('Indicator Date'!AZ113="","x",'Indicator Date'!AZ113)</f>
        <v>2017</v>
      </c>
      <c r="BA113" s="119" t="str">
        <f>IF('Indicator Date'!BA113="","x",'Indicator Date'!BA113)</f>
        <v>2012</v>
      </c>
      <c r="BB113" s="119">
        <f>IF('Indicator Date'!BB113="","x",'Indicator Date'!BB113)</f>
        <v>2017</v>
      </c>
      <c r="BC113" s="119">
        <f>IF('Indicator Date'!BC113="","x",'Indicator Date'!BC113)</f>
        <v>2018</v>
      </c>
      <c r="BD113" s="119">
        <f>IF('Indicator Date'!BD113="","x",'Indicator Date'!BD113)</f>
        <v>2019</v>
      </c>
      <c r="BE113" s="172" t="str">
        <f>IF('Indicator Date'!BE113="","x",YEAR('Indicator Date'!BE113))</f>
        <v>x</v>
      </c>
      <c r="BF113" s="172">
        <f>IF('Indicator Date'!BF113="","x",YEAR('Indicator Date'!BF113))</f>
        <v>2018</v>
      </c>
      <c r="BG113" s="172">
        <f>IF('Indicator Date'!BG113="","x",YEAR('Indicator Date'!BG113))</f>
        <v>2018</v>
      </c>
      <c r="BH113" s="119">
        <f>IF('Indicator Date'!BH113="","x",'Indicator Date'!BH113)</f>
        <v>2018</v>
      </c>
      <c r="BI113" s="119">
        <f>IF('Indicator Date'!BI113="","x",'Indicator Date'!BI113)</f>
        <v>2018</v>
      </c>
      <c r="BJ113" s="119">
        <f>IF('Indicator Date'!BJ113="","x",'Indicator Date'!BJ113)</f>
        <v>2015</v>
      </c>
      <c r="BK113" s="119">
        <f>IF('Indicator Date'!BK113="","x",'Indicator Date'!BK113)</f>
        <v>2017</v>
      </c>
      <c r="BL113" s="119">
        <f>IF('Indicator Date'!BL113="","x",'Indicator Date'!BL113)</f>
        <v>2018</v>
      </c>
      <c r="BM113" s="119">
        <f>IF('Indicator Date'!BM113="","x",'Indicator Date'!BM113)</f>
        <v>2017</v>
      </c>
      <c r="BN113" s="119">
        <f>IF('Indicator Date'!BN113="","x",'Indicator Date'!BN113)</f>
        <v>2015</v>
      </c>
      <c r="BO113" s="119">
        <f>IF('Indicator Date'!BO113="","x",'Indicator Date'!BO113)</f>
        <v>2016</v>
      </c>
      <c r="BP113" s="119">
        <f>IF('Indicator Date'!BP113="","x",'Indicator Date'!BP113)</f>
        <v>2017</v>
      </c>
      <c r="BQ113" s="119">
        <f>IF('Indicator Date'!BQ113="","x",'Indicator Date'!BQ113)</f>
        <v>2014</v>
      </c>
      <c r="BR113" s="119">
        <f>IF('Indicator Date'!BR113="","x",'Indicator Date'!BR113)</f>
        <v>2017</v>
      </c>
      <c r="BS113" s="119">
        <f>IF('Indicator Date'!BS113="","x",'Indicator Date'!BS113)</f>
        <v>2017</v>
      </c>
      <c r="BT113" s="119">
        <f>IF('Indicator Date'!BT113="","x",'Indicator Date'!BT113)</f>
        <v>2015</v>
      </c>
      <c r="BU113" s="119">
        <f>IF('Indicator Date'!BU113="","x",'Indicator Date'!BU113)</f>
        <v>2017</v>
      </c>
      <c r="BV113" s="119">
        <f>IF('Indicator Date'!BV113="","x",'Indicator Date'!BV113)</f>
        <v>2017</v>
      </c>
      <c r="BW113" s="119">
        <f>IF('Indicator Date'!BW113="","x",'Indicator Date'!BW113)</f>
        <v>2017</v>
      </c>
      <c r="BX113" s="119">
        <f>IF('Indicator Date'!BX113="","x",'Indicator Date'!BX113)</f>
        <v>2016</v>
      </c>
      <c r="BY113" s="119">
        <f>IF('Indicator Date'!BY113="","x",'Indicator Date'!BY113)</f>
        <v>2015</v>
      </c>
      <c r="BZ113" s="119" t="str">
        <f>IF('Indicator Date'!BZ113="","x",'Indicator Date'!BZ113)</f>
        <v>2018</v>
      </c>
      <c r="CA113" s="119">
        <f>IF('Indicator Date'!CA113="","x",'Indicator Date'!CA113)</f>
        <v>2019</v>
      </c>
      <c r="CB113" s="119">
        <f>IF('Indicator Date'!CB113="","x",'Indicator Date'!CB113)</f>
        <v>2015</v>
      </c>
    </row>
    <row r="114" spans="1:80" x14ac:dyDescent="0.3">
      <c r="A114" s="100" t="s">
        <v>207</v>
      </c>
      <c r="B114" s="86" t="s">
        <v>206</v>
      </c>
      <c r="C114" s="119">
        <f>IF('Indicator Date'!C114="","x",'Indicator Date'!C114)</f>
        <v>2015</v>
      </c>
      <c r="D114" s="119">
        <f>IF('Indicator Date'!D114="","x",'Indicator Date'!D114)</f>
        <v>2015</v>
      </c>
      <c r="E114" s="119">
        <f>IF('Indicator Date'!E114="","x",'Indicator Date'!E114)</f>
        <v>2015</v>
      </c>
      <c r="F114" s="119">
        <f>IF('Indicator Date'!F114="","x",'Indicator Date'!F114)</f>
        <v>2015</v>
      </c>
      <c r="G114" s="119">
        <f>IF('Indicator Date'!G114="","x",'Indicator Date'!G114)</f>
        <v>2015</v>
      </c>
      <c r="H114" s="119">
        <f>IF('Indicator Date'!H114="","x",'Indicator Date'!H114)</f>
        <v>2015</v>
      </c>
      <c r="I114" s="119">
        <f>IF('Indicator Date'!I114="","x",'Indicator Date'!I114)</f>
        <v>2015</v>
      </c>
      <c r="J114" s="119">
        <f>IF('Indicator Date'!J114="","x",'Indicator Date'!J114)</f>
        <v>2018</v>
      </c>
      <c r="K114" s="119">
        <f>IF('Indicator Date'!K114="","x",'Indicator Date'!K114)</f>
        <v>2018</v>
      </c>
      <c r="L114" s="119">
        <f>IF('Indicator Date'!L114="","x",'Indicator Date'!L114)</f>
        <v>2016</v>
      </c>
      <c r="M114" s="119">
        <f>IF('Indicator Date'!M114="","x",'Indicator Date'!M114)</f>
        <v>2015</v>
      </c>
      <c r="N114" s="119">
        <f>IF('Indicator Date'!N114="","x",'Indicator Date'!N114)</f>
        <v>2015</v>
      </c>
      <c r="O114" s="119">
        <f>IF('Indicator Date'!O114="","x",'Indicator Date'!O114)</f>
        <v>2015</v>
      </c>
      <c r="P114" s="119">
        <f>IF('Indicator Date'!P114="","x",'Indicator Date'!P114)</f>
        <v>2015</v>
      </c>
      <c r="Q114" s="119">
        <f>IF('Indicator Date'!Q114="","x",'Indicator Date'!Q114)</f>
        <v>2010</v>
      </c>
      <c r="R114" s="119">
        <f>IF('Indicator Date'!R114="","x",'Indicator Date'!R114)</f>
        <v>2010</v>
      </c>
      <c r="S114" s="119">
        <f>IF('Indicator Date'!S114="","x",'Indicator Date'!S114)</f>
        <v>2010</v>
      </c>
      <c r="T114" s="119">
        <f>IF('Indicator Date'!T114="","x",'Indicator Date'!T114)</f>
        <v>2010</v>
      </c>
      <c r="U114" s="119">
        <f>IF('Indicator Date'!U114="","x",'Indicator Date'!U114)</f>
        <v>2015</v>
      </c>
      <c r="V114" s="119">
        <f>IF('Indicator Date'!V114="","x",'Indicator Date'!V114)</f>
        <v>2015</v>
      </c>
      <c r="W114" s="119">
        <f>IF('Indicator Date'!W114="","x",'Indicator Date'!W114)</f>
        <v>2015</v>
      </c>
      <c r="X114" s="119">
        <f>IF('Indicator Date'!X114="","x",'Indicator Date'!X114)</f>
        <v>2018</v>
      </c>
      <c r="Y114" s="119">
        <f>IF('Indicator Date'!Y114="","x",'Indicator Date'!Y114)</f>
        <v>2018</v>
      </c>
      <c r="Z114" s="119">
        <f>IF('Indicator Date'!Z114="","x",'Indicator Date'!Z114)</f>
        <v>2018</v>
      </c>
      <c r="AA114" s="119">
        <f>IF('Indicator Date'!AA114="","x",'Indicator Date'!AA114)</f>
        <v>2015</v>
      </c>
      <c r="AB114" s="119">
        <f>IF('Indicator Date'!AB114="","x",'Indicator Date'!AB114)</f>
        <v>2017</v>
      </c>
      <c r="AC114" s="119">
        <f>IF('Indicator Date'!AC114="","x",'Indicator Date'!AC114)</f>
        <v>2017</v>
      </c>
      <c r="AD114" s="119">
        <f>IF('Indicator Date'!AD114="","x",'Indicator Date'!AD114)</f>
        <v>2018</v>
      </c>
      <c r="AE114" s="119">
        <f>IF('Indicator Date'!AE114="","x",'Indicator Date'!AE114)</f>
        <v>2018</v>
      </c>
      <c r="AF114" s="119">
        <f>IF('Indicator Date'!AF114="","x",'Indicator Date'!AF114)</f>
        <v>2016</v>
      </c>
      <c r="AG114" s="119">
        <f>IF('Indicator Date'!AG114="","x",'Indicator Date'!AG114)</f>
        <v>2019</v>
      </c>
      <c r="AH114" s="119">
        <f>IF('Indicator Date'!AH114="","x",'Indicator Date'!AH114)</f>
        <v>2019</v>
      </c>
      <c r="AI114" s="119">
        <f>IF('Indicator Date'!AI114="","x",'Indicator Date'!AI114)</f>
        <v>2019</v>
      </c>
      <c r="AJ114" s="119">
        <f>IF('Indicator Date'!AJ114="","x",'Indicator Date'!AJ114)</f>
        <v>2018</v>
      </c>
      <c r="AK114" s="119">
        <f>IF('Indicator Date'!AK114="","x",'Indicator Date'!AK114)</f>
        <v>2018</v>
      </c>
      <c r="AL114" s="119">
        <f>IF('Indicator Date'!AL114="","x",'Indicator Date'!AL114)</f>
        <v>2017</v>
      </c>
      <c r="AM114" s="119">
        <f>IF('Indicator Date'!AM114="","x",'Indicator Date'!AM114)</f>
        <v>2016</v>
      </c>
      <c r="AN114" s="119">
        <f>IF('Indicator Date'!AN114="","x",'Indicator Date'!AN114)</f>
        <v>2019</v>
      </c>
      <c r="AO114" s="119">
        <f>IF('Indicator Date'!AO114="","x",'Indicator Date'!AO114)</f>
        <v>2016</v>
      </c>
      <c r="AP114" s="119">
        <f>IF('Indicator Date'!AP114="","x",'Indicator Date'!AP114)</f>
        <v>2017</v>
      </c>
      <c r="AQ114" s="119">
        <f>IF('Indicator Date'!AQ114="","x",'Indicator Date'!AQ114)</f>
        <v>2017</v>
      </c>
      <c r="AR114" s="119">
        <f>IF('Indicator Date'!AR114="","x",'Indicator Date'!AR114)</f>
        <v>2018</v>
      </c>
      <c r="AS114" s="119">
        <f>IF('Indicator Date'!AS114="","x",'Indicator Date'!AS114)</f>
        <v>2015</v>
      </c>
      <c r="AT114" s="119">
        <f>IF('Indicator Date'!AT114="","x",'Indicator Date'!AT114)</f>
        <v>2012</v>
      </c>
      <c r="AU114" s="119">
        <f>IF('Indicator Date'!AU114="","x",'Indicator Date'!AU114)</f>
        <v>2017</v>
      </c>
      <c r="AV114" s="119">
        <f>IF('Indicator Date'!AV114="","x",'Indicator Date'!AV114)</f>
        <v>2017</v>
      </c>
      <c r="AW114" s="119">
        <f>IF('Indicator Date'!AW114="","x",'Indicator Date'!AW114)</f>
        <v>2017</v>
      </c>
      <c r="AX114" s="119">
        <f>IF('Indicator Date'!AX114="","x",'Indicator Date'!AX114)</f>
        <v>2017</v>
      </c>
      <c r="AY114" s="119">
        <f>IF('Indicator Date'!AY114="","x",'Indicator Date'!AY114)</f>
        <v>2017</v>
      </c>
      <c r="AZ114" s="119">
        <f>IF('Indicator Date'!AZ114="","x",'Indicator Date'!AZ114)</f>
        <v>2017</v>
      </c>
      <c r="BA114" s="119" t="str">
        <f>IF('Indicator Date'!BA114="","x",'Indicator Date'!BA114)</f>
        <v>2016</v>
      </c>
      <c r="BB114" s="119">
        <f>IF('Indicator Date'!BB114="","x",'Indicator Date'!BB114)</f>
        <v>2017</v>
      </c>
      <c r="BC114" s="119">
        <f>IF('Indicator Date'!BC114="","x",'Indicator Date'!BC114)</f>
        <v>2018</v>
      </c>
      <c r="BD114" s="119">
        <f>IF('Indicator Date'!BD114="","x",'Indicator Date'!BD114)</f>
        <v>2019</v>
      </c>
      <c r="BE114" s="172">
        <f>IF('Indicator Date'!BE114="","x",YEAR('Indicator Date'!BE114))</f>
        <v>2018</v>
      </c>
      <c r="BF114" s="172">
        <f>IF('Indicator Date'!BF114="","x",YEAR('Indicator Date'!BF114))</f>
        <v>2018</v>
      </c>
      <c r="BG114" s="172">
        <f>IF('Indicator Date'!BG114="","x",YEAR('Indicator Date'!BG114))</f>
        <v>2018</v>
      </c>
      <c r="BH114" s="119">
        <f>IF('Indicator Date'!BH114="","x",'Indicator Date'!BH114)</f>
        <v>2018</v>
      </c>
      <c r="BI114" s="119">
        <f>IF('Indicator Date'!BI114="","x",'Indicator Date'!BI114)</f>
        <v>2018</v>
      </c>
      <c r="BJ114" s="119">
        <f>IF('Indicator Date'!BJ114="","x",'Indicator Date'!BJ114)</f>
        <v>2015</v>
      </c>
      <c r="BK114" s="119">
        <f>IF('Indicator Date'!BK114="","x",'Indicator Date'!BK114)</f>
        <v>2017</v>
      </c>
      <c r="BL114" s="119">
        <f>IF('Indicator Date'!BL114="","x",'Indicator Date'!BL114)</f>
        <v>2018</v>
      </c>
      <c r="BM114" s="119">
        <f>IF('Indicator Date'!BM114="","x",'Indicator Date'!BM114)</f>
        <v>2017</v>
      </c>
      <c r="BN114" s="119">
        <f>IF('Indicator Date'!BN114="","x",'Indicator Date'!BN114)</f>
        <v>2015</v>
      </c>
      <c r="BO114" s="119">
        <f>IF('Indicator Date'!BO114="","x",'Indicator Date'!BO114)</f>
        <v>2016</v>
      </c>
      <c r="BP114" s="119">
        <f>IF('Indicator Date'!BP114="","x",'Indicator Date'!BP114)</f>
        <v>2017</v>
      </c>
      <c r="BQ114" s="119">
        <f>IF('Indicator Date'!BQ114="","x",'Indicator Date'!BQ114)</f>
        <v>2014</v>
      </c>
      <c r="BR114" s="119">
        <f>IF('Indicator Date'!BR114="","x",'Indicator Date'!BR114)</f>
        <v>2017</v>
      </c>
      <c r="BS114" s="119">
        <f>IF('Indicator Date'!BS114="","x",'Indicator Date'!BS114)</f>
        <v>2017</v>
      </c>
      <c r="BT114" s="119">
        <f>IF('Indicator Date'!BT114="","x",'Indicator Date'!BT114)</f>
        <v>2016</v>
      </c>
      <c r="BU114" s="119">
        <f>IF('Indicator Date'!BU114="","x",'Indicator Date'!BU114)</f>
        <v>2017</v>
      </c>
      <c r="BV114" s="119">
        <f>IF('Indicator Date'!BV114="","x",'Indicator Date'!BV114)</f>
        <v>2017</v>
      </c>
      <c r="BW114" s="119">
        <f>IF('Indicator Date'!BW114="","x",'Indicator Date'!BW114)</f>
        <v>2017</v>
      </c>
      <c r="BX114" s="119">
        <f>IF('Indicator Date'!BX114="","x",'Indicator Date'!BX114)</f>
        <v>2016</v>
      </c>
      <c r="BY114" s="119">
        <f>IF('Indicator Date'!BY114="","x",'Indicator Date'!BY114)</f>
        <v>2015</v>
      </c>
      <c r="BZ114" s="119" t="str">
        <f>IF('Indicator Date'!BZ114="","x",'Indicator Date'!BZ114)</f>
        <v>2018</v>
      </c>
      <c r="CA114" s="119">
        <f>IF('Indicator Date'!CA114="","x",'Indicator Date'!CA114)</f>
        <v>2019</v>
      </c>
      <c r="CB114" s="119">
        <f>IF('Indicator Date'!CB114="","x",'Indicator Date'!CB114)</f>
        <v>2015</v>
      </c>
    </row>
    <row r="115" spans="1:80" x14ac:dyDescent="0.3">
      <c r="A115" s="100" t="s">
        <v>679</v>
      </c>
      <c r="B115" s="86" t="s">
        <v>208</v>
      </c>
      <c r="C115" s="119">
        <f>IF('Indicator Date'!C115="","x",'Indicator Date'!C115)</f>
        <v>2015</v>
      </c>
      <c r="D115" s="119">
        <f>IF('Indicator Date'!D115="","x",'Indicator Date'!D115)</f>
        <v>2015</v>
      </c>
      <c r="E115" s="119">
        <f>IF('Indicator Date'!E115="","x",'Indicator Date'!E115)</f>
        <v>2015</v>
      </c>
      <c r="F115" s="119">
        <f>IF('Indicator Date'!F115="","x",'Indicator Date'!F115)</f>
        <v>2015</v>
      </c>
      <c r="G115" s="119">
        <f>IF('Indicator Date'!G115="","x",'Indicator Date'!G115)</f>
        <v>2015</v>
      </c>
      <c r="H115" s="119">
        <f>IF('Indicator Date'!H115="","x",'Indicator Date'!H115)</f>
        <v>2015</v>
      </c>
      <c r="I115" s="119">
        <f>IF('Indicator Date'!I115="","x",'Indicator Date'!I115)</f>
        <v>2015</v>
      </c>
      <c r="J115" s="119">
        <f>IF('Indicator Date'!J115="","x",'Indicator Date'!J115)</f>
        <v>2018</v>
      </c>
      <c r="K115" s="119">
        <f>IF('Indicator Date'!K115="","x",'Indicator Date'!K115)</f>
        <v>2018</v>
      </c>
      <c r="L115" s="119">
        <f>IF('Indicator Date'!L115="","x",'Indicator Date'!L115)</f>
        <v>2016</v>
      </c>
      <c r="M115" s="119">
        <f>IF('Indicator Date'!M115="","x",'Indicator Date'!M115)</f>
        <v>2015</v>
      </c>
      <c r="N115" s="119">
        <f>IF('Indicator Date'!N115="","x",'Indicator Date'!N115)</f>
        <v>2015</v>
      </c>
      <c r="O115" s="119">
        <f>IF('Indicator Date'!O115="","x",'Indicator Date'!O115)</f>
        <v>2015</v>
      </c>
      <c r="P115" s="119">
        <f>IF('Indicator Date'!P115="","x",'Indicator Date'!P115)</f>
        <v>2015</v>
      </c>
      <c r="Q115" s="119">
        <f>IF('Indicator Date'!Q115="","x",'Indicator Date'!Q115)</f>
        <v>2010</v>
      </c>
      <c r="R115" s="119">
        <f>IF('Indicator Date'!R115="","x",'Indicator Date'!R115)</f>
        <v>2010</v>
      </c>
      <c r="S115" s="119">
        <f>IF('Indicator Date'!S115="","x",'Indicator Date'!S115)</f>
        <v>2010</v>
      </c>
      <c r="T115" s="119">
        <f>IF('Indicator Date'!T115="","x",'Indicator Date'!T115)</f>
        <v>2010</v>
      </c>
      <c r="U115" s="119">
        <f>IF('Indicator Date'!U115="","x",'Indicator Date'!U115)</f>
        <v>2015</v>
      </c>
      <c r="V115" s="119">
        <f>IF('Indicator Date'!V115="","x",'Indicator Date'!V115)</f>
        <v>2015</v>
      </c>
      <c r="W115" s="119">
        <f>IF('Indicator Date'!W115="","x",'Indicator Date'!W115)</f>
        <v>2015</v>
      </c>
      <c r="X115" s="119">
        <f>IF('Indicator Date'!X115="","x",'Indicator Date'!X115)</f>
        <v>2018</v>
      </c>
      <c r="Y115" s="119">
        <f>IF('Indicator Date'!Y115="","x",'Indicator Date'!Y115)</f>
        <v>2018</v>
      </c>
      <c r="Z115" s="119">
        <f>IF('Indicator Date'!Z115="","x",'Indicator Date'!Z115)</f>
        <v>2018</v>
      </c>
      <c r="AA115" s="119" t="str">
        <f>IF('Indicator Date'!AA115="","x",'Indicator Date'!AA115)</f>
        <v>x</v>
      </c>
      <c r="AB115" s="119">
        <f>IF('Indicator Date'!AB115="","x",'Indicator Date'!AB115)</f>
        <v>2014</v>
      </c>
      <c r="AC115" s="119" t="str">
        <f>IF('Indicator Date'!AC115="","x",'Indicator Date'!AC115)</f>
        <v>x</v>
      </c>
      <c r="AD115" s="119">
        <f>IF('Indicator Date'!AD115="","x",'Indicator Date'!AD115)</f>
        <v>2017</v>
      </c>
      <c r="AE115" s="119">
        <f>IF('Indicator Date'!AE115="","x",'Indicator Date'!AE115)</f>
        <v>2018</v>
      </c>
      <c r="AF115" s="119" t="str">
        <f>IF('Indicator Date'!AF115="","x",'Indicator Date'!AF115)</f>
        <v>x</v>
      </c>
      <c r="AG115" s="119">
        <f>IF('Indicator Date'!AG115="","x",'Indicator Date'!AG115)</f>
        <v>2019</v>
      </c>
      <c r="AH115" s="119">
        <f>IF('Indicator Date'!AH115="","x",'Indicator Date'!AH115)</f>
        <v>2019</v>
      </c>
      <c r="AI115" s="119">
        <f>IF('Indicator Date'!AI115="","x",'Indicator Date'!AI115)</f>
        <v>2019</v>
      </c>
      <c r="AJ115" s="119">
        <f>IF('Indicator Date'!AJ115="","x",'Indicator Date'!AJ115)</f>
        <v>2018</v>
      </c>
      <c r="AK115" s="119">
        <f>IF('Indicator Date'!AK115="","x",'Indicator Date'!AK115)</f>
        <v>2018</v>
      </c>
      <c r="AL115" s="119">
        <f>IF('Indicator Date'!AL115="","x",'Indicator Date'!AL115)</f>
        <v>2017</v>
      </c>
      <c r="AM115" s="119" t="str">
        <f>IF('Indicator Date'!AM115="","x",'Indicator Date'!AM115)</f>
        <v>x</v>
      </c>
      <c r="AN115" s="119">
        <f>IF('Indicator Date'!AN115="","x",'Indicator Date'!AN115)</f>
        <v>2019</v>
      </c>
      <c r="AO115" s="119">
        <f>IF('Indicator Date'!AO115="","x",'Indicator Date'!AO115)</f>
        <v>2016</v>
      </c>
      <c r="AP115" s="119">
        <f>IF('Indicator Date'!AP115="","x",'Indicator Date'!AP115)</f>
        <v>2017</v>
      </c>
      <c r="AQ115" s="119">
        <f>IF('Indicator Date'!AQ115="","x",'Indicator Date'!AQ115)</f>
        <v>2017</v>
      </c>
      <c r="AR115" s="119">
        <f>IF('Indicator Date'!AR115="","x",'Indicator Date'!AR115)</f>
        <v>2018</v>
      </c>
      <c r="AS115" s="119">
        <f>IF('Indicator Date'!AS115="","x",'Indicator Date'!AS115)</f>
        <v>2015</v>
      </c>
      <c r="AT115" s="119" t="str">
        <f>IF('Indicator Date'!AT115="","x",'Indicator Date'!AT115)</f>
        <v>x</v>
      </c>
      <c r="AU115" s="119">
        <f>IF('Indicator Date'!AU115="","x",'Indicator Date'!AU115)</f>
        <v>2017</v>
      </c>
      <c r="AV115" s="119" t="str">
        <f>IF('Indicator Date'!AV115="","x",'Indicator Date'!AV115)</f>
        <v>x</v>
      </c>
      <c r="AW115" s="119" t="str">
        <f>IF('Indicator Date'!AW115="","x",'Indicator Date'!AW115)</f>
        <v>x</v>
      </c>
      <c r="AX115" s="119" t="str">
        <f>IF('Indicator Date'!AX115="","x",'Indicator Date'!AX115)</f>
        <v>x</v>
      </c>
      <c r="AY115" s="119">
        <f>IF('Indicator Date'!AY115="","x",'Indicator Date'!AY115)</f>
        <v>2017</v>
      </c>
      <c r="AZ115" s="119" t="str">
        <f>IF('Indicator Date'!AZ115="","x",'Indicator Date'!AZ115)</f>
        <v>x</v>
      </c>
      <c r="BA115" s="119" t="str">
        <f>IF('Indicator Date'!BA115="","x",'Indicator Date'!BA115)</f>
        <v>2013</v>
      </c>
      <c r="BB115" s="119">
        <f>IF('Indicator Date'!BB115="","x",'Indicator Date'!BB115)</f>
        <v>2017</v>
      </c>
      <c r="BC115" s="119">
        <f>IF('Indicator Date'!BC115="","x",'Indicator Date'!BC115)</f>
        <v>2018</v>
      </c>
      <c r="BD115" s="119">
        <f>IF('Indicator Date'!BD115="","x",'Indicator Date'!BD115)</f>
        <v>2019</v>
      </c>
      <c r="BE115" s="172" t="str">
        <f>IF('Indicator Date'!BE115="","x",YEAR('Indicator Date'!BE115))</f>
        <v>x</v>
      </c>
      <c r="BF115" s="172">
        <f>IF('Indicator Date'!BF115="","x",YEAR('Indicator Date'!BF115))</f>
        <v>2018</v>
      </c>
      <c r="BG115" s="172">
        <f>IF('Indicator Date'!BG115="","x",YEAR('Indicator Date'!BG115))</f>
        <v>2018</v>
      </c>
      <c r="BH115" s="119">
        <f>IF('Indicator Date'!BH115="","x",'Indicator Date'!BH115)</f>
        <v>2018</v>
      </c>
      <c r="BI115" s="119">
        <f>IF('Indicator Date'!BI115="","x",'Indicator Date'!BI115)</f>
        <v>2018</v>
      </c>
      <c r="BJ115" s="119">
        <f>IF('Indicator Date'!BJ115="","x",'Indicator Date'!BJ115)</f>
        <v>2013</v>
      </c>
      <c r="BK115" s="119">
        <f>IF('Indicator Date'!BK115="","x",'Indicator Date'!BK115)</f>
        <v>2017</v>
      </c>
      <c r="BL115" s="119" t="str">
        <f>IF('Indicator Date'!BL115="","x",'Indicator Date'!BL115)</f>
        <v>x</v>
      </c>
      <c r="BM115" s="119">
        <f>IF('Indicator Date'!BM115="","x",'Indicator Date'!BM115)</f>
        <v>2017</v>
      </c>
      <c r="BN115" s="119" t="str">
        <f>IF('Indicator Date'!BN115="","x",'Indicator Date'!BN115)</f>
        <v>x</v>
      </c>
      <c r="BO115" s="119">
        <f>IF('Indicator Date'!BO115="","x",'Indicator Date'!BO115)</f>
        <v>2016</v>
      </c>
      <c r="BP115" s="119">
        <f>IF('Indicator Date'!BP115="","x",'Indicator Date'!BP115)</f>
        <v>2017</v>
      </c>
      <c r="BQ115" s="119">
        <f>IF('Indicator Date'!BQ115="","x",'Indicator Date'!BQ115)</f>
        <v>2014</v>
      </c>
      <c r="BR115" s="119">
        <f>IF('Indicator Date'!BR115="","x",'Indicator Date'!BR115)</f>
        <v>2017</v>
      </c>
      <c r="BS115" s="119">
        <f>IF('Indicator Date'!BS115="","x",'Indicator Date'!BS115)</f>
        <v>2017</v>
      </c>
      <c r="BT115" s="119" t="str">
        <f>IF('Indicator Date'!BT115="","x",'Indicator Date'!BT115)</f>
        <v>x</v>
      </c>
      <c r="BU115" s="119">
        <f>IF('Indicator Date'!BU115="","x",'Indicator Date'!BU115)</f>
        <v>2017</v>
      </c>
      <c r="BV115" s="119">
        <f>IF('Indicator Date'!BV115="","x",'Indicator Date'!BV115)</f>
        <v>2017</v>
      </c>
      <c r="BW115" s="119">
        <f>IF('Indicator Date'!BW115="","x",'Indicator Date'!BW115)</f>
        <v>2017</v>
      </c>
      <c r="BX115" s="119">
        <f>IF('Indicator Date'!BX115="","x",'Indicator Date'!BX115)</f>
        <v>2016</v>
      </c>
      <c r="BY115" s="119">
        <f>IF('Indicator Date'!BY115="","x",'Indicator Date'!BY115)</f>
        <v>2015</v>
      </c>
      <c r="BZ115" s="119" t="str">
        <f>IF('Indicator Date'!BZ115="","x",'Indicator Date'!BZ115)</f>
        <v>2018</v>
      </c>
      <c r="CA115" s="119">
        <f>IF('Indicator Date'!CA115="","x",'Indicator Date'!CA115)</f>
        <v>2019</v>
      </c>
      <c r="CB115" s="119">
        <f>IF('Indicator Date'!CB115="","x",'Indicator Date'!CB115)</f>
        <v>2015</v>
      </c>
    </row>
    <row r="116" spans="1:80" x14ac:dyDescent="0.3">
      <c r="A116" s="100" t="s">
        <v>748</v>
      </c>
      <c r="B116" s="86" t="s">
        <v>209</v>
      </c>
      <c r="C116" s="119">
        <f>IF('Indicator Date'!C116="","x",'Indicator Date'!C116)</f>
        <v>2015</v>
      </c>
      <c r="D116" s="119">
        <f>IF('Indicator Date'!D116="","x",'Indicator Date'!D116)</f>
        <v>2015</v>
      </c>
      <c r="E116" s="119">
        <f>IF('Indicator Date'!E116="","x",'Indicator Date'!E116)</f>
        <v>2015</v>
      </c>
      <c r="F116" s="119">
        <f>IF('Indicator Date'!F116="","x",'Indicator Date'!F116)</f>
        <v>2015</v>
      </c>
      <c r="G116" s="119">
        <f>IF('Indicator Date'!G116="","x",'Indicator Date'!G116)</f>
        <v>2015</v>
      </c>
      <c r="H116" s="119">
        <f>IF('Indicator Date'!H116="","x",'Indicator Date'!H116)</f>
        <v>2015</v>
      </c>
      <c r="I116" s="119">
        <f>IF('Indicator Date'!I116="","x",'Indicator Date'!I116)</f>
        <v>2015</v>
      </c>
      <c r="J116" s="119">
        <f>IF('Indicator Date'!J116="","x",'Indicator Date'!J116)</f>
        <v>2018</v>
      </c>
      <c r="K116" s="119">
        <f>IF('Indicator Date'!K116="","x",'Indicator Date'!K116)</f>
        <v>2018</v>
      </c>
      <c r="L116" s="119">
        <f>IF('Indicator Date'!L116="","x",'Indicator Date'!L116)</f>
        <v>2016</v>
      </c>
      <c r="M116" s="119">
        <f>IF('Indicator Date'!M116="","x",'Indicator Date'!M116)</f>
        <v>2015</v>
      </c>
      <c r="N116" s="119">
        <f>IF('Indicator Date'!N116="","x",'Indicator Date'!N116)</f>
        <v>2015</v>
      </c>
      <c r="O116" s="119">
        <f>IF('Indicator Date'!O116="","x",'Indicator Date'!O116)</f>
        <v>2015</v>
      </c>
      <c r="P116" s="119">
        <f>IF('Indicator Date'!P116="","x",'Indicator Date'!P116)</f>
        <v>2015</v>
      </c>
      <c r="Q116" s="119">
        <f>IF('Indicator Date'!Q116="","x",'Indicator Date'!Q116)</f>
        <v>2010</v>
      </c>
      <c r="R116" s="119">
        <f>IF('Indicator Date'!R116="","x",'Indicator Date'!R116)</f>
        <v>2010</v>
      </c>
      <c r="S116" s="119">
        <f>IF('Indicator Date'!S116="","x",'Indicator Date'!S116)</f>
        <v>2010</v>
      </c>
      <c r="T116" s="119">
        <f>IF('Indicator Date'!T116="","x",'Indicator Date'!T116)</f>
        <v>2010</v>
      </c>
      <c r="U116" s="119">
        <f>IF('Indicator Date'!U116="","x",'Indicator Date'!U116)</f>
        <v>2015</v>
      </c>
      <c r="V116" s="119">
        <f>IF('Indicator Date'!V116="","x",'Indicator Date'!V116)</f>
        <v>2015</v>
      </c>
      <c r="W116" s="119">
        <f>IF('Indicator Date'!W116="","x",'Indicator Date'!W116)</f>
        <v>2015</v>
      </c>
      <c r="X116" s="119">
        <f>IF('Indicator Date'!X116="","x",'Indicator Date'!X116)</f>
        <v>2018</v>
      </c>
      <c r="Y116" s="119">
        <f>IF('Indicator Date'!Y116="","x",'Indicator Date'!Y116)</f>
        <v>2018</v>
      </c>
      <c r="Z116" s="119">
        <f>IF('Indicator Date'!Z116="","x",'Indicator Date'!Z116)</f>
        <v>2018</v>
      </c>
      <c r="AA116" s="119" t="str">
        <f>IF('Indicator Date'!AA116="","x",'Indicator Date'!AA116)</f>
        <v>x</v>
      </c>
      <c r="AB116" s="119">
        <f>IF('Indicator Date'!AB116="","x",'Indicator Date'!AB116)</f>
        <v>2017</v>
      </c>
      <c r="AC116" s="119">
        <f>IF('Indicator Date'!AC116="","x",'Indicator Date'!AC116)</f>
        <v>2016</v>
      </c>
      <c r="AD116" s="119">
        <f>IF('Indicator Date'!AD116="","x",'Indicator Date'!AD116)</f>
        <v>2018</v>
      </c>
      <c r="AE116" s="119">
        <f>IF('Indicator Date'!AE116="","x",'Indicator Date'!AE116)</f>
        <v>2018</v>
      </c>
      <c r="AF116" s="119">
        <f>IF('Indicator Date'!AF116="","x",'Indicator Date'!AF116)</f>
        <v>2016</v>
      </c>
      <c r="AG116" s="119">
        <f>IF('Indicator Date'!AG116="","x",'Indicator Date'!AG116)</f>
        <v>2019</v>
      </c>
      <c r="AH116" s="119">
        <f>IF('Indicator Date'!AH116="","x",'Indicator Date'!AH116)</f>
        <v>2019</v>
      </c>
      <c r="AI116" s="119">
        <f>IF('Indicator Date'!AI116="","x",'Indicator Date'!AI116)</f>
        <v>2019</v>
      </c>
      <c r="AJ116" s="119">
        <f>IF('Indicator Date'!AJ116="","x",'Indicator Date'!AJ116)</f>
        <v>2018</v>
      </c>
      <c r="AK116" s="119">
        <f>IF('Indicator Date'!AK116="","x",'Indicator Date'!AK116)</f>
        <v>2018</v>
      </c>
      <c r="AL116" s="119">
        <f>IF('Indicator Date'!AL116="","x",'Indicator Date'!AL116)</f>
        <v>2017</v>
      </c>
      <c r="AM116" s="119">
        <f>IF('Indicator Date'!AM116="","x",'Indicator Date'!AM116)</f>
        <v>2012</v>
      </c>
      <c r="AN116" s="119">
        <f>IF('Indicator Date'!AN116="","x",'Indicator Date'!AN116)</f>
        <v>2019</v>
      </c>
      <c r="AO116" s="119">
        <f>IF('Indicator Date'!AO116="","x",'Indicator Date'!AO116)</f>
        <v>2016</v>
      </c>
      <c r="AP116" s="119">
        <f>IF('Indicator Date'!AP116="","x",'Indicator Date'!AP116)</f>
        <v>2017</v>
      </c>
      <c r="AQ116" s="119">
        <f>IF('Indicator Date'!AQ116="","x",'Indicator Date'!AQ116)</f>
        <v>2017</v>
      </c>
      <c r="AR116" s="119">
        <f>IF('Indicator Date'!AR116="","x",'Indicator Date'!AR116)</f>
        <v>2018</v>
      </c>
      <c r="AS116" s="119">
        <f>IF('Indicator Date'!AS116="","x",'Indicator Date'!AS116)</f>
        <v>2015</v>
      </c>
      <c r="AT116" s="119">
        <f>IF('Indicator Date'!AT116="","x",'Indicator Date'!AT116)</f>
        <v>2012</v>
      </c>
      <c r="AU116" s="119">
        <f>IF('Indicator Date'!AU116="","x",'Indicator Date'!AU116)</f>
        <v>2017</v>
      </c>
      <c r="AV116" s="119">
        <f>IF('Indicator Date'!AV116="","x",'Indicator Date'!AV116)</f>
        <v>2017</v>
      </c>
      <c r="AW116" s="119">
        <f>IF('Indicator Date'!AW116="","x",'Indicator Date'!AW116)</f>
        <v>2017</v>
      </c>
      <c r="AX116" s="119" t="str">
        <f>IF('Indicator Date'!AX116="","x",'Indicator Date'!AX116)</f>
        <v>x</v>
      </c>
      <c r="AY116" s="119">
        <f>IF('Indicator Date'!AY116="","x",'Indicator Date'!AY116)</f>
        <v>2017</v>
      </c>
      <c r="AZ116" s="119">
        <f>IF('Indicator Date'!AZ116="","x",'Indicator Date'!AZ116)</f>
        <v>2017</v>
      </c>
      <c r="BA116" s="119" t="str">
        <f>IF('Indicator Date'!BA116="","x",'Indicator Date'!BA116)</f>
        <v>2017</v>
      </c>
      <c r="BB116" s="119">
        <f>IF('Indicator Date'!BB116="","x",'Indicator Date'!BB116)</f>
        <v>2017</v>
      </c>
      <c r="BC116" s="119">
        <f>IF('Indicator Date'!BC116="","x",'Indicator Date'!BC116)</f>
        <v>2018</v>
      </c>
      <c r="BD116" s="119">
        <f>IF('Indicator Date'!BD116="","x",'Indicator Date'!BD116)</f>
        <v>2019</v>
      </c>
      <c r="BE116" s="172" t="str">
        <f>IF('Indicator Date'!BE116="","x",YEAR('Indicator Date'!BE116))</f>
        <v>x</v>
      </c>
      <c r="BF116" s="172">
        <f>IF('Indicator Date'!BF116="","x",YEAR('Indicator Date'!BF116))</f>
        <v>2018</v>
      </c>
      <c r="BG116" s="172">
        <f>IF('Indicator Date'!BG116="","x",YEAR('Indicator Date'!BG116))</f>
        <v>2018</v>
      </c>
      <c r="BH116" s="119">
        <f>IF('Indicator Date'!BH116="","x",'Indicator Date'!BH116)</f>
        <v>2018</v>
      </c>
      <c r="BI116" s="119">
        <f>IF('Indicator Date'!BI116="","x",'Indicator Date'!BI116)</f>
        <v>2018</v>
      </c>
      <c r="BJ116" s="119">
        <f>IF('Indicator Date'!BJ116="","x",'Indicator Date'!BJ116)</f>
        <v>2013</v>
      </c>
      <c r="BK116" s="119">
        <f>IF('Indicator Date'!BK116="","x",'Indicator Date'!BK116)</f>
        <v>2017</v>
      </c>
      <c r="BL116" s="119">
        <f>IF('Indicator Date'!BL116="","x",'Indicator Date'!BL116)</f>
        <v>2018</v>
      </c>
      <c r="BM116" s="119">
        <f>IF('Indicator Date'!BM116="","x",'Indicator Date'!BM116)</f>
        <v>2017</v>
      </c>
      <c r="BN116" s="119">
        <f>IF('Indicator Date'!BN116="","x",'Indicator Date'!BN116)</f>
        <v>2015</v>
      </c>
      <c r="BO116" s="119">
        <f>IF('Indicator Date'!BO116="","x",'Indicator Date'!BO116)</f>
        <v>2016</v>
      </c>
      <c r="BP116" s="119">
        <f>IF('Indicator Date'!BP116="","x",'Indicator Date'!BP116)</f>
        <v>2017</v>
      </c>
      <c r="BQ116" s="119">
        <f>IF('Indicator Date'!BQ116="","x",'Indicator Date'!BQ116)</f>
        <v>2014</v>
      </c>
      <c r="BR116" s="119">
        <f>IF('Indicator Date'!BR116="","x",'Indicator Date'!BR116)</f>
        <v>2017</v>
      </c>
      <c r="BS116" s="119">
        <f>IF('Indicator Date'!BS116="","x",'Indicator Date'!BS116)</f>
        <v>2017</v>
      </c>
      <c r="BT116" s="119">
        <f>IF('Indicator Date'!BT116="","x",'Indicator Date'!BT116)</f>
        <v>2015</v>
      </c>
      <c r="BU116" s="119">
        <f>IF('Indicator Date'!BU116="","x",'Indicator Date'!BU116)</f>
        <v>2017</v>
      </c>
      <c r="BV116" s="119">
        <f>IF('Indicator Date'!BV116="","x",'Indicator Date'!BV116)</f>
        <v>2017</v>
      </c>
      <c r="BW116" s="119">
        <f>IF('Indicator Date'!BW116="","x",'Indicator Date'!BW116)</f>
        <v>2017</v>
      </c>
      <c r="BX116" s="119">
        <f>IF('Indicator Date'!BX116="","x",'Indicator Date'!BX116)</f>
        <v>2016</v>
      </c>
      <c r="BY116" s="119">
        <f>IF('Indicator Date'!BY116="","x",'Indicator Date'!BY116)</f>
        <v>2015</v>
      </c>
      <c r="BZ116" s="119" t="str">
        <f>IF('Indicator Date'!BZ116="","x",'Indicator Date'!BZ116)</f>
        <v>2018</v>
      </c>
      <c r="CA116" s="119">
        <f>IF('Indicator Date'!CA116="","x",'Indicator Date'!CA116)</f>
        <v>2019</v>
      </c>
      <c r="CB116" s="119">
        <f>IF('Indicator Date'!CB116="","x",'Indicator Date'!CB116)</f>
        <v>2015</v>
      </c>
    </row>
    <row r="117" spans="1:80" x14ac:dyDescent="0.3">
      <c r="A117" s="100" t="s">
        <v>211</v>
      </c>
      <c r="B117" s="86" t="s">
        <v>210</v>
      </c>
      <c r="C117" s="119">
        <f>IF('Indicator Date'!C117="","x",'Indicator Date'!C117)</f>
        <v>2015</v>
      </c>
      <c r="D117" s="119">
        <f>IF('Indicator Date'!D117="","x",'Indicator Date'!D117)</f>
        <v>2015</v>
      </c>
      <c r="E117" s="119">
        <f>IF('Indicator Date'!E117="","x",'Indicator Date'!E117)</f>
        <v>2015</v>
      </c>
      <c r="F117" s="119">
        <f>IF('Indicator Date'!F117="","x",'Indicator Date'!F117)</f>
        <v>2015</v>
      </c>
      <c r="G117" s="119">
        <f>IF('Indicator Date'!G117="","x",'Indicator Date'!G117)</f>
        <v>2015</v>
      </c>
      <c r="H117" s="119">
        <f>IF('Indicator Date'!H117="","x",'Indicator Date'!H117)</f>
        <v>2015</v>
      </c>
      <c r="I117" s="119">
        <f>IF('Indicator Date'!I117="","x",'Indicator Date'!I117)</f>
        <v>2015</v>
      </c>
      <c r="J117" s="119">
        <f>IF('Indicator Date'!J117="","x",'Indicator Date'!J117)</f>
        <v>2018</v>
      </c>
      <c r="K117" s="119">
        <f>IF('Indicator Date'!K117="","x",'Indicator Date'!K117)</f>
        <v>2018</v>
      </c>
      <c r="L117" s="119">
        <f>IF('Indicator Date'!L117="","x",'Indicator Date'!L117)</f>
        <v>2016</v>
      </c>
      <c r="M117" s="119">
        <f>IF('Indicator Date'!M117="","x",'Indicator Date'!M117)</f>
        <v>2015</v>
      </c>
      <c r="N117" s="119">
        <f>IF('Indicator Date'!N117="","x",'Indicator Date'!N117)</f>
        <v>2015</v>
      </c>
      <c r="O117" s="119">
        <f>IF('Indicator Date'!O117="","x",'Indicator Date'!O117)</f>
        <v>2015</v>
      </c>
      <c r="P117" s="119">
        <f>IF('Indicator Date'!P117="","x",'Indicator Date'!P117)</f>
        <v>2015</v>
      </c>
      <c r="Q117" s="119">
        <f>IF('Indicator Date'!Q117="","x",'Indicator Date'!Q117)</f>
        <v>2010</v>
      </c>
      <c r="R117" s="119">
        <f>IF('Indicator Date'!R117="","x",'Indicator Date'!R117)</f>
        <v>2010</v>
      </c>
      <c r="S117" s="119">
        <f>IF('Indicator Date'!S117="","x",'Indicator Date'!S117)</f>
        <v>2010</v>
      </c>
      <c r="T117" s="119">
        <f>IF('Indicator Date'!T117="","x",'Indicator Date'!T117)</f>
        <v>2010</v>
      </c>
      <c r="U117" s="119">
        <f>IF('Indicator Date'!U117="","x",'Indicator Date'!U117)</f>
        <v>2015</v>
      </c>
      <c r="V117" s="119">
        <f>IF('Indicator Date'!V117="","x",'Indicator Date'!V117)</f>
        <v>2015</v>
      </c>
      <c r="W117" s="119">
        <f>IF('Indicator Date'!W117="","x",'Indicator Date'!W117)</f>
        <v>2015</v>
      </c>
      <c r="X117" s="119">
        <f>IF('Indicator Date'!X117="","x",'Indicator Date'!X117)</f>
        <v>2018</v>
      </c>
      <c r="Y117" s="119">
        <f>IF('Indicator Date'!Y117="","x",'Indicator Date'!Y117)</f>
        <v>2018</v>
      </c>
      <c r="Z117" s="119">
        <f>IF('Indicator Date'!Z117="","x",'Indicator Date'!Z117)</f>
        <v>2018</v>
      </c>
      <c r="AA117" s="119" t="str">
        <f>IF('Indicator Date'!AA117="","x",'Indicator Date'!AA117)</f>
        <v>x</v>
      </c>
      <c r="AB117" s="119">
        <f>IF('Indicator Date'!AB117="","x",'Indicator Date'!AB117)</f>
        <v>2017</v>
      </c>
      <c r="AC117" s="119">
        <f>IF('Indicator Date'!AC117="","x",'Indicator Date'!AC117)</f>
        <v>2017</v>
      </c>
      <c r="AD117" s="119">
        <f>IF('Indicator Date'!AD117="","x",'Indicator Date'!AD117)</f>
        <v>2018</v>
      </c>
      <c r="AE117" s="119">
        <f>IF('Indicator Date'!AE117="","x",'Indicator Date'!AE117)</f>
        <v>2018</v>
      </c>
      <c r="AF117" s="119">
        <f>IF('Indicator Date'!AF117="","x",'Indicator Date'!AF117)</f>
        <v>2016</v>
      </c>
      <c r="AG117" s="119">
        <f>IF('Indicator Date'!AG117="","x",'Indicator Date'!AG117)</f>
        <v>2019</v>
      </c>
      <c r="AH117" s="119">
        <f>IF('Indicator Date'!AH117="","x",'Indicator Date'!AH117)</f>
        <v>2019</v>
      </c>
      <c r="AI117" s="119">
        <f>IF('Indicator Date'!AI117="","x",'Indicator Date'!AI117)</f>
        <v>2019</v>
      </c>
      <c r="AJ117" s="119">
        <f>IF('Indicator Date'!AJ117="","x",'Indicator Date'!AJ117)</f>
        <v>2018</v>
      </c>
      <c r="AK117" s="119">
        <f>IF('Indicator Date'!AK117="","x",'Indicator Date'!AK117)</f>
        <v>2018</v>
      </c>
      <c r="AL117" s="119">
        <f>IF('Indicator Date'!AL117="","x",'Indicator Date'!AL117)</f>
        <v>2017</v>
      </c>
      <c r="AM117" s="119">
        <f>IF('Indicator Date'!AM117="","x",'Indicator Date'!AM117)</f>
        <v>2010</v>
      </c>
      <c r="AN117" s="119">
        <f>IF('Indicator Date'!AN117="","x",'Indicator Date'!AN117)</f>
        <v>2019</v>
      </c>
      <c r="AO117" s="119">
        <f>IF('Indicator Date'!AO117="","x",'Indicator Date'!AO117)</f>
        <v>2016</v>
      </c>
      <c r="AP117" s="119">
        <f>IF('Indicator Date'!AP117="","x",'Indicator Date'!AP117)</f>
        <v>2017</v>
      </c>
      <c r="AQ117" s="119">
        <f>IF('Indicator Date'!AQ117="","x",'Indicator Date'!AQ117)</f>
        <v>2017</v>
      </c>
      <c r="AR117" s="119">
        <f>IF('Indicator Date'!AR117="","x",'Indicator Date'!AR117)</f>
        <v>2018</v>
      </c>
      <c r="AS117" s="119">
        <f>IF('Indicator Date'!AS117="","x",'Indicator Date'!AS117)</f>
        <v>2015</v>
      </c>
      <c r="AT117" s="119">
        <f>IF('Indicator Date'!AT117="","x",'Indicator Date'!AT117)</f>
        <v>2013</v>
      </c>
      <c r="AU117" s="119">
        <f>IF('Indicator Date'!AU117="","x",'Indicator Date'!AU117)</f>
        <v>2017</v>
      </c>
      <c r="AV117" s="119">
        <f>IF('Indicator Date'!AV117="","x",'Indicator Date'!AV117)</f>
        <v>2017</v>
      </c>
      <c r="AW117" s="119">
        <f>IF('Indicator Date'!AW117="","x",'Indicator Date'!AW117)</f>
        <v>2017</v>
      </c>
      <c r="AX117" s="119" t="str">
        <f>IF('Indicator Date'!AX117="","x",'Indicator Date'!AX117)</f>
        <v>x</v>
      </c>
      <c r="AY117" s="119">
        <f>IF('Indicator Date'!AY117="","x",'Indicator Date'!AY117)</f>
        <v>2017</v>
      </c>
      <c r="AZ117" s="119">
        <f>IF('Indicator Date'!AZ117="","x",'Indicator Date'!AZ117)</f>
        <v>2017</v>
      </c>
      <c r="BA117" s="119" t="str">
        <f>IF('Indicator Date'!BA117="","x",'Indicator Date'!BA117)</f>
        <v>2016</v>
      </c>
      <c r="BB117" s="119">
        <f>IF('Indicator Date'!BB117="","x",'Indicator Date'!BB117)</f>
        <v>2017</v>
      </c>
      <c r="BC117" s="119">
        <f>IF('Indicator Date'!BC117="","x",'Indicator Date'!BC117)</f>
        <v>2018</v>
      </c>
      <c r="BD117" s="119">
        <f>IF('Indicator Date'!BD117="","x",'Indicator Date'!BD117)</f>
        <v>2019</v>
      </c>
      <c r="BE117" s="172" t="str">
        <f>IF('Indicator Date'!BE117="","x",YEAR('Indicator Date'!BE117))</f>
        <v>x</v>
      </c>
      <c r="BF117" s="172">
        <f>IF('Indicator Date'!BF117="","x",YEAR('Indicator Date'!BF117))</f>
        <v>2018</v>
      </c>
      <c r="BG117" s="172">
        <f>IF('Indicator Date'!BG117="","x",YEAR('Indicator Date'!BG117))</f>
        <v>2018</v>
      </c>
      <c r="BH117" s="119">
        <f>IF('Indicator Date'!BH117="","x",'Indicator Date'!BH117)</f>
        <v>2018</v>
      </c>
      <c r="BI117" s="119">
        <f>IF('Indicator Date'!BI117="","x",'Indicator Date'!BI117)</f>
        <v>2018</v>
      </c>
      <c r="BJ117" s="119">
        <f>IF('Indicator Date'!BJ117="","x",'Indicator Date'!BJ117)</f>
        <v>2015</v>
      </c>
      <c r="BK117" s="119">
        <f>IF('Indicator Date'!BK117="","x",'Indicator Date'!BK117)</f>
        <v>2017</v>
      </c>
      <c r="BL117" s="119">
        <f>IF('Indicator Date'!BL117="","x",'Indicator Date'!BL117)</f>
        <v>2018</v>
      </c>
      <c r="BM117" s="119">
        <f>IF('Indicator Date'!BM117="","x",'Indicator Date'!BM117)</f>
        <v>2017</v>
      </c>
      <c r="BN117" s="119">
        <f>IF('Indicator Date'!BN117="","x",'Indicator Date'!BN117)</f>
        <v>2015</v>
      </c>
      <c r="BO117" s="119">
        <f>IF('Indicator Date'!BO117="","x",'Indicator Date'!BO117)</f>
        <v>2016</v>
      </c>
      <c r="BP117" s="119">
        <f>IF('Indicator Date'!BP117="","x",'Indicator Date'!BP117)</f>
        <v>2017</v>
      </c>
      <c r="BQ117" s="119">
        <f>IF('Indicator Date'!BQ117="","x",'Indicator Date'!BQ117)</f>
        <v>2014</v>
      </c>
      <c r="BR117" s="119">
        <f>IF('Indicator Date'!BR117="","x",'Indicator Date'!BR117)</f>
        <v>2017</v>
      </c>
      <c r="BS117" s="119">
        <f>IF('Indicator Date'!BS117="","x",'Indicator Date'!BS117)</f>
        <v>2017</v>
      </c>
      <c r="BT117" s="119">
        <f>IF('Indicator Date'!BT117="","x",'Indicator Date'!BT117)</f>
        <v>2016</v>
      </c>
      <c r="BU117" s="119">
        <f>IF('Indicator Date'!BU117="","x",'Indicator Date'!BU117)</f>
        <v>2017</v>
      </c>
      <c r="BV117" s="119">
        <f>IF('Indicator Date'!BV117="","x",'Indicator Date'!BV117)</f>
        <v>2017</v>
      </c>
      <c r="BW117" s="119" t="str">
        <f>IF('Indicator Date'!BW117="","x",'Indicator Date'!BW117)</f>
        <v>x</v>
      </c>
      <c r="BX117" s="119">
        <f>IF('Indicator Date'!BX117="","x",'Indicator Date'!BX117)</f>
        <v>2016</v>
      </c>
      <c r="BY117" s="119">
        <f>IF('Indicator Date'!BY117="","x",'Indicator Date'!BY117)</f>
        <v>2015</v>
      </c>
      <c r="BZ117" s="119" t="str">
        <f>IF('Indicator Date'!BZ117="","x",'Indicator Date'!BZ117)</f>
        <v>2018</v>
      </c>
      <c r="CA117" s="119">
        <f>IF('Indicator Date'!CA117="","x",'Indicator Date'!CA117)</f>
        <v>2019</v>
      </c>
      <c r="CB117" s="119">
        <f>IF('Indicator Date'!CB117="","x",'Indicator Date'!CB117)</f>
        <v>2015</v>
      </c>
    </row>
    <row r="118" spans="1:80" x14ac:dyDescent="0.3">
      <c r="A118" s="100" t="s">
        <v>213</v>
      </c>
      <c r="B118" s="86" t="s">
        <v>212</v>
      </c>
      <c r="C118" s="119">
        <f>IF('Indicator Date'!C118="","x",'Indicator Date'!C118)</f>
        <v>2015</v>
      </c>
      <c r="D118" s="119">
        <f>IF('Indicator Date'!D118="","x",'Indicator Date'!D118)</f>
        <v>2015</v>
      </c>
      <c r="E118" s="119">
        <f>IF('Indicator Date'!E118="","x",'Indicator Date'!E118)</f>
        <v>2015</v>
      </c>
      <c r="F118" s="119">
        <f>IF('Indicator Date'!F118="","x",'Indicator Date'!F118)</f>
        <v>2015</v>
      </c>
      <c r="G118" s="119">
        <f>IF('Indicator Date'!G118="","x",'Indicator Date'!G118)</f>
        <v>2015</v>
      </c>
      <c r="H118" s="119">
        <f>IF('Indicator Date'!H118="","x",'Indicator Date'!H118)</f>
        <v>2015</v>
      </c>
      <c r="I118" s="119">
        <f>IF('Indicator Date'!I118="","x",'Indicator Date'!I118)</f>
        <v>2015</v>
      </c>
      <c r="J118" s="119">
        <f>IF('Indicator Date'!J118="","x",'Indicator Date'!J118)</f>
        <v>2018</v>
      </c>
      <c r="K118" s="119">
        <f>IF('Indicator Date'!K118="","x",'Indicator Date'!K118)</f>
        <v>2018</v>
      </c>
      <c r="L118" s="119">
        <f>IF('Indicator Date'!L118="","x",'Indicator Date'!L118)</f>
        <v>2016</v>
      </c>
      <c r="M118" s="119">
        <f>IF('Indicator Date'!M118="","x",'Indicator Date'!M118)</f>
        <v>2015</v>
      </c>
      <c r="N118" s="119">
        <f>IF('Indicator Date'!N118="","x",'Indicator Date'!N118)</f>
        <v>2015</v>
      </c>
      <c r="O118" s="119">
        <f>IF('Indicator Date'!O118="","x",'Indicator Date'!O118)</f>
        <v>2015</v>
      </c>
      <c r="P118" s="119">
        <f>IF('Indicator Date'!P118="","x",'Indicator Date'!P118)</f>
        <v>2015</v>
      </c>
      <c r="Q118" s="119">
        <f>IF('Indicator Date'!Q118="","x",'Indicator Date'!Q118)</f>
        <v>2010</v>
      </c>
      <c r="R118" s="119">
        <f>IF('Indicator Date'!R118="","x",'Indicator Date'!R118)</f>
        <v>2010</v>
      </c>
      <c r="S118" s="119">
        <f>IF('Indicator Date'!S118="","x",'Indicator Date'!S118)</f>
        <v>2010</v>
      </c>
      <c r="T118" s="119">
        <f>IF('Indicator Date'!T118="","x",'Indicator Date'!T118)</f>
        <v>2010</v>
      </c>
      <c r="U118" s="119">
        <f>IF('Indicator Date'!U118="","x",'Indicator Date'!U118)</f>
        <v>2015</v>
      </c>
      <c r="V118" s="119">
        <f>IF('Indicator Date'!V118="","x",'Indicator Date'!V118)</f>
        <v>2015</v>
      </c>
      <c r="W118" s="119">
        <f>IF('Indicator Date'!W118="","x",'Indicator Date'!W118)</f>
        <v>2015</v>
      </c>
      <c r="X118" s="119">
        <f>IF('Indicator Date'!X118="","x",'Indicator Date'!X118)</f>
        <v>2018</v>
      </c>
      <c r="Y118" s="119">
        <f>IF('Indicator Date'!Y118="","x",'Indicator Date'!Y118)</f>
        <v>2018</v>
      </c>
      <c r="Z118" s="119">
        <f>IF('Indicator Date'!Z118="","x",'Indicator Date'!Z118)</f>
        <v>2018</v>
      </c>
      <c r="AA118" s="119">
        <f>IF('Indicator Date'!AA118="","x",'Indicator Date'!AA118)</f>
        <v>2011</v>
      </c>
      <c r="AB118" s="119">
        <f>IF('Indicator Date'!AB118="","x",'Indicator Date'!AB118)</f>
        <v>2017</v>
      </c>
      <c r="AC118" s="119" t="str">
        <f>IF('Indicator Date'!AC118="","x",'Indicator Date'!AC118)</f>
        <v>x</v>
      </c>
      <c r="AD118" s="119">
        <f>IF('Indicator Date'!AD118="","x",'Indicator Date'!AD118)</f>
        <v>2018</v>
      </c>
      <c r="AE118" s="119">
        <f>IF('Indicator Date'!AE118="","x",'Indicator Date'!AE118)</f>
        <v>2018</v>
      </c>
      <c r="AF118" s="119">
        <f>IF('Indicator Date'!AF118="","x",'Indicator Date'!AF118)</f>
        <v>2016</v>
      </c>
      <c r="AG118" s="119">
        <f>IF('Indicator Date'!AG118="","x",'Indicator Date'!AG118)</f>
        <v>2019</v>
      </c>
      <c r="AH118" s="119">
        <f>IF('Indicator Date'!AH118="","x",'Indicator Date'!AH118)</f>
        <v>2019</v>
      </c>
      <c r="AI118" s="119">
        <f>IF('Indicator Date'!AI118="","x",'Indicator Date'!AI118)</f>
        <v>2019</v>
      </c>
      <c r="AJ118" s="119">
        <f>IF('Indicator Date'!AJ118="","x",'Indicator Date'!AJ118)</f>
        <v>2018</v>
      </c>
      <c r="AK118" s="119">
        <f>IF('Indicator Date'!AK118="","x",'Indicator Date'!AK118)</f>
        <v>2018</v>
      </c>
      <c r="AL118" s="119">
        <f>IF('Indicator Date'!AL118="","x",'Indicator Date'!AL118)</f>
        <v>2017</v>
      </c>
      <c r="AM118" s="119">
        <f>IF('Indicator Date'!AM118="","x",'Indicator Date'!AM118)</f>
        <v>2013</v>
      </c>
      <c r="AN118" s="119">
        <f>IF('Indicator Date'!AN118="","x",'Indicator Date'!AN118)</f>
        <v>2019</v>
      </c>
      <c r="AO118" s="119">
        <f>IF('Indicator Date'!AO118="","x",'Indicator Date'!AO118)</f>
        <v>2016</v>
      </c>
      <c r="AP118" s="119">
        <f>IF('Indicator Date'!AP118="","x",'Indicator Date'!AP118)</f>
        <v>2017</v>
      </c>
      <c r="AQ118" s="119">
        <f>IF('Indicator Date'!AQ118="","x",'Indicator Date'!AQ118)</f>
        <v>2017</v>
      </c>
      <c r="AR118" s="119">
        <f>IF('Indicator Date'!AR118="","x",'Indicator Date'!AR118)</f>
        <v>2018</v>
      </c>
      <c r="AS118" s="119">
        <f>IF('Indicator Date'!AS118="","x",'Indicator Date'!AS118)</f>
        <v>2015</v>
      </c>
      <c r="AT118" s="119">
        <f>IF('Indicator Date'!AT118="","x",'Indicator Date'!AT118)</f>
        <v>2013</v>
      </c>
      <c r="AU118" s="119">
        <f>IF('Indicator Date'!AU118="","x",'Indicator Date'!AU118)</f>
        <v>2017</v>
      </c>
      <c r="AV118" s="119">
        <f>IF('Indicator Date'!AV118="","x",'Indicator Date'!AV118)</f>
        <v>2017</v>
      </c>
      <c r="AW118" s="119">
        <f>IF('Indicator Date'!AW118="","x",'Indicator Date'!AW118)</f>
        <v>2017</v>
      </c>
      <c r="AX118" s="119" t="str">
        <f>IF('Indicator Date'!AX118="","x",'Indicator Date'!AX118)</f>
        <v>x</v>
      </c>
      <c r="AY118" s="119">
        <f>IF('Indicator Date'!AY118="","x",'Indicator Date'!AY118)</f>
        <v>2017</v>
      </c>
      <c r="AZ118" s="119">
        <f>IF('Indicator Date'!AZ118="","x",'Indicator Date'!AZ118)</f>
        <v>2017</v>
      </c>
      <c r="BA118" s="119" t="str">
        <f>IF('Indicator Date'!BA118="","x",'Indicator Date'!BA118)</f>
        <v>2014</v>
      </c>
      <c r="BB118" s="119">
        <f>IF('Indicator Date'!BB118="","x",'Indicator Date'!BB118)</f>
        <v>2017</v>
      </c>
      <c r="BC118" s="119">
        <f>IF('Indicator Date'!BC118="","x",'Indicator Date'!BC118)</f>
        <v>2018</v>
      </c>
      <c r="BD118" s="119">
        <f>IF('Indicator Date'!BD118="","x",'Indicator Date'!BD118)</f>
        <v>2019</v>
      </c>
      <c r="BE118" s="172" t="str">
        <f>IF('Indicator Date'!BE118="","x",YEAR('Indicator Date'!BE118))</f>
        <v>x</v>
      </c>
      <c r="BF118" s="172">
        <f>IF('Indicator Date'!BF118="","x",YEAR('Indicator Date'!BF118))</f>
        <v>2018</v>
      </c>
      <c r="BG118" s="172">
        <f>IF('Indicator Date'!BG118="","x",YEAR('Indicator Date'!BG118))</f>
        <v>2018</v>
      </c>
      <c r="BH118" s="119">
        <f>IF('Indicator Date'!BH118="","x",'Indicator Date'!BH118)</f>
        <v>2018</v>
      </c>
      <c r="BI118" s="119">
        <f>IF('Indicator Date'!BI118="","x",'Indicator Date'!BI118)</f>
        <v>2018</v>
      </c>
      <c r="BJ118" s="119">
        <f>IF('Indicator Date'!BJ118="","x",'Indicator Date'!BJ118)</f>
        <v>2013</v>
      </c>
      <c r="BK118" s="119">
        <f>IF('Indicator Date'!BK118="","x",'Indicator Date'!BK118)</f>
        <v>2017</v>
      </c>
      <c r="BL118" s="119">
        <f>IF('Indicator Date'!BL118="","x",'Indicator Date'!BL118)</f>
        <v>2018</v>
      </c>
      <c r="BM118" s="119">
        <f>IF('Indicator Date'!BM118="","x",'Indicator Date'!BM118)</f>
        <v>2017</v>
      </c>
      <c r="BN118" s="119">
        <f>IF('Indicator Date'!BN118="","x",'Indicator Date'!BN118)</f>
        <v>2015</v>
      </c>
      <c r="BO118" s="119">
        <f>IF('Indicator Date'!BO118="","x",'Indicator Date'!BO118)</f>
        <v>2016</v>
      </c>
      <c r="BP118" s="119">
        <f>IF('Indicator Date'!BP118="","x",'Indicator Date'!BP118)</f>
        <v>2017</v>
      </c>
      <c r="BQ118" s="119">
        <f>IF('Indicator Date'!BQ118="","x",'Indicator Date'!BQ118)</f>
        <v>2014</v>
      </c>
      <c r="BR118" s="119">
        <f>IF('Indicator Date'!BR118="","x",'Indicator Date'!BR118)</f>
        <v>2017</v>
      </c>
      <c r="BS118" s="119">
        <f>IF('Indicator Date'!BS118="","x",'Indicator Date'!BS118)</f>
        <v>2017</v>
      </c>
      <c r="BT118" s="119">
        <f>IF('Indicator Date'!BT118="","x",'Indicator Date'!BT118)</f>
        <v>2015</v>
      </c>
      <c r="BU118" s="119">
        <f>IF('Indicator Date'!BU118="","x",'Indicator Date'!BU118)</f>
        <v>2017</v>
      </c>
      <c r="BV118" s="119">
        <f>IF('Indicator Date'!BV118="","x",'Indicator Date'!BV118)</f>
        <v>2017</v>
      </c>
      <c r="BW118" s="119" t="str">
        <f>IF('Indicator Date'!BW118="","x",'Indicator Date'!BW118)</f>
        <v>x</v>
      </c>
      <c r="BX118" s="119">
        <f>IF('Indicator Date'!BX118="","x",'Indicator Date'!BX118)</f>
        <v>2016</v>
      </c>
      <c r="BY118" s="119">
        <f>IF('Indicator Date'!BY118="","x",'Indicator Date'!BY118)</f>
        <v>2015</v>
      </c>
      <c r="BZ118" s="119" t="str">
        <f>IF('Indicator Date'!BZ118="","x",'Indicator Date'!BZ118)</f>
        <v>2018</v>
      </c>
      <c r="CA118" s="119">
        <f>IF('Indicator Date'!CA118="","x",'Indicator Date'!CA118)</f>
        <v>2019</v>
      </c>
      <c r="CB118" s="119">
        <f>IF('Indicator Date'!CB118="","x",'Indicator Date'!CB118)</f>
        <v>2015</v>
      </c>
    </row>
    <row r="119" spans="1:80" x14ac:dyDescent="0.3">
      <c r="A119" s="100" t="s">
        <v>215</v>
      </c>
      <c r="B119" s="86" t="s">
        <v>214</v>
      </c>
      <c r="C119" s="119">
        <f>IF('Indicator Date'!C119="","x",'Indicator Date'!C119)</f>
        <v>2015</v>
      </c>
      <c r="D119" s="119">
        <f>IF('Indicator Date'!D119="","x",'Indicator Date'!D119)</f>
        <v>2015</v>
      </c>
      <c r="E119" s="119">
        <f>IF('Indicator Date'!E119="","x",'Indicator Date'!E119)</f>
        <v>2015</v>
      </c>
      <c r="F119" s="119">
        <f>IF('Indicator Date'!F119="","x",'Indicator Date'!F119)</f>
        <v>2015</v>
      </c>
      <c r="G119" s="119">
        <f>IF('Indicator Date'!G119="","x",'Indicator Date'!G119)</f>
        <v>2015</v>
      </c>
      <c r="H119" s="119">
        <f>IF('Indicator Date'!H119="","x",'Indicator Date'!H119)</f>
        <v>2015</v>
      </c>
      <c r="I119" s="119">
        <f>IF('Indicator Date'!I119="","x",'Indicator Date'!I119)</f>
        <v>2015</v>
      </c>
      <c r="J119" s="119">
        <f>IF('Indicator Date'!J119="","x",'Indicator Date'!J119)</f>
        <v>2018</v>
      </c>
      <c r="K119" s="119">
        <f>IF('Indicator Date'!K119="","x",'Indicator Date'!K119)</f>
        <v>2018</v>
      </c>
      <c r="L119" s="119">
        <f>IF('Indicator Date'!L119="","x",'Indicator Date'!L119)</f>
        <v>2016</v>
      </c>
      <c r="M119" s="119">
        <f>IF('Indicator Date'!M119="","x",'Indicator Date'!M119)</f>
        <v>2015</v>
      </c>
      <c r="N119" s="119">
        <f>IF('Indicator Date'!N119="","x",'Indicator Date'!N119)</f>
        <v>2015</v>
      </c>
      <c r="O119" s="119">
        <f>IF('Indicator Date'!O119="","x",'Indicator Date'!O119)</f>
        <v>2015</v>
      </c>
      <c r="P119" s="119">
        <f>IF('Indicator Date'!P119="","x",'Indicator Date'!P119)</f>
        <v>2015</v>
      </c>
      <c r="Q119" s="119">
        <f>IF('Indicator Date'!Q119="","x",'Indicator Date'!Q119)</f>
        <v>2010</v>
      </c>
      <c r="R119" s="119">
        <f>IF('Indicator Date'!R119="","x",'Indicator Date'!R119)</f>
        <v>2010</v>
      </c>
      <c r="S119" s="119">
        <f>IF('Indicator Date'!S119="","x",'Indicator Date'!S119)</f>
        <v>2010</v>
      </c>
      <c r="T119" s="119">
        <f>IF('Indicator Date'!T119="","x",'Indicator Date'!T119)</f>
        <v>2010</v>
      </c>
      <c r="U119" s="119">
        <f>IF('Indicator Date'!U119="","x",'Indicator Date'!U119)</f>
        <v>2015</v>
      </c>
      <c r="V119" s="119">
        <f>IF('Indicator Date'!V119="","x",'Indicator Date'!V119)</f>
        <v>2015</v>
      </c>
      <c r="W119" s="119">
        <f>IF('Indicator Date'!W119="","x",'Indicator Date'!W119)</f>
        <v>2015</v>
      </c>
      <c r="X119" s="119">
        <f>IF('Indicator Date'!X119="","x",'Indicator Date'!X119)</f>
        <v>2018</v>
      </c>
      <c r="Y119" s="119">
        <f>IF('Indicator Date'!Y119="","x",'Indicator Date'!Y119)</f>
        <v>2018</v>
      </c>
      <c r="Z119" s="119">
        <f>IF('Indicator Date'!Z119="","x",'Indicator Date'!Z119)</f>
        <v>2018</v>
      </c>
      <c r="AA119" s="119">
        <f>IF('Indicator Date'!AA119="","x",'Indicator Date'!AA119)</f>
        <v>2004</v>
      </c>
      <c r="AB119" s="119">
        <f>IF('Indicator Date'!AB119="","x",'Indicator Date'!AB119)</f>
        <v>2017</v>
      </c>
      <c r="AC119" s="119" t="str">
        <f>IF('Indicator Date'!AC119="","x",'Indicator Date'!AC119)</f>
        <v>x</v>
      </c>
      <c r="AD119" s="119">
        <f>IF('Indicator Date'!AD119="","x",'Indicator Date'!AD119)</f>
        <v>2017</v>
      </c>
      <c r="AE119" s="119">
        <f>IF('Indicator Date'!AE119="","x",'Indicator Date'!AE119)</f>
        <v>2018</v>
      </c>
      <c r="AF119" s="119">
        <f>IF('Indicator Date'!AF119="","x",'Indicator Date'!AF119)</f>
        <v>2016</v>
      </c>
      <c r="AG119" s="119">
        <f>IF('Indicator Date'!AG119="","x",'Indicator Date'!AG119)</f>
        <v>2019</v>
      </c>
      <c r="AH119" s="119">
        <f>IF('Indicator Date'!AH119="","x",'Indicator Date'!AH119)</f>
        <v>2019</v>
      </c>
      <c r="AI119" s="119">
        <f>IF('Indicator Date'!AI119="","x",'Indicator Date'!AI119)</f>
        <v>2019</v>
      </c>
      <c r="AJ119" s="119">
        <f>IF('Indicator Date'!AJ119="","x",'Indicator Date'!AJ119)</f>
        <v>2018</v>
      </c>
      <c r="AK119" s="119">
        <f>IF('Indicator Date'!AK119="","x",'Indicator Date'!AK119)</f>
        <v>2018</v>
      </c>
      <c r="AL119" s="119">
        <f>IF('Indicator Date'!AL119="","x",'Indicator Date'!AL119)</f>
        <v>2017</v>
      </c>
      <c r="AM119" s="119">
        <f>IF('Indicator Date'!AM119="","x",'Indicator Date'!AM119)</f>
        <v>2011</v>
      </c>
      <c r="AN119" s="119">
        <f>IF('Indicator Date'!AN119="","x",'Indicator Date'!AN119)</f>
        <v>2019</v>
      </c>
      <c r="AO119" s="119">
        <f>IF('Indicator Date'!AO119="","x",'Indicator Date'!AO119)</f>
        <v>2016</v>
      </c>
      <c r="AP119" s="119">
        <f>IF('Indicator Date'!AP119="","x",'Indicator Date'!AP119)</f>
        <v>2017</v>
      </c>
      <c r="AQ119" s="119">
        <f>IF('Indicator Date'!AQ119="","x",'Indicator Date'!AQ119)</f>
        <v>2017</v>
      </c>
      <c r="AR119" s="119">
        <f>IF('Indicator Date'!AR119="","x",'Indicator Date'!AR119)</f>
        <v>2018</v>
      </c>
      <c r="AS119" s="119">
        <f>IF('Indicator Date'!AS119="","x",'Indicator Date'!AS119)</f>
        <v>2015</v>
      </c>
      <c r="AT119" s="119">
        <f>IF('Indicator Date'!AT119="","x",'Indicator Date'!AT119)</f>
        <v>2011</v>
      </c>
      <c r="AU119" s="119">
        <f>IF('Indicator Date'!AU119="","x",'Indicator Date'!AU119)</f>
        <v>2017</v>
      </c>
      <c r="AV119" s="119">
        <f>IF('Indicator Date'!AV119="","x",'Indicator Date'!AV119)</f>
        <v>2017</v>
      </c>
      <c r="AW119" s="119">
        <f>IF('Indicator Date'!AW119="","x",'Indicator Date'!AW119)</f>
        <v>2017</v>
      </c>
      <c r="AX119" s="119">
        <f>IF('Indicator Date'!AX119="","x",'Indicator Date'!AX119)</f>
        <v>2017</v>
      </c>
      <c r="AY119" s="119">
        <f>IF('Indicator Date'!AY119="","x",'Indicator Date'!AY119)</f>
        <v>2017</v>
      </c>
      <c r="AZ119" s="119">
        <f>IF('Indicator Date'!AZ119="","x",'Indicator Date'!AZ119)</f>
        <v>2017</v>
      </c>
      <c r="BA119" s="119" t="str">
        <f>IF('Indicator Date'!BA119="","x",'Indicator Date'!BA119)</f>
        <v>2013</v>
      </c>
      <c r="BB119" s="119">
        <f>IF('Indicator Date'!BB119="","x",'Indicator Date'!BB119)</f>
        <v>2017</v>
      </c>
      <c r="BC119" s="119">
        <f>IF('Indicator Date'!BC119="","x",'Indicator Date'!BC119)</f>
        <v>2018</v>
      </c>
      <c r="BD119" s="119">
        <f>IF('Indicator Date'!BD119="","x",'Indicator Date'!BD119)</f>
        <v>2019</v>
      </c>
      <c r="BE119" s="172" t="str">
        <f>IF('Indicator Date'!BE119="","x",YEAR('Indicator Date'!BE119))</f>
        <v>x</v>
      </c>
      <c r="BF119" s="172">
        <f>IF('Indicator Date'!BF119="","x",YEAR('Indicator Date'!BF119))</f>
        <v>2018</v>
      </c>
      <c r="BG119" s="172">
        <f>IF('Indicator Date'!BG119="","x",YEAR('Indicator Date'!BG119))</f>
        <v>2018</v>
      </c>
      <c r="BH119" s="119">
        <f>IF('Indicator Date'!BH119="","x",'Indicator Date'!BH119)</f>
        <v>2018</v>
      </c>
      <c r="BI119" s="119">
        <f>IF('Indicator Date'!BI119="","x",'Indicator Date'!BI119)</f>
        <v>2018</v>
      </c>
      <c r="BJ119" s="119">
        <f>IF('Indicator Date'!BJ119="","x",'Indicator Date'!BJ119)</f>
        <v>2013</v>
      </c>
      <c r="BK119" s="119">
        <f>IF('Indicator Date'!BK119="","x",'Indicator Date'!BK119)</f>
        <v>2017</v>
      </c>
      <c r="BL119" s="119">
        <f>IF('Indicator Date'!BL119="","x",'Indicator Date'!BL119)</f>
        <v>2018</v>
      </c>
      <c r="BM119" s="119">
        <f>IF('Indicator Date'!BM119="","x",'Indicator Date'!BM119)</f>
        <v>2017</v>
      </c>
      <c r="BN119" s="119">
        <f>IF('Indicator Date'!BN119="","x",'Indicator Date'!BN119)</f>
        <v>2015</v>
      </c>
      <c r="BO119" s="119">
        <f>IF('Indicator Date'!BO119="","x",'Indicator Date'!BO119)</f>
        <v>2016</v>
      </c>
      <c r="BP119" s="119">
        <f>IF('Indicator Date'!BP119="","x",'Indicator Date'!BP119)</f>
        <v>2017</v>
      </c>
      <c r="BQ119" s="119">
        <f>IF('Indicator Date'!BQ119="","x",'Indicator Date'!BQ119)</f>
        <v>2014</v>
      </c>
      <c r="BR119" s="119">
        <f>IF('Indicator Date'!BR119="","x",'Indicator Date'!BR119)</f>
        <v>2017</v>
      </c>
      <c r="BS119" s="119">
        <f>IF('Indicator Date'!BS119="","x",'Indicator Date'!BS119)</f>
        <v>2017</v>
      </c>
      <c r="BT119" s="119">
        <f>IF('Indicator Date'!BT119="","x",'Indicator Date'!BT119)</f>
        <v>2017</v>
      </c>
      <c r="BU119" s="119">
        <f>IF('Indicator Date'!BU119="","x",'Indicator Date'!BU119)</f>
        <v>2017</v>
      </c>
      <c r="BV119" s="119">
        <f>IF('Indicator Date'!BV119="","x",'Indicator Date'!BV119)</f>
        <v>2017</v>
      </c>
      <c r="BW119" s="119">
        <f>IF('Indicator Date'!BW119="","x",'Indicator Date'!BW119)</f>
        <v>2017</v>
      </c>
      <c r="BX119" s="119">
        <f>IF('Indicator Date'!BX119="","x",'Indicator Date'!BX119)</f>
        <v>2016</v>
      </c>
      <c r="BY119" s="119">
        <f>IF('Indicator Date'!BY119="","x",'Indicator Date'!BY119)</f>
        <v>2015</v>
      </c>
      <c r="BZ119" s="119" t="str">
        <f>IF('Indicator Date'!BZ119="","x",'Indicator Date'!BZ119)</f>
        <v>2018</v>
      </c>
      <c r="CA119" s="119">
        <f>IF('Indicator Date'!CA119="","x",'Indicator Date'!CA119)</f>
        <v>2019</v>
      </c>
      <c r="CB119" s="119">
        <f>IF('Indicator Date'!CB119="","x",'Indicator Date'!CB119)</f>
        <v>2015</v>
      </c>
    </row>
    <row r="120" spans="1:80" x14ac:dyDescent="0.3">
      <c r="A120" s="100" t="s">
        <v>217</v>
      </c>
      <c r="B120" s="86" t="s">
        <v>216</v>
      </c>
      <c r="C120" s="119">
        <f>IF('Indicator Date'!C120="","x",'Indicator Date'!C120)</f>
        <v>2015</v>
      </c>
      <c r="D120" s="119">
        <f>IF('Indicator Date'!D120="","x",'Indicator Date'!D120)</f>
        <v>2015</v>
      </c>
      <c r="E120" s="119">
        <f>IF('Indicator Date'!E120="","x",'Indicator Date'!E120)</f>
        <v>2015</v>
      </c>
      <c r="F120" s="119">
        <f>IF('Indicator Date'!F120="","x",'Indicator Date'!F120)</f>
        <v>2015</v>
      </c>
      <c r="G120" s="119">
        <f>IF('Indicator Date'!G120="","x",'Indicator Date'!G120)</f>
        <v>2015</v>
      </c>
      <c r="H120" s="119">
        <f>IF('Indicator Date'!H120="","x",'Indicator Date'!H120)</f>
        <v>2015</v>
      </c>
      <c r="I120" s="119">
        <f>IF('Indicator Date'!I120="","x",'Indicator Date'!I120)</f>
        <v>2015</v>
      </c>
      <c r="J120" s="119">
        <f>IF('Indicator Date'!J120="","x",'Indicator Date'!J120)</f>
        <v>2018</v>
      </c>
      <c r="K120" s="119">
        <f>IF('Indicator Date'!K120="","x",'Indicator Date'!K120)</f>
        <v>2018</v>
      </c>
      <c r="L120" s="119">
        <f>IF('Indicator Date'!L120="","x",'Indicator Date'!L120)</f>
        <v>2016</v>
      </c>
      <c r="M120" s="119">
        <f>IF('Indicator Date'!M120="","x",'Indicator Date'!M120)</f>
        <v>2015</v>
      </c>
      <c r="N120" s="119">
        <f>IF('Indicator Date'!N120="","x",'Indicator Date'!N120)</f>
        <v>2015</v>
      </c>
      <c r="O120" s="119">
        <f>IF('Indicator Date'!O120="","x",'Indicator Date'!O120)</f>
        <v>2015</v>
      </c>
      <c r="P120" s="119">
        <f>IF('Indicator Date'!P120="","x",'Indicator Date'!P120)</f>
        <v>2015</v>
      </c>
      <c r="Q120" s="119">
        <f>IF('Indicator Date'!Q120="","x",'Indicator Date'!Q120)</f>
        <v>2010</v>
      </c>
      <c r="R120" s="119">
        <f>IF('Indicator Date'!R120="","x",'Indicator Date'!R120)</f>
        <v>2010</v>
      </c>
      <c r="S120" s="119">
        <f>IF('Indicator Date'!S120="","x",'Indicator Date'!S120)</f>
        <v>2010</v>
      </c>
      <c r="T120" s="119">
        <f>IF('Indicator Date'!T120="","x",'Indicator Date'!T120)</f>
        <v>2010</v>
      </c>
      <c r="U120" s="119">
        <f>IF('Indicator Date'!U120="","x",'Indicator Date'!U120)</f>
        <v>2015</v>
      </c>
      <c r="V120" s="119">
        <f>IF('Indicator Date'!V120="","x",'Indicator Date'!V120)</f>
        <v>2015</v>
      </c>
      <c r="W120" s="119">
        <f>IF('Indicator Date'!W120="","x",'Indicator Date'!W120)</f>
        <v>2015</v>
      </c>
      <c r="X120" s="119">
        <f>IF('Indicator Date'!X120="","x",'Indicator Date'!X120)</f>
        <v>2018</v>
      </c>
      <c r="Y120" s="119">
        <f>IF('Indicator Date'!Y120="","x",'Indicator Date'!Y120)</f>
        <v>2018</v>
      </c>
      <c r="Z120" s="119">
        <f>IF('Indicator Date'!Z120="","x",'Indicator Date'!Z120)</f>
        <v>2018</v>
      </c>
      <c r="AA120" s="119">
        <f>IF('Indicator Date'!AA120="","x",'Indicator Date'!AA120)</f>
        <v>2011</v>
      </c>
      <c r="AB120" s="119">
        <f>IF('Indicator Date'!AB120="","x",'Indicator Date'!AB120)</f>
        <v>2017</v>
      </c>
      <c r="AC120" s="119">
        <f>IF('Indicator Date'!AC120="","x",'Indicator Date'!AC120)</f>
        <v>2015</v>
      </c>
      <c r="AD120" s="119">
        <f>IF('Indicator Date'!AD120="","x",'Indicator Date'!AD120)</f>
        <v>2018</v>
      </c>
      <c r="AE120" s="119">
        <f>IF('Indicator Date'!AE120="","x",'Indicator Date'!AE120)</f>
        <v>2018</v>
      </c>
      <c r="AF120" s="119">
        <f>IF('Indicator Date'!AF120="","x",'Indicator Date'!AF120)</f>
        <v>2016</v>
      </c>
      <c r="AG120" s="119">
        <f>IF('Indicator Date'!AG120="","x",'Indicator Date'!AG120)</f>
        <v>2019</v>
      </c>
      <c r="AH120" s="119">
        <f>IF('Indicator Date'!AH120="","x",'Indicator Date'!AH120)</f>
        <v>2019</v>
      </c>
      <c r="AI120" s="119">
        <f>IF('Indicator Date'!AI120="","x",'Indicator Date'!AI120)</f>
        <v>2019</v>
      </c>
      <c r="AJ120" s="119">
        <f>IF('Indicator Date'!AJ120="","x",'Indicator Date'!AJ120)</f>
        <v>2018</v>
      </c>
      <c r="AK120" s="119">
        <f>IF('Indicator Date'!AK120="","x",'Indicator Date'!AK120)</f>
        <v>2018</v>
      </c>
      <c r="AL120" s="119">
        <f>IF('Indicator Date'!AL120="","x",'Indicator Date'!AL120)</f>
        <v>2017</v>
      </c>
      <c r="AM120" s="119">
        <f>IF('Indicator Date'!AM120="","x",'Indicator Date'!AM120)</f>
        <v>2011</v>
      </c>
      <c r="AN120" s="119">
        <f>IF('Indicator Date'!AN120="","x",'Indicator Date'!AN120)</f>
        <v>2019</v>
      </c>
      <c r="AO120" s="119">
        <f>IF('Indicator Date'!AO120="","x",'Indicator Date'!AO120)</f>
        <v>2016</v>
      </c>
      <c r="AP120" s="119">
        <f>IF('Indicator Date'!AP120="","x",'Indicator Date'!AP120)</f>
        <v>2017</v>
      </c>
      <c r="AQ120" s="119">
        <f>IF('Indicator Date'!AQ120="","x",'Indicator Date'!AQ120)</f>
        <v>2017</v>
      </c>
      <c r="AR120" s="119">
        <f>IF('Indicator Date'!AR120="","x",'Indicator Date'!AR120)</f>
        <v>2018</v>
      </c>
      <c r="AS120" s="119">
        <f>IF('Indicator Date'!AS120="","x",'Indicator Date'!AS120)</f>
        <v>2015</v>
      </c>
      <c r="AT120" s="119">
        <f>IF('Indicator Date'!AT120="","x",'Indicator Date'!AT120)</f>
        <v>2011</v>
      </c>
      <c r="AU120" s="119">
        <f>IF('Indicator Date'!AU120="","x",'Indicator Date'!AU120)</f>
        <v>2017</v>
      </c>
      <c r="AV120" s="119">
        <f>IF('Indicator Date'!AV120="","x",'Indicator Date'!AV120)</f>
        <v>2017</v>
      </c>
      <c r="AW120" s="119">
        <f>IF('Indicator Date'!AW120="","x",'Indicator Date'!AW120)</f>
        <v>2017</v>
      </c>
      <c r="AX120" s="119">
        <f>IF('Indicator Date'!AX120="","x",'Indicator Date'!AX120)</f>
        <v>2017</v>
      </c>
      <c r="AY120" s="119">
        <f>IF('Indicator Date'!AY120="","x",'Indicator Date'!AY120)</f>
        <v>2017</v>
      </c>
      <c r="AZ120" s="119">
        <f>IF('Indicator Date'!AZ120="","x",'Indicator Date'!AZ120)</f>
        <v>2017</v>
      </c>
      <c r="BA120" s="119" t="str">
        <f>IF('Indicator Date'!BA120="","x",'Indicator Date'!BA120)</f>
        <v>2014</v>
      </c>
      <c r="BB120" s="119">
        <f>IF('Indicator Date'!BB120="","x",'Indicator Date'!BB120)</f>
        <v>2017</v>
      </c>
      <c r="BC120" s="119">
        <f>IF('Indicator Date'!BC120="","x",'Indicator Date'!BC120)</f>
        <v>2018</v>
      </c>
      <c r="BD120" s="119">
        <f>IF('Indicator Date'!BD120="","x",'Indicator Date'!BD120)</f>
        <v>2019</v>
      </c>
      <c r="BE120" s="172">
        <f>IF('Indicator Date'!BE120="","x",YEAR('Indicator Date'!BE120))</f>
        <v>2018</v>
      </c>
      <c r="BF120" s="172">
        <f>IF('Indicator Date'!BF120="","x",YEAR('Indicator Date'!BF120))</f>
        <v>2019</v>
      </c>
      <c r="BG120" s="172">
        <f>IF('Indicator Date'!BG120="","x",YEAR('Indicator Date'!BG120))</f>
        <v>2018</v>
      </c>
      <c r="BH120" s="119">
        <f>IF('Indicator Date'!BH120="","x",'Indicator Date'!BH120)</f>
        <v>2018</v>
      </c>
      <c r="BI120" s="119">
        <f>IF('Indicator Date'!BI120="","x",'Indicator Date'!BI120)</f>
        <v>2018</v>
      </c>
      <c r="BJ120" s="119">
        <f>IF('Indicator Date'!BJ120="","x",'Indicator Date'!BJ120)</f>
        <v>2015</v>
      </c>
      <c r="BK120" s="119">
        <f>IF('Indicator Date'!BK120="","x",'Indicator Date'!BK120)</f>
        <v>2017</v>
      </c>
      <c r="BL120" s="119">
        <f>IF('Indicator Date'!BL120="","x",'Indicator Date'!BL120)</f>
        <v>2018</v>
      </c>
      <c r="BM120" s="119">
        <f>IF('Indicator Date'!BM120="","x",'Indicator Date'!BM120)</f>
        <v>2017</v>
      </c>
      <c r="BN120" s="119">
        <f>IF('Indicator Date'!BN120="","x",'Indicator Date'!BN120)</f>
        <v>2015</v>
      </c>
      <c r="BO120" s="119">
        <f>IF('Indicator Date'!BO120="","x",'Indicator Date'!BO120)</f>
        <v>2016</v>
      </c>
      <c r="BP120" s="119">
        <f>IF('Indicator Date'!BP120="","x",'Indicator Date'!BP120)</f>
        <v>2017</v>
      </c>
      <c r="BQ120" s="119">
        <f>IF('Indicator Date'!BQ120="","x",'Indicator Date'!BQ120)</f>
        <v>2014</v>
      </c>
      <c r="BR120" s="119">
        <f>IF('Indicator Date'!BR120="","x",'Indicator Date'!BR120)</f>
        <v>2017</v>
      </c>
      <c r="BS120" s="119">
        <f>IF('Indicator Date'!BS120="","x",'Indicator Date'!BS120)</f>
        <v>2017</v>
      </c>
      <c r="BT120" s="119">
        <f>IF('Indicator Date'!BT120="","x",'Indicator Date'!BT120)</f>
        <v>2017</v>
      </c>
      <c r="BU120" s="119">
        <f>IF('Indicator Date'!BU120="","x",'Indicator Date'!BU120)</f>
        <v>2017</v>
      </c>
      <c r="BV120" s="119">
        <f>IF('Indicator Date'!BV120="","x",'Indicator Date'!BV120)</f>
        <v>2017</v>
      </c>
      <c r="BW120" s="119">
        <f>IF('Indicator Date'!BW120="","x",'Indicator Date'!BW120)</f>
        <v>2017</v>
      </c>
      <c r="BX120" s="119">
        <f>IF('Indicator Date'!BX120="","x",'Indicator Date'!BX120)</f>
        <v>2016</v>
      </c>
      <c r="BY120" s="119">
        <f>IF('Indicator Date'!BY120="","x",'Indicator Date'!BY120)</f>
        <v>2015</v>
      </c>
      <c r="BZ120" s="119" t="str">
        <f>IF('Indicator Date'!BZ120="","x",'Indicator Date'!BZ120)</f>
        <v>2018</v>
      </c>
      <c r="CA120" s="119">
        <f>IF('Indicator Date'!CA120="","x",'Indicator Date'!CA120)</f>
        <v>2019</v>
      </c>
      <c r="CB120" s="119">
        <f>IF('Indicator Date'!CB120="","x",'Indicator Date'!CB120)</f>
        <v>2015</v>
      </c>
    </row>
    <row r="121" spans="1:80" x14ac:dyDescent="0.3">
      <c r="A121" s="100" t="s">
        <v>369</v>
      </c>
      <c r="B121" s="86" t="s">
        <v>218</v>
      </c>
      <c r="C121" s="119">
        <f>IF('Indicator Date'!C121="","x",'Indicator Date'!C121)</f>
        <v>2015</v>
      </c>
      <c r="D121" s="119">
        <f>IF('Indicator Date'!D121="","x",'Indicator Date'!D121)</f>
        <v>2015</v>
      </c>
      <c r="E121" s="119">
        <f>IF('Indicator Date'!E121="","x",'Indicator Date'!E121)</f>
        <v>2015</v>
      </c>
      <c r="F121" s="119">
        <f>IF('Indicator Date'!F121="","x",'Indicator Date'!F121)</f>
        <v>2015</v>
      </c>
      <c r="G121" s="119">
        <f>IF('Indicator Date'!G121="","x",'Indicator Date'!G121)</f>
        <v>2015</v>
      </c>
      <c r="H121" s="119">
        <f>IF('Indicator Date'!H121="","x",'Indicator Date'!H121)</f>
        <v>2015</v>
      </c>
      <c r="I121" s="119">
        <f>IF('Indicator Date'!I121="","x",'Indicator Date'!I121)</f>
        <v>2015</v>
      </c>
      <c r="J121" s="119">
        <f>IF('Indicator Date'!J121="","x",'Indicator Date'!J121)</f>
        <v>2018</v>
      </c>
      <c r="K121" s="119">
        <f>IF('Indicator Date'!K121="","x",'Indicator Date'!K121)</f>
        <v>2018</v>
      </c>
      <c r="L121" s="119">
        <f>IF('Indicator Date'!L121="","x",'Indicator Date'!L121)</f>
        <v>2016</v>
      </c>
      <c r="M121" s="119">
        <f>IF('Indicator Date'!M121="","x",'Indicator Date'!M121)</f>
        <v>2015</v>
      </c>
      <c r="N121" s="119">
        <f>IF('Indicator Date'!N121="","x",'Indicator Date'!N121)</f>
        <v>2015</v>
      </c>
      <c r="O121" s="119">
        <f>IF('Indicator Date'!O121="","x",'Indicator Date'!O121)</f>
        <v>2015</v>
      </c>
      <c r="P121" s="119">
        <f>IF('Indicator Date'!P121="","x",'Indicator Date'!P121)</f>
        <v>2015</v>
      </c>
      <c r="Q121" s="119">
        <f>IF('Indicator Date'!Q121="","x",'Indicator Date'!Q121)</f>
        <v>2010</v>
      </c>
      <c r="R121" s="119">
        <f>IF('Indicator Date'!R121="","x",'Indicator Date'!R121)</f>
        <v>2010</v>
      </c>
      <c r="S121" s="119">
        <f>IF('Indicator Date'!S121="","x",'Indicator Date'!S121)</f>
        <v>2010</v>
      </c>
      <c r="T121" s="119">
        <f>IF('Indicator Date'!T121="","x",'Indicator Date'!T121)</f>
        <v>2010</v>
      </c>
      <c r="U121" s="119">
        <f>IF('Indicator Date'!U121="","x",'Indicator Date'!U121)</f>
        <v>2015</v>
      </c>
      <c r="V121" s="119">
        <f>IF('Indicator Date'!V121="","x",'Indicator Date'!V121)</f>
        <v>2015</v>
      </c>
      <c r="W121" s="119">
        <f>IF('Indicator Date'!W121="","x",'Indicator Date'!W121)</f>
        <v>2015</v>
      </c>
      <c r="X121" s="119">
        <f>IF('Indicator Date'!X121="","x",'Indicator Date'!X121)</f>
        <v>2018</v>
      </c>
      <c r="Y121" s="119">
        <f>IF('Indicator Date'!Y121="","x",'Indicator Date'!Y121)</f>
        <v>2018</v>
      </c>
      <c r="Z121" s="119">
        <f>IF('Indicator Date'!Z121="","x",'Indicator Date'!Z121)</f>
        <v>2018</v>
      </c>
      <c r="AA121" s="119">
        <f>IF('Indicator Date'!AA121="","x",'Indicator Date'!AA121)</f>
        <v>2016</v>
      </c>
      <c r="AB121" s="119">
        <f>IF('Indicator Date'!AB121="","x",'Indicator Date'!AB121)</f>
        <v>2017</v>
      </c>
      <c r="AC121" s="119">
        <f>IF('Indicator Date'!AC121="","x",'Indicator Date'!AC121)</f>
        <v>2017</v>
      </c>
      <c r="AD121" s="119">
        <f>IF('Indicator Date'!AD121="","x",'Indicator Date'!AD121)</f>
        <v>2018</v>
      </c>
      <c r="AE121" s="119">
        <f>IF('Indicator Date'!AE121="","x",'Indicator Date'!AE121)</f>
        <v>2018</v>
      </c>
      <c r="AF121" s="119">
        <f>IF('Indicator Date'!AF121="","x",'Indicator Date'!AF121)</f>
        <v>2016</v>
      </c>
      <c r="AG121" s="119">
        <f>IF('Indicator Date'!AG121="","x",'Indicator Date'!AG121)</f>
        <v>2019</v>
      </c>
      <c r="AH121" s="119">
        <f>IF('Indicator Date'!AH121="","x",'Indicator Date'!AH121)</f>
        <v>2019</v>
      </c>
      <c r="AI121" s="119">
        <f>IF('Indicator Date'!AI121="","x",'Indicator Date'!AI121)</f>
        <v>2019</v>
      </c>
      <c r="AJ121" s="119">
        <f>IF('Indicator Date'!AJ121="","x",'Indicator Date'!AJ121)</f>
        <v>2018</v>
      </c>
      <c r="AK121" s="119">
        <f>IF('Indicator Date'!AK121="","x",'Indicator Date'!AK121)</f>
        <v>2018</v>
      </c>
      <c r="AL121" s="119">
        <f>IF('Indicator Date'!AL121="","x",'Indicator Date'!AL121)</f>
        <v>2017</v>
      </c>
      <c r="AM121" s="119">
        <f>IF('Indicator Date'!AM121="","x",'Indicator Date'!AM121)</f>
        <v>2016</v>
      </c>
      <c r="AN121" s="119">
        <f>IF('Indicator Date'!AN121="","x",'Indicator Date'!AN121)</f>
        <v>2019</v>
      </c>
      <c r="AO121" s="119">
        <f>IF('Indicator Date'!AO121="","x",'Indicator Date'!AO121)</f>
        <v>2016</v>
      </c>
      <c r="AP121" s="119">
        <f>IF('Indicator Date'!AP121="","x",'Indicator Date'!AP121)</f>
        <v>2017</v>
      </c>
      <c r="AQ121" s="119">
        <f>IF('Indicator Date'!AQ121="","x",'Indicator Date'!AQ121)</f>
        <v>2017</v>
      </c>
      <c r="AR121" s="119">
        <f>IF('Indicator Date'!AR121="","x",'Indicator Date'!AR121)</f>
        <v>2018</v>
      </c>
      <c r="AS121" s="119">
        <f>IF('Indicator Date'!AS121="","x",'Indicator Date'!AS121)</f>
        <v>2015</v>
      </c>
      <c r="AT121" s="119">
        <f>IF('Indicator Date'!AT121="","x",'Indicator Date'!AT121)</f>
        <v>2016</v>
      </c>
      <c r="AU121" s="119">
        <f>IF('Indicator Date'!AU121="","x",'Indicator Date'!AU121)</f>
        <v>2017</v>
      </c>
      <c r="AV121" s="119">
        <f>IF('Indicator Date'!AV121="","x",'Indicator Date'!AV121)</f>
        <v>2017</v>
      </c>
      <c r="AW121" s="119">
        <f>IF('Indicator Date'!AW121="","x",'Indicator Date'!AW121)</f>
        <v>2017</v>
      </c>
      <c r="AX121" s="119">
        <f>IF('Indicator Date'!AX121="","x",'Indicator Date'!AX121)</f>
        <v>2017</v>
      </c>
      <c r="AY121" s="119">
        <f>IF('Indicator Date'!AY121="","x",'Indicator Date'!AY121)</f>
        <v>2017</v>
      </c>
      <c r="AZ121" s="119">
        <f>IF('Indicator Date'!AZ121="","x",'Indicator Date'!AZ121)</f>
        <v>2017</v>
      </c>
      <c r="BA121" s="119" t="str">
        <f>IF('Indicator Date'!BA121="","x",'Indicator Date'!BA121)</f>
        <v>2015</v>
      </c>
      <c r="BB121" s="119">
        <f>IF('Indicator Date'!BB121="","x",'Indicator Date'!BB121)</f>
        <v>2017</v>
      </c>
      <c r="BC121" s="119">
        <f>IF('Indicator Date'!BC121="","x",'Indicator Date'!BC121)</f>
        <v>2018</v>
      </c>
      <c r="BD121" s="119">
        <f>IF('Indicator Date'!BD121="","x",'Indicator Date'!BD121)</f>
        <v>2019</v>
      </c>
      <c r="BE121" s="172">
        <f>IF('Indicator Date'!BE121="","x",YEAR('Indicator Date'!BE121))</f>
        <v>2018</v>
      </c>
      <c r="BF121" s="172">
        <f>IF('Indicator Date'!BF121="","x",YEAR('Indicator Date'!BF121))</f>
        <v>2018</v>
      </c>
      <c r="BG121" s="172">
        <f>IF('Indicator Date'!BG121="","x",YEAR('Indicator Date'!BG121))</f>
        <v>2018</v>
      </c>
      <c r="BH121" s="119">
        <f>IF('Indicator Date'!BH121="","x",'Indicator Date'!BH121)</f>
        <v>2018</v>
      </c>
      <c r="BI121" s="119">
        <f>IF('Indicator Date'!BI121="","x",'Indicator Date'!BI121)</f>
        <v>2018</v>
      </c>
      <c r="BJ121" s="119">
        <f>IF('Indicator Date'!BJ121="","x",'Indicator Date'!BJ121)</f>
        <v>2013</v>
      </c>
      <c r="BK121" s="119">
        <f>IF('Indicator Date'!BK121="","x",'Indicator Date'!BK121)</f>
        <v>2017</v>
      </c>
      <c r="BL121" s="119">
        <f>IF('Indicator Date'!BL121="","x",'Indicator Date'!BL121)</f>
        <v>2018</v>
      </c>
      <c r="BM121" s="119">
        <f>IF('Indicator Date'!BM121="","x",'Indicator Date'!BM121)</f>
        <v>2017</v>
      </c>
      <c r="BN121" s="119">
        <f>IF('Indicator Date'!BN121="","x",'Indicator Date'!BN121)</f>
        <v>2016</v>
      </c>
      <c r="BO121" s="119">
        <f>IF('Indicator Date'!BO121="","x",'Indicator Date'!BO121)</f>
        <v>2016</v>
      </c>
      <c r="BP121" s="119">
        <f>IF('Indicator Date'!BP121="","x",'Indicator Date'!BP121)</f>
        <v>2017</v>
      </c>
      <c r="BQ121" s="119">
        <f>IF('Indicator Date'!BQ121="","x",'Indicator Date'!BQ121)</f>
        <v>2014</v>
      </c>
      <c r="BR121" s="119">
        <f>IF('Indicator Date'!BR121="","x",'Indicator Date'!BR121)</f>
        <v>2017</v>
      </c>
      <c r="BS121" s="119">
        <f>IF('Indicator Date'!BS121="","x",'Indicator Date'!BS121)</f>
        <v>2017</v>
      </c>
      <c r="BT121" s="119">
        <f>IF('Indicator Date'!BT121="","x",'Indicator Date'!BT121)</f>
        <v>2017</v>
      </c>
      <c r="BU121" s="119">
        <f>IF('Indicator Date'!BU121="","x",'Indicator Date'!BU121)</f>
        <v>2017</v>
      </c>
      <c r="BV121" s="119">
        <f>IF('Indicator Date'!BV121="","x",'Indicator Date'!BV121)</f>
        <v>2017</v>
      </c>
      <c r="BW121" s="119">
        <f>IF('Indicator Date'!BW121="","x",'Indicator Date'!BW121)</f>
        <v>2017</v>
      </c>
      <c r="BX121" s="119">
        <f>IF('Indicator Date'!BX121="","x",'Indicator Date'!BX121)</f>
        <v>2016</v>
      </c>
      <c r="BY121" s="119">
        <f>IF('Indicator Date'!BY121="","x",'Indicator Date'!BY121)</f>
        <v>2015</v>
      </c>
      <c r="BZ121" s="119" t="str">
        <f>IF('Indicator Date'!BZ121="","x",'Indicator Date'!BZ121)</f>
        <v>2018</v>
      </c>
      <c r="CA121" s="119">
        <f>IF('Indicator Date'!CA121="","x",'Indicator Date'!CA121)</f>
        <v>2019</v>
      </c>
      <c r="CB121" s="119">
        <f>IF('Indicator Date'!CB121="","x",'Indicator Date'!CB121)</f>
        <v>2015</v>
      </c>
    </row>
    <row r="122" spans="1:80" x14ac:dyDescent="0.3">
      <c r="A122" s="100" t="s">
        <v>220</v>
      </c>
      <c r="B122" s="86" t="s">
        <v>219</v>
      </c>
      <c r="C122" s="119">
        <f>IF('Indicator Date'!C122="","x",'Indicator Date'!C122)</f>
        <v>2015</v>
      </c>
      <c r="D122" s="119">
        <f>IF('Indicator Date'!D122="","x",'Indicator Date'!D122)</f>
        <v>2015</v>
      </c>
      <c r="E122" s="119">
        <f>IF('Indicator Date'!E122="","x",'Indicator Date'!E122)</f>
        <v>2015</v>
      </c>
      <c r="F122" s="119">
        <f>IF('Indicator Date'!F122="","x",'Indicator Date'!F122)</f>
        <v>2015</v>
      </c>
      <c r="G122" s="119">
        <f>IF('Indicator Date'!G122="","x",'Indicator Date'!G122)</f>
        <v>2015</v>
      </c>
      <c r="H122" s="119">
        <f>IF('Indicator Date'!H122="","x",'Indicator Date'!H122)</f>
        <v>2015</v>
      </c>
      <c r="I122" s="119">
        <f>IF('Indicator Date'!I122="","x",'Indicator Date'!I122)</f>
        <v>2015</v>
      </c>
      <c r="J122" s="119">
        <f>IF('Indicator Date'!J122="","x",'Indicator Date'!J122)</f>
        <v>2018</v>
      </c>
      <c r="K122" s="119">
        <f>IF('Indicator Date'!K122="","x",'Indicator Date'!K122)</f>
        <v>2018</v>
      </c>
      <c r="L122" s="119">
        <f>IF('Indicator Date'!L122="","x",'Indicator Date'!L122)</f>
        <v>2016</v>
      </c>
      <c r="M122" s="119">
        <f>IF('Indicator Date'!M122="","x",'Indicator Date'!M122)</f>
        <v>2015</v>
      </c>
      <c r="N122" s="119">
        <f>IF('Indicator Date'!N122="","x",'Indicator Date'!N122)</f>
        <v>2015</v>
      </c>
      <c r="O122" s="119">
        <f>IF('Indicator Date'!O122="","x",'Indicator Date'!O122)</f>
        <v>2015</v>
      </c>
      <c r="P122" s="119">
        <f>IF('Indicator Date'!P122="","x",'Indicator Date'!P122)</f>
        <v>2015</v>
      </c>
      <c r="Q122" s="119">
        <f>IF('Indicator Date'!Q122="","x",'Indicator Date'!Q122)</f>
        <v>2010</v>
      </c>
      <c r="R122" s="119">
        <f>IF('Indicator Date'!R122="","x",'Indicator Date'!R122)</f>
        <v>2010</v>
      </c>
      <c r="S122" s="119">
        <f>IF('Indicator Date'!S122="","x",'Indicator Date'!S122)</f>
        <v>2010</v>
      </c>
      <c r="T122" s="119">
        <f>IF('Indicator Date'!T122="","x",'Indicator Date'!T122)</f>
        <v>2010</v>
      </c>
      <c r="U122" s="119">
        <f>IF('Indicator Date'!U122="","x",'Indicator Date'!U122)</f>
        <v>2015</v>
      </c>
      <c r="V122" s="119">
        <f>IF('Indicator Date'!V122="","x",'Indicator Date'!V122)</f>
        <v>2015</v>
      </c>
      <c r="W122" s="119">
        <f>IF('Indicator Date'!W122="","x",'Indicator Date'!W122)</f>
        <v>2015</v>
      </c>
      <c r="X122" s="119">
        <f>IF('Indicator Date'!X122="","x",'Indicator Date'!X122)</f>
        <v>2018</v>
      </c>
      <c r="Y122" s="119">
        <f>IF('Indicator Date'!Y122="","x",'Indicator Date'!Y122)</f>
        <v>2018</v>
      </c>
      <c r="Z122" s="119">
        <f>IF('Indicator Date'!Z122="","x",'Indicator Date'!Z122)</f>
        <v>2018</v>
      </c>
      <c r="AA122" s="119">
        <f>IF('Indicator Date'!AA122="","x",'Indicator Date'!AA122)</f>
        <v>2013</v>
      </c>
      <c r="AB122" s="119">
        <f>IF('Indicator Date'!AB122="","x",'Indicator Date'!AB122)</f>
        <v>2017</v>
      </c>
      <c r="AC122" s="119">
        <f>IF('Indicator Date'!AC122="","x",'Indicator Date'!AC122)</f>
        <v>2017</v>
      </c>
      <c r="AD122" s="119">
        <f>IF('Indicator Date'!AD122="","x",'Indicator Date'!AD122)</f>
        <v>2018</v>
      </c>
      <c r="AE122" s="119">
        <f>IF('Indicator Date'!AE122="","x",'Indicator Date'!AE122)</f>
        <v>2018</v>
      </c>
      <c r="AF122" s="119">
        <f>IF('Indicator Date'!AF122="","x",'Indicator Date'!AF122)</f>
        <v>2016</v>
      </c>
      <c r="AG122" s="119">
        <f>IF('Indicator Date'!AG122="","x",'Indicator Date'!AG122)</f>
        <v>2019</v>
      </c>
      <c r="AH122" s="119">
        <f>IF('Indicator Date'!AH122="","x",'Indicator Date'!AH122)</f>
        <v>2019</v>
      </c>
      <c r="AI122" s="119">
        <f>IF('Indicator Date'!AI122="","x",'Indicator Date'!AI122)</f>
        <v>2019</v>
      </c>
      <c r="AJ122" s="119">
        <f>IF('Indicator Date'!AJ122="","x",'Indicator Date'!AJ122)</f>
        <v>2018</v>
      </c>
      <c r="AK122" s="119">
        <f>IF('Indicator Date'!AK122="","x",'Indicator Date'!AK122)</f>
        <v>2018</v>
      </c>
      <c r="AL122" s="119" t="str">
        <f>IF('Indicator Date'!AL122="","x",'Indicator Date'!AL122)</f>
        <v>x</v>
      </c>
      <c r="AM122" s="119">
        <f>IF('Indicator Date'!AM122="","x",'Indicator Date'!AM122)</f>
        <v>2013</v>
      </c>
      <c r="AN122" s="119">
        <f>IF('Indicator Date'!AN122="","x",'Indicator Date'!AN122)</f>
        <v>2019</v>
      </c>
      <c r="AO122" s="119">
        <f>IF('Indicator Date'!AO122="","x",'Indicator Date'!AO122)</f>
        <v>2016</v>
      </c>
      <c r="AP122" s="119">
        <f>IF('Indicator Date'!AP122="","x",'Indicator Date'!AP122)</f>
        <v>2017</v>
      </c>
      <c r="AQ122" s="119">
        <f>IF('Indicator Date'!AQ122="","x",'Indicator Date'!AQ122)</f>
        <v>2017</v>
      </c>
      <c r="AR122" s="119">
        <f>IF('Indicator Date'!AR122="","x",'Indicator Date'!AR122)</f>
        <v>2018</v>
      </c>
      <c r="AS122" s="119">
        <f>IF('Indicator Date'!AS122="","x",'Indicator Date'!AS122)</f>
        <v>2015</v>
      </c>
      <c r="AT122" s="119">
        <f>IF('Indicator Date'!AT122="","x",'Indicator Date'!AT122)</f>
        <v>2013</v>
      </c>
      <c r="AU122" s="119">
        <f>IF('Indicator Date'!AU122="","x",'Indicator Date'!AU122)</f>
        <v>2017</v>
      </c>
      <c r="AV122" s="119">
        <f>IF('Indicator Date'!AV122="","x",'Indicator Date'!AV122)</f>
        <v>2017</v>
      </c>
      <c r="AW122" s="119">
        <f>IF('Indicator Date'!AW122="","x",'Indicator Date'!AW122)</f>
        <v>2017</v>
      </c>
      <c r="AX122" s="119">
        <f>IF('Indicator Date'!AX122="","x",'Indicator Date'!AX122)</f>
        <v>2017</v>
      </c>
      <c r="AY122" s="119">
        <f>IF('Indicator Date'!AY122="","x",'Indicator Date'!AY122)</f>
        <v>2017</v>
      </c>
      <c r="AZ122" s="119">
        <f>IF('Indicator Date'!AZ122="","x",'Indicator Date'!AZ122)</f>
        <v>2017</v>
      </c>
      <c r="BA122" s="119" t="str">
        <f>IF('Indicator Date'!BA122="","x",'Indicator Date'!BA122)</f>
        <v>2015</v>
      </c>
      <c r="BB122" s="119">
        <f>IF('Indicator Date'!BB122="","x",'Indicator Date'!BB122)</f>
        <v>2017</v>
      </c>
      <c r="BC122" s="119">
        <f>IF('Indicator Date'!BC122="","x",'Indicator Date'!BC122)</f>
        <v>2018</v>
      </c>
      <c r="BD122" s="119">
        <f>IF('Indicator Date'!BD122="","x",'Indicator Date'!BD122)</f>
        <v>2019</v>
      </c>
      <c r="BE122" s="172" t="str">
        <f>IF('Indicator Date'!BE122="","x",YEAR('Indicator Date'!BE122))</f>
        <v>x</v>
      </c>
      <c r="BF122" s="172">
        <f>IF('Indicator Date'!BF122="","x",YEAR('Indicator Date'!BF122))</f>
        <v>2018</v>
      </c>
      <c r="BG122" s="172">
        <f>IF('Indicator Date'!BG122="","x",YEAR('Indicator Date'!BG122))</f>
        <v>2018</v>
      </c>
      <c r="BH122" s="119">
        <f>IF('Indicator Date'!BH122="","x",'Indicator Date'!BH122)</f>
        <v>2018</v>
      </c>
      <c r="BI122" s="119">
        <f>IF('Indicator Date'!BI122="","x",'Indicator Date'!BI122)</f>
        <v>2018</v>
      </c>
      <c r="BJ122" s="119">
        <f>IF('Indicator Date'!BJ122="","x",'Indicator Date'!BJ122)</f>
        <v>2013</v>
      </c>
      <c r="BK122" s="119">
        <f>IF('Indicator Date'!BK122="","x",'Indicator Date'!BK122)</f>
        <v>2017</v>
      </c>
      <c r="BL122" s="119">
        <f>IF('Indicator Date'!BL122="","x",'Indicator Date'!BL122)</f>
        <v>2018</v>
      </c>
      <c r="BM122" s="119">
        <f>IF('Indicator Date'!BM122="","x",'Indicator Date'!BM122)</f>
        <v>2017</v>
      </c>
      <c r="BN122" s="119">
        <f>IF('Indicator Date'!BN122="","x",'Indicator Date'!BN122)</f>
        <v>2015</v>
      </c>
      <c r="BO122" s="119">
        <f>IF('Indicator Date'!BO122="","x",'Indicator Date'!BO122)</f>
        <v>2016</v>
      </c>
      <c r="BP122" s="119">
        <f>IF('Indicator Date'!BP122="","x",'Indicator Date'!BP122)</f>
        <v>2017</v>
      </c>
      <c r="BQ122" s="119">
        <f>IF('Indicator Date'!BQ122="","x",'Indicator Date'!BQ122)</f>
        <v>2014</v>
      </c>
      <c r="BR122" s="119">
        <f>IF('Indicator Date'!BR122="","x",'Indicator Date'!BR122)</f>
        <v>2017</v>
      </c>
      <c r="BS122" s="119">
        <f>IF('Indicator Date'!BS122="","x",'Indicator Date'!BS122)</f>
        <v>2017</v>
      </c>
      <c r="BT122" s="119" t="str">
        <f>IF('Indicator Date'!BT122="","x",'Indicator Date'!BT122)</f>
        <v>x</v>
      </c>
      <c r="BU122" s="119">
        <f>IF('Indicator Date'!BU122="","x",'Indicator Date'!BU122)</f>
        <v>2017</v>
      </c>
      <c r="BV122" s="119">
        <f>IF('Indicator Date'!BV122="","x",'Indicator Date'!BV122)</f>
        <v>2017</v>
      </c>
      <c r="BW122" s="119">
        <f>IF('Indicator Date'!BW122="","x",'Indicator Date'!BW122)</f>
        <v>2017</v>
      </c>
      <c r="BX122" s="119">
        <f>IF('Indicator Date'!BX122="","x",'Indicator Date'!BX122)</f>
        <v>2016</v>
      </c>
      <c r="BY122" s="119">
        <f>IF('Indicator Date'!BY122="","x",'Indicator Date'!BY122)</f>
        <v>2015</v>
      </c>
      <c r="BZ122" s="119" t="str">
        <f>IF('Indicator Date'!BZ122="","x",'Indicator Date'!BZ122)</f>
        <v>2018</v>
      </c>
      <c r="CA122" s="119">
        <f>IF('Indicator Date'!CA122="","x",'Indicator Date'!CA122)</f>
        <v>2019</v>
      </c>
      <c r="CB122" s="119">
        <f>IF('Indicator Date'!CB122="","x",'Indicator Date'!CB122)</f>
        <v>2015</v>
      </c>
    </row>
    <row r="123" spans="1:80" x14ac:dyDescent="0.3">
      <c r="A123" s="100" t="s">
        <v>222</v>
      </c>
      <c r="B123" s="86" t="s">
        <v>221</v>
      </c>
      <c r="C123" s="119">
        <f>IF('Indicator Date'!C123="","x",'Indicator Date'!C123)</f>
        <v>2015</v>
      </c>
      <c r="D123" s="119">
        <f>IF('Indicator Date'!D123="","x",'Indicator Date'!D123)</f>
        <v>2015</v>
      </c>
      <c r="E123" s="119">
        <f>IF('Indicator Date'!E123="","x",'Indicator Date'!E123)</f>
        <v>2015</v>
      </c>
      <c r="F123" s="119">
        <f>IF('Indicator Date'!F123="","x",'Indicator Date'!F123)</f>
        <v>2015</v>
      </c>
      <c r="G123" s="119">
        <f>IF('Indicator Date'!G123="","x",'Indicator Date'!G123)</f>
        <v>2015</v>
      </c>
      <c r="H123" s="119">
        <f>IF('Indicator Date'!H123="","x",'Indicator Date'!H123)</f>
        <v>2015</v>
      </c>
      <c r="I123" s="119">
        <f>IF('Indicator Date'!I123="","x",'Indicator Date'!I123)</f>
        <v>2015</v>
      </c>
      <c r="J123" s="119">
        <f>IF('Indicator Date'!J123="","x",'Indicator Date'!J123)</f>
        <v>2018</v>
      </c>
      <c r="K123" s="119">
        <f>IF('Indicator Date'!K123="","x",'Indicator Date'!K123)</f>
        <v>2018</v>
      </c>
      <c r="L123" s="119">
        <f>IF('Indicator Date'!L123="","x",'Indicator Date'!L123)</f>
        <v>2016</v>
      </c>
      <c r="M123" s="119">
        <f>IF('Indicator Date'!M123="","x",'Indicator Date'!M123)</f>
        <v>2015</v>
      </c>
      <c r="N123" s="119">
        <f>IF('Indicator Date'!N123="","x",'Indicator Date'!N123)</f>
        <v>2015</v>
      </c>
      <c r="O123" s="119">
        <f>IF('Indicator Date'!O123="","x",'Indicator Date'!O123)</f>
        <v>2015</v>
      </c>
      <c r="P123" s="119">
        <f>IF('Indicator Date'!P123="","x",'Indicator Date'!P123)</f>
        <v>2015</v>
      </c>
      <c r="Q123" s="119">
        <f>IF('Indicator Date'!Q123="","x",'Indicator Date'!Q123)</f>
        <v>2010</v>
      </c>
      <c r="R123" s="119">
        <f>IF('Indicator Date'!R123="","x",'Indicator Date'!R123)</f>
        <v>2010</v>
      </c>
      <c r="S123" s="119">
        <f>IF('Indicator Date'!S123="","x",'Indicator Date'!S123)</f>
        <v>2010</v>
      </c>
      <c r="T123" s="119">
        <f>IF('Indicator Date'!T123="","x",'Indicator Date'!T123)</f>
        <v>2010</v>
      </c>
      <c r="U123" s="119">
        <f>IF('Indicator Date'!U123="","x",'Indicator Date'!U123)</f>
        <v>2015</v>
      </c>
      <c r="V123" s="119">
        <f>IF('Indicator Date'!V123="","x",'Indicator Date'!V123)</f>
        <v>2015</v>
      </c>
      <c r="W123" s="119">
        <f>IF('Indicator Date'!W123="","x",'Indicator Date'!W123)</f>
        <v>2015</v>
      </c>
      <c r="X123" s="119">
        <f>IF('Indicator Date'!X123="","x",'Indicator Date'!X123)</f>
        <v>2018</v>
      </c>
      <c r="Y123" s="119">
        <f>IF('Indicator Date'!Y123="","x",'Indicator Date'!Y123)</f>
        <v>2018</v>
      </c>
      <c r="Z123" s="119">
        <f>IF('Indicator Date'!Z123="","x",'Indicator Date'!Z123)</f>
        <v>2018</v>
      </c>
      <c r="AA123" s="119" t="str">
        <f>IF('Indicator Date'!AA123="","x",'Indicator Date'!AA123)</f>
        <v>x</v>
      </c>
      <c r="AB123" s="119">
        <f>IF('Indicator Date'!AB123="","x",'Indicator Date'!AB123)</f>
        <v>2017</v>
      </c>
      <c r="AC123" s="119" t="str">
        <f>IF('Indicator Date'!AC123="","x",'Indicator Date'!AC123)</f>
        <v>x</v>
      </c>
      <c r="AD123" s="119">
        <f>IF('Indicator Date'!AD123="","x",'Indicator Date'!AD123)</f>
        <v>2014</v>
      </c>
      <c r="AE123" s="119">
        <f>IF('Indicator Date'!AE123="","x",'Indicator Date'!AE123)</f>
        <v>2018</v>
      </c>
      <c r="AF123" s="119" t="str">
        <f>IF('Indicator Date'!AF123="","x",'Indicator Date'!AF123)</f>
        <v>x</v>
      </c>
      <c r="AG123" s="119">
        <f>IF('Indicator Date'!AG123="","x",'Indicator Date'!AG123)</f>
        <v>2019</v>
      </c>
      <c r="AH123" s="119">
        <f>IF('Indicator Date'!AH123="","x",'Indicator Date'!AH123)</f>
        <v>2019</v>
      </c>
      <c r="AI123" s="119">
        <f>IF('Indicator Date'!AI123="","x",'Indicator Date'!AI123)</f>
        <v>2019</v>
      </c>
      <c r="AJ123" s="119">
        <f>IF('Indicator Date'!AJ123="","x",'Indicator Date'!AJ123)</f>
        <v>2018</v>
      </c>
      <c r="AK123" s="119">
        <f>IF('Indicator Date'!AK123="","x",'Indicator Date'!AK123)</f>
        <v>2018</v>
      </c>
      <c r="AL123" s="119">
        <f>IF('Indicator Date'!AL123="","x",'Indicator Date'!AL123)</f>
        <v>2017</v>
      </c>
      <c r="AM123" s="119" t="str">
        <f>IF('Indicator Date'!AM123="","x",'Indicator Date'!AM123)</f>
        <v>x</v>
      </c>
      <c r="AN123" s="119">
        <f>IF('Indicator Date'!AN123="","x",'Indicator Date'!AN123)</f>
        <v>2019</v>
      </c>
      <c r="AO123" s="119">
        <f>IF('Indicator Date'!AO123="","x",'Indicator Date'!AO123)</f>
        <v>2016</v>
      </c>
      <c r="AP123" s="119">
        <f>IF('Indicator Date'!AP123="","x",'Indicator Date'!AP123)</f>
        <v>2017</v>
      </c>
      <c r="AQ123" s="119">
        <f>IF('Indicator Date'!AQ123="","x",'Indicator Date'!AQ123)</f>
        <v>2017</v>
      </c>
      <c r="AR123" s="119" t="str">
        <f>IF('Indicator Date'!AR123="","x",'Indicator Date'!AR123)</f>
        <v>x</v>
      </c>
      <c r="AS123" s="119">
        <f>IF('Indicator Date'!AS123="","x",'Indicator Date'!AS123)</f>
        <v>2015</v>
      </c>
      <c r="AT123" s="119">
        <f>IF('Indicator Date'!AT123="","x",'Indicator Date'!AT123)</f>
        <v>2007</v>
      </c>
      <c r="AU123" s="119">
        <f>IF('Indicator Date'!AU123="","x",'Indicator Date'!AU123)</f>
        <v>2017</v>
      </c>
      <c r="AV123" s="119" t="str">
        <f>IF('Indicator Date'!AV123="","x",'Indicator Date'!AV123)</f>
        <v>x</v>
      </c>
      <c r="AW123" s="119" t="str">
        <f>IF('Indicator Date'!AW123="","x",'Indicator Date'!AW123)</f>
        <v>x</v>
      </c>
      <c r="AX123" s="119" t="str">
        <f>IF('Indicator Date'!AX123="","x",'Indicator Date'!AX123)</f>
        <v>x</v>
      </c>
      <c r="AY123" s="119">
        <f>IF('Indicator Date'!AY123="","x",'Indicator Date'!AY123)</f>
        <v>2017</v>
      </c>
      <c r="AZ123" s="119" t="str">
        <f>IF('Indicator Date'!AZ123="","x",'Indicator Date'!AZ123)</f>
        <v>x</v>
      </c>
      <c r="BA123" s="119" t="str">
        <f>IF('Indicator Date'!BA123="","x",'Indicator Date'!BA123)</f>
        <v>x</v>
      </c>
      <c r="BB123" s="119">
        <f>IF('Indicator Date'!BB123="","x",'Indicator Date'!BB123)</f>
        <v>2017</v>
      </c>
      <c r="BC123" s="119">
        <f>IF('Indicator Date'!BC123="","x",'Indicator Date'!BC123)</f>
        <v>2018</v>
      </c>
      <c r="BD123" s="119">
        <f>IF('Indicator Date'!BD123="","x",'Indicator Date'!BD123)</f>
        <v>2019</v>
      </c>
      <c r="BE123" s="172" t="str">
        <f>IF('Indicator Date'!BE123="","x",YEAR('Indicator Date'!BE123))</f>
        <v>x</v>
      </c>
      <c r="BF123" s="172">
        <f>IF('Indicator Date'!BF123="","x",YEAR('Indicator Date'!BF123))</f>
        <v>2018</v>
      </c>
      <c r="BG123" s="172">
        <f>IF('Indicator Date'!BG123="","x",YEAR('Indicator Date'!BG123))</f>
        <v>2018</v>
      </c>
      <c r="BH123" s="119">
        <f>IF('Indicator Date'!BH123="","x",'Indicator Date'!BH123)</f>
        <v>2018</v>
      </c>
      <c r="BI123" s="119">
        <f>IF('Indicator Date'!BI123="","x",'Indicator Date'!BI123)</f>
        <v>2018</v>
      </c>
      <c r="BJ123" s="119">
        <f>IF('Indicator Date'!BJ123="","x",'Indicator Date'!BJ123)</f>
        <v>2013</v>
      </c>
      <c r="BK123" s="119">
        <f>IF('Indicator Date'!BK123="","x",'Indicator Date'!BK123)</f>
        <v>2017</v>
      </c>
      <c r="BL123" s="119" t="str">
        <f>IF('Indicator Date'!BL123="","x",'Indicator Date'!BL123)</f>
        <v>x</v>
      </c>
      <c r="BM123" s="119">
        <f>IF('Indicator Date'!BM123="","x",'Indicator Date'!BM123)</f>
        <v>2017</v>
      </c>
      <c r="BN123" s="119" t="str">
        <f>IF('Indicator Date'!BN123="","x",'Indicator Date'!BN123)</f>
        <v>x</v>
      </c>
      <c r="BO123" s="119">
        <f>IF('Indicator Date'!BO123="","x",'Indicator Date'!BO123)</f>
        <v>2011</v>
      </c>
      <c r="BP123" s="119">
        <f>IF('Indicator Date'!BP123="","x",'Indicator Date'!BP123)</f>
        <v>2017</v>
      </c>
      <c r="BQ123" s="119">
        <f>IF('Indicator Date'!BQ123="","x",'Indicator Date'!BQ123)</f>
        <v>2014</v>
      </c>
      <c r="BR123" s="119">
        <f>IF('Indicator Date'!BR123="","x",'Indicator Date'!BR123)</f>
        <v>2017</v>
      </c>
      <c r="BS123" s="119">
        <f>IF('Indicator Date'!BS123="","x",'Indicator Date'!BS123)</f>
        <v>2017</v>
      </c>
      <c r="BT123" s="119">
        <f>IF('Indicator Date'!BT123="","x",'Indicator Date'!BT123)</f>
        <v>2015</v>
      </c>
      <c r="BU123" s="119">
        <f>IF('Indicator Date'!BU123="","x",'Indicator Date'!BU123)</f>
        <v>2017</v>
      </c>
      <c r="BV123" s="119">
        <f>IF('Indicator Date'!BV123="","x",'Indicator Date'!BV123)</f>
        <v>2017</v>
      </c>
      <c r="BW123" s="119" t="str">
        <f>IF('Indicator Date'!BW123="","x",'Indicator Date'!BW123)</f>
        <v>x</v>
      </c>
      <c r="BX123" s="119">
        <f>IF('Indicator Date'!BX123="","x",'Indicator Date'!BX123)</f>
        <v>2016</v>
      </c>
      <c r="BY123" s="119" t="str">
        <f>IF('Indicator Date'!BY123="","x",'Indicator Date'!BY123)</f>
        <v>x</v>
      </c>
      <c r="BZ123" s="119" t="str">
        <f>IF('Indicator Date'!BZ123="","x",'Indicator Date'!BZ123)</f>
        <v>2018</v>
      </c>
      <c r="CA123" s="119">
        <f>IF('Indicator Date'!CA123="","x",'Indicator Date'!CA123)</f>
        <v>2019</v>
      </c>
      <c r="CB123" s="119">
        <f>IF('Indicator Date'!CB123="","x",'Indicator Date'!CB123)</f>
        <v>2015</v>
      </c>
    </row>
    <row r="124" spans="1:80" x14ac:dyDescent="0.3">
      <c r="A124" s="100" t="s">
        <v>224</v>
      </c>
      <c r="B124" s="86" t="s">
        <v>223</v>
      </c>
      <c r="C124" s="119">
        <f>IF('Indicator Date'!C124="","x",'Indicator Date'!C124)</f>
        <v>2015</v>
      </c>
      <c r="D124" s="119">
        <f>IF('Indicator Date'!D124="","x",'Indicator Date'!D124)</f>
        <v>2015</v>
      </c>
      <c r="E124" s="119">
        <f>IF('Indicator Date'!E124="","x",'Indicator Date'!E124)</f>
        <v>2015</v>
      </c>
      <c r="F124" s="119">
        <f>IF('Indicator Date'!F124="","x",'Indicator Date'!F124)</f>
        <v>2015</v>
      </c>
      <c r="G124" s="119">
        <f>IF('Indicator Date'!G124="","x",'Indicator Date'!G124)</f>
        <v>2015</v>
      </c>
      <c r="H124" s="119">
        <f>IF('Indicator Date'!H124="","x",'Indicator Date'!H124)</f>
        <v>2015</v>
      </c>
      <c r="I124" s="119">
        <f>IF('Indicator Date'!I124="","x",'Indicator Date'!I124)</f>
        <v>2015</v>
      </c>
      <c r="J124" s="119">
        <f>IF('Indicator Date'!J124="","x",'Indicator Date'!J124)</f>
        <v>2018</v>
      </c>
      <c r="K124" s="119">
        <f>IF('Indicator Date'!K124="","x",'Indicator Date'!K124)</f>
        <v>2018</v>
      </c>
      <c r="L124" s="119">
        <f>IF('Indicator Date'!L124="","x",'Indicator Date'!L124)</f>
        <v>2016</v>
      </c>
      <c r="M124" s="119">
        <f>IF('Indicator Date'!M124="","x",'Indicator Date'!M124)</f>
        <v>2015</v>
      </c>
      <c r="N124" s="119">
        <f>IF('Indicator Date'!N124="","x",'Indicator Date'!N124)</f>
        <v>2015</v>
      </c>
      <c r="O124" s="119">
        <f>IF('Indicator Date'!O124="","x",'Indicator Date'!O124)</f>
        <v>2015</v>
      </c>
      <c r="P124" s="119">
        <f>IF('Indicator Date'!P124="","x",'Indicator Date'!P124)</f>
        <v>2015</v>
      </c>
      <c r="Q124" s="119">
        <f>IF('Indicator Date'!Q124="","x",'Indicator Date'!Q124)</f>
        <v>2010</v>
      </c>
      <c r="R124" s="119">
        <f>IF('Indicator Date'!R124="","x",'Indicator Date'!R124)</f>
        <v>2010</v>
      </c>
      <c r="S124" s="119">
        <f>IF('Indicator Date'!S124="","x",'Indicator Date'!S124)</f>
        <v>2010</v>
      </c>
      <c r="T124" s="119">
        <f>IF('Indicator Date'!T124="","x",'Indicator Date'!T124)</f>
        <v>2010</v>
      </c>
      <c r="U124" s="119">
        <f>IF('Indicator Date'!U124="","x",'Indicator Date'!U124)</f>
        <v>2015</v>
      </c>
      <c r="V124" s="119">
        <f>IF('Indicator Date'!V124="","x",'Indicator Date'!V124)</f>
        <v>2015</v>
      </c>
      <c r="W124" s="119">
        <f>IF('Indicator Date'!W124="","x",'Indicator Date'!W124)</f>
        <v>2015</v>
      </c>
      <c r="X124" s="119">
        <f>IF('Indicator Date'!X124="","x",'Indicator Date'!X124)</f>
        <v>2018</v>
      </c>
      <c r="Y124" s="119">
        <f>IF('Indicator Date'!Y124="","x",'Indicator Date'!Y124)</f>
        <v>2018</v>
      </c>
      <c r="Z124" s="119">
        <f>IF('Indicator Date'!Z124="","x",'Indicator Date'!Z124)</f>
        <v>2018</v>
      </c>
      <c r="AA124" s="119">
        <f>IF('Indicator Date'!AA124="","x",'Indicator Date'!AA124)</f>
        <v>2016</v>
      </c>
      <c r="AB124" s="119">
        <f>IF('Indicator Date'!AB124="","x",'Indicator Date'!AB124)</f>
        <v>2017</v>
      </c>
      <c r="AC124" s="119">
        <f>IF('Indicator Date'!AC124="","x",'Indicator Date'!AC124)</f>
        <v>2017</v>
      </c>
      <c r="AD124" s="119">
        <f>IF('Indicator Date'!AD124="","x",'Indicator Date'!AD124)</f>
        <v>2018</v>
      </c>
      <c r="AE124" s="119">
        <f>IF('Indicator Date'!AE124="","x",'Indicator Date'!AE124)</f>
        <v>2018</v>
      </c>
      <c r="AF124" s="119">
        <f>IF('Indicator Date'!AF124="","x",'Indicator Date'!AF124)</f>
        <v>2016</v>
      </c>
      <c r="AG124" s="119">
        <f>IF('Indicator Date'!AG124="","x",'Indicator Date'!AG124)</f>
        <v>2019</v>
      </c>
      <c r="AH124" s="119">
        <f>IF('Indicator Date'!AH124="","x",'Indicator Date'!AH124)</f>
        <v>2019</v>
      </c>
      <c r="AI124" s="119">
        <f>IF('Indicator Date'!AI124="","x",'Indicator Date'!AI124)</f>
        <v>2019</v>
      </c>
      <c r="AJ124" s="119">
        <f>IF('Indicator Date'!AJ124="","x",'Indicator Date'!AJ124)</f>
        <v>2018</v>
      </c>
      <c r="AK124" s="119">
        <f>IF('Indicator Date'!AK124="","x",'Indicator Date'!AK124)</f>
        <v>2018</v>
      </c>
      <c r="AL124" s="119">
        <f>IF('Indicator Date'!AL124="","x",'Indicator Date'!AL124)</f>
        <v>2017</v>
      </c>
      <c r="AM124" s="119">
        <f>IF('Indicator Date'!AM124="","x",'Indicator Date'!AM124)</f>
        <v>2016</v>
      </c>
      <c r="AN124" s="119">
        <f>IF('Indicator Date'!AN124="","x",'Indicator Date'!AN124)</f>
        <v>2019</v>
      </c>
      <c r="AO124" s="119">
        <f>IF('Indicator Date'!AO124="","x",'Indicator Date'!AO124)</f>
        <v>2016</v>
      </c>
      <c r="AP124" s="119">
        <f>IF('Indicator Date'!AP124="","x",'Indicator Date'!AP124)</f>
        <v>2017</v>
      </c>
      <c r="AQ124" s="119">
        <f>IF('Indicator Date'!AQ124="","x",'Indicator Date'!AQ124)</f>
        <v>2017</v>
      </c>
      <c r="AR124" s="119">
        <f>IF('Indicator Date'!AR124="","x",'Indicator Date'!AR124)</f>
        <v>2018</v>
      </c>
      <c r="AS124" s="119">
        <f>IF('Indicator Date'!AS124="","x",'Indicator Date'!AS124)</f>
        <v>2015</v>
      </c>
      <c r="AT124" s="119">
        <f>IF('Indicator Date'!AT124="","x",'Indicator Date'!AT124)</f>
        <v>2016</v>
      </c>
      <c r="AU124" s="119">
        <f>IF('Indicator Date'!AU124="","x",'Indicator Date'!AU124)</f>
        <v>2017</v>
      </c>
      <c r="AV124" s="119">
        <f>IF('Indicator Date'!AV124="","x",'Indicator Date'!AV124)</f>
        <v>2017</v>
      </c>
      <c r="AW124" s="119">
        <f>IF('Indicator Date'!AW124="","x",'Indicator Date'!AW124)</f>
        <v>2017</v>
      </c>
      <c r="AX124" s="119">
        <f>IF('Indicator Date'!AX124="","x",'Indicator Date'!AX124)</f>
        <v>2017</v>
      </c>
      <c r="AY124" s="119">
        <f>IF('Indicator Date'!AY124="","x",'Indicator Date'!AY124)</f>
        <v>2017</v>
      </c>
      <c r="AZ124" s="119">
        <f>IF('Indicator Date'!AZ124="","x",'Indicator Date'!AZ124)</f>
        <v>2017</v>
      </c>
      <c r="BA124" s="119" t="str">
        <f>IF('Indicator Date'!BA124="","x",'Indicator Date'!BA124)</f>
        <v>2010</v>
      </c>
      <c r="BB124" s="119">
        <f>IF('Indicator Date'!BB124="","x",'Indicator Date'!BB124)</f>
        <v>2017</v>
      </c>
      <c r="BC124" s="119">
        <f>IF('Indicator Date'!BC124="","x",'Indicator Date'!BC124)</f>
        <v>2018</v>
      </c>
      <c r="BD124" s="119">
        <f>IF('Indicator Date'!BD124="","x",'Indicator Date'!BD124)</f>
        <v>2019</v>
      </c>
      <c r="BE124" s="172" t="str">
        <f>IF('Indicator Date'!BE124="","x",YEAR('Indicator Date'!BE124))</f>
        <v>x</v>
      </c>
      <c r="BF124" s="172">
        <f>IF('Indicator Date'!BF124="","x",YEAR('Indicator Date'!BF124))</f>
        <v>2018</v>
      </c>
      <c r="BG124" s="172">
        <f>IF('Indicator Date'!BG124="","x",YEAR('Indicator Date'!BG124))</f>
        <v>2018</v>
      </c>
      <c r="BH124" s="119">
        <f>IF('Indicator Date'!BH124="","x",'Indicator Date'!BH124)</f>
        <v>2018</v>
      </c>
      <c r="BI124" s="119">
        <f>IF('Indicator Date'!BI124="","x",'Indicator Date'!BI124)</f>
        <v>2018</v>
      </c>
      <c r="BJ124" s="119">
        <f>IF('Indicator Date'!BJ124="","x",'Indicator Date'!BJ124)</f>
        <v>2015</v>
      </c>
      <c r="BK124" s="119">
        <f>IF('Indicator Date'!BK124="","x",'Indicator Date'!BK124)</f>
        <v>2017</v>
      </c>
      <c r="BL124" s="119">
        <f>IF('Indicator Date'!BL124="","x",'Indicator Date'!BL124)</f>
        <v>2018</v>
      </c>
      <c r="BM124" s="119">
        <f>IF('Indicator Date'!BM124="","x",'Indicator Date'!BM124)</f>
        <v>2017</v>
      </c>
      <c r="BN124" s="119">
        <f>IF('Indicator Date'!BN124="","x",'Indicator Date'!BN124)</f>
        <v>2015</v>
      </c>
      <c r="BO124" s="119">
        <f>IF('Indicator Date'!BO124="","x",'Indicator Date'!BO124)</f>
        <v>2016</v>
      </c>
      <c r="BP124" s="119">
        <f>IF('Indicator Date'!BP124="","x",'Indicator Date'!BP124)</f>
        <v>2017</v>
      </c>
      <c r="BQ124" s="119">
        <f>IF('Indicator Date'!BQ124="","x",'Indicator Date'!BQ124)</f>
        <v>2014</v>
      </c>
      <c r="BR124" s="119">
        <f>IF('Indicator Date'!BR124="","x",'Indicator Date'!BR124)</f>
        <v>2017</v>
      </c>
      <c r="BS124" s="119">
        <f>IF('Indicator Date'!BS124="","x",'Indicator Date'!BS124)</f>
        <v>2017</v>
      </c>
      <c r="BT124" s="119">
        <f>IF('Indicator Date'!BT124="","x",'Indicator Date'!BT124)</f>
        <v>2017</v>
      </c>
      <c r="BU124" s="119">
        <f>IF('Indicator Date'!BU124="","x",'Indicator Date'!BU124)</f>
        <v>2017</v>
      </c>
      <c r="BV124" s="119">
        <f>IF('Indicator Date'!BV124="","x",'Indicator Date'!BV124)</f>
        <v>2017</v>
      </c>
      <c r="BW124" s="119">
        <f>IF('Indicator Date'!BW124="","x",'Indicator Date'!BW124)</f>
        <v>2017</v>
      </c>
      <c r="BX124" s="119">
        <f>IF('Indicator Date'!BX124="","x",'Indicator Date'!BX124)</f>
        <v>2016</v>
      </c>
      <c r="BY124" s="119">
        <f>IF('Indicator Date'!BY124="","x",'Indicator Date'!BY124)</f>
        <v>2015</v>
      </c>
      <c r="BZ124" s="119" t="str">
        <f>IF('Indicator Date'!BZ124="","x",'Indicator Date'!BZ124)</f>
        <v>2018</v>
      </c>
      <c r="CA124" s="119">
        <f>IF('Indicator Date'!CA124="","x",'Indicator Date'!CA124)</f>
        <v>2019</v>
      </c>
      <c r="CB124" s="119">
        <f>IF('Indicator Date'!CB124="","x",'Indicator Date'!CB124)</f>
        <v>2015</v>
      </c>
    </row>
    <row r="125" spans="1:80" x14ac:dyDescent="0.3">
      <c r="A125" s="100" t="s">
        <v>226</v>
      </c>
      <c r="B125" s="86" t="s">
        <v>225</v>
      </c>
      <c r="C125" s="119">
        <f>IF('Indicator Date'!C125="","x",'Indicator Date'!C125)</f>
        <v>2015</v>
      </c>
      <c r="D125" s="119">
        <f>IF('Indicator Date'!D125="","x",'Indicator Date'!D125)</f>
        <v>2015</v>
      </c>
      <c r="E125" s="119">
        <f>IF('Indicator Date'!E125="","x",'Indicator Date'!E125)</f>
        <v>2015</v>
      </c>
      <c r="F125" s="119">
        <f>IF('Indicator Date'!F125="","x",'Indicator Date'!F125)</f>
        <v>2015</v>
      </c>
      <c r="G125" s="119">
        <f>IF('Indicator Date'!G125="","x",'Indicator Date'!G125)</f>
        <v>2015</v>
      </c>
      <c r="H125" s="119">
        <f>IF('Indicator Date'!H125="","x",'Indicator Date'!H125)</f>
        <v>2015</v>
      </c>
      <c r="I125" s="119">
        <f>IF('Indicator Date'!I125="","x",'Indicator Date'!I125)</f>
        <v>2015</v>
      </c>
      <c r="J125" s="119">
        <f>IF('Indicator Date'!J125="","x",'Indicator Date'!J125)</f>
        <v>2018</v>
      </c>
      <c r="K125" s="119">
        <f>IF('Indicator Date'!K125="","x",'Indicator Date'!K125)</f>
        <v>2018</v>
      </c>
      <c r="L125" s="119">
        <f>IF('Indicator Date'!L125="","x",'Indicator Date'!L125)</f>
        <v>2016</v>
      </c>
      <c r="M125" s="119">
        <f>IF('Indicator Date'!M125="","x",'Indicator Date'!M125)</f>
        <v>2015</v>
      </c>
      <c r="N125" s="119">
        <f>IF('Indicator Date'!N125="","x",'Indicator Date'!N125)</f>
        <v>2015</v>
      </c>
      <c r="O125" s="119">
        <f>IF('Indicator Date'!O125="","x",'Indicator Date'!O125)</f>
        <v>2015</v>
      </c>
      <c r="P125" s="119">
        <f>IF('Indicator Date'!P125="","x",'Indicator Date'!P125)</f>
        <v>2015</v>
      </c>
      <c r="Q125" s="119">
        <f>IF('Indicator Date'!Q125="","x",'Indicator Date'!Q125)</f>
        <v>2010</v>
      </c>
      <c r="R125" s="119">
        <f>IF('Indicator Date'!R125="","x",'Indicator Date'!R125)</f>
        <v>2010</v>
      </c>
      <c r="S125" s="119">
        <f>IF('Indicator Date'!S125="","x",'Indicator Date'!S125)</f>
        <v>2010</v>
      </c>
      <c r="T125" s="119">
        <f>IF('Indicator Date'!T125="","x",'Indicator Date'!T125)</f>
        <v>2010</v>
      </c>
      <c r="U125" s="119">
        <f>IF('Indicator Date'!U125="","x",'Indicator Date'!U125)</f>
        <v>2015</v>
      </c>
      <c r="V125" s="119">
        <f>IF('Indicator Date'!V125="","x",'Indicator Date'!V125)</f>
        <v>2015</v>
      </c>
      <c r="W125" s="119">
        <f>IF('Indicator Date'!W125="","x",'Indicator Date'!W125)</f>
        <v>2015</v>
      </c>
      <c r="X125" s="119">
        <f>IF('Indicator Date'!X125="","x",'Indicator Date'!X125)</f>
        <v>2018</v>
      </c>
      <c r="Y125" s="119">
        <f>IF('Indicator Date'!Y125="","x",'Indicator Date'!Y125)</f>
        <v>2018</v>
      </c>
      <c r="Z125" s="119">
        <f>IF('Indicator Date'!Z125="","x",'Indicator Date'!Z125)</f>
        <v>2018</v>
      </c>
      <c r="AA125" s="119">
        <f>IF('Indicator Date'!AA125="","x",'Indicator Date'!AA125)</f>
        <v>2011</v>
      </c>
      <c r="AB125" s="119">
        <f>IF('Indicator Date'!AB125="","x",'Indicator Date'!AB125)</f>
        <v>2017</v>
      </c>
      <c r="AC125" s="119" t="str">
        <f>IF('Indicator Date'!AC125="","x",'Indicator Date'!AC125)</f>
        <v>x</v>
      </c>
      <c r="AD125" s="119">
        <f>IF('Indicator Date'!AD125="","x",'Indicator Date'!AD125)</f>
        <v>2018</v>
      </c>
      <c r="AE125" s="119">
        <f>IF('Indicator Date'!AE125="","x",'Indicator Date'!AE125)</f>
        <v>2018</v>
      </c>
      <c r="AF125" s="119" t="str">
        <f>IF('Indicator Date'!AF125="","x",'Indicator Date'!AF125)</f>
        <v>x</v>
      </c>
      <c r="AG125" s="119">
        <f>IF('Indicator Date'!AG125="","x",'Indicator Date'!AG125)</f>
        <v>2019</v>
      </c>
      <c r="AH125" s="119">
        <f>IF('Indicator Date'!AH125="","x",'Indicator Date'!AH125)</f>
        <v>2019</v>
      </c>
      <c r="AI125" s="119">
        <f>IF('Indicator Date'!AI125="","x",'Indicator Date'!AI125)</f>
        <v>2019</v>
      </c>
      <c r="AJ125" s="119">
        <f>IF('Indicator Date'!AJ125="","x",'Indicator Date'!AJ125)</f>
        <v>2018</v>
      </c>
      <c r="AK125" s="119">
        <f>IF('Indicator Date'!AK125="","x",'Indicator Date'!AK125)</f>
        <v>2018</v>
      </c>
      <c r="AL125" s="119">
        <f>IF('Indicator Date'!AL125="","x",'Indicator Date'!AL125)</f>
        <v>2017</v>
      </c>
      <c r="AM125" s="119" t="str">
        <f>IF('Indicator Date'!AM125="","x",'Indicator Date'!AM125)</f>
        <v>x</v>
      </c>
      <c r="AN125" s="119">
        <f>IF('Indicator Date'!AN125="","x",'Indicator Date'!AN125)</f>
        <v>2019</v>
      </c>
      <c r="AO125" s="119">
        <f>IF('Indicator Date'!AO125="","x",'Indicator Date'!AO125)</f>
        <v>2016</v>
      </c>
      <c r="AP125" s="119">
        <f>IF('Indicator Date'!AP125="","x",'Indicator Date'!AP125)</f>
        <v>2017</v>
      </c>
      <c r="AQ125" s="119" t="str">
        <f>IF('Indicator Date'!AQ125="","x",'Indicator Date'!AQ125)</f>
        <v>x</v>
      </c>
      <c r="AR125" s="119">
        <f>IF('Indicator Date'!AR125="","x",'Indicator Date'!AR125)</f>
        <v>2018</v>
      </c>
      <c r="AS125" s="119">
        <f>IF('Indicator Date'!AS125="","x",'Indicator Date'!AS125)</f>
        <v>2015</v>
      </c>
      <c r="AT125" s="119" t="str">
        <f>IF('Indicator Date'!AT125="","x",'Indicator Date'!AT125)</f>
        <v>x</v>
      </c>
      <c r="AU125" s="119">
        <f>IF('Indicator Date'!AU125="","x",'Indicator Date'!AU125)</f>
        <v>2017</v>
      </c>
      <c r="AV125" s="119">
        <f>IF('Indicator Date'!AV125="","x",'Indicator Date'!AV125)</f>
        <v>2017</v>
      </c>
      <c r="AW125" s="119">
        <f>IF('Indicator Date'!AW125="","x",'Indicator Date'!AW125)</f>
        <v>2017</v>
      </c>
      <c r="AX125" s="119" t="str">
        <f>IF('Indicator Date'!AX125="","x",'Indicator Date'!AX125)</f>
        <v>x</v>
      </c>
      <c r="AY125" s="119">
        <f>IF('Indicator Date'!AY125="","x",'Indicator Date'!AY125)</f>
        <v>2017</v>
      </c>
      <c r="AZ125" s="119">
        <f>IF('Indicator Date'!AZ125="","x",'Indicator Date'!AZ125)</f>
        <v>2017</v>
      </c>
      <c r="BA125" s="119" t="str">
        <f>IF('Indicator Date'!BA125="","x",'Indicator Date'!BA125)</f>
        <v>2015</v>
      </c>
      <c r="BB125" s="119">
        <f>IF('Indicator Date'!BB125="","x",'Indicator Date'!BB125)</f>
        <v>2017</v>
      </c>
      <c r="BC125" s="119">
        <f>IF('Indicator Date'!BC125="","x",'Indicator Date'!BC125)</f>
        <v>2018</v>
      </c>
      <c r="BD125" s="119">
        <f>IF('Indicator Date'!BD125="","x",'Indicator Date'!BD125)</f>
        <v>2019</v>
      </c>
      <c r="BE125" s="172" t="str">
        <f>IF('Indicator Date'!BE125="","x",YEAR('Indicator Date'!BE125))</f>
        <v>x</v>
      </c>
      <c r="BF125" s="172">
        <f>IF('Indicator Date'!BF125="","x",YEAR('Indicator Date'!BF125))</f>
        <v>2018</v>
      </c>
      <c r="BG125" s="172">
        <f>IF('Indicator Date'!BG125="","x",YEAR('Indicator Date'!BG125))</f>
        <v>2018</v>
      </c>
      <c r="BH125" s="119">
        <f>IF('Indicator Date'!BH125="","x",'Indicator Date'!BH125)</f>
        <v>2018</v>
      </c>
      <c r="BI125" s="119">
        <f>IF('Indicator Date'!BI125="","x",'Indicator Date'!BI125)</f>
        <v>2018</v>
      </c>
      <c r="BJ125" s="119">
        <f>IF('Indicator Date'!BJ125="","x",'Indicator Date'!BJ125)</f>
        <v>2015</v>
      </c>
      <c r="BK125" s="119">
        <f>IF('Indicator Date'!BK125="","x",'Indicator Date'!BK125)</f>
        <v>2017</v>
      </c>
      <c r="BL125" s="119">
        <f>IF('Indicator Date'!BL125="","x",'Indicator Date'!BL125)</f>
        <v>2018</v>
      </c>
      <c r="BM125" s="119">
        <f>IF('Indicator Date'!BM125="","x",'Indicator Date'!BM125)</f>
        <v>2017</v>
      </c>
      <c r="BN125" s="119" t="str">
        <f>IF('Indicator Date'!BN125="","x",'Indicator Date'!BN125)</f>
        <v>x</v>
      </c>
      <c r="BO125" s="119">
        <f>IF('Indicator Date'!BO125="","x",'Indicator Date'!BO125)</f>
        <v>2016</v>
      </c>
      <c r="BP125" s="119">
        <f>IF('Indicator Date'!BP125="","x",'Indicator Date'!BP125)</f>
        <v>2017</v>
      </c>
      <c r="BQ125" s="119">
        <f>IF('Indicator Date'!BQ125="","x",'Indicator Date'!BQ125)</f>
        <v>2014</v>
      </c>
      <c r="BR125" s="119">
        <f>IF('Indicator Date'!BR125="","x",'Indicator Date'!BR125)</f>
        <v>2017</v>
      </c>
      <c r="BS125" s="119">
        <f>IF('Indicator Date'!BS125="","x",'Indicator Date'!BS125)</f>
        <v>2017</v>
      </c>
      <c r="BT125" s="119">
        <f>IF('Indicator Date'!BT125="","x",'Indicator Date'!BT125)</f>
        <v>2016</v>
      </c>
      <c r="BU125" s="119">
        <f>IF('Indicator Date'!BU125="","x",'Indicator Date'!BU125)</f>
        <v>2017</v>
      </c>
      <c r="BV125" s="119">
        <f>IF('Indicator Date'!BV125="","x",'Indicator Date'!BV125)</f>
        <v>2017</v>
      </c>
      <c r="BW125" s="119">
        <f>IF('Indicator Date'!BW125="","x",'Indicator Date'!BW125)</f>
        <v>2017</v>
      </c>
      <c r="BX125" s="119">
        <f>IF('Indicator Date'!BX125="","x",'Indicator Date'!BX125)</f>
        <v>2016</v>
      </c>
      <c r="BY125" s="119">
        <f>IF('Indicator Date'!BY125="","x",'Indicator Date'!BY125)</f>
        <v>2015</v>
      </c>
      <c r="BZ125" s="119" t="str">
        <f>IF('Indicator Date'!BZ125="","x",'Indicator Date'!BZ125)</f>
        <v>2018</v>
      </c>
      <c r="CA125" s="119">
        <f>IF('Indicator Date'!CA125="","x",'Indicator Date'!CA125)</f>
        <v>2019</v>
      </c>
      <c r="CB125" s="119">
        <f>IF('Indicator Date'!CB125="","x",'Indicator Date'!CB125)</f>
        <v>2015</v>
      </c>
    </row>
    <row r="126" spans="1:80" x14ac:dyDescent="0.3">
      <c r="A126" s="100" t="s">
        <v>228</v>
      </c>
      <c r="B126" s="86" t="s">
        <v>227</v>
      </c>
      <c r="C126" s="119">
        <f>IF('Indicator Date'!C126="","x",'Indicator Date'!C126)</f>
        <v>2015</v>
      </c>
      <c r="D126" s="119">
        <f>IF('Indicator Date'!D126="","x",'Indicator Date'!D126)</f>
        <v>2015</v>
      </c>
      <c r="E126" s="119">
        <f>IF('Indicator Date'!E126="","x",'Indicator Date'!E126)</f>
        <v>2015</v>
      </c>
      <c r="F126" s="119">
        <f>IF('Indicator Date'!F126="","x",'Indicator Date'!F126)</f>
        <v>2015</v>
      </c>
      <c r="G126" s="119">
        <f>IF('Indicator Date'!G126="","x",'Indicator Date'!G126)</f>
        <v>2015</v>
      </c>
      <c r="H126" s="119">
        <f>IF('Indicator Date'!H126="","x",'Indicator Date'!H126)</f>
        <v>2015</v>
      </c>
      <c r="I126" s="119">
        <f>IF('Indicator Date'!I126="","x",'Indicator Date'!I126)</f>
        <v>2015</v>
      </c>
      <c r="J126" s="119">
        <f>IF('Indicator Date'!J126="","x",'Indicator Date'!J126)</f>
        <v>2018</v>
      </c>
      <c r="K126" s="119">
        <f>IF('Indicator Date'!K126="","x",'Indicator Date'!K126)</f>
        <v>2018</v>
      </c>
      <c r="L126" s="119">
        <f>IF('Indicator Date'!L126="","x",'Indicator Date'!L126)</f>
        <v>2016</v>
      </c>
      <c r="M126" s="119">
        <f>IF('Indicator Date'!M126="","x",'Indicator Date'!M126)</f>
        <v>2015</v>
      </c>
      <c r="N126" s="119">
        <f>IF('Indicator Date'!N126="","x",'Indicator Date'!N126)</f>
        <v>2015</v>
      </c>
      <c r="O126" s="119">
        <f>IF('Indicator Date'!O126="","x",'Indicator Date'!O126)</f>
        <v>2015</v>
      </c>
      <c r="P126" s="119">
        <f>IF('Indicator Date'!P126="","x",'Indicator Date'!P126)</f>
        <v>2015</v>
      </c>
      <c r="Q126" s="119">
        <f>IF('Indicator Date'!Q126="","x",'Indicator Date'!Q126)</f>
        <v>2010</v>
      </c>
      <c r="R126" s="119">
        <f>IF('Indicator Date'!R126="","x",'Indicator Date'!R126)</f>
        <v>2010</v>
      </c>
      <c r="S126" s="119">
        <f>IF('Indicator Date'!S126="","x",'Indicator Date'!S126)</f>
        <v>2010</v>
      </c>
      <c r="T126" s="119">
        <f>IF('Indicator Date'!T126="","x",'Indicator Date'!T126)</f>
        <v>2010</v>
      </c>
      <c r="U126" s="119">
        <f>IF('Indicator Date'!U126="","x",'Indicator Date'!U126)</f>
        <v>2015</v>
      </c>
      <c r="V126" s="119">
        <f>IF('Indicator Date'!V126="","x",'Indicator Date'!V126)</f>
        <v>2015</v>
      </c>
      <c r="W126" s="119">
        <f>IF('Indicator Date'!W126="","x",'Indicator Date'!W126)</f>
        <v>2015</v>
      </c>
      <c r="X126" s="119">
        <f>IF('Indicator Date'!X126="","x",'Indicator Date'!X126)</f>
        <v>2018</v>
      </c>
      <c r="Y126" s="119">
        <f>IF('Indicator Date'!Y126="","x",'Indicator Date'!Y126)</f>
        <v>2018</v>
      </c>
      <c r="Z126" s="119">
        <f>IF('Indicator Date'!Z126="","x",'Indicator Date'!Z126)</f>
        <v>2018</v>
      </c>
      <c r="AA126" s="119">
        <f>IF('Indicator Date'!AA126="","x",'Indicator Date'!AA126)</f>
        <v>2006</v>
      </c>
      <c r="AB126" s="119">
        <f>IF('Indicator Date'!AB126="","x",'Indicator Date'!AB126)</f>
        <v>2017</v>
      </c>
      <c r="AC126" s="119" t="str">
        <f>IF('Indicator Date'!AC126="","x",'Indicator Date'!AC126)</f>
        <v>x</v>
      </c>
      <c r="AD126" s="119">
        <f>IF('Indicator Date'!AD126="","x",'Indicator Date'!AD126)</f>
        <v>2018</v>
      </c>
      <c r="AE126" s="119">
        <f>IF('Indicator Date'!AE126="","x",'Indicator Date'!AE126)</f>
        <v>2018</v>
      </c>
      <c r="AF126" s="119" t="str">
        <f>IF('Indicator Date'!AF126="","x",'Indicator Date'!AF126)</f>
        <v>x</v>
      </c>
      <c r="AG126" s="119">
        <f>IF('Indicator Date'!AG126="","x",'Indicator Date'!AG126)</f>
        <v>2019</v>
      </c>
      <c r="AH126" s="119">
        <f>IF('Indicator Date'!AH126="","x",'Indicator Date'!AH126)</f>
        <v>2019</v>
      </c>
      <c r="AI126" s="119">
        <f>IF('Indicator Date'!AI126="","x",'Indicator Date'!AI126)</f>
        <v>2019</v>
      </c>
      <c r="AJ126" s="119">
        <f>IF('Indicator Date'!AJ126="","x",'Indicator Date'!AJ126)</f>
        <v>2018</v>
      </c>
      <c r="AK126" s="119">
        <f>IF('Indicator Date'!AK126="","x",'Indicator Date'!AK126)</f>
        <v>2018</v>
      </c>
      <c r="AL126" s="119">
        <f>IF('Indicator Date'!AL126="","x",'Indicator Date'!AL126)</f>
        <v>2017</v>
      </c>
      <c r="AM126" s="119" t="str">
        <f>IF('Indicator Date'!AM126="","x",'Indicator Date'!AM126)</f>
        <v>x</v>
      </c>
      <c r="AN126" s="119">
        <f>IF('Indicator Date'!AN126="","x",'Indicator Date'!AN126)</f>
        <v>2019</v>
      </c>
      <c r="AO126" s="119">
        <f>IF('Indicator Date'!AO126="","x",'Indicator Date'!AO126)</f>
        <v>2016</v>
      </c>
      <c r="AP126" s="119">
        <f>IF('Indicator Date'!AP126="","x",'Indicator Date'!AP126)</f>
        <v>2017</v>
      </c>
      <c r="AQ126" s="119" t="str">
        <f>IF('Indicator Date'!AQ126="","x",'Indicator Date'!AQ126)</f>
        <v>x</v>
      </c>
      <c r="AR126" s="119">
        <f>IF('Indicator Date'!AR126="","x",'Indicator Date'!AR126)</f>
        <v>2018</v>
      </c>
      <c r="AS126" s="119">
        <f>IF('Indicator Date'!AS126="","x",'Indicator Date'!AS126)</f>
        <v>2015</v>
      </c>
      <c r="AT126" s="119" t="str">
        <f>IF('Indicator Date'!AT126="","x",'Indicator Date'!AT126)</f>
        <v>x</v>
      </c>
      <c r="AU126" s="119">
        <f>IF('Indicator Date'!AU126="","x",'Indicator Date'!AU126)</f>
        <v>2017</v>
      </c>
      <c r="AV126" s="119">
        <f>IF('Indicator Date'!AV126="","x",'Indicator Date'!AV126)</f>
        <v>2017</v>
      </c>
      <c r="AW126" s="119" t="str">
        <f>IF('Indicator Date'!AW126="","x",'Indicator Date'!AW126)</f>
        <v>x</v>
      </c>
      <c r="AX126" s="119" t="str">
        <f>IF('Indicator Date'!AX126="","x",'Indicator Date'!AX126)</f>
        <v>x</v>
      </c>
      <c r="AY126" s="119">
        <f>IF('Indicator Date'!AY126="","x",'Indicator Date'!AY126)</f>
        <v>2017</v>
      </c>
      <c r="AZ126" s="119">
        <f>IF('Indicator Date'!AZ126="","x",'Indicator Date'!AZ126)</f>
        <v>2017</v>
      </c>
      <c r="BA126" s="119" t="str">
        <f>IF('Indicator Date'!BA126="","x",'Indicator Date'!BA126)</f>
        <v>x</v>
      </c>
      <c r="BB126" s="119">
        <f>IF('Indicator Date'!BB126="","x",'Indicator Date'!BB126)</f>
        <v>2017</v>
      </c>
      <c r="BC126" s="119">
        <f>IF('Indicator Date'!BC126="","x",'Indicator Date'!BC126)</f>
        <v>2018</v>
      </c>
      <c r="BD126" s="119">
        <f>IF('Indicator Date'!BD126="","x",'Indicator Date'!BD126)</f>
        <v>2019</v>
      </c>
      <c r="BE126" s="172" t="str">
        <f>IF('Indicator Date'!BE126="","x",YEAR('Indicator Date'!BE126))</f>
        <v>x</v>
      </c>
      <c r="BF126" s="172">
        <f>IF('Indicator Date'!BF126="","x",YEAR('Indicator Date'!BF126))</f>
        <v>2018</v>
      </c>
      <c r="BG126" s="172">
        <f>IF('Indicator Date'!BG126="","x",YEAR('Indicator Date'!BG126))</f>
        <v>2018</v>
      </c>
      <c r="BH126" s="119">
        <f>IF('Indicator Date'!BH126="","x",'Indicator Date'!BH126)</f>
        <v>2018</v>
      </c>
      <c r="BI126" s="119">
        <f>IF('Indicator Date'!BI126="","x",'Indicator Date'!BI126)</f>
        <v>2018</v>
      </c>
      <c r="BJ126" s="119">
        <f>IF('Indicator Date'!BJ126="","x",'Indicator Date'!BJ126)</f>
        <v>2015</v>
      </c>
      <c r="BK126" s="119">
        <f>IF('Indicator Date'!BK126="","x",'Indicator Date'!BK126)</f>
        <v>2017</v>
      </c>
      <c r="BL126" s="119">
        <f>IF('Indicator Date'!BL126="","x",'Indicator Date'!BL126)</f>
        <v>2018</v>
      </c>
      <c r="BM126" s="119">
        <f>IF('Indicator Date'!BM126="","x",'Indicator Date'!BM126)</f>
        <v>2017</v>
      </c>
      <c r="BN126" s="119" t="str">
        <f>IF('Indicator Date'!BN126="","x",'Indicator Date'!BN126)</f>
        <v>x</v>
      </c>
      <c r="BO126" s="119">
        <f>IF('Indicator Date'!BO126="","x",'Indicator Date'!BO126)</f>
        <v>2016</v>
      </c>
      <c r="BP126" s="119">
        <f>IF('Indicator Date'!BP126="","x",'Indicator Date'!BP126)</f>
        <v>2017</v>
      </c>
      <c r="BQ126" s="119">
        <f>IF('Indicator Date'!BQ126="","x",'Indicator Date'!BQ126)</f>
        <v>2014</v>
      </c>
      <c r="BR126" s="119">
        <f>IF('Indicator Date'!BR126="","x",'Indicator Date'!BR126)</f>
        <v>2017</v>
      </c>
      <c r="BS126" s="119">
        <f>IF('Indicator Date'!BS126="","x",'Indicator Date'!BS126)</f>
        <v>2017</v>
      </c>
      <c r="BT126" s="119">
        <f>IF('Indicator Date'!BT126="","x",'Indicator Date'!BT126)</f>
        <v>2016</v>
      </c>
      <c r="BU126" s="119">
        <f>IF('Indicator Date'!BU126="","x",'Indicator Date'!BU126)</f>
        <v>2017</v>
      </c>
      <c r="BV126" s="119">
        <f>IF('Indicator Date'!BV126="","x",'Indicator Date'!BV126)</f>
        <v>2017</v>
      </c>
      <c r="BW126" s="119">
        <f>IF('Indicator Date'!BW126="","x",'Indicator Date'!BW126)</f>
        <v>2017</v>
      </c>
      <c r="BX126" s="119">
        <f>IF('Indicator Date'!BX126="","x",'Indicator Date'!BX126)</f>
        <v>2016</v>
      </c>
      <c r="BY126" s="119">
        <f>IF('Indicator Date'!BY126="","x",'Indicator Date'!BY126)</f>
        <v>2015</v>
      </c>
      <c r="BZ126" s="119" t="str">
        <f>IF('Indicator Date'!BZ126="","x",'Indicator Date'!BZ126)</f>
        <v>2018</v>
      </c>
      <c r="CA126" s="119">
        <f>IF('Indicator Date'!CA126="","x",'Indicator Date'!CA126)</f>
        <v>2019</v>
      </c>
      <c r="CB126" s="119">
        <f>IF('Indicator Date'!CB126="","x",'Indicator Date'!CB126)</f>
        <v>2015</v>
      </c>
    </row>
    <row r="127" spans="1:80" x14ac:dyDescent="0.3">
      <c r="A127" s="100" t="s">
        <v>230</v>
      </c>
      <c r="B127" s="86" t="s">
        <v>229</v>
      </c>
      <c r="C127" s="119">
        <f>IF('Indicator Date'!C127="","x",'Indicator Date'!C127)</f>
        <v>2015</v>
      </c>
      <c r="D127" s="119">
        <f>IF('Indicator Date'!D127="","x",'Indicator Date'!D127)</f>
        <v>2015</v>
      </c>
      <c r="E127" s="119">
        <f>IF('Indicator Date'!E127="","x",'Indicator Date'!E127)</f>
        <v>2015</v>
      </c>
      <c r="F127" s="119">
        <f>IF('Indicator Date'!F127="","x",'Indicator Date'!F127)</f>
        <v>2015</v>
      </c>
      <c r="G127" s="119">
        <f>IF('Indicator Date'!G127="","x",'Indicator Date'!G127)</f>
        <v>2015</v>
      </c>
      <c r="H127" s="119">
        <f>IF('Indicator Date'!H127="","x",'Indicator Date'!H127)</f>
        <v>2015</v>
      </c>
      <c r="I127" s="119">
        <f>IF('Indicator Date'!I127="","x",'Indicator Date'!I127)</f>
        <v>2015</v>
      </c>
      <c r="J127" s="119">
        <f>IF('Indicator Date'!J127="","x",'Indicator Date'!J127)</f>
        <v>2018</v>
      </c>
      <c r="K127" s="119">
        <f>IF('Indicator Date'!K127="","x",'Indicator Date'!K127)</f>
        <v>2018</v>
      </c>
      <c r="L127" s="119">
        <f>IF('Indicator Date'!L127="","x",'Indicator Date'!L127)</f>
        <v>2016</v>
      </c>
      <c r="M127" s="119">
        <f>IF('Indicator Date'!M127="","x",'Indicator Date'!M127)</f>
        <v>2015</v>
      </c>
      <c r="N127" s="119">
        <f>IF('Indicator Date'!N127="","x",'Indicator Date'!N127)</f>
        <v>2015</v>
      </c>
      <c r="O127" s="119">
        <f>IF('Indicator Date'!O127="","x",'Indicator Date'!O127)</f>
        <v>2015</v>
      </c>
      <c r="P127" s="119">
        <f>IF('Indicator Date'!P127="","x",'Indicator Date'!P127)</f>
        <v>2015</v>
      </c>
      <c r="Q127" s="119">
        <f>IF('Indicator Date'!Q127="","x",'Indicator Date'!Q127)</f>
        <v>2010</v>
      </c>
      <c r="R127" s="119">
        <f>IF('Indicator Date'!R127="","x",'Indicator Date'!R127)</f>
        <v>2010</v>
      </c>
      <c r="S127" s="119">
        <f>IF('Indicator Date'!S127="","x",'Indicator Date'!S127)</f>
        <v>2010</v>
      </c>
      <c r="T127" s="119">
        <f>IF('Indicator Date'!T127="","x",'Indicator Date'!T127)</f>
        <v>2010</v>
      </c>
      <c r="U127" s="119">
        <f>IF('Indicator Date'!U127="","x",'Indicator Date'!U127)</f>
        <v>2015</v>
      </c>
      <c r="V127" s="119">
        <f>IF('Indicator Date'!V127="","x",'Indicator Date'!V127)</f>
        <v>2015</v>
      </c>
      <c r="W127" s="119">
        <f>IF('Indicator Date'!W127="","x",'Indicator Date'!W127)</f>
        <v>2015</v>
      </c>
      <c r="X127" s="119">
        <f>IF('Indicator Date'!X127="","x",'Indicator Date'!X127)</f>
        <v>2018</v>
      </c>
      <c r="Y127" s="119">
        <f>IF('Indicator Date'!Y127="","x",'Indicator Date'!Y127)</f>
        <v>2018</v>
      </c>
      <c r="Z127" s="119">
        <f>IF('Indicator Date'!Z127="","x",'Indicator Date'!Z127)</f>
        <v>2018</v>
      </c>
      <c r="AA127" s="119" t="str">
        <f>IF('Indicator Date'!AA127="","x",'Indicator Date'!AA127)</f>
        <v>x</v>
      </c>
      <c r="AB127" s="119">
        <f>IF('Indicator Date'!AB127="","x",'Indicator Date'!AB127)</f>
        <v>2017</v>
      </c>
      <c r="AC127" s="119" t="str">
        <f>IF('Indicator Date'!AC127="","x",'Indicator Date'!AC127)</f>
        <v>x</v>
      </c>
      <c r="AD127" s="119">
        <f>IF('Indicator Date'!AD127="","x",'Indicator Date'!AD127)</f>
        <v>2018</v>
      </c>
      <c r="AE127" s="119">
        <f>IF('Indicator Date'!AE127="","x",'Indicator Date'!AE127)</f>
        <v>2018</v>
      </c>
      <c r="AF127" s="119">
        <f>IF('Indicator Date'!AF127="","x",'Indicator Date'!AF127)</f>
        <v>2016</v>
      </c>
      <c r="AG127" s="119">
        <f>IF('Indicator Date'!AG127="","x",'Indicator Date'!AG127)</f>
        <v>2019</v>
      </c>
      <c r="AH127" s="119">
        <f>IF('Indicator Date'!AH127="","x",'Indicator Date'!AH127)</f>
        <v>2019</v>
      </c>
      <c r="AI127" s="119">
        <f>IF('Indicator Date'!AI127="","x",'Indicator Date'!AI127)</f>
        <v>2019</v>
      </c>
      <c r="AJ127" s="119">
        <f>IF('Indicator Date'!AJ127="","x",'Indicator Date'!AJ127)</f>
        <v>2018</v>
      </c>
      <c r="AK127" s="119">
        <f>IF('Indicator Date'!AK127="","x",'Indicator Date'!AK127)</f>
        <v>2018</v>
      </c>
      <c r="AL127" s="119">
        <f>IF('Indicator Date'!AL127="","x",'Indicator Date'!AL127)</f>
        <v>2017</v>
      </c>
      <c r="AM127" s="119">
        <f>IF('Indicator Date'!AM127="","x",'Indicator Date'!AM127)</f>
        <v>2012</v>
      </c>
      <c r="AN127" s="119">
        <f>IF('Indicator Date'!AN127="","x",'Indicator Date'!AN127)</f>
        <v>2019</v>
      </c>
      <c r="AO127" s="119">
        <f>IF('Indicator Date'!AO127="","x",'Indicator Date'!AO127)</f>
        <v>2016</v>
      </c>
      <c r="AP127" s="119">
        <f>IF('Indicator Date'!AP127="","x",'Indicator Date'!AP127)</f>
        <v>2017</v>
      </c>
      <c r="AQ127" s="119">
        <f>IF('Indicator Date'!AQ127="","x",'Indicator Date'!AQ127)</f>
        <v>2017</v>
      </c>
      <c r="AR127" s="119">
        <f>IF('Indicator Date'!AR127="","x",'Indicator Date'!AR127)</f>
        <v>2018</v>
      </c>
      <c r="AS127" s="119">
        <f>IF('Indicator Date'!AS127="","x",'Indicator Date'!AS127)</f>
        <v>2015</v>
      </c>
      <c r="AT127" s="119">
        <f>IF('Indicator Date'!AT127="","x",'Indicator Date'!AT127)</f>
        <v>2006</v>
      </c>
      <c r="AU127" s="119">
        <f>IF('Indicator Date'!AU127="","x",'Indicator Date'!AU127)</f>
        <v>2017</v>
      </c>
      <c r="AV127" s="119">
        <f>IF('Indicator Date'!AV127="","x",'Indicator Date'!AV127)</f>
        <v>2017</v>
      </c>
      <c r="AW127" s="119">
        <f>IF('Indicator Date'!AW127="","x",'Indicator Date'!AW127)</f>
        <v>2017</v>
      </c>
      <c r="AX127" s="119">
        <f>IF('Indicator Date'!AX127="","x",'Indicator Date'!AX127)</f>
        <v>2017</v>
      </c>
      <c r="AY127" s="119">
        <f>IF('Indicator Date'!AY127="","x",'Indicator Date'!AY127)</f>
        <v>2017</v>
      </c>
      <c r="AZ127" s="119">
        <f>IF('Indicator Date'!AZ127="","x",'Indicator Date'!AZ127)</f>
        <v>2017</v>
      </c>
      <c r="BA127" s="119" t="str">
        <f>IF('Indicator Date'!BA127="","x",'Indicator Date'!BA127)</f>
        <v>2014</v>
      </c>
      <c r="BB127" s="119">
        <f>IF('Indicator Date'!BB127="","x",'Indicator Date'!BB127)</f>
        <v>2017</v>
      </c>
      <c r="BC127" s="119">
        <f>IF('Indicator Date'!BC127="","x",'Indicator Date'!BC127)</f>
        <v>2018</v>
      </c>
      <c r="BD127" s="119">
        <f>IF('Indicator Date'!BD127="","x",'Indicator Date'!BD127)</f>
        <v>2019</v>
      </c>
      <c r="BE127" s="172" t="str">
        <f>IF('Indicator Date'!BE127="","x",YEAR('Indicator Date'!BE127))</f>
        <v>x</v>
      </c>
      <c r="BF127" s="172">
        <f>IF('Indicator Date'!BF127="","x",YEAR('Indicator Date'!BF127))</f>
        <v>2018</v>
      </c>
      <c r="BG127" s="172">
        <f>IF('Indicator Date'!BG127="","x",YEAR('Indicator Date'!BG127))</f>
        <v>2018</v>
      </c>
      <c r="BH127" s="119">
        <f>IF('Indicator Date'!BH127="","x",'Indicator Date'!BH127)</f>
        <v>2018</v>
      </c>
      <c r="BI127" s="119">
        <f>IF('Indicator Date'!BI127="","x",'Indicator Date'!BI127)</f>
        <v>2018</v>
      </c>
      <c r="BJ127" s="119">
        <f>IF('Indicator Date'!BJ127="","x",'Indicator Date'!BJ127)</f>
        <v>2013</v>
      </c>
      <c r="BK127" s="119">
        <f>IF('Indicator Date'!BK127="","x",'Indicator Date'!BK127)</f>
        <v>2017</v>
      </c>
      <c r="BL127" s="119">
        <f>IF('Indicator Date'!BL127="","x",'Indicator Date'!BL127)</f>
        <v>2018</v>
      </c>
      <c r="BM127" s="119">
        <f>IF('Indicator Date'!BM127="","x",'Indicator Date'!BM127)</f>
        <v>2017</v>
      </c>
      <c r="BN127" s="119">
        <f>IF('Indicator Date'!BN127="","x",'Indicator Date'!BN127)</f>
        <v>2015</v>
      </c>
      <c r="BO127" s="119">
        <f>IF('Indicator Date'!BO127="","x",'Indicator Date'!BO127)</f>
        <v>2016</v>
      </c>
      <c r="BP127" s="119">
        <f>IF('Indicator Date'!BP127="","x",'Indicator Date'!BP127)</f>
        <v>2017</v>
      </c>
      <c r="BQ127" s="119">
        <f>IF('Indicator Date'!BQ127="","x",'Indicator Date'!BQ127)</f>
        <v>2014</v>
      </c>
      <c r="BR127" s="119">
        <f>IF('Indicator Date'!BR127="","x",'Indicator Date'!BR127)</f>
        <v>2017</v>
      </c>
      <c r="BS127" s="119">
        <f>IF('Indicator Date'!BS127="","x",'Indicator Date'!BS127)</f>
        <v>2017</v>
      </c>
      <c r="BT127" s="119">
        <f>IF('Indicator Date'!BT127="","x",'Indicator Date'!BT127)</f>
        <v>2018</v>
      </c>
      <c r="BU127" s="119">
        <f>IF('Indicator Date'!BU127="","x",'Indicator Date'!BU127)</f>
        <v>2017</v>
      </c>
      <c r="BV127" s="119">
        <f>IF('Indicator Date'!BV127="","x",'Indicator Date'!BV127)</f>
        <v>2017</v>
      </c>
      <c r="BW127" s="119">
        <f>IF('Indicator Date'!BW127="","x",'Indicator Date'!BW127)</f>
        <v>2017</v>
      </c>
      <c r="BX127" s="119">
        <f>IF('Indicator Date'!BX127="","x",'Indicator Date'!BX127)</f>
        <v>2016</v>
      </c>
      <c r="BY127" s="119">
        <f>IF('Indicator Date'!BY127="","x",'Indicator Date'!BY127)</f>
        <v>2015</v>
      </c>
      <c r="BZ127" s="119" t="str">
        <f>IF('Indicator Date'!BZ127="","x",'Indicator Date'!BZ127)</f>
        <v>2018</v>
      </c>
      <c r="CA127" s="119">
        <f>IF('Indicator Date'!CA127="","x",'Indicator Date'!CA127)</f>
        <v>2019</v>
      </c>
      <c r="CB127" s="119">
        <f>IF('Indicator Date'!CB127="","x",'Indicator Date'!CB127)</f>
        <v>2015</v>
      </c>
    </row>
    <row r="128" spans="1:80" x14ac:dyDescent="0.3">
      <c r="A128" s="100" t="s">
        <v>232</v>
      </c>
      <c r="B128" s="86" t="s">
        <v>231</v>
      </c>
      <c r="C128" s="119">
        <f>IF('Indicator Date'!C128="","x",'Indicator Date'!C128)</f>
        <v>2015</v>
      </c>
      <c r="D128" s="119">
        <f>IF('Indicator Date'!D128="","x",'Indicator Date'!D128)</f>
        <v>2015</v>
      </c>
      <c r="E128" s="119">
        <f>IF('Indicator Date'!E128="","x",'Indicator Date'!E128)</f>
        <v>2015</v>
      </c>
      <c r="F128" s="119">
        <f>IF('Indicator Date'!F128="","x",'Indicator Date'!F128)</f>
        <v>2015</v>
      </c>
      <c r="G128" s="119">
        <f>IF('Indicator Date'!G128="","x",'Indicator Date'!G128)</f>
        <v>2015</v>
      </c>
      <c r="H128" s="119">
        <f>IF('Indicator Date'!H128="","x",'Indicator Date'!H128)</f>
        <v>2015</v>
      </c>
      <c r="I128" s="119">
        <f>IF('Indicator Date'!I128="","x",'Indicator Date'!I128)</f>
        <v>2015</v>
      </c>
      <c r="J128" s="119">
        <f>IF('Indicator Date'!J128="","x",'Indicator Date'!J128)</f>
        <v>2018</v>
      </c>
      <c r="K128" s="119">
        <f>IF('Indicator Date'!K128="","x",'Indicator Date'!K128)</f>
        <v>2018</v>
      </c>
      <c r="L128" s="119">
        <f>IF('Indicator Date'!L128="","x",'Indicator Date'!L128)</f>
        <v>2016</v>
      </c>
      <c r="M128" s="119">
        <f>IF('Indicator Date'!M128="","x",'Indicator Date'!M128)</f>
        <v>2015</v>
      </c>
      <c r="N128" s="119">
        <f>IF('Indicator Date'!N128="","x",'Indicator Date'!N128)</f>
        <v>2015</v>
      </c>
      <c r="O128" s="119">
        <f>IF('Indicator Date'!O128="","x",'Indicator Date'!O128)</f>
        <v>2015</v>
      </c>
      <c r="P128" s="119">
        <f>IF('Indicator Date'!P128="","x",'Indicator Date'!P128)</f>
        <v>2015</v>
      </c>
      <c r="Q128" s="119">
        <f>IF('Indicator Date'!Q128="","x",'Indicator Date'!Q128)</f>
        <v>2010</v>
      </c>
      <c r="R128" s="119">
        <f>IF('Indicator Date'!R128="","x",'Indicator Date'!R128)</f>
        <v>2010</v>
      </c>
      <c r="S128" s="119">
        <f>IF('Indicator Date'!S128="","x",'Indicator Date'!S128)</f>
        <v>2010</v>
      </c>
      <c r="T128" s="119">
        <f>IF('Indicator Date'!T128="","x",'Indicator Date'!T128)</f>
        <v>2010</v>
      </c>
      <c r="U128" s="119">
        <f>IF('Indicator Date'!U128="","x",'Indicator Date'!U128)</f>
        <v>2015</v>
      </c>
      <c r="V128" s="119">
        <f>IF('Indicator Date'!V128="","x",'Indicator Date'!V128)</f>
        <v>2015</v>
      </c>
      <c r="W128" s="119">
        <f>IF('Indicator Date'!W128="","x",'Indicator Date'!W128)</f>
        <v>2015</v>
      </c>
      <c r="X128" s="119">
        <f>IF('Indicator Date'!X128="","x",'Indicator Date'!X128)</f>
        <v>2018</v>
      </c>
      <c r="Y128" s="119">
        <f>IF('Indicator Date'!Y128="","x",'Indicator Date'!Y128)</f>
        <v>2018</v>
      </c>
      <c r="Z128" s="119">
        <f>IF('Indicator Date'!Z128="","x",'Indicator Date'!Z128)</f>
        <v>2018</v>
      </c>
      <c r="AA128" s="119">
        <f>IF('Indicator Date'!AA128="","x",'Indicator Date'!AA128)</f>
        <v>2012</v>
      </c>
      <c r="AB128" s="119">
        <f>IF('Indicator Date'!AB128="","x",'Indicator Date'!AB128)</f>
        <v>2017</v>
      </c>
      <c r="AC128" s="119">
        <f>IF('Indicator Date'!AC128="","x",'Indicator Date'!AC128)</f>
        <v>2010</v>
      </c>
      <c r="AD128" s="119">
        <f>IF('Indicator Date'!AD128="","x",'Indicator Date'!AD128)</f>
        <v>2014</v>
      </c>
      <c r="AE128" s="119">
        <f>IF('Indicator Date'!AE128="","x",'Indicator Date'!AE128)</f>
        <v>2018</v>
      </c>
      <c r="AF128" s="119">
        <f>IF('Indicator Date'!AF128="","x",'Indicator Date'!AF128)</f>
        <v>2016</v>
      </c>
      <c r="AG128" s="119">
        <f>IF('Indicator Date'!AG128="","x",'Indicator Date'!AG128)</f>
        <v>2019</v>
      </c>
      <c r="AH128" s="119">
        <f>IF('Indicator Date'!AH128="","x",'Indicator Date'!AH128)</f>
        <v>2019</v>
      </c>
      <c r="AI128" s="119">
        <f>IF('Indicator Date'!AI128="","x",'Indicator Date'!AI128)</f>
        <v>2019</v>
      </c>
      <c r="AJ128" s="119">
        <f>IF('Indicator Date'!AJ128="","x",'Indicator Date'!AJ128)</f>
        <v>2018</v>
      </c>
      <c r="AK128" s="119">
        <f>IF('Indicator Date'!AK128="","x",'Indicator Date'!AK128)</f>
        <v>2018</v>
      </c>
      <c r="AL128" s="119">
        <f>IF('Indicator Date'!AL128="","x",'Indicator Date'!AL128)</f>
        <v>2017</v>
      </c>
      <c r="AM128" s="119">
        <f>IF('Indicator Date'!AM128="","x",'Indicator Date'!AM128)</f>
        <v>2012</v>
      </c>
      <c r="AN128" s="119">
        <f>IF('Indicator Date'!AN128="","x",'Indicator Date'!AN128)</f>
        <v>2019</v>
      </c>
      <c r="AO128" s="119">
        <f>IF('Indicator Date'!AO128="","x",'Indicator Date'!AO128)</f>
        <v>2016</v>
      </c>
      <c r="AP128" s="119">
        <f>IF('Indicator Date'!AP128="","x",'Indicator Date'!AP128)</f>
        <v>2017</v>
      </c>
      <c r="AQ128" s="119">
        <f>IF('Indicator Date'!AQ128="","x",'Indicator Date'!AQ128)</f>
        <v>2017</v>
      </c>
      <c r="AR128" s="119">
        <f>IF('Indicator Date'!AR128="","x",'Indicator Date'!AR128)</f>
        <v>2018</v>
      </c>
      <c r="AS128" s="119">
        <f>IF('Indicator Date'!AS128="","x",'Indicator Date'!AS128)</f>
        <v>2015</v>
      </c>
      <c r="AT128" s="119">
        <f>IF('Indicator Date'!AT128="","x",'Indicator Date'!AT128)</f>
        <v>2016</v>
      </c>
      <c r="AU128" s="119">
        <f>IF('Indicator Date'!AU128="","x",'Indicator Date'!AU128)</f>
        <v>2017</v>
      </c>
      <c r="AV128" s="119">
        <f>IF('Indicator Date'!AV128="","x",'Indicator Date'!AV128)</f>
        <v>2017</v>
      </c>
      <c r="AW128" s="119">
        <f>IF('Indicator Date'!AW128="","x",'Indicator Date'!AW128)</f>
        <v>2017</v>
      </c>
      <c r="AX128" s="119">
        <f>IF('Indicator Date'!AX128="","x",'Indicator Date'!AX128)</f>
        <v>2017</v>
      </c>
      <c r="AY128" s="119">
        <f>IF('Indicator Date'!AY128="","x",'Indicator Date'!AY128)</f>
        <v>2017</v>
      </c>
      <c r="AZ128" s="119">
        <f>IF('Indicator Date'!AZ128="","x",'Indicator Date'!AZ128)</f>
        <v>2017</v>
      </c>
      <c r="BA128" s="119" t="str">
        <f>IF('Indicator Date'!BA128="","x",'Indicator Date'!BA128)</f>
        <v>2014</v>
      </c>
      <c r="BB128" s="119">
        <f>IF('Indicator Date'!BB128="","x",'Indicator Date'!BB128)</f>
        <v>2017</v>
      </c>
      <c r="BC128" s="119">
        <f>IF('Indicator Date'!BC128="","x",'Indicator Date'!BC128)</f>
        <v>2018</v>
      </c>
      <c r="BD128" s="119">
        <f>IF('Indicator Date'!BD128="","x",'Indicator Date'!BD128)</f>
        <v>2019</v>
      </c>
      <c r="BE128" s="172">
        <f>IF('Indicator Date'!BE128="","x",YEAR('Indicator Date'!BE128))</f>
        <v>2018</v>
      </c>
      <c r="BF128" s="172">
        <f>IF('Indicator Date'!BF128="","x",YEAR('Indicator Date'!BF128))</f>
        <v>2019</v>
      </c>
      <c r="BG128" s="172">
        <f>IF('Indicator Date'!BG128="","x",YEAR('Indicator Date'!BG128))</f>
        <v>2018</v>
      </c>
      <c r="BH128" s="119">
        <f>IF('Indicator Date'!BH128="","x",'Indicator Date'!BH128)</f>
        <v>2018</v>
      </c>
      <c r="BI128" s="119">
        <f>IF('Indicator Date'!BI128="","x",'Indicator Date'!BI128)</f>
        <v>2018</v>
      </c>
      <c r="BJ128" s="119">
        <f>IF('Indicator Date'!BJ128="","x",'Indicator Date'!BJ128)</f>
        <v>2015</v>
      </c>
      <c r="BK128" s="119">
        <f>IF('Indicator Date'!BK128="","x",'Indicator Date'!BK128)</f>
        <v>2017</v>
      </c>
      <c r="BL128" s="119">
        <f>IF('Indicator Date'!BL128="","x",'Indicator Date'!BL128)</f>
        <v>2018</v>
      </c>
      <c r="BM128" s="119">
        <f>IF('Indicator Date'!BM128="","x",'Indicator Date'!BM128)</f>
        <v>2017</v>
      </c>
      <c r="BN128" s="119">
        <f>IF('Indicator Date'!BN128="","x",'Indicator Date'!BN128)</f>
        <v>2015</v>
      </c>
      <c r="BO128" s="119">
        <f>IF('Indicator Date'!BO128="","x",'Indicator Date'!BO128)</f>
        <v>2016</v>
      </c>
      <c r="BP128" s="119">
        <f>IF('Indicator Date'!BP128="","x",'Indicator Date'!BP128)</f>
        <v>2017</v>
      </c>
      <c r="BQ128" s="119">
        <f>IF('Indicator Date'!BQ128="","x",'Indicator Date'!BQ128)</f>
        <v>2014</v>
      </c>
      <c r="BR128" s="119">
        <f>IF('Indicator Date'!BR128="","x",'Indicator Date'!BR128)</f>
        <v>2017</v>
      </c>
      <c r="BS128" s="119">
        <f>IF('Indicator Date'!BS128="","x",'Indicator Date'!BS128)</f>
        <v>2017</v>
      </c>
      <c r="BT128" s="119">
        <f>IF('Indicator Date'!BT128="","x",'Indicator Date'!BT128)</f>
        <v>2014</v>
      </c>
      <c r="BU128" s="119">
        <f>IF('Indicator Date'!BU128="","x",'Indicator Date'!BU128)</f>
        <v>2017</v>
      </c>
      <c r="BV128" s="119">
        <f>IF('Indicator Date'!BV128="","x",'Indicator Date'!BV128)</f>
        <v>2017</v>
      </c>
      <c r="BW128" s="119">
        <f>IF('Indicator Date'!BW128="","x",'Indicator Date'!BW128)</f>
        <v>2017</v>
      </c>
      <c r="BX128" s="119">
        <f>IF('Indicator Date'!BX128="","x",'Indicator Date'!BX128)</f>
        <v>2016</v>
      </c>
      <c r="BY128" s="119">
        <f>IF('Indicator Date'!BY128="","x",'Indicator Date'!BY128)</f>
        <v>2015</v>
      </c>
      <c r="BZ128" s="119" t="str">
        <f>IF('Indicator Date'!BZ128="","x",'Indicator Date'!BZ128)</f>
        <v>2018</v>
      </c>
      <c r="CA128" s="119">
        <f>IF('Indicator Date'!CA128="","x",'Indicator Date'!CA128)</f>
        <v>2019</v>
      </c>
      <c r="CB128" s="119">
        <f>IF('Indicator Date'!CB128="","x",'Indicator Date'!CB128)</f>
        <v>2015</v>
      </c>
    </row>
    <row r="129" spans="1:80" x14ac:dyDescent="0.3">
      <c r="A129" s="100" t="s">
        <v>234</v>
      </c>
      <c r="B129" s="86" t="s">
        <v>233</v>
      </c>
      <c r="C129" s="119">
        <f>IF('Indicator Date'!C129="","x",'Indicator Date'!C129)</f>
        <v>2015</v>
      </c>
      <c r="D129" s="119">
        <f>IF('Indicator Date'!D129="","x",'Indicator Date'!D129)</f>
        <v>2015</v>
      </c>
      <c r="E129" s="119">
        <f>IF('Indicator Date'!E129="","x",'Indicator Date'!E129)</f>
        <v>2015</v>
      </c>
      <c r="F129" s="119">
        <f>IF('Indicator Date'!F129="","x",'Indicator Date'!F129)</f>
        <v>2015</v>
      </c>
      <c r="G129" s="119">
        <f>IF('Indicator Date'!G129="","x",'Indicator Date'!G129)</f>
        <v>2015</v>
      </c>
      <c r="H129" s="119">
        <f>IF('Indicator Date'!H129="","x",'Indicator Date'!H129)</f>
        <v>2015</v>
      </c>
      <c r="I129" s="119">
        <f>IF('Indicator Date'!I129="","x",'Indicator Date'!I129)</f>
        <v>2015</v>
      </c>
      <c r="J129" s="119">
        <f>IF('Indicator Date'!J129="","x",'Indicator Date'!J129)</f>
        <v>2018</v>
      </c>
      <c r="K129" s="119">
        <f>IF('Indicator Date'!K129="","x",'Indicator Date'!K129)</f>
        <v>2018</v>
      </c>
      <c r="L129" s="119">
        <f>IF('Indicator Date'!L129="","x",'Indicator Date'!L129)</f>
        <v>2016</v>
      </c>
      <c r="M129" s="119">
        <f>IF('Indicator Date'!M129="","x",'Indicator Date'!M129)</f>
        <v>2015</v>
      </c>
      <c r="N129" s="119">
        <f>IF('Indicator Date'!N129="","x",'Indicator Date'!N129)</f>
        <v>2015</v>
      </c>
      <c r="O129" s="119">
        <f>IF('Indicator Date'!O129="","x",'Indicator Date'!O129)</f>
        <v>2015</v>
      </c>
      <c r="P129" s="119">
        <f>IF('Indicator Date'!P129="","x",'Indicator Date'!P129)</f>
        <v>2015</v>
      </c>
      <c r="Q129" s="119">
        <f>IF('Indicator Date'!Q129="","x",'Indicator Date'!Q129)</f>
        <v>2010</v>
      </c>
      <c r="R129" s="119">
        <f>IF('Indicator Date'!R129="","x",'Indicator Date'!R129)</f>
        <v>2010</v>
      </c>
      <c r="S129" s="119">
        <f>IF('Indicator Date'!S129="","x",'Indicator Date'!S129)</f>
        <v>2010</v>
      </c>
      <c r="T129" s="119">
        <f>IF('Indicator Date'!T129="","x",'Indicator Date'!T129)</f>
        <v>2010</v>
      </c>
      <c r="U129" s="119">
        <f>IF('Indicator Date'!U129="","x",'Indicator Date'!U129)</f>
        <v>2015</v>
      </c>
      <c r="V129" s="119">
        <f>IF('Indicator Date'!V129="","x",'Indicator Date'!V129)</f>
        <v>2015</v>
      </c>
      <c r="W129" s="119">
        <f>IF('Indicator Date'!W129="","x",'Indicator Date'!W129)</f>
        <v>2015</v>
      </c>
      <c r="X129" s="119">
        <f>IF('Indicator Date'!X129="","x",'Indicator Date'!X129)</f>
        <v>2018</v>
      </c>
      <c r="Y129" s="119">
        <f>IF('Indicator Date'!Y129="","x",'Indicator Date'!Y129)</f>
        <v>2018</v>
      </c>
      <c r="Z129" s="119">
        <f>IF('Indicator Date'!Z129="","x",'Indicator Date'!Z129)</f>
        <v>2018</v>
      </c>
      <c r="AA129" s="119">
        <f>IF('Indicator Date'!AA129="","x",'Indicator Date'!AA129)</f>
        <v>2015</v>
      </c>
      <c r="AB129" s="119">
        <f>IF('Indicator Date'!AB129="","x",'Indicator Date'!AB129)</f>
        <v>2017</v>
      </c>
      <c r="AC129" s="119">
        <f>IF('Indicator Date'!AC129="","x",'Indicator Date'!AC129)</f>
        <v>2017</v>
      </c>
      <c r="AD129" s="119">
        <f>IF('Indicator Date'!AD129="","x",'Indicator Date'!AD129)</f>
        <v>2018</v>
      </c>
      <c r="AE129" s="119">
        <f>IF('Indicator Date'!AE129="","x",'Indicator Date'!AE129)</f>
        <v>2018</v>
      </c>
      <c r="AF129" s="119">
        <f>IF('Indicator Date'!AF129="","x",'Indicator Date'!AF129)</f>
        <v>2016</v>
      </c>
      <c r="AG129" s="119">
        <f>IF('Indicator Date'!AG129="","x",'Indicator Date'!AG129)</f>
        <v>2019</v>
      </c>
      <c r="AH129" s="119">
        <f>IF('Indicator Date'!AH129="","x",'Indicator Date'!AH129)</f>
        <v>2019</v>
      </c>
      <c r="AI129" s="119">
        <f>IF('Indicator Date'!AI129="","x",'Indicator Date'!AI129)</f>
        <v>2019</v>
      </c>
      <c r="AJ129" s="119">
        <f>IF('Indicator Date'!AJ129="","x",'Indicator Date'!AJ129)</f>
        <v>2018</v>
      </c>
      <c r="AK129" s="119">
        <f>IF('Indicator Date'!AK129="","x",'Indicator Date'!AK129)</f>
        <v>2018</v>
      </c>
      <c r="AL129" s="119">
        <f>IF('Indicator Date'!AL129="","x",'Indicator Date'!AL129)</f>
        <v>2017</v>
      </c>
      <c r="AM129" s="119">
        <f>IF('Indicator Date'!AM129="","x",'Indicator Date'!AM129)</f>
        <v>2017</v>
      </c>
      <c r="AN129" s="119">
        <f>IF('Indicator Date'!AN129="","x",'Indicator Date'!AN129)</f>
        <v>2019</v>
      </c>
      <c r="AO129" s="119">
        <f>IF('Indicator Date'!AO129="","x",'Indicator Date'!AO129)</f>
        <v>2016</v>
      </c>
      <c r="AP129" s="119">
        <f>IF('Indicator Date'!AP129="","x",'Indicator Date'!AP129)</f>
        <v>2017</v>
      </c>
      <c r="AQ129" s="119">
        <f>IF('Indicator Date'!AQ129="","x",'Indicator Date'!AQ129)</f>
        <v>2017</v>
      </c>
      <c r="AR129" s="119">
        <f>IF('Indicator Date'!AR129="","x",'Indicator Date'!AR129)</f>
        <v>2018</v>
      </c>
      <c r="AS129" s="119">
        <f>IF('Indicator Date'!AS129="","x",'Indicator Date'!AS129)</f>
        <v>2015</v>
      </c>
      <c r="AT129" s="119">
        <f>IF('Indicator Date'!AT129="","x",'Indicator Date'!AT129)</f>
        <v>2016</v>
      </c>
      <c r="AU129" s="119">
        <f>IF('Indicator Date'!AU129="","x",'Indicator Date'!AU129)</f>
        <v>2017</v>
      </c>
      <c r="AV129" s="119">
        <f>IF('Indicator Date'!AV129="","x",'Indicator Date'!AV129)</f>
        <v>2017</v>
      </c>
      <c r="AW129" s="119" t="str">
        <f>IF('Indicator Date'!AW129="","x",'Indicator Date'!AW129)</f>
        <v>x</v>
      </c>
      <c r="AX129" s="119">
        <f>IF('Indicator Date'!AX129="","x",'Indicator Date'!AX129)</f>
        <v>2017</v>
      </c>
      <c r="AY129" s="119">
        <f>IF('Indicator Date'!AY129="","x",'Indicator Date'!AY129)</f>
        <v>2017</v>
      </c>
      <c r="AZ129" s="119" t="str">
        <f>IF('Indicator Date'!AZ129="","x",'Indicator Date'!AZ129)</f>
        <v>x</v>
      </c>
      <c r="BA129" s="119">
        <f>IF('Indicator Date'!BA129="","x",'Indicator Date'!BA129)</f>
        <v>2009</v>
      </c>
      <c r="BB129" s="119">
        <f>IF('Indicator Date'!BB129="","x",'Indicator Date'!BB129)</f>
        <v>2017</v>
      </c>
      <c r="BC129" s="119">
        <f>IF('Indicator Date'!BC129="","x",'Indicator Date'!BC129)</f>
        <v>2018</v>
      </c>
      <c r="BD129" s="119">
        <f>IF('Indicator Date'!BD129="","x",'Indicator Date'!BD129)</f>
        <v>2019</v>
      </c>
      <c r="BE129" s="172">
        <f>IF('Indicator Date'!BE129="","x",YEAR('Indicator Date'!BE129))</f>
        <v>2018</v>
      </c>
      <c r="BF129" s="172">
        <f>IF('Indicator Date'!BF129="","x",YEAR('Indicator Date'!BF129))</f>
        <v>2018</v>
      </c>
      <c r="BG129" s="172">
        <f>IF('Indicator Date'!BG129="","x",YEAR('Indicator Date'!BG129))</f>
        <v>2018</v>
      </c>
      <c r="BH129" s="119">
        <f>IF('Indicator Date'!BH129="","x",'Indicator Date'!BH129)</f>
        <v>2018</v>
      </c>
      <c r="BI129" s="119">
        <f>IF('Indicator Date'!BI129="","x",'Indicator Date'!BI129)</f>
        <v>2018</v>
      </c>
      <c r="BJ129" s="119">
        <f>IF('Indicator Date'!BJ129="","x",'Indicator Date'!BJ129)</f>
        <v>2015</v>
      </c>
      <c r="BK129" s="119">
        <f>IF('Indicator Date'!BK129="","x",'Indicator Date'!BK129)</f>
        <v>2017</v>
      </c>
      <c r="BL129" s="119">
        <f>IF('Indicator Date'!BL129="","x",'Indicator Date'!BL129)</f>
        <v>2018</v>
      </c>
      <c r="BM129" s="119">
        <f>IF('Indicator Date'!BM129="","x",'Indicator Date'!BM129)</f>
        <v>2017</v>
      </c>
      <c r="BN129" s="119">
        <f>IF('Indicator Date'!BN129="","x",'Indicator Date'!BN129)</f>
        <v>2015</v>
      </c>
      <c r="BO129" s="119">
        <f>IF('Indicator Date'!BO129="","x",'Indicator Date'!BO129)</f>
        <v>2016</v>
      </c>
      <c r="BP129" s="119">
        <f>IF('Indicator Date'!BP129="","x",'Indicator Date'!BP129)</f>
        <v>2017</v>
      </c>
      <c r="BQ129" s="119">
        <f>IF('Indicator Date'!BQ129="","x",'Indicator Date'!BQ129)</f>
        <v>2014</v>
      </c>
      <c r="BR129" s="119">
        <f>IF('Indicator Date'!BR129="","x",'Indicator Date'!BR129)</f>
        <v>2017</v>
      </c>
      <c r="BS129" s="119">
        <f>IF('Indicator Date'!BS129="","x",'Indicator Date'!BS129)</f>
        <v>2017</v>
      </c>
      <c r="BT129" s="119">
        <f>IF('Indicator Date'!BT129="","x",'Indicator Date'!BT129)</f>
        <v>2013</v>
      </c>
      <c r="BU129" s="119">
        <f>IF('Indicator Date'!BU129="","x",'Indicator Date'!BU129)</f>
        <v>2017</v>
      </c>
      <c r="BV129" s="119" t="str">
        <f>IF('Indicator Date'!BV129="","x",'Indicator Date'!BV129)</f>
        <v>x</v>
      </c>
      <c r="BW129" s="119">
        <f>IF('Indicator Date'!BW129="","x",'Indicator Date'!BW129)</f>
        <v>2017</v>
      </c>
      <c r="BX129" s="119">
        <f>IF('Indicator Date'!BX129="","x",'Indicator Date'!BX129)</f>
        <v>2016</v>
      </c>
      <c r="BY129" s="119">
        <f>IF('Indicator Date'!BY129="","x",'Indicator Date'!BY129)</f>
        <v>2015</v>
      </c>
      <c r="BZ129" s="119" t="str">
        <f>IF('Indicator Date'!BZ129="","x",'Indicator Date'!BZ129)</f>
        <v>2018</v>
      </c>
      <c r="CA129" s="119">
        <f>IF('Indicator Date'!CA129="","x",'Indicator Date'!CA129)</f>
        <v>2019</v>
      </c>
      <c r="CB129" s="119">
        <f>IF('Indicator Date'!CB129="","x",'Indicator Date'!CB129)</f>
        <v>2015</v>
      </c>
    </row>
    <row r="130" spans="1:80" x14ac:dyDescent="0.3">
      <c r="A130" s="100" t="s">
        <v>931</v>
      </c>
      <c r="B130" s="86" t="s">
        <v>187</v>
      </c>
      <c r="C130" s="119">
        <f>IF('Indicator Date'!C130="","x",'Indicator Date'!C130)</f>
        <v>2015</v>
      </c>
      <c r="D130" s="119">
        <f>IF('Indicator Date'!D130="","x",'Indicator Date'!D130)</f>
        <v>2015</v>
      </c>
      <c r="E130" s="119">
        <f>IF('Indicator Date'!E130="","x",'Indicator Date'!E130)</f>
        <v>2015</v>
      </c>
      <c r="F130" s="119">
        <f>IF('Indicator Date'!F130="","x",'Indicator Date'!F130)</f>
        <v>2015</v>
      </c>
      <c r="G130" s="119">
        <f>IF('Indicator Date'!G130="","x",'Indicator Date'!G130)</f>
        <v>2015</v>
      </c>
      <c r="H130" s="119">
        <f>IF('Indicator Date'!H130="","x",'Indicator Date'!H130)</f>
        <v>2015</v>
      </c>
      <c r="I130" s="119">
        <f>IF('Indicator Date'!I130="","x",'Indicator Date'!I130)</f>
        <v>2015</v>
      </c>
      <c r="J130" s="119">
        <f>IF('Indicator Date'!J130="","x",'Indicator Date'!J130)</f>
        <v>2018</v>
      </c>
      <c r="K130" s="119">
        <f>IF('Indicator Date'!K130="","x",'Indicator Date'!K130)</f>
        <v>2018</v>
      </c>
      <c r="L130" s="119">
        <f>IF('Indicator Date'!L130="","x",'Indicator Date'!L130)</f>
        <v>2016</v>
      </c>
      <c r="M130" s="119">
        <f>IF('Indicator Date'!M130="","x",'Indicator Date'!M130)</f>
        <v>2015</v>
      </c>
      <c r="N130" s="119">
        <f>IF('Indicator Date'!N130="","x",'Indicator Date'!N130)</f>
        <v>2015</v>
      </c>
      <c r="O130" s="119">
        <f>IF('Indicator Date'!O130="","x",'Indicator Date'!O130)</f>
        <v>2015</v>
      </c>
      <c r="P130" s="119">
        <f>IF('Indicator Date'!P130="","x",'Indicator Date'!P130)</f>
        <v>2015</v>
      </c>
      <c r="Q130" s="119">
        <f>IF('Indicator Date'!Q130="","x",'Indicator Date'!Q130)</f>
        <v>2010</v>
      </c>
      <c r="R130" s="119">
        <f>IF('Indicator Date'!R130="","x",'Indicator Date'!R130)</f>
        <v>2010</v>
      </c>
      <c r="S130" s="119">
        <f>IF('Indicator Date'!S130="","x",'Indicator Date'!S130)</f>
        <v>2010</v>
      </c>
      <c r="T130" s="119">
        <f>IF('Indicator Date'!T130="","x",'Indicator Date'!T130)</f>
        <v>2010</v>
      </c>
      <c r="U130" s="119">
        <f>IF('Indicator Date'!U130="","x",'Indicator Date'!U130)</f>
        <v>2015</v>
      </c>
      <c r="V130" s="119">
        <f>IF('Indicator Date'!V130="","x",'Indicator Date'!V130)</f>
        <v>2015</v>
      </c>
      <c r="W130" s="119">
        <f>IF('Indicator Date'!W130="","x",'Indicator Date'!W130)</f>
        <v>2015</v>
      </c>
      <c r="X130" s="119">
        <f>IF('Indicator Date'!X130="","x",'Indicator Date'!X130)</f>
        <v>2018</v>
      </c>
      <c r="Y130" s="119">
        <f>IF('Indicator Date'!Y130="","x",'Indicator Date'!Y130)</f>
        <v>2018</v>
      </c>
      <c r="Z130" s="119">
        <f>IF('Indicator Date'!Z130="","x",'Indicator Date'!Z130)</f>
        <v>2018</v>
      </c>
      <c r="AA130" s="119" t="str">
        <f>IF('Indicator Date'!AA130="","x",'Indicator Date'!AA130)</f>
        <v>x</v>
      </c>
      <c r="AB130" s="119">
        <f>IF('Indicator Date'!AB130="","x",'Indicator Date'!AB130)</f>
        <v>2017</v>
      </c>
      <c r="AC130" s="119" t="str">
        <f>IF('Indicator Date'!AC130="","x",'Indicator Date'!AC130)</f>
        <v>x</v>
      </c>
      <c r="AD130" s="119">
        <f>IF('Indicator Date'!AD130="","x",'Indicator Date'!AD130)</f>
        <v>2018</v>
      </c>
      <c r="AE130" s="119">
        <f>IF('Indicator Date'!AE130="","x",'Indicator Date'!AE130)</f>
        <v>2018</v>
      </c>
      <c r="AF130" s="119">
        <f>IF('Indicator Date'!AF130="","x",'Indicator Date'!AF130)</f>
        <v>2016</v>
      </c>
      <c r="AG130" s="119">
        <f>IF('Indicator Date'!AG130="","x",'Indicator Date'!AG130)</f>
        <v>2019</v>
      </c>
      <c r="AH130" s="119">
        <f>IF('Indicator Date'!AH130="","x",'Indicator Date'!AH130)</f>
        <v>2019</v>
      </c>
      <c r="AI130" s="119">
        <f>IF('Indicator Date'!AI130="","x",'Indicator Date'!AI130)</f>
        <v>2019</v>
      </c>
      <c r="AJ130" s="119">
        <f>IF('Indicator Date'!AJ130="","x",'Indicator Date'!AJ130)</f>
        <v>2018</v>
      </c>
      <c r="AK130" s="119">
        <f>IF('Indicator Date'!AK130="","x",'Indicator Date'!AK130)</f>
        <v>2018</v>
      </c>
      <c r="AL130" s="119">
        <f>IF('Indicator Date'!AL130="","x",'Indicator Date'!AL130)</f>
        <v>2017</v>
      </c>
      <c r="AM130" s="119">
        <f>IF('Indicator Date'!AM130="","x",'Indicator Date'!AM130)</f>
        <v>2011</v>
      </c>
      <c r="AN130" s="119">
        <f>IF('Indicator Date'!AN130="","x",'Indicator Date'!AN130)</f>
        <v>2019</v>
      </c>
      <c r="AO130" s="119">
        <f>IF('Indicator Date'!AO130="","x",'Indicator Date'!AO130)</f>
        <v>2016</v>
      </c>
      <c r="AP130" s="119">
        <f>IF('Indicator Date'!AP130="","x",'Indicator Date'!AP130)</f>
        <v>2017</v>
      </c>
      <c r="AQ130" s="119">
        <f>IF('Indicator Date'!AQ130="","x",'Indicator Date'!AQ130)</f>
        <v>2017</v>
      </c>
      <c r="AR130" s="119">
        <f>IF('Indicator Date'!AR130="","x",'Indicator Date'!AR130)</f>
        <v>2018</v>
      </c>
      <c r="AS130" s="119">
        <f>IF('Indicator Date'!AS130="","x",'Indicator Date'!AS130)</f>
        <v>2015</v>
      </c>
      <c r="AT130" s="119">
        <f>IF('Indicator Date'!AT130="","x",'Indicator Date'!AT130)</f>
        <v>2011</v>
      </c>
      <c r="AU130" s="119">
        <f>IF('Indicator Date'!AU130="","x",'Indicator Date'!AU130)</f>
        <v>2017</v>
      </c>
      <c r="AV130" s="119">
        <f>IF('Indicator Date'!AV130="","x",'Indicator Date'!AV130)</f>
        <v>2017</v>
      </c>
      <c r="AW130" s="119">
        <f>IF('Indicator Date'!AW130="","x",'Indicator Date'!AW130)</f>
        <v>2017</v>
      </c>
      <c r="AX130" s="119" t="str">
        <f>IF('Indicator Date'!AX130="","x",'Indicator Date'!AX130)</f>
        <v>x</v>
      </c>
      <c r="AY130" s="119">
        <f>IF('Indicator Date'!AY130="","x",'Indicator Date'!AY130)</f>
        <v>2017</v>
      </c>
      <c r="AZ130" s="119">
        <f>IF('Indicator Date'!AZ130="","x",'Indicator Date'!AZ130)</f>
        <v>2017</v>
      </c>
      <c r="BA130" s="119" t="str">
        <f>IF('Indicator Date'!BA130="","x",'Indicator Date'!BA130)</f>
        <v>2015</v>
      </c>
      <c r="BB130" s="119">
        <f>IF('Indicator Date'!BB130="","x",'Indicator Date'!BB130)</f>
        <v>2017</v>
      </c>
      <c r="BC130" s="119">
        <f>IF('Indicator Date'!BC130="","x",'Indicator Date'!BC130)</f>
        <v>2018</v>
      </c>
      <c r="BD130" s="119">
        <f>IF('Indicator Date'!BD130="","x",'Indicator Date'!BD130)</f>
        <v>2019</v>
      </c>
      <c r="BE130" s="172">
        <f>IF('Indicator Date'!BE130="","x",YEAR('Indicator Date'!BE130))</f>
        <v>2018</v>
      </c>
      <c r="BF130" s="172">
        <f>IF('Indicator Date'!BF130="","x",YEAR('Indicator Date'!BF130))</f>
        <v>2018</v>
      </c>
      <c r="BG130" s="172">
        <f>IF('Indicator Date'!BG130="","x",YEAR('Indicator Date'!BG130))</f>
        <v>2018</v>
      </c>
      <c r="BH130" s="119">
        <f>IF('Indicator Date'!BH130="","x",'Indicator Date'!BH130)</f>
        <v>2018</v>
      </c>
      <c r="BI130" s="119">
        <f>IF('Indicator Date'!BI130="","x",'Indicator Date'!BI130)</f>
        <v>2018</v>
      </c>
      <c r="BJ130" s="119">
        <f>IF('Indicator Date'!BJ130="","x",'Indicator Date'!BJ130)</f>
        <v>2015</v>
      </c>
      <c r="BK130" s="119">
        <f>IF('Indicator Date'!BK130="","x",'Indicator Date'!BK130)</f>
        <v>2017</v>
      </c>
      <c r="BL130" s="119">
        <f>IF('Indicator Date'!BL130="","x",'Indicator Date'!BL130)</f>
        <v>2018</v>
      </c>
      <c r="BM130" s="119">
        <f>IF('Indicator Date'!BM130="","x",'Indicator Date'!BM130)</f>
        <v>2017</v>
      </c>
      <c r="BN130" s="119">
        <f>IF('Indicator Date'!BN130="","x",'Indicator Date'!BN130)</f>
        <v>2015</v>
      </c>
      <c r="BO130" s="119">
        <f>IF('Indicator Date'!BO130="","x",'Indicator Date'!BO130)</f>
        <v>2016</v>
      </c>
      <c r="BP130" s="119">
        <f>IF('Indicator Date'!BP130="","x",'Indicator Date'!BP130)</f>
        <v>2017</v>
      </c>
      <c r="BQ130" s="119">
        <f>IF('Indicator Date'!BQ130="","x",'Indicator Date'!BQ130)</f>
        <v>2014</v>
      </c>
      <c r="BR130" s="119">
        <f>IF('Indicator Date'!BR130="","x",'Indicator Date'!BR130)</f>
        <v>2017</v>
      </c>
      <c r="BS130" s="119">
        <f>IF('Indicator Date'!BS130="","x",'Indicator Date'!BS130)</f>
        <v>2017</v>
      </c>
      <c r="BT130" s="119">
        <f>IF('Indicator Date'!BT130="","x",'Indicator Date'!BT130)</f>
        <v>2015</v>
      </c>
      <c r="BU130" s="119">
        <f>IF('Indicator Date'!BU130="","x",'Indicator Date'!BU130)</f>
        <v>2017</v>
      </c>
      <c r="BV130" s="119">
        <f>IF('Indicator Date'!BV130="","x",'Indicator Date'!BV130)</f>
        <v>2017</v>
      </c>
      <c r="BW130" s="119" t="str">
        <f>IF('Indicator Date'!BW130="","x",'Indicator Date'!BW130)</f>
        <v>x</v>
      </c>
      <c r="BX130" s="119">
        <f>IF('Indicator Date'!BX130="","x",'Indicator Date'!BX130)</f>
        <v>2016</v>
      </c>
      <c r="BY130" s="119">
        <f>IF('Indicator Date'!BY130="","x",'Indicator Date'!BY130)</f>
        <v>2015</v>
      </c>
      <c r="BZ130" s="119" t="str">
        <f>IF('Indicator Date'!BZ130="","x",'Indicator Date'!BZ130)</f>
        <v>2018</v>
      </c>
      <c r="CA130" s="119">
        <f>IF('Indicator Date'!CA130="","x",'Indicator Date'!CA130)</f>
        <v>2019</v>
      </c>
      <c r="CB130" s="119">
        <f>IF('Indicator Date'!CB130="","x",'Indicator Date'!CB130)</f>
        <v>2015</v>
      </c>
    </row>
    <row r="131" spans="1:80" x14ac:dyDescent="0.3">
      <c r="A131" s="100" t="s">
        <v>236</v>
      </c>
      <c r="B131" s="86" t="s">
        <v>235</v>
      </c>
      <c r="C131" s="119">
        <f>IF('Indicator Date'!C131="","x",'Indicator Date'!C131)</f>
        <v>2015</v>
      </c>
      <c r="D131" s="119">
        <f>IF('Indicator Date'!D131="","x",'Indicator Date'!D131)</f>
        <v>2015</v>
      </c>
      <c r="E131" s="119">
        <f>IF('Indicator Date'!E131="","x",'Indicator Date'!E131)</f>
        <v>2015</v>
      </c>
      <c r="F131" s="119">
        <f>IF('Indicator Date'!F131="","x",'Indicator Date'!F131)</f>
        <v>2015</v>
      </c>
      <c r="G131" s="119">
        <f>IF('Indicator Date'!G131="","x",'Indicator Date'!G131)</f>
        <v>2015</v>
      </c>
      <c r="H131" s="119">
        <f>IF('Indicator Date'!H131="","x",'Indicator Date'!H131)</f>
        <v>2015</v>
      </c>
      <c r="I131" s="119">
        <f>IF('Indicator Date'!I131="","x",'Indicator Date'!I131)</f>
        <v>2015</v>
      </c>
      <c r="J131" s="119">
        <f>IF('Indicator Date'!J131="","x",'Indicator Date'!J131)</f>
        <v>2018</v>
      </c>
      <c r="K131" s="119">
        <f>IF('Indicator Date'!K131="","x",'Indicator Date'!K131)</f>
        <v>2018</v>
      </c>
      <c r="L131" s="119">
        <f>IF('Indicator Date'!L131="","x",'Indicator Date'!L131)</f>
        <v>2016</v>
      </c>
      <c r="M131" s="119">
        <f>IF('Indicator Date'!M131="","x",'Indicator Date'!M131)</f>
        <v>2015</v>
      </c>
      <c r="N131" s="119">
        <f>IF('Indicator Date'!N131="","x",'Indicator Date'!N131)</f>
        <v>2015</v>
      </c>
      <c r="O131" s="119">
        <f>IF('Indicator Date'!O131="","x",'Indicator Date'!O131)</f>
        <v>2015</v>
      </c>
      <c r="P131" s="119">
        <f>IF('Indicator Date'!P131="","x",'Indicator Date'!P131)</f>
        <v>2015</v>
      </c>
      <c r="Q131" s="119">
        <f>IF('Indicator Date'!Q131="","x",'Indicator Date'!Q131)</f>
        <v>2010</v>
      </c>
      <c r="R131" s="119">
        <f>IF('Indicator Date'!R131="","x",'Indicator Date'!R131)</f>
        <v>2010</v>
      </c>
      <c r="S131" s="119">
        <f>IF('Indicator Date'!S131="","x",'Indicator Date'!S131)</f>
        <v>2010</v>
      </c>
      <c r="T131" s="119">
        <f>IF('Indicator Date'!T131="","x",'Indicator Date'!T131)</f>
        <v>2010</v>
      </c>
      <c r="U131" s="119">
        <f>IF('Indicator Date'!U131="","x",'Indicator Date'!U131)</f>
        <v>2015</v>
      </c>
      <c r="V131" s="119">
        <f>IF('Indicator Date'!V131="","x",'Indicator Date'!V131)</f>
        <v>2015</v>
      </c>
      <c r="W131" s="119">
        <f>IF('Indicator Date'!W131="","x",'Indicator Date'!W131)</f>
        <v>2015</v>
      </c>
      <c r="X131" s="119">
        <f>IF('Indicator Date'!X131="","x",'Indicator Date'!X131)</f>
        <v>2018</v>
      </c>
      <c r="Y131" s="119">
        <f>IF('Indicator Date'!Y131="","x",'Indicator Date'!Y131)</f>
        <v>2018</v>
      </c>
      <c r="Z131" s="119">
        <f>IF('Indicator Date'!Z131="","x",'Indicator Date'!Z131)</f>
        <v>2018</v>
      </c>
      <c r="AA131" s="119">
        <f>IF('Indicator Date'!AA131="","x",'Indicator Date'!AA131)</f>
        <v>2011</v>
      </c>
      <c r="AB131" s="119">
        <f>IF('Indicator Date'!AB131="","x",'Indicator Date'!AB131)</f>
        <v>2017</v>
      </c>
      <c r="AC131" s="119" t="str">
        <f>IF('Indicator Date'!AC131="","x",'Indicator Date'!AC131)</f>
        <v>x</v>
      </c>
      <c r="AD131" s="119">
        <f>IF('Indicator Date'!AD131="","x",'Indicator Date'!AD131)</f>
        <v>2017</v>
      </c>
      <c r="AE131" s="119">
        <f>IF('Indicator Date'!AE131="","x",'Indicator Date'!AE131)</f>
        <v>2018</v>
      </c>
      <c r="AF131" s="119">
        <f>IF('Indicator Date'!AF131="","x",'Indicator Date'!AF131)</f>
        <v>2016</v>
      </c>
      <c r="AG131" s="119">
        <f>IF('Indicator Date'!AG131="","x",'Indicator Date'!AG131)</f>
        <v>2019</v>
      </c>
      <c r="AH131" s="119">
        <f>IF('Indicator Date'!AH131="","x",'Indicator Date'!AH131)</f>
        <v>2019</v>
      </c>
      <c r="AI131" s="119">
        <f>IF('Indicator Date'!AI131="","x",'Indicator Date'!AI131)</f>
        <v>2019</v>
      </c>
      <c r="AJ131" s="119">
        <f>IF('Indicator Date'!AJ131="","x",'Indicator Date'!AJ131)</f>
        <v>2018</v>
      </c>
      <c r="AK131" s="119">
        <f>IF('Indicator Date'!AK131="","x",'Indicator Date'!AK131)</f>
        <v>2018</v>
      </c>
      <c r="AL131" s="119">
        <f>IF('Indicator Date'!AL131="","x",'Indicator Date'!AL131)</f>
        <v>2017</v>
      </c>
      <c r="AM131" s="119" t="str">
        <f>IF('Indicator Date'!AM131="","x",'Indicator Date'!AM131)</f>
        <v>x</v>
      </c>
      <c r="AN131" s="119">
        <f>IF('Indicator Date'!AN131="","x",'Indicator Date'!AN131)</f>
        <v>2019</v>
      </c>
      <c r="AO131" s="119">
        <f>IF('Indicator Date'!AO131="","x",'Indicator Date'!AO131)</f>
        <v>2016</v>
      </c>
      <c r="AP131" s="119">
        <f>IF('Indicator Date'!AP131="","x",'Indicator Date'!AP131)</f>
        <v>2017</v>
      </c>
      <c r="AQ131" s="119" t="str">
        <f>IF('Indicator Date'!AQ131="","x",'Indicator Date'!AQ131)</f>
        <v>x</v>
      </c>
      <c r="AR131" s="119">
        <f>IF('Indicator Date'!AR131="","x",'Indicator Date'!AR131)</f>
        <v>2018</v>
      </c>
      <c r="AS131" s="119">
        <f>IF('Indicator Date'!AS131="","x",'Indicator Date'!AS131)</f>
        <v>2015</v>
      </c>
      <c r="AT131" s="119" t="str">
        <f>IF('Indicator Date'!AT131="","x",'Indicator Date'!AT131)</f>
        <v>x</v>
      </c>
      <c r="AU131" s="119">
        <f>IF('Indicator Date'!AU131="","x",'Indicator Date'!AU131)</f>
        <v>2017</v>
      </c>
      <c r="AV131" s="119">
        <f>IF('Indicator Date'!AV131="","x",'Indicator Date'!AV131)</f>
        <v>2017</v>
      </c>
      <c r="AW131" s="119" t="str">
        <f>IF('Indicator Date'!AW131="","x",'Indicator Date'!AW131)</f>
        <v>x</v>
      </c>
      <c r="AX131" s="119" t="str">
        <f>IF('Indicator Date'!AX131="","x",'Indicator Date'!AX131)</f>
        <v>x</v>
      </c>
      <c r="AY131" s="119">
        <f>IF('Indicator Date'!AY131="","x",'Indicator Date'!AY131)</f>
        <v>2017</v>
      </c>
      <c r="AZ131" s="119">
        <f>IF('Indicator Date'!AZ131="","x",'Indicator Date'!AZ131)</f>
        <v>2017</v>
      </c>
      <c r="BA131" s="119" t="str">
        <f>IF('Indicator Date'!BA131="","x",'Indicator Date'!BA131)</f>
        <v>2015</v>
      </c>
      <c r="BB131" s="119">
        <f>IF('Indicator Date'!BB131="","x",'Indicator Date'!BB131)</f>
        <v>2017</v>
      </c>
      <c r="BC131" s="119">
        <f>IF('Indicator Date'!BC131="","x",'Indicator Date'!BC131)</f>
        <v>2018</v>
      </c>
      <c r="BD131" s="119">
        <f>IF('Indicator Date'!BD131="","x",'Indicator Date'!BD131)</f>
        <v>2019</v>
      </c>
      <c r="BE131" s="172" t="str">
        <f>IF('Indicator Date'!BE131="","x",YEAR('Indicator Date'!BE131))</f>
        <v>x</v>
      </c>
      <c r="BF131" s="172">
        <f>IF('Indicator Date'!BF131="","x",YEAR('Indicator Date'!BF131))</f>
        <v>2018</v>
      </c>
      <c r="BG131" s="172">
        <f>IF('Indicator Date'!BG131="","x",YEAR('Indicator Date'!BG131))</f>
        <v>2018</v>
      </c>
      <c r="BH131" s="119">
        <f>IF('Indicator Date'!BH131="","x",'Indicator Date'!BH131)</f>
        <v>2018</v>
      </c>
      <c r="BI131" s="119">
        <f>IF('Indicator Date'!BI131="","x",'Indicator Date'!BI131)</f>
        <v>2018</v>
      </c>
      <c r="BJ131" s="119">
        <f>IF('Indicator Date'!BJ131="","x",'Indicator Date'!BJ131)</f>
        <v>2015</v>
      </c>
      <c r="BK131" s="119">
        <f>IF('Indicator Date'!BK131="","x",'Indicator Date'!BK131)</f>
        <v>2017</v>
      </c>
      <c r="BL131" s="119">
        <f>IF('Indicator Date'!BL131="","x",'Indicator Date'!BL131)</f>
        <v>2018</v>
      </c>
      <c r="BM131" s="119">
        <f>IF('Indicator Date'!BM131="","x",'Indicator Date'!BM131)</f>
        <v>2017</v>
      </c>
      <c r="BN131" s="119" t="str">
        <f>IF('Indicator Date'!BN131="","x",'Indicator Date'!BN131)</f>
        <v>x</v>
      </c>
      <c r="BO131" s="119">
        <f>IF('Indicator Date'!BO131="","x",'Indicator Date'!BO131)</f>
        <v>2016</v>
      </c>
      <c r="BP131" s="119">
        <f>IF('Indicator Date'!BP131="","x",'Indicator Date'!BP131)</f>
        <v>2017</v>
      </c>
      <c r="BQ131" s="119">
        <f>IF('Indicator Date'!BQ131="","x",'Indicator Date'!BQ131)</f>
        <v>2014</v>
      </c>
      <c r="BR131" s="119">
        <f>IF('Indicator Date'!BR131="","x",'Indicator Date'!BR131)</f>
        <v>2017</v>
      </c>
      <c r="BS131" s="119">
        <f>IF('Indicator Date'!BS131="","x",'Indicator Date'!BS131)</f>
        <v>2017</v>
      </c>
      <c r="BT131" s="119">
        <f>IF('Indicator Date'!BT131="","x",'Indicator Date'!BT131)</f>
        <v>2017</v>
      </c>
      <c r="BU131" s="119">
        <f>IF('Indicator Date'!BU131="","x",'Indicator Date'!BU131)</f>
        <v>2017</v>
      </c>
      <c r="BV131" s="119">
        <f>IF('Indicator Date'!BV131="","x",'Indicator Date'!BV131)</f>
        <v>2017</v>
      </c>
      <c r="BW131" s="119">
        <f>IF('Indicator Date'!BW131="","x",'Indicator Date'!BW131)</f>
        <v>2017</v>
      </c>
      <c r="BX131" s="119">
        <f>IF('Indicator Date'!BX131="","x",'Indicator Date'!BX131)</f>
        <v>2016</v>
      </c>
      <c r="BY131" s="119">
        <f>IF('Indicator Date'!BY131="","x",'Indicator Date'!BY131)</f>
        <v>2015</v>
      </c>
      <c r="BZ131" s="119" t="str">
        <f>IF('Indicator Date'!BZ131="","x",'Indicator Date'!BZ131)</f>
        <v>2018</v>
      </c>
      <c r="CA131" s="119">
        <f>IF('Indicator Date'!CA131="","x",'Indicator Date'!CA131)</f>
        <v>2019</v>
      </c>
      <c r="CB131" s="119">
        <f>IF('Indicator Date'!CB131="","x",'Indicator Date'!CB131)</f>
        <v>2015</v>
      </c>
    </row>
    <row r="132" spans="1:80" x14ac:dyDescent="0.3">
      <c r="A132" s="100" t="s">
        <v>239</v>
      </c>
      <c r="B132" s="86" t="s">
        <v>238</v>
      </c>
      <c r="C132" s="119">
        <f>IF('Indicator Date'!C132="","x",'Indicator Date'!C132)</f>
        <v>2015</v>
      </c>
      <c r="D132" s="119">
        <f>IF('Indicator Date'!D132="","x",'Indicator Date'!D132)</f>
        <v>2015</v>
      </c>
      <c r="E132" s="119">
        <f>IF('Indicator Date'!E132="","x",'Indicator Date'!E132)</f>
        <v>2015</v>
      </c>
      <c r="F132" s="119">
        <f>IF('Indicator Date'!F132="","x",'Indicator Date'!F132)</f>
        <v>2015</v>
      </c>
      <c r="G132" s="119">
        <f>IF('Indicator Date'!G132="","x",'Indicator Date'!G132)</f>
        <v>2015</v>
      </c>
      <c r="H132" s="119">
        <f>IF('Indicator Date'!H132="","x",'Indicator Date'!H132)</f>
        <v>2015</v>
      </c>
      <c r="I132" s="119">
        <f>IF('Indicator Date'!I132="","x",'Indicator Date'!I132)</f>
        <v>2015</v>
      </c>
      <c r="J132" s="119">
        <f>IF('Indicator Date'!J132="","x",'Indicator Date'!J132)</f>
        <v>2018</v>
      </c>
      <c r="K132" s="119">
        <f>IF('Indicator Date'!K132="","x",'Indicator Date'!K132)</f>
        <v>2018</v>
      </c>
      <c r="L132" s="119">
        <f>IF('Indicator Date'!L132="","x",'Indicator Date'!L132)</f>
        <v>2016</v>
      </c>
      <c r="M132" s="119">
        <f>IF('Indicator Date'!M132="","x",'Indicator Date'!M132)</f>
        <v>2015</v>
      </c>
      <c r="N132" s="119">
        <f>IF('Indicator Date'!N132="","x",'Indicator Date'!N132)</f>
        <v>2015</v>
      </c>
      <c r="O132" s="119">
        <f>IF('Indicator Date'!O132="","x",'Indicator Date'!O132)</f>
        <v>2015</v>
      </c>
      <c r="P132" s="119">
        <f>IF('Indicator Date'!P132="","x",'Indicator Date'!P132)</f>
        <v>2015</v>
      </c>
      <c r="Q132" s="119">
        <f>IF('Indicator Date'!Q132="","x",'Indicator Date'!Q132)</f>
        <v>2010</v>
      </c>
      <c r="R132" s="119">
        <f>IF('Indicator Date'!R132="","x",'Indicator Date'!R132)</f>
        <v>2010</v>
      </c>
      <c r="S132" s="119">
        <f>IF('Indicator Date'!S132="","x",'Indicator Date'!S132)</f>
        <v>2010</v>
      </c>
      <c r="T132" s="119">
        <f>IF('Indicator Date'!T132="","x",'Indicator Date'!T132)</f>
        <v>2010</v>
      </c>
      <c r="U132" s="119">
        <f>IF('Indicator Date'!U132="","x",'Indicator Date'!U132)</f>
        <v>2015</v>
      </c>
      <c r="V132" s="119">
        <f>IF('Indicator Date'!V132="","x",'Indicator Date'!V132)</f>
        <v>2015</v>
      </c>
      <c r="W132" s="119">
        <f>IF('Indicator Date'!W132="","x",'Indicator Date'!W132)</f>
        <v>2015</v>
      </c>
      <c r="X132" s="119">
        <f>IF('Indicator Date'!X132="","x",'Indicator Date'!X132)</f>
        <v>2018</v>
      </c>
      <c r="Y132" s="119">
        <f>IF('Indicator Date'!Y132="","x",'Indicator Date'!Y132)</f>
        <v>2018</v>
      </c>
      <c r="Z132" s="119">
        <f>IF('Indicator Date'!Z132="","x",'Indicator Date'!Z132)</f>
        <v>2018</v>
      </c>
      <c r="AA132" s="119" t="str">
        <f>IF('Indicator Date'!AA132="","x",'Indicator Date'!AA132)</f>
        <v>x</v>
      </c>
      <c r="AB132" s="119">
        <f>IF('Indicator Date'!AB132="","x",'Indicator Date'!AB132)</f>
        <v>2017</v>
      </c>
      <c r="AC132" s="119">
        <f>IF('Indicator Date'!AC132="","x",'Indicator Date'!AC132)</f>
        <v>2017</v>
      </c>
      <c r="AD132" s="119">
        <f>IF('Indicator Date'!AD132="","x",'Indicator Date'!AD132)</f>
        <v>2018</v>
      </c>
      <c r="AE132" s="119">
        <f>IF('Indicator Date'!AE132="","x",'Indicator Date'!AE132)</f>
        <v>2018</v>
      </c>
      <c r="AF132" s="119" t="str">
        <f>IF('Indicator Date'!AF132="","x",'Indicator Date'!AF132)</f>
        <v>x</v>
      </c>
      <c r="AG132" s="119">
        <f>IF('Indicator Date'!AG132="","x",'Indicator Date'!AG132)</f>
        <v>2019</v>
      </c>
      <c r="AH132" s="119">
        <f>IF('Indicator Date'!AH132="","x",'Indicator Date'!AH132)</f>
        <v>2019</v>
      </c>
      <c r="AI132" s="119">
        <f>IF('Indicator Date'!AI132="","x",'Indicator Date'!AI132)</f>
        <v>2019</v>
      </c>
      <c r="AJ132" s="119">
        <f>IF('Indicator Date'!AJ132="","x",'Indicator Date'!AJ132)</f>
        <v>2018</v>
      </c>
      <c r="AK132" s="119">
        <f>IF('Indicator Date'!AK132="","x",'Indicator Date'!AK132)</f>
        <v>2018</v>
      </c>
      <c r="AL132" s="119">
        <f>IF('Indicator Date'!AL132="","x",'Indicator Date'!AL132)</f>
        <v>2017</v>
      </c>
      <c r="AM132" s="119" t="str">
        <f>IF('Indicator Date'!AM132="","x",'Indicator Date'!AM132)</f>
        <v>x</v>
      </c>
      <c r="AN132" s="119">
        <f>IF('Indicator Date'!AN132="","x",'Indicator Date'!AN132)</f>
        <v>2019</v>
      </c>
      <c r="AO132" s="119">
        <f>IF('Indicator Date'!AO132="","x",'Indicator Date'!AO132)</f>
        <v>2016</v>
      </c>
      <c r="AP132" s="119">
        <f>IF('Indicator Date'!AP132="","x",'Indicator Date'!AP132)</f>
        <v>2017</v>
      </c>
      <c r="AQ132" s="119" t="str">
        <f>IF('Indicator Date'!AQ132="","x",'Indicator Date'!AQ132)</f>
        <v>x</v>
      </c>
      <c r="AR132" s="119">
        <f>IF('Indicator Date'!AR132="","x",'Indicator Date'!AR132)</f>
        <v>2018</v>
      </c>
      <c r="AS132" s="119">
        <f>IF('Indicator Date'!AS132="","x",'Indicator Date'!AS132)</f>
        <v>2015</v>
      </c>
      <c r="AT132" s="119">
        <f>IF('Indicator Date'!AT132="","x",'Indicator Date'!AT132)</f>
        <v>2009</v>
      </c>
      <c r="AU132" s="119">
        <f>IF('Indicator Date'!AU132="","x",'Indicator Date'!AU132)</f>
        <v>2017</v>
      </c>
      <c r="AV132" s="119">
        <f>IF('Indicator Date'!AV132="","x",'Indicator Date'!AV132)</f>
        <v>2014</v>
      </c>
      <c r="AW132" s="119" t="str">
        <f>IF('Indicator Date'!AW132="","x",'Indicator Date'!AW132)</f>
        <v>x</v>
      </c>
      <c r="AX132" s="119">
        <f>IF('Indicator Date'!AX132="","x",'Indicator Date'!AX132)</f>
        <v>2017</v>
      </c>
      <c r="AY132" s="119">
        <f>IF('Indicator Date'!AY132="","x",'Indicator Date'!AY132)</f>
        <v>2017</v>
      </c>
      <c r="AZ132" s="119">
        <f>IF('Indicator Date'!AZ132="","x",'Indicator Date'!AZ132)</f>
        <v>2017</v>
      </c>
      <c r="BA132" s="119" t="str">
        <f>IF('Indicator Date'!BA132="","x",'Indicator Date'!BA132)</f>
        <v>x</v>
      </c>
      <c r="BB132" s="119">
        <f>IF('Indicator Date'!BB132="","x",'Indicator Date'!BB132)</f>
        <v>2017</v>
      </c>
      <c r="BC132" s="119">
        <f>IF('Indicator Date'!BC132="","x",'Indicator Date'!BC132)</f>
        <v>2018</v>
      </c>
      <c r="BD132" s="119">
        <f>IF('Indicator Date'!BD132="","x",'Indicator Date'!BD132)</f>
        <v>2019</v>
      </c>
      <c r="BE132" s="172" t="str">
        <f>IF('Indicator Date'!BE132="","x",YEAR('Indicator Date'!BE132))</f>
        <v>x</v>
      </c>
      <c r="BF132" s="172">
        <f>IF('Indicator Date'!BF132="","x",YEAR('Indicator Date'!BF132))</f>
        <v>2018</v>
      </c>
      <c r="BG132" s="172">
        <f>IF('Indicator Date'!BG132="","x",YEAR('Indicator Date'!BG132))</f>
        <v>2018</v>
      </c>
      <c r="BH132" s="119">
        <f>IF('Indicator Date'!BH132="","x",'Indicator Date'!BH132)</f>
        <v>2018</v>
      </c>
      <c r="BI132" s="119">
        <f>IF('Indicator Date'!BI132="","x",'Indicator Date'!BI132)</f>
        <v>2018</v>
      </c>
      <c r="BJ132" s="119" t="str">
        <f>IF('Indicator Date'!BJ132="","x",'Indicator Date'!BJ132)</f>
        <v>x</v>
      </c>
      <c r="BK132" s="119">
        <f>IF('Indicator Date'!BK132="","x",'Indicator Date'!BK132)</f>
        <v>2017</v>
      </c>
      <c r="BL132" s="119">
        <f>IF('Indicator Date'!BL132="","x",'Indicator Date'!BL132)</f>
        <v>2018</v>
      </c>
      <c r="BM132" s="119">
        <f>IF('Indicator Date'!BM132="","x",'Indicator Date'!BM132)</f>
        <v>2017</v>
      </c>
      <c r="BN132" s="119">
        <f>IF('Indicator Date'!BN132="","x",'Indicator Date'!BN132)</f>
        <v>2017</v>
      </c>
      <c r="BO132" s="119">
        <f>IF('Indicator Date'!BO132="","x",'Indicator Date'!BO132)</f>
        <v>2016</v>
      </c>
      <c r="BP132" s="119">
        <f>IF('Indicator Date'!BP132="","x",'Indicator Date'!BP132)</f>
        <v>2017</v>
      </c>
      <c r="BQ132" s="119">
        <f>IF('Indicator Date'!BQ132="","x",'Indicator Date'!BQ132)</f>
        <v>2014</v>
      </c>
      <c r="BR132" s="119">
        <f>IF('Indicator Date'!BR132="","x",'Indicator Date'!BR132)</f>
        <v>2017</v>
      </c>
      <c r="BS132" s="119">
        <f>IF('Indicator Date'!BS132="","x",'Indicator Date'!BS132)</f>
        <v>2017</v>
      </c>
      <c r="BT132" s="119">
        <f>IF('Indicator Date'!BT132="","x",'Indicator Date'!BT132)</f>
        <v>2017</v>
      </c>
      <c r="BU132" s="119">
        <f>IF('Indicator Date'!BU132="","x",'Indicator Date'!BU132)</f>
        <v>2017</v>
      </c>
      <c r="BV132" s="119">
        <f>IF('Indicator Date'!BV132="","x",'Indicator Date'!BV132)</f>
        <v>2017</v>
      </c>
      <c r="BW132" s="119">
        <f>IF('Indicator Date'!BW132="","x",'Indicator Date'!BW132)</f>
        <v>2017</v>
      </c>
      <c r="BX132" s="119">
        <f>IF('Indicator Date'!BX132="","x",'Indicator Date'!BX132)</f>
        <v>2016</v>
      </c>
      <c r="BY132" s="119">
        <f>IF('Indicator Date'!BY132="","x",'Indicator Date'!BY132)</f>
        <v>2015</v>
      </c>
      <c r="BZ132" s="119" t="str">
        <f>IF('Indicator Date'!BZ132="","x",'Indicator Date'!BZ132)</f>
        <v>2018</v>
      </c>
      <c r="CA132" s="119">
        <f>IF('Indicator Date'!CA132="","x",'Indicator Date'!CA132)</f>
        <v>2019</v>
      </c>
      <c r="CB132" s="119">
        <f>IF('Indicator Date'!CB132="","x",'Indicator Date'!CB132)</f>
        <v>2015</v>
      </c>
    </row>
    <row r="133" spans="1:80" x14ac:dyDescent="0.3">
      <c r="A133" s="100" t="s">
        <v>241</v>
      </c>
      <c r="B133" s="86" t="s">
        <v>240</v>
      </c>
      <c r="C133" s="119">
        <f>IF('Indicator Date'!C133="","x",'Indicator Date'!C133)</f>
        <v>2015</v>
      </c>
      <c r="D133" s="119">
        <f>IF('Indicator Date'!D133="","x",'Indicator Date'!D133)</f>
        <v>2015</v>
      </c>
      <c r="E133" s="119">
        <f>IF('Indicator Date'!E133="","x",'Indicator Date'!E133)</f>
        <v>2015</v>
      </c>
      <c r="F133" s="119">
        <f>IF('Indicator Date'!F133="","x",'Indicator Date'!F133)</f>
        <v>2015</v>
      </c>
      <c r="G133" s="119">
        <f>IF('Indicator Date'!G133="","x",'Indicator Date'!G133)</f>
        <v>2015</v>
      </c>
      <c r="H133" s="119">
        <f>IF('Indicator Date'!H133="","x",'Indicator Date'!H133)</f>
        <v>2015</v>
      </c>
      <c r="I133" s="119">
        <f>IF('Indicator Date'!I133="","x",'Indicator Date'!I133)</f>
        <v>2015</v>
      </c>
      <c r="J133" s="119">
        <f>IF('Indicator Date'!J133="","x",'Indicator Date'!J133)</f>
        <v>2018</v>
      </c>
      <c r="K133" s="119">
        <f>IF('Indicator Date'!K133="","x",'Indicator Date'!K133)</f>
        <v>2018</v>
      </c>
      <c r="L133" s="119">
        <f>IF('Indicator Date'!L133="","x",'Indicator Date'!L133)</f>
        <v>2016</v>
      </c>
      <c r="M133" s="119">
        <f>IF('Indicator Date'!M133="","x",'Indicator Date'!M133)</f>
        <v>2015</v>
      </c>
      <c r="N133" s="119">
        <f>IF('Indicator Date'!N133="","x",'Indicator Date'!N133)</f>
        <v>2015</v>
      </c>
      <c r="O133" s="119">
        <f>IF('Indicator Date'!O133="","x",'Indicator Date'!O133)</f>
        <v>2015</v>
      </c>
      <c r="P133" s="119">
        <f>IF('Indicator Date'!P133="","x",'Indicator Date'!P133)</f>
        <v>2015</v>
      </c>
      <c r="Q133" s="119">
        <f>IF('Indicator Date'!Q133="","x",'Indicator Date'!Q133)</f>
        <v>2010</v>
      </c>
      <c r="R133" s="119">
        <f>IF('Indicator Date'!R133="","x",'Indicator Date'!R133)</f>
        <v>2010</v>
      </c>
      <c r="S133" s="119">
        <f>IF('Indicator Date'!S133="","x",'Indicator Date'!S133)</f>
        <v>2010</v>
      </c>
      <c r="T133" s="119">
        <f>IF('Indicator Date'!T133="","x",'Indicator Date'!T133)</f>
        <v>2010</v>
      </c>
      <c r="U133" s="119">
        <f>IF('Indicator Date'!U133="","x",'Indicator Date'!U133)</f>
        <v>2015</v>
      </c>
      <c r="V133" s="119">
        <f>IF('Indicator Date'!V133="","x",'Indicator Date'!V133)</f>
        <v>2015</v>
      </c>
      <c r="W133" s="119">
        <f>IF('Indicator Date'!W133="","x",'Indicator Date'!W133)</f>
        <v>2015</v>
      </c>
      <c r="X133" s="119">
        <f>IF('Indicator Date'!X133="","x",'Indicator Date'!X133)</f>
        <v>2018</v>
      </c>
      <c r="Y133" s="119">
        <f>IF('Indicator Date'!Y133="","x",'Indicator Date'!Y133)</f>
        <v>2018</v>
      </c>
      <c r="Z133" s="119">
        <f>IF('Indicator Date'!Z133="","x",'Indicator Date'!Z133)</f>
        <v>2018</v>
      </c>
      <c r="AA133" s="119">
        <f>IF('Indicator Date'!AA133="","x",'Indicator Date'!AA133)</f>
        <v>2013</v>
      </c>
      <c r="AB133" s="119">
        <f>IF('Indicator Date'!AB133="","x",'Indicator Date'!AB133)</f>
        <v>2017</v>
      </c>
      <c r="AC133" s="119">
        <f>IF('Indicator Date'!AC133="","x",'Indicator Date'!AC133)</f>
        <v>2017</v>
      </c>
      <c r="AD133" s="119">
        <f>IF('Indicator Date'!AD133="","x",'Indicator Date'!AD133)</f>
        <v>2017</v>
      </c>
      <c r="AE133" s="119">
        <f>IF('Indicator Date'!AE133="","x",'Indicator Date'!AE133)</f>
        <v>2018</v>
      </c>
      <c r="AF133" s="119">
        <f>IF('Indicator Date'!AF133="","x",'Indicator Date'!AF133)</f>
        <v>2016</v>
      </c>
      <c r="AG133" s="119">
        <f>IF('Indicator Date'!AG133="","x",'Indicator Date'!AG133)</f>
        <v>2019</v>
      </c>
      <c r="AH133" s="119">
        <f>IF('Indicator Date'!AH133="","x",'Indicator Date'!AH133)</f>
        <v>2019</v>
      </c>
      <c r="AI133" s="119">
        <f>IF('Indicator Date'!AI133="","x",'Indicator Date'!AI133)</f>
        <v>2019</v>
      </c>
      <c r="AJ133" s="119">
        <f>IF('Indicator Date'!AJ133="","x",'Indicator Date'!AJ133)</f>
        <v>2018</v>
      </c>
      <c r="AK133" s="119">
        <f>IF('Indicator Date'!AK133="","x",'Indicator Date'!AK133)</f>
        <v>2018</v>
      </c>
      <c r="AL133" s="119">
        <f>IF('Indicator Date'!AL133="","x",'Indicator Date'!AL133)</f>
        <v>2017</v>
      </c>
      <c r="AM133" s="119">
        <f>IF('Indicator Date'!AM133="","x",'Indicator Date'!AM133)</f>
        <v>2013</v>
      </c>
      <c r="AN133" s="119">
        <f>IF('Indicator Date'!AN133="","x",'Indicator Date'!AN133)</f>
        <v>2019</v>
      </c>
      <c r="AO133" s="119">
        <f>IF('Indicator Date'!AO133="","x",'Indicator Date'!AO133)</f>
        <v>2016</v>
      </c>
      <c r="AP133" s="119">
        <f>IF('Indicator Date'!AP133="","x",'Indicator Date'!AP133)</f>
        <v>2017</v>
      </c>
      <c r="AQ133" s="119">
        <f>IF('Indicator Date'!AQ133="","x",'Indicator Date'!AQ133)</f>
        <v>2017</v>
      </c>
      <c r="AR133" s="119">
        <f>IF('Indicator Date'!AR133="","x",'Indicator Date'!AR133)</f>
        <v>2018</v>
      </c>
      <c r="AS133" s="119">
        <f>IF('Indicator Date'!AS133="","x",'Indicator Date'!AS133)</f>
        <v>2015</v>
      </c>
      <c r="AT133" s="119">
        <f>IF('Indicator Date'!AT133="","x",'Indicator Date'!AT133)</f>
        <v>2012</v>
      </c>
      <c r="AU133" s="119">
        <f>IF('Indicator Date'!AU133="","x",'Indicator Date'!AU133)</f>
        <v>2017</v>
      </c>
      <c r="AV133" s="119">
        <f>IF('Indicator Date'!AV133="","x",'Indicator Date'!AV133)</f>
        <v>2017</v>
      </c>
      <c r="AW133" s="119">
        <f>IF('Indicator Date'!AW133="","x",'Indicator Date'!AW133)</f>
        <v>2017</v>
      </c>
      <c r="AX133" s="119">
        <f>IF('Indicator Date'!AX133="","x",'Indicator Date'!AX133)</f>
        <v>2017</v>
      </c>
      <c r="AY133" s="119">
        <f>IF('Indicator Date'!AY133="","x",'Indicator Date'!AY133)</f>
        <v>2017</v>
      </c>
      <c r="AZ133" s="119">
        <f>IF('Indicator Date'!AZ133="","x",'Indicator Date'!AZ133)</f>
        <v>2017</v>
      </c>
      <c r="BA133" s="119" t="str">
        <f>IF('Indicator Date'!BA133="","x",'Indicator Date'!BA133)</f>
        <v>2015</v>
      </c>
      <c r="BB133" s="119">
        <f>IF('Indicator Date'!BB133="","x",'Indicator Date'!BB133)</f>
        <v>2017</v>
      </c>
      <c r="BC133" s="119">
        <f>IF('Indicator Date'!BC133="","x",'Indicator Date'!BC133)</f>
        <v>2018</v>
      </c>
      <c r="BD133" s="119">
        <f>IF('Indicator Date'!BD133="","x",'Indicator Date'!BD133)</f>
        <v>2019</v>
      </c>
      <c r="BE133" s="172">
        <f>IF('Indicator Date'!BE133="","x",YEAR('Indicator Date'!BE133))</f>
        <v>2018</v>
      </c>
      <c r="BF133" s="172">
        <f>IF('Indicator Date'!BF133="","x",YEAR('Indicator Date'!BF133))</f>
        <v>2018</v>
      </c>
      <c r="BG133" s="172">
        <f>IF('Indicator Date'!BG133="","x",YEAR('Indicator Date'!BG133))</f>
        <v>2018</v>
      </c>
      <c r="BH133" s="119">
        <f>IF('Indicator Date'!BH133="","x",'Indicator Date'!BH133)</f>
        <v>2018</v>
      </c>
      <c r="BI133" s="119">
        <f>IF('Indicator Date'!BI133="","x",'Indicator Date'!BI133)</f>
        <v>2018</v>
      </c>
      <c r="BJ133" s="119">
        <f>IF('Indicator Date'!BJ133="","x",'Indicator Date'!BJ133)</f>
        <v>2015</v>
      </c>
      <c r="BK133" s="119">
        <f>IF('Indicator Date'!BK133="","x",'Indicator Date'!BK133)</f>
        <v>2017</v>
      </c>
      <c r="BL133" s="119">
        <f>IF('Indicator Date'!BL133="","x",'Indicator Date'!BL133)</f>
        <v>2018</v>
      </c>
      <c r="BM133" s="119">
        <f>IF('Indicator Date'!BM133="","x",'Indicator Date'!BM133)</f>
        <v>2017</v>
      </c>
      <c r="BN133" s="119">
        <f>IF('Indicator Date'!BN133="","x",'Indicator Date'!BN133)</f>
        <v>2015</v>
      </c>
      <c r="BO133" s="119">
        <f>IF('Indicator Date'!BO133="","x",'Indicator Date'!BO133)</f>
        <v>2016</v>
      </c>
      <c r="BP133" s="119">
        <f>IF('Indicator Date'!BP133="","x",'Indicator Date'!BP133)</f>
        <v>2017</v>
      </c>
      <c r="BQ133" s="119">
        <f>IF('Indicator Date'!BQ133="","x",'Indicator Date'!BQ133)</f>
        <v>2014</v>
      </c>
      <c r="BR133" s="119">
        <f>IF('Indicator Date'!BR133="","x",'Indicator Date'!BR133)</f>
        <v>2017</v>
      </c>
      <c r="BS133" s="119">
        <f>IF('Indicator Date'!BS133="","x",'Indicator Date'!BS133)</f>
        <v>2017</v>
      </c>
      <c r="BT133" s="119">
        <f>IF('Indicator Date'!BT133="","x",'Indicator Date'!BT133)</f>
        <v>2015</v>
      </c>
      <c r="BU133" s="119">
        <f>IF('Indicator Date'!BU133="","x",'Indicator Date'!BU133)</f>
        <v>2017</v>
      </c>
      <c r="BV133" s="119">
        <f>IF('Indicator Date'!BV133="","x",'Indicator Date'!BV133)</f>
        <v>2017</v>
      </c>
      <c r="BW133" s="119">
        <f>IF('Indicator Date'!BW133="","x",'Indicator Date'!BW133)</f>
        <v>2017</v>
      </c>
      <c r="BX133" s="119">
        <f>IF('Indicator Date'!BX133="","x",'Indicator Date'!BX133)</f>
        <v>2016</v>
      </c>
      <c r="BY133" s="119">
        <f>IF('Indicator Date'!BY133="","x",'Indicator Date'!BY133)</f>
        <v>2015</v>
      </c>
      <c r="BZ133" s="119" t="str">
        <f>IF('Indicator Date'!BZ133="","x",'Indicator Date'!BZ133)</f>
        <v>2018</v>
      </c>
      <c r="CA133" s="119">
        <f>IF('Indicator Date'!CA133="","x",'Indicator Date'!CA133)</f>
        <v>2019</v>
      </c>
      <c r="CB133" s="119">
        <f>IF('Indicator Date'!CB133="","x",'Indicator Date'!CB133)</f>
        <v>2015</v>
      </c>
    </row>
    <row r="134" spans="1:80" x14ac:dyDescent="0.3">
      <c r="A134" s="100" t="s">
        <v>243</v>
      </c>
      <c r="B134" s="86" t="s">
        <v>242</v>
      </c>
      <c r="C134" s="119">
        <f>IF('Indicator Date'!C134="","x",'Indicator Date'!C134)</f>
        <v>2015</v>
      </c>
      <c r="D134" s="119">
        <f>IF('Indicator Date'!D134="","x",'Indicator Date'!D134)</f>
        <v>2015</v>
      </c>
      <c r="E134" s="119">
        <f>IF('Indicator Date'!E134="","x",'Indicator Date'!E134)</f>
        <v>2015</v>
      </c>
      <c r="F134" s="119">
        <f>IF('Indicator Date'!F134="","x",'Indicator Date'!F134)</f>
        <v>2015</v>
      </c>
      <c r="G134" s="119">
        <f>IF('Indicator Date'!G134="","x",'Indicator Date'!G134)</f>
        <v>2015</v>
      </c>
      <c r="H134" s="119">
        <f>IF('Indicator Date'!H134="","x",'Indicator Date'!H134)</f>
        <v>2015</v>
      </c>
      <c r="I134" s="119">
        <f>IF('Indicator Date'!I134="","x",'Indicator Date'!I134)</f>
        <v>2015</v>
      </c>
      <c r="J134" s="119">
        <f>IF('Indicator Date'!J134="","x",'Indicator Date'!J134)</f>
        <v>2018</v>
      </c>
      <c r="K134" s="119">
        <f>IF('Indicator Date'!K134="","x",'Indicator Date'!K134)</f>
        <v>2018</v>
      </c>
      <c r="L134" s="119">
        <f>IF('Indicator Date'!L134="","x",'Indicator Date'!L134)</f>
        <v>2016</v>
      </c>
      <c r="M134" s="119">
        <f>IF('Indicator Date'!M134="","x",'Indicator Date'!M134)</f>
        <v>2015</v>
      </c>
      <c r="N134" s="119">
        <f>IF('Indicator Date'!N134="","x",'Indicator Date'!N134)</f>
        <v>2015</v>
      </c>
      <c r="O134" s="119">
        <f>IF('Indicator Date'!O134="","x",'Indicator Date'!O134)</f>
        <v>2015</v>
      </c>
      <c r="P134" s="119">
        <f>IF('Indicator Date'!P134="","x",'Indicator Date'!P134)</f>
        <v>2015</v>
      </c>
      <c r="Q134" s="119">
        <f>IF('Indicator Date'!Q134="","x",'Indicator Date'!Q134)</f>
        <v>2010</v>
      </c>
      <c r="R134" s="119">
        <f>IF('Indicator Date'!R134="","x",'Indicator Date'!R134)</f>
        <v>2010</v>
      </c>
      <c r="S134" s="119">
        <f>IF('Indicator Date'!S134="","x",'Indicator Date'!S134)</f>
        <v>2010</v>
      </c>
      <c r="T134" s="119">
        <f>IF('Indicator Date'!T134="","x",'Indicator Date'!T134)</f>
        <v>2010</v>
      </c>
      <c r="U134" s="119">
        <f>IF('Indicator Date'!U134="","x",'Indicator Date'!U134)</f>
        <v>2015</v>
      </c>
      <c r="V134" s="119">
        <f>IF('Indicator Date'!V134="","x",'Indicator Date'!V134)</f>
        <v>2015</v>
      </c>
      <c r="W134" s="119">
        <f>IF('Indicator Date'!W134="","x",'Indicator Date'!W134)</f>
        <v>2015</v>
      </c>
      <c r="X134" s="119">
        <f>IF('Indicator Date'!X134="","x",'Indicator Date'!X134)</f>
        <v>2018</v>
      </c>
      <c r="Y134" s="119">
        <f>IF('Indicator Date'!Y134="","x",'Indicator Date'!Y134)</f>
        <v>2018</v>
      </c>
      <c r="Z134" s="119">
        <f>IF('Indicator Date'!Z134="","x",'Indicator Date'!Z134)</f>
        <v>2018</v>
      </c>
      <c r="AA134" s="119" t="str">
        <f>IF('Indicator Date'!AA134="","x",'Indicator Date'!AA134)</f>
        <v>x</v>
      </c>
      <c r="AB134" s="119">
        <f>IF('Indicator Date'!AB134="","x",'Indicator Date'!AB134)</f>
        <v>2017</v>
      </c>
      <c r="AC134" s="119" t="str">
        <f>IF('Indicator Date'!AC134="","x",'Indicator Date'!AC134)</f>
        <v>x</v>
      </c>
      <c r="AD134" s="119">
        <f>IF('Indicator Date'!AD134="","x",'Indicator Date'!AD134)</f>
        <v>2015</v>
      </c>
      <c r="AE134" s="119">
        <f>IF('Indicator Date'!AE134="","x",'Indicator Date'!AE134)</f>
        <v>2018</v>
      </c>
      <c r="AF134" s="119" t="str">
        <f>IF('Indicator Date'!AF134="","x",'Indicator Date'!AF134)</f>
        <v>x</v>
      </c>
      <c r="AG134" s="119">
        <f>IF('Indicator Date'!AG134="","x",'Indicator Date'!AG134)</f>
        <v>2019</v>
      </c>
      <c r="AH134" s="119">
        <f>IF('Indicator Date'!AH134="","x",'Indicator Date'!AH134)</f>
        <v>2019</v>
      </c>
      <c r="AI134" s="119">
        <f>IF('Indicator Date'!AI134="","x",'Indicator Date'!AI134)</f>
        <v>2019</v>
      </c>
      <c r="AJ134" s="119">
        <f>IF('Indicator Date'!AJ134="","x",'Indicator Date'!AJ134)</f>
        <v>2018</v>
      </c>
      <c r="AK134" s="119">
        <f>IF('Indicator Date'!AK134="","x",'Indicator Date'!AK134)</f>
        <v>2018</v>
      </c>
      <c r="AL134" s="119">
        <f>IF('Indicator Date'!AL134="","x",'Indicator Date'!AL134)</f>
        <v>2017</v>
      </c>
      <c r="AM134" s="119" t="str">
        <f>IF('Indicator Date'!AM134="","x",'Indicator Date'!AM134)</f>
        <v>x</v>
      </c>
      <c r="AN134" s="119">
        <f>IF('Indicator Date'!AN134="","x",'Indicator Date'!AN134)</f>
        <v>2019</v>
      </c>
      <c r="AO134" s="119">
        <f>IF('Indicator Date'!AO134="","x",'Indicator Date'!AO134)</f>
        <v>2016</v>
      </c>
      <c r="AP134" s="119">
        <f>IF('Indicator Date'!AP134="","x",'Indicator Date'!AP134)</f>
        <v>2017</v>
      </c>
      <c r="AQ134" s="119">
        <f>IF('Indicator Date'!AQ134="","x",'Indicator Date'!AQ134)</f>
        <v>2017</v>
      </c>
      <c r="AR134" s="119">
        <f>IF('Indicator Date'!AR134="","x",'Indicator Date'!AR134)</f>
        <v>2018</v>
      </c>
      <c r="AS134" s="119">
        <f>IF('Indicator Date'!AS134="","x",'Indicator Date'!AS134)</f>
        <v>2015</v>
      </c>
      <c r="AT134" s="119">
        <f>IF('Indicator Date'!AT134="","x",'Indicator Date'!AT134)</f>
        <v>2010</v>
      </c>
      <c r="AU134" s="119">
        <f>IF('Indicator Date'!AU134="","x",'Indicator Date'!AU134)</f>
        <v>2017</v>
      </c>
      <c r="AV134" s="119" t="str">
        <f>IF('Indicator Date'!AV134="","x",'Indicator Date'!AV134)</f>
        <v>x</v>
      </c>
      <c r="AW134" s="119" t="str">
        <f>IF('Indicator Date'!AW134="","x",'Indicator Date'!AW134)</f>
        <v>x</v>
      </c>
      <c r="AX134" s="119" t="str">
        <f>IF('Indicator Date'!AX134="","x",'Indicator Date'!AX134)</f>
        <v>x</v>
      </c>
      <c r="AY134" s="119">
        <f>IF('Indicator Date'!AY134="","x",'Indicator Date'!AY134)</f>
        <v>2017</v>
      </c>
      <c r="AZ134" s="119" t="str">
        <f>IF('Indicator Date'!AZ134="","x",'Indicator Date'!AZ134)</f>
        <v>x</v>
      </c>
      <c r="BA134" s="119" t="str">
        <f>IF('Indicator Date'!BA134="","x",'Indicator Date'!BA134)</f>
        <v>x</v>
      </c>
      <c r="BB134" s="119">
        <f>IF('Indicator Date'!BB134="","x",'Indicator Date'!BB134)</f>
        <v>2017</v>
      </c>
      <c r="BC134" s="119">
        <f>IF('Indicator Date'!BC134="","x",'Indicator Date'!BC134)</f>
        <v>2018</v>
      </c>
      <c r="BD134" s="119">
        <f>IF('Indicator Date'!BD134="","x",'Indicator Date'!BD134)</f>
        <v>2019</v>
      </c>
      <c r="BE134" s="172" t="str">
        <f>IF('Indicator Date'!BE134="","x",YEAR('Indicator Date'!BE134))</f>
        <v>x</v>
      </c>
      <c r="BF134" s="172">
        <f>IF('Indicator Date'!BF134="","x",YEAR('Indicator Date'!BF134))</f>
        <v>2018</v>
      </c>
      <c r="BG134" s="172">
        <f>IF('Indicator Date'!BG134="","x",YEAR('Indicator Date'!BG134))</f>
        <v>2018</v>
      </c>
      <c r="BH134" s="119">
        <f>IF('Indicator Date'!BH134="","x",'Indicator Date'!BH134)</f>
        <v>2018</v>
      </c>
      <c r="BI134" s="119">
        <f>IF('Indicator Date'!BI134="","x",'Indicator Date'!BI134)</f>
        <v>2018</v>
      </c>
      <c r="BJ134" s="119">
        <f>IF('Indicator Date'!BJ134="","x",'Indicator Date'!BJ134)</f>
        <v>2013</v>
      </c>
      <c r="BK134" s="119">
        <f>IF('Indicator Date'!BK134="","x",'Indicator Date'!BK134)</f>
        <v>2017</v>
      </c>
      <c r="BL134" s="119" t="str">
        <f>IF('Indicator Date'!BL134="","x",'Indicator Date'!BL134)</f>
        <v>x</v>
      </c>
      <c r="BM134" s="119">
        <f>IF('Indicator Date'!BM134="","x",'Indicator Date'!BM134)</f>
        <v>2017</v>
      </c>
      <c r="BN134" s="119">
        <f>IF('Indicator Date'!BN134="","x",'Indicator Date'!BN134)</f>
        <v>2015</v>
      </c>
      <c r="BO134" s="119" t="str">
        <f>IF('Indicator Date'!BO134="","x",'Indicator Date'!BO134)</f>
        <v>x</v>
      </c>
      <c r="BP134" s="119">
        <f>IF('Indicator Date'!BP134="","x",'Indicator Date'!BP134)</f>
        <v>2015</v>
      </c>
      <c r="BQ134" s="119">
        <f>IF('Indicator Date'!BQ134="","x",'Indicator Date'!BQ134)</f>
        <v>2014</v>
      </c>
      <c r="BR134" s="119">
        <f>IF('Indicator Date'!BR134="","x",'Indicator Date'!BR134)</f>
        <v>2017</v>
      </c>
      <c r="BS134" s="119">
        <f>IF('Indicator Date'!BS134="","x",'Indicator Date'!BS134)</f>
        <v>2017</v>
      </c>
      <c r="BT134" s="119">
        <f>IF('Indicator Date'!BT134="","x",'Indicator Date'!BT134)</f>
        <v>2014</v>
      </c>
      <c r="BU134" s="119">
        <f>IF('Indicator Date'!BU134="","x",'Indicator Date'!BU134)</f>
        <v>2017</v>
      </c>
      <c r="BV134" s="119">
        <f>IF('Indicator Date'!BV134="","x",'Indicator Date'!BV134)</f>
        <v>2017</v>
      </c>
      <c r="BW134" s="119">
        <f>IF('Indicator Date'!BW134="","x",'Indicator Date'!BW134)</f>
        <v>2017</v>
      </c>
      <c r="BX134" s="119">
        <f>IF('Indicator Date'!BX134="","x",'Indicator Date'!BX134)</f>
        <v>2016</v>
      </c>
      <c r="BY134" s="119" t="str">
        <f>IF('Indicator Date'!BY134="","x",'Indicator Date'!BY134)</f>
        <v>x</v>
      </c>
      <c r="BZ134" s="119" t="str">
        <f>IF('Indicator Date'!BZ134="","x",'Indicator Date'!BZ134)</f>
        <v>2018</v>
      </c>
      <c r="CA134" s="119">
        <f>IF('Indicator Date'!CA134="","x",'Indicator Date'!CA134)</f>
        <v>2019</v>
      </c>
      <c r="CB134" s="119">
        <f>IF('Indicator Date'!CB134="","x",'Indicator Date'!CB134)</f>
        <v>2015</v>
      </c>
    </row>
    <row r="135" spans="1:80" x14ac:dyDescent="0.3">
      <c r="A135" s="100" t="s">
        <v>392</v>
      </c>
      <c r="B135" s="86" t="s">
        <v>237</v>
      </c>
      <c r="C135" s="119">
        <f>IF('Indicator Date'!C135="","x",'Indicator Date'!C135)</f>
        <v>2015</v>
      </c>
      <c r="D135" s="119">
        <f>IF('Indicator Date'!D135="","x",'Indicator Date'!D135)</f>
        <v>2015</v>
      </c>
      <c r="E135" s="119">
        <f>IF('Indicator Date'!E135="","x",'Indicator Date'!E135)</f>
        <v>2015</v>
      </c>
      <c r="F135" s="119">
        <f>IF('Indicator Date'!F135="","x",'Indicator Date'!F135)</f>
        <v>2015</v>
      </c>
      <c r="G135" s="119">
        <f>IF('Indicator Date'!G135="","x",'Indicator Date'!G135)</f>
        <v>2015</v>
      </c>
      <c r="H135" s="119">
        <f>IF('Indicator Date'!H135="","x",'Indicator Date'!H135)</f>
        <v>2015</v>
      </c>
      <c r="I135" s="119">
        <f>IF('Indicator Date'!I135="","x",'Indicator Date'!I135)</f>
        <v>2015</v>
      </c>
      <c r="J135" s="119">
        <f>IF('Indicator Date'!J135="","x",'Indicator Date'!J135)</f>
        <v>2018</v>
      </c>
      <c r="K135" s="119">
        <f>IF('Indicator Date'!K135="","x",'Indicator Date'!K135)</f>
        <v>2018</v>
      </c>
      <c r="L135" s="119">
        <f>IF('Indicator Date'!L135="","x",'Indicator Date'!L135)</f>
        <v>2016</v>
      </c>
      <c r="M135" s="119">
        <f>IF('Indicator Date'!M135="","x",'Indicator Date'!M135)</f>
        <v>2015</v>
      </c>
      <c r="N135" s="119">
        <f>IF('Indicator Date'!N135="","x",'Indicator Date'!N135)</f>
        <v>2015</v>
      </c>
      <c r="O135" s="119">
        <f>IF('Indicator Date'!O135="","x",'Indicator Date'!O135)</f>
        <v>2015</v>
      </c>
      <c r="P135" s="119">
        <f>IF('Indicator Date'!P135="","x",'Indicator Date'!P135)</f>
        <v>2015</v>
      </c>
      <c r="Q135" s="119">
        <f>IF('Indicator Date'!Q135="","x",'Indicator Date'!Q135)</f>
        <v>2010</v>
      </c>
      <c r="R135" s="119">
        <f>IF('Indicator Date'!R135="","x",'Indicator Date'!R135)</f>
        <v>2010</v>
      </c>
      <c r="S135" s="119">
        <f>IF('Indicator Date'!S135="","x",'Indicator Date'!S135)</f>
        <v>2010</v>
      </c>
      <c r="T135" s="119">
        <f>IF('Indicator Date'!T135="","x",'Indicator Date'!T135)</f>
        <v>2010</v>
      </c>
      <c r="U135" s="119">
        <f>IF('Indicator Date'!U135="","x",'Indicator Date'!U135)</f>
        <v>2015</v>
      </c>
      <c r="V135" s="119">
        <f>IF('Indicator Date'!V135="","x",'Indicator Date'!V135)</f>
        <v>2015</v>
      </c>
      <c r="W135" s="119">
        <f>IF('Indicator Date'!W135="","x",'Indicator Date'!W135)</f>
        <v>2015</v>
      </c>
      <c r="X135" s="119">
        <f>IF('Indicator Date'!X135="","x",'Indicator Date'!X135)</f>
        <v>2018</v>
      </c>
      <c r="Y135" s="119">
        <f>IF('Indicator Date'!Y135="","x",'Indicator Date'!Y135)</f>
        <v>2018</v>
      </c>
      <c r="Z135" s="119">
        <f>IF('Indicator Date'!Z135="","x",'Indicator Date'!Z135)</f>
        <v>2018</v>
      </c>
      <c r="AA135" s="119">
        <f>IF('Indicator Date'!AA135="","x",'Indicator Date'!AA135)</f>
        <v>2007</v>
      </c>
      <c r="AB135" s="119">
        <f>IF('Indicator Date'!AB135="","x",'Indicator Date'!AB135)</f>
        <v>2017</v>
      </c>
      <c r="AC135" s="119" t="str">
        <f>IF('Indicator Date'!AC135="","x",'Indicator Date'!AC135)</f>
        <v>x</v>
      </c>
      <c r="AD135" s="119">
        <f>IF('Indicator Date'!AD135="","x",'Indicator Date'!AD135)</f>
        <v>2017</v>
      </c>
      <c r="AE135" s="119">
        <f>IF('Indicator Date'!AE135="","x",'Indicator Date'!AE135)</f>
        <v>2018</v>
      </c>
      <c r="AF135" s="119">
        <f>IF('Indicator Date'!AF135="","x",'Indicator Date'!AF135)</f>
        <v>2016</v>
      </c>
      <c r="AG135" s="119">
        <f>IF('Indicator Date'!AG135="","x",'Indicator Date'!AG135)</f>
        <v>2019</v>
      </c>
      <c r="AH135" s="119">
        <f>IF('Indicator Date'!AH135="","x",'Indicator Date'!AH135)</f>
        <v>2019</v>
      </c>
      <c r="AI135" s="119">
        <f>IF('Indicator Date'!AI135="","x",'Indicator Date'!AI135)</f>
        <v>2019</v>
      </c>
      <c r="AJ135" s="119">
        <f>IF('Indicator Date'!AJ135="","x",'Indicator Date'!AJ135)</f>
        <v>2018</v>
      </c>
      <c r="AK135" s="119">
        <f>IF('Indicator Date'!AK135="","x",'Indicator Date'!AK135)</f>
        <v>2018</v>
      </c>
      <c r="AL135" s="119">
        <f>IF('Indicator Date'!AL135="","x",'Indicator Date'!AL135)</f>
        <v>2017</v>
      </c>
      <c r="AM135" s="119">
        <f>IF('Indicator Date'!AM135="","x",'Indicator Date'!AM135)</f>
        <v>2014</v>
      </c>
      <c r="AN135" s="119">
        <f>IF('Indicator Date'!AN135="","x",'Indicator Date'!AN135)</f>
        <v>2019</v>
      </c>
      <c r="AO135" s="119">
        <f>IF('Indicator Date'!AO135="","x",'Indicator Date'!AO135)</f>
        <v>2016</v>
      </c>
      <c r="AP135" s="119">
        <f>IF('Indicator Date'!AP135="","x",'Indicator Date'!AP135)</f>
        <v>2017</v>
      </c>
      <c r="AQ135" s="119">
        <f>IF('Indicator Date'!AQ135="","x",'Indicator Date'!AQ135)</f>
        <v>2017</v>
      </c>
      <c r="AR135" s="119">
        <f>IF('Indicator Date'!AR135="","x",'Indicator Date'!AR135)</f>
        <v>2018</v>
      </c>
      <c r="AS135" s="119">
        <f>IF('Indicator Date'!AS135="","x",'Indicator Date'!AS135)</f>
        <v>2015</v>
      </c>
      <c r="AT135" s="119">
        <f>IF('Indicator Date'!AT135="","x",'Indicator Date'!AT135)</f>
        <v>2014</v>
      </c>
      <c r="AU135" s="119">
        <f>IF('Indicator Date'!AU135="","x",'Indicator Date'!AU135)</f>
        <v>2017</v>
      </c>
      <c r="AV135" s="119" t="str">
        <f>IF('Indicator Date'!AV135="","x",'Indicator Date'!AV135)</f>
        <v>x</v>
      </c>
      <c r="AW135" s="119" t="str">
        <f>IF('Indicator Date'!AW135="","x",'Indicator Date'!AW135)</f>
        <v>x</v>
      </c>
      <c r="AX135" s="119" t="str">
        <f>IF('Indicator Date'!AX135="","x",'Indicator Date'!AX135)</f>
        <v>x</v>
      </c>
      <c r="AY135" s="119" t="str">
        <f>IF('Indicator Date'!AY135="","x",'Indicator Date'!AY135)</f>
        <v>x</v>
      </c>
      <c r="AZ135" s="119" t="str">
        <f>IF('Indicator Date'!AZ135="","x",'Indicator Date'!AZ135)</f>
        <v>x</v>
      </c>
      <c r="BA135" s="119" t="str">
        <f>IF('Indicator Date'!BA135="","x",'Indicator Date'!BA135)</f>
        <v>2016</v>
      </c>
      <c r="BB135" s="119">
        <f>IF('Indicator Date'!BB135="","x",'Indicator Date'!BB135)</f>
        <v>2017</v>
      </c>
      <c r="BC135" s="119">
        <f>IF('Indicator Date'!BC135="","x",'Indicator Date'!BC135)</f>
        <v>2018</v>
      </c>
      <c r="BD135" s="119">
        <f>IF('Indicator Date'!BD135="","x",'Indicator Date'!BD135)</f>
        <v>2019</v>
      </c>
      <c r="BE135" s="172">
        <f>IF('Indicator Date'!BE135="","x",YEAR('Indicator Date'!BE135))</f>
        <v>2018</v>
      </c>
      <c r="BF135" s="172">
        <f>IF('Indicator Date'!BF135="","x",YEAR('Indicator Date'!BF135))</f>
        <v>2018</v>
      </c>
      <c r="BG135" s="172">
        <f>IF('Indicator Date'!BG135="","x",YEAR('Indicator Date'!BG135))</f>
        <v>2018</v>
      </c>
      <c r="BH135" s="119">
        <f>IF('Indicator Date'!BH135="","x",'Indicator Date'!BH135)</f>
        <v>2018</v>
      </c>
      <c r="BI135" s="119">
        <f>IF('Indicator Date'!BI135="","x",'Indicator Date'!BI135)</f>
        <v>2018</v>
      </c>
      <c r="BJ135" s="119">
        <f>IF('Indicator Date'!BJ135="","x",'Indicator Date'!BJ135)</f>
        <v>2015</v>
      </c>
      <c r="BK135" s="119">
        <f>IF('Indicator Date'!BK135="","x",'Indicator Date'!BK135)</f>
        <v>2017</v>
      </c>
      <c r="BL135" s="119" t="str">
        <f>IF('Indicator Date'!BL135="","x",'Indicator Date'!BL135)</f>
        <v>x</v>
      </c>
      <c r="BM135" s="119">
        <f>IF('Indicator Date'!BM135="","x",'Indicator Date'!BM135)</f>
        <v>2017</v>
      </c>
      <c r="BN135" s="119">
        <f>IF('Indicator Date'!BN135="","x",'Indicator Date'!BN135)</f>
        <v>2016</v>
      </c>
      <c r="BO135" s="119">
        <f>IF('Indicator Date'!BO135="","x",'Indicator Date'!BO135)</f>
        <v>2016</v>
      </c>
      <c r="BP135" s="119">
        <f>IF('Indicator Date'!BP135="","x",'Indicator Date'!BP135)</f>
        <v>2017</v>
      </c>
      <c r="BQ135" s="119">
        <f>IF('Indicator Date'!BQ135="","x",'Indicator Date'!BQ135)</f>
        <v>2014</v>
      </c>
      <c r="BR135" s="119">
        <f>IF('Indicator Date'!BR135="","x",'Indicator Date'!BR135)</f>
        <v>2017</v>
      </c>
      <c r="BS135" s="119">
        <f>IF('Indicator Date'!BS135="","x",'Indicator Date'!BS135)</f>
        <v>2017</v>
      </c>
      <c r="BT135" s="119" t="str">
        <f>IF('Indicator Date'!BT135="","x",'Indicator Date'!BT135)</f>
        <v>x</v>
      </c>
      <c r="BU135" s="119">
        <f>IF('Indicator Date'!BU135="","x",'Indicator Date'!BU135)</f>
        <v>2017</v>
      </c>
      <c r="BV135" s="119">
        <f>IF('Indicator Date'!BV135="","x",'Indicator Date'!BV135)</f>
        <v>2017</v>
      </c>
      <c r="BW135" s="119">
        <f>IF('Indicator Date'!BW135="","x",'Indicator Date'!BW135)</f>
        <v>2017</v>
      </c>
      <c r="BX135" s="119" t="str">
        <f>IF('Indicator Date'!BX135="","x",'Indicator Date'!BX135)</f>
        <v>x</v>
      </c>
      <c r="BY135" s="119">
        <f>IF('Indicator Date'!BY135="","x",'Indicator Date'!BY135)</f>
        <v>2015</v>
      </c>
      <c r="BZ135" s="119" t="str">
        <f>IF('Indicator Date'!BZ135="","x",'Indicator Date'!BZ135)</f>
        <v>2018</v>
      </c>
      <c r="CA135" s="119">
        <f>IF('Indicator Date'!CA135="","x",'Indicator Date'!CA135)</f>
        <v>2019</v>
      </c>
      <c r="CB135" s="119">
        <f>IF('Indicator Date'!CB135="","x",'Indicator Date'!CB135)</f>
        <v>2015</v>
      </c>
    </row>
    <row r="136" spans="1:80" x14ac:dyDescent="0.3">
      <c r="A136" s="100" t="s">
        <v>245</v>
      </c>
      <c r="B136" s="86" t="s">
        <v>244</v>
      </c>
      <c r="C136" s="119">
        <f>IF('Indicator Date'!C136="","x",'Indicator Date'!C136)</f>
        <v>2015</v>
      </c>
      <c r="D136" s="119">
        <f>IF('Indicator Date'!D136="","x",'Indicator Date'!D136)</f>
        <v>2015</v>
      </c>
      <c r="E136" s="119">
        <f>IF('Indicator Date'!E136="","x",'Indicator Date'!E136)</f>
        <v>2015</v>
      </c>
      <c r="F136" s="119">
        <f>IF('Indicator Date'!F136="","x",'Indicator Date'!F136)</f>
        <v>2015</v>
      </c>
      <c r="G136" s="119">
        <f>IF('Indicator Date'!G136="","x",'Indicator Date'!G136)</f>
        <v>2015</v>
      </c>
      <c r="H136" s="119">
        <f>IF('Indicator Date'!H136="","x",'Indicator Date'!H136)</f>
        <v>2015</v>
      </c>
      <c r="I136" s="119">
        <f>IF('Indicator Date'!I136="","x",'Indicator Date'!I136)</f>
        <v>2015</v>
      </c>
      <c r="J136" s="119">
        <f>IF('Indicator Date'!J136="","x",'Indicator Date'!J136)</f>
        <v>2018</v>
      </c>
      <c r="K136" s="119">
        <f>IF('Indicator Date'!K136="","x",'Indicator Date'!K136)</f>
        <v>2018</v>
      </c>
      <c r="L136" s="119">
        <f>IF('Indicator Date'!L136="","x",'Indicator Date'!L136)</f>
        <v>2016</v>
      </c>
      <c r="M136" s="119">
        <f>IF('Indicator Date'!M136="","x",'Indicator Date'!M136)</f>
        <v>2015</v>
      </c>
      <c r="N136" s="119">
        <f>IF('Indicator Date'!N136="","x",'Indicator Date'!N136)</f>
        <v>2015</v>
      </c>
      <c r="O136" s="119">
        <f>IF('Indicator Date'!O136="","x",'Indicator Date'!O136)</f>
        <v>2015</v>
      </c>
      <c r="P136" s="119">
        <f>IF('Indicator Date'!P136="","x",'Indicator Date'!P136)</f>
        <v>2015</v>
      </c>
      <c r="Q136" s="119">
        <f>IF('Indicator Date'!Q136="","x",'Indicator Date'!Q136)</f>
        <v>2010</v>
      </c>
      <c r="R136" s="119">
        <f>IF('Indicator Date'!R136="","x",'Indicator Date'!R136)</f>
        <v>2010</v>
      </c>
      <c r="S136" s="119">
        <f>IF('Indicator Date'!S136="","x",'Indicator Date'!S136)</f>
        <v>2010</v>
      </c>
      <c r="T136" s="119">
        <f>IF('Indicator Date'!T136="","x",'Indicator Date'!T136)</f>
        <v>2010</v>
      </c>
      <c r="U136" s="119">
        <f>IF('Indicator Date'!U136="","x",'Indicator Date'!U136)</f>
        <v>2015</v>
      </c>
      <c r="V136" s="119">
        <f>IF('Indicator Date'!V136="","x",'Indicator Date'!V136)</f>
        <v>2015</v>
      </c>
      <c r="W136" s="119">
        <f>IF('Indicator Date'!W136="","x",'Indicator Date'!W136)</f>
        <v>2015</v>
      </c>
      <c r="X136" s="119">
        <f>IF('Indicator Date'!X136="","x",'Indicator Date'!X136)</f>
        <v>2018</v>
      </c>
      <c r="Y136" s="119">
        <f>IF('Indicator Date'!Y136="","x",'Indicator Date'!Y136)</f>
        <v>2018</v>
      </c>
      <c r="Z136" s="119">
        <f>IF('Indicator Date'!Z136="","x",'Indicator Date'!Z136)</f>
        <v>2018</v>
      </c>
      <c r="AA136" s="119">
        <f>IF('Indicator Date'!AA136="","x",'Indicator Date'!AA136)</f>
        <v>2010</v>
      </c>
      <c r="AB136" s="119">
        <f>IF('Indicator Date'!AB136="","x",'Indicator Date'!AB136)</f>
        <v>2017</v>
      </c>
      <c r="AC136" s="119" t="str">
        <f>IF('Indicator Date'!AC136="","x",'Indicator Date'!AC136)</f>
        <v>x</v>
      </c>
      <c r="AD136" s="119">
        <f>IF('Indicator Date'!AD136="","x",'Indicator Date'!AD136)</f>
        <v>2017</v>
      </c>
      <c r="AE136" s="119">
        <f>IF('Indicator Date'!AE136="","x",'Indicator Date'!AE136)</f>
        <v>2018</v>
      </c>
      <c r="AF136" s="119">
        <f>IF('Indicator Date'!AF136="","x",'Indicator Date'!AF136)</f>
        <v>2016</v>
      </c>
      <c r="AG136" s="119">
        <f>IF('Indicator Date'!AG136="","x",'Indicator Date'!AG136)</f>
        <v>2019</v>
      </c>
      <c r="AH136" s="119">
        <f>IF('Indicator Date'!AH136="","x",'Indicator Date'!AH136)</f>
        <v>2019</v>
      </c>
      <c r="AI136" s="119">
        <f>IF('Indicator Date'!AI136="","x",'Indicator Date'!AI136)</f>
        <v>2019</v>
      </c>
      <c r="AJ136" s="119">
        <f>IF('Indicator Date'!AJ136="","x",'Indicator Date'!AJ136)</f>
        <v>2018</v>
      </c>
      <c r="AK136" s="119">
        <f>IF('Indicator Date'!AK136="","x",'Indicator Date'!AK136)</f>
        <v>2018</v>
      </c>
      <c r="AL136" s="119">
        <f>IF('Indicator Date'!AL136="","x",'Indicator Date'!AL136)</f>
        <v>2017</v>
      </c>
      <c r="AM136" s="119" t="str">
        <f>IF('Indicator Date'!AM136="","x",'Indicator Date'!AM136)</f>
        <v>x</v>
      </c>
      <c r="AN136" s="119">
        <f>IF('Indicator Date'!AN136="","x",'Indicator Date'!AN136)</f>
        <v>2019</v>
      </c>
      <c r="AO136" s="119">
        <f>IF('Indicator Date'!AO136="","x",'Indicator Date'!AO136)</f>
        <v>2016</v>
      </c>
      <c r="AP136" s="119">
        <f>IF('Indicator Date'!AP136="","x",'Indicator Date'!AP136)</f>
        <v>2017</v>
      </c>
      <c r="AQ136" s="119">
        <f>IF('Indicator Date'!AQ136="","x",'Indicator Date'!AQ136)</f>
        <v>2017</v>
      </c>
      <c r="AR136" s="119">
        <f>IF('Indicator Date'!AR136="","x",'Indicator Date'!AR136)</f>
        <v>2018</v>
      </c>
      <c r="AS136" s="119">
        <f>IF('Indicator Date'!AS136="","x",'Indicator Date'!AS136)</f>
        <v>2015</v>
      </c>
      <c r="AT136" s="119">
        <f>IF('Indicator Date'!AT136="","x",'Indicator Date'!AT136)</f>
        <v>2008</v>
      </c>
      <c r="AU136" s="119">
        <f>IF('Indicator Date'!AU136="","x",'Indicator Date'!AU136)</f>
        <v>2017</v>
      </c>
      <c r="AV136" s="119">
        <f>IF('Indicator Date'!AV136="","x",'Indicator Date'!AV136)</f>
        <v>2017</v>
      </c>
      <c r="AW136" s="119">
        <f>IF('Indicator Date'!AW136="","x",'Indicator Date'!AW136)</f>
        <v>2017</v>
      </c>
      <c r="AX136" s="119">
        <f>IF('Indicator Date'!AX136="","x",'Indicator Date'!AX136)</f>
        <v>2017</v>
      </c>
      <c r="AY136" s="119">
        <f>IF('Indicator Date'!AY136="","x",'Indicator Date'!AY136)</f>
        <v>2017</v>
      </c>
      <c r="AZ136" s="119">
        <f>IF('Indicator Date'!AZ136="","x",'Indicator Date'!AZ136)</f>
        <v>2017</v>
      </c>
      <c r="BA136" s="119" t="str">
        <f>IF('Indicator Date'!BA136="","x",'Indicator Date'!BA136)</f>
        <v>2017</v>
      </c>
      <c r="BB136" s="119">
        <f>IF('Indicator Date'!BB136="","x",'Indicator Date'!BB136)</f>
        <v>2017</v>
      </c>
      <c r="BC136" s="119">
        <f>IF('Indicator Date'!BC136="","x",'Indicator Date'!BC136)</f>
        <v>2018</v>
      </c>
      <c r="BD136" s="119">
        <f>IF('Indicator Date'!BD136="","x",'Indicator Date'!BD136)</f>
        <v>2019</v>
      </c>
      <c r="BE136" s="172" t="str">
        <f>IF('Indicator Date'!BE136="","x",YEAR('Indicator Date'!BE136))</f>
        <v>x</v>
      </c>
      <c r="BF136" s="172">
        <f>IF('Indicator Date'!BF136="","x",YEAR('Indicator Date'!BF136))</f>
        <v>2018</v>
      </c>
      <c r="BG136" s="172">
        <f>IF('Indicator Date'!BG136="","x",YEAR('Indicator Date'!BG136))</f>
        <v>2018</v>
      </c>
      <c r="BH136" s="119">
        <f>IF('Indicator Date'!BH136="","x",'Indicator Date'!BH136)</f>
        <v>2018</v>
      </c>
      <c r="BI136" s="119">
        <f>IF('Indicator Date'!BI136="","x",'Indicator Date'!BI136)</f>
        <v>2018</v>
      </c>
      <c r="BJ136" s="119">
        <f>IF('Indicator Date'!BJ136="","x",'Indicator Date'!BJ136)</f>
        <v>2013</v>
      </c>
      <c r="BK136" s="119">
        <f>IF('Indicator Date'!BK136="","x",'Indicator Date'!BK136)</f>
        <v>2017</v>
      </c>
      <c r="BL136" s="119">
        <f>IF('Indicator Date'!BL136="","x",'Indicator Date'!BL136)</f>
        <v>2018</v>
      </c>
      <c r="BM136" s="119">
        <f>IF('Indicator Date'!BM136="","x",'Indicator Date'!BM136)</f>
        <v>2017</v>
      </c>
      <c r="BN136" s="119">
        <f>IF('Indicator Date'!BN136="","x",'Indicator Date'!BN136)</f>
        <v>2015</v>
      </c>
      <c r="BO136" s="119">
        <f>IF('Indicator Date'!BO136="","x",'Indicator Date'!BO136)</f>
        <v>2016</v>
      </c>
      <c r="BP136" s="119">
        <f>IF('Indicator Date'!BP136="","x",'Indicator Date'!BP136)</f>
        <v>2017</v>
      </c>
      <c r="BQ136" s="119">
        <f>IF('Indicator Date'!BQ136="","x",'Indicator Date'!BQ136)</f>
        <v>2014</v>
      </c>
      <c r="BR136" s="119">
        <f>IF('Indicator Date'!BR136="","x",'Indicator Date'!BR136)</f>
        <v>2017</v>
      </c>
      <c r="BS136" s="119">
        <f>IF('Indicator Date'!BS136="","x",'Indicator Date'!BS136)</f>
        <v>2017</v>
      </c>
      <c r="BT136" s="119">
        <f>IF('Indicator Date'!BT136="","x",'Indicator Date'!BT136)</f>
        <v>2016</v>
      </c>
      <c r="BU136" s="119">
        <f>IF('Indicator Date'!BU136="","x",'Indicator Date'!BU136)</f>
        <v>2017</v>
      </c>
      <c r="BV136" s="119">
        <f>IF('Indicator Date'!BV136="","x",'Indicator Date'!BV136)</f>
        <v>2017</v>
      </c>
      <c r="BW136" s="119">
        <f>IF('Indicator Date'!BW136="","x",'Indicator Date'!BW136)</f>
        <v>2017</v>
      </c>
      <c r="BX136" s="119">
        <f>IF('Indicator Date'!BX136="","x",'Indicator Date'!BX136)</f>
        <v>2016</v>
      </c>
      <c r="BY136" s="119">
        <f>IF('Indicator Date'!BY136="","x",'Indicator Date'!BY136)</f>
        <v>2015</v>
      </c>
      <c r="BZ136" s="119" t="str">
        <f>IF('Indicator Date'!BZ136="","x",'Indicator Date'!BZ136)</f>
        <v>2018</v>
      </c>
      <c r="CA136" s="119">
        <f>IF('Indicator Date'!CA136="","x",'Indicator Date'!CA136)</f>
        <v>2019</v>
      </c>
      <c r="CB136" s="119">
        <f>IF('Indicator Date'!CB136="","x",'Indicator Date'!CB136)</f>
        <v>2015</v>
      </c>
    </row>
    <row r="137" spans="1:80" x14ac:dyDescent="0.3">
      <c r="A137" s="100" t="s">
        <v>247</v>
      </c>
      <c r="B137" s="86" t="s">
        <v>246</v>
      </c>
      <c r="C137" s="119">
        <f>IF('Indicator Date'!C137="","x",'Indicator Date'!C137)</f>
        <v>2015</v>
      </c>
      <c r="D137" s="119">
        <f>IF('Indicator Date'!D137="","x",'Indicator Date'!D137)</f>
        <v>2015</v>
      </c>
      <c r="E137" s="119">
        <f>IF('Indicator Date'!E137="","x",'Indicator Date'!E137)</f>
        <v>2015</v>
      </c>
      <c r="F137" s="119">
        <f>IF('Indicator Date'!F137="","x",'Indicator Date'!F137)</f>
        <v>2015</v>
      </c>
      <c r="G137" s="119">
        <f>IF('Indicator Date'!G137="","x",'Indicator Date'!G137)</f>
        <v>2015</v>
      </c>
      <c r="H137" s="119">
        <f>IF('Indicator Date'!H137="","x",'Indicator Date'!H137)</f>
        <v>2015</v>
      </c>
      <c r="I137" s="119">
        <f>IF('Indicator Date'!I137="","x",'Indicator Date'!I137)</f>
        <v>2015</v>
      </c>
      <c r="J137" s="119">
        <f>IF('Indicator Date'!J137="","x",'Indicator Date'!J137)</f>
        <v>2018</v>
      </c>
      <c r="K137" s="119">
        <f>IF('Indicator Date'!K137="","x",'Indicator Date'!K137)</f>
        <v>2018</v>
      </c>
      <c r="L137" s="119">
        <f>IF('Indicator Date'!L137="","x",'Indicator Date'!L137)</f>
        <v>2016</v>
      </c>
      <c r="M137" s="119">
        <f>IF('Indicator Date'!M137="","x",'Indicator Date'!M137)</f>
        <v>2015</v>
      </c>
      <c r="N137" s="119">
        <f>IF('Indicator Date'!N137="","x",'Indicator Date'!N137)</f>
        <v>2015</v>
      </c>
      <c r="O137" s="119">
        <f>IF('Indicator Date'!O137="","x",'Indicator Date'!O137)</f>
        <v>2015</v>
      </c>
      <c r="P137" s="119">
        <f>IF('Indicator Date'!P137="","x",'Indicator Date'!P137)</f>
        <v>2015</v>
      </c>
      <c r="Q137" s="119">
        <f>IF('Indicator Date'!Q137="","x",'Indicator Date'!Q137)</f>
        <v>2010</v>
      </c>
      <c r="R137" s="119">
        <f>IF('Indicator Date'!R137="","x",'Indicator Date'!R137)</f>
        <v>2010</v>
      </c>
      <c r="S137" s="119">
        <f>IF('Indicator Date'!S137="","x",'Indicator Date'!S137)</f>
        <v>2010</v>
      </c>
      <c r="T137" s="119">
        <f>IF('Indicator Date'!T137="","x",'Indicator Date'!T137)</f>
        <v>2010</v>
      </c>
      <c r="U137" s="119">
        <f>IF('Indicator Date'!U137="","x",'Indicator Date'!U137)</f>
        <v>2015</v>
      </c>
      <c r="V137" s="119">
        <f>IF('Indicator Date'!V137="","x",'Indicator Date'!V137)</f>
        <v>2015</v>
      </c>
      <c r="W137" s="119">
        <f>IF('Indicator Date'!W137="","x",'Indicator Date'!W137)</f>
        <v>2015</v>
      </c>
      <c r="X137" s="119">
        <f>IF('Indicator Date'!X137="","x",'Indicator Date'!X137)</f>
        <v>2018</v>
      </c>
      <c r="Y137" s="119">
        <f>IF('Indicator Date'!Y137="","x",'Indicator Date'!Y137)</f>
        <v>2018</v>
      </c>
      <c r="Z137" s="119">
        <f>IF('Indicator Date'!Z137="","x",'Indicator Date'!Z137)</f>
        <v>2018</v>
      </c>
      <c r="AA137" s="119" t="str">
        <f>IF('Indicator Date'!AA137="","x",'Indicator Date'!AA137)</f>
        <v>x</v>
      </c>
      <c r="AB137" s="119">
        <f>IF('Indicator Date'!AB137="","x",'Indicator Date'!AB137)</f>
        <v>2017</v>
      </c>
      <c r="AC137" s="119" t="str">
        <f>IF('Indicator Date'!AC137="","x",'Indicator Date'!AC137)</f>
        <v>x</v>
      </c>
      <c r="AD137" s="119">
        <f>IF('Indicator Date'!AD137="","x",'Indicator Date'!AD137)</f>
        <v>2018</v>
      </c>
      <c r="AE137" s="119">
        <f>IF('Indicator Date'!AE137="","x",'Indicator Date'!AE137)</f>
        <v>2018</v>
      </c>
      <c r="AF137" s="119" t="str">
        <f>IF('Indicator Date'!AF137="","x",'Indicator Date'!AF137)</f>
        <v>x</v>
      </c>
      <c r="AG137" s="119">
        <f>IF('Indicator Date'!AG137="","x",'Indicator Date'!AG137)</f>
        <v>2019</v>
      </c>
      <c r="AH137" s="119">
        <f>IF('Indicator Date'!AH137="","x",'Indicator Date'!AH137)</f>
        <v>2019</v>
      </c>
      <c r="AI137" s="119">
        <f>IF('Indicator Date'!AI137="","x",'Indicator Date'!AI137)</f>
        <v>2019</v>
      </c>
      <c r="AJ137" s="119">
        <f>IF('Indicator Date'!AJ137="","x",'Indicator Date'!AJ137)</f>
        <v>2018</v>
      </c>
      <c r="AK137" s="119">
        <f>IF('Indicator Date'!AK137="","x",'Indicator Date'!AK137)</f>
        <v>2018</v>
      </c>
      <c r="AL137" s="119">
        <f>IF('Indicator Date'!AL137="","x",'Indicator Date'!AL137)</f>
        <v>2017</v>
      </c>
      <c r="AM137" s="119" t="str">
        <f>IF('Indicator Date'!AM137="","x",'Indicator Date'!AM137)</f>
        <v>x</v>
      </c>
      <c r="AN137" s="119">
        <f>IF('Indicator Date'!AN137="","x",'Indicator Date'!AN137)</f>
        <v>2019</v>
      </c>
      <c r="AO137" s="119">
        <f>IF('Indicator Date'!AO137="","x",'Indicator Date'!AO137)</f>
        <v>2016</v>
      </c>
      <c r="AP137" s="119">
        <f>IF('Indicator Date'!AP137="","x",'Indicator Date'!AP137)</f>
        <v>2017</v>
      </c>
      <c r="AQ137" s="119">
        <f>IF('Indicator Date'!AQ137="","x",'Indicator Date'!AQ137)</f>
        <v>2017</v>
      </c>
      <c r="AR137" s="119">
        <f>IF('Indicator Date'!AR137="","x",'Indicator Date'!AR137)</f>
        <v>2018</v>
      </c>
      <c r="AS137" s="119">
        <f>IF('Indicator Date'!AS137="","x",'Indicator Date'!AS137)</f>
        <v>2015</v>
      </c>
      <c r="AT137" s="119">
        <f>IF('Indicator Date'!AT137="","x",'Indicator Date'!AT137)</f>
        <v>2011</v>
      </c>
      <c r="AU137" s="119">
        <f>IF('Indicator Date'!AU137="","x",'Indicator Date'!AU137)</f>
        <v>2017</v>
      </c>
      <c r="AV137" s="119">
        <f>IF('Indicator Date'!AV137="","x",'Indicator Date'!AV137)</f>
        <v>2017</v>
      </c>
      <c r="AW137" s="119">
        <f>IF('Indicator Date'!AW137="","x",'Indicator Date'!AW137)</f>
        <v>2017</v>
      </c>
      <c r="AX137" s="119">
        <f>IF('Indicator Date'!AX137="","x",'Indicator Date'!AX137)</f>
        <v>2017</v>
      </c>
      <c r="AY137" s="119">
        <f>IF('Indicator Date'!AY137="","x",'Indicator Date'!AY137)</f>
        <v>2017</v>
      </c>
      <c r="AZ137" s="119">
        <f>IF('Indicator Date'!AZ137="","x",'Indicator Date'!AZ137)</f>
        <v>2017</v>
      </c>
      <c r="BA137" s="119">
        <f>IF('Indicator Date'!BA137="","x",'Indicator Date'!BA137)</f>
        <v>2009</v>
      </c>
      <c r="BB137" s="119">
        <f>IF('Indicator Date'!BB137="","x",'Indicator Date'!BB137)</f>
        <v>2017</v>
      </c>
      <c r="BC137" s="119">
        <f>IF('Indicator Date'!BC137="","x",'Indicator Date'!BC137)</f>
        <v>2018</v>
      </c>
      <c r="BD137" s="119">
        <f>IF('Indicator Date'!BD137="","x",'Indicator Date'!BD137)</f>
        <v>2019</v>
      </c>
      <c r="BE137" s="172">
        <f>IF('Indicator Date'!BE137="","x",YEAR('Indicator Date'!BE137))</f>
        <v>2018</v>
      </c>
      <c r="BF137" s="172">
        <f>IF('Indicator Date'!BF137="","x",YEAR('Indicator Date'!BF137))</f>
        <v>2018</v>
      </c>
      <c r="BG137" s="172">
        <f>IF('Indicator Date'!BG137="","x",YEAR('Indicator Date'!BG137))</f>
        <v>2018</v>
      </c>
      <c r="BH137" s="119">
        <f>IF('Indicator Date'!BH137="","x",'Indicator Date'!BH137)</f>
        <v>2018</v>
      </c>
      <c r="BI137" s="119">
        <f>IF('Indicator Date'!BI137="","x",'Indicator Date'!BI137)</f>
        <v>2018</v>
      </c>
      <c r="BJ137" s="119">
        <f>IF('Indicator Date'!BJ137="","x",'Indicator Date'!BJ137)</f>
        <v>2013</v>
      </c>
      <c r="BK137" s="119">
        <f>IF('Indicator Date'!BK137="","x",'Indicator Date'!BK137)</f>
        <v>2017</v>
      </c>
      <c r="BL137" s="119">
        <f>IF('Indicator Date'!BL137="","x",'Indicator Date'!BL137)</f>
        <v>2018</v>
      </c>
      <c r="BM137" s="119">
        <f>IF('Indicator Date'!BM137="","x",'Indicator Date'!BM137)</f>
        <v>2017</v>
      </c>
      <c r="BN137" s="119">
        <f>IF('Indicator Date'!BN137="","x",'Indicator Date'!BN137)</f>
        <v>2015</v>
      </c>
      <c r="BO137" s="119">
        <f>IF('Indicator Date'!BO137="","x",'Indicator Date'!BO137)</f>
        <v>2016</v>
      </c>
      <c r="BP137" s="119">
        <f>IF('Indicator Date'!BP137="","x",'Indicator Date'!BP137)</f>
        <v>2017</v>
      </c>
      <c r="BQ137" s="119">
        <f>IF('Indicator Date'!BQ137="","x",'Indicator Date'!BQ137)</f>
        <v>2014</v>
      </c>
      <c r="BR137" s="119">
        <f>IF('Indicator Date'!BR137="","x",'Indicator Date'!BR137)</f>
        <v>2017</v>
      </c>
      <c r="BS137" s="119">
        <f>IF('Indicator Date'!BS137="","x",'Indicator Date'!BS137)</f>
        <v>2017</v>
      </c>
      <c r="BT137" s="119" t="str">
        <f>IF('Indicator Date'!BT137="","x",'Indicator Date'!BT137)</f>
        <v>x</v>
      </c>
      <c r="BU137" s="119">
        <f>IF('Indicator Date'!BU137="","x",'Indicator Date'!BU137)</f>
        <v>2017</v>
      </c>
      <c r="BV137" s="119" t="str">
        <f>IF('Indicator Date'!BV137="","x",'Indicator Date'!BV137)</f>
        <v>x</v>
      </c>
      <c r="BW137" s="119">
        <f>IF('Indicator Date'!BW137="","x",'Indicator Date'!BW137)</f>
        <v>2017</v>
      </c>
      <c r="BX137" s="119">
        <f>IF('Indicator Date'!BX137="","x",'Indicator Date'!BX137)</f>
        <v>2016</v>
      </c>
      <c r="BY137" s="119">
        <f>IF('Indicator Date'!BY137="","x",'Indicator Date'!BY137)</f>
        <v>2015</v>
      </c>
      <c r="BZ137" s="119" t="str">
        <f>IF('Indicator Date'!BZ137="","x",'Indicator Date'!BZ137)</f>
        <v>2018</v>
      </c>
      <c r="CA137" s="119">
        <f>IF('Indicator Date'!CA137="","x",'Indicator Date'!CA137)</f>
        <v>2019</v>
      </c>
      <c r="CB137" s="119">
        <f>IF('Indicator Date'!CB137="","x",'Indicator Date'!CB137)</f>
        <v>2015</v>
      </c>
    </row>
    <row r="138" spans="1:80" x14ac:dyDescent="0.3">
      <c r="A138" s="100" t="s">
        <v>249</v>
      </c>
      <c r="B138" s="86" t="s">
        <v>248</v>
      </c>
      <c r="C138" s="119">
        <f>IF('Indicator Date'!C138="","x",'Indicator Date'!C138)</f>
        <v>2015</v>
      </c>
      <c r="D138" s="119">
        <f>IF('Indicator Date'!D138="","x",'Indicator Date'!D138)</f>
        <v>2015</v>
      </c>
      <c r="E138" s="119">
        <f>IF('Indicator Date'!E138="","x",'Indicator Date'!E138)</f>
        <v>2015</v>
      </c>
      <c r="F138" s="119">
        <f>IF('Indicator Date'!F138="","x",'Indicator Date'!F138)</f>
        <v>2015</v>
      </c>
      <c r="G138" s="119">
        <f>IF('Indicator Date'!G138="","x",'Indicator Date'!G138)</f>
        <v>2015</v>
      </c>
      <c r="H138" s="119">
        <f>IF('Indicator Date'!H138="","x",'Indicator Date'!H138)</f>
        <v>2015</v>
      </c>
      <c r="I138" s="119">
        <f>IF('Indicator Date'!I138="","x",'Indicator Date'!I138)</f>
        <v>2015</v>
      </c>
      <c r="J138" s="119">
        <f>IF('Indicator Date'!J138="","x",'Indicator Date'!J138)</f>
        <v>2018</v>
      </c>
      <c r="K138" s="119">
        <f>IF('Indicator Date'!K138="","x",'Indicator Date'!K138)</f>
        <v>2018</v>
      </c>
      <c r="L138" s="119">
        <f>IF('Indicator Date'!L138="","x",'Indicator Date'!L138)</f>
        <v>2016</v>
      </c>
      <c r="M138" s="119">
        <f>IF('Indicator Date'!M138="","x",'Indicator Date'!M138)</f>
        <v>2015</v>
      </c>
      <c r="N138" s="119">
        <f>IF('Indicator Date'!N138="","x",'Indicator Date'!N138)</f>
        <v>2015</v>
      </c>
      <c r="O138" s="119">
        <f>IF('Indicator Date'!O138="","x",'Indicator Date'!O138)</f>
        <v>2015</v>
      </c>
      <c r="P138" s="119">
        <f>IF('Indicator Date'!P138="","x",'Indicator Date'!P138)</f>
        <v>2015</v>
      </c>
      <c r="Q138" s="119">
        <f>IF('Indicator Date'!Q138="","x",'Indicator Date'!Q138)</f>
        <v>2010</v>
      </c>
      <c r="R138" s="119">
        <f>IF('Indicator Date'!R138="","x",'Indicator Date'!R138)</f>
        <v>2010</v>
      </c>
      <c r="S138" s="119">
        <f>IF('Indicator Date'!S138="","x",'Indicator Date'!S138)</f>
        <v>2010</v>
      </c>
      <c r="T138" s="119">
        <f>IF('Indicator Date'!T138="","x",'Indicator Date'!T138)</f>
        <v>2010</v>
      </c>
      <c r="U138" s="119">
        <f>IF('Indicator Date'!U138="","x",'Indicator Date'!U138)</f>
        <v>2015</v>
      </c>
      <c r="V138" s="119">
        <f>IF('Indicator Date'!V138="","x",'Indicator Date'!V138)</f>
        <v>2015</v>
      </c>
      <c r="W138" s="119">
        <f>IF('Indicator Date'!W138="","x",'Indicator Date'!W138)</f>
        <v>2015</v>
      </c>
      <c r="X138" s="119">
        <f>IF('Indicator Date'!X138="","x",'Indicator Date'!X138)</f>
        <v>2018</v>
      </c>
      <c r="Y138" s="119">
        <f>IF('Indicator Date'!Y138="","x",'Indicator Date'!Y138)</f>
        <v>2018</v>
      </c>
      <c r="Z138" s="119">
        <f>IF('Indicator Date'!Z138="","x",'Indicator Date'!Z138)</f>
        <v>2018</v>
      </c>
      <c r="AA138" s="119" t="str">
        <f>IF('Indicator Date'!AA138="","x",'Indicator Date'!AA138)</f>
        <v>x</v>
      </c>
      <c r="AB138" s="119">
        <f>IF('Indicator Date'!AB138="","x",'Indicator Date'!AB138)</f>
        <v>2017</v>
      </c>
      <c r="AC138" s="119">
        <f>IF('Indicator Date'!AC138="","x",'Indicator Date'!AC138)</f>
        <v>2017</v>
      </c>
      <c r="AD138" s="119">
        <f>IF('Indicator Date'!AD138="","x",'Indicator Date'!AD138)</f>
        <v>2018</v>
      </c>
      <c r="AE138" s="119">
        <f>IF('Indicator Date'!AE138="","x",'Indicator Date'!AE138)</f>
        <v>2018</v>
      </c>
      <c r="AF138" s="119">
        <f>IF('Indicator Date'!AF138="","x",'Indicator Date'!AF138)</f>
        <v>2015</v>
      </c>
      <c r="AG138" s="119">
        <f>IF('Indicator Date'!AG138="","x",'Indicator Date'!AG138)</f>
        <v>2019</v>
      </c>
      <c r="AH138" s="119">
        <f>IF('Indicator Date'!AH138="","x",'Indicator Date'!AH138)</f>
        <v>2019</v>
      </c>
      <c r="AI138" s="119">
        <f>IF('Indicator Date'!AI138="","x",'Indicator Date'!AI138)</f>
        <v>2019</v>
      </c>
      <c r="AJ138" s="119">
        <f>IF('Indicator Date'!AJ138="","x",'Indicator Date'!AJ138)</f>
        <v>2018</v>
      </c>
      <c r="AK138" s="119">
        <f>IF('Indicator Date'!AK138="","x",'Indicator Date'!AK138)</f>
        <v>2018</v>
      </c>
      <c r="AL138" s="119">
        <f>IF('Indicator Date'!AL138="","x",'Indicator Date'!AL138)</f>
        <v>2017</v>
      </c>
      <c r="AM138" s="119">
        <f>IF('Indicator Date'!AM138="","x",'Indicator Date'!AM138)</f>
        <v>2016</v>
      </c>
      <c r="AN138" s="119">
        <f>IF('Indicator Date'!AN138="","x",'Indicator Date'!AN138)</f>
        <v>2019</v>
      </c>
      <c r="AO138" s="119">
        <f>IF('Indicator Date'!AO138="","x",'Indicator Date'!AO138)</f>
        <v>2016</v>
      </c>
      <c r="AP138" s="119">
        <f>IF('Indicator Date'!AP138="","x",'Indicator Date'!AP138)</f>
        <v>2017</v>
      </c>
      <c r="AQ138" s="119">
        <f>IF('Indicator Date'!AQ138="","x",'Indicator Date'!AQ138)</f>
        <v>2017</v>
      </c>
      <c r="AR138" s="119">
        <f>IF('Indicator Date'!AR138="","x",'Indicator Date'!AR138)</f>
        <v>2018</v>
      </c>
      <c r="AS138" s="119">
        <f>IF('Indicator Date'!AS138="","x",'Indicator Date'!AS138)</f>
        <v>2015</v>
      </c>
      <c r="AT138" s="119">
        <f>IF('Indicator Date'!AT138="","x",'Indicator Date'!AT138)</f>
        <v>2016</v>
      </c>
      <c r="AU138" s="119">
        <f>IF('Indicator Date'!AU138="","x",'Indicator Date'!AU138)</f>
        <v>2017</v>
      </c>
      <c r="AV138" s="119">
        <f>IF('Indicator Date'!AV138="","x",'Indicator Date'!AV138)</f>
        <v>2017</v>
      </c>
      <c r="AW138" s="119">
        <f>IF('Indicator Date'!AW138="","x",'Indicator Date'!AW138)</f>
        <v>2017</v>
      </c>
      <c r="AX138" s="119">
        <f>IF('Indicator Date'!AX138="","x",'Indicator Date'!AX138)</f>
        <v>2017</v>
      </c>
      <c r="AY138" s="119">
        <f>IF('Indicator Date'!AY138="","x",'Indicator Date'!AY138)</f>
        <v>2017</v>
      </c>
      <c r="AZ138" s="119">
        <f>IF('Indicator Date'!AZ138="","x",'Indicator Date'!AZ138)</f>
        <v>2017</v>
      </c>
      <c r="BA138" s="119" t="str">
        <f>IF('Indicator Date'!BA138="","x",'Indicator Date'!BA138)</f>
        <v>2017</v>
      </c>
      <c r="BB138" s="119">
        <f>IF('Indicator Date'!BB138="","x",'Indicator Date'!BB138)</f>
        <v>2017</v>
      </c>
      <c r="BC138" s="119">
        <f>IF('Indicator Date'!BC138="","x",'Indicator Date'!BC138)</f>
        <v>2018</v>
      </c>
      <c r="BD138" s="119">
        <f>IF('Indicator Date'!BD138="","x",'Indicator Date'!BD138)</f>
        <v>2019</v>
      </c>
      <c r="BE138" s="172" t="str">
        <f>IF('Indicator Date'!BE138="","x",YEAR('Indicator Date'!BE138))</f>
        <v>x</v>
      </c>
      <c r="BF138" s="172">
        <f>IF('Indicator Date'!BF138="","x",YEAR('Indicator Date'!BF138))</f>
        <v>2018</v>
      </c>
      <c r="BG138" s="172">
        <f>IF('Indicator Date'!BG138="","x",YEAR('Indicator Date'!BG138))</f>
        <v>2018</v>
      </c>
      <c r="BH138" s="119">
        <f>IF('Indicator Date'!BH138="","x",'Indicator Date'!BH138)</f>
        <v>2018</v>
      </c>
      <c r="BI138" s="119">
        <f>IF('Indicator Date'!BI138="","x",'Indicator Date'!BI138)</f>
        <v>2018</v>
      </c>
      <c r="BJ138" s="119">
        <f>IF('Indicator Date'!BJ138="","x",'Indicator Date'!BJ138)</f>
        <v>2013</v>
      </c>
      <c r="BK138" s="119">
        <f>IF('Indicator Date'!BK138="","x",'Indicator Date'!BK138)</f>
        <v>2017</v>
      </c>
      <c r="BL138" s="119">
        <f>IF('Indicator Date'!BL138="","x",'Indicator Date'!BL138)</f>
        <v>2018</v>
      </c>
      <c r="BM138" s="119">
        <f>IF('Indicator Date'!BM138="","x",'Indicator Date'!BM138)</f>
        <v>2017</v>
      </c>
      <c r="BN138" s="119">
        <f>IF('Indicator Date'!BN138="","x",'Indicator Date'!BN138)</f>
        <v>2015</v>
      </c>
      <c r="BO138" s="119">
        <f>IF('Indicator Date'!BO138="","x",'Indicator Date'!BO138)</f>
        <v>2016</v>
      </c>
      <c r="BP138" s="119">
        <f>IF('Indicator Date'!BP138="","x",'Indicator Date'!BP138)</f>
        <v>2017</v>
      </c>
      <c r="BQ138" s="119">
        <f>IF('Indicator Date'!BQ138="","x",'Indicator Date'!BQ138)</f>
        <v>2014</v>
      </c>
      <c r="BR138" s="119">
        <f>IF('Indicator Date'!BR138="","x",'Indicator Date'!BR138)</f>
        <v>2017</v>
      </c>
      <c r="BS138" s="119">
        <f>IF('Indicator Date'!BS138="","x",'Indicator Date'!BS138)</f>
        <v>2017</v>
      </c>
      <c r="BT138" s="119">
        <f>IF('Indicator Date'!BT138="","x",'Indicator Date'!BT138)</f>
        <v>2018</v>
      </c>
      <c r="BU138" s="119">
        <f>IF('Indicator Date'!BU138="","x",'Indicator Date'!BU138)</f>
        <v>2017</v>
      </c>
      <c r="BV138" s="119">
        <f>IF('Indicator Date'!BV138="","x",'Indicator Date'!BV138)</f>
        <v>2017</v>
      </c>
      <c r="BW138" s="119">
        <f>IF('Indicator Date'!BW138="","x",'Indicator Date'!BW138)</f>
        <v>2017</v>
      </c>
      <c r="BX138" s="119">
        <f>IF('Indicator Date'!BX138="","x",'Indicator Date'!BX138)</f>
        <v>2016</v>
      </c>
      <c r="BY138" s="119">
        <f>IF('Indicator Date'!BY138="","x",'Indicator Date'!BY138)</f>
        <v>2015</v>
      </c>
      <c r="BZ138" s="119" t="str">
        <f>IF('Indicator Date'!BZ138="","x",'Indicator Date'!BZ138)</f>
        <v>2018</v>
      </c>
      <c r="CA138" s="119">
        <f>IF('Indicator Date'!CA138="","x",'Indicator Date'!CA138)</f>
        <v>2019</v>
      </c>
      <c r="CB138" s="119">
        <f>IF('Indicator Date'!CB138="","x",'Indicator Date'!CB138)</f>
        <v>2015</v>
      </c>
    </row>
    <row r="139" spans="1:80" x14ac:dyDescent="0.3">
      <c r="A139" s="100" t="s">
        <v>251</v>
      </c>
      <c r="B139" s="86" t="s">
        <v>250</v>
      </c>
      <c r="C139" s="119">
        <f>IF('Indicator Date'!C139="","x",'Indicator Date'!C139)</f>
        <v>2015</v>
      </c>
      <c r="D139" s="119">
        <f>IF('Indicator Date'!D139="","x",'Indicator Date'!D139)</f>
        <v>2015</v>
      </c>
      <c r="E139" s="119">
        <f>IF('Indicator Date'!E139="","x",'Indicator Date'!E139)</f>
        <v>2015</v>
      </c>
      <c r="F139" s="119">
        <f>IF('Indicator Date'!F139="","x",'Indicator Date'!F139)</f>
        <v>2015</v>
      </c>
      <c r="G139" s="119">
        <f>IF('Indicator Date'!G139="","x",'Indicator Date'!G139)</f>
        <v>2015</v>
      </c>
      <c r="H139" s="119">
        <f>IF('Indicator Date'!H139="","x",'Indicator Date'!H139)</f>
        <v>2015</v>
      </c>
      <c r="I139" s="119">
        <f>IF('Indicator Date'!I139="","x",'Indicator Date'!I139)</f>
        <v>2015</v>
      </c>
      <c r="J139" s="119">
        <f>IF('Indicator Date'!J139="","x",'Indicator Date'!J139)</f>
        <v>2018</v>
      </c>
      <c r="K139" s="119">
        <f>IF('Indicator Date'!K139="","x",'Indicator Date'!K139)</f>
        <v>2018</v>
      </c>
      <c r="L139" s="119">
        <f>IF('Indicator Date'!L139="","x",'Indicator Date'!L139)</f>
        <v>2016</v>
      </c>
      <c r="M139" s="119">
        <f>IF('Indicator Date'!M139="","x",'Indicator Date'!M139)</f>
        <v>2015</v>
      </c>
      <c r="N139" s="119">
        <f>IF('Indicator Date'!N139="","x",'Indicator Date'!N139)</f>
        <v>2015</v>
      </c>
      <c r="O139" s="119">
        <f>IF('Indicator Date'!O139="","x",'Indicator Date'!O139)</f>
        <v>2015</v>
      </c>
      <c r="P139" s="119">
        <f>IF('Indicator Date'!P139="","x",'Indicator Date'!P139)</f>
        <v>2015</v>
      </c>
      <c r="Q139" s="119">
        <f>IF('Indicator Date'!Q139="","x",'Indicator Date'!Q139)</f>
        <v>2010</v>
      </c>
      <c r="R139" s="119">
        <f>IF('Indicator Date'!R139="","x",'Indicator Date'!R139)</f>
        <v>2010</v>
      </c>
      <c r="S139" s="119">
        <f>IF('Indicator Date'!S139="","x",'Indicator Date'!S139)</f>
        <v>2010</v>
      </c>
      <c r="T139" s="119">
        <f>IF('Indicator Date'!T139="","x",'Indicator Date'!T139)</f>
        <v>2010</v>
      </c>
      <c r="U139" s="119">
        <f>IF('Indicator Date'!U139="","x",'Indicator Date'!U139)</f>
        <v>2015</v>
      </c>
      <c r="V139" s="119">
        <f>IF('Indicator Date'!V139="","x",'Indicator Date'!V139)</f>
        <v>2015</v>
      </c>
      <c r="W139" s="119">
        <f>IF('Indicator Date'!W139="","x",'Indicator Date'!W139)</f>
        <v>2015</v>
      </c>
      <c r="X139" s="119">
        <f>IF('Indicator Date'!X139="","x",'Indicator Date'!X139)</f>
        <v>2018</v>
      </c>
      <c r="Y139" s="119">
        <f>IF('Indicator Date'!Y139="","x",'Indicator Date'!Y139)</f>
        <v>2018</v>
      </c>
      <c r="Z139" s="119">
        <f>IF('Indicator Date'!Z139="","x",'Indicator Date'!Z139)</f>
        <v>2018</v>
      </c>
      <c r="AA139" s="119">
        <f>IF('Indicator Date'!AA139="","x",'Indicator Date'!AA139)</f>
        <v>2012</v>
      </c>
      <c r="AB139" s="119">
        <f>IF('Indicator Date'!AB139="","x",'Indicator Date'!AB139)</f>
        <v>2017</v>
      </c>
      <c r="AC139" s="119" t="str">
        <f>IF('Indicator Date'!AC139="","x",'Indicator Date'!AC139)</f>
        <v>x</v>
      </c>
      <c r="AD139" s="119">
        <f>IF('Indicator Date'!AD139="","x",'Indicator Date'!AD139)</f>
        <v>2017</v>
      </c>
      <c r="AE139" s="119">
        <f>IF('Indicator Date'!AE139="","x",'Indicator Date'!AE139)</f>
        <v>2018</v>
      </c>
      <c r="AF139" s="119">
        <f>IF('Indicator Date'!AF139="","x",'Indicator Date'!AF139)</f>
        <v>2016</v>
      </c>
      <c r="AG139" s="119">
        <f>IF('Indicator Date'!AG139="","x",'Indicator Date'!AG139)</f>
        <v>2019</v>
      </c>
      <c r="AH139" s="119">
        <f>IF('Indicator Date'!AH139="","x",'Indicator Date'!AH139)</f>
        <v>2019</v>
      </c>
      <c r="AI139" s="119">
        <f>IF('Indicator Date'!AI139="","x",'Indicator Date'!AI139)</f>
        <v>2019</v>
      </c>
      <c r="AJ139" s="119">
        <f>IF('Indicator Date'!AJ139="","x",'Indicator Date'!AJ139)</f>
        <v>2018</v>
      </c>
      <c r="AK139" s="119">
        <f>IF('Indicator Date'!AK139="","x",'Indicator Date'!AK139)</f>
        <v>2018</v>
      </c>
      <c r="AL139" s="119">
        <f>IF('Indicator Date'!AL139="","x",'Indicator Date'!AL139)</f>
        <v>2017</v>
      </c>
      <c r="AM139" s="119">
        <f>IF('Indicator Date'!AM139="","x",'Indicator Date'!AM139)</f>
        <v>2012</v>
      </c>
      <c r="AN139" s="119">
        <f>IF('Indicator Date'!AN139="","x",'Indicator Date'!AN139)</f>
        <v>2019</v>
      </c>
      <c r="AO139" s="119">
        <f>IF('Indicator Date'!AO139="","x",'Indicator Date'!AO139)</f>
        <v>2016</v>
      </c>
      <c r="AP139" s="119">
        <f>IF('Indicator Date'!AP139="","x",'Indicator Date'!AP139)</f>
        <v>2017</v>
      </c>
      <c r="AQ139" s="119">
        <f>IF('Indicator Date'!AQ139="","x",'Indicator Date'!AQ139)</f>
        <v>2017</v>
      </c>
      <c r="AR139" s="119">
        <f>IF('Indicator Date'!AR139="","x",'Indicator Date'!AR139)</f>
        <v>2018</v>
      </c>
      <c r="AS139" s="119">
        <f>IF('Indicator Date'!AS139="","x",'Indicator Date'!AS139)</f>
        <v>2015</v>
      </c>
      <c r="AT139" s="119">
        <f>IF('Indicator Date'!AT139="","x",'Indicator Date'!AT139)</f>
        <v>2016</v>
      </c>
      <c r="AU139" s="119">
        <f>IF('Indicator Date'!AU139="","x",'Indicator Date'!AU139)</f>
        <v>2017</v>
      </c>
      <c r="AV139" s="119">
        <f>IF('Indicator Date'!AV139="","x",'Indicator Date'!AV139)</f>
        <v>2017</v>
      </c>
      <c r="AW139" s="119">
        <f>IF('Indicator Date'!AW139="","x",'Indicator Date'!AW139)</f>
        <v>2017</v>
      </c>
      <c r="AX139" s="119">
        <f>IF('Indicator Date'!AX139="","x",'Indicator Date'!AX139)</f>
        <v>2017</v>
      </c>
      <c r="AY139" s="119">
        <f>IF('Indicator Date'!AY139="","x",'Indicator Date'!AY139)</f>
        <v>2017</v>
      </c>
      <c r="AZ139" s="119">
        <f>IF('Indicator Date'!AZ139="","x",'Indicator Date'!AZ139)</f>
        <v>2017</v>
      </c>
      <c r="BA139" s="119" t="str">
        <f>IF('Indicator Date'!BA139="","x",'Indicator Date'!BA139)</f>
        <v>2017</v>
      </c>
      <c r="BB139" s="119">
        <f>IF('Indicator Date'!BB139="","x",'Indicator Date'!BB139)</f>
        <v>2017</v>
      </c>
      <c r="BC139" s="119">
        <f>IF('Indicator Date'!BC139="","x",'Indicator Date'!BC139)</f>
        <v>2018</v>
      </c>
      <c r="BD139" s="119">
        <f>IF('Indicator Date'!BD139="","x",'Indicator Date'!BD139)</f>
        <v>2019</v>
      </c>
      <c r="BE139" s="172">
        <f>IF('Indicator Date'!BE139="","x",YEAR('Indicator Date'!BE139))</f>
        <v>2018</v>
      </c>
      <c r="BF139" s="172">
        <f>IF('Indicator Date'!BF139="","x",YEAR('Indicator Date'!BF139))</f>
        <v>2018</v>
      </c>
      <c r="BG139" s="172">
        <f>IF('Indicator Date'!BG139="","x",YEAR('Indicator Date'!BG139))</f>
        <v>2018</v>
      </c>
      <c r="BH139" s="119">
        <f>IF('Indicator Date'!BH139="","x",'Indicator Date'!BH139)</f>
        <v>2018</v>
      </c>
      <c r="BI139" s="119">
        <f>IF('Indicator Date'!BI139="","x",'Indicator Date'!BI139)</f>
        <v>2018</v>
      </c>
      <c r="BJ139" s="119">
        <f>IF('Indicator Date'!BJ139="","x",'Indicator Date'!BJ139)</f>
        <v>2015</v>
      </c>
      <c r="BK139" s="119">
        <f>IF('Indicator Date'!BK139="","x",'Indicator Date'!BK139)</f>
        <v>2017</v>
      </c>
      <c r="BL139" s="119">
        <f>IF('Indicator Date'!BL139="","x",'Indicator Date'!BL139)</f>
        <v>2018</v>
      </c>
      <c r="BM139" s="119">
        <f>IF('Indicator Date'!BM139="","x",'Indicator Date'!BM139)</f>
        <v>2017</v>
      </c>
      <c r="BN139" s="119">
        <f>IF('Indicator Date'!BN139="","x",'Indicator Date'!BN139)</f>
        <v>2017</v>
      </c>
      <c r="BO139" s="119">
        <f>IF('Indicator Date'!BO139="","x",'Indicator Date'!BO139)</f>
        <v>2016</v>
      </c>
      <c r="BP139" s="119">
        <f>IF('Indicator Date'!BP139="","x",'Indicator Date'!BP139)</f>
        <v>2017</v>
      </c>
      <c r="BQ139" s="119">
        <f>IF('Indicator Date'!BQ139="","x",'Indicator Date'!BQ139)</f>
        <v>2014</v>
      </c>
      <c r="BR139" s="119">
        <f>IF('Indicator Date'!BR139="","x",'Indicator Date'!BR139)</f>
        <v>2017</v>
      </c>
      <c r="BS139" s="119">
        <f>IF('Indicator Date'!BS139="","x",'Indicator Date'!BS139)</f>
        <v>2017</v>
      </c>
      <c r="BT139" s="119">
        <f>IF('Indicator Date'!BT139="","x",'Indicator Date'!BT139)</f>
        <v>2016</v>
      </c>
      <c r="BU139" s="119">
        <f>IF('Indicator Date'!BU139="","x",'Indicator Date'!BU139)</f>
        <v>2017</v>
      </c>
      <c r="BV139" s="119">
        <f>IF('Indicator Date'!BV139="","x",'Indicator Date'!BV139)</f>
        <v>2017</v>
      </c>
      <c r="BW139" s="119">
        <f>IF('Indicator Date'!BW139="","x",'Indicator Date'!BW139)</f>
        <v>2017</v>
      </c>
      <c r="BX139" s="119">
        <f>IF('Indicator Date'!BX139="","x",'Indicator Date'!BX139)</f>
        <v>2016</v>
      </c>
      <c r="BY139" s="119">
        <f>IF('Indicator Date'!BY139="","x",'Indicator Date'!BY139)</f>
        <v>2015</v>
      </c>
      <c r="BZ139" s="119" t="str">
        <f>IF('Indicator Date'!BZ139="","x",'Indicator Date'!BZ139)</f>
        <v>2018</v>
      </c>
      <c r="CA139" s="119">
        <f>IF('Indicator Date'!CA139="","x",'Indicator Date'!CA139)</f>
        <v>2019</v>
      </c>
      <c r="CB139" s="119">
        <f>IF('Indicator Date'!CB139="","x",'Indicator Date'!CB139)</f>
        <v>2015</v>
      </c>
    </row>
    <row r="140" spans="1:80" x14ac:dyDescent="0.3">
      <c r="A140" s="100" t="s">
        <v>253</v>
      </c>
      <c r="B140" s="86" t="s">
        <v>252</v>
      </c>
      <c r="C140" s="119">
        <f>IF('Indicator Date'!C140="","x",'Indicator Date'!C140)</f>
        <v>2015</v>
      </c>
      <c r="D140" s="119">
        <f>IF('Indicator Date'!D140="","x",'Indicator Date'!D140)</f>
        <v>2015</v>
      </c>
      <c r="E140" s="119">
        <f>IF('Indicator Date'!E140="","x",'Indicator Date'!E140)</f>
        <v>2015</v>
      </c>
      <c r="F140" s="119">
        <f>IF('Indicator Date'!F140="","x",'Indicator Date'!F140)</f>
        <v>2015</v>
      </c>
      <c r="G140" s="119">
        <f>IF('Indicator Date'!G140="","x",'Indicator Date'!G140)</f>
        <v>2015</v>
      </c>
      <c r="H140" s="119">
        <f>IF('Indicator Date'!H140="","x",'Indicator Date'!H140)</f>
        <v>2015</v>
      </c>
      <c r="I140" s="119">
        <f>IF('Indicator Date'!I140="","x",'Indicator Date'!I140)</f>
        <v>2015</v>
      </c>
      <c r="J140" s="119">
        <f>IF('Indicator Date'!J140="","x",'Indicator Date'!J140)</f>
        <v>2018</v>
      </c>
      <c r="K140" s="119">
        <f>IF('Indicator Date'!K140="","x",'Indicator Date'!K140)</f>
        <v>2018</v>
      </c>
      <c r="L140" s="119">
        <f>IF('Indicator Date'!L140="","x",'Indicator Date'!L140)</f>
        <v>2016</v>
      </c>
      <c r="M140" s="119">
        <f>IF('Indicator Date'!M140="","x",'Indicator Date'!M140)</f>
        <v>2015</v>
      </c>
      <c r="N140" s="119">
        <f>IF('Indicator Date'!N140="","x",'Indicator Date'!N140)</f>
        <v>2015</v>
      </c>
      <c r="O140" s="119">
        <f>IF('Indicator Date'!O140="","x",'Indicator Date'!O140)</f>
        <v>2015</v>
      </c>
      <c r="P140" s="119">
        <f>IF('Indicator Date'!P140="","x",'Indicator Date'!P140)</f>
        <v>2015</v>
      </c>
      <c r="Q140" s="119">
        <f>IF('Indicator Date'!Q140="","x",'Indicator Date'!Q140)</f>
        <v>2010</v>
      </c>
      <c r="R140" s="119">
        <f>IF('Indicator Date'!R140="","x",'Indicator Date'!R140)</f>
        <v>2010</v>
      </c>
      <c r="S140" s="119">
        <f>IF('Indicator Date'!S140="","x",'Indicator Date'!S140)</f>
        <v>2010</v>
      </c>
      <c r="T140" s="119">
        <f>IF('Indicator Date'!T140="","x",'Indicator Date'!T140)</f>
        <v>2010</v>
      </c>
      <c r="U140" s="119">
        <f>IF('Indicator Date'!U140="","x",'Indicator Date'!U140)</f>
        <v>2015</v>
      </c>
      <c r="V140" s="119">
        <f>IF('Indicator Date'!V140="","x",'Indicator Date'!V140)</f>
        <v>2015</v>
      </c>
      <c r="W140" s="119">
        <f>IF('Indicator Date'!W140="","x",'Indicator Date'!W140)</f>
        <v>2015</v>
      </c>
      <c r="X140" s="119">
        <f>IF('Indicator Date'!X140="","x",'Indicator Date'!X140)</f>
        <v>2018</v>
      </c>
      <c r="Y140" s="119">
        <f>IF('Indicator Date'!Y140="","x",'Indicator Date'!Y140)</f>
        <v>2018</v>
      </c>
      <c r="Z140" s="119">
        <f>IF('Indicator Date'!Z140="","x",'Indicator Date'!Z140)</f>
        <v>2018</v>
      </c>
      <c r="AA140" s="119">
        <f>IF('Indicator Date'!AA140="","x",'Indicator Date'!AA140)</f>
        <v>2013</v>
      </c>
      <c r="AB140" s="119">
        <f>IF('Indicator Date'!AB140="","x",'Indicator Date'!AB140)</f>
        <v>2017</v>
      </c>
      <c r="AC140" s="119">
        <f>IF('Indicator Date'!AC140="","x",'Indicator Date'!AC140)</f>
        <v>2017</v>
      </c>
      <c r="AD140" s="119">
        <f>IF('Indicator Date'!AD140="","x",'Indicator Date'!AD140)</f>
        <v>2017</v>
      </c>
      <c r="AE140" s="119">
        <f>IF('Indicator Date'!AE140="","x",'Indicator Date'!AE140)</f>
        <v>2018</v>
      </c>
      <c r="AF140" s="119">
        <f>IF('Indicator Date'!AF140="","x",'Indicator Date'!AF140)</f>
        <v>2016</v>
      </c>
      <c r="AG140" s="119">
        <f>IF('Indicator Date'!AG140="","x",'Indicator Date'!AG140)</f>
        <v>2019</v>
      </c>
      <c r="AH140" s="119">
        <f>IF('Indicator Date'!AH140="","x",'Indicator Date'!AH140)</f>
        <v>2019</v>
      </c>
      <c r="AI140" s="119">
        <f>IF('Indicator Date'!AI140="","x",'Indicator Date'!AI140)</f>
        <v>2019</v>
      </c>
      <c r="AJ140" s="119">
        <f>IF('Indicator Date'!AJ140="","x",'Indicator Date'!AJ140)</f>
        <v>2018</v>
      </c>
      <c r="AK140" s="119">
        <f>IF('Indicator Date'!AK140="","x",'Indicator Date'!AK140)</f>
        <v>2018</v>
      </c>
      <c r="AL140" s="119">
        <f>IF('Indicator Date'!AL140="","x",'Indicator Date'!AL140)</f>
        <v>2017</v>
      </c>
      <c r="AM140" s="119">
        <f>IF('Indicator Date'!AM140="","x",'Indicator Date'!AM140)</f>
        <v>2013</v>
      </c>
      <c r="AN140" s="119">
        <f>IF('Indicator Date'!AN140="","x",'Indicator Date'!AN140)</f>
        <v>2019</v>
      </c>
      <c r="AO140" s="119">
        <f>IF('Indicator Date'!AO140="","x",'Indicator Date'!AO140)</f>
        <v>2016</v>
      </c>
      <c r="AP140" s="119">
        <f>IF('Indicator Date'!AP140="","x",'Indicator Date'!AP140)</f>
        <v>2017</v>
      </c>
      <c r="AQ140" s="119">
        <f>IF('Indicator Date'!AQ140="","x",'Indicator Date'!AQ140)</f>
        <v>2017</v>
      </c>
      <c r="AR140" s="119">
        <f>IF('Indicator Date'!AR140="","x",'Indicator Date'!AR140)</f>
        <v>2018</v>
      </c>
      <c r="AS140" s="119">
        <f>IF('Indicator Date'!AS140="","x",'Indicator Date'!AS140)</f>
        <v>2015</v>
      </c>
      <c r="AT140" s="119">
        <f>IF('Indicator Date'!AT140="","x",'Indicator Date'!AT140)</f>
        <v>2011</v>
      </c>
      <c r="AU140" s="119">
        <f>IF('Indicator Date'!AU140="","x",'Indicator Date'!AU140)</f>
        <v>2017</v>
      </c>
      <c r="AV140" s="119">
        <f>IF('Indicator Date'!AV140="","x",'Indicator Date'!AV140)</f>
        <v>2017</v>
      </c>
      <c r="AW140" s="119">
        <f>IF('Indicator Date'!AW140="","x",'Indicator Date'!AW140)</f>
        <v>2017</v>
      </c>
      <c r="AX140" s="119">
        <f>IF('Indicator Date'!AX140="","x",'Indicator Date'!AX140)</f>
        <v>2017</v>
      </c>
      <c r="AY140" s="119">
        <f>IF('Indicator Date'!AY140="","x",'Indicator Date'!AY140)</f>
        <v>2017</v>
      </c>
      <c r="AZ140" s="119">
        <f>IF('Indicator Date'!AZ140="","x",'Indicator Date'!AZ140)</f>
        <v>2017</v>
      </c>
      <c r="BA140" s="119" t="str">
        <f>IF('Indicator Date'!BA140="","x",'Indicator Date'!BA140)</f>
        <v>2015</v>
      </c>
      <c r="BB140" s="119">
        <f>IF('Indicator Date'!BB140="","x",'Indicator Date'!BB140)</f>
        <v>2017</v>
      </c>
      <c r="BC140" s="119">
        <f>IF('Indicator Date'!BC140="","x",'Indicator Date'!BC140)</f>
        <v>2018</v>
      </c>
      <c r="BD140" s="119">
        <f>IF('Indicator Date'!BD140="","x",'Indicator Date'!BD140)</f>
        <v>2019</v>
      </c>
      <c r="BE140" s="172">
        <f>IF('Indicator Date'!BE140="","x",YEAR('Indicator Date'!BE140))</f>
        <v>2018</v>
      </c>
      <c r="BF140" s="172">
        <f>IF('Indicator Date'!BF140="","x",YEAR('Indicator Date'!BF140))</f>
        <v>2018</v>
      </c>
      <c r="BG140" s="172">
        <f>IF('Indicator Date'!BG140="","x",YEAR('Indicator Date'!BG140))</f>
        <v>2018</v>
      </c>
      <c r="BH140" s="119">
        <f>IF('Indicator Date'!BH140="","x",'Indicator Date'!BH140)</f>
        <v>2018</v>
      </c>
      <c r="BI140" s="119">
        <f>IF('Indicator Date'!BI140="","x",'Indicator Date'!BI140)</f>
        <v>2018</v>
      </c>
      <c r="BJ140" s="119">
        <f>IF('Indicator Date'!BJ140="","x",'Indicator Date'!BJ140)</f>
        <v>2015</v>
      </c>
      <c r="BK140" s="119">
        <f>IF('Indicator Date'!BK140="","x",'Indicator Date'!BK140)</f>
        <v>2017</v>
      </c>
      <c r="BL140" s="119">
        <f>IF('Indicator Date'!BL140="","x",'Indicator Date'!BL140)</f>
        <v>2018</v>
      </c>
      <c r="BM140" s="119">
        <f>IF('Indicator Date'!BM140="","x",'Indicator Date'!BM140)</f>
        <v>2017</v>
      </c>
      <c r="BN140" s="119">
        <f>IF('Indicator Date'!BN140="","x",'Indicator Date'!BN140)</f>
        <v>2015</v>
      </c>
      <c r="BO140" s="119">
        <f>IF('Indicator Date'!BO140="","x",'Indicator Date'!BO140)</f>
        <v>2016</v>
      </c>
      <c r="BP140" s="119">
        <f>IF('Indicator Date'!BP140="","x",'Indicator Date'!BP140)</f>
        <v>2017</v>
      </c>
      <c r="BQ140" s="119">
        <f>IF('Indicator Date'!BQ140="","x",'Indicator Date'!BQ140)</f>
        <v>2014</v>
      </c>
      <c r="BR140" s="119">
        <f>IF('Indicator Date'!BR140="","x",'Indicator Date'!BR140)</f>
        <v>2017</v>
      </c>
      <c r="BS140" s="119">
        <f>IF('Indicator Date'!BS140="","x",'Indicator Date'!BS140)</f>
        <v>2017</v>
      </c>
      <c r="BT140" s="119" t="str">
        <f>IF('Indicator Date'!BT140="","x",'Indicator Date'!BT140)</f>
        <v>x</v>
      </c>
      <c r="BU140" s="119">
        <f>IF('Indicator Date'!BU140="","x",'Indicator Date'!BU140)</f>
        <v>2017</v>
      </c>
      <c r="BV140" s="119">
        <f>IF('Indicator Date'!BV140="","x",'Indicator Date'!BV140)</f>
        <v>2017</v>
      </c>
      <c r="BW140" s="119">
        <f>IF('Indicator Date'!BW140="","x",'Indicator Date'!BW140)</f>
        <v>2017</v>
      </c>
      <c r="BX140" s="119">
        <f>IF('Indicator Date'!BX140="","x",'Indicator Date'!BX140)</f>
        <v>2016</v>
      </c>
      <c r="BY140" s="119">
        <f>IF('Indicator Date'!BY140="","x",'Indicator Date'!BY140)</f>
        <v>2015</v>
      </c>
      <c r="BZ140" s="119" t="str">
        <f>IF('Indicator Date'!BZ140="","x",'Indicator Date'!BZ140)</f>
        <v>2018</v>
      </c>
      <c r="CA140" s="119">
        <f>IF('Indicator Date'!CA140="","x",'Indicator Date'!CA140)</f>
        <v>2019</v>
      </c>
      <c r="CB140" s="119">
        <f>IF('Indicator Date'!CB140="","x",'Indicator Date'!CB140)</f>
        <v>2015</v>
      </c>
    </row>
    <row r="141" spans="1:80" x14ac:dyDescent="0.3">
      <c r="A141" s="100" t="s">
        <v>255</v>
      </c>
      <c r="B141" s="86" t="s">
        <v>254</v>
      </c>
      <c r="C141" s="119">
        <f>IF('Indicator Date'!C141="","x",'Indicator Date'!C141)</f>
        <v>2015</v>
      </c>
      <c r="D141" s="119">
        <f>IF('Indicator Date'!D141="","x",'Indicator Date'!D141)</f>
        <v>2015</v>
      </c>
      <c r="E141" s="119">
        <f>IF('Indicator Date'!E141="","x",'Indicator Date'!E141)</f>
        <v>2015</v>
      </c>
      <c r="F141" s="119">
        <f>IF('Indicator Date'!F141="","x",'Indicator Date'!F141)</f>
        <v>2015</v>
      </c>
      <c r="G141" s="119">
        <f>IF('Indicator Date'!G141="","x",'Indicator Date'!G141)</f>
        <v>2015</v>
      </c>
      <c r="H141" s="119">
        <f>IF('Indicator Date'!H141="","x",'Indicator Date'!H141)</f>
        <v>2015</v>
      </c>
      <c r="I141" s="119">
        <f>IF('Indicator Date'!I141="","x",'Indicator Date'!I141)</f>
        <v>2015</v>
      </c>
      <c r="J141" s="119">
        <f>IF('Indicator Date'!J141="","x",'Indicator Date'!J141)</f>
        <v>2018</v>
      </c>
      <c r="K141" s="119">
        <f>IF('Indicator Date'!K141="","x",'Indicator Date'!K141)</f>
        <v>2018</v>
      </c>
      <c r="L141" s="119">
        <f>IF('Indicator Date'!L141="","x",'Indicator Date'!L141)</f>
        <v>2016</v>
      </c>
      <c r="M141" s="119">
        <f>IF('Indicator Date'!M141="","x",'Indicator Date'!M141)</f>
        <v>2015</v>
      </c>
      <c r="N141" s="119">
        <f>IF('Indicator Date'!N141="","x",'Indicator Date'!N141)</f>
        <v>2015</v>
      </c>
      <c r="O141" s="119">
        <f>IF('Indicator Date'!O141="","x",'Indicator Date'!O141)</f>
        <v>2015</v>
      </c>
      <c r="P141" s="119">
        <f>IF('Indicator Date'!P141="","x",'Indicator Date'!P141)</f>
        <v>2015</v>
      </c>
      <c r="Q141" s="119">
        <f>IF('Indicator Date'!Q141="","x",'Indicator Date'!Q141)</f>
        <v>2010</v>
      </c>
      <c r="R141" s="119">
        <f>IF('Indicator Date'!R141="","x",'Indicator Date'!R141)</f>
        <v>2010</v>
      </c>
      <c r="S141" s="119">
        <f>IF('Indicator Date'!S141="","x",'Indicator Date'!S141)</f>
        <v>2010</v>
      </c>
      <c r="T141" s="119">
        <f>IF('Indicator Date'!T141="","x",'Indicator Date'!T141)</f>
        <v>2010</v>
      </c>
      <c r="U141" s="119">
        <f>IF('Indicator Date'!U141="","x",'Indicator Date'!U141)</f>
        <v>2015</v>
      </c>
      <c r="V141" s="119">
        <f>IF('Indicator Date'!V141="","x",'Indicator Date'!V141)</f>
        <v>2015</v>
      </c>
      <c r="W141" s="119">
        <f>IF('Indicator Date'!W141="","x",'Indicator Date'!W141)</f>
        <v>2015</v>
      </c>
      <c r="X141" s="119">
        <f>IF('Indicator Date'!X141="","x",'Indicator Date'!X141)</f>
        <v>2018</v>
      </c>
      <c r="Y141" s="119">
        <f>IF('Indicator Date'!Y141="","x",'Indicator Date'!Y141)</f>
        <v>2018</v>
      </c>
      <c r="Z141" s="119">
        <f>IF('Indicator Date'!Z141="","x",'Indicator Date'!Z141)</f>
        <v>2018</v>
      </c>
      <c r="AA141" s="119">
        <f>IF('Indicator Date'!AA141="","x",'Indicator Date'!AA141)</f>
        <v>2011</v>
      </c>
      <c r="AB141" s="119">
        <f>IF('Indicator Date'!AB141="","x",'Indicator Date'!AB141)</f>
        <v>2017</v>
      </c>
      <c r="AC141" s="119" t="str">
        <f>IF('Indicator Date'!AC141="","x",'Indicator Date'!AC141)</f>
        <v>x</v>
      </c>
      <c r="AD141" s="119">
        <f>IF('Indicator Date'!AD141="","x",'Indicator Date'!AD141)</f>
        <v>2018</v>
      </c>
      <c r="AE141" s="119">
        <f>IF('Indicator Date'!AE141="","x",'Indicator Date'!AE141)</f>
        <v>2018</v>
      </c>
      <c r="AF141" s="119">
        <f>IF('Indicator Date'!AF141="","x",'Indicator Date'!AF141)</f>
        <v>2016</v>
      </c>
      <c r="AG141" s="119">
        <f>IF('Indicator Date'!AG141="","x",'Indicator Date'!AG141)</f>
        <v>2019</v>
      </c>
      <c r="AH141" s="119">
        <f>IF('Indicator Date'!AH141="","x",'Indicator Date'!AH141)</f>
        <v>2019</v>
      </c>
      <c r="AI141" s="119">
        <f>IF('Indicator Date'!AI141="","x",'Indicator Date'!AI141)</f>
        <v>2019</v>
      </c>
      <c r="AJ141" s="119">
        <f>IF('Indicator Date'!AJ141="","x",'Indicator Date'!AJ141)</f>
        <v>2018</v>
      </c>
      <c r="AK141" s="119">
        <f>IF('Indicator Date'!AK141="","x",'Indicator Date'!AK141)</f>
        <v>2018</v>
      </c>
      <c r="AL141" s="119">
        <f>IF('Indicator Date'!AL141="","x",'Indicator Date'!AL141)</f>
        <v>2017</v>
      </c>
      <c r="AM141" s="119" t="str">
        <f>IF('Indicator Date'!AM141="","x",'Indicator Date'!AM141)</f>
        <v>x</v>
      </c>
      <c r="AN141" s="119">
        <f>IF('Indicator Date'!AN141="","x",'Indicator Date'!AN141)</f>
        <v>2019</v>
      </c>
      <c r="AO141" s="119">
        <f>IF('Indicator Date'!AO141="","x",'Indicator Date'!AO141)</f>
        <v>2016</v>
      </c>
      <c r="AP141" s="119">
        <f>IF('Indicator Date'!AP141="","x",'Indicator Date'!AP141)</f>
        <v>2017</v>
      </c>
      <c r="AQ141" s="119" t="str">
        <f>IF('Indicator Date'!AQ141="","x",'Indicator Date'!AQ141)</f>
        <v>x</v>
      </c>
      <c r="AR141" s="119">
        <f>IF('Indicator Date'!AR141="","x",'Indicator Date'!AR141)</f>
        <v>2018</v>
      </c>
      <c r="AS141" s="119">
        <f>IF('Indicator Date'!AS141="","x",'Indicator Date'!AS141)</f>
        <v>2015</v>
      </c>
      <c r="AT141" s="119" t="str">
        <f>IF('Indicator Date'!AT141="","x",'Indicator Date'!AT141)</f>
        <v>x</v>
      </c>
      <c r="AU141" s="119">
        <f>IF('Indicator Date'!AU141="","x",'Indicator Date'!AU141)</f>
        <v>2017</v>
      </c>
      <c r="AV141" s="119">
        <f>IF('Indicator Date'!AV141="","x",'Indicator Date'!AV141)</f>
        <v>2014</v>
      </c>
      <c r="AW141" s="119" t="str">
        <f>IF('Indicator Date'!AW141="","x",'Indicator Date'!AW141)</f>
        <v>x</v>
      </c>
      <c r="AX141" s="119" t="str">
        <f>IF('Indicator Date'!AX141="","x",'Indicator Date'!AX141)</f>
        <v>x</v>
      </c>
      <c r="AY141" s="119">
        <f>IF('Indicator Date'!AY141="","x",'Indicator Date'!AY141)</f>
        <v>2017</v>
      </c>
      <c r="AZ141" s="119">
        <f>IF('Indicator Date'!AZ141="","x",'Indicator Date'!AZ141)</f>
        <v>2017</v>
      </c>
      <c r="BA141" s="119" t="str">
        <f>IF('Indicator Date'!BA141="","x",'Indicator Date'!BA141)</f>
        <v>2016</v>
      </c>
      <c r="BB141" s="119">
        <f>IF('Indicator Date'!BB141="","x",'Indicator Date'!BB141)</f>
        <v>2017</v>
      </c>
      <c r="BC141" s="119">
        <f>IF('Indicator Date'!BC141="","x",'Indicator Date'!BC141)</f>
        <v>2018</v>
      </c>
      <c r="BD141" s="119">
        <f>IF('Indicator Date'!BD141="","x",'Indicator Date'!BD141)</f>
        <v>2019</v>
      </c>
      <c r="BE141" s="172" t="str">
        <f>IF('Indicator Date'!BE141="","x",YEAR('Indicator Date'!BE141))</f>
        <v>x</v>
      </c>
      <c r="BF141" s="172">
        <f>IF('Indicator Date'!BF141="","x",YEAR('Indicator Date'!BF141))</f>
        <v>2018</v>
      </c>
      <c r="BG141" s="172">
        <f>IF('Indicator Date'!BG141="","x",YEAR('Indicator Date'!BG141))</f>
        <v>2018</v>
      </c>
      <c r="BH141" s="119">
        <f>IF('Indicator Date'!BH141="","x",'Indicator Date'!BH141)</f>
        <v>2018</v>
      </c>
      <c r="BI141" s="119">
        <f>IF('Indicator Date'!BI141="","x",'Indicator Date'!BI141)</f>
        <v>2018</v>
      </c>
      <c r="BJ141" s="119">
        <f>IF('Indicator Date'!BJ141="","x",'Indicator Date'!BJ141)</f>
        <v>2015</v>
      </c>
      <c r="BK141" s="119">
        <f>IF('Indicator Date'!BK141="","x",'Indicator Date'!BK141)</f>
        <v>2017</v>
      </c>
      <c r="BL141" s="119">
        <f>IF('Indicator Date'!BL141="","x",'Indicator Date'!BL141)</f>
        <v>2018</v>
      </c>
      <c r="BM141" s="119">
        <f>IF('Indicator Date'!BM141="","x",'Indicator Date'!BM141)</f>
        <v>2017</v>
      </c>
      <c r="BN141" s="119">
        <f>IF('Indicator Date'!BN141="","x",'Indicator Date'!BN141)</f>
        <v>2015</v>
      </c>
      <c r="BO141" s="119">
        <f>IF('Indicator Date'!BO141="","x",'Indicator Date'!BO141)</f>
        <v>2016</v>
      </c>
      <c r="BP141" s="119">
        <f>IF('Indicator Date'!BP141="","x",'Indicator Date'!BP141)</f>
        <v>2017</v>
      </c>
      <c r="BQ141" s="119">
        <f>IF('Indicator Date'!BQ141="","x",'Indicator Date'!BQ141)</f>
        <v>2014</v>
      </c>
      <c r="BR141" s="119">
        <f>IF('Indicator Date'!BR141="","x",'Indicator Date'!BR141)</f>
        <v>2017</v>
      </c>
      <c r="BS141" s="119">
        <f>IF('Indicator Date'!BS141="","x",'Indicator Date'!BS141)</f>
        <v>2017</v>
      </c>
      <c r="BT141" s="119">
        <f>IF('Indicator Date'!BT141="","x",'Indicator Date'!BT141)</f>
        <v>2016</v>
      </c>
      <c r="BU141" s="119">
        <f>IF('Indicator Date'!BU141="","x",'Indicator Date'!BU141)</f>
        <v>2017</v>
      </c>
      <c r="BV141" s="119">
        <f>IF('Indicator Date'!BV141="","x",'Indicator Date'!BV141)</f>
        <v>2017</v>
      </c>
      <c r="BW141" s="119" t="str">
        <f>IF('Indicator Date'!BW141="","x",'Indicator Date'!BW141)</f>
        <v>x</v>
      </c>
      <c r="BX141" s="119">
        <f>IF('Indicator Date'!BX141="","x",'Indicator Date'!BX141)</f>
        <v>2016</v>
      </c>
      <c r="BY141" s="119">
        <f>IF('Indicator Date'!BY141="","x",'Indicator Date'!BY141)</f>
        <v>2015</v>
      </c>
      <c r="BZ141" s="119" t="str">
        <f>IF('Indicator Date'!BZ141="","x",'Indicator Date'!BZ141)</f>
        <v>2018</v>
      </c>
      <c r="CA141" s="119">
        <f>IF('Indicator Date'!CA141="","x",'Indicator Date'!CA141)</f>
        <v>2019</v>
      </c>
      <c r="CB141" s="119">
        <f>IF('Indicator Date'!CB141="","x",'Indicator Date'!CB141)</f>
        <v>2015</v>
      </c>
    </row>
    <row r="142" spans="1:80" x14ac:dyDescent="0.3">
      <c r="A142" s="100" t="s">
        <v>257</v>
      </c>
      <c r="B142" s="86" t="s">
        <v>256</v>
      </c>
      <c r="C142" s="119">
        <f>IF('Indicator Date'!C142="","x",'Indicator Date'!C142)</f>
        <v>2015</v>
      </c>
      <c r="D142" s="119">
        <f>IF('Indicator Date'!D142="","x",'Indicator Date'!D142)</f>
        <v>2015</v>
      </c>
      <c r="E142" s="119">
        <f>IF('Indicator Date'!E142="","x",'Indicator Date'!E142)</f>
        <v>2015</v>
      </c>
      <c r="F142" s="119">
        <f>IF('Indicator Date'!F142="","x",'Indicator Date'!F142)</f>
        <v>2015</v>
      </c>
      <c r="G142" s="119">
        <f>IF('Indicator Date'!G142="","x",'Indicator Date'!G142)</f>
        <v>2015</v>
      </c>
      <c r="H142" s="119">
        <f>IF('Indicator Date'!H142="","x",'Indicator Date'!H142)</f>
        <v>2015</v>
      </c>
      <c r="I142" s="119">
        <f>IF('Indicator Date'!I142="","x",'Indicator Date'!I142)</f>
        <v>2015</v>
      </c>
      <c r="J142" s="119">
        <f>IF('Indicator Date'!J142="","x",'Indicator Date'!J142)</f>
        <v>2018</v>
      </c>
      <c r="K142" s="119">
        <f>IF('Indicator Date'!K142="","x",'Indicator Date'!K142)</f>
        <v>2018</v>
      </c>
      <c r="L142" s="119">
        <f>IF('Indicator Date'!L142="","x",'Indicator Date'!L142)</f>
        <v>2016</v>
      </c>
      <c r="M142" s="119">
        <f>IF('Indicator Date'!M142="","x",'Indicator Date'!M142)</f>
        <v>2015</v>
      </c>
      <c r="N142" s="119">
        <f>IF('Indicator Date'!N142="","x",'Indicator Date'!N142)</f>
        <v>2015</v>
      </c>
      <c r="O142" s="119">
        <f>IF('Indicator Date'!O142="","x",'Indicator Date'!O142)</f>
        <v>2015</v>
      </c>
      <c r="P142" s="119">
        <f>IF('Indicator Date'!P142="","x",'Indicator Date'!P142)</f>
        <v>2015</v>
      </c>
      <c r="Q142" s="119">
        <f>IF('Indicator Date'!Q142="","x",'Indicator Date'!Q142)</f>
        <v>2010</v>
      </c>
      <c r="R142" s="119">
        <f>IF('Indicator Date'!R142="","x",'Indicator Date'!R142)</f>
        <v>2010</v>
      </c>
      <c r="S142" s="119">
        <f>IF('Indicator Date'!S142="","x",'Indicator Date'!S142)</f>
        <v>2010</v>
      </c>
      <c r="T142" s="119">
        <f>IF('Indicator Date'!T142="","x",'Indicator Date'!T142)</f>
        <v>2010</v>
      </c>
      <c r="U142" s="119">
        <f>IF('Indicator Date'!U142="","x",'Indicator Date'!U142)</f>
        <v>2015</v>
      </c>
      <c r="V142" s="119">
        <f>IF('Indicator Date'!V142="","x",'Indicator Date'!V142)</f>
        <v>2015</v>
      </c>
      <c r="W142" s="119">
        <f>IF('Indicator Date'!W142="","x",'Indicator Date'!W142)</f>
        <v>2015</v>
      </c>
      <c r="X142" s="119">
        <f>IF('Indicator Date'!X142="","x",'Indicator Date'!X142)</f>
        <v>2018</v>
      </c>
      <c r="Y142" s="119">
        <f>IF('Indicator Date'!Y142="","x",'Indicator Date'!Y142)</f>
        <v>2018</v>
      </c>
      <c r="Z142" s="119">
        <f>IF('Indicator Date'!Z142="","x",'Indicator Date'!Z142)</f>
        <v>2018</v>
      </c>
      <c r="AA142" s="119">
        <f>IF('Indicator Date'!AA142="","x",'Indicator Date'!AA142)</f>
        <v>2011</v>
      </c>
      <c r="AB142" s="119">
        <f>IF('Indicator Date'!AB142="","x",'Indicator Date'!AB142)</f>
        <v>2017</v>
      </c>
      <c r="AC142" s="119" t="str">
        <f>IF('Indicator Date'!AC142="","x",'Indicator Date'!AC142)</f>
        <v>x</v>
      </c>
      <c r="AD142" s="119">
        <f>IF('Indicator Date'!AD142="","x",'Indicator Date'!AD142)</f>
        <v>2017</v>
      </c>
      <c r="AE142" s="119">
        <f>IF('Indicator Date'!AE142="","x",'Indicator Date'!AE142)</f>
        <v>2018</v>
      </c>
      <c r="AF142" s="119">
        <f>IF('Indicator Date'!AF142="","x",'Indicator Date'!AF142)</f>
        <v>2016</v>
      </c>
      <c r="AG142" s="119">
        <f>IF('Indicator Date'!AG142="","x",'Indicator Date'!AG142)</f>
        <v>2019</v>
      </c>
      <c r="AH142" s="119">
        <f>IF('Indicator Date'!AH142="","x",'Indicator Date'!AH142)</f>
        <v>2019</v>
      </c>
      <c r="AI142" s="119">
        <f>IF('Indicator Date'!AI142="","x",'Indicator Date'!AI142)</f>
        <v>2019</v>
      </c>
      <c r="AJ142" s="119">
        <f>IF('Indicator Date'!AJ142="","x",'Indicator Date'!AJ142)</f>
        <v>2018</v>
      </c>
      <c r="AK142" s="119">
        <f>IF('Indicator Date'!AK142="","x",'Indicator Date'!AK142)</f>
        <v>2018</v>
      </c>
      <c r="AL142" s="119">
        <f>IF('Indicator Date'!AL142="","x",'Indicator Date'!AL142)</f>
        <v>2017</v>
      </c>
      <c r="AM142" s="119" t="str">
        <f>IF('Indicator Date'!AM142="","x",'Indicator Date'!AM142)</f>
        <v>x</v>
      </c>
      <c r="AN142" s="119">
        <f>IF('Indicator Date'!AN142="","x",'Indicator Date'!AN142)</f>
        <v>2019</v>
      </c>
      <c r="AO142" s="119">
        <f>IF('Indicator Date'!AO142="","x",'Indicator Date'!AO142)</f>
        <v>2016</v>
      </c>
      <c r="AP142" s="119">
        <f>IF('Indicator Date'!AP142="","x",'Indicator Date'!AP142)</f>
        <v>2017</v>
      </c>
      <c r="AQ142" s="119" t="str">
        <f>IF('Indicator Date'!AQ142="","x",'Indicator Date'!AQ142)</f>
        <v>x</v>
      </c>
      <c r="AR142" s="119">
        <f>IF('Indicator Date'!AR142="","x",'Indicator Date'!AR142)</f>
        <v>2018</v>
      </c>
      <c r="AS142" s="119">
        <f>IF('Indicator Date'!AS142="","x",'Indicator Date'!AS142)</f>
        <v>2015</v>
      </c>
      <c r="AT142" s="119" t="str">
        <f>IF('Indicator Date'!AT142="","x",'Indicator Date'!AT142)</f>
        <v>x</v>
      </c>
      <c r="AU142" s="119">
        <f>IF('Indicator Date'!AU142="","x",'Indicator Date'!AU142)</f>
        <v>2017</v>
      </c>
      <c r="AV142" s="119">
        <f>IF('Indicator Date'!AV142="","x",'Indicator Date'!AV142)</f>
        <v>2017</v>
      </c>
      <c r="AW142" s="119">
        <f>IF('Indicator Date'!AW142="","x",'Indicator Date'!AW142)</f>
        <v>2017</v>
      </c>
      <c r="AX142" s="119" t="str">
        <f>IF('Indicator Date'!AX142="","x",'Indicator Date'!AX142)</f>
        <v>x</v>
      </c>
      <c r="AY142" s="119">
        <f>IF('Indicator Date'!AY142="","x",'Indicator Date'!AY142)</f>
        <v>2017</v>
      </c>
      <c r="AZ142" s="119">
        <f>IF('Indicator Date'!AZ142="","x",'Indicator Date'!AZ142)</f>
        <v>2017</v>
      </c>
      <c r="BA142" s="119" t="str">
        <f>IF('Indicator Date'!BA142="","x",'Indicator Date'!BA142)</f>
        <v>2015</v>
      </c>
      <c r="BB142" s="119">
        <f>IF('Indicator Date'!BB142="","x",'Indicator Date'!BB142)</f>
        <v>2017</v>
      </c>
      <c r="BC142" s="119">
        <f>IF('Indicator Date'!BC142="","x",'Indicator Date'!BC142)</f>
        <v>2018</v>
      </c>
      <c r="BD142" s="119">
        <f>IF('Indicator Date'!BD142="","x",'Indicator Date'!BD142)</f>
        <v>2019</v>
      </c>
      <c r="BE142" s="172" t="str">
        <f>IF('Indicator Date'!BE142="","x",YEAR('Indicator Date'!BE142))</f>
        <v>x</v>
      </c>
      <c r="BF142" s="172">
        <f>IF('Indicator Date'!BF142="","x",YEAR('Indicator Date'!BF142))</f>
        <v>2018</v>
      </c>
      <c r="BG142" s="172">
        <f>IF('Indicator Date'!BG142="","x",YEAR('Indicator Date'!BG142))</f>
        <v>2018</v>
      </c>
      <c r="BH142" s="119">
        <f>IF('Indicator Date'!BH142="","x",'Indicator Date'!BH142)</f>
        <v>2018</v>
      </c>
      <c r="BI142" s="119">
        <f>IF('Indicator Date'!BI142="","x",'Indicator Date'!BI142)</f>
        <v>2018</v>
      </c>
      <c r="BJ142" s="119">
        <f>IF('Indicator Date'!BJ142="","x",'Indicator Date'!BJ142)</f>
        <v>2015</v>
      </c>
      <c r="BK142" s="119">
        <f>IF('Indicator Date'!BK142="","x",'Indicator Date'!BK142)</f>
        <v>2017</v>
      </c>
      <c r="BL142" s="119">
        <f>IF('Indicator Date'!BL142="","x",'Indicator Date'!BL142)</f>
        <v>2018</v>
      </c>
      <c r="BM142" s="119">
        <f>IF('Indicator Date'!BM142="","x",'Indicator Date'!BM142)</f>
        <v>2017</v>
      </c>
      <c r="BN142" s="119">
        <f>IF('Indicator Date'!BN142="","x",'Indicator Date'!BN142)</f>
        <v>2015</v>
      </c>
      <c r="BO142" s="119">
        <f>IF('Indicator Date'!BO142="","x",'Indicator Date'!BO142)</f>
        <v>2014</v>
      </c>
      <c r="BP142" s="119">
        <f>IF('Indicator Date'!BP142="","x",'Indicator Date'!BP142)</f>
        <v>2017</v>
      </c>
      <c r="BQ142" s="119">
        <f>IF('Indicator Date'!BQ142="","x",'Indicator Date'!BQ142)</f>
        <v>2014</v>
      </c>
      <c r="BR142" s="119">
        <f>IF('Indicator Date'!BR142="","x",'Indicator Date'!BR142)</f>
        <v>2017</v>
      </c>
      <c r="BS142" s="119">
        <f>IF('Indicator Date'!BS142="","x",'Indicator Date'!BS142)</f>
        <v>2017</v>
      </c>
      <c r="BT142" s="119">
        <f>IF('Indicator Date'!BT142="","x",'Indicator Date'!BT142)</f>
        <v>2016</v>
      </c>
      <c r="BU142" s="119">
        <f>IF('Indicator Date'!BU142="","x",'Indicator Date'!BU142)</f>
        <v>2017</v>
      </c>
      <c r="BV142" s="119">
        <f>IF('Indicator Date'!BV142="","x",'Indicator Date'!BV142)</f>
        <v>2017</v>
      </c>
      <c r="BW142" s="119" t="str">
        <f>IF('Indicator Date'!BW142="","x",'Indicator Date'!BW142)</f>
        <v>x</v>
      </c>
      <c r="BX142" s="119">
        <f>IF('Indicator Date'!BX142="","x",'Indicator Date'!BX142)</f>
        <v>2016</v>
      </c>
      <c r="BY142" s="119">
        <f>IF('Indicator Date'!BY142="","x",'Indicator Date'!BY142)</f>
        <v>2015</v>
      </c>
      <c r="BZ142" s="119" t="str">
        <f>IF('Indicator Date'!BZ142="","x",'Indicator Date'!BZ142)</f>
        <v>2018</v>
      </c>
      <c r="CA142" s="119">
        <f>IF('Indicator Date'!CA142="","x",'Indicator Date'!CA142)</f>
        <v>2019</v>
      </c>
      <c r="CB142" s="119">
        <f>IF('Indicator Date'!CB142="","x",'Indicator Date'!CB142)</f>
        <v>2015</v>
      </c>
    </row>
    <row r="143" spans="1:80" x14ac:dyDescent="0.3">
      <c r="A143" s="100" t="s">
        <v>259</v>
      </c>
      <c r="B143" s="86" t="s">
        <v>258</v>
      </c>
      <c r="C143" s="119">
        <f>IF('Indicator Date'!C143="","x",'Indicator Date'!C143)</f>
        <v>2015</v>
      </c>
      <c r="D143" s="119">
        <f>IF('Indicator Date'!D143="","x",'Indicator Date'!D143)</f>
        <v>2015</v>
      </c>
      <c r="E143" s="119">
        <f>IF('Indicator Date'!E143="","x",'Indicator Date'!E143)</f>
        <v>2015</v>
      </c>
      <c r="F143" s="119">
        <f>IF('Indicator Date'!F143="","x",'Indicator Date'!F143)</f>
        <v>2015</v>
      </c>
      <c r="G143" s="119">
        <f>IF('Indicator Date'!G143="","x",'Indicator Date'!G143)</f>
        <v>2015</v>
      </c>
      <c r="H143" s="119">
        <f>IF('Indicator Date'!H143="","x",'Indicator Date'!H143)</f>
        <v>2015</v>
      </c>
      <c r="I143" s="119">
        <f>IF('Indicator Date'!I143="","x",'Indicator Date'!I143)</f>
        <v>2015</v>
      </c>
      <c r="J143" s="119">
        <f>IF('Indicator Date'!J143="","x",'Indicator Date'!J143)</f>
        <v>2018</v>
      </c>
      <c r="K143" s="119">
        <f>IF('Indicator Date'!K143="","x",'Indicator Date'!K143)</f>
        <v>2018</v>
      </c>
      <c r="L143" s="119">
        <f>IF('Indicator Date'!L143="","x",'Indicator Date'!L143)</f>
        <v>2016</v>
      </c>
      <c r="M143" s="119">
        <f>IF('Indicator Date'!M143="","x",'Indicator Date'!M143)</f>
        <v>2015</v>
      </c>
      <c r="N143" s="119">
        <f>IF('Indicator Date'!N143="","x",'Indicator Date'!N143)</f>
        <v>2015</v>
      </c>
      <c r="O143" s="119">
        <f>IF('Indicator Date'!O143="","x",'Indicator Date'!O143)</f>
        <v>2015</v>
      </c>
      <c r="P143" s="119">
        <f>IF('Indicator Date'!P143="","x",'Indicator Date'!P143)</f>
        <v>2015</v>
      </c>
      <c r="Q143" s="119">
        <f>IF('Indicator Date'!Q143="","x",'Indicator Date'!Q143)</f>
        <v>2010</v>
      </c>
      <c r="R143" s="119">
        <f>IF('Indicator Date'!R143="","x",'Indicator Date'!R143)</f>
        <v>2010</v>
      </c>
      <c r="S143" s="119">
        <f>IF('Indicator Date'!S143="","x",'Indicator Date'!S143)</f>
        <v>2010</v>
      </c>
      <c r="T143" s="119">
        <f>IF('Indicator Date'!T143="","x",'Indicator Date'!T143)</f>
        <v>2010</v>
      </c>
      <c r="U143" s="119">
        <f>IF('Indicator Date'!U143="","x",'Indicator Date'!U143)</f>
        <v>2015</v>
      </c>
      <c r="V143" s="119">
        <f>IF('Indicator Date'!V143="","x",'Indicator Date'!V143)</f>
        <v>2015</v>
      </c>
      <c r="W143" s="119">
        <f>IF('Indicator Date'!W143="","x",'Indicator Date'!W143)</f>
        <v>2015</v>
      </c>
      <c r="X143" s="119">
        <f>IF('Indicator Date'!X143="","x",'Indicator Date'!X143)</f>
        <v>2018</v>
      </c>
      <c r="Y143" s="119">
        <f>IF('Indicator Date'!Y143="","x",'Indicator Date'!Y143)</f>
        <v>2018</v>
      </c>
      <c r="Z143" s="119">
        <f>IF('Indicator Date'!Z143="","x",'Indicator Date'!Z143)</f>
        <v>2018</v>
      </c>
      <c r="AA143" s="119" t="str">
        <f>IF('Indicator Date'!AA143="","x",'Indicator Date'!AA143)</f>
        <v>x</v>
      </c>
      <c r="AB143" s="119">
        <f>IF('Indicator Date'!AB143="","x",'Indicator Date'!AB143)</f>
        <v>2017</v>
      </c>
      <c r="AC143" s="119" t="str">
        <f>IF('Indicator Date'!AC143="","x",'Indicator Date'!AC143)</f>
        <v>x</v>
      </c>
      <c r="AD143" s="119">
        <f>IF('Indicator Date'!AD143="","x",'Indicator Date'!AD143)</f>
        <v>2018</v>
      </c>
      <c r="AE143" s="119">
        <f>IF('Indicator Date'!AE143="","x",'Indicator Date'!AE143)</f>
        <v>2018</v>
      </c>
      <c r="AF143" s="119" t="str">
        <f>IF('Indicator Date'!AF143="","x",'Indicator Date'!AF143)</f>
        <v>x</v>
      </c>
      <c r="AG143" s="119">
        <f>IF('Indicator Date'!AG143="","x",'Indicator Date'!AG143)</f>
        <v>2019</v>
      </c>
      <c r="AH143" s="119">
        <f>IF('Indicator Date'!AH143="","x",'Indicator Date'!AH143)</f>
        <v>2019</v>
      </c>
      <c r="AI143" s="119">
        <f>IF('Indicator Date'!AI143="","x",'Indicator Date'!AI143)</f>
        <v>2019</v>
      </c>
      <c r="AJ143" s="119">
        <f>IF('Indicator Date'!AJ143="","x",'Indicator Date'!AJ143)</f>
        <v>2018</v>
      </c>
      <c r="AK143" s="119">
        <f>IF('Indicator Date'!AK143="","x",'Indicator Date'!AK143)</f>
        <v>2018</v>
      </c>
      <c r="AL143" s="119">
        <f>IF('Indicator Date'!AL143="","x",'Indicator Date'!AL143)</f>
        <v>2017</v>
      </c>
      <c r="AM143" s="119" t="str">
        <f>IF('Indicator Date'!AM143="","x",'Indicator Date'!AM143)</f>
        <v>x</v>
      </c>
      <c r="AN143" s="119">
        <f>IF('Indicator Date'!AN143="","x",'Indicator Date'!AN143)</f>
        <v>2019</v>
      </c>
      <c r="AO143" s="119">
        <f>IF('Indicator Date'!AO143="","x",'Indicator Date'!AO143)</f>
        <v>2016</v>
      </c>
      <c r="AP143" s="119">
        <f>IF('Indicator Date'!AP143="","x",'Indicator Date'!AP143)</f>
        <v>2017</v>
      </c>
      <c r="AQ143" s="119" t="str">
        <f>IF('Indicator Date'!AQ143="","x",'Indicator Date'!AQ143)</f>
        <v>x</v>
      </c>
      <c r="AR143" s="119">
        <f>IF('Indicator Date'!AR143="","x",'Indicator Date'!AR143)</f>
        <v>2018</v>
      </c>
      <c r="AS143" s="119">
        <f>IF('Indicator Date'!AS143="","x",'Indicator Date'!AS143)</f>
        <v>2015</v>
      </c>
      <c r="AT143" s="119" t="str">
        <f>IF('Indicator Date'!AT143="","x",'Indicator Date'!AT143)</f>
        <v>x</v>
      </c>
      <c r="AU143" s="119">
        <f>IF('Indicator Date'!AU143="","x",'Indicator Date'!AU143)</f>
        <v>2017</v>
      </c>
      <c r="AV143" s="119">
        <f>IF('Indicator Date'!AV143="","x",'Indicator Date'!AV143)</f>
        <v>2017</v>
      </c>
      <c r="AW143" s="119">
        <f>IF('Indicator Date'!AW143="","x",'Indicator Date'!AW143)</f>
        <v>2017</v>
      </c>
      <c r="AX143" s="119" t="str">
        <f>IF('Indicator Date'!AX143="","x",'Indicator Date'!AX143)</f>
        <v>x</v>
      </c>
      <c r="AY143" s="119">
        <f>IF('Indicator Date'!AY143="","x",'Indicator Date'!AY143)</f>
        <v>2017</v>
      </c>
      <c r="AZ143" s="119">
        <f>IF('Indicator Date'!AZ143="","x",'Indicator Date'!AZ143)</f>
        <v>2017</v>
      </c>
      <c r="BA143" s="119" t="str">
        <f>IF('Indicator Date'!BA143="","x",'Indicator Date'!BA143)</f>
        <v>x</v>
      </c>
      <c r="BB143" s="119">
        <f>IF('Indicator Date'!BB143="","x",'Indicator Date'!BB143)</f>
        <v>2017</v>
      </c>
      <c r="BC143" s="119">
        <f>IF('Indicator Date'!BC143="","x",'Indicator Date'!BC143)</f>
        <v>2018</v>
      </c>
      <c r="BD143" s="119">
        <f>IF('Indicator Date'!BD143="","x",'Indicator Date'!BD143)</f>
        <v>2019</v>
      </c>
      <c r="BE143" s="172" t="str">
        <f>IF('Indicator Date'!BE143="","x",YEAR('Indicator Date'!BE143))</f>
        <v>x</v>
      </c>
      <c r="BF143" s="172">
        <f>IF('Indicator Date'!BF143="","x",YEAR('Indicator Date'!BF143))</f>
        <v>2018</v>
      </c>
      <c r="BG143" s="172">
        <f>IF('Indicator Date'!BG143="","x",YEAR('Indicator Date'!BG143))</f>
        <v>2018</v>
      </c>
      <c r="BH143" s="119">
        <f>IF('Indicator Date'!BH143="","x",'Indicator Date'!BH143)</f>
        <v>2018</v>
      </c>
      <c r="BI143" s="119">
        <f>IF('Indicator Date'!BI143="","x",'Indicator Date'!BI143)</f>
        <v>2018</v>
      </c>
      <c r="BJ143" s="119">
        <f>IF('Indicator Date'!BJ143="","x",'Indicator Date'!BJ143)</f>
        <v>2015</v>
      </c>
      <c r="BK143" s="119">
        <f>IF('Indicator Date'!BK143="","x",'Indicator Date'!BK143)</f>
        <v>2017</v>
      </c>
      <c r="BL143" s="119">
        <f>IF('Indicator Date'!BL143="","x",'Indicator Date'!BL143)</f>
        <v>2018</v>
      </c>
      <c r="BM143" s="119">
        <f>IF('Indicator Date'!BM143="","x",'Indicator Date'!BM143)</f>
        <v>2017</v>
      </c>
      <c r="BN143" s="119">
        <f>IF('Indicator Date'!BN143="","x",'Indicator Date'!BN143)</f>
        <v>2015</v>
      </c>
      <c r="BO143" s="119">
        <f>IF('Indicator Date'!BO143="","x",'Indicator Date'!BO143)</f>
        <v>2016</v>
      </c>
      <c r="BP143" s="119">
        <f>IF('Indicator Date'!BP143="","x",'Indicator Date'!BP143)</f>
        <v>2017</v>
      </c>
      <c r="BQ143" s="119">
        <f>IF('Indicator Date'!BQ143="","x",'Indicator Date'!BQ143)</f>
        <v>2014</v>
      </c>
      <c r="BR143" s="119">
        <f>IF('Indicator Date'!BR143="","x",'Indicator Date'!BR143)</f>
        <v>2017</v>
      </c>
      <c r="BS143" s="119">
        <f>IF('Indicator Date'!BS143="","x",'Indicator Date'!BS143)</f>
        <v>2017</v>
      </c>
      <c r="BT143" s="119">
        <f>IF('Indicator Date'!BT143="","x",'Indicator Date'!BT143)</f>
        <v>2017</v>
      </c>
      <c r="BU143" s="119">
        <f>IF('Indicator Date'!BU143="","x",'Indicator Date'!BU143)</f>
        <v>2017</v>
      </c>
      <c r="BV143" s="119">
        <f>IF('Indicator Date'!BV143="","x",'Indicator Date'!BV143)</f>
        <v>2017</v>
      </c>
      <c r="BW143" s="119">
        <f>IF('Indicator Date'!BW143="","x",'Indicator Date'!BW143)</f>
        <v>2017</v>
      </c>
      <c r="BX143" s="119">
        <f>IF('Indicator Date'!BX143="","x",'Indicator Date'!BX143)</f>
        <v>2016</v>
      </c>
      <c r="BY143" s="119">
        <f>IF('Indicator Date'!BY143="","x",'Indicator Date'!BY143)</f>
        <v>2015</v>
      </c>
      <c r="BZ143" s="119" t="str">
        <f>IF('Indicator Date'!BZ143="","x",'Indicator Date'!BZ143)</f>
        <v>2018</v>
      </c>
      <c r="CA143" s="119">
        <f>IF('Indicator Date'!CA143="","x",'Indicator Date'!CA143)</f>
        <v>2019</v>
      </c>
      <c r="CB143" s="119">
        <f>IF('Indicator Date'!CB143="","x",'Indicator Date'!CB143)</f>
        <v>2015</v>
      </c>
    </row>
    <row r="144" spans="1:80" x14ac:dyDescent="0.3">
      <c r="A144" s="100" t="s">
        <v>261</v>
      </c>
      <c r="B144" s="86" t="s">
        <v>260</v>
      </c>
      <c r="C144" s="119">
        <f>IF('Indicator Date'!C144="","x",'Indicator Date'!C144)</f>
        <v>2015</v>
      </c>
      <c r="D144" s="119">
        <f>IF('Indicator Date'!D144="","x",'Indicator Date'!D144)</f>
        <v>2015</v>
      </c>
      <c r="E144" s="119">
        <f>IF('Indicator Date'!E144="","x",'Indicator Date'!E144)</f>
        <v>2015</v>
      </c>
      <c r="F144" s="119">
        <f>IF('Indicator Date'!F144="","x",'Indicator Date'!F144)</f>
        <v>2015</v>
      </c>
      <c r="G144" s="119">
        <f>IF('Indicator Date'!G144="","x",'Indicator Date'!G144)</f>
        <v>2015</v>
      </c>
      <c r="H144" s="119">
        <f>IF('Indicator Date'!H144="","x",'Indicator Date'!H144)</f>
        <v>2015</v>
      </c>
      <c r="I144" s="119">
        <f>IF('Indicator Date'!I144="","x",'Indicator Date'!I144)</f>
        <v>2015</v>
      </c>
      <c r="J144" s="119">
        <f>IF('Indicator Date'!J144="","x",'Indicator Date'!J144)</f>
        <v>2018</v>
      </c>
      <c r="K144" s="119">
        <f>IF('Indicator Date'!K144="","x",'Indicator Date'!K144)</f>
        <v>2018</v>
      </c>
      <c r="L144" s="119">
        <f>IF('Indicator Date'!L144="","x",'Indicator Date'!L144)</f>
        <v>2016</v>
      </c>
      <c r="M144" s="119">
        <f>IF('Indicator Date'!M144="","x",'Indicator Date'!M144)</f>
        <v>2015</v>
      </c>
      <c r="N144" s="119">
        <f>IF('Indicator Date'!N144="","x",'Indicator Date'!N144)</f>
        <v>2015</v>
      </c>
      <c r="O144" s="119">
        <f>IF('Indicator Date'!O144="","x",'Indicator Date'!O144)</f>
        <v>2015</v>
      </c>
      <c r="P144" s="119">
        <f>IF('Indicator Date'!P144="","x",'Indicator Date'!P144)</f>
        <v>2015</v>
      </c>
      <c r="Q144" s="119">
        <f>IF('Indicator Date'!Q144="","x",'Indicator Date'!Q144)</f>
        <v>2010</v>
      </c>
      <c r="R144" s="119">
        <f>IF('Indicator Date'!R144="","x",'Indicator Date'!R144)</f>
        <v>2010</v>
      </c>
      <c r="S144" s="119">
        <f>IF('Indicator Date'!S144="","x",'Indicator Date'!S144)</f>
        <v>2010</v>
      </c>
      <c r="T144" s="119">
        <f>IF('Indicator Date'!T144="","x",'Indicator Date'!T144)</f>
        <v>2010</v>
      </c>
      <c r="U144" s="119">
        <f>IF('Indicator Date'!U144="","x",'Indicator Date'!U144)</f>
        <v>2015</v>
      </c>
      <c r="V144" s="119">
        <f>IF('Indicator Date'!V144="","x",'Indicator Date'!V144)</f>
        <v>2015</v>
      </c>
      <c r="W144" s="119">
        <f>IF('Indicator Date'!W144="","x",'Indicator Date'!W144)</f>
        <v>2015</v>
      </c>
      <c r="X144" s="119">
        <f>IF('Indicator Date'!X144="","x",'Indicator Date'!X144)</f>
        <v>2018</v>
      </c>
      <c r="Y144" s="119">
        <f>IF('Indicator Date'!Y144="","x",'Indicator Date'!Y144)</f>
        <v>2018</v>
      </c>
      <c r="Z144" s="119">
        <f>IF('Indicator Date'!Z144="","x",'Indicator Date'!Z144)</f>
        <v>2018</v>
      </c>
      <c r="AA144" s="119">
        <f>IF('Indicator Date'!AA144="","x",'Indicator Date'!AA144)</f>
        <v>2011</v>
      </c>
      <c r="AB144" s="119">
        <f>IF('Indicator Date'!AB144="","x",'Indicator Date'!AB144)</f>
        <v>2017</v>
      </c>
      <c r="AC144" s="119" t="str">
        <f>IF('Indicator Date'!AC144="","x",'Indicator Date'!AC144)</f>
        <v>x</v>
      </c>
      <c r="AD144" s="119">
        <f>IF('Indicator Date'!AD144="","x",'Indicator Date'!AD144)</f>
        <v>2018</v>
      </c>
      <c r="AE144" s="119">
        <f>IF('Indicator Date'!AE144="","x",'Indicator Date'!AE144)</f>
        <v>2018</v>
      </c>
      <c r="AF144" s="119">
        <f>IF('Indicator Date'!AF144="","x",'Indicator Date'!AF144)</f>
        <v>2016</v>
      </c>
      <c r="AG144" s="119">
        <f>IF('Indicator Date'!AG144="","x",'Indicator Date'!AG144)</f>
        <v>2019</v>
      </c>
      <c r="AH144" s="119">
        <f>IF('Indicator Date'!AH144="","x",'Indicator Date'!AH144)</f>
        <v>2019</v>
      </c>
      <c r="AI144" s="119">
        <f>IF('Indicator Date'!AI144="","x",'Indicator Date'!AI144)</f>
        <v>2019</v>
      </c>
      <c r="AJ144" s="119">
        <f>IF('Indicator Date'!AJ144="","x",'Indicator Date'!AJ144)</f>
        <v>2018</v>
      </c>
      <c r="AK144" s="119">
        <f>IF('Indicator Date'!AK144="","x",'Indicator Date'!AK144)</f>
        <v>2018</v>
      </c>
      <c r="AL144" s="119">
        <f>IF('Indicator Date'!AL144="","x",'Indicator Date'!AL144)</f>
        <v>2017</v>
      </c>
      <c r="AM144" s="119" t="str">
        <f>IF('Indicator Date'!AM144="","x",'Indicator Date'!AM144)</f>
        <v>x</v>
      </c>
      <c r="AN144" s="119">
        <f>IF('Indicator Date'!AN144="","x",'Indicator Date'!AN144)</f>
        <v>2019</v>
      </c>
      <c r="AO144" s="119">
        <f>IF('Indicator Date'!AO144="","x",'Indicator Date'!AO144)</f>
        <v>2016</v>
      </c>
      <c r="AP144" s="119">
        <f>IF('Indicator Date'!AP144="","x",'Indicator Date'!AP144)</f>
        <v>2017</v>
      </c>
      <c r="AQ144" s="119" t="str">
        <f>IF('Indicator Date'!AQ144="","x",'Indicator Date'!AQ144)</f>
        <v>x</v>
      </c>
      <c r="AR144" s="119">
        <f>IF('Indicator Date'!AR144="","x",'Indicator Date'!AR144)</f>
        <v>2018</v>
      </c>
      <c r="AS144" s="119">
        <f>IF('Indicator Date'!AS144="","x",'Indicator Date'!AS144)</f>
        <v>2015</v>
      </c>
      <c r="AT144" s="119" t="str">
        <f>IF('Indicator Date'!AT144="","x",'Indicator Date'!AT144)</f>
        <v>x</v>
      </c>
      <c r="AU144" s="119">
        <f>IF('Indicator Date'!AU144="","x",'Indicator Date'!AU144)</f>
        <v>2017</v>
      </c>
      <c r="AV144" s="119">
        <f>IF('Indicator Date'!AV144="","x",'Indicator Date'!AV144)</f>
        <v>2017</v>
      </c>
      <c r="AW144" s="119">
        <f>IF('Indicator Date'!AW144="","x",'Indicator Date'!AW144)</f>
        <v>2017</v>
      </c>
      <c r="AX144" s="119" t="str">
        <f>IF('Indicator Date'!AX144="","x",'Indicator Date'!AX144)</f>
        <v>x</v>
      </c>
      <c r="AY144" s="119">
        <f>IF('Indicator Date'!AY144="","x",'Indicator Date'!AY144)</f>
        <v>2017</v>
      </c>
      <c r="AZ144" s="119">
        <f>IF('Indicator Date'!AZ144="","x",'Indicator Date'!AZ144)</f>
        <v>2017</v>
      </c>
      <c r="BA144" s="119" t="str">
        <f>IF('Indicator Date'!BA144="","x",'Indicator Date'!BA144)</f>
        <v>2015</v>
      </c>
      <c r="BB144" s="119">
        <f>IF('Indicator Date'!BB144="","x",'Indicator Date'!BB144)</f>
        <v>2017</v>
      </c>
      <c r="BC144" s="119">
        <f>IF('Indicator Date'!BC144="","x",'Indicator Date'!BC144)</f>
        <v>2018</v>
      </c>
      <c r="BD144" s="119">
        <f>IF('Indicator Date'!BD144="","x",'Indicator Date'!BD144)</f>
        <v>2019</v>
      </c>
      <c r="BE144" s="172" t="str">
        <f>IF('Indicator Date'!BE144="","x",YEAR('Indicator Date'!BE144))</f>
        <v>x</v>
      </c>
      <c r="BF144" s="172">
        <f>IF('Indicator Date'!BF144="","x",YEAR('Indicator Date'!BF144))</f>
        <v>2018</v>
      </c>
      <c r="BG144" s="172">
        <f>IF('Indicator Date'!BG144="","x",YEAR('Indicator Date'!BG144))</f>
        <v>2018</v>
      </c>
      <c r="BH144" s="119">
        <f>IF('Indicator Date'!BH144="","x",'Indicator Date'!BH144)</f>
        <v>2018</v>
      </c>
      <c r="BI144" s="119">
        <f>IF('Indicator Date'!BI144="","x",'Indicator Date'!BI144)</f>
        <v>2018</v>
      </c>
      <c r="BJ144" s="119">
        <f>IF('Indicator Date'!BJ144="","x",'Indicator Date'!BJ144)</f>
        <v>2015</v>
      </c>
      <c r="BK144" s="119">
        <f>IF('Indicator Date'!BK144="","x",'Indicator Date'!BK144)</f>
        <v>2017</v>
      </c>
      <c r="BL144" s="119">
        <f>IF('Indicator Date'!BL144="","x",'Indicator Date'!BL144)</f>
        <v>2018</v>
      </c>
      <c r="BM144" s="119">
        <f>IF('Indicator Date'!BM144="","x",'Indicator Date'!BM144)</f>
        <v>2017</v>
      </c>
      <c r="BN144" s="119">
        <f>IF('Indicator Date'!BN144="","x",'Indicator Date'!BN144)</f>
        <v>2015</v>
      </c>
      <c r="BO144" s="119">
        <f>IF('Indicator Date'!BO144="","x",'Indicator Date'!BO144)</f>
        <v>2016</v>
      </c>
      <c r="BP144" s="119">
        <f>IF('Indicator Date'!BP144="","x",'Indicator Date'!BP144)</f>
        <v>2017</v>
      </c>
      <c r="BQ144" s="119">
        <f>IF('Indicator Date'!BQ144="","x",'Indicator Date'!BQ144)</f>
        <v>2014</v>
      </c>
      <c r="BR144" s="119">
        <f>IF('Indicator Date'!BR144="","x",'Indicator Date'!BR144)</f>
        <v>2017</v>
      </c>
      <c r="BS144" s="119">
        <f>IF('Indicator Date'!BS144="","x",'Indicator Date'!BS144)</f>
        <v>2017</v>
      </c>
      <c r="BT144" s="119">
        <f>IF('Indicator Date'!BT144="","x",'Indicator Date'!BT144)</f>
        <v>2016</v>
      </c>
      <c r="BU144" s="119">
        <f>IF('Indicator Date'!BU144="","x",'Indicator Date'!BU144)</f>
        <v>2017</v>
      </c>
      <c r="BV144" s="119">
        <f>IF('Indicator Date'!BV144="","x",'Indicator Date'!BV144)</f>
        <v>2017</v>
      </c>
      <c r="BW144" s="119" t="str">
        <f>IF('Indicator Date'!BW144="","x",'Indicator Date'!BW144)</f>
        <v>x</v>
      </c>
      <c r="BX144" s="119">
        <f>IF('Indicator Date'!BX144="","x",'Indicator Date'!BX144)</f>
        <v>2016</v>
      </c>
      <c r="BY144" s="119">
        <f>IF('Indicator Date'!BY144="","x",'Indicator Date'!BY144)</f>
        <v>2015</v>
      </c>
      <c r="BZ144" s="119" t="str">
        <f>IF('Indicator Date'!BZ144="","x",'Indicator Date'!BZ144)</f>
        <v>2018</v>
      </c>
      <c r="CA144" s="119">
        <f>IF('Indicator Date'!CA144="","x",'Indicator Date'!CA144)</f>
        <v>2019</v>
      </c>
      <c r="CB144" s="119">
        <f>IF('Indicator Date'!CB144="","x",'Indicator Date'!CB144)</f>
        <v>2015</v>
      </c>
    </row>
    <row r="145" spans="1:80" x14ac:dyDescent="0.3">
      <c r="A145" s="100" t="s">
        <v>376</v>
      </c>
      <c r="B145" s="86" t="s">
        <v>262</v>
      </c>
      <c r="C145" s="119">
        <f>IF('Indicator Date'!C145="","x",'Indicator Date'!C145)</f>
        <v>2015</v>
      </c>
      <c r="D145" s="119">
        <f>IF('Indicator Date'!D145="","x",'Indicator Date'!D145)</f>
        <v>2015</v>
      </c>
      <c r="E145" s="119">
        <f>IF('Indicator Date'!E145="","x",'Indicator Date'!E145)</f>
        <v>2015</v>
      </c>
      <c r="F145" s="119">
        <f>IF('Indicator Date'!F145="","x",'Indicator Date'!F145)</f>
        <v>2015</v>
      </c>
      <c r="G145" s="119">
        <f>IF('Indicator Date'!G145="","x",'Indicator Date'!G145)</f>
        <v>2015</v>
      </c>
      <c r="H145" s="119">
        <f>IF('Indicator Date'!H145="","x",'Indicator Date'!H145)</f>
        <v>2015</v>
      </c>
      <c r="I145" s="119">
        <f>IF('Indicator Date'!I145="","x",'Indicator Date'!I145)</f>
        <v>2015</v>
      </c>
      <c r="J145" s="119">
        <f>IF('Indicator Date'!J145="","x",'Indicator Date'!J145)</f>
        <v>2018</v>
      </c>
      <c r="K145" s="119">
        <f>IF('Indicator Date'!K145="","x",'Indicator Date'!K145)</f>
        <v>2018</v>
      </c>
      <c r="L145" s="119">
        <f>IF('Indicator Date'!L145="","x",'Indicator Date'!L145)</f>
        <v>2016</v>
      </c>
      <c r="M145" s="119">
        <f>IF('Indicator Date'!M145="","x",'Indicator Date'!M145)</f>
        <v>2015</v>
      </c>
      <c r="N145" s="119">
        <f>IF('Indicator Date'!N145="","x",'Indicator Date'!N145)</f>
        <v>2015</v>
      </c>
      <c r="O145" s="119">
        <f>IF('Indicator Date'!O145="","x",'Indicator Date'!O145)</f>
        <v>2015</v>
      </c>
      <c r="P145" s="119">
        <f>IF('Indicator Date'!P145="","x",'Indicator Date'!P145)</f>
        <v>2015</v>
      </c>
      <c r="Q145" s="119">
        <f>IF('Indicator Date'!Q145="","x",'Indicator Date'!Q145)</f>
        <v>2010</v>
      </c>
      <c r="R145" s="119">
        <f>IF('Indicator Date'!R145="","x",'Indicator Date'!R145)</f>
        <v>2010</v>
      </c>
      <c r="S145" s="119">
        <f>IF('Indicator Date'!S145="","x",'Indicator Date'!S145)</f>
        <v>2010</v>
      </c>
      <c r="T145" s="119">
        <f>IF('Indicator Date'!T145="","x",'Indicator Date'!T145)</f>
        <v>2010</v>
      </c>
      <c r="U145" s="119">
        <f>IF('Indicator Date'!U145="","x",'Indicator Date'!U145)</f>
        <v>2015</v>
      </c>
      <c r="V145" s="119">
        <f>IF('Indicator Date'!V145="","x",'Indicator Date'!V145)</f>
        <v>2015</v>
      </c>
      <c r="W145" s="119">
        <f>IF('Indicator Date'!W145="","x",'Indicator Date'!W145)</f>
        <v>2015</v>
      </c>
      <c r="X145" s="119">
        <f>IF('Indicator Date'!X145="","x",'Indicator Date'!X145)</f>
        <v>2018</v>
      </c>
      <c r="Y145" s="119">
        <f>IF('Indicator Date'!Y145="","x",'Indicator Date'!Y145)</f>
        <v>2018</v>
      </c>
      <c r="Z145" s="119">
        <f>IF('Indicator Date'!Z145="","x",'Indicator Date'!Z145)</f>
        <v>2018</v>
      </c>
      <c r="AA145" s="119">
        <f>IF('Indicator Date'!AA145="","x",'Indicator Date'!AA145)</f>
        <v>2010</v>
      </c>
      <c r="AB145" s="119">
        <f>IF('Indicator Date'!AB145="","x",'Indicator Date'!AB145)</f>
        <v>2017</v>
      </c>
      <c r="AC145" s="119" t="str">
        <f>IF('Indicator Date'!AC145="","x",'Indicator Date'!AC145)</f>
        <v>x</v>
      </c>
      <c r="AD145" s="119">
        <f>IF('Indicator Date'!AD145="","x",'Indicator Date'!AD145)</f>
        <v>2018</v>
      </c>
      <c r="AE145" s="119">
        <f>IF('Indicator Date'!AE145="","x",'Indicator Date'!AE145)</f>
        <v>2018</v>
      </c>
      <c r="AF145" s="119" t="str">
        <f>IF('Indicator Date'!AF145="","x",'Indicator Date'!AF145)</f>
        <v>x</v>
      </c>
      <c r="AG145" s="119">
        <f>IF('Indicator Date'!AG145="","x",'Indicator Date'!AG145)</f>
        <v>2019</v>
      </c>
      <c r="AH145" s="119">
        <f>IF('Indicator Date'!AH145="","x",'Indicator Date'!AH145)</f>
        <v>2019</v>
      </c>
      <c r="AI145" s="119">
        <f>IF('Indicator Date'!AI145="","x",'Indicator Date'!AI145)</f>
        <v>2019</v>
      </c>
      <c r="AJ145" s="119">
        <f>IF('Indicator Date'!AJ145="","x",'Indicator Date'!AJ145)</f>
        <v>2018</v>
      </c>
      <c r="AK145" s="119">
        <f>IF('Indicator Date'!AK145="","x",'Indicator Date'!AK145)</f>
        <v>2018</v>
      </c>
      <c r="AL145" s="119">
        <f>IF('Indicator Date'!AL145="","x",'Indicator Date'!AL145)</f>
        <v>2017</v>
      </c>
      <c r="AM145" s="119" t="str">
        <f>IF('Indicator Date'!AM145="","x",'Indicator Date'!AM145)</f>
        <v>x</v>
      </c>
      <c r="AN145" s="119">
        <f>IF('Indicator Date'!AN145="","x",'Indicator Date'!AN145)</f>
        <v>2019</v>
      </c>
      <c r="AO145" s="119">
        <f>IF('Indicator Date'!AO145="","x",'Indicator Date'!AO145)</f>
        <v>2016</v>
      </c>
      <c r="AP145" s="119">
        <f>IF('Indicator Date'!AP145="","x",'Indicator Date'!AP145)</f>
        <v>2017</v>
      </c>
      <c r="AQ145" s="119" t="str">
        <f>IF('Indicator Date'!AQ145="","x",'Indicator Date'!AQ145)</f>
        <v>x</v>
      </c>
      <c r="AR145" s="119">
        <f>IF('Indicator Date'!AR145="","x",'Indicator Date'!AR145)</f>
        <v>2018</v>
      </c>
      <c r="AS145" s="119">
        <f>IF('Indicator Date'!AS145="","x",'Indicator Date'!AS145)</f>
        <v>2015</v>
      </c>
      <c r="AT145" s="119" t="str">
        <f>IF('Indicator Date'!AT145="","x",'Indicator Date'!AT145)</f>
        <v>x</v>
      </c>
      <c r="AU145" s="119">
        <f>IF('Indicator Date'!AU145="","x",'Indicator Date'!AU145)</f>
        <v>2017</v>
      </c>
      <c r="AV145" s="119">
        <f>IF('Indicator Date'!AV145="","x",'Indicator Date'!AV145)</f>
        <v>2017</v>
      </c>
      <c r="AW145" s="119">
        <f>IF('Indicator Date'!AW145="","x",'Indicator Date'!AW145)</f>
        <v>2017</v>
      </c>
      <c r="AX145" s="119" t="str">
        <f>IF('Indicator Date'!AX145="","x",'Indicator Date'!AX145)</f>
        <v>x</v>
      </c>
      <c r="AY145" s="119">
        <f>IF('Indicator Date'!AY145="","x",'Indicator Date'!AY145)</f>
        <v>2017</v>
      </c>
      <c r="AZ145" s="119">
        <f>IF('Indicator Date'!AZ145="","x",'Indicator Date'!AZ145)</f>
        <v>2017</v>
      </c>
      <c r="BA145" s="119" t="str">
        <f>IF('Indicator Date'!BA145="","x",'Indicator Date'!BA145)</f>
        <v>2015</v>
      </c>
      <c r="BB145" s="119">
        <f>IF('Indicator Date'!BB145="","x",'Indicator Date'!BB145)</f>
        <v>2017</v>
      </c>
      <c r="BC145" s="119">
        <f>IF('Indicator Date'!BC145="","x",'Indicator Date'!BC145)</f>
        <v>2018</v>
      </c>
      <c r="BD145" s="119">
        <f>IF('Indicator Date'!BD145="","x",'Indicator Date'!BD145)</f>
        <v>2019</v>
      </c>
      <c r="BE145" s="172">
        <f>IF('Indicator Date'!BE145="","x",YEAR('Indicator Date'!BE145))</f>
        <v>2018</v>
      </c>
      <c r="BF145" s="172">
        <f>IF('Indicator Date'!BF145="","x",YEAR('Indicator Date'!BF145))</f>
        <v>2018</v>
      </c>
      <c r="BG145" s="172">
        <f>IF('Indicator Date'!BG145="","x",YEAR('Indicator Date'!BG145))</f>
        <v>2018</v>
      </c>
      <c r="BH145" s="119">
        <f>IF('Indicator Date'!BH145="","x",'Indicator Date'!BH145)</f>
        <v>2018</v>
      </c>
      <c r="BI145" s="119">
        <f>IF('Indicator Date'!BI145="","x",'Indicator Date'!BI145)</f>
        <v>2018</v>
      </c>
      <c r="BJ145" s="119" t="str">
        <f>IF('Indicator Date'!BJ145="","x",'Indicator Date'!BJ145)</f>
        <v>x</v>
      </c>
      <c r="BK145" s="119">
        <f>IF('Indicator Date'!BK145="","x",'Indicator Date'!BK145)</f>
        <v>2017</v>
      </c>
      <c r="BL145" s="119">
        <f>IF('Indicator Date'!BL145="","x",'Indicator Date'!BL145)</f>
        <v>2018</v>
      </c>
      <c r="BM145" s="119">
        <f>IF('Indicator Date'!BM145="","x",'Indicator Date'!BM145)</f>
        <v>2017</v>
      </c>
      <c r="BN145" s="119">
        <f>IF('Indicator Date'!BN145="","x",'Indicator Date'!BN145)</f>
        <v>2015</v>
      </c>
      <c r="BO145" s="119">
        <f>IF('Indicator Date'!BO145="","x",'Indicator Date'!BO145)</f>
        <v>2016</v>
      </c>
      <c r="BP145" s="119">
        <f>IF('Indicator Date'!BP145="","x",'Indicator Date'!BP145)</f>
        <v>2017</v>
      </c>
      <c r="BQ145" s="119">
        <f>IF('Indicator Date'!BQ145="","x",'Indicator Date'!BQ145)</f>
        <v>2014</v>
      </c>
      <c r="BR145" s="119">
        <f>IF('Indicator Date'!BR145="","x",'Indicator Date'!BR145)</f>
        <v>2017</v>
      </c>
      <c r="BS145" s="119">
        <f>IF('Indicator Date'!BS145="","x",'Indicator Date'!BS145)</f>
        <v>2017</v>
      </c>
      <c r="BT145" s="119">
        <f>IF('Indicator Date'!BT145="","x",'Indicator Date'!BT145)</f>
        <v>2016</v>
      </c>
      <c r="BU145" s="119">
        <f>IF('Indicator Date'!BU145="","x",'Indicator Date'!BU145)</f>
        <v>2017</v>
      </c>
      <c r="BV145" s="119">
        <f>IF('Indicator Date'!BV145="","x",'Indicator Date'!BV145)</f>
        <v>2017</v>
      </c>
      <c r="BW145" s="119">
        <f>IF('Indicator Date'!BW145="","x",'Indicator Date'!BW145)</f>
        <v>2017</v>
      </c>
      <c r="BX145" s="119">
        <f>IF('Indicator Date'!BX145="","x",'Indicator Date'!BX145)</f>
        <v>2016</v>
      </c>
      <c r="BY145" s="119">
        <f>IF('Indicator Date'!BY145="","x",'Indicator Date'!BY145)</f>
        <v>2015</v>
      </c>
      <c r="BZ145" s="119" t="str">
        <f>IF('Indicator Date'!BZ145="","x",'Indicator Date'!BZ145)</f>
        <v>2018</v>
      </c>
      <c r="CA145" s="119">
        <f>IF('Indicator Date'!CA145="","x",'Indicator Date'!CA145)</f>
        <v>2019</v>
      </c>
      <c r="CB145" s="119">
        <f>IF('Indicator Date'!CB145="","x",'Indicator Date'!CB145)</f>
        <v>2015</v>
      </c>
    </row>
    <row r="146" spans="1:80" x14ac:dyDescent="0.3">
      <c r="A146" s="100" t="s">
        <v>264</v>
      </c>
      <c r="B146" s="86" t="s">
        <v>263</v>
      </c>
      <c r="C146" s="119">
        <f>IF('Indicator Date'!C146="","x",'Indicator Date'!C146)</f>
        <v>2015</v>
      </c>
      <c r="D146" s="119">
        <f>IF('Indicator Date'!D146="","x",'Indicator Date'!D146)</f>
        <v>2015</v>
      </c>
      <c r="E146" s="119">
        <f>IF('Indicator Date'!E146="","x",'Indicator Date'!E146)</f>
        <v>2015</v>
      </c>
      <c r="F146" s="119">
        <f>IF('Indicator Date'!F146="","x",'Indicator Date'!F146)</f>
        <v>2015</v>
      </c>
      <c r="G146" s="119">
        <f>IF('Indicator Date'!G146="","x",'Indicator Date'!G146)</f>
        <v>2015</v>
      </c>
      <c r="H146" s="119">
        <f>IF('Indicator Date'!H146="","x",'Indicator Date'!H146)</f>
        <v>2015</v>
      </c>
      <c r="I146" s="119">
        <f>IF('Indicator Date'!I146="","x",'Indicator Date'!I146)</f>
        <v>2015</v>
      </c>
      <c r="J146" s="119">
        <f>IF('Indicator Date'!J146="","x",'Indicator Date'!J146)</f>
        <v>2018</v>
      </c>
      <c r="K146" s="119">
        <f>IF('Indicator Date'!K146="","x",'Indicator Date'!K146)</f>
        <v>2018</v>
      </c>
      <c r="L146" s="119">
        <f>IF('Indicator Date'!L146="","x",'Indicator Date'!L146)</f>
        <v>2016</v>
      </c>
      <c r="M146" s="119">
        <f>IF('Indicator Date'!M146="","x",'Indicator Date'!M146)</f>
        <v>2015</v>
      </c>
      <c r="N146" s="119">
        <f>IF('Indicator Date'!N146="","x",'Indicator Date'!N146)</f>
        <v>2015</v>
      </c>
      <c r="O146" s="119">
        <f>IF('Indicator Date'!O146="","x",'Indicator Date'!O146)</f>
        <v>2015</v>
      </c>
      <c r="P146" s="119">
        <f>IF('Indicator Date'!P146="","x",'Indicator Date'!P146)</f>
        <v>2015</v>
      </c>
      <c r="Q146" s="119">
        <f>IF('Indicator Date'!Q146="","x",'Indicator Date'!Q146)</f>
        <v>2010</v>
      </c>
      <c r="R146" s="119">
        <f>IF('Indicator Date'!R146="","x",'Indicator Date'!R146)</f>
        <v>2010</v>
      </c>
      <c r="S146" s="119">
        <f>IF('Indicator Date'!S146="","x",'Indicator Date'!S146)</f>
        <v>2010</v>
      </c>
      <c r="T146" s="119">
        <f>IF('Indicator Date'!T146="","x",'Indicator Date'!T146)</f>
        <v>2010</v>
      </c>
      <c r="U146" s="119">
        <f>IF('Indicator Date'!U146="","x",'Indicator Date'!U146)</f>
        <v>2015</v>
      </c>
      <c r="V146" s="119">
        <f>IF('Indicator Date'!V146="","x",'Indicator Date'!V146)</f>
        <v>2015</v>
      </c>
      <c r="W146" s="119">
        <f>IF('Indicator Date'!W146="","x",'Indicator Date'!W146)</f>
        <v>2015</v>
      </c>
      <c r="X146" s="119">
        <f>IF('Indicator Date'!X146="","x",'Indicator Date'!X146)</f>
        <v>2018</v>
      </c>
      <c r="Y146" s="119">
        <f>IF('Indicator Date'!Y146="","x",'Indicator Date'!Y146)</f>
        <v>2018</v>
      </c>
      <c r="Z146" s="119">
        <f>IF('Indicator Date'!Z146="","x",'Indicator Date'!Z146)</f>
        <v>2018</v>
      </c>
      <c r="AA146" s="119">
        <f>IF('Indicator Date'!AA146="","x",'Indicator Date'!AA146)</f>
        <v>2015</v>
      </c>
      <c r="AB146" s="119">
        <f>IF('Indicator Date'!AB146="","x",'Indicator Date'!AB146)</f>
        <v>2017</v>
      </c>
      <c r="AC146" s="119">
        <f>IF('Indicator Date'!AC146="","x",'Indicator Date'!AC146)</f>
        <v>2017</v>
      </c>
      <c r="AD146" s="119">
        <f>IF('Indicator Date'!AD146="","x",'Indicator Date'!AD146)</f>
        <v>2018</v>
      </c>
      <c r="AE146" s="119">
        <f>IF('Indicator Date'!AE146="","x",'Indicator Date'!AE146)</f>
        <v>2018</v>
      </c>
      <c r="AF146" s="119">
        <f>IF('Indicator Date'!AF146="","x",'Indicator Date'!AF146)</f>
        <v>2016</v>
      </c>
      <c r="AG146" s="119">
        <f>IF('Indicator Date'!AG146="","x",'Indicator Date'!AG146)</f>
        <v>2019</v>
      </c>
      <c r="AH146" s="119">
        <f>IF('Indicator Date'!AH146="","x",'Indicator Date'!AH146)</f>
        <v>2019</v>
      </c>
      <c r="AI146" s="119">
        <f>IF('Indicator Date'!AI146="","x",'Indicator Date'!AI146)</f>
        <v>2019</v>
      </c>
      <c r="AJ146" s="119">
        <f>IF('Indicator Date'!AJ146="","x",'Indicator Date'!AJ146)</f>
        <v>2018</v>
      </c>
      <c r="AK146" s="119">
        <f>IF('Indicator Date'!AK146="","x",'Indicator Date'!AK146)</f>
        <v>2018</v>
      </c>
      <c r="AL146" s="119">
        <f>IF('Indicator Date'!AL146="","x",'Indicator Date'!AL146)</f>
        <v>2017</v>
      </c>
      <c r="AM146" s="119">
        <f>IF('Indicator Date'!AM146="","x",'Indicator Date'!AM146)</f>
        <v>2015</v>
      </c>
      <c r="AN146" s="119">
        <f>IF('Indicator Date'!AN146="","x",'Indicator Date'!AN146)</f>
        <v>2019</v>
      </c>
      <c r="AO146" s="119">
        <f>IF('Indicator Date'!AO146="","x",'Indicator Date'!AO146)</f>
        <v>2016</v>
      </c>
      <c r="AP146" s="119">
        <f>IF('Indicator Date'!AP146="","x",'Indicator Date'!AP146)</f>
        <v>2017</v>
      </c>
      <c r="AQ146" s="119">
        <f>IF('Indicator Date'!AQ146="","x",'Indicator Date'!AQ146)</f>
        <v>2017</v>
      </c>
      <c r="AR146" s="119">
        <f>IF('Indicator Date'!AR146="","x",'Indicator Date'!AR146)</f>
        <v>2018</v>
      </c>
      <c r="AS146" s="119">
        <f>IF('Indicator Date'!AS146="","x",'Indicator Date'!AS146)</f>
        <v>2015</v>
      </c>
      <c r="AT146" s="119">
        <f>IF('Indicator Date'!AT146="","x",'Indicator Date'!AT146)</f>
        <v>2010</v>
      </c>
      <c r="AU146" s="119">
        <f>IF('Indicator Date'!AU146="","x",'Indicator Date'!AU146)</f>
        <v>2017</v>
      </c>
      <c r="AV146" s="119">
        <f>IF('Indicator Date'!AV146="","x",'Indicator Date'!AV146)</f>
        <v>2017</v>
      </c>
      <c r="AW146" s="119">
        <f>IF('Indicator Date'!AW146="","x",'Indicator Date'!AW146)</f>
        <v>2017</v>
      </c>
      <c r="AX146" s="119">
        <f>IF('Indicator Date'!AX146="","x",'Indicator Date'!AX146)</f>
        <v>2017</v>
      </c>
      <c r="AY146" s="119">
        <f>IF('Indicator Date'!AY146="","x",'Indicator Date'!AY146)</f>
        <v>2017</v>
      </c>
      <c r="AZ146" s="119">
        <f>IF('Indicator Date'!AZ146="","x",'Indicator Date'!AZ146)</f>
        <v>2017</v>
      </c>
      <c r="BA146" s="119" t="str">
        <f>IF('Indicator Date'!BA146="","x",'Indicator Date'!BA146)</f>
        <v>2016</v>
      </c>
      <c r="BB146" s="119">
        <f>IF('Indicator Date'!BB146="","x",'Indicator Date'!BB146)</f>
        <v>2017</v>
      </c>
      <c r="BC146" s="119">
        <f>IF('Indicator Date'!BC146="","x",'Indicator Date'!BC146)</f>
        <v>2018</v>
      </c>
      <c r="BD146" s="119">
        <f>IF('Indicator Date'!BD146="","x",'Indicator Date'!BD146)</f>
        <v>2019</v>
      </c>
      <c r="BE146" s="172" t="str">
        <f>IF('Indicator Date'!BE146="","x",YEAR('Indicator Date'!BE146))</f>
        <v>x</v>
      </c>
      <c r="BF146" s="172">
        <f>IF('Indicator Date'!BF146="","x",YEAR('Indicator Date'!BF146))</f>
        <v>2019</v>
      </c>
      <c r="BG146" s="172">
        <f>IF('Indicator Date'!BG146="","x",YEAR('Indicator Date'!BG146))</f>
        <v>2018</v>
      </c>
      <c r="BH146" s="119">
        <f>IF('Indicator Date'!BH146="","x",'Indicator Date'!BH146)</f>
        <v>2018</v>
      </c>
      <c r="BI146" s="119">
        <f>IF('Indicator Date'!BI146="","x",'Indicator Date'!BI146)</f>
        <v>2018</v>
      </c>
      <c r="BJ146" s="119">
        <f>IF('Indicator Date'!BJ146="","x",'Indicator Date'!BJ146)</f>
        <v>2015</v>
      </c>
      <c r="BK146" s="119">
        <f>IF('Indicator Date'!BK146="","x",'Indicator Date'!BK146)</f>
        <v>2017</v>
      </c>
      <c r="BL146" s="119">
        <f>IF('Indicator Date'!BL146="","x",'Indicator Date'!BL146)</f>
        <v>2018</v>
      </c>
      <c r="BM146" s="119">
        <f>IF('Indicator Date'!BM146="","x",'Indicator Date'!BM146)</f>
        <v>2017</v>
      </c>
      <c r="BN146" s="119">
        <f>IF('Indicator Date'!BN146="","x",'Indicator Date'!BN146)</f>
        <v>2015</v>
      </c>
      <c r="BO146" s="119">
        <f>IF('Indicator Date'!BO146="","x",'Indicator Date'!BO146)</f>
        <v>2016</v>
      </c>
      <c r="BP146" s="119">
        <f>IF('Indicator Date'!BP146="","x",'Indicator Date'!BP146)</f>
        <v>2017</v>
      </c>
      <c r="BQ146" s="119">
        <f>IF('Indicator Date'!BQ146="","x",'Indicator Date'!BQ146)</f>
        <v>2014</v>
      </c>
      <c r="BR146" s="119">
        <f>IF('Indicator Date'!BR146="","x",'Indicator Date'!BR146)</f>
        <v>2017</v>
      </c>
      <c r="BS146" s="119">
        <f>IF('Indicator Date'!BS146="","x",'Indicator Date'!BS146)</f>
        <v>2017</v>
      </c>
      <c r="BT146" s="119">
        <f>IF('Indicator Date'!BT146="","x",'Indicator Date'!BT146)</f>
        <v>2017</v>
      </c>
      <c r="BU146" s="119">
        <f>IF('Indicator Date'!BU146="","x",'Indicator Date'!BU146)</f>
        <v>2017</v>
      </c>
      <c r="BV146" s="119">
        <f>IF('Indicator Date'!BV146="","x",'Indicator Date'!BV146)</f>
        <v>2017</v>
      </c>
      <c r="BW146" s="119">
        <f>IF('Indicator Date'!BW146="","x",'Indicator Date'!BW146)</f>
        <v>2017</v>
      </c>
      <c r="BX146" s="119">
        <f>IF('Indicator Date'!BX146="","x",'Indicator Date'!BX146)</f>
        <v>2016</v>
      </c>
      <c r="BY146" s="119">
        <f>IF('Indicator Date'!BY146="","x",'Indicator Date'!BY146)</f>
        <v>2015</v>
      </c>
      <c r="BZ146" s="119" t="str">
        <f>IF('Indicator Date'!BZ146="","x",'Indicator Date'!BZ146)</f>
        <v>2018</v>
      </c>
      <c r="CA146" s="119">
        <f>IF('Indicator Date'!CA146="","x",'Indicator Date'!CA146)</f>
        <v>2019</v>
      </c>
      <c r="CB146" s="119">
        <f>IF('Indicator Date'!CB146="","x",'Indicator Date'!CB146)</f>
        <v>2015</v>
      </c>
    </row>
    <row r="147" spans="1:80" x14ac:dyDescent="0.3">
      <c r="A147" s="100" t="s">
        <v>266</v>
      </c>
      <c r="B147" s="86" t="s">
        <v>265</v>
      </c>
      <c r="C147" s="119">
        <f>IF('Indicator Date'!C147="","x",'Indicator Date'!C147)</f>
        <v>2015</v>
      </c>
      <c r="D147" s="119">
        <f>IF('Indicator Date'!D147="","x",'Indicator Date'!D147)</f>
        <v>2015</v>
      </c>
      <c r="E147" s="119">
        <f>IF('Indicator Date'!E147="","x",'Indicator Date'!E147)</f>
        <v>2015</v>
      </c>
      <c r="F147" s="119">
        <f>IF('Indicator Date'!F147="","x",'Indicator Date'!F147)</f>
        <v>2015</v>
      </c>
      <c r="G147" s="119">
        <f>IF('Indicator Date'!G147="","x",'Indicator Date'!G147)</f>
        <v>2015</v>
      </c>
      <c r="H147" s="119">
        <f>IF('Indicator Date'!H147="","x",'Indicator Date'!H147)</f>
        <v>2015</v>
      </c>
      <c r="I147" s="119">
        <f>IF('Indicator Date'!I147="","x",'Indicator Date'!I147)</f>
        <v>2015</v>
      </c>
      <c r="J147" s="119">
        <f>IF('Indicator Date'!J147="","x",'Indicator Date'!J147)</f>
        <v>2018</v>
      </c>
      <c r="K147" s="119">
        <f>IF('Indicator Date'!K147="","x",'Indicator Date'!K147)</f>
        <v>2018</v>
      </c>
      <c r="L147" s="119">
        <f>IF('Indicator Date'!L147="","x",'Indicator Date'!L147)</f>
        <v>2016</v>
      </c>
      <c r="M147" s="119">
        <f>IF('Indicator Date'!M147="","x",'Indicator Date'!M147)</f>
        <v>2015</v>
      </c>
      <c r="N147" s="119">
        <f>IF('Indicator Date'!N147="","x",'Indicator Date'!N147)</f>
        <v>2015</v>
      </c>
      <c r="O147" s="119">
        <f>IF('Indicator Date'!O147="","x",'Indicator Date'!O147)</f>
        <v>2015</v>
      </c>
      <c r="P147" s="119">
        <f>IF('Indicator Date'!P147="","x",'Indicator Date'!P147)</f>
        <v>2015</v>
      </c>
      <c r="Q147" s="119">
        <f>IF('Indicator Date'!Q147="","x",'Indicator Date'!Q147)</f>
        <v>2010</v>
      </c>
      <c r="R147" s="119">
        <f>IF('Indicator Date'!R147="","x",'Indicator Date'!R147)</f>
        <v>2010</v>
      </c>
      <c r="S147" s="119">
        <f>IF('Indicator Date'!S147="","x",'Indicator Date'!S147)</f>
        <v>2010</v>
      </c>
      <c r="T147" s="119">
        <f>IF('Indicator Date'!T147="","x",'Indicator Date'!T147)</f>
        <v>2010</v>
      </c>
      <c r="U147" s="119">
        <f>IF('Indicator Date'!U147="","x",'Indicator Date'!U147)</f>
        <v>2015</v>
      </c>
      <c r="V147" s="119">
        <f>IF('Indicator Date'!V147="","x",'Indicator Date'!V147)</f>
        <v>2015</v>
      </c>
      <c r="W147" s="119">
        <f>IF('Indicator Date'!W147="","x",'Indicator Date'!W147)</f>
        <v>2015</v>
      </c>
      <c r="X147" s="119">
        <f>IF('Indicator Date'!X147="","x",'Indicator Date'!X147)</f>
        <v>2018</v>
      </c>
      <c r="Y147" s="119">
        <f>IF('Indicator Date'!Y147="","x",'Indicator Date'!Y147)</f>
        <v>2018</v>
      </c>
      <c r="Z147" s="119">
        <f>IF('Indicator Date'!Z147="","x",'Indicator Date'!Z147)</f>
        <v>2018</v>
      </c>
      <c r="AA147" s="119" t="str">
        <f>IF('Indicator Date'!AA147="","x",'Indicator Date'!AA147)</f>
        <v>x</v>
      </c>
      <c r="AB147" s="119">
        <f>IF('Indicator Date'!AB147="","x",'Indicator Date'!AB147)</f>
        <v>2013</v>
      </c>
      <c r="AC147" s="119" t="str">
        <f>IF('Indicator Date'!AC147="","x",'Indicator Date'!AC147)</f>
        <v>x</v>
      </c>
      <c r="AD147" s="119">
        <f>IF('Indicator Date'!AD147="","x",'Indicator Date'!AD147)</f>
        <v>2014</v>
      </c>
      <c r="AE147" s="119">
        <f>IF('Indicator Date'!AE147="","x",'Indicator Date'!AE147)</f>
        <v>2018</v>
      </c>
      <c r="AF147" s="119" t="str">
        <f>IF('Indicator Date'!AF147="","x",'Indicator Date'!AF147)</f>
        <v>x</v>
      </c>
      <c r="AG147" s="119">
        <f>IF('Indicator Date'!AG147="","x",'Indicator Date'!AG147)</f>
        <v>2019</v>
      </c>
      <c r="AH147" s="119">
        <f>IF('Indicator Date'!AH147="","x",'Indicator Date'!AH147)</f>
        <v>2019</v>
      </c>
      <c r="AI147" s="119">
        <f>IF('Indicator Date'!AI147="","x",'Indicator Date'!AI147)</f>
        <v>2019</v>
      </c>
      <c r="AJ147" s="119">
        <f>IF('Indicator Date'!AJ147="","x",'Indicator Date'!AJ147)</f>
        <v>2018</v>
      </c>
      <c r="AK147" s="119">
        <f>IF('Indicator Date'!AK147="","x",'Indicator Date'!AK147)</f>
        <v>2018</v>
      </c>
      <c r="AL147" s="119">
        <f>IF('Indicator Date'!AL147="","x",'Indicator Date'!AL147)</f>
        <v>2017</v>
      </c>
      <c r="AM147" s="119" t="str">
        <f>IF('Indicator Date'!AM147="","x",'Indicator Date'!AM147)</f>
        <v>x</v>
      </c>
      <c r="AN147" s="119">
        <f>IF('Indicator Date'!AN147="","x",'Indicator Date'!AN147)</f>
        <v>2019</v>
      </c>
      <c r="AO147" s="119">
        <f>IF('Indicator Date'!AO147="","x",'Indicator Date'!AO147)</f>
        <v>2016</v>
      </c>
      <c r="AP147" s="119">
        <f>IF('Indicator Date'!AP147="","x",'Indicator Date'!AP147)</f>
        <v>2017</v>
      </c>
      <c r="AQ147" s="119" t="str">
        <f>IF('Indicator Date'!AQ147="","x",'Indicator Date'!AQ147)</f>
        <v>x</v>
      </c>
      <c r="AR147" s="119">
        <f>IF('Indicator Date'!AR147="","x",'Indicator Date'!AR147)</f>
        <v>2018</v>
      </c>
      <c r="AS147" s="119">
        <f>IF('Indicator Date'!AS147="","x",'Indicator Date'!AS147)</f>
        <v>2015</v>
      </c>
      <c r="AT147" s="119" t="str">
        <f>IF('Indicator Date'!AT147="","x",'Indicator Date'!AT147)</f>
        <v>x</v>
      </c>
      <c r="AU147" s="119">
        <f>IF('Indicator Date'!AU147="","x",'Indicator Date'!AU147)</f>
        <v>2017</v>
      </c>
      <c r="AV147" s="119" t="str">
        <f>IF('Indicator Date'!AV147="","x",'Indicator Date'!AV147)</f>
        <v>x</v>
      </c>
      <c r="AW147" s="119" t="str">
        <f>IF('Indicator Date'!AW147="","x",'Indicator Date'!AW147)</f>
        <v>x</v>
      </c>
      <c r="AX147" s="119" t="str">
        <f>IF('Indicator Date'!AX147="","x",'Indicator Date'!AX147)</f>
        <v>x</v>
      </c>
      <c r="AY147" s="119">
        <f>IF('Indicator Date'!AY147="","x",'Indicator Date'!AY147)</f>
        <v>2017</v>
      </c>
      <c r="AZ147" s="119" t="str">
        <f>IF('Indicator Date'!AZ147="","x",'Indicator Date'!AZ147)</f>
        <v>x</v>
      </c>
      <c r="BA147" s="119" t="str">
        <f>IF('Indicator Date'!BA147="","x",'Indicator Date'!BA147)</f>
        <v>x</v>
      </c>
      <c r="BB147" s="119">
        <f>IF('Indicator Date'!BB147="","x",'Indicator Date'!BB147)</f>
        <v>2017</v>
      </c>
      <c r="BC147" s="119">
        <f>IF('Indicator Date'!BC147="","x",'Indicator Date'!BC147)</f>
        <v>2018</v>
      </c>
      <c r="BD147" s="119">
        <f>IF('Indicator Date'!BD147="","x",'Indicator Date'!BD147)</f>
        <v>2019</v>
      </c>
      <c r="BE147" s="172" t="str">
        <f>IF('Indicator Date'!BE147="","x",YEAR('Indicator Date'!BE147))</f>
        <v>x</v>
      </c>
      <c r="BF147" s="172">
        <f>IF('Indicator Date'!BF147="","x",YEAR('Indicator Date'!BF147))</f>
        <v>2018</v>
      </c>
      <c r="BG147" s="172">
        <f>IF('Indicator Date'!BG147="","x",YEAR('Indicator Date'!BG147))</f>
        <v>2018</v>
      </c>
      <c r="BH147" s="119">
        <f>IF('Indicator Date'!BH147="","x",'Indicator Date'!BH147)</f>
        <v>2018</v>
      </c>
      <c r="BI147" s="119">
        <f>IF('Indicator Date'!BI147="","x",'Indicator Date'!BI147)</f>
        <v>2018</v>
      </c>
      <c r="BJ147" s="119">
        <f>IF('Indicator Date'!BJ147="","x",'Indicator Date'!BJ147)</f>
        <v>2015</v>
      </c>
      <c r="BK147" s="119">
        <f>IF('Indicator Date'!BK147="","x",'Indicator Date'!BK147)</f>
        <v>2017</v>
      </c>
      <c r="BL147" s="119" t="str">
        <f>IF('Indicator Date'!BL147="","x",'Indicator Date'!BL147)</f>
        <v>x</v>
      </c>
      <c r="BM147" s="119">
        <f>IF('Indicator Date'!BM147="","x",'Indicator Date'!BM147)</f>
        <v>2017</v>
      </c>
      <c r="BN147" s="119" t="str">
        <f>IF('Indicator Date'!BN147="","x",'Indicator Date'!BN147)</f>
        <v>x</v>
      </c>
      <c r="BO147" s="119">
        <f>IF('Indicator Date'!BO147="","x",'Indicator Date'!BO147)</f>
        <v>2016</v>
      </c>
      <c r="BP147" s="119">
        <f>IF('Indicator Date'!BP147="","x",'Indicator Date'!BP147)</f>
        <v>2017</v>
      </c>
      <c r="BQ147" s="119">
        <f>IF('Indicator Date'!BQ147="","x",'Indicator Date'!BQ147)</f>
        <v>2014</v>
      </c>
      <c r="BR147" s="119">
        <f>IF('Indicator Date'!BR147="","x",'Indicator Date'!BR147)</f>
        <v>2013</v>
      </c>
      <c r="BS147" s="119">
        <f>IF('Indicator Date'!BS147="","x",'Indicator Date'!BS147)</f>
        <v>2013</v>
      </c>
      <c r="BT147" s="119">
        <f>IF('Indicator Date'!BT147="","x",'Indicator Date'!BT147)</f>
        <v>2015</v>
      </c>
      <c r="BU147" s="119">
        <f>IF('Indicator Date'!BU147="","x",'Indicator Date'!BU147)</f>
        <v>2017</v>
      </c>
      <c r="BV147" s="119">
        <f>IF('Indicator Date'!BV147="","x",'Indicator Date'!BV147)</f>
        <v>2017</v>
      </c>
      <c r="BW147" s="119" t="str">
        <f>IF('Indicator Date'!BW147="","x",'Indicator Date'!BW147)</f>
        <v>x</v>
      </c>
      <c r="BX147" s="119">
        <f>IF('Indicator Date'!BX147="","x",'Indicator Date'!BX147)</f>
        <v>2016</v>
      </c>
      <c r="BY147" s="119" t="str">
        <f>IF('Indicator Date'!BY147="","x",'Indicator Date'!BY147)</f>
        <v>x</v>
      </c>
      <c r="BZ147" s="119" t="str">
        <f>IF('Indicator Date'!BZ147="","x",'Indicator Date'!BZ147)</f>
        <v>2018</v>
      </c>
      <c r="CA147" s="119">
        <f>IF('Indicator Date'!CA147="","x",'Indicator Date'!CA147)</f>
        <v>2019</v>
      </c>
      <c r="CB147" s="119">
        <f>IF('Indicator Date'!CB147="","x",'Indicator Date'!CB147)</f>
        <v>2015</v>
      </c>
    </row>
    <row r="148" spans="1:80" x14ac:dyDescent="0.3">
      <c r="A148" s="100" t="s">
        <v>268</v>
      </c>
      <c r="B148" s="86" t="s">
        <v>267</v>
      </c>
      <c r="C148" s="119">
        <f>IF('Indicator Date'!C148="","x",'Indicator Date'!C148)</f>
        <v>2015</v>
      </c>
      <c r="D148" s="119">
        <f>IF('Indicator Date'!D148="","x",'Indicator Date'!D148)</f>
        <v>2015</v>
      </c>
      <c r="E148" s="119">
        <f>IF('Indicator Date'!E148="","x",'Indicator Date'!E148)</f>
        <v>2015</v>
      </c>
      <c r="F148" s="119">
        <f>IF('Indicator Date'!F148="","x",'Indicator Date'!F148)</f>
        <v>2015</v>
      </c>
      <c r="G148" s="119">
        <f>IF('Indicator Date'!G148="","x",'Indicator Date'!G148)</f>
        <v>2015</v>
      </c>
      <c r="H148" s="119">
        <f>IF('Indicator Date'!H148="","x",'Indicator Date'!H148)</f>
        <v>2015</v>
      </c>
      <c r="I148" s="119">
        <f>IF('Indicator Date'!I148="","x",'Indicator Date'!I148)</f>
        <v>2015</v>
      </c>
      <c r="J148" s="119">
        <f>IF('Indicator Date'!J148="","x",'Indicator Date'!J148)</f>
        <v>2018</v>
      </c>
      <c r="K148" s="119">
        <f>IF('Indicator Date'!K148="","x",'Indicator Date'!K148)</f>
        <v>2018</v>
      </c>
      <c r="L148" s="119">
        <f>IF('Indicator Date'!L148="","x",'Indicator Date'!L148)</f>
        <v>2016</v>
      </c>
      <c r="M148" s="119">
        <f>IF('Indicator Date'!M148="","x",'Indicator Date'!M148)</f>
        <v>2015</v>
      </c>
      <c r="N148" s="119">
        <f>IF('Indicator Date'!N148="","x",'Indicator Date'!N148)</f>
        <v>2015</v>
      </c>
      <c r="O148" s="119">
        <f>IF('Indicator Date'!O148="","x",'Indicator Date'!O148)</f>
        <v>2015</v>
      </c>
      <c r="P148" s="119">
        <f>IF('Indicator Date'!P148="","x",'Indicator Date'!P148)</f>
        <v>2015</v>
      </c>
      <c r="Q148" s="119">
        <f>IF('Indicator Date'!Q148="","x",'Indicator Date'!Q148)</f>
        <v>2010</v>
      </c>
      <c r="R148" s="119">
        <f>IF('Indicator Date'!R148="","x",'Indicator Date'!R148)</f>
        <v>2010</v>
      </c>
      <c r="S148" s="119">
        <f>IF('Indicator Date'!S148="","x",'Indicator Date'!S148)</f>
        <v>2010</v>
      </c>
      <c r="T148" s="119">
        <f>IF('Indicator Date'!T148="","x",'Indicator Date'!T148)</f>
        <v>2010</v>
      </c>
      <c r="U148" s="119">
        <f>IF('Indicator Date'!U148="","x",'Indicator Date'!U148)</f>
        <v>2015</v>
      </c>
      <c r="V148" s="119">
        <f>IF('Indicator Date'!V148="","x",'Indicator Date'!V148)</f>
        <v>2015</v>
      </c>
      <c r="W148" s="119">
        <f>IF('Indicator Date'!W148="","x",'Indicator Date'!W148)</f>
        <v>2015</v>
      </c>
      <c r="X148" s="119">
        <f>IF('Indicator Date'!X148="","x",'Indicator Date'!X148)</f>
        <v>2018</v>
      </c>
      <c r="Y148" s="119">
        <f>IF('Indicator Date'!Y148="","x",'Indicator Date'!Y148)</f>
        <v>2018</v>
      </c>
      <c r="Z148" s="119">
        <f>IF('Indicator Date'!Z148="","x",'Indicator Date'!Z148)</f>
        <v>2018</v>
      </c>
      <c r="AA148" s="119" t="str">
        <f>IF('Indicator Date'!AA148="","x",'Indicator Date'!AA148)</f>
        <v>x</v>
      </c>
      <c r="AB148" s="119">
        <f>IF('Indicator Date'!AB148="","x",'Indicator Date'!AB148)</f>
        <v>2017</v>
      </c>
      <c r="AC148" s="119">
        <f>IF('Indicator Date'!AC148="","x",'Indicator Date'!AC148)</f>
        <v>2016</v>
      </c>
      <c r="AD148" s="119">
        <f>IF('Indicator Date'!AD148="","x",'Indicator Date'!AD148)</f>
        <v>2018</v>
      </c>
      <c r="AE148" s="119">
        <f>IF('Indicator Date'!AE148="","x",'Indicator Date'!AE148)</f>
        <v>2018</v>
      </c>
      <c r="AF148" s="119">
        <f>IF('Indicator Date'!AF148="","x",'Indicator Date'!AF148)</f>
        <v>2016</v>
      </c>
      <c r="AG148" s="119">
        <f>IF('Indicator Date'!AG148="","x",'Indicator Date'!AG148)</f>
        <v>2019</v>
      </c>
      <c r="AH148" s="119">
        <f>IF('Indicator Date'!AH148="","x",'Indicator Date'!AH148)</f>
        <v>2019</v>
      </c>
      <c r="AI148" s="119">
        <f>IF('Indicator Date'!AI148="","x",'Indicator Date'!AI148)</f>
        <v>2019</v>
      </c>
      <c r="AJ148" s="119">
        <f>IF('Indicator Date'!AJ148="","x",'Indicator Date'!AJ148)</f>
        <v>2018</v>
      </c>
      <c r="AK148" s="119">
        <f>IF('Indicator Date'!AK148="","x",'Indicator Date'!AK148)</f>
        <v>2018</v>
      </c>
      <c r="AL148" s="119">
        <f>IF('Indicator Date'!AL148="","x",'Indicator Date'!AL148)</f>
        <v>2017</v>
      </c>
      <c r="AM148" s="119">
        <f>IF('Indicator Date'!AM148="","x",'Indicator Date'!AM148)</f>
        <v>2012</v>
      </c>
      <c r="AN148" s="119">
        <f>IF('Indicator Date'!AN148="","x",'Indicator Date'!AN148)</f>
        <v>2019</v>
      </c>
      <c r="AO148" s="119">
        <f>IF('Indicator Date'!AO148="","x",'Indicator Date'!AO148)</f>
        <v>2016</v>
      </c>
      <c r="AP148" s="119">
        <f>IF('Indicator Date'!AP148="","x",'Indicator Date'!AP148)</f>
        <v>2017</v>
      </c>
      <c r="AQ148" s="119">
        <f>IF('Indicator Date'!AQ148="","x",'Indicator Date'!AQ148)</f>
        <v>2017</v>
      </c>
      <c r="AR148" s="119">
        <f>IF('Indicator Date'!AR148="","x",'Indicator Date'!AR148)</f>
        <v>2018</v>
      </c>
      <c r="AS148" s="119">
        <f>IF('Indicator Date'!AS148="","x",'Indicator Date'!AS148)</f>
        <v>2015</v>
      </c>
      <c r="AT148" s="119">
        <f>IF('Indicator Date'!AT148="","x",'Indicator Date'!AT148)</f>
        <v>2012</v>
      </c>
      <c r="AU148" s="119">
        <f>IF('Indicator Date'!AU148="","x",'Indicator Date'!AU148)</f>
        <v>2017</v>
      </c>
      <c r="AV148" s="119" t="str">
        <f>IF('Indicator Date'!AV148="","x",'Indicator Date'!AV148)</f>
        <v>x</v>
      </c>
      <c r="AW148" s="119" t="str">
        <f>IF('Indicator Date'!AW148="","x",'Indicator Date'!AW148)</f>
        <v>x</v>
      </c>
      <c r="AX148" s="119" t="str">
        <f>IF('Indicator Date'!AX148="","x",'Indicator Date'!AX148)</f>
        <v>x</v>
      </c>
      <c r="AY148" s="119">
        <f>IF('Indicator Date'!AY148="","x",'Indicator Date'!AY148)</f>
        <v>2017</v>
      </c>
      <c r="AZ148" s="119">
        <f>IF('Indicator Date'!AZ148="","x",'Indicator Date'!AZ148)</f>
        <v>2017</v>
      </c>
      <c r="BA148" s="119" t="str">
        <f>IF('Indicator Date'!BA148="","x",'Indicator Date'!BA148)</f>
        <v>2016</v>
      </c>
      <c r="BB148" s="119">
        <f>IF('Indicator Date'!BB148="","x",'Indicator Date'!BB148)</f>
        <v>2017</v>
      </c>
      <c r="BC148" s="119">
        <f>IF('Indicator Date'!BC148="","x",'Indicator Date'!BC148)</f>
        <v>2018</v>
      </c>
      <c r="BD148" s="119">
        <f>IF('Indicator Date'!BD148="","x",'Indicator Date'!BD148)</f>
        <v>2019</v>
      </c>
      <c r="BE148" s="172" t="str">
        <f>IF('Indicator Date'!BE148="","x",YEAR('Indicator Date'!BE148))</f>
        <v>x</v>
      </c>
      <c r="BF148" s="172">
        <f>IF('Indicator Date'!BF148="","x",YEAR('Indicator Date'!BF148))</f>
        <v>2018</v>
      </c>
      <c r="BG148" s="172">
        <f>IF('Indicator Date'!BG148="","x",YEAR('Indicator Date'!BG148))</f>
        <v>2018</v>
      </c>
      <c r="BH148" s="119">
        <f>IF('Indicator Date'!BH148="","x",'Indicator Date'!BH148)</f>
        <v>2018</v>
      </c>
      <c r="BI148" s="119">
        <f>IF('Indicator Date'!BI148="","x",'Indicator Date'!BI148)</f>
        <v>2018</v>
      </c>
      <c r="BJ148" s="119">
        <f>IF('Indicator Date'!BJ148="","x",'Indicator Date'!BJ148)</f>
        <v>2013</v>
      </c>
      <c r="BK148" s="119">
        <f>IF('Indicator Date'!BK148="","x",'Indicator Date'!BK148)</f>
        <v>2017</v>
      </c>
      <c r="BL148" s="119">
        <f>IF('Indicator Date'!BL148="","x",'Indicator Date'!BL148)</f>
        <v>2018</v>
      </c>
      <c r="BM148" s="119">
        <f>IF('Indicator Date'!BM148="","x",'Indicator Date'!BM148)</f>
        <v>2017</v>
      </c>
      <c r="BN148" s="119" t="str">
        <f>IF('Indicator Date'!BN148="","x",'Indicator Date'!BN148)</f>
        <v>x</v>
      </c>
      <c r="BO148" s="119">
        <f>IF('Indicator Date'!BO148="","x",'Indicator Date'!BO148)</f>
        <v>2016</v>
      </c>
      <c r="BP148" s="119">
        <f>IF('Indicator Date'!BP148="","x",'Indicator Date'!BP148)</f>
        <v>2017</v>
      </c>
      <c r="BQ148" s="119">
        <f>IF('Indicator Date'!BQ148="","x",'Indicator Date'!BQ148)</f>
        <v>2014</v>
      </c>
      <c r="BR148" s="119">
        <f>IF('Indicator Date'!BR148="","x",'Indicator Date'!BR148)</f>
        <v>2017</v>
      </c>
      <c r="BS148" s="119">
        <f>IF('Indicator Date'!BS148="","x",'Indicator Date'!BS148)</f>
        <v>2017</v>
      </c>
      <c r="BT148" s="119" t="str">
        <f>IF('Indicator Date'!BT148="","x",'Indicator Date'!BT148)</f>
        <v>x</v>
      </c>
      <c r="BU148" s="119">
        <f>IF('Indicator Date'!BU148="","x",'Indicator Date'!BU148)</f>
        <v>2017</v>
      </c>
      <c r="BV148" s="119">
        <f>IF('Indicator Date'!BV148="","x",'Indicator Date'!BV148)</f>
        <v>2017</v>
      </c>
      <c r="BW148" s="119" t="str">
        <f>IF('Indicator Date'!BW148="","x",'Indicator Date'!BW148)</f>
        <v>x</v>
      </c>
      <c r="BX148" s="119">
        <f>IF('Indicator Date'!BX148="","x",'Indicator Date'!BX148)</f>
        <v>2016</v>
      </c>
      <c r="BY148" s="119">
        <f>IF('Indicator Date'!BY148="","x",'Indicator Date'!BY148)</f>
        <v>2015</v>
      </c>
      <c r="BZ148" s="119" t="str">
        <f>IF('Indicator Date'!BZ148="","x",'Indicator Date'!BZ148)</f>
        <v>2018</v>
      </c>
      <c r="CA148" s="119">
        <f>IF('Indicator Date'!CA148="","x",'Indicator Date'!CA148)</f>
        <v>2019</v>
      </c>
      <c r="CB148" s="119">
        <f>IF('Indicator Date'!CB148="","x",'Indicator Date'!CB148)</f>
        <v>2015</v>
      </c>
    </row>
    <row r="149" spans="1:80" x14ac:dyDescent="0.3">
      <c r="A149" s="100" t="s">
        <v>270</v>
      </c>
      <c r="B149" s="86" t="s">
        <v>269</v>
      </c>
      <c r="C149" s="119">
        <f>IF('Indicator Date'!C149="","x",'Indicator Date'!C149)</f>
        <v>2015</v>
      </c>
      <c r="D149" s="119">
        <f>IF('Indicator Date'!D149="","x",'Indicator Date'!D149)</f>
        <v>2015</v>
      </c>
      <c r="E149" s="119">
        <f>IF('Indicator Date'!E149="","x",'Indicator Date'!E149)</f>
        <v>2015</v>
      </c>
      <c r="F149" s="119">
        <f>IF('Indicator Date'!F149="","x",'Indicator Date'!F149)</f>
        <v>2015</v>
      </c>
      <c r="G149" s="119">
        <f>IF('Indicator Date'!G149="","x",'Indicator Date'!G149)</f>
        <v>2015</v>
      </c>
      <c r="H149" s="119">
        <f>IF('Indicator Date'!H149="","x",'Indicator Date'!H149)</f>
        <v>2015</v>
      </c>
      <c r="I149" s="119">
        <f>IF('Indicator Date'!I149="","x",'Indicator Date'!I149)</f>
        <v>2015</v>
      </c>
      <c r="J149" s="119">
        <f>IF('Indicator Date'!J149="","x",'Indicator Date'!J149)</f>
        <v>2018</v>
      </c>
      <c r="K149" s="119">
        <f>IF('Indicator Date'!K149="","x",'Indicator Date'!K149)</f>
        <v>2018</v>
      </c>
      <c r="L149" s="119">
        <f>IF('Indicator Date'!L149="","x",'Indicator Date'!L149)</f>
        <v>2016</v>
      </c>
      <c r="M149" s="119">
        <f>IF('Indicator Date'!M149="","x",'Indicator Date'!M149)</f>
        <v>2015</v>
      </c>
      <c r="N149" s="119">
        <f>IF('Indicator Date'!N149="","x",'Indicator Date'!N149)</f>
        <v>2015</v>
      </c>
      <c r="O149" s="119">
        <f>IF('Indicator Date'!O149="","x",'Indicator Date'!O149)</f>
        <v>2015</v>
      </c>
      <c r="P149" s="119">
        <f>IF('Indicator Date'!P149="","x",'Indicator Date'!P149)</f>
        <v>2015</v>
      </c>
      <c r="Q149" s="119">
        <f>IF('Indicator Date'!Q149="","x",'Indicator Date'!Q149)</f>
        <v>2010</v>
      </c>
      <c r="R149" s="119">
        <f>IF('Indicator Date'!R149="","x",'Indicator Date'!R149)</f>
        <v>2010</v>
      </c>
      <c r="S149" s="119">
        <f>IF('Indicator Date'!S149="","x",'Indicator Date'!S149)</f>
        <v>2010</v>
      </c>
      <c r="T149" s="119">
        <f>IF('Indicator Date'!T149="","x",'Indicator Date'!T149)</f>
        <v>2010</v>
      </c>
      <c r="U149" s="119">
        <f>IF('Indicator Date'!U149="","x",'Indicator Date'!U149)</f>
        <v>2015</v>
      </c>
      <c r="V149" s="119">
        <f>IF('Indicator Date'!V149="","x",'Indicator Date'!V149)</f>
        <v>2015</v>
      </c>
      <c r="W149" s="119">
        <f>IF('Indicator Date'!W149="","x",'Indicator Date'!W149)</f>
        <v>2015</v>
      </c>
      <c r="X149" s="119">
        <f>IF('Indicator Date'!X149="","x",'Indicator Date'!X149)</f>
        <v>2018</v>
      </c>
      <c r="Y149" s="119">
        <f>IF('Indicator Date'!Y149="","x",'Indicator Date'!Y149)</f>
        <v>2018</v>
      </c>
      <c r="Z149" s="119">
        <f>IF('Indicator Date'!Z149="","x",'Indicator Date'!Z149)</f>
        <v>2018</v>
      </c>
      <c r="AA149" s="119" t="str">
        <f>IF('Indicator Date'!AA149="","x",'Indicator Date'!AA149)</f>
        <v>x</v>
      </c>
      <c r="AB149" s="119">
        <f>IF('Indicator Date'!AB149="","x",'Indicator Date'!AB149)</f>
        <v>2017</v>
      </c>
      <c r="AC149" s="119" t="str">
        <f>IF('Indicator Date'!AC149="","x",'Indicator Date'!AC149)</f>
        <v>x</v>
      </c>
      <c r="AD149" s="119">
        <f>IF('Indicator Date'!AD149="","x",'Indicator Date'!AD149)</f>
        <v>2017</v>
      </c>
      <c r="AE149" s="119">
        <f>IF('Indicator Date'!AE149="","x",'Indicator Date'!AE149)</f>
        <v>2018</v>
      </c>
      <c r="AF149" s="119" t="str">
        <f>IF('Indicator Date'!AF149="","x",'Indicator Date'!AF149)</f>
        <v>x</v>
      </c>
      <c r="AG149" s="119">
        <f>IF('Indicator Date'!AG149="","x",'Indicator Date'!AG149)</f>
        <v>2019</v>
      </c>
      <c r="AH149" s="119">
        <f>IF('Indicator Date'!AH149="","x",'Indicator Date'!AH149)</f>
        <v>2019</v>
      </c>
      <c r="AI149" s="119">
        <f>IF('Indicator Date'!AI149="","x",'Indicator Date'!AI149)</f>
        <v>2019</v>
      </c>
      <c r="AJ149" s="119">
        <f>IF('Indicator Date'!AJ149="","x",'Indicator Date'!AJ149)</f>
        <v>2018</v>
      </c>
      <c r="AK149" s="119">
        <f>IF('Indicator Date'!AK149="","x",'Indicator Date'!AK149)</f>
        <v>2018</v>
      </c>
      <c r="AL149" s="119">
        <f>IF('Indicator Date'!AL149="","x",'Indicator Date'!AL149)</f>
        <v>2017</v>
      </c>
      <c r="AM149" s="119" t="str">
        <f>IF('Indicator Date'!AM149="","x",'Indicator Date'!AM149)</f>
        <v>x</v>
      </c>
      <c r="AN149" s="119">
        <f>IF('Indicator Date'!AN149="","x",'Indicator Date'!AN149)</f>
        <v>2019</v>
      </c>
      <c r="AO149" s="119">
        <f>IF('Indicator Date'!AO149="","x",'Indicator Date'!AO149)</f>
        <v>2016</v>
      </c>
      <c r="AP149" s="119">
        <f>IF('Indicator Date'!AP149="","x",'Indicator Date'!AP149)</f>
        <v>2017</v>
      </c>
      <c r="AQ149" s="119">
        <f>IF('Indicator Date'!AQ149="","x",'Indicator Date'!AQ149)</f>
        <v>2017</v>
      </c>
      <c r="AR149" s="119">
        <f>IF('Indicator Date'!AR149="","x",'Indicator Date'!AR149)</f>
        <v>2018</v>
      </c>
      <c r="AS149" s="119">
        <f>IF('Indicator Date'!AS149="","x",'Indicator Date'!AS149)</f>
        <v>2015</v>
      </c>
      <c r="AT149" s="119" t="str">
        <f>IF('Indicator Date'!AT149="","x",'Indicator Date'!AT149)</f>
        <v>x</v>
      </c>
      <c r="AU149" s="119">
        <f>IF('Indicator Date'!AU149="","x",'Indicator Date'!AU149)</f>
        <v>2017</v>
      </c>
      <c r="AV149" s="119" t="str">
        <f>IF('Indicator Date'!AV149="","x",'Indicator Date'!AV149)</f>
        <v>x</v>
      </c>
      <c r="AW149" s="119" t="str">
        <f>IF('Indicator Date'!AW149="","x",'Indicator Date'!AW149)</f>
        <v>x</v>
      </c>
      <c r="AX149" s="119" t="str">
        <f>IF('Indicator Date'!AX149="","x",'Indicator Date'!AX149)</f>
        <v>x</v>
      </c>
      <c r="AY149" s="119">
        <f>IF('Indicator Date'!AY149="","x",'Indicator Date'!AY149)</f>
        <v>2017</v>
      </c>
      <c r="AZ149" s="119" t="str">
        <f>IF('Indicator Date'!AZ149="","x",'Indicator Date'!AZ149)</f>
        <v>x</v>
      </c>
      <c r="BA149" s="119" t="str">
        <f>IF('Indicator Date'!BA149="","x",'Indicator Date'!BA149)</f>
        <v>x</v>
      </c>
      <c r="BB149" s="119">
        <f>IF('Indicator Date'!BB149="","x",'Indicator Date'!BB149)</f>
        <v>2017</v>
      </c>
      <c r="BC149" s="119">
        <f>IF('Indicator Date'!BC149="","x",'Indicator Date'!BC149)</f>
        <v>2018</v>
      </c>
      <c r="BD149" s="119">
        <f>IF('Indicator Date'!BD149="","x",'Indicator Date'!BD149)</f>
        <v>2019</v>
      </c>
      <c r="BE149" s="172" t="str">
        <f>IF('Indicator Date'!BE149="","x",YEAR('Indicator Date'!BE149))</f>
        <v>x</v>
      </c>
      <c r="BF149" s="172">
        <f>IF('Indicator Date'!BF149="","x",YEAR('Indicator Date'!BF149))</f>
        <v>2018</v>
      </c>
      <c r="BG149" s="172">
        <f>IF('Indicator Date'!BG149="","x",YEAR('Indicator Date'!BG149))</f>
        <v>2018</v>
      </c>
      <c r="BH149" s="119">
        <f>IF('Indicator Date'!BH149="","x",'Indicator Date'!BH149)</f>
        <v>2018</v>
      </c>
      <c r="BI149" s="119">
        <f>IF('Indicator Date'!BI149="","x",'Indicator Date'!BI149)</f>
        <v>2018</v>
      </c>
      <c r="BJ149" s="119" t="str">
        <f>IF('Indicator Date'!BJ149="","x",'Indicator Date'!BJ149)</f>
        <v>x</v>
      </c>
      <c r="BK149" s="119">
        <f>IF('Indicator Date'!BK149="","x",'Indicator Date'!BK149)</f>
        <v>2017</v>
      </c>
      <c r="BL149" s="119">
        <f>IF('Indicator Date'!BL149="","x",'Indicator Date'!BL149)</f>
        <v>2018</v>
      </c>
      <c r="BM149" s="119">
        <f>IF('Indicator Date'!BM149="","x",'Indicator Date'!BM149)</f>
        <v>2017</v>
      </c>
      <c r="BN149" s="119" t="str">
        <f>IF('Indicator Date'!BN149="","x",'Indicator Date'!BN149)</f>
        <v>x</v>
      </c>
      <c r="BO149" s="119">
        <f>IF('Indicator Date'!BO149="","x",'Indicator Date'!BO149)</f>
        <v>2016</v>
      </c>
      <c r="BP149" s="119">
        <f>IF('Indicator Date'!BP149="","x",'Indicator Date'!BP149)</f>
        <v>2017</v>
      </c>
      <c r="BQ149" s="119">
        <f>IF('Indicator Date'!BQ149="","x",'Indicator Date'!BQ149)</f>
        <v>2014</v>
      </c>
      <c r="BR149" s="119">
        <f>IF('Indicator Date'!BR149="","x",'Indicator Date'!BR149)</f>
        <v>2017</v>
      </c>
      <c r="BS149" s="119">
        <f>IF('Indicator Date'!BS149="","x",'Indicator Date'!BS149)</f>
        <v>2017</v>
      </c>
      <c r="BT149" s="119" t="str">
        <f>IF('Indicator Date'!BT149="","x",'Indicator Date'!BT149)</f>
        <v>x</v>
      </c>
      <c r="BU149" s="119">
        <f>IF('Indicator Date'!BU149="","x",'Indicator Date'!BU149)</f>
        <v>2017</v>
      </c>
      <c r="BV149" s="119">
        <f>IF('Indicator Date'!BV149="","x",'Indicator Date'!BV149)</f>
        <v>2017</v>
      </c>
      <c r="BW149" s="119" t="str">
        <f>IF('Indicator Date'!BW149="","x",'Indicator Date'!BW149)</f>
        <v>x</v>
      </c>
      <c r="BX149" s="119">
        <f>IF('Indicator Date'!BX149="","x",'Indicator Date'!BX149)</f>
        <v>2016</v>
      </c>
      <c r="BY149" s="119">
        <f>IF('Indicator Date'!BY149="","x",'Indicator Date'!BY149)</f>
        <v>2015</v>
      </c>
      <c r="BZ149" s="119" t="str">
        <f>IF('Indicator Date'!BZ149="","x",'Indicator Date'!BZ149)</f>
        <v>2018</v>
      </c>
      <c r="CA149" s="119">
        <f>IF('Indicator Date'!CA149="","x",'Indicator Date'!CA149)</f>
        <v>2019</v>
      </c>
      <c r="CB149" s="119">
        <f>IF('Indicator Date'!CB149="","x",'Indicator Date'!CB149)</f>
        <v>2015</v>
      </c>
    </row>
    <row r="150" spans="1:80" x14ac:dyDescent="0.3">
      <c r="A150" s="100" t="s">
        <v>272</v>
      </c>
      <c r="B150" s="86" t="s">
        <v>271</v>
      </c>
      <c r="C150" s="119">
        <f>IF('Indicator Date'!C150="","x",'Indicator Date'!C150)</f>
        <v>2015</v>
      </c>
      <c r="D150" s="119">
        <f>IF('Indicator Date'!D150="","x",'Indicator Date'!D150)</f>
        <v>2015</v>
      </c>
      <c r="E150" s="119">
        <f>IF('Indicator Date'!E150="","x",'Indicator Date'!E150)</f>
        <v>2015</v>
      </c>
      <c r="F150" s="119">
        <f>IF('Indicator Date'!F150="","x",'Indicator Date'!F150)</f>
        <v>2015</v>
      </c>
      <c r="G150" s="119">
        <f>IF('Indicator Date'!G150="","x",'Indicator Date'!G150)</f>
        <v>2015</v>
      </c>
      <c r="H150" s="119">
        <f>IF('Indicator Date'!H150="","x",'Indicator Date'!H150)</f>
        <v>2015</v>
      </c>
      <c r="I150" s="119">
        <f>IF('Indicator Date'!I150="","x",'Indicator Date'!I150)</f>
        <v>2015</v>
      </c>
      <c r="J150" s="119">
        <f>IF('Indicator Date'!J150="","x",'Indicator Date'!J150)</f>
        <v>2018</v>
      </c>
      <c r="K150" s="119">
        <f>IF('Indicator Date'!K150="","x",'Indicator Date'!K150)</f>
        <v>2018</v>
      </c>
      <c r="L150" s="119">
        <f>IF('Indicator Date'!L150="","x",'Indicator Date'!L150)</f>
        <v>2016</v>
      </c>
      <c r="M150" s="119">
        <f>IF('Indicator Date'!M150="","x",'Indicator Date'!M150)</f>
        <v>2015</v>
      </c>
      <c r="N150" s="119">
        <f>IF('Indicator Date'!N150="","x",'Indicator Date'!N150)</f>
        <v>2015</v>
      </c>
      <c r="O150" s="119">
        <f>IF('Indicator Date'!O150="","x",'Indicator Date'!O150)</f>
        <v>2015</v>
      </c>
      <c r="P150" s="119">
        <f>IF('Indicator Date'!P150="","x",'Indicator Date'!P150)</f>
        <v>2015</v>
      </c>
      <c r="Q150" s="119">
        <f>IF('Indicator Date'!Q150="","x",'Indicator Date'!Q150)</f>
        <v>2010</v>
      </c>
      <c r="R150" s="119">
        <f>IF('Indicator Date'!R150="","x",'Indicator Date'!R150)</f>
        <v>2010</v>
      </c>
      <c r="S150" s="119">
        <f>IF('Indicator Date'!S150="","x",'Indicator Date'!S150)</f>
        <v>2010</v>
      </c>
      <c r="T150" s="119">
        <f>IF('Indicator Date'!T150="","x",'Indicator Date'!T150)</f>
        <v>2010</v>
      </c>
      <c r="U150" s="119">
        <f>IF('Indicator Date'!U150="","x",'Indicator Date'!U150)</f>
        <v>2015</v>
      </c>
      <c r="V150" s="119">
        <f>IF('Indicator Date'!V150="","x",'Indicator Date'!V150)</f>
        <v>2015</v>
      </c>
      <c r="W150" s="119">
        <f>IF('Indicator Date'!W150="","x",'Indicator Date'!W150)</f>
        <v>2015</v>
      </c>
      <c r="X150" s="119">
        <f>IF('Indicator Date'!X150="","x",'Indicator Date'!X150)</f>
        <v>2018</v>
      </c>
      <c r="Y150" s="119">
        <f>IF('Indicator Date'!Y150="","x",'Indicator Date'!Y150)</f>
        <v>2018</v>
      </c>
      <c r="Z150" s="119">
        <f>IF('Indicator Date'!Z150="","x",'Indicator Date'!Z150)</f>
        <v>2018</v>
      </c>
      <c r="AA150" s="119" t="str">
        <f>IF('Indicator Date'!AA150="","x",'Indicator Date'!AA150)</f>
        <v>x</v>
      </c>
      <c r="AB150" s="119">
        <f>IF('Indicator Date'!AB150="","x",'Indicator Date'!AB150)</f>
        <v>2017</v>
      </c>
      <c r="AC150" s="119" t="str">
        <f>IF('Indicator Date'!AC150="","x",'Indicator Date'!AC150)</f>
        <v>x</v>
      </c>
      <c r="AD150" s="119">
        <f>IF('Indicator Date'!AD150="","x",'Indicator Date'!AD150)</f>
        <v>2018</v>
      </c>
      <c r="AE150" s="119">
        <f>IF('Indicator Date'!AE150="","x",'Indicator Date'!AE150)</f>
        <v>2018</v>
      </c>
      <c r="AF150" s="119" t="str">
        <f>IF('Indicator Date'!AF150="","x",'Indicator Date'!AF150)</f>
        <v>x</v>
      </c>
      <c r="AG150" s="119">
        <f>IF('Indicator Date'!AG150="","x",'Indicator Date'!AG150)</f>
        <v>2019</v>
      </c>
      <c r="AH150" s="119">
        <f>IF('Indicator Date'!AH150="","x",'Indicator Date'!AH150)</f>
        <v>2019</v>
      </c>
      <c r="AI150" s="119">
        <f>IF('Indicator Date'!AI150="","x",'Indicator Date'!AI150)</f>
        <v>2019</v>
      </c>
      <c r="AJ150" s="119">
        <f>IF('Indicator Date'!AJ150="","x",'Indicator Date'!AJ150)</f>
        <v>2018</v>
      </c>
      <c r="AK150" s="119">
        <f>IF('Indicator Date'!AK150="","x",'Indicator Date'!AK150)</f>
        <v>2018</v>
      </c>
      <c r="AL150" s="119">
        <f>IF('Indicator Date'!AL150="","x",'Indicator Date'!AL150)</f>
        <v>2017</v>
      </c>
      <c r="AM150" s="119" t="str">
        <f>IF('Indicator Date'!AM150="","x",'Indicator Date'!AM150)</f>
        <v>x</v>
      </c>
      <c r="AN150" s="119">
        <f>IF('Indicator Date'!AN150="","x",'Indicator Date'!AN150)</f>
        <v>2019</v>
      </c>
      <c r="AO150" s="119">
        <f>IF('Indicator Date'!AO150="","x",'Indicator Date'!AO150)</f>
        <v>2016</v>
      </c>
      <c r="AP150" s="119">
        <f>IF('Indicator Date'!AP150="","x",'Indicator Date'!AP150)</f>
        <v>2017</v>
      </c>
      <c r="AQ150" s="119">
        <f>IF('Indicator Date'!AQ150="","x",'Indicator Date'!AQ150)</f>
        <v>2017</v>
      </c>
      <c r="AR150" s="119">
        <f>IF('Indicator Date'!AR150="","x",'Indicator Date'!AR150)</f>
        <v>2018</v>
      </c>
      <c r="AS150" s="119">
        <f>IF('Indicator Date'!AS150="","x",'Indicator Date'!AS150)</f>
        <v>2015</v>
      </c>
      <c r="AT150" s="119">
        <f>IF('Indicator Date'!AT150="","x",'Indicator Date'!AT150)</f>
        <v>2014</v>
      </c>
      <c r="AU150" s="119">
        <f>IF('Indicator Date'!AU150="","x",'Indicator Date'!AU150)</f>
        <v>2017</v>
      </c>
      <c r="AV150" s="119" t="str">
        <f>IF('Indicator Date'!AV150="","x",'Indicator Date'!AV150)</f>
        <v>x</v>
      </c>
      <c r="AW150" s="119" t="str">
        <f>IF('Indicator Date'!AW150="","x",'Indicator Date'!AW150)</f>
        <v>x</v>
      </c>
      <c r="AX150" s="119" t="str">
        <f>IF('Indicator Date'!AX150="","x",'Indicator Date'!AX150)</f>
        <v>x</v>
      </c>
      <c r="AY150" s="119">
        <f>IF('Indicator Date'!AY150="","x",'Indicator Date'!AY150)</f>
        <v>2017</v>
      </c>
      <c r="AZ150" s="119">
        <f>IF('Indicator Date'!AZ150="","x",'Indicator Date'!AZ150)</f>
        <v>2017</v>
      </c>
      <c r="BA150" s="119" t="str">
        <f>IF('Indicator Date'!BA150="","x",'Indicator Date'!BA150)</f>
        <v>2013</v>
      </c>
      <c r="BB150" s="119">
        <f>IF('Indicator Date'!BB150="","x",'Indicator Date'!BB150)</f>
        <v>2017</v>
      </c>
      <c r="BC150" s="119">
        <f>IF('Indicator Date'!BC150="","x",'Indicator Date'!BC150)</f>
        <v>2018</v>
      </c>
      <c r="BD150" s="119">
        <f>IF('Indicator Date'!BD150="","x",'Indicator Date'!BD150)</f>
        <v>2019</v>
      </c>
      <c r="BE150" s="172" t="str">
        <f>IF('Indicator Date'!BE150="","x",YEAR('Indicator Date'!BE150))</f>
        <v>x</v>
      </c>
      <c r="BF150" s="172">
        <f>IF('Indicator Date'!BF150="","x",YEAR('Indicator Date'!BF150))</f>
        <v>2018</v>
      </c>
      <c r="BG150" s="172">
        <f>IF('Indicator Date'!BG150="","x",YEAR('Indicator Date'!BG150))</f>
        <v>2018</v>
      </c>
      <c r="BH150" s="119">
        <f>IF('Indicator Date'!BH150="","x",'Indicator Date'!BH150)</f>
        <v>2018</v>
      </c>
      <c r="BI150" s="119">
        <f>IF('Indicator Date'!BI150="","x",'Indicator Date'!BI150)</f>
        <v>2018</v>
      </c>
      <c r="BJ150" s="119">
        <f>IF('Indicator Date'!BJ150="","x",'Indicator Date'!BJ150)</f>
        <v>2013</v>
      </c>
      <c r="BK150" s="119">
        <f>IF('Indicator Date'!BK150="","x",'Indicator Date'!BK150)</f>
        <v>2017</v>
      </c>
      <c r="BL150" s="119" t="str">
        <f>IF('Indicator Date'!BL150="","x",'Indicator Date'!BL150)</f>
        <v>x</v>
      </c>
      <c r="BM150" s="119">
        <f>IF('Indicator Date'!BM150="","x",'Indicator Date'!BM150)</f>
        <v>2017</v>
      </c>
      <c r="BN150" s="119">
        <f>IF('Indicator Date'!BN150="","x",'Indicator Date'!BN150)</f>
        <v>2015</v>
      </c>
      <c r="BO150" s="119">
        <f>IF('Indicator Date'!BO150="","x",'Indicator Date'!BO150)</f>
        <v>2016</v>
      </c>
      <c r="BP150" s="119">
        <f>IF('Indicator Date'!BP150="","x",'Indicator Date'!BP150)</f>
        <v>2017</v>
      </c>
      <c r="BQ150" s="119">
        <f>IF('Indicator Date'!BQ150="","x",'Indicator Date'!BQ150)</f>
        <v>2014</v>
      </c>
      <c r="BR150" s="119">
        <f>IF('Indicator Date'!BR150="","x",'Indicator Date'!BR150)</f>
        <v>2017</v>
      </c>
      <c r="BS150" s="119">
        <f>IF('Indicator Date'!BS150="","x",'Indicator Date'!BS150)</f>
        <v>2017</v>
      </c>
      <c r="BT150" s="119">
        <f>IF('Indicator Date'!BT150="","x",'Indicator Date'!BT150)</f>
        <v>2016</v>
      </c>
      <c r="BU150" s="119">
        <f>IF('Indicator Date'!BU150="","x",'Indicator Date'!BU150)</f>
        <v>2017</v>
      </c>
      <c r="BV150" s="119">
        <f>IF('Indicator Date'!BV150="","x",'Indicator Date'!BV150)</f>
        <v>2017</v>
      </c>
      <c r="BW150" s="119" t="str">
        <f>IF('Indicator Date'!BW150="","x",'Indicator Date'!BW150)</f>
        <v>x</v>
      </c>
      <c r="BX150" s="119">
        <f>IF('Indicator Date'!BX150="","x",'Indicator Date'!BX150)</f>
        <v>2016</v>
      </c>
      <c r="BY150" s="119">
        <f>IF('Indicator Date'!BY150="","x",'Indicator Date'!BY150)</f>
        <v>2015</v>
      </c>
      <c r="BZ150" s="119" t="str">
        <f>IF('Indicator Date'!BZ150="","x",'Indicator Date'!BZ150)</f>
        <v>2018</v>
      </c>
      <c r="CA150" s="119">
        <f>IF('Indicator Date'!CA150="","x",'Indicator Date'!CA150)</f>
        <v>2019</v>
      </c>
      <c r="CB150" s="119">
        <f>IF('Indicator Date'!CB150="","x",'Indicator Date'!CB150)</f>
        <v>2015</v>
      </c>
    </row>
    <row r="151" spans="1:80" x14ac:dyDescent="0.3">
      <c r="A151" s="100" t="s">
        <v>274</v>
      </c>
      <c r="B151" s="86" t="s">
        <v>273</v>
      </c>
      <c r="C151" s="119">
        <f>IF('Indicator Date'!C151="","x",'Indicator Date'!C151)</f>
        <v>2015</v>
      </c>
      <c r="D151" s="119">
        <f>IF('Indicator Date'!D151="","x",'Indicator Date'!D151)</f>
        <v>2015</v>
      </c>
      <c r="E151" s="119">
        <f>IF('Indicator Date'!E151="","x",'Indicator Date'!E151)</f>
        <v>2015</v>
      </c>
      <c r="F151" s="119">
        <f>IF('Indicator Date'!F151="","x",'Indicator Date'!F151)</f>
        <v>2015</v>
      </c>
      <c r="G151" s="119">
        <f>IF('Indicator Date'!G151="","x",'Indicator Date'!G151)</f>
        <v>2015</v>
      </c>
      <c r="H151" s="119">
        <f>IF('Indicator Date'!H151="","x",'Indicator Date'!H151)</f>
        <v>2015</v>
      </c>
      <c r="I151" s="119">
        <f>IF('Indicator Date'!I151="","x",'Indicator Date'!I151)</f>
        <v>2015</v>
      </c>
      <c r="J151" s="119">
        <f>IF('Indicator Date'!J151="","x",'Indicator Date'!J151)</f>
        <v>2018</v>
      </c>
      <c r="K151" s="119">
        <f>IF('Indicator Date'!K151="","x",'Indicator Date'!K151)</f>
        <v>2018</v>
      </c>
      <c r="L151" s="119">
        <f>IF('Indicator Date'!L151="","x",'Indicator Date'!L151)</f>
        <v>2016</v>
      </c>
      <c r="M151" s="119">
        <f>IF('Indicator Date'!M151="","x",'Indicator Date'!M151)</f>
        <v>2015</v>
      </c>
      <c r="N151" s="119">
        <f>IF('Indicator Date'!N151="","x",'Indicator Date'!N151)</f>
        <v>2015</v>
      </c>
      <c r="O151" s="119">
        <f>IF('Indicator Date'!O151="","x",'Indicator Date'!O151)</f>
        <v>2015</v>
      </c>
      <c r="P151" s="119">
        <f>IF('Indicator Date'!P151="","x",'Indicator Date'!P151)</f>
        <v>2015</v>
      </c>
      <c r="Q151" s="119">
        <f>IF('Indicator Date'!Q151="","x",'Indicator Date'!Q151)</f>
        <v>2010</v>
      </c>
      <c r="R151" s="119">
        <f>IF('Indicator Date'!R151="","x",'Indicator Date'!R151)</f>
        <v>2010</v>
      </c>
      <c r="S151" s="119">
        <f>IF('Indicator Date'!S151="","x",'Indicator Date'!S151)</f>
        <v>2010</v>
      </c>
      <c r="T151" s="119">
        <f>IF('Indicator Date'!T151="","x",'Indicator Date'!T151)</f>
        <v>2010</v>
      </c>
      <c r="U151" s="119">
        <f>IF('Indicator Date'!U151="","x",'Indicator Date'!U151)</f>
        <v>2015</v>
      </c>
      <c r="V151" s="119">
        <f>IF('Indicator Date'!V151="","x",'Indicator Date'!V151)</f>
        <v>2015</v>
      </c>
      <c r="W151" s="119">
        <f>IF('Indicator Date'!W151="","x",'Indicator Date'!W151)</f>
        <v>2015</v>
      </c>
      <c r="X151" s="119">
        <f>IF('Indicator Date'!X151="","x",'Indicator Date'!X151)</f>
        <v>2018</v>
      </c>
      <c r="Y151" s="119">
        <f>IF('Indicator Date'!Y151="","x",'Indicator Date'!Y151)</f>
        <v>2018</v>
      </c>
      <c r="Z151" s="119">
        <f>IF('Indicator Date'!Z151="","x",'Indicator Date'!Z151)</f>
        <v>2018</v>
      </c>
      <c r="AA151" s="119">
        <f>IF('Indicator Date'!AA151="","x",'Indicator Date'!AA151)</f>
        <v>2008</v>
      </c>
      <c r="AB151" s="119">
        <f>IF('Indicator Date'!AB151="","x",'Indicator Date'!AB151)</f>
        <v>2017</v>
      </c>
      <c r="AC151" s="119">
        <f>IF('Indicator Date'!AC151="","x",'Indicator Date'!AC151)</f>
        <v>2017</v>
      </c>
      <c r="AD151" s="119">
        <f>IF('Indicator Date'!AD151="","x",'Indicator Date'!AD151)</f>
        <v>2018</v>
      </c>
      <c r="AE151" s="119">
        <f>IF('Indicator Date'!AE151="","x",'Indicator Date'!AE151)</f>
        <v>2018</v>
      </c>
      <c r="AF151" s="119">
        <f>IF('Indicator Date'!AF151="","x",'Indicator Date'!AF151)</f>
        <v>2016</v>
      </c>
      <c r="AG151" s="119">
        <f>IF('Indicator Date'!AG151="","x",'Indicator Date'!AG151)</f>
        <v>2019</v>
      </c>
      <c r="AH151" s="119">
        <f>IF('Indicator Date'!AH151="","x",'Indicator Date'!AH151)</f>
        <v>2019</v>
      </c>
      <c r="AI151" s="119">
        <f>IF('Indicator Date'!AI151="","x",'Indicator Date'!AI151)</f>
        <v>2019</v>
      </c>
      <c r="AJ151" s="119">
        <f>IF('Indicator Date'!AJ151="","x",'Indicator Date'!AJ151)</f>
        <v>2018</v>
      </c>
      <c r="AK151" s="119">
        <f>IF('Indicator Date'!AK151="","x",'Indicator Date'!AK151)</f>
        <v>2018</v>
      </c>
      <c r="AL151" s="119">
        <f>IF('Indicator Date'!AL151="","x",'Indicator Date'!AL151)</f>
        <v>2017</v>
      </c>
      <c r="AM151" s="119">
        <f>IF('Indicator Date'!AM151="","x",'Indicator Date'!AM151)</f>
        <v>2009</v>
      </c>
      <c r="AN151" s="119">
        <f>IF('Indicator Date'!AN151="","x",'Indicator Date'!AN151)</f>
        <v>2019</v>
      </c>
      <c r="AO151" s="119">
        <f>IF('Indicator Date'!AO151="","x",'Indicator Date'!AO151)</f>
        <v>2016</v>
      </c>
      <c r="AP151" s="119">
        <f>IF('Indicator Date'!AP151="","x",'Indicator Date'!AP151)</f>
        <v>2017</v>
      </c>
      <c r="AQ151" s="119">
        <f>IF('Indicator Date'!AQ151="","x",'Indicator Date'!AQ151)</f>
        <v>2017</v>
      </c>
      <c r="AR151" s="119">
        <f>IF('Indicator Date'!AR151="","x",'Indicator Date'!AR151)</f>
        <v>2018</v>
      </c>
      <c r="AS151" s="119">
        <f>IF('Indicator Date'!AS151="","x",'Indicator Date'!AS151)</f>
        <v>2015</v>
      </c>
      <c r="AT151" s="119">
        <f>IF('Indicator Date'!AT151="","x",'Indicator Date'!AT151)</f>
        <v>2008</v>
      </c>
      <c r="AU151" s="119">
        <f>IF('Indicator Date'!AU151="","x",'Indicator Date'!AU151)</f>
        <v>2017</v>
      </c>
      <c r="AV151" s="119">
        <f>IF('Indicator Date'!AV151="","x",'Indicator Date'!AV151)</f>
        <v>2014</v>
      </c>
      <c r="AW151" s="119" t="str">
        <f>IF('Indicator Date'!AW151="","x",'Indicator Date'!AW151)</f>
        <v>x</v>
      </c>
      <c r="AX151" s="119">
        <f>IF('Indicator Date'!AX151="","x",'Indicator Date'!AX151)</f>
        <v>2017</v>
      </c>
      <c r="AY151" s="119">
        <f>IF('Indicator Date'!AY151="","x",'Indicator Date'!AY151)</f>
        <v>2017</v>
      </c>
      <c r="AZ151" s="119">
        <f>IF('Indicator Date'!AZ151="","x",'Indicator Date'!AZ151)</f>
        <v>2017</v>
      </c>
      <c r="BA151" s="119" t="str">
        <f>IF('Indicator Date'!BA151="","x",'Indicator Date'!BA151)</f>
        <v>2010</v>
      </c>
      <c r="BB151" s="119">
        <f>IF('Indicator Date'!BB151="","x",'Indicator Date'!BB151)</f>
        <v>2017</v>
      </c>
      <c r="BC151" s="119">
        <f>IF('Indicator Date'!BC151="","x",'Indicator Date'!BC151)</f>
        <v>2018</v>
      </c>
      <c r="BD151" s="119">
        <f>IF('Indicator Date'!BD151="","x",'Indicator Date'!BD151)</f>
        <v>2019</v>
      </c>
      <c r="BE151" s="172" t="str">
        <f>IF('Indicator Date'!BE151="","x",YEAR('Indicator Date'!BE151))</f>
        <v>x</v>
      </c>
      <c r="BF151" s="172">
        <f>IF('Indicator Date'!BF151="","x",YEAR('Indicator Date'!BF151))</f>
        <v>2018</v>
      </c>
      <c r="BG151" s="172">
        <f>IF('Indicator Date'!BG151="","x",YEAR('Indicator Date'!BG151))</f>
        <v>2018</v>
      </c>
      <c r="BH151" s="119">
        <f>IF('Indicator Date'!BH151="","x",'Indicator Date'!BH151)</f>
        <v>2018</v>
      </c>
      <c r="BI151" s="119">
        <f>IF('Indicator Date'!BI151="","x",'Indicator Date'!BI151)</f>
        <v>2018</v>
      </c>
      <c r="BJ151" s="119" t="str">
        <f>IF('Indicator Date'!BJ151="","x",'Indicator Date'!BJ151)</f>
        <v>x</v>
      </c>
      <c r="BK151" s="119">
        <f>IF('Indicator Date'!BK151="","x",'Indicator Date'!BK151)</f>
        <v>2017</v>
      </c>
      <c r="BL151" s="119">
        <f>IF('Indicator Date'!BL151="","x",'Indicator Date'!BL151)</f>
        <v>2018</v>
      </c>
      <c r="BM151" s="119">
        <f>IF('Indicator Date'!BM151="","x",'Indicator Date'!BM151)</f>
        <v>2017</v>
      </c>
      <c r="BN151" s="119">
        <f>IF('Indicator Date'!BN151="","x",'Indicator Date'!BN151)</f>
        <v>2015</v>
      </c>
      <c r="BO151" s="119">
        <f>IF('Indicator Date'!BO151="","x",'Indicator Date'!BO151)</f>
        <v>2016</v>
      </c>
      <c r="BP151" s="119">
        <f>IF('Indicator Date'!BP151="","x",'Indicator Date'!BP151)</f>
        <v>2017</v>
      </c>
      <c r="BQ151" s="119">
        <f>IF('Indicator Date'!BQ151="","x",'Indicator Date'!BQ151)</f>
        <v>2014</v>
      </c>
      <c r="BR151" s="119">
        <f>IF('Indicator Date'!BR151="","x",'Indicator Date'!BR151)</f>
        <v>2017</v>
      </c>
      <c r="BS151" s="119">
        <f>IF('Indicator Date'!BS151="","x",'Indicator Date'!BS151)</f>
        <v>2017</v>
      </c>
      <c r="BT151" s="119">
        <f>IF('Indicator Date'!BT151="","x",'Indicator Date'!BT151)</f>
        <v>2015</v>
      </c>
      <c r="BU151" s="119">
        <f>IF('Indicator Date'!BU151="","x",'Indicator Date'!BU151)</f>
        <v>2017</v>
      </c>
      <c r="BV151" s="119">
        <f>IF('Indicator Date'!BV151="","x",'Indicator Date'!BV151)</f>
        <v>2017</v>
      </c>
      <c r="BW151" s="119">
        <f>IF('Indicator Date'!BW151="","x",'Indicator Date'!BW151)</f>
        <v>2017</v>
      </c>
      <c r="BX151" s="119">
        <f>IF('Indicator Date'!BX151="","x",'Indicator Date'!BX151)</f>
        <v>2016</v>
      </c>
      <c r="BY151" s="119">
        <f>IF('Indicator Date'!BY151="","x",'Indicator Date'!BY151)</f>
        <v>2015</v>
      </c>
      <c r="BZ151" s="119" t="str">
        <f>IF('Indicator Date'!BZ151="","x",'Indicator Date'!BZ151)</f>
        <v>2018</v>
      </c>
      <c r="CA151" s="119">
        <f>IF('Indicator Date'!CA151="","x",'Indicator Date'!CA151)</f>
        <v>2019</v>
      </c>
      <c r="CB151" s="119">
        <f>IF('Indicator Date'!CB151="","x",'Indicator Date'!CB151)</f>
        <v>2015</v>
      </c>
    </row>
    <row r="152" spans="1:80" x14ac:dyDescent="0.3">
      <c r="A152" s="100" t="s">
        <v>276</v>
      </c>
      <c r="B152" s="86" t="s">
        <v>275</v>
      </c>
      <c r="C152" s="119">
        <f>IF('Indicator Date'!C152="","x",'Indicator Date'!C152)</f>
        <v>2015</v>
      </c>
      <c r="D152" s="119">
        <f>IF('Indicator Date'!D152="","x",'Indicator Date'!D152)</f>
        <v>2015</v>
      </c>
      <c r="E152" s="119">
        <f>IF('Indicator Date'!E152="","x",'Indicator Date'!E152)</f>
        <v>2015</v>
      </c>
      <c r="F152" s="119">
        <f>IF('Indicator Date'!F152="","x",'Indicator Date'!F152)</f>
        <v>2015</v>
      </c>
      <c r="G152" s="119">
        <f>IF('Indicator Date'!G152="","x",'Indicator Date'!G152)</f>
        <v>2015</v>
      </c>
      <c r="H152" s="119">
        <f>IF('Indicator Date'!H152="","x",'Indicator Date'!H152)</f>
        <v>2015</v>
      </c>
      <c r="I152" s="119">
        <f>IF('Indicator Date'!I152="","x",'Indicator Date'!I152)</f>
        <v>2015</v>
      </c>
      <c r="J152" s="119">
        <f>IF('Indicator Date'!J152="","x",'Indicator Date'!J152)</f>
        <v>2018</v>
      </c>
      <c r="K152" s="119">
        <f>IF('Indicator Date'!K152="","x",'Indicator Date'!K152)</f>
        <v>2018</v>
      </c>
      <c r="L152" s="119">
        <f>IF('Indicator Date'!L152="","x",'Indicator Date'!L152)</f>
        <v>2016</v>
      </c>
      <c r="M152" s="119">
        <f>IF('Indicator Date'!M152="","x",'Indicator Date'!M152)</f>
        <v>2015</v>
      </c>
      <c r="N152" s="119">
        <f>IF('Indicator Date'!N152="","x",'Indicator Date'!N152)</f>
        <v>2015</v>
      </c>
      <c r="O152" s="119">
        <f>IF('Indicator Date'!O152="","x",'Indicator Date'!O152)</f>
        <v>2015</v>
      </c>
      <c r="P152" s="119">
        <f>IF('Indicator Date'!P152="","x",'Indicator Date'!P152)</f>
        <v>2015</v>
      </c>
      <c r="Q152" s="119">
        <f>IF('Indicator Date'!Q152="","x",'Indicator Date'!Q152)</f>
        <v>2010</v>
      </c>
      <c r="R152" s="119">
        <f>IF('Indicator Date'!R152="","x",'Indicator Date'!R152)</f>
        <v>2010</v>
      </c>
      <c r="S152" s="119">
        <f>IF('Indicator Date'!S152="","x",'Indicator Date'!S152)</f>
        <v>2010</v>
      </c>
      <c r="T152" s="119">
        <f>IF('Indicator Date'!T152="","x",'Indicator Date'!T152)</f>
        <v>2010</v>
      </c>
      <c r="U152" s="119">
        <f>IF('Indicator Date'!U152="","x",'Indicator Date'!U152)</f>
        <v>2015</v>
      </c>
      <c r="V152" s="119">
        <f>IF('Indicator Date'!V152="","x",'Indicator Date'!V152)</f>
        <v>2015</v>
      </c>
      <c r="W152" s="119">
        <f>IF('Indicator Date'!W152="","x",'Indicator Date'!W152)</f>
        <v>2015</v>
      </c>
      <c r="X152" s="119">
        <f>IF('Indicator Date'!X152="","x",'Indicator Date'!X152)</f>
        <v>2018</v>
      </c>
      <c r="Y152" s="119">
        <f>IF('Indicator Date'!Y152="","x",'Indicator Date'!Y152)</f>
        <v>2018</v>
      </c>
      <c r="Z152" s="119">
        <f>IF('Indicator Date'!Z152="","x",'Indicator Date'!Z152)</f>
        <v>2018</v>
      </c>
      <c r="AA152" s="119" t="str">
        <f>IF('Indicator Date'!AA152="","x",'Indicator Date'!AA152)</f>
        <v>x</v>
      </c>
      <c r="AB152" s="119">
        <f>IF('Indicator Date'!AB152="","x",'Indicator Date'!AB152)</f>
        <v>2017</v>
      </c>
      <c r="AC152" s="119" t="str">
        <f>IF('Indicator Date'!AC152="","x",'Indicator Date'!AC152)</f>
        <v>x</v>
      </c>
      <c r="AD152" s="119">
        <f>IF('Indicator Date'!AD152="","x",'Indicator Date'!AD152)</f>
        <v>2018</v>
      </c>
      <c r="AE152" s="119">
        <f>IF('Indicator Date'!AE152="","x",'Indicator Date'!AE152)</f>
        <v>2018</v>
      </c>
      <c r="AF152" s="119">
        <f>IF('Indicator Date'!AF152="","x",'Indicator Date'!AF152)</f>
        <v>2015</v>
      </c>
      <c r="AG152" s="119">
        <f>IF('Indicator Date'!AG152="","x",'Indicator Date'!AG152)</f>
        <v>2019</v>
      </c>
      <c r="AH152" s="119">
        <f>IF('Indicator Date'!AH152="","x",'Indicator Date'!AH152)</f>
        <v>2019</v>
      </c>
      <c r="AI152" s="119">
        <f>IF('Indicator Date'!AI152="","x",'Indicator Date'!AI152)</f>
        <v>2019</v>
      </c>
      <c r="AJ152" s="119">
        <f>IF('Indicator Date'!AJ152="","x",'Indicator Date'!AJ152)</f>
        <v>2018</v>
      </c>
      <c r="AK152" s="119">
        <f>IF('Indicator Date'!AK152="","x",'Indicator Date'!AK152)</f>
        <v>2018</v>
      </c>
      <c r="AL152" s="119">
        <f>IF('Indicator Date'!AL152="","x",'Indicator Date'!AL152)</f>
        <v>2017</v>
      </c>
      <c r="AM152" s="119" t="str">
        <f>IF('Indicator Date'!AM152="","x",'Indicator Date'!AM152)</f>
        <v>x</v>
      </c>
      <c r="AN152" s="119">
        <f>IF('Indicator Date'!AN152="","x",'Indicator Date'!AN152)</f>
        <v>2019</v>
      </c>
      <c r="AO152" s="119">
        <f>IF('Indicator Date'!AO152="","x",'Indicator Date'!AO152)</f>
        <v>2016</v>
      </c>
      <c r="AP152" s="119">
        <f>IF('Indicator Date'!AP152="","x",'Indicator Date'!AP152)</f>
        <v>2017</v>
      </c>
      <c r="AQ152" s="119" t="str">
        <f>IF('Indicator Date'!AQ152="","x",'Indicator Date'!AQ152)</f>
        <v>x</v>
      </c>
      <c r="AR152" s="119">
        <f>IF('Indicator Date'!AR152="","x",'Indicator Date'!AR152)</f>
        <v>2018</v>
      </c>
      <c r="AS152" s="119">
        <f>IF('Indicator Date'!AS152="","x",'Indicator Date'!AS152)</f>
        <v>2015</v>
      </c>
      <c r="AT152" s="119" t="str">
        <f>IF('Indicator Date'!AT152="","x",'Indicator Date'!AT152)</f>
        <v>x</v>
      </c>
      <c r="AU152" s="119">
        <f>IF('Indicator Date'!AU152="","x",'Indicator Date'!AU152)</f>
        <v>2017</v>
      </c>
      <c r="AV152" s="119">
        <f>IF('Indicator Date'!AV152="","x",'Indicator Date'!AV152)</f>
        <v>2016</v>
      </c>
      <c r="AW152" s="119" t="str">
        <f>IF('Indicator Date'!AW152="","x",'Indicator Date'!AW152)</f>
        <v>x</v>
      </c>
      <c r="AX152" s="119">
        <f>IF('Indicator Date'!AX152="","x",'Indicator Date'!AX152)</f>
        <v>2017</v>
      </c>
      <c r="AY152" s="119">
        <f>IF('Indicator Date'!AY152="","x",'Indicator Date'!AY152)</f>
        <v>2017</v>
      </c>
      <c r="AZ152" s="119">
        <f>IF('Indicator Date'!AZ152="","x",'Indicator Date'!AZ152)</f>
        <v>2017</v>
      </c>
      <c r="BA152" s="119" t="str">
        <f>IF('Indicator Date'!BA152="","x",'Indicator Date'!BA152)</f>
        <v>x</v>
      </c>
      <c r="BB152" s="119">
        <f>IF('Indicator Date'!BB152="","x",'Indicator Date'!BB152)</f>
        <v>2017</v>
      </c>
      <c r="BC152" s="119">
        <f>IF('Indicator Date'!BC152="","x",'Indicator Date'!BC152)</f>
        <v>2018</v>
      </c>
      <c r="BD152" s="119">
        <f>IF('Indicator Date'!BD152="","x",'Indicator Date'!BD152)</f>
        <v>2019</v>
      </c>
      <c r="BE152" s="172" t="str">
        <f>IF('Indicator Date'!BE152="","x",YEAR('Indicator Date'!BE152))</f>
        <v>x</v>
      </c>
      <c r="BF152" s="172">
        <f>IF('Indicator Date'!BF152="","x",YEAR('Indicator Date'!BF152))</f>
        <v>2018</v>
      </c>
      <c r="BG152" s="172">
        <f>IF('Indicator Date'!BG152="","x",YEAR('Indicator Date'!BG152))</f>
        <v>2018</v>
      </c>
      <c r="BH152" s="119">
        <f>IF('Indicator Date'!BH152="","x",'Indicator Date'!BH152)</f>
        <v>2018</v>
      </c>
      <c r="BI152" s="119">
        <f>IF('Indicator Date'!BI152="","x",'Indicator Date'!BI152)</f>
        <v>2018</v>
      </c>
      <c r="BJ152" s="119" t="str">
        <f>IF('Indicator Date'!BJ152="","x",'Indicator Date'!BJ152)</f>
        <v>x</v>
      </c>
      <c r="BK152" s="119">
        <f>IF('Indicator Date'!BK152="","x",'Indicator Date'!BK152)</f>
        <v>2017</v>
      </c>
      <c r="BL152" s="119">
        <f>IF('Indicator Date'!BL152="","x",'Indicator Date'!BL152)</f>
        <v>2018</v>
      </c>
      <c r="BM152" s="119">
        <f>IF('Indicator Date'!BM152="","x",'Indicator Date'!BM152)</f>
        <v>2017</v>
      </c>
      <c r="BN152" s="119">
        <f>IF('Indicator Date'!BN152="","x",'Indicator Date'!BN152)</f>
        <v>2015</v>
      </c>
      <c r="BO152" s="119">
        <f>IF('Indicator Date'!BO152="","x",'Indicator Date'!BO152)</f>
        <v>2016</v>
      </c>
      <c r="BP152" s="119">
        <f>IF('Indicator Date'!BP152="","x",'Indicator Date'!BP152)</f>
        <v>2017</v>
      </c>
      <c r="BQ152" s="119">
        <f>IF('Indicator Date'!BQ152="","x",'Indicator Date'!BQ152)</f>
        <v>2014</v>
      </c>
      <c r="BR152" s="119">
        <f>IF('Indicator Date'!BR152="","x",'Indicator Date'!BR152)</f>
        <v>2017</v>
      </c>
      <c r="BS152" s="119">
        <f>IF('Indicator Date'!BS152="","x",'Indicator Date'!BS152)</f>
        <v>2017</v>
      </c>
      <c r="BT152" s="119">
        <f>IF('Indicator Date'!BT152="","x",'Indicator Date'!BT152)</f>
        <v>2016</v>
      </c>
      <c r="BU152" s="119">
        <f>IF('Indicator Date'!BU152="","x",'Indicator Date'!BU152)</f>
        <v>2017</v>
      </c>
      <c r="BV152" s="119">
        <f>IF('Indicator Date'!BV152="","x",'Indicator Date'!BV152)</f>
        <v>2017</v>
      </c>
      <c r="BW152" s="119">
        <f>IF('Indicator Date'!BW152="","x",'Indicator Date'!BW152)</f>
        <v>2017</v>
      </c>
      <c r="BX152" s="119">
        <f>IF('Indicator Date'!BX152="","x",'Indicator Date'!BX152)</f>
        <v>2016</v>
      </c>
      <c r="BY152" s="119">
        <f>IF('Indicator Date'!BY152="","x",'Indicator Date'!BY152)</f>
        <v>2015</v>
      </c>
      <c r="BZ152" s="119" t="str">
        <f>IF('Indicator Date'!BZ152="","x",'Indicator Date'!BZ152)</f>
        <v>2018</v>
      </c>
      <c r="CA152" s="119">
        <f>IF('Indicator Date'!CA152="","x",'Indicator Date'!CA152)</f>
        <v>2019</v>
      </c>
      <c r="CB152" s="119">
        <f>IF('Indicator Date'!CB152="","x",'Indicator Date'!CB152)</f>
        <v>2015</v>
      </c>
    </row>
    <row r="153" spans="1:80" x14ac:dyDescent="0.3">
      <c r="A153" s="100" t="s">
        <v>278</v>
      </c>
      <c r="B153" s="86" t="s">
        <v>277</v>
      </c>
      <c r="C153" s="119">
        <f>IF('Indicator Date'!C153="","x",'Indicator Date'!C153)</f>
        <v>2015</v>
      </c>
      <c r="D153" s="119">
        <f>IF('Indicator Date'!D153="","x",'Indicator Date'!D153)</f>
        <v>2015</v>
      </c>
      <c r="E153" s="119">
        <f>IF('Indicator Date'!E153="","x",'Indicator Date'!E153)</f>
        <v>2015</v>
      </c>
      <c r="F153" s="119">
        <f>IF('Indicator Date'!F153="","x",'Indicator Date'!F153)</f>
        <v>2015</v>
      </c>
      <c r="G153" s="119">
        <f>IF('Indicator Date'!G153="","x",'Indicator Date'!G153)</f>
        <v>2015</v>
      </c>
      <c r="H153" s="119">
        <f>IF('Indicator Date'!H153="","x",'Indicator Date'!H153)</f>
        <v>2015</v>
      </c>
      <c r="I153" s="119">
        <f>IF('Indicator Date'!I153="","x",'Indicator Date'!I153)</f>
        <v>2015</v>
      </c>
      <c r="J153" s="119">
        <f>IF('Indicator Date'!J153="","x",'Indicator Date'!J153)</f>
        <v>2018</v>
      </c>
      <c r="K153" s="119">
        <f>IF('Indicator Date'!K153="","x",'Indicator Date'!K153)</f>
        <v>2018</v>
      </c>
      <c r="L153" s="119">
        <f>IF('Indicator Date'!L153="","x",'Indicator Date'!L153)</f>
        <v>2016</v>
      </c>
      <c r="M153" s="119">
        <f>IF('Indicator Date'!M153="","x",'Indicator Date'!M153)</f>
        <v>2015</v>
      </c>
      <c r="N153" s="119">
        <f>IF('Indicator Date'!N153="","x",'Indicator Date'!N153)</f>
        <v>2015</v>
      </c>
      <c r="O153" s="119">
        <f>IF('Indicator Date'!O153="","x",'Indicator Date'!O153)</f>
        <v>2015</v>
      </c>
      <c r="P153" s="119">
        <f>IF('Indicator Date'!P153="","x",'Indicator Date'!P153)</f>
        <v>2015</v>
      </c>
      <c r="Q153" s="119">
        <f>IF('Indicator Date'!Q153="","x",'Indicator Date'!Q153)</f>
        <v>2010</v>
      </c>
      <c r="R153" s="119">
        <f>IF('Indicator Date'!R153="","x",'Indicator Date'!R153)</f>
        <v>2010</v>
      </c>
      <c r="S153" s="119">
        <f>IF('Indicator Date'!S153="","x",'Indicator Date'!S153)</f>
        <v>2010</v>
      </c>
      <c r="T153" s="119">
        <f>IF('Indicator Date'!T153="","x",'Indicator Date'!T153)</f>
        <v>2010</v>
      </c>
      <c r="U153" s="119">
        <f>IF('Indicator Date'!U153="","x",'Indicator Date'!U153)</f>
        <v>2015</v>
      </c>
      <c r="V153" s="119">
        <f>IF('Indicator Date'!V153="","x",'Indicator Date'!V153)</f>
        <v>2015</v>
      </c>
      <c r="W153" s="119">
        <f>IF('Indicator Date'!W153="","x",'Indicator Date'!W153)</f>
        <v>2015</v>
      </c>
      <c r="X153" s="119">
        <f>IF('Indicator Date'!X153="","x",'Indicator Date'!X153)</f>
        <v>2018</v>
      </c>
      <c r="Y153" s="119">
        <f>IF('Indicator Date'!Y153="","x",'Indicator Date'!Y153)</f>
        <v>2018</v>
      </c>
      <c r="Z153" s="119">
        <f>IF('Indicator Date'!Z153="","x",'Indicator Date'!Z153)</f>
        <v>2018</v>
      </c>
      <c r="AA153" s="119">
        <f>IF('Indicator Date'!AA153="","x",'Indicator Date'!AA153)</f>
        <v>2016</v>
      </c>
      <c r="AB153" s="119">
        <f>IF('Indicator Date'!AB153="","x",'Indicator Date'!AB153)</f>
        <v>2017</v>
      </c>
      <c r="AC153" s="119">
        <f>IF('Indicator Date'!AC153="","x",'Indicator Date'!AC153)</f>
        <v>2017</v>
      </c>
      <c r="AD153" s="119">
        <f>IF('Indicator Date'!AD153="","x",'Indicator Date'!AD153)</f>
        <v>2017</v>
      </c>
      <c r="AE153" s="119">
        <f>IF('Indicator Date'!AE153="","x",'Indicator Date'!AE153)</f>
        <v>2018</v>
      </c>
      <c r="AF153" s="119">
        <f>IF('Indicator Date'!AF153="","x",'Indicator Date'!AF153)</f>
        <v>2016</v>
      </c>
      <c r="AG153" s="119">
        <f>IF('Indicator Date'!AG153="","x",'Indicator Date'!AG153)</f>
        <v>2019</v>
      </c>
      <c r="AH153" s="119">
        <f>IF('Indicator Date'!AH153="","x",'Indicator Date'!AH153)</f>
        <v>2019</v>
      </c>
      <c r="AI153" s="119">
        <f>IF('Indicator Date'!AI153="","x",'Indicator Date'!AI153)</f>
        <v>2019</v>
      </c>
      <c r="AJ153" s="119">
        <f>IF('Indicator Date'!AJ153="","x",'Indicator Date'!AJ153)</f>
        <v>2018</v>
      </c>
      <c r="AK153" s="119">
        <f>IF('Indicator Date'!AK153="","x",'Indicator Date'!AK153)</f>
        <v>2018</v>
      </c>
      <c r="AL153" s="119">
        <f>IF('Indicator Date'!AL153="","x",'Indicator Date'!AL153)</f>
        <v>2017</v>
      </c>
      <c r="AM153" s="119">
        <f>IF('Indicator Date'!AM153="","x",'Indicator Date'!AM153)</f>
        <v>2016</v>
      </c>
      <c r="AN153" s="119">
        <f>IF('Indicator Date'!AN153="","x",'Indicator Date'!AN153)</f>
        <v>2019</v>
      </c>
      <c r="AO153" s="119">
        <f>IF('Indicator Date'!AO153="","x",'Indicator Date'!AO153)</f>
        <v>2016</v>
      </c>
      <c r="AP153" s="119">
        <f>IF('Indicator Date'!AP153="","x",'Indicator Date'!AP153)</f>
        <v>2017</v>
      </c>
      <c r="AQ153" s="119">
        <f>IF('Indicator Date'!AQ153="","x",'Indicator Date'!AQ153)</f>
        <v>2017</v>
      </c>
      <c r="AR153" s="119">
        <f>IF('Indicator Date'!AR153="","x",'Indicator Date'!AR153)</f>
        <v>2018</v>
      </c>
      <c r="AS153" s="119">
        <f>IF('Indicator Date'!AS153="","x",'Indicator Date'!AS153)</f>
        <v>2015</v>
      </c>
      <c r="AT153" s="119">
        <f>IF('Indicator Date'!AT153="","x",'Indicator Date'!AT153)</f>
        <v>2016</v>
      </c>
      <c r="AU153" s="119">
        <f>IF('Indicator Date'!AU153="","x",'Indicator Date'!AU153)</f>
        <v>2017</v>
      </c>
      <c r="AV153" s="119">
        <f>IF('Indicator Date'!AV153="","x",'Indicator Date'!AV153)</f>
        <v>2017</v>
      </c>
      <c r="AW153" s="119">
        <f>IF('Indicator Date'!AW153="","x",'Indicator Date'!AW153)</f>
        <v>2017</v>
      </c>
      <c r="AX153" s="119">
        <f>IF('Indicator Date'!AX153="","x",'Indicator Date'!AX153)</f>
        <v>2017</v>
      </c>
      <c r="AY153" s="119">
        <f>IF('Indicator Date'!AY153="","x",'Indicator Date'!AY153)</f>
        <v>2017</v>
      </c>
      <c r="AZ153" s="119">
        <f>IF('Indicator Date'!AZ153="","x",'Indicator Date'!AZ153)</f>
        <v>2017</v>
      </c>
      <c r="BA153" s="119" t="str">
        <f>IF('Indicator Date'!BA153="","x",'Indicator Date'!BA153)</f>
        <v>2011</v>
      </c>
      <c r="BB153" s="119">
        <f>IF('Indicator Date'!BB153="","x",'Indicator Date'!BB153)</f>
        <v>2017</v>
      </c>
      <c r="BC153" s="119">
        <f>IF('Indicator Date'!BC153="","x",'Indicator Date'!BC153)</f>
        <v>2018</v>
      </c>
      <c r="BD153" s="119">
        <f>IF('Indicator Date'!BD153="","x",'Indicator Date'!BD153)</f>
        <v>2019</v>
      </c>
      <c r="BE153" s="172">
        <f>IF('Indicator Date'!BE153="","x",YEAR('Indicator Date'!BE153))</f>
        <v>2018</v>
      </c>
      <c r="BF153" s="172">
        <f>IF('Indicator Date'!BF153="","x",YEAR('Indicator Date'!BF153))</f>
        <v>2018</v>
      </c>
      <c r="BG153" s="172">
        <f>IF('Indicator Date'!BG153="","x",YEAR('Indicator Date'!BG153))</f>
        <v>2018</v>
      </c>
      <c r="BH153" s="119">
        <f>IF('Indicator Date'!BH153="","x",'Indicator Date'!BH153)</f>
        <v>2018</v>
      </c>
      <c r="BI153" s="119">
        <f>IF('Indicator Date'!BI153="","x",'Indicator Date'!BI153)</f>
        <v>2018</v>
      </c>
      <c r="BJ153" s="119">
        <f>IF('Indicator Date'!BJ153="","x",'Indicator Date'!BJ153)</f>
        <v>2015</v>
      </c>
      <c r="BK153" s="119">
        <f>IF('Indicator Date'!BK153="","x",'Indicator Date'!BK153)</f>
        <v>2017</v>
      </c>
      <c r="BL153" s="119">
        <f>IF('Indicator Date'!BL153="","x",'Indicator Date'!BL153)</f>
        <v>2018</v>
      </c>
      <c r="BM153" s="119">
        <f>IF('Indicator Date'!BM153="","x",'Indicator Date'!BM153)</f>
        <v>2017</v>
      </c>
      <c r="BN153" s="119">
        <f>IF('Indicator Date'!BN153="","x",'Indicator Date'!BN153)</f>
        <v>2017</v>
      </c>
      <c r="BO153" s="119">
        <f>IF('Indicator Date'!BO153="","x",'Indicator Date'!BO153)</f>
        <v>2016</v>
      </c>
      <c r="BP153" s="119">
        <f>IF('Indicator Date'!BP153="","x",'Indicator Date'!BP153)</f>
        <v>2017</v>
      </c>
      <c r="BQ153" s="119">
        <f>IF('Indicator Date'!BQ153="","x",'Indicator Date'!BQ153)</f>
        <v>2014</v>
      </c>
      <c r="BR153" s="119">
        <f>IF('Indicator Date'!BR153="","x",'Indicator Date'!BR153)</f>
        <v>2017</v>
      </c>
      <c r="BS153" s="119">
        <f>IF('Indicator Date'!BS153="","x",'Indicator Date'!BS153)</f>
        <v>2017</v>
      </c>
      <c r="BT153" s="119">
        <f>IF('Indicator Date'!BT153="","x",'Indicator Date'!BT153)</f>
        <v>2016</v>
      </c>
      <c r="BU153" s="119">
        <f>IF('Indicator Date'!BU153="","x",'Indicator Date'!BU153)</f>
        <v>2017</v>
      </c>
      <c r="BV153" s="119">
        <f>IF('Indicator Date'!BV153="","x",'Indicator Date'!BV153)</f>
        <v>2017</v>
      </c>
      <c r="BW153" s="119">
        <f>IF('Indicator Date'!BW153="","x",'Indicator Date'!BW153)</f>
        <v>2017</v>
      </c>
      <c r="BX153" s="119">
        <f>IF('Indicator Date'!BX153="","x",'Indicator Date'!BX153)</f>
        <v>2016</v>
      </c>
      <c r="BY153" s="119">
        <f>IF('Indicator Date'!BY153="","x",'Indicator Date'!BY153)</f>
        <v>2015</v>
      </c>
      <c r="BZ153" s="119" t="str">
        <f>IF('Indicator Date'!BZ153="","x",'Indicator Date'!BZ153)</f>
        <v>2018</v>
      </c>
      <c r="CA153" s="119">
        <f>IF('Indicator Date'!CA153="","x",'Indicator Date'!CA153)</f>
        <v>2019</v>
      </c>
      <c r="CB153" s="119">
        <f>IF('Indicator Date'!CB153="","x",'Indicator Date'!CB153)</f>
        <v>2015</v>
      </c>
    </row>
    <row r="154" spans="1:80" x14ac:dyDescent="0.3">
      <c r="A154" s="100" t="s">
        <v>280</v>
      </c>
      <c r="B154" s="86" t="s">
        <v>279</v>
      </c>
      <c r="C154" s="119">
        <f>IF('Indicator Date'!C154="","x",'Indicator Date'!C154)</f>
        <v>2015</v>
      </c>
      <c r="D154" s="119">
        <f>IF('Indicator Date'!D154="","x",'Indicator Date'!D154)</f>
        <v>2015</v>
      </c>
      <c r="E154" s="119">
        <f>IF('Indicator Date'!E154="","x",'Indicator Date'!E154)</f>
        <v>2015</v>
      </c>
      <c r="F154" s="119">
        <f>IF('Indicator Date'!F154="","x",'Indicator Date'!F154)</f>
        <v>2015</v>
      </c>
      <c r="G154" s="119">
        <f>IF('Indicator Date'!G154="","x",'Indicator Date'!G154)</f>
        <v>2015</v>
      </c>
      <c r="H154" s="119">
        <f>IF('Indicator Date'!H154="","x",'Indicator Date'!H154)</f>
        <v>2015</v>
      </c>
      <c r="I154" s="119">
        <f>IF('Indicator Date'!I154="","x",'Indicator Date'!I154)</f>
        <v>2015</v>
      </c>
      <c r="J154" s="119">
        <f>IF('Indicator Date'!J154="","x",'Indicator Date'!J154)</f>
        <v>2018</v>
      </c>
      <c r="K154" s="119">
        <f>IF('Indicator Date'!K154="","x",'Indicator Date'!K154)</f>
        <v>2018</v>
      </c>
      <c r="L154" s="119">
        <f>IF('Indicator Date'!L154="","x",'Indicator Date'!L154)</f>
        <v>2016</v>
      </c>
      <c r="M154" s="119">
        <f>IF('Indicator Date'!M154="","x",'Indicator Date'!M154)</f>
        <v>2015</v>
      </c>
      <c r="N154" s="119">
        <f>IF('Indicator Date'!N154="","x",'Indicator Date'!N154)</f>
        <v>2015</v>
      </c>
      <c r="O154" s="119">
        <f>IF('Indicator Date'!O154="","x",'Indicator Date'!O154)</f>
        <v>2015</v>
      </c>
      <c r="P154" s="119">
        <f>IF('Indicator Date'!P154="","x",'Indicator Date'!P154)</f>
        <v>2015</v>
      </c>
      <c r="Q154" s="119">
        <f>IF('Indicator Date'!Q154="","x",'Indicator Date'!Q154)</f>
        <v>2010</v>
      </c>
      <c r="R154" s="119">
        <f>IF('Indicator Date'!R154="","x",'Indicator Date'!R154)</f>
        <v>2010</v>
      </c>
      <c r="S154" s="119">
        <f>IF('Indicator Date'!S154="","x",'Indicator Date'!S154)</f>
        <v>2010</v>
      </c>
      <c r="T154" s="119">
        <f>IF('Indicator Date'!T154="","x",'Indicator Date'!T154)</f>
        <v>2010</v>
      </c>
      <c r="U154" s="119">
        <f>IF('Indicator Date'!U154="","x",'Indicator Date'!U154)</f>
        <v>2015</v>
      </c>
      <c r="V154" s="119">
        <f>IF('Indicator Date'!V154="","x",'Indicator Date'!V154)</f>
        <v>2015</v>
      </c>
      <c r="W154" s="119">
        <f>IF('Indicator Date'!W154="","x",'Indicator Date'!W154)</f>
        <v>2015</v>
      </c>
      <c r="X154" s="119">
        <f>IF('Indicator Date'!X154="","x",'Indicator Date'!X154)</f>
        <v>2018</v>
      </c>
      <c r="Y154" s="119">
        <f>IF('Indicator Date'!Y154="","x",'Indicator Date'!Y154)</f>
        <v>2018</v>
      </c>
      <c r="Z154" s="119">
        <f>IF('Indicator Date'!Z154="","x",'Indicator Date'!Z154)</f>
        <v>2018</v>
      </c>
      <c r="AA154" s="119">
        <f>IF('Indicator Date'!AA154="","x",'Indicator Date'!AA154)</f>
        <v>2011</v>
      </c>
      <c r="AB154" s="119">
        <f>IF('Indicator Date'!AB154="","x",'Indicator Date'!AB154)</f>
        <v>2017</v>
      </c>
      <c r="AC154" s="119">
        <f>IF('Indicator Date'!AC154="","x",'Indicator Date'!AC154)</f>
        <v>2014</v>
      </c>
      <c r="AD154" s="119">
        <f>IF('Indicator Date'!AD154="","x",'Indicator Date'!AD154)</f>
        <v>2018</v>
      </c>
      <c r="AE154" s="119">
        <f>IF('Indicator Date'!AE154="","x",'Indicator Date'!AE154)</f>
        <v>2018</v>
      </c>
      <c r="AF154" s="119">
        <f>IF('Indicator Date'!AF154="","x",'Indicator Date'!AF154)</f>
        <v>2016</v>
      </c>
      <c r="AG154" s="119">
        <f>IF('Indicator Date'!AG154="","x",'Indicator Date'!AG154)</f>
        <v>2019</v>
      </c>
      <c r="AH154" s="119">
        <f>IF('Indicator Date'!AH154="","x",'Indicator Date'!AH154)</f>
        <v>2019</v>
      </c>
      <c r="AI154" s="119">
        <f>IF('Indicator Date'!AI154="","x",'Indicator Date'!AI154)</f>
        <v>2019</v>
      </c>
      <c r="AJ154" s="119">
        <f>IF('Indicator Date'!AJ154="","x",'Indicator Date'!AJ154)</f>
        <v>2018</v>
      </c>
      <c r="AK154" s="119">
        <f>IF('Indicator Date'!AK154="","x",'Indicator Date'!AK154)</f>
        <v>2018</v>
      </c>
      <c r="AL154" s="119">
        <f>IF('Indicator Date'!AL154="","x",'Indicator Date'!AL154)</f>
        <v>2017</v>
      </c>
      <c r="AM154" s="119">
        <f>IF('Indicator Date'!AM154="","x",'Indicator Date'!AM154)</f>
        <v>2014</v>
      </c>
      <c r="AN154" s="119">
        <f>IF('Indicator Date'!AN154="","x",'Indicator Date'!AN154)</f>
        <v>2019</v>
      </c>
      <c r="AO154" s="119">
        <f>IF('Indicator Date'!AO154="","x",'Indicator Date'!AO154)</f>
        <v>2016</v>
      </c>
      <c r="AP154" s="119">
        <f>IF('Indicator Date'!AP154="","x",'Indicator Date'!AP154)</f>
        <v>2017</v>
      </c>
      <c r="AQ154" s="119">
        <f>IF('Indicator Date'!AQ154="","x",'Indicator Date'!AQ154)</f>
        <v>2017</v>
      </c>
      <c r="AR154" s="119">
        <f>IF('Indicator Date'!AR154="","x",'Indicator Date'!AR154)</f>
        <v>2018</v>
      </c>
      <c r="AS154" s="119">
        <f>IF('Indicator Date'!AS154="","x",'Indicator Date'!AS154)</f>
        <v>2015</v>
      </c>
      <c r="AT154" s="119">
        <f>IF('Indicator Date'!AT154="","x",'Indicator Date'!AT154)</f>
        <v>2014</v>
      </c>
      <c r="AU154" s="119">
        <f>IF('Indicator Date'!AU154="","x",'Indicator Date'!AU154)</f>
        <v>2017</v>
      </c>
      <c r="AV154" s="119">
        <f>IF('Indicator Date'!AV154="","x",'Indicator Date'!AV154)</f>
        <v>2017</v>
      </c>
      <c r="AW154" s="119">
        <f>IF('Indicator Date'!AW154="","x",'Indicator Date'!AW154)</f>
        <v>2017</v>
      </c>
      <c r="AX154" s="119" t="str">
        <f>IF('Indicator Date'!AX154="","x",'Indicator Date'!AX154)</f>
        <v>x</v>
      </c>
      <c r="AY154" s="119">
        <f>IF('Indicator Date'!AY154="","x",'Indicator Date'!AY154)</f>
        <v>2017</v>
      </c>
      <c r="AZ154" s="119">
        <f>IF('Indicator Date'!AZ154="","x",'Indicator Date'!AZ154)</f>
        <v>2017</v>
      </c>
      <c r="BA154" s="119" t="str">
        <f>IF('Indicator Date'!BA154="","x",'Indicator Date'!BA154)</f>
        <v>2015</v>
      </c>
      <c r="BB154" s="119">
        <f>IF('Indicator Date'!BB154="","x",'Indicator Date'!BB154)</f>
        <v>2017</v>
      </c>
      <c r="BC154" s="119">
        <f>IF('Indicator Date'!BC154="","x",'Indicator Date'!BC154)</f>
        <v>2018</v>
      </c>
      <c r="BD154" s="119">
        <f>IF('Indicator Date'!BD154="","x",'Indicator Date'!BD154)</f>
        <v>2019</v>
      </c>
      <c r="BE154" s="172" t="str">
        <f>IF('Indicator Date'!BE154="","x",YEAR('Indicator Date'!BE154))</f>
        <v>x</v>
      </c>
      <c r="BF154" s="172">
        <f>IF('Indicator Date'!BF154="","x",YEAR('Indicator Date'!BF154))</f>
        <v>2018</v>
      </c>
      <c r="BG154" s="172">
        <f>IF('Indicator Date'!BG154="","x",YEAR('Indicator Date'!BG154))</f>
        <v>2018</v>
      </c>
      <c r="BH154" s="119">
        <f>IF('Indicator Date'!BH154="","x",'Indicator Date'!BH154)</f>
        <v>2018</v>
      </c>
      <c r="BI154" s="119">
        <f>IF('Indicator Date'!BI154="","x",'Indicator Date'!BI154)</f>
        <v>2018</v>
      </c>
      <c r="BJ154" s="119">
        <f>IF('Indicator Date'!BJ154="","x",'Indicator Date'!BJ154)</f>
        <v>2015</v>
      </c>
      <c r="BK154" s="119">
        <f>IF('Indicator Date'!BK154="","x",'Indicator Date'!BK154)</f>
        <v>2017</v>
      </c>
      <c r="BL154" s="119">
        <f>IF('Indicator Date'!BL154="","x",'Indicator Date'!BL154)</f>
        <v>2018</v>
      </c>
      <c r="BM154" s="119">
        <f>IF('Indicator Date'!BM154="","x",'Indicator Date'!BM154)</f>
        <v>2017</v>
      </c>
      <c r="BN154" s="119">
        <f>IF('Indicator Date'!BN154="","x",'Indicator Date'!BN154)</f>
        <v>2016</v>
      </c>
      <c r="BO154" s="119">
        <f>IF('Indicator Date'!BO154="","x",'Indicator Date'!BO154)</f>
        <v>2016</v>
      </c>
      <c r="BP154" s="119">
        <f>IF('Indicator Date'!BP154="","x",'Indicator Date'!BP154)</f>
        <v>2017</v>
      </c>
      <c r="BQ154" s="119">
        <f>IF('Indicator Date'!BQ154="","x",'Indicator Date'!BQ154)</f>
        <v>2014</v>
      </c>
      <c r="BR154" s="119">
        <f>IF('Indicator Date'!BR154="","x",'Indicator Date'!BR154)</f>
        <v>2017</v>
      </c>
      <c r="BS154" s="119">
        <f>IF('Indicator Date'!BS154="","x",'Indicator Date'!BS154)</f>
        <v>2017</v>
      </c>
      <c r="BT154" s="119">
        <f>IF('Indicator Date'!BT154="","x",'Indicator Date'!BT154)</f>
        <v>2016</v>
      </c>
      <c r="BU154" s="119">
        <f>IF('Indicator Date'!BU154="","x",'Indicator Date'!BU154)</f>
        <v>2017</v>
      </c>
      <c r="BV154" s="119">
        <f>IF('Indicator Date'!BV154="","x",'Indicator Date'!BV154)</f>
        <v>2017</v>
      </c>
      <c r="BW154" s="119" t="str">
        <f>IF('Indicator Date'!BW154="","x",'Indicator Date'!BW154)</f>
        <v>x</v>
      </c>
      <c r="BX154" s="119">
        <f>IF('Indicator Date'!BX154="","x",'Indicator Date'!BX154)</f>
        <v>2016</v>
      </c>
      <c r="BY154" s="119">
        <f>IF('Indicator Date'!BY154="","x",'Indicator Date'!BY154)</f>
        <v>2015</v>
      </c>
      <c r="BZ154" s="119" t="str">
        <f>IF('Indicator Date'!BZ154="","x",'Indicator Date'!BZ154)</f>
        <v>2018</v>
      </c>
      <c r="CA154" s="119">
        <f>IF('Indicator Date'!CA154="","x",'Indicator Date'!CA154)</f>
        <v>2019</v>
      </c>
      <c r="CB154" s="119">
        <f>IF('Indicator Date'!CB154="","x",'Indicator Date'!CB154)</f>
        <v>2015</v>
      </c>
    </row>
    <row r="155" spans="1:80" x14ac:dyDescent="0.3">
      <c r="A155" s="100" t="s">
        <v>282</v>
      </c>
      <c r="B155" s="86" t="s">
        <v>281</v>
      </c>
      <c r="C155" s="119">
        <f>IF('Indicator Date'!C155="","x",'Indicator Date'!C155)</f>
        <v>2015</v>
      </c>
      <c r="D155" s="119">
        <f>IF('Indicator Date'!D155="","x",'Indicator Date'!D155)</f>
        <v>2015</v>
      </c>
      <c r="E155" s="119">
        <f>IF('Indicator Date'!E155="","x",'Indicator Date'!E155)</f>
        <v>2015</v>
      </c>
      <c r="F155" s="119">
        <f>IF('Indicator Date'!F155="","x",'Indicator Date'!F155)</f>
        <v>2015</v>
      </c>
      <c r="G155" s="119">
        <f>IF('Indicator Date'!G155="","x",'Indicator Date'!G155)</f>
        <v>2015</v>
      </c>
      <c r="H155" s="119">
        <f>IF('Indicator Date'!H155="","x",'Indicator Date'!H155)</f>
        <v>2015</v>
      </c>
      <c r="I155" s="119">
        <f>IF('Indicator Date'!I155="","x",'Indicator Date'!I155)</f>
        <v>2015</v>
      </c>
      <c r="J155" s="119">
        <f>IF('Indicator Date'!J155="","x",'Indicator Date'!J155)</f>
        <v>2018</v>
      </c>
      <c r="K155" s="119">
        <f>IF('Indicator Date'!K155="","x",'Indicator Date'!K155)</f>
        <v>2018</v>
      </c>
      <c r="L155" s="119">
        <f>IF('Indicator Date'!L155="","x",'Indicator Date'!L155)</f>
        <v>2016</v>
      </c>
      <c r="M155" s="119">
        <f>IF('Indicator Date'!M155="","x",'Indicator Date'!M155)</f>
        <v>2015</v>
      </c>
      <c r="N155" s="119">
        <f>IF('Indicator Date'!N155="","x",'Indicator Date'!N155)</f>
        <v>2015</v>
      </c>
      <c r="O155" s="119">
        <f>IF('Indicator Date'!O155="","x",'Indicator Date'!O155)</f>
        <v>2015</v>
      </c>
      <c r="P155" s="119">
        <f>IF('Indicator Date'!P155="","x",'Indicator Date'!P155)</f>
        <v>2015</v>
      </c>
      <c r="Q155" s="119">
        <f>IF('Indicator Date'!Q155="","x",'Indicator Date'!Q155)</f>
        <v>2010</v>
      </c>
      <c r="R155" s="119">
        <f>IF('Indicator Date'!R155="","x",'Indicator Date'!R155)</f>
        <v>2010</v>
      </c>
      <c r="S155" s="119">
        <f>IF('Indicator Date'!S155="","x",'Indicator Date'!S155)</f>
        <v>2010</v>
      </c>
      <c r="T155" s="119">
        <f>IF('Indicator Date'!T155="","x",'Indicator Date'!T155)</f>
        <v>2010</v>
      </c>
      <c r="U155" s="119">
        <f>IF('Indicator Date'!U155="","x",'Indicator Date'!U155)</f>
        <v>2015</v>
      </c>
      <c r="V155" s="119">
        <f>IF('Indicator Date'!V155="","x",'Indicator Date'!V155)</f>
        <v>2015</v>
      </c>
      <c r="W155" s="119">
        <f>IF('Indicator Date'!W155="","x",'Indicator Date'!W155)</f>
        <v>2015</v>
      </c>
      <c r="X155" s="119">
        <f>IF('Indicator Date'!X155="","x",'Indicator Date'!X155)</f>
        <v>2018</v>
      </c>
      <c r="Y155" s="119">
        <f>IF('Indicator Date'!Y155="","x",'Indicator Date'!Y155)</f>
        <v>2018</v>
      </c>
      <c r="Z155" s="119">
        <f>IF('Indicator Date'!Z155="","x",'Indicator Date'!Z155)</f>
        <v>2018</v>
      </c>
      <c r="AA155" s="119" t="str">
        <f>IF('Indicator Date'!AA155="","x",'Indicator Date'!AA155)</f>
        <v>x</v>
      </c>
      <c r="AB155" s="119">
        <f>IF('Indicator Date'!AB155="","x",'Indicator Date'!AB155)</f>
        <v>2017</v>
      </c>
      <c r="AC155" s="119" t="str">
        <f>IF('Indicator Date'!AC155="","x",'Indicator Date'!AC155)</f>
        <v>x</v>
      </c>
      <c r="AD155" s="119">
        <f>IF('Indicator Date'!AD155="","x",'Indicator Date'!AD155)</f>
        <v>2014</v>
      </c>
      <c r="AE155" s="119">
        <f>IF('Indicator Date'!AE155="","x",'Indicator Date'!AE155)</f>
        <v>2018</v>
      </c>
      <c r="AF155" s="119" t="str">
        <f>IF('Indicator Date'!AF155="","x",'Indicator Date'!AF155)</f>
        <v>x</v>
      </c>
      <c r="AG155" s="119">
        <f>IF('Indicator Date'!AG155="","x",'Indicator Date'!AG155)</f>
        <v>2019</v>
      </c>
      <c r="AH155" s="119">
        <f>IF('Indicator Date'!AH155="","x",'Indicator Date'!AH155)</f>
        <v>2019</v>
      </c>
      <c r="AI155" s="119">
        <f>IF('Indicator Date'!AI155="","x",'Indicator Date'!AI155)</f>
        <v>2019</v>
      </c>
      <c r="AJ155" s="119">
        <f>IF('Indicator Date'!AJ155="","x",'Indicator Date'!AJ155)</f>
        <v>2018</v>
      </c>
      <c r="AK155" s="119">
        <f>IF('Indicator Date'!AK155="","x",'Indicator Date'!AK155)</f>
        <v>2018</v>
      </c>
      <c r="AL155" s="119">
        <f>IF('Indicator Date'!AL155="","x",'Indicator Date'!AL155)</f>
        <v>2017</v>
      </c>
      <c r="AM155" s="119" t="str">
        <f>IF('Indicator Date'!AM155="","x",'Indicator Date'!AM155)</f>
        <v>x</v>
      </c>
      <c r="AN155" s="119">
        <f>IF('Indicator Date'!AN155="","x",'Indicator Date'!AN155)</f>
        <v>2019</v>
      </c>
      <c r="AO155" s="119">
        <f>IF('Indicator Date'!AO155="","x",'Indicator Date'!AO155)</f>
        <v>2016</v>
      </c>
      <c r="AP155" s="119">
        <f>IF('Indicator Date'!AP155="","x",'Indicator Date'!AP155)</f>
        <v>2017</v>
      </c>
      <c r="AQ155" s="119">
        <f>IF('Indicator Date'!AQ155="","x",'Indicator Date'!AQ155)</f>
        <v>2017</v>
      </c>
      <c r="AR155" s="119">
        <f>IF('Indicator Date'!AR155="","x",'Indicator Date'!AR155)</f>
        <v>2018</v>
      </c>
      <c r="AS155" s="119">
        <f>IF('Indicator Date'!AS155="","x",'Indicator Date'!AS155)</f>
        <v>2015</v>
      </c>
      <c r="AT155" s="119">
        <f>IF('Indicator Date'!AT155="","x",'Indicator Date'!AT155)</f>
        <v>2012</v>
      </c>
      <c r="AU155" s="119">
        <f>IF('Indicator Date'!AU155="","x",'Indicator Date'!AU155)</f>
        <v>2017</v>
      </c>
      <c r="AV155" s="119" t="str">
        <f>IF('Indicator Date'!AV155="","x",'Indicator Date'!AV155)</f>
        <v>x</v>
      </c>
      <c r="AW155" s="119" t="str">
        <f>IF('Indicator Date'!AW155="","x",'Indicator Date'!AW155)</f>
        <v>x</v>
      </c>
      <c r="AX155" s="119" t="str">
        <f>IF('Indicator Date'!AX155="","x",'Indicator Date'!AX155)</f>
        <v>x</v>
      </c>
      <c r="AY155" s="119">
        <f>IF('Indicator Date'!AY155="","x",'Indicator Date'!AY155)</f>
        <v>2017</v>
      </c>
      <c r="AZ155" s="119" t="str">
        <f>IF('Indicator Date'!AZ155="","x",'Indicator Date'!AZ155)</f>
        <v>x</v>
      </c>
      <c r="BA155" s="119" t="str">
        <f>IF('Indicator Date'!BA155="","x",'Indicator Date'!BA155)</f>
        <v>2013</v>
      </c>
      <c r="BB155" s="119">
        <f>IF('Indicator Date'!BB155="","x",'Indicator Date'!BB155)</f>
        <v>2017</v>
      </c>
      <c r="BC155" s="119">
        <f>IF('Indicator Date'!BC155="","x",'Indicator Date'!BC155)</f>
        <v>2018</v>
      </c>
      <c r="BD155" s="119">
        <f>IF('Indicator Date'!BD155="","x",'Indicator Date'!BD155)</f>
        <v>2019</v>
      </c>
      <c r="BE155" s="172" t="str">
        <f>IF('Indicator Date'!BE155="","x",YEAR('Indicator Date'!BE155))</f>
        <v>x</v>
      </c>
      <c r="BF155" s="172">
        <f>IF('Indicator Date'!BF155="","x",YEAR('Indicator Date'!BF155))</f>
        <v>2018</v>
      </c>
      <c r="BG155" s="172">
        <f>IF('Indicator Date'!BG155="","x",YEAR('Indicator Date'!BG155))</f>
        <v>2018</v>
      </c>
      <c r="BH155" s="119">
        <f>IF('Indicator Date'!BH155="","x",'Indicator Date'!BH155)</f>
        <v>2018</v>
      </c>
      <c r="BI155" s="119">
        <f>IF('Indicator Date'!BI155="","x",'Indicator Date'!BI155)</f>
        <v>2018</v>
      </c>
      <c r="BJ155" s="119">
        <f>IF('Indicator Date'!BJ155="","x",'Indicator Date'!BJ155)</f>
        <v>2015</v>
      </c>
      <c r="BK155" s="119">
        <f>IF('Indicator Date'!BK155="","x",'Indicator Date'!BK155)</f>
        <v>2017</v>
      </c>
      <c r="BL155" s="119">
        <f>IF('Indicator Date'!BL155="","x",'Indicator Date'!BL155)</f>
        <v>2018</v>
      </c>
      <c r="BM155" s="119">
        <f>IF('Indicator Date'!BM155="","x",'Indicator Date'!BM155)</f>
        <v>2017</v>
      </c>
      <c r="BN155" s="119">
        <f>IF('Indicator Date'!BN155="","x",'Indicator Date'!BN155)</f>
        <v>2015</v>
      </c>
      <c r="BO155" s="119">
        <f>IF('Indicator Date'!BO155="","x",'Indicator Date'!BO155)</f>
        <v>2016</v>
      </c>
      <c r="BP155" s="119">
        <f>IF('Indicator Date'!BP155="","x",'Indicator Date'!BP155)</f>
        <v>2017</v>
      </c>
      <c r="BQ155" s="119">
        <f>IF('Indicator Date'!BQ155="","x",'Indicator Date'!BQ155)</f>
        <v>2014</v>
      </c>
      <c r="BR155" s="119">
        <f>IF('Indicator Date'!BR155="","x",'Indicator Date'!BR155)</f>
        <v>2017</v>
      </c>
      <c r="BS155" s="119">
        <f>IF('Indicator Date'!BS155="","x",'Indicator Date'!BS155)</f>
        <v>2017</v>
      </c>
      <c r="BT155" s="119">
        <f>IF('Indicator Date'!BT155="","x",'Indicator Date'!BT155)</f>
        <v>2016</v>
      </c>
      <c r="BU155" s="119">
        <f>IF('Indicator Date'!BU155="","x",'Indicator Date'!BU155)</f>
        <v>2017</v>
      </c>
      <c r="BV155" s="119">
        <f>IF('Indicator Date'!BV155="","x",'Indicator Date'!BV155)</f>
        <v>2017</v>
      </c>
      <c r="BW155" s="119" t="str">
        <f>IF('Indicator Date'!BW155="","x",'Indicator Date'!BW155)</f>
        <v>x</v>
      </c>
      <c r="BX155" s="119">
        <f>IF('Indicator Date'!BX155="","x",'Indicator Date'!BX155)</f>
        <v>2016</v>
      </c>
      <c r="BY155" s="119" t="str">
        <f>IF('Indicator Date'!BY155="","x",'Indicator Date'!BY155)</f>
        <v>x</v>
      </c>
      <c r="BZ155" s="119" t="str">
        <f>IF('Indicator Date'!BZ155="","x",'Indicator Date'!BZ155)</f>
        <v>2018</v>
      </c>
      <c r="CA155" s="119">
        <f>IF('Indicator Date'!CA155="","x",'Indicator Date'!CA155)</f>
        <v>2019</v>
      </c>
      <c r="CB155" s="119">
        <f>IF('Indicator Date'!CB155="","x",'Indicator Date'!CB155)</f>
        <v>2015</v>
      </c>
    </row>
    <row r="156" spans="1:80" x14ac:dyDescent="0.3">
      <c r="A156" s="100" t="s">
        <v>284</v>
      </c>
      <c r="B156" s="86" t="s">
        <v>283</v>
      </c>
      <c r="C156" s="119">
        <f>IF('Indicator Date'!C156="","x",'Indicator Date'!C156)</f>
        <v>2015</v>
      </c>
      <c r="D156" s="119">
        <f>IF('Indicator Date'!D156="","x",'Indicator Date'!D156)</f>
        <v>2015</v>
      </c>
      <c r="E156" s="119">
        <f>IF('Indicator Date'!E156="","x",'Indicator Date'!E156)</f>
        <v>2015</v>
      </c>
      <c r="F156" s="119">
        <f>IF('Indicator Date'!F156="","x",'Indicator Date'!F156)</f>
        <v>2015</v>
      </c>
      <c r="G156" s="119">
        <f>IF('Indicator Date'!G156="","x",'Indicator Date'!G156)</f>
        <v>2015</v>
      </c>
      <c r="H156" s="119">
        <f>IF('Indicator Date'!H156="","x",'Indicator Date'!H156)</f>
        <v>2015</v>
      </c>
      <c r="I156" s="119">
        <f>IF('Indicator Date'!I156="","x",'Indicator Date'!I156)</f>
        <v>2015</v>
      </c>
      <c r="J156" s="119">
        <f>IF('Indicator Date'!J156="","x",'Indicator Date'!J156)</f>
        <v>2018</v>
      </c>
      <c r="K156" s="119">
        <f>IF('Indicator Date'!K156="","x",'Indicator Date'!K156)</f>
        <v>2018</v>
      </c>
      <c r="L156" s="119">
        <f>IF('Indicator Date'!L156="","x",'Indicator Date'!L156)</f>
        <v>2016</v>
      </c>
      <c r="M156" s="119">
        <f>IF('Indicator Date'!M156="","x",'Indicator Date'!M156)</f>
        <v>2015</v>
      </c>
      <c r="N156" s="119">
        <f>IF('Indicator Date'!N156="","x",'Indicator Date'!N156)</f>
        <v>2015</v>
      </c>
      <c r="O156" s="119">
        <f>IF('Indicator Date'!O156="","x",'Indicator Date'!O156)</f>
        <v>2015</v>
      </c>
      <c r="P156" s="119">
        <f>IF('Indicator Date'!P156="","x",'Indicator Date'!P156)</f>
        <v>2015</v>
      </c>
      <c r="Q156" s="119">
        <f>IF('Indicator Date'!Q156="","x",'Indicator Date'!Q156)</f>
        <v>2010</v>
      </c>
      <c r="R156" s="119">
        <f>IF('Indicator Date'!R156="","x",'Indicator Date'!R156)</f>
        <v>2010</v>
      </c>
      <c r="S156" s="119">
        <f>IF('Indicator Date'!S156="","x",'Indicator Date'!S156)</f>
        <v>2010</v>
      </c>
      <c r="T156" s="119">
        <f>IF('Indicator Date'!T156="","x",'Indicator Date'!T156)</f>
        <v>2010</v>
      </c>
      <c r="U156" s="119">
        <f>IF('Indicator Date'!U156="","x",'Indicator Date'!U156)</f>
        <v>2015</v>
      </c>
      <c r="V156" s="119">
        <f>IF('Indicator Date'!V156="","x",'Indicator Date'!V156)</f>
        <v>2015</v>
      </c>
      <c r="W156" s="119">
        <f>IF('Indicator Date'!W156="","x",'Indicator Date'!W156)</f>
        <v>2015</v>
      </c>
      <c r="X156" s="119">
        <f>IF('Indicator Date'!X156="","x",'Indicator Date'!X156)</f>
        <v>2018</v>
      </c>
      <c r="Y156" s="119">
        <f>IF('Indicator Date'!Y156="","x",'Indicator Date'!Y156)</f>
        <v>2018</v>
      </c>
      <c r="Z156" s="119">
        <f>IF('Indicator Date'!Z156="","x",'Indicator Date'!Z156)</f>
        <v>2018</v>
      </c>
      <c r="AA156" s="119">
        <f>IF('Indicator Date'!AA156="","x",'Indicator Date'!AA156)</f>
        <v>2013</v>
      </c>
      <c r="AB156" s="119">
        <f>IF('Indicator Date'!AB156="","x",'Indicator Date'!AB156)</f>
        <v>2017</v>
      </c>
      <c r="AC156" s="119">
        <f>IF('Indicator Date'!AC156="","x",'Indicator Date'!AC156)</f>
        <v>2017</v>
      </c>
      <c r="AD156" s="119">
        <f>IF('Indicator Date'!AD156="","x",'Indicator Date'!AD156)</f>
        <v>2015</v>
      </c>
      <c r="AE156" s="119">
        <f>IF('Indicator Date'!AE156="","x",'Indicator Date'!AE156)</f>
        <v>2018</v>
      </c>
      <c r="AF156" s="119">
        <f>IF('Indicator Date'!AF156="","x",'Indicator Date'!AF156)</f>
        <v>2016</v>
      </c>
      <c r="AG156" s="119">
        <f>IF('Indicator Date'!AG156="","x",'Indicator Date'!AG156)</f>
        <v>2019</v>
      </c>
      <c r="AH156" s="119">
        <f>IF('Indicator Date'!AH156="","x",'Indicator Date'!AH156)</f>
        <v>2019</v>
      </c>
      <c r="AI156" s="119">
        <f>IF('Indicator Date'!AI156="","x",'Indicator Date'!AI156)</f>
        <v>2019</v>
      </c>
      <c r="AJ156" s="119">
        <f>IF('Indicator Date'!AJ156="","x",'Indicator Date'!AJ156)</f>
        <v>2018</v>
      </c>
      <c r="AK156" s="119">
        <f>IF('Indicator Date'!AK156="","x",'Indicator Date'!AK156)</f>
        <v>2018</v>
      </c>
      <c r="AL156" s="119">
        <f>IF('Indicator Date'!AL156="","x",'Indicator Date'!AL156)</f>
        <v>2017</v>
      </c>
      <c r="AM156" s="119">
        <f>IF('Indicator Date'!AM156="","x",'Indicator Date'!AM156)</f>
        <v>2013</v>
      </c>
      <c r="AN156" s="119">
        <f>IF('Indicator Date'!AN156="","x",'Indicator Date'!AN156)</f>
        <v>2019</v>
      </c>
      <c r="AO156" s="119">
        <f>IF('Indicator Date'!AO156="","x",'Indicator Date'!AO156)</f>
        <v>2016</v>
      </c>
      <c r="AP156" s="119">
        <f>IF('Indicator Date'!AP156="","x",'Indicator Date'!AP156)</f>
        <v>2017</v>
      </c>
      <c r="AQ156" s="119">
        <f>IF('Indicator Date'!AQ156="","x",'Indicator Date'!AQ156)</f>
        <v>2017</v>
      </c>
      <c r="AR156" s="119">
        <f>IF('Indicator Date'!AR156="","x",'Indicator Date'!AR156)</f>
        <v>2018</v>
      </c>
      <c r="AS156" s="119">
        <f>IF('Indicator Date'!AS156="","x",'Indicator Date'!AS156)</f>
        <v>2015</v>
      </c>
      <c r="AT156" s="119">
        <f>IF('Indicator Date'!AT156="","x",'Indicator Date'!AT156)</f>
        <v>2013</v>
      </c>
      <c r="AU156" s="119">
        <f>IF('Indicator Date'!AU156="","x",'Indicator Date'!AU156)</f>
        <v>2017</v>
      </c>
      <c r="AV156" s="119">
        <f>IF('Indicator Date'!AV156="","x",'Indicator Date'!AV156)</f>
        <v>2017</v>
      </c>
      <c r="AW156" s="119">
        <f>IF('Indicator Date'!AW156="","x",'Indicator Date'!AW156)</f>
        <v>2017</v>
      </c>
      <c r="AX156" s="119">
        <f>IF('Indicator Date'!AX156="","x",'Indicator Date'!AX156)</f>
        <v>2017</v>
      </c>
      <c r="AY156" s="119">
        <f>IF('Indicator Date'!AY156="","x",'Indicator Date'!AY156)</f>
        <v>2017</v>
      </c>
      <c r="AZ156" s="119">
        <f>IF('Indicator Date'!AZ156="","x",'Indicator Date'!AZ156)</f>
        <v>2017</v>
      </c>
      <c r="BA156" s="119" t="str">
        <f>IF('Indicator Date'!BA156="","x",'Indicator Date'!BA156)</f>
        <v>2011</v>
      </c>
      <c r="BB156" s="119">
        <f>IF('Indicator Date'!BB156="","x",'Indicator Date'!BB156)</f>
        <v>2017</v>
      </c>
      <c r="BC156" s="119">
        <f>IF('Indicator Date'!BC156="","x",'Indicator Date'!BC156)</f>
        <v>2018</v>
      </c>
      <c r="BD156" s="119">
        <f>IF('Indicator Date'!BD156="","x",'Indicator Date'!BD156)</f>
        <v>2019</v>
      </c>
      <c r="BE156" s="172" t="str">
        <f>IF('Indicator Date'!BE156="","x",YEAR('Indicator Date'!BE156))</f>
        <v>x</v>
      </c>
      <c r="BF156" s="172">
        <f>IF('Indicator Date'!BF156="","x",YEAR('Indicator Date'!BF156))</f>
        <v>2018</v>
      </c>
      <c r="BG156" s="172">
        <f>IF('Indicator Date'!BG156="","x",YEAR('Indicator Date'!BG156))</f>
        <v>2018</v>
      </c>
      <c r="BH156" s="119">
        <f>IF('Indicator Date'!BH156="","x",'Indicator Date'!BH156)</f>
        <v>2018</v>
      </c>
      <c r="BI156" s="119">
        <f>IF('Indicator Date'!BI156="","x",'Indicator Date'!BI156)</f>
        <v>2018</v>
      </c>
      <c r="BJ156" s="119">
        <f>IF('Indicator Date'!BJ156="","x",'Indicator Date'!BJ156)</f>
        <v>2013</v>
      </c>
      <c r="BK156" s="119">
        <f>IF('Indicator Date'!BK156="","x",'Indicator Date'!BK156)</f>
        <v>2017</v>
      </c>
      <c r="BL156" s="119">
        <f>IF('Indicator Date'!BL156="","x",'Indicator Date'!BL156)</f>
        <v>2018</v>
      </c>
      <c r="BM156" s="119">
        <f>IF('Indicator Date'!BM156="","x",'Indicator Date'!BM156)</f>
        <v>2017</v>
      </c>
      <c r="BN156" s="119">
        <f>IF('Indicator Date'!BN156="","x",'Indicator Date'!BN156)</f>
        <v>2015</v>
      </c>
      <c r="BO156" s="119">
        <f>IF('Indicator Date'!BO156="","x",'Indicator Date'!BO156)</f>
        <v>2016</v>
      </c>
      <c r="BP156" s="119">
        <f>IF('Indicator Date'!BP156="","x",'Indicator Date'!BP156)</f>
        <v>2017</v>
      </c>
      <c r="BQ156" s="119">
        <f>IF('Indicator Date'!BQ156="","x",'Indicator Date'!BQ156)</f>
        <v>2014</v>
      </c>
      <c r="BR156" s="119">
        <f>IF('Indicator Date'!BR156="","x",'Indicator Date'!BR156)</f>
        <v>2017</v>
      </c>
      <c r="BS156" s="119">
        <f>IF('Indicator Date'!BS156="","x",'Indicator Date'!BS156)</f>
        <v>2017</v>
      </c>
      <c r="BT156" s="119">
        <f>IF('Indicator Date'!BT156="","x",'Indicator Date'!BT156)</f>
        <v>2011</v>
      </c>
      <c r="BU156" s="119">
        <f>IF('Indicator Date'!BU156="","x",'Indicator Date'!BU156)</f>
        <v>2017</v>
      </c>
      <c r="BV156" s="119">
        <f>IF('Indicator Date'!BV156="","x",'Indicator Date'!BV156)</f>
        <v>2017</v>
      </c>
      <c r="BW156" s="119">
        <f>IF('Indicator Date'!BW156="","x",'Indicator Date'!BW156)</f>
        <v>2017</v>
      </c>
      <c r="BX156" s="119">
        <f>IF('Indicator Date'!BX156="","x",'Indicator Date'!BX156)</f>
        <v>2016</v>
      </c>
      <c r="BY156" s="119">
        <f>IF('Indicator Date'!BY156="","x",'Indicator Date'!BY156)</f>
        <v>2015</v>
      </c>
      <c r="BZ156" s="119" t="str">
        <f>IF('Indicator Date'!BZ156="","x",'Indicator Date'!BZ156)</f>
        <v>2018</v>
      </c>
      <c r="CA156" s="119">
        <f>IF('Indicator Date'!CA156="","x",'Indicator Date'!CA156)</f>
        <v>2019</v>
      </c>
      <c r="CB156" s="119">
        <f>IF('Indicator Date'!CB156="","x",'Indicator Date'!CB156)</f>
        <v>2015</v>
      </c>
    </row>
    <row r="157" spans="1:80" x14ac:dyDescent="0.3">
      <c r="A157" s="100" t="s">
        <v>286</v>
      </c>
      <c r="B157" s="86" t="s">
        <v>285</v>
      </c>
      <c r="C157" s="119">
        <f>IF('Indicator Date'!C157="","x",'Indicator Date'!C157)</f>
        <v>2015</v>
      </c>
      <c r="D157" s="119">
        <f>IF('Indicator Date'!D157="","x",'Indicator Date'!D157)</f>
        <v>2015</v>
      </c>
      <c r="E157" s="119">
        <f>IF('Indicator Date'!E157="","x",'Indicator Date'!E157)</f>
        <v>2015</v>
      </c>
      <c r="F157" s="119">
        <f>IF('Indicator Date'!F157="","x",'Indicator Date'!F157)</f>
        <v>2015</v>
      </c>
      <c r="G157" s="119">
        <f>IF('Indicator Date'!G157="","x",'Indicator Date'!G157)</f>
        <v>2015</v>
      </c>
      <c r="H157" s="119">
        <f>IF('Indicator Date'!H157="","x",'Indicator Date'!H157)</f>
        <v>2015</v>
      </c>
      <c r="I157" s="119">
        <f>IF('Indicator Date'!I157="","x",'Indicator Date'!I157)</f>
        <v>2015</v>
      </c>
      <c r="J157" s="119">
        <f>IF('Indicator Date'!J157="","x",'Indicator Date'!J157)</f>
        <v>2018</v>
      </c>
      <c r="K157" s="119">
        <f>IF('Indicator Date'!K157="","x",'Indicator Date'!K157)</f>
        <v>2018</v>
      </c>
      <c r="L157" s="119">
        <f>IF('Indicator Date'!L157="","x",'Indicator Date'!L157)</f>
        <v>2016</v>
      </c>
      <c r="M157" s="119">
        <f>IF('Indicator Date'!M157="","x",'Indicator Date'!M157)</f>
        <v>2015</v>
      </c>
      <c r="N157" s="119">
        <f>IF('Indicator Date'!N157="","x",'Indicator Date'!N157)</f>
        <v>2015</v>
      </c>
      <c r="O157" s="119">
        <f>IF('Indicator Date'!O157="","x",'Indicator Date'!O157)</f>
        <v>2015</v>
      </c>
      <c r="P157" s="119">
        <f>IF('Indicator Date'!P157="","x",'Indicator Date'!P157)</f>
        <v>2015</v>
      </c>
      <c r="Q157" s="119">
        <f>IF('Indicator Date'!Q157="","x",'Indicator Date'!Q157)</f>
        <v>2010</v>
      </c>
      <c r="R157" s="119">
        <f>IF('Indicator Date'!R157="","x",'Indicator Date'!R157)</f>
        <v>2010</v>
      </c>
      <c r="S157" s="119">
        <f>IF('Indicator Date'!S157="","x",'Indicator Date'!S157)</f>
        <v>2010</v>
      </c>
      <c r="T157" s="119">
        <f>IF('Indicator Date'!T157="","x",'Indicator Date'!T157)</f>
        <v>2010</v>
      </c>
      <c r="U157" s="119">
        <f>IF('Indicator Date'!U157="","x",'Indicator Date'!U157)</f>
        <v>2015</v>
      </c>
      <c r="V157" s="119">
        <f>IF('Indicator Date'!V157="","x",'Indicator Date'!V157)</f>
        <v>2015</v>
      </c>
      <c r="W157" s="119">
        <f>IF('Indicator Date'!W157="","x",'Indicator Date'!W157)</f>
        <v>2015</v>
      </c>
      <c r="X157" s="119">
        <f>IF('Indicator Date'!X157="","x",'Indicator Date'!X157)</f>
        <v>2018</v>
      </c>
      <c r="Y157" s="119">
        <f>IF('Indicator Date'!Y157="","x",'Indicator Date'!Y157)</f>
        <v>2018</v>
      </c>
      <c r="Z157" s="119">
        <f>IF('Indicator Date'!Z157="","x",'Indicator Date'!Z157)</f>
        <v>2018</v>
      </c>
      <c r="AA157" s="119">
        <f>IF('Indicator Date'!AA157="","x",'Indicator Date'!AA157)</f>
        <v>2010</v>
      </c>
      <c r="AB157" s="119">
        <f>IF('Indicator Date'!AB157="","x",'Indicator Date'!AB157)</f>
        <v>2017</v>
      </c>
      <c r="AC157" s="119" t="str">
        <f>IF('Indicator Date'!AC157="","x",'Indicator Date'!AC157)</f>
        <v>x</v>
      </c>
      <c r="AD157" s="119">
        <f>IF('Indicator Date'!AD157="","x",'Indicator Date'!AD157)</f>
        <v>2018</v>
      </c>
      <c r="AE157" s="119">
        <f>IF('Indicator Date'!AE157="","x",'Indicator Date'!AE157)</f>
        <v>2018</v>
      </c>
      <c r="AF157" s="119" t="str">
        <f>IF('Indicator Date'!AF157="","x",'Indicator Date'!AF157)</f>
        <v>x</v>
      </c>
      <c r="AG157" s="119">
        <f>IF('Indicator Date'!AG157="","x",'Indicator Date'!AG157)</f>
        <v>2019</v>
      </c>
      <c r="AH157" s="119">
        <f>IF('Indicator Date'!AH157="","x",'Indicator Date'!AH157)</f>
        <v>2019</v>
      </c>
      <c r="AI157" s="119">
        <f>IF('Indicator Date'!AI157="","x",'Indicator Date'!AI157)</f>
        <v>2019</v>
      </c>
      <c r="AJ157" s="119">
        <f>IF('Indicator Date'!AJ157="","x",'Indicator Date'!AJ157)</f>
        <v>2018</v>
      </c>
      <c r="AK157" s="119">
        <f>IF('Indicator Date'!AK157="","x",'Indicator Date'!AK157)</f>
        <v>2018</v>
      </c>
      <c r="AL157" s="119">
        <f>IF('Indicator Date'!AL157="","x",'Indicator Date'!AL157)</f>
        <v>2017</v>
      </c>
      <c r="AM157" s="119" t="str">
        <f>IF('Indicator Date'!AM157="","x",'Indicator Date'!AM157)</f>
        <v>x</v>
      </c>
      <c r="AN157" s="119">
        <f>IF('Indicator Date'!AN157="","x",'Indicator Date'!AN157)</f>
        <v>2019</v>
      </c>
      <c r="AO157" s="119">
        <f>IF('Indicator Date'!AO157="","x",'Indicator Date'!AO157)</f>
        <v>2016</v>
      </c>
      <c r="AP157" s="119">
        <f>IF('Indicator Date'!AP157="","x",'Indicator Date'!AP157)</f>
        <v>2017</v>
      </c>
      <c r="AQ157" s="119" t="str">
        <f>IF('Indicator Date'!AQ157="","x",'Indicator Date'!AQ157)</f>
        <v>x</v>
      </c>
      <c r="AR157" s="119" t="str">
        <f>IF('Indicator Date'!AR157="","x",'Indicator Date'!AR157)</f>
        <v>x</v>
      </c>
      <c r="AS157" s="119">
        <f>IF('Indicator Date'!AS157="","x",'Indicator Date'!AS157)</f>
        <v>2015</v>
      </c>
      <c r="AT157" s="119" t="str">
        <f>IF('Indicator Date'!AT157="","x",'Indicator Date'!AT157)</f>
        <v>x</v>
      </c>
      <c r="AU157" s="119">
        <f>IF('Indicator Date'!AU157="","x",'Indicator Date'!AU157)</f>
        <v>2017</v>
      </c>
      <c r="AV157" s="119">
        <f>IF('Indicator Date'!AV157="","x",'Indicator Date'!AV157)</f>
        <v>2017</v>
      </c>
      <c r="AW157" s="119">
        <f>IF('Indicator Date'!AW157="","x",'Indicator Date'!AW157)</f>
        <v>2017</v>
      </c>
      <c r="AX157" s="119" t="str">
        <f>IF('Indicator Date'!AX157="","x",'Indicator Date'!AX157)</f>
        <v>x</v>
      </c>
      <c r="AY157" s="119">
        <f>IF('Indicator Date'!AY157="","x",'Indicator Date'!AY157)</f>
        <v>2017</v>
      </c>
      <c r="AZ157" s="119">
        <f>IF('Indicator Date'!AZ157="","x",'Indicator Date'!AZ157)</f>
        <v>2017</v>
      </c>
      <c r="BA157" s="119" t="str">
        <f>IF('Indicator Date'!BA157="","x",'Indicator Date'!BA157)</f>
        <v>x</v>
      </c>
      <c r="BB157" s="119">
        <f>IF('Indicator Date'!BB157="","x",'Indicator Date'!BB157)</f>
        <v>2017</v>
      </c>
      <c r="BC157" s="119">
        <f>IF('Indicator Date'!BC157="","x",'Indicator Date'!BC157)</f>
        <v>2018</v>
      </c>
      <c r="BD157" s="119">
        <f>IF('Indicator Date'!BD157="","x",'Indicator Date'!BD157)</f>
        <v>2019</v>
      </c>
      <c r="BE157" s="172" t="str">
        <f>IF('Indicator Date'!BE157="","x",YEAR('Indicator Date'!BE157))</f>
        <v>x</v>
      </c>
      <c r="BF157" s="172">
        <f>IF('Indicator Date'!BF157="","x",YEAR('Indicator Date'!BF157))</f>
        <v>2018</v>
      </c>
      <c r="BG157" s="172">
        <f>IF('Indicator Date'!BG157="","x",YEAR('Indicator Date'!BG157))</f>
        <v>2018</v>
      </c>
      <c r="BH157" s="119">
        <f>IF('Indicator Date'!BH157="","x",'Indicator Date'!BH157)</f>
        <v>2018</v>
      </c>
      <c r="BI157" s="119">
        <f>IF('Indicator Date'!BI157="","x",'Indicator Date'!BI157)</f>
        <v>2018</v>
      </c>
      <c r="BJ157" s="119">
        <f>IF('Indicator Date'!BJ157="","x",'Indicator Date'!BJ157)</f>
        <v>2013</v>
      </c>
      <c r="BK157" s="119">
        <f>IF('Indicator Date'!BK157="","x",'Indicator Date'!BK157)</f>
        <v>2017</v>
      </c>
      <c r="BL157" s="119">
        <f>IF('Indicator Date'!BL157="","x",'Indicator Date'!BL157)</f>
        <v>2018</v>
      </c>
      <c r="BM157" s="119">
        <f>IF('Indicator Date'!BM157="","x",'Indicator Date'!BM157)</f>
        <v>2017</v>
      </c>
      <c r="BN157" s="119">
        <f>IF('Indicator Date'!BN157="","x",'Indicator Date'!BN157)</f>
        <v>2016</v>
      </c>
      <c r="BO157" s="119">
        <f>IF('Indicator Date'!BO157="","x",'Indicator Date'!BO157)</f>
        <v>2016</v>
      </c>
      <c r="BP157" s="119">
        <f>IF('Indicator Date'!BP157="","x",'Indicator Date'!BP157)</f>
        <v>2017</v>
      </c>
      <c r="BQ157" s="119">
        <f>IF('Indicator Date'!BQ157="","x",'Indicator Date'!BQ157)</f>
        <v>2014</v>
      </c>
      <c r="BR157" s="119">
        <f>IF('Indicator Date'!BR157="","x",'Indicator Date'!BR157)</f>
        <v>2017</v>
      </c>
      <c r="BS157" s="119">
        <f>IF('Indicator Date'!BS157="","x",'Indicator Date'!BS157)</f>
        <v>2017</v>
      </c>
      <c r="BT157" s="119">
        <f>IF('Indicator Date'!BT157="","x",'Indicator Date'!BT157)</f>
        <v>2016</v>
      </c>
      <c r="BU157" s="119">
        <f>IF('Indicator Date'!BU157="","x",'Indicator Date'!BU157)</f>
        <v>2017</v>
      </c>
      <c r="BV157" s="119">
        <f>IF('Indicator Date'!BV157="","x",'Indicator Date'!BV157)</f>
        <v>2017</v>
      </c>
      <c r="BW157" s="119">
        <f>IF('Indicator Date'!BW157="","x",'Indicator Date'!BW157)</f>
        <v>2017</v>
      </c>
      <c r="BX157" s="119">
        <f>IF('Indicator Date'!BX157="","x",'Indicator Date'!BX157)</f>
        <v>2016</v>
      </c>
      <c r="BY157" s="119">
        <f>IF('Indicator Date'!BY157="","x",'Indicator Date'!BY157)</f>
        <v>2015</v>
      </c>
      <c r="BZ157" s="119" t="str">
        <f>IF('Indicator Date'!BZ157="","x",'Indicator Date'!BZ157)</f>
        <v>2018</v>
      </c>
      <c r="CA157" s="119">
        <f>IF('Indicator Date'!CA157="","x",'Indicator Date'!CA157)</f>
        <v>2019</v>
      </c>
      <c r="CB157" s="119">
        <f>IF('Indicator Date'!CB157="","x",'Indicator Date'!CB157)</f>
        <v>2015</v>
      </c>
    </row>
    <row r="158" spans="1:80" x14ac:dyDescent="0.3">
      <c r="A158" s="100" t="s">
        <v>288</v>
      </c>
      <c r="B158" s="86" t="s">
        <v>287</v>
      </c>
      <c r="C158" s="119">
        <f>IF('Indicator Date'!C158="","x",'Indicator Date'!C158)</f>
        <v>2015</v>
      </c>
      <c r="D158" s="119">
        <f>IF('Indicator Date'!D158="","x",'Indicator Date'!D158)</f>
        <v>2015</v>
      </c>
      <c r="E158" s="119">
        <f>IF('Indicator Date'!E158="","x",'Indicator Date'!E158)</f>
        <v>2015</v>
      </c>
      <c r="F158" s="119">
        <f>IF('Indicator Date'!F158="","x",'Indicator Date'!F158)</f>
        <v>2015</v>
      </c>
      <c r="G158" s="119">
        <f>IF('Indicator Date'!G158="","x",'Indicator Date'!G158)</f>
        <v>2015</v>
      </c>
      <c r="H158" s="119">
        <f>IF('Indicator Date'!H158="","x",'Indicator Date'!H158)</f>
        <v>2015</v>
      </c>
      <c r="I158" s="119">
        <f>IF('Indicator Date'!I158="","x",'Indicator Date'!I158)</f>
        <v>2015</v>
      </c>
      <c r="J158" s="119">
        <f>IF('Indicator Date'!J158="","x",'Indicator Date'!J158)</f>
        <v>2018</v>
      </c>
      <c r="K158" s="119">
        <f>IF('Indicator Date'!K158="","x",'Indicator Date'!K158)</f>
        <v>2018</v>
      </c>
      <c r="L158" s="119">
        <f>IF('Indicator Date'!L158="","x",'Indicator Date'!L158)</f>
        <v>2016</v>
      </c>
      <c r="M158" s="119">
        <f>IF('Indicator Date'!M158="","x",'Indicator Date'!M158)</f>
        <v>2015</v>
      </c>
      <c r="N158" s="119">
        <f>IF('Indicator Date'!N158="","x",'Indicator Date'!N158)</f>
        <v>2015</v>
      </c>
      <c r="O158" s="119">
        <f>IF('Indicator Date'!O158="","x",'Indicator Date'!O158)</f>
        <v>2015</v>
      </c>
      <c r="P158" s="119">
        <f>IF('Indicator Date'!P158="","x",'Indicator Date'!P158)</f>
        <v>2015</v>
      </c>
      <c r="Q158" s="119">
        <f>IF('Indicator Date'!Q158="","x",'Indicator Date'!Q158)</f>
        <v>2010</v>
      </c>
      <c r="R158" s="119">
        <f>IF('Indicator Date'!R158="","x",'Indicator Date'!R158)</f>
        <v>2010</v>
      </c>
      <c r="S158" s="119">
        <f>IF('Indicator Date'!S158="","x",'Indicator Date'!S158)</f>
        <v>2010</v>
      </c>
      <c r="T158" s="119">
        <f>IF('Indicator Date'!T158="","x",'Indicator Date'!T158)</f>
        <v>2010</v>
      </c>
      <c r="U158" s="119">
        <f>IF('Indicator Date'!U158="","x",'Indicator Date'!U158)</f>
        <v>2015</v>
      </c>
      <c r="V158" s="119">
        <f>IF('Indicator Date'!V158="","x",'Indicator Date'!V158)</f>
        <v>2015</v>
      </c>
      <c r="W158" s="119">
        <f>IF('Indicator Date'!W158="","x",'Indicator Date'!W158)</f>
        <v>2015</v>
      </c>
      <c r="X158" s="119">
        <f>IF('Indicator Date'!X158="","x",'Indicator Date'!X158)</f>
        <v>2018</v>
      </c>
      <c r="Y158" s="119">
        <f>IF('Indicator Date'!Y158="","x",'Indicator Date'!Y158)</f>
        <v>2018</v>
      </c>
      <c r="Z158" s="119">
        <f>IF('Indicator Date'!Z158="","x",'Indicator Date'!Z158)</f>
        <v>2018</v>
      </c>
      <c r="AA158" s="119">
        <f>IF('Indicator Date'!AA158="","x",'Indicator Date'!AA158)</f>
        <v>2011</v>
      </c>
      <c r="AB158" s="119">
        <f>IF('Indicator Date'!AB158="","x",'Indicator Date'!AB158)</f>
        <v>2017</v>
      </c>
      <c r="AC158" s="119" t="str">
        <f>IF('Indicator Date'!AC158="","x",'Indicator Date'!AC158)</f>
        <v>x</v>
      </c>
      <c r="AD158" s="119">
        <f>IF('Indicator Date'!AD158="","x",'Indicator Date'!AD158)</f>
        <v>2018</v>
      </c>
      <c r="AE158" s="119">
        <f>IF('Indicator Date'!AE158="","x",'Indicator Date'!AE158)</f>
        <v>2018</v>
      </c>
      <c r="AF158" s="119" t="str">
        <f>IF('Indicator Date'!AF158="","x",'Indicator Date'!AF158)</f>
        <v>x</v>
      </c>
      <c r="AG158" s="119">
        <f>IF('Indicator Date'!AG158="","x",'Indicator Date'!AG158)</f>
        <v>2019</v>
      </c>
      <c r="AH158" s="119">
        <f>IF('Indicator Date'!AH158="","x",'Indicator Date'!AH158)</f>
        <v>2019</v>
      </c>
      <c r="AI158" s="119">
        <f>IF('Indicator Date'!AI158="","x",'Indicator Date'!AI158)</f>
        <v>2019</v>
      </c>
      <c r="AJ158" s="119">
        <f>IF('Indicator Date'!AJ158="","x",'Indicator Date'!AJ158)</f>
        <v>2018</v>
      </c>
      <c r="AK158" s="119">
        <f>IF('Indicator Date'!AK158="","x",'Indicator Date'!AK158)</f>
        <v>2018</v>
      </c>
      <c r="AL158" s="119">
        <f>IF('Indicator Date'!AL158="","x",'Indicator Date'!AL158)</f>
        <v>2017</v>
      </c>
      <c r="AM158" s="119" t="str">
        <f>IF('Indicator Date'!AM158="","x",'Indicator Date'!AM158)</f>
        <v>x</v>
      </c>
      <c r="AN158" s="119">
        <f>IF('Indicator Date'!AN158="","x",'Indicator Date'!AN158)</f>
        <v>2019</v>
      </c>
      <c r="AO158" s="119">
        <f>IF('Indicator Date'!AO158="","x",'Indicator Date'!AO158)</f>
        <v>2016</v>
      </c>
      <c r="AP158" s="119">
        <f>IF('Indicator Date'!AP158="","x",'Indicator Date'!AP158)</f>
        <v>2017</v>
      </c>
      <c r="AQ158" s="119" t="str">
        <f>IF('Indicator Date'!AQ158="","x",'Indicator Date'!AQ158)</f>
        <v>x</v>
      </c>
      <c r="AR158" s="119">
        <f>IF('Indicator Date'!AR158="","x",'Indicator Date'!AR158)</f>
        <v>2018</v>
      </c>
      <c r="AS158" s="119">
        <f>IF('Indicator Date'!AS158="","x",'Indicator Date'!AS158)</f>
        <v>2015</v>
      </c>
      <c r="AT158" s="119" t="str">
        <f>IF('Indicator Date'!AT158="","x",'Indicator Date'!AT158)</f>
        <v>x</v>
      </c>
      <c r="AU158" s="119">
        <f>IF('Indicator Date'!AU158="","x",'Indicator Date'!AU158)</f>
        <v>2017</v>
      </c>
      <c r="AV158" s="119">
        <f>IF('Indicator Date'!AV158="","x",'Indicator Date'!AV158)</f>
        <v>2017</v>
      </c>
      <c r="AW158" s="119">
        <f>IF('Indicator Date'!AW158="","x",'Indicator Date'!AW158)</f>
        <v>2017</v>
      </c>
      <c r="AX158" s="119" t="str">
        <f>IF('Indicator Date'!AX158="","x",'Indicator Date'!AX158)</f>
        <v>x</v>
      </c>
      <c r="AY158" s="119">
        <f>IF('Indicator Date'!AY158="","x",'Indicator Date'!AY158)</f>
        <v>2017</v>
      </c>
      <c r="AZ158" s="119">
        <f>IF('Indicator Date'!AZ158="","x",'Indicator Date'!AZ158)</f>
        <v>2017</v>
      </c>
      <c r="BA158" s="119" t="str">
        <f>IF('Indicator Date'!BA158="","x",'Indicator Date'!BA158)</f>
        <v>2015</v>
      </c>
      <c r="BB158" s="119">
        <f>IF('Indicator Date'!BB158="","x",'Indicator Date'!BB158)</f>
        <v>2017</v>
      </c>
      <c r="BC158" s="119">
        <f>IF('Indicator Date'!BC158="","x",'Indicator Date'!BC158)</f>
        <v>2018</v>
      </c>
      <c r="BD158" s="119">
        <f>IF('Indicator Date'!BD158="","x",'Indicator Date'!BD158)</f>
        <v>2019</v>
      </c>
      <c r="BE158" s="172" t="str">
        <f>IF('Indicator Date'!BE158="","x",YEAR('Indicator Date'!BE158))</f>
        <v>x</v>
      </c>
      <c r="BF158" s="172">
        <f>IF('Indicator Date'!BF158="","x",YEAR('Indicator Date'!BF158))</f>
        <v>2018</v>
      </c>
      <c r="BG158" s="172">
        <f>IF('Indicator Date'!BG158="","x",YEAR('Indicator Date'!BG158))</f>
        <v>2018</v>
      </c>
      <c r="BH158" s="119">
        <f>IF('Indicator Date'!BH158="","x",'Indicator Date'!BH158)</f>
        <v>2018</v>
      </c>
      <c r="BI158" s="119">
        <f>IF('Indicator Date'!BI158="","x",'Indicator Date'!BI158)</f>
        <v>2018</v>
      </c>
      <c r="BJ158" s="119">
        <f>IF('Indicator Date'!BJ158="","x",'Indicator Date'!BJ158)</f>
        <v>2015</v>
      </c>
      <c r="BK158" s="119">
        <f>IF('Indicator Date'!BK158="","x",'Indicator Date'!BK158)</f>
        <v>2017</v>
      </c>
      <c r="BL158" s="119">
        <f>IF('Indicator Date'!BL158="","x",'Indicator Date'!BL158)</f>
        <v>2018</v>
      </c>
      <c r="BM158" s="119">
        <f>IF('Indicator Date'!BM158="","x",'Indicator Date'!BM158)</f>
        <v>2017</v>
      </c>
      <c r="BN158" s="119" t="str">
        <f>IF('Indicator Date'!BN158="","x",'Indicator Date'!BN158)</f>
        <v>x</v>
      </c>
      <c r="BO158" s="119">
        <f>IF('Indicator Date'!BO158="","x",'Indicator Date'!BO158)</f>
        <v>2016</v>
      </c>
      <c r="BP158" s="119">
        <f>IF('Indicator Date'!BP158="","x",'Indicator Date'!BP158)</f>
        <v>2017</v>
      </c>
      <c r="BQ158" s="119">
        <f>IF('Indicator Date'!BQ158="","x",'Indicator Date'!BQ158)</f>
        <v>2014</v>
      </c>
      <c r="BR158" s="119">
        <f>IF('Indicator Date'!BR158="","x",'Indicator Date'!BR158)</f>
        <v>2017</v>
      </c>
      <c r="BS158" s="119">
        <f>IF('Indicator Date'!BS158="","x",'Indicator Date'!BS158)</f>
        <v>2017</v>
      </c>
      <c r="BT158" s="119">
        <f>IF('Indicator Date'!BT158="","x",'Indicator Date'!BT158)</f>
        <v>2016</v>
      </c>
      <c r="BU158" s="119">
        <f>IF('Indicator Date'!BU158="","x",'Indicator Date'!BU158)</f>
        <v>2017</v>
      </c>
      <c r="BV158" s="119">
        <f>IF('Indicator Date'!BV158="","x",'Indicator Date'!BV158)</f>
        <v>2017</v>
      </c>
      <c r="BW158" s="119">
        <f>IF('Indicator Date'!BW158="","x",'Indicator Date'!BW158)</f>
        <v>2017</v>
      </c>
      <c r="BX158" s="119">
        <f>IF('Indicator Date'!BX158="","x",'Indicator Date'!BX158)</f>
        <v>2016</v>
      </c>
      <c r="BY158" s="119">
        <f>IF('Indicator Date'!BY158="","x",'Indicator Date'!BY158)</f>
        <v>2015</v>
      </c>
      <c r="BZ158" s="119" t="str">
        <f>IF('Indicator Date'!BZ158="","x",'Indicator Date'!BZ158)</f>
        <v>2018</v>
      </c>
      <c r="CA158" s="119">
        <f>IF('Indicator Date'!CA158="","x",'Indicator Date'!CA158)</f>
        <v>2019</v>
      </c>
      <c r="CB158" s="119">
        <f>IF('Indicator Date'!CB158="","x",'Indicator Date'!CB158)</f>
        <v>2015</v>
      </c>
    </row>
    <row r="159" spans="1:80" x14ac:dyDescent="0.3">
      <c r="A159" s="100" t="s">
        <v>290</v>
      </c>
      <c r="B159" s="86" t="s">
        <v>289</v>
      </c>
      <c r="C159" s="119">
        <f>IF('Indicator Date'!C159="","x",'Indicator Date'!C159)</f>
        <v>2015</v>
      </c>
      <c r="D159" s="119">
        <f>IF('Indicator Date'!D159="","x",'Indicator Date'!D159)</f>
        <v>2015</v>
      </c>
      <c r="E159" s="119">
        <f>IF('Indicator Date'!E159="","x",'Indicator Date'!E159)</f>
        <v>2015</v>
      </c>
      <c r="F159" s="119">
        <f>IF('Indicator Date'!F159="","x",'Indicator Date'!F159)</f>
        <v>2015</v>
      </c>
      <c r="G159" s="119">
        <f>IF('Indicator Date'!G159="","x",'Indicator Date'!G159)</f>
        <v>2015</v>
      </c>
      <c r="H159" s="119">
        <f>IF('Indicator Date'!H159="","x",'Indicator Date'!H159)</f>
        <v>2015</v>
      </c>
      <c r="I159" s="119">
        <f>IF('Indicator Date'!I159="","x",'Indicator Date'!I159)</f>
        <v>2015</v>
      </c>
      <c r="J159" s="119">
        <f>IF('Indicator Date'!J159="","x",'Indicator Date'!J159)</f>
        <v>2018</v>
      </c>
      <c r="K159" s="119">
        <f>IF('Indicator Date'!K159="","x",'Indicator Date'!K159)</f>
        <v>2018</v>
      </c>
      <c r="L159" s="119">
        <f>IF('Indicator Date'!L159="","x",'Indicator Date'!L159)</f>
        <v>2016</v>
      </c>
      <c r="M159" s="119">
        <f>IF('Indicator Date'!M159="","x",'Indicator Date'!M159)</f>
        <v>2015</v>
      </c>
      <c r="N159" s="119">
        <f>IF('Indicator Date'!N159="","x",'Indicator Date'!N159)</f>
        <v>2015</v>
      </c>
      <c r="O159" s="119">
        <f>IF('Indicator Date'!O159="","x",'Indicator Date'!O159)</f>
        <v>2015</v>
      </c>
      <c r="P159" s="119">
        <f>IF('Indicator Date'!P159="","x",'Indicator Date'!P159)</f>
        <v>2015</v>
      </c>
      <c r="Q159" s="119">
        <f>IF('Indicator Date'!Q159="","x",'Indicator Date'!Q159)</f>
        <v>2010</v>
      </c>
      <c r="R159" s="119">
        <f>IF('Indicator Date'!R159="","x",'Indicator Date'!R159)</f>
        <v>2010</v>
      </c>
      <c r="S159" s="119">
        <f>IF('Indicator Date'!S159="","x",'Indicator Date'!S159)</f>
        <v>2010</v>
      </c>
      <c r="T159" s="119">
        <f>IF('Indicator Date'!T159="","x",'Indicator Date'!T159)</f>
        <v>2010</v>
      </c>
      <c r="U159" s="119">
        <f>IF('Indicator Date'!U159="","x",'Indicator Date'!U159)</f>
        <v>2015</v>
      </c>
      <c r="V159" s="119">
        <f>IF('Indicator Date'!V159="","x",'Indicator Date'!V159)</f>
        <v>2015</v>
      </c>
      <c r="W159" s="119">
        <f>IF('Indicator Date'!W159="","x",'Indicator Date'!W159)</f>
        <v>2015</v>
      </c>
      <c r="X159" s="119">
        <f>IF('Indicator Date'!X159="","x",'Indicator Date'!X159)</f>
        <v>2018</v>
      </c>
      <c r="Y159" s="119">
        <f>IF('Indicator Date'!Y159="","x",'Indicator Date'!Y159)</f>
        <v>2018</v>
      </c>
      <c r="Z159" s="119">
        <f>IF('Indicator Date'!Z159="","x",'Indicator Date'!Z159)</f>
        <v>2018</v>
      </c>
      <c r="AA159" s="119">
        <f>IF('Indicator Date'!AA159="","x",'Indicator Date'!AA159)</f>
        <v>2011</v>
      </c>
      <c r="AB159" s="119">
        <f>IF('Indicator Date'!AB159="","x",'Indicator Date'!AB159)</f>
        <v>2017</v>
      </c>
      <c r="AC159" s="119" t="str">
        <f>IF('Indicator Date'!AC159="","x",'Indicator Date'!AC159)</f>
        <v>x</v>
      </c>
      <c r="AD159" s="119">
        <f>IF('Indicator Date'!AD159="","x",'Indicator Date'!AD159)</f>
        <v>2018</v>
      </c>
      <c r="AE159" s="119">
        <f>IF('Indicator Date'!AE159="","x",'Indicator Date'!AE159)</f>
        <v>2018</v>
      </c>
      <c r="AF159" s="119">
        <f>IF('Indicator Date'!AF159="","x",'Indicator Date'!AF159)</f>
        <v>2016</v>
      </c>
      <c r="AG159" s="119">
        <f>IF('Indicator Date'!AG159="","x",'Indicator Date'!AG159)</f>
        <v>2019</v>
      </c>
      <c r="AH159" s="119">
        <f>IF('Indicator Date'!AH159="","x",'Indicator Date'!AH159)</f>
        <v>2019</v>
      </c>
      <c r="AI159" s="119">
        <f>IF('Indicator Date'!AI159="","x",'Indicator Date'!AI159)</f>
        <v>2019</v>
      </c>
      <c r="AJ159" s="119">
        <f>IF('Indicator Date'!AJ159="","x",'Indicator Date'!AJ159)</f>
        <v>2018</v>
      </c>
      <c r="AK159" s="119">
        <f>IF('Indicator Date'!AK159="","x",'Indicator Date'!AK159)</f>
        <v>2018</v>
      </c>
      <c r="AL159" s="119" t="str">
        <f>IF('Indicator Date'!AL159="","x",'Indicator Date'!AL159)</f>
        <v>x</v>
      </c>
      <c r="AM159" s="119" t="str">
        <f>IF('Indicator Date'!AM159="","x",'Indicator Date'!AM159)</f>
        <v>x</v>
      </c>
      <c r="AN159" s="119">
        <f>IF('Indicator Date'!AN159="","x",'Indicator Date'!AN159)</f>
        <v>2019</v>
      </c>
      <c r="AO159" s="119">
        <f>IF('Indicator Date'!AO159="","x",'Indicator Date'!AO159)</f>
        <v>2016</v>
      </c>
      <c r="AP159" s="119">
        <f>IF('Indicator Date'!AP159="","x",'Indicator Date'!AP159)</f>
        <v>2017</v>
      </c>
      <c r="AQ159" s="119" t="str">
        <f>IF('Indicator Date'!AQ159="","x",'Indicator Date'!AQ159)</f>
        <v>x</v>
      </c>
      <c r="AR159" s="119">
        <f>IF('Indicator Date'!AR159="","x",'Indicator Date'!AR159)</f>
        <v>2018</v>
      </c>
      <c r="AS159" s="119">
        <f>IF('Indicator Date'!AS159="","x",'Indicator Date'!AS159)</f>
        <v>2015</v>
      </c>
      <c r="AT159" s="119" t="str">
        <f>IF('Indicator Date'!AT159="","x",'Indicator Date'!AT159)</f>
        <v>x</v>
      </c>
      <c r="AU159" s="119">
        <f>IF('Indicator Date'!AU159="","x",'Indicator Date'!AU159)</f>
        <v>2017</v>
      </c>
      <c r="AV159" s="119">
        <f>IF('Indicator Date'!AV159="","x",'Indicator Date'!AV159)</f>
        <v>2017</v>
      </c>
      <c r="AW159" s="119">
        <f>IF('Indicator Date'!AW159="","x",'Indicator Date'!AW159)</f>
        <v>2017</v>
      </c>
      <c r="AX159" s="119" t="str">
        <f>IF('Indicator Date'!AX159="","x",'Indicator Date'!AX159)</f>
        <v>x</v>
      </c>
      <c r="AY159" s="119">
        <f>IF('Indicator Date'!AY159="","x",'Indicator Date'!AY159)</f>
        <v>2017</v>
      </c>
      <c r="AZ159" s="119">
        <f>IF('Indicator Date'!AZ159="","x",'Indicator Date'!AZ159)</f>
        <v>2017</v>
      </c>
      <c r="BA159" s="119" t="str">
        <f>IF('Indicator Date'!BA159="","x",'Indicator Date'!BA159)</f>
        <v>2015</v>
      </c>
      <c r="BB159" s="119">
        <f>IF('Indicator Date'!BB159="","x",'Indicator Date'!BB159)</f>
        <v>2017</v>
      </c>
      <c r="BC159" s="119">
        <f>IF('Indicator Date'!BC159="","x",'Indicator Date'!BC159)</f>
        <v>2018</v>
      </c>
      <c r="BD159" s="119">
        <f>IF('Indicator Date'!BD159="","x",'Indicator Date'!BD159)</f>
        <v>2019</v>
      </c>
      <c r="BE159" s="172" t="str">
        <f>IF('Indicator Date'!BE159="","x",YEAR('Indicator Date'!BE159))</f>
        <v>x</v>
      </c>
      <c r="BF159" s="172">
        <f>IF('Indicator Date'!BF159="","x",YEAR('Indicator Date'!BF159))</f>
        <v>2018</v>
      </c>
      <c r="BG159" s="172">
        <f>IF('Indicator Date'!BG159="","x",YEAR('Indicator Date'!BG159))</f>
        <v>2018</v>
      </c>
      <c r="BH159" s="119">
        <f>IF('Indicator Date'!BH159="","x",'Indicator Date'!BH159)</f>
        <v>2018</v>
      </c>
      <c r="BI159" s="119">
        <f>IF('Indicator Date'!BI159="","x",'Indicator Date'!BI159)</f>
        <v>2018</v>
      </c>
      <c r="BJ159" s="119">
        <f>IF('Indicator Date'!BJ159="","x",'Indicator Date'!BJ159)</f>
        <v>2015</v>
      </c>
      <c r="BK159" s="119">
        <f>IF('Indicator Date'!BK159="","x",'Indicator Date'!BK159)</f>
        <v>2017</v>
      </c>
      <c r="BL159" s="119">
        <f>IF('Indicator Date'!BL159="","x",'Indicator Date'!BL159)</f>
        <v>2018</v>
      </c>
      <c r="BM159" s="119">
        <f>IF('Indicator Date'!BM159="","x",'Indicator Date'!BM159)</f>
        <v>2017</v>
      </c>
      <c r="BN159" s="119">
        <f>IF('Indicator Date'!BN159="","x",'Indicator Date'!BN159)</f>
        <v>2015</v>
      </c>
      <c r="BO159" s="119">
        <f>IF('Indicator Date'!BO159="","x",'Indicator Date'!BO159)</f>
        <v>2016</v>
      </c>
      <c r="BP159" s="119">
        <f>IF('Indicator Date'!BP159="","x",'Indicator Date'!BP159)</f>
        <v>2017</v>
      </c>
      <c r="BQ159" s="119">
        <f>IF('Indicator Date'!BQ159="","x",'Indicator Date'!BQ159)</f>
        <v>2014</v>
      </c>
      <c r="BR159" s="119">
        <f>IF('Indicator Date'!BR159="","x",'Indicator Date'!BR159)</f>
        <v>2017</v>
      </c>
      <c r="BS159" s="119">
        <f>IF('Indicator Date'!BS159="","x",'Indicator Date'!BS159)</f>
        <v>2017</v>
      </c>
      <c r="BT159" s="119">
        <f>IF('Indicator Date'!BT159="","x",'Indicator Date'!BT159)</f>
        <v>2016</v>
      </c>
      <c r="BU159" s="119">
        <f>IF('Indicator Date'!BU159="","x",'Indicator Date'!BU159)</f>
        <v>2017</v>
      </c>
      <c r="BV159" s="119">
        <f>IF('Indicator Date'!BV159="","x",'Indicator Date'!BV159)</f>
        <v>2017</v>
      </c>
      <c r="BW159" s="119">
        <f>IF('Indicator Date'!BW159="","x",'Indicator Date'!BW159)</f>
        <v>2017</v>
      </c>
      <c r="BX159" s="119">
        <f>IF('Indicator Date'!BX159="","x",'Indicator Date'!BX159)</f>
        <v>2016</v>
      </c>
      <c r="BY159" s="119">
        <f>IF('Indicator Date'!BY159="","x",'Indicator Date'!BY159)</f>
        <v>2015</v>
      </c>
      <c r="BZ159" s="119" t="str">
        <f>IF('Indicator Date'!BZ159="","x",'Indicator Date'!BZ159)</f>
        <v>2018</v>
      </c>
      <c r="CA159" s="119">
        <f>IF('Indicator Date'!CA159="","x",'Indicator Date'!CA159)</f>
        <v>2019</v>
      </c>
      <c r="CB159" s="119">
        <f>IF('Indicator Date'!CB159="","x",'Indicator Date'!CB159)</f>
        <v>2015</v>
      </c>
    </row>
    <row r="160" spans="1:80" x14ac:dyDescent="0.3">
      <c r="A160" s="100" t="s">
        <v>292</v>
      </c>
      <c r="B160" s="86" t="s">
        <v>291</v>
      </c>
      <c r="C160" s="119">
        <f>IF('Indicator Date'!C160="","x",'Indicator Date'!C160)</f>
        <v>2015</v>
      </c>
      <c r="D160" s="119">
        <f>IF('Indicator Date'!D160="","x",'Indicator Date'!D160)</f>
        <v>2015</v>
      </c>
      <c r="E160" s="119">
        <f>IF('Indicator Date'!E160="","x",'Indicator Date'!E160)</f>
        <v>2015</v>
      </c>
      <c r="F160" s="119">
        <f>IF('Indicator Date'!F160="","x",'Indicator Date'!F160)</f>
        <v>2015</v>
      </c>
      <c r="G160" s="119">
        <f>IF('Indicator Date'!G160="","x",'Indicator Date'!G160)</f>
        <v>2015</v>
      </c>
      <c r="H160" s="119">
        <f>IF('Indicator Date'!H160="","x",'Indicator Date'!H160)</f>
        <v>2015</v>
      </c>
      <c r="I160" s="119">
        <f>IF('Indicator Date'!I160="","x",'Indicator Date'!I160)</f>
        <v>2015</v>
      </c>
      <c r="J160" s="119">
        <f>IF('Indicator Date'!J160="","x",'Indicator Date'!J160)</f>
        <v>2018</v>
      </c>
      <c r="K160" s="119">
        <f>IF('Indicator Date'!K160="","x",'Indicator Date'!K160)</f>
        <v>2018</v>
      </c>
      <c r="L160" s="119">
        <f>IF('Indicator Date'!L160="","x",'Indicator Date'!L160)</f>
        <v>2016</v>
      </c>
      <c r="M160" s="119">
        <f>IF('Indicator Date'!M160="","x",'Indicator Date'!M160)</f>
        <v>2015</v>
      </c>
      <c r="N160" s="119">
        <f>IF('Indicator Date'!N160="","x",'Indicator Date'!N160)</f>
        <v>2015</v>
      </c>
      <c r="O160" s="119">
        <f>IF('Indicator Date'!O160="","x",'Indicator Date'!O160)</f>
        <v>2015</v>
      </c>
      <c r="P160" s="119">
        <f>IF('Indicator Date'!P160="","x",'Indicator Date'!P160)</f>
        <v>2015</v>
      </c>
      <c r="Q160" s="119">
        <f>IF('Indicator Date'!Q160="","x",'Indicator Date'!Q160)</f>
        <v>2010</v>
      </c>
      <c r="R160" s="119">
        <f>IF('Indicator Date'!R160="","x",'Indicator Date'!R160)</f>
        <v>2010</v>
      </c>
      <c r="S160" s="119">
        <f>IF('Indicator Date'!S160="","x",'Indicator Date'!S160)</f>
        <v>2010</v>
      </c>
      <c r="T160" s="119">
        <f>IF('Indicator Date'!T160="","x",'Indicator Date'!T160)</f>
        <v>2010</v>
      </c>
      <c r="U160" s="119">
        <f>IF('Indicator Date'!U160="","x",'Indicator Date'!U160)</f>
        <v>2015</v>
      </c>
      <c r="V160" s="119">
        <f>IF('Indicator Date'!V160="","x",'Indicator Date'!V160)</f>
        <v>2015</v>
      </c>
      <c r="W160" s="119">
        <f>IF('Indicator Date'!W160="","x",'Indicator Date'!W160)</f>
        <v>2015</v>
      </c>
      <c r="X160" s="119">
        <f>IF('Indicator Date'!X160="","x",'Indicator Date'!X160)</f>
        <v>2018</v>
      </c>
      <c r="Y160" s="119">
        <f>IF('Indicator Date'!Y160="","x",'Indicator Date'!Y160)</f>
        <v>2018</v>
      </c>
      <c r="Z160" s="119">
        <f>IF('Indicator Date'!Z160="","x",'Indicator Date'!Z160)</f>
        <v>2018</v>
      </c>
      <c r="AA160" s="119" t="str">
        <f>IF('Indicator Date'!AA160="","x",'Indicator Date'!AA160)</f>
        <v>x</v>
      </c>
      <c r="AB160" s="119">
        <f>IF('Indicator Date'!AB160="","x",'Indicator Date'!AB160)</f>
        <v>2017</v>
      </c>
      <c r="AC160" s="119">
        <f>IF('Indicator Date'!AC160="","x",'Indicator Date'!AC160)</f>
        <v>2017</v>
      </c>
      <c r="AD160" s="119">
        <f>IF('Indicator Date'!AD160="","x",'Indicator Date'!AD160)</f>
        <v>2014</v>
      </c>
      <c r="AE160" s="119">
        <f>IF('Indicator Date'!AE160="","x",'Indicator Date'!AE160)</f>
        <v>2018</v>
      </c>
      <c r="AF160" s="119" t="str">
        <f>IF('Indicator Date'!AF160="","x",'Indicator Date'!AF160)</f>
        <v>x</v>
      </c>
      <c r="AG160" s="119">
        <f>IF('Indicator Date'!AG160="","x",'Indicator Date'!AG160)</f>
        <v>2019</v>
      </c>
      <c r="AH160" s="119">
        <f>IF('Indicator Date'!AH160="","x",'Indicator Date'!AH160)</f>
        <v>2019</v>
      </c>
      <c r="AI160" s="119">
        <f>IF('Indicator Date'!AI160="","x",'Indicator Date'!AI160)</f>
        <v>2019</v>
      </c>
      <c r="AJ160" s="119">
        <f>IF('Indicator Date'!AJ160="","x",'Indicator Date'!AJ160)</f>
        <v>2018</v>
      </c>
      <c r="AK160" s="119">
        <f>IF('Indicator Date'!AK160="","x",'Indicator Date'!AK160)</f>
        <v>2018</v>
      </c>
      <c r="AL160" s="119">
        <f>IF('Indicator Date'!AL160="","x",'Indicator Date'!AL160)</f>
        <v>2017</v>
      </c>
      <c r="AM160" s="119" t="str">
        <f>IF('Indicator Date'!AM160="","x",'Indicator Date'!AM160)</f>
        <v>x</v>
      </c>
      <c r="AN160" s="119">
        <f>IF('Indicator Date'!AN160="","x",'Indicator Date'!AN160)</f>
        <v>2019</v>
      </c>
      <c r="AO160" s="119">
        <f>IF('Indicator Date'!AO160="","x",'Indicator Date'!AO160)</f>
        <v>2016</v>
      </c>
      <c r="AP160" s="119">
        <f>IF('Indicator Date'!AP160="","x",'Indicator Date'!AP160)</f>
        <v>2017</v>
      </c>
      <c r="AQ160" s="119">
        <f>IF('Indicator Date'!AQ160="","x",'Indicator Date'!AQ160)</f>
        <v>2017</v>
      </c>
      <c r="AR160" s="119">
        <f>IF('Indicator Date'!AR160="","x",'Indicator Date'!AR160)</f>
        <v>2018</v>
      </c>
      <c r="AS160" s="119">
        <f>IF('Indicator Date'!AS160="","x",'Indicator Date'!AS160)</f>
        <v>2015</v>
      </c>
      <c r="AT160" s="119">
        <f>IF('Indicator Date'!AT160="","x",'Indicator Date'!AT160)</f>
        <v>2007</v>
      </c>
      <c r="AU160" s="119">
        <f>IF('Indicator Date'!AU160="","x",'Indicator Date'!AU160)</f>
        <v>2017</v>
      </c>
      <c r="AV160" s="119" t="str">
        <f>IF('Indicator Date'!AV160="","x",'Indicator Date'!AV160)</f>
        <v>x</v>
      </c>
      <c r="AW160" s="119" t="str">
        <f>IF('Indicator Date'!AW160="","x",'Indicator Date'!AW160)</f>
        <v>x</v>
      </c>
      <c r="AX160" s="119">
        <f>IF('Indicator Date'!AX160="","x",'Indicator Date'!AX160)</f>
        <v>2017</v>
      </c>
      <c r="AY160" s="119">
        <f>IF('Indicator Date'!AY160="","x",'Indicator Date'!AY160)</f>
        <v>2017</v>
      </c>
      <c r="AZ160" s="119" t="str">
        <f>IF('Indicator Date'!AZ160="","x",'Indicator Date'!AZ160)</f>
        <v>x</v>
      </c>
      <c r="BA160" s="119" t="str">
        <f>IF('Indicator Date'!BA160="","x",'Indicator Date'!BA160)</f>
        <v>2013</v>
      </c>
      <c r="BB160" s="119">
        <f>IF('Indicator Date'!BB160="","x",'Indicator Date'!BB160)</f>
        <v>2017</v>
      </c>
      <c r="BC160" s="119">
        <f>IF('Indicator Date'!BC160="","x",'Indicator Date'!BC160)</f>
        <v>2018</v>
      </c>
      <c r="BD160" s="119">
        <f>IF('Indicator Date'!BD160="","x",'Indicator Date'!BD160)</f>
        <v>2019</v>
      </c>
      <c r="BE160" s="172" t="str">
        <f>IF('Indicator Date'!BE160="","x",YEAR('Indicator Date'!BE160))</f>
        <v>x</v>
      </c>
      <c r="BF160" s="172">
        <f>IF('Indicator Date'!BF160="","x",YEAR('Indicator Date'!BF160))</f>
        <v>2018</v>
      </c>
      <c r="BG160" s="172">
        <f>IF('Indicator Date'!BG160="","x",YEAR('Indicator Date'!BG160))</f>
        <v>2018</v>
      </c>
      <c r="BH160" s="119">
        <f>IF('Indicator Date'!BH160="","x",'Indicator Date'!BH160)</f>
        <v>2018</v>
      </c>
      <c r="BI160" s="119">
        <f>IF('Indicator Date'!BI160="","x",'Indicator Date'!BI160)</f>
        <v>2018</v>
      </c>
      <c r="BJ160" s="119">
        <f>IF('Indicator Date'!BJ160="","x",'Indicator Date'!BJ160)</f>
        <v>2013</v>
      </c>
      <c r="BK160" s="119">
        <f>IF('Indicator Date'!BK160="","x",'Indicator Date'!BK160)</f>
        <v>2017</v>
      </c>
      <c r="BL160" s="119">
        <f>IF('Indicator Date'!BL160="","x",'Indicator Date'!BL160)</f>
        <v>2018</v>
      </c>
      <c r="BM160" s="119">
        <f>IF('Indicator Date'!BM160="","x",'Indicator Date'!BM160)</f>
        <v>2017</v>
      </c>
      <c r="BN160" s="119" t="str">
        <f>IF('Indicator Date'!BN160="","x",'Indicator Date'!BN160)</f>
        <v>x</v>
      </c>
      <c r="BO160" s="119">
        <f>IF('Indicator Date'!BO160="","x",'Indicator Date'!BO160)</f>
        <v>2016</v>
      </c>
      <c r="BP160" s="119">
        <f>IF('Indicator Date'!BP160="","x",'Indicator Date'!BP160)</f>
        <v>2017</v>
      </c>
      <c r="BQ160" s="119">
        <f>IF('Indicator Date'!BQ160="","x",'Indicator Date'!BQ160)</f>
        <v>2014</v>
      </c>
      <c r="BR160" s="119">
        <f>IF('Indicator Date'!BR160="","x",'Indicator Date'!BR160)</f>
        <v>2017</v>
      </c>
      <c r="BS160" s="119">
        <f>IF('Indicator Date'!BS160="","x",'Indicator Date'!BS160)</f>
        <v>2017</v>
      </c>
      <c r="BT160" s="119">
        <f>IF('Indicator Date'!BT160="","x",'Indicator Date'!BT160)</f>
        <v>2016</v>
      </c>
      <c r="BU160" s="119">
        <f>IF('Indicator Date'!BU160="","x",'Indicator Date'!BU160)</f>
        <v>2017</v>
      </c>
      <c r="BV160" s="119" t="str">
        <f>IF('Indicator Date'!BV160="","x",'Indicator Date'!BV160)</f>
        <v>x</v>
      </c>
      <c r="BW160" s="119">
        <f>IF('Indicator Date'!BW160="","x",'Indicator Date'!BW160)</f>
        <v>2017</v>
      </c>
      <c r="BX160" s="119">
        <f>IF('Indicator Date'!BX160="","x",'Indicator Date'!BX160)</f>
        <v>2016</v>
      </c>
      <c r="BY160" s="119">
        <f>IF('Indicator Date'!BY160="","x",'Indicator Date'!BY160)</f>
        <v>2015</v>
      </c>
      <c r="BZ160" s="119" t="str">
        <f>IF('Indicator Date'!BZ160="","x",'Indicator Date'!BZ160)</f>
        <v>2018</v>
      </c>
      <c r="CA160" s="119">
        <f>IF('Indicator Date'!CA160="","x",'Indicator Date'!CA160)</f>
        <v>2019</v>
      </c>
      <c r="CB160" s="119">
        <f>IF('Indicator Date'!CB160="","x",'Indicator Date'!CB160)</f>
        <v>2015</v>
      </c>
    </row>
    <row r="161" spans="1:80" x14ac:dyDescent="0.3">
      <c r="A161" s="100" t="s">
        <v>294</v>
      </c>
      <c r="B161" s="86" t="s">
        <v>293</v>
      </c>
      <c r="C161" s="119">
        <f>IF('Indicator Date'!C161="","x",'Indicator Date'!C161)</f>
        <v>2015</v>
      </c>
      <c r="D161" s="119">
        <f>IF('Indicator Date'!D161="","x",'Indicator Date'!D161)</f>
        <v>2015</v>
      </c>
      <c r="E161" s="119">
        <f>IF('Indicator Date'!E161="","x",'Indicator Date'!E161)</f>
        <v>2015</v>
      </c>
      <c r="F161" s="119">
        <f>IF('Indicator Date'!F161="","x",'Indicator Date'!F161)</f>
        <v>2015</v>
      </c>
      <c r="G161" s="119">
        <f>IF('Indicator Date'!G161="","x",'Indicator Date'!G161)</f>
        <v>2015</v>
      </c>
      <c r="H161" s="119">
        <f>IF('Indicator Date'!H161="","x",'Indicator Date'!H161)</f>
        <v>2015</v>
      </c>
      <c r="I161" s="119">
        <f>IF('Indicator Date'!I161="","x",'Indicator Date'!I161)</f>
        <v>2015</v>
      </c>
      <c r="J161" s="119">
        <f>IF('Indicator Date'!J161="","x",'Indicator Date'!J161)</f>
        <v>2018</v>
      </c>
      <c r="K161" s="119">
        <f>IF('Indicator Date'!K161="","x",'Indicator Date'!K161)</f>
        <v>2018</v>
      </c>
      <c r="L161" s="119">
        <f>IF('Indicator Date'!L161="","x",'Indicator Date'!L161)</f>
        <v>2016</v>
      </c>
      <c r="M161" s="119">
        <f>IF('Indicator Date'!M161="","x",'Indicator Date'!M161)</f>
        <v>2015</v>
      </c>
      <c r="N161" s="119">
        <f>IF('Indicator Date'!N161="","x",'Indicator Date'!N161)</f>
        <v>2015</v>
      </c>
      <c r="O161" s="119">
        <f>IF('Indicator Date'!O161="","x",'Indicator Date'!O161)</f>
        <v>2015</v>
      </c>
      <c r="P161" s="119">
        <f>IF('Indicator Date'!P161="","x",'Indicator Date'!P161)</f>
        <v>2015</v>
      </c>
      <c r="Q161" s="119">
        <f>IF('Indicator Date'!Q161="","x",'Indicator Date'!Q161)</f>
        <v>2010</v>
      </c>
      <c r="R161" s="119">
        <f>IF('Indicator Date'!R161="","x",'Indicator Date'!R161)</f>
        <v>2010</v>
      </c>
      <c r="S161" s="119">
        <f>IF('Indicator Date'!S161="","x",'Indicator Date'!S161)</f>
        <v>2010</v>
      </c>
      <c r="T161" s="119">
        <f>IF('Indicator Date'!T161="","x",'Indicator Date'!T161)</f>
        <v>2010</v>
      </c>
      <c r="U161" s="119">
        <f>IF('Indicator Date'!U161="","x",'Indicator Date'!U161)</f>
        <v>2015</v>
      </c>
      <c r="V161" s="119">
        <f>IF('Indicator Date'!V161="","x",'Indicator Date'!V161)</f>
        <v>2015</v>
      </c>
      <c r="W161" s="119">
        <f>IF('Indicator Date'!W161="","x",'Indicator Date'!W161)</f>
        <v>2015</v>
      </c>
      <c r="X161" s="119">
        <f>IF('Indicator Date'!X161="","x",'Indicator Date'!X161)</f>
        <v>2018</v>
      </c>
      <c r="Y161" s="119">
        <f>IF('Indicator Date'!Y161="","x",'Indicator Date'!Y161)</f>
        <v>2018</v>
      </c>
      <c r="Z161" s="119">
        <f>IF('Indicator Date'!Z161="","x",'Indicator Date'!Z161)</f>
        <v>2018</v>
      </c>
      <c r="AA161" s="119" t="str">
        <f>IF('Indicator Date'!AA161="","x",'Indicator Date'!AA161)</f>
        <v>x</v>
      </c>
      <c r="AB161" s="119">
        <f>IF('Indicator Date'!AB161="","x",'Indicator Date'!AB161)</f>
        <v>2017</v>
      </c>
      <c r="AC161" s="119">
        <f>IF('Indicator Date'!AC161="","x",'Indicator Date'!AC161)</f>
        <v>2017</v>
      </c>
      <c r="AD161" s="119">
        <f>IF('Indicator Date'!AD161="","x",'Indicator Date'!AD161)</f>
        <v>2017</v>
      </c>
      <c r="AE161" s="119">
        <f>IF('Indicator Date'!AE161="","x",'Indicator Date'!AE161)</f>
        <v>2018</v>
      </c>
      <c r="AF161" s="119">
        <f>IF('Indicator Date'!AF161="","x",'Indicator Date'!AF161)</f>
        <v>2016</v>
      </c>
      <c r="AG161" s="119">
        <f>IF('Indicator Date'!AG161="","x",'Indicator Date'!AG161)</f>
        <v>2019</v>
      </c>
      <c r="AH161" s="119">
        <f>IF('Indicator Date'!AH161="","x",'Indicator Date'!AH161)</f>
        <v>2019</v>
      </c>
      <c r="AI161" s="119">
        <f>IF('Indicator Date'!AI161="","x",'Indicator Date'!AI161)</f>
        <v>2019</v>
      </c>
      <c r="AJ161" s="119">
        <f>IF('Indicator Date'!AJ161="","x",'Indicator Date'!AJ161)</f>
        <v>2018</v>
      </c>
      <c r="AK161" s="119">
        <f>IF('Indicator Date'!AK161="","x",'Indicator Date'!AK161)</f>
        <v>2018</v>
      </c>
      <c r="AL161" s="119">
        <f>IF('Indicator Date'!AL161="","x",'Indicator Date'!AL161)</f>
        <v>2017</v>
      </c>
      <c r="AM161" s="119" t="str">
        <f>IF('Indicator Date'!AM161="","x",'Indicator Date'!AM161)</f>
        <v>x</v>
      </c>
      <c r="AN161" s="119">
        <f>IF('Indicator Date'!AN161="","x",'Indicator Date'!AN161)</f>
        <v>2019</v>
      </c>
      <c r="AO161" s="119">
        <f>IF('Indicator Date'!AO161="","x",'Indicator Date'!AO161)</f>
        <v>2016</v>
      </c>
      <c r="AP161" s="119">
        <f>IF('Indicator Date'!AP161="","x",'Indicator Date'!AP161)</f>
        <v>2017</v>
      </c>
      <c r="AQ161" s="119">
        <f>IF('Indicator Date'!AQ161="","x",'Indicator Date'!AQ161)</f>
        <v>2017</v>
      </c>
      <c r="AR161" s="119" t="str">
        <f>IF('Indicator Date'!AR161="","x",'Indicator Date'!AR161)</f>
        <v>x</v>
      </c>
      <c r="AS161" s="119">
        <f>IF('Indicator Date'!AS161="","x",'Indicator Date'!AS161)</f>
        <v>2015</v>
      </c>
      <c r="AT161" s="119">
        <f>IF('Indicator Date'!AT161="","x",'Indicator Date'!AT161)</f>
        <v>2009</v>
      </c>
      <c r="AU161" s="119">
        <f>IF('Indicator Date'!AU161="","x",'Indicator Date'!AU161)</f>
        <v>2017</v>
      </c>
      <c r="AV161" s="119">
        <f>IF('Indicator Date'!AV161="","x",'Indicator Date'!AV161)</f>
        <v>2017</v>
      </c>
      <c r="AW161" s="119">
        <f>IF('Indicator Date'!AW161="","x",'Indicator Date'!AW161)</f>
        <v>2017</v>
      </c>
      <c r="AX161" s="119">
        <f>IF('Indicator Date'!AX161="","x",'Indicator Date'!AX161)</f>
        <v>2017</v>
      </c>
      <c r="AY161" s="119">
        <f>IF('Indicator Date'!AY161="","x",'Indicator Date'!AY161)</f>
        <v>2017</v>
      </c>
      <c r="AZ161" s="119">
        <f>IF('Indicator Date'!AZ161="","x",'Indicator Date'!AZ161)</f>
        <v>2012</v>
      </c>
      <c r="BA161" s="119" t="str">
        <f>IF('Indicator Date'!BA161="","x",'Indicator Date'!BA161)</f>
        <v>x</v>
      </c>
      <c r="BB161" s="119">
        <f>IF('Indicator Date'!BB161="","x",'Indicator Date'!BB161)</f>
        <v>2017</v>
      </c>
      <c r="BC161" s="119">
        <f>IF('Indicator Date'!BC161="","x",'Indicator Date'!BC161)</f>
        <v>2018</v>
      </c>
      <c r="BD161" s="119">
        <f>IF('Indicator Date'!BD161="","x",'Indicator Date'!BD161)</f>
        <v>2019</v>
      </c>
      <c r="BE161" s="172">
        <f>IF('Indicator Date'!BE161="","x",YEAR('Indicator Date'!BE161))</f>
        <v>2018</v>
      </c>
      <c r="BF161" s="172">
        <f>IF('Indicator Date'!BF161="","x",YEAR('Indicator Date'!BF161))</f>
        <v>2018</v>
      </c>
      <c r="BG161" s="172">
        <f>IF('Indicator Date'!BG161="","x",YEAR('Indicator Date'!BG161))</f>
        <v>2018</v>
      </c>
      <c r="BH161" s="119">
        <f>IF('Indicator Date'!BH161="","x",'Indicator Date'!BH161)</f>
        <v>2018</v>
      </c>
      <c r="BI161" s="119">
        <f>IF('Indicator Date'!BI161="","x",'Indicator Date'!BI161)</f>
        <v>2018</v>
      </c>
      <c r="BJ161" s="119" t="str">
        <f>IF('Indicator Date'!BJ161="","x",'Indicator Date'!BJ161)</f>
        <v>x</v>
      </c>
      <c r="BK161" s="119">
        <f>IF('Indicator Date'!BK161="","x",'Indicator Date'!BK161)</f>
        <v>2017</v>
      </c>
      <c r="BL161" s="119">
        <f>IF('Indicator Date'!BL161="","x",'Indicator Date'!BL161)</f>
        <v>2018</v>
      </c>
      <c r="BM161" s="119">
        <f>IF('Indicator Date'!BM161="","x",'Indicator Date'!BM161)</f>
        <v>2017</v>
      </c>
      <c r="BN161" s="119" t="str">
        <f>IF('Indicator Date'!BN161="","x",'Indicator Date'!BN161)</f>
        <v>x</v>
      </c>
      <c r="BO161" s="119">
        <f>IF('Indicator Date'!BO161="","x",'Indicator Date'!BO161)</f>
        <v>2016</v>
      </c>
      <c r="BP161" s="119">
        <f>IF('Indicator Date'!BP161="","x",'Indicator Date'!BP161)</f>
        <v>2017</v>
      </c>
      <c r="BQ161" s="119">
        <f>IF('Indicator Date'!BQ161="","x",'Indicator Date'!BQ161)</f>
        <v>2014</v>
      </c>
      <c r="BR161" s="119">
        <f>IF('Indicator Date'!BR161="","x",'Indicator Date'!BR161)</f>
        <v>2017</v>
      </c>
      <c r="BS161" s="119">
        <f>IF('Indicator Date'!BS161="","x",'Indicator Date'!BS161)</f>
        <v>2017</v>
      </c>
      <c r="BT161" s="119">
        <f>IF('Indicator Date'!BT161="","x",'Indicator Date'!BT161)</f>
        <v>2014</v>
      </c>
      <c r="BU161" s="119">
        <f>IF('Indicator Date'!BU161="","x",'Indicator Date'!BU161)</f>
        <v>2017</v>
      </c>
      <c r="BV161" s="119" t="str">
        <f>IF('Indicator Date'!BV161="","x",'Indicator Date'!BV161)</f>
        <v>x</v>
      </c>
      <c r="BW161" s="119" t="str">
        <f>IF('Indicator Date'!BW161="","x",'Indicator Date'!BW161)</f>
        <v>x</v>
      </c>
      <c r="BX161" s="119" t="str">
        <f>IF('Indicator Date'!BX161="","x",'Indicator Date'!BX161)</f>
        <v>x</v>
      </c>
      <c r="BY161" s="119">
        <f>IF('Indicator Date'!BY161="","x",'Indicator Date'!BY161)</f>
        <v>2015</v>
      </c>
      <c r="BZ161" s="119" t="str">
        <f>IF('Indicator Date'!BZ161="","x",'Indicator Date'!BZ161)</f>
        <v>2018</v>
      </c>
      <c r="CA161" s="119">
        <f>IF('Indicator Date'!CA161="","x",'Indicator Date'!CA161)</f>
        <v>2019</v>
      </c>
      <c r="CB161" s="119">
        <f>IF('Indicator Date'!CB161="","x",'Indicator Date'!CB161)</f>
        <v>2015</v>
      </c>
    </row>
    <row r="162" spans="1:80" x14ac:dyDescent="0.3">
      <c r="A162" s="100" t="s">
        <v>296</v>
      </c>
      <c r="B162" s="86" t="s">
        <v>295</v>
      </c>
      <c r="C162" s="119">
        <f>IF('Indicator Date'!C162="","x",'Indicator Date'!C162)</f>
        <v>2015</v>
      </c>
      <c r="D162" s="119">
        <f>IF('Indicator Date'!D162="","x",'Indicator Date'!D162)</f>
        <v>2015</v>
      </c>
      <c r="E162" s="119">
        <f>IF('Indicator Date'!E162="","x",'Indicator Date'!E162)</f>
        <v>2015</v>
      </c>
      <c r="F162" s="119">
        <f>IF('Indicator Date'!F162="","x",'Indicator Date'!F162)</f>
        <v>2015</v>
      </c>
      <c r="G162" s="119">
        <f>IF('Indicator Date'!G162="","x",'Indicator Date'!G162)</f>
        <v>2015</v>
      </c>
      <c r="H162" s="119">
        <f>IF('Indicator Date'!H162="","x",'Indicator Date'!H162)</f>
        <v>2015</v>
      </c>
      <c r="I162" s="119">
        <f>IF('Indicator Date'!I162="","x",'Indicator Date'!I162)</f>
        <v>2015</v>
      </c>
      <c r="J162" s="119">
        <f>IF('Indicator Date'!J162="","x",'Indicator Date'!J162)</f>
        <v>2018</v>
      </c>
      <c r="K162" s="119">
        <f>IF('Indicator Date'!K162="","x",'Indicator Date'!K162)</f>
        <v>2018</v>
      </c>
      <c r="L162" s="119">
        <f>IF('Indicator Date'!L162="","x",'Indicator Date'!L162)</f>
        <v>2016</v>
      </c>
      <c r="M162" s="119">
        <f>IF('Indicator Date'!M162="","x",'Indicator Date'!M162)</f>
        <v>2015</v>
      </c>
      <c r="N162" s="119">
        <f>IF('Indicator Date'!N162="","x",'Indicator Date'!N162)</f>
        <v>2015</v>
      </c>
      <c r="O162" s="119">
        <f>IF('Indicator Date'!O162="","x",'Indicator Date'!O162)</f>
        <v>2015</v>
      </c>
      <c r="P162" s="119">
        <f>IF('Indicator Date'!P162="","x",'Indicator Date'!P162)</f>
        <v>2015</v>
      </c>
      <c r="Q162" s="119">
        <f>IF('Indicator Date'!Q162="","x",'Indicator Date'!Q162)</f>
        <v>2010</v>
      </c>
      <c r="R162" s="119">
        <f>IF('Indicator Date'!R162="","x",'Indicator Date'!R162)</f>
        <v>2010</v>
      </c>
      <c r="S162" s="119">
        <f>IF('Indicator Date'!S162="","x",'Indicator Date'!S162)</f>
        <v>2010</v>
      </c>
      <c r="T162" s="119">
        <f>IF('Indicator Date'!T162="","x",'Indicator Date'!T162)</f>
        <v>2010</v>
      </c>
      <c r="U162" s="119">
        <f>IF('Indicator Date'!U162="","x",'Indicator Date'!U162)</f>
        <v>2015</v>
      </c>
      <c r="V162" s="119">
        <f>IF('Indicator Date'!V162="","x",'Indicator Date'!V162)</f>
        <v>2015</v>
      </c>
      <c r="W162" s="119">
        <f>IF('Indicator Date'!W162="","x",'Indicator Date'!W162)</f>
        <v>2015</v>
      </c>
      <c r="X162" s="119">
        <f>IF('Indicator Date'!X162="","x",'Indicator Date'!X162)</f>
        <v>2018</v>
      </c>
      <c r="Y162" s="119">
        <f>IF('Indicator Date'!Y162="","x",'Indicator Date'!Y162)</f>
        <v>2018</v>
      </c>
      <c r="Z162" s="119">
        <f>IF('Indicator Date'!Z162="","x",'Indicator Date'!Z162)</f>
        <v>2018</v>
      </c>
      <c r="AA162" s="119">
        <f>IF('Indicator Date'!AA162="","x",'Indicator Date'!AA162)</f>
        <v>2011</v>
      </c>
      <c r="AB162" s="119">
        <f>IF('Indicator Date'!AB162="","x",'Indicator Date'!AB162)</f>
        <v>2017</v>
      </c>
      <c r="AC162" s="119">
        <f>IF('Indicator Date'!AC162="","x",'Indicator Date'!AC162)</f>
        <v>2017</v>
      </c>
      <c r="AD162" s="119">
        <f>IF('Indicator Date'!AD162="","x",'Indicator Date'!AD162)</f>
        <v>2018</v>
      </c>
      <c r="AE162" s="119">
        <f>IF('Indicator Date'!AE162="","x",'Indicator Date'!AE162)</f>
        <v>2018</v>
      </c>
      <c r="AF162" s="119">
        <f>IF('Indicator Date'!AF162="","x",'Indicator Date'!AF162)</f>
        <v>2016</v>
      </c>
      <c r="AG162" s="119">
        <f>IF('Indicator Date'!AG162="","x",'Indicator Date'!AG162)</f>
        <v>2019</v>
      </c>
      <c r="AH162" s="119">
        <f>IF('Indicator Date'!AH162="","x",'Indicator Date'!AH162)</f>
        <v>2019</v>
      </c>
      <c r="AI162" s="119">
        <f>IF('Indicator Date'!AI162="","x",'Indicator Date'!AI162)</f>
        <v>2019</v>
      </c>
      <c r="AJ162" s="119">
        <f>IF('Indicator Date'!AJ162="","x",'Indicator Date'!AJ162)</f>
        <v>2018</v>
      </c>
      <c r="AK162" s="119">
        <f>IF('Indicator Date'!AK162="","x",'Indicator Date'!AK162)</f>
        <v>2018</v>
      </c>
      <c r="AL162" s="119">
        <f>IF('Indicator Date'!AL162="","x",'Indicator Date'!AL162)</f>
        <v>2017</v>
      </c>
      <c r="AM162" s="119">
        <f>IF('Indicator Date'!AM162="","x",'Indicator Date'!AM162)</f>
        <v>2015</v>
      </c>
      <c r="AN162" s="119">
        <f>IF('Indicator Date'!AN162="","x",'Indicator Date'!AN162)</f>
        <v>2019</v>
      </c>
      <c r="AO162" s="119">
        <f>IF('Indicator Date'!AO162="","x",'Indicator Date'!AO162)</f>
        <v>2016</v>
      </c>
      <c r="AP162" s="119">
        <f>IF('Indicator Date'!AP162="","x",'Indicator Date'!AP162)</f>
        <v>2017</v>
      </c>
      <c r="AQ162" s="119">
        <f>IF('Indicator Date'!AQ162="","x",'Indicator Date'!AQ162)</f>
        <v>2017</v>
      </c>
      <c r="AR162" s="119">
        <f>IF('Indicator Date'!AR162="","x",'Indicator Date'!AR162)</f>
        <v>2018</v>
      </c>
      <c r="AS162" s="119">
        <f>IF('Indicator Date'!AS162="","x",'Indicator Date'!AS162)</f>
        <v>2015</v>
      </c>
      <c r="AT162" s="119">
        <f>IF('Indicator Date'!AT162="","x",'Indicator Date'!AT162)</f>
        <v>2016</v>
      </c>
      <c r="AU162" s="119">
        <f>IF('Indicator Date'!AU162="","x",'Indicator Date'!AU162)</f>
        <v>2017</v>
      </c>
      <c r="AV162" s="119">
        <f>IF('Indicator Date'!AV162="","x",'Indicator Date'!AV162)</f>
        <v>2017</v>
      </c>
      <c r="AW162" s="119">
        <f>IF('Indicator Date'!AW162="","x",'Indicator Date'!AW162)</f>
        <v>2017</v>
      </c>
      <c r="AX162" s="119">
        <f>IF('Indicator Date'!AX162="","x",'Indicator Date'!AX162)</f>
        <v>2017</v>
      </c>
      <c r="AY162" s="119">
        <f>IF('Indicator Date'!AY162="","x",'Indicator Date'!AY162)</f>
        <v>2017</v>
      </c>
      <c r="AZ162" s="119">
        <f>IF('Indicator Date'!AZ162="","x",'Indicator Date'!AZ162)</f>
        <v>2017</v>
      </c>
      <c r="BA162" s="119" t="str">
        <f>IF('Indicator Date'!BA162="","x",'Indicator Date'!BA162)</f>
        <v>2014</v>
      </c>
      <c r="BB162" s="119">
        <f>IF('Indicator Date'!BB162="","x",'Indicator Date'!BB162)</f>
        <v>2017</v>
      </c>
      <c r="BC162" s="119">
        <f>IF('Indicator Date'!BC162="","x",'Indicator Date'!BC162)</f>
        <v>2018</v>
      </c>
      <c r="BD162" s="119">
        <f>IF('Indicator Date'!BD162="","x",'Indicator Date'!BD162)</f>
        <v>2019</v>
      </c>
      <c r="BE162" s="172" t="str">
        <f>IF('Indicator Date'!BE162="","x",YEAR('Indicator Date'!BE162))</f>
        <v>x</v>
      </c>
      <c r="BF162" s="172">
        <f>IF('Indicator Date'!BF162="","x",YEAR('Indicator Date'!BF162))</f>
        <v>2018</v>
      </c>
      <c r="BG162" s="172">
        <f>IF('Indicator Date'!BG162="","x",YEAR('Indicator Date'!BG162))</f>
        <v>2018</v>
      </c>
      <c r="BH162" s="119">
        <f>IF('Indicator Date'!BH162="","x",'Indicator Date'!BH162)</f>
        <v>2018</v>
      </c>
      <c r="BI162" s="119">
        <f>IF('Indicator Date'!BI162="","x",'Indicator Date'!BI162)</f>
        <v>2018</v>
      </c>
      <c r="BJ162" s="119">
        <f>IF('Indicator Date'!BJ162="","x",'Indicator Date'!BJ162)</f>
        <v>2015</v>
      </c>
      <c r="BK162" s="119">
        <f>IF('Indicator Date'!BK162="","x",'Indicator Date'!BK162)</f>
        <v>2017</v>
      </c>
      <c r="BL162" s="119">
        <f>IF('Indicator Date'!BL162="","x",'Indicator Date'!BL162)</f>
        <v>2018</v>
      </c>
      <c r="BM162" s="119">
        <f>IF('Indicator Date'!BM162="","x",'Indicator Date'!BM162)</f>
        <v>2017</v>
      </c>
      <c r="BN162" s="119">
        <f>IF('Indicator Date'!BN162="","x",'Indicator Date'!BN162)</f>
        <v>2015</v>
      </c>
      <c r="BO162" s="119">
        <f>IF('Indicator Date'!BO162="","x",'Indicator Date'!BO162)</f>
        <v>2016</v>
      </c>
      <c r="BP162" s="119">
        <f>IF('Indicator Date'!BP162="","x",'Indicator Date'!BP162)</f>
        <v>2017</v>
      </c>
      <c r="BQ162" s="119">
        <f>IF('Indicator Date'!BQ162="","x",'Indicator Date'!BQ162)</f>
        <v>2014</v>
      </c>
      <c r="BR162" s="119">
        <f>IF('Indicator Date'!BR162="","x",'Indicator Date'!BR162)</f>
        <v>2017</v>
      </c>
      <c r="BS162" s="119">
        <f>IF('Indicator Date'!BS162="","x",'Indicator Date'!BS162)</f>
        <v>2017</v>
      </c>
      <c r="BT162" s="119">
        <f>IF('Indicator Date'!BT162="","x",'Indicator Date'!BT162)</f>
        <v>2017</v>
      </c>
      <c r="BU162" s="119">
        <f>IF('Indicator Date'!BU162="","x",'Indicator Date'!BU162)</f>
        <v>2017</v>
      </c>
      <c r="BV162" s="119">
        <f>IF('Indicator Date'!BV162="","x",'Indicator Date'!BV162)</f>
        <v>2017</v>
      </c>
      <c r="BW162" s="119">
        <f>IF('Indicator Date'!BW162="","x",'Indicator Date'!BW162)</f>
        <v>2017</v>
      </c>
      <c r="BX162" s="119">
        <f>IF('Indicator Date'!BX162="","x",'Indicator Date'!BX162)</f>
        <v>2016</v>
      </c>
      <c r="BY162" s="119">
        <f>IF('Indicator Date'!BY162="","x",'Indicator Date'!BY162)</f>
        <v>2015</v>
      </c>
      <c r="BZ162" s="119" t="str">
        <f>IF('Indicator Date'!BZ162="","x",'Indicator Date'!BZ162)</f>
        <v>2018</v>
      </c>
      <c r="CA162" s="119">
        <f>IF('Indicator Date'!CA162="","x",'Indicator Date'!CA162)</f>
        <v>2019</v>
      </c>
      <c r="CB162" s="119">
        <f>IF('Indicator Date'!CB162="","x",'Indicator Date'!CB162)</f>
        <v>2015</v>
      </c>
    </row>
    <row r="163" spans="1:80" x14ac:dyDescent="0.3">
      <c r="A163" s="100" t="s">
        <v>299</v>
      </c>
      <c r="B163" s="86" t="s">
        <v>298</v>
      </c>
      <c r="C163" s="119">
        <f>IF('Indicator Date'!C163="","x",'Indicator Date'!C163)</f>
        <v>2015</v>
      </c>
      <c r="D163" s="119">
        <f>IF('Indicator Date'!D163="","x",'Indicator Date'!D163)</f>
        <v>2015</v>
      </c>
      <c r="E163" s="119">
        <f>IF('Indicator Date'!E163="","x",'Indicator Date'!E163)</f>
        <v>2015</v>
      </c>
      <c r="F163" s="119">
        <f>IF('Indicator Date'!F163="","x",'Indicator Date'!F163)</f>
        <v>2015</v>
      </c>
      <c r="G163" s="119">
        <f>IF('Indicator Date'!G163="","x",'Indicator Date'!G163)</f>
        <v>2015</v>
      </c>
      <c r="H163" s="119">
        <f>IF('Indicator Date'!H163="","x",'Indicator Date'!H163)</f>
        <v>2015</v>
      </c>
      <c r="I163" s="119">
        <f>IF('Indicator Date'!I163="","x",'Indicator Date'!I163)</f>
        <v>2015</v>
      </c>
      <c r="J163" s="119">
        <f>IF('Indicator Date'!J163="","x",'Indicator Date'!J163)</f>
        <v>2018</v>
      </c>
      <c r="K163" s="119">
        <f>IF('Indicator Date'!K163="","x",'Indicator Date'!K163)</f>
        <v>2018</v>
      </c>
      <c r="L163" s="119">
        <f>IF('Indicator Date'!L163="","x",'Indicator Date'!L163)</f>
        <v>2016</v>
      </c>
      <c r="M163" s="119">
        <f>IF('Indicator Date'!M163="","x",'Indicator Date'!M163)</f>
        <v>2015</v>
      </c>
      <c r="N163" s="119">
        <f>IF('Indicator Date'!N163="","x",'Indicator Date'!N163)</f>
        <v>2015</v>
      </c>
      <c r="O163" s="119">
        <f>IF('Indicator Date'!O163="","x",'Indicator Date'!O163)</f>
        <v>2015</v>
      </c>
      <c r="P163" s="119">
        <f>IF('Indicator Date'!P163="","x",'Indicator Date'!P163)</f>
        <v>2015</v>
      </c>
      <c r="Q163" s="119">
        <f>IF('Indicator Date'!Q163="","x",'Indicator Date'!Q163)</f>
        <v>2010</v>
      </c>
      <c r="R163" s="119">
        <f>IF('Indicator Date'!R163="","x",'Indicator Date'!R163)</f>
        <v>2010</v>
      </c>
      <c r="S163" s="119">
        <f>IF('Indicator Date'!S163="","x",'Indicator Date'!S163)</f>
        <v>2010</v>
      </c>
      <c r="T163" s="119">
        <f>IF('Indicator Date'!T163="","x",'Indicator Date'!T163)</f>
        <v>2010</v>
      </c>
      <c r="U163" s="119">
        <f>IF('Indicator Date'!U163="","x",'Indicator Date'!U163)</f>
        <v>2015</v>
      </c>
      <c r="V163" s="119">
        <f>IF('Indicator Date'!V163="","x",'Indicator Date'!V163)</f>
        <v>2015</v>
      </c>
      <c r="W163" s="119">
        <f>IF('Indicator Date'!W163="","x",'Indicator Date'!W163)</f>
        <v>2015</v>
      </c>
      <c r="X163" s="119">
        <f>IF('Indicator Date'!X163="","x",'Indicator Date'!X163)</f>
        <v>2018</v>
      </c>
      <c r="Y163" s="119">
        <f>IF('Indicator Date'!Y163="","x",'Indicator Date'!Y163)</f>
        <v>2018</v>
      </c>
      <c r="Z163" s="119">
        <f>IF('Indicator Date'!Z163="","x",'Indicator Date'!Z163)</f>
        <v>2018</v>
      </c>
      <c r="AA163" s="119">
        <f>IF('Indicator Date'!AA163="","x",'Indicator Date'!AA163)</f>
        <v>2008</v>
      </c>
      <c r="AB163" s="119">
        <f>IF('Indicator Date'!AB163="","x",'Indicator Date'!AB163)</f>
        <v>2017</v>
      </c>
      <c r="AC163" s="119" t="str">
        <f>IF('Indicator Date'!AC163="","x",'Indicator Date'!AC163)</f>
        <v>x</v>
      </c>
      <c r="AD163" s="119">
        <f>IF('Indicator Date'!AD163="","x",'Indicator Date'!AD163)</f>
        <v>2017</v>
      </c>
      <c r="AE163" s="119">
        <f>IF('Indicator Date'!AE163="","x",'Indicator Date'!AE163)</f>
        <v>2018</v>
      </c>
      <c r="AF163" s="119">
        <f>IF('Indicator Date'!AF163="","x",'Indicator Date'!AF163)</f>
        <v>2016</v>
      </c>
      <c r="AG163" s="119">
        <f>IF('Indicator Date'!AG163="","x",'Indicator Date'!AG163)</f>
        <v>2019</v>
      </c>
      <c r="AH163" s="119">
        <f>IF('Indicator Date'!AH163="","x",'Indicator Date'!AH163)</f>
        <v>2019</v>
      </c>
      <c r="AI163" s="119">
        <f>IF('Indicator Date'!AI163="","x",'Indicator Date'!AI163)</f>
        <v>2019</v>
      </c>
      <c r="AJ163" s="119">
        <f>IF('Indicator Date'!AJ163="","x",'Indicator Date'!AJ163)</f>
        <v>2018</v>
      </c>
      <c r="AK163" s="119">
        <f>IF('Indicator Date'!AK163="","x",'Indicator Date'!AK163)</f>
        <v>2018</v>
      </c>
      <c r="AL163" s="119">
        <f>IF('Indicator Date'!AL163="","x",'Indicator Date'!AL163)</f>
        <v>2017</v>
      </c>
      <c r="AM163" s="119">
        <f>IF('Indicator Date'!AM163="","x",'Indicator Date'!AM163)</f>
        <v>2010</v>
      </c>
      <c r="AN163" s="119">
        <f>IF('Indicator Date'!AN163="","x",'Indicator Date'!AN163)</f>
        <v>2019</v>
      </c>
      <c r="AO163" s="119">
        <f>IF('Indicator Date'!AO163="","x",'Indicator Date'!AO163)</f>
        <v>2016</v>
      </c>
      <c r="AP163" s="119">
        <f>IF('Indicator Date'!AP163="","x",'Indicator Date'!AP163)</f>
        <v>2017</v>
      </c>
      <c r="AQ163" s="119" t="str">
        <f>IF('Indicator Date'!AQ163="","x",'Indicator Date'!AQ163)</f>
        <v>x</v>
      </c>
      <c r="AR163" s="119">
        <f>IF('Indicator Date'!AR163="","x",'Indicator Date'!AR163)</f>
        <v>2017</v>
      </c>
      <c r="AS163" s="119">
        <f>IF('Indicator Date'!AS163="","x",'Indicator Date'!AS163)</f>
        <v>2015</v>
      </c>
      <c r="AT163" s="119">
        <f>IF('Indicator Date'!AT163="","x",'Indicator Date'!AT163)</f>
        <v>2010</v>
      </c>
      <c r="AU163" s="119">
        <f>IF('Indicator Date'!AU163="","x",'Indicator Date'!AU163)</f>
        <v>2017</v>
      </c>
      <c r="AV163" s="119">
        <f>IF('Indicator Date'!AV163="","x",'Indicator Date'!AV163)</f>
        <v>2017</v>
      </c>
      <c r="AW163" s="119">
        <f>IF('Indicator Date'!AW163="","x",'Indicator Date'!AW163)</f>
        <v>2017</v>
      </c>
      <c r="AX163" s="119">
        <f>IF('Indicator Date'!AX163="","x",'Indicator Date'!AX163)</f>
        <v>2017</v>
      </c>
      <c r="AY163" s="119">
        <f>IF('Indicator Date'!AY163="","x",'Indicator Date'!AY163)</f>
        <v>2017</v>
      </c>
      <c r="AZ163" s="119" t="str">
        <f>IF('Indicator Date'!AZ163="","x",'Indicator Date'!AZ163)</f>
        <v>x</v>
      </c>
      <c r="BA163" s="119">
        <f>IF('Indicator Date'!BA163="","x",'Indicator Date'!BA163)</f>
        <v>2009</v>
      </c>
      <c r="BB163" s="119">
        <f>IF('Indicator Date'!BB163="","x",'Indicator Date'!BB163)</f>
        <v>2017</v>
      </c>
      <c r="BC163" s="119">
        <f>IF('Indicator Date'!BC163="","x",'Indicator Date'!BC163)</f>
        <v>2018</v>
      </c>
      <c r="BD163" s="119">
        <f>IF('Indicator Date'!BD163="","x",'Indicator Date'!BD163)</f>
        <v>2019</v>
      </c>
      <c r="BE163" s="172">
        <f>IF('Indicator Date'!BE163="","x",YEAR('Indicator Date'!BE163))</f>
        <v>2018</v>
      </c>
      <c r="BF163" s="172">
        <f>IF('Indicator Date'!BF163="","x",YEAR('Indicator Date'!BF163))</f>
        <v>2019</v>
      </c>
      <c r="BG163" s="172">
        <f>IF('Indicator Date'!BG163="","x",YEAR('Indicator Date'!BG163))</f>
        <v>2018</v>
      </c>
      <c r="BH163" s="119">
        <f>IF('Indicator Date'!BH163="","x",'Indicator Date'!BH163)</f>
        <v>2018</v>
      </c>
      <c r="BI163" s="119">
        <f>IF('Indicator Date'!BI163="","x",'Indicator Date'!BI163)</f>
        <v>2018</v>
      </c>
      <c r="BJ163" s="119" t="str">
        <f>IF('Indicator Date'!BJ163="","x",'Indicator Date'!BJ163)</f>
        <v>x</v>
      </c>
      <c r="BK163" s="119">
        <f>IF('Indicator Date'!BK163="","x",'Indicator Date'!BK163)</f>
        <v>2017</v>
      </c>
      <c r="BL163" s="119">
        <f>IF('Indicator Date'!BL163="","x",'Indicator Date'!BL163)</f>
        <v>2018</v>
      </c>
      <c r="BM163" s="119">
        <f>IF('Indicator Date'!BM163="","x",'Indicator Date'!BM163)</f>
        <v>2017</v>
      </c>
      <c r="BN163" s="119">
        <f>IF('Indicator Date'!BN163="","x",'Indicator Date'!BN163)</f>
        <v>2015</v>
      </c>
      <c r="BO163" s="119">
        <f>IF('Indicator Date'!BO163="","x",'Indicator Date'!BO163)</f>
        <v>2016</v>
      </c>
      <c r="BP163" s="119">
        <f>IF('Indicator Date'!BP163="","x",'Indicator Date'!BP163)</f>
        <v>2017</v>
      </c>
      <c r="BQ163" s="119">
        <f>IF('Indicator Date'!BQ163="","x",'Indicator Date'!BQ163)</f>
        <v>2014</v>
      </c>
      <c r="BR163" s="119">
        <f>IF('Indicator Date'!BR163="","x",'Indicator Date'!BR163)</f>
        <v>2017</v>
      </c>
      <c r="BS163" s="119">
        <f>IF('Indicator Date'!BS163="","x",'Indicator Date'!BS163)</f>
        <v>2017</v>
      </c>
      <c r="BT163" s="119" t="str">
        <f>IF('Indicator Date'!BT163="","x",'Indicator Date'!BT163)</f>
        <v>x</v>
      </c>
      <c r="BU163" s="119">
        <f>IF('Indicator Date'!BU163="","x",'Indicator Date'!BU163)</f>
        <v>2017</v>
      </c>
      <c r="BV163" s="119" t="str">
        <f>IF('Indicator Date'!BV163="","x",'Indicator Date'!BV163)</f>
        <v>x</v>
      </c>
      <c r="BW163" s="119" t="str">
        <f>IF('Indicator Date'!BW163="","x",'Indicator Date'!BW163)</f>
        <v>x</v>
      </c>
      <c r="BX163" s="119" t="str">
        <f>IF('Indicator Date'!BX163="","x",'Indicator Date'!BX163)</f>
        <v>x</v>
      </c>
      <c r="BY163" s="119">
        <f>IF('Indicator Date'!BY163="","x",'Indicator Date'!BY163)</f>
        <v>2015</v>
      </c>
      <c r="BZ163" s="119" t="str">
        <f>IF('Indicator Date'!BZ163="","x",'Indicator Date'!BZ163)</f>
        <v>2016</v>
      </c>
      <c r="CA163" s="119">
        <f>IF('Indicator Date'!CA163="","x",'Indicator Date'!CA163)</f>
        <v>2019</v>
      </c>
      <c r="CB163" s="119">
        <f>IF('Indicator Date'!CB163="","x",'Indicator Date'!CB163)</f>
        <v>2015</v>
      </c>
    </row>
    <row r="164" spans="1:80" x14ac:dyDescent="0.3">
      <c r="A164" s="100" t="s">
        <v>301</v>
      </c>
      <c r="B164" s="86" t="s">
        <v>300</v>
      </c>
      <c r="C164" s="119">
        <f>IF('Indicator Date'!C164="","x",'Indicator Date'!C164)</f>
        <v>2015</v>
      </c>
      <c r="D164" s="119">
        <f>IF('Indicator Date'!D164="","x",'Indicator Date'!D164)</f>
        <v>2015</v>
      </c>
      <c r="E164" s="119">
        <f>IF('Indicator Date'!E164="","x",'Indicator Date'!E164)</f>
        <v>2015</v>
      </c>
      <c r="F164" s="119">
        <f>IF('Indicator Date'!F164="","x",'Indicator Date'!F164)</f>
        <v>2015</v>
      </c>
      <c r="G164" s="119">
        <f>IF('Indicator Date'!G164="","x",'Indicator Date'!G164)</f>
        <v>2015</v>
      </c>
      <c r="H164" s="119">
        <f>IF('Indicator Date'!H164="","x",'Indicator Date'!H164)</f>
        <v>2015</v>
      </c>
      <c r="I164" s="119">
        <f>IF('Indicator Date'!I164="","x",'Indicator Date'!I164)</f>
        <v>2015</v>
      </c>
      <c r="J164" s="119">
        <f>IF('Indicator Date'!J164="","x",'Indicator Date'!J164)</f>
        <v>2018</v>
      </c>
      <c r="K164" s="119">
        <f>IF('Indicator Date'!K164="","x",'Indicator Date'!K164)</f>
        <v>2018</v>
      </c>
      <c r="L164" s="119">
        <f>IF('Indicator Date'!L164="","x",'Indicator Date'!L164)</f>
        <v>2016</v>
      </c>
      <c r="M164" s="119">
        <f>IF('Indicator Date'!M164="","x",'Indicator Date'!M164)</f>
        <v>2015</v>
      </c>
      <c r="N164" s="119">
        <f>IF('Indicator Date'!N164="","x",'Indicator Date'!N164)</f>
        <v>2015</v>
      </c>
      <c r="O164" s="119">
        <f>IF('Indicator Date'!O164="","x",'Indicator Date'!O164)</f>
        <v>2015</v>
      </c>
      <c r="P164" s="119">
        <f>IF('Indicator Date'!P164="","x",'Indicator Date'!P164)</f>
        <v>2015</v>
      </c>
      <c r="Q164" s="119">
        <f>IF('Indicator Date'!Q164="","x",'Indicator Date'!Q164)</f>
        <v>2010</v>
      </c>
      <c r="R164" s="119">
        <f>IF('Indicator Date'!R164="","x",'Indicator Date'!R164)</f>
        <v>2010</v>
      </c>
      <c r="S164" s="119">
        <f>IF('Indicator Date'!S164="","x",'Indicator Date'!S164)</f>
        <v>2010</v>
      </c>
      <c r="T164" s="119">
        <f>IF('Indicator Date'!T164="","x",'Indicator Date'!T164)</f>
        <v>2010</v>
      </c>
      <c r="U164" s="119">
        <f>IF('Indicator Date'!U164="","x",'Indicator Date'!U164)</f>
        <v>2015</v>
      </c>
      <c r="V164" s="119">
        <f>IF('Indicator Date'!V164="","x",'Indicator Date'!V164)</f>
        <v>2015</v>
      </c>
      <c r="W164" s="119">
        <f>IF('Indicator Date'!W164="","x",'Indicator Date'!W164)</f>
        <v>2015</v>
      </c>
      <c r="X164" s="119">
        <f>IF('Indicator Date'!X164="","x",'Indicator Date'!X164)</f>
        <v>2018</v>
      </c>
      <c r="Y164" s="119">
        <f>IF('Indicator Date'!Y164="","x",'Indicator Date'!Y164)</f>
        <v>2018</v>
      </c>
      <c r="Z164" s="119">
        <f>IF('Indicator Date'!Z164="","x",'Indicator Date'!Z164)</f>
        <v>2018</v>
      </c>
      <c r="AA164" s="119">
        <f>IF('Indicator Date'!AA164="","x",'Indicator Date'!AA164)</f>
        <v>2011</v>
      </c>
      <c r="AB164" s="119">
        <f>IF('Indicator Date'!AB164="","x",'Indicator Date'!AB164)</f>
        <v>2017</v>
      </c>
      <c r="AC164" s="119" t="str">
        <f>IF('Indicator Date'!AC164="","x",'Indicator Date'!AC164)</f>
        <v>x</v>
      </c>
      <c r="AD164" s="119">
        <f>IF('Indicator Date'!AD164="","x",'Indicator Date'!AD164)</f>
        <v>2018</v>
      </c>
      <c r="AE164" s="119">
        <f>IF('Indicator Date'!AE164="","x",'Indicator Date'!AE164)</f>
        <v>2018</v>
      </c>
      <c r="AF164" s="119">
        <f>IF('Indicator Date'!AF164="","x",'Indicator Date'!AF164)</f>
        <v>2016</v>
      </c>
      <c r="AG164" s="119">
        <f>IF('Indicator Date'!AG164="","x",'Indicator Date'!AG164)</f>
        <v>2019</v>
      </c>
      <c r="AH164" s="119">
        <f>IF('Indicator Date'!AH164="","x",'Indicator Date'!AH164)</f>
        <v>2019</v>
      </c>
      <c r="AI164" s="119">
        <f>IF('Indicator Date'!AI164="","x",'Indicator Date'!AI164)</f>
        <v>2019</v>
      </c>
      <c r="AJ164" s="119">
        <f>IF('Indicator Date'!AJ164="","x",'Indicator Date'!AJ164)</f>
        <v>2018</v>
      </c>
      <c r="AK164" s="119">
        <f>IF('Indicator Date'!AK164="","x",'Indicator Date'!AK164)</f>
        <v>2018</v>
      </c>
      <c r="AL164" s="119">
        <f>IF('Indicator Date'!AL164="","x",'Indicator Date'!AL164)</f>
        <v>2017</v>
      </c>
      <c r="AM164" s="119" t="str">
        <f>IF('Indicator Date'!AM164="","x",'Indicator Date'!AM164)</f>
        <v>x</v>
      </c>
      <c r="AN164" s="119">
        <f>IF('Indicator Date'!AN164="","x",'Indicator Date'!AN164)</f>
        <v>2019</v>
      </c>
      <c r="AO164" s="119">
        <f>IF('Indicator Date'!AO164="","x",'Indicator Date'!AO164)</f>
        <v>2016</v>
      </c>
      <c r="AP164" s="119">
        <f>IF('Indicator Date'!AP164="","x",'Indicator Date'!AP164)</f>
        <v>2017</v>
      </c>
      <c r="AQ164" s="119" t="str">
        <f>IF('Indicator Date'!AQ164="","x",'Indicator Date'!AQ164)</f>
        <v>x</v>
      </c>
      <c r="AR164" s="119">
        <f>IF('Indicator Date'!AR164="","x",'Indicator Date'!AR164)</f>
        <v>2018</v>
      </c>
      <c r="AS164" s="119">
        <f>IF('Indicator Date'!AS164="","x",'Indicator Date'!AS164)</f>
        <v>2015</v>
      </c>
      <c r="AT164" s="119" t="str">
        <f>IF('Indicator Date'!AT164="","x",'Indicator Date'!AT164)</f>
        <v>x</v>
      </c>
      <c r="AU164" s="119">
        <f>IF('Indicator Date'!AU164="","x",'Indicator Date'!AU164)</f>
        <v>2017</v>
      </c>
      <c r="AV164" s="119">
        <f>IF('Indicator Date'!AV164="","x",'Indicator Date'!AV164)</f>
        <v>2017</v>
      </c>
      <c r="AW164" s="119">
        <f>IF('Indicator Date'!AW164="","x",'Indicator Date'!AW164)</f>
        <v>2017</v>
      </c>
      <c r="AX164" s="119" t="str">
        <f>IF('Indicator Date'!AX164="","x",'Indicator Date'!AX164)</f>
        <v>x</v>
      </c>
      <c r="AY164" s="119">
        <f>IF('Indicator Date'!AY164="","x",'Indicator Date'!AY164)</f>
        <v>2017</v>
      </c>
      <c r="AZ164" s="119">
        <f>IF('Indicator Date'!AZ164="","x",'Indicator Date'!AZ164)</f>
        <v>2017</v>
      </c>
      <c r="BA164" s="119" t="str">
        <f>IF('Indicator Date'!BA164="","x",'Indicator Date'!BA164)</f>
        <v>2015</v>
      </c>
      <c r="BB164" s="119">
        <f>IF('Indicator Date'!BB164="","x",'Indicator Date'!BB164)</f>
        <v>2017</v>
      </c>
      <c r="BC164" s="119">
        <f>IF('Indicator Date'!BC164="","x",'Indicator Date'!BC164)</f>
        <v>2018</v>
      </c>
      <c r="BD164" s="119">
        <f>IF('Indicator Date'!BD164="","x",'Indicator Date'!BD164)</f>
        <v>2019</v>
      </c>
      <c r="BE164" s="172" t="str">
        <f>IF('Indicator Date'!BE164="","x",YEAR('Indicator Date'!BE164))</f>
        <v>x</v>
      </c>
      <c r="BF164" s="172">
        <f>IF('Indicator Date'!BF164="","x",YEAR('Indicator Date'!BF164))</f>
        <v>2018</v>
      </c>
      <c r="BG164" s="172">
        <f>IF('Indicator Date'!BG164="","x",YEAR('Indicator Date'!BG164))</f>
        <v>2018</v>
      </c>
      <c r="BH164" s="119">
        <f>IF('Indicator Date'!BH164="","x",'Indicator Date'!BH164)</f>
        <v>2018</v>
      </c>
      <c r="BI164" s="119">
        <f>IF('Indicator Date'!BI164="","x",'Indicator Date'!BI164)</f>
        <v>2018</v>
      </c>
      <c r="BJ164" s="119">
        <f>IF('Indicator Date'!BJ164="","x",'Indicator Date'!BJ164)</f>
        <v>2015</v>
      </c>
      <c r="BK164" s="119">
        <f>IF('Indicator Date'!BK164="","x",'Indicator Date'!BK164)</f>
        <v>2017</v>
      </c>
      <c r="BL164" s="119">
        <f>IF('Indicator Date'!BL164="","x",'Indicator Date'!BL164)</f>
        <v>2018</v>
      </c>
      <c r="BM164" s="119">
        <f>IF('Indicator Date'!BM164="","x",'Indicator Date'!BM164)</f>
        <v>2017</v>
      </c>
      <c r="BN164" s="119">
        <f>IF('Indicator Date'!BN164="","x",'Indicator Date'!BN164)</f>
        <v>2016</v>
      </c>
      <c r="BO164" s="119">
        <f>IF('Indicator Date'!BO164="","x",'Indicator Date'!BO164)</f>
        <v>2016</v>
      </c>
      <c r="BP164" s="119">
        <f>IF('Indicator Date'!BP164="","x",'Indicator Date'!BP164)</f>
        <v>2017</v>
      </c>
      <c r="BQ164" s="119">
        <f>IF('Indicator Date'!BQ164="","x",'Indicator Date'!BQ164)</f>
        <v>2014</v>
      </c>
      <c r="BR164" s="119">
        <f>IF('Indicator Date'!BR164="","x",'Indicator Date'!BR164)</f>
        <v>2017</v>
      </c>
      <c r="BS164" s="119">
        <f>IF('Indicator Date'!BS164="","x",'Indicator Date'!BS164)</f>
        <v>2017</v>
      </c>
      <c r="BT164" s="119">
        <f>IF('Indicator Date'!BT164="","x",'Indicator Date'!BT164)</f>
        <v>2016</v>
      </c>
      <c r="BU164" s="119">
        <f>IF('Indicator Date'!BU164="","x",'Indicator Date'!BU164)</f>
        <v>2017</v>
      </c>
      <c r="BV164" s="119">
        <f>IF('Indicator Date'!BV164="","x",'Indicator Date'!BV164)</f>
        <v>2017</v>
      </c>
      <c r="BW164" s="119" t="str">
        <f>IF('Indicator Date'!BW164="","x",'Indicator Date'!BW164)</f>
        <v>x</v>
      </c>
      <c r="BX164" s="119">
        <f>IF('Indicator Date'!BX164="","x",'Indicator Date'!BX164)</f>
        <v>2016</v>
      </c>
      <c r="BY164" s="119">
        <f>IF('Indicator Date'!BY164="","x",'Indicator Date'!BY164)</f>
        <v>2015</v>
      </c>
      <c r="BZ164" s="119" t="str">
        <f>IF('Indicator Date'!BZ164="","x",'Indicator Date'!BZ164)</f>
        <v>2018</v>
      </c>
      <c r="CA164" s="119">
        <f>IF('Indicator Date'!CA164="","x",'Indicator Date'!CA164)</f>
        <v>2019</v>
      </c>
      <c r="CB164" s="119">
        <f>IF('Indicator Date'!CB164="","x",'Indicator Date'!CB164)</f>
        <v>2015</v>
      </c>
    </row>
    <row r="165" spans="1:80" x14ac:dyDescent="0.3">
      <c r="A165" s="100" t="s">
        <v>303</v>
      </c>
      <c r="B165" s="86" t="s">
        <v>302</v>
      </c>
      <c r="C165" s="119">
        <f>IF('Indicator Date'!C165="","x",'Indicator Date'!C165)</f>
        <v>2015</v>
      </c>
      <c r="D165" s="119">
        <f>IF('Indicator Date'!D165="","x",'Indicator Date'!D165)</f>
        <v>2015</v>
      </c>
      <c r="E165" s="119">
        <f>IF('Indicator Date'!E165="","x",'Indicator Date'!E165)</f>
        <v>2015</v>
      </c>
      <c r="F165" s="119">
        <f>IF('Indicator Date'!F165="","x",'Indicator Date'!F165)</f>
        <v>2015</v>
      </c>
      <c r="G165" s="119">
        <f>IF('Indicator Date'!G165="","x",'Indicator Date'!G165)</f>
        <v>2015</v>
      </c>
      <c r="H165" s="119">
        <f>IF('Indicator Date'!H165="","x",'Indicator Date'!H165)</f>
        <v>2015</v>
      </c>
      <c r="I165" s="119">
        <f>IF('Indicator Date'!I165="","x",'Indicator Date'!I165)</f>
        <v>2015</v>
      </c>
      <c r="J165" s="119">
        <f>IF('Indicator Date'!J165="","x",'Indicator Date'!J165)</f>
        <v>2018</v>
      </c>
      <c r="K165" s="119">
        <f>IF('Indicator Date'!K165="","x",'Indicator Date'!K165)</f>
        <v>2018</v>
      </c>
      <c r="L165" s="119">
        <f>IF('Indicator Date'!L165="","x",'Indicator Date'!L165)</f>
        <v>2016</v>
      </c>
      <c r="M165" s="119">
        <f>IF('Indicator Date'!M165="","x",'Indicator Date'!M165)</f>
        <v>2015</v>
      </c>
      <c r="N165" s="119">
        <f>IF('Indicator Date'!N165="","x",'Indicator Date'!N165)</f>
        <v>2015</v>
      </c>
      <c r="O165" s="119">
        <f>IF('Indicator Date'!O165="","x",'Indicator Date'!O165)</f>
        <v>2015</v>
      </c>
      <c r="P165" s="119">
        <f>IF('Indicator Date'!P165="","x",'Indicator Date'!P165)</f>
        <v>2015</v>
      </c>
      <c r="Q165" s="119">
        <f>IF('Indicator Date'!Q165="","x",'Indicator Date'!Q165)</f>
        <v>2010</v>
      </c>
      <c r="R165" s="119">
        <f>IF('Indicator Date'!R165="","x",'Indicator Date'!R165)</f>
        <v>2010</v>
      </c>
      <c r="S165" s="119">
        <f>IF('Indicator Date'!S165="","x",'Indicator Date'!S165)</f>
        <v>2010</v>
      </c>
      <c r="T165" s="119">
        <f>IF('Indicator Date'!T165="","x",'Indicator Date'!T165)</f>
        <v>2010</v>
      </c>
      <c r="U165" s="119">
        <f>IF('Indicator Date'!U165="","x",'Indicator Date'!U165)</f>
        <v>2015</v>
      </c>
      <c r="V165" s="119">
        <f>IF('Indicator Date'!V165="","x",'Indicator Date'!V165)</f>
        <v>2015</v>
      </c>
      <c r="W165" s="119">
        <f>IF('Indicator Date'!W165="","x",'Indicator Date'!W165)</f>
        <v>2015</v>
      </c>
      <c r="X165" s="119">
        <f>IF('Indicator Date'!X165="","x",'Indicator Date'!X165)</f>
        <v>2018</v>
      </c>
      <c r="Y165" s="119">
        <f>IF('Indicator Date'!Y165="","x",'Indicator Date'!Y165)</f>
        <v>2018</v>
      </c>
      <c r="Z165" s="119">
        <f>IF('Indicator Date'!Z165="","x",'Indicator Date'!Z165)</f>
        <v>2018</v>
      </c>
      <c r="AA165" s="119" t="str">
        <f>IF('Indicator Date'!AA165="","x",'Indicator Date'!AA165)</f>
        <v>x</v>
      </c>
      <c r="AB165" s="119">
        <f>IF('Indicator Date'!AB165="","x",'Indicator Date'!AB165)</f>
        <v>2017</v>
      </c>
      <c r="AC165" s="119" t="str">
        <f>IF('Indicator Date'!AC165="","x",'Indicator Date'!AC165)</f>
        <v>x</v>
      </c>
      <c r="AD165" s="119">
        <f>IF('Indicator Date'!AD165="","x",'Indicator Date'!AD165)</f>
        <v>2018</v>
      </c>
      <c r="AE165" s="119">
        <f>IF('Indicator Date'!AE165="","x",'Indicator Date'!AE165)</f>
        <v>2018</v>
      </c>
      <c r="AF165" s="119" t="str">
        <f>IF('Indicator Date'!AF165="","x",'Indicator Date'!AF165)</f>
        <v>x</v>
      </c>
      <c r="AG165" s="119">
        <f>IF('Indicator Date'!AG165="","x",'Indicator Date'!AG165)</f>
        <v>2019</v>
      </c>
      <c r="AH165" s="119">
        <f>IF('Indicator Date'!AH165="","x",'Indicator Date'!AH165)</f>
        <v>2019</v>
      </c>
      <c r="AI165" s="119">
        <f>IF('Indicator Date'!AI165="","x",'Indicator Date'!AI165)</f>
        <v>2019</v>
      </c>
      <c r="AJ165" s="119">
        <f>IF('Indicator Date'!AJ165="","x",'Indicator Date'!AJ165)</f>
        <v>2018</v>
      </c>
      <c r="AK165" s="119">
        <f>IF('Indicator Date'!AK165="","x",'Indicator Date'!AK165)</f>
        <v>2018</v>
      </c>
      <c r="AL165" s="119">
        <f>IF('Indicator Date'!AL165="","x",'Indicator Date'!AL165)</f>
        <v>2017</v>
      </c>
      <c r="AM165" s="119" t="str">
        <f>IF('Indicator Date'!AM165="","x",'Indicator Date'!AM165)</f>
        <v>x</v>
      </c>
      <c r="AN165" s="119">
        <f>IF('Indicator Date'!AN165="","x",'Indicator Date'!AN165)</f>
        <v>2019</v>
      </c>
      <c r="AO165" s="119">
        <f>IF('Indicator Date'!AO165="","x",'Indicator Date'!AO165)</f>
        <v>2016</v>
      </c>
      <c r="AP165" s="119">
        <f>IF('Indicator Date'!AP165="","x",'Indicator Date'!AP165)</f>
        <v>2017</v>
      </c>
      <c r="AQ165" s="119">
        <f>IF('Indicator Date'!AQ165="","x",'Indicator Date'!AQ165)</f>
        <v>2017</v>
      </c>
      <c r="AR165" s="119">
        <f>IF('Indicator Date'!AR165="","x",'Indicator Date'!AR165)</f>
        <v>2018</v>
      </c>
      <c r="AS165" s="119">
        <f>IF('Indicator Date'!AS165="","x",'Indicator Date'!AS165)</f>
        <v>2015</v>
      </c>
      <c r="AT165" s="119">
        <f>IF('Indicator Date'!AT165="","x",'Indicator Date'!AT165)</f>
        <v>2016</v>
      </c>
      <c r="AU165" s="119">
        <f>IF('Indicator Date'!AU165="","x",'Indicator Date'!AU165)</f>
        <v>2017</v>
      </c>
      <c r="AV165" s="119">
        <f>IF('Indicator Date'!AV165="","x",'Indicator Date'!AV165)</f>
        <v>2017</v>
      </c>
      <c r="AW165" s="119">
        <f>IF('Indicator Date'!AW165="","x",'Indicator Date'!AW165)</f>
        <v>2017</v>
      </c>
      <c r="AX165" s="119">
        <f>IF('Indicator Date'!AX165="","x",'Indicator Date'!AX165)</f>
        <v>2017</v>
      </c>
      <c r="AY165" s="119">
        <f>IF('Indicator Date'!AY165="","x",'Indicator Date'!AY165)</f>
        <v>2017</v>
      </c>
      <c r="AZ165" s="119">
        <f>IF('Indicator Date'!AZ165="","x",'Indicator Date'!AZ165)</f>
        <v>2017</v>
      </c>
      <c r="BA165" s="119" t="str">
        <f>IF('Indicator Date'!BA165="","x",'Indicator Date'!BA165)</f>
        <v>2016</v>
      </c>
      <c r="BB165" s="119">
        <f>IF('Indicator Date'!BB165="","x",'Indicator Date'!BB165)</f>
        <v>2017</v>
      </c>
      <c r="BC165" s="119">
        <f>IF('Indicator Date'!BC165="","x",'Indicator Date'!BC165)</f>
        <v>2018</v>
      </c>
      <c r="BD165" s="119">
        <f>IF('Indicator Date'!BD165="","x",'Indicator Date'!BD165)</f>
        <v>2019</v>
      </c>
      <c r="BE165" s="172">
        <f>IF('Indicator Date'!BE165="","x",YEAR('Indicator Date'!BE165))</f>
        <v>2018</v>
      </c>
      <c r="BF165" s="172">
        <f>IF('Indicator Date'!BF165="","x",YEAR('Indicator Date'!BF165))</f>
        <v>2018</v>
      </c>
      <c r="BG165" s="172">
        <f>IF('Indicator Date'!BG165="","x",YEAR('Indicator Date'!BG165))</f>
        <v>2018</v>
      </c>
      <c r="BH165" s="119">
        <f>IF('Indicator Date'!BH165="","x",'Indicator Date'!BH165)</f>
        <v>2018</v>
      </c>
      <c r="BI165" s="119">
        <f>IF('Indicator Date'!BI165="","x",'Indicator Date'!BI165)</f>
        <v>2018</v>
      </c>
      <c r="BJ165" s="119">
        <f>IF('Indicator Date'!BJ165="","x",'Indicator Date'!BJ165)</f>
        <v>2015</v>
      </c>
      <c r="BK165" s="119">
        <f>IF('Indicator Date'!BK165="","x",'Indicator Date'!BK165)</f>
        <v>2017</v>
      </c>
      <c r="BL165" s="119">
        <f>IF('Indicator Date'!BL165="","x",'Indicator Date'!BL165)</f>
        <v>2018</v>
      </c>
      <c r="BM165" s="119">
        <f>IF('Indicator Date'!BM165="","x",'Indicator Date'!BM165)</f>
        <v>2017</v>
      </c>
      <c r="BN165" s="119">
        <f>IF('Indicator Date'!BN165="","x",'Indicator Date'!BN165)</f>
        <v>2017</v>
      </c>
      <c r="BO165" s="119">
        <f>IF('Indicator Date'!BO165="","x",'Indicator Date'!BO165)</f>
        <v>2016</v>
      </c>
      <c r="BP165" s="119">
        <f>IF('Indicator Date'!BP165="","x",'Indicator Date'!BP165)</f>
        <v>2017</v>
      </c>
      <c r="BQ165" s="119">
        <f>IF('Indicator Date'!BQ165="","x",'Indicator Date'!BQ165)</f>
        <v>2014</v>
      </c>
      <c r="BR165" s="119">
        <f>IF('Indicator Date'!BR165="","x",'Indicator Date'!BR165)</f>
        <v>2017</v>
      </c>
      <c r="BS165" s="119">
        <f>IF('Indicator Date'!BS165="","x",'Indicator Date'!BS165)</f>
        <v>2017</v>
      </c>
      <c r="BT165" s="119">
        <f>IF('Indicator Date'!BT165="","x",'Indicator Date'!BT165)</f>
        <v>2017</v>
      </c>
      <c r="BU165" s="119">
        <f>IF('Indicator Date'!BU165="","x",'Indicator Date'!BU165)</f>
        <v>2017</v>
      </c>
      <c r="BV165" s="119">
        <f>IF('Indicator Date'!BV165="","x",'Indicator Date'!BV165)</f>
        <v>2017</v>
      </c>
      <c r="BW165" s="119" t="str">
        <f>IF('Indicator Date'!BW165="","x",'Indicator Date'!BW165)</f>
        <v>x</v>
      </c>
      <c r="BX165" s="119">
        <f>IF('Indicator Date'!BX165="","x",'Indicator Date'!BX165)</f>
        <v>2016</v>
      </c>
      <c r="BY165" s="119">
        <f>IF('Indicator Date'!BY165="","x",'Indicator Date'!BY165)</f>
        <v>2015</v>
      </c>
      <c r="BZ165" s="119" t="str">
        <f>IF('Indicator Date'!BZ165="","x",'Indicator Date'!BZ165)</f>
        <v>2018</v>
      </c>
      <c r="CA165" s="119">
        <f>IF('Indicator Date'!CA165="","x",'Indicator Date'!CA165)</f>
        <v>2019</v>
      </c>
      <c r="CB165" s="119">
        <f>IF('Indicator Date'!CB165="","x",'Indicator Date'!CB165)</f>
        <v>2015</v>
      </c>
    </row>
    <row r="166" spans="1:80" x14ac:dyDescent="0.3">
      <c r="A166" s="100" t="s">
        <v>305</v>
      </c>
      <c r="B166" s="86" t="s">
        <v>304</v>
      </c>
      <c r="C166" s="119">
        <f>IF('Indicator Date'!C166="","x",'Indicator Date'!C166)</f>
        <v>2015</v>
      </c>
      <c r="D166" s="119">
        <f>IF('Indicator Date'!D166="","x",'Indicator Date'!D166)</f>
        <v>2015</v>
      </c>
      <c r="E166" s="119">
        <f>IF('Indicator Date'!E166="","x",'Indicator Date'!E166)</f>
        <v>2015</v>
      </c>
      <c r="F166" s="119">
        <f>IF('Indicator Date'!F166="","x",'Indicator Date'!F166)</f>
        <v>2015</v>
      </c>
      <c r="G166" s="119">
        <f>IF('Indicator Date'!G166="","x",'Indicator Date'!G166)</f>
        <v>2015</v>
      </c>
      <c r="H166" s="119">
        <f>IF('Indicator Date'!H166="","x",'Indicator Date'!H166)</f>
        <v>2015</v>
      </c>
      <c r="I166" s="119">
        <f>IF('Indicator Date'!I166="","x",'Indicator Date'!I166)</f>
        <v>2015</v>
      </c>
      <c r="J166" s="119">
        <f>IF('Indicator Date'!J166="","x",'Indicator Date'!J166)</f>
        <v>2018</v>
      </c>
      <c r="K166" s="119">
        <f>IF('Indicator Date'!K166="","x",'Indicator Date'!K166)</f>
        <v>2018</v>
      </c>
      <c r="L166" s="119">
        <f>IF('Indicator Date'!L166="","x",'Indicator Date'!L166)</f>
        <v>2016</v>
      </c>
      <c r="M166" s="119">
        <f>IF('Indicator Date'!M166="","x",'Indicator Date'!M166)</f>
        <v>2015</v>
      </c>
      <c r="N166" s="119">
        <f>IF('Indicator Date'!N166="","x",'Indicator Date'!N166)</f>
        <v>2015</v>
      </c>
      <c r="O166" s="119">
        <f>IF('Indicator Date'!O166="","x",'Indicator Date'!O166)</f>
        <v>2015</v>
      </c>
      <c r="P166" s="119">
        <f>IF('Indicator Date'!P166="","x",'Indicator Date'!P166)</f>
        <v>2015</v>
      </c>
      <c r="Q166" s="119">
        <f>IF('Indicator Date'!Q166="","x",'Indicator Date'!Q166)</f>
        <v>2010</v>
      </c>
      <c r="R166" s="119">
        <f>IF('Indicator Date'!R166="","x",'Indicator Date'!R166)</f>
        <v>2010</v>
      </c>
      <c r="S166" s="119">
        <f>IF('Indicator Date'!S166="","x",'Indicator Date'!S166)</f>
        <v>2010</v>
      </c>
      <c r="T166" s="119">
        <f>IF('Indicator Date'!T166="","x",'Indicator Date'!T166)</f>
        <v>2010</v>
      </c>
      <c r="U166" s="119">
        <f>IF('Indicator Date'!U166="","x",'Indicator Date'!U166)</f>
        <v>2015</v>
      </c>
      <c r="V166" s="119">
        <f>IF('Indicator Date'!V166="","x",'Indicator Date'!V166)</f>
        <v>2015</v>
      </c>
      <c r="W166" s="119">
        <f>IF('Indicator Date'!W166="","x",'Indicator Date'!W166)</f>
        <v>2015</v>
      </c>
      <c r="X166" s="119">
        <f>IF('Indicator Date'!X166="","x",'Indicator Date'!X166)</f>
        <v>2018</v>
      </c>
      <c r="Y166" s="119">
        <f>IF('Indicator Date'!Y166="","x",'Indicator Date'!Y166)</f>
        <v>2018</v>
      </c>
      <c r="Z166" s="119">
        <f>IF('Indicator Date'!Z166="","x",'Indicator Date'!Z166)</f>
        <v>2018</v>
      </c>
      <c r="AA166" s="119">
        <f>IF('Indicator Date'!AA166="","x",'Indicator Date'!AA166)</f>
        <v>2008</v>
      </c>
      <c r="AB166" s="119">
        <f>IF('Indicator Date'!AB166="","x",'Indicator Date'!AB166)</f>
        <v>2017</v>
      </c>
      <c r="AC166" s="119">
        <f>IF('Indicator Date'!AC166="","x",'Indicator Date'!AC166)</f>
        <v>2017</v>
      </c>
      <c r="AD166" s="119">
        <f>IF('Indicator Date'!AD166="","x",'Indicator Date'!AD166)</f>
        <v>2018</v>
      </c>
      <c r="AE166" s="119">
        <f>IF('Indicator Date'!AE166="","x",'Indicator Date'!AE166)</f>
        <v>2018</v>
      </c>
      <c r="AF166" s="119">
        <f>IF('Indicator Date'!AF166="","x",'Indicator Date'!AF166)</f>
        <v>2016</v>
      </c>
      <c r="AG166" s="119">
        <f>IF('Indicator Date'!AG166="","x",'Indicator Date'!AG166)</f>
        <v>2019</v>
      </c>
      <c r="AH166" s="119">
        <f>IF('Indicator Date'!AH166="","x",'Indicator Date'!AH166)</f>
        <v>2019</v>
      </c>
      <c r="AI166" s="119">
        <f>IF('Indicator Date'!AI166="","x",'Indicator Date'!AI166)</f>
        <v>2019</v>
      </c>
      <c r="AJ166" s="119">
        <f>IF('Indicator Date'!AJ166="","x",'Indicator Date'!AJ166)</f>
        <v>2018</v>
      </c>
      <c r="AK166" s="119">
        <f>IF('Indicator Date'!AK166="","x",'Indicator Date'!AK166)</f>
        <v>2018</v>
      </c>
      <c r="AL166" s="119">
        <f>IF('Indicator Date'!AL166="","x",'Indicator Date'!AL166)</f>
        <v>2017</v>
      </c>
      <c r="AM166" s="119">
        <f>IF('Indicator Date'!AM166="","x",'Indicator Date'!AM166)</f>
        <v>2010</v>
      </c>
      <c r="AN166" s="119">
        <f>IF('Indicator Date'!AN166="","x",'Indicator Date'!AN166)</f>
        <v>2019</v>
      </c>
      <c r="AO166" s="119">
        <f>IF('Indicator Date'!AO166="","x",'Indicator Date'!AO166)</f>
        <v>2016</v>
      </c>
      <c r="AP166" s="119">
        <f>IF('Indicator Date'!AP166="","x",'Indicator Date'!AP166)</f>
        <v>2017</v>
      </c>
      <c r="AQ166" s="119">
        <f>IF('Indicator Date'!AQ166="","x",'Indicator Date'!AQ166)</f>
        <v>2017</v>
      </c>
      <c r="AR166" s="119">
        <f>IF('Indicator Date'!AR166="","x",'Indicator Date'!AR166)</f>
        <v>2018</v>
      </c>
      <c r="AS166" s="119">
        <f>IF('Indicator Date'!AS166="","x",'Indicator Date'!AS166)</f>
        <v>2015</v>
      </c>
      <c r="AT166" s="119">
        <f>IF('Indicator Date'!AT166="","x",'Indicator Date'!AT166)</f>
        <v>2014</v>
      </c>
      <c r="AU166" s="119">
        <f>IF('Indicator Date'!AU166="","x",'Indicator Date'!AU166)</f>
        <v>2017</v>
      </c>
      <c r="AV166" s="119">
        <f>IF('Indicator Date'!AV166="","x",'Indicator Date'!AV166)</f>
        <v>2017</v>
      </c>
      <c r="AW166" s="119">
        <f>IF('Indicator Date'!AW166="","x",'Indicator Date'!AW166)</f>
        <v>2017</v>
      </c>
      <c r="AX166" s="119">
        <f>IF('Indicator Date'!AX166="","x",'Indicator Date'!AX166)</f>
        <v>2017</v>
      </c>
      <c r="AY166" s="119">
        <f>IF('Indicator Date'!AY166="","x",'Indicator Date'!AY166)</f>
        <v>2017</v>
      </c>
      <c r="AZ166" s="119">
        <f>IF('Indicator Date'!AZ166="","x",'Indicator Date'!AZ166)</f>
        <v>2017</v>
      </c>
      <c r="BA166" s="119">
        <f>IF('Indicator Date'!BA166="","x",'Indicator Date'!BA166)</f>
        <v>2009</v>
      </c>
      <c r="BB166" s="119">
        <f>IF('Indicator Date'!BB166="","x",'Indicator Date'!BB166)</f>
        <v>2017</v>
      </c>
      <c r="BC166" s="119">
        <f>IF('Indicator Date'!BC166="","x",'Indicator Date'!BC166)</f>
        <v>2018</v>
      </c>
      <c r="BD166" s="119">
        <f>IF('Indicator Date'!BD166="","x",'Indicator Date'!BD166)</f>
        <v>2019</v>
      </c>
      <c r="BE166" s="172">
        <f>IF('Indicator Date'!BE166="","x",YEAR('Indicator Date'!BE166))</f>
        <v>2018</v>
      </c>
      <c r="BF166" s="172">
        <f>IF('Indicator Date'!BF166="","x",YEAR('Indicator Date'!BF166))</f>
        <v>2019</v>
      </c>
      <c r="BG166" s="172">
        <f>IF('Indicator Date'!BG166="","x",YEAR('Indicator Date'!BG166))</f>
        <v>2018</v>
      </c>
      <c r="BH166" s="119">
        <f>IF('Indicator Date'!BH166="","x",'Indicator Date'!BH166)</f>
        <v>2018</v>
      </c>
      <c r="BI166" s="119">
        <f>IF('Indicator Date'!BI166="","x",'Indicator Date'!BI166)</f>
        <v>2018</v>
      </c>
      <c r="BJ166" s="119">
        <f>IF('Indicator Date'!BJ166="","x",'Indicator Date'!BJ166)</f>
        <v>2013</v>
      </c>
      <c r="BK166" s="119">
        <f>IF('Indicator Date'!BK166="","x",'Indicator Date'!BK166)</f>
        <v>2017</v>
      </c>
      <c r="BL166" s="119">
        <f>IF('Indicator Date'!BL166="","x",'Indicator Date'!BL166)</f>
        <v>2018</v>
      </c>
      <c r="BM166" s="119">
        <f>IF('Indicator Date'!BM166="","x",'Indicator Date'!BM166)</f>
        <v>2017</v>
      </c>
      <c r="BN166" s="119">
        <f>IF('Indicator Date'!BN166="","x",'Indicator Date'!BN166)</f>
        <v>2015</v>
      </c>
      <c r="BO166" s="119">
        <f>IF('Indicator Date'!BO166="","x",'Indicator Date'!BO166)</f>
        <v>2016</v>
      </c>
      <c r="BP166" s="119">
        <f>IF('Indicator Date'!BP166="","x",'Indicator Date'!BP166)</f>
        <v>2017</v>
      </c>
      <c r="BQ166" s="119">
        <f>IF('Indicator Date'!BQ166="","x",'Indicator Date'!BQ166)</f>
        <v>2014</v>
      </c>
      <c r="BR166" s="119">
        <f>IF('Indicator Date'!BR166="","x",'Indicator Date'!BR166)</f>
        <v>2017</v>
      </c>
      <c r="BS166" s="119">
        <f>IF('Indicator Date'!BS166="","x",'Indicator Date'!BS166)</f>
        <v>2017</v>
      </c>
      <c r="BT166" s="119">
        <f>IF('Indicator Date'!BT166="","x",'Indicator Date'!BT166)</f>
        <v>2015</v>
      </c>
      <c r="BU166" s="119">
        <f>IF('Indicator Date'!BU166="","x",'Indicator Date'!BU166)</f>
        <v>2017</v>
      </c>
      <c r="BV166" s="119">
        <f>IF('Indicator Date'!BV166="","x",'Indicator Date'!BV166)</f>
        <v>2017</v>
      </c>
      <c r="BW166" s="119">
        <f>IF('Indicator Date'!BW166="","x",'Indicator Date'!BW166)</f>
        <v>2017</v>
      </c>
      <c r="BX166" s="119">
        <f>IF('Indicator Date'!BX166="","x",'Indicator Date'!BX166)</f>
        <v>2016</v>
      </c>
      <c r="BY166" s="119">
        <f>IF('Indicator Date'!BY166="","x",'Indicator Date'!BY166)</f>
        <v>2015</v>
      </c>
      <c r="BZ166" s="119" t="str">
        <f>IF('Indicator Date'!BZ166="","x",'Indicator Date'!BZ166)</f>
        <v>2018</v>
      </c>
      <c r="CA166" s="119">
        <f>IF('Indicator Date'!CA166="","x",'Indicator Date'!CA166)</f>
        <v>2019</v>
      </c>
      <c r="CB166" s="119">
        <f>IF('Indicator Date'!CB166="","x",'Indicator Date'!CB166)</f>
        <v>2015</v>
      </c>
    </row>
    <row r="167" spans="1:80" x14ac:dyDescent="0.3">
      <c r="A167" s="100" t="s">
        <v>307</v>
      </c>
      <c r="B167" s="86" t="s">
        <v>306</v>
      </c>
      <c r="C167" s="119">
        <f>IF('Indicator Date'!C167="","x",'Indicator Date'!C167)</f>
        <v>2015</v>
      </c>
      <c r="D167" s="119">
        <f>IF('Indicator Date'!D167="","x",'Indicator Date'!D167)</f>
        <v>2015</v>
      </c>
      <c r="E167" s="119">
        <f>IF('Indicator Date'!E167="","x",'Indicator Date'!E167)</f>
        <v>2015</v>
      </c>
      <c r="F167" s="119">
        <f>IF('Indicator Date'!F167="","x",'Indicator Date'!F167)</f>
        <v>2015</v>
      </c>
      <c r="G167" s="119">
        <f>IF('Indicator Date'!G167="","x",'Indicator Date'!G167)</f>
        <v>2015</v>
      </c>
      <c r="H167" s="119">
        <f>IF('Indicator Date'!H167="","x",'Indicator Date'!H167)</f>
        <v>2015</v>
      </c>
      <c r="I167" s="119">
        <f>IF('Indicator Date'!I167="","x",'Indicator Date'!I167)</f>
        <v>2015</v>
      </c>
      <c r="J167" s="119">
        <f>IF('Indicator Date'!J167="","x",'Indicator Date'!J167)</f>
        <v>2018</v>
      </c>
      <c r="K167" s="119">
        <f>IF('Indicator Date'!K167="","x",'Indicator Date'!K167)</f>
        <v>2018</v>
      </c>
      <c r="L167" s="119">
        <f>IF('Indicator Date'!L167="","x",'Indicator Date'!L167)</f>
        <v>2016</v>
      </c>
      <c r="M167" s="119">
        <f>IF('Indicator Date'!M167="","x",'Indicator Date'!M167)</f>
        <v>2015</v>
      </c>
      <c r="N167" s="119">
        <f>IF('Indicator Date'!N167="","x",'Indicator Date'!N167)</f>
        <v>2015</v>
      </c>
      <c r="O167" s="119">
        <f>IF('Indicator Date'!O167="","x",'Indicator Date'!O167)</f>
        <v>2015</v>
      </c>
      <c r="P167" s="119">
        <f>IF('Indicator Date'!P167="","x",'Indicator Date'!P167)</f>
        <v>2015</v>
      </c>
      <c r="Q167" s="119">
        <f>IF('Indicator Date'!Q167="","x",'Indicator Date'!Q167)</f>
        <v>2010</v>
      </c>
      <c r="R167" s="119">
        <f>IF('Indicator Date'!R167="","x",'Indicator Date'!R167)</f>
        <v>2010</v>
      </c>
      <c r="S167" s="119">
        <f>IF('Indicator Date'!S167="","x",'Indicator Date'!S167)</f>
        <v>2010</v>
      </c>
      <c r="T167" s="119">
        <f>IF('Indicator Date'!T167="","x",'Indicator Date'!T167)</f>
        <v>2010</v>
      </c>
      <c r="U167" s="119">
        <f>IF('Indicator Date'!U167="","x",'Indicator Date'!U167)</f>
        <v>2015</v>
      </c>
      <c r="V167" s="119">
        <f>IF('Indicator Date'!V167="","x",'Indicator Date'!V167)</f>
        <v>2015</v>
      </c>
      <c r="W167" s="119">
        <f>IF('Indicator Date'!W167="","x",'Indicator Date'!W167)</f>
        <v>2015</v>
      </c>
      <c r="X167" s="119">
        <f>IF('Indicator Date'!X167="","x",'Indicator Date'!X167)</f>
        <v>2018</v>
      </c>
      <c r="Y167" s="119">
        <f>IF('Indicator Date'!Y167="","x",'Indicator Date'!Y167)</f>
        <v>2018</v>
      </c>
      <c r="Z167" s="119">
        <f>IF('Indicator Date'!Z167="","x",'Indicator Date'!Z167)</f>
        <v>2018</v>
      </c>
      <c r="AA167" s="119" t="str">
        <f>IF('Indicator Date'!AA167="","x",'Indicator Date'!AA167)</f>
        <v>x</v>
      </c>
      <c r="AB167" s="119">
        <f>IF('Indicator Date'!AB167="","x",'Indicator Date'!AB167)</f>
        <v>2017</v>
      </c>
      <c r="AC167" s="119">
        <f>IF('Indicator Date'!AC167="","x",'Indicator Date'!AC167)</f>
        <v>2014</v>
      </c>
      <c r="AD167" s="119">
        <f>IF('Indicator Date'!AD167="","x",'Indicator Date'!AD167)</f>
        <v>2018</v>
      </c>
      <c r="AE167" s="119">
        <f>IF('Indicator Date'!AE167="","x",'Indicator Date'!AE167)</f>
        <v>2018</v>
      </c>
      <c r="AF167" s="119">
        <f>IF('Indicator Date'!AF167="","x",'Indicator Date'!AF167)</f>
        <v>2016</v>
      </c>
      <c r="AG167" s="119">
        <f>IF('Indicator Date'!AG167="","x",'Indicator Date'!AG167)</f>
        <v>2019</v>
      </c>
      <c r="AH167" s="119">
        <f>IF('Indicator Date'!AH167="","x",'Indicator Date'!AH167)</f>
        <v>2019</v>
      </c>
      <c r="AI167" s="119">
        <f>IF('Indicator Date'!AI167="","x",'Indicator Date'!AI167)</f>
        <v>2019</v>
      </c>
      <c r="AJ167" s="119">
        <f>IF('Indicator Date'!AJ167="","x",'Indicator Date'!AJ167)</f>
        <v>2018</v>
      </c>
      <c r="AK167" s="119">
        <f>IF('Indicator Date'!AK167="","x",'Indicator Date'!AK167)</f>
        <v>2018</v>
      </c>
      <c r="AL167" s="119">
        <f>IF('Indicator Date'!AL167="","x",'Indicator Date'!AL167)</f>
        <v>2017</v>
      </c>
      <c r="AM167" s="119">
        <f>IF('Indicator Date'!AM167="","x",'Indicator Date'!AM167)</f>
        <v>2010</v>
      </c>
      <c r="AN167" s="119">
        <f>IF('Indicator Date'!AN167="","x",'Indicator Date'!AN167)</f>
        <v>2019</v>
      </c>
      <c r="AO167" s="119">
        <f>IF('Indicator Date'!AO167="","x",'Indicator Date'!AO167)</f>
        <v>2016</v>
      </c>
      <c r="AP167" s="119">
        <f>IF('Indicator Date'!AP167="","x",'Indicator Date'!AP167)</f>
        <v>2017</v>
      </c>
      <c r="AQ167" s="119">
        <f>IF('Indicator Date'!AQ167="","x",'Indicator Date'!AQ167)</f>
        <v>2017</v>
      </c>
      <c r="AR167" s="119">
        <f>IF('Indicator Date'!AR167="","x",'Indicator Date'!AR167)</f>
        <v>2018</v>
      </c>
      <c r="AS167" s="119">
        <f>IF('Indicator Date'!AS167="","x",'Indicator Date'!AS167)</f>
        <v>2015</v>
      </c>
      <c r="AT167" s="119">
        <f>IF('Indicator Date'!AT167="","x",'Indicator Date'!AT167)</f>
        <v>2010</v>
      </c>
      <c r="AU167" s="119">
        <f>IF('Indicator Date'!AU167="","x",'Indicator Date'!AU167)</f>
        <v>2017</v>
      </c>
      <c r="AV167" s="119">
        <f>IF('Indicator Date'!AV167="","x",'Indicator Date'!AV167)</f>
        <v>2017</v>
      </c>
      <c r="AW167" s="119">
        <f>IF('Indicator Date'!AW167="","x",'Indicator Date'!AW167)</f>
        <v>2017</v>
      </c>
      <c r="AX167" s="119">
        <f>IF('Indicator Date'!AX167="","x",'Indicator Date'!AX167)</f>
        <v>2017</v>
      </c>
      <c r="AY167" s="119">
        <f>IF('Indicator Date'!AY167="","x",'Indicator Date'!AY167)</f>
        <v>2017</v>
      </c>
      <c r="AZ167" s="119">
        <f>IF('Indicator Date'!AZ167="","x",'Indicator Date'!AZ167)</f>
        <v>2017</v>
      </c>
      <c r="BA167" s="119" t="str">
        <f>IF('Indicator Date'!BA167="","x",'Indicator Date'!BA167)</f>
        <v>x</v>
      </c>
      <c r="BB167" s="119">
        <f>IF('Indicator Date'!BB167="","x",'Indicator Date'!BB167)</f>
        <v>2017</v>
      </c>
      <c r="BC167" s="119">
        <f>IF('Indicator Date'!BC167="","x",'Indicator Date'!BC167)</f>
        <v>2018</v>
      </c>
      <c r="BD167" s="119">
        <f>IF('Indicator Date'!BD167="","x",'Indicator Date'!BD167)</f>
        <v>2019</v>
      </c>
      <c r="BE167" s="172" t="str">
        <f>IF('Indicator Date'!BE167="","x",YEAR('Indicator Date'!BE167))</f>
        <v>x</v>
      </c>
      <c r="BF167" s="172">
        <f>IF('Indicator Date'!BF167="","x",YEAR('Indicator Date'!BF167))</f>
        <v>2018</v>
      </c>
      <c r="BG167" s="172">
        <f>IF('Indicator Date'!BG167="","x",YEAR('Indicator Date'!BG167))</f>
        <v>2018</v>
      </c>
      <c r="BH167" s="119">
        <f>IF('Indicator Date'!BH167="","x",'Indicator Date'!BH167)</f>
        <v>2018</v>
      </c>
      <c r="BI167" s="119">
        <f>IF('Indicator Date'!BI167="","x",'Indicator Date'!BI167)</f>
        <v>2018</v>
      </c>
      <c r="BJ167" s="119" t="str">
        <f>IF('Indicator Date'!BJ167="","x",'Indicator Date'!BJ167)</f>
        <v>x</v>
      </c>
      <c r="BK167" s="119">
        <f>IF('Indicator Date'!BK167="","x",'Indicator Date'!BK167)</f>
        <v>2017</v>
      </c>
      <c r="BL167" s="119">
        <f>IF('Indicator Date'!BL167="","x",'Indicator Date'!BL167)</f>
        <v>2018</v>
      </c>
      <c r="BM167" s="119">
        <f>IF('Indicator Date'!BM167="","x",'Indicator Date'!BM167)</f>
        <v>2017</v>
      </c>
      <c r="BN167" s="119">
        <f>IF('Indicator Date'!BN167="","x",'Indicator Date'!BN167)</f>
        <v>2015</v>
      </c>
      <c r="BO167" s="119">
        <f>IF('Indicator Date'!BO167="","x",'Indicator Date'!BO167)</f>
        <v>2016</v>
      </c>
      <c r="BP167" s="119">
        <f>IF('Indicator Date'!BP167="","x",'Indicator Date'!BP167)</f>
        <v>2017</v>
      </c>
      <c r="BQ167" s="119">
        <f>IF('Indicator Date'!BQ167="","x",'Indicator Date'!BQ167)</f>
        <v>2014</v>
      </c>
      <c r="BR167" s="119">
        <f>IF('Indicator Date'!BR167="","x",'Indicator Date'!BR167)</f>
        <v>2017</v>
      </c>
      <c r="BS167" s="119">
        <f>IF('Indicator Date'!BS167="","x",'Indicator Date'!BS167)</f>
        <v>2017</v>
      </c>
      <c r="BT167" s="119">
        <f>IF('Indicator Date'!BT167="","x",'Indicator Date'!BT167)</f>
        <v>2018</v>
      </c>
      <c r="BU167" s="119">
        <f>IF('Indicator Date'!BU167="","x",'Indicator Date'!BU167)</f>
        <v>2017</v>
      </c>
      <c r="BV167" s="119">
        <f>IF('Indicator Date'!BV167="","x",'Indicator Date'!BV167)</f>
        <v>2017</v>
      </c>
      <c r="BW167" s="119" t="str">
        <f>IF('Indicator Date'!BW167="","x",'Indicator Date'!BW167)</f>
        <v>x</v>
      </c>
      <c r="BX167" s="119">
        <f>IF('Indicator Date'!BX167="","x",'Indicator Date'!BX167)</f>
        <v>2016</v>
      </c>
      <c r="BY167" s="119">
        <f>IF('Indicator Date'!BY167="","x",'Indicator Date'!BY167)</f>
        <v>2015</v>
      </c>
      <c r="BZ167" s="119" t="str">
        <f>IF('Indicator Date'!BZ167="","x",'Indicator Date'!BZ167)</f>
        <v>2018</v>
      </c>
      <c r="CA167" s="119">
        <f>IF('Indicator Date'!CA167="","x",'Indicator Date'!CA167)</f>
        <v>2019</v>
      </c>
      <c r="CB167" s="119">
        <f>IF('Indicator Date'!CB167="","x",'Indicator Date'!CB167)</f>
        <v>2015</v>
      </c>
    </row>
    <row r="168" spans="1:80" x14ac:dyDescent="0.3">
      <c r="A168" s="100" t="s">
        <v>310</v>
      </c>
      <c r="B168" s="86" t="s">
        <v>309</v>
      </c>
      <c r="C168" s="119">
        <f>IF('Indicator Date'!C168="","x",'Indicator Date'!C168)</f>
        <v>2015</v>
      </c>
      <c r="D168" s="119">
        <f>IF('Indicator Date'!D168="","x",'Indicator Date'!D168)</f>
        <v>2015</v>
      </c>
      <c r="E168" s="119">
        <f>IF('Indicator Date'!E168="","x",'Indicator Date'!E168)</f>
        <v>2015</v>
      </c>
      <c r="F168" s="119">
        <f>IF('Indicator Date'!F168="","x",'Indicator Date'!F168)</f>
        <v>2015</v>
      </c>
      <c r="G168" s="119">
        <f>IF('Indicator Date'!G168="","x",'Indicator Date'!G168)</f>
        <v>2015</v>
      </c>
      <c r="H168" s="119">
        <f>IF('Indicator Date'!H168="","x",'Indicator Date'!H168)</f>
        <v>2015</v>
      </c>
      <c r="I168" s="119">
        <f>IF('Indicator Date'!I168="","x",'Indicator Date'!I168)</f>
        <v>2015</v>
      </c>
      <c r="J168" s="119">
        <f>IF('Indicator Date'!J168="","x",'Indicator Date'!J168)</f>
        <v>2018</v>
      </c>
      <c r="K168" s="119">
        <f>IF('Indicator Date'!K168="","x",'Indicator Date'!K168)</f>
        <v>2018</v>
      </c>
      <c r="L168" s="119">
        <f>IF('Indicator Date'!L168="","x",'Indicator Date'!L168)</f>
        <v>2016</v>
      </c>
      <c r="M168" s="119">
        <f>IF('Indicator Date'!M168="","x",'Indicator Date'!M168)</f>
        <v>2015</v>
      </c>
      <c r="N168" s="119">
        <f>IF('Indicator Date'!N168="","x",'Indicator Date'!N168)</f>
        <v>2015</v>
      </c>
      <c r="O168" s="119">
        <f>IF('Indicator Date'!O168="","x",'Indicator Date'!O168)</f>
        <v>2015</v>
      </c>
      <c r="P168" s="119">
        <f>IF('Indicator Date'!P168="","x",'Indicator Date'!P168)</f>
        <v>2015</v>
      </c>
      <c r="Q168" s="119">
        <f>IF('Indicator Date'!Q168="","x",'Indicator Date'!Q168)</f>
        <v>2010</v>
      </c>
      <c r="R168" s="119">
        <f>IF('Indicator Date'!R168="","x",'Indicator Date'!R168)</f>
        <v>2010</v>
      </c>
      <c r="S168" s="119">
        <f>IF('Indicator Date'!S168="","x",'Indicator Date'!S168)</f>
        <v>2010</v>
      </c>
      <c r="T168" s="119">
        <f>IF('Indicator Date'!T168="","x",'Indicator Date'!T168)</f>
        <v>2010</v>
      </c>
      <c r="U168" s="119">
        <f>IF('Indicator Date'!U168="","x",'Indicator Date'!U168)</f>
        <v>2015</v>
      </c>
      <c r="V168" s="119">
        <f>IF('Indicator Date'!V168="","x",'Indicator Date'!V168)</f>
        <v>2015</v>
      </c>
      <c r="W168" s="119">
        <f>IF('Indicator Date'!W168="","x",'Indicator Date'!W168)</f>
        <v>2015</v>
      </c>
      <c r="X168" s="119">
        <f>IF('Indicator Date'!X168="","x",'Indicator Date'!X168)</f>
        <v>2018</v>
      </c>
      <c r="Y168" s="119">
        <f>IF('Indicator Date'!Y168="","x",'Indicator Date'!Y168)</f>
        <v>2018</v>
      </c>
      <c r="Z168" s="119">
        <f>IF('Indicator Date'!Z168="","x",'Indicator Date'!Z168)</f>
        <v>2018</v>
      </c>
      <c r="AA168" s="119" t="str">
        <f>IF('Indicator Date'!AA168="","x",'Indicator Date'!AA168)</f>
        <v>x</v>
      </c>
      <c r="AB168" s="119">
        <f>IF('Indicator Date'!AB168="","x",'Indicator Date'!AB168)</f>
        <v>2017</v>
      </c>
      <c r="AC168" s="119" t="str">
        <f>IF('Indicator Date'!AC168="","x",'Indicator Date'!AC168)</f>
        <v>x</v>
      </c>
      <c r="AD168" s="119">
        <f>IF('Indicator Date'!AD168="","x",'Indicator Date'!AD168)</f>
        <v>2018</v>
      </c>
      <c r="AE168" s="119">
        <f>IF('Indicator Date'!AE168="","x",'Indicator Date'!AE168)</f>
        <v>2018</v>
      </c>
      <c r="AF168" s="119">
        <f>IF('Indicator Date'!AF168="","x",'Indicator Date'!AF168)</f>
        <v>2016</v>
      </c>
      <c r="AG168" s="119">
        <f>IF('Indicator Date'!AG168="","x",'Indicator Date'!AG168)</f>
        <v>2019</v>
      </c>
      <c r="AH168" s="119">
        <f>IF('Indicator Date'!AH168="","x",'Indicator Date'!AH168)</f>
        <v>2019</v>
      </c>
      <c r="AI168" s="119">
        <f>IF('Indicator Date'!AI168="","x",'Indicator Date'!AI168)</f>
        <v>2019</v>
      </c>
      <c r="AJ168" s="119">
        <f>IF('Indicator Date'!AJ168="","x",'Indicator Date'!AJ168)</f>
        <v>2018</v>
      </c>
      <c r="AK168" s="119">
        <f>IF('Indicator Date'!AK168="","x",'Indicator Date'!AK168)</f>
        <v>2018</v>
      </c>
      <c r="AL168" s="119">
        <f>IF('Indicator Date'!AL168="","x",'Indicator Date'!AL168)</f>
        <v>2017</v>
      </c>
      <c r="AM168" s="119" t="str">
        <f>IF('Indicator Date'!AM168="","x",'Indicator Date'!AM168)</f>
        <v>x</v>
      </c>
      <c r="AN168" s="119">
        <f>IF('Indicator Date'!AN168="","x",'Indicator Date'!AN168)</f>
        <v>2019</v>
      </c>
      <c r="AO168" s="119">
        <f>IF('Indicator Date'!AO168="","x",'Indicator Date'!AO168)</f>
        <v>2016</v>
      </c>
      <c r="AP168" s="119">
        <f>IF('Indicator Date'!AP168="","x",'Indicator Date'!AP168)</f>
        <v>2017</v>
      </c>
      <c r="AQ168" s="119" t="str">
        <f>IF('Indicator Date'!AQ168="","x",'Indicator Date'!AQ168)</f>
        <v>x</v>
      </c>
      <c r="AR168" s="119">
        <f>IF('Indicator Date'!AR168="","x",'Indicator Date'!AR168)</f>
        <v>2018</v>
      </c>
      <c r="AS168" s="119">
        <f>IF('Indicator Date'!AS168="","x",'Indicator Date'!AS168)</f>
        <v>2015</v>
      </c>
      <c r="AT168" s="119" t="str">
        <f>IF('Indicator Date'!AT168="","x",'Indicator Date'!AT168)</f>
        <v>x</v>
      </c>
      <c r="AU168" s="119">
        <f>IF('Indicator Date'!AU168="","x",'Indicator Date'!AU168)</f>
        <v>2017</v>
      </c>
      <c r="AV168" s="119">
        <f>IF('Indicator Date'!AV168="","x",'Indicator Date'!AV168)</f>
        <v>2016</v>
      </c>
      <c r="AW168" s="119" t="str">
        <f>IF('Indicator Date'!AW168="","x",'Indicator Date'!AW168)</f>
        <v>x</v>
      </c>
      <c r="AX168" s="119" t="str">
        <f>IF('Indicator Date'!AX168="","x",'Indicator Date'!AX168)</f>
        <v>x</v>
      </c>
      <c r="AY168" s="119">
        <f>IF('Indicator Date'!AY168="","x",'Indicator Date'!AY168)</f>
        <v>2017</v>
      </c>
      <c r="AZ168" s="119">
        <f>IF('Indicator Date'!AZ168="","x",'Indicator Date'!AZ168)</f>
        <v>2017</v>
      </c>
      <c r="BA168" s="119" t="str">
        <f>IF('Indicator Date'!BA168="","x",'Indicator Date'!BA168)</f>
        <v>2015</v>
      </c>
      <c r="BB168" s="119">
        <f>IF('Indicator Date'!BB168="","x",'Indicator Date'!BB168)</f>
        <v>2017</v>
      </c>
      <c r="BC168" s="119">
        <f>IF('Indicator Date'!BC168="","x",'Indicator Date'!BC168)</f>
        <v>2018</v>
      </c>
      <c r="BD168" s="119">
        <f>IF('Indicator Date'!BD168="","x",'Indicator Date'!BD168)</f>
        <v>2019</v>
      </c>
      <c r="BE168" s="172" t="str">
        <f>IF('Indicator Date'!BE168="","x",YEAR('Indicator Date'!BE168))</f>
        <v>x</v>
      </c>
      <c r="BF168" s="172">
        <f>IF('Indicator Date'!BF168="","x",YEAR('Indicator Date'!BF168))</f>
        <v>2018</v>
      </c>
      <c r="BG168" s="172">
        <f>IF('Indicator Date'!BG168="","x",YEAR('Indicator Date'!BG168))</f>
        <v>2018</v>
      </c>
      <c r="BH168" s="119">
        <f>IF('Indicator Date'!BH168="","x",'Indicator Date'!BH168)</f>
        <v>2018</v>
      </c>
      <c r="BI168" s="119">
        <f>IF('Indicator Date'!BI168="","x",'Indicator Date'!BI168)</f>
        <v>2018</v>
      </c>
      <c r="BJ168" s="119">
        <f>IF('Indicator Date'!BJ168="","x",'Indicator Date'!BJ168)</f>
        <v>2015</v>
      </c>
      <c r="BK168" s="119">
        <f>IF('Indicator Date'!BK168="","x",'Indicator Date'!BK168)</f>
        <v>2017</v>
      </c>
      <c r="BL168" s="119">
        <f>IF('Indicator Date'!BL168="","x",'Indicator Date'!BL168)</f>
        <v>2018</v>
      </c>
      <c r="BM168" s="119">
        <f>IF('Indicator Date'!BM168="","x",'Indicator Date'!BM168)</f>
        <v>2017</v>
      </c>
      <c r="BN168" s="119" t="str">
        <f>IF('Indicator Date'!BN168="","x",'Indicator Date'!BN168)</f>
        <v>x</v>
      </c>
      <c r="BO168" s="119">
        <f>IF('Indicator Date'!BO168="","x",'Indicator Date'!BO168)</f>
        <v>2016</v>
      </c>
      <c r="BP168" s="119">
        <f>IF('Indicator Date'!BP168="","x",'Indicator Date'!BP168)</f>
        <v>2017</v>
      </c>
      <c r="BQ168" s="119">
        <f>IF('Indicator Date'!BQ168="","x",'Indicator Date'!BQ168)</f>
        <v>2014</v>
      </c>
      <c r="BR168" s="119">
        <f>IF('Indicator Date'!BR168="","x",'Indicator Date'!BR168)</f>
        <v>2017</v>
      </c>
      <c r="BS168" s="119">
        <f>IF('Indicator Date'!BS168="","x",'Indicator Date'!BS168)</f>
        <v>2017</v>
      </c>
      <c r="BT168" s="119">
        <f>IF('Indicator Date'!BT168="","x",'Indicator Date'!BT168)</f>
        <v>2016</v>
      </c>
      <c r="BU168" s="119">
        <f>IF('Indicator Date'!BU168="","x",'Indicator Date'!BU168)</f>
        <v>2017</v>
      </c>
      <c r="BV168" s="119">
        <f>IF('Indicator Date'!BV168="","x",'Indicator Date'!BV168)</f>
        <v>2017</v>
      </c>
      <c r="BW168" s="119">
        <f>IF('Indicator Date'!BW168="","x",'Indicator Date'!BW168)</f>
        <v>2017</v>
      </c>
      <c r="BX168" s="119">
        <f>IF('Indicator Date'!BX168="","x",'Indicator Date'!BX168)</f>
        <v>2016</v>
      </c>
      <c r="BY168" s="119">
        <f>IF('Indicator Date'!BY168="","x",'Indicator Date'!BY168)</f>
        <v>2015</v>
      </c>
      <c r="BZ168" s="119" t="str">
        <f>IF('Indicator Date'!BZ168="","x",'Indicator Date'!BZ168)</f>
        <v>2018</v>
      </c>
      <c r="CA168" s="119">
        <f>IF('Indicator Date'!CA168="","x",'Indicator Date'!CA168)</f>
        <v>2019</v>
      </c>
      <c r="CB168" s="119">
        <f>IF('Indicator Date'!CB168="","x",'Indicator Date'!CB168)</f>
        <v>2015</v>
      </c>
    </row>
    <row r="169" spans="1:80" x14ac:dyDescent="0.3">
      <c r="A169" s="100" t="s">
        <v>312</v>
      </c>
      <c r="B169" s="86" t="s">
        <v>311</v>
      </c>
      <c r="C169" s="119">
        <f>IF('Indicator Date'!C169="","x",'Indicator Date'!C169)</f>
        <v>2015</v>
      </c>
      <c r="D169" s="119">
        <f>IF('Indicator Date'!D169="","x",'Indicator Date'!D169)</f>
        <v>2015</v>
      </c>
      <c r="E169" s="119">
        <f>IF('Indicator Date'!E169="","x",'Indicator Date'!E169)</f>
        <v>2015</v>
      </c>
      <c r="F169" s="119">
        <f>IF('Indicator Date'!F169="","x",'Indicator Date'!F169)</f>
        <v>2015</v>
      </c>
      <c r="G169" s="119">
        <f>IF('Indicator Date'!G169="","x",'Indicator Date'!G169)</f>
        <v>2015</v>
      </c>
      <c r="H169" s="119">
        <f>IF('Indicator Date'!H169="","x",'Indicator Date'!H169)</f>
        <v>2015</v>
      </c>
      <c r="I169" s="119">
        <f>IF('Indicator Date'!I169="","x",'Indicator Date'!I169)</f>
        <v>2015</v>
      </c>
      <c r="J169" s="119">
        <f>IF('Indicator Date'!J169="","x",'Indicator Date'!J169)</f>
        <v>2018</v>
      </c>
      <c r="K169" s="119">
        <f>IF('Indicator Date'!K169="","x",'Indicator Date'!K169)</f>
        <v>2018</v>
      </c>
      <c r="L169" s="119">
        <f>IF('Indicator Date'!L169="","x",'Indicator Date'!L169)</f>
        <v>2016</v>
      </c>
      <c r="M169" s="119">
        <f>IF('Indicator Date'!M169="","x",'Indicator Date'!M169)</f>
        <v>2015</v>
      </c>
      <c r="N169" s="119">
        <f>IF('Indicator Date'!N169="","x",'Indicator Date'!N169)</f>
        <v>2015</v>
      </c>
      <c r="O169" s="119">
        <f>IF('Indicator Date'!O169="","x",'Indicator Date'!O169)</f>
        <v>2015</v>
      </c>
      <c r="P169" s="119">
        <f>IF('Indicator Date'!P169="","x",'Indicator Date'!P169)</f>
        <v>2015</v>
      </c>
      <c r="Q169" s="119">
        <f>IF('Indicator Date'!Q169="","x",'Indicator Date'!Q169)</f>
        <v>2010</v>
      </c>
      <c r="R169" s="119">
        <f>IF('Indicator Date'!R169="","x",'Indicator Date'!R169)</f>
        <v>2010</v>
      </c>
      <c r="S169" s="119">
        <f>IF('Indicator Date'!S169="","x",'Indicator Date'!S169)</f>
        <v>2010</v>
      </c>
      <c r="T169" s="119">
        <f>IF('Indicator Date'!T169="","x",'Indicator Date'!T169)</f>
        <v>2010</v>
      </c>
      <c r="U169" s="119">
        <f>IF('Indicator Date'!U169="","x",'Indicator Date'!U169)</f>
        <v>2015</v>
      </c>
      <c r="V169" s="119">
        <f>IF('Indicator Date'!V169="","x",'Indicator Date'!V169)</f>
        <v>2015</v>
      </c>
      <c r="W169" s="119">
        <f>IF('Indicator Date'!W169="","x",'Indicator Date'!W169)</f>
        <v>2015</v>
      </c>
      <c r="X169" s="119">
        <f>IF('Indicator Date'!X169="","x",'Indicator Date'!X169)</f>
        <v>2018</v>
      </c>
      <c r="Y169" s="119">
        <f>IF('Indicator Date'!Y169="","x",'Indicator Date'!Y169)</f>
        <v>2018</v>
      </c>
      <c r="Z169" s="119">
        <f>IF('Indicator Date'!Z169="","x",'Indicator Date'!Z169)</f>
        <v>2018</v>
      </c>
      <c r="AA169" s="119" t="str">
        <f>IF('Indicator Date'!AA169="","x",'Indicator Date'!AA169)</f>
        <v>x</v>
      </c>
      <c r="AB169" s="119">
        <f>IF('Indicator Date'!AB169="","x",'Indicator Date'!AB169)</f>
        <v>2017</v>
      </c>
      <c r="AC169" s="119" t="str">
        <f>IF('Indicator Date'!AC169="","x",'Indicator Date'!AC169)</f>
        <v>x</v>
      </c>
      <c r="AD169" s="119">
        <f>IF('Indicator Date'!AD169="","x",'Indicator Date'!AD169)</f>
        <v>2018</v>
      </c>
      <c r="AE169" s="119">
        <f>IF('Indicator Date'!AE169="","x",'Indicator Date'!AE169)</f>
        <v>2018</v>
      </c>
      <c r="AF169" s="119" t="str">
        <f>IF('Indicator Date'!AF169="","x",'Indicator Date'!AF169)</f>
        <v>x</v>
      </c>
      <c r="AG169" s="119">
        <f>IF('Indicator Date'!AG169="","x",'Indicator Date'!AG169)</f>
        <v>2019</v>
      </c>
      <c r="AH169" s="119">
        <f>IF('Indicator Date'!AH169="","x",'Indicator Date'!AH169)</f>
        <v>2019</v>
      </c>
      <c r="AI169" s="119">
        <f>IF('Indicator Date'!AI169="","x",'Indicator Date'!AI169)</f>
        <v>2019</v>
      </c>
      <c r="AJ169" s="119">
        <f>IF('Indicator Date'!AJ169="","x",'Indicator Date'!AJ169)</f>
        <v>2018</v>
      </c>
      <c r="AK169" s="119">
        <f>IF('Indicator Date'!AK169="","x",'Indicator Date'!AK169)</f>
        <v>2018</v>
      </c>
      <c r="AL169" s="119">
        <f>IF('Indicator Date'!AL169="","x",'Indicator Date'!AL169)</f>
        <v>2017</v>
      </c>
      <c r="AM169" s="119" t="str">
        <f>IF('Indicator Date'!AM169="","x",'Indicator Date'!AM169)</f>
        <v>x</v>
      </c>
      <c r="AN169" s="119">
        <f>IF('Indicator Date'!AN169="","x",'Indicator Date'!AN169)</f>
        <v>2019</v>
      </c>
      <c r="AO169" s="119">
        <f>IF('Indicator Date'!AO169="","x",'Indicator Date'!AO169)</f>
        <v>2016</v>
      </c>
      <c r="AP169" s="119">
        <f>IF('Indicator Date'!AP169="","x",'Indicator Date'!AP169)</f>
        <v>2017</v>
      </c>
      <c r="AQ169" s="119" t="str">
        <f>IF('Indicator Date'!AQ169="","x",'Indicator Date'!AQ169)</f>
        <v>x</v>
      </c>
      <c r="AR169" s="119">
        <f>IF('Indicator Date'!AR169="","x",'Indicator Date'!AR169)</f>
        <v>2018</v>
      </c>
      <c r="AS169" s="119">
        <f>IF('Indicator Date'!AS169="","x",'Indicator Date'!AS169)</f>
        <v>2015</v>
      </c>
      <c r="AT169" s="119" t="str">
        <f>IF('Indicator Date'!AT169="","x",'Indicator Date'!AT169)</f>
        <v>x</v>
      </c>
      <c r="AU169" s="119">
        <f>IF('Indicator Date'!AU169="","x",'Indicator Date'!AU169)</f>
        <v>2017</v>
      </c>
      <c r="AV169" s="119">
        <f>IF('Indicator Date'!AV169="","x",'Indicator Date'!AV169)</f>
        <v>2013</v>
      </c>
      <c r="AW169" s="119" t="str">
        <f>IF('Indicator Date'!AW169="","x",'Indicator Date'!AW169)</f>
        <v>x</v>
      </c>
      <c r="AX169" s="119" t="str">
        <f>IF('Indicator Date'!AX169="","x",'Indicator Date'!AX169)</f>
        <v>x</v>
      </c>
      <c r="AY169" s="119">
        <f>IF('Indicator Date'!AY169="","x",'Indicator Date'!AY169)</f>
        <v>2017</v>
      </c>
      <c r="AZ169" s="119">
        <f>IF('Indicator Date'!AZ169="","x",'Indicator Date'!AZ169)</f>
        <v>2017</v>
      </c>
      <c r="BA169" s="119" t="str">
        <f>IF('Indicator Date'!BA169="","x",'Indicator Date'!BA169)</f>
        <v>2015</v>
      </c>
      <c r="BB169" s="119">
        <f>IF('Indicator Date'!BB169="","x",'Indicator Date'!BB169)</f>
        <v>2017</v>
      </c>
      <c r="BC169" s="119">
        <f>IF('Indicator Date'!BC169="","x",'Indicator Date'!BC169)</f>
        <v>2018</v>
      </c>
      <c r="BD169" s="119">
        <f>IF('Indicator Date'!BD169="","x",'Indicator Date'!BD169)</f>
        <v>2019</v>
      </c>
      <c r="BE169" s="172" t="str">
        <f>IF('Indicator Date'!BE169="","x",YEAR('Indicator Date'!BE169))</f>
        <v>x</v>
      </c>
      <c r="BF169" s="172">
        <f>IF('Indicator Date'!BF169="","x",YEAR('Indicator Date'!BF169))</f>
        <v>2018</v>
      </c>
      <c r="BG169" s="172">
        <f>IF('Indicator Date'!BG169="","x",YEAR('Indicator Date'!BG169))</f>
        <v>2018</v>
      </c>
      <c r="BH169" s="119">
        <f>IF('Indicator Date'!BH169="","x",'Indicator Date'!BH169)</f>
        <v>2018</v>
      </c>
      <c r="BI169" s="119">
        <f>IF('Indicator Date'!BI169="","x",'Indicator Date'!BI169)</f>
        <v>2018</v>
      </c>
      <c r="BJ169" s="119">
        <f>IF('Indicator Date'!BJ169="","x",'Indicator Date'!BJ169)</f>
        <v>2015</v>
      </c>
      <c r="BK169" s="119">
        <f>IF('Indicator Date'!BK169="","x",'Indicator Date'!BK169)</f>
        <v>2017</v>
      </c>
      <c r="BL169" s="119">
        <f>IF('Indicator Date'!BL169="","x",'Indicator Date'!BL169)</f>
        <v>2018</v>
      </c>
      <c r="BM169" s="119">
        <f>IF('Indicator Date'!BM169="","x",'Indicator Date'!BM169)</f>
        <v>2017</v>
      </c>
      <c r="BN169" s="119" t="str">
        <f>IF('Indicator Date'!BN169="","x",'Indicator Date'!BN169)</f>
        <v>x</v>
      </c>
      <c r="BO169" s="119">
        <f>IF('Indicator Date'!BO169="","x",'Indicator Date'!BO169)</f>
        <v>2016</v>
      </c>
      <c r="BP169" s="119">
        <f>IF('Indicator Date'!BP169="","x",'Indicator Date'!BP169)</f>
        <v>2017</v>
      </c>
      <c r="BQ169" s="119">
        <f>IF('Indicator Date'!BQ169="","x",'Indicator Date'!BQ169)</f>
        <v>2014</v>
      </c>
      <c r="BR169" s="119">
        <f>IF('Indicator Date'!BR169="","x",'Indicator Date'!BR169)</f>
        <v>2017</v>
      </c>
      <c r="BS169" s="119">
        <f>IF('Indicator Date'!BS169="","x",'Indicator Date'!BS169)</f>
        <v>2017</v>
      </c>
      <c r="BT169" s="119">
        <f>IF('Indicator Date'!BT169="","x",'Indicator Date'!BT169)</f>
        <v>2016</v>
      </c>
      <c r="BU169" s="119">
        <f>IF('Indicator Date'!BU169="","x",'Indicator Date'!BU169)</f>
        <v>2017</v>
      </c>
      <c r="BV169" s="119">
        <f>IF('Indicator Date'!BV169="","x",'Indicator Date'!BV169)</f>
        <v>2017</v>
      </c>
      <c r="BW169" s="119">
        <f>IF('Indicator Date'!BW169="","x",'Indicator Date'!BW169)</f>
        <v>2017</v>
      </c>
      <c r="BX169" s="119">
        <f>IF('Indicator Date'!BX169="","x",'Indicator Date'!BX169)</f>
        <v>2016</v>
      </c>
      <c r="BY169" s="119">
        <f>IF('Indicator Date'!BY169="","x",'Indicator Date'!BY169)</f>
        <v>2015</v>
      </c>
      <c r="BZ169" s="119" t="str">
        <f>IF('Indicator Date'!BZ169="","x",'Indicator Date'!BZ169)</f>
        <v>2018</v>
      </c>
      <c r="CA169" s="119">
        <f>IF('Indicator Date'!CA169="","x",'Indicator Date'!CA169)</f>
        <v>2019</v>
      </c>
      <c r="CB169" s="119">
        <f>IF('Indicator Date'!CB169="","x",'Indicator Date'!CB169)</f>
        <v>2015</v>
      </c>
    </row>
    <row r="170" spans="1:80" x14ac:dyDescent="0.3">
      <c r="A170" s="100" t="s">
        <v>749</v>
      </c>
      <c r="B170" s="86" t="s">
        <v>313</v>
      </c>
      <c r="C170" s="119">
        <f>IF('Indicator Date'!C170="","x",'Indicator Date'!C170)</f>
        <v>2015</v>
      </c>
      <c r="D170" s="119">
        <f>IF('Indicator Date'!D170="","x",'Indicator Date'!D170)</f>
        <v>2015</v>
      </c>
      <c r="E170" s="119">
        <f>IF('Indicator Date'!E170="","x",'Indicator Date'!E170)</f>
        <v>2015</v>
      </c>
      <c r="F170" s="119">
        <f>IF('Indicator Date'!F170="","x",'Indicator Date'!F170)</f>
        <v>2015</v>
      </c>
      <c r="G170" s="119">
        <f>IF('Indicator Date'!G170="","x",'Indicator Date'!G170)</f>
        <v>2015</v>
      </c>
      <c r="H170" s="119">
        <f>IF('Indicator Date'!H170="","x",'Indicator Date'!H170)</f>
        <v>2015</v>
      </c>
      <c r="I170" s="119">
        <f>IF('Indicator Date'!I170="","x",'Indicator Date'!I170)</f>
        <v>2015</v>
      </c>
      <c r="J170" s="119">
        <f>IF('Indicator Date'!J170="","x",'Indicator Date'!J170)</f>
        <v>2018</v>
      </c>
      <c r="K170" s="119">
        <f>IF('Indicator Date'!K170="","x",'Indicator Date'!K170)</f>
        <v>2018</v>
      </c>
      <c r="L170" s="119">
        <f>IF('Indicator Date'!L170="","x",'Indicator Date'!L170)</f>
        <v>2016</v>
      </c>
      <c r="M170" s="119">
        <f>IF('Indicator Date'!M170="","x",'Indicator Date'!M170)</f>
        <v>2015</v>
      </c>
      <c r="N170" s="119">
        <f>IF('Indicator Date'!N170="","x",'Indicator Date'!N170)</f>
        <v>2015</v>
      </c>
      <c r="O170" s="119">
        <f>IF('Indicator Date'!O170="","x",'Indicator Date'!O170)</f>
        <v>2015</v>
      </c>
      <c r="P170" s="119">
        <f>IF('Indicator Date'!P170="","x",'Indicator Date'!P170)</f>
        <v>2015</v>
      </c>
      <c r="Q170" s="119">
        <f>IF('Indicator Date'!Q170="","x",'Indicator Date'!Q170)</f>
        <v>2010</v>
      </c>
      <c r="R170" s="119">
        <f>IF('Indicator Date'!R170="","x",'Indicator Date'!R170)</f>
        <v>2010</v>
      </c>
      <c r="S170" s="119">
        <f>IF('Indicator Date'!S170="","x",'Indicator Date'!S170)</f>
        <v>2010</v>
      </c>
      <c r="T170" s="119">
        <f>IF('Indicator Date'!T170="","x",'Indicator Date'!T170)</f>
        <v>2010</v>
      </c>
      <c r="U170" s="119">
        <f>IF('Indicator Date'!U170="","x",'Indicator Date'!U170)</f>
        <v>2015</v>
      </c>
      <c r="V170" s="119">
        <f>IF('Indicator Date'!V170="","x",'Indicator Date'!V170)</f>
        <v>2015</v>
      </c>
      <c r="W170" s="119">
        <f>IF('Indicator Date'!W170="","x",'Indicator Date'!W170)</f>
        <v>2015</v>
      </c>
      <c r="X170" s="119">
        <f>IF('Indicator Date'!X170="","x",'Indicator Date'!X170)</f>
        <v>2018</v>
      </c>
      <c r="Y170" s="119">
        <f>IF('Indicator Date'!Y170="","x",'Indicator Date'!Y170)</f>
        <v>2018</v>
      </c>
      <c r="Z170" s="119">
        <f>IF('Indicator Date'!Z170="","x",'Indicator Date'!Z170)</f>
        <v>2018</v>
      </c>
      <c r="AA170" s="119" t="str">
        <f>IF('Indicator Date'!AA170="","x",'Indicator Date'!AA170)</f>
        <v>x</v>
      </c>
      <c r="AB170" s="119">
        <f>IF('Indicator Date'!AB170="","x",'Indicator Date'!AB170)</f>
        <v>2016</v>
      </c>
      <c r="AC170" s="119">
        <f>IF('Indicator Date'!AC170="","x",'Indicator Date'!AC170)</f>
        <v>2017</v>
      </c>
      <c r="AD170" s="119">
        <f>IF('Indicator Date'!AD170="","x",'Indicator Date'!AD170)</f>
        <v>2017</v>
      </c>
      <c r="AE170" s="119">
        <f>IF('Indicator Date'!AE170="","x",'Indicator Date'!AE170)</f>
        <v>2018</v>
      </c>
      <c r="AF170" s="119">
        <f>IF('Indicator Date'!AF170="","x",'Indicator Date'!AF170)</f>
        <v>2016</v>
      </c>
      <c r="AG170" s="119">
        <f>IF('Indicator Date'!AG170="","x",'Indicator Date'!AG170)</f>
        <v>2019</v>
      </c>
      <c r="AH170" s="119">
        <f>IF('Indicator Date'!AH170="","x",'Indicator Date'!AH170)</f>
        <v>2019</v>
      </c>
      <c r="AI170" s="119">
        <f>IF('Indicator Date'!AI170="","x",'Indicator Date'!AI170)</f>
        <v>2019</v>
      </c>
      <c r="AJ170" s="119">
        <f>IF('Indicator Date'!AJ170="","x",'Indicator Date'!AJ170)</f>
        <v>2018</v>
      </c>
      <c r="AK170" s="119">
        <f>IF('Indicator Date'!AK170="","x",'Indicator Date'!AK170)</f>
        <v>2018</v>
      </c>
      <c r="AL170" s="119">
        <f>IF('Indicator Date'!AL170="","x",'Indicator Date'!AL170)</f>
        <v>2017</v>
      </c>
      <c r="AM170" s="119">
        <f>IF('Indicator Date'!AM170="","x",'Indicator Date'!AM170)</f>
        <v>2009</v>
      </c>
      <c r="AN170" s="119">
        <f>IF('Indicator Date'!AN170="","x",'Indicator Date'!AN170)</f>
        <v>2019</v>
      </c>
      <c r="AO170" s="119">
        <f>IF('Indicator Date'!AO170="","x",'Indicator Date'!AO170)</f>
        <v>2016</v>
      </c>
      <c r="AP170" s="119">
        <f>IF('Indicator Date'!AP170="","x",'Indicator Date'!AP170)</f>
        <v>2017</v>
      </c>
      <c r="AQ170" s="119" t="str">
        <f>IF('Indicator Date'!AQ170="","x",'Indicator Date'!AQ170)</f>
        <v>x</v>
      </c>
      <c r="AR170" s="119" t="str">
        <f>IF('Indicator Date'!AR170="","x",'Indicator Date'!AR170)</f>
        <v>x</v>
      </c>
      <c r="AS170" s="119">
        <f>IF('Indicator Date'!AS170="","x",'Indicator Date'!AS170)</f>
        <v>2015</v>
      </c>
      <c r="AT170" s="119">
        <f>IF('Indicator Date'!AT170="","x",'Indicator Date'!AT170)</f>
        <v>2009</v>
      </c>
      <c r="AU170" s="119">
        <f>IF('Indicator Date'!AU170="","x",'Indicator Date'!AU170)</f>
        <v>2017</v>
      </c>
      <c r="AV170" s="119">
        <f>IF('Indicator Date'!AV170="","x",'Indicator Date'!AV170)</f>
        <v>2014</v>
      </c>
      <c r="AW170" s="119" t="str">
        <f>IF('Indicator Date'!AW170="","x",'Indicator Date'!AW170)</f>
        <v>x</v>
      </c>
      <c r="AX170" s="119">
        <f>IF('Indicator Date'!AX170="","x",'Indicator Date'!AX170)</f>
        <v>2017</v>
      </c>
      <c r="AY170" s="119">
        <f>IF('Indicator Date'!AY170="","x",'Indicator Date'!AY170)</f>
        <v>2017</v>
      </c>
      <c r="AZ170" s="119">
        <f>IF('Indicator Date'!AZ170="","x",'Indicator Date'!AZ170)</f>
        <v>2017</v>
      </c>
      <c r="BA170" s="119" t="str">
        <f>IF('Indicator Date'!BA170="","x",'Indicator Date'!BA170)</f>
        <v>x</v>
      </c>
      <c r="BB170" s="119">
        <f>IF('Indicator Date'!BB170="","x",'Indicator Date'!BB170)</f>
        <v>2017</v>
      </c>
      <c r="BC170" s="119">
        <f>IF('Indicator Date'!BC170="","x",'Indicator Date'!BC170)</f>
        <v>2018</v>
      </c>
      <c r="BD170" s="119">
        <f>IF('Indicator Date'!BD170="","x",'Indicator Date'!BD170)</f>
        <v>2019</v>
      </c>
      <c r="BE170" s="172">
        <f>IF('Indicator Date'!BE170="","x",YEAR('Indicator Date'!BE170))</f>
        <v>2018</v>
      </c>
      <c r="BF170" s="172">
        <f>IF('Indicator Date'!BF170="","x",YEAR('Indicator Date'!BF170))</f>
        <v>2018</v>
      </c>
      <c r="BG170" s="172">
        <f>IF('Indicator Date'!BG170="","x",YEAR('Indicator Date'!BG170))</f>
        <v>2018</v>
      </c>
      <c r="BH170" s="119">
        <f>IF('Indicator Date'!BH170="","x",'Indicator Date'!BH170)</f>
        <v>2018</v>
      </c>
      <c r="BI170" s="119">
        <f>IF('Indicator Date'!BI170="","x",'Indicator Date'!BI170)</f>
        <v>2018</v>
      </c>
      <c r="BJ170" s="119">
        <f>IF('Indicator Date'!BJ170="","x",'Indicator Date'!BJ170)</f>
        <v>2013</v>
      </c>
      <c r="BK170" s="119">
        <f>IF('Indicator Date'!BK170="","x",'Indicator Date'!BK170)</f>
        <v>2017</v>
      </c>
      <c r="BL170" s="119">
        <f>IF('Indicator Date'!BL170="","x",'Indicator Date'!BL170)</f>
        <v>2018</v>
      </c>
      <c r="BM170" s="119">
        <f>IF('Indicator Date'!BM170="","x",'Indicator Date'!BM170)</f>
        <v>2017</v>
      </c>
      <c r="BN170" s="119">
        <f>IF('Indicator Date'!BN170="","x",'Indicator Date'!BN170)</f>
        <v>2015</v>
      </c>
      <c r="BO170" s="119">
        <f>IF('Indicator Date'!BO170="","x",'Indicator Date'!BO170)</f>
        <v>2016</v>
      </c>
      <c r="BP170" s="119">
        <f>IF('Indicator Date'!BP170="","x",'Indicator Date'!BP170)</f>
        <v>2017</v>
      </c>
      <c r="BQ170" s="119">
        <f>IF('Indicator Date'!BQ170="","x",'Indicator Date'!BQ170)</f>
        <v>2014</v>
      </c>
      <c r="BR170" s="119">
        <f>IF('Indicator Date'!BR170="","x",'Indicator Date'!BR170)</f>
        <v>2017</v>
      </c>
      <c r="BS170" s="119">
        <f>IF('Indicator Date'!BS170="","x",'Indicator Date'!BS170)</f>
        <v>2017</v>
      </c>
      <c r="BT170" s="119">
        <f>IF('Indicator Date'!BT170="","x",'Indicator Date'!BT170)</f>
        <v>2016</v>
      </c>
      <c r="BU170" s="119">
        <f>IF('Indicator Date'!BU170="","x",'Indicator Date'!BU170)</f>
        <v>2017</v>
      </c>
      <c r="BV170" s="119">
        <f>IF('Indicator Date'!BV170="","x",'Indicator Date'!BV170)</f>
        <v>2017</v>
      </c>
      <c r="BW170" s="119" t="str">
        <f>IF('Indicator Date'!BW170="","x",'Indicator Date'!BW170)</f>
        <v>x</v>
      </c>
      <c r="BX170" s="119">
        <f>IF('Indicator Date'!BX170="","x",'Indicator Date'!BX170)</f>
        <v>2012</v>
      </c>
      <c r="BY170" s="119">
        <f>IF('Indicator Date'!BY170="","x",'Indicator Date'!BY170)</f>
        <v>2015</v>
      </c>
      <c r="BZ170" s="119">
        <f>IF('Indicator Date'!BZ170="","x",'Indicator Date'!BZ170)</f>
        <v>2015</v>
      </c>
      <c r="CA170" s="119">
        <f>IF('Indicator Date'!CA170="","x",'Indicator Date'!CA170)</f>
        <v>2019</v>
      </c>
      <c r="CB170" s="119">
        <f>IF('Indicator Date'!CB170="","x",'Indicator Date'!CB170)</f>
        <v>2015</v>
      </c>
    </row>
    <row r="171" spans="1:80" x14ac:dyDescent="0.3">
      <c r="A171" s="100" t="s">
        <v>316</v>
      </c>
      <c r="B171" s="86" t="s">
        <v>315</v>
      </c>
      <c r="C171" s="119">
        <f>IF('Indicator Date'!C171="","x",'Indicator Date'!C171)</f>
        <v>2015</v>
      </c>
      <c r="D171" s="119">
        <f>IF('Indicator Date'!D171="","x",'Indicator Date'!D171)</f>
        <v>2015</v>
      </c>
      <c r="E171" s="119">
        <f>IF('Indicator Date'!E171="","x",'Indicator Date'!E171)</f>
        <v>2015</v>
      </c>
      <c r="F171" s="119">
        <f>IF('Indicator Date'!F171="","x",'Indicator Date'!F171)</f>
        <v>2015</v>
      </c>
      <c r="G171" s="119">
        <f>IF('Indicator Date'!G171="","x",'Indicator Date'!G171)</f>
        <v>2015</v>
      </c>
      <c r="H171" s="119">
        <f>IF('Indicator Date'!H171="","x",'Indicator Date'!H171)</f>
        <v>2015</v>
      </c>
      <c r="I171" s="119">
        <f>IF('Indicator Date'!I171="","x",'Indicator Date'!I171)</f>
        <v>2015</v>
      </c>
      <c r="J171" s="119">
        <f>IF('Indicator Date'!J171="","x",'Indicator Date'!J171)</f>
        <v>2018</v>
      </c>
      <c r="K171" s="119">
        <f>IF('Indicator Date'!K171="","x",'Indicator Date'!K171)</f>
        <v>2018</v>
      </c>
      <c r="L171" s="119">
        <f>IF('Indicator Date'!L171="","x",'Indicator Date'!L171)</f>
        <v>2016</v>
      </c>
      <c r="M171" s="119">
        <f>IF('Indicator Date'!M171="","x",'Indicator Date'!M171)</f>
        <v>2015</v>
      </c>
      <c r="N171" s="119">
        <f>IF('Indicator Date'!N171="","x",'Indicator Date'!N171)</f>
        <v>2015</v>
      </c>
      <c r="O171" s="119">
        <f>IF('Indicator Date'!O171="","x",'Indicator Date'!O171)</f>
        <v>2015</v>
      </c>
      <c r="P171" s="119">
        <f>IF('Indicator Date'!P171="","x",'Indicator Date'!P171)</f>
        <v>2015</v>
      </c>
      <c r="Q171" s="119">
        <f>IF('Indicator Date'!Q171="","x",'Indicator Date'!Q171)</f>
        <v>2010</v>
      </c>
      <c r="R171" s="119">
        <f>IF('Indicator Date'!R171="","x",'Indicator Date'!R171)</f>
        <v>2010</v>
      </c>
      <c r="S171" s="119">
        <f>IF('Indicator Date'!S171="","x",'Indicator Date'!S171)</f>
        <v>2010</v>
      </c>
      <c r="T171" s="119">
        <f>IF('Indicator Date'!T171="","x",'Indicator Date'!T171)</f>
        <v>2010</v>
      </c>
      <c r="U171" s="119">
        <f>IF('Indicator Date'!U171="","x",'Indicator Date'!U171)</f>
        <v>2015</v>
      </c>
      <c r="V171" s="119">
        <f>IF('Indicator Date'!V171="","x",'Indicator Date'!V171)</f>
        <v>2015</v>
      </c>
      <c r="W171" s="119">
        <f>IF('Indicator Date'!W171="","x",'Indicator Date'!W171)</f>
        <v>2015</v>
      </c>
      <c r="X171" s="119">
        <f>IF('Indicator Date'!X171="","x",'Indicator Date'!X171)</f>
        <v>2018</v>
      </c>
      <c r="Y171" s="119">
        <f>IF('Indicator Date'!Y171="","x",'Indicator Date'!Y171)</f>
        <v>2018</v>
      </c>
      <c r="Z171" s="119">
        <f>IF('Indicator Date'!Z171="","x",'Indicator Date'!Z171)</f>
        <v>2018</v>
      </c>
      <c r="AA171" s="119">
        <f>IF('Indicator Date'!AA171="","x",'Indicator Date'!AA171)</f>
        <v>2012</v>
      </c>
      <c r="AB171" s="119">
        <f>IF('Indicator Date'!AB171="","x",'Indicator Date'!AB171)</f>
        <v>2017</v>
      </c>
      <c r="AC171" s="119">
        <f>IF('Indicator Date'!AC171="","x",'Indicator Date'!AC171)</f>
        <v>2017</v>
      </c>
      <c r="AD171" s="119">
        <f>IF('Indicator Date'!AD171="","x",'Indicator Date'!AD171)</f>
        <v>2014</v>
      </c>
      <c r="AE171" s="119">
        <f>IF('Indicator Date'!AE171="","x",'Indicator Date'!AE171)</f>
        <v>2018</v>
      </c>
      <c r="AF171" s="119">
        <f>IF('Indicator Date'!AF171="","x",'Indicator Date'!AF171)</f>
        <v>2016</v>
      </c>
      <c r="AG171" s="119">
        <f>IF('Indicator Date'!AG171="","x",'Indicator Date'!AG171)</f>
        <v>2019</v>
      </c>
      <c r="AH171" s="119">
        <f>IF('Indicator Date'!AH171="","x",'Indicator Date'!AH171)</f>
        <v>2019</v>
      </c>
      <c r="AI171" s="119">
        <f>IF('Indicator Date'!AI171="","x",'Indicator Date'!AI171)</f>
        <v>2019</v>
      </c>
      <c r="AJ171" s="119">
        <f>IF('Indicator Date'!AJ171="","x",'Indicator Date'!AJ171)</f>
        <v>2018</v>
      </c>
      <c r="AK171" s="119">
        <f>IF('Indicator Date'!AK171="","x",'Indicator Date'!AK171)</f>
        <v>2018</v>
      </c>
      <c r="AL171" s="119">
        <f>IF('Indicator Date'!AL171="","x",'Indicator Date'!AL171)</f>
        <v>2017</v>
      </c>
      <c r="AM171" s="119">
        <f>IF('Indicator Date'!AM171="","x",'Indicator Date'!AM171)</f>
        <v>2012</v>
      </c>
      <c r="AN171" s="119">
        <f>IF('Indicator Date'!AN171="","x",'Indicator Date'!AN171)</f>
        <v>2019</v>
      </c>
      <c r="AO171" s="119">
        <f>IF('Indicator Date'!AO171="","x",'Indicator Date'!AO171)</f>
        <v>2016</v>
      </c>
      <c r="AP171" s="119">
        <f>IF('Indicator Date'!AP171="","x",'Indicator Date'!AP171)</f>
        <v>2017</v>
      </c>
      <c r="AQ171" s="119">
        <f>IF('Indicator Date'!AQ171="","x",'Indicator Date'!AQ171)</f>
        <v>2017</v>
      </c>
      <c r="AR171" s="119">
        <f>IF('Indicator Date'!AR171="","x",'Indicator Date'!AR171)</f>
        <v>2018</v>
      </c>
      <c r="AS171" s="119">
        <f>IF('Indicator Date'!AS171="","x",'Indicator Date'!AS171)</f>
        <v>2015</v>
      </c>
      <c r="AT171" s="119">
        <f>IF('Indicator Date'!AT171="","x",'Indicator Date'!AT171)</f>
        <v>2012</v>
      </c>
      <c r="AU171" s="119">
        <f>IF('Indicator Date'!AU171="","x",'Indicator Date'!AU171)</f>
        <v>2017</v>
      </c>
      <c r="AV171" s="119">
        <f>IF('Indicator Date'!AV171="","x",'Indicator Date'!AV171)</f>
        <v>2017</v>
      </c>
      <c r="AW171" s="119">
        <f>IF('Indicator Date'!AW171="","x",'Indicator Date'!AW171)</f>
        <v>2017</v>
      </c>
      <c r="AX171" s="119">
        <f>IF('Indicator Date'!AX171="","x",'Indicator Date'!AX171)</f>
        <v>2017</v>
      </c>
      <c r="AY171" s="119">
        <f>IF('Indicator Date'!AY171="","x",'Indicator Date'!AY171)</f>
        <v>2017</v>
      </c>
      <c r="AZ171" s="119">
        <f>IF('Indicator Date'!AZ171="","x",'Indicator Date'!AZ171)</f>
        <v>2017</v>
      </c>
      <c r="BA171" s="119" t="str">
        <f>IF('Indicator Date'!BA171="","x",'Indicator Date'!BA171)</f>
        <v>2015</v>
      </c>
      <c r="BB171" s="119">
        <f>IF('Indicator Date'!BB171="","x",'Indicator Date'!BB171)</f>
        <v>2017</v>
      </c>
      <c r="BC171" s="119">
        <f>IF('Indicator Date'!BC171="","x",'Indicator Date'!BC171)</f>
        <v>2018</v>
      </c>
      <c r="BD171" s="119">
        <f>IF('Indicator Date'!BD171="","x",'Indicator Date'!BD171)</f>
        <v>2019</v>
      </c>
      <c r="BE171" s="172" t="str">
        <f>IF('Indicator Date'!BE171="","x",YEAR('Indicator Date'!BE171))</f>
        <v>x</v>
      </c>
      <c r="BF171" s="172">
        <f>IF('Indicator Date'!BF171="","x",YEAR('Indicator Date'!BF171))</f>
        <v>2018</v>
      </c>
      <c r="BG171" s="172">
        <f>IF('Indicator Date'!BG171="","x",YEAR('Indicator Date'!BG171))</f>
        <v>2018</v>
      </c>
      <c r="BH171" s="119">
        <f>IF('Indicator Date'!BH171="","x",'Indicator Date'!BH171)</f>
        <v>2018</v>
      </c>
      <c r="BI171" s="119">
        <f>IF('Indicator Date'!BI171="","x",'Indicator Date'!BI171)</f>
        <v>2018</v>
      </c>
      <c r="BJ171" s="119">
        <f>IF('Indicator Date'!BJ171="","x",'Indicator Date'!BJ171)</f>
        <v>2013</v>
      </c>
      <c r="BK171" s="119">
        <f>IF('Indicator Date'!BK171="","x",'Indicator Date'!BK171)</f>
        <v>2017</v>
      </c>
      <c r="BL171" s="119">
        <f>IF('Indicator Date'!BL171="","x",'Indicator Date'!BL171)</f>
        <v>2018</v>
      </c>
      <c r="BM171" s="119">
        <f>IF('Indicator Date'!BM171="","x",'Indicator Date'!BM171)</f>
        <v>2017</v>
      </c>
      <c r="BN171" s="119">
        <f>IF('Indicator Date'!BN171="","x",'Indicator Date'!BN171)</f>
        <v>2015</v>
      </c>
      <c r="BO171" s="119">
        <f>IF('Indicator Date'!BO171="","x",'Indicator Date'!BO171)</f>
        <v>2016</v>
      </c>
      <c r="BP171" s="119">
        <f>IF('Indicator Date'!BP171="","x",'Indicator Date'!BP171)</f>
        <v>2017</v>
      </c>
      <c r="BQ171" s="119">
        <f>IF('Indicator Date'!BQ171="","x",'Indicator Date'!BQ171)</f>
        <v>2014</v>
      </c>
      <c r="BR171" s="119">
        <f>IF('Indicator Date'!BR171="","x",'Indicator Date'!BR171)</f>
        <v>2017</v>
      </c>
      <c r="BS171" s="119">
        <f>IF('Indicator Date'!BS171="","x",'Indicator Date'!BS171)</f>
        <v>2017</v>
      </c>
      <c r="BT171" s="119">
        <f>IF('Indicator Date'!BT171="","x",'Indicator Date'!BT171)</f>
        <v>2014</v>
      </c>
      <c r="BU171" s="119">
        <f>IF('Indicator Date'!BU171="","x",'Indicator Date'!BU171)</f>
        <v>2017</v>
      </c>
      <c r="BV171" s="119">
        <f>IF('Indicator Date'!BV171="","x",'Indicator Date'!BV171)</f>
        <v>2017</v>
      </c>
      <c r="BW171" s="119" t="str">
        <f>IF('Indicator Date'!BW171="","x",'Indicator Date'!BW171)</f>
        <v>x</v>
      </c>
      <c r="BX171" s="119">
        <f>IF('Indicator Date'!BX171="","x",'Indicator Date'!BX171)</f>
        <v>2016</v>
      </c>
      <c r="BY171" s="119">
        <f>IF('Indicator Date'!BY171="","x",'Indicator Date'!BY171)</f>
        <v>2015</v>
      </c>
      <c r="BZ171" s="119" t="str">
        <f>IF('Indicator Date'!BZ171="","x",'Indicator Date'!BZ171)</f>
        <v>2018</v>
      </c>
      <c r="CA171" s="119">
        <f>IF('Indicator Date'!CA171="","x",'Indicator Date'!CA171)</f>
        <v>2019</v>
      </c>
      <c r="CB171" s="119">
        <f>IF('Indicator Date'!CB171="","x",'Indicator Date'!CB171)</f>
        <v>2015</v>
      </c>
    </row>
    <row r="172" spans="1:80" x14ac:dyDescent="0.3">
      <c r="A172" s="100" t="s">
        <v>750</v>
      </c>
      <c r="B172" s="86" t="s">
        <v>317</v>
      </c>
      <c r="C172" s="119">
        <f>IF('Indicator Date'!C172="","x",'Indicator Date'!C172)</f>
        <v>2015</v>
      </c>
      <c r="D172" s="119">
        <f>IF('Indicator Date'!D172="","x",'Indicator Date'!D172)</f>
        <v>2015</v>
      </c>
      <c r="E172" s="119">
        <f>IF('Indicator Date'!E172="","x",'Indicator Date'!E172)</f>
        <v>2015</v>
      </c>
      <c r="F172" s="119">
        <f>IF('Indicator Date'!F172="","x",'Indicator Date'!F172)</f>
        <v>2015</v>
      </c>
      <c r="G172" s="119">
        <f>IF('Indicator Date'!G172="","x",'Indicator Date'!G172)</f>
        <v>2015</v>
      </c>
      <c r="H172" s="119">
        <f>IF('Indicator Date'!H172="","x",'Indicator Date'!H172)</f>
        <v>2015</v>
      </c>
      <c r="I172" s="119">
        <f>IF('Indicator Date'!I172="","x",'Indicator Date'!I172)</f>
        <v>2015</v>
      </c>
      <c r="J172" s="119">
        <f>IF('Indicator Date'!J172="","x",'Indicator Date'!J172)</f>
        <v>2018</v>
      </c>
      <c r="K172" s="119">
        <f>IF('Indicator Date'!K172="","x",'Indicator Date'!K172)</f>
        <v>2018</v>
      </c>
      <c r="L172" s="119">
        <f>IF('Indicator Date'!L172="","x",'Indicator Date'!L172)</f>
        <v>2016</v>
      </c>
      <c r="M172" s="119">
        <f>IF('Indicator Date'!M172="","x",'Indicator Date'!M172)</f>
        <v>2015</v>
      </c>
      <c r="N172" s="119">
        <f>IF('Indicator Date'!N172="","x",'Indicator Date'!N172)</f>
        <v>2015</v>
      </c>
      <c r="O172" s="119">
        <f>IF('Indicator Date'!O172="","x",'Indicator Date'!O172)</f>
        <v>2015</v>
      </c>
      <c r="P172" s="119">
        <f>IF('Indicator Date'!P172="","x",'Indicator Date'!P172)</f>
        <v>2015</v>
      </c>
      <c r="Q172" s="119">
        <f>IF('Indicator Date'!Q172="","x",'Indicator Date'!Q172)</f>
        <v>2010</v>
      </c>
      <c r="R172" s="119">
        <f>IF('Indicator Date'!R172="","x",'Indicator Date'!R172)</f>
        <v>2010</v>
      </c>
      <c r="S172" s="119">
        <f>IF('Indicator Date'!S172="","x",'Indicator Date'!S172)</f>
        <v>2010</v>
      </c>
      <c r="T172" s="119">
        <f>IF('Indicator Date'!T172="","x",'Indicator Date'!T172)</f>
        <v>2010</v>
      </c>
      <c r="U172" s="119">
        <f>IF('Indicator Date'!U172="","x",'Indicator Date'!U172)</f>
        <v>2015</v>
      </c>
      <c r="V172" s="119">
        <f>IF('Indicator Date'!V172="","x",'Indicator Date'!V172)</f>
        <v>2015</v>
      </c>
      <c r="W172" s="119">
        <f>IF('Indicator Date'!W172="","x",'Indicator Date'!W172)</f>
        <v>2015</v>
      </c>
      <c r="X172" s="119">
        <f>IF('Indicator Date'!X172="","x",'Indicator Date'!X172)</f>
        <v>2018</v>
      </c>
      <c r="Y172" s="119">
        <f>IF('Indicator Date'!Y172="","x",'Indicator Date'!Y172)</f>
        <v>2018</v>
      </c>
      <c r="Z172" s="119">
        <f>IF('Indicator Date'!Z172="","x",'Indicator Date'!Z172)</f>
        <v>2018</v>
      </c>
      <c r="AA172" s="119">
        <f>IF('Indicator Date'!AA172="","x",'Indicator Date'!AA172)</f>
        <v>2015</v>
      </c>
      <c r="AB172" s="119">
        <f>IF('Indicator Date'!AB172="","x",'Indicator Date'!AB172)</f>
        <v>2017</v>
      </c>
      <c r="AC172" s="119">
        <f>IF('Indicator Date'!AC172="","x",'Indicator Date'!AC172)</f>
        <v>2017</v>
      </c>
      <c r="AD172" s="119">
        <f>IF('Indicator Date'!AD172="","x",'Indicator Date'!AD172)</f>
        <v>2018</v>
      </c>
      <c r="AE172" s="119">
        <f>IF('Indicator Date'!AE172="","x",'Indicator Date'!AE172)</f>
        <v>2018</v>
      </c>
      <c r="AF172" s="119">
        <f>IF('Indicator Date'!AF172="","x",'Indicator Date'!AF172)</f>
        <v>2016</v>
      </c>
      <c r="AG172" s="119">
        <f>IF('Indicator Date'!AG172="","x",'Indicator Date'!AG172)</f>
        <v>2019</v>
      </c>
      <c r="AH172" s="119">
        <f>IF('Indicator Date'!AH172="","x",'Indicator Date'!AH172)</f>
        <v>2019</v>
      </c>
      <c r="AI172" s="119">
        <f>IF('Indicator Date'!AI172="","x",'Indicator Date'!AI172)</f>
        <v>2019</v>
      </c>
      <c r="AJ172" s="119">
        <f>IF('Indicator Date'!AJ172="","x",'Indicator Date'!AJ172)</f>
        <v>2018</v>
      </c>
      <c r="AK172" s="119">
        <f>IF('Indicator Date'!AK172="","x",'Indicator Date'!AK172)</f>
        <v>2018</v>
      </c>
      <c r="AL172" s="119">
        <f>IF('Indicator Date'!AL172="","x",'Indicator Date'!AL172)</f>
        <v>2017</v>
      </c>
      <c r="AM172" s="119">
        <f>IF('Indicator Date'!AM172="","x",'Indicator Date'!AM172)</f>
        <v>2016</v>
      </c>
      <c r="AN172" s="119">
        <f>IF('Indicator Date'!AN172="","x",'Indicator Date'!AN172)</f>
        <v>2019</v>
      </c>
      <c r="AO172" s="119">
        <f>IF('Indicator Date'!AO172="","x",'Indicator Date'!AO172)</f>
        <v>2016</v>
      </c>
      <c r="AP172" s="119">
        <f>IF('Indicator Date'!AP172="","x",'Indicator Date'!AP172)</f>
        <v>2017</v>
      </c>
      <c r="AQ172" s="119">
        <f>IF('Indicator Date'!AQ172="","x",'Indicator Date'!AQ172)</f>
        <v>2017</v>
      </c>
      <c r="AR172" s="119">
        <f>IF('Indicator Date'!AR172="","x",'Indicator Date'!AR172)</f>
        <v>2018</v>
      </c>
      <c r="AS172" s="119">
        <f>IF('Indicator Date'!AS172="","x",'Indicator Date'!AS172)</f>
        <v>2015</v>
      </c>
      <c r="AT172" s="119">
        <f>IF('Indicator Date'!AT172="","x",'Indicator Date'!AT172)</f>
        <v>2011</v>
      </c>
      <c r="AU172" s="119">
        <f>IF('Indicator Date'!AU172="","x",'Indicator Date'!AU172)</f>
        <v>2017</v>
      </c>
      <c r="AV172" s="119">
        <f>IF('Indicator Date'!AV172="","x",'Indicator Date'!AV172)</f>
        <v>2017</v>
      </c>
      <c r="AW172" s="119">
        <f>IF('Indicator Date'!AW172="","x",'Indicator Date'!AW172)</f>
        <v>2017</v>
      </c>
      <c r="AX172" s="119">
        <f>IF('Indicator Date'!AX172="","x",'Indicator Date'!AX172)</f>
        <v>2017</v>
      </c>
      <c r="AY172" s="119">
        <f>IF('Indicator Date'!AY172="","x",'Indicator Date'!AY172)</f>
        <v>2017</v>
      </c>
      <c r="AZ172" s="119">
        <f>IF('Indicator Date'!AZ172="","x",'Indicator Date'!AZ172)</f>
        <v>2017</v>
      </c>
      <c r="BA172" s="119" t="str">
        <f>IF('Indicator Date'!BA172="","x",'Indicator Date'!BA172)</f>
        <v>2011</v>
      </c>
      <c r="BB172" s="119">
        <f>IF('Indicator Date'!BB172="","x",'Indicator Date'!BB172)</f>
        <v>2017</v>
      </c>
      <c r="BC172" s="119">
        <f>IF('Indicator Date'!BC172="","x",'Indicator Date'!BC172)</f>
        <v>2018</v>
      </c>
      <c r="BD172" s="119">
        <f>IF('Indicator Date'!BD172="","x",'Indicator Date'!BD172)</f>
        <v>2019</v>
      </c>
      <c r="BE172" s="172" t="str">
        <f>IF('Indicator Date'!BE172="","x",YEAR('Indicator Date'!BE172))</f>
        <v>x</v>
      </c>
      <c r="BF172" s="172">
        <f>IF('Indicator Date'!BF172="","x",YEAR('Indicator Date'!BF172))</f>
        <v>2019</v>
      </c>
      <c r="BG172" s="172">
        <f>IF('Indicator Date'!BG172="","x",YEAR('Indicator Date'!BG172))</f>
        <v>2018</v>
      </c>
      <c r="BH172" s="119">
        <f>IF('Indicator Date'!BH172="","x",'Indicator Date'!BH172)</f>
        <v>2018</v>
      </c>
      <c r="BI172" s="119">
        <f>IF('Indicator Date'!BI172="","x",'Indicator Date'!BI172)</f>
        <v>2018</v>
      </c>
      <c r="BJ172" s="119">
        <f>IF('Indicator Date'!BJ172="","x",'Indicator Date'!BJ172)</f>
        <v>2015</v>
      </c>
      <c r="BK172" s="119">
        <f>IF('Indicator Date'!BK172="","x",'Indicator Date'!BK172)</f>
        <v>2017</v>
      </c>
      <c r="BL172" s="119">
        <f>IF('Indicator Date'!BL172="","x",'Indicator Date'!BL172)</f>
        <v>2018</v>
      </c>
      <c r="BM172" s="119">
        <f>IF('Indicator Date'!BM172="","x",'Indicator Date'!BM172)</f>
        <v>2017</v>
      </c>
      <c r="BN172" s="119">
        <f>IF('Indicator Date'!BN172="","x",'Indicator Date'!BN172)</f>
        <v>2015</v>
      </c>
      <c r="BO172" s="119">
        <f>IF('Indicator Date'!BO172="","x",'Indicator Date'!BO172)</f>
        <v>2016</v>
      </c>
      <c r="BP172" s="119">
        <f>IF('Indicator Date'!BP172="","x",'Indicator Date'!BP172)</f>
        <v>2017</v>
      </c>
      <c r="BQ172" s="119">
        <f>IF('Indicator Date'!BQ172="","x",'Indicator Date'!BQ172)</f>
        <v>2014</v>
      </c>
      <c r="BR172" s="119">
        <f>IF('Indicator Date'!BR172="","x",'Indicator Date'!BR172)</f>
        <v>2017</v>
      </c>
      <c r="BS172" s="119">
        <f>IF('Indicator Date'!BS172="","x",'Indicator Date'!BS172)</f>
        <v>2017</v>
      </c>
      <c r="BT172" s="119">
        <f>IF('Indicator Date'!BT172="","x",'Indicator Date'!BT172)</f>
        <v>2014</v>
      </c>
      <c r="BU172" s="119">
        <f>IF('Indicator Date'!BU172="","x",'Indicator Date'!BU172)</f>
        <v>2017</v>
      </c>
      <c r="BV172" s="119">
        <f>IF('Indicator Date'!BV172="","x",'Indicator Date'!BV172)</f>
        <v>2017</v>
      </c>
      <c r="BW172" s="119">
        <f>IF('Indicator Date'!BW172="","x",'Indicator Date'!BW172)</f>
        <v>2017</v>
      </c>
      <c r="BX172" s="119">
        <f>IF('Indicator Date'!BX172="","x",'Indicator Date'!BX172)</f>
        <v>2016</v>
      </c>
      <c r="BY172" s="119">
        <f>IF('Indicator Date'!BY172="","x",'Indicator Date'!BY172)</f>
        <v>2015</v>
      </c>
      <c r="BZ172" s="119" t="str">
        <f>IF('Indicator Date'!BZ172="","x",'Indicator Date'!BZ172)</f>
        <v>2018</v>
      </c>
      <c r="CA172" s="119">
        <f>IF('Indicator Date'!CA172="","x",'Indicator Date'!CA172)</f>
        <v>2019</v>
      </c>
      <c r="CB172" s="119">
        <f>IF('Indicator Date'!CB172="","x",'Indicator Date'!CB172)</f>
        <v>2015</v>
      </c>
    </row>
    <row r="173" spans="1:80" x14ac:dyDescent="0.3">
      <c r="A173" s="100" t="s">
        <v>319</v>
      </c>
      <c r="B173" s="86" t="s">
        <v>318</v>
      </c>
      <c r="C173" s="119">
        <f>IF('Indicator Date'!C173="","x",'Indicator Date'!C173)</f>
        <v>2015</v>
      </c>
      <c r="D173" s="119">
        <f>IF('Indicator Date'!D173="","x",'Indicator Date'!D173)</f>
        <v>2015</v>
      </c>
      <c r="E173" s="119">
        <f>IF('Indicator Date'!E173="","x",'Indicator Date'!E173)</f>
        <v>2015</v>
      </c>
      <c r="F173" s="119">
        <f>IF('Indicator Date'!F173="","x",'Indicator Date'!F173)</f>
        <v>2015</v>
      </c>
      <c r="G173" s="119">
        <f>IF('Indicator Date'!G173="","x",'Indicator Date'!G173)</f>
        <v>2015</v>
      </c>
      <c r="H173" s="119">
        <f>IF('Indicator Date'!H173="","x",'Indicator Date'!H173)</f>
        <v>2015</v>
      </c>
      <c r="I173" s="119">
        <f>IF('Indicator Date'!I173="","x",'Indicator Date'!I173)</f>
        <v>2015</v>
      </c>
      <c r="J173" s="119">
        <f>IF('Indicator Date'!J173="","x",'Indicator Date'!J173)</f>
        <v>2018</v>
      </c>
      <c r="K173" s="119">
        <f>IF('Indicator Date'!K173="","x",'Indicator Date'!K173)</f>
        <v>2018</v>
      </c>
      <c r="L173" s="119">
        <f>IF('Indicator Date'!L173="","x",'Indicator Date'!L173)</f>
        <v>2016</v>
      </c>
      <c r="M173" s="119">
        <f>IF('Indicator Date'!M173="","x",'Indicator Date'!M173)</f>
        <v>2015</v>
      </c>
      <c r="N173" s="119">
        <f>IF('Indicator Date'!N173="","x",'Indicator Date'!N173)</f>
        <v>2015</v>
      </c>
      <c r="O173" s="119">
        <f>IF('Indicator Date'!O173="","x",'Indicator Date'!O173)</f>
        <v>2015</v>
      </c>
      <c r="P173" s="119">
        <f>IF('Indicator Date'!P173="","x",'Indicator Date'!P173)</f>
        <v>2015</v>
      </c>
      <c r="Q173" s="119">
        <f>IF('Indicator Date'!Q173="","x",'Indicator Date'!Q173)</f>
        <v>2010</v>
      </c>
      <c r="R173" s="119">
        <f>IF('Indicator Date'!R173="","x",'Indicator Date'!R173)</f>
        <v>2010</v>
      </c>
      <c r="S173" s="119">
        <f>IF('Indicator Date'!S173="","x",'Indicator Date'!S173)</f>
        <v>2010</v>
      </c>
      <c r="T173" s="119">
        <f>IF('Indicator Date'!T173="","x",'Indicator Date'!T173)</f>
        <v>2010</v>
      </c>
      <c r="U173" s="119">
        <f>IF('Indicator Date'!U173="","x",'Indicator Date'!U173)</f>
        <v>2015</v>
      </c>
      <c r="V173" s="119">
        <f>IF('Indicator Date'!V173="","x",'Indicator Date'!V173)</f>
        <v>2015</v>
      </c>
      <c r="W173" s="119">
        <f>IF('Indicator Date'!W173="","x",'Indicator Date'!W173)</f>
        <v>2015</v>
      </c>
      <c r="X173" s="119">
        <f>IF('Indicator Date'!X173="","x",'Indicator Date'!X173)</f>
        <v>2018</v>
      </c>
      <c r="Y173" s="119">
        <f>IF('Indicator Date'!Y173="","x",'Indicator Date'!Y173)</f>
        <v>2018</v>
      </c>
      <c r="Z173" s="119">
        <f>IF('Indicator Date'!Z173="","x",'Indicator Date'!Z173)</f>
        <v>2018</v>
      </c>
      <c r="AA173" s="119" t="str">
        <f>IF('Indicator Date'!AA173="","x",'Indicator Date'!AA173)</f>
        <v>x</v>
      </c>
      <c r="AB173" s="119">
        <f>IF('Indicator Date'!AB173="","x",'Indicator Date'!AB173)</f>
        <v>2017</v>
      </c>
      <c r="AC173" s="119">
        <f>IF('Indicator Date'!AC173="","x",'Indicator Date'!AC173)</f>
        <v>2017</v>
      </c>
      <c r="AD173" s="119">
        <f>IF('Indicator Date'!AD173="","x",'Indicator Date'!AD173)</f>
        <v>2018</v>
      </c>
      <c r="AE173" s="119">
        <f>IF('Indicator Date'!AE173="","x",'Indicator Date'!AE173)</f>
        <v>2018</v>
      </c>
      <c r="AF173" s="119">
        <f>IF('Indicator Date'!AF173="","x",'Indicator Date'!AF173)</f>
        <v>2016</v>
      </c>
      <c r="AG173" s="119">
        <f>IF('Indicator Date'!AG173="","x",'Indicator Date'!AG173)</f>
        <v>2019</v>
      </c>
      <c r="AH173" s="119">
        <f>IF('Indicator Date'!AH173="","x",'Indicator Date'!AH173)</f>
        <v>2019</v>
      </c>
      <c r="AI173" s="119">
        <f>IF('Indicator Date'!AI173="","x",'Indicator Date'!AI173)</f>
        <v>2019</v>
      </c>
      <c r="AJ173" s="119">
        <f>IF('Indicator Date'!AJ173="","x",'Indicator Date'!AJ173)</f>
        <v>2018</v>
      </c>
      <c r="AK173" s="119">
        <f>IF('Indicator Date'!AK173="","x",'Indicator Date'!AK173)</f>
        <v>2018</v>
      </c>
      <c r="AL173" s="119">
        <f>IF('Indicator Date'!AL173="","x",'Indicator Date'!AL173)</f>
        <v>2017</v>
      </c>
      <c r="AM173" s="119">
        <f>IF('Indicator Date'!AM173="","x",'Indicator Date'!AM173)</f>
        <v>2016</v>
      </c>
      <c r="AN173" s="119">
        <f>IF('Indicator Date'!AN173="","x",'Indicator Date'!AN173)</f>
        <v>2019</v>
      </c>
      <c r="AO173" s="119">
        <f>IF('Indicator Date'!AO173="","x",'Indicator Date'!AO173)</f>
        <v>2016</v>
      </c>
      <c r="AP173" s="119">
        <f>IF('Indicator Date'!AP173="","x",'Indicator Date'!AP173)</f>
        <v>2017</v>
      </c>
      <c r="AQ173" s="119">
        <f>IF('Indicator Date'!AQ173="","x",'Indicator Date'!AQ173)</f>
        <v>2017</v>
      </c>
      <c r="AR173" s="119">
        <f>IF('Indicator Date'!AR173="","x",'Indicator Date'!AR173)</f>
        <v>2018</v>
      </c>
      <c r="AS173" s="119">
        <f>IF('Indicator Date'!AS173="","x",'Indicator Date'!AS173)</f>
        <v>2015</v>
      </c>
      <c r="AT173" s="119">
        <f>IF('Indicator Date'!AT173="","x",'Indicator Date'!AT173)</f>
        <v>2016</v>
      </c>
      <c r="AU173" s="119">
        <f>IF('Indicator Date'!AU173="","x",'Indicator Date'!AU173)</f>
        <v>2017</v>
      </c>
      <c r="AV173" s="119">
        <f>IF('Indicator Date'!AV173="","x",'Indicator Date'!AV173)</f>
        <v>2017</v>
      </c>
      <c r="AW173" s="119" t="str">
        <f>IF('Indicator Date'!AW173="","x",'Indicator Date'!AW173)</f>
        <v>x</v>
      </c>
      <c r="AX173" s="119">
        <f>IF('Indicator Date'!AX173="","x",'Indicator Date'!AX173)</f>
        <v>2017</v>
      </c>
      <c r="AY173" s="119">
        <f>IF('Indicator Date'!AY173="","x",'Indicator Date'!AY173)</f>
        <v>2017</v>
      </c>
      <c r="AZ173" s="119">
        <f>IF('Indicator Date'!AZ173="","x",'Indicator Date'!AZ173)</f>
        <v>2017</v>
      </c>
      <c r="BA173" s="119" t="str">
        <f>IF('Indicator Date'!BA173="","x",'Indicator Date'!BA173)</f>
        <v>2017</v>
      </c>
      <c r="BB173" s="119">
        <f>IF('Indicator Date'!BB173="","x",'Indicator Date'!BB173)</f>
        <v>2017</v>
      </c>
      <c r="BC173" s="119">
        <f>IF('Indicator Date'!BC173="","x",'Indicator Date'!BC173)</f>
        <v>2018</v>
      </c>
      <c r="BD173" s="119">
        <f>IF('Indicator Date'!BD173="","x",'Indicator Date'!BD173)</f>
        <v>2019</v>
      </c>
      <c r="BE173" s="172">
        <f>IF('Indicator Date'!BE173="","x",YEAR('Indicator Date'!BE173))</f>
        <v>2018</v>
      </c>
      <c r="BF173" s="172">
        <f>IF('Indicator Date'!BF173="","x",YEAR('Indicator Date'!BF173))</f>
        <v>2018</v>
      </c>
      <c r="BG173" s="172">
        <f>IF('Indicator Date'!BG173="","x",YEAR('Indicator Date'!BG173))</f>
        <v>2018</v>
      </c>
      <c r="BH173" s="119">
        <f>IF('Indicator Date'!BH173="","x",'Indicator Date'!BH173)</f>
        <v>2018</v>
      </c>
      <c r="BI173" s="119">
        <f>IF('Indicator Date'!BI173="","x",'Indicator Date'!BI173)</f>
        <v>2018</v>
      </c>
      <c r="BJ173" s="119">
        <f>IF('Indicator Date'!BJ173="","x",'Indicator Date'!BJ173)</f>
        <v>2015</v>
      </c>
      <c r="BK173" s="119">
        <f>IF('Indicator Date'!BK173="","x",'Indicator Date'!BK173)</f>
        <v>2017</v>
      </c>
      <c r="BL173" s="119">
        <f>IF('Indicator Date'!BL173="","x",'Indicator Date'!BL173)</f>
        <v>2018</v>
      </c>
      <c r="BM173" s="119">
        <f>IF('Indicator Date'!BM173="","x",'Indicator Date'!BM173)</f>
        <v>2017</v>
      </c>
      <c r="BN173" s="119">
        <f>IF('Indicator Date'!BN173="","x",'Indicator Date'!BN173)</f>
        <v>2015</v>
      </c>
      <c r="BO173" s="119">
        <f>IF('Indicator Date'!BO173="","x",'Indicator Date'!BO173)</f>
        <v>2016</v>
      </c>
      <c r="BP173" s="119">
        <f>IF('Indicator Date'!BP173="","x",'Indicator Date'!BP173)</f>
        <v>2017</v>
      </c>
      <c r="BQ173" s="119">
        <f>IF('Indicator Date'!BQ173="","x",'Indicator Date'!BQ173)</f>
        <v>2014</v>
      </c>
      <c r="BR173" s="119">
        <f>IF('Indicator Date'!BR173="","x",'Indicator Date'!BR173)</f>
        <v>2017</v>
      </c>
      <c r="BS173" s="119">
        <f>IF('Indicator Date'!BS173="","x",'Indicator Date'!BS173)</f>
        <v>2017</v>
      </c>
      <c r="BT173" s="119">
        <f>IF('Indicator Date'!BT173="","x",'Indicator Date'!BT173)</f>
        <v>2017</v>
      </c>
      <c r="BU173" s="119">
        <f>IF('Indicator Date'!BU173="","x",'Indicator Date'!BU173)</f>
        <v>2017</v>
      </c>
      <c r="BV173" s="119">
        <f>IF('Indicator Date'!BV173="","x",'Indicator Date'!BV173)</f>
        <v>2017</v>
      </c>
      <c r="BW173" s="119" t="str">
        <f>IF('Indicator Date'!BW173="","x",'Indicator Date'!BW173)</f>
        <v>x</v>
      </c>
      <c r="BX173" s="119">
        <f>IF('Indicator Date'!BX173="","x",'Indicator Date'!BX173)</f>
        <v>2016</v>
      </c>
      <c r="BY173" s="119">
        <f>IF('Indicator Date'!BY173="","x",'Indicator Date'!BY173)</f>
        <v>2015</v>
      </c>
      <c r="BZ173" s="119" t="str">
        <f>IF('Indicator Date'!BZ173="","x",'Indicator Date'!BZ173)</f>
        <v>2018</v>
      </c>
      <c r="CA173" s="119">
        <f>IF('Indicator Date'!CA173="","x",'Indicator Date'!CA173)</f>
        <v>2019</v>
      </c>
      <c r="CB173" s="119">
        <f>IF('Indicator Date'!CB173="","x",'Indicator Date'!CB173)</f>
        <v>2015</v>
      </c>
    </row>
    <row r="174" spans="1:80" x14ac:dyDescent="0.3">
      <c r="A174" s="100" t="s">
        <v>372</v>
      </c>
      <c r="B174" s="86" t="s">
        <v>91</v>
      </c>
      <c r="C174" s="119">
        <f>IF('Indicator Date'!C174="","x",'Indicator Date'!C174)</f>
        <v>2015</v>
      </c>
      <c r="D174" s="119">
        <f>IF('Indicator Date'!D174="","x",'Indicator Date'!D174)</f>
        <v>2015</v>
      </c>
      <c r="E174" s="119">
        <f>IF('Indicator Date'!E174="","x",'Indicator Date'!E174)</f>
        <v>2015</v>
      </c>
      <c r="F174" s="119">
        <f>IF('Indicator Date'!F174="","x",'Indicator Date'!F174)</f>
        <v>2015</v>
      </c>
      <c r="G174" s="119">
        <f>IF('Indicator Date'!G174="","x",'Indicator Date'!G174)</f>
        <v>2015</v>
      </c>
      <c r="H174" s="119">
        <f>IF('Indicator Date'!H174="","x",'Indicator Date'!H174)</f>
        <v>2015</v>
      </c>
      <c r="I174" s="119">
        <f>IF('Indicator Date'!I174="","x",'Indicator Date'!I174)</f>
        <v>2015</v>
      </c>
      <c r="J174" s="119">
        <f>IF('Indicator Date'!J174="","x",'Indicator Date'!J174)</f>
        <v>2018</v>
      </c>
      <c r="K174" s="119">
        <f>IF('Indicator Date'!K174="","x",'Indicator Date'!K174)</f>
        <v>2018</v>
      </c>
      <c r="L174" s="119">
        <f>IF('Indicator Date'!L174="","x",'Indicator Date'!L174)</f>
        <v>2016</v>
      </c>
      <c r="M174" s="119">
        <f>IF('Indicator Date'!M174="","x",'Indicator Date'!M174)</f>
        <v>2015</v>
      </c>
      <c r="N174" s="119">
        <f>IF('Indicator Date'!N174="","x",'Indicator Date'!N174)</f>
        <v>2015</v>
      </c>
      <c r="O174" s="119">
        <f>IF('Indicator Date'!O174="","x",'Indicator Date'!O174)</f>
        <v>2015</v>
      </c>
      <c r="P174" s="119">
        <f>IF('Indicator Date'!P174="","x",'Indicator Date'!P174)</f>
        <v>2015</v>
      </c>
      <c r="Q174" s="119">
        <f>IF('Indicator Date'!Q174="","x",'Indicator Date'!Q174)</f>
        <v>2010</v>
      </c>
      <c r="R174" s="119">
        <f>IF('Indicator Date'!R174="","x",'Indicator Date'!R174)</f>
        <v>2010</v>
      </c>
      <c r="S174" s="119">
        <f>IF('Indicator Date'!S174="","x",'Indicator Date'!S174)</f>
        <v>2010</v>
      </c>
      <c r="T174" s="119">
        <f>IF('Indicator Date'!T174="","x",'Indicator Date'!T174)</f>
        <v>2010</v>
      </c>
      <c r="U174" s="119">
        <f>IF('Indicator Date'!U174="","x",'Indicator Date'!U174)</f>
        <v>2015</v>
      </c>
      <c r="V174" s="119">
        <f>IF('Indicator Date'!V174="","x",'Indicator Date'!V174)</f>
        <v>2015</v>
      </c>
      <c r="W174" s="119">
        <f>IF('Indicator Date'!W174="","x",'Indicator Date'!W174)</f>
        <v>2015</v>
      </c>
      <c r="X174" s="119">
        <f>IF('Indicator Date'!X174="","x",'Indicator Date'!X174)</f>
        <v>2018</v>
      </c>
      <c r="Y174" s="119">
        <f>IF('Indicator Date'!Y174="","x",'Indicator Date'!Y174)</f>
        <v>2018</v>
      </c>
      <c r="Z174" s="119">
        <f>IF('Indicator Date'!Z174="","x",'Indicator Date'!Z174)</f>
        <v>2018</v>
      </c>
      <c r="AA174" s="119">
        <f>IF('Indicator Date'!AA174="","x",'Indicator Date'!AA174)</f>
        <v>2009</v>
      </c>
      <c r="AB174" s="119">
        <f>IF('Indicator Date'!AB174="","x",'Indicator Date'!AB174)</f>
        <v>2017</v>
      </c>
      <c r="AC174" s="119">
        <f>IF('Indicator Date'!AC174="","x",'Indicator Date'!AC174)</f>
        <v>2017</v>
      </c>
      <c r="AD174" s="119">
        <f>IF('Indicator Date'!AD174="","x",'Indicator Date'!AD174)</f>
        <v>2014</v>
      </c>
      <c r="AE174" s="119">
        <f>IF('Indicator Date'!AE174="","x",'Indicator Date'!AE174)</f>
        <v>2018</v>
      </c>
      <c r="AF174" s="119">
        <f>IF('Indicator Date'!AF174="","x",'Indicator Date'!AF174)</f>
        <v>2016</v>
      </c>
      <c r="AG174" s="119">
        <f>IF('Indicator Date'!AG174="","x",'Indicator Date'!AG174)</f>
        <v>2019</v>
      </c>
      <c r="AH174" s="119">
        <f>IF('Indicator Date'!AH174="","x",'Indicator Date'!AH174)</f>
        <v>2019</v>
      </c>
      <c r="AI174" s="119">
        <f>IF('Indicator Date'!AI174="","x",'Indicator Date'!AI174)</f>
        <v>2019</v>
      </c>
      <c r="AJ174" s="119">
        <f>IF('Indicator Date'!AJ174="","x",'Indicator Date'!AJ174)</f>
        <v>2018</v>
      </c>
      <c r="AK174" s="119">
        <f>IF('Indicator Date'!AK174="","x",'Indicator Date'!AK174)</f>
        <v>2018</v>
      </c>
      <c r="AL174" s="119">
        <f>IF('Indicator Date'!AL174="","x",'Indicator Date'!AL174)</f>
        <v>2017</v>
      </c>
      <c r="AM174" s="119">
        <f>IF('Indicator Date'!AM174="","x",'Indicator Date'!AM174)</f>
        <v>2016</v>
      </c>
      <c r="AN174" s="119">
        <f>IF('Indicator Date'!AN174="","x",'Indicator Date'!AN174)</f>
        <v>2019</v>
      </c>
      <c r="AO174" s="119">
        <f>IF('Indicator Date'!AO174="","x",'Indicator Date'!AO174)</f>
        <v>2016</v>
      </c>
      <c r="AP174" s="119">
        <f>IF('Indicator Date'!AP174="","x",'Indicator Date'!AP174)</f>
        <v>2017</v>
      </c>
      <c r="AQ174" s="119">
        <f>IF('Indicator Date'!AQ174="","x",'Indicator Date'!AQ174)</f>
        <v>2017</v>
      </c>
      <c r="AR174" s="119">
        <f>IF('Indicator Date'!AR174="","x",'Indicator Date'!AR174)</f>
        <v>2018</v>
      </c>
      <c r="AS174" s="119">
        <f>IF('Indicator Date'!AS174="","x",'Indicator Date'!AS174)</f>
        <v>2015</v>
      </c>
      <c r="AT174" s="119">
        <f>IF('Indicator Date'!AT174="","x",'Indicator Date'!AT174)</f>
        <v>2009</v>
      </c>
      <c r="AU174" s="119">
        <f>IF('Indicator Date'!AU174="","x",'Indicator Date'!AU174)</f>
        <v>2017</v>
      </c>
      <c r="AV174" s="119" t="str">
        <f>IF('Indicator Date'!AV174="","x",'Indicator Date'!AV174)</f>
        <v>x</v>
      </c>
      <c r="AW174" s="119" t="str">
        <f>IF('Indicator Date'!AW174="","x",'Indicator Date'!AW174)</f>
        <v>x</v>
      </c>
      <c r="AX174" s="119">
        <f>IF('Indicator Date'!AX174="","x",'Indicator Date'!AX174)</f>
        <v>2017</v>
      </c>
      <c r="AY174" s="119">
        <f>IF('Indicator Date'!AY174="","x",'Indicator Date'!AY174)</f>
        <v>2017</v>
      </c>
      <c r="AZ174" s="119" t="str">
        <f>IF('Indicator Date'!AZ174="","x",'Indicator Date'!AZ174)</f>
        <v>x</v>
      </c>
      <c r="BA174" s="119" t="str">
        <f>IF('Indicator Date'!BA174="","x",'Indicator Date'!BA174)</f>
        <v>2014</v>
      </c>
      <c r="BB174" s="119">
        <f>IF('Indicator Date'!BB174="","x",'Indicator Date'!BB174)</f>
        <v>2017</v>
      </c>
      <c r="BC174" s="119">
        <f>IF('Indicator Date'!BC174="","x",'Indicator Date'!BC174)</f>
        <v>2018</v>
      </c>
      <c r="BD174" s="119">
        <f>IF('Indicator Date'!BD174="","x",'Indicator Date'!BD174)</f>
        <v>2019</v>
      </c>
      <c r="BE174" s="172" t="str">
        <f>IF('Indicator Date'!BE174="","x",YEAR('Indicator Date'!BE174))</f>
        <v>x</v>
      </c>
      <c r="BF174" s="172">
        <f>IF('Indicator Date'!BF174="","x",YEAR('Indicator Date'!BF174))</f>
        <v>2018</v>
      </c>
      <c r="BG174" s="172">
        <f>IF('Indicator Date'!BG174="","x",YEAR('Indicator Date'!BG174))</f>
        <v>2018</v>
      </c>
      <c r="BH174" s="119">
        <f>IF('Indicator Date'!BH174="","x",'Indicator Date'!BH174)</f>
        <v>2018</v>
      </c>
      <c r="BI174" s="119">
        <f>IF('Indicator Date'!BI174="","x",'Indicator Date'!BI174)</f>
        <v>2018</v>
      </c>
      <c r="BJ174" s="119">
        <f>IF('Indicator Date'!BJ174="","x",'Indicator Date'!BJ174)</f>
        <v>2013</v>
      </c>
      <c r="BK174" s="119">
        <f>IF('Indicator Date'!BK174="","x",'Indicator Date'!BK174)</f>
        <v>2017</v>
      </c>
      <c r="BL174" s="119">
        <f>IF('Indicator Date'!BL174="","x",'Indicator Date'!BL174)</f>
        <v>2018</v>
      </c>
      <c r="BM174" s="119">
        <f>IF('Indicator Date'!BM174="","x",'Indicator Date'!BM174)</f>
        <v>2017</v>
      </c>
      <c r="BN174" s="119">
        <f>IF('Indicator Date'!BN174="","x",'Indicator Date'!BN174)</f>
        <v>2015</v>
      </c>
      <c r="BO174" s="119">
        <f>IF('Indicator Date'!BO174="","x",'Indicator Date'!BO174)</f>
        <v>2016</v>
      </c>
      <c r="BP174" s="119">
        <f>IF('Indicator Date'!BP174="","x",'Indicator Date'!BP174)</f>
        <v>2017</v>
      </c>
      <c r="BQ174" s="119">
        <f>IF('Indicator Date'!BQ174="","x",'Indicator Date'!BQ174)</f>
        <v>2014</v>
      </c>
      <c r="BR174" s="119">
        <f>IF('Indicator Date'!BR174="","x",'Indicator Date'!BR174)</f>
        <v>2017</v>
      </c>
      <c r="BS174" s="119">
        <f>IF('Indicator Date'!BS174="","x",'Indicator Date'!BS174)</f>
        <v>2017</v>
      </c>
      <c r="BT174" s="119">
        <f>IF('Indicator Date'!BT174="","x",'Indicator Date'!BT174)</f>
        <v>2017</v>
      </c>
      <c r="BU174" s="119">
        <f>IF('Indicator Date'!BU174="","x",'Indicator Date'!BU174)</f>
        <v>2017</v>
      </c>
      <c r="BV174" s="119">
        <f>IF('Indicator Date'!BV174="","x",'Indicator Date'!BV174)</f>
        <v>2017</v>
      </c>
      <c r="BW174" s="119" t="str">
        <f>IF('Indicator Date'!BW174="","x",'Indicator Date'!BW174)</f>
        <v>x</v>
      </c>
      <c r="BX174" s="119">
        <f>IF('Indicator Date'!BX174="","x",'Indicator Date'!BX174)</f>
        <v>2016</v>
      </c>
      <c r="BY174" s="119">
        <f>IF('Indicator Date'!BY174="","x",'Indicator Date'!BY174)</f>
        <v>2015</v>
      </c>
      <c r="BZ174" s="119" t="str">
        <f>IF('Indicator Date'!BZ174="","x",'Indicator Date'!BZ174)</f>
        <v>2018</v>
      </c>
      <c r="CA174" s="119">
        <f>IF('Indicator Date'!CA174="","x",'Indicator Date'!CA174)</f>
        <v>2019</v>
      </c>
      <c r="CB174" s="119">
        <f>IF('Indicator Date'!CB174="","x",'Indicator Date'!CB174)</f>
        <v>2015</v>
      </c>
    </row>
    <row r="175" spans="1:80" x14ac:dyDescent="0.3">
      <c r="A175" s="100" t="s">
        <v>321</v>
      </c>
      <c r="B175" s="86" t="s">
        <v>320</v>
      </c>
      <c r="C175" s="119">
        <f>IF('Indicator Date'!C175="","x",'Indicator Date'!C175)</f>
        <v>2015</v>
      </c>
      <c r="D175" s="119">
        <f>IF('Indicator Date'!D175="","x",'Indicator Date'!D175)</f>
        <v>2015</v>
      </c>
      <c r="E175" s="119">
        <f>IF('Indicator Date'!E175="","x",'Indicator Date'!E175)</f>
        <v>2015</v>
      </c>
      <c r="F175" s="119">
        <f>IF('Indicator Date'!F175="","x",'Indicator Date'!F175)</f>
        <v>2015</v>
      </c>
      <c r="G175" s="119">
        <f>IF('Indicator Date'!G175="","x",'Indicator Date'!G175)</f>
        <v>2015</v>
      </c>
      <c r="H175" s="119">
        <f>IF('Indicator Date'!H175="","x",'Indicator Date'!H175)</f>
        <v>2015</v>
      </c>
      <c r="I175" s="119">
        <f>IF('Indicator Date'!I175="","x",'Indicator Date'!I175)</f>
        <v>2015</v>
      </c>
      <c r="J175" s="119">
        <f>IF('Indicator Date'!J175="","x",'Indicator Date'!J175)</f>
        <v>2018</v>
      </c>
      <c r="K175" s="119">
        <f>IF('Indicator Date'!K175="","x",'Indicator Date'!K175)</f>
        <v>2018</v>
      </c>
      <c r="L175" s="119">
        <f>IF('Indicator Date'!L175="","x",'Indicator Date'!L175)</f>
        <v>2016</v>
      </c>
      <c r="M175" s="119">
        <f>IF('Indicator Date'!M175="","x",'Indicator Date'!M175)</f>
        <v>2015</v>
      </c>
      <c r="N175" s="119">
        <f>IF('Indicator Date'!N175="","x",'Indicator Date'!N175)</f>
        <v>2015</v>
      </c>
      <c r="O175" s="119">
        <f>IF('Indicator Date'!O175="","x",'Indicator Date'!O175)</f>
        <v>2015</v>
      </c>
      <c r="P175" s="119">
        <f>IF('Indicator Date'!P175="","x",'Indicator Date'!P175)</f>
        <v>2015</v>
      </c>
      <c r="Q175" s="119">
        <f>IF('Indicator Date'!Q175="","x",'Indicator Date'!Q175)</f>
        <v>2010</v>
      </c>
      <c r="R175" s="119">
        <f>IF('Indicator Date'!R175="","x",'Indicator Date'!R175)</f>
        <v>2010</v>
      </c>
      <c r="S175" s="119">
        <f>IF('Indicator Date'!S175="","x",'Indicator Date'!S175)</f>
        <v>2010</v>
      </c>
      <c r="T175" s="119">
        <f>IF('Indicator Date'!T175="","x",'Indicator Date'!T175)</f>
        <v>2010</v>
      </c>
      <c r="U175" s="119">
        <f>IF('Indicator Date'!U175="","x",'Indicator Date'!U175)</f>
        <v>2015</v>
      </c>
      <c r="V175" s="119">
        <f>IF('Indicator Date'!V175="","x",'Indicator Date'!V175)</f>
        <v>2015</v>
      </c>
      <c r="W175" s="119">
        <f>IF('Indicator Date'!W175="","x",'Indicator Date'!W175)</f>
        <v>2015</v>
      </c>
      <c r="X175" s="119">
        <f>IF('Indicator Date'!X175="","x",'Indicator Date'!X175)</f>
        <v>2018</v>
      </c>
      <c r="Y175" s="119">
        <f>IF('Indicator Date'!Y175="","x",'Indicator Date'!Y175)</f>
        <v>2018</v>
      </c>
      <c r="Z175" s="119">
        <f>IF('Indicator Date'!Z175="","x",'Indicator Date'!Z175)</f>
        <v>2018</v>
      </c>
      <c r="AA175" s="119">
        <f>IF('Indicator Date'!AA175="","x",'Indicator Date'!AA175)</f>
        <v>2014</v>
      </c>
      <c r="AB175" s="119">
        <f>IF('Indicator Date'!AB175="","x",'Indicator Date'!AB175)</f>
        <v>2017</v>
      </c>
      <c r="AC175" s="119">
        <f>IF('Indicator Date'!AC175="","x",'Indicator Date'!AC175)</f>
        <v>2017</v>
      </c>
      <c r="AD175" s="119">
        <f>IF('Indicator Date'!AD175="","x",'Indicator Date'!AD175)</f>
        <v>2017</v>
      </c>
      <c r="AE175" s="119">
        <f>IF('Indicator Date'!AE175="","x",'Indicator Date'!AE175)</f>
        <v>2018</v>
      </c>
      <c r="AF175" s="119">
        <f>IF('Indicator Date'!AF175="","x",'Indicator Date'!AF175)</f>
        <v>2016</v>
      </c>
      <c r="AG175" s="119">
        <f>IF('Indicator Date'!AG175="","x",'Indicator Date'!AG175)</f>
        <v>2019</v>
      </c>
      <c r="AH175" s="119">
        <f>IF('Indicator Date'!AH175="","x",'Indicator Date'!AH175)</f>
        <v>2019</v>
      </c>
      <c r="AI175" s="119">
        <f>IF('Indicator Date'!AI175="","x",'Indicator Date'!AI175)</f>
        <v>2019</v>
      </c>
      <c r="AJ175" s="119">
        <f>IF('Indicator Date'!AJ175="","x",'Indicator Date'!AJ175)</f>
        <v>2018</v>
      </c>
      <c r="AK175" s="119">
        <f>IF('Indicator Date'!AK175="","x",'Indicator Date'!AK175)</f>
        <v>2018</v>
      </c>
      <c r="AL175" s="119">
        <f>IF('Indicator Date'!AL175="","x",'Indicator Date'!AL175)</f>
        <v>2017</v>
      </c>
      <c r="AM175" s="119">
        <f>IF('Indicator Date'!AM175="","x",'Indicator Date'!AM175)</f>
        <v>2014</v>
      </c>
      <c r="AN175" s="119">
        <f>IF('Indicator Date'!AN175="","x",'Indicator Date'!AN175)</f>
        <v>2019</v>
      </c>
      <c r="AO175" s="119">
        <f>IF('Indicator Date'!AO175="","x",'Indicator Date'!AO175)</f>
        <v>2016</v>
      </c>
      <c r="AP175" s="119">
        <f>IF('Indicator Date'!AP175="","x",'Indicator Date'!AP175)</f>
        <v>2017</v>
      </c>
      <c r="AQ175" s="119">
        <f>IF('Indicator Date'!AQ175="","x",'Indicator Date'!AQ175)</f>
        <v>2017</v>
      </c>
      <c r="AR175" s="119">
        <f>IF('Indicator Date'!AR175="","x",'Indicator Date'!AR175)</f>
        <v>2018</v>
      </c>
      <c r="AS175" s="119">
        <f>IF('Indicator Date'!AS175="","x",'Indicator Date'!AS175)</f>
        <v>2015</v>
      </c>
      <c r="AT175" s="119">
        <f>IF('Indicator Date'!AT175="","x",'Indicator Date'!AT175)</f>
        <v>2014</v>
      </c>
      <c r="AU175" s="119">
        <f>IF('Indicator Date'!AU175="","x",'Indicator Date'!AU175)</f>
        <v>2017</v>
      </c>
      <c r="AV175" s="119">
        <f>IF('Indicator Date'!AV175="","x",'Indicator Date'!AV175)</f>
        <v>2017</v>
      </c>
      <c r="AW175" s="119">
        <f>IF('Indicator Date'!AW175="","x",'Indicator Date'!AW175)</f>
        <v>2017</v>
      </c>
      <c r="AX175" s="119">
        <f>IF('Indicator Date'!AX175="","x",'Indicator Date'!AX175)</f>
        <v>2017</v>
      </c>
      <c r="AY175" s="119">
        <f>IF('Indicator Date'!AY175="","x",'Indicator Date'!AY175)</f>
        <v>2017</v>
      </c>
      <c r="AZ175" s="119">
        <f>IF('Indicator Date'!AZ175="","x",'Indicator Date'!AZ175)</f>
        <v>2017</v>
      </c>
      <c r="BA175" s="119" t="str">
        <f>IF('Indicator Date'!BA175="","x",'Indicator Date'!BA175)</f>
        <v>2015</v>
      </c>
      <c r="BB175" s="119">
        <f>IF('Indicator Date'!BB175="","x",'Indicator Date'!BB175)</f>
        <v>2017</v>
      </c>
      <c r="BC175" s="119">
        <f>IF('Indicator Date'!BC175="","x",'Indicator Date'!BC175)</f>
        <v>2018</v>
      </c>
      <c r="BD175" s="119">
        <f>IF('Indicator Date'!BD175="","x",'Indicator Date'!BD175)</f>
        <v>2019</v>
      </c>
      <c r="BE175" s="172" t="str">
        <f>IF('Indicator Date'!BE175="","x",YEAR('Indicator Date'!BE175))</f>
        <v>x</v>
      </c>
      <c r="BF175" s="172">
        <f>IF('Indicator Date'!BF175="","x",YEAR('Indicator Date'!BF175))</f>
        <v>2019</v>
      </c>
      <c r="BG175" s="172">
        <f>IF('Indicator Date'!BG175="","x",YEAR('Indicator Date'!BG175))</f>
        <v>2018</v>
      </c>
      <c r="BH175" s="119">
        <f>IF('Indicator Date'!BH175="","x",'Indicator Date'!BH175)</f>
        <v>2018</v>
      </c>
      <c r="BI175" s="119">
        <f>IF('Indicator Date'!BI175="","x",'Indicator Date'!BI175)</f>
        <v>2018</v>
      </c>
      <c r="BJ175" s="119">
        <f>IF('Indicator Date'!BJ175="","x",'Indicator Date'!BJ175)</f>
        <v>2015</v>
      </c>
      <c r="BK175" s="119">
        <f>IF('Indicator Date'!BK175="","x",'Indicator Date'!BK175)</f>
        <v>2017</v>
      </c>
      <c r="BL175" s="119">
        <f>IF('Indicator Date'!BL175="","x",'Indicator Date'!BL175)</f>
        <v>2018</v>
      </c>
      <c r="BM175" s="119">
        <f>IF('Indicator Date'!BM175="","x",'Indicator Date'!BM175)</f>
        <v>2017</v>
      </c>
      <c r="BN175" s="119">
        <f>IF('Indicator Date'!BN175="","x",'Indicator Date'!BN175)</f>
        <v>2015</v>
      </c>
      <c r="BO175" s="119">
        <f>IF('Indicator Date'!BO175="","x",'Indicator Date'!BO175)</f>
        <v>2016</v>
      </c>
      <c r="BP175" s="119">
        <f>IF('Indicator Date'!BP175="","x",'Indicator Date'!BP175)</f>
        <v>2017</v>
      </c>
      <c r="BQ175" s="119">
        <f>IF('Indicator Date'!BQ175="","x",'Indicator Date'!BQ175)</f>
        <v>2014</v>
      </c>
      <c r="BR175" s="119">
        <f>IF('Indicator Date'!BR175="","x",'Indicator Date'!BR175)</f>
        <v>2017</v>
      </c>
      <c r="BS175" s="119">
        <f>IF('Indicator Date'!BS175="","x",'Indicator Date'!BS175)</f>
        <v>2017</v>
      </c>
      <c r="BT175" s="119">
        <f>IF('Indicator Date'!BT175="","x",'Indicator Date'!BT175)</f>
        <v>2015</v>
      </c>
      <c r="BU175" s="119">
        <f>IF('Indicator Date'!BU175="","x",'Indicator Date'!BU175)</f>
        <v>2017</v>
      </c>
      <c r="BV175" s="119" t="str">
        <f>IF('Indicator Date'!BV175="","x",'Indicator Date'!BV175)</f>
        <v>x</v>
      </c>
      <c r="BW175" s="119">
        <f>IF('Indicator Date'!BW175="","x",'Indicator Date'!BW175)</f>
        <v>2017</v>
      </c>
      <c r="BX175" s="119">
        <f>IF('Indicator Date'!BX175="","x",'Indicator Date'!BX175)</f>
        <v>2016</v>
      </c>
      <c r="BY175" s="119">
        <f>IF('Indicator Date'!BY175="","x",'Indicator Date'!BY175)</f>
        <v>2015</v>
      </c>
      <c r="BZ175" s="119" t="str">
        <f>IF('Indicator Date'!BZ175="","x",'Indicator Date'!BZ175)</f>
        <v>2018</v>
      </c>
      <c r="CA175" s="119">
        <f>IF('Indicator Date'!CA175="","x",'Indicator Date'!CA175)</f>
        <v>2019</v>
      </c>
      <c r="CB175" s="119">
        <f>IF('Indicator Date'!CB175="","x",'Indicator Date'!CB175)</f>
        <v>2015</v>
      </c>
    </row>
    <row r="176" spans="1:80" x14ac:dyDescent="0.3">
      <c r="A176" s="100" t="s">
        <v>323</v>
      </c>
      <c r="B176" s="86" t="s">
        <v>322</v>
      </c>
      <c r="C176" s="119">
        <f>IF('Indicator Date'!C176="","x",'Indicator Date'!C176)</f>
        <v>2015</v>
      </c>
      <c r="D176" s="119">
        <f>IF('Indicator Date'!D176="","x",'Indicator Date'!D176)</f>
        <v>2015</v>
      </c>
      <c r="E176" s="119">
        <f>IF('Indicator Date'!E176="","x",'Indicator Date'!E176)</f>
        <v>2015</v>
      </c>
      <c r="F176" s="119">
        <f>IF('Indicator Date'!F176="","x",'Indicator Date'!F176)</f>
        <v>2015</v>
      </c>
      <c r="G176" s="119">
        <f>IF('Indicator Date'!G176="","x",'Indicator Date'!G176)</f>
        <v>2015</v>
      </c>
      <c r="H176" s="119">
        <f>IF('Indicator Date'!H176="","x",'Indicator Date'!H176)</f>
        <v>2015</v>
      </c>
      <c r="I176" s="119">
        <f>IF('Indicator Date'!I176="","x",'Indicator Date'!I176)</f>
        <v>2015</v>
      </c>
      <c r="J176" s="119">
        <f>IF('Indicator Date'!J176="","x",'Indicator Date'!J176)</f>
        <v>2018</v>
      </c>
      <c r="K176" s="119">
        <f>IF('Indicator Date'!K176="","x",'Indicator Date'!K176)</f>
        <v>2018</v>
      </c>
      <c r="L176" s="119">
        <f>IF('Indicator Date'!L176="","x",'Indicator Date'!L176)</f>
        <v>2016</v>
      </c>
      <c r="M176" s="119">
        <f>IF('Indicator Date'!M176="","x",'Indicator Date'!M176)</f>
        <v>2015</v>
      </c>
      <c r="N176" s="119">
        <f>IF('Indicator Date'!N176="","x",'Indicator Date'!N176)</f>
        <v>2015</v>
      </c>
      <c r="O176" s="119">
        <f>IF('Indicator Date'!O176="","x",'Indicator Date'!O176)</f>
        <v>2015</v>
      </c>
      <c r="P176" s="119">
        <f>IF('Indicator Date'!P176="","x",'Indicator Date'!P176)</f>
        <v>2015</v>
      </c>
      <c r="Q176" s="119">
        <f>IF('Indicator Date'!Q176="","x",'Indicator Date'!Q176)</f>
        <v>2010</v>
      </c>
      <c r="R176" s="119">
        <f>IF('Indicator Date'!R176="","x",'Indicator Date'!R176)</f>
        <v>2010</v>
      </c>
      <c r="S176" s="119">
        <f>IF('Indicator Date'!S176="","x",'Indicator Date'!S176)</f>
        <v>2010</v>
      </c>
      <c r="T176" s="119">
        <f>IF('Indicator Date'!T176="","x",'Indicator Date'!T176)</f>
        <v>2010</v>
      </c>
      <c r="U176" s="119">
        <f>IF('Indicator Date'!U176="","x",'Indicator Date'!U176)</f>
        <v>2015</v>
      </c>
      <c r="V176" s="119">
        <f>IF('Indicator Date'!V176="","x",'Indicator Date'!V176)</f>
        <v>2015</v>
      </c>
      <c r="W176" s="119">
        <f>IF('Indicator Date'!W176="","x",'Indicator Date'!W176)</f>
        <v>2015</v>
      </c>
      <c r="X176" s="119">
        <f>IF('Indicator Date'!X176="","x",'Indicator Date'!X176)</f>
        <v>2018</v>
      </c>
      <c r="Y176" s="119">
        <f>IF('Indicator Date'!Y176="","x",'Indicator Date'!Y176)</f>
        <v>2018</v>
      </c>
      <c r="Z176" s="119">
        <f>IF('Indicator Date'!Z176="","x",'Indicator Date'!Z176)</f>
        <v>2018</v>
      </c>
      <c r="AA176" s="119" t="str">
        <f>IF('Indicator Date'!AA176="","x",'Indicator Date'!AA176)</f>
        <v>x</v>
      </c>
      <c r="AB176" s="119">
        <f>IF('Indicator Date'!AB176="","x",'Indicator Date'!AB176)</f>
        <v>2017</v>
      </c>
      <c r="AC176" s="119" t="str">
        <f>IF('Indicator Date'!AC176="","x",'Indicator Date'!AC176)</f>
        <v>x</v>
      </c>
      <c r="AD176" s="119">
        <f>IF('Indicator Date'!AD176="","x",'Indicator Date'!AD176)</f>
        <v>2018</v>
      </c>
      <c r="AE176" s="119">
        <f>IF('Indicator Date'!AE176="","x",'Indicator Date'!AE176)</f>
        <v>2018</v>
      </c>
      <c r="AF176" s="119" t="str">
        <f>IF('Indicator Date'!AF176="","x",'Indicator Date'!AF176)</f>
        <v>x</v>
      </c>
      <c r="AG176" s="119">
        <f>IF('Indicator Date'!AG176="","x",'Indicator Date'!AG176)</f>
        <v>2019</v>
      </c>
      <c r="AH176" s="119">
        <f>IF('Indicator Date'!AH176="","x",'Indicator Date'!AH176)</f>
        <v>2019</v>
      </c>
      <c r="AI176" s="119">
        <f>IF('Indicator Date'!AI176="","x",'Indicator Date'!AI176)</f>
        <v>2019</v>
      </c>
      <c r="AJ176" s="119">
        <f>IF('Indicator Date'!AJ176="","x",'Indicator Date'!AJ176)</f>
        <v>2018</v>
      </c>
      <c r="AK176" s="119">
        <f>IF('Indicator Date'!AK176="","x",'Indicator Date'!AK176)</f>
        <v>2018</v>
      </c>
      <c r="AL176" s="119">
        <f>IF('Indicator Date'!AL176="","x",'Indicator Date'!AL176)</f>
        <v>2017</v>
      </c>
      <c r="AM176" s="119" t="str">
        <f>IF('Indicator Date'!AM176="","x",'Indicator Date'!AM176)</f>
        <v>x</v>
      </c>
      <c r="AN176" s="119">
        <f>IF('Indicator Date'!AN176="","x",'Indicator Date'!AN176)</f>
        <v>2019</v>
      </c>
      <c r="AO176" s="119">
        <f>IF('Indicator Date'!AO176="","x",'Indicator Date'!AO176)</f>
        <v>2016</v>
      </c>
      <c r="AP176" s="119">
        <f>IF('Indicator Date'!AP176="","x",'Indicator Date'!AP176)</f>
        <v>2017</v>
      </c>
      <c r="AQ176" s="119">
        <f>IF('Indicator Date'!AQ176="","x",'Indicator Date'!AQ176)</f>
        <v>2017</v>
      </c>
      <c r="AR176" s="119">
        <f>IF('Indicator Date'!AR176="","x",'Indicator Date'!AR176)</f>
        <v>2018</v>
      </c>
      <c r="AS176" s="119">
        <f>IF('Indicator Date'!AS176="","x",'Indicator Date'!AS176)</f>
        <v>2015</v>
      </c>
      <c r="AT176" s="119">
        <f>IF('Indicator Date'!AT176="","x",'Indicator Date'!AT176)</f>
        <v>2012</v>
      </c>
      <c r="AU176" s="119">
        <f>IF('Indicator Date'!AU176="","x",'Indicator Date'!AU176)</f>
        <v>2017</v>
      </c>
      <c r="AV176" s="119" t="str">
        <f>IF('Indicator Date'!AV176="","x",'Indicator Date'!AV176)</f>
        <v>x</v>
      </c>
      <c r="AW176" s="119" t="str">
        <f>IF('Indicator Date'!AW176="","x",'Indicator Date'!AW176)</f>
        <v>x</v>
      </c>
      <c r="AX176" s="119" t="str">
        <f>IF('Indicator Date'!AX176="","x",'Indicator Date'!AX176)</f>
        <v>x</v>
      </c>
      <c r="AY176" s="119">
        <f>IF('Indicator Date'!AY176="","x",'Indicator Date'!AY176)</f>
        <v>2017</v>
      </c>
      <c r="AZ176" s="119">
        <f>IF('Indicator Date'!AZ176="","x",'Indicator Date'!AZ176)</f>
        <v>2017</v>
      </c>
      <c r="BA176" s="119" t="str">
        <f>IF('Indicator Date'!BA176="","x",'Indicator Date'!BA176)</f>
        <v>2015</v>
      </c>
      <c r="BB176" s="119">
        <f>IF('Indicator Date'!BB176="","x",'Indicator Date'!BB176)</f>
        <v>2017</v>
      </c>
      <c r="BC176" s="119">
        <f>IF('Indicator Date'!BC176="","x",'Indicator Date'!BC176)</f>
        <v>2018</v>
      </c>
      <c r="BD176" s="119">
        <f>IF('Indicator Date'!BD176="","x",'Indicator Date'!BD176)</f>
        <v>2019</v>
      </c>
      <c r="BE176" s="172" t="str">
        <f>IF('Indicator Date'!BE176="","x",YEAR('Indicator Date'!BE176))</f>
        <v>x</v>
      </c>
      <c r="BF176" s="172">
        <f>IF('Indicator Date'!BF176="","x",YEAR('Indicator Date'!BF176))</f>
        <v>2018</v>
      </c>
      <c r="BG176" s="172">
        <f>IF('Indicator Date'!BG176="","x",YEAR('Indicator Date'!BG176))</f>
        <v>2018</v>
      </c>
      <c r="BH176" s="119">
        <f>IF('Indicator Date'!BH176="","x",'Indicator Date'!BH176)</f>
        <v>2018</v>
      </c>
      <c r="BI176" s="119">
        <f>IF('Indicator Date'!BI176="","x",'Indicator Date'!BI176)</f>
        <v>2018</v>
      </c>
      <c r="BJ176" s="119">
        <f>IF('Indicator Date'!BJ176="","x",'Indicator Date'!BJ176)</f>
        <v>2013</v>
      </c>
      <c r="BK176" s="119">
        <f>IF('Indicator Date'!BK176="","x",'Indicator Date'!BK176)</f>
        <v>2017</v>
      </c>
      <c r="BL176" s="119" t="str">
        <f>IF('Indicator Date'!BL176="","x",'Indicator Date'!BL176)</f>
        <v>x</v>
      </c>
      <c r="BM176" s="119">
        <f>IF('Indicator Date'!BM176="","x",'Indicator Date'!BM176)</f>
        <v>2017</v>
      </c>
      <c r="BN176" s="119">
        <f>IF('Indicator Date'!BN176="","x",'Indicator Date'!BN176)</f>
        <v>2015</v>
      </c>
      <c r="BO176" s="119">
        <f>IF('Indicator Date'!BO176="","x",'Indicator Date'!BO176)</f>
        <v>2016</v>
      </c>
      <c r="BP176" s="119">
        <f>IF('Indicator Date'!BP176="","x",'Indicator Date'!BP176)</f>
        <v>2017</v>
      </c>
      <c r="BQ176" s="119">
        <f>IF('Indicator Date'!BQ176="","x",'Indicator Date'!BQ176)</f>
        <v>2014</v>
      </c>
      <c r="BR176" s="119">
        <f>IF('Indicator Date'!BR176="","x",'Indicator Date'!BR176)</f>
        <v>2017</v>
      </c>
      <c r="BS176" s="119">
        <f>IF('Indicator Date'!BS176="","x",'Indicator Date'!BS176)</f>
        <v>2017</v>
      </c>
      <c r="BT176" s="119">
        <f>IF('Indicator Date'!BT176="","x",'Indicator Date'!BT176)</f>
        <v>2013</v>
      </c>
      <c r="BU176" s="119">
        <f>IF('Indicator Date'!BU176="","x",'Indicator Date'!BU176)</f>
        <v>2017</v>
      </c>
      <c r="BV176" s="119">
        <f>IF('Indicator Date'!BV176="","x",'Indicator Date'!BV176)</f>
        <v>2017</v>
      </c>
      <c r="BW176" s="119" t="str">
        <f>IF('Indicator Date'!BW176="","x",'Indicator Date'!BW176)</f>
        <v>x</v>
      </c>
      <c r="BX176" s="119">
        <f>IF('Indicator Date'!BX176="","x",'Indicator Date'!BX176)</f>
        <v>2016</v>
      </c>
      <c r="BY176" s="119">
        <f>IF('Indicator Date'!BY176="","x",'Indicator Date'!BY176)</f>
        <v>2015</v>
      </c>
      <c r="BZ176" s="119" t="str">
        <f>IF('Indicator Date'!BZ176="","x",'Indicator Date'!BZ176)</f>
        <v>2018</v>
      </c>
      <c r="CA176" s="119">
        <f>IF('Indicator Date'!CA176="","x",'Indicator Date'!CA176)</f>
        <v>2019</v>
      </c>
      <c r="CB176" s="119">
        <f>IF('Indicator Date'!CB176="","x",'Indicator Date'!CB176)</f>
        <v>2015</v>
      </c>
    </row>
    <row r="177" spans="1:80" x14ac:dyDescent="0.3">
      <c r="A177" s="100" t="s">
        <v>325</v>
      </c>
      <c r="B177" s="86" t="s">
        <v>324</v>
      </c>
      <c r="C177" s="119">
        <f>IF('Indicator Date'!C177="","x",'Indicator Date'!C177)</f>
        <v>2015</v>
      </c>
      <c r="D177" s="119">
        <f>IF('Indicator Date'!D177="","x",'Indicator Date'!D177)</f>
        <v>2015</v>
      </c>
      <c r="E177" s="119">
        <f>IF('Indicator Date'!E177="","x",'Indicator Date'!E177)</f>
        <v>2015</v>
      </c>
      <c r="F177" s="119">
        <f>IF('Indicator Date'!F177="","x",'Indicator Date'!F177)</f>
        <v>2015</v>
      </c>
      <c r="G177" s="119">
        <f>IF('Indicator Date'!G177="","x",'Indicator Date'!G177)</f>
        <v>2015</v>
      </c>
      <c r="H177" s="119">
        <f>IF('Indicator Date'!H177="","x",'Indicator Date'!H177)</f>
        <v>2015</v>
      </c>
      <c r="I177" s="119">
        <f>IF('Indicator Date'!I177="","x",'Indicator Date'!I177)</f>
        <v>2015</v>
      </c>
      <c r="J177" s="119">
        <f>IF('Indicator Date'!J177="","x",'Indicator Date'!J177)</f>
        <v>2018</v>
      </c>
      <c r="K177" s="119">
        <f>IF('Indicator Date'!K177="","x",'Indicator Date'!K177)</f>
        <v>2018</v>
      </c>
      <c r="L177" s="119">
        <f>IF('Indicator Date'!L177="","x",'Indicator Date'!L177)</f>
        <v>2016</v>
      </c>
      <c r="M177" s="119">
        <f>IF('Indicator Date'!M177="","x",'Indicator Date'!M177)</f>
        <v>2015</v>
      </c>
      <c r="N177" s="119">
        <f>IF('Indicator Date'!N177="","x",'Indicator Date'!N177)</f>
        <v>2015</v>
      </c>
      <c r="O177" s="119">
        <f>IF('Indicator Date'!O177="","x",'Indicator Date'!O177)</f>
        <v>2015</v>
      </c>
      <c r="P177" s="119">
        <f>IF('Indicator Date'!P177="","x",'Indicator Date'!P177)</f>
        <v>2015</v>
      </c>
      <c r="Q177" s="119">
        <f>IF('Indicator Date'!Q177="","x",'Indicator Date'!Q177)</f>
        <v>2010</v>
      </c>
      <c r="R177" s="119">
        <f>IF('Indicator Date'!R177="","x",'Indicator Date'!R177)</f>
        <v>2010</v>
      </c>
      <c r="S177" s="119">
        <f>IF('Indicator Date'!S177="","x",'Indicator Date'!S177)</f>
        <v>2010</v>
      </c>
      <c r="T177" s="119">
        <f>IF('Indicator Date'!T177="","x",'Indicator Date'!T177)</f>
        <v>2010</v>
      </c>
      <c r="U177" s="119">
        <f>IF('Indicator Date'!U177="","x",'Indicator Date'!U177)</f>
        <v>2015</v>
      </c>
      <c r="V177" s="119">
        <f>IF('Indicator Date'!V177="","x",'Indicator Date'!V177)</f>
        <v>2015</v>
      </c>
      <c r="W177" s="119">
        <f>IF('Indicator Date'!W177="","x",'Indicator Date'!W177)</f>
        <v>2015</v>
      </c>
      <c r="X177" s="119">
        <f>IF('Indicator Date'!X177="","x",'Indicator Date'!X177)</f>
        <v>2018</v>
      </c>
      <c r="Y177" s="119">
        <f>IF('Indicator Date'!Y177="","x",'Indicator Date'!Y177)</f>
        <v>2018</v>
      </c>
      <c r="Z177" s="119">
        <f>IF('Indicator Date'!Z177="","x",'Indicator Date'!Z177)</f>
        <v>2018</v>
      </c>
      <c r="AA177" s="119">
        <f>IF('Indicator Date'!AA177="","x",'Indicator Date'!AA177)</f>
        <v>2011</v>
      </c>
      <c r="AB177" s="119">
        <f>IF('Indicator Date'!AB177="","x",'Indicator Date'!AB177)</f>
        <v>2017</v>
      </c>
      <c r="AC177" s="119">
        <f>IF('Indicator Date'!AC177="","x",'Indicator Date'!AC177)</f>
        <v>2015</v>
      </c>
      <c r="AD177" s="119">
        <f>IF('Indicator Date'!AD177="","x",'Indicator Date'!AD177)</f>
        <v>2017</v>
      </c>
      <c r="AE177" s="119">
        <f>IF('Indicator Date'!AE177="","x",'Indicator Date'!AE177)</f>
        <v>2018</v>
      </c>
      <c r="AF177" s="119">
        <f>IF('Indicator Date'!AF177="","x",'Indicator Date'!AF177)</f>
        <v>2016</v>
      </c>
      <c r="AG177" s="119">
        <f>IF('Indicator Date'!AG177="","x",'Indicator Date'!AG177)</f>
        <v>2019</v>
      </c>
      <c r="AH177" s="119">
        <f>IF('Indicator Date'!AH177="","x",'Indicator Date'!AH177)</f>
        <v>2019</v>
      </c>
      <c r="AI177" s="119">
        <f>IF('Indicator Date'!AI177="","x",'Indicator Date'!AI177)</f>
        <v>2019</v>
      </c>
      <c r="AJ177" s="119">
        <f>IF('Indicator Date'!AJ177="","x",'Indicator Date'!AJ177)</f>
        <v>2018</v>
      </c>
      <c r="AK177" s="119">
        <f>IF('Indicator Date'!AK177="","x",'Indicator Date'!AK177)</f>
        <v>2018</v>
      </c>
      <c r="AL177" s="119">
        <f>IF('Indicator Date'!AL177="","x",'Indicator Date'!AL177)</f>
        <v>2017</v>
      </c>
      <c r="AM177" s="119" t="str">
        <f>IF('Indicator Date'!AM177="","x",'Indicator Date'!AM177)</f>
        <v>x</v>
      </c>
      <c r="AN177" s="119">
        <f>IF('Indicator Date'!AN177="","x",'Indicator Date'!AN177)</f>
        <v>2019</v>
      </c>
      <c r="AO177" s="119">
        <f>IF('Indicator Date'!AO177="","x",'Indicator Date'!AO177)</f>
        <v>2016</v>
      </c>
      <c r="AP177" s="119">
        <f>IF('Indicator Date'!AP177="","x",'Indicator Date'!AP177)</f>
        <v>2017</v>
      </c>
      <c r="AQ177" s="119" t="str">
        <f>IF('Indicator Date'!AQ177="","x",'Indicator Date'!AQ177)</f>
        <v>x</v>
      </c>
      <c r="AR177" s="119">
        <f>IF('Indicator Date'!AR177="","x",'Indicator Date'!AR177)</f>
        <v>2018</v>
      </c>
      <c r="AS177" s="119">
        <f>IF('Indicator Date'!AS177="","x",'Indicator Date'!AS177)</f>
        <v>2015</v>
      </c>
      <c r="AT177" s="119" t="str">
        <f>IF('Indicator Date'!AT177="","x",'Indicator Date'!AT177)</f>
        <v>x</v>
      </c>
      <c r="AU177" s="119">
        <f>IF('Indicator Date'!AU177="","x",'Indicator Date'!AU177)</f>
        <v>2017</v>
      </c>
      <c r="AV177" s="119">
        <f>IF('Indicator Date'!AV177="","x",'Indicator Date'!AV177)</f>
        <v>2017</v>
      </c>
      <c r="AW177" s="119">
        <f>IF('Indicator Date'!AW177="","x",'Indicator Date'!AW177)</f>
        <v>2017</v>
      </c>
      <c r="AX177" s="119" t="str">
        <f>IF('Indicator Date'!AX177="","x",'Indicator Date'!AX177)</f>
        <v>x</v>
      </c>
      <c r="AY177" s="119">
        <f>IF('Indicator Date'!AY177="","x",'Indicator Date'!AY177)</f>
        <v>2017</v>
      </c>
      <c r="AZ177" s="119">
        <f>IF('Indicator Date'!AZ177="","x",'Indicator Date'!AZ177)</f>
        <v>2017</v>
      </c>
      <c r="BA177" s="119" t="str">
        <f>IF('Indicator Date'!BA177="","x",'Indicator Date'!BA177)</f>
        <v>x</v>
      </c>
      <c r="BB177" s="119">
        <f>IF('Indicator Date'!BB177="","x",'Indicator Date'!BB177)</f>
        <v>2017</v>
      </c>
      <c r="BC177" s="119">
        <f>IF('Indicator Date'!BC177="","x",'Indicator Date'!BC177)</f>
        <v>2018</v>
      </c>
      <c r="BD177" s="119">
        <f>IF('Indicator Date'!BD177="","x",'Indicator Date'!BD177)</f>
        <v>2019</v>
      </c>
      <c r="BE177" s="172" t="str">
        <f>IF('Indicator Date'!BE177="","x",YEAR('Indicator Date'!BE177))</f>
        <v>x</v>
      </c>
      <c r="BF177" s="172">
        <f>IF('Indicator Date'!BF177="","x",YEAR('Indicator Date'!BF177))</f>
        <v>2018</v>
      </c>
      <c r="BG177" s="172">
        <f>IF('Indicator Date'!BG177="","x",YEAR('Indicator Date'!BG177))</f>
        <v>2018</v>
      </c>
      <c r="BH177" s="119">
        <f>IF('Indicator Date'!BH177="","x",'Indicator Date'!BH177)</f>
        <v>2018</v>
      </c>
      <c r="BI177" s="119">
        <f>IF('Indicator Date'!BI177="","x",'Indicator Date'!BI177)</f>
        <v>2018</v>
      </c>
      <c r="BJ177" s="119">
        <f>IF('Indicator Date'!BJ177="","x",'Indicator Date'!BJ177)</f>
        <v>2013</v>
      </c>
      <c r="BK177" s="119">
        <f>IF('Indicator Date'!BK177="","x",'Indicator Date'!BK177)</f>
        <v>2017</v>
      </c>
      <c r="BL177" s="119">
        <f>IF('Indicator Date'!BL177="","x",'Indicator Date'!BL177)</f>
        <v>2018</v>
      </c>
      <c r="BM177" s="119">
        <f>IF('Indicator Date'!BM177="","x",'Indicator Date'!BM177)</f>
        <v>2017</v>
      </c>
      <c r="BN177" s="119">
        <f>IF('Indicator Date'!BN177="","x",'Indicator Date'!BN177)</f>
        <v>2015</v>
      </c>
      <c r="BO177" s="119">
        <f>IF('Indicator Date'!BO177="","x",'Indicator Date'!BO177)</f>
        <v>2016</v>
      </c>
      <c r="BP177" s="119">
        <f>IF('Indicator Date'!BP177="","x",'Indicator Date'!BP177)</f>
        <v>2017</v>
      </c>
      <c r="BQ177" s="119">
        <f>IF('Indicator Date'!BQ177="","x",'Indicator Date'!BQ177)</f>
        <v>2014</v>
      </c>
      <c r="BR177" s="119">
        <f>IF('Indicator Date'!BR177="","x",'Indicator Date'!BR177)</f>
        <v>2017</v>
      </c>
      <c r="BS177" s="119">
        <f>IF('Indicator Date'!BS177="","x",'Indicator Date'!BS177)</f>
        <v>2017</v>
      </c>
      <c r="BT177" s="119">
        <f>IF('Indicator Date'!BT177="","x",'Indicator Date'!BT177)</f>
        <v>2015</v>
      </c>
      <c r="BU177" s="119">
        <f>IF('Indicator Date'!BU177="","x",'Indicator Date'!BU177)</f>
        <v>2017</v>
      </c>
      <c r="BV177" s="119">
        <f>IF('Indicator Date'!BV177="","x",'Indicator Date'!BV177)</f>
        <v>2017</v>
      </c>
      <c r="BW177" s="119">
        <f>IF('Indicator Date'!BW177="","x",'Indicator Date'!BW177)</f>
        <v>2017</v>
      </c>
      <c r="BX177" s="119">
        <f>IF('Indicator Date'!BX177="","x",'Indicator Date'!BX177)</f>
        <v>2016</v>
      </c>
      <c r="BY177" s="119">
        <f>IF('Indicator Date'!BY177="","x",'Indicator Date'!BY177)</f>
        <v>2015</v>
      </c>
      <c r="BZ177" s="119" t="str">
        <f>IF('Indicator Date'!BZ177="","x",'Indicator Date'!BZ177)</f>
        <v>2018</v>
      </c>
      <c r="CA177" s="119">
        <f>IF('Indicator Date'!CA177="","x",'Indicator Date'!CA177)</f>
        <v>2019</v>
      </c>
      <c r="CB177" s="119">
        <f>IF('Indicator Date'!CB177="","x",'Indicator Date'!CB177)</f>
        <v>2015</v>
      </c>
    </row>
    <row r="178" spans="1:80" x14ac:dyDescent="0.3">
      <c r="A178" s="100" t="s">
        <v>327</v>
      </c>
      <c r="B178" s="86" t="s">
        <v>326</v>
      </c>
      <c r="C178" s="119">
        <f>IF('Indicator Date'!C178="","x",'Indicator Date'!C178)</f>
        <v>2015</v>
      </c>
      <c r="D178" s="119">
        <f>IF('Indicator Date'!D178="","x",'Indicator Date'!D178)</f>
        <v>2015</v>
      </c>
      <c r="E178" s="119">
        <f>IF('Indicator Date'!E178="","x",'Indicator Date'!E178)</f>
        <v>2015</v>
      </c>
      <c r="F178" s="119">
        <f>IF('Indicator Date'!F178="","x",'Indicator Date'!F178)</f>
        <v>2015</v>
      </c>
      <c r="G178" s="119">
        <f>IF('Indicator Date'!G178="","x",'Indicator Date'!G178)</f>
        <v>2015</v>
      </c>
      <c r="H178" s="119">
        <f>IF('Indicator Date'!H178="","x",'Indicator Date'!H178)</f>
        <v>2015</v>
      </c>
      <c r="I178" s="119">
        <f>IF('Indicator Date'!I178="","x",'Indicator Date'!I178)</f>
        <v>2015</v>
      </c>
      <c r="J178" s="119">
        <f>IF('Indicator Date'!J178="","x",'Indicator Date'!J178)</f>
        <v>2018</v>
      </c>
      <c r="K178" s="119">
        <f>IF('Indicator Date'!K178="","x",'Indicator Date'!K178)</f>
        <v>2018</v>
      </c>
      <c r="L178" s="119">
        <f>IF('Indicator Date'!L178="","x",'Indicator Date'!L178)</f>
        <v>2016</v>
      </c>
      <c r="M178" s="119">
        <f>IF('Indicator Date'!M178="","x",'Indicator Date'!M178)</f>
        <v>2015</v>
      </c>
      <c r="N178" s="119">
        <f>IF('Indicator Date'!N178="","x",'Indicator Date'!N178)</f>
        <v>2015</v>
      </c>
      <c r="O178" s="119">
        <f>IF('Indicator Date'!O178="","x",'Indicator Date'!O178)</f>
        <v>2015</v>
      </c>
      <c r="P178" s="119">
        <f>IF('Indicator Date'!P178="","x",'Indicator Date'!P178)</f>
        <v>2015</v>
      </c>
      <c r="Q178" s="119">
        <f>IF('Indicator Date'!Q178="","x",'Indicator Date'!Q178)</f>
        <v>2010</v>
      </c>
      <c r="R178" s="119">
        <f>IF('Indicator Date'!R178="","x",'Indicator Date'!R178)</f>
        <v>2010</v>
      </c>
      <c r="S178" s="119">
        <f>IF('Indicator Date'!S178="","x",'Indicator Date'!S178)</f>
        <v>2010</v>
      </c>
      <c r="T178" s="119">
        <f>IF('Indicator Date'!T178="","x",'Indicator Date'!T178)</f>
        <v>2010</v>
      </c>
      <c r="U178" s="119">
        <f>IF('Indicator Date'!U178="","x",'Indicator Date'!U178)</f>
        <v>2015</v>
      </c>
      <c r="V178" s="119">
        <f>IF('Indicator Date'!V178="","x",'Indicator Date'!V178)</f>
        <v>2015</v>
      </c>
      <c r="W178" s="119">
        <f>IF('Indicator Date'!W178="","x",'Indicator Date'!W178)</f>
        <v>2015</v>
      </c>
      <c r="X178" s="119">
        <f>IF('Indicator Date'!X178="","x",'Indicator Date'!X178)</f>
        <v>2018</v>
      </c>
      <c r="Y178" s="119">
        <f>IF('Indicator Date'!Y178="","x",'Indicator Date'!Y178)</f>
        <v>2018</v>
      </c>
      <c r="Z178" s="119">
        <f>IF('Indicator Date'!Z178="","x",'Indicator Date'!Z178)</f>
        <v>2018</v>
      </c>
      <c r="AA178" s="119" t="str">
        <f>IF('Indicator Date'!AA178="","x",'Indicator Date'!AA178)</f>
        <v>x</v>
      </c>
      <c r="AB178" s="119">
        <f>IF('Indicator Date'!AB178="","x",'Indicator Date'!AB178)</f>
        <v>2017</v>
      </c>
      <c r="AC178" s="119">
        <f>IF('Indicator Date'!AC178="","x",'Indicator Date'!AC178)</f>
        <v>2017</v>
      </c>
      <c r="AD178" s="119">
        <f>IF('Indicator Date'!AD178="","x",'Indicator Date'!AD178)</f>
        <v>2018</v>
      </c>
      <c r="AE178" s="119">
        <f>IF('Indicator Date'!AE178="","x",'Indicator Date'!AE178)</f>
        <v>2018</v>
      </c>
      <c r="AF178" s="119">
        <f>IF('Indicator Date'!AF178="","x",'Indicator Date'!AF178)</f>
        <v>2016</v>
      </c>
      <c r="AG178" s="119">
        <f>IF('Indicator Date'!AG178="","x",'Indicator Date'!AG178)</f>
        <v>2019</v>
      </c>
      <c r="AH178" s="119">
        <f>IF('Indicator Date'!AH178="","x",'Indicator Date'!AH178)</f>
        <v>2019</v>
      </c>
      <c r="AI178" s="119">
        <f>IF('Indicator Date'!AI178="","x",'Indicator Date'!AI178)</f>
        <v>2019</v>
      </c>
      <c r="AJ178" s="119">
        <f>IF('Indicator Date'!AJ178="","x",'Indicator Date'!AJ178)</f>
        <v>2018</v>
      </c>
      <c r="AK178" s="119">
        <f>IF('Indicator Date'!AK178="","x",'Indicator Date'!AK178)</f>
        <v>2018</v>
      </c>
      <c r="AL178" s="119">
        <f>IF('Indicator Date'!AL178="","x",'Indicator Date'!AL178)</f>
        <v>2017</v>
      </c>
      <c r="AM178" s="119">
        <f>IF('Indicator Date'!AM178="","x",'Indicator Date'!AM178)</f>
        <v>2012</v>
      </c>
      <c r="AN178" s="119">
        <f>IF('Indicator Date'!AN178="","x",'Indicator Date'!AN178)</f>
        <v>2019</v>
      </c>
      <c r="AO178" s="119">
        <f>IF('Indicator Date'!AO178="","x",'Indicator Date'!AO178)</f>
        <v>2016</v>
      </c>
      <c r="AP178" s="119">
        <f>IF('Indicator Date'!AP178="","x",'Indicator Date'!AP178)</f>
        <v>2017</v>
      </c>
      <c r="AQ178" s="119">
        <f>IF('Indicator Date'!AQ178="","x",'Indicator Date'!AQ178)</f>
        <v>2017</v>
      </c>
      <c r="AR178" s="119">
        <f>IF('Indicator Date'!AR178="","x",'Indicator Date'!AR178)</f>
        <v>2018</v>
      </c>
      <c r="AS178" s="119">
        <f>IF('Indicator Date'!AS178="","x",'Indicator Date'!AS178)</f>
        <v>2015</v>
      </c>
      <c r="AT178" s="119">
        <f>IF('Indicator Date'!AT178="","x",'Indicator Date'!AT178)</f>
        <v>2012</v>
      </c>
      <c r="AU178" s="119">
        <f>IF('Indicator Date'!AU178="","x",'Indicator Date'!AU178)</f>
        <v>2017</v>
      </c>
      <c r="AV178" s="119">
        <f>IF('Indicator Date'!AV178="","x",'Indicator Date'!AV178)</f>
        <v>2017</v>
      </c>
      <c r="AW178" s="119">
        <f>IF('Indicator Date'!AW178="","x",'Indicator Date'!AW178)</f>
        <v>2017</v>
      </c>
      <c r="AX178" s="119" t="str">
        <f>IF('Indicator Date'!AX178="","x",'Indicator Date'!AX178)</f>
        <v>x</v>
      </c>
      <c r="AY178" s="119">
        <f>IF('Indicator Date'!AY178="","x",'Indicator Date'!AY178)</f>
        <v>2017</v>
      </c>
      <c r="AZ178" s="119">
        <f>IF('Indicator Date'!AZ178="","x",'Indicator Date'!AZ178)</f>
        <v>2017</v>
      </c>
      <c r="BA178" s="119" t="str">
        <f>IF('Indicator Date'!BA178="","x",'Indicator Date'!BA178)</f>
        <v>2015</v>
      </c>
      <c r="BB178" s="119">
        <f>IF('Indicator Date'!BB178="","x",'Indicator Date'!BB178)</f>
        <v>2017</v>
      </c>
      <c r="BC178" s="119">
        <f>IF('Indicator Date'!BC178="","x",'Indicator Date'!BC178)</f>
        <v>2018</v>
      </c>
      <c r="BD178" s="119">
        <f>IF('Indicator Date'!BD178="","x",'Indicator Date'!BD178)</f>
        <v>2019</v>
      </c>
      <c r="BE178" s="172" t="str">
        <f>IF('Indicator Date'!BE178="","x",YEAR('Indicator Date'!BE178))</f>
        <v>x</v>
      </c>
      <c r="BF178" s="172">
        <f>IF('Indicator Date'!BF178="","x",YEAR('Indicator Date'!BF178))</f>
        <v>2018</v>
      </c>
      <c r="BG178" s="172">
        <f>IF('Indicator Date'!BG178="","x",YEAR('Indicator Date'!BG178))</f>
        <v>2018</v>
      </c>
      <c r="BH178" s="119">
        <f>IF('Indicator Date'!BH178="","x",'Indicator Date'!BH178)</f>
        <v>2018</v>
      </c>
      <c r="BI178" s="119">
        <f>IF('Indicator Date'!BI178="","x",'Indicator Date'!BI178)</f>
        <v>2018</v>
      </c>
      <c r="BJ178" s="119">
        <f>IF('Indicator Date'!BJ178="","x",'Indicator Date'!BJ178)</f>
        <v>2013</v>
      </c>
      <c r="BK178" s="119">
        <f>IF('Indicator Date'!BK178="","x",'Indicator Date'!BK178)</f>
        <v>2017</v>
      </c>
      <c r="BL178" s="119">
        <f>IF('Indicator Date'!BL178="","x",'Indicator Date'!BL178)</f>
        <v>2018</v>
      </c>
      <c r="BM178" s="119">
        <f>IF('Indicator Date'!BM178="","x",'Indicator Date'!BM178)</f>
        <v>2017</v>
      </c>
      <c r="BN178" s="119">
        <f>IF('Indicator Date'!BN178="","x",'Indicator Date'!BN178)</f>
        <v>2015</v>
      </c>
      <c r="BO178" s="119">
        <f>IF('Indicator Date'!BO178="","x",'Indicator Date'!BO178)</f>
        <v>2016</v>
      </c>
      <c r="BP178" s="119">
        <f>IF('Indicator Date'!BP178="","x",'Indicator Date'!BP178)</f>
        <v>2017</v>
      </c>
      <c r="BQ178" s="119">
        <f>IF('Indicator Date'!BQ178="","x",'Indicator Date'!BQ178)</f>
        <v>2014</v>
      </c>
      <c r="BR178" s="119">
        <f>IF('Indicator Date'!BR178="","x",'Indicator Date'!BR178)</f>
        <v>2017</v>
      </c>
      <c r="BS178" s="119">
        <f>IF('Indicator Date'!BS178="","x",'Indicator Date'!BS178)</f>
        <v>2017</v>
      </c>
      <c r="BT178" s="119">
        <f>IF('Indicator Date'!BT178="","x",'Indicator Date'!BT178)</f>
        <v>2016</v>
      </c>
      <c r="BU178" s="119">
        <f>IF('Indicator Date'!BU178="","x",'Indicator Date'!BU178)</f>
        <v>2017</v>
      </c>
      <c r="BV178" s="119">
        <f>IF('Indicator Date'!BV178="","x",'Indicator Date'!BV178)</f>
        <v>2017</v>
      </c>
      <c r="BW178" s="119" t="str">
        <f>IF('Indicator Date'!BW178="","x",'Indicator Date'!BW178)</f>
        <v>x</v>
      </c>
      <c r="BX178" s="119">
        <f>IF('Indicator Date'!BX178="","x",'Indicator Date'!BX178)</f>
        <v>2016</v>
      </c>
      <c r="BY178" s="119">
        <f>IF('Indicator Date'!BY178="","x",'Indicator Date'!BY178)</f>
        <v>2015</v>
      </c>
      <c r="BZ178" s="119" t="str">
        <f>IF('Indicator Date'!BZ178="","x",'Indicator Date'!BZ178)</f>
        <v>2018</v>
      </c>
      <c r="CA178" s="119">
        <f>IF('Indicator Date'!CA178="","x",'Indicator Date'!CA178)</f>
        <v>2019</v>
      </c>
      <c r="CB178" s="119">
        <f>IF('Indicator Date'!CB178="","x",'Indicator Date'!CB178)</f>
        <v>2015</v>
      </c>
    </row>
    <row r="179" spans="1:80" x14ac:dyDescent="0.3">
      <c r="A179" s="100" t="s">
        <v>329</v>
      </c>
      <c r="B179" s="86" t="s">
        <v>328</v>
      </c>
      <c r="C179" s="119">
        <f>IF('Indicator Date'!C179="","x",'Indicator Date'!C179)</f>
        <v>2015</v>
      </c>
      <c r="D179" s="119">
        <f>IF('Indicator Date'!D179="","x",'Indicator Date'!D179)</f>
        <v>2015</v>
      </c>
      <c r="E179" s="119">
        <f>IF('Indicator Date'!E179="","x",'Indicator Date'!E179)</f>
        <v>2015</v>
      </c>
      <c r="F179" s="119">
        <f>IF('Indicator Date'!F179="","x",'Indicator Date'!F179)</f>
        <v>2015</v>
      </c>
      <c r="G179" s="119">
        <f>IF('Indicator Date'!G179="","x",'Indicator Date'!G179)</f>
        <v>2015</v>
      </c>
      <c r="H179" s="119">
        <f>IF('Indicator Date'!H179="","x",'Indicator Date'!H179)</f>
        <v>2015</v>
      </c>
      <c r="I179" s="119">
        <f>IF('Indicator Date'!I179="","x",'Indicator Date'!I179)</f>
        <v>2015</v>
      </c>
      <c r="J179" s="119">
        <f>IF('Indicator Date'!J179="","x",'Indicator Date'!J179)</f>
        <v>2018</v>
      </c>
      <c r="K179" s="119">
        <f>IF('Indicator Date'!K179="","x",'Indicator Date'!K179)</f>
        <v>2018</v>
      </c>
      <c r="L179" s="119">
        <f>IF('Indicator Date'!L179="","x",'Indicator Date'!L179)</f>
        <v>2016</v>
      </c>
      <c r="M179" s="119">
        <f>IF('Indicator Date'!M179="","x",'Indicator Date'!M179)</f>
        <v>2015</v>
      </c>
      <c r="N179" s="119">
        <f>IF('Indicator Date'!N179="","x",'Indicator Date'!N179)</f>
        <v>2015</v>
      </c>
      <c r="O179" s="119">
        <f>IF('Indicator Date'!O179="","x",'Indicator Date'!O179)</f>
        <v>2015</v>
      </c>
      <c r="P179" s="119">
        <f>IF('Indicator Date'!P179="","x",'Indicator Date'!P179)</f>
        <v>2015</v>
      </c>
      <c r="Q179" s="119">
        <f>IF('Indicator Date'!Q179="","x",'Indicator Date'!Q179)</f>
        <v>2010</v>
      </c>
      <c r="R179" s="119">
        <f>IF('Indicator Date'!R179="","x",'Indicator Date'!R179)</f>
        <v>2010</v>
      </c>
      <c r="S179" s="119">
        <f>IF('Indicator Date'!S179="","x",'Indicator Date'!S179)</f>
        <v>2010</v>
      </c>
      <c r="T179" s="119">
        <f>IF('Indicator Date'!T179="","x",'Indicator Date'!T179)</f>
        <v>2010</v>
      </c>
      <c r="U179" s="119">
        <f>IF('Indicator Date'!U179="","x",'Indicator Date'!U179)</f>
        <v>2015</v>
      </c>
      <c r="V179" s="119">
        <f>IF('Indicator Date'!V179="","x",'Indicator Date'!V179)</f>
        <v>2015</v>
      </c>
      <c r="W179" s="119">
        <f>IF('Indicator Date'!W179="","x",'Indicator Date'!W179)</f>
        <v>2015</v>
      </c>
      <c r="X179" s="119">
        <f>IF('Indicator Date'!X179="","x",'Indicator Date'!X179)</f>
        <v>2018</v>
      </c>
      <c r="Y179" s="119">
        <f>IF('Indicator Date'!Y179="","x",'Indicator Date'!Y179)</f>
        <v>2018</v>
      </c>
      <c r="Z179" s="119">
        <f>IF('Indicator Date'!Z179="","x",'Indicator Date'!Z179)</f>
        <v>2018</v>
      </c>
      <c r="AA179" s="119" t="str">
        <f>IF('Indicator Date'!AA179="","x",'Indicator Date'!AA179)</f>
        <v>x</v>
      </c>
      <c r="AB179" s="119">
        <f>IF('Indicator Date'!AB179="","x",'Indicator Date'!AB179)</f>
        <v>2017</v>
      </c>
      <c r="AC179" s="119" t="str">
        <f>IF('Indicator Date'!AC179="","x",'Indicator Date'!AC179)</f>
        <v>x</v>
      </c>
      <c r="AD179" s="119">
        <f>IF('Indicator Date'!AD179="","x",'Indicator Date'!AD179)</f>
        <v>2018</v>
      </c>
      <c r="AE179" s="119">
        <f>IF('Indicator Date'!AE179="","x",'Indicator Date'!AE179)</f>
        <v>2018</v>
      </c>
      <c r="AF179" s="119">
        <f>IF('Indicator Date'!AF179="","x",'Indicator Date'!AF179)</f>
        <v>2016</v>
      </c>
      <c r="AG179" s="119">
        <f>IF('Indicator Date'!AG179="","x",'Indicator Date'!AG179)</f>
        <v>2019</v>
      </c>
      <c r="AH179" s="119">
        <f>IF('Indicator Date'!AH179="","x",'Indicator Date'!AH179)</f>
        <v>2019</v>
      </c>
      <c r="AI179" s="119">
        <f>IF('Indicator Date'!AI179="","x",'Indicator Date'!AI179)</f>
        <v>2019</v>
      </c>
      <c r="AJ179" s="119">
        <f>IF('Indicator Date'!AJ179="","x",'Indicator Date'!AJ179)</f>
        <v>2018</v>
      </c>
      <c r="AK179" s="119">
        <f>IF('Indicator Date'!AK179="","x",'Indicator Date'!AK179)</f>
        <v>2018</v>
      </c>
      <c r="AL179" s="119">
        <f>IF('Indicator Date'!AL179="","x",'Indicator Date'!AL179)</f>
        <v>2017</v>
      </c>
      <c r="AM179" s="119" t="str">
        <f>IF('Indicator Date'!AM179="","x",'Indicator Date'!AM179)</f>
        <v>x</v>
      </c>
      <c r="AN179" s="119">
        <f>IF('Indicator Date'!AN179="","x",'Indicator Date'!AN179)</f>
        <v>2019</v>
      </c>
      <c r="AO179" s="119">
        <f>IF('Indicator Date'!AO179="","x",'Indicator Date'!AO179)</f>
        <v>2016</v>
      </c>
      <c r="AP179" s="119">
        <f>IF('Indicator Date'!AP179="","x",'Indicator Date'!AP179)</f>
        <v>2017</v>
      </c>
      <c r="AQ179" s="119">
        <f>IF('Indicator Date'!AQ179="","x",'Indicator Date'!AQ179)</f>
        <v>2017</v>
      </c>
      <c r="AR179" s="119">
        <f>IF('Indicator Date'!AR179="","x",'Indicator Date'!AR179)</f>
        <v>2018</v>
      </c>
      <c r="AS179" s="119">
        <f>IF('Indicator Date'!AS179="","x",'Indicator Date'!AS179)</f>
        <v>2015</v>
      </c>
      <c r="AT179" s="119">
        <f>IF('Indicator Date'!AT179="","x",'Indicator Date'!AT179)</f>
        <v>2013</v>
      </c>
      <c r="AU179" s="119">
        <f>IF('Indicator Date'!AU179="","x",'Indicator Date'!AU179)</f>
        <v>2017</v>
      </c>
      <c r="AV179" s="119" t="str">
        <f>IF('Indicator Date'!AV179="","x",'Indicator Date'!AV179)</f>
        <v>x</v>
      </c>
      <c r="AW179" s="119" t="str">
        <f>IF('Indicator Date'!AW179="","x",'Indicator Date'!AW179)</f>
        <v>x</v>
      </c>
      <c r="AX179" s="119">
        <f>IF('Indicator Date'!AX179="","x",'Indicator Date'!AX179)</f>
        <v>2017</v>
      </c>
      <c r="AY179" s="119">
        <f>IF('Indicator Date'!AY179="","x",'Indicator Date'!AY179)</f>
        <v>2017</v>
      </c>
      <c r="AZ179" s="119">
        <f>IF('Indicator Date'!AZ179="","x",'Indicator Date'!AZ179)</f>
        <v>2017</v>
      </c>
      <c r="BA179" s="119" t="str">
        <f>IF('Indicator Date'!BA179="","x",'Indicator Date'!BA179)</f>
        <v>2016</v>
      </c>
      <c r="BB179" s="119">
        <f>IF('Indicator Date'!BB179="","x",'Indicator Date'!BB179)</f>
        <v>2017</v>
      </c>
      <c r="BC179" s="119">
        <f>IF('Indicator Date'!BC179="","x",'Indicator Date'!BC179)</f>
        <v>2018</v>
      </c>
      <c r="BD179" s="119">
        <f>IF('Indicator Date'!BD179="","x",'Indicator Date'!BD179)</f>
        <v>2019</v>
      </c>
      <c r="BE179" s="172">
        <f>IF('Indicator Date'!BE179="","x",YEAR('Indicator Date'!BE179))</f>
        <v>2018</v>
      </c>
      <c r="BF179" s="172">
        <f>IF('Indicator Date'!BF179="","x",YEAR('Indicator Date'!BF179))</f>
        <v>2019</v>
      </c>
      <c r="BG179" s="172">
        <f>IF('Indicator Date'!BG179="","x",YEAR('Indicator Date'!BG179))</f>
        <v>2018</v>
      </c>
      <c r="BH179" s="119">
        <f>IF('Indicator Date'!BH179="","x",'Indicator Date'!BH179)</f>
        <v>2018</v>
      </c>
      <c r="BI179" s="119">
        <f>IF('Indicator Date'!BI179="","x",'Indicator Date'!BI179)</f>
        <v>2018</v>
      </c>
      <c r="BJ179" s="119">
        <f>IF('Indicator Date'!BJ179="","x",'Indicator Date'!BJ179)</f>
        <v>2015</v>
      </c>
      <c r="BK179" s="119">
        <f>IF('Indicator Date'!BK179="","x",'Indicator Date'!BK179)</f>
        <v>2017</v>
      </c>
      <c r="BL179" s="119">
        <f>IF('Indicator Date'!BL179="","x",'Indicator Date'!BL179)</f>
        <v>2018</v>
      </c>
      <c r="BM179" s="119">
        <f>IF('Indicator Date'!BM179="","x",'Indicator Date'!BM179)</f>
        <v>2017</v>
      </c>
      <c r="BN179" s="119">
        <f>IF('Indicator Date'!BN179="","x",'Indicator Date'!BN179)</f>
        <v>2015</v>
      </c>
      <c r="BO179" s="119">
        <f>IF('Indicator Date'!BO179="","x",'Indicator Date'!BO179)</f>
        <v>2016</v>
      </c>
      <c r="BP179" s="119">
        <f>IF('Indicator Date'!BP179="","x",'Indicator Date'!BP179)</f>
        <v>2017</v>
      </c>
      <c r="BQ179" s="119">
        <f>IF('Indicator Date'!BQ179="","x",'Indicator Date'!BQ179)</f>
        <v>2014</v>
      </c>
      <c r="BR179" s="119">
        <f>IF('Indicator Date'!BR179="","x",'Indicator Date'!BR179)</f>
        <v>2017</v>
      </c>
      <c r="BS179" s="119">
        <f>IF('Indicator Date'!BS179="","x",'Indicator Date'!BS179)</f>
        <v>2017</v>
      </c>
      <c r="BT179" s="119">
        <f>IF('Indicator Date'!BT179="","x",'Indicator Date'!BT179)</f>
        <v>2014</v>
      </c>
      <c r="BU179" s="119">
        <f>IF('Indicator Date'!BU179="","x",'Indicator Date'!BU179)</f>
        <v>2017</v>
      </c>
      <c r="BV179" s="119">
        <f>IF('Indicator Date'!BV179="","x",'Indicator Date'!BV179)</f>
        <v>2017</v>
      </c>
      <c r="BW179" s="119">
        <f>IF('Indicator Date'!BW179="","x",'Indicator Date'!BW179)</f>
        <v>2017</v>
      </c>
      <c r="BX179" s="119">
        <f>IF('Indicator Date'!BX179="","x",'Indicator Date'!BX179)</f>
        <v>2016</v>
      </c>
      <c r="BY179" s="119">
        <f>IF('Indicator Date'!BY179="","x",'Indicator Date'!BY179)</f>
        <v>2015</v>
      </c>
      <c r="BZ179" s="119" t="str">
        <f>IF('Indicator Date'!BZ179="","x",'Indicator Date'!BZ179)</f>
        <v>2018</v>
      </c>
      <c r="CA179" s="119">
        <f>IF('Indicator Date'!CA179="","x",'Indicator Date'!CA179)</f>
        <v>2019</v>
      </c>
      <c r="CB179" s="119">
        <f>IF('Indicator Date'!CB179="","x",'Indicator Date'!CB179)</f>
        <v>2015</v>
      </c>
    </row>
    <row r="180" spans="1:80" x14ac:dyDescent="0.3">
      <c r="A180" s="100" t="s">
        <v>331</v>
      </c>
      <c r="B180" s="86" t="s">
        <v>330</v>
      </c>
      <c r="C180" s="119">
        <f>IF('Indicator Date'!C180="","x",'Indicator Date'!C180)</f>
        <v>2015</v>
      </c>
      <c r="D180" s="119">
        <f>IF('Indicator Date'!D180="","x",'Indicator Date'!D180)</f>
        <v>2015</v>
      </c>
      <c r="E180" s="119">
        <f>IF('Indicator Date'!E180="","x",'Indicator Date'!E180)</f>
        <v>2015</v>
      </c>
      <c r="F180" s="119">
        <f>IF('Indicator Date'!F180="","x",'Indicator Date'!F180)</f>
        <v>2015</v>
      </c>
      <c r="G180" s="119">
        <f>IF('Indicator Date'!G180="","x",'Indicator Date'!G180)</f>
        <v>2015</v>
      </c>
      <c r="H180" s="119">
        <f>IF('Indicator Date'!H180="","x",'Indicator Date'!H180)</f>
        <v>2015</v>
      </c>
      <c r="I180" s="119">
        <f>IF('Indicator Date'!I180="","x",'Indicator Date'!I180)</f>
        <v>2015</v>
      </c>
      <c r="J180" s="119">
        <f>IF('Indicator Date'!J180="","x",'Indicator Date'!J180)</f>
        <v>2018</v>
      </c>
      <c r="K180" s="119">
        <f>IF('Indicator Date'!K180="","x",'Indicator Date'!K180)</f>
        <v>2018</v>
      </c>
      <c r="L180" s="119">
        <f>IF('Indicator Date'!L180="","x",'Indicator Date'!L180)</f>
        <v>2016</v>
      </c>
      <c r="M180" s="119">
        <f>IF('Indicator Date'!M180="","x",'Indicator Date'!M180)</f>
        <v>2015</v>
      </c>
      <c r="N180" s="119">
        <f>IF('Indicator Date'!N180="","x",'Indicator Date'!N180)</f>
        <v>2015</v>
      </c>
      <c r="O180" s="119">
        <f>IF('Indicator Date'!O180="","x",'Indicator Date'!O180)</f>
        <v>2015</v>
      </c>
      <c r="P180" s="119">
        <f>IF('Indicator Date'!P180="","x",'Indicator Date'!P180)</f>
        <v>2015</v>
      </c>
      <c r="Q180" s="119">
        <f>IF('Indicator Date'!Q180="","x",'Indicator Date'!Q180)</f>
        <v>2010</v>
      </c>
      <c r="R180" s="119">
        <f>IF('Indicator Date'!R180="","x",'Indicator Date'!R180)</f>
        <v>2010</v>
      </c>
      <c r="S180" s="119">
        <f>IF('Indicator Date'!S180="","x",'Indicator Date'!S180)</f>
        <v>2010</v>
      </c>
      <c r="T180" s="119">
        <f>IF('Indicator Date'!T180="","x",'Indicator Date'!T180)</f>
        <v>2010</v>
      </c>
      <c r="U180" s="119">
        <f>IF('Indicator Date'!U180="","x",'Indicator Date'!U180)</f>
        <v>2015</v>
      </c>
      <c r="V180" s="119">
        <f>IF('Indicator Date'!V180="","x",'Indicator Date'!V180)</f>
        <v>2015</v>
      </c>
      <c r="W180" s="119">
        <f>IF('Indicator Date'!W180="","x",'Indicator Date'!W180)</f>
        <v>2015</v>
      </c>
      <c r="X180" s="119">
        <f>IF('Indicator Date'!X180="","x",'Indicator Date'!X180)</f>
        <v>2018</v>
      </c>
      <c r="Y180" s="119">
        <f>IF('Indicator Date'!Y180="","x",'Indicator Date'!Y180)</f>
        <v>2018</v>
      </c>
      <c r="Z180" s="119">
        <f>IF('Indicator Date'!Z180="","x",'Indicator Date'!Z180)</f>
        <v>2018</v>
      </c>
      <c r="AA180" s="119" t="str">
        <f>IF('Indicator Date'!AA180="","x",'Indicator Date'!AA180)</f>
        <v>x</v>
      </c>
      <c r="AB180" s="119">
        <f>IF('Indicator Date'!AB180="","x",'Indicator Date'!AB180)</f>
        <v>2017</v>
      </c>
      <c r="AC180" s="119">
        <f>IF('Indicator Date'!AC180="","x",'Indicator Date'!AC180)</f>
        <v>2017</v>
      </c>
      <c r="AD180" s="119">
        <f>IF('Indicator Date'!AD180="","x",'Indicator Date'!AD180)</f>
        <v>2018</v>
      </c>
      <c r="AE180" s="119">
        <f>IF('Indicator Date'!AE180="","x",'Indicator Date'!AE180)</f>
        <v>2018</v>
      </c>
      <c r="AF180" s="119" t="str">
        <f>IF('Indicator Date'!AF180="","x",'Indicator Date'!AF180)</f>
        <v>x</v>
      </c>
      <c r="AG180" s="119">
        <f>IF('Indicator Date'!AG180="","x",'Indicator Date'!AG180)</f>
        <v>2019</v>
      </c>
      <c r="AH180" s="119">
        <f>IF('Indicator Date'!AH180="","x",'Indicator Date'!AH180)</f>
        <v>2019</v>
      </c>
      <c r="AI180" s="119">
        <f>IF('Indicator Date'!AI180="","x",'Indicator Date'!AI180)</f>
        <v>2019</v>
      </c>
      <c r="AJ180" s="119">
        <f>IF('Indicator Date'!AJ180="","x",'Indicator Date'!AJ180)</f>
        <v>2018</v>
      </c>
      <c r="AK180" s="119">
        <f>IF('Indicator Date'!AK180="","x",'Indicator Date'!AK180)</f>
        <v>2018</v>
      </c>
      <c r="AL180" s="119">
        <f>IF('Indicator Date'!AL180="","x",'Indicator Date'!AL180)</f>
        <v>2017</v>
      </c>
      <c r="AM180" s="119">
        <f>IF('Indicator Date'!AM180="","x",'Indicator Date'!AM180)</f>
        <v>2016</v>
      </c>
      <c r="AN180" s="119">
        <f>IF('Indicator Date'!AN180="","x",'Indicator Date'!AN180)</f>
        <v>2019</v>
      </c>
      <c r="AO180" s="119">
        <f>IF('Indicator Date'!AO180="","x",'Indicator Date'!AO180)</f>
        <v>2016</v>
      </c>
      <c r="AP180" s="119">
        <f>IF('Indicator Date'!AP180="","x",'Indicator Date'!AP180)</f>
        <v>2017</v>
      </c>
      <c r="AQ180" s="119">
        <f>IF('Indicator Date'!AQ180="","x",'Indicator Date'!AQ180)</f>
        <v>2017</v>
      </c>
      <c r="AR180" s="119">
        <f>IF('Indicator Date'!AR180="","x",'Indicator Date'!AR180)</f>
        <v>2018</v>
      </c>
      <c r="AS180" s="119">
        <f>IF('Indicator Date'!AS180="","x",'Indicator Date'!AS180)</f>
        <v>2015</v>
      </c>
      <c r="AT180" s="119" t="str">
        <f>IF('Indicator Date'!AT180="","x",'Indicator Date'!AT180)</f>
        <v>x</v>
      </c>
      <c r="AU180" s="119">
        <f>IF('Indicator Date'!AU180="","x",'Indicator Date'!AU180)</f>
        <v>2017</v>
      </c>
      <c r="AV180" s="119" t="str">
        <f>IF('Indicator Date'!AV180="","x",'Indicator Date'!AV180)</f>
        <v>x</v>
      </c>
      <c r="AW180" s="119" t="str">
        <f>IF('Indicator Date'!AW180="","x",'Indicator Date'!AW180)</f>
        <v>x</v>
      </c>
      <c r="AX180" s="119">
        <f>IF('Indicator Date'!AX180="","x",'Indicator Date'!AX180)</f>
        <v>2017</v>
      </c>
      <c r="AY180" s="119">
        <f>IF('Indicator Date'!AY180="","x",'Indicator Date'!AY180)</f>
        <v>2017</v>
      </c>
      <c r="AZ180" s="119" t="str">
        <f>IF('Indicator Date'!AZ180="","x",'Indicator Date'!AZ180)</f>
        <v>x</v>
      </c>
      <c r="BA180" s="119" t="str">
        <f>IF('Indicator Date'!BA180="","x",'Indicator Date'!BA180)</f>
        <v>x</v>
      </c>
      <c r="BB180" s="119">
        <f>IF('Indicator Date'!BB180="","x",'Indicator Date'!BB180)</f>
        <v>2017</v>
      </c>
      <c r="BC180" s="119">
        <f>IF('Indicator Date'!BC180="","x",'Indicator Date'!BC180)</f>
        <v>2018</v>
      </c>
      <c r="BD180" s="119">
        <f>IF('Indicator Date'!BD180="","x",'Indicator Date'!BD180)</f>
        <v>2019</v>
      </c>
      <c r="BE180" s="172" t="str">
        <f>IF('Indicator Date'!BE180="","x",YEAR('Indicator Date'!BE180))</f>
        <v>x</v>
      </c>
      <c r="BF180" s="172">
        <f>IF('Indicator Date'!BF180="","x",YEAR('Indicator Date'!BF180))</f>
        <v>2018</v>
      </c>
      <c r="BG180" s="172">
        <f>IF('Indicator Date'!BG180="","x",YEAR('Indicator Date'!BG180))</f>
        <v>2018</v>
      </c>
      <c r="BH180" s="119">
        <f>IF('Indicator Date'!BH180="","x",'Indicator Date'!BH180)</f>
        <v>2018</v>
      </c>
      <c r="BI180" s="119">
        <f>IF('Indicator Date'!BI180="","x",'Indicator Date'!BI180)</f>
        <v>2018</v>
      </c>
      <c r="BJ180" s="119" t="str">
        <f>IF('Indicator Date'!BJ180="","x",'Indicator Date'!BJ180)</f>
        <v>x</v>
      </c>
      <c r="BK180" s="119">
        <f>IF('Indicator Date'!BK180="","x",'Indicator Date'!BK180)</f>
        <v>2017</v>
      </c>
      <c r="BL180" s="119">
        <f>IF('Indicator Date'!BL180="","x",'Indicator Date'!BL180)</f>
        <v>2018</v>
      </c>
      <c r="BM180" s="119">
        <f>IF('Indicator Date'!BM180="","x",'Indicator Date'!BM180)</f>
        <v>2017</v>
      </c>
      <c r="BN180" s="119">
        <f>IF('Indicator Date'!BN180="","x",'Indicator Date'!BN180)</f>
        <v>2015</v>
      </c>
      <c r="BO180" s="119">
        <f>IF('Indicator Date'!BO180="","x",'Indicator Date'!BO180)</f>
        <v>2016</v>
      </c>
      <c r="BP180" s="119">
        <f>IF('Indicator Date'!BP180="","x",'Indicator Date'!BP180)</f>
        <v>2017</v>
      </c>
      <c r="BQ180" s="119">
        <f>IF('Indicator Date'!BQ180="","x",'Indicator Date'!BQ180)</f>
        <v>2014</v>
      </c>
      <c r="BR180" s="119">
        <f>IF('Indicator Date'!BR180="","x",'Indicator Date'!BR180)</f>
        <v>2017</v>
      </c>
      <c r="BS180" s="119">
        <f>IF('Indicator Date'!BS180="","x",'Indicator Date'!BS180)</f>
        <v>2017</v>
      </c>
      <c r="BT180" s="119">
        <f>IF('Indicator Date'!BT180="","x",'Indicator Date'!BT180)</f>
        <v>2014</v>
      </c>
      <c r="BU180" s="119">
        <f>IF('Indicator Date'!BU180="","x",'Indicator Date'!BU180)</f>
        <v>2017</v>
      </c>
      <c r="BV180" s="119">
        <f>IF('Indicator Date'!BV180="","x",'Indicator Date'!BV180)</f>
        <v>2017</v>
      </c>
      <c r="BW180" s="119" t="str">
        <f>IF('Indicator Date'!BW180="","x",'Indicator Date'!BW180)</f>
        <v>x</v>
      </c>
      <c r="BX180" s="119">
        <f>IF('Indicator Date'!BX180="","x",'Indicator Date'!BX180)</f>
        <v>2016</v>
      </c>
      <c r="BY180" s="119">
        <f>IF('Indicator Date'!BY180="","x",'Indicator Date'!BY180)</f>
        <v>2015</v>
      </c>
      <c r="BZ180" s="119" t="str">
        <f>IF('Indicator Date'!BZ180="","x",'Indicator Date'!BZ180)</f>
        <v>2018</v>
      </c>
      <c r="CA180" s="119">
        <f>IF('Indicator Date'!CA180="","x",'Indicator Date'!CA180)</f>
        <v>2019</v>
      </c>
      <c r="CB180" s="119">
        <f>IF('Indicator Date'!CB180="","x",'Indicator Date'!CB180)</f>
        <v>2015</v>
      </c>
    </row>
    <row r="181" spans="1:80" x14ac:dyDescent="0.3">
      <c r="A181" s="100" t="s">
        <v>333</v>
      </c>
      <c r="B181" s="86" t="s">
        <v>332</v>
      </c>
      <c r="C181" s="119">
        <f>IF('Indicator Date'!C181="","x",'Indicator Date'!C181)</f>
        <v>2015</v>
      </c>
      <c r="D181" s="119">
        <f>IF('Indicator Date'!D181="","x",'Indicator Date'!D181)</f>
        <v>2015</v>
      </c>
      <c r="E181" s="119">
        <f>IF('Indicator Date'!E181="","x",'Indicator Date'!E181)</f>
        <v>2015</v>
      </c>
      <c r="F181" s="119">
        <f>IF('Indicator Date'!F181="","x",'Indicator Date'!F181)</f>
        <v>2015</v>
      </c>
      <c r="G181" s="119">
        <f>IF('Indicator Date'!G181="","x",'Indicator Date'!G181)</f>
        <v>2015</v>
      </c>
      <c r="H181" s="119">
        <f>IF('Indicator Date'!H181="","x",'Indicator Date'!H181)</f>
        <v>2015</v>
      </c>
      <c r="I181" s="119">
        <f>IF('Indicator Date'!I181="","x",'Indicator Date'!I181)</f>
        <v>2015</v>
      </c>
      <c r="J181" s="119">
        <f>IF('Indicator Date'!J181="","x",'Indicator Date'!J181)</f>
        <v>2018</v>
      </c>
      <c r="K181" s="119">
        <f>IF('Indicator Date'!K181="","x",'Indicator Date'!K181)</f>
        <v>2018</v>
      </c>
      <c r="L181" s="119">
        <f>IF('Indicator Date'!L181="","x",'Indicator Date'!L181)</f>
        <v>2016</v>
      </c>
      <c r="M181" s="119">
        <f>IF('Indicator Date'!M181="","x",'Indicator Date'!M181)</f>
        <v>2015</v>
      </c>
      <c r="N181" s="119">
        <f>IF('Indicator Date'!N181="","x",'Indicator Date'!N181)</f>
        <v>2015</v>
      </c>
      <c r="O181" s="119">
        <f>IF('Indicator Date'!O181="","x",'Indicator Date'!O181)</f>
        <v>2015</v>
      </c>
      <c r="P181" s="119">
        <f>IF('Indicator Date'!P181="","x",'Indicator Date'!P181)</f>
        <v>2015</v>
      </c>
      <c r="Q181" s="119">
        <f>IF('Indicator Date'!Q181="","x",'Indicator Date'!Q181)</f>
        <v>2010</v>
      </c>
      <c r="R181" s="119">
        <f>IF('Indicator Date'!R181="","x",'Indicator Date'!R181)</f>
        <v>2010</v>
      </c>
      <c r="S181" s="119">
        <f>IF('Indicator Date'!S181="","x",'Indicator Date'!S181)</f>
        <v>2010</v>
      </c>
      <c r="T181" s="119">
        <f>IF('Indicator Date'!T181="","x",'Indicator Date'!T181)</f>
        <v>2010</v>
      </c>
      <c r="U181" s="119">
        <f>IF('Indicator Date'!U181="","x",'Indicator Date'!U181)</f>
        <v>2015</v>
      </c>
      <c r="V181" s="119">
        <f>IF('Indicator Date'!V181="","x",'Indicator Date'!V181)</f>
        <v>2015</v>
      </c>
      <c r="W181" s="119">
        <f>IF('Indicator Date'!W181="","x",'Indicator Date'!W181)</f>
        <v>2015</v>
      </c>
      <c r="X181" s="119">
        <f>IF('Indicator Date'!X181="","x",'Indicator Date'!X181)</f>
        <v>2018</v>
      </c>
      <c r="Y181" s="119">
        <f>IF('Indicator Date'!Y181="","x",'Indicator Date'!Y181)</f>
        <v>2018</v>
      </c>
      <c r="Z181" s="119">
        <f>IF('Indicator Date'!Z181="","x",'Indicator Date'!Z181)</f>
        <v>2018</v>
      </c>
      <c r="AA181" s="119" t="str">
        <f>IF('Indicator Date'!AA181="","x",'Indicator Date'!AA181)</f>
        <v>x</v>
      </c>
      <c r="AB181" s="119">
        <f>IF('Indicator Date'!AB181="","x",'Indicator Date'!AB181)</f>
        <v>2017</v>
      </c>
      <c r="AC181" s="119" t="str">
        <f>IF('Indicator Date'!AC181="","x",'Indicator Date'!AC181)</f>
        <v>x</v>
      </c>
      <c r="AD181" s="119">
        <f>IF('Indicator Date'!AD181="","x",'Indicator Date'!AD181)</f>
        <v>2014</v>
      </c>
      <c r="AE181" s="119">
        <f>IF('Indicator Date'!AE181="","x",'Indicator Date'!AE181)</f>
        <v>2018</v>
      </c>
      <c r="AF181" s="119" t="str">
        <f>IF('Indicator Date'!AF181="","x",'Indicator Date'!AF181)</f>
        <v>x</v>
      </c>
      <c r="AG181" s="119">
        <f>IF('Indicator Date'!AG181="","x",'Indicator Date'!AG181)</f>
        <v>2019</v>
      </c>
      <c r="AH181" s="119">
        <f>IF('Indicator Date'!AH181="","x",'Indicator Date'!AH181)</f>
        <v>2019</v>
      </c>
      <c r="AI181" s="119">
        <f>IF('Indicator Date'!AI181="","x",'Indicator Date'!AI181)</f>
        <v>2019</v>
      </c>
      <c r="AJ181" s="119">
        <f>IF('Indicator Date'!AJ181="","x",'Indicator Date'!AJ181)</f>
        <v>2018</v>
      </c>
      <c r="AK181" s="119">
        <f>IF('Indicator Date'!AK181="","x",'Indicator Date'!AK181)</f>
        <v>2018</v>
      </c>
      <c r="AL181" s="119" t="str">
        <f>IF('Indicator Date'!AL181="","x",'Indicator Date'!AL181)</f>
        <v>x</v>
      </c>
      <c r="AM181" s="119" t="str">
        <f>IF('Indicator Date'!AM181="","x",'Indicator Date'!AM181)</f>
        <v>x</v>
      </c>
      <c r="AN181" s="119">
        <f>IF('Indicator Date'!AN181="","x",'Indicator Date'!AN181)</f>
        <v>2019</v>
      </c>
      <c r="AO181" s="119">
        <f>IF('Indicator Date'!AO181="","x",'Indicator Date'!AO181)</f>
        <v>2016</v>
      </c>
      <c r="AP181" s="119">
        <f>IF('Indicator Date'!AP181="","x",'Indicator Date'!AP181)</f>
        <v>2017</v>
      </c>
      <c r="AQ181" s="119">
        <f>IF('Indicator Date'!AQ181="","x",'Indicator Date'!AQ181)</f>
        <v>2017</v>
      </c>
      <c r="AR181" s="119">
        <f>IF('Indicator Date'!AR181="","x",'Indicator Date'!AR181)</f>
        <v>2018</v>
      </c>
      <c r="AS181" s="119">
        <f>IF('Indicator Date'!AS181="","x",'Indicator Date'!AS181)</f>
        <v>2015</v>
      </c>
      <c r="AT181" s="119">
        <f>IF('Indicator Date'!AT181="","x",'Indicator Date'!AT181)</f>
        <v>2007</v>
      </c>
      <c r="AU181" s="119">
        <f>IF('Indicator Date'!AU181="","x",'Indicator Date'!AU181)</f>
        <v>2017</v>
      </c>
      <c r="AV181" s="119" t="str">
        <f>IF('Indicator Date'!AV181="","x",'Indicator Date'!AV181)</f>
        <v>x</v>
      </c>
      <c r="AW181" s="119" t="str">
        <f>IF('Indicator Date'!AW181="","x",'Indicator Date'!AW181)</f>
        <v>x</v>
      </c>
      <c r="AX181" s="119" t="str">
        <f>IF('Indicator Date'!AX181="","x",'Indicator Date'!AX181)</f>
        <v>x</v>
      </c>
      <c r="AY181" s="119">
        <f>IF('Indicator Date'!AY181="","x",'Indicator Date'!AY181)</f>
        <v>2017</v>
      </c>
      <c r="AZ181" s="119" t="str">
        <f>IF('Indicator Date'!AZ181="","x",'Indicator Date'!AZ181)</f>
        <v>x</v>
      </c>
      <c r="BA181" s="119" t="str">
        <f>IF('Indicator Date'!BA181="","x",'Indicator Date'!BA181)</f>
        <v>2010</v>
      </c>
      <c r="BB181" s="119">
        <f>IF('Indicator Date'!BB181="","x",'Indicator Date'!BB181)</f>
        <v>2017</v>
      </c>
      <c r="BC181" s="119">
        <f>IF('Indicator Date'!BC181="","x",'Indicator Date'!BC181)</f>
        <v>2018</v>
      </c>
      <c r="BD181" s="119">
        <f>IF('Indicator Date'!BD181="","x",'Indicator Date'!BD181)</f>
        <v>2019</v>
      </c>
      <c r="BE181" s="172" t="str">
        <f>IF('Indicator Date'!BE181="","x",YEAR('Indicator Date'!BE181))</f>
        <v>x</v>
      </c>
      <c r="BF181" s="172" t="str">
        <f>IF('Indicator Date'!BF181="","x",YEAR('Indicator Date'!BF181))</f>
        <v>x</v>
      </c>
      <c r="BG181" s="172">
        <f>IF('Indicator Date'!BG181="","x",YEAR('Indicator Date'!BG181))</f>
        <v>2018</v>
      </c>
      <c r="BH181" s="119">
        <f>IF('Indicator Date'!BH181="","x",'Indicator Date'!BH181)</f>
        <v>2018</v>
      </c>
      <c r="BI181" s="119">
        <f>IF('Indicator Date'!BI181="","x",'Indicator Date'!BI181)</f>
        <v>2018</v>
      </c>
      <c r="BJ181" s="119" t="str">
        <f>IF('Indicator Date'!BJ181="","x",'Indicator Date'!BJ181)</f>
        <v>x</v>
      </c>
      <c r="BK181" s="119">
        <f>IF('Indicator Date'!BK181="","x",'Indicator Date'!BK181)</f>
        <v>2017</v>
      </c>
      <c r="BL181" s="119" t="str">
        <f>IF('Indicator Date'!BL181="","x",'Indicator Date'!BL181)</f>
        <v>x</v>
      </c>
      <c r="BM181" s="119">
        <f>IF('Indicator Date'!BM181="","x",'Indicator Date'!BM181)</f>
        <v>2017</v>
      </c>
      <c r="BN181" s="119" t="str">
        <f>IF('Indicator Date'!BN181="","x",'Indicator Date'!BN181)</f>
        <v>x</v>
      </c>
      <c r="BO181" s="119">
        <f>IF('Indicator Date'!BO181="","x",'Indicator Date'!BO181)</f>
        <v>2016</v>
      </c>
      <c r="BP181" s="119">
        <f>IF('Indicator Date'!BP181="","x",'Indicator Date'!BP181)</f>
        <v>2017</v>
      </c>
      <c r="BQ181" s="119">
        <f>IF('Indicator Date'!BQ181="","x",'Indicator Date'!BQ181)</f>
        <v>2014</v>
      </c>
      <c r="BR181" s="119">
        <f>IF('Indicator Date'!BR181="","x",'Indicator Date'!BR181)</f>
        <v>2017</v>
      </c>
      <c r="BS181" s="119">
        <f>IF('Indicator Date'!BS181="","x",'Indicator Date'!BS181)</f>
        <v>2017</v>
      </c>
      <c r="BT181" s="119">
        <f>IF('Indicator Date'!BT181="","x",'Indicator Date'!BT181)</f>
        <v>2014</v>
      </c>
      <c r="BU181" s="119">
        <f>IF('Indicator Date'!BU181="","x",'Indicator Date'!BU181)</f>
        <v>2017</v>
      </c>
      <c r="BV181" s="119">
        <f>IF('Indicator Date'!BV181="","x",'Indicator Date'!BV181)</f>
        <v>2017</v>
      </c>
      <c r="BW181" s="119" t="str">
        <f>IF('Indicator Date'!BW181="","x",'Indicator Date'!BW181)</f>
        <v>x</v>
      </c>
      <c r="BX181" s="119">
        <f>IF('Indicator Date'!BX181="","x",'Indicator Date'!BX181)</f>
        <v>2016</v>
      </c>
      <c r="BY181" s="119" t="str">
        <f>IF('Indicator Date'!BY181="","x",'Indicator Date'!BY181)</f>
        <v>x</v>
      </c>
      <c r="BZ181" s="119" t="str">
        <f>IF('Indicator Date'!BZ181="","x",'Indicator Date'!BZ181)</f>
        <v>2018</v>
      </c>
      <c r="CA181" s="119">
        <f>IF('Indicator Date'!CA181="","x",'Indicator Date'!CA181)</f>
        <v>2019</v>
      </c>
      <c r="CB181" s="119">
        <f>IF('Indicator Date'!CB181="","x",'Indicator Date'!CB181)</f>
        <v>2015</v>
      </c>
    </row>
    <row r="182" spans="1:80" x14ac:dyDescent="0.3">
      <c r="A182" s="100" t="s">
        <v>335</v>
      </c>
      <c r="B182" s="86" t="s">
        <v>334</v>
      </c>
      <c r="C182" s="119">
        <f>IF('Indicator Date'!C182="","x",'Indicator Date'!C182)</f>
        <v>2015</v>
      </c>
      <c r="D182" s="119">
        <f>IF('Indicator Date'!D182="","x",'Indicator Date'!D182)</f>
        <v>2015</v>
      </c>
      <c r="E182" s="119">
        <f>IF('Indicator Date'!E182="","x",'Indicator Date'!E182)</f>
        <v>2015</v>
      </c>
      <c r="F182" s="119">
        <f>IF('Indicator Date'!F182="","x",'Indicator Date'!F182)</f>
        <v>2015</v>
      </c>
      <c r="G182" s="119">
        <f>IF('Indicator Date'!G182="","x",'Indicator Date'!G182)</f>
        <v>2015</v>
      </c>
      <c r="H182" s="119">
        <f>IF('Indicator Date'!H182="","x",'Indicator Date'!H182)</f>
        <v>2015</v>
      </c>
      <c r="I182" s="119">
        <f>IF('Indicator Date'!I182="","x",'Indicator Date'!I182)</f>
        <v>2015</v>
      </c>
      <c r="J182" s="119">
        <f>IF('Indicator Date'!J182="","x",'Indicator Date'!J182)</f>
        <v>2018</v>
      </c>
      <c r="K182" s="119">
        <f>IF('Indicator Date'!K182="","x",'Indicator Date'!K182)</f>
        <v>2018</v>
      </c>
      <c r="L182" s="119">
        <f>IF('Indicator Date'!L182="","x",'Indicator Date'!L182)</f>
        <v>2016</v>
      </c>
      <c r="M182" s="119">
        <f>IF('Indicator Date'!M182="","x",'Indicator Date'!M182)</f>
        <v>2015</v>
      </c>
      <c r="N182" s="119">
        <f>IF('Indicator Date'!N182="","x",'Indicator Date'!N182)</f>
        <v>2015</v>
      </c>
      <c r="O182" s="119">
        <f>IF('Indicator Date'!O182="","x",'Indicator Date'!O182)</f>
        <v>2015</v>
      </c>
      <c r="P182" s="119">
        <f>IF('Indicator Date'!P182="","x",'Indicator Date'!P182)</f>
        <v>2015</v>
      </c>
      <c r="Q182" s="119">
        <f>IF('Indicator Date'!Q182="","x",'Indicator Date'!Q182)</f>
        <v>2010</v>
      </c>
      <c r="R182" s="119">
        <f>IF('Indicator Date'!R182="","x",'Indicator Date'!R182)</f>
        <v>2010</v>
      </c>
      <c r="S182" s="119">
        <f>IF('Indicator Date'!S182="","x",'Indicator Date'!S182)</f>
        <v>2010</v>
      </c>
      <c r="T182" s="119">
        <f>IF('Indicator Date'!T182="","x",'Indicator Date'!T182)</f>
        <v>2010</v>
      </c>
      <c r="U182" s="119">
        <f>IF('Indicator Date'!U182="","x",'Indicator Date'!U182)</f>
        <v>2015</v>
      </c>
      <c r="V182" s="119">
        <f>IF('Indicator Date'!V182="","x",'Indicator Date'!V182)</f>
        <v>2015</v>
      </c>
      <c r="W182" s="119">
        <f>IF('Indicator Date'!W182="","x",'Indicator Date'!W182)</f>
        <v>2015</v>
      </c>
      <c r="X182" s="119">
        <f>IF('Indicator Date'!X182="","x",'Indicator Date'!X182)</f>
        <v>2018</v>
      </c>
      <c r="Y182" s="119">
        <f>IF('Indicator Date'!Y182="","x",'Indicator Date'!Y182)</f>
        <v>2018</v>
      </c>
      <c r="Z182" s="119">
        <f>IF('Indicator Date'!Z182="","x",'Indicator Date'!Z182)</f>
        <v>2018</v>
      </c>
      <c r="AA182" s="119">
        <f>IF('Indicator Date'!AA182="","x",'Indicator Date'!AA182)</f>
        <v>2016</v>
      </c>
      <c r="AB182" s="119">
        <f>IF('Indicator Date'!AB182="","x",'Indicator Date'!AB182)</f>
        <v>2017</v>
      </c>
      <c r="AC182" s="119">
        <f>IF('Indicator Date'!AC182="","x",'Indicator Date'!AC182)</f>
        <v>2017</v>
      </c>
      <c r="AD182" s="119">
        <f>IF('Indicator Date'!AD182="","x",'Indicator Date'!AD182)</f>
        <v>2017</v>
      </c>
      <c r="AE182" s="119">
        <f>IF('Indicator Date'!AE182="","x",'Indicator Date'!AE182)</f>
        <v>2018</v>
      </c>
      <c r="AF182" s="119">
        <f>IF('Indicator Date'!AF182="","x",'Indicator Date'!AF182)</f>
        <v>2016</v>
      </c>
      <c r="AG182" s="119">
        <f>IF('Indicator Date'!AG182="","x",'Indicator Date'!AG182)</f>
        <v>2019</v>
      </c>
      <c r="AH182" s="119">
        <f>IF('Indicator Date'!AH182="","x",'Indicator Date'!AH182)</f>
        <v>2019</v>
      </c>
      <c r="AI182" s="119">
        <f>IF('Indicator Date'!AI182="","x",'Indicator Date'!AI182)</f>
        <v>2019</v>
      </c>
      <c r="AJ182" s="119">
        <f>IF('Indicator Date'!AJ182="","x",'Indicator Date'!AJ182)</f>
        <v>2018</v>
      </c>
      <c r="AK182" s="119">
        <f>IF('Indicator Date'!AK182="","x",'Indicator Date'!AK182)</f>
        <v>2018</v>
      </c>
      <c r="AL182" s="119">
        <f>IF('Indicator Date'!AL182="","x",'Indicator Date'!AL182)</f>
        <v>2017</v>
      </c>
      <c r="AM182" s="119">
        <f>IF('Indicator Date'!AM182="","x",'Indicator Date'!AM182)</f>
        <v>2016</v>
      </c>
      <c r="AN182" s="119">
        <f>IF('Indicator Date'!AN182="","x",'Indicator Date'!AN182)</f>
        <v>2019</v>
      </c>
      <c r="AO182" s="119">
        <f>IF('Indicator Date'!AO182="","x",'Indicator Date'!AO182)</f>
        <v>2016</v>
      </c>
      <c r="AP182" s="119">
        <f>IF('Indicator Date'!AP182="","x",'Indicator Date'!AP182)</f>
        <v>2017</v>
      </c>
      <c r="AQ182" s="119">
        <f>IF('Indicator Date'!AQ182="","x",'Indicator Date'!AQ182)</f>
        <v>2017</v>
      </c>
      <c r="AR182" s="119">
        <f>IF('Indicator Date'!AR182="","x",'Indicator Date'!AR182)</f>
        <v>2018</v>
      </c>
      <c r="AS182" s="119">
        <f>IF('Indicator Date'!AS182="","x",'Indicator Date'!AS182)</f>
        <v>2015</v>
      </c>
      <c r="AT182" s="119">
        <f>IF('Indicator Date'!AT182="","x",'Indicator Date'!AT182)</f>
        <v>2016</v>
      </c>
      <c r="AU182" s="119">
        <f>IF('Indicator Date'!AU182="","x",'Indicator Date'!AU182)</f>
        <v>2017</v>
      </c>
      <c r="AV182" s="119">
        <f>IF('Indicator Date'!AV182="","x",'Indicator Date'!AV182)</f>
        <v>2017</v>
      </c>
      <c r="AW182" s="119">
        <f>IF('Indicator Date'!AW182="","x",'Indicator Date'!AW182)</f>
        <v>2017</v>
      </c>
      <c r="AX182" s="119">
        <f>IF('Indicator Date'!AX182="","x",'Indicator Date'!AX182)</f>
        <v>2017</v>
      </c>
      <c r="AY182" s="119">
        <f>IF('Indicator Date'!AY182="","x",'Indicator Date'!AY182)</f>
        <v>2017</v>
      </c>
      <c r="AZ182" s="119">
        <f>IF('Indicator Date'!AZ182="","x",'Indicator Date'!AZ182)</f>
        <v>2017</v>
      </c>
      <c r="BA182" s="119" t="str">
        <f>IF('Indicator Date'!BA182="","x",'Indicator Date'!BA182)</f>
        <v>2016</v>
      </c>
      <c r="BB182" s="119">
        <f>IF('Indicator Date'!BB182="","x",'Indicator Date'!BB182)</f>
        <v>2017</v>
      </c>
      <c r="BC182" s="119">
        <f>IF('Indicator Date'!BC182="","x",'Indicator Date'!BC182)</f>
        <v>2018</v>
      </c>
      <c r="BD182" s="119">
        <f>IF('Indicator Date'!BD182="","x",'Indicator Date'!BD182)</f>
        <v>2019</v>
      </c>
      <c r="BE182" s="172">
        <f>IF('Indicator Date'!BE182="","x",YEAR('Indicator Date'!BE182))</f>
        <v>2018</v>
      </c>
      <c r="BF182" s="172">
        <f>IF('Indicator Date'!BF182="","x",YEAR('Indicator Date'!BF182))</f>
        <v>2019</v>
      </c>
      <c r="BG182" s="172">
        <f>IF('Indicator Date'!BG182="","x",YEAR('Indicator Date'!BG182))</f>
        <v>2018</v>
      </c>
      <c r="BH182" s="119">
        <f>IF('Indicator Date'!BH182="","x",'Indicator Date'!BH182)</f>
        <v>2018</v>
      </c>
      <c r="BI182" s="119">
        <f>IF('Indicator Date'!BI182="","x",'Indicator Date'!BI182)</f>
        <v>2018</v>
      </c>
      <c r="BJ182" s="119" t="str">
        <f>IF('Indicator Date'!BJ182="","x",'Indicator Date'!BJ182)</f>
        <v>x</v>
      </c>
      <c r="BK182" s="119">
        <f>IF('Indicator Date'!BK182="","x",'Indicator Date'!BK182)</f>
        <v>2017</v>
      </c>
      <c r="BL182" s="119">
        <f>IF('Indicator Date'!BL182="","x",'Indicator Date'!BL182)</f>
        <v>2018</v>
      </c>
      <c r="BM182" s="119">
        <f>IF('Indicator Date'!BM182="","x",'Indicator Date'!BM182)</f>
        <v>2017</v>
      </c>
      <c r="BN182" s="119">
        <f>IF('Indicator Date'!BN182="","x",'Indicator Date'!BN182)</f>
        <v>2015</v>
      </c>
      <c r="BO182" s="119">
        <f>IF('Indicator Date'!BO182="","x",'Indicator Date'!BO182)</f>
        <v>2016</v>
      </c>
      <c r="BP182" s="119">
        <f>IF('Indicator Date'!BP182="","x",'Indicator Date'!BP182)</f>
        <v>2017</v>
      </c>
      <c r="BQ182" s="119">
        <f>IF('Indicator Date'!BQ182="","x",'Indicator Date'!BQ182)</f>
        <v>2014</v>
      </c>
      <c r="BR182" s="119">
        <f>IF('Indicator Date'!BR182="","x",'Indicator Date'!BR182)</f>
        <v>2017</v>
      </c>
      <c r="BS182" s="119">
        <f>IF('Indicator Date'!BS182="","x",'Indicator Date'!BS182)</f>
        <v>2017</v>
      </c>
      <c r="BT182" s="119">
        <f>IF('Indicator Date'!BT182="","x",'Indicator Date'!BT182)</f>
        <v>2015</v>
      </c>
      <c r="BU182" s="119">
        <f>IF('Indicator Date'!BU182="","x",'Indicator Date'!BU182)</f>
        <v>2017</v>
      </c>
      <c r="BV182" s="119" t="str">
        <f>IF('Indicator Date'!BV182="","x",'Indicator Date'!BV182)</f>
        <v>x</v>
      </c>
      <c r="BW182" s="119">
        <f>IF('Indicator Date'!BW182="","x",'Indicator Date'!BW182)</f>
        <v>2017</v>
      </c>
      <c r="BX182" s="119">
        <f>IF('Indicator Date'!BX182="","x",'Indicator Date'!BX182)</f>
        <v>2016</v>
      </c>
      <c r="BY182" s="119">
        <f>IF('Indicator Date'!BY182="","x",'Indicator Date'!BY182)</f>
        <v>2015</v>
      </c>
      <c r="BZ182" s="119" t="str">
        <f>IF('Indicator Date'!BZ182="","x",'Indicator Date'!BZ182)</f>
        <v>2018</v>
      </c>
      <c r="CA182" s="119">
        <f>IF('Indicator Date'!CA182="","x",'Indicator Date'!CA182)</f>
        <v>2019</v>
      </c>
      <c r="CB182" s="119">
        <f>IF('Indicator Date'!CB182="","x",'Indicator Date'!CB182)</f>
        <v>2015</v>
      </c>
    </row>
    <row r="183" spans="1:80" x14ac:dyDescent="0.3">
      <c r="A183" s="100" t="s">
        <v>337</v>
      </c>
      <c r="B183" s="86" t="s">
        <v>336</v>
      </c>
      <c r="C183" s="119">
        <f>IF('Indicator Date'!C183="","x",'Indicator Date'!C183)</f>
        <v>2015</v>
      </c>
      <c r="D183" s="119">
        <f>IF('Indicator Date'!D183="","x",'Indicator Date'!D183)</f>
        <v>2015</v>
      </c>
      <c r="E183" s="119">
        <f>IF('Indicator Date'!E183="","x",'Indicator Date'!E183)</f>
        <v>2015</v>
      </c>
      <c r="F183" s="119">
        <f>IF('Indicator Date'!F183="","x",'Indicator Date'!F183)</f>
        <v>2015</v>
      </c>
      <c r="G183" s="119">
        <f>IF('Indicator Date'!G183="","x",'Indicator Date'!G183)</f>
        <v>2015</v>
      </c>
      <c r="H183" s="119">
        <f>IF('Indicator Date'!H183="","x",'Indicator Date'!H183)</f>
        <v>2015</v>
      </c>
      <c r="I183" s="119">
        <f>IF('Indicator Date'!I183="","x",'Indicator Date'!I183)</f>
        <v>2015</v>
      </c>
      <c r="J183" s="119">
        <f>IF('Indicator Date'!J183="","x",'Indicator Date'!J183)</f>
        <v>2018</v>
      </c>
      <c r="K183" s="119">
        <f>IF('Indicator Date'!K183="","x",'Indicator Date'!K183)</f>
        <v>2018</v>
      </c>
      <c r="L183" s="119">
        <f>IF('Indicator Date'!L183="","x",'Indicator Date'!L183)</f>
        <v>2016</v>
      </c>
      <c r="M183" s="119">
        <f>IF('Indicator Date'!M183="","x",'Indicator Date'!M183)</f>
        <v>2015</v>
      </c>
      <c r="N183" s="119">
        <f>IF('Indicator Date'!N183="","x",'Indicator Date'!N183)</f>
        <v>2015</v>
      </c>
      <c r="O183" s="119">
        <f>IF('Indicator Date'!O183="","x",'Indicator Date'!O183)</f>
        <v>2015</v>
      </c>
      <c r="P183" s="119">
        <f>IF('Indicator Date'!P183="","x",'Indicator Date'!P183)</f>
        <v>2015</v>
      </c>
      <c r="Q183" s="119">
        <f>IF('Indicator Date'!Q183="","x",'Indicator Date'!Q183)</f>
        <v>2010</v>
      </c>
      <c r="R183" s="119">
        <f>IF('Indicator Date'!R183="","x",'Indicator Date'!R183)</f>
        <v>2010</v>
      </c>
      <c r="S183" s="119">
        <f>IF('Indicator Date'!S183="","x",'Indicator Date'!S183)</f>
        <v>2010</v>
      </c>
      <c r="T183" s="119">
        <f>IF('Indicator Date'!T183="","x",'Indicator Date'!T183)</f>
        <v>2010</v>
      </c>
      <c r="U183" s="119">
        <f>IF('Indicator Date'!U183="","x",'Indicator Date'!U183)</f>
        <v>2015</v>
      </c>
      <c r="V183" s="119">
        <f>IF('Indicator Date'!V183="","x",'Indicator Date'!V183)</f>
        <v>2015</v>
      </c>
      <c r="W183" s="119">
        <f>IF('Indicator Date'!W183="","x",'Indicator Date'!W183)</f>
        <v>2015</v>
      </c>
      <c r="X183" s="119">
        <f>IF('Indicator Date'!X183="","x",'Indicator Date'!X183)</f>
        <v>2018</v>
      </c>
      <c r="Y183" s="119">
        <f>IF('Indicator Date'!Y183="","x",'Indicator Date'!Y183)</f>
        <v>2018</v>
      </c>
      <c r="Z183" s="119">
        <f>IF('Indicator Date'!Z183="","x",'Indicator Date'!Z183)</f>
        <v>2018</v>
      </c>
      <c r="AA183" s="119">
        <f>IF('Indicator Date'!AA183="","x",'Indicator Date'!AA183)</f>
        <v>2007</v>
      </c>
      <c r="AB183" s="119">
        <f>IF('Indicator Date'!AB183="","x",'Indicator Date'!AB183)</f>
        <v>2017</v>
      </c>
      <c r="AC183" s="119" t="str">
        <f>IF('Indicator Date'!AC183="","x",'Indicator Date'!AC183)</f>
        <v>x</v>
      </c>
      <c r="AD183" s="119">
        <f>IF('Indicator Date'!AD183="","x",'Indicator Date'!AD183)</f>
        <v>2018</v>
      </c>
      <c r="AE183" s="119">
        <f>IF('Indicator Date'!AE183="","x",'Indicator Date'!AE183)</f>
        <v>2018</v>
      </c>
      <c r="AF183" s="119">
        <f>IF('Indicator Date'!AF183="","x",'Indicator Date'!AF183)</f>
        <v>2016</v>
      </c>
      <c r="AG183" s="119">
        <f>IF('Indicator Date'!AG183="","x",'Indicator Date'!AG183)</f>
        <v>2019</v>
      </c>
      <c r="AH183" s="119">
        <f>IF('Indicator Date'!AH183="","x",'Indicator Date'!AH183)</f>
        <v>2019</v>
      </c>
      <c r="AI183" s="119">
        <f>IF('Indicator Date'!AI183="","x",'Indicator Date'!AI183)</f>
        <v>2019</v>
      </c>
      <c r="AJ183" s="119">
        <f>IF('Indicator Date'!AJ183="","x",'Indicator Date'!AJ183)</f>
        <v>2018</v>
      </c>
      <c r="AK183" s="119">
        <f>IF('Indicator Date'!AK183="","x",'Indicator Date'!AK183)</f>
        <v>2018</v>
      </c>
      <c r="AL183" s="119">
        <f>IF('Indicator Date'!AL183="","x",'Indicator Date'!AL183)</f>
        <v>2017</v>
      </c>
      <c r="AM183" s="119">
        <f>IF('Indicator Date'!AM183="","x",'Indicator Date'!AM183)</f>
        <v>2012</v>
      </c>
      <c r="AN183" s="119">
        <f>IF('Indicator Date'!AN183="","x",'Indicator Date'!AN183)</f>
        <v>2019</v>
      </c>
      <c r="AO183" s="119">
        <f>IF('Indicator Date'!AO183="","x",'Indicator Date'!AO183)</f>
        <v>2016</v>
      </c>
      <c r="AP183" s="119">
        <f>IF('Indicator Date'!AP183="","x",'Indicator Date'!AP183)</f>
        <v>2017</v>
      </c>
      <c r="AQ183" s="119">
        <f>IF('Indicator Date'!AQ183="","x",'Indicator Date'!AQ183)</f>
        <v>2017</v>
      </c>
      <c r="AR183" s="119">
        <f>IF('Indicator Date'!AR183="","x",'Indicator Date'!AR183)</f>
        <v>2018</v>
      </c>
      <c r="AS183" s="119">
        <f>IF('Indicator Date'!AS183="","x",'Indicator Date'!AS183)</f>
        <v>2015</v>
      </c>
      <c r="AT183" s="119" t="str">
        <f>IF('Indicator Date'!AT183="","x",'Indicator Date'!AT183)</f>
        <v>x</v>
      </c>
      <c r="AU183" s="119">
        <f>IF('Indicator Date'!AU183="","x",'Indicator Date'!AU183)</f>
        <v>2017</v>
      </c>
      <c r="AV183" s="119">
        <f>IF('Indicator Date'!AV183="","x",'Indicator Date'!AV183)</f>
        <v>2017</v>
      </c>
      <c r="AW183" s="119">
        <f>IF('Indicator Date'!AW183="","x",'Indicator Date'!AW183)</f>
        <v>2017</v>
      </c>
      <c r="AX183" s="119" t="str">
        <f>IF('Indicator Date'!AX183="","x",'Indicator Date'!AX183)</f>
        <v>x</v>
      </c>
      <c r="AY183" s="119">
        <f>IF('Indicator Date'!AY183="","x",'Indicator Date'!AY183)</f>
        <v>2017</v>
      </c>
      <c r="AZ183" s="119">
        <f>IF('Indicator Date'!AZ183="","x",'Indicator Date'!AZ183)</f>
        <v>2017</v>
      </c>
      <c r="BA183" s="119" t="str">
        <f>IF('Indicator Date'!BA183="","x",'Indicator Date'!BA183)</f>
        <v>2016</v>
      </c>
      <c r="BB183" s="119">
        <f>IF('Indicator Date'!BB183="","x",'Indicator Date'!BB183)</f>
        <v>2017</v>
      </c>
      <c r="BC183" s="119">
        <f>IF('Indicator Date'!BC183="","x",'Indicator Date'!BC183)</f>
        <v>2018</v>
      </c>
      <c r="BD183" s="119">
        <f>IF('Indicator Date'!BD183="","x",'Indicator Date'!BD183)</f>
        <v>2019</v>
      </c>
      <c r="BE183" s="172">
        <f>IF('Indicator Date'!BE183="","x",YEAR('Indicator Date'!BE183))</f>
        <v>2018</v>
      </c>
      <c r="BF183" s="172">
        <f>IF('Indicator Date'!BF183="","x",YEAR('Indicator Date'!BF183))</f>
        <v>2018</v>
      </c>
      <c r="BG183" s="172">
        <f>IF('Indicator Date'!BG183="","x",YEAR('Indicator Date'!BG183))</f>
        <v>2018</v>
      </c>
      <c r="BH183" s="119">
        <f>IF('Indicator Date'!BH183="","x",'Indicator Date'!BH183)</f>
        <v>2018</v>
      </c>
      <c r="BI183" s="119">
        <f>IF('Indicator Date'!BI183="","x",'Indicator Date'!BI183)</f>
        <v>2018</v>
      </c>
      <c r="BJ183" s="119" t="str">
        <f>IF('Indicator Date'!BJ183="","x",'Indicator Date'!BJ183)</f>
        <v>x</v>
      </c>
      <c r="BK183" s="119">
        <f>IF('Indicator Date'!BK183="","x",'Indicator Date'!BK183)</f>
        <v>2017</v>
      </c>
      <c r="BL183" s="119">
        <f>IF('Indicator Date'!BL183="","x",'Indicator Date'!BL183)</f>
        <v>2018</v>
      </c>
      <c r="BM183" s="119">
        <f>IF('Indicator Date'!BM183="","x",'Indicator Date'!BM183)</f>
        <v>2017</v>
      </c>
      <c r="BN183" s="119">
        <f>IF('Indicator Date'!BN183="","x",'Indicator Date'!BN183)</f>
        <v>2015</v>
      </c>
      <c r="BO183" s="119">
        <f>IF('Indicator Date'!BO183="","x",'Indicator Date'!BO183)</f>
        <v>2016</v>
      </c>
      <c r="BP183" s="119">
        <f>IF('Indicator Date'!BP183="","x",'Indicator Date'!BP183)</f>
        <v>2017</v>
      </c>
      <c r="BQ183" s="119">
        <f>IF('Indicator Date'!BQ183="","x",'Indicator Date'!BQ183)</f>
        <v>2014</v>
      </c>
      <c r="BR183" s="119">
        <f>IF('Indicator Date'!BR183="","x",'Indicator Date'!BR183)</f>
        <v>2017</v>
      </c>
      <c r="BS183" s="119">
        <f>IF('Indicator Date'!BS183="","x",'Indicator Date'!BS183)</f>
        <v>2017</v>
      </c>
      <c r="BT183" s="119">
        <f>IF('Indicator Date'!BT183="","x",'Indicator Date'!BT183)</f>
        <v>2014</v>
      </c>
      <c r="BU183" s="119">
        <f>IF('Indicator Date'!BU183="","x",'Indicator Date'!BU183)</f>
        <v>2017</v>
      </c>
      <c r="BV183" s="119">
        <f>IF('Indicator Date'!BV183="","x",'Indicator Date'!BV183)</f>
        <v>2017</v>
      </c>
      <c r="BW183" s="119" t="str">
        <f>IF('Indicator Date'!BW183="","x",'Indicator Date'!BW183)</f>
        <v>x</v>
      </c>
      <c r="BX183" s="119">
        <f>IF('Indicator Date'!BX183="","x",'Indicator Date'!BX183)</f>
        <v>2016</v>
      </c>
      <c r="BY183" s="119">
        <f>IF('Indicator Date'!BY183="","x",'Indicator Date'!BY183)</f>
        <v>2015</v>
      </c>
      <c r="BZ183" s="119" t="str">
        <f>IF('Indicator Date'!BZ183="","x",'Indicator Date'!BZ183)</f>
        <v>2018</v>
      </c>
      <c r="CA183" s="119">
        <f>IF('Indicator Date'!CA183="","x",'Indicator Date'!CA183)</f>
        <v>2019</v>
      </c>
      <c r="CB183" s="119">
        <f>IF('Indicator Date'!CB183="","x",'Indicator Date'!CB183)</f>
        <v>2015</v>
      </c>
    </row>
    <row r="184" spans="1:80" x14ac:dyDescent="0.3">
      <c r="A184" s="100" t="s">
        <v>339</v>
      </c>
      <c r="B184" s="86" t="s">
        <v>338</v>
      </c>
      <c r="C184" s="119">
        <f>IF('Indicator Date'!C184="","x",'Indicator Date'!C184)</f>
        <v>2015</v>
      </c>
      <c r="D184" s="119">
        <f>IF('Indicator Date'!D184="","x",'Indicator Date'!D184)</f>
        <v>2015</v>
      </c>
      <c r="E184" s="119">
        <f>IF('Indicator Date'!E184="","x",'Indicator Date'!E184)</f>
        <v>2015</v>
      </c>
      <c r="F184" s="119">
        <f>IF('Indicator Date'!F184="","x",'Indicator Date'!F184)</f>
        <v>2015</v>
      </c>
      <c r="G184" s="119">
        <f>IF('Indicator Date'!G184="","x",'Indicator Date'!G184)</f>
        <v>2015</v>
      </c>
      <c r="H184" s="119">
        <f>IF('Indicator Date'!H184="","x",'Indicator Date'!H184)</f>
        <v>2015</v>
      </c>
      <c r="I184" s="119">
        <f>IF('Indicator Date'!I184="","x",'Indicator Date'!I184)</f>
        <v>2015</v>
      </c>
      <c r="J184" s="119">
        <f>IF('Indicator Date'!J184="","x",'Indicator Date'!J184)</f>
        <v>2018</v>
      </c>
      <c r="K184" s="119">
        <f>IF('Indicator Date'!K184="","x",'Indicator Date'!K184)</f>
        <v>2018</v>
      </c>
      <c r="L184" s="119">
        <f>IF('Indicator Date'!L184="","x",'Indicator Date'!L184)</f>
        <v>2016</v>
      </c>
      <c r="M184" s="119">
        <f>IF('Indicator Date'!M184="","x",'Indicator Date'!M184)</f>
        <v>2015</v>
      </c>
      <c r="N184" s="119">
        <f>IF('Indicator Date'!N184="","x",'Indicator Date'!N184)</f>
        <v>2015</v>
      </c>
      <c r="O184" s="119">
        <f>IF('Indicator Date'!O184="","x",'Indicator Date'!O184)</f>
        <v>2015</v>
      </c>
      <c r="P184" s="119">
        <f>IF('Indicator Date'!P184="","x",'Indicator Date'!P184)</f>
        <v>2015</v>
      </c>
      <c r="Q184" s="119">
        <f>IF('Indicator Date'!Q184="","x",'Indicator Date'!Q184)</f>
        <v>2010</v>
      </c>
      <c r="R184" s="119">
        <f>IF('Indicator Date'!R184="","x",'Indicator Date'!R184)</f>
        <v>2010</v>
      </c>
      <c r="S184" s="119">
        <f>IF('Indicator Date'!S184="","x",'Indicator Date'!S184)</f>
        <v>2010</v>
      </c>
      <c r="T184" s="119">
        <f>IF('Indicator Date'!T184="","x",'Indicator Date'!T184)</f>
        <v>2010</v>
      </c>
      <c r="U184" s="119">
        <f>IF('Indicator Date'!U184="","x",'Indicator Date'!U184)</f>
        <v>2015</v>
      </c>
      <c r="V184" s="119">
        <f>IF('Indicator Date'!V184="","x",'Indicator Date'!V184)</f>
        <v>2015</v>
      </c>
      <c r="W184" s="119">
        <f>IF('Indicator Date'!W184="","x",'Indicator Date'!W184)</f>
        <v>2015</v>
      </c>
      <c r="X184" s="119">
        <f>IF('Indicator Date'!X184="","x",'Indicator Date'!X184)</f>
        <v>2018</v>
      </c>
      <c r="Y184" s="119">
        <f>IF('Indicator Date'!Y184="","x",'Indicator Date'!Y184)</f>
        <v>2018</v>
      </c>
      <c r="Z184" s="119">
        <f>IF('Indicator Date'!Z184="","x",'Indicator Date'!Z184)</f>
        <v>2018</v>
      </c>
      <c r="AA184" s="119" t="str">
        <f>IF('Indicator Date'!AA184="","x",'Indicator Date'!AA184)</f>
        <v>x</v>
      </c>
      <c r="AB184" s="119">
        <f>IF('Indicator Date'!AB184="","x",'Indicator Date'!AB184)</f>
        <v>2017</v>
      </c>
      <c r="AC184" s="119" t="str">
        <f>IF('Indicator Date'!AC184="","x",'Indicator Date'!AC184)</f>
        <v>x</v>
      </c>
      <c r="AD184" s="119">
        <f>IF('Indicator Date'!AD184="","x",'Indicator Date'!AD184)</f>
        <v>2018</v>
      </c>
      <c r="AE184" s="119">
        <f>IF('Indicator Date'!AE184="","x",'Indicator Date'!AE184)</f>
        <v>2018</v>
      </c>
      <c r="AF184" s="119" t="str">
        <f>IF('Indicator Date'!AF184="","x",'Indicator Date'!AF184)</f>
        <v>x</v>
      </c>
      <c r="AG184" s="119">
        <f>IF('Indicator Date'!AG184="","x",'Indicator Date'!AG184)</f>
        <v>2019</v>
      </c>
      <c r="AH184" s="119">
        <f>IF('Indicator Date'!AH184="","x",'Indicator Date'!AH184)</f>
        <v>2019</v>
      </c>
      <c r="AI184" s="119">
        <f>IF('Indicator Date'!AI184="","x",'Indicator Date'!AI184)</f>
        <v>2019</v>
      </c>
      <c r="AJ184" s="119">
        <f>IF('Indicator Date'!AJ184="","x",'Indicator Date'!AJ184)</f>
        <v>2018</v>
      </c>
      <c r="AK184" s="119">
        <f>IF('Indicator Date'!AK184="","x",'Indicator Date'!AK184)</f>
        <v>2018</v>
      </c>
      <c r="AL184" s="119">
        <f>IF('Indicator Date'!AL184="","x",'Indicator Date'!AL184)</f>
        <v>2017</v>
      </c>
      <c r="AM184" s="119" t="str">
        <f>IF('Indicator Date'!AM184="","x",'Indicator Date'!AM184)</f>
        <v>x</v>
      </c>
      <c r="AN184" s="119">
        <f>IF('Indicator Date'!AN184="","x",'Indicator Date'!AN184)</f>
        <v>2019</v>
      </c>
      <c r="AO184" s="119">
        <f>IF('Indicator Date'!AO184="","x",'Indicator Date'!AO184)</f>
        <v>2016</v>
      </c>
      <c r="AP184" s="119">
        <f>IF('Indicator Date'!AP184="","x",'Indicator Date'!AP184)</f>
        <v>2017</v>
      </c>
      <c r="AQ184" s="119" t="str">
        <f>IF('Indicator Date'!AQ184="","x",'Indicator Date'!AQ184)</f>
        <v>x</v>
      </c>
      <c r="AR184" s="119" t="str">
        <f>IF('Indicator Date'!AR184="","x",'Indicator Date'!AR184)</f>
        <v>x</v>
      </c>
      <c r="AS184" s="119">
        <f>IF('Indicator Date'!AS184="","x",'Indicator Date'!AS184)</f>
        <v>2015</v>
      </c>
      <c r="AT184" s="119" t="str">
        <f>IF('Indicator Date'!AT184="","x",'Indicator Date'!AT184)</f>
        <v>x</v>
      </c>
      <c r="AU184" s="119">
        <f>IF('Indicator Date'!AU184="","x",'Indicator Date'!AU184)</f>
        <v>2017</v>
      </c>
      <c r="AV184" s="119" t="str">
        <f>IF('Indicator Date'!AV184="","x",'Indicator Date'!AV184)</f>
        <v>x</v>
      </c>
      <c r="AW184" s="119" t="str">
        <f>IF('Indicator Date'!AW184="","x",'Indicator Date'!AW184)</f>
        <v>x</v>
      </c>
      <c r="AX184" s="119">
        <f>IF('Indicator Date'!AX184="","x",'Indicator Date'!AX184)</f>
        <v>2017</v>
      </c>
      <c r="AY184" s="119">
        <f>IF('Indicator Date'!AY184="","x",'Indicator Date'!AY184)</f>
        <v>2017</v>
      </c>
      <c r="AZ184" s="119">
        <f>IF('Indicator Date'!AZ184="","x",'Indicator Date'!AZ184)</f>
        <v>2017</v>
      </c>
      <c r="BA184" s="119" t="str">
        <f>IF('Indicator Date'!BA184="","x",'Indicator Date'!BA184)</f>
        <v>x</v>
      </c>
      <c r="BB184" s="119">
        <f>IF('Indicator Date'!BB184="","x",'Indicator Date'!BB184)</f>
        <v>2017</v>
      </c>
      <c r="BC184" s="119">
        <f>IF('Indicator Date'!BC184="","x",'Indicator Date'!BC184)</f>
        <v>2018</v>
      </c>
      <c r="BD184" s="119">
        <f>IF('Indicator Date'!BD184="","x",'Indicator Date'!BD184)</f>
        <v>2019</v>
      </c>
      <c r="BE184" s="172" t="str">
        <f>IF('Indicator Date'!BE184="","x",YEAR('Indicator Date'!BE184))</f>
        <v>x</v>
      </c>
      <c r="BF184" s="172">
        <f>IF('Indicator Date'!BF184="","x",YEAR('Indicator Date'!BF184))</f>
        <v>2018</v>
      </c>
      <c r="BG184" s="172">
        <f>IF('Indicator Date'!BG184="","x",YEAR('Indicator Date'!BG184))</f>
        <v>2018</v>
      </c>
      <c r="BH184" s="119">
        <f>IF('Indicator Date'!BH184="","x",'Indicator Date'!BH184)</f>
        <v>2018</v>
      </c>
      <c r="BI184" s="119">
        <f>IF('Indicator Date'!BI184="","x",'Indicator Date'!BI184)</f>
        <v>2018</v>
      </c>
      <c r="BJ184" s="119">
        <f>IF('Indicator Date'!BJ184="","x",'Indicator Date'!BJ184)</f>
        <v>2015</v>
      </c>
      <c r="BK184" s="119">
        <f>IF('Indicator Date'!BK184="","x",'Indicator Date'!BK184)</f>
        <v>2017</v>
      </c>
      <c r="BL184" s="119">
        <f>IF('Indicator Date'!BL184="","x",'Indicator Date'!BL184)</f>
        <v>2018</v>
      </c>
      <c r="BM184" s="119">
        <f>IF('Indicator Date'!BM184="","x",'Indicator Date'!BM184)</f>
        <v>2017</v>
      </c>
      <c r="BN184" s="119">
        <f>IF('Indicator Date'!BN184="","x",'Indicator Date'!BN184)</f>
        <v>2015</v>
      </c>
      <c r="BO184" s="119">
        <f>IF('Indicator Date'!BO184="","x",'Indicator Date'!BO184)</f>
        <v>2016</v>
      </c>
      <c r="BP184" s="119">
        <f>IF('Indicator Date'!BP184="","x",'Indicator Date'!BP184)</f>
        <v>2017</v>
      </c>
      <c r="BQ184" s="119">
        <f>IF('Indicator Date'!BQ184="","x",'Indicator Date'!BQ184)</f>
        <v>2014</v>
      </c>
      <c r="BR184" s="119">
        <f>IF('Indicator Date'!BR184="","x",'Indicator Date'!BR184)</f>
        <v>2017</v>
      </c>
      <c r="BS184" s="119">
        <f>IF('Indicator Date'!BS184="","x",'Indicator Date'!BS184)</f>
        <v>2017</v>
      </c>
      <c r="BT184" s="119">
        <f>IF('Indicator Date'!BT184="","x",'Indicator Date'!BT184)</f>
        <v>2016</v>
      </c>
      <c r="BU184" s="119">
        <f>IF('Indicator Date'!BU184="","x",'Indicator Date'!BU184)</f>
        <v>2017</v>
      </c>
      <c r="BV184" s="119">
        <f>IF('Indicator Date'!BV184="","x",'Indicator Date'!BV184)</f>
        <v>2017</v>
      </c>
      <c r="BW184" s="119">
        <f>IF('Indicator Date'!BW184="","x",'Indicator Date'!BW184)</f>
        <v>2017</v>
      </c>
      <c r="BX184" s="119">
        <f>IF('Indicator Date'!BX184="","x",'Indicator Date'!BX184)</f>
        <v>2016</v>
      </c>
      <c r="BY184" s="119">
        <f>IF('Indicator Date'!BY184="","x",'Indicator Date'!BY184)</f>
        <v>2015</v>
      </c>
      <c r="BZ184" s="119" t="str">
        <f>IF('Indicator Date'!BZ184="","x",'Indicator Date'!BZ184)</f>
        <v>2018</v>
      </c>
      <c r="CA184" s="119">
        <f>IF('Indicator Date'!CA184="","x",'Indicator Date'!CA184)</f>
        <v>2019</v>
      </c>
      <c r="CB184" s="119">
        <f>IF('Indicator Date'!CB184="","x",'Indicator Date'!CB184)</f>
        <v>2015</v>
      </c>
    </row>
    <row r="185" spans="1:80" x14ac:dyDescent="0.3">
      <c r="A185" s="100" t="s">
        <v>751</v>
      </c>
      <c r="B185" s="86" t="s">
        <v>340</v>
      </c>
      <c r="C185" s="119">
        <f>IF('Indicator Date'!C185="","x",'Indicator Date'!C185)</f>
        <v>2015</v>
      </c>
      <c r="D185" s="119">
        <f>IF('Indicator Date'!D185="","x",'Indicator Date'!D185)</f>
        <v>2015</v>
      </c>
      <c r="E185" s="119">
        <f>IF('Indicator Date'!E185="","x",'Indicator Date'!E185)</f>
        <v>2015</v>
      </c>
      <c r="F185" s="119">
        <f>IF('Indicator Date'!F185="","x",'Indicator Date'!F185)</f>
        <v>2015</v>
      </c>
      <c r="G185" s="119">
        <f>IF('Indicator Date'!G185="","x",'Indicator Date'!G185)</f>
        <v>2015</v>
      </c>
      <c r="H185" s="119">
        <f>IF('Indicator Date'!H185="","x",'Indicator Date'!H185)</f>
        <v>2015</v>
      </c>
      <c r="I185" s="119">
        <f>IF('Indicator Date'!I185="","x",'Indicator Date'!I185)</f>
        <v>2015</v>
      </c>
      <c r="J185" s="119">
        <f>IF('Indicator Date'!J185="","x",'Indicator Date'!J185)</f>
        <v>2018</v>
      </c>
      <c r="K185" s="119">
        <f>IF('Indicator Date'!K185="","x",'Indicator Date'!K185)</f>
        <v>2018</v>
      </c>
      <c r="L185" s="119">
        <f>IF('Indicator Date'!L185="","x",'Indicator Date'!L185)</f>
        <v>2016</v>
      </c>
      <c r="M185" s="119">
        <f>IF('Indicator Date'!M185="","x",'Indicator Date'!M185)</f>
        <v>2015</v>
      </c>
      <c r="N185" s="119">
        <f>IF('Indicator Date'!N185="","x",'Indicator Date'!N185)</f>
        <v>2015</v>
      </c>
      <c r="O185" s="119">
        <f>IF('Indicator Date'!O185="","x",'Indicator Date'!O185)</f>
        <v>2015</v>
      </c>
      <c r="P185" s="119">
        <f>IF('Indicator Date'!P185="","x",'Indicator Date'!P185)</f>
        <v>2015</v>
      </c>
      <c r="Q185" s="119">
        <f>IF('Indicator Date'!Q185="","x",'Indicator Date'!Q185)</f>
        <v>2010</v>
      </c>
      <c r="R185" s="119">
        <f>IF('Indicator Date'!R185="","x",'Indicator Date'!R185)</f>
        <v>2010</v>
      </c>
      <c r="S185" s="119">
        <f>IF('Indicator Date'!S185="","x",'Indicator Date'!S185)</f>
        <v>2010</v>
      </c>
      <c r="T185" s="119">
        <f>IF('Indicator Date'!T185="","x",'Indicator Date'!T185)</f>
        <v>2010</v>
      </c>
      <c r="U185" s="119">
        <f>IF('Indicator Date'!U185="","x",'Indicator Date'!U185)</f>
        <v>2015</v>
      </c>
      <c r="V185" s="119">
        <f>IF('Indicator Date'!V185="","x",'Indicator Date'!V185)</f>
        <v>2015</v>
      </c>
      <c r="W185" s="119">
        <f>IF('Indicator Date'!W185="","x",'Indicator Date'!W185)</f>
        <v>2015</v>
      </c>
      <c r="X185" s="119">
        <f>IF('Indicator Date'!X185="","x",'Indicator Date'!X185)</f>
        <v>2018</v>
      </c>
      <c r="Y185" s="119">
        <f>IF('Indicator Date'!Y185="","x",'Indicator Date'!Y185)</f>
        <v>2018</v>
      </c>
      <c r="Z185" s="119">
        <f>IF('Indicator Date'!Z185="","x",'Indicator Date'!Z185)</f>
        <v>2018</v>
      </c>
      <c r="AA185" s="119">
        <f>IF('Indicator Date'!AA185="","x",'Indicator Date'!AA185)</f>
        <v>2011</v>
      </c>
      <c r="AB185" s="119">
        <f>IF('Indicator Date'!AB185="","x",'Indicator Date'!AB185)</f>
        <v>2017</v>
      </c>
      <c r="AC185" s="119" t="str">
        <f>IF('Indicator Date'!AC185="","x",'Indicator Date'!AC185)</f>
        <v>x</v>
      </c>
      <c r="AD185" s="119">
        <f>IF('Indicator Date'!AD185="","x",'Indicator Date'!AD185)</f>
        <v>2017</v>
      </c>
      <c r="AE185" s="119">
        <f>IF('Indicator Date'!AE185="","x",'Indicator Date'!AE185)</f>
        <v>2018</v>
      </c>
      <c r="AF185" s="119" t="str">
        <f>IF('Indicator Date'!AF185="","x",'Indicator Date'!AF185)</f>
        <v>x</v>
      </c>
      <c r="AG185" s="119">
        <f>IF('Indicator Date'!AG185="","x",'Indicator Date'!AG185)</f>
        <v>2019</v>
      </c>
      <c r="AH185" s="119">
        <f>IF('Indicator Date'!AH185="","x",'Indicator Date'!AH185)</f>
        <v>2019</v>
      </c>
      <c r="AI185" s="119">
        <f>IF('Indicator Date'!AI185="","x",'Indicator Date'!AI185)</f>
        <v>2019</v>
      </c>
      <c r="AJ185" s="119">
        <f>IF('Indicator Date'!AJ185="","x",'Indicator Date'!AJ185)</f>
        <v>2018</v>
      </c>
      <c r="AK185" s="119">
        <f>IF('Indicator Date'!AK185="","x",'Indicator Date'!AK185)</f>
        <v>2018</v>
      </c>
      <c r="AL185" s="119">
        <f>IF('Indicator Date'!AL185="","x",'Indicator Date'!AL185)</f>
        <v>2017</v>
      </c>
      <c r="AM185" s="119" t="str">
        <f>IF('Indicator Date'!AM185="","x",'Indicator Date'!AM185)</f>
        <v>x</v>
      </c>
      <c r="AN185" s="119">
        <f>IF('Indicator Date'!AN185="","x",'Indicator Date'!AN185)</f>
        <v>2019</v>
      </c>
      <c r="AO185" s="119">
        <f>IF('Indicator Date'!AO185="","x",'Indicator Date'!AO185)</f>
        <v>2016</v>
      </c>
      <c r="AP185" s="119">
        <f>IF('Indicator Date'!AP185="","x",'Indicator Date'!AP185)</f>
        <v>2017</v>
      </c>
      <c r="AQ185" s="119" t="str">
        <f>IF('Indicator Date'!AQ185="","x",'Indicator Date'!AQ185)</f>
        <v>x</v>
      </c>
      <c r="AR185" s="119">
        <f>IF('Indicator Date'!AR185="","x",'Indicator Date'!AR185)</f>
        <v>2018</v>
      </c>
      <c r="AS185" s="119">
        <f>IF('Indicator Date'!AS185="","x",'Indicator Date'!AS185)</f>
        <v>2015</v>
      </c>
      <c r="AT185" s="119" t="str">
        <f>IF('Indicator Date'!AT185="","x",'Indicator Date'!AT185)</f>
        <v>x</v>
      </c>
      <c r="AU185" s="119">
        <f>IF('Indicator Date'!AU185="","x",'Indicator Date'!AU185)</f>
        <v>2017</v>
      </c>
      <c r="AV185" s="119">
        <f>IF('Indicator Date'!AV185="","x",'Indicator Date'!AV185)</f>
        <v>2013</v>
      </c>
      <c r="AW185" s="119" t="str">
        <f>IF('Indicator Date'!AW185="","x",'Indicator Date'!AW185)</f>
        <v>x</v>
      </c>
      <c r="AX185" s="119" t="str">
        <f>IF('Indicator Date'!AX185="","x",'Indicator Date'!AX185)</f>
        <v>x</v>
      </c>
      <c r="AY185" s="119">
        <f>IF('Indicator Date'!AY185="","x",'Indicator Date'!AY185)</f>
        <v>2017</v>
      </c>
      <c r="AZ185" s="119">
        <f>IF('Indicator Date'!AZ185="","x",'Indicator Date'!AZ185)</f>
        <v>2017</v>
      </c>
      <c r="BA185" s="119" t="str">
        <f>IF('Indicator Date'!BA185="","x",'Indicator Date'!BA185)</f>
        <v>2015</v>
      </c>
      <c r="BB185" s="119">
        <f>IF('Indicator Date'!BB185="","x",'Indicator Date'!BB185)</f>
        <v>2017</v>
      </c>
      <c r="BC185" s="119">
        <f>IF('Indicator Date'!BC185="","x",'Indicator Date'!BC185)</f>
        <v>2018</v>
      </c>
      <c r="BD185" s="119">
        <f>IF('Indicator Date'!BD185="","x",'Indicator Date'!BD185)</f>
        <v>2019</v>
      </c>
      <c r="BE185" s="172" t="str">
        <f>IF('Indicator Date'!BE185="","x",YEAR('Indicator Date'!BE185))</f>
        <v>x</v>
      </c>
      <c r="BF185" s="172">
        <f>IF('Indicator Date'!BF185="","x",YEAR('Indicator Date'!BF185))</f>
        <v>2018</v>
      </c>
      <c r="BG185" s="172">
        <f>IF('Indicator Date'!BG185="","x",YEAR('Indicator Date'!BG185))</f>
        <v>2018</v>
      </c>
      <c r="BH185" s="119">
        <f>IF('Indicator Date'!BH185="","x",'Indicator Date'!BH185)</f>
        <v>2018</v>
      </c>
      <c r="BI185" s="119">
        <f>IF('Indicator Date'!BI185="","x",'Indicator Date'!BI185)</f>
        <v>2018</v>
      </c>
      <c r="BJ185" s="119">
        <f>IF('Indicator Date'!BJ185="","x",'Indicator Date'!BJ185)</f>
        <v>2015</v>
      </c>
      <c r="BK185" s="119">
        <f>IF('Indicator Date'!BK185="","x",'Indicator Date'!BK185)</f>
        <v>2017</v>
      </c>
      <c r="BL185" s="119">
        <f>IF('Indicator Date'!BL185="","x",'Indicator Date'!BL185)</f>
        <v>2018</v>
      </c>
      <c r="BM185" s="119">
        <f>IF('Indicator Date'!BM185="","x",'Indicator Date'!BM185)</f>
        <v>2017</v>
      </c>
      <c r="BN185" s="119" t="str">
        <f>IF('Indicator Date'!BN185="","x",'Indicator Date'!BN185)</f>
        <v>x</v>
      </c>
      <c r="BO185" s="119">
        <f>IF('Indicator Date'!BO185="","x",'Indicator Date'!BO185)</f>
        <v>2016</v>
      </c>
      <c r="BP185" s="119">
        <f>IF('Indicator Date'!BP185="","x",'Indicator Date'!BP185)</f>
        <v>2017</v>
      </c>
      <c r="BQ185" s="119">
        <f>IF('Indicator Date'!BQ185="","x",'Indicator Date'!BQ185)</f>
        <v>2014</v>
      </c>
      <c r="BR185" s="119">
        <f>IF('Indicator Date'!BR185="","x",'Indicator Date'!BR185)</f>
        <v>2017</v>
      </c>
      <c r="BS185" s="119">
        <f>IF('Indicator Date'!BS185="","x",'Indicator Date'!BS185)</f>
        <v>2017</v>
      </c>
      <c r="BT185" s="119">
        <f>IF('Indicator Date'!BT185="","x",'Indicator Date'!BT185)</f>
        <v>2017</v>
      </c>
      <c r="BU185" s="119">
        <f>IF('Indicator Date'!BU185="","x",'Indicator Date'!BU185)</f>
        <v>2017</v>
      </c>
      <c r="BV185" s="119">
        <f>IF('Indicator Date'!BV185="","x",'Indicator Date'!BV185)</f>
        <v>2017</v>
      </c>
      <c r="BW185" s="119">
        <f>IF('Indicator Date'!BW185="","x",'Indicator Date'!BW185)</f>
        <v>2017</v>
      </c>
      <c r="BX185" s="119">
        <f>IF('Indicator Date'!BX185="","x",'Indicator Date'!BX185)</f>
        <v>2016</v>
      </c>
      <c r="BY185" s="119">
        <f>IF('Indicator Date'!BY185="","x",'Indicator Date'!BY185)</f>
        <v>2015</v>
      </c>
      <c r="BZ185" s="119" t="str">
        <f>IF('Indicator Date'!BZ185="","x",'Indicator Date'!BZ185)</f>
        <v>2018</v>
      </c>
      <c r="CA185" s="119">
        <f>IF('Indicator Date'!CA185="","x",'Indicator Date'!CA185)</f>
        <v>2019</v>
      </c>
      <c r="CB185" s="119">
        <f>IF('Indicator Date'!CB185="","x",'Indicator Date'!CB185)</f>
        <v>2015</v>
      </c>
    </row>
    <row r="186" spans="1:80" x14ac:dyDescent="0.3">
      <c r="A186" s="100" t="s">
        <v>342</v>
      </c>
      <c r="B186" s="86" t="s">
        <v>341</v>
      </c>
      <c r="C186" s="119">
        <f>IF('Indicator Date'!C186="","x",'Indicator Date'!C186)</f>
        <v>2015</v>
      </c>
      <c r="D186" s="119">
        <f>IF('Indicator Date'!D186="","x",'Indicator Date'!D186)</f>
        <v>2015</v>
      </c>
      <c r="E186" s="119">
        <f>IF('Indicator Date'!E186="","x",'Indicator Date'!E186)</f>
        <v>2015</v>
      </c>
      <c r="F186" s="119">
        <f>IF('Indicator Date'!F186="","x",'Indicator Date'!F186)</f>
        <v>2015</v>
      </c>
      <c r="G186" s="119">
        <f>IF('Indicator Date'!G186="","x",'Indicator Date'!G186)</f>
        <v>2015</v>
      </c>
      <c r="H186" s="119">
        <f>IF('Indicator Date'!H186="","x",'Indicator Date'!H186)</f>
        <v>2015</v>
      </c>
      <c r="I186" s="119">
        <f>IF('Indicator Date'!I186="","x",'Indicator Date'!I186)</f>
        <v>2015</v>
      </c>
      <c r="J186" s="119">
        <f>IF('Indicator Date'!J186="","x",'Indicator Date'!J186)</f>
        <v>2018</v>
      </c>
      <c r="K186" s="119">
        <f>IF('Indicator Date'!K186="","x",'Indicator Date'!K186)</f>
        <v>2018</v>
      </c>
      <c r="L186" s="119">
        <f>IF('Indicator Date'!L186="","x",'Indicator Date'!L186)</f>
        <v>2016</v>
      </c>
      <c r="M186" s="119">
        <f>IF('Indicator Date'!M186="","x",'Indicator Date'!M186)</f>
        <v>2015</v>
      </c>
      <c r="N186" s="119">
        <f>IF('Indicator Date'!N186="","x",'Indicator Date'!N186)</f>
        <v>2015</v>
      </c>
      <c r="O186" s="119">
        <f>IF('Indicator Date'!O186="","x",'Indicator Date'!O186)</f>
        <v>2015</v>
      </c>
      <c r="P186" s="119">
        <f>IF('Indicator Date'!P186="","x",'Indicator Date'!P186)</f>
        <v>2015</v>
      </c>
      <c r="Q186" s="119">
        <f>IF('Indicator Date'!Q186="","x",'Indicator Date'!Q186)</f>
        <v>2010</v>
      </c>
      <c r="R186" s="119">
        <f>IF('Indicator Date'!R186="","x",'Indicator Date'!R186)</f>
        <v>2010</v>
      </c>
      <c r="S186" s="119">
        <f>IF('Indicator Date'!S186="","x",'Indicator Date'!S186)</f>
        <v>2010</v>
      </c>
      <c r="T186" s="119">
        <f>IF('Indicator Date'!T186="","x",'Indicator Date'!T186)</f>
        <v>2010</v>
      </c>
      <c r="U186" s="119">
        <f>IF('Indicator Date'!U186="","x",'Indicator Date'!U186)</f>
        <v>2015</v>
      </c>
      <c r="V186" s="119">
        <f>IF('Indicator Date'!V186="","x",'Indicator Date'!V186)</f>
        <v>2015</v>
      </c>
      <c r="W186" s="119">
        <f>IF('Indicator Date'!W186="","x",'Indicator Date'!W186)</f>
        <v>2015</v>
      </c>
      <c r="X186" s="119">
        <f>IF('Indicator Date'!X186="","x",'Indicator Date'!X186)</f>
        <v>2018</v>
      </c>
      <c r="Y186" s="119">
        <f>IF('Indicator Date'!Y186="","x",'Indicator Date'!Y186)</f>
        <v>2018</v>
      </c>
      <c r="Z186" s="119">
        <f>IF('Indicator Date'!Z186="","x",'Indicator Date'!Z186)</f>
        <v>2018</v>
      </c>
      <c r="AA186" s="119">
        <f>IF('Indicator Date'!AA186="","x",'Indicator Date'!AA186)</f>
        <v>2010</v>
      </c>
      <c r="AB186" s="119">
        <f>IF('Indicator Date'!AB186="","x",'Indicator Date'!AB186)</f>
        <v>2017</v>
      </c>
      <c r="AC186" s="119" t="str">
        <f>IF('Indicator Date'!AC186="","x",'Indicator Date'!AC186)</f>
        <v>x</v>
      </c>
      <c r="AD186" s="119">
        <f>IF('Indicator Date'!AD186="","x",'Indicator Date'!AD186)</f>
        <v>2018</v>
      </c>
      <c r="AE186" s="119">
        <f>IF('Indicator Date'!AE186="","x",'Indicator Date'!AE186)</f>
        <v>2018</v>
      </c>
      <c r="AF186" s="119" t="str">
        <f>IF('Indicator Date'!AF186="","x",'Indicator Date'!AF186)</f>
        <v>x</v>
      </c>
      <c r="AG186" s="119">
        <f>IF('Indicator Date'!AG186="","x",'Indicator Date'!AG186)</f>
        <v>2019</v>
      </c>
      <c r="AH186" s="119">
        <f>IF('Indicator Date'!AH186="","x",'Indicator Date'!AH186)</f>
        <v>2019</v>
      </c>
      <c r="AI186" s="119">
        <f>IF('Indicator Date'!AI186="","x",'Indicator Date'!AI186)</f>
        <v>2019</v>
      </c>
      <c r="AJ186" s="119">
        <f>IF('Indicator Date'!AJ186="","x",'Indicator Date'!AJ186)</f>
        <v>2018</v>
      </c>
      <c r="AK186" s="119">
        <f>IF('Indicator Date'!AK186="","x",'Indicator Date'!AK186)</f>
        <v>2018</v>
      </c>
      <c r="AL186" s="119">
        <f>IF('Indicator Date'!AL186="","x",'Indicator Date'!AL186)</f>
        <v>2017</v>
      </c>
      <c r="AM186" s="119" t="str">
        <f>IF('Indicator Date'!AM186="","x",'Indicator Date'!AM186)</f>
        <v>x</v>
      </c>
      <c r="AN186" s="119">
        <f>IF('Indicator Date'!AN186="","x",'Indicator Date'!AN186)</f>
        <v>2019</v>
      </c>
      <c r="AO186" s="119">
        <f>IF('Indicator Date'!AO186="","x",'Indicator Date'!AO186)</f>
        <v>2016</v>
      </c>
      <c r="AP186" s="119">
        <f>IF('Indicator Date'!AP186="","x",'Indicator Date'!AP186)</f>
        <v>2017</v>
      </c>
      <c r="AQ186" s="119" t="str">
        <f>IF('Indicator Date'!AQ186="","x",'Indicator Date'!AQ186)</f>
        <v>x</v>
      </c>
      <c r="AR186" s="119">
        <f>IF('Indicator Date'!AR186="","x",'Indicator Date'!AR186)</f>
        <v>2018</v>
      </c>
      <c r="AS186" s="119">
        <f>IF('Indicator Date'!AS186="","x",'Indicator Date'!AS186)</f>
        <v>2015</v>
      </c>
      <c r="AT186" s="119">
        <f>IF('Indicator Date'!AT186="","x",'Indicator Date'!AT186)</f>
        <v>2012</v>
      </c>
      <c r="AU186" s="119">
        <f>IF('Indicator Date'!AU186="","x",'Indicator Date'!AU186)</f>
        <v>2017</v>
      </c>
      <c r="AV186" s="119" t="str">
        <f>IF('Indicator Date'!AV186="","x",'Indicator Date'!AV186)</f>
        <v>x</v>
      </c>
      <c r="AW186" s="119" t="str">
        <f>IF('Indicator Date'!AW186="","x",'Indicator Date'!AW186)</f>
        <v>x</v>
      </c>
      <c r="AX186" s="119" t="str">
        <f>IF('Indicator Date'!AX186="","x",'Indicator Date'!AX186)</f>
        <v>x</v>
      </c>
      <c r="AY186" s="119">
        <f>IF('Indicator Date'!AY186="","x",'Indicator Date'!AY186)</f>
        <v>2017</v>
      </c>
      <c r="AZ186" s="119">
        <f>IF('Indicator Date'!AZ186="","x",'Indicator Date'!AZ186)</f>
        <v>2017</v>
      </c>
      <c r="BA186" s="119" t="str">
        <f>IF('Indicator Date'!BA186="","x",'Indicator Date'!BA186)</f>
        <v>2016</v>
      </c>
      <c r="BB186" s="119">
        <f>IF('Indicator Date'!BB186="","x",'Indicator Date'!BB186)</f>
        <v>2017</v>
      </c>
      <c r="BC186" s="119">
        <f>IF('Indicator Date'!BC186="","x",'Indicator Date'!BC186)</f>
        <v>2018</v>
      </c>
      <c r="BD186" s="119">
        <f>IF('Indicator Date'!BD186="","x",'Indicator Date'!BD186)</f>
        <v>2019</v>
      </c>
      <c r="BE186" s="172" t="str">
        <f>IF('Indicator Date'!BE186="","x",YEAR('Indicator Date'!BE186))</f>
        <v>x</v>
      </c>
      <c r="BF186" s="172">
        <f>IF('Indicator Date'!BF186="","x",YEAR('Indicator Date'!BF186))</f>
        <v>2018</v>
      </c>
      <c r="BG186" s="172">
        <f>IF('Indicator Date'!BG186="","x",YEAR('Indicator Date'!BG186))</f>
        <v>2018</v>
      </c>
      <c r="BH186" s="119">
        <f>IF('Indicator Date'!BH186="","x",'Indicator Date'!BH186)</f>
        <v>2018</v>
      </c>
      <c r="BI186" s="119">
        <f>IF('Indicator Date'!BI186="","x",'Indicator Date'!BI186)</f>
        <v>2018</v>
      </c>
      <c r="BJ186" s="119">
        <f>IF('Indicator Date'!BJ186="","x",'Indicator Date'!BJ186)</f>
        <v>2013</v>
      </c>
      <c r="BK186" s="119">
        <f>IF('Indicator Date'!BK186="","x",'Indicator Date'!BK186)</f>
        <v>2017</v>
      </c>
      <c r="BL186" s="119">
        <f>IF('Indicator Date'!BL186="","x",'Indicator Date'!BL186)</f>
        <v>2018</v>
      </c>
      <c r="BM186" s="119">
        <f>IF('Indicator Date'!BM186="","x",'Indicator Date'!BM186)</f>
        <v>2017</v>
      </c>
      <c r="BN186" s="119" t="str">
        <f>IF('Indicator Date'!BN186="","x",'Indicator Date'!BN186)</f>
        <v>x</v>
      </c>
      <c r="BO186" s="119">
        <f>IF('Indicator Date'!BO186="","x",'Indicator Date'!BO186)</f>
        <v>2016</v>
      </c>
      <c r="BP186" s="119">
        <f>IF('Indicator Date'!BP186="","x",'Indicator Date'!BP186)</f>
        <v>2017</v>
      </c>
      <c r="BQ186" s="119">
        <f>IF('Indicator Date'!BQ186="","x",'Indicator Date'!BQ186)</f>
        <v>2013</v>
      </c>
      <c r="BR186" s="119">
        <f>IF('Indicator Date'!BR186="","x",'Indicator Date'!BR186)</f>
        <v>2017</v>
      </c>
      <c r="BS186" s="119">
        <f>IF('Indicator Date'!BS186="","x",'Indicator Date'!BS186)</f>
        <v>2017</v>
      </c>
      <c r="BT186" s="119">
        <f>IF('Indicator Date'!BT186="","x",'Indicator Date'!BT186)</f>
        <v>2016</v>
      </c>
      <c r="BU186" s="119">
        <f>IF('Indicator Date'!BU186="","x",'Indicator Date'!BU186)</f>
        <v>2017</v>
      </c>
      <c r="BV186" s="119">
        <f>IF('Indicator Date'!BV186="","x",'Indicator Date'!BV186)</f>
        <v>2017</v>
      </c>
      <c r="BW186" s="119">
        <f>IF('Indicator Date'!BW186="","x",'Indicator Date'!BW186)</f>
        <v>2017</v>
      </c>
      <c r="BX186" s="119">
        <f>IF('Indicator Date'!BX186="","x",'Indicator Date'!BX186)</f>
        <v>2016</v>
      </c>
      <c r="BY186" s="119">
        <f>IF('Indicator Date'!BY186="","x",'Indicator Date'!BY186)</f>
        <v>2015</v>
      </c>
      <c r="BZ186" s="119" t="str">
        <f>IF('Indicator Date'!BZ186="","x",'Indicator Date'!BZ186)</f>
        <v>2018</v>
      </c>
      <c r="CA186" s="119">
        <f>IF('Indicator Date'!CA186="","x",'Indicator Date'!CA186)</f>
        <v>2019</v>
      </c>
      <c r="CB186" s="119">
        <f>IF('Indicator Date'!CB186="","x",'Indicator Date'!CB186)</f>
        <v>2015</v>
      </c>
    </row>
    <row r="187" spans="1:80" x14ac:dyDescent="0.3">
      <c r="A187" s="100" t="s">
        <v>344</v>
      </c>
      <c r="B187" s="86" t="s">
        <v>343</v>
      </c>
      <c r="C187" s="119">
        <f>IF('Indicator Date'!C187="","x",'Indicator Date'!C187)</f>
        <v>2015</v>
      </c>
      <c r="D187" s="119">
        <f>IF('Indicator Date'!D187="","x",'Indicator Date'!D187)</f>
        <v>2015</v>
      </c>
      <c r="E187" s="119">
        <f>IF('Indicator Date'!E187="","x",'Indicator Date'!E187)</f>
        <v>2015</v>
      </c>
      <c r="F187" s="119">
        <f>IF('Indicator Date'!F187="","x",'Indicator Date'!F187)</f>
        <v>2015</v>
      </c>
      <c r="G187" s="119">
        <f>IF('Indicator Date'!G187="","x",'Indicator Date'!G187)</f>
        <v>2015</v>
      </c>
      <c r="H187" s="119">
        <f>IF('Indicator Date'!H187="","x",'Indicator Date'!H187)</f>
        <v>2015</v>
      </c>
      <c r="I187" s="119">
        <f>IF('Indicator Date'!I187="","x",'Indicator Date'!I187)</f>
        <v>2015</v>
      </c>
      <c r="J187" s="119">
        <f>IF('Indicator Date'!J187="","x",'Indicator Date'!J187)</f>
        <v>2018</v>
      </c>
      <c r="K187" s="119">
        <f>IF('Indicator Date'!K187="","x",'Indicator Date'!K187)</f>
        <v>2018</v>
      </c>
      <c r="L187" s="119">
        <f>IF('Indicator Date'!L187="","x",'Indicator Date'!L187)</f>
        <v>2016</v>
      </c>
      <c r="M187" s="119">
        <f>IF('Indicator Date'!M187="","x",'Indicator Date'!M187)</f>
        <v>2015</v>
      </c>
      <c r="N187" s="119">
        <f>IF('Indicator Date'!N187="","x",'Indicator Date'!N187)</f>
        <v>2015</v>
      </c>
      <c r="O187" s="119">
        <f>IF('Indicator Date'!O187="","x",'Indicator Date'!O187)</f>
        <v>2015</v>
      </c>
      <c r="P187" s="119">
        <f>IF('Indicator Date'!P187="","x",'Indicator Date'!P187)</f>
        <v>2015</v>
      </c>
      <c r="Q187" s="119">
        <f>IF('Indicator Date'!Q187="","x",'Indicator Date'!Q187)</f>
        <v>2010</v>
      </c>
      <c r="R187" s="119">
        <f>IF('Indicator Date'!R187="","x",'Indicator Date'!R187)</f>
        <v>2010</v>
      </c>
      <c r="S187" s="119">
        <f>IF('Indicator Date'!S187="","x",'Indicator Date'!S187)</f>
        <v>2010</v>
      </c>
      <c r="T187" s="119">
        <f>IF('Indicator Date'!T187="","x",'Indicator Date'!T187)</f>
        <v>2010</v>
      </c>
      <c r="U187" s="119">
        <f>IF('Indicator Date'!U187="","x",'Indicator Date'!U187)</f>
        <v>2015</v>
      </c>
      <c r="V187" s="119">
        <f>IF('Indicator Date'!V187="","x",'Indicator Date'!V187)</f>
        <v>2015</v>
      </c>
      <c r="W187" s="119">
        <f>IF('Indicator Date'!W187="","x",'Indicator Date'!W187)</f>
        <v>2015</v>
      </c>
      <c r="X187" s="119">
        <f>IF('Indicator Date'!X187="","x",'Indicator Date'!X187)</f>
        <v>2018</v>
      </c>
      <c r="Y187" s="119">
        <f>IF('Indicator Date'!Y187="","x",'Indicator Date'!Y187)</f>
        <v>2018</v>
      </c>
      <c r="Z187" s="119">
        <f>IF('Indicator Date'!Z187="","x",'Indicator Date'!Z187)</f>
        <v>2018</v>
      </c>
      <c r="AA187" s="119">
        <f>IF('Indicator Date'!AA187="","x",'Indicator Date'!AA187)</f>
        <v>2011</v>
      </c>
      <c r="AB187" s="119">
        <f>IF('Indicator Date'!AB187="","x",'Indicator Date'!AB187)</f>
        <v>2017</v>
      </c>
      <c r="AC187" s="119" t="str">
        <f>IF('Indicator Date'!AC187="","x",'Indicator Date'!AC187)</f>
        <v>x</v>
      </c>
      <c r="AD187" s="119">
        <f>IF('Indicator Date'!AD187="","x",'Indicator Date'!AD187)</f>
        <v>2018</v>
      </c>
      <c r="AE187" s="119">
        <f>IF('Indicator Date'!AE187="","x",'Indicator Date'!AE187)</f>
        <v>2018</v>
      </c>
      <c r="AF187" s="119" t="str">
        <f>IF('Indicator Date'!AF187="","x",'Indicator Date'!AF187)</f>
        <v>x</v>
      </c>
      <c r="AG187" s="119">
        <f>IF('Indicator Date'!AG187="","x",'Indicator Date'!AG187)</f>
        <v>2019</v>
      </c>
      <c r="AH187" s="119">
        <f>IF('Indicator Date'!AH187="","x",'Indicator Date'!AH187)</f>
        <v>2019</v>
      </c>
      <c r="AI187" s="119">
        <f>IF('Indicator Date'!AI187="","x",'Indicator Date'!AI187)</f>
        <v>2019</v>
      </c>
      <c r="AJ187" s="119">
        <f>IF('Indicator Date'!AJ187="","x",'Indicator Date'!AJ187)</f>
        <v>2018</v>
      </c>
      <c r="AK187" s="119">
        <f>IF('Indicator Date'!AK187="","x",'Indicator Date'!AK187)</f>
        <v>2018</v>
      </c>
      <c r="AL187" s="119">
        <f>IF('Indicator Date'!AL187="","x",'Indicator Date'!AL187)</f>
        <v>2017</v>
      </c>
      <c r="AM187" s="119" t="str">
        <f>IF('Indicator Date'!AM187="","x",'Indicator Date'!AM187)</f>
        <v>x</v>
      </c>
      <c r="AN187" s="119">
        <f>IF('Indicator Date'!AN187="","x",'Indicator Date'!AN187)</f>
        <v>2019</v>
      </c>
      <c r="AO187" s="119">
        <f>IF('Indicator Date'!AO187="","x",'Indicator Date'!AO187)</f>
        <v>2016</v>
      </c>
      <c r="AP187" s="119">
        <f>IF('Indicator Date'!AP187="","x",'Indicator Date'!AP187)</f>
        <v>2017</v>
      </c>
      <c r="AQ187" s="119">
        <f>IF('Indicator Date'!AQ187="","x",'Indicator Date'!AQ187)</f>
        <v>2017</v>
      </c>
      <c r="AR187" s="119">
        <f>IF('Indicator Date'!AR187="","x",'Indicator Date'!AR187)</f>
        <v>2018</v>
      </c>
      <c r="AS187" s="119">
        <f>IF('Indicator Date'!AS187="","x",'Indicator Date'!AS187)</f>
        <v>2015</v>
      </c>
      <c r="AT187" s="119">
        <f>IF('Indicator Date'!AT187="","x",'Indicator Date'!AT187)</f>
        <v>2011</v>
      </c>
      <c r="AU187" s="119">
        <f>IF('Indicator Date'!AU187="","x",'Indicator Date'!AU187)</f>
        <v>2017</v>
      </c>
      <c r="AV187" s="119">
        <f>IF('Indicator Date'!AV187="","x",'Indicator Date'!AV187)</f>
        <v>2017</v>
      </c>
      <c r="AW187" s="119">
        <f>IF('Indicator Date'!AW187="","x",'Indicator Date'!AW187)</f>
        <v>2017</v>
      </c>
      <c r="AX187" s="119" t="str">
        <f>IF('Indicator Date'!AX187="","x",'Indicator Date'!AX187)</f>
        <v>x</v>
      </c>
      <c r="AY187" s="119">
        <f>IF('Indicator Date'!AY187="","x",'Indicator Date'!AY187)</f>
        <v>2017</v>
      </c>
      <c r="AZ187" s="119">
        <f>IF('Indicator Date'!AZ187="","x",'Indicator Date'!AZ187)</f>
        <v>2017</v>
      </c>
      <c r="BA187" s="119" t="str">
        <f>IF('Indicator Date'!BA187="","x",'Indicator Date'!BA187)</f>
        <v>2017</v>
      </c>
      <c r="BB187" s="119">
        <f>IF('Indicator Date'!BB187="","x",'Indicator Date'!BB187)</f>
        <v>2017</v>
      </c>
      <c r="BC187" s="119">
        <f>IF('Indicator Date'!BC187="","x",'Indicator Date'!BC187)</f>
        <v>2018</v>
      </c>
      <c r="BD187" s="119">
        <f>IF('Indicator Date'!BD187="","x",'Indicator Date'!BD187)</f>
        <v>2019</v>
      </c>
      <c r="BE187" s="172" t="str">
        <f>IF('Indicator Date'!BE187="","x",YEAR('Indicator Date'!BE187))</f>
        <v>x</v>
      </c>
      <c r="BF187" s="172">
        <f>IF('Indicator Date'!BF187="","x",YEAR('Indicator Date'!BF187))</f>
        <v>2018</v>
      </c>
      <c r="BG187" s="172">
        <f>IF('Indicator Date'!BG187="","x",YEAR('Indicator Date'!BG187))</f>
        <v>2018</v>
      </c>
      <c r="BH187" s="119">
        <f>IF('Indicator Date'!BH187="","x",'Indicator Date'!BH187)</f>
        <v>2018</v>
      </c>
      <c r="BI187" s="119">
        <f>IF('Indicator Date'!BI187="","x",'Indicator Date'!BI187)</f>
        <v>2018</v>
      </c>
      <c r="BJ187" s="119">
        <f>IF('Indicator Date'!BJ187="","x",'Indicator Date'!BJ187)</f>
        <v>2013</v>
      </c>
      <c r="BK187" s="119">
        <f>IF('Indicator Date'!BK187="","x",'Indicator Date'!BK187)</f>
        <v>2017</v>
      </c>
      <c r="BL187" s="119">
        <f>IF('Indicator Date'!BL187="","x",'Indicator Date'!BL187)</f>
        <v>2018</v>
      </c>
      <c r="BM187" s="119">
        <f>IF('Indicator Date'!BM187="","x",'Indicator Date'!BM187)</f>
        <v>2017</v>
      </c>
      <c r="BN187" s="119">
        <f>IF('Indicator Date'!BN187="","x",'Indicator Date'!BN187)</f>
        <v>2017</v>
      </c>
      <c r="BO187" s="119">
        <f>IF('Indicator Date'!BO187="","x",'Indicator Date'!BO187)</f>
        <v>2016</v>
      </c>
      <c r="BP187" s="119">
        <f>IF('Indicator Date'!BP187="","x",'Indicator Date'!BP187)</f>
        <v>2017</v>
      </c>
      <c r="BQ187" s="119">
        <f>IF('Indicator Date'!BQ187="","x",'Indicator Date'!BQ187)</f>
        <v>2014</v>
      </c>
      <c r="BR187" s="119">
        <f>IF('Indicator Date'!BR187="","x",'Indicator Date'!BR187)</f>
        <v>2017</v>
      </c>
      <c r="BS187" s="119">
        <f>IF('Indicator Date'!BS187="","x",'Indicator Date'!BS187)</f>
        <v>2017</v>
      </c>
      <c r="BT187" s="119">
        <f>IF('Indicator Date'!BT187="","x",'Indicator Date'!BT187)</f>
        <v>2017</v>
      </c>
      <c r="BU187" s="119">
        <f>IF('Indicator Date'!BU187="","x",'Indicator Date'!BU187)</f>
        <v>2017</v>
      </c>
      <c r="BV187" s="119">
        <f>IF('Indicator Date'!BV187="","x",'Indicator Date'!BV187)</f>
        <v>2017</v>
      </c>
      <c r="BW187" s="119">
        <f>IF('Indicator Date'!BW187="","x",'Indicator Date'!BW187)</f>
        <v>2017</v>
      </c>
      <c r="BX187" s="119">
        <f>IF('Indicator Date'!BX187="","x",'Indicator Date'!BX187)</f>
        <v>2016</v>
      </c>
      <c r="BY187" s="119">
        <f>IF('Indicator Date'!BY187="","x",'Indicator Date'!BY187)</f>
        <v>2015</v>
      </c>
      <c r="BZ187" s="119" t="str">
        <f>IF('Indicator Date'!BZ187="","x",'Indicator Date'!BZ187)</f>
        <v>2018</v>
      </c>
      <c r="CA187" s="119">
        <f>IF('Indicator Date'!CA187="","x",'Indicator Date'!CA187)</f>
        <v>2019</v>
      </c>
      <c r="CB187" s="119">
        <f>IF('Indicator Date'!CB187="","x",'Indicator Date'!CB187)</f>
        <v>2015</v>
      </c>
    </row>
    <row r="188" spans="1:80" x14ac:dyDescent="0.3">
      <c r="A188" s="100" t="s">
        <v>346</v>
      </c>
      <c r="B188" s="86" t="s">
        <v>345</v>
      </c>
      <c r="C188" s="119">
        <f>IF('Indicator Date'!C188="","x",'Indicator Date'!C188)</f>
        <v>2015</v>
      </c>
      <c r="D188" s="119">
        <f>IF('Indicator Date'!D188="","x",'Indicator Date'!D188)</f>
        <v>2015</v>
      </c>
      <c r="E188" s="119">
        <f>IF('Indicator Date'!E188="","x",'Indicator Date'!E188)</f>
        <v>2015</v>
      </c>
      <c r="F188" s="119">
        <f>IF('Indicator Date'!F188="","x",'Indicator Date'!F188)</f>
        <v>2015</v>
      </c>
      <c r="G188" s="119">
        <f>IF('Indicator Date'!G188="","x",'Indicator Date'!G188)</f>
        <v>2015</v>
      </c>
      <c r="H188" s="119">
        <f>IF('Indicator Date'!H188="","x",'Indicator Date'!H188)</f>
        <v>2015</v>
      </c>
      <c r="I188" s="119">
        <f>IF('Indicator Date'!I188="","x",'Indicator Date'!I188)</f>
        <v>2015</v>
      </c>
      <c r="J188" s="119">
        <f>IF('Indicator Date'!J188="","x",'Indicator Date'!J188)</f>
        <v>2018</v>
      </c>
      <c r="K188" s="119">
        <f>IF('Indicator Date'!K188="","x",'Indicator Date'!K188)</f>
        <v>2018</v>
      </c>
      <c r="L188" s="119">
        <f>IF('Indicator Date'!L188="","x",'Indicator Date'!L188)</f>
        <v>2016</v>
      </c>
      <c r="M188" s="119">
        <f>IF('Indicator Date'!M188="","x",'Indicator Date'!M188)</f>
        <v>2015</v>
      </c>
      <c r="N188" s="119">
        <f>IF('Indicator Date'!N188="","x",'Indicator Date'!N188)</f>
        <v>2015</v>
      </c>
      <c r="O188" s="119">
        <f>IF('Indicator Date'!O188="","x",'Indicator Date'!O188)</f>
        <v>2015</v>
      </c>
      <c r="P188" s="119">
        <f>IF('Indicator Date'!P188="","x",'Indicator Date'!P188)</f>
        <v>2015</v>
      </c>
      <c r="Q188" s="119">
        <f>IF('Indicator Date'!Q188="","x",'Indicator Date'!Q188)</f>
        <v>2010</v>
      </c>
      <c r="R188" s="119">
        <f>IF('Indicator Date'!R188="","x",'Indicator Date'!R188)</f>
        <v>2010</v>
      </c>
      <c r="S188" s="119">
        <f>IF('Indicator Date'!S188="","x",'Indicator Date'!S188)</f>
        <v>2010</v>
      </c>
      <c r="T188" s="119">
        <f>IF('Indicator Date'!T188="","x",'Indicator Date'!T188)</f>
        <v>2010</v>
      </c>
      <c r="U188" s="119">
        <f>IF('Indicator Date'!U188="","x",'Indicator Date'!U188)</f>
        <v>2015</v>
      </c>
      <c r="V188" s="119">
        <f>IF('Indicator Date'!V188="","x",'Indicator Date'!V188)</f>
        <v>2015</v>
      </c>
      <c r="W188" s="119">
        <f>IF('Indicator Date'!W188="","x",'Indicator Date'!W188)</f>
        <v>2015</v>
      </c>
      <c r="X188" s="119">
        <f>IF('Indicator Date'!X188="","x",'Indicator Date'!X188)</f>
        <v>2018</v>
      </c>
      <c r="Y188" s="119">
        <f>IF('Indicator Date'!Y188="","x",'Indicator Date'!Y188)</f>
        <v>2018</v>
      </c>
      <c r="Z188" s="119">
        <f>IF('Indicator Date'!Z188="","x",'Indicator Date'!Z188)</f>
        <v>2018</v>
      </c>
      <c r="AA188" s="119" t="str">
        <f>IF('Indicator Date'!AA188="","x",'Indicator Date'!AA188)</f>
        <v>x</v>
      </c>
      <c r="AB188" s="119">
        <f>IF('Indicator Date'!AB188="","x",'Indicator Date'!AB188)</f>
        <v>2017</v>
      </c>
      <c r="AC188" s="119" t="str">
        <f>IF('Indicator Date'!AC188="","x",'Indicator Date'!AC188)</f>
        <v>x</v>
      </c>
      <c r="AD188" s="119">
        <f>IF('Indicator Date'!AD188="","x",'Indicator Date'!AD188)</f>
        <v>2018</v>
      </c>
      <c r="AE188" s="119">
        <f>IF('Indicator Date'!AE188="","x",'Indicator Date'!AE188)</f>
        <v>2018</v>
      </c>
      <c r="AF188" s="119">
        <f>IF('Indicator Date'!AF188="","x",'Indicator Date'!AF188)</f>
        <v>2016</v>
      </c>
      <c r="AG188" s="119">
        <f>IF('Indicator Date'!AG188="","x",'Indicator Date'!AG188)</f>
        <v>2019</v>
      </c>
      <c r="AH188" s="119">
        <f>IF('Indicator Date'!AH188="","x",'Indicator Date'!AH188)</f>
        <v>2019</v>
      </c>
      <c r="AI188" s="119">
        <f>IF('Indicator Date'!AI188="","x",'Indicator Date'!AI188)</f>
        <v>2019</v>
      </c>
      <c r="AJ188" s="119">
        <f>IF('Indicator Date'!AJ188="","x",'Indicator Date'!AJ188)</f>
        <v>2018</v>
      </c>
      <c r="AK188" s="119">
        <f>IF('Indicator Date'!AK188="","x",'Indicator Date'!AK188)</f>
        <v>2018</v>
      </c>
      <c r="AL188" s="119">
        <f>IF('Indicator Date'!AL188="","x",'Indicator Date'!AL188)</f>
        <v>2017</v>
      </c>
      <c r="AM188" s="119" t="str">
        <f>IF('Indicator Date'!AM188="","x",'Indicator Date'!AM188)</f>
        <v>x</v>
      </c>
      <c r="AN188" s="119">
        <f>IF('Indicator Date'!AN188="","x",'Indicator Date'!AN188)</f>
        <v>2019</v>
      </c>
      <c r="AO188" s="119">
        <f>IF('Indicator Date'!AO188="","x",'Indicator Date'!AO188)</f>
        <v>2016</v>
      </c>
      <c r="AP188" s="119">
        <f>IF('Indicator Date'!AP188="","x",'Indicator Date'!AP188)</f>
        <v>2017</v>
      </c>
      <c r="AQ188" s="119">
        <f>IF('Indicator Date'!AQ188="","x",'Indicator Date'!AQ188)</f>
        <v>2017</v>
      </c>
      <c r="AR188" s="119">
        <f>IF('Indicator Date'!AR188="","x",'Indicator Date'!AR188)</f>
        <v>2016</v>
      </c>
      <c r="AS188" s="119">
        <f>IF('Indicator Date'!AS188="","x",'Indicator Date'!AS188)</f>
        <v>2015</v>
      </c>
      <c r="AT188" s="119">
        <f>IF('Indicator Date'!AT188="","x",'Indicator Date'!AT188)</f>
        <v>2006</v>
      </c>
      <c r="AU188" s="119">
        <f>IF('Indicator Date'!AU188="","x",'Indicator Date'!AU188)</f>
        <v>2017</v>
      </c>
      <c r="AV188" s="119">
        <f>IF('Indicator Date'!AV188="","x",'Indicator Date'!AV188)</f>
        <v>2017</v>
      </c>
      <c r="AW188" s="119">
        <f>IF('Indicator Date'!AW188="","x",'Indicator Date'!AW188)</f>
        <v>2017</v>
      </c>
      <c r="AX188" s="119">
        <f>IF('Indicator Date'!AX188="","x",'Indicator Date'!AX188)</f>
        <v>2017</v>
      </c>
      <c r="AY188" s="119">
        <f>IF('Indicator Date'!AY188="","x",'Indicator Date'!AY188)</f>
        <v>2017</v>
      </c>
      <c r="AZ188" s="119">
        <f>IF('Indicator Date'!AZ188="","x",'Indicator Date'!AZ188)</f>
        <v>2017</v>
      </c>
      <c r="BA188" s="119" t="str">
        <f>IF('Indicator Date'!BA188="","x",'Indicator Date'!BA188)</f>
        <v>x</v>
      </c>
      <c r="BB188" s="119">
        <f>IF('Indicator Date'!BB188="","x",'Indicator Date'!BB188)</f>
        <v>2017</v>
      </c>
      <c r="BC188" s="119">
        <f>IF('Indicator Date'!BC188="","x",'Indicator Date'!BC188)</f>
        <v>2018</v>
      </c>
      <c r="BD188" s="119">
        <f>IF('Indicator Date'!BD188="","x",'Indicator Date'!BD188)</f>
        <v>2019</v>
      </c>
      <c r="BE188" s="172" t="str">
        <f>IF('Indicator Date'!BE188="","x",YEAR('Indicator Date'!BE188))</f>
        <v>x</v>
      </c>
      <c r="BF188" s="172">
        <f>IF('Indicator Date'!BF188="","x",YEAR('Indicator Date'!BF188))</f>
        <v>2018</v>
      </c>
      <c r="BG188" s="172">
        <f>IF('Indicator Date'!BG188="","x",YEAR('Indicator Date'!BG188))</f>
        <v>2018</v>
      </c>
      <c r="BH188" s="119">
        <f>IF('Indicator Date'!BH188="","x",'Indicator Date'!BH188)</f>
        <v>2018</v>
      </c>
      <c r="BI188" s="119">
        <f>IF('Indicator Date'!BI188="","x",'Indicator Date'!BI188)</f>
        <v>2018</v>
      </c>
      <c r="BJ188" s="119">
        <f>IF('Indicator Date'!BJ188="","x",'Indicator Date'!BJ188)</f>
        <v>2013</v>
      </c>
      <c r="BK188" s="119">
        <f>IF('Indicator Date'!BK188="","x",'Indicator Date'!BK188)</f>
        <v>2017</v>
      </c>
      <c r="BL188" s="119">
        <f>IF('Indicator Date'!BL188="","x",'Indicator Date'!BL188)</f>
        <v>2018</v>
      </c>
      <c r="BM188" s="119">
        <f>IF('Indicator Date'!BM188="","x",'Indicator Date'!BM188)</f>
        <v>2017</v>
      </c>
      <c r="BN188" s="119">
        <f>IF('Indicator Date'!BN188="","x",'Indicator Date'!BN188)</f>
        <v>2015</v>
      </c>
      <c r="BO188" s="119">
        <f>IF('Indicator Date'!BO188="","x",'Indicator Date'!BO188)</f>
        <v>2016</v>
      </c>
      <c r="BP188" s="119">
        <f>IF('Indicator Date'!BP188="","x",'Indicator Date'!BP188)</f>
        <v>2017</v>
      </c>
      <c r="BQ188" s="119">
        <f>IF('Indicator Date'!BQ188="","x",'Indicator Date'!BQ188)</f>
        <v>2014</v>
      </c>
      <c r="BR188" s="119">
        <f>IF('Indicator Date'!BR188="","x",'Indicator Date'!BR188)</f>
        <v>2017</v>
      </c>
      <c r="BS188" s="119">
        <f>IF('Indicator Date'!BS188="","x",'Indicator Date'!BS188)</f>
        <v>2017</v>
      </c>
      <c r="BT188" s="119">
        <f>IF('Indicator Date'!BT188="","x",'Indicator Date'!BT188)</f>
        <v>2014</v>
      </c>
      <c r="BU188" s="119">
        <f>IF('Indicator Date'!BU188="","x",'Indicator Date'!BU188)</f>
        <v>2017</v>
      </c>
      <c r="BV188" s="119">
        <f>IF('Indicator Date'!BV188="","x",'Indicator Date'!BV188)</f>
        <v>2017</v>
      </c>
      <c r="BW188" s="119">
        <f>IF('Indicator Date'!BW188="","x",'Indicator Date'!BW188)</f>
        <v>2017</v>
      </c>
      <c r="BX188" s="119">
        <f>IF('Indicator Date'!BX188="","x",'Indicator Date'!BX188)</f>
        <v>2016</v>
      </c>
      <c r="BY188" s="119">
        <f>IF('Indicator Date'!BY188="","x",'Indicator Date'!BY188)</f>
        <v>2015</v>
      </c>
      <c r="BZ188" s="119" t="str">
        <f>IF('Indicator Date'!BZ188="","x",'Indicator Date'!BZ188)</f>
        <v>2018</v>
      </c>
      <c r="CA188" s="119">
        <f>IF('Indicator Date'!CA188="","x",'Indicator Date'!CA188)</f>
        <v>2019</v>
      </c>
      <c r="CB188" s="119">
        <f>IF('Indicator Date'!CB188="","x",'Indicator Date'!CB188)</f>
        <v>2015</v>
      </c>
    </row>
    <row r="189" spans="1:80" x14ac:dyDescent="0.3">
      <c r="A189" s="100" t="s">
        <v>348</v>
      </c>
      <c r="B189" s="86" t="s">
        <v>347</v>
      </c>
      <c r="C189" s="119">
        <f>IF('Indicator Date'!C189="","x",'Indicator Date'!C189)</f>
        <v>2015</v>
      </c>
      <c r="D189" s="119">
        <f>IF('Indicator Date'!D189="","x",'Indicator Date'!D189)</f>
        <v>2015</v>
      </c>
      <c r="E189" s="119">
        <f>IF('Indicator Date'!E189="","x",'Indicator Date'!E189)</f>
        <v>2015</v>
      </c>
      <c r="F189" s="119">
        <f>IF('Indicator Date'!F189="","x",'Indicator Date'!F189)</f>
        <v>2015</v>
      </c>
      <c r="G189" s="119">
        <f>IF('Indicator Date'!G189="","x",'Indicator Date'!G189)</f>
        <v>2015</v>
      </c>
      <c r="H189" s="119">
        <f>IF('Indicator Date'!H189="","x",'Indicator Date'!H189)</f>
        <v>2015</v>
      </c>
      <c r="I189" s="119">
        <f>IF('Indicator Date'!I189="","x",'Indicator Date'!I189)</f>
        <v>2015</v>
      </c>
      <c r="J189" s="119">
        <f>IF('Indicator Date'!J189="","x",'Indicator Date'!J189)</f>
        <v>2018</v>
      </c>
      <c r="K189" s="119">
        <f>IF('Indicator Date'!K189="","x",'Indicator Date'!K189)</f>
        <v>2018</v>
      </c>
      <c r="L189" s="119">
        <f>IF('Indicator Date'!L189="","x",'Indicator Date'!L189)</f>
        <v>2016</v>
      </c>
      <c r="M189" s="119">
        <f>IF('Indicator Date'!M189="","x",'Indicator Date'!M189)</f>
        <v>2015</v>
      </c>
      <c r="N189" s="119">
        <f>IF('Indicator Date'!N189="","x",'Indicator Date'!N189)</f>
        <v>2015</v>
      </c>
      <c r="O189" s="119">
        <f>IF('Indicator Date'!O189="","x",'Indicator Date'!O189)</f>
        <v>2015</v>
      </c>
      <c r="P189" s="119">
        <f>IF('Indicator Date'!P189="","x",'Indicator Date'!P189)</f>
        <v>2015</v>
      </c>
      <c r="Q189" s="119">
        <f>IF('Indicator Date'!Q189="","x",'Indicator Date'!Q189)</f>
        <v>2010</v>
      </c>
      <c r="R189" s="119">
        <f>IF('Indicator Date'!R189="","x",'Indicator Date'!R189)</f>
        <v>2010</v>
      </c>
      <c r="S189" s="119">
        <f>IF('Indicator Date'!S189="","x",'Indicator Date'!S189)</f>
        <v>2010</v>
      </c>
      <c r="T189" s="119">
        <f>IF('Indicator Date'!T189="","x",'Indicator Date'!T189)</f>
        <v>2010</v>
      </c>
      <c r="U189" s="119">
        <f>IF('Indicator Date'!U189="","x",'Indicator Date'!U189)</f>
        <v>2015</v>
      </c>
      <c r="V189" s="119">
        <f>IF('Indicator Date'!V189="","x",'Indicator Date'!V189)</f>
        <v>2015</v>
      </c>
      <c r="W189" s="119">
        <f>IF('Indicator Date'!W189="","x",'Indicator Date'!W189)</f>
        <v>2015</v>
      </c>
      <c r="X189" s="119">
        <f>IF('Indicator Date'!X189="","x",'Indicator Date'!X189)</f>
        <v>2018</v>
      </c>
      <c r="Y189" s="119">
        <f>IF('Indicator Date'!Y189="","x",'Indicator Date'!Y189)</f>
        <v>2018</v>
      </c>
      <c r="Z189" s="119">
        <f>IF('Indicator Date'!Z189="","x",'Indicator Date'!Z189)</f>
        <v>2018</v>
      </c>
      <c r="AA189" s="119" t="str">
        <f>IF('Indicator Date'!AA189="","x",'Indicator Date'!AA189)</f>
        <v>x</v>
      </c>
      <c r="AB189" s="119">
        <f>IF('Indicator Date'!AB189="","x",'Indicator Date'!AB189)</f>
        <v>2017</v>
      </c>
      <c r="AC189" s="119">
        <f>IF('Indicator Date'!AC189="","x",'Indicator Date'!AC189)</f>
        <v>2017</v>
      </c>
      <c r="AD189" s="119">
        <f>IF('Indicator Date'!AD189="","x",'Indicator Date'!AD189)</f>
        <v>2015</v>
      </c>
      <c r="AE189" s="119">
        <f>IF('Indicator Date'!AE189="","x",'Indicator Date'!AE189)</f>
        <v>2018</v>
      </c>
      <c r="AF189" s="119" t="str">
        <f>IF('Indicator Date'!AF189="","x",'Indicator Date'!AF189)</f>
        <v>x</v>
      </c>
      <c r="AG189" s="119">
        <f>IF('Indicator Date'!AG189="","x",'Indicator Date'!AG189)</f>
        <v>2019</v>
      </c>
      <c r="AH189" s="119">
        <f>IF('Indicator Date'!AH189="","x",'Indicator Date'!AH189)</f>
        <v>2019</v>
      </c>
      <c r="AI189" s="119">
        <f>IF('Indicator Date'!AI189="","x",'Indicator Date'!AI189)</f>
        <v>2019</v>
      </c>
      <c r="AJ189" s="119">
        <f>IF('Indicator Date'!AJ189="","x",'Indicator Date'!AJ189)</f>
        <v>2018</v>
      </c>
      <c r="AK189" s="119">
        <f>IF('Indicator Date'!AK189="","x",'Indicator Date'!AK189)</f>
        <v>2018</v>
      </c>
      <c r="AL189" s="119">
        <f>IF('Indicator Date'!AL189="","x",'Indicator Date'!AL189)</f>
        <v>2017</v>
      </c>
      <c r="AM189" s="119">
        <f>IF('Indicator Date'!AM189="","x",'Indicator Date'!AM189)</f>
        <v>2007</v>
      </c>
      <c r="AN189" s="119">
        <f>IF('Indicator Date'!AN189="","x",'Indicator Date'!AN189)</f>
        <v>2019</v>
      </c>
      <c r="AO189" s="119">
        <f>IF('Indicator Date'!AO189="","x",'Indicator Date'!AO189)</f>
        <v>2016</v>
      </c>
      <c r="AP189" s="119">
        <f>IF('Indicator Date'!AP189="","x",'Indicator Date'!AP189)</f>
        <v>2017</v>
      </c>
      <c r="AQ189" s="119">
        <f>IF('Indicator Date'!AQ189="","x",'Indicator Date'!AQ189)</f>
        <v>2017</v>
      </c>
      <c r="AR189" s="119">
        <f>IF('Indicator Date'!AR189="","x",'Indicator Date'!AR189)</f>
        <v>2018</v>
      </c>
      <c r="AS189" s="119">
        <f>IF('Indicator Date'!AS189="","x",'Indicator Date'!AS189)</f>
        <v>2015</v>
      </c>
      <c r="AT189" s="119">
        <f>IF('Indicator Date'!AT189="","x",'Indicator Date'!AT189)</f>
        <v>2013</v>
      </c>
      <c r="AU189" s="119">
        <f>IF('Indicator Date'!AU189="","x",'Indicator Date'!AU189)</f>
        <v>2017</v>
      </c>
      <c r="AV189" s="119" t="str">
        <f>IF('Indicator Date'!AV189="","x",'Indicator Date'!AV189)</f>
        <v>x</v>
      </c>
      <c r="AW189" s="119" t="str">
        <f>IF('Indicator Date'!AW189="","x",'Indicator Date'!AW189)</f>
        <v>x</v>
      </c>
      <c r="AX189" s="119">
        <f>IF('Indicator Date'!AX189="","x",'Indicator Date'!AX189)</f>
        <v>2017</v>
      </c>
      <c r="AY189" s="119">
        <f>IF('Indicator Date'!AY189="","x",'Indicator Date'!AY189)</f>
        <v>2017</v>
      </c>
      <c r="AZ189" s="119" t="str">
        <f>IF('Indicator Date'!AZ189="","x",'Indicator Date'!AZ189)</f>
        <v>x</v>
      </c>
      <c r="BA189" s="119" t="str">
        <f>IF('Indicator Date'!BA189="","x",'Indicator Date'!BA189)</f>
        <v>2010</v>
      </c>
      <c r="BB189" s="119">
        <f>IF('Indicator Date'!BB189="","x",'Indicator Date'!BB189)</f>
        <v>2017</v>
      </c>
      <c r="BC189" s="119">
        <f>IF('Indicator Date'!BC189="","x",'Indicator Date'!BC189)</f>
        <v>2018</v>
      </c>
      <c r="BD189" s="119">
        <f>IF('Indicator Date'!BD189="","x",'Indicator Date'!BD189)</f>
        <v>2019</v>
      </c>
      <c r="BE189" s="172" t="str">
        <f>IF('Indicator Date'!BE189="","x",YEAR('Indicator Date'!BE189))</f>
        <v>x</v>
      </c>
      <c r="BF189" s="172">
        <f>IF('Indicator Date'!BF189="","x",YEAR('Indicator Date'!BF189))</f>
        <v>2018</v>
      </c>
      <c r="BG189" s="172">
        <f>IF('Indicator Date'!BG189="","x",YEAR('Indicator Date'!BG189))</f>
        <v>2018</v>
      </c>
      <c r="BH189" s="119">
        <f>IF('Indicator Date'!BH189="","x",'Indicator Date'!BH189)</f>
        <v>2018</v>
      </c>
      <c r="BI189" s="119">
        <f>IF('Indicator Date'!BI189="","x",'Indicator Date'!BI189)</f>
        <v>2018</v>
      </c>
      <c r="BJ189" s="119">
        <f>IF('Indicator Date'!BJ189="","x",'Indicator Date'!BJ189)</f>
        <v>2013</v>
      </c>
      <c r="BK189" s="119">
        <f>IF('Indicator Date'!BK189="","x",'Indicator Date'!BK189)</f>
        <v>2017</v>
      </c>
      <c r="BL189" s="119">
        <f>IF('Indicator Date'!BL189="","x",'Indicator Date'!BL189)</f>
        <v>2018</v>
      </c>
      <c r="BM189" s="119">
        <f>IF('Indicator Date'!BM189="","x",'Indicator Date'!BM189)</f>
        <v>2017</v>
      </c>
      <c r="BN189" s="119">
        <f>IF('Indicator Date'!BN189="","x",'Indicator Date'!BN189)</f>
        <v>2015</v>
      </c>
      <c r="BO189" s="119">
        <f>IF('Indicator Date'!BO189="","x",'Indicator Date'!BO189)</f>
        <v>2016</v>
      </c>
      <c r="BP189" s="119">
        <f>IF('Indicator Date'!BP189="","x",'Indicator Date'!BP189)</f>
        <v>2017</v>
      </c>
      <c r="BQ189" s="119">
        <f>IF('Indicator Date'!BQ189="","x",'Indicator Date'!BQ189)</f>
        <v>2014</v>
      </c>
      <c r="BR189" s="119">
        <f>IF('Indicator Date'!BR189="","x",'Indicator Date'!BR189)</f>
        <v>2017</v>
      </c>
      <c r="BS189" s="119">
        <f>IF('Indicator Date'!BS189="","x",'Indicator Date'!BS189)</f>
        <v>2017</v>
      </c>
      <c r="BT189" s="119">
        <f>IF('Indicator Date'!BT189="","x",'Indicator Date'!BT189)</f>
        <v>2016</v>
      </c>
      <c r="BU189" s="119">
        <f>IF('Indicator Date'!BU189="","x",'Indicator Date'!BU189)</f>
        <v>2017</v>
      </c>
      <c r="BV189" s="119" t="str">
        <f>IF('Indicator Date'!BV189="","x",'Indicator Date'!BV189)</f>
        <v>x</v>
      </c>
      <c r="BW189" s="119" t="str">
        <f>IF('Indicator Date'!BW189="","x",'Indicator Date'!BW189)</f>
        <v>x</v>
      </c>
      <c r="BX189" s="119">
        <f>IF('Indicator Date'!BX189="","x",'Indicator Date'!BX189)</f>
        <v>2016</v>
      </c>
      <c r="BY189" s="119">
        <f>IF('Indicator Date'!BY189="","x",'Indicator Date'!BY189)</f>
        <v>2015</v>
      </c>
      <c r="BZ189" s="119" t="str">
        <f>IF('Indicator Date'!BZ189="","x",'Indicator Date'!BZ189)</f>
        <v>2018</v>
      </c>
      <c r="CA189" s="119">
        <f>IF('Indicator Date'!CA189="","x",'Indicator Date'!CA189)</f>
        <v>2019</v>
      </c>
      <c r="CB189" s="119">
        <f>IF('Indicator Date'!CB189="","x",'Indicator Date'!CB189)</f>
        <v>2015</v>
      </c>
    </row>
    <row r="190" spans="1:80" x14ac:dyDescent="0.3">
      <c r="A190" s="100" t="s">
        <v>752</v>
      </c>
      <c r="B190" s="86" t="s">
        <v>349</v>
      </c>
      <c r="C190" s="119">
        <f>IF('Indicator Date'!C190="","x",'Indicator Date'!C190)</f>
        <v>2015</v>
      </c>
      <c r="D190" s="119">
        <f>IF('Indicator Date'!D190="","x",'Indicator Date'!D190)</f>
        <v>2015</v>
      </c>
      <c r="E190" s="119">
        <f>IF('Indicator Date'!E190="","x",'Indicator Date'!E190)</f>
        <v>2015</v>
      </c>
      <c r="F190" s="119">
        <f>IF('Indicator Date'!F190="","x",'Indicator Date'!F190)</f>
        <v>2015</v>
      </c>
      <c r="G190" s="119">
        <f>IF('Indicator Date'!G190="","x",'Indicator Date'!G190)</f>
        <v>2015</v>
      </c>
      <c r="H190" s="119">
        <f>IF('Indicator Date'!H190="","x",'Indicator Date'!H190)</f>
        <v>2015</v>
      </c>
      <c r="I190" s="119">
        <f>IF('Indicator Date'!I190="","x",'Indicator Date'!I190)</f>
        <v>2015</v>
      </c>
      <c r="J190" s="119">
        <f>IF('Indicator Date'!J190="","x",'Indicator Date'!J190)</f>
        <v>2018</v>
      </c>
      <c r="K190" s="119">
        <f>IF('Indicator Date'!K190="","x",'Indicator Date'!K190)</f>
        <v>2018</v>
      </c>
      <c r="L190" s="119">
        <f>IF('Indicator Date'!L190="","x",'Indicator Date'!L190)</f>
        <v>2016</v>
      </c>
      <c r="M190" s="119">
        <f>IF('Indicator Date'!M190="","x",'Indicator Date'!M190)</f>
        <v>2015</v>
      </c>
      <c r="N190" s="119">
        <f>IF('Indicator Date'!N190="","x",'Indicator Date'!N190)</f>
        <v>2015</v>
      </c>
      <c r="O190" s="119">
        <f>IF('Indicator Date'!O190="","x",'Indicator Date'!O190)</f>
        <v>2015</v>
      </c>
      <c r="P190" s="119">
        <f>IF('Indicator Date'!P190="","x",'Indicator Date'!P190)</f>
        <v>2015</v>
      </c>
      <c r="Q190" s="119">
        <f>IF('Indicator Date'!Q190="","x",'Indicator Date'!Q190)</f>
        <v>2010</v>
      </c>
      <c r="R190" s="119">
        <f>IF('Indicator Date'!R190="","x",'Indicator Date'!R190)</f>
        <v>2010</v>
      </c>
      <c r="S190" s="119">
        <f>IF('Indicator Date'!S190="","x",'Indicator Date'!S190)</f>
        <v>2010</v>
      </c>
      <c r="T190" s="119">
        <f>IF('Indicator Date'!T190="","x",'Indicator Date'!T190)</f>
        <v>2010</v>
      </c>
      <c r="U190" s="119">
        <f>IF('Indicator Date'!U190="","x",'Indicator Date'!U190)</f>
        <v>2015</v>
      </c>
      <c r="V190" s="119">
        <f>IF('Indicator Date'!V190="","x",'Indicator Date'!V190)</f>
        <v>2015</v>
      </c>
      <c r="W190" s="119">
        <f>IF('Indicator Date'!W190="","x",'Indicator Date'!W190)</f>
        <v>2015</v>
      </c>
      <c r="X190" s="119">
        <f>IF('Indicator Date'!X190="","x",'Indicator Date'!X190)</f>
        <v>2018</v>
      </c>
      <c r="Y190" s="119">
        <f>IF('Indicator Date'!Y190="","x",'Indicator Date'!Y190)</f>
        <v>2018</v>
      </c>
      <c r="Z190" s="119">
        <f>IF('Indicator Date'!Z190="","x",'Indicator Date'!Z190)</f>
        <v>2018</v>
      </c>
      <c r="AA190" s="119" t="str">
        <f>IF('Indicator Date'!AA190="","x",'Indicator Date'!AA190)</f>
        <v>x</v>
      </c>
      <c r="AB190" s="119">
        <f>IF('Indicator Date'!AB190="","x",'Indicator Date'!AB190)</f>
        <v>2017</v>
      </c>
      <c r="AC190" s="119" t="str">
        <f>IF('Indicator Date'!AC190="","x",'Indicator Date'!AC190)</f>
        <v>x</v>
      </c>
      <c r="AD190" s="119">
        <f>IF('Indicator Date'!AD190="","x",'Indicator Date'!AD190)</f>
        <v>2018</v>
      </c>
      <c r="AE190" s="119">
        <f>IF('Indicator Date'!AE190="","x",'Indicator Date'!AE190)</f>
        <v>2018</v>
      </c>
      <c r="AF190" s="119">
        <f>IF('Indicator Date'!AF190="","x",'Indicator Date'!AF190)</f>
        <v>2016</v>
      </c>
      <c r="AG190" s="119">
        <f>IF('Indicator Date'!AG190="","x",'Indicator Date'!AG190)</f>
        <v>2019</v>
      </c>
      <c r="AH190" s="119">
        <f>IF('Indicator Date'!AH190="","x",'Indicator Date'!AH190)</f>
        <v>2019</v>
      </c>
      <c r="AI190" s="119">
        <f>IF('Indicator Date'!AI190="","x",'Indicator Date'!AI190)</f>
        <v>2019</v>
      </c>
      <c r="AJ190" s="119">
        <f>IF('Indicator Date'!AJ190="","x",'Indicator Date'!AJ190)</f>
        <v>2018</v>
      </c>
      <c r="AK190" s="119">
        <f>IF('Indicator Date'!AK190="","x",'Indicator Date'!AK190)</f>
        <v>2018</v>
      </c>
      <c r="AL190" s="119">
        <f>IF('Indicator Date'!AL190="","x",'Indicator Date'!AL190)</f>
        <v>2017</v>
      </c>
      <c r="AM190" s="119" t="str">
        <f>IF('Indicator Date'!AM190="","x",'Indicator Date'!AM190)</f>
        <v>x</v>
      </c>
      <c r="AN190" s="119">
        <f>IF('Indicator Date'!AN190="","x",'Indicator Date'!AN190)</f>
        <v>2019</v>
      </c>
      <c r="AO190" s="119">
        <f>IF('Indicator Date'!AO190="","x",'Indicator Date'!AO190)</f>
        <v>2016</v>
      </c>
      <c r="AP190" s="119">
        <f>IF('Indicator Date'!AP190="","x",'Indicator Date'!AP190)</f>
        <v>2017</v>
      </c>
      <c r="AQ190" s="119" t="str">
        <f>IF('Indicator Date'!AQ190="","x",'Indicator Date'!AQ190)</f>
        <v>x</v>
      </c>
      <c r="AR190" s="119">
        <f>IF('Indicator Date'!AR190="","x",'Indicator Date'!AR190)</f>
        <v>2014</v>
      </c>
      <c r="AS190" s="119">
        <f>IF('Indicator Date'!AS190="","x",'Indicator Date'!AS190)</f>
        <v>2015</v>
      </c>
      <c r="AT190" s="119">
        <f>IF('Indicator Date'!AT190="","x",'Indicator Date'!AT190)</f>
        <v>2009</v>
      </c>
      <c r="AU190" s="119">
        <f>IF('Indicator Date'!AU190="","x",'Indicator Date'!AU190)</f>
        <v>2017</v>
      </c>
      <c r="AV190" s="119">
        <f>IF('Indicator Date'!AV190="","x",'Indicator Date'!AV190)</f>
        <v>2016</v>
      </c>
      <c r="AW190" s="119" t="str">
        <f>IF('Indicator Date'!AW190="","x",'Indicator Date'!AW190)</f>
        <v>x</v>
      </c>
      <c r="AX190" s="119">
        <f>IF('Indicator Date'!AX190="","x",'Indicator Date'!AX190)</f>
        <v>2017</v>
      </c>
      <c r="AY190" s="119">
        <f>IF('Indicator Date'!AY190="","x",'Indicator Date'!AY190)</f>
        <v>2017</v>
      </c>
      <c r="AZ190" s="119">
        <f>IF('Indicator Date'!AZ190="","x",'Indicator Date'!AZ190)</f>
        <v>2017</v>
      </c>
      <c r="BA190" s="119" t="str">
        <f>IF('Indicator Date'!BA190="","x",'Indicator Date'!BA190)</f>
        <v>x</v>
      </c>
      <c r="BB190" s="119">
        <f>IF('Indicator Date'!BB190="","x",'Indicator Date'!BB190)</f>
        <v>2017</v>
      </c>
      <c r="BC190" s="119">
        <f>IF('Indicator Date'!BC190="","x",'Indicator Date'!BC190)</f>
        <v>2018</v>
      </c>
      <c r="BD190" s="119">
        <f>IF('Indicator Date'!BD190="","x",'Indicator Date'!BD190)</f>
        <v>2019</v>
      </c>
      <c r="BE190" s="172" t="str">
        <f>IF('Indicator Date'!BE190="","x",YEAR('Indicator Date'!BE190))</f>
        <v>x</v>
      </c>
      <c r="BF190" s="172">
        <f>IF('Indicator Date'!BF190="","x",YEAR('Indicator Date'!BF190))</f>
        <v>2018</v>
      </c>
      <c r="BG190" s="172">
        <f>IF('Indicator Date'!BG190="","x",YEAR('Indicator Date'!BG190))</f>
        <v>2018</v>
      </c>
      <c r="BH190" s="119">
        <f>IF('Indicator Date'!BH190="","x",'Indicator Date'!BH190)</f>
        <v>2018</v>
      </c>
      <c r="BI190" s="119">
        <f>IF('Indicator Date'!BI190="","x",'Indicator Date'!BI190)</f>
        <v>2018</v>
      </c>
      <c r="BJ190" s="119">
        <f>IF('Indicator Date'!BJ190="","x",'Indicator Date'!BJ190)</f>
        <v>2015</v>
      </c>
      <c r="BK190" s="119">
        <f>IF('Indicator Date'!BK190="","x",'Indicator Date'!BK190)</f>
        <v>2017</v>
      </c>
      <c r="BL190" s="119">
        <f>IF('Indicator Date'!BL190="","x",'Indicator Date'!BL190)</f>
        <v>2018</v>
      </c>
      <c r="BM190" s="119">
        <f>IF('Indicator Date'!BM190="","x",'Indicator Date'!BM190)</f>
        <v>2017</v>
      </c>
      <c r="BN190" s="119">
        <f>IF('Indicator Date'!BN190="","x",'Indicator Date'!BN190)</f>
        <v>2016</v>
      </c>
      <c r="BO190" s="119">
        <f>IF('Indicator Date'!BO190="","x",'Indicator Date'!BO190)</f>
        <v>2016</v>
      </c>
      <c r="BP190" s="119">
        <f>IF('Indicator Date'!BP190="","x",'Indicator Date'!BP190)</f>
        <v>2017</v>
      </c>
      <c r="BQ190" s="119">
        <f>IF('Indicator Date'!BQ190="","x",'Indicator Date'!BQ190)</f>
        <v>2014</v>
      </c>
      <c r="BR190" s="119">
        <f>IF('Indicator Date'!BR190="","x",'Indicator Date'!BR190)</f>
        <v>2017</v>
      </c>
      <c r="BS190" s="119">
        <f>IF('Indicator Date'!BS190="","x",'Indicator Date'!BS190)</f>
        <v>2017</v>
      </c>
      <c r="BT190" s="119" t="str">
        <f>IF('Indicator Date'!BT190="","x",'Indicator Date'!BT190)</f>
        <v>x</v>
      </c>
      <c r="BU190" s="119">
        <f>IF('Indicator Date'!BU190="","x",'Indicator Date'!BU190)</f>
        <v>2017</v>
      </c>
      <c r="BV190" s="119">
        <f>IF('Indicator Date'!BV190="","x",'Indicator Date'!BV190)</f>
        <v>2017</v>
      </c>
      <c r="BW190" s="119">
        <f>IF('Indicator Date'!BW190="","x",'Indicator Date'!BW190)</f>
        <v>2017</v>
      </c>
      <c r="BX190" s="119">
        <f>IF('Indicator Date'!BX190="","x",'Indicator Date'!BX190)</f>
        <v>2015</v>
      </c>
      <c r="BY190" s="119">
        <f>IF('Indicator Date'!BY190="","x",'Indicator Date'!BY190)</f>
        <v>2015</v>
      </c>
      <c r="BZ190" s="119" t="str">
        <f>IF('Indicator Date'!BZ190="","x",'Indicator Date'!BZ190)</f>
        <v>2014</v>
      </c>
      <c r="CA190" s="119">
        <f>IF('Indicator Date'!CA190="","x",'Indicator Date'!CA190)</f>
        <v>2019</v>
      </c>
      <c r="CB190" s="119">
        <f>IF('Indicator Date'!CB190="","x",'Indicator Date'!CB190)</f>
        <v>2015</v>
      </c>
    </row>
    <row r="191" spans="1:80" x14ac:dyDescent="0.3">
      <c r="A191" s="100" t="s">
        <v>374</v>
      </c>
      <c r="B191" s="86" t="s">
        <v>350</v>
      </c>
      <c r="C191" s="119">
        <f>IF('Indicator Date'!C191="","x",'Indicator Date'!C191)</f>
        <v>2015</v>
      </c>
      <c r="D191" s="119">
        <f>IF('Indicator Date'!D191="","x",'Indicator Date'!D191)</f>
        <v>2015</v>
      </c>
      <c r="E191" s="119">
        <f>IF('Indicator Date'!E191="","x",'Indicator Date'!E191)</f>
        <v>2015</v>
      </c>
      <c r="F191" s="119">
        <f>IF('Indicator Date'!F191="","x",'Indicator Date'!F191)</f>
        <v>2015</v>
      </c>
      <c r="G191" s="119">
        <f>IF('Indicator Date'!G191="","x",'Indicator Date'!G191)</f>
        <v>2015</v>
      </c>
      <c r="H191" s="119">
        <f>IF('Indicator Date'!H191="","x",'Indicator Date'!H191)</f>
        <v>2015</v>
      </c>
      <c r="I191" s="119">
        <f>IF('Indicator Date'!I191="","x",'Indicator Date'!I191)</f>
        <v>2015</v>
      </c>
      <c r="J191" s="119">
        <f>IF('Indicator Date'!J191="","x",'Indicator Date'!J191)</f>
        <v>2018</v>
      </c>
      <c r="K191" s="119">
        <f>IF('Indicator Date'!K191="","x",'Indicator Date'!K191)</f>
        <v>2018</v>
      </c>
      <c r="L191" s="119">
        <f>IF('Indicator Date'!L191="","x",'Indicator Date'!L191)</f>
        <v>2016</v>
      </c>
      <c r="M191" s="119">
        <f>IF('Indicator Date'!M191="","x",'Indicator Date'!M191)</f>
        <v>2015</v>
      </c>
      <c r="N191" s="119">
        <f>IF('Indicator Date'!N191="","x",'Indicator Date'!N191)</f>
        <v>2015</v>
      </c>
      <c r="O191" s="119">
        <f>IF('Indicator Date'!O191="","x",'Indicator Date'!O191)</f>
        <v>2015</v>
      </c>
      <c r="P191" s="119">
        <f>IF('Indicator Date'!P191="","x",'Indicator Date'!P191)</f>
        <v>2015</v>
      </c>
      <c r="Q191" s="119">
        <f>IF('Indicator Date'!Q191="","x",'Indicator Date'!Q191)</f>
        <v>2010</v>
      </c>
      <c r="R191" s="119">
        <f>IF('Indicator Date'!R191="","x",'Indicator Date'!R191)</f>
        <v>2010</v>
      </c>
      <c r="S191" s="119">
        <f>IF('Indicator Date'!S191="","x",'Indicator Date'!S191)</f>
        <v>2010</v>
      </c>
      <c r="T191" s="119">
        <f>IF('Indicator Date'!T191="","x",'Indicator Date'!T191)</f>
        <v>2010</v>
      </c>
      <c r="U191" s="119">
        <f>IF('Indicator Date'!U191="","x",'Indicator Date'!U191)</f>
        <v>2015</v>
      </c>
      <c r="V191" s="119">
        <f>IF('Indicator Date'!V191="","x",'Indicator Date'!V191)</f>
        <v>2015</v>
      </c>
      <c r="W191" s="119">
        <f>IF('Indicator Date'!W191="","x",'Indicator Date'!W191)</f>
        <v>2015</v>
      </c>
      <c r="X191" s="119">
        <f>IF('Indicator Date'!X191="","x",'Indicator Date'!X191)</f>
        <v>2018</v>
      </c>
      <c r="Y191" s="119">
        <f>IF('Indicator Date'!Y191="","x",'Indicator Date'!Y191)</f>
        <v>2018</v>
      </c>
      <c r="Z191" s="119">
        <f>IF('Indicator Date'!Z191="","x",'Indicator Date'!Z191)</f>
        <v>2018</v>
      </c>
      <c r="AA191" s="119">
        <f>IF('Indicator Date'!AA191="","x",'Indicator Date'!AA191)</f>
        <v>2009</v>
      </c>
      <c r="AB191" s="119">
        <f>IF('Indicator Date'!AB191="","x",'Indicator Date'!AB191)</f>
        <v>2017</v>
      </c>
      <c r="AC191" s="119">
        <f>IF('Indicator Date'!AC191="","x",'Indicator Date'!AC191)</f>
        <v>2017</v>
      </c>
      <c r="AD191" s="119">
        <f>IF('Indicator Date'!AD191="","x",'Indicator Date'!AD191)</f>
        <v>2018</v>
      </c>
      <c r="AE191" s="119">
        <f>IF('Indicator Date'!AE191="","x",'Indicator Date'!AE191)</f>
        <v>2018</v>
      </c>
      <c r="AF191" s="119">
        <f>IF('Indicator Date'!AF191="","x",'Indicator Date'!AF191)</f>
        <v>2016</v>
      </c>
      <c r="AG191" s="119">
        <f>IF('Indicator Date'!AG191="","x",'Indicator Date'!AG191)</f>
        <v>2019</v>
      </c>
      <c r="AH191" s="119">
        <f>IF('Indicator Date'!AH191="","x",'Indicator Date'!AH191)</f>
        <v>2019</v>
      </c>
      <c r="AI191" s="119">
        <f>IF('Indicator Date'!AI191="","x",'Indicator Date'!AI191)</f>
        <v>2019</v>
      </c>
      <c r="AJ191" s="119">
        <f>IF('Indicator Date'!AJ191="","x",'Indicator Date'!AJ191)</f>
        <v>2018</v>
      </c>
      <c r="AK191" s="119">
        <f>IF('Indicator Date'!AK191="","x",'Indicator Date'!AK191)</f>
        <v>2018</v>
      </c>
      <c r="AL191" s="119">
        <f>IF('Indicator Date'!AL191="","x",'Indicator Date'!AL191)</f>
        <v>2017</v>
      </c>
      <c r="AM191" s="119">
        <f>IF('Indicator Date'!AM191="","x",'Indicator Date'!AM191)</f>
        <v>2014</v>
      </c>
      <c r="AN191" s="119">
        <f>IF('Indicator Date'!AN191="","x",'Indicator Date'!AN191)</f>
        <v>2019</v>
      </c>
      <c r="AO191" s="119">
        <f>IF('Indicator Date'!AO191="","x",'Indicator Date'!AO191)</f>
        <v>2016</v>
      </c>
      <c r="AP191" s="119">
        <f>IF('Indicator Date'!AP191="","x",'Indicator Date'!AP191)</f>
        <v>2017</v>
      </c>
      <c r="AQ191" s="119">
        <f>IF('Indicator Date'!AQ191="","x",'Indicator Date'!AQ191)</f>
        <v>2017</v>
      </c>
      <c r="AR191" s="119">
        <f>IF('Indicator Date'!AR191="","x",'Indicator Date'!AR191)</f>
        <v>2018</v>
      </c>
      <c r="AS191" s="119">
        <f>IF('Indicator Date'!AS191="","x",'Indicator Date'!AS191)</f>
        <v>2015</v>
      </c>
      <c r="AT191" s="119">
        <f>IF('Indicator Date'!AT191="","x",'Indicator Date'!AT191)</f>
        <v>2013</v>
      </c>
      <c r="AU191" s="119">
        <f>IF('Indicator Date'!AU191="","x",'Indicator Date'!AU191)</f>
        <v>2017</v>
      </c>
      <c r="AV191" s="119">
        <f>IF('Indicator Date'!AV191="","x",'Indicator Date'!AV191)</f>
        <v>2017</v>
      </c>
      <c r="AW191" s="119" t="str">
        <f>IF('Indicator Date'!AW191="","x",'Indicator Date'!AW191)</f>
        <v>x</v>
      </c>
      <c r="AX191" s="119">
        <f>IF('Indicator Date'!AX191="","x",'Indicator Date'!AX191)</f>
        <v>2017</v>
      </c>
      <c r="AY191" s="119">
        <f>IF('Indicator Date'!AY191="","x",'Indicator Date'!AY191)</f>
        <v>2017</v>
      </c>
      <c r="AZ191" s="119">
        <f>IF('Indicator Date'!AZ191="","x",'Indicator Date'!AZ191)</f>
        <v>2017</v>
      </c>
      <c r="BA191" s="119" t="str">
        <f>IF('Indicator Date'!BA191="","x",'Indicator Date'!BA191)</f>
        <v>2016</v>
      </c>
      <c r="BB191" s="119">
        <f>IF('Indicator Date'!BB191="","x",'Indicator Date'!BB191)</f>
        <v>2017</v>
      </c>
      <c r="BC191" s="119">
        <f>IF('Indicator Date'!BC191="","x",'Indicator Date'!BC191)</f>
        <v>2018</v>
      </c>
      <c r="BD191" s="119">
        <f>IF('Indicator Date'!BD191="","x",'Indicator Date'!BD191)</f>
        <v>2019</v>
      </c>
      <c r="BE191" s="172" t="str">
        <f>IF('Indicator Date'!BE191="","x",YEAR('Indicator Date'!BE191))</f>
        <v>x</v>
      </c>
      <c r="BF191" s="172">
        <f>IF('Indicator Date'!BF191="","x",YEAR('Indicator Date'!BF191))</f>
        <v>2018</v>
      </c>
      <c r="BG191" s="172">
        <f>IF('Indicator Date'!BG191="","x",YEAR('Indicator Date'!BG191))</f>
        <v>2018</v>
      </c>
      <c r="BH191" s="119">
        <f>IF('Indicator Date'!BH191="","x",'Indicator Date'!BH191)</f>
        <v>2018</v>
      </c>
      <c r="BI191" s="119">
        <f>IF('Indicator Date'!BI191="","x",'Indicator Date'!BI191)</f>
        <v>2018</v>
      </c>
      <c r="BJ191" s="119">
        <f>IF('Indicator Date'!BJ191="","x",'Indicator Date'!BJ191)</f>
        <v>2015</v>
      </c>
      <c r="BK191" s="119">
        <f>IF('Indicator Date'!BK191="","x",'Indicator Date'!BK191)</f>
        <v>2017</v>
      </c>
      <c r="BL191" s="119">
        <f>IF('Indicator Date'!BL191="","x",'Indicator Date'!BL191)</f>
        <v>2018</v>
      </c>
      <c r="BM191" s="119">
        <f>IF('Indicator Date'!BM191="","x",'Indicator Date'!BM191)</f>
        <v>2017</v>
      </c>
      <c r="BN191" s="119">
        <f>IF('Indicator Date'!BN191="","x",'Indicator Date'!BN191)</f>
        <v>2015</v>
      </c>
      <c r="BO191" s="119">
        <f>IF('Indicator Date'!BO191="","x",'Indicator Date'!BO191)</f>
        <v>2016</v>
      </c>
      <c r="BP191" s="119">
        <f>IF('Indicator Date'!BP191="","x",'Indicator Date'!BP191)</f>
        <v>2017</v>
      </c>
      <c r="BQ191" s="119">
        <f>IF('Indicator Date'!BQ191="","x",'Indicator Date'!BQ191)</f>
        <v>2014</v>
      </c>
      <c r="BR191" s="119">
        <f>IF('Indicator Date'!BR191="","x",'Indicator Date'!BR191)</f>
        <v>2017</v>
      </c>
      <c r="BS191" s="119">
        <f>IF('Indicator Date'!BS191="","x",'Indicator Date'!BS191)</f>
        <v>2017</v>
      </c>
      <c r="BT191" s="119">
        <f>IF('Indicator Date'!BT191="","x",'Indicator Date'!BT191)</f>
        <v>2016</v>
      </c>
      <c r="BU191" s="119">
        <f>IF('Indicator Date'!BU191="","x",'Indicator Date'!BU191)</f>
        <v>2017</v>
      </c>
      <c r="BV191" s="119">
        <f>IF('Indicator Date'!BV191="","x",'Indicator Date'!BV191)</f>
        <v>2017</v>
      </c>
      <c r="BW191" s="119" t="str">
        <f>IF('Indicator Date'!BW191="","x",'Indicator Date'!BW191)</f>
        <v>x</v>
      </c>
      <c r="BX191" s="119">
        <f>IF('Indicator Date'!BX191="","x",'Indicator Date'!BX191)</f>
        <v>2016</v>
      </c>
      <c r="BY191" s="119">
        <f>IF('Indicator Date'!BY191="","x",'Indicator Date'!BY191)</f>
        <v>2015</v>
      </c>
      <c r="BZ191" s="119" t="str">
        <f>IF('Indicator Date'!BZ191="","x",'Indicator Date'!BZ191)</f>
        <v>2018</v>
      </c>
      <c r="CA191" s="119">
        <f>IF('Indicator Date'!CA191="","x",'Indicator Date'!CA191)</f>
        <v>2019</v>
      </c>
      <c r="CB191" s="119">
        <f>IF('Indicator Date'!CB191="","x",'Indicator Date'!CB191)</f>
        <v>2015</v>
      </c>
    </row>
    <row r="192" spans="1:80" x14ac:dyDescent="0.3">
      <c r="A192" s="100" t="s">
        <v>352</v>
      </c>
      <c r="B192" s="86" t="s">
        <v>351</v>
      </c>
      <c r="C192" s="119">
        <f>IF('Indicator Date'!C192="","x",'Indicator Date'!C192)</f>
        <v>2015</v>
      </c>
      <c r="D192" s="119">
        <f>IF('Indicator Date'!D192="","x",'Indicator Date'!D192)</f>
        <v>2015</v>
      </c>
      <c r="E192" s="119">
        <f>IF('Indicator Date'!E192="","x",'Indicator Date'!E192)</f>
        <v>2015</v>
      </c>
      <c r="F192" s="119">
        <f>IF('Indicator Date'!F192="","x",'Indicator Date'!F192)</f>
        <v>2015</v>
      </c>
      <c r="G192" s="119">
        <f>IF('Indicator Date'!G192="","x",'Indicator Date'!G192)</f>
        <v>2015</v>
      </c>
      <c r="H192" s="119">
        <f>IF('Indicator Date'!H192="","x",'Indicator Date'!H192)</f>
        <v>2015</v>
      </c>
      <c r="I192" s="119">
        <f>IF('Indicator Date'!I192="","x",'Indicator Date'!I192)</f>
        <v>2015</v>
      </c>
      <c r="J192" s="119">
        <f>IF('Indicator Date'!J192="","x",'Indicator Date'!J192)</f>
        <v>2018</v>
      </c>
      <c r="K192" s="119">
        <f>IF('Indicator Date'!K192="","x",'Indicator Date'!K192)</f>
        <v>2018</v>
      </c>
      <c r="L192" s="119">
        <f>IF('Indicator Date'!L192="","x",'Indicator Date'!L192)</f>
        <v>2016</v>
      </c>
      <c r="M192" s="119">
        <f>IF('Indicator Date'!M192="","x",'Indicator Date'!M192)</f>
        <v>2015</v>
      </c>
      <c r="N192" s="119">
        <f>IF('Indicator Date'!N192="","x",'Indicator Date'!N192)</f>
        <v>2015</v>
      </c>
      <c r="O192" s="119">
        <f>IF('Indicator Date'!O192="","x",'Indicator Date'!O192)</f>
        <v>2015</v>
      </c>
      <c r="P192" s="119">
        <f>IF('Indicator Date'!P192="","x",'Indicator Date'!P192)</f>
        <v>2015</v>
      </c>
      <c r="Q192" s="119">
        <f>IF('Indicator Date'!Q192="","x",'Indicator Date'!Q192)</f>
        <v>2010</v>
      </c>
      <c r="R192" s="119">
        <f>IF('Indicator Date'!R192="","x",'Indicator Date'!R192)</f>
        <v>2010</v>
      </c>
      <c r="S192" s="119">
        <f>IF('Indicator Date'!S192="","x",'Indicator Date'!S192)</f>
        <v>2010</v>
      </c>
      <c r="T192" s="119">
        <f>IF('Indicator Date'!T192="","x",'Indicator Date'!T192)</f>
        <v>2010</v>
      </c>
      <c r="U192" s="119">
        <f>IF('Indicator Date'!U192="","x",'Indicator Date'!U192)</f>
        <v>2015</v>
      </c>
      <c r="V192" s="119">
        <f>IF('Indicator Date'!V192="","x",'Indicator Date'!V192)</f>
        <v>2015</v>
      </c>
      <c r="W192" s="119">
        <f>IF('Indicator Date'!W192="","x",'Indicator Date'!W192)</f>
        <v>2015</v>
      </c>
      <c r="X192" s="119">
        <f>IF('Indicator Date'!X192="","x",'Indicator Date'!X192)</f>
        <v>2018</v>
      </c>
      <c r="Y192" s="119">
        <f>IF('Indicator Date'!Y192="","x",'Indicator Date'!Y192)</f>
        <v>2018</v>
      </c>
      <c r="Z192" s="119">
        <f>IF('Indicator Date'!Z192="","x",'Indicator Date'!Z192)</f>
        <v>2018</v>
      </c>
      <c r="AA192" s="119">
        <f>IF('Indicator Date'!AA192="","x",'Indicator Date'!AA192)</f>
        <v>2013</v>
      </c>
      <c r="AB192" s="119">
        <f>IF('Indicator Date'!AB192="","x",'Indicator Date'!AB192)</f>
        <v>2017</v>
      </c>
      <c r="AC192" s="119">
        <f>IF('Indicator Date'!AC192="","x",'Indicator Date'!AC192)</f>
        <v>2017</v>
      </c>
      <c r="AD192" s="119">
        <f>IF('Indicator Date'!AD192="","x",'Indicator Date'!AD192)</f>
        <v>2016</v>
      </c>
      <c r="AE192" s="119">
        <f>IF('Indicator Date'!AE192="","x",'Indicator Date'!AE192)</f>
        <v>2018</v>
      </c>
      <c r="AF192" s="119">
        <f>IF('Indicator Date'!AF192="","x",'Indicator Date'!AF192)</f>
        <v>2016</v>
      </c>
      <c r="AG192" s="119">
        <f>IF('Indicator Date'!AG192="","x",'Indicator Date'!AG192)</f>
        <v>2019</v>
      </c>
      <c r="AH192" s="119">
        <f>IF('Indicator Date'!AH192="","x",'Indicator Date'!AH192)</f>
        <v>2019</v>
      </c>
      <c r="AI192" s="119">
        <f>IF('Indicator Date'!AI192="","x",'Indicator Date'!AI192)</f>
        <v>2019</v>
      </c>
      <c r="AJ192" s="119">
        <f>IF('Indicator Date'!AJ192="","x",'Indicator Date'!AJ192)</f>
        <v>2018</v>
      </c>
      <c r="AK192" s="119">
        <f>IF('Indicator Date'!AK192="","x",'Indicator Date'!AK192)</f>
        <v>2018</v>
      </c>
      <c r="AL192" s="119">
        <f>IF('Indicator Date'!AL192="","x",'Indicator Date'!AL192)</f>
        <v>2017</v>
      </c>
      <c r="AM192" s="119">
        <f>IF('Indicator Date'!AM192="","x",'Indicator Date'!AM192)</f>
        <v>2013</v>
      </c>
      <c r="AN192" s="119">
        <f>IF('Indicator Date'!AN192="","x",'Indicator Date'!AN192)</f>
        <v>2019</v>
      </c>
      <c r="AO192" s="119">
        <f>IF('Indicator Date'!AO192="","x",'Indicator Date'!AO192)</f>
        <v>2016</v>
      </c>
      <c r="AP192" s="119">
        <f>IF('Indicator Date'!AP192="","x",'Indicator Date'!AP192)</f>
        <v>2017</v>
      </c>
      <c r="AQ192" s="119">
        <f>IF('Indicator Date'!AQ192="","x",'Indicator Date'!AQ192)</f>
        <v>2017</v>
      </c>
      <c r="AR192" s="119">
        <f>IF('Indicator Date'!AR192="","x",'Indicator Date'!AR192)</f>
        <v>2018</v>
      </c>
      <c r="AS192" s="119">
        <f>IF('Indicator Date'!AS192="","x",'Indicator Date'!AS192)</f>
        <v>2015</v>
      </c>
      <c r="AT192" s="119">
        <f>IF('Indicator Date'!AT192="","x",'Indicator Date'!AT192)</f>
        <v>2013</v>
      </c>
      <c r="AU192" s="119">
        <f>IF('Indicator Date'!AU192="","x",'Indicator Date'!AU192)</f>
        <v>2017</v>
      </c>
      <c r="AV192" s="119">
        <f>IF('Indicator Date'!AV192="","x",'Indicator Date'!AV192)</f>
        <v>2016</v>
      </c>
      <c r="AW192" s="119" t="str">
        <f>IF('Indicator Date'!AW192="","x",'Indicator Date'!AW192)</f>
        <v>x</v>
      </c>
      <c r="AX192" s="119">
        <f>IF('Indicator Date'!AX192="","x",'Indicator Date'!AX192)</f>
        <v>2017</v>
      </c>
      <c r="AY192" s="119">
        <f>IF('Indicator Date'!AY192="","x",'Indicator Date'!AY192)</f>
        <v>2017</v>
      </c>
      <c r="AZ192" s="119">
        <f>IF('Indicator Date'!AZ192="","x",'Indicator Date'!AZ192)</f>
        <v>2017</v>
      </c>
      <c r="BA192" s="119" t="str">
        <f>IF('Indicator Date'!BA192="","x",'Indicator Date'!BA192)</f>
        <v>2014</v>
      </c>
      <c r="BB192" s="119">
        <f>IF('Indicator Date'!BB192="","x",'Indicator Date'!BB192)</f>
        <v>2017</v>
      </c>
      <c r="BC192" s="119">
        <f>IF('Indicator Date'!BC192="","x",'Indicator Date'!BC192)</f>
        <v>2018</v>
      </c>
      <c r="BD192" s="119">
        <f>IF('Indicator Date'!BD192="","x",'Indicator Date'!BD192)</f>
        <v>2019</v>
      </c>
      <c r="BE192" s="172">
        <f>IF('Indicator Date'!BE192="","x",YEAR('Indicator Date'!BE192))</f>
        <v>2019</v>
      </c>
      <c r="BF192" s="172">
        <f>IF('Indicator Date'!BF192="","x",YEAR('Indicator Date'!BF192))</f>
        <v>2019</v>
      </c>
      <c r="BG192" s="172">
        <f>IF('Indicator Date'!BG192="","x",YEAR('Indicator Date'!BG192))</f>
        <v>2018</v>
      </c>
      <c r="BH192" s="119">
        <f>IF('Indicator Date'!BH192="","x",'Indicator Date'!BH192)</f>
        <v>2018</v>
      </c>
      <c r="BI192" s="119">
        <f>IF('Indicator Date'!BI192="","x",'Indicator Date'!BI192)</f>
        <v>2018</v>
      </c>
      <c r="BJ192" s="119">
        <f>IF('Indicator Date'!BJ192="","x",'Indicator Date'!BJ192)</f>
        <v>2015</v>
      </c>
      <c r="BK192" s="119">
        <f>IF('Indicator Date'!BK192="","x",'Indicator Date'!BK192)</f>
        <v>2017</v>
      </c>
      <c r="BL192" s="119">
        <f>IF('Indicator Date'!BL192="","x",'Indicator Date'!BL192)</f>
        <v>2018</v>
      </c>
      <c r="BM192" s="119">
        <f>IF('Indicator Date'!BM192="","x",'Indicator Date'!BM192)</f>
        <v>2017</v>
      </c>
      <c r="BN192" s="119">
        <f>IF('Indicator Date'!BN192="","x",'Indicator Date'!BN192)</f>
        <v>2015</v>
      </c>
      <c r="BO192" s="119">
        <f>IF('Indicator Date'!BO192="","x",'Indicator Date'!BO192)</f>
        <v>2016</v>
      </c>
      <c r="BP192" s="119">
        <f>IF('Indicator Date'!BP192="","x",'Indicator Date'!BP192)</f>
        <v>2017</v>
      </c>
      <c r="BQ192" s="119">
        <f>IF('Indicator Date'!BQ192="","x",'Indicator Date'!BQ192)</f>
        <v>2014</v>
      </c>
      <c r="BR192" s="119">
        <f>IF('Indicator Date'!BR192="","x",'Indicator Date'!BR192)</f>
        <v>2017</v>
      </c>
      <c r="BS192" s="119">
        <f>IF('Indicator Date'!BS192="","x",'Indicator Date'!BS192)</f>
        <v>2017</v>
      </c>
      <c r="BT192" s="119">
        <f>IF('Indicator Date'!BT192="","x",'Indicator Date'!BT192)</f>
        <v>2014</v>
      </c>
      <c r="BU192" s="119">
        <f>IF('Indicator Date'!BU192="","x",'Indicator Date'!BU192)</f>
        <v>2017</v>
      </c>
      <c r="BV192" s="119">
        <f>IF('Indicator Date'!BV192="","x",'Indicator Date'!BV192)</f>
        <v>2017</v>
      </c>
      <c r="BW192" s="119">
        <f>IF('Indicator Date'!BW192="","x",'Indicator Date'!BW192)</f>
        <v>2017</v>
      </c>
      <c r="BX192" s="119">
        <f>IF('Indicator Date'!BX192="","x",'Indicator Date'!BX192)</f>
        <v>2015</v>
      </c>
      <c r="BY192" s="119">
        <f>IF('Indicator Date'!BY192="","x",'Indicator Date'!BY192)</f>
        <v>2015</v>
      </c>
      <c r="BZ192" s="119" t="str">
        <f>IF('Indicator Date'!BZ192="","x",'Indicator Date'!BZ192)</f>
        <v>2018</v>
      </c>
      <c r="CA192" s="119">
        <f>IF('Indicator Date'!CA192="","x",'Indicator Date'!CA192)</f>
        <v>2019</v>
      </c>
      <c r="CB192" s="119">
        <f>IF('Indicator Date'!CB192="","x",'Indicator Date'!CB192)</f>
        <v>2015</v>
      </c>
    </row>
    <row r="193" spans="1:80" x14ac:dyDescent="0.3">
      <c r="A193" s="100" t="s">
        <v>354</v>
      </c>
      <c r="B193" s="86" t="s">
        <v>353</v>
      </c>
      <c r="C193" s="119">
        <f>IF('Indicator Date'!C193="","x",'Indicator Date'!C193)</f>
        <v>2015</v>
      </c>
      <c r="D193" s="119">
        <f>IF('Indicator Date'!D193="","x",'Indicator Date'!D193)</f>
        <v>2015</v>
      </c>
      <c r="E193" s="119">
        <f>IF('Indicator Date'!E193="","x",'Indicator Date'!E193)</f>
        <v>2015</v>
      </c>
      <c r="F193" s="119">
        <f>IF('Indicator Date'!F193="","x",'Indicator Date'!F193)</f>
        <v>2015</v>
      </c>
      <c r="G193" s="119">
        <f>IF('Indicator Date'!G193="","x",'Indicator Date'!G193)</f>
        <v>2015</v>
      </c>
      <c r="H193" s="119">
        <f>IF('Indicator Date'!H193="","x",'Indicator Date'!H193)</f>
        <v>2015</v>
      </c>
      <c r="I193" s="119">
        <f>IF('Indicator Date'!I193="","x",'Indicator Date'!I193)</f>
        <v>2015</v>
      </c>
      <c r="J193" s="119">
        <f>IF('Indicator Date'!J193="","x",'Indicator Date'!J193)</f>
        <v>2018</v>
      </c>
      <c r="K193" s="119">
        <f>IF('Indicator Date'!K193="","x",'Indicator Date'!K193)</f>
        <v>2018</v>
      </c>
      <c r="L193" s="119">
        <f>IF('Indicator Date'!L193="","x",'Indicator Date'!L193)</f>
        <v>2016</v>
      </c>
      <c r="M193" s="119">
        <f>IF('Indicator Date'!M193="","x",'Indicator Date'!M193)</f>
        <v>2015</v>
      </c>
      <c r="N193" s="119">
        <f>IF('Indicator Date'!N193="","x",'Indicator Date'!N193)</f>
        <v>2015</v>
      </c>
      <c r="O193" s="119">
        <f>IF('Indicator Date'!O193="","x",'Indicator Date'!O193)</f>
        <v>2015</v>
      </c>
      <c r="P193" s="119">
        <f>IF('Indicator Date'!P193="","x",'Indicator Date'!P193)</f>
        <v>2015</v>
      </c>
      <c r="Q193" s="119">
        <f>IF('Indicator Date'!Q193="","x",'Indicator Date'!Q193)</f>
        <v>2010</v>
      </c>
      <c r="R193" s="119">
        <f>IF('Indicator Date'!R193="","x",'Indicator Date'!R193)</f>
        <v>2010</v>
      </c>
      <c r="S193" s="119">
        <f>IF('Indicator Date'!S193="","x",'Indicator Date'!S193)</f>
        <v>2010</v>
      </c>
      <c r="T193" s="119">
        <f>IF('Indicator Date'!T193="","x",'Indicator Date'!T193)</f>
        <v>2010</v>
      </c>
      <c r="U193" s="119">
        <f>IF('Indicator Date'!U193="","x",'Indicator Date'!U193)</f>
        <v>2015</v>
      </c>
      <c r="V193" s="119">
        <f>IF('Indicator Date'!V193="","x",'Indicator Date'!V193)</f>
        <v>2015</v>
      </c>
      <c r="W193" s="119">
        <f>IF('Indicator Date'!W193="","x",'Indicator Date'!W193)</f>
        <v>2015</v>
      </c>
      <c r="X193" s="119">
        <f>IF('Indicator Date'!X193="","x",'Indicator Date'!X193)</f>
        <v>2018</v>
      </c>
      <c r="Y193" s="119">
        <f>IF('Indicator Date'!Y193="","x",'Indicator Date'!Y193)</f>
        <v>2018</v>
      </c>
      <c r="Z193" s="119">
        <f>IF('Indicator Date'!Z193="","x",'Indicator Date'!Z193)</f>
        <v>2018</v>
      </c>
      <c r="AA193" s="119">
        <f>IF('Indicator Date'!AA193="","x",'Indicator Date'!AA193)</f>
        <v>2013</v>
      </c>
      <c r="AB193" s="119">
        <f>IF('Indicator Date'!AB193="","x",'Indicator Date'!AB193)</f>
        <v>2017</v>
      </c>
      <c r="AC193" s="119">
        <f>IF('Indicator Date'!AC193="","x",'Indicator Date'!AC193)</f>
        <v>2017</v>
      </c>
      <c r="AD193" s="119">
        <f>IF('Indicator Date'!AD193="","x",'Indicator Date'!AD193)</f>
        <v>2016</v>
      </c>
      <c r="AE193" s="119">
        <f>IF('Indicator Date'!AE193="","x",'Indicator Date'!AE193)</f>
        <v>2018</v>
      </c>
      <c r="AF193" s="119">
        <f>IF('Indicator Date'!AF193="","x",'Indicator Date'!AF193)</f>
        <v>2016</v>
      </c>
      <c r="AG193" s="119">
        <f>IF('Indicator Date'!AG193="","x",'Indicator Date'!AG193)</f>
        <v>2019</v>
      </c>
      <c r="AH193" s="119">
        <f>IF('Indicator Date'!AH193="","x",'Indicator Date'!AH193)</f>
        <v>2019</v>
      </c>
      <c r="AI193" s="119">
        <f>IF('Indicator Date'!AI193="","x",'Indicator Date'!AI193)</f>
        <v>2019</v>
      </c>
      <c r="AJ193" s="119">
        <f>IF('Indicator Date'!AJ193="","x",'Indicator Date'!AJ193)</f>
        <v>2018</v>
      </c>
      <c r="AK193" s="119">
        <f>IF('Indicator Date'!AK193="","x",'Indicator Date'!AK193)</f>
        <v>2018</v>
      </c>
      <c r="AL193" s="119">
        <f>IF('Indicator Date'!AL193="","x",'Indicator Date'!AL193)</f>
        <v>2017</v>
      </c>
      <c r="AM193" s="119">
        <f>IF('Indicator Date'!AM193="","x",'Indicator Date'!AM193)</f>
        <v>2014</v>
      </c>
      <c r="AN193" s="119">
        <f>IF('Indicator Date'!AN193="","x",'Indicator Date'!AN193)</f>
        <v>2019</v>
      </c>
      <c r="AO193" s="119">
        <f>IF('Indicator Date'!AO193="","x",'Indicator Date'!AO193)</f>
        <v>2016</v>
      </c>
      <c r="AP193" s="119">
        <f>IF('Indicator Date'!AP193="","x",'Indicator Date'!AP193)</f>
        <v>2017</v>
      </c>
      <c r="AQ193" s="119">
        <f>IF('Indicator Date'!AQ193="","x",'Indicator Date'!AQ193)</f>
        <v>2017</v>
      </c>
      <c r="AR193" s="119">
        <f>IF('Indicator Date'!AR193="","x",'Indicator Date'!AR193)</f>
        <v>2018</v>
      </c>
      <c r="AS193" s="119">
        <f>IF('Indicator Date'!AS193="","x",'Indicator Date'!AS193)</f>
        <v>2015</v>
      </c>
      <c r="AT193" s="119">
        <f>IF('Indicator Date'!AT193="","x",'Indicator Date'!AT193)</f>
        <v>2013</v>
      </c>
      <c r="AU193" s="119">
        <f>IF('Indicator Date'!AU193="","x",'Indicator Date'!AU193)</f>
        <v>2017</v>
      </c>
      <c r="AV193" s="119">
        <f>IF('Indicator Date'!AV193="","x",'Indicator Date'!AV193)</f>
        <v>2017</v>
      </c>
      <c r="AW193" s="119">
        <f>IF('Indicator Date'!AW193="","x",'Indicator Date'!AW193)</f>
        <v>2017</v>
      </c>
      <c r="AX193" s="119">
        <f>IF('Indicator Date'!AX193="","x",'Indicator Date'!AX193)</f>
        <v>2017</v>
      </c>
      <c r="AY193" s="119">
        <f>IF('Indicator Date'!AY193="","x",'Indicator Date'!AY193)</f>
        <v>2017</v>
      </c>
      <c r="AZ193" s="119">
        <f>IF('Indicator Date'!AZ193="","x",'Indicator Date'!AZ193)</f>
        <v>2017</v>
      </c>
      <c r="BA193" s="119" t="str">
        <f>IF('Indicator Date'!BA193="","x",'Indicator Date'!BA193)</f>
        <v>2015</v>
      </c>
      <c r="BB193" s="119">
        <f>IF('Indicator Date'!BB193="","x",'Indicator Date'!BB193)</f>
        <v>2017</v>
      </c>
      <c r="BC193" s="119">
        <f>IF('Indicator Date'!BC193="","x",'Indicator Date'!BC193)</f>
        <v>2018</v>
      </c>
      <c r="BD193" s="119">
        <f>IF('Indicator Date'!BD193="","x",'Indicator Date'!BD193)</f>
        <v>2019</v>
      </c>
      <c r="BE193" s="172" t="str">
        <f>IF('Indicator Date'!BE193="","x",YEAR('Indicator Date'!BE193))</f>
        <v>x</v>
      </c>
      <c r="BF193" s="172">
        <f>IF('Indicator Date'!BF193="","x",YEAR('Indicator Date'!BF193))</f>
        <v>2019</v>
      </c>
      <c r="BG193" s="172">
        <f>IF('Indicator Date'!BG193="","x",YEAR('Indicator Date'!BG193))</f>
        <v>2018</v>
      </c>
      <c r="BH193" s="119">
        <f>IF('Indicator Date'!BH193="","x",'Indicator Date'!BH193)</f>
        <v>2018</v>
      </c>
      <c r="BI193" s="119">
        <f>IF('Indicator Date'!BI193="","x",'Indicator Date'!BI193)</f>
        <v>2018</v>
      </c>
      <c r="BJ193" s="119">
        <f>IF('Indicator Date'!BJ193="","x",'Indicator Date'!BJ193)</f>
        <v>2013</v>
      </c>
      <c r="BK193" s="119">
        <f>IF('Indicator Date'!BK193="","x",'Indicator Date'!BK193)</f>
        <v>2017</v>
      </c>
      <c r="BL193" s="119">
        <f>IF('Indicator Date'!BL193="","x",'Indicator Date'!BL193)</f>
        <v>2018</v>
      </c>
      <c r="BM193" s="119">
        <f>IF('Indicator Date'!BM193="","x",'Indicator Date'!BM193)</f>
        <v>2017</v>
      </c>
      <c r="BN193" s="119">
        <f>IF('Indicator Date'!BN193="","x",'Indicator Date'!BN193)</f>
        <v>2015</v>
      </c>
      <c r="BO193" s="119">
        <f>IF('Indicator Date'!BO193="","x",'Indicator Date'!BO193)</f>
        <v>2016</v>
      </c>
      <c r="BP193" s="119">
        <f>IF('Indicator Date'!BP193="","x",'Indicator Date'!BP193)</f>
        <v>2017</v>
      </c>
      <c r="BQ193" s="119">
        <f>IF('Indicator Date'!BQ193="","x",'Indicator Date'!BQ193)</f>
        <v>2014</v>
      </c>
      <c r="BR193" s="119">
        <f>IF('Indicator Date'!BR193="","x",'Indicator Date'!BR193)</f>
        <v>2017</v>
      </c>
      <c r="BS193" s="119">
        <f>IF('Indicator Date'!BS193="","x",'Indicator Date'!BS193)</f>
        <v>2017</v>
      </c>
      <c r="BT193" s="119">
        <f>IF('Indicator Date'!BT193="","x",'Indicator Date'!BT193)</f>
        <v>2016</v>
      </c>
      <c r="BU193" s="119">
        <f>IF('Indicator Date'!BU193="","x",'Indicator Date'!BU193)</f>
        <v>2017</v>
      </c>
      <c r="BV193" s="119">
        <f>IF('Indicator Date'!BV193="","x",'Indicator Date'!BV193)</f>
        <v>2017</v>
      </c>
      <c r="BW193" s="119">
        <f>IF('Indicator Date'!BW193="","x",'Indicator Date'!BW193)</f>
        <v>2017</v>
      </c>
      <c r="BX193" s="119">
        <f>IF('Indicator Date'!BX193="","x",'Indicator Date'!BX193)</f>
        <v>2016</v>
      </c>
      <c r="BY193" s="119">
        <f>IF('Indicator Date'!BY193="","x",'Indicator Date'!BY193)</f>
        <v>2015</v>
      </c>
      <c r="BZ193" s="119" t="str">
        <f>IF('Indicator Date'!BZ193="","x",'Indicator Date'!BZ193)</f>
        <v>2018</v>
      </c>
      <c r="CA193" s="119">
        <f>IF('Indicator Date'!CA193="","x",'Indicator Date'!CA193)</f>
        <v>2019</v>
      </c>
      <c r="CB193" s="119">
        <f>IF('Indicator Date'!CB193="","x",'Indicator Date'!CB193)</f>
        <v>2015</v>
      </c>
    </row>
    <row r="194" spans="1:80" x14ac:dyDescent="0.3">
      <c r="A194" s="100" t="s">
        <v>356</v>
      </c>
      <c r="B194" s="86" t="s">
        <v>355</v>
      </c>
      <c r="C194" s="119">
        <f>IF('Indicator Date'!C194="","x",'Indicator Date'!C194)</f>
        <v>2015</v>
      </c>
      <c r="D194" s="119">
        <f>IF('Indicator Date'!D194="","x",'Indicator Date'!D194)</f>
        <v>2015</v>
      </c>
      <c r="E194" s="119">
        <f>IF('Indicator Date'!E194="","x",'Indicator Date'!E194)</f>
        <v>2015</v>
      </c>
      <c r="F194" s="119">
        <f>IF('Indicator Date'!F194="","x",'Indicator Date'!F194)</f>
        <v>2015</v>
      </c>
      <c r="G194" s="119">
        <f>IF('Indicator Date'!G194="","x",'Indicator Date'!G194)</f>
        <v>2015</v>
      </c>
      <c r="H194" s="119">
        <f>IF('Indicator Date'!H194="","x",'Indicator Date'!H194)</f>
        <v>2015</v>
      </c>
      <c r="I194" s="119">
        <f>IF('Indicator Date'!I194="","x",'Indicator Date'!I194)</f>
        <v>2015</v>
      </c>
      <c r="J194" s="119">
        <f>IF('Indicator Date'!J194="","x",'Indicator Date'!J194)</f>
        <v>2018</v>
      </c>
      <c r="K194" s="119">
        <f>IF('Indicator Date'!K194="","x",'Indicator Date'!K194)</f>
        <v>2018</v>
      </c>
      <c r="L194" s="119">
        <f>IF('Indicator Date'!L194="","x",'Indicator Date'!L194)</f>
        <v>2016</v>
      </c>
      <c r="M194" s="119">
        <f>IF('Indicator Date'!M194="","x",'Indicator Date'!M194)</f>
        <v>2015</v>
      </c>
      <c r="N194" s="119">
        <f>IF('Indicator Date'!N194="","x",'Indicator Date'!N194)</f>
        <v>2015</v>
      </c>
      <c r="O194" s="119">
        <f>IF('Indicator Date'!O194="","x",'Indicator Date'!O194)</f>
        <v>2015</v>
      </c>
      <c r="P194" s="119">
        <f>IF('Indicator Date'!P194="","x",'Indicator Date'!P194)</f>
        <v>2015</v>
      </c>
      <c r="Q194" s="119">
        <f>IF('Indicator Date'!Q194="","x",'Indicator Date'!Q194)</f>
        <v>2010</v>
      </c>
      <c r="R194" s="119">
        <f>IF('Indicator Date'!R194="","x",'Indicator Date'!R194)</f>
        <v>2010</v>
      </c>
      <c r="S194" s="119">
        <f>IF('Indicator Date'!S194="","x",'Indicator Date'!S194)</f>
        <v>2010</v>
      </c>
      <c r="T194" s="119">
        <f>IF('Indicator Date'!T194="","x",'Indicator Date'!T194)</f>
        <v>2010</v>
      </c>
      <c r="U194" s="119">
        <f>IF('Indicator Date'!U194="","x",'Indicator Date'!U194)</f>
        <v>2015</v>
      </c>
      <c r="V194" s="119">
        <f>IF('Indicator Date'!V194="","x",'Indicator Date'!V194)</f>
        <v>2015</v>
      </c>
      <c r="W194" s="119">
        <f>IF('Indicator Date'!W194="","x",'Indicator Date'!W194)</f>
        <v>2015</v>
      </c>
      <c r="X194" s="119">
        <f>IF('Indicator Date'!X194="","x",'Indicator Date'!X194)</f>
        <v>2018</v>
      </c>
      <c r="Y194" s="119">
        <f>IF('Indicator Date'!Y194="","x",'Indicator Date'!Y194)</f>
        <v>2018</v>
      </c>
      <c r="Z194" s="119">
        <f>IF('Indicator Date'!Z194="","x",'Indicator Date'!Z194)</f>
        <v>2018</v>
      </c>
      <c r="AA194" s="119">
        <f>IF('Indicator Date'!AA194="","x",'Indicator Date'!AA194)</f>
        <v>2015</v>
      </c>
      <c r="AB194" s="119">
        <f>IF('Indicator Date'!AB194="","x",'Indicator Date'!AB194)</f>
        <v>2017</v>
      </c>
      <c r="AC194" s="119">
        <f>IF('Indicator Date'!AC194="","x",'Indicator Date'!AC194)</f>
        <v>2017</v>
      </c>
      <c r="AD194" s="119">
        <f>IF('Indicator Date'!AD194="","x",'Indicator Date'!AD194)</f>
        <v>2018</v>
      </c>
      <c r="AE194" s="119">
        <f>IF('Indicator Date'!AE194="","x",'Indicator Date'!AE194)</f>
        <v>2018</v>
      </c>
      <c r="AF194" s="119">
        <f>IF('Indicator Date'!AF194="","x",'Indicator Date'!AF194)</f>
        <v>2016</v>
      </c>
      <c r="AG194" s="119">
        <f>IF('Indicator Date'!AG194="","x",'Indicator Date'!AG194)</f>
        <v>2019</v>
      </c>
      <c r="AH194" s="119">
        <f>IF('Indicator Date'!AH194="","x",'Indicator Date'!AH194)</f>
        <v>2019</v>
      </c>
      <c r="AI194" s="119">
        <f>IF('Indicator Date'!AI194="","x",'Indicator Date'!AI194)</f>
        <v>2019</v>
      </c>
      <c r="AJ194" s="119">
        <f>IF('Indicator Date'!AJ194="","x",'Indicator Date'!AJ194)</f>
        <v>2018</v>
      </c>
      <c r="AK194" s="119">
        <f>IF('Indicator Date'!AK194="","x",'Indicator Date'!AK194)</f>
        <v>2018</v>
      </c>
      <c r="AL194" s="119">
        <f>IF('Indicator Date'!AL194="","x",'Indicator Date'!AL194)</f>
        <v>2017</v>
      </c>
      <c r="AM194" s="119">
        <f>IF('Indicator Date'!AM194="","x",'Indicator Date'!AM194)</f>
        <v>2015</v>
      </c>
      <c r="AN194" s="119">
        <f>IF('Indicator Date'!AN194="","x",'Indicator Date'!AN194)</f>
        <v>2019</v>
      </c>
      <c r="AO194" s="119">
        <f>IF('Indicator Date'!AO194="","x",'Indicator Date'!AO194)</f>
        <v>2016</v>
      </c>
      <c r="AP194" s="119">
        <f>IF('Indicator Date'!AP194="","x",'Indicator Date'!AP194)</f>
        <v>2017</v>
      </c>
      <c r="AQ194" s="119">
        <f>IF('Indicator Date'!AQ194="","x",'Indicator Date'!AQ194)</f>
        <v>2017</v>
      </c>
      <c r="AR194" s="119">
        <f>IF('Indicator Date'!AR194="","x",'Indicator Date'!AR194)</f>
        <v>2018</v>
      </c>
      <c r="AS194" s="119">
        <f>IF('Indicator Date'!AS194="","x",'Indicator Date'!AS194)</f>
        <v>2015</v>
      </c>
      <c r="AT194" s="119">
        <f>IF('Indicator Date'!AT194="","x",'Indicator Date'!AT194)</f>
        <v>2014</v>
      </c>
      <c r="AU194" s="119">
        <f>IF('Indicator Date'!AU194="","x",'Indicator Date'!AU194)</f>
        <v>2017</v>
      </c>
      <c r="AV194" s="119">
        <f>IF('Indicator Date'!AV194="","x",'Indicator Date'!AV194)</f>
        <v>2017</v>
      </c>
      <c r="AW194" s="119">
        <f>IF('Indicator Date'!AW194="","x",'Indicator Date'!AW194)</f>
        <v>2017</v>
      </c>
      <c r="AX194" s="119">
        <f>IF('Indicator Date'!AX194="","x",'Indicator Date'!AX194)</f>
        <v>2017</v>
      </c>
      <c r="AY194" s="119">
        <f>IF('Indicator Date'!AY194="","x",'Indicator Date'!AY194)</f>
        <v>2017</v>
      </c>
      <c r="AZ194" s="119">
        <f>IF('Indicator Date'!AZ194="","x",'Indicator Date'!AZ194)</f>
        <v>2017</v>
      </c>
      <c r="BA194" s="119" t="str">
        <f>IF('Indicator Date'!BA194="","x",'Indicator Date'!BA194)</f>
        <v>2011</v>
      </c>
      <c r="BB194" s="119">
        <f>IF('Indicator Date'!BB194="","x",'Indicator Date'!BB194)</f>
        <v>2017</v>
      </c>
      <c r="BC194" s="119">
        <f>IF('Indicator Date'!BC194="","x",'Indicator Date'!BC194)</f>
        <v>2018</v>
      </c>
      <c r="BD194" s="119">
        <f>IF('Indicator Date'!BD194="","x",'Indicator Date'!BD194)</f>
        <v>2019</v>
      </c>
      <c r="BE194" s="172" t="str">
        <f>IF('Indicator Date'!BE194="","x",YEAR('Indicator Date'!BE194))</f>
        <v>x</v>
      </c>
      <c r="BF194" s="172">
        <f>IF('Indicator Date'!BF194="","x",YEAR('Indicator Date'!BF194))</f>
        <v>2019</v>
      </c>
      <c r="BG194" s="172">
        <f>IF('Indicator Date'!BG194="","x",YEAR('Indicator Date'!BG194))</f>
        <v>2018</v>
      </c>
      <c r="BH194" s="119">
        <f>IF('Indicator Date'!BH194="","x",'Indicator Date'!BH194)</f>
        <v>2018</v>
      </c>
      <c r="BI194" s="119">
        <f>IF('Indicator Date'!BI194="","x",'Indicator Date'!BI194)</f>
        <v>2018</v>
      </c>
      <c r="BJ194" s="119">
        <f>IF('Indicator Date'!BJ194="","x",'Indicator Date'!BJ194)</f>
        <v>2015</v>
      </c>
      <c r="BK194" s="119">
        <f>IF('Indicator Date'!BK194="","x",'Indicator Date'!BK194)</f>
        <v>2017</v>
      </c>
      <c r="BL194" s="119">
        <f>IF('Indicator Date'!BL194="","x",'Indicator Date'!BL194)</f>
        <v>2018</v>
      </c>
      <c r="BM194" s="119">
        <f>IF('Indicator Date'!BM194="","x",'Indicator Date'!BM194)</f>
        <v>2017</v>
      </c>
      <c r="BN194" s="119">
        <f>IF('Indicator Date'!BN194="","x",'Indicator Date'!BN194)</f>
        <v>2015</v>
      </c>
      <c r="BO194" s="119">
        <f>IF('Indicator Date'!BO194="","x",'Indicator Date'!BO194)</f>
        <v>2016</v>
      </c>
      <c r="BP194" s="119">
        <f>IF('Indicator Date'!BP194="","x",'Indicator Date'!BP194)</f>
        <v>2017</v>
      </c>
      <c r="BQ194" s="119">
        <f>IF('Indicator Date'!BQ194="","x",'Indicator Date'!BQ194)</f>
        <v>2014</v>
      </c>
      <c r="BR194" s="119">
        <f>IF('Indicator Date'!BR194="","x",'Indicator Date'!BR194)</f>
        <v>2017</v>
      </c>
      <c r="BS194" s="119">
        <f>IF('Indicator Date'!BS194="","x",'Indicator Date'!BS194)</f>
        <v>2017</v>
      </c>
      <c r="BT194" s="119">
        <f>IF('Indicator Date'!BT194="","x",'Indicator Date'!BT194)</f>
        <v>2014</v>
      </c>
      <c r="BU194" s="119">
        <f>IF('Indicator Date'!BU194="","x",'Indicator Date'!BU194)</f>
        <v>2017</v>
      </c>
      <c r="BV194" s="119">
        <f>IF('Indicator Date'!BV194="","x",'Indicator Date'!BV194)</f>
        <v>2017</v>
      </c>
      <c r="BW194" s="119">
        <f>IF('Indicator Date'!BW194="","x",'Indicator Date'!BW194)</f>
        <v>2017</v>
      </c>
      <c r="BX194" s="119">
        <f>IF('Indicator Date'!BX194="","x",'Indicator Date'!BX194)</f>
        <v>2016</v>
      </c>
      <c r="BY194" s="119">
        <f>IF('Indicator Date'!BY194="","x",'Indicator Date'!BY194)</f>
        <v>2015</v>
      </c>
      <c r="BZ194" s="119" t="str">
        <f>IF('Indicator Date'!BZ194="","x",'Indicator Date'!BZ194)</f>
        <v>2018</v>
      </c>
      <c r="CA194" s="119">
        <f>IF('Indicator Date'!CA194="","x",'Indicator Date'!CA194)</f>
        <v>2019</v>
      </c>
      <c r="CB194" s="119">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Epi 2020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Epi 2020 (a-z)'!_FilterDatabase</vt:lpstr>
      <vt:lpstr>'Imputed and missing data hidden'!Print_Area</vt:lpstr>
      <vt:lpstr>'INFORM Epi 2020 (a-z)'!Print_Area</vt:lpstr>
      <vt:lpstr>'Imputed and missing data hidden'!Print_Titles</vt:lpstr>
      <vt:lpstr>'INFORM Epi 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2020-04-17T07:23:26Z</dcterms:modified>
</cp:coreProperties>
</file>